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Z:\Databases\2024 12.03.24\"/>
    </mc:Choice>
  </mc:AlternateContent>
  <xr:revisionPtr revIDLastSave="0" documentId="8_{691A142E-3C2A-4AC4-91F7-7BC88CE554A2}" xr6:coauthVersionLast="47" xr6:coauthVersionMax="47" xr10:uidLastSave="{00000000-0000-0000-0000-000000000000}"/>
  <bookViews>
    <workbookView xWindow="-120" yWindow="-120" windowWidth="29040" windowHeight="15720" tabRatio="944" activeTab="1" xr2:uid="{00000000-000D-0000-FFFF-FFFF00000000}"/>
  </bookViews>
  <sheets>
    <sheet name="Volumes &gt;&gt;&gt;" sheetId="14" r:id="rId1"/>
    <sheet name="Volumes_Projection" sheetId="27" r:id="rId2"/>
    <sheet name="Contracts &gt;&gt;&gt;" sheetId="15" r:id="rId3"/>
    <sheet name="Contracts" sheetId="29" r:id="rId4"/>
    <sheet name="Rates" sheetId="23" r:id="rId5"/>
    <sheet name="Clients &gt;&gt;&gt;" sheetId="16" r:id="rId6"/>
    <sheet name="Clients_per_Facility" sheetId="19" state="hidden" r:id="rId7"/>
    <sheet name="Icestar_Clients" sheetId="6" r:id="rId8"/>
    <sheet name="Inputs &gt;&gt;&gt;" sheetId="17" r:id="rId9"/>
    <sheet name="LY_2023" sheetId="12" r:id="rId10"/>
    <sheet name="ACT_2024" sheetId="18" r:id="rId11"/>
    <sheet name="Budget" sheetId="8" r:id="rId12"/>
    <sheet name="Forecast3+9" sheetId="9" r:id="rId13"/>
    <sheet name="Forecast6+6" sheetId="10" r:id="rId14"/>
    <sheet name="Forecast9+3" sheetId="11" r:id="rId15"/>
    <sheet name="References &gt;&gt;&gt;" sheetId="4" r:id="rId16"/>
    <sheet name="Services_List" sheetId="2" r:id="rId17"/>
    <sheet name="Months_Weeks" sheetId="3" r:id="rId18"/>
  </sheets>
  <definedNames>
    <definedName name="_xlnm._FilterDatabase" localSheetId="11" hidden="1">Budget!$A$1:$E$5137</definedName>
    <definedName name="_xlnm._FilterDatabase" localSheetId="12" hidden="1">'Forecast3+9'!$A$1:$F$121</definedName>
    <definedName name="_xlnm._FilterDatabase" localSheetId="13" hidden="1">'Forecast6+6'!$A$1:$F$2233</definedName>
    <definedName name="_xlnm._FilterDatabase" localSheetId="14" hidden="1">'Forecast9+3'!$A$1:$F$1175</definedName>
    <definedName name="_xlnm._FilterDatabase" localSheetId="7" hidden="1">Icestar_Clients!$A$1:$H$163</definedName>
    <definedName name="_xlnm._FilterDatabase" localSheetId="9" hidden="1">LY_2023!$A$1:$F$7023</definedName>
    <definedName name="_xlnm._FilterDatabase" localSheetId="17" hidden="1">Months_Weeks!$A$1:$B$1</definedName>
    <definedName name="_xlnm._FilterDatabase" localSheetId="1" hidden="1">Volumes_Projection!$A$1:$AJ$4058</definedName>
    <definedName name="Buin">Clients_per_Facility!$I$5:$I$300</definedName>
    <definedName name="ddFacilities">Clients_per_Facility!$A$4:$A$6</definedName>
    <definedName name="Medellin">Clients_per_Facility!$L$5:$L$100</definedName>
    <definedName name="Quilicura">Clients_per_Facility!$D$5:$D$300</definedName>
  </definedNames>
  <calcPr calcId="191029" calcOnSave="0"/>
  <pivotCaches>
    <pivotCache cacheId="102" r:id="rId1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27" l="1"/>
  <c r="H34" i="23"/>
  <c r="B823" i="8" l="1"/>
  <c r="C289" i="23"/>
  <c r="C288" i="23"/>
  <c r="C287" i="23"/>
  <c r="C286" i="23"/>
  <c r="C285" i="23"/>
  <c r="C284" i="23"/>
  <c r="C283" i="23"/>
  <c r="C282" i="23"/>
  <c r="C281" i="23"/>
  <c r="C280" i="23"/>
  <c r="C279" i="23"/>
  <c r="C278" i="23"/>
  <c r="C277" i="23"/>
  <c r="C276" i="23"/>
  <c r="C275" i="23"/>
  <c r="C274" i="23"/>
  <c r="C273" i="23"/>
  <c r="C272" i="23"/>
  <c r="C271" i="23"/>
  <c r="C270" i="23"/>
  <c r="C269" i="23"/>
  <c r="C268" i="23"/>
  <c r="C267" i="23"/>
  <c r="C266" i="23"/>
  <c r="C265" i="23"/>
  <c r="C264" i="23"/>
  <c r="C263" i="23"/>
  <c r="C262" i="23"/>
  <c r="C261" i="23"/>
  <c r="C260" i="23"/>
  <c r="C259" i="23"/>
  <c r="C258" i="23"/>
  <c r="C257" i="23"/>
  <c r="C256" i="23"/>
  <c r="C255" i="23"/>
  <c r="C254" i="23"/>
  <c r="C253" i="23"/>
  <c r="C252" i="23"/>
  <c r="C251" i="23"/>
  <c r="C250" i="23"/>
  <c r="C249" i="23"/>
  <c r="C248" i="23"/>
  <c r="C247" i="23"/>
  <c r="C246" i="23"/>
  <c r="C245" i="23"/>
  <c r="C244" i="23"/>
  <c r="C243" i="23"/>
  <c r="C242" i="23"/>
  <c r="C241" i="23"/>
  <c r="C240" i="23"/>
  <c r="C239" i="23"/>
  <c r="C238" i="23"/>
  <c r="C237" i="23"/>
  <c r="C236" i="23"/>
  <c r="C235" i="23"/>
  <c r="C234" i="23"/>
  <c r="C233" i="23"/>
  <c r="C232" i="23"/>
  <c r="C231" i="23"/>
  <c r="C230" i="23"/>
  <c r="C229" i="23"/>
  <c r="C228" i="23"/>
  <c r="C227" i="23"/>
  <c r="C226" i="23"/>
  <c r="C225" i="23"/>
  <c r="C224" i="23"/>
  <c r="C223" i="23"/>
  <c r="C222" i="23"/>
  <c r="C221" i="23"/>
  <c r="C220" i="23"/>
  <c r="C219" i="23"/>
  <c r="C218" i="23"/>
  <c r="C217" i="23"/>
  <c r="C216" i="23"/>
  <c r="C215" i="23"/>
  <c r="C214" i="23"/>
  <c r="C213" i="23"/>
  <c r="C212" i="23"/>
  <c r="C211" i="23"/>
  <c r="C210" i="23"/>
  <c r="C209" i="23"/>
  <c r="C208" i="23"/>
  <c r="C207" i="23"/>
  <c r="C206" i="23"/>
  <c r="C205" i="23"/>
  <c r="C204" i="23"/>
  <c r="C203" i="23"/>
  <c r="C202" i="23"/>
  <c r="C201" i="23"/>
  <c r="C200" i="23"/>
  <c r="C199" i="23"/>
  <c r="C198" i="23"/>
  <c r="C197" i="23"/>
  <c r="C196" i="23"/>
  <c r="C195" i="23"/>
  <c r="C194" i="23"/>
  <c r="C193" i="23"/>
  <c r="C192" i="23"/>
  <c r="C191" i="23"/>
  <c r="C190" i="23"/>
  <c r="C189" i="23"/>
  <c r="C188" i="23"/>
  <c r="C187" i="23"/>
  <c r="C186" i="23"/>
  <c r="C185" i="23"/>
  <c r="C184" i="23"/>
  <c r="C183" i="23"/>
  <c r="C182" i="23"/>
  <c r="C181" i="23"/>
  <c r="C180" i="23"/>
  <c r="C179" i="23"/>
  <c r="C178" i="23"/>
  <c r="C177" i="23"/>
  <c r="C176" i="23"/>
  <c r="C175" i="23"/>
  <c r="C174" i="23"/>
  <c r="C173" i="23"/>
  <c r="C172" i="23"/>
  <c r="C171" i="23"/>
  <c r="C170" i="23"/>
  <c r="C169" i="23"/>
  <c r="C168" i="23"/>
  <c r="C167" i="23"/>
  <c r="C166" i="23"/>
  <c r="C165" i="23"/>
  <c r="C164" i="23"/>
  <c r="C163" i="23"/>
  <c r="C162" i="23"/>
  <c r="C161" i="23"/>
  <c r="C160" i="23"/>
  <c r="C159" i="23"/>
  <c r="C158" i="23"/>
  <c r="C157" i="23"/>
  <c r="C156" i="23"/>
  <c r="C155" i="23"/>
  <c r="C154" i="23"/>
  <c r="C153" i="23"/>
  <c r="C152" i="23"/>
  <c r="C151" i="23"/>
  <c r="C150" i="23"/>
  <c r="C149" i="23"/>
  <c r="C148" i="23"/>
  <c r="C147" i="23"/>
  <c r="C146" i="23"/>
  <c r="C145" i="23"/>
  <c r="C144" i="23"/>
  <c r="C143" i="23"/>
  <c r="C142" i="23"/>
  <c r="C141" i="23"/>
  <c r="C140" i="23"/>
  <c r="C139" i="23"/>
  <c r="C138" i="23"/>
  <c r="C137" i="23"/>
  <c r="C136" i="23"/>
  <c r="C135" i="23"/>
  <c r="C134" i="23"/>
  <c r="C133" i="23"/>
  <c r="C132" i="23"/>
  <c r="C131" i="23"/>
  <c r="C130" i="23"/>
  <c r="C129" i="23"/>
  <c r="C128" i="23"/>
  <c r="C127" i="23"/>
  <c r="C126" i="23"/>
  <c r="C125" i="23"/>
  <c r="C124" i="23"/>
  <c r="C123" i="23"/>
  <c r="C122" i="23"/>
  <c r="C121" i="23"/>
  <c r="C120" i="23"/>
  <c r="C119" i="23"/>
  <c r="C118" i="23"/>
  <c r="C117" i="23"/>
  <c r="C116" i="23"/>
  <c r="C115" i="23"/>
  <c r="C114" i="23"/>
  <c r="C113" i="23"/>
  <c r="C112" i="23"/>
  <c r="C111" i="23"/>
  <c r="C110" i="23"/>
  <c r="C109" i="23"/>
  <c r="C108" i="23"/>
  <c r="C107" i="23"/>
  <c r="C106" i="23"/>
  <c r="C105" i="23"/>
  <c r="C104" i="23"/>
  <c r="C103" i="23"/>
  <c r="C102" i="23"/>
  <c r="C101" i="23"/>
  <c r="C100" i="23"/>
  <c r="C99" i="23"/>
  <c r="C98" i="23"/>
  <c r="C97" i="23"/>
  <c r="C96" i="23"/>
  <c r="C95" i="23"/>
  <c r="C94" i="23"/>
  <c r="C93" i="23"/>
  <c r="C92" i="23"/>
  <c r="C91" i="23"/>
  <c r="C90" i="23"/>
  <c r="C89" i="23"/>
  <c r="C88" i="23"/>
  <c r="C87" i="23"/>
  <c r="C86" i="23"/>
  <c r="C85" i="23"/>
  <c r="C84" i="23"/>
  <c r="C83" i="23"/>
  <c r="C82" i="23"/>
  <c r="C81" i="23"/>
  <c r="C80" i="23"/>
  <c r="C79" i="23"/>
  <c r="C78" i="23"/>
  <c r="C77" i="23"/>
  <c r="C76" i="23"/>
  <c r="C75" i="23"/>
  <c r="C74" i="23"/>
  <c r="C73" i="23"/>
  <c r="C72" i="23"/>
  <c r="C71" i="23"/>
  <c r="C70" i="23"/>
  <c r="C69" i="23"/>
  <c r="C68" i="23"/>
  <c r="C67" i="23"/>
  <c r="C66" i="23"/>
  <c r="C65" i="23"/>
  <c r="C64" i="23"/>
  <c r="C63" i="23"/>
  <c r="C62" i="23"/>
  <c r="C61" i="23"/>
  <c r="C60" i="23"/>
  <c r="C59" i="23"/>
  <c r="C58" i="23"/>
  <c r="C57" i="23"/>
  <c r="C56" i="23"/>
  <c r="C55" i="23"/>
  <c r="C54" i="23"/>
  <c r="C53" i="23"/>
  <c r="C52" i="23"/>
  <c r="C51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4" i="23"/>
  <c r="C23" i="23"/>
  <c r="C22" i="23"/>
  <c r="C21" i="23"/>
  <c r="C20" i="23"/>
  <c r="C19" i="23"/>
  <c r="C18" i="23"/>
  <c r="C17" i="23"/>
  <c r="C16" i="23"/>
  <c r="C15" i="23"/>
  <c r="C14" i="23"/>
  <c r="C13" i="23"/>
  <c r="C12" i="23"/>
  <c r="C11" i="23"/>
  <c r="C10" i="23"/>
  <c r="C9" i="23"/>
  <c r="C8" i="23"/>
  <c r="C7" i="23"/>
  <c r="C6" i="23"/>
  <c r="C5" i="23"/>
  <c r="C4" i="23"/>
  <c r="C3" i="23"/>
  <c r="C2" i="23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C59" i="29"/>
  <c r="C58" i="29"/>
  <c r="C57" i="29"/>
  <c r="C56" i="29"/>
  <c r="C55" i="29"/>
  <c r="C54" i="29"/>
  <c r="C53" i="29"/>
  <c r="C52" i="29"/>
  <c r="C51" i="29"/>
  <c r="C50" i="29"/>
  <c r="C49" i="29"/>
  <c r="C48" i="29"/>
  <c r="C47" i="29"/>
  <c r="C46" i="29"/>
  <c r="C45" i="29"/>
  <c r="C44" i="29"/>
  <c r="C43" i="29"/>
  <c r="C42" i="29"/>
  <c r="C41" i="29"/>
  <c r="C40" i="29"/>
  <c r="C39" i="29"/>
  <c r="C38" i="29"/>
  <c r="C37" i="29"/>
  <c r="C36" i="29"/>
  <c r="C35" i="29"/>
  <c r="C34" i="29"/>
  <c r="C33" i="29"/>
  <c r="C32" i="29"/>
  <c r="C31" i="29"/>
  <c r="C30" i="29"/>
  <c r="C29" i="29"/>
  <c r="C28" i="29"/>
  <c r="C27" i="29"/>
  <c r="C26" i="29"/>
  <c r="C25" i="29"/>
  <c r="C24" i="29"/>
  <c r="C23" i="29"/>
  <c r="C22" i="29"/>
  <c r="C21" i="29"/>
  <c r="C20" i="29"/>
  <c r="C19" i="29"/>
  <c r="C18" i="29"/>
  <c r="C17" i="29"/>
  <c r="C16" i="29"/>
  <c r="C15" i="29"/>
  <c r="C14" i="29"/>
  <c r="C13" i="29"/>
  <c r="C12" i="29"/>
  <c r="C11" i="29"/>
  <c r="C10" i="29"/>
  <c r="C9" i="29"/>
  <c r="C8" i="29"/>
  <c r="C7" i="29"/>
  <c r="C6" i="29"/>
  <c r="C5" i="29"/>
  <c r="C4" i="29"/>
  <c r="C3" i="29"/>
  <c r="C2" i="29"/>
  <c r="B486" i="8"/>
  <c r="C106" i="27" l="1"/>
  <c r="C107" i="27"/>
  <c r="C108" i="27"/>
  <c r="C109" i="27"/>
  <c r="C110" i="27"/>
  <c r="C111" i="27"/>
  <c r="C112" i="27"/>
  <c r="C113" i="27"/>
  <c r="C114" i="27"/>
  <c r="C115" i="27"/>
  <c r="C116" i="27"/>
  <c r="C117" i="27"/>
  <c r="C118" i="27"/>
  <c r="C119" i="27"/>
  <c r="C120" i="27"/>
  <c r="C121" i="27"/>
  <c r="C122" i="27"/>
  <c r="C123" i="27"/>
  <c r="C124" i="27"/>
  <c r="C125" i="27"/>
  <c r="C126" i="27"/>
  <c r="C127" i="27"/>
  <c r="C128" i="27"/>
  <c r="C129" i="27"/>
  <c r="C130" i="27"/>
  <c r="C131" i="27"/>
  <c r="C132" i="27"/>
  <c r="C133" i="27"/>
  <c r="C134" i="27"/>
  <c r="C135" i="27"/>
  <c r="C136" i="27"/>
  <c r="C137" i="27"/>
  <c r="C138" i="27"/>
  <c r="C139" i="27"/>
  <c r="C140" i="27"/>
  <c r="C141" i="27"/>
  <c r="C142" i="27"/>
  <c r="C143" i="27"/>
  <c r="C144" i="27"/>
  <c r="C145" i="27"/>
  <c r="C146" i="27"/>
  <c r="C147" i="27"/>
  <c r="C148" i="27"/>
  <c r="C149" i="27"/>
  <c r="C150" i="27"/>
  <c r="C151" i="27"/>
  <c r="C152" i="27"/>
  <c r="C153" i="27"/>
  <c r="C154" i="27"/>
  <c r="C155" i="27"/>
  <c r="C156" i="27"/>
  <c r="C157" i="27"/>
  <c r="C2394" i="27"/>
  <c r="C2395" i="27"/>
  <c r="C2396" i="27"/>
  <c r="C2397" i="27"/>
  <c r="C2398" i="27"/>
  <c r="C2399" i="27"/>
  <c r="C2400" i="27"/>
  <c r="C2401" i="27"/>
  <c r="C2402" i="27"/>
  <c r="C2403" i="27"/>
  <c r="C2404" i="27"/>
  <c r="C2405" i="27"/>
  <c r="C2406" i="27"/>
  <c r="C2407" i="27"/>
  <c r="C2408" i="27"/>
  <c r="C2409" i="27"/>
  <c r="C2410" i="27"/>
  <c r="C2411" i="27"/>
  <c r="C2412" i="27"/>
  <c r="C2413" i="27"/>
  <c r="C2414" i="27"/>
  <c r="C2415" i="27"/>
  <c r="C2416" i="27"/>
  <c r="C2417" i="27"/>
  <c r="C2418" i="27"/>
  <c r="C2419" i="27"/>
  <c r="C2420" i="27"/>
  <c r="C2421" i="27"/>
  <c r="C2422" i="27"/>
  <c r="C2423" i="27"/>
  <c r="C2424" i="27"/>
  <c r="C2425" i="27"/>
  <c r="C2426" i="27"/>
  <c r="C2427" i="27"/>
  <c r="C2428" i="27"/>
  <c r="C2429" i="27"/>
  <c r="C2430" i="27"/>
  <c r="C2431" i="27"/>
  <c r="C2432" i="27"/>
  <c r="C2433" i="27"/>
  <c r="C2434" i="27"/>
  <c r="C2435" i="27"/>
  <c r="C2436" i="27"/>
  <c r="C2437" i="27"/>
  <c r="C2438" i="27"/>
  <c r="C2439" i="27"/>
  <c r="C2440" i="27"/>
  <c r="C2441" i="27"/>
  <c r="C2442" i="27"/>
  <c r="C2443" i="27"/>
  <c r="C2444" i="27"/>
  <c r="C2445" i="27"/>
  <c r="C314" i="27"/>
  <c r="C315" i="27"/>
  <c r="C316" i="27"/>
  <c r="C317" i="27"/>
  <c r="C318" i="27"/>
  <c r="C319" i="27"/>
  <c r="C320" i="27"/>
  <c r="C321" i="27"/>
  <c r="C322" i="27"/>
  <c r="C323" i="27"/>
  <c r="C324" i="27"/>
  <c r="C325" i="27"/>
  <c r="C326" i="27"/>
  <c r="C327" i="27"/>
  <c r="C328" i="27"/>
  <c r="C329" i="27"/>
  <c r="C330" i="27"/>
  <c r="C331" i="27"/>
  <c r="C332" i="27"/>
  <c r="C333" i="27"/>
  <c r="C334" i="27"/>
  <c r="C335" i="27"/>
  <c r="C336" i="27"/>
  <c r="C337" i="27"/>
  <c r="C338" i="27"/>
  <c r="C339" i="27"/>
  <c r="C340" i="27"/>
  <c r="C341" i="27"/>
  <c r="C342" i="27"/>
  <c r="C343" i="27"/>
  <c r="C344" i="27"/>
  <c r="C345" i="27"/>
  <c r="C346" i="27"/>
  <c r="C347" i="27"/>
  <c r="C348" i="27"/>
  <c r="C349" i="27"/>
  <c r="C350" i="27"/>
  <c r="C351" i="27"/>
  <c r="C352" i="27"/>
  <c r="C353" i="27"/>
  <c r="C354" i="27"/>
  <c r="C355" i="27"/>
  <c r="C356" i="27"/>
  <c r="C357" i="27"/>
  <c r="C358" i="27"/>
  <c r="C359" i="27"/>
  <c r="C360" i="27"/>
  <c r="C361" i="27"/>
  <c r="C362" i="27"/>
  <c r="C363" i="27"/>
  <c r="C364" i="27"/>
  <c r="C365" i="27"/>
  <c r="C366" i="27"/>
  <c r="C367" i="27"/>
  <c r="C368" i="27"/>
  <c r="C369" i="27"/>
  <c r="C370" i="27"/>
  <c r="C371" i="27"/>
  <c r="C372" i="27"/>
  <c r="C373" i="27"/>
  <c r="C374" i="27"/>
  <c r="C375" i="27"/>
  <c r="C376" i="27"/>
  <c r="C377" i="27"/>
  <c r="C378" i="27"/>
  <c r="C379" i="27"/>
  <c r="C380" i="27"/>
  <c r="C381" i="27"/>
  <c r="C382" i="27"/>
  <c r="C383" i="27"/>
  <c r="C384" i="27"/>
  <c r="C385" i="27"/>
  <c r="C386" i="27"/>
  <c r="C387" i="27"/>
  <c r="C388" i="27"/>
  <c r="C389" i="27"/>
  <c r="C390" i="27"/>
  <c r="C391" i="27"/>
  <c r="C392" i="27"/>
  <c r="C393" i="27"/>
  <c r="C394" i="27"/>
  <c r="C395" i="27"/>
  <c r="C396" i="27"/>
  <c r="C397" i="27"/>
  <c r="C398" i="27"/>
  <c r="C399" i="27"/>
  <c r="C400" i="27"/>
  <c r="C401" i="27"/>
  <c r="C402" i="27"/>
  <c r="C403" i="27"/>
  <c r="C404" i="27"/>
  <c r="C405" i="27"/>
  <c r="C406" i="27"/>
  <c r="C407" i="27"/>
  <c r="C408" i="27"/>
  <c r="C409" i="27"/>
  <c r="C410" i="27"/>
  <c r="C411" i="27"/>
  <c r="C412" i="27"/>
  <c r="C413" i="27"/>
  <c r="C414" i="27"/>
  <c r="C415" i="27"/>
  <c r="C416" i="27"/>
  <c r="C417" i="27"/>
  <c r="C418" i="27"/>
  <c r="C419" i="27"/>
  <c r="C420" i="27"/>
  <c r="C421" i="27"/>
  <c r="C422" i="27"/>
  <c r="C423" i="27"/>
  <c r="C424" i="27"/>
  <c r="C425" i="27"/>
  <c r="C426" i="27"/>
  <c r="C427" i="27"/>
  <c r="C428" i="27"/>
  <c r="C429" i="27"/>
  <c r="C430" i="27"/>
  <c r="C431" i="27"/>
  <c r="C432" i="27"/>
  <c r="C433" i="27"/>
  <c r="C434" i="27"/>
  <c r="C435" i="27"/>
  <c r="C436" i="27"/>
  <c r="C437" i="27"/>
  <c r="C438" i="27"/>
  <c r="C439" i="27"/>
  <c r="C440" i="27"/>
  <c r="C441" i="27"/>
  <c r="C442" i="27"/>
  <c r="C443" i="27"/>
  <c r="C444" i="27"/>
  <c r="C445" i="27"/>
  <c r="C446" i="27"/>
  <c r="C447" i="27"/>
  <c r="C448" i="27"/>
  <c r="C449" i="27"/>
  <c r="C450" i="27"/>
  <c r="C451" i="27"/>
  <c r="C452" i="27"/>
  <c r="C453" i="27"/>
  <c r="C454" i="27"/>
  <c r="C455" i="27"/>
  <c r="C456" i="27"/>
  <c r="C457" i="27"/>
  <c r="C458" i="27"/>
  <c r="C459" i="27"/>
  <c r="C460" i="27"/>
  <c r="C461" i="27"/>
  <c r="C462" i="27"/>
  <c r="C463" i="27"/>
  <c r="C464" i="27"/>
  <c r="C465" i="27"/>
  <c r="C466" i="27"/>
  <c r="C467" i="27"/>
  <c r="C468" i="27"/>
  <c r="C469" i="27"/>
  <c r="C522" i="27"/>
  <c r="C523" i="27"/>
  <c r="C524" i="27"/>
  <c r="C525" i="27"/>
  <c r="C526" i="27"/>
  <c r="C527" i="27"/>
  <c r="C528" i="27"/>
  <c r="C529" i="27"/>
  <c r="C530" i="27"/>
  <c r="C531" i="27"/>
  <c r="C532" i="27"/>
  <c r="C533" i="27"/>
  <c r="C534" i="27"/>
  <c r="C535" i="27"/>
  <c r="C536" i="27"/>
  <c r="C537" i="27"/>
  <c r="C538" i="27"/>
  <c r="C539" i="27"/>
  <c r="C540" i="27"/>
  <c r="C541" i="27"/>
  <c r="C542" i="27"/>
  <c r="C543" i="27"/>
  <c r="C544" i="27"/>
  <c r="C545" i="27"/>
  <c r="C546" i="27"/>
  <c r="C547" i="27"/>
  <c r="C548" i="27"/>
  <c r="C549" i="27"/>
  <c r="C550" i="27"/>
  <c r="C551" i="27"/>
  <c r="C552" i="27"/>
  <c r="C553" i="27"/>
  <c r="C554" i="27"/>
  <c r="C555" i="27"/>
  <c r="C556" i="27"/>
  <c r="C557" i="27"/>
  <c r="C558" i="27"/>
  <c r="C559" i="27"/>
  <c r="C560" i="27"/>
  <c r="C561" i="27"/>
  <c r="C562" i="27"/>
  <c r="C563" i="27"/>
  <c r="C564" i="27"/>
  <c r="C565" i="27"/>
  <c r="C566" i="27"/>
  <c r="C567" i="27"/>
  <c r="C568" i="27"/>
  <c r="C569" i="27"/>
  <c r="C570" i="27"/>
  <c r="C571" i="27"/>
  <c r="C572" i="27"/>
  <c r="C573" i="27"/>
  <c r="C782" i="27"/>
  <c r="C783" i="27"/>
  <c r="C784" i="27"/>
  <c r="C785" i="27"/>
  <c r="C786" i="27"/>
  <c r="C787" i="27"/>
  <c r="C788" i="27"/>
  <c r="C789" i="27"/>
  <c r="C790" i="27"/>
  <c r="C791" i="27"/>
  <c r="C792" i="27"/>
  <c r="C793" i="27"/>
  <c r="C794" i="27"/>
  <c r="C795" i="27"/>
  <c r="C796" i="27"/>
  <c r="C797" i="27"/>
  <c r="C798" i="27"/>
  <c r="C799" i="27"/>
  <c r="C800" i="27"/>
  <c r="C801" i="27"/>
  <c r="C802" i="27"/>
  <c r="C803" i="27"/>
  <c r="C804" i="27"/>
  <c r="C805" i="27"/>
  <c r="C806" i="27"/>
  <c r="C807" i="27"/>
  <c r="C808" i="27"/>
  <c r="C809" i="27"/>
  <c r="C810" i="27"/>
  <c r="C811" i="27"/>
  <c r="C812" i="27"/>
  <c r="C813" i="27"/>
  <c r="C814" i="27"/>
  <c r="C815" i="27"/>
  <c r="C816" i="27"/>
  <c r="C817" i="27"/>
  <c r="C818" i="27"/>
  <c r="C819" i="27"/>
  <c r="C820" i="27"/>
  <c r="C821" i="27"/>
  <c r="C822" i="27"/>
  <c r="C823" i="27"/>
  <c r="C824" i="27"/>
  <c r="C825" i="27"/>
  <c r="C826" i="27"/>
  <c r="C827" i="27"/>
  <c r="C828" i="27"/>
  <c r="C829" i="27"/>
  <c r="C830" i="27"/>
  <c r="C831" i="27"/>
  <c r="C832" i="27"/>
  <c r="C833" i="27"/>
  <c r="C2030" i="27"/>
  <c r="C2031" i="27"/>
  <c r="C2032" i="27"/>
  <c r="C2033" i="27"/>
  <c r="C2034" i="27"/>
  <c r="C2035" i="27"/>
  <c r="C2036" i="27"/>
  <c r="C2037" i="27"/>
  <c r="C2038" i="27"/>
  <c r="C2039" i="27"/>
  <c r="C2040" i="27"/>
  <c r="C2041" i="27"/>
  <c r="C2042" i="27"/>
  <c r="C2043" i="27"/>
  <c r="C2044" i="27"/>
  <c r="C2045" i="27"/>
  <c r="C2046" i="27"/>
  <c r="C2047" i="27"/>
  <c r="C2048" i="27"/>
  <c r="C2049" i="27"/>
  <c r="C2050" i="27"/>
  <c r="C2051" i="27"/>
  <c r="C2052" i="27"/>
  <c r="C2053" i="27"/>
  <c r="C2054" i="27"/>
  <c r="C2055" i="27"/>
  <c r="C2056" i="27"/>
  <c r="C2057" i="27"/>
  <c r="C2058" i="27"/>
  <c r="C2059" i="27"/>
  <c r="C2060" i="27"/>
  <c r="C2061" i="27"/>
  <c r="C2062" i="27"/>
  <c r="C2063" i="27"/>
  <c r="C2064" i="27"/>
  <c r="C2065" i="27"/>
  <c r="C2066" i="27"/>
  <c r="C2067" i="27"/>
  <c r="C2068" i="27"/>
  <c r="C2069" i="27"/>
  <c r="C2070" i="27"/>
  <c r="C2071" i="27"/>
  <c r="C2072" i="27"/>
  <c r="C2073" i="27"/>
  <c r="C2074" i="27"/>
  <c r="C2075" i="27"/>
  <c r="C2076" i="27"/>
  <c r="C2077" i="27"/>
  <c r="C2078" i="27"/>
  <c r="C2079" i="27"/>
  <c r="C2080" i="27"/>
  <c r="C2081" i="27"/>
  <c r="C886" i="27"/>
  <c r="C887" i="27"/>
  <c r="C888" i="27"/>
  <c r="C889" i="27"/>
  <c r="C890" i="27"/>
  <c r="C891" i="27"/>
  <c r="C892" i="27"/>
  <c r="C893" i="27"/>
  <c r="C894" i="27"/>
  <c r="C895" i="27"/>
  <c r="C896" i="27"/>
  <c r="C897" i="27"/>
  <c r="C898" i="27"/>
  <c r="C899" i="27"/>
  <c r="C900" i="27"/>
  <c r="C901" i="27"/>
  <c r="C902" i="27"/>
  <c r="C903" i="27"/>
  <c r="C904" i="27"/>
  <c r="C905" i="27"/>
  <c r="C906" i="27"/>
  <c r="C907" i="27"/>
  <c r="C908" i="27"/>
  <c r="C909" i="27"/>
  <c r="C910" i="27"/>
  <c r="C911" i="27"/>
  <c r="C912" i="27"/>
  <c r="C913" i="27"/>
  <c r="C914" i="27"/>
  <c r="C915" i="27"/>
  <c r="C916" i="27"/>
  <c r="C917" i="27"/>
  <c r="C918" i="27"/>
  <c r="C919" i="27"/>
  <c r="C920" i="27"/>
  <c r="C921" i="27"/>
  <c r="C922" i="27"/>
  <c r="C923" i="27"/>
  <c r="C924" i="27"/>
  <c r="C925" i="27"/>
  <c r="C926" i="27"/>
  <c r="C927" i="27"/>
  <c r="C928" i="27"/>
  <c r="C929" i="27"/>
  <c r="C930" i="27"/>
  <c r="C931" i="27"/>
  <c r="C932" i="27"/>
  <c r="C933" i="27"/>
  <c r="C934" i="27"/>
  <c r="C935" i="27"/>
  <c r="C936" i="27"/>
  <c r="C937" i="27"/>
  <c r="C990" i="27"/>
  <c r="C991" i="27"/>
  <c r="C992" i="27"/>
  <c r="C993" i="27"/>
  <c r="C994" i="27"/>
  <c r="C995" i="27"/>
  <c r="C996" i="27"/>
  <c r="C997" i="27"/>
  <c r="C998" i="27"/>
  <c r="C999" i="27"/>
  <c r="C1000" i="27"/>
  <c r="C1001" i="27"/>
  <c r="C1002" i="27"/>
  <c r="C1003" i="27"/>
  <c r="C1004" i="27"/>
  <c r="C1005" i="27"/>
  <c r="C1006" i="27"/>
  <c r="C1007" i="27"/>
  <c r="C1008" i="27"/>
  <c r="C1009" i="27"/>
  <c r="C1010" i="27"/>
  <c r="C1011" i="27"/>
  <c r="C1012" i="27"/>
  <c r="C1013" i="27"/>
  <c r="C1014" i="27"/>
  <c r="C1015" i="27"/>
  <c r="C1016" i="27"/>
  <c r="C1017" i="27"/>
  <c r="C1018" i="27"/>
  <c r="C1019" i="27"/>
  <c r="C1020" i="27"/>
  <c r="C1021" i="27"/>
  <c r="C1022" i="27"/>
  <c r="C1023" i="27"/>
  <c r="C1024" i="27"/>
  <c r="C1025" i="27"/>
  <c r="C1026" i="27"/>
  <c r="C1027" i="27"/>
  <c r="C1028" i="27"/>
  <c r="C1029" i="27"/>
  <c r="C1030" i="27"/>
  <c r="C1031" i="27"/>
  <c r="C1032" i="27"/>
  <c r="C1033" i="27"/>
  <c r="C1034" i="27"/>
  <c r="C1035" i="27"/>
  <c r="C1036" i="27"/>
  <c r="C1037" i="27"/>
  <c r="C1038" i="27"/>
  <c r="C1039" i="27"/>
  <c r="C1040" i="27"/>
  <c r="C1041" i="27"/>
  <c r="C2082" i="27"/>
  <c r="C2083" i="27"/>
  <c r="C2084" i="27"/>
  <c r="C2085" i="27"/>
  <c r="C2086" i="27"/>
  <c r="C2087" i="27"/>
  <c r="C2088" i="27"/>
  <c r="C2089" i="27"/>
  <c r="C2090" i="27"/>
  <c r="C2091" i="27"/>
  <c r="C2092" i="27"/>
  <c r="C2093" i="27"/>
  <c r="C2094" i="27"/>
  <c r="C2095" i="27"/>
  <c r="C2096" i="27"/>
  <c r="C2097" i="27"/>
  <c r="C2098" i="27"/>
  <c r="C2099" i="27"/>
  <c r="C2100" i="27"/>
  <c r="C2101" i="27"/>
  <c r="C2102" i="27"/>
  <c r="C2103" i="27"/>
  <c r="C2104" i="27"/>
  <c r="C2105" i="27"/>
  <c r="C2106" i="27"/>
  <c r="C2107" i="27"/>
  <c r="C2108" i="27"/>
  <c r="C2109" i="27"/>
  <c r="C2110" i="27"/>
  <c r="C2111" i="27"/>
  <c r="C2112" i="27"/>
  <c r="C2113" i="27"/>
  <c r="C2114" i="27"/>
  <c r="C2115" i="27"/>
  <c r="C2116" i="27"/>
  <c r="C2117" i="27"/>
  <c r="C2118" i="27"/>
  <c r="C2119" i="27"/>
  <c r="C2120" i="27"/>
  <c r="C2121" i="27"/>
  <c r="C2122" i="27"/>
  <c r="C2123" i="27"/>
  <c r="C2124" i="27"/>
  <c r="C2125" i="27"/>
  <c r="C2126" i="27"/>
  <c r="C2127" i="27"/>
  <c r="C2128" i="27"/>
  <c r="C2129" i="27"/>
  <c r="C2130" i="27"/>
  <c r="C2131" i="27"/>
  <c r="C2132" i="27"/>
  <c r="C2133" i="27"/>
  <c r="C678" i="27"/>
  <c r="C679" i="27"/>
  <c r="C680" i="27"/>
  <c r="C681" i="27"/>
  <c r="C682" i="27"/>
  <c r="C683" i="27"/>
  <c r="C684" i="27"/>
  <c r="C685" i="27"/>
  <c r="C686" i="27"/>
  <c r="C687" i="27"/>
  <c r="C688" i="27"/>
  <c r="C689" i="27"/>
  <c r="C690" i="27"/>
  <c r="C691" i="27"/>
  <c r="C692" i="27"/>
  <c r="C693" i="27"/>
  <c r="C694" i="27"/>
  <c r="C695" i="27"/>
  <c r="C696" i="27"/>
  <c r="C697" i="27"/>
  <c r="C698" i="27"/>
  <c r="C699" i="27"/>
  <c r="C700" i="27"/>
  <c r="C701" i="27"/>
  <c r="C702" i="27"/>
  <c r="C703" i="27"/>
  <c r="C704" i="27"/>
  <c r="C705" i="27"/>
  <c r="C706" i="27"/>
  <c r="C707" i="27"/>
  <c r="C708" i="27"/>
  <c r="C709" i="27"/>
  <c r="C710" i="27"/>
  <c r="C711" i="27"/>
  <c r="C712" i="27"/>
  <c r="C713" i="27"/>
  <c r="C714" i="27"/>
  <c r="C715" i="27"/>
  <c r="C716" i="27"/>
  <c r="C717" i="27"/>
  <c r="C718" i="27"/>
  <c r="C719" i="27"/>
  <c r="C720" i="27"/>
  <c r="C721" i="27"/>
  <c r="C722" i="27"/>
  <c r="C723" i="27"/>
  <c r="C724" i="27"/>
  <c r="C725" i="27"/>
  <c r="C726" i="27"/>
  <c r="C727" i="27"/>
  <c r="C728" i="27"/>
  <c r="C729" i="27"/>
  <c r="C1302" i="27"/>
  <c r="C1303" i="27"/>
  <c r="C1304" i="27"/>
  <c r="C1305" i="27"/>
  <c r="C1306" i="27"/>
  <c r="C1307" i="27"/>
  <c r="C1308" i="27"/>
  <c r="C1309" i="27"/>
  <c r="C1310" i="27"/>
  <c r="C1311" i="27"/>
  <c r="C1312" i="27"/>
  <c r="C1313" i="27"/>
  <c r="C1314" i="27"/>
  <c r="C1315" i="27"/>
  <c r="C1316" i="27"/>
  <c r="C1317" i="27"/>
  <c r="C1318" i="27"/>
  <c r="C1319" i="27"/>
  <c r="C1320" i="27"/>
  <c r="C1321" i="27"/>
  <c r="C1322" i="27"/>
  <c r="C1323" i="27"/>
  <c r="C1324" i="27"/>
  <c r="C1325" i="27"/>
  <c r="C1326" i="27"/>
  <c r="C1327" i="27"/>
  <c r="C1328" i="27"/>
  <c r="C1329" i="27"/>
  <c r="C1330" i="27"/>
  <c r="C1331" i="27"/>
  <c r="C1332" i="27"/>
  <c r="C1333" i="27"/>
  <c r="C1334" i="27"/>
  <c r="C1335" i="27"/>
  <c r="C1336" i="27"/>
  <c r="C1337" i="27"/>
  <c r="C1338" i="27"/>
  <c r="C1339" i="27"/>
  <c r="C1340" i="27"/>
  <c r="C1341" i="27"/>
  <c r="C1342" i="27"/>
  <c r="C1343" i="27"/>
  <c r="C1344" i="27"/>
  <c r="C1345" i="27"/>
  <c r="C1346" i="27"/>
  <c r="C1347" i="27"/>
  <c r="C1348" i="27"/>
  <c r="C1349" i="27"/>
  <c r="C1350" i="27"/>
  <c r="C1351" i="27"/>
  <c r="C1352" i="27"/>
  <c r="C1353" i="27"/>
  <c r="C1354" i="27"/>
  <c r="C1355" i="27"/>
  <c r="C1356" i="27"/>
  <c r="C1357" i="27"/>
  <c r="C1358" i="27"/>
  <c r="C1359" i="27"/>
  <c r="C1360" i="27"/>
  <c r="C1361" i="27"/>
  <c r="C1362" i="27"/>
  <c r="C1363" i="27"/>
  <c r="C1364" i="27"/>
  <c r="C1365" i="27"/>
  <c r="C1366" i="27"/>
  <c r="C1367" i="27"/>
  <c r="C1368" i="27"/>
  <c r="C1369" i="27"/>
  <c r="C1370" i="27"/>
  <c r="C1371" i="27"/>
  <c r="C1372" i="27"/>
  <c r="C1373" i="27"/>
  <c r="C1374" i="27"/>
  <c r="C1375" i="27"/>
  <c r="C1376" i="27"/>
  <c r="C1377" i="27"/>
  <c r="C1378" i="27"/>
  <c r="C1379" i="27"/>
  <c r="C1380" i="27"/>
  <c r="C1381" i="27"/>
  <c r="C1382" i="27"/>
  <c r="C1383" i="27"/>
  <c r="C1384" i="27"/>
  <c r="C1385" i="27"/>
  <c r="C1386" i="27"/>
  <c r="C1387" i="27"/>
  <c r="C1388" i="27"/>
  <c r="C1389" i="27"/>
  <c r="C1390" i="27"/>
  <c r="C1391" i="27"/>
  <c r="C1392" i="27"/>
  <c r="C1393" i="27"/>
  <c r="C1394" i="27"/>
  <c r="C1395" i="27"/>
  <c r="C1396" i="27"/>
  <c r="C1397" i="27"/>
  <c r="C1398" i="27"/>
  <c r="C1399" i="27"/>
  <c r="C1400" i="27"/>
  <c r="C1401" i="27"/>
  <c r="C1402" i="27"/>
  <c r="C1403" i="27"/>
  <c r="C1404" i="27"/>
  <c r="C1405" i="27"/>
  <c r="C1510" i="27"/>
  <c r="C1511" i="27"/>
  <c r="C1512" i="27"/>
  <c r="C1513" i="27"/>
  <c r="C1514" i="27"/>
  <c r="C1515" i="27"/>
  <c r="C1516" i="27"/>
  <c r="C1517" i="27"/>
  <c r="C1518" i="27"/>
  <c r="C1519" i="27"/>
  <c r="C1520" i="27"/>
  <c r="C1521" i="27"/>
  <c r="C1522" i="27"/>
  <c r="C1523" i="27"/>
  <c r="C1524" i="27"/>
  <c r="C1525" i="27"/>
  <c r="C1526" i="27"/>
  <c r="C1527" i="27"/>
  <c r="C1528" i="27"/>
  <c r="C1529" i="27"/>
  <c r="C1530" i="27"/>
  <c r="C1531" i="27"/>
  <c r="C1532" i="27"/>
  <c r="C1533" i="27"/>
  <c r="C1534" i="27"/>
  <c r="C1535" i="27"/>
  <c r="C1536" i="27"/>
  <c r="C1537" i="27"/>
  <c r="C1538" i="27"/>
  <c r="C1539" i="27"/>
  <c r="C1540" i="27"/>
  <c r="C1541" i="27"/>
  <c r="C1542" i="27"/>
  <c r="C1543" i="27"/>
  <c r="C1544" i="27"/>
  <c r="C1545" i="27"/>
  <c r="C1546" i="27"/>
  <c r="C1547" i="27"/>
  <c r="C1548" i="27"/>
  <c r="C1549" i="27"/>
  <c r="C1550" i="27"/>
  <c r="C1551" i="27"/>
  <c r="C1552" i="27"/>
  <c r="C1553" i="27"/>
  <c r="C1554" i="27"/>
  <c r="C1555" i="27"/>
  <c r="C1556" i="27"/>
  <c r="C1557" i="27"/>
  <c r="C1558" i="27"/>
  <c r="C1559" i="27"/>
  <c r="C1560" i="27"/>
  <c r="C1561" i="27"/>
  <c r="C1562" i="27"/>
  <c r="C1563" i="27"/>
  <c r="C1564" i="27"/>
  <c r="C1565" i="27"/>
  <c r="C1566" i="27"/>
  <c r="C1567" i="27"/>
  <c r="C1568" i="27"/>
  <c r="C1569" i="27"/>
  <c r="C1570" i="27"/>
  <c r="C1571" i="27"/>
  <c r="C1572" i="27"/>
  <c r="C1573" i="27"/>
  <c r="C1574" i="27"/>
  <c r="C1575" i="27"/>
  <c r="C1576" i="27"/>
  <c r="C1577" i="27"/>
  <c r="C1578" i="27"/>
  <c r="C1579" i="27"/>
  <c r="C1580" i="27"/>
  <c r="C1581" i="27"/>
  <c r="C1582" i="27"/>
  <c r="C1583" i="27"/>
  <c r="C1584" i="27"/>
  <c r="C1585" i="27"/>
  <c r="C1586" i="27"/>
  <c r="C1587" i="27"/>
  <c r="C1588" i="27"/>
  <c r="C1589" i="27"/>
  <c r="C1590" i="27"/>
  <c r="C1591" i="27"/>
  <c r="C1592" i="27"/>
  <c r="C1593" i="27"/>
  <c r="C1594" i="27"/>
  <c r="C1595" i="27"/>
  <c r="C1596" i="27"/>
  <c r="C1597" i="27"/>
  <c r="C1598" i="27"/>
  <c r="C1599" i="27"/>
  <c r="C1600" i="27"/>
  <c r="C1601" i="27"/>
  <c r="C1602" i="27"/>
  <c r="C1603" i="27"/>
  <c r="C1604" i="27"/>
  <c r="C1605" i="27"/>
  <c r="C1606" i="27"/>
  <c r="C1607" i="27"/>
  <c r="C1608" i="27"/>
  <c r="C1609" i="27"/>
  <c r="C1610" i="27"/>
  <c r="C1611" i="27"/>
  <c r="C1612" i="27"/>
  <c r="C1613" i="27"/>
  <c r="C1666" i="27"/>
  <c r="C1667" i="27"/>
  <c r="C1668" i="27"/>
  <c r="C1669" i="27"/>
  <c r="C1670" i="27"/>
  <c r="C1671" i="27"/>
  <c r="C1672" i="27"/>
  <c r="C1673" i="27"/>
  <c r="C1674" i="27"/>
  <c r="C1675" i="27"/>
  <c r="C1676" i="27"/>
  <c r="C1677" i="27"/>
  <c r="C1678" i="27"/>
  <c r="C1679" i="27"/>
  <c r="C1680" i="27"/>
  <c r="C1681" i="27"/>
  <c r="C1682" i="27"/>
  <c r="C1683" i="27"/>
  <c r="C1684" i="27"/>
  <c r="C1685" i="27"/>
  <c r="C1686" i="27"/>
  <c r="C1687" i="27"/>
  <c r="C1688" i="27"/>
  <c r="C1689" i="27"/>
  <c r="C1690" i="27"/>
  <c r="C1691" i="27"/>
  <c r="C1692" i="27"/>
  <c r="C1693" i="27"/>
  <c r="C1694" i="27"/>
  <c r="C1695" i="27"/>
  <c r="C1696" i="27"/>
  <c r="C1697" i="27"/>
  <c r="C1698" i="27"/>
  <c r="C1699" i="27"/>
  <c r="C1700" i="27"/>
  <c r="C1701" i="27"/>
  <c r="C1702" i="27"/>
  <c r="C1703" i="27"/>
  <c r="C1704" i="27"/>
  <c r="C1705" i="27"/>
  <c r="C1706" i="27"/>
  <c r="C1707" i="27"/>
  <c r="C1708" i="27"/>
  <c r="C1709" i="27"/>
  <c r="C1710" i="27"/>
  <c r="C1711" i="27"/>
  <c r="C1712" i="27"/>
  <c r="C1713" i="27"/>
  <c r="C1714" i="27"/>
  <c r="C1715" i="27"/>
  <c r="C1716" i="27"/>
  <c r="C1717" i="27"/>
  <c r="C1926" i="27"/>
  <c r="C1927" i="27"/>
  <c r="C1928" i="27"/>
  <c r="C1929" i="27"/>
  <c r="C1930" i="27"/>
  <c r="C1931" i="27"/>
  <c r="C1932" i="27"/>
  <c r="C1933" i="27"/>
  <c r="C1934" i="27"/>
  <c r="C1935" i="27"/>
  <c r="C1936" i="27"/>
  <c r="C1937" i="27"/>
  <c r="C1938" i="27"/>
  <c r="C1939" i="27"/>
  <c r="C1940" i="27"/>
  <c r="C1941" i="27"/>
  <c r="C1942" i="27"/>
  <c r="C1943" i="27"/>
  <c r="C1944" i="27"/>
  <c r="C1945" i="27"/>
  <c r="C1946" i="27"/>
  <c r="C1947" i="27"/>
  <c r="C1948" i="27"/>
  <c r="C1949" i="27"/>
  <c r="C1950" i="27"/>
  <c r="C1951" i="27"/>
  <c r="C1952" i="27"/>
  <c r="C1953" i="27"/>
  <c r="C1954" i="27"/>
  <c r="C1955" i="27"/>
  <c r="C1956" i="27"/>
  <c r="C1957" i="27"/>
  <c r="C1958" i="27"/>
  <c r="C1959" i="27"/>
  <c r="C1960" i="27"/>
  <c r="C1961" i="27"/>
  <c r="C1962" i="27"/>
  <c r="C1963" i="27"/>
  <c r="C1964" i="27"/>
  <c r="C1965" i="27"/>
  <c r="C1966" i="27"/>
  <c r="C1967" i="27"/>
  <c r="C1968" i="27"/>
  <c r="C1969" i="27"/>
  <c r="C1970" i="27"/>
  <c r="C1971" i="27"/>
  <c r="C1972" i="27"/>
  <c r="C1973" i="27"/>
  <c r="C1974" i="27"/>
  <c r="C1975" i="27"/>
  <c r="C1976" i="27"/>
  <c r="C1977" i="27"/>
  <c r="C1978" i="27"/>
  <c r="C1979" i="27"/>
  <c r="C1980" i="27"/>
  <c r="C1981" i="27"/>
  <c r="C1982" i="27"/>
  <c r="C1983" i="27"/>
  <c r="C1984" i="27"/>
  <c r="C1985" i="27"/>
  <c r="C1986" i="27"/>
  <c r="C1987" i="27"/>
  <c r="C1988" i="27"/>
  <c r="C1989" i="27"/>
  <c r="C1990" i="27"/>
  <c r="C1991" i="27"/>
  <c r="C1992" i="27"/>
  <c r="C1993" i="27"/>
  <c r="C1994" i="27"/>
  <c r="C1995" i="27"/>
  <c r="C1996" i="27"/>
  <c r="C1997" i="27"/>
  <c r="C1998" i="27"/>
  <c r="C1999" i="27"/>
  <c r="C2000" i="27"/>
  <c r="C2001" i="27"/>
  <c r="C2002" i="27"/>
  <c r="C2003" i="27"/>
  <c r="C2004" i="27"/>
  <c r="C2005" i="27"/>
  <c r="C2006" i="27"/>
  <c r="C2007" i="27"/>
  <c r="C2008" i="27"/>
  <c r="C2009" i="27"/>
  <c r="C2010" i="27"/>
  <c r="C2011" i="27"/>
  <c r="C2012" i="27"/>
  <c r="C2013" i="27"/>
  <c r="C2014" i="27"/>
  <c r="C2015" i="27"/>
  <c r="C2016" i="27"/>
  <c r="C2017" i="27"/>
  <c r="C2018" i="27"/>
  <c r="C2019" i="27"/>
  <c r="C2020" i="27"/>
  <c r="C2021" i="27"/>
  <c r="C2022" i="27"/>
  <c r="C2023" i="27"/>
  <c r="C2024" i="27"/>
  <c r="C2025" i="27"/>
  <c r="C2026" i="27"/>
  <c r="C2027" i="27"/>
  <c r="C2028" i="27"/>
  <c r="C2029" i="27"/>
  <c r="C3694" i="27"/>
  <c r="C3695" i="27"/>
  <c r="C3696" i="27"/>
  <c r="C3697" i="27"/>
  <c r="C3698" i="27"/>
  <c r="C3699" i="27"/>
  <c r="C3700" i="27"/>
  <c r="C3701" i="27"/>
  <c r="C3702" i="27"/>
  <c r="C3703" i="27"/>
  <c r="C3704" i="27"/>
  <c r="C3705" i="27"/>
  <c r="C3706" i="27"/>
  <c r="C3707" i="27"/>
  <c r="C3708" i="27"/>
  <c r="C3709" i="27"/>
  <c r="C3710" i="27"/>
  <c r="C3711" i="27"/>
  <c r="C3712" i="27"/>
  <c r="C3713" i="27"/>
  <c r="C3714" i="27"/>
  <c r="C3715" i="27"/>
  <c r="C3716" i="27"/>
  <c r="C3717" i="27"/>
  <c r="C3718" i="27"/>
  <c r="C3719" i="27"/>
  <c r="C3720" i="27"/>
  <c r="C3721" i="27"/>
  <c r="C3722" i="27"/>
  <c r="C3723" i="27"/>
  <c r="C3724" i="27"/>
  <c r="C3725" i="27"/>
  <c r="C3726" i="27"/>
  <c r="C3727" i="27"/>
  <c r="C3728" i="27"/>
  <c r="C3729" i="27"/>
  <c r="C3730" i="27"/>
  <c r="C3731" i="27"/>
  <c r="C3732" i="27"/>
  <c r="C3733" i="27"/>
  <c r="C3734" i="27"/>
  <c r="C3735" i="27"/>
  <c r="C3736" i="27"/>
  <c r="C3737" i="27"/>
  <c r="C3738" i="27"/>
  <c r="C3739" i="27"/>
  <c r="C3740" i="27"/>
  <c r="C3741" i="27"/>
  <c r="C3742" i="27"/>
  <c r="C3743" i="27"/>
  <c r="C3744" i="27"/>
  <c r="C3745" i="27"/>
  <c r="C2342" i="27"/>
  <c r="C2343" i="27"/>
  <c r="C2344" i="27"/>
  <c r="C2345" i="27"/>
  <c r="C2346" i="27"/>
  <c r="C2347" i="27"/>
  <c r="C2348" i="27"/>
  <c r="C2349" i="27"/>
  <c r="C2350" i="27"/>
  <c r="C2351" i="27"/>
  <c r="C2352" i="27"/>
  <c r="C2353" i="27"/>
  <c r="C2354" i="27"/>
  <c r="C2355" i="27"/>
  <c r="C2356" i="27"/>
  <c r="C2357" i="27"/>
  <c r="C2358" i="27"/>
  <c r="C2359" i="27"/>
  <c r="C2360" i="27"/>
  <c r="C2361" i="27"/>
  <c r="C2362" i="27"/>
  <c r="C2363" i="27"/>
  <c r="C2364" i="27"/>
  <c r="C2365" i="27"/>
  <c r="C2366" i="27"/>
  <c r="C2367" i="27"/>
  <c r="C2368" i="27"/>
  <c r="C2369" i="27"/>
  <c r="C2370" i="27"/>
  <c r="C2371" i="27"/>
  <c r="C2372" i="27"/>
  <c r="C2373" i="27"/>
  <c r="C2374" i="27"/>
  <c r="C2375" i="27"/>
  <c r="C2376" i="27"/>
  <c r="C2377" i="27"/>
  <c r="C2378" i="27"/>
  <c r="C2379" i="27"/>
  <c r="C2380" i="27"/>
  <c r="C2381" i="27"/>
  <c r="C2382" i="27"/>
  <c r="C2383" i="27"/>
  <c r="C2384" i="27"/>
  <c r="C2385" i="27"/>
  <c r="C2386" i="27"/>
  <c r="C2387" i="27"/>
  <c r="C2388" i="27"/>
  <c r="C2389" i="27"/>
  <c r="C2390" i="27"/>
  <c r="C2391" i="27"/>
  <c r="C2392" i="27"/>
  <c r="C2393" i="27"/>
  <c r="C3746" i="27"/>
  <c r="C3747" i="27"/>
  <c r="C3748" i="27"/>
  <c r="C3749" i="27"/>
  <c r="C3750" i="27"/>
  <c r="C3751" i="27"/>
  <c r="C3752" i="27"/>
  <c r="C3753" i="27"/>
  <c r="C3754" i="27"/>
  <c r="C3755" i="27"/>
  <c r="C3756" i="27"/>
  <c r="C3757" i="27"/>
  <c r="C3758" i="27"/>
  <c r="C3759" i="27"/>
  <c r="C3760" i="27"/>
  <c r="C3761" i="27"/>
  <c r="C3762" i="27"/>
  <c r="C3763" i="27"/>
  <c r="C3764" i="27"/>
  <c r="C3765" i="27"/>
  <c r="C3766" i="27"/>
  <c r="C3767" i="27"/>
  <c r="C3768" i="27"/>
  <c r="C3769" i="27"/>
  <c r="C3770" i="27"/>
  <c r="C3771" i="27"/>
  <c r="C3772" i="27"/>
  <c r="C3773" i="27"/>
  <c r="C3774" i="27"/>
  <c r="C3775" i="27"/>
  <c r="C3776" i="27"/>
  <c r="C3777" i="27"/>
  <c r="C3778" i="27"/>
  <c r="C3779" i="27"/>
  <c r="C3780" i="27"/>
  <c r="C3781" i="27"/>
  <c r="C3782" i="27"/>
  <c r="C3783" i="27"/>
  <c r="C3784" i="27"/>
  <c r="C3785" i="27"/>
  <c r="C3786" i="27"/>
  <c r="C3787" i="27"/>
  <c r="C3788" i="27"/>
  <c r="C3789" i="27"/>
  <c r="C3790" i="27"/>
  <c r="C3791" i="27"/>
  <c r="C3792" i="27"/>
  <c r="C3793" i="27"/>
  <c r="C3794" i="27"/>
  <c r="C3795" i="27"/>
  <c r="C3796" i="27"/>
  <c r="C3797" i="27"/>
  <c r="C3798" i="27"/>
  <c r="C2550" i="27"/>
  <c r="C2551" i="27"/>
  <c r="C2552" i="27"/>
  <c r="C2553" i="27"/>
  <c r="C2554" i="27"/>
  <c r="C2555" i="27"/>
  <c r="C2556" i="27"/>
  <c r="C2557" i="27"/>
  <c r="C2558" i="27"/>
  <c r="C2559" i="27"/>
  <c r="C2560" i="27"/>
  <c r="C2561" i="27"/>
  <c r="C2562" i="27"/>
  <c r="C2563" i="27"/>
  <c r="C2564" i="27"/>
  <c r="C2565" i="27"/>
  <c r="C2566" i="27"/>
  <c r="C2567" i="27"/>
  <c r="C2568" i="27"/>
  <c r="C2569" i="27"/>
  <c r="C2570" i="27"/>
  <c r="C2571" i="27"/>
  <c r="C2572" i="27"/>
  <c r="C2573" i="27"/>
  <c r="C2574" i="27"/>
  <c r="C2575" i="27"/>
  <c r="C2576" i="27"/>
  <c r="C2577" i="27"/>
  <c r="C2578" i="27"/>
  <c r="C2579" i="27"/>
  <c r="C2580" i="27"/>
  <c r="C2581" i="27"/>
  <c r="C2582" i="27"/>
  <c r="C2583" i="27"/>
  <c r="C2584" i="27"/>
  <c r="C2585" i="27"/>
  <c r="C2586" i="27"/>
  <c r="C2587" i="27"/>
  <c r="C2588" i="27"/>
  <c r="C2589" i="27"/>
  <c r="C2590" i="27"/>
  <c r="C2591" i="27"/>
  <c r="C2592" i="27"/>
  <c r="C2593" i="27"/>
  <c r="C2594" i="27"/>
  <c r="C2595" i="27"/>
  <c r="C2596" i="27"/>
  <c r="C2597" i="27"/>
  <c r="C2598" i="27"/>
  <c r="C2599" i="27"/>
  <c r="C2600" i="27"/>
  <c r="C2601" i="27"/>
  <c r="C2706" i="27"/>
  <c r="C2707" i="27"/>
  <c r="C2708" i="27"/>
  <c r="C2709" i="27"/>
  <c r="C2710" i="27"/>
  <c r="C2711" i="27"/>
  <c r="C2712" i="27"/>
  <c r="C2713" i="27"/>
  <c r="C2714" i="27"/>
  <c r="C2715" i="27"/>
  <c r="C2716" i="27"/>
  <c r="C2717" i="27"/>
  <c r="C2718" i="27"/>
  <c r="C2719" i="27"/>
  <c r="C2720" i="27"/>
  <c r="C2721" i="27"/>
  <c r="C2722" i="27"/>
  <c r="C2723" i="27"/>
  <c r="C2724" i="27"/>
  <c r="C2725" i="27"/>
  <c r="C2726" i="27"/>
  <c r="C2727" i="27"/>
  <c r="C2728" i="27"/>
  <c r="C2729" i="27"/>
  <c r="C2730" i="27"/>
  <c r="C2731" i="27"/>
  <c r="C2732" i="27"/>
  <c r="C2733" i="27"/>
  <c r="C2734" i="27"/>
  <c r="C2735" i="27"/>
  <c r="C2736" i="27"/>
  <c r="C2737" i="27"/>
  <c r="C2738" i="27"/>
  <c r="C2739" i="27"/>
  <c r="C2740" i="27"/>
  <c r="C2741" i="27"/>
  <c r="C2742" i="27"/>
  <c r="C2743" i="27"/>
  <c r="C2744" i="27"/>
  <c r="C2745" i="27"/>
  <c r="C2746" i="27"/>
  <c r="C2747" i="27"/>
  <c r="C2748" i="27"/>
  <c r="C2749" i="27"/>
  <c r="C2750" i="27"/>
  <c r="C2751" i="27"/>
  <c r="C2752" i="27"/>
  <c r="C2753" i="27"/>
  <c r="C2754" i="27"/>
  <c r="C2755" i="27"/>
  <c r="C2756" i="27"/>
  <c r="C2757" i="27"/>
  <c r="C2862" i="27"/>
  <c r="C2863" i="27"/>
  <c r="C2864" i="27"/>
  <c r="C2865" i="27"/>
  <c r="C2866" i="27"/>
  <c r="C2867" i="27"/>
  <c r="C2868" i="27"/>
  <c r="C2869" i="27"/>
  <c r="C2870" i="27"/>
  <c r="C2871" i="27"/>
  <c r="C2872" i="27"/>
  <c r="C2873" i="27"/>
  <c r="C2874" i="27"/>
  <c r="C2875" i="27"/>
  <c r="C2876" i="27"/>
  <c r="C2877" i="27"/>
  <c r="C2878" i="27"/>
  <c r="C2879" i="27"/>
  <c r="C2880" i="27"/>
  <c r="C2881" i="27"/>
  <c r="C2882" i="27"/>
  <c r="C2883" i="27"/>
  <c r="C2884" i="27"/>
  <c r="C2885" i="27"/>
  <c r="C2886" i="27"/>
  <c r="C2887" i="27"/>
  <c r="C2888" i="27"/>
  <c r="C2889" i="27"/>
  <c r="C2890" i="27"/>
  <c r="C2891" i="27"/>
  <c r="C2892" i="27"/>
  <c r="C2893" i="27"/>
  <c r="C2894" i="27"/>
  <c r="C2895" i="27"/>
  <c r="C2896" i="27"/>
  <c r="C2897" i="27"/>
  <c r="C2898" i="27"/>
  <c r="C2899" i="27"/>
  <c r="C2900" i="27"/>
  <c r="C2901" i="27"/>
  <c r="C2902" i="27"/>
  <c r="C2903" i="27"/>
  <c r="C2904" i="27"/>
  <c r="C2905" i="27"/>
  <c r="C2906" i="27"/>
  <c r="C2907" i="27"/>
  <c r="C2908" i="27"/>
  <c r="C2909" i="27"/>
  <c r="C2910" i="27"/>
  <c r="C2911" i="27"/>
  <c r="C2912" i="27"/>
  <c r="C2913" i="27"/>
  <c r="C2914" i="27"/>
  <c r="C2915" i="27"/>
  <c r="C2916" i="27"/>
  <c r="C2917" i="27"/>
  <c r="C2918" i="27"/>
  <c r="C2919" i="27"/>
  <c r="C2920" i="27"/>
  <c r="C2921" i="27"/>
  <c r="C2922" i="27"/>
  <c r="C2923" i="27"/>
  <c r="C2924" i="27"/>
  <c r="C2925" i="27"/>
  <c r="C2926" i="27"/>
  <c r="C2927" i="27"/>
  <c r="C2928" i="27"/>
  <c r="C2929" i="27"/>
  <c r="C2930" i="27"/>
  <c r="C2931" i="27"/>
  <c r="C2932" i="27"/>
  <c r="C2933" i="27"/>
  <c r="C2934" i="27"/>
  <c r="C2935" i="27"/>
  <c r="C2936" i="27"/>
  <c r="C2937" i="27"/>
  <c r="C2938" i="27"/>
  <c r="C2939" i="27"/>
  <c r="C2940" i="27"/>
  <c r="C2941" i="27"/>
  <c r="C2942" i="27"/>
  <c r="C2943" i="27"/>
  <c r="C2944" i="27"/>
  <c r="C2945" i="27"/>
  <c r="C2946" i="27"/>
  <c r="C2947" i="27"/>
  <c r="C2948" i="27"/>
  <c r="C2949" i="27"/>
  <c r="C2950" i="27"/>
  <c r="C2951" i="27"/>
  <c r="C2952" i="27"/>
  <c r="C2953" i="27"/>
  <c r="C2954" i="27"/>
  <c r="C2955" i="27"/>
  <c r="C2956" i="27"/>
  <c r="C2957" i="27"/>
  <c r="C2958" i="27"/>
  <c r="C2959" i="27"/>
  <c r="C2960" i="27"/>
  <c r="C2961" i="27"/>
  <c r="C2962" i="27"/>
  <c r="C2963" i="27"/>
  <c r="C2964" i="27"/>
  <c r="C2965" i="27"/>
  <c r="C2758" i="27"/>
  <c r="C2759" i="27"/>
  <c r="C2760" i="27"/>
  <c r="C2761" i="27"/>
  <c r="C2762" i="27"/>
  <c r="C2763" i="27"/>
  <c r="C2764" i="27"/>
  <c r="C2765" i="27"/>
  <c r="C2766" i="27"/>
  <c r="C2767" i="27"/>
  <c r="C2768" i="27"/>
  <c r="C2769" i="27"/>
  <c r="C2770" i="27"/>
  <c r="C2771" i="27"/>
  <c r="C2772" i="27"/>
  <c r="C2773" i="27"/>
  <c r="C2774" i="27"/>
  <c r="C2775" i="27"/>
  <c r="C2776" i="27"/>
  <c r="C2777" i="27"/>
  <c r="C2778" i="27"/>
  <c r="C2779" i="27"/>
  <c r="C2780" i="27"/>
  <c r="C2781" i="27"/>
  <c r="C2782" i="27"/>
  <c r="C2783" i="27"/>
  <c r="C2784" i="27"/>
  <c r="C2785" i="27"/>
  <c r="C2786" i="27"/>
  <c r="C2787" i="27"/>
  <c r="C2788" i="27"/>
  <c r="C2789" i="27"/>
  <c r="C2790" i="27"/>
  <c r="C2791" i="27"/>
  <c r="C2792" i="27"/>
  <c r="C2793" i="27"/>
  <c r="C2794" i="27"/>
  <c r="C2795" i="27"/>
  <c r="C2796" i="27"/>
  <c r="C2797" i="27"/>
  <c r="C2798" i="27"/>
  <c r="C2799" i="27"/>
  <c r="C2800" i="27"/>
  <c r="C2801" i="27"/>
  <c r="C2802" i="27"/>
  <c r="C2803" i="27"/>
  <c r="C2804" i="27"/>
  <c r="C2805" i="27"/>
  <c r="C2806" i="27"/>
  <c r="C2807" i="27"/>
  <c r="C2808" i="27"/>
  <c r="C2809" i="27"/>
  <c r="C3070" i="27"/>
  <c r="C3071" i="27"/>
  <c r="C3072" i="27"/>
  <c r="C3073" i="27"/>
  <c r="C3074" i="27"/>
  <c r="C3075" i="27"/>
  <c r="C3076" i="27"/>
  <c r="C3077" i="27"/>
  <c r="C3078" i="27"/>
  <c r="C3079" i="27"/>
  <c r="C3080" i="27"/>
  <c r="C3081" i="27"/>
  <c r="C3082" i="27"/>
  <c r="C3083" i="27"/>
  <c r="C3084" i="27"/>
  <c r="C3085" i="27"/>
  <c r="C3086" i="27"/>
  <c r="C3087" i="27"/>
  <c r="C3088" i="27"/>
  <c r="C3089" i="27"/>
  <c r="C3090" i="27"/>
  <c r="C3091" i="27"/>
  <c r="C3092" i="27"/>
  <c r="C3093" i="27"/>
  <c r="C3094" i="27"/>
  <c r="C3095" i="27"/>
  <c r="C3096" i="27"/>
  <c r="C3097" i="27"/>
  <c r="C3098" i="27"/>
  <c r="C3099" i="27"/>
  <c r="C3100" i="27"/>
  <c r="C3101" i="27"/>
  <c r="C3102" i="27"/>
  <c r="C3103" i="27"/>
  <c r="C3104" i="27"/>
  <c r="C3105" i="27"/>
  <c r="C3106" i="27"/>
  <c r="C3107" i="27"/>
  <c r="C3108" i="27"/>
  <c r="C3109" i="27"/>
  <c r="C3110" i="27"/>
  <c r="C3111" i="27"/>
  <c r="C3112" i="27"/>
  <c r="C3113" i="27"/>
  <c r="C3114" i="27"/>
  <c r="C3115" i="27"/>
  <c r="C3116" i="27"/>
  <c r="C3117" i="27"/>
  <c r="C3118" i="27"/>
  <c r="C3119" i="27"/>
  <c r="C3120" i="27"/>
  <c r="C3121" i="27"/>
  <c r="C3174" i="27"/>
  <c r="C3175" i="27"/>
  <c r="C3176" i="27"/>
  <c r="C3177" i="27"/>
  <c r="C3178" i="27"/>
  <c r="C3179" i="27"/>
  <c r="C3180" i="27"/>
  <c r="C3181" i="27"/>
  <c r="C3182" i="27"/>
  <c r="C3183" i="27"/>
  <c r="C3184" i="27"/>
  <c r="C3185" i="27"/>
  <c r="C3186" i="27"/>
  <c r="C3187" i="27"/>
  <c r="C3188" i="27"/>
  <c r="C3189" i="27"/>
  <c r="C3190" i="27"/>
  <c r="C3191" i="27"/>
  <c r="C3192" i="27"/>
  <c r="C3193" i="27"/>
  <c r="C3194" i="27"/>
  <c r="C3195" i="27"/>
  <c r="C3196" i="27"/>
  <c r="C3197" i="27"/>
  <c r="C3198" i="27"/>
  <c r="C3199" i="27"/>
  <c r="C3200" i="27"/>
  <c r="C3201" i="27"/>
  <c r="C3202" i="27"/>
  <c r="C3203" i="27"/>
  <c r="C3204" i="27"/>
  <c r="C3205" i="27"/>
  <c r="C3206" i="27"/>
  <c r="C3207" i="27"/>
  <c r="C3208" i="27"/>
  <c r="C3209" i="27"/>
  <c r="C3210" i="27"/>
  <c r="C3211" i="27"/>
  <c r="C3212" i="27"/>
  <c r="C3213" i="27"/>
  <c r="C3214" i="27"/>
  <c r="C3215" i="27"/>
  <c r="C3216" i="27"/>
  <c r="C3217" i="27"/>
  <c r="C3218" i="27"/>
  <c r="C3219" i="27"/>
  <c r="C3220" i="27"/>
  <c r="C3221" i="27"/>
  <c r="C3222" i="27"/>
  <c r="C3223" i="27"/>
  <c r="C3224" i="27"/>
  <c r="C3225" i="27"/>
  <c r="C3278" i="27"/>
  <c r="C3279" i="27"/>
  <c r="C3280" i="27"/>
  <c r="C3281" i="27"/>
  <c r="C3282" i="27"/>
  <c r="C3283" i="27"/>
  <c r="C3284" i="27"/>
  <c r="C3285" i="27"/>
  <c r="C3286" i="27"/>
  <c r="C3287" i="27"/>
  <c r="C3288" i="27"/>
  <c r="C3289" i="27"/>
  <c r="C3290" i="27"/>
  <c r="C3291" i="27"/>
  <c r="C3292" i="27"/>
  <c r="C3293" i="27"/>
  <c r="C3294" i="27"/>
  <c r="C3295" i="27"/>
  <c r="C3296" i="27"/>
  <c r="C3297" i="27"/>
  <c r="C3298" i="27"/>
  <c r="C3299" i="27"/>
  <c r="C3300" i="27"/>
  <c r="C3301" i="27"/>
  <c r="C3302" i="27"/>
  <c r="C3303" i="27"/>
  <c r="C3304" i="27"/>
  <c r="C3305" i="27"/>
  <c r="C3306" i="27"/>
  <c r="C3307" i="27"/>
  <c r="C3308" i="27"/>
  <c r="C3309" i="27"/>
  <c r="C3310" i="27"/>
  <c r="C3311" i="27"/>
  <c r="C3312" i="27"/>
  <c r="C3313" i="27"/>
  <c r="C3314" i="27"/>
  <c r="C3315" i="27"/>
  <c r="C3316" i="27"/>
  <c r="C3317" i="27"/>
  <c r="C3318" i="27"/>
  <c r="C3319" i="27"/>
  <c r="C3320" i="27"/>
  <c r="C3321" i="27"/>
  <c r="C3322" i="27"/>
  <c r="C3323" i="27"/>
  <c r="C3324" i="27"/>
  <c r="C3325" i="27"/>
  <c r="C3326" i="27"/>
  <c r="C3327" i="27"/>
  <c r="C3328" i="27"/>
  <c r="C3329" i="27"/>
  <c r="C3590" i="27"/>
  <c r="C3591" i="27"/>
  <c r="C3592" i="27"/>
  <c r="C3593" i="27"/>
  <c r="C3594" i="27"/>
  <c r="C3595" i="27"/>
  <c r="C3596" i="27"/>
  <c r="C3597" i="27"/>
  <c r="C3598" i="27"/>
  <c r="C3599" i="27"/>
  <c r="C3600" i="27"/>
  <c r="C3601" i="27"/>
  <c r="C3602" i="27"/>
  <c r="C3603" i="27"/>
  <c r="C3604" i="27"/>
  <c r="C3605" i="27"/>
  <c r="C3606" i="27"/>
  <c r="C3607" i="27"/>
  <c r="C3608" i="27"/>
  <c r="C3609" i="27"/>
  <c r="C3610" i="27"/>
  <c r="C3611" i="27"/>
  <c r="C3612" i="27"/>
  <c r="C3613" i="27"/>
  <c r="C3614" i="27"/>
  <c r="C3615" i="27"/>
  <c r="C3616" i="27"/>
  <c r="C3617" i="27"/>
  <c r="C3618" i="27"/>
  <c r="C3619" i="27"/>
  <c r="C3620" i="27"/>
  <c r="C3621" i="27"/>
  <c r="C3622" i="27"/>
  <c r="C3623" i="27"/>
  <c r="C3624" i="27"/>
  <c r="C3625" i="27"/>
  <c r="C3626" i="27"/>
  <c r="C3627" i="27"/>
  <c r="C3628" i="27"/>
  <c r="C3629" i="27"/>
  <c r="C3630" i="27"/>
  <c r="C3631" i="27"/>
  <c r="C3632" i="27"/>
  <c r="C3633" i="27"/>
  <c r="C3634" i="27"/>
  <c r="C3635" i="27"/>
  <c r="C3636" i="27"/>
  <c r="C3637" i="27"/>
  <c r="C3638" i="27"/>
  <c r="C3639" i="27"/>
  <c r="C3640" i="27"/>
  <c r="C3641" i="27"/>
  <c r="C3851" i="27"/>
  <c r="C3852" i="27"/>
  <c r="C3853" i="27"/>
  <c r="C3854" i="27"/>
  <c r="C3855" i="27"/>
  <c r="C3856" i="27"/>
  <c r="C3857" i="27"/>
  <c r="C3858" i="27"/>
  <c r="C3859" i="27"/>
  <c r="C3860" i="27"/>
  <c r="C3861" i="27"/>
  <c r="C3862" i="27"/>
  <c r="C3863" i="27"/>
  <c r="C3864" i="27"/>
  <c r="C3865" i="27"/>
  <c r="C3866" i="27"/>
  <c r="C3867" i="27"/>
  <c r="C3868" i="27"/>
  <c r="C3869" i="27"/>
  <c r="C3870" i="27"/>
  <c r="C3871" i="27"/>
  <c r="C3872" i="27"/>
  <c r="C3873" i="27"/>
  <c r="C3874" i="27"/>
  <c r="C3875" i="27"/>
  <c r="C3876" i="27"/>
  <c r="C3877" i="27"/>
  <c r="C3878" i="27"/>
  <c r="C3879" i="27"/>
  <c r="C3880" i="27"/>
  <c r="C3881" i="27"/>
  <c r="C3882" i="27"/>
  <c r="C3883" i="27"/>
  <c r="C3884" i="27"/>
  <c r="C3885" i="27"/>
  <c r="C3886" i="27"/>
  <c r="C3887" i="27"/>
  <c r="C3888" i="27"/>
  <c r="C3889" i="27"/>
  <c r="C3890" i="27"/>
  <c r="C3891" i="27"/>
  <c r="C3892" i="27"/>
  <c r="C3893" i="27"/>
  <c r="C3894" i="27"/>
  <c r="C3895" i="27"/>
  <c r="C3896" i="27"/>
  <c r="C3897" i="27"/>
  <c r="C3898" i="27"/>
  <c r="C3899" i="27"/>
  <c r="C3900" i="27"/>
  <c r="C3901" i="27"/>
  <c r="C3902" i="27"/>
  <c r="C4007" i="27"/>
  <c r="C4008" i="27"/>
  <c r="C4009" i="27"/>
  <c r="C4010" i="27"/>
  <c r="C4011" i="27"/>
  <c r="C4012" i="27"/>
  <c r="C4013" i="27"/>
  <c r="C4014" i="27"/>
  <c r="C4015" i="27"/>
  <c r="C4016" i="27"/>
  <c r="C4017" i="27"/>
  <c r="C4018" i="27"/>
  <c r="C4019" i="27"/>
  <c r="C4020" i="27"/>
  <c r="C4021" i="27"/>
  <c r="C4022" i="27"/>
  <c r="C4023" i="27"/>
  <c r="C4024" i="27"/>
  <c r="C4025" i="27"/>
  <c r="C4026" i="27"/>
  <c r="C4027" i="27"/>
  <c r="C4028" i="27"/>
  <c r="C4029" i="27"/>
  <c r="C4030" i="27"/>
  <c r="C4031" i="27"/>
  <c r="C4032" i="27"/>
  <c r="C4033" i="27"/>
  <c r="C4034" i="27"/>
  <c r="C4035" i="27"/>
  <c r="C4036" i="27"/>
  <c r="C4037" i="27"/>
  <c r="C4038" i="27"/>
  <c r="C4039" i="27"/>
  <c r="C4040" i="27"/>
  <c r="C4041" i="27"/>
  <c r="C4042" i="27"/>
  <c r="C4043" i="27"/>
  <c r="C4044" i="27"/>
  <c r="C4045" i="27"/>
  <c r="C4046" i="27"/>
  <c r="C4047" i="27"/>
  <c r="C4048" i="27"/>
  <c r="C4049" i="27"/>
  <c r="C4050" i="27"/>
  <c r="C4051" i="27"/>
  <c r="C4052" i="27"/>
  <c r="C4053" i="27"/>
  <c r="C4054" i="27"/>
  <c r="C4055" i="27"/>
  <c r="C4056" i="27"/>
  <c r="C4057" i="27"/>
  <c r="C4058" i="27"/>
  <c r="C3226" i="27"/>
  <c r="C3227" i="27"/>
  <c r="C3228" i="27"/>
  <c r="C3229" i="27"/>
  <c r="C3230" i="27"/>
  <c r="C3231" i="27"/>
  <c r="C3232" i="27"/>
  <c r="C3233" i="27"/>
  <c r="C3234" i="27"/>
  <c r="C3235" i="27"/>
  <c r="C3236" i="27"/>
  <c r="C3237" i="27"/>
  <c r="C3238" i="27"/>
  <c r="C3239" i="27"/>
  <c r="C3240" i="27"/>
  <c r="C3241" i="27"/>
  <c r="C3242" i="27"/>
  <c r="C3243" i="27"/>
  <c r="C3244" i="27"/>
  <c r="C3245" i="27"/>
  <c r="C3246" i="27"/>
  <c r="C3247" i="27"/>
  <c r="C3248" i="27"/>
  <c r="C3249" i="27"/>
  <c r="C3250" i="27"/>
  <c r="C3251" i="27"/>
  <c r="C3252" i="27"/>
  <c r="C3253" i="27"/>
  <c r="C3254" i="27"/>
  <c r="C3255" i="27"/>
  <c r="C3256" i="27"/>
  <c r="C3257" i="27"/>
  <c r="C3258" i="27"/>
  <c r="C3259" i="27"/>
  <c r="C3260" i="27"/>
  <c r="C3261" i="27"/>
  <c r="C3262" i="27"/>
  <c r="C3263" i="27"/>
  <c r="C3264" i="27"/>
  <c r="C3265" i="27"/>
  <c r="C3266" i="27"/>
  <c r="C3267" i="27"/>
  <c r="C3268" i="27"/>
  <c r="C3269" i="27"/>
  <c r="C3270" i="27"/>
  <c r="C3271" i="27"/>
  <c r="C3272" i="27"/>
  <c r="C3273" i="27"/>
  <c r="C3274" i="27"/>
  <c r="C3275" i="27"/>
  <c r="C3276" i="27"/>
  <c r="C3277" i="27"/>
  <c r="C54" i="27"/>
  <c r="C55" i="27"/>
  <c r="C56" i="27"/>
  <c r="C57" i="27"/>
  <c r="C58" i="27"/>
  <c r="C59" i="27"/>
  <c r="C60" i="27"/>
  <c r="C61" i="27"/>
  <c r="C62" i="27"/>
  <c r="C63" i="27"/>
  <c r="C64" i="27"/>
  <c r="C65" i="27"/>
  <c r="C66" i="27"/>
  <c r="C67" i="27"/>
  <c r="C68" i="27"/>
  <c r="C69" i="27"/>
  <c r="C70" i="27"/>
  <c r="C71" i="27"/>
  <c r="C72" i="27"/>
  <c r="C73" i="27"/>
  <c r="C74" i="27"/>
  <c r="C75" i="27"/>
  <c r="C76" i="27"/>
  <c r="C77" i="27"/>
  <c r="C78" i="27"/>
  <c r="C79" i="27"/>
  <c r="C80" i="27"/>
  <c r="C81" i="27"/>
  <c r="C82" i="27"/>
  <c r="C83" i="27"/>
  <c r="C84" i="27"/>
  <c r="C85" i="27"/>
  <c r="C86" i="27"/>
  <c r="C87" i="27"/>
  <c r="C88" i="27"/>
  <c r="C89" i="27"/>
  <c r="C90" i="27"/>
  <c r="C91" i="27"/>
  <c r="C92" i="27"/>
  <c r="C93" i="27"/>
  <c r="C94" i="27"/>
  <c r="C95" i="27"/>
  <c r="C96" i="27"/>
  <c r="C97" i="27"/>
  <c r="C98" i="27"/>
  <c r="C99" i="27"/>
  <c r="C100" i="27"/>
  <c r="C101" i="27"/>
  <c r="C102" i="27"/>
  <c r="C103" i="27"/>
  <c r="C104" i="27"/>
  <c r="C105" i="27"/>
  <c r="C1770" i="27"/>
  <c r="C1771" i="27"/>
  <c r="C1772" i="27"/>
  <c r="C1773" i="27"/>
  <c r="C1774" i="27"/>
  <c r="C1775" i="27"/>
  <c r="C1776" i="27"/>
  <c r="C1777" i="27"/>
  <c r="C1778" i="27"/>
  <c r="C1779" i="27"/>
  <c r="C1780" i="27"/>
  <c r="C1781" i="27"/>
  <c r="C1782" i="27"/>
  <c r="C1783" i="27"/>
  <c r="C1784" i="27"/>
  <c r="C1785" i="27"/>
  <c r="C1786" i="27"/>
  <c r="C1787" i="27"/>
  <c r="C1788" i="27"/>
  <c r="C1789" i="27"/>
  <c r="C1790" i="27"/>
  <c r="C1791" i="27"/>
  <c r="C1792" i="27"/>
  <c r="C1793" i="27"/>
  <c r="C1794" i="27"/>
  <c r="C1795" i="27"/>
  <c r="C1796" i="27"/>
  <c r="C1797" i="27"/>
  <c r="C1798" i="27"/>
  <c r="C1799" i="27"/>
  <c r="C1800" i="27"/>
  <c r="C1801" i="27"/>
  <c r="C1802" i="27"/>
  <c r="C1803" i="27"/>
  <c r="C1804" i="27"/>
  <c r="C1805" i="27"/>
  <c r="C1806" i="27"/>
  <c r="C1807" i="27"/>
  <c r="C1808" i="27"/>
  <c r="C1809" i="27"/>
  <c r="C1810" i="27"/>
  <c r="C1811" i="27"/>
  <c r="C1812" i="27"/>
  <c r="C1813" i="27"/>
  <c r="C1814" i="27"/>
  <c r="C1815" i="27"/>
  <c r="C1816" i="27"/>
  <c r="C1817" i="27"/>
  <c r="C1818" i="27"/>
  <c r="C1819" i="27"/>
  <c r="C1820" i="27"/>
  <c r="C1821" i="27"/>
  <c r="C2290" i="27"/>
  <c r="C2291" i="27"/>
  <c r="C2292" i="27"/>
  <c r="C2293" i="27"/>
  <c r="C2294" i="27"/>
  <c r="C2295" i="27"/>
  <c r="C2296" i="27"/>
  <c r="C2297" i="27"/>
  <c r="C2298" i="27"/>
  <c r="C2299" i="27"/>
  <c r="C2300" i="27"/>
  <c r="C2301" i="27"/>
  <c r="C2302" i="27"/>
  <c r="C2303" i="27"/>
  <c r="C2304" i="27"/>
  <c r="C2305" i="27"/>
  <c r="C2306" i="27"/>
  <c r="C2307" i="27"/>
  <c r="C2308" i="27"/>
  <c r="C2309" i="27"/>
  <c r="C2310" i="27"/>
  <c r="C2311" i="27"/>
  <c r="C2312" i="27"/>
  <c r="C2313" i="27"/>
  <c r="C2314" i="27"/>
  <c r="C2315" i="27"/>
  <c r="C2316" i="27"/>
  <c r="C2317" i="27"/>
  <c r="C2318" i="27"/>
  <c r="C2319" i="27"/>
  <c r="C2320" i="27"/>
  <c r="C2321" i="27"/>
  <c r="C2322" i="27"/>
  <c r="C2323" i="27"/>
  <c r="C2324" i="27"/>
  <c r="C2325" i="27"/>
  <c r="C2326" i="27"/>
  <c r="C2327" i="27"/>
  <c r="C2328" i="27"/>
  <c r="C2329" i="27"/>
  <c r="C2330" i="27"/>
  <c r="C2331" i="27"/>
  <c r="C2332" i="27"/>
  <c r="C2333" i="27"/>
  <c r="C2334" i="27"/>
  <c r="C2335" i="27"/>
  <c r="C2336" i="27"/>
  <c r="C2337" i="27"/>
  <c r="C2338" i="27"/>
  <c r="C2339" i="27"/>
  <c r="C2340" i="27"/>
  <c r="C2341" i="27"/>
  <c r="C3382" i="27"/>
  <c r="C3383" i="27"/>
  <c r="C3384" i="27"/>
  <c r="C3385" i="27"/>
  <c r="C3386" i="27"/>
  <c r="C3387" i="27"/>
  <c r="C3388" i="27"/>
  <c r="C3389" i="27"/>
  <c r="C3390" i="27"/>
  <c r="C3391" i="27"/>
  <c r="C3392" i="27"/>
  <c r="C3393" i="27"/>
  <c r="C3394" i="27"/>
  <c r="C3395" i="27"/>
  <c r="C3396" i="27"/>
  <c r="C3397" i="27"/>
  <c r="C3398" i="27"/>
  <c r="C3399" i="27"/>
  <c r="C3400" i="27"/>
  <c r="C3401" i="27"/>
  <c r="C3402" i="27"/>
  <c r="C3403" i="27"/>
  <c r="C3404" i="27"/>
  <c r="C3405" i="27"/>
  <c r="C3406" i="27"/>
  <c r="C3407" i="27"/>
  <c r="C3408" i="27"/>
  <c r="C3409" i="27"/>
  <c r="C3410" i="27"/>
  <c r="C3411" i="27"/>
  <c r="C3412" i="27"/>
  <c r="C3413" i="27"/>
  <c r="C3414" i="27"/>
  <c r="C3415" i="27"/>
  <c r="C3416" i="27"/>
  <c r="C3417" i="27"/>
  <c r="C3418" i="27"/>
  <c r="C3419" i="27"/>
  <c r="C3420" i="27"/>
  <c r="C3421" i="27"/>
  <c r="C3422" i="27"/>
  <c r="C3423" i="27"/>
  <c r="C3424" i="27"/>
  <c r="C3425" i="27"/>
  <c r="C3426" i="27"/>
  <c r="C3427" i="27"/>
  <c r="C3428" i="27"/>
  <c r="C3429" i="27"/>
  <c r="C3430" i="27"/>
  <c r="C3431" i="27"/>
  <c r="C3432" i="27"/>
  <c r="C3433" i="27"/>
  <c r="C3486" i="27"/>
  <c r="C3487" i="27"/>
  <c r="C3488" i="27"/>
  <c r="C3489" i="27"/>
  <c r="C3490" i="27"/>
  <c r="C3491" i="27"/>
  <c r="C3492" i="27"/>
  <c r="C3493" i="27"/>
  <c r="C3494" i="27"/>
  <c r="C3495" i="27"/>
  <c r="C3496" i="27"/>
  <c r="C3497" i="27"/>
  <c r="C3498" i="27"/>
  <c r="C3499" i="27"/>
  <c r="C3500" i="27"/>
  <c r="C3501" i="27"/>
  <c r="C3502" i="27"/>
  <c r="C3503" i="27"/>
  <c r="C3504" i="27"/>
  <c r="C3505" i="27"/>
  <c r="C3506" i="27"/>
  <c r="C3507" i="27"/>
  <c r="C3508" i="27"/>
  <c r="C3509" i="27"/>
  <c r="C3510" i="27"/>
  <c r="C3511" i="27"/>
  <c r="C3512" i="27"/>
  <c r="C3513" i="27"/>
  <c r="C3514" i="27"/>
  <c r="C3515" i="27"/>
  <c r="C3516" i="27"/>
  <c r="C3517" i="27"/>
  <c r="C3518" i="27"/>
  <c r="C3519" i="27"/>
  <c r="C3520" i="27"/>
  <c r="C3521" i="27"/>
  <c r="C3522" i="27"/>
  <c r="C3523" i="27"/>
  <c r="C3524" i="27"/>
  <c r="C3525" i="27"/>
  <c r="C3526" i="27"/>
  <c r="C3527" i="27"/>
  <c r="C3528" i="27"/>
  <c r="C3529" i="27"/>
  <c r="C3530" i="27"/>
  <c r="C3531" i="27"/>
  <c r="C3532" i="27"/>
  <c r="C3533" i="27"/>
  <c r="C3534" i="27"/>
  <c r="C3535" i="27"/>
  <c r="C3536" i="27"/>
  <c r="C3537" i="27"/>
  <c r="C2498" i="27"/>
  <c r="C2499" i="27"/>
  <c r="C2500" i="27"/>
  <c r="C2501" i="27"/>
  <c r="C2502" i="27"/>
  <c r="C2503" i="27"/>
  <c r="C2504" i="27"/>
  <c r="C2505" i="27"/>
  <c r="C2506" i="27"/>
  <c r="C2507" i="27"/>
  <c r="C2508" i="27"/>
  <c r="C2509" i="27"/>
  <c r="C2510" i="27"/>
  <c r="C2511" i="27"/>
  <c r="C2512" i="27"/>
  <c r="C2513" i="27"/>
  <c r="C2514" i="27"/>
  <c r="C2515" i="27"/>
  <c r="C2516" i="27"/>
  <c r="C2517" i="27"/>
  <c r="C2518" i="27"/>
  <c r="C2519" i="27"/>
  <c r="C2520" i="27"/>
  <c r="C2521" i="27"/>
  <c r="C2522" i="27"/>
  <c r="C2523" i="27"/>
  <c r="C2524" i="27"/>
  <c r="C2525" i="27"/>
  <c r="C2526" i="27"/>
  <c r="C2527" i="27"/>
  <c r="C2528" i="27"/>
  <c r="C2529" i="27"/>
  <c r="C2530" i="27"/>
  <c r="C2531" i="27"/>
  <c r="C2532" i="27"/>
  <c r="C2533" i="27"/>
  <c r="C2534" i="27"/>
  <c r="C2535" i="27"/>
  <c r="C2536" i="27"/>
  <c r="C2537" i="27"/>
  <c r="C2538" i="27"/>
  <c r="C2539" i="27"/>
  <c r="C2540" i="27"/>
  <c r="C2541" i="27"/>
  <c r="C2542" i="27"/>
  <c r="C2543" i="27"/>
  <c r="C2544" i="27"/>
  <c r="C2545" i="27"/>
  <c r="C2546" i="27"/>
  <c r="C2547" i="27"/>
  <c r="C2548" i="27"/>
  <c r="C2549" i="27"/>
  <c r="C262" i="27"/>
  <c r="C263" i="27"/>
  <c r="C264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C279" i="27"/>
  <c r="C280" i="27"/>
  <c r="C281" i="27"/>
  <c r="C282" i="27"/>
  <c r="C283" i="27"/>
  <c r="C284" i="27"/>
  <c r="C285" i="27"/>
  <c r="C286" i="27"/>
  <c r="C287" i="27"/>
  <c r="C288" i="27"/>
  <c r="C289" i="27"/>
  <c r="C290" i="27"/>
  <c r="C291" i="27"/>
  <c r="C292" i="27"/>
  <c r="C293" i="27"/>
  <c r="C294" i="27"/>
  <c r="C295" i="27"/>
  <c r="C296" i="27"/>
  <c r="C297" i="27"/>
  <c r="C298" i="27"/>
  <c r="C299" i="27"/>
  <c r="C300" i="27"/>
  <c r="C301" i="27"/>
  <c r="C302" i="27"/>
  <c r="C303" i="27"/>
  <c r="C304" i="27"/>
  <c r="C305" i="27"/>
  <c r="C306" i="27"/>
  <c r="C307" i="27"/>
  <c r="C308" i="27"/>
  <c r="C309" i="27"/>
  <c r="C310" i="27"/>
  <c r="C311" i="27"/>
  <c r="C312" i="27"/>
  <c r="C313" i="27"/>
  <c r="C938" i="27"/>
  <c r="C939" i="27"/>
  <c r="C940" i="27"/>
  <c r="C941" i="27"/>
  <c r="C942" i="27"/>
  <c r="C943" i="27"/>
  <c r="C944" i="27"/>
  <c r="C945" i="27"/>
  <c r="C946" i="27"/>
  <c r="C947" i="27"/>
  <c r="C948" i="27"/>
  <c r="C949" i="27"/>
  <c r="C950" i="27"/>
  <c r="C951" i="27"/>
  <c r="C952" i="27"/>
  <c r="C953" i="27"/>
  <c r="C954" i="27"/>
  <c r="C955" i="27"/>
  <c r="C956" i="27"/>
  <c r="C957" i="27"/>
  <c r="C958" i="27"/>
  <c r="C959" i="27"/>
  <c r="C960" i="27"/>
  <c r="C961" i="27"/>
  <c r="C962" i="27"/>
  <c r="C963" i="27"/>
  <c r="C964" i="27"/>
  <c r="C965" i="27"/>
  <c r="C966" i="27"/>
  <c r="C967" i="27"/>
  <c r="C968" i="27"/>
  <c r="C969" i="27"/>
  <c r="C970" i="27"/>
  <c r="C971" i="27"/>
  <c r="C972" i="27"/>
  <c r="C973" i="27"/>
  <c r="C974" i="27"/>
  <c r="C975" i="27"/>
  <c r="C976" i="27"/>
  <c r="C977" i="27"/>
  <c r="C978" i="27"/>
  <c r="C979" i="27"/>
  <c r="C980" i="27"/>
  <c r="C981" i="27"/>
  <c r="C982" i="27"/>
  <c r="C983" i="27"/>
  <c r="C984" i="27"/>
  <c r="C985" i="27"/>
  <c r="C986" i="27"/>
  <c r="C987" i="27"/>
  <c r="C988" i="27"/>
  <c r="C989" i="27"/>
  <c r="C2654" i="27"/>
  <c r="C2655" i="27"/>
  <c r="C2656" i="27"/>
  <c r="C2657" i="27"/>
  <c r="C2658" i="27"/>
  <c r="C2659" i="27"/>
  <c r="C2660" i="27"/>
  <c r="C2661" i="27"/>
  <c r="C2662" i="27"/>
  <c r="C2663" i="27"/>
  <c r="C2664" i="27"/>
  <c r="C2665" i="27"/>
  <c r="C2666" i="27"/>
  <c r="C2667" i="27"/>
  <c r="C2668" i="27"/>
  <c r="C2669" i="27"/>
  <c r="C2670" i="27"/>
  <c r="C2671" i="27"/>
  <c r="C2672" i="27"/>
  <c r="C2673" i="27"/>
  <c r="C2674" i="27"/>
  <c r="C2675" i="27"/>
  <c r="C2676" i="27"/>
  <c r="C2677" i="27"/>
  <c r="C2678" i="27"/>
  <c r="C2679" i="27"/>
  <c r="C2680" i="27"/>
  <c r="C2681" i="27"/>
  <c r="C2682" i="27"/>
  <c r="C2683" i="27"/>
  <c r="C2684" i="27"/>
  <c r="C2685" i="27"/>
  <c r="C2686" i="27"/>
  <c r="C2687" i="27"/>
  <c r="C2688" i="27"/>
  <c r="C2689" i="27"/>
  <c r="C2690" i="27"/>
  <c r="C2691" i="27"/>
  <c r="C2692" i="27"/>
  <c r="C2693" i="27"/>
  <c r="C2694" i="27"/>
  <c r="C2695" i="27"/>
  <c r="C2696" i="27"/>
  <c r="C2697" i="27"/>
  <c r="C2698" i="27"/>
  <c r="C2699" i="27"/>
  <c r="C2700" i="27"/>
  <c r="C2701" i="27"/>
  <c r="C2702" i="27"/>
  <c r="C2703" i="27"/>
  <c r="C2704" i="27"/>
  <c r="C2705" i="27"/>
  <c r="C574" i="27"/>
  <c r="C575" i="27"/>
  <c r="C576" i="27"/>
  <c r="C577" i="27"/>
  <c r="C578" i="27"/>
  <c r="C579" i="27"/>
  <c r="C580" i="27"/>
  <c r="C581" i="27"/>
  <c r="C582" i="27"/>
  <c r="C583" i="27"/>
  <c r="C584" i="27"/>
  <c r="C585" i="27"/>
  <c r="C586" i="27"/>
  <c r="C587" i="27"/>
  <c r="C588" i="27"/>
  <c r="C589" i="27"/>
  <c r="C590" i="27"/>
  <c r="C591" i="27"/>
  <c r="C592" i="27"/>
  <c r="C593" i="27"/>
  <c r="C594" i="27"/>
  <c r="C595" i="27"/>
  <c r="C596" i="27"/>
  <c r="C597" i="27"/>
  <c r="C598" i="27"/>
  <c r="C599" i="27"/>
  <c r="C600" i="27"/>
  <c r="C601" i="27"/>
  <c r="C602" i="27"/>
  <c r="C603" i="27"/>
  <c r="C604" i="27"/>
  <c r="C605" i="27"/>
  <c r="C606" i="27"/>
  <c r="C607" i="27"/>
  <c r="C608" i="27"/>
  <c r="C609" i="27"/>
  <c r="C610" i="27"/>
  <c r="C611" i="27"/>
  <c r="C612" i="27"/>
  <c r="C613" i="27"/>
  <c r="C614" i="27"/>
  <c r="C615" i="27"/>
  <c r="C616" i="27"/>
  <c r="C617" i="27"/>
  <c r="C618" i="27"/>
  <c r="C619" i="27"/>
  <c r="C620" i="27"/>
  <c r="C621" i="27"/>
  <c r="C622" i="27"/>
  <c r="C623" i="27"/>
  <c r="C624" i="27"/>
  <c r="C625" i="27"/>
  <c r="C1094" i="27"/>
  <c r="C1095" i="27"/>
  <c r="C1096" i="27"/>
  <c r="C1097" i="27"/>
  <c r="C1098" i="27"/>
  <c r="C1099" i="27"/>
  <c r="C1100" i="27"/>
  <c r="C1101" i="27"/>
  <c r="C1102" i="27"/>
  <c r="C1103" i="27"/>
  <c r="C1104" i="27"/>
  <c r="C1105" i="27"/>
  <c r="C1106" i="27"/>
  <c r="C1107" i="27"/>
  <c r="C1108" i="27"/>
  <c r="C1109" i="27"/>
  <c r="C1110" i="27"/>
  <c r="C1111" i="27"/>
  <c r="C1112" i="27"/>
  <c r="C1113" i="27"/>
  <c r="C1114" i="27"/>
  <c r="C1115" i="27"/>
  <c r="C1116" i="27"/>
  <c r="C1117" i="27"/>
  <c r="C1118" i="27"/>
  <c r="C1119" i="27"/>
  <c r="C1120" i="27"/>
  <c r="C1121" i="27"/>
  <c r="C1122" i="27"/>
  <c r="C1123" i="27"/>
  <c r="C1124" i="27"/>
  <c r="C1125" i="27"/>
  <c r="C1126" i="27"/>
  <c r="C1127" i="27"/>
  <c r="C1128" i="27"/>
  <c r="C1129" i="27"/>
  <c r="C1130" i="27"/>
  <c r="C1131" i="27"/>
  <c r="C1132" i="27"/>
  <c r="C1133" i="27"/>
  <c r="C1134" i="27"/>
  <c r="C1135" i="27"/>
  <c r="C1136" i="27"/>
  <c r="C1137" i="27"/>
  <c r="C1138" i="27"/>
  <c r="C1139" i="27"/>
  <c r="C1140" i="27"/>
  <c r="C1141" i="27"/>
  <c r="C1142" i="27"/>
  <c r="C1143" i="27"/>
  <c r="C1144" i="27"/>
  <c r="C1145" i="27"/>
  <c r="C626" i="27"/>
  <c r="C627" i="27"/>
  <c r="C628" i="27"/>
  <c r="C629" i="27"/>
  <c r="C630" i="27"/>
  <c r="C631" i="27"/>
  <c r="C632" i="27"/>
  <c r="C633" i="27"/>
  <c r="C634" i="27"/>
  <c r="C635" i="27"/>
  <c r="C636" i="27"/>
  <c r="C637" i="27"/>
  <c r="C638" i="27"/>
  <c r="C639" i="27"/>
  <c r="C640" i="27"/>
  <c r="C641" i="27"/>
  <c r="C642" i="27"/>
  <c r="C643" i="27"/>
  <c r="C644" i="27"/>
  <c r="C645" i="27"/>
  <c r="C646" i="27"/>
  <c r="C647" i="27"/>
  <c r="C648" i="27"/>
  <c r="C649" i="27"/>
  <c r="C650" i="27"/>
  <c r="C651" i="27"/>
  <c r="C652" i="27"/>
  <c r="C653" i="27"/>
  <c r="C654" i="27"/>
  <c r="C655" i="27"/>
  <c r="C656" i="27"/>
  <c r="C657" i="27"/>
  <c r="C658" i="27"/>
  <c r="C659" i="27"/>
  <c r="C660" i="27"/>
  <c r="C661" i="27"/>
  <c r="C662" i="27"/>
  <c r="C663" i="27"/>
  <c r="C664" i="27"/>
  <c r="C665" i="27"/>
  <c r="C666" i="27"/>
  <c r="C667" i="27"/>
  <c r="C668" i="27"/>
  <c r="C669" i="27"/>
  <c r="C670" i="27"/>
  <c r="C671" i="27"/>
  <c r="C672" i="27"/>
  <c r="C673" i="27"/>
  <c r="C674" i="27"/>
  <c r="C675" i="27"/>
  <c r="C676" i="27"/>
  <c r="C677" i="27"/>
  <c r="C3434" i="27"/>
  <c r="C3435" i="27"/>
  <c r="C3436" i="27"/>
  <c r="C3437" i="27"/>
  <c r="C3438" i="27"/>
  <c r="C3439" i="27"/>
  <c r="C3440" i="27"/>
  <c r="C3441" i="27"/>
  <c r="C3442" i="27"/>
  <c r="C3443" i="27"/>
  <c r="C3444" i="27"/>
  <c r="C3445" i="27"/>
  <c r="C3446" i="27"/>
  <c r="C3447" i="27"/>
  <c r="C3448" i="27"/>
  <c r="C3449" i="27"/>
  <c r="C3450" i="27"/>
  <c r="C3451" i="27"/>
  <c r="C3452" i="27"/>
  <c r="C3453" i="27"/>
  <c r="C3454" i="27"/>
  <c r="C3455" i="27"/>
  <c r="C3456" i="27"/>
  <c r="C3457" i="27"/>
  <c r="C3458" i="27"/>
  <c r="C3459" i="27"/>
  <c r="C3460" i="27"/>
  <c r="C3461" i="27"/>
  <c r="C3462" i="27"/>
  <c r="C3463" i="27"/>
  <c r="C3464" i="27"/>
  <c r="C3465" i="27"/>
  <c r="C3466" i="27"/>
  <c r="C3467" i="27"/>
  <c r="C3468" i="27"/>
  <c r="C3469" i="27"/>
  <c r="C3470" i="27"/>
  <c r="C3471" i="27"/>
  <c r="C3472" i="27"/>
  <c r="C3473" i="27"/>
  <c r="C3474" i="27"/>
  <c r="C3475" i="27"/>
  <c r="C3476" i="27"/>
  <c r="C3477" i="27"/>
  <c r="C3478" i="27"/>
  <c r="C3479" i="27"/>
  <c r="C3480" i="27"/>
  <c r="C3481" i="27"/>
  <c r="C3482" i="27"/>
  <c r="C3483" i="27"/>
  <c r="C3484" i="27"/>
  <c r="C3485" i="27"/>
  <c r="C1822" i="27"/>
  <c r="C1823" i="27"/>
  <c r="C1824" i="27"/>
  <c r="C1825" i="27"/>
  <c r="C1826" i="27"/>
  <c r="C1827" i="27"/>
  <c r="C1828" i="27"/>
  <c r="C1829" i="27"/>
  <c r="C1830" i="27"/>
  <c r="C1831" i="27"/>
  <c r="C1832" i="27"/>
  <c r="C1833" i="27"/>
  <c r="C1834" i="27"/>
  <c r="C1835" i="27"/>
  <c r="C1836" i="27"/>
  <c r="C1837" i="27"/>
  <c r="C1838" i="27"/>
  <c r="C1839" i="27"/>
  <c r="C1840" i="27"/>
  <c r="C1841" i="27"/>
  <c r="C1842" i="27"/>
  <c r="C1843" i="27"/>
  <c r="C1844" i="27"/>
  <c r="C1845" i="27"/>
  <c r="C1846" i="27"/>
  <c r="C1847" i="27"/>
  <c r="C1848" i="27"/>
  <c r="C1849" i="27"/>
  <c r="C1850" i="27"/>
  <c r="C1851" i="27"/>
  <c r="C1852" i="27"/>
  <c r="C1853" i="27"/>
  <c r="C1854" i="27"/>
  <c r="C1855" i="27"/>
  <c r="C1856" i="27"/>
  <c r="C1857" i="27"/>
  <c r="C1858" i="27"/>
  <c r="C1859" i="27"/>
  <c r="C1860" i="27"/>
  <c r="C1861" i="27"/>
  <c r="C1862" i="27"/>
  <c r="C1863" i="27"/>
  <c r="C1864" i="27"/>
  <c r="C1865" i="27"/>
  <c r="C1866" i="27"/>
  <c r="C1867" i="27"/>
  <c r="C1868" i="27"/>
  <c r="C1869" i="27"/>
  <c r="C1870" i="27"/>
  <c r="C1871" i="27"/>
  <c r="C1872" i="27"/>
  <c r="C1873" i="27"/>
  <c r="C3642" i="27"/>
  <c r="C3643" i="27"/>
  <c r="C3644" i="27"/>
  <c r="C3645" i="27"/>
  <c r="C3646" i="27"/>
  <c r="C3647" i="27"/>
  <c r="C3648" i="27"/>
  <c r="C3649" i="27"/>
  <c r="C3650" i="27"/>
  <c r="C3651" i="27"/>
  <c r="C3652" i="27"/>
  <c r="C3653" i="27"/>
  <c r="C3654" i="27"/>
  <c r="C3655" i="27"/>
  <c r="C3656" i="27"/>
  <c r="C3657" i="27"/>
  <c r="C3658" i="27"/>
  <c r="C3659" i="27"/>
  <c r="C3660" i="27"/>
  <c r="C3661" i="27"/>
  <c r="C3662" i="27"/>
  <c r="C3663" i="27"/>
  <c r="C3664" i="27"/>
  <c r="C3665" i="27"/>
  <c r="C3666" i="27"/>
  <c r="C3667" i="27"/>
  <c r="C3668" i="27"/>
  <c r="C3669" i="27"/>
  <c r="C3670" i="27"/>
  <c r="C3671" i="27"/>
  <c r="C3672" i="27"/>
  <c r="C3673" i="27"/>
  <c r="C3674" i="27"/>
  <c r="C3675" i="27"/>
  <c r="C3676" i="27"/>
  <c r="C3677" i="27"/>
  <c r="C3678" i="27"/>
  <c r="C3679" i="27"/>
  <c r="C3680" i="27"/>
  <c r="C3681" i="27"/>
  <c r="C3682" i="27"/>
  <c r="C3683" i="27"/>
  <c r="C3684" i="27"/>
  <c r="C3685" i="27"/>
  <c r="C3686" i="27"/>
  <c r="C3687" i="27"/>
  <c r="C3688" i="27"/>
  <c r="C3689" i="27"/>
  <c r="C3690" i="27"/>
  <c r="C3691" i="27"/>
  <c r="C3692" i="27"/>
  <c r="C3693" i="27"/>
  <c r="C1042" i="27"/>
  <c r="C1043" i="27"/>
  <c r="C1044" i="27"/>
  <c r="C1045" i="27"/>
  <c r="C1046" i="27"/>
  <c r="C1047" i="27"/>
  <c r="C1048" i="27"/>
  <c r="C1049" i="27"/>
  <c r="C1050" i="27"/>
  <c r="C1051" i="27"/>
  <c r="C1052" i="27"/>
  <c r="C1053" i="27"/>
  <c r="C1054" i="27"/>
  <c r="C1055" i="27"/>
  <c r="C1056" i="27"/>
  <c r="C1057" i="27"/>
  <c r="C1058" i="27"/>
  <c r="C1059" i="27"/>
  <c r="C1060" i="27"/>
  <c r="C1061" i="27"/>
  <c r="C1062" i="27"/>
  <c r="C1063" i="27"/>
  <c r="C1064" i="27"/>
  <c r="C1065" i="27"/>
  <c r="C1066" i="27"/>
  <c r="C1067" i="27"/>
  <c r="C1068" i="27"/>
  <c r="C1069" i="27"/>
  <c r="C1070" i="27"/>
  <c r="C1071" i="27"/>
  <c r="C1072" i="27"/>
  <c r="C1073" i="27"/>
  <c r="C1074" i="27"/>
  <c r="C1075" i="27"/>
  <c r="C1076" i="27"/>
  <c r="C1077" i="27"/>
  <c r="C1078" i="27"/>
  <c r="C1079" i="27"/>
  <c r="C1080" i="27"/>
  <c r="C1081" i="27"/>
  <c r="C1082" i="27"/>
  <c r="C1083" i="27"/>
  <c r="C1084" i="27"/>
  <c r="C1085" i="27"/>
  <c r="C1086" i="27"/>
  <c r="C1087" i="27"/>
  <c r="C1088" i="27"/>
  <c r="C1089" i="27"/>
  <c r="C1090" i="27"/>
  <c r="C1091" i="27"/>
  <c r="C1092" i="27"/>
  <c r="C1093" i="27"/>
  <c r="C1458" i="27"/>
  <c r="C1459" i="27"/>
  <c r="C1460" i="27"/>
  <c r="C1461" i="27"/>
  <c r="C1462" i="27"/>
  <c r="C1463" i="27"/>
  <c r="C1464" i="27"/>
  <c r="C1465" i="27"/>
  <c r="C1466" i="27"/>
  <c r="C1467" i="27"/>
  <c r="C1468" i="27"/>
  <c r="C1469" i="27"/>
  <c r="C1470" i="27"/>
  <c r="C1471" i="27"/>
  <c r="C1472" i="27"/>
  <c r="C1473" i="27"/>
  <c r="C1474" i="27"/>
  <c r="C1475" i="27"/>
  <c r="C1476" i="27"/>
  <c r="C1477" i="27"/>
  <c r="C1478" i="27"/>
  <c r="C1479" i="27"/>
  <c r="C1480" i="27"/>
  <c r="C1481" i="27"/>
  <c r="C1482" i="27"/>
  <c r="C1483" i="27"/>
  <c r="C1484" i="27"/>
  <c r="C1485" i="27"/>
  <c r="C1486" i="27"/>
  <c r="C1487" i="27"/>
  <c r="C1488" i="27"/>
  <c r="C1489" i="27"/>
  <c r="C1490" i="27"/>
  <c r="C1491" i="27"/>
  <c r="C1492" i="27"/>
  <c r="C1493" i="27"/>
  <c r="C1494" i="27"/>
  <c r="C1495" i="27"/>
  <c r="C1496" i="27"/>
  <c r="C1497" i="27"/>
  <c r="C1498" i="27"/>
  <c r="C1499" i="27"/>
  <c r="C1500" i="27"/>
  <c r="C1501" i="27"/>
  <c r="C1502" i="27"/>
  <c r="C1503" i="27"/>
  <c r="C1504" i="27"/>
  <c r="C1505" i="27"/>
  <c r="C1506" i="27"/>
  <c r="C1507" i="27"/>
  <c r="C1508" i="27"/>
  <c r="C1509" i="27"/>
  <c r="C3538" i="27"/>
  <c r="C3539" i="27"/>
  <c r="C3540" i="27"/>
  <c r="C3541" i="27"/>
  <c r="C3542" i="27"/>
  <c r="C3543" i="27"/>
  <c r="C3544" i="27"/>
  <c r="C3545" i="27"/>
  <c r="C3546" i="27"/>
  <c r="C3547" i="27"/>
  <c r="C3548" i="27"/>
  <c r="C3549" i="27"/>
  <c r="C3550" i="27"/>
  <c r="C3551" i="27"/>
  <c r="C3552" i="27"/>
  <c r="C3553" i="27"/>
  <c r="C3554" i="27"/>
  <c r="C3555" i="27"/>
  <c r="C3556" i="27"/>
  <c r="C3557" i="27"/>
  <c r="C3558" i="27"/>
  <c r="C3559" i="27"/>
  <c r="C3560" i="27"/>
  <c r="C3561" i="27"/>
  <c r="C3562" i="27"/>
  <c r="C3563" i="27"/>
  <c r="C3564" i="27"/>
  <c r="C3565" i="27"/>
  <c r="C3566" i="27"/>
  <c r="C3567" i="27"/>
  <c r="C3568" i="27"/>
  <c r="C3569" i="27"/>
  <c r="C3570" i="27"/>
  <c r="C3571" i="27"/>
  <c r="C3572" i="27"/>
  <c r="C3573" i="27"/>
  <c r="C3574" i="27"/>
  <c r="C3575" i="27"/>
  <c r="C3576" i="27"/>
  <c r="C3577" i="27"/>
  <c r="C3578" i="27"/>
  <c r="C3579" i="27"/>
  <c r="C3580" i="27"/>
  <c r="C3581" i="27"/>
  <c r="C3582" i="27"/>
  <c r="C3583" i="27"/>
  <c r="C3584" i="27"/>
  <c r="C3585" i="27"/>
  <c r="C3586" i="27"/>
  <c r="C3587" i="27"/>
  <c r="C3588" i="27"/>
  <c r="C3589" i="27"/>
  <c r="C3330" i="27"/>
  <c r="C3331" i="27"/>
  <c r="C3332" i="27"/>
  <c r="C3333" i="27"/>
  <c r="C3334" i="27"/>
  <c r="C3335" i="27"/>
  <c r="C3336" i="27"/>
  <c r="C3337" i="27"/>
  <c r="C3338" i="27"/>
  <c r="C3339" i="27"/>
  <c r="C3340" i="27"/>
  <c r="C3341" i="27"/>
  <c r="C3342" i="27"/>
  <c r="C3343" i="27"/>
  <c r="C3344" i="27"/>
  <c r="C3345" i="27"/>
  <c r="C3346" i="27"/>
  <c r="C3347" i="27"/>
  <c r="C3348" i="27"/>
  <c r="C3349" i="27"/>
  <c r="C3350" i="27"/>
  <c r="C3351" i="27"/>
  <c r="C3352" i="27"/>
  <c r="C3353" i="27"/>
  <c r="C3354" i="27"/>
  <c r="C3355" i="27"/>
  <c r="C3356" i="27"/>
  <c r="C3357" i="27"/>
  <c r="C3358" i="27"/>
  <c r="C3359" i="27"/>
  <c r="C3360" i="27"/>
  <c r="C3361" i="27"/>
  <c r="C3362" i="27"/>
  <c r="C3363" i="27"/>
  <c r="C3364" i="27"/>
  <c r="C3365" i="27"/>
  <c r="C3366" i="27"/>
  <c r="C3367" i="27"/>
  <c r="C3368" i="27"/>
  <c r="C3369" i="27"/>
  <c r="C3370" i="27"/>
  <c r="C3371" i="27"/>
  <c r="C3372" i="27"/>
  <c r="C3373" i="27"/>
  <c r="C3374" i="27"/>
  <c r="C3375" i="27"/>
  <c r="C3376" i="27"/>
  <c r="C3377" i="27"/>
  <c r="C3378" i="27"/>
  <c r="C3379" i="27"/>
  <c r="C3380" i="27"/>
  <c r="C3381" i="27"/>
  <c r="C3122" i="27"/>
  <c r="C3123" i="27"/>
  <c r="C3124" i="27"/>
  <c r="C3125" i="27"/>
  <c r="C3126" i="27"/>
  <c r="C3127" i="27"/>
  <c r="C3128" i="27"/>
  <c r="C3129" i="27"/>
  <c r="C3130" i="27"/>
  <c r="C3131" i="27"/>
  <c r="C3132" i="27"/>
  <c r="C3133" i="27"/>
  <c r="C3134" i="27"/>
  <c r="C3135" i="27"/>
  <c r="C3136" i="27"/>
  <c r="C3137" i="27"/>
  <c r="C3138" i="27"/>
  <c r="C3139" i="27"/>
  <c r="C3140" i="27"/>
  <c r="C3141" i="27"/>
  <c r="C3142" i="27"/>
  <c r="C3143" i="27"/>
  <c r="C3144" i="27"/>
  <c r="C3145" i="27"/>
  <c r="C3146" i="27"/>
  <c r="C3147" i="27"/>
  <c r="C3148" i="27"/>
  <c r="C3149" i="27"/>
  <c r="C3150" i="27"/>
  <c r="C3151" i="27"/>
  <c r="C3152" i="27"/>
  <c r="C3153" i="27"/>
  <c r="C3154" i="27"/>
  <c r="C3155" i="27"/>
  <c r="C3156" i="27"/>
  <c r="C3157" i="27"/>
  <c r="C3158" i="27"/>
  <c r="C3159" i="27"/>
  <c r="C3160" i="27"/>
  <c r="C3161" i="27"/>
  <c r="C3162" i="27"/>
  <c r="C3163" i="27"/>
  <c r="C3164" i="27"/>
  <c r="C3165" i="27"/>
  <c r="C3166" i="27"/>
  <c r="C3167" i="27"/>
  <c r="C3168" i="27"/>
  <c r="C3169" i="27"/>
  <c r="C3170" i="27"/>
  <c r="C3171" i="27"/>
  <c r="C3172" i="27"/>
  <c r="C3173" i="27"/>
  <c r="C2238" i="27"/>
  <c r="C2239" i="27"/>
  <c r="C2240" i="27"/>
  <c r="C2241" i="27"/>
  <c r="C2242" i="27"/>
  <c r="C2243" i="27"/>
  <c r="C2244" i="27"/>
  <c r="C2245" i="27"/>
  <c r="C2246" i="27"/>
  <c r="C2247" i="27"/>
  <c r="C2248" i="27"/>
  <c r="C2249" i="27"/>
  <c r="C2250" i="27"/>
  <c r="C2251" i="27"/>
  <c r="C2252" i="27"/>
  <c r="C2253" i="27"/>
  <c r="C2254" i="27"/>
  <c r="C2255" i="27"/>
  <c r="C2256" i="27"/>
  <c r="C2257" i="27"/>
  <c r="C2258" i="27"/>
  <c r="C2259" i="27"/>
  <c r="C2260" i="27"/>
  <c r="C2261" i="27"/>
  <c r="C2262" i="27"/>
  <c r="C2263" i="27"/>
  <c r="C2264" i="27"/>
  <c r="C2265" i="27"/>
  <c r="C2266" i="27"/>
  <c r="C2267" i="27"/>
  <c r="C2268" i="27"/>
  <c r="C2269" i="27"/>
  <c r="C2270" i="27"/>
  <c r="C2271" i="27"/>
  <c r="C2272" i="27"/>
  <c r="C2273" i="27"/>
  <c r="C2274" i="27"/>
  <c r="C2275" i="27"/>
  <c r="C2276" i="27"/>
  <c r="C2277" i="27"/>
  <c r="C2278" i="27"/>
  <c r="C2279" i="27"/>
  <c r="C2280" i="27"/>
  <c r="C2281" i="27"/>
  <c r="C2282" i="27"/>
  <c r="C2283" i="27"/>
  <c r="C2284" i="27"/>
  <c r="C2285" i="27"/>
  <c r="C2286" i="27"/>
  <c r="C2287" i="27"/>
  <c r="C2288" i="27"/>
  <c r="C2289" i="27"/>
  <c r="C1198" i="27"/>
  <c r="C1199" i="27"/>
  <c r="C1200" i="27"/>
  <c r="C1201" i="27"/>
  <c r="C1202" i="27"/>
  <c r="C1203" i="27"/>
  <c r="C1204" i="27"/>
  <c r="C1205" i="27"/>
  <c r="C1206" i="27"/>
  <c r="C1207" i="27"/>
  <c r="C1208" i="27"/>
  <c r="C1209" i="27"/>
  <c r="C1210" i="27"/>
  <c r="C1211" i="27"/>
  <c r="C1212" i="27"/>
  <c r="C1213" i="27"/>
  <c r="C1214" i="27"/>
  <c r="C1215" i="27"/>
  <c r="C1216" i="27"/>
  <c r="C1217" i="27"/>
  <c r="C1218" i="27"/>
  <c r="C1219" i="27"/>
  <c r="C1220" i="27"/>
  <c r="C1221" i="27"/>
  <c r="C1222" i="27"/>
  <c r="C1223" i="27"/>
  <c r="C1224" i="27"/>
  <c r="C1225" i="27"/>
  <c r="C1226" i="27"/>
  <c r="C1227" i="27"/>
  <c r="C1228" i="27"/>
  <c r="C1229" i="27"/>
  <c r="C1230" i="27"/>
  <c r="C1231" i="27"/>
  <c r="C1232" i="27"/>
  <c r="C1233" i="27"/>
  <c r="C1234" i="27"/>
  <c r="C1235" i="27"/>
  <c r="C1236" i="27"/>
  <c r="C1237" i="27"/>
  <c r="C1238" i="27"/>
  <c r="C1239" i="27"/>
  <c r="C1240" i="27"/>
  <c r="C1241" i="27"/>
  <c r="C1242" i="27"/>
  <c r="C1243" i="27"/>
  <c r="C1244" i="27"/>
  <c r="C1245" i="27"/>
  <c r="C1246" i="27"/>
  <c r="C1247" i="27"/>
  <c r="C1248" i="27"/>
  <c r="C1249" i="27"/>
  <c r="C1718" i="27"/>
  <c r="C1719" i="27"/>
  <c r="C1720" i="27"/>
  <c r="C1721" i="27"/>
  <c r="C1722" i="27"/>
  <c r="C1723" i="27"/>
  <c r="C1724" i="27"/>
  <c r="C1725" i="27"/>
  <c r="C1726" i="27"/>
  <c r="C1727" i="27"/>
  <c r="C1728" i="27"/>
  <c r="C1729" i="27"/>
  <c r="C1730" i="27"/>
  <c r="C1731" i="27"/>
  <c r="C1732" i="27"/>
  <c r="C1733" i="27"/>
  <c r="C1734" i="27"/>
  <c r="C1735" i="27"/>
  <c r="C1736" i="27"/>
  <c r="C1737" i="27"/>
  <c r="C1738" i="27"/>
  <c r="C1739" i="27"/>
  <c r="C1740" i="27"/>
  <c r="C1741" i="27"/>
  <c r="C1742" i="27"/>
  <c r="C1743" i="27"/>
  <c r="C1744" i="27"/>
  <c r="C1745" i="27"/>
  <c r="C1746" i="27"/>
  <c r="C1747" i="27"/>
  <c r="C1748" i="27"/>
  <c r="C1749" i="27"/>
  <c r="C1750" i="27"/>
  <c r="C1751" i="27"/>
  <c r="C1752" i="27"/>
  <c r="C1753" i="27"/>
  <c r="C1754" i="27"/>
  <c r="C1755" i="27"/>
  <c r="C1756" i="27"/>
  <c r="C1757" i="27"/>
  <c r="C1758" i="27"/>
  <c r="C1759" i="27"/>
  <c r="C1760" i="27"/>
  <c r="C1761" i="27"/>
  <c r="C1762" i="27"/>
  <c r="C1763" i="27"/>
  <c r="C1764" i="27"/>
  <c r="C1765" i="27"/>
  <c r="C1766" i="27"/>
  <c r="C1767" i="27"/>
  <c r="C1768" i="27"/>
  <c r="C1769" i="27"/>
  <c r="C834" i="27"/>
  <c r="C835" i="27"/>
  <c r="C836" i="27"/>
  <c r="C837" i="27"/>
  <c r="C838" i="27"/>
  <c r="C839" i="27"/>
  <c r="C840" i="27"/>
  <c r="C841" i="27"/>
  <c r="C842" i="27"/>
  <c r="C843" i="27"/>
  <c r="C844" i="27"/>
  <c r="C845" i="27"/>
  <c r="C846" i="27"/>
  <c r="C847" i="27"/>
  <c r="C848" i="27"/>
  <c r="C849" i="27"/>
  <c r="C850" i="27"/>
  <c r="C851" i="27"/>
  <c r="C852" i="27"/>
  <c r="C853" i="27"/>
  <c r="C854" i="27"/>
  <c r="C855" i="27"/>
  <c r="C856" i="27"/>
  <c r="C857" i="27"/>
  <c r="C858" i="27"/>
  <c r="C859" i="27"/>
  <c r="C860" i="27"/>
  <c r="C861" i="27"/>
  <c r="C862" i="27"/>
  <c r="C863" i="27"/>
  <c r="C864" i="27"/>
  <c r="C865" i="27"/>
  <c r="C866" i="27"/>
  <c r="C867" i="27"/>
  <c r="C868" i="27"/>
  <c r="C869" i="27"/>
  <c r="C870" i="27"/>
  <c r="C871" i="27"/>
  <c r="C872" i="27"/>
  <c r="C873" i="27"/>
  <c r="C874" i="27"/>
  <c r="C875" i="27"/>
  <c r="C876" i="27"/>
  <c r="C877" i="27"/>
  <c r="C878" i="27"/>
  <c r="C879" i="27"/>
  <c r="C880" i="27"/>
  <c r="C881" i="27"/>
  <c r="C882" i="27"/>
  <c r="C883" i="27"/>
  <c r="C884" i="27"/>
  <c r="C885" i="27"/>
  <c r="C2966" i="27"/>
  <c r="C2967" i="27"/>
  <c r="C2968" i="27"/>
  <c r="C2969" i="27"/>
  <c r="C2970" i="27"/>
  <c r="C2971" i="27"/>
  <c r="C2972" i="27"/>
  <c r="C2973" i="27"/>
  <c r="C2974" i="27"/>
  <c r="C2975" i="27"/>
  <c r="C2976" i="27"/>
  <c r="C2977" i="27"/>
  <c r="C2978" i="27"/>
  <c r="C2979" i="27"/>
  <c r="C2980" i="27"/>
  <c r="C2981" i="27"/>
  <c r="C2982" i="27"/>
  <c r="C2983" i="27"/>
  <c r="C2984" i="27"/>
  <c r="C2985" i="27"/>
  <c r="C2986" i="27"/>
  <c r="C2987" i="27"/>
  <c r="C2988" i="27"/>
  <c r="C2989" i="27"/>
  <c r="C2990" i="27"/>
  <c r="C2991" i="27"/>
  <c r="C2992" i="27"/>
  <c r="C2993" i="27"/>
  <c r="C2994" i="27"/>
  <c r="C2995" i="27"/>
  <c r="C2996" i="27"/>
  <c r="C2997" i="27"/>
  <c r="C2998" i="27"/>
  <c r="C2999" i="27"/>
  <c r="C3000" i="27"/>
  <c r="C3001" i="27"/>
  <c r="C3002" i="27"/>
  <c r="C3003" i="27"/>
  <c r="C3004" i="27"/>
  <c r="C3005" i="27"/>
  <c r="C3006" i="27"/>
  <c r="C3007" i="27"/>
  <c r="C3008" i="27"/>
  <c r="C3009" i="27"/>
  <c r="C3010" i="27"/>
  <c r="C3011" i="27"/>
  <c r="C3012" i="27"/>
  <c r="C3013" i="27"/>
  <c r="C3014" i="27"/>
  <c r="C3015" i="27"/>
  <c r="C3016" i="27"/>
  <c r="C3017" i="27"/>
  <c r="C2446" i="27"/>
  <c r="C2447" i="27"/>
  <c r="C2448" i="27"/>
  <c r="C2449" i="27"/>
  <c r="C2450" i="27"/>
  <c r="C2451" i="27"/>
  <c r="C2452" i="27"/>
  <c r="C2453" i="27"/>
  <c r="C2454" i="27"/>
  <c r="C2455" i="27"/>
  <c r="C2456" i="27"/>
  <c r="C2457" i="27"/>
  <c r="C2458" i="27"/>
  <c r="C2459" i="27"/>
  <c r="C2460" i="27"/>
  <c r="C2461" i="27"/>
  <c r="C2462" i="27"/>
  <c r="C2463" i="27"/>
  <c r="C2464" i="27"/>
  <c r="C2465" i="27"/>
  <c r="C2466" i="27"/>
  <c r="C2467" i="27"/>
  <c r="C2468" i="27"/>
  <c r="C2469" i="27"/>
  <c r="C2470" i="27"/>
  <c r="C2471" i="27"/>
  <c r="C2472" i="27"/>
  <c r="C2473" i="27"/>
  <c r="C2474" i="27"/>
  <c r="C2475" i="27"/>
  <c r="C2476" i="27"/>
  <c r="C2477" i="27"/>
  <c r="C2478" i="27"/>
  <c r="C2479" i="27"/>
  <c r="C2480" i="27"/>
  <c r="C2481" i="27"/>
  <c r="C2482" i="27"/>
  <c r="C2483" i="27"/>
  <c r="C2484" i="27"/>
  <c r="C2485" i="27"/>
  <c r="C2486" i="27"/>
  <c r="C2487" i="27"/>
  <c r="C2488" i="27"/>
  <c r="C2489" i="27"/>
  <c r="C2490" i="27"/>
  <c r="C2491" i="27"/>
  <c r="C2492" i="27"/>
  <c r="C2493" i="27"/>
  <c r="C2494" i="27"/>
  <c r="C2495" i="27"/>
  <c r="C2496" i="27"/>
  <c r="C2497" i="27"/>
  <c r="C470" i="27"/>
  <c r="C471" i="27"/>
  <c r="C472" i="27"/>
  <c r="C473" i="27"/>
  <c r="C474" i="27"/>
  <c r="C475" i="27"/>
  <c r="C476" i="27"/>
  <c r="C477" i="27"/>
  <c r="C478" i="27"/>
  <c r="C479" i="27"/>
  <c r="C480" i="27"/>
  <c r="C481" i="27"/>
  <c r="C482" i="27"/>
  <c r="C483" i="27"/>
  <c r="C484" i="27"/>
  <c r="C485" i="27"/>
  <c r="C486" i="27"/>
  <c r="C487" i="27"/>
  <c r="C488" i="27"/>
  <c r="C489" i="27"/>
  <c r="C490" i="27"/>
  <c r="C491" i="27"/>
  <c r="C492" i="27"/>
  <c r="C493" i="27"/>
  <c r="C494" i="27"/>
  <c r="C495" i="27"/>
  <c r="C496" i="27"/>
  <c r="C497" i="27"/>
  <c r="C498" i="27"/>
  <c r="C499" i="27"/>
  <c r="C500" i="27"/>
  <c r="C501" i="27"/>
  <c r="C502" i="27"/>
  <c r="C503" i="27"/>
  <c r="C504" i="27"/>
  <c r="C505" i="27"/>
  <c r="C506" i="27"/>
  <c r="C507" i="27"/>
  <c r="C508" i="27"/>
  <c r="C509" i="27"/>
  <c r="C510" i="27"/>
  <c r="C511" i="27"/>
  <c r="C512" i="27"/>
  <c r="C513" i="27"/>
  <c r="C514" i="27"/>
  <c r="C515" i="27"/>
  <c r="C516" i="27"/>
  <c r="C517" i="27"/>
  <c r="C518" i="27"/>
  <c r="C519" i="27"/>
  <c r="C520" i="27"/>
  <c r="C521" i="27"/>
  <c r="C1146" i="27"/>
  <c r="C1147" i="27"/>
  <c r="C1148" i="27"/>
  <c r="C1149" i="27"/>
  <c r="C1150" i="27"/>
  <c r="C1151" i="27"/>
  <c r="C1152" i="27"/>
  <c r="C1153" i="27"/>
  <c r="C1154" i="27"/>
  <c r="C1155" i="27"/>
  <c r="C1156" i="27"/>
  <c r="C1157" i="27"/>
  <c r="C1158" i="27"/>
  <c r="C1159" i="27"/>
  <c r="C1160" i="27"/>
  <c r="C1161" i="27"/>
  <c r="C1162" i="27"/>
  <c r="C1163" i="27"/>
  <c r="C1164" i="27"/>
  <c r="C1165" i="27"/>
  <c r="C1166" i="27"/>
  <c r="C1167" i="27"/>
  <c r="C1168" i="27"/>
  <c r="C1169" i="27"/>
  <c r="C1170" i="27"/>
  <c r="C1171" i="27"/>
  <c r="C1172" i="27"/>
  <c r="C1173" i="27"/>
  <c r="C1174" i="27"/>
  <c r="C1175" i="27"/>
  <c r="C1176" i="27"/>
  <c r="C1177" i="27"/>
  <c r="C1178" i="27"/>
  <c r="C1179" i="27"/>
  <c r="C1180" i="27"/>
  <c r="C1181" i="27"/>
  <c r="C1182" i="27"/>
  <c r="C1183" i="27"/>
  <c r="C1184" i="27"/>
  <c r="C1185" i="27"/>
  <c r="C1186" i="27"/>
  <c r="C1187" i="27"/>
  <c r="C1188" i="27"/>
  <c r="C1189" i="27"/>
  <c r="C1190" i="27"/>
  <c r="C1191" i="27"/>
  <c r="C1192" i="27"/>
  <c r="C1193" i="27"/>
  <c r="C1194" i="27"/>
  <c r="C1195" i="27"/>
  <c r="C1196" i="27"/>
  <c r="C1197" i="27"/>
  <c r="C158" i="27"/>
  <c r="C159" i="27"/>
  <c r="C160" i="27"/>
  <c r="C161" i="27"/>
  <c r="C162" i="27"/>
  <c r="C163" i="27"/>
  <c r="C164" i="27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C177" i="27"/>
  <c r="C178" i="27"/>
  <c r="C179" i="27"/>
  <c r="C180" i="27"/>
  <c r="C181" i="27"/>
  <c r="C182" i="27"/>
  <c r="C183" i="27"/>
  <c r="C184" i="27"/>
  <c r="C185" i="27"/>
  <c r="C186" i="27"/>
  <c r="C187" i="27"/>
  <c r="C188" i="27"/>
  <c r="C189" i="27"/>
  <c r="C190" i="27"/>
  <c r="C191" i="27"/>
  <c r="C192" i="27"/>
  <c r="C193" i="27"/>
  <c r="C194" i="27"/>
  <c r="C195" i="27"/>
  <c r="C196" i="27"/>
  <c r="C197" i="27"/>
  <c r="C198" i="27"/>
  <c r="C199" i="27"/>
  <c r="C200" i="27"/>
  <c r="C201" i="27"/>
  <c r="C202" i="27"/>
  <c r="C203" i="27"/>
  <c r="C204" i="27"/>
  <c r="C205" i="27"/>
  <c r="C206" i="27"/>
  <c r="C207" i="27"/>
  <c r="C208" i="27"/>
  <c r="C209" i="27"/>
  <c r="C730" i="27"/>
  <c r="C731" i="27"/>
  <c r="C732" i="27"/>
  <c r="C733" i="27"/>
  <c r="C734" i="27"/>
  <c r="C735" i="27"/>
  <c r="C736" i="27"/>
  <c r="C737" i="27"/>
  <c r="C738" i="27"/>
  <c r="C739" i="27"/>
  <c r="C740" i="27"/>
  <c r="C741" i="27"/>
  <c r="C742" i="27"/>
  <c r="C743" i="27"/>
  <c r="C744" i="27"/>
  <c r="C745" i="27"/>
  <c r="C746" i="27"/>
  <c r="C747" i="27"/>
  <c r="C748" i="27"/>
  <c r="C749" i="27"/>
  <c r="C750" i="27"/>
  <c r="C751" i="27"/>
  <c r="C752" i="27"/>
  <c r="C753" i="27"/>
  <c r="C754" i="27"/>
  <c r="C755" i="27"/>
  <c r="C756" i="27"/>
  <c r="C757" i="27"/>
  <c r="C758" i="27"/>
  <c r="C759" i="27"/>
  <c r="C760" i="27"/>
  <c r="C761" i="27"/>
  <c r="C762" i="27"/>
  <c r="C763" i="27"/>
  <c r="C764" i="27"/>
  <c r="C765" i="27"/>
  <c r="C766" i="27"/>
  <c r="C767" i="27"/>
  <c r="C768" i="27"/>
  <c r="C769" i="27"/>
  <c r="C770" i="27"/>
  <c r="C771" i="27"/>
  <c r="C772" i="27"/>
  <c r="C773" i="27"/>
  <c r="C774" i="27"/>
  <c r="C775" i="27"/>
  <c r="C776" i="27"/>
  <c r="C777" i="27"/>
  <c r="C778" i="27"/>
  <c r="C779" i="27"/>
  <c r="C780" i="27"/>
  <c r="C781" i="27"/>
  <c r="C1406" i="27"/>
  <c r="C1407" i="27"/>
  <c r="C1408" i="27"/>
  <c r="C1409" i="27"/>
  <c r="C1410" i="27"/>
  <c r="C1411" i="27"/>
  <c r="C1412" i="27"/>
  <c r="C1413" i="27"/>
  <c r="C1414" i="27"/>
  <c r="C1415" i="27"/>
  <c r="C1416" i="27"/>
  <c r="C1417" i="27"/>
  <c r="C1418" i="27"/>
  <c r="C1419" i="27"/>
  <c r="C1420" i="27"/>
  <c r="C1421" i="27"/>
  <c r="C1422" i="27"/>
  <c r="C1423" i="27"/>
  <c r="C1424" i="27"/>
  <c r="C1425" i="27"/>
  <c r="C1426" i="27"/>
  <c r="C1427" i="27"/>
  <c r="C1428" i="27"/>
  <c r="C1429" i="27"/>
  <c r="C1430" i="27"/>
  <c r="C1431" i="27"/>
  <c r="C1432" i="27"/>
  <c r="C1433" i="27"/>
  <c r="C1434" i="27"/>
  <c r="C1435" i="27"/>
  <c r="C1436" i="27"/>
  <c r="C1437" i="27"/>
  <c r="C1438" i="27"/>
  <c r="C1439" i="27"/>
  <c r="C1440" i="27"/>
  <c r="C1441" i="27"/>
  <c r="C1442" i="27"/>
  <c r="C1443" i="27"/>
  <c r="C1444" i="27"/>
  <c r="C1445" i="27"/>
  <c r="C1446" i="27"/>
  <c r="C1447" i="27"/>
  <c r="C1448" i="27"/>
  <c r="C1449" i="27"/>
  <c r="C1450" i="27"/>
  <c r="C1451" i="27"/>
  <c r="C1452" i="27"/>
  <c r="C1453" i="27"/>
  <c r="C1454" i="27"/>
  <c r="C1455" i="27"/>
  <c r="C1456" i="27"/>
  <c r="C1457" i="27"/>
  <c r="C2602" i="27"/>
  <c r="C2603" i="27"/>
  <c r="C2604" i="27"/>
  <c r="C2605" i="27"/>
  <c r="C2606" i="27"/>
  <c r="C2607" i="27"/>
  <c r="C2608" i="27"/>
  <c r="C2609" i="27"/>
  <c r="C2610" i="27"/>
  <c r="C2611" i="27"/>
  <c r="C2612" i="27"/>
  <c r="C2613" i="27"/>
  <c r="C2614" i="27"/>
  <c r="C2615" i="27"/>
  <c r="C2616" i="27"/>
  <c r="C2617" i="27"/>
  <c r="C2618" i="27"/>
  <c r="C2619" i="27"/>
  <c r="C2620" i="27"/>
  <c r="C2621" i="27"/>
  <c r="C2622" i="27"/>
  <c r="C2623" i="27"/>
  <c r="C2624" i="27"/>
  <c r="C2625" i="27"/>
  <c r="C2626" i="27"/>
  <c r="C2627" i="27"/>
  <c r="C2628" i="27"/>
  <c r="C2629" i="27"/>
  <c r="C2630" i="27"/>
  <c r="C2631" i="27"/>
  <c r="C2632" i="27"/>
  <c r="C2633" i="27"/>
  <c r="C2634" i="27"/>
  <c r="C2635" i="27"/>
  <c r="C2636" i="27"/>
  <c r="C2637" i="27"/>
  <c r="C2638" i="27"/>
  <c r="C2639" i="27"/>
  <c r="C2640" i="27"/>
  <c r="C2641" i="27"/>
  <c r="C2642" i="27"/>
  <c r="C2643" i="27"/>
  <c r="C2644" i="27"/>
  <c r="C2645" i="27"/>
  <c r="C2646" i="27"/>
  <c r="C2647" i="27"/>
  <c r="C2648" i="27"/>
  <c r="C2649" i="27"/>
  <c r="C2650" i="27"/>
  <c r="C2651" i="27"/>
  <c r="C2652" i="27"/>
  <c r="C2653" i="27"/>
  <c r="C1614" i="27"/>
  <c r="C1615" i="27"/>
  <c r="C1616" i="27"/>
  <c r="C1617" i="27"/>
  <c r="C1618" i="27"/>
  <c r="C1619" i="27"/>
  <c r="C1620" i="27"/>
  <c r="C1621" i="27"/>
  <c r="C1622" i="27"/>
  <c r="C1623" i="27"/>
  <c r="C1624" i="27"/>
  <c r="C1625" i="27"/>
  <c r="C1626" i="27"/>
  <c r="C1627" i="27"/>
  <c r="C1628" i="27"/>
  <c r="C1629" i="27"/>
  <c r="C1630" i="27"/>
  <c r="C1631" i="27"/>
  <c r="C1632" i="27"/>
  <c r="C1633" i="27"/>
  <c r="C1634" i="27"/>
  <c r="C1635" i="27"/>
  <c r="C1636" i="27"/>
  <c r="C1637" i="27"/>
  <c r="C1638" i="27"/>
  <c r="C1639" i="27"/>
  <c r="C1640" i="27"/>
  <c r="C1641" i="27"/>
  <c r="C1642" i="27"/>
  <c r="C1643" i="27"/>
  <c r="C1644" i="27"/>
  <c r="C1645" i="27"/>
  <c r="C1646" i="27"/>
  <c r="C1647" i="27"/>
  <c r="C1648" i="27"/>
  <c r="C1649" i="27"/>
  <c r="C1650" i="27"/>
  <c r="C1651" i="27"/>
  <c r="C1652" i="27"/>
  <c r="C1653" i="27"/>
  <c r="C1654" i="27"/>
  <c r="C1655" i="27"/>
  <c r="C1656" i="27"/>
  <c r="C1657" i="27"/>
  <c r="C1658" i="27"/>
  <c r="C1659" i="27"/>
  <c r="C1660" i="27"/>
  <c r="C1661" i="27"/>
  <c r="C1662" i="27"/>
  <c r="C1663" i="27"/>
  <c r="C1664" i="27"/>
  <c r="C1665" i="27"/>
  <c r="C3018" i="27"/>
  <c r="C3019" i="27"/>
  <c r="C3020" i="27"/>
  <c r="C3021" i="27"/>
  <c r="C3022" i="27"/>
  <c r="C3023" i="27"/>
  <c r="C3024" i="27"/>
  <c r="C3025" i="27"/>
  <c r="C3026" i="27"/>
  <c r="C3027" i="27"/>
  <c r="C3028" i="27"/>
  <c r="C3029" i="27"/>
  <c r="C3030" i="27"/>
  <c r="C3031" i="27"/>
  <c r="C3032" i="27"/>
  <c r="C3033" i="27"/>
  <c r="C3034" i="27"/>
  <c r="C3035" i="27"/>
  <c r="C3036" i="27"/>
  <c r="C3037" i="27"/>
  <c r="C3038" i="27"/>
  <c r="C3039" i="27"/>
  <c r="C3040" i="27"/>
  <c r="C3041" i="27"/>
  <c r="C3042" i="27"/>
  <c r="C3043" i="27"/>
  <c r="C3044" i="27"/>
  <c r="C3045" i="27"/>
  <c r="C3046" i="27"/>
  <c r="C3047" i="27"/>
  <c r="C3048" i="27"/>
  <c r="C3049" i="27"/>
  <c r="C3050" i="27"/>
  <c r="C3051" i="27"/>
  <c r="C3052" i="27"/>
  <c r="C3053" i="27"/>
  <c r="C3054" i="27"/>
  <c r="C3055" i="27"/>
  <c r="C3056" i="27"/>
  <c r="C3057" i="27"/>
  <c r="C3058" i="27"/>
  <c r="C3059" i="27"/>
  <c r="C3060" i="27"/>
  <c r="C3061" i="27"/>
  <c r="C3062" i="27"/>
  <c r="C3063" i="27"/>
  <c r="C3064" i="27"/>
  <c r="C3065" i="27"/>
  <c r="C3066" i="27"/>
  <c r="C3067" i="27"/>
  <c r="C3068" i="27"/>
  <c r="C3069" i="27"/>
  <c r="C210" i="27"/>
  <c r="C211" i="27"/>
  <c r="C212" i="27"/>
  <c r="C213" i="27"/>
  <c r="C214" i="27"/>
  <c r="C215" i="27"/>
  <c r="C216" i="27"/>
  <c r="C217" i="27"/>
  <c r="C218" i="27"/>
  <c r="C219" i="27"/>
  <c r="C220" i="27"/>
  <c r="C221" i="27"/>
  <c r="C222" i="27"/>
  <c r="C223" i="27"/>
  <c r="C224" i="27"/>
  <c r="C225" i="27"/>
  <c r="C226" i="27"/>
  <c r="C227" i="27"/>
  <c r="C228" i="27"/>
  <c r="C229" i="27"/>
  <c r="C230" i="27"/>
  <c r="C231" i="27"/>
  <c r="C232" i="27"/>
  <c r="C233" i="27"/>
  <c r="C234" i="27"/>
  <c r="C235" i="27"/>
  <c r="C236" i="27"/>
  <c r="C237" i="27"/>
  <c r="C238" i="27"/>
  <c r="C239" i="27"/>
  <c r="C240" i="27"/>
  <c r="C241" i="27"/>
  <c r="C242" i="27"/>
  <c r="C243" i="27"/>
  <c r="C244" i="27"/>
  <c r="C245" i="27"/>
  <c r="C246" i="27"/>
  <c r="C247" i="27"/>
  <c r="C248" i="27"/>
  <c r="C249" i="27"/>
  <c r="C250" i="27"/>
  <c r="C251" i="27"/>
  <c r="C252" i="27"/>
  <c r="C253" i="27"/>
  <c r="C254" i="27"/>
  <c r="C255" i="27"/>
  <c r="C256" i="27"/>
  <c r="C257" i="27"/>
  <c r="C258" i="27"/>
  <c r="C259" i="27"/>
  <c r="C260" i="27"/>
  <c r="C261" i="27"/>
  <c r="C2134" i="27"/>
  <c r="C2135" i="27"/>
  <c r="C2136" i="27"/>
  <c r="C2137" i="27"/>
  <c r="C2138" i="27"/>
  <c r="C2139" i="27"/>
  <c r="C2140" i="27"/>
  <c r="C2141" i="27"/>
  <c r="C2142" i="27"/>
  <c r="C2143" i="27"/>
  <c r="C2144" i="27"/>
  <c r="C2145" i="27"/>
  <c r="C2146" i="27"/>
  <c r="C2147" i="27"/>
  <c r="C2148" i="27"/>
  <c r="C2149" i="27"/>
  <c r="C2150" i="27"/>
  <c r="C2151" i="27"/>
  <c r="C2152" i="27"/>
  <c r="C2153" i="27"/>
  <c r="C2154" i="27"/>
  <c r="C2155" i="27"/>
  <c r="C2156" i="27"/>
  <c r="C2157" i="27"/>
  <c r="C2158" i="27"/>
  <c r="C2159" i="27"/>
  <c r="C2160" i="27"/>
  <c r="C2161" i="27"/>
  <c r="C2162" i="27"/>
  <c r="C2163" i="27"/>
  <c r="C2164" i="27"/>
  <c r="C2165" i="27"/>
  <c r="C2166" i="27"/>
  <c r="C2167" i="27"/>
  <c r="C2168" i="27"/>
  <c r="C2169" i="27"/>
  <c r="C2170" i="27"/>
  <c r="C2171" i="27"/>
  <c r="C2172" i="27"/>
  <c r="C2173" i="27"/>
  <c r="C2174" i="27"/>
  <c r="C2175" i="27"/>
  <c r="C2176" i="27"/>
  <c r="C2177" i="27"/>
  <c r="C2178" i="27"/>
  <c r="C2179" i="27"/>
  <c r="C2180" i="27"/>
  <c r="C2181" i="27"/>
  <c r="C2182" i="27"/>
  <c r="C2183" i="27"/>
  <c r="C2184" i="27"/>
  <c r="C2185" i="27"/>
  <c r="C1874" i="27"/>
  <c r="C1875" i="27"/>
  <c r="C1876" i="27"/>
  <c r="C1877" i="27"/>
  <c r="C1878" i="27"/>
  <c r="C1879" i="27"/>
  <c r="C1880" i="27"/>
  <c r="C1881" i="27"/>
  <c r="C1882" i="27"/>
  <c r="C1883" i="27"/>
  <c r="C1884" i="27"/>
  <c r="C1885" i="27"/>
  <c r="C1886" i="27"/>
  <c r="C1887" i="27"/>
  <c r="C1888" i="27"/>
  <c r="C1889" i="27"/>
  <c r="C1890" i="27"/>
  <c r="C1891" i="27"/>
  <c r="C1892" i="27"/>
  <c r="C1893" i="27"/>
  <c r="C1894" i="27"/>
  <c r="C1895" i="27"/>
  <c r="C1896" i="27"/>
  <c r="C1897" i="27"/>
  <c r="C1898" i="27"/>
  <c r="C1899" i="27"/>
  <c r="C1900" i="27"/>
  <c r="C1901" i="27"/>
  <c r="C1902" i="27"/>
  <c r="C1903" i="27"/>
  <c r="C1904" i="27"/>
  <c r="C1905" i="27"/>
  <c r="C1906" i="27"/>
  <c r="C1907" i="27"/>
  <c r="C1908" i="27"/>
  <c r="C1909" i="27"/>
  <c r="C1910" i="27"/>
  <c r="C1911" i="27"/>
  <c r="C1912" i="27"/>
  <c r="C1913" i="27"/>
  <c r="C1914" i="27"/>
  <c r="C1915" i="27"/>
  <c r="C1916" i="27"/>
  <c r="C1917" i="27"/>
  <c r="C1918" i="27"/>
  <c r="C1919" i="27"/>
  <c r="C1920" i="27"/>
  <c r="C1921" i="27"/>
  <c r="C1922" i="27"/>
  <c r="C1923" i="27"/>
  <c r="C1924" i="27"/>
  <c r="C1925" i="27"/>
  <c r="C3799" i="27"/>
  <c r="C3800" i="27"/>
  <c r="C3801" i="27"/>
  <c r="C3802" i="27"/>
  <c r="C3803" i="27"/>
  <c r="C3804" i="27"/>
  <c r="C3805" i="27"/>
  <c r="C3806" i="27"/>
  <c r="C3807" i="27"/>
  <c r="C3808" i="27"/>
  <c r="C3809" i="27"/>
  <c r="C3810" i="27"/>
  <c r="C3811" i="27"/>
  <c r="C3812" i="27"/>
  <c r="C3813" i="27"/>
  <c r="C3814" i="27"/>
  <c r="C3815" i="27"/>
  <c r="C3816" i="27"/>
  <c r="C3817" i="27"/>
  <c r="C3818" i="27"/>
  <c r="C3819" i="27"/>
  <c r="C3820" i="27"/>
  <c r="C3821" i="27"/>
  <c r="C3822" i="27"/>
  <c r="C3823" i="27"/>
  <c r="C3824" i="27"/>
  <c r="C3825" i="27"/>
  <c r="C3826" i="27"/>
  <c r="C3827" i="27"/>
  <c r="C3828" i="27"/>
  <c r="C3829" i="27"/>
  <c r="C3830" i="27"/>
  <c r="C3831" i="27"/>
  <c r="C3832" i="27"/>
  <c r="C3833" i="27"/>
  <c r="C3834" i="27"/>
  <c r="C3835" i="27"/>
  <c r="C3836" i="27"/>
  <c r="C3837" i="27"/>
  <c r="C3838" i="27"/>
  <c r="C3839" i="27"/>
  <c r="C3840" i="27"/>
  <c r="C3841" i="27"/>
  <c r="C3842" i="27"/>
  <c r="C3843" i="27"/>
  <c r="C3844" i="27"/>
  <c r="C3845" i="27"/>
  <c r="C3846" i="27"/>
  <c r="C3847" i="27"/>
  <c r="C3848" i="27"/>
  <c r="C3849" i="27"/>
  <c r="C3850" i="27"/>
  <c r="C2" i="27"/>
  <c r="C3" i="27"/>
  <c r="C4" i="27"/>
  <c r="C5" i="27"/>
  <c r="C6" i="27"/>
  <c r="C7" i="27"/>
  <c r="C8" i="27"/>
  <c r="C9" i="27"/>
  <c r="C10" i="27"/>
  <c r="C11" i="27"/>
  <c r="C12" i="27"/>
  <c r="C13" i="27"/>
  <c r="C14" i="27"/>
  <c r="C15" i="27"/>
  <c r="C16" i="27"/>
  <c r="C17" i="27"/>
  <c r="C18" i="27"/>
  <c r="C19" i="27"/>
  <c r="C20" i="27"/>
  <c r="C21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2186" i="27"/>
  <c r="C2187" i="27"/>
  <c r="C2188" i="27"/>
  <c r="C2189" i="27"/>
  <c r="C2190" i="27"/>
  <c r="C2191" i="27"/>
  <c r="C2192" i="27"/>
  <c r="C2193" i="27"/>
  <c r="C2194" i="27"/>
  <c r="C2195" i="27"/>
  <c r="C2196" i="27"/>
  <c r="C2197" i="27"/>
  <c r="C2198" i="27"/>
  <c r="C2199" i="27"/>
  <c r="C2200" i="27"/>
  <c r="C2201" i="27"/>
  <c r="C2202" i="27"/>
  <c r="C2203" i="27"/>
  <c r="C2204" i="27"/>
  <c r="C2205" i="27"/>
  <c r="C2206" i="27"/>
  <c r="C2207" i="27"/>
  <c r="C2208" i="27"/>
  <c r="C2209" i="27"/>
  <c r="C2210" i="27"/>
  <c r="C2211" i="27"/>
  <c r="C2212" i="27"/>
  <c r="C2213" i="27"/>
  <c r="C2214" i="27"/>
  <c r="C2215" i="27"/>
  <c r="C2216" i="27"/>
  <c r="C2217" i="27"/>
  <c r="C2218" i="27"/>
  <c r="C2219" i="27"/>
  <c r="C2220" i="27"/>
  <c r="C2221" i="27"/>
  <c r="C2222" i="27"/>
  <c r="C2223" i="27"/>
  <c r="C2224" i="27"/>
  <c r="C2225" i="27"/>
  <c r="C2226" i="27"/>
  <c r="C2227" i="27"/>
  <c r="C2228" i="27"/>
  <c r="C2229" i="27"/>
  <c r="C2230" i="27"/>
  <c r="C2231" i="27"/>
  <c r="C2232" i="27"/>
  <c r="C2233" i="27"/>
  <c r="C2234" i="27"/>
  <c r="C2235" i="27"/>
  <c r="C2236" i="27"/>
  <c r="C2237" i="27"/>
  <c r="C3903" i="27"/>
  <c r="C3904" i="27"/>
  <c r="C3905" i="27"/>
  <c r="C3906" i="27"/>
  <c r="C3907" i="27"/>
  <c r="C3908" i="27"/>
  <c r="C3909" i="27"/>
  <c r="C3910" i="27"/>
  <c r="C3911" i="27"/>
  <c r="C3912" i="27"/>
  <c r="C3913" i="27"/>
  <c r="C3914" i="27"/>
  <c r="C3915" i="27"/>
  <c r="C3916" i="27"/>
  <c r="C3917" i="27"/>
  <c r="C3918" i="27"/>
  <c r="C3919" i="27"/>
  <c r="C3920" i="27"/>
  <c r="C3921" i="27"/>
  <c r="C3922" i="27"/>
  <c r="C3923" i="27"/>
  <c r="C3924" i="27"/>
  <c r="C3925" i="27"/>
  <c r="C3926" i="27"/>
  <c r="C3927" i="27"/>
  <c r="C3928" i="27"/>
  <c r="C3929" i="27"/>
  <c r="C3930" i="27"/>
  <c r="C3931" i="27"/>
  <c r="C3932" i="27"/>
  <c r="C3933" i="27"/>
  <c r="C3934" i="27"/>
  <c r="C3935" i="27"/>
  <c r="C3936" i="27"/>
  <c r="C3937" i="27"/>
  <c r="C3938" i="27"/>
  <c r="C3939" i="27"/>
  <c r="C3940" i="27"/>
  <c r="C3941" i="27"/>
  <c r="C3942" i="27"/>
  <c r="C3943" i="27"/>
  <c r="C3944" i="27"/>
  <c r="C3945" i="27"/>
  <c r="C3946" i="27"/>
  <c r="C3947" i="27"/>
  <c r="C3948" i="27"/>
  <c r="C3949" i="27"/>
  <c r="C3950" i="27"/>
  <c r="C3951" i="27"/>
  <c r="C3952" i="27"/>
  <c r="C3953" i="27"/>
  <c r="C3954" i="27"/>
  <c r="C1250" i="27"/>
  <c r="C1251" i="27"/>
  <c r="C1252" i="27"/>
  <c r="C1253" i="27"/>
  <c r="C1254" i="27"/>
  <c r="C1255" i="27"/>
  <c r="C1256" i="27"/>
  <c r="C1257" i="27"/>
  <c r="C1258" i="27"/>
  <c r="C1259" i="27"/>
  <c r="C1260" i="27"/>
  <c r="C1261" i="27"/>
  <c r="C1262" i="27"/>
  <c r="C1263" i="27"/>
  <c r="C1264" i="27"/>
  <c r="C1265" i="27"/>
  <c r="C1266" i="27"/>
  <c r="C1267" i="27"/>
  <c r="C1268" i="27"/>
  <c r="C1269" i="27"/>
  <c r="C1270" i="27"/>
  <c r="C1271" i="27"/>
  <c r="C1272" i="27"/>
  <c r="C1273" i="27"/>
  <c r="C1274" i="27"/>
  <c r="C1275" i="27"/>
  <c r="C1276" i="27"/>
  <c r="C1277" i="27"/>
  <c r="C1278" i="27"/>
  <c r="C1279" i="27"/>
  <c r="C1280" i="27"/>
  <c r="C1281" i="27"/>
  <c r="C1282" i="27"/>
  <c r="C1283" i="27"/>
  <c r="C1284" i="27"/>
  <c r="C1285" i="27"/>
  <c r="C1286" i="27"/>
  <c r="C1287" i="27"/>
  <c r="C1288" i="27"/>
  <c r="C1289" i="27"/>
  <c r="C1290" i="27"/>
  <c r="C1291" i="27"/>
  <c r="C1292" i="27"/>
  <c r="C1293" i="27"/>
  <c r="C1294" i="27"/>
  <c r="C1295" i="27"/>
  <c r="C1296" i="27"/>
  <c r="C1297" i="27"/>
  <c r="C1298" i="27"/>
  <c r="C1299" i="27"/>
  <c r="C1300" i="27"/>
  <c r="C1301" i="27"/>
  <c r="C3955" i="27"/>
  <c r="C3956" i="27"/>
  <c r="C3957" i="27"/>
  <c r="C3958" i="27"/>
  <c r="C3959" i="27"/>
  <c r="C3960" i="27"/>
  <c r="C3961" i="27"/>
  <c r="C3962" i="27"/>
  <c r="C3963" i="27"/>
  <c r="C3964" i="27"/>
  <c r="C3965" i="27"/>
  <c r="C3966" i="27"/>
  <c r="C3967" i="27"/>
  <c r="C3968" i="27"/>
  <c r="C3969" i="27"/>
  <c r="C3970" i="27"/>
  <c r="C3971" i="27"/>
  <c r="C3972" i="27"/>
  <c r="C3973" i="27"/>
  <c r="C3974" i="27"/>
  <c r="C3975" i="27"/>
  <c r="C3976" i="27"/>
  <c r="C3977" i="27"/>
  <c r="C3978" i="27"/>
  <c r="C3979" i="27"/>
  <c r="C3980" i="27"/>
  <c r="C3981" i="27"/>
  <c r="C3982" i="27"/>
  <c r="C3983" i="27"/>
  <c r="C3984" i="27"/>
  <c r="C3985" i="27"/>
  <c r="C3986" i="27"/>
  <c r="C3987" i="27"/>
  <c r="C3988" i="27"/>
  <c r="C3989" i="27"/>
  <c r="C3990" i="27"/>
  <c r="C3991" i="27"/>
  <c r="C3992" i="27"/>
  <c r="C3993" i="27"/>
  <c r="C3994" i="27"/>
  <c r="C3995" i="27"/>
  <c r="C3996" i="27"/>
  <c r="C3997" i="27"/>
  <c r="C3998" i="27"/>
  <c r="C3999" i="27"/>
  <c r="C4000" i="27"/>
  <c r="C4001" i="27"/>
  <c r="C4002" i="27"/>
  <c r="C4003" i="27"/>
  <c r="C4004" i="27"/>
  <c r="C4005" i="27"/>
  <c r="C4006" i="27"/>
  <c r="C2810" i="27"/>
  <c r="C2811" i="27"/>
  <c r="C2812" i="27"/>
  <c r="C2813" i="27"/>
  <c r="C2814" i="27"/>
  <c r="C2815" i="27"/>
  <c r="C2816" i="27"/>
  <c r="C2817" i="27"/>
  <c r="C2818" i="27"/>
  <c r="C2819" i="27"/>
  <c r="C2820" i="27"/>
  <c r="C2821" i="27"/>
  <c r="C2822" i="27"/>
  <c r="C2823" i="27"/>
  <c r="C2824" i="27"/>
  <c r="C2825" i="27"/>
  <c r="C2826" i="27"/>
  <c r="C2827" i="27"/>
  <c r="C2828" i="27"/>
  <c r="C2829" i="27"/>
  <c r="C2830" i="27"/>
  <c r="C2831" i="27"/>
  <c r="C2832" i="27"/>
  <c r="C2833" i="27"/>
  <c r="C2834" i="27"/>
  <c r="C2835" i="27"/>
  <c r="C2836" i="27"/>
  <c r="C2837" i="27"/>
  <c r="C2838" i="27"/>
  <c r="C2839" i="27"/>
  <c r="C2840" i="27"/>
  <c r="C2841" i="27"/>
  <c r="C2842" i="27"/>
  <c r="C2843" i="27"/>
  <c r="C2844" i="27"/>
  <c r="C2845" i="27"/>
  <c r="C2846" i="27"/>
  <c r="C2847" i="27"/>
  <c r="C2848" i="27"/>
  <c r="C2849" i="27"/>
  <c r="C2850" i="27"/>
  <c r="C2851" i="27"/>
  <c r="C2852" i="27"/>
  <c r="C2853" i="27"/>
  <c r="C2854" i="27"/>
  <c r="C2855" i="27"/>
  <c r="C2856" i="27"/>
  <c r="C2857" i="27"/>
  <c r="C2858" i="27"/>
  <c r="C2859" i="27"/>
  <c r="C2860" i="27"/>
  <c r="C2861" i="27"/>
  <c r="B1594" i="8" l="1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2" i="8" l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919" i="8"/>
  <c r="B824" i="8"/>
  <c r="B825" i="8"/>
  <c r="B920" i="8"/>
  <c r="B826" i="8"/>
  <c r="B827" i="8"/>
  <c r="B921" i="8"/>
  <c r="B828" i="8"/>
  <c r="B829" i="8"/>
  <c r="B922" i="8"/>
  <c r="B830" i="8"/>
  <c r="B831" i="8"/>
  <c r="B923" i="8"/>
  <c r="B832" i="8"/>
  <c r="B833" i="8"/>
  <c r="B924" i="8"/>
  <c r="B834" i="8"/>
  <c r="B835" i="8"/>
  <c r="B925" i="8"/>
  <c r="B836" i="8"/>
  <c r="B837" i="8"/>
  <c r="B926" i="8"/>
  <c r="B838" i="8"/>
  <c r="B839" i="8"/>
  <c r="B927" i="8"/>
  <c r="B840" i="8"/>
  <c r="B841" i="8"/>
  <c r="B928" i="8"/>
  <c r="B842" i="8"/>
  <c r="B843" i="8"/>
  <c r="B929" i="8"/>
  <c r="B844" i="8"/>
  <c r="B845" i="8"/>
  <c r="B930" i="8"/>
  <c r="B846" i="8"/>
  <c r="B847" i="8"/>
  <c r="B931" i="8"/>
  <c r="B848" i="8"/>
  <c r="B849" i="8"/>
  <c r="B932" i="8"/>
  <c r="B850" i="8"/>
  <c r="B851" i="8"/>
  <c r="B933" i="8"/>
  <c r="B852" i="8"/>
  <c r="B853" i="8"/>
  <c r="B934" i="8"/>
  <c r="B854" i="8"/>
  <c r="B855" i="8"/>
  <c r="B935" i="8"/>
  <c r="B856" i="8"/>
  <c r="B857" i="8"/>
  <c r="B936" i="8"/>
  <c r="B858" i="8"/>
  <c r="B859" i="8"/>
  <c r="B937" i="8"/>
  <c r="B860" i="8"/>
  <c r="B861" i="8"/>
  <c r="B938" i="8"/>
  <c r="B862" i="8"/>
  <c r="B863" i="8"/>
  <c r="B939" i="8"/>
  <c r="B864" i="8"/>
  <c r="B865" i="8"/>
  <c r="B940" i="8"/>
  <c r="B866" i="8"/>
  <c r="B867" i="8"/>
  <c r="B941" i="8"/>
  <c r="B868" i="8"/>
  <c r="B869" i="8"/>
  <c r="B942" i="8"/>
  <c r="B870" i="8"/>
  <c r="B871" i="8"/>
  <c r="B943" i="8"/>
  <c r="B872" i="8"/>
  <c r="B873" i="8"/>
  <c r="B944" i="8"/>
  <c r="B874" i="8"/>
  <c r="B875" i="8"/>
  <c r="B945" i="8"/>
  <c r="B876" i="8"/>
  <c r="B877" i="8"/>
  <c r="B946" i="8"/>
  <c r="B878" i="8"/>
  <c r="B879" i="8"/>
  <c r="B947" i="8"/>
  <c r="B880" i="8"/>
  <c r="B881" i="8"/>
  <c r="B948" i="8"/>
  <c r="B882" i="8"/>
  <c r="B883" i="8"/>
  <c r="B949" i="8"/>
  <c r="B884" i="8"/>
  <c r="B885" i="8"/>
  <c r="B950" i="8"/>
  <c r="B886" i="8"/>
  <c r="B887" i="8"/>
  <c r="B951" i="8"/>
  <c r="B888" i="8"/>
  <c r="B889" i="8"/>
  <c r="B952" i="8"/>
  <c r="B890" i="8"/>
  <c r="B891" i="8"/>
  <c r="B953" i="8"/>
  <c r="B892" i="8"/>
  <c r="B893" i="8"/>
  <c r="B954" i="8"/>
  <c r="B894" i="8"/>
  <c r="B895" i="8"/>
  <c r="B955" i="8"/>
  <c r="B896" i="8"/>
  <c r="B897" i="8"/>
  <c r="B956" i="8"/>
  <c r="B898" i="8"/>
  <c r="B899" i="8"/>
  <c r="B957" i="8"/>
  <c r="B900" i="8"/>
  <c r="B901" i="8"/>
  <c r="B958" i="8"/>
  <c r="B902" i="8"/>
  <c r="B903" i="8"/>
  <c r="B959" i="8"/>
  <c r="B904" i="8"/>
  <c r="B905" i="8"/>
  <c r="B960" i="8"/>
  <c r="B906" i="8"/>
  <c r="B907" i="8"/>
  <c r="B961" i="8"/>
  <c r="B908" i="8"/>
  <c r="B909" i="8"/>
  <c r="B962" i="8"/>
  <c r="B910" i="8"/>
  <c r="B911" i="8"/>
  <c r="B963" i="8"/>
  <c r="B912" i="8"/>
  <c r="B913" i="8"/>
  <c r="B964" i="8"/>
  <c r="B914" i="8"/>
  <c r="B915" i="8"/>
  <c r="B965" i="8"/>
  <c r="B916" i="8"/>
  <c r="B917" i="8"/>
  <c r="B966" i="8"/>
  <c r="B918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112" i="8"/>
  <c r="B1064" i="8"/>
  <c r="B1113" i="8"/>
  <c r="B1065" i="8"/>
  <c r="B1114" i="8"/>
  <c r="B1066" i="8"/>
  <c r="B1115" i="8"/>
  <c r="B1067" i="8"/>
  <c r="B1116" i="8"/>
  <c r="B1068" i="8"/>
  <c r="B1117" i="8"/>
  <c r="B1069" i="8"/>
  <c r="B1118" i="8"/>
  <c r="B1070" i="8"/>
  <c r="B1119" i="8"/>
  <c r="B1071" i="8"/>
  <c r="B1120" i="8"/>
  <c r="B1072" i="8"/>
  <c r="B1121" i="8"/>
  <c r="B1073" i="8"/>
  <c r="B1122" i="8"/>
  <c r="B1074" i="8"/>
  <c r="B1123" i="8"/>
  <c r="B1075" i="8"/>
  <c r="B1124" i="8"/>
  <c r="B1076" i="8"/>
  <c r="B1125" i="8"/>
  <c r="B1077" i="8"/>
  <c r="B1126" i="8"/>
  <c r="B1078" i="8"/>
  <c r="B1127" i="8"/>
  <c r="B1079" i="8"/>
  <c r="B1128" i="8"/>
  <c r="B1080" i="8"/>
  <c r="B1129" i="8"/>
  <c r="B1081" i="8"/>
  <c r="B1130" i="8"/>
  <c r="B1082" i="8"/>
  <c r="B1131" i="8"/>
  <c r="B1083" i="8"/>
  <c r="B1132" i="8"/>
  <c r="B1084" i="8"/>
  <c r="B1133" i="8"/>
  <c r="B1085" i="8"/>
  <c r="B1134" i="8"/>
  <c r="B1086" i="8"/>
  <c r="B1135" i="8"/>
  <c r="B1087" i="8"/>
  <c r="B1136" i="8"/>
  <c r="B1088" i="8"/>
  <c r="B1137" i="8"/>
  <c r="B1089" i="8"/>
  <c r="B1138" i="8"/>
  <c r="B1090" i="8"/>
  <c r="B1139" i="8"/>
  <c r="B1091" i="8"/>
  <c r="B1140" i="8"/>
  <c r="B1092" i="8"/>
  <c r="B1141" i="8"/>
  <c r="B1093" i="8"/>
  <c r="B1142" i="8"/>
  <c r="B1094" i="8"/>
  <c r="B1143" i="8"/>
  <c r="B1095" i="8"/>
  <c r="B1144" i="8"/>
  <c r="B1096" i="8"/>
  <c r="B1145" i="8"/>
  <c r="B1097" i="8"/>
  <c r="B1146" i="8"/>
  <c r="B1098" i="8"/>
  <c r="B1147" i="8"/>
  <c r="B1099" i="8"/>
  <c r="B1148" i="8"/>
  <c r="B1100" i="8"/>
  <c r="B1149" i="8"/>
  <c r="B1101" i="8"/>
  <c r="B1150" i="8"/>
  <c r="B1102" i="8"/>
  <c r="B1151" i="8"/>
  <c r="B1103" i="8"/>
  <c r="B1152" i="8"/>
  <c r="B1104" i="8"/>
  <c r="B1153" i="8"/>
  <c r="B1105" i="8"/>
  <c r="B1154" i="8"/>
  <c r="B1106" i="8"/>
  <c r="B1155" i="8"/>
  <c r="B1107" i="8"/>
  <c r="B1156" i="8"/>
  <c r="B1108" i="8"/>
  <c r="B1157" i="8"/>
  <c r="B1109" i="8"/>
  <c r="B1158" i="8"/>
  <c r="B1110" i="8"/>
  <c r="B1159" i="8"/>
  <c r="B1162" i="8"/>
  <c r="B534" i="8"/>
  <c r="B1163" i="8"/>
  <c r="B535" i="8"/>
  <c r="B1164" i="8"/>
  <c r="B536" i="8"/>
  <c r="B1165" i="8"/>
  <c r="B537" i="8"/>
  <c r="B1166" i="8"/>
  <c r="B538" i="8"/>
  <c r="B1167" i="8"/>
  <c r="B539" i="8"/>
  <c r="B1168" i="8"/>
  <c r="B540" i="8"/>
  <c r="B1169" i="8"/>
  <c r="B541" i="8"/>
  <c r="B1170" i="8"/>
  <c r="B542" i="8"/>
  <c r="B1171" i="8"/>
  <c r="B543" i="8"/>
  <c r="B1172" i="8"/>
  <c r="B544" i="8"/>
  <c r="B1173" i="8"/>
  <c r="B545" i="8"/>
  <c r="B1174" i="8"/>
  <c r="B546" i="8"/>
  <c r="B1175" i="8"/>
  <c r="B547" i="8"/>
  <c r="B1176" i="8"/>
  <c r="B548" i="8"/>
  <c r="B1177" i="8"/>
  <c r="B549" i="8"/>
  <c r="B1178" i="8"/>
  <c r="B550" i="8"/>
  <c r="B1179" i="8"/>
  <c r="B551" i="8"/>
  <c r="B1180" i="8"/>
  <c r="B552" i="8"/>
  <c r="B1181" i="8"/>
  <c r="B553" i="8"/>
  <c r="B1182" i="8"/>
  <c r="B554" i="8"/>
  <c r="B1183" i="8"/>
  <c r="B555" i="8"/>
  <c r="B1184" i="8"/>
  <c r="B556" i="8"/>
  <c r="B1185" i="8"/>
  <c r="B557" i="8"/>
  <c r="B1186" i="8"/>
  <c r="B558" i="8"/>
  <c r="B1187" i="8"/>
  <c r="B559" i="8"/>
  <c r="B1188" i="8"/>
  <c r="B560" i="8"/>
  <c r="B1189" i="8"/>
  <c r="B561" i="8"/>
  <c r="B1190" i="8"/>
  <c r="B562" i="8"/>
  <c r="B1191" i="8"/>
  <c r="B563" i="8"/>
  <c r="B1192" i="8"/>
  <c r="B564" i="8"/>
  <c r="B1193" i="8"/>
  <c r="B565" i="8"/>
  <c r="B1194" i="8"/>
  <c r="B566" i="8"/>
  <c r="B1195" i="8"/>
  <c r="B567" i="8"/>
  <c r="B1196" i="8"/>
  <c r="B568" i="8"/>
  <c r="B1197" i="8"/>
  <c r="B569" i="8"/>
  <c r="B1198" i="8"/>
  <c r="B570" i="8"/>
  <c r="B1199" i="8"/>
  <c r="B571" i="8"/>
  <c r="B1200" i="8"/>
  <c r="B572" i="8"/>
  <c r="B1201" i="8"/>
  <c r="B573" i="8"/>
  <c r="B1202" i="8"/>
  <c r="B574" i="8"/>
  <c r="B1203" i="8"/>
  <c r="B575" i="8"/>
  <c r="B1204" i="8"/>
  <c r="B576" i="8"/>
  <c r="B1205" i="8"/>
  <c r="B577" i="8"/>
  <c r="B1206" i="8"/>
  <c r="B578" i="8"/>
  <c r="B1207" i="8"/>
  <c r="B579" i="8"/>
  <c r="B1208" i="8"/>
  <c r="B580" i="8"/>
  <c r="B1209" i="8"/>
  <c r="B581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63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81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82" i="8"/>
  <c r="B1639" i="8"/>
  <c r="B1640" i="8"/>
  <c r="B1641" i="8"/>
  <c r="B1642" i="8"/>
  <c r="B1683" i="8"/>
  <c r="B1684" i="8"/>
  <c r="B1685" i="8"/>
  <c r="B1686" i="8"/>
  <c r="B1687" i="8"/>
  <c r="B1688" i="8"/>
  <c r="B1689" i="8"/>
  <c r="B1690" i="8"/>
  <c r="B1691" i="8"/>
  <c r="B1739" i="8"/>
  <c r="B1692" i="8"/>
  <c r="B1740" i="8"/>
  <c r="B1693" i="8"/>
  <c r="B1741" i="8"/>
  <c r="B1694" i="8"/>
  <c r="B1742" i="8"/>
  <c r="B1695" i="8"/>
  <c r="B1743" i="8"/>
  <c r="B1696" i="8"/>
  <c r="B1744" i="8"/>
  <c r="B1697" i="8"/>
  <c r="B1745" i="8"/>
  <c r="B1698" i="8"/>
  <c r="B1746" i="8"/>
  <c r="B1699" i="8"/>
  <c r="B1747" i="8"/>
  <c r="B1700" i="8"/>
  <c r="B1748" i="8"/>
  <c r="B1701" i="8"/>
  <c r="B1749" i="8"/>
  <c r="B1702" i="8"/>
  <c r="B1750" i="8"/>
  <c r="B1703" i="8"/>
  <c r="B1751" i="8"/>
  <c r="B1704" i="8"/>
  <c r="B1752" i="8"/>
  <c r="B1705" i="8"/>
  <c r="B1753" i="8"/>
  <c r="B1706" i="8"/>
  <c r="B1754" i="8"/>
  <c r="B1707" i="8"/>
  <c r="B1755" i="8"/>
  <c r="B1708" i="8"/>
  <c r="B1756" i="8"/>
  <c r="B1709" i="8"/>
  <c r="B1757" i="8"/>
  <c r="B1710" i="8"/>
  <c r="B1758" i="8"/>
  <c r="B1711" i="8"/>
  <c r="B1759" i="8"/>
  <c r="B1712" i="8"/>
  <c r="B1760" i="8"/>
  <c r="B1713" i="8"/>
  <c r="B1761" i="8"/>
  <c r="B1714" i="8"/>
  <c r="B1762" i="8"/>
  <c r="B1715" i="8"/>
  <c r="B1763" i="8"/>
  <c r="B1716" i="8"/>
  <c r="B1764" i="8"/>
  <c r="B1717" i="8"/>
  <c r="B1765" i="8"/>
  <c r="B1718" i="8"/>
  <c r="B1766" i="8"/>
  <c r="B1719" i="8"/>
  <c r="B1767" i="8"/>
  <c r="B1720" i="8"/>
  <c r="B1768" i="8"/>
  <c r="B1721" i="8"/>
  <c r="B1769" i="8"/>
  <c r="B1722" i="8"/>
  <c r="B1770" i="8"/>
  <c r="B1723" i="8"/>
  <c r="B1771" i="8"/>
  <c r="B1724" i="8"/>
  <c r="B1772" i="8"/>
  <c r="B1725" i="8"/>
  <c r="B1773" i="8"/>
  <c r="B1726" i="8"/>
  <c r="B1774" i="8"/>
  <c r="B1727" i="8"/>
  <c r="B1775" i="8"/>
  <c r="B1728" i="8"/>
  <c r="B1776" i="8"/>
  <c r="B1729" i="8"/>
  <c r="B1777" i="8"/>
  <c r="B1730" i="8"/>
  <c r="B1778" i="8"/>
  <c r="B1731" i="8"/>
  <c r="B1779" i="8"/>
  <c r="B1732" i="8"/>
  <c r="B1780" i="8"/>
  <c r="B1733" i="8"/>
  <c r="B1781" i="8"/>
  <c r="B1734" i="8"/>
  <c r="B1782" i="8"/>
  <c r="B1735" i="8"/>
  <c r="B1783" i="8"/>
  <c r="B1736" i="8"/>
  <c r="B1784" i="8"/>
  <c r="B1737" i="8"/>
  <c r="B1785" i="8"/>
  <c r="B1738" i="8"/>
  <c r="B1786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639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640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641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3425" i="8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60" i="8"/>
  <c r="B3861" i="8"/>
  <c r="B3862" i="8"/>
  <c r="B3863" i="8"/>
  <c r="B3908" i="8"/>
  <c r="B3909" i="8"/>
  <c r="B3910" i="8"/>
  <c r="B3911" i="8"/>
  <c r="B3912" i="8"/>
  <c r="B3913" i="8"/>
  <c r="B3914" i="8"/>
  <c r="B3864" i="8"/>
  <c r="B3915" i="8"/>
  <c r="B3916" i="8"/>
  <c r="B3917" i="8"/>
  <c r="B3918" i="8"/>
  <c r="B3865" i="8"/>
  <c r="B3866" i="8"/>
  <c r="B3919" i="8"/>
  <c r="B3867" i="8"/>
  <c r="B3920" i="8"/>
  <c r="B3921" i="8"/>
  <c r="B3868" i="8"/>
  <c r="B3922" i="8"/>
  <c r="B3923" i="8"/>
  <c r="B3924" i="8"/>
  <c r="B3925" i="8"/>
  <c r="B3926" i="8"/>
  <c r="B3927" i="8"/>
  <c r="B3928" i="8"/>
  <c r="B3869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870" i="8"/>
  <c r="B3941" i="8"/>
  <c r="B3871" i="8"/>
  <c r="B3942" i="8"/>
  <c r="B3943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728" i="8"/>
  <c r="B4729" i="8"/>
  <c r="B4730" i="8"/>
  <c r="B4731" i="8"/>
  <c r="B4732" i="8"/>
  <c r="B4733" i="8"/>
  <c r="B4680" i="8"/>
  <c r="B4681" i="8"/>
  <c r="B4682" i="8"/>
  <c r="B4683" i="8"/>
  <c r="B4734" i="8"/>
  <c r="B4684" i="8"/>
  <c r="B4685" i="8"/>
  <c r="B4686" i="8"/>
  <c r="B4735" i="8"/>
  <c r="B4687" i="8"/>
  <c r="B4688" i="8"/>
  <c r="B4736" i="8"/>
  <c r="B4689" i="8"/>
  <c r="B4690" i="8"/>
  <c r="B4737" i="8"/>
  <c r="B4738" i="8"/>
  <c r="B4739" i="8"/>
  <c r="B4740" i="8"/>
  <c r="B4741" i="8"/>
  <c r="B4742" i="8"/>
  <c r="B4743" i="8"/>
  <c r="B4744" i="8"/>
  <c r="B4745" i="8"/>
  <c r="B4746" i="8"/>
  <c r="B4747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48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27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4295" i="8"/>
  <c r="B1979" i="8"/>
  <c r="B1980" i="8"/>
  <c r="B1981" i="8"/>
  <c r="B1546" i="8"/>
  <c r="B1160" i="8"/>
  <c r="B1161" i="8"/>
  <c r="B4149" i="8"/>
  <c r="B4150" i="8"/>
  <c r="B4052" i="8"/>
  <c r="B2799" i="8"/>
  <c r="B2800" i="8"/>
  <c r="B2801" i="8"/>
  <c r="B2222" i="8"/>
  <c r="B1111" i="8"/>
  <c r="B3858" i="8"/>
  <c r="B3859" i="8"/>
  <c r="B630" i="8"/>
  <c r="B290" i="8"/>
  <c r="B291" i="8"/>
  <c r="B292" i="8"/>
  <c r="B293" i="8"/>
  <c r="B2" i="18"/>
  <c r="B3" i="18"/>
  <c r="B4" i="18"/>
  <c r="B5" i="18"/>
  <c r="B10" i="18"/>
  <c r="B11" i="18"/>
  <c r="B12" i="18"/>
  <c r="B13" i="18"/>
  <c r="B58" i="18"/>
  <c r="B59" i="18"/>
  <c r="B60" i="18"/>
  <c r="B61" i="18"/>
  <c r="B18" i="18"/>
  <c r="B19" i="18"/>
  <c r="B20" i="18"/>
  <c r="B21" i="18"/>
  <c r="B26" i="18"/>
  <c r="B27" i="18"/>
  <c r="B28" i="18"/>
  <c r="B29" i="18"/>
  <c r="B34" i="18"/>
  <c r="B35" i="18"/>
  <c r="B36" i="18"/>
  <c r="B37" i="18"/>
  <c r="B50" i="18"/>
  <c r="B51" i="18"/>
  <c r="B52" i="18"/>
  <c r="B53" i="18"/>
  <c r="B42" i="18"/>
  <c r="B43" i="18"/>
  <c r="B44" i="18"/>
  <c r="B45" i="18"/>
  <c r="B126" i="18"/>
  <c r="B127" i="18"/>
  <c r="B128" i="18"/>
  <c r="B129" i="18"/>
  <c r="B130" i="18"/>
  <c r="B131" i="18"/>
  <c r="B132" i="18"/>
  <c r="B133" i="18"/>
  <c r="B142" i="18"/>
  <c r="B143" i="18"/>
  <c r="B144" i="18"/>
  <c r="B145" i="18"/>
  <c r="B146" i="18"/>
  <c r="B147" i="18"/>
  <c r="B148" i="18"/>
  <c r="B149" i="18"/>
  <c r="B242" i="18"/>
  <c r="B243" i="18"/>
  <c r="B244" i="18"/>
  <c r="B245" i="18"/>
  <c r="B66" i="18"/>
  <c r="B67" i="18"/>
  <c r="B68" i="18"/>
  <c r="B69" i="18"/>
  <c r="B78" i="18"/>
  <c r="B79" i="18"/>
  <c r="B80" i="18"/>
  <c r="B81" i="18"/>
  <c r="B250" i="18"/>
  <c r="B251" i="18"/>
  <c r="B252" i="18"/>
  <c r="B253" i="18"/>
  <c r="B86" i="18"/>
  <c r="B87" i="18"/>
  <c r="B88" i="18"/>
  <c r="B89" i="18"/>
  <c r="B94" i="18"/>
  <c r="B95" i="18"/>
  <c r="B96" i="18"/>
  <c r="B97" i="18"/>
  <c r="B102" i="18"/>
  <c r="B103" i="18"/>
  <c r="B104" i="18"/>
  <c r="B105" i="18"/>
  <c r="B110" i="18"/>
  <c r="B111" i="18"/>
  <c r="B112" i="18"/>
  <c r="B113" i="18"/>
  <c r="B194" i="18"/>
  <c r="B195" i="18"/>
  <c r="B196" i="18"/>
  <c r="B197" i="18"/>
  <c r="B118" i="18"/>
  <c r="B119" i="18"/>
  <c r="B120" i="18"/>
  <c r="B121" i="18"/>
  <c r="B226" i="18"/>
  <c r="B227" i="18"/>
  <c r="B228" i="18"/>
  <c r="B229" i="18"/>
  <c r="B202" i="18"/>
  <c r="B203" i="18"/>
  <c r="B204" i="18"/>
  <c r="B205" i="18"/>
  <c r="B234" i="18"/>
  <c r="B235" i="18"/>
  <c r="B236" i="18"/>
  <c r="B237" i="18"/>
  <c r="B158" i="18"/>
  <c r="B159" i="18"/>
  <c r="B160" i="18"/>
  <c r="B161" i="18"/>
  <c r="B258" i="18"/>
  <c r="B259" i="18"/>
  <c r="B260" i="18"/>
  <c r="B261" i="18"/>
  <c r="B218" i="18"/>
  <c r="B219" i="18"/>
  <c r="B220" i="18"/>
  <c r="B221" i="18"/>
  <c r="B166" i="18"/>
  <c r="B167" i="18"/>
  <c r="B168" i="18"/>
  <c r="B169" i="18"/>
  <c r="B174" i="18"/>
  <c r="B175" i="18"/>
  <c r="B176" i="18"/>
  <c r="B177" i="18"/>
  <c r="B186" i="18"/>
  <c r="B187" i="18"/>
  <c r="B188" i="18"/>
  <c r="B189" i="18"/>
  <c r="B210" i="18"/>
  <c r="B211" i="18"/>
  <c r="B212" i="18"/>
  <c r="B213" i="18"/>
  <c r="B382" i="18"/>
  <c r="B383" i="18"/>
  <c r="B384" i="18"/>
  <c r="B385" i="18"/>
  <c r="B566" i="18"/>
  <c r="B567" i="18"/>
  <c r="B568" i="18"/>
  <c r="B569" i="18"/>
  <c r="B390" i="18"/>
  <c r="B391" i="18"/>
  <c r="B392" i="18"/>
  <c r="B393" i="18"/>
  <c r="B558" i="18"/>
  <c r="B559" i="18"/>
  <c r="B560" i="18"/>
  <c r="B561" i="18"/>
  <c r="B406" i="18"/>
  <c r="B407" i="18"/>
  <c r="B408" i="18"/>
  <c r="B409" i="18"/>
  <c r="B422" i="18"/>
  <c r="B423" i="18"/>
  <c r="B424" i="18"/>
  <c r="B425" i="18"/>
  <c r="B330" i="18"/>
  <c r="B331" i="18"/>
  <c r="B332" i="18"/>
  <c r="B333" i="18"/>
  <c r="B454" i="18"/>
  <c r="B455" i="18"/>
  <c r="B456" i="18"/>
  <c r="B457" i="18"/>
  <c r="B414" i="18"/>
  <c r="B415" i="18"/>
  <c r="B416" i="18"/>
  <c r="B417" i="18"/>
  <c r="B430" i="18"/>
  <c r="B431" i="18"/>
  <c r="B432" i="18"/>
  <c r="B433" i="18"/>
  <c r="B438" i="18"/>
  <c r="B439" i="18"/>
  <c r="B440" i="18"/>
  <c r="B441" i="18"/>
  <c r="B446" i="18"/>
  <c r="B447" i="18"/>
  <c r="B448" i="18"/>
  <c r="B449" i="18"/>
  <c r="B526" i="18"/>
  <c r="B527" i="18"/>
  <c r="B528" i="18"/>
  <c r="B529" i="18"/>
  <c r="B338" i="18"/>
  <c r="B339" i="18"/>
  <c r="B340" i="18"/>
  <c r="B341" i="18"/>
  <c r="B578" i="18"/>
  <c r="B579" i="18"/>
  <c r="B580" i="18"/>
  <c r="B581" i="18"/>
  <c r="B586" i="18"/>
  <c r="B587" i="18"/>
  <c r="B588" i="18"/>
  <c r="B589" i="18"/>
  <c r="B642" i="18"/>
  <c r="B643" i="18"/>
  <c r="B644" i="18"/>
  <c r="B645" i="18"/>
  <c r="B518" i="18"/>
  <c r="B519" i="18"/>
  <c r="B520" i="18"/>
  <c r="B521" i="18"/>
  <c r="B462" i="18"/>
  <c r="B463" i="18"/>
  <c r="B464" i="18"/>
  <c r="B465" i="18"/>
  <c r="B634" i="18"/>
  <c r="B635" i="18"/>
  <c r="B636" i="18"/>
  <c r="B637" i="18"/>
  <c r="B470" i="18"/>
  <c r="B471" i="18"/>
  <c r="B472" i="18"/>
  <c r="B473" i="18"/>
  <c r="B478" i="18"/>
  <c r="B479" i="18"/>
  <c r="B480" i="18"/>
  <c r="B481" i="18"/>
  <c r="B486" i="18"/>
  <c r="B487" i="18"/>
  <c r="B488" i="18"/>
  <c r="B489" i="18"/>
  <c r="B494" i="18"/>
  <c r="B495" i="18"/>
  <c r="B496" i="18"/>
  <c r="B497" i="18"/>
  <c r="B502" i="18"/>
  <c r="B503" i="18"/>
  <c r="B504" i="18"/>
  <c r="B505" i="18"/>
  <c r="B290" i="18"/>
  <c r="B291" i="18"/>
  <c r="B292" i="18"/>
  <c r="B293" i="18"/>
  <c r="B306" i="18"/>
  <c r="B307" i="18"/>
  <c r="B308" i="18"/>
  <c r="B309" i="18"/>
  <c r="B314" i="18"/>
  <c r="B315" i="18"/>
  <c r="B316" i="18"/>
  <c r="B317" i="18"/>
  <c r="B322" i="18"/>
  <c r="B323" i="18"/>
  <c r="B324" i="18"/>
  <c r="B325" i="18"/>
  <c r="B298" i="18"/>
  <c r="B299" i="18"/>
  <c r="B300" i="18"/>
  <c r="B301" i="18"/>
  <c r="B274" i="18"/>
  <c r="B275" i="18"/>
  <c r="B276" i="18"/>
  <c r="B277" i="18"/>
  <c r="B266" i="18"/>
  <c r="B267" i="18"/>
  <c r="B268" i="18"/>
  <c r="B269" i="18"/>
  <c r="B282" i="18"/>
  <c r="B283" i="18"/>
  <c r="B284" i="18"/>
  <c r="B285" i="18"/>
  <c r="B594" i="18"/>
  <c r="B595" i="18"/>
  <c r="B596" i="18"/>
  <c r="B597" i="18"/>
  <c r="B366" i="18"/>
  <c r="B367" i="18"/>
  <c r="B368" i="18"/>
  <c r="B369" i="18"/>
  <c r="B510" i="18"/>
  <c r="B511" i="18"/>
  <c r="B512" i="18"/>
  <c r="B513" i="18"/>
  <c r="B602" i="18"/>
  <c r="B603" i="18"/>
  <c r="B604" i="18"/>
  <c r="B605" i="18"/>
  <c r="B398" i="18"/>
  <c r="B399" i="18"/>
  <c r="B400" i="18"/>
  <c r="B401" i="18"/>
  <c r="B610" i="18"/>
  <c r="B611" i="18"/>
  <c r="B612" i="18"/>
  <c r="B613" i="18"/>
  <c r="B534" i="18"/>
  <c r="B535" i="18"/>
  <c r="B536" i="18"/>
  <c r="B537" i="18"/>
  <c r="B618" i="18"/>
  <c r="B619" i="18"/>
  <c r="B620" i="18"/>
  <c r="B621" i="18"/>
  <c r="B350" i="18"/>
  <c r="B351" i="18"/>
  <c r="B352" i="18"/>
  <c r="B353" i="18"/>
  <c r="B626" i="18"/>
  <c r="B627" i="18"/>
  <c r="B628" i="18"/>
  <c r="B629" i="18"/>
  <c r="B542" i="18"/>
  <c r="B543" i="18"/>
  <c r="B544" i="18"/>
  <c r="B545" i="18"/>
  <c r="B550" i="18"/>
  <c r="B551" i="18"/>
  <c r="B552" i="18"/>
  <c r="B553" i="18"/>
  <c r="B358" i="18"/>
  <c r="B359" i="18"/>
  <c r="B360" i="18"/>
  <c r="B361" i="18"/>
  <c r="B374" i="18"/>
  <c r="B375" i="18"/>
  <c r="B376" i="18"/>
  <c r="B377" i="18"/>
  <c r="B6" i="18"/>
  <c r="B7" i="18"/>
  <c r="B8" i="18"/>
  <c r="B9" i="18"/>
  <c r="B14" i="18"/>
  <c r="B15" i="18"/>
  <c r="B16" i="18"/>
  <c r="B17" i="18"/>
  <c r="B62" i="18"/>
  <c r="B63" i="18"/>
  <c r="B64" i="18"/>
  <c r="B65" i="18"/>
  <c r="B22" i="18"/>
  <c r="B23" i="18"/>
  <c r="B24" i="18"/>
  <c r="B25" i="18"/>
  <c r="B30" i="18"/>
  <c r="B31" i="18"/>
  <c r="B32" i="18"/>
  <c r="B33" i="18"/>
  <c r="B38" i="18"/>
  <c r="B39" i="18"/>
  <c r="B40" i="18"/>
  <c r="B41" i="18"/>
  <c r="B54" i="18"/>
  <c r="B55" i="18"/>
  <c r="B56" i="18"/>
  <c r="B57" i="18"/>
  <c r="B46" i="18"/>
  <c r="B47" i="18"/>
  <c r="B48" i="18"/>
  <c r="B49" i="18"/>
  <c r="B134" i="18"/>
  <c r="B135" i="18"/>
  <c r="B136" i="18"/>
  <c r="B137" i="18"/>
  <c r="B138" i="18"/>
  <c r="B139" i="18"/>
  <c r="B140" i="18"/>
  <c r="B141" i="18"/>
  <c r="B150" i="18"/>
  <c r="B151" i="18"/>
  <c r="B152" i="18"/>
  <c r="B153" i="18"/>
  <c r="B154" i="18"/>
  <c r="B155" i="18"/>
  <c r="B156" i="18"/>
  <c r="B157" i="18"/>
  <c r="B246" i="18"/>
  <c r="B247" i="18"/>
  <c r="B248" i="18"/>
  <c r="B249" i="18"/>
  <c r="B70" i="18"/>
  <c r="B71" i="18"/>
  <c r="B72" i="18"/>
  <c r="B73" i="18"/>
  <c r="B82" i="18"/>
  <c r="B83" i="18"/>
  <c r="B84" i="18"/>
  <c r="B85" i="18"/>
  <c r="B254" i="18"/>
  <c r="B255" i="18"/>
  <c r="B256" i="18"/>
  <c r="B257" i="18"/>
  <c r="B90" i="18"/>
  <c r="B91" i="18"/>
  <c r="B92" i="18"/>
  <c r="B93" i="18"/>
  <c r="B98" i="18"/>
  <c r="B99" i="18"/>
  <c r="B100" i="18"/>
  <c r="B101" i="18"/>
  <c r="B106" i="18"/>
  <c r="B107" i="18"/>
  <c r="B108" i="18"/>
  <c r="B109" i="18"/>
  <c r="B114" i="18"/>
  <c r="B115" i="18"/>
  <c r="B116" i="18"/>
  <c r="B117" i="18"/>
  <c r="B198" i="18"/>
  <c r="B199" i="18"/>
  <c r="B200" i="18"/>
  <c r="B201" i="18"/>
  <c r="B122" i="18"/>
  <c r="B123" i="18"/>
  <c r="B124" i="18"/>
  <c r="B125" i="18"/>
  <c r="B230" i="18"/>
  <c r="B231" i="18"/>
  <c r="B232" i="18"/>
  <c r="B233" i="18"/>
  <c r="B206" i="18"/>
  <c r="B207" i="18"/>
  <c r="B208" i="18"/>
  <c r="B209" i="18"/>
  <c r="B238" i="18"/>
  <c r="B239" i="18"/>
  <c r="B240" i="18"/>
  <c r="B241" i="18"/>
  <c r="B162" i="18"/>
  <c r="B163" i="18"/>
  <c r="B164" i="18"/>
  <c r="B165" i="18"/>
  <c r="B262" i="18"/>
  <c r="B263" i="18"/>
  <c r="B264" i="18"/>
  <c r="B265" i="18"/>
  <c r="B222" i="18"/>
  <c r="B223" i="18"/>
  <c r="B224" i="18"/>
  <c r="B225" i="18"/>
  <c r="B170" i="18"/>
  <c r="B171" i="18"/>
  <c r="B172" i="18"/>
  <c r="B173" i="18"/>
  <c r="B178" i="18"/>
  <c r="B179" i="18"/>
  <c r="B180" i="18"/>
  <c r="B181" i="18"/>
  <c r="B190" i="18"/>
  <c r="B191" i="18"/>
  <c r="B192" i="18"/>
  <c r="B193" i="18"/>
  <c r="B214" i="18"/>
  <c r="B215" i="18"/>
  <c r="B216" i="18"/>
  <c r="B217" i="18"/>
  <c r="B74" i="18"/>
  <c r="B75" i="18"/>
  <c r="B76" i="18"/>
  <c r="B77" i="18"/>
  <c r="B182" i="18"/>
  <c r="B183" i="18"/>
  <c r="B184" i="18"/>
  <c r="B185" i="18"/>
  <c r="B386" i="18"/>
  <c r="B387" i="18"/>
  <c r="B388" i="18"/>
  <c r="B389" i="18"/>
  <c r="B570" i="18"/>
  <c r="B571" i="18"/>
  <c r="B572" i="18"/>
  <c r="B573" i="18"/>
  <c r="B394" i="18"/>
  <c r="B395" i="18"/>
  <c r="B396" i="18"/>
  <c r="B397" i="18"/>
  <c r="B562" i="18"/>
  <c r="B563" i="18"/>
  <c r="B564" i="18"/>
  <c r="B565" i="18"/>
  <c r="B410" i="18"/>
  <c r="B411" i="18"/>
  <c r="B412" i="18"/>
  <c r="B413" i="18"/>
  <c r="B426" i="18"/>
  <c r="B427" i="18"/>
  <c r="B428" i="18"/>
  <c r="B429" i="18"/>
  <c r="B334" i="18"/>
  <c r="B335" i="18"/>
  <c r="B336" i="18"/>
  <c r="B337" i="18"/>
  <c r="B458" i="18"/>
  <c r="B459" i="18"/>
  <c r="B460" i="18"/>
  <c r="B461" i="18"/>
  <c r="B418" i="18"/>
  <c r="B419" i="18"/>
  <c r="B420" i="18"/>
  <c r="B421" i="18"/>
  <c r="B434" i="18"/>
  <c r="B435" i="18"/>
  <c r="B436" i="18"/>
  <c r="B437" i="18"/>
  <c r="B442" i="18"/>
  <c r="B443" i="18"/>
  <c r="B444" i="18"/>
  <c r="B445" i="18"/>
  <c r="B450" i="18"/>
  <c r="B451" i="18"/>
  <c r="B452" i="18"/>
  <c r="B453" i="18"/>
  <c r="B530" i="18"/>
  <c r="B531" i="18"/>
  <c r="B532" i="18"/>
  <c r="B533" i="18"/>
  <c r="B342" i="18"/>
  <c r="B343" i="18"/>
  <c r="B344" i="18"/>
  <c r="B345" i="18"/>
  <c r="B582" i="18"/>
  <c r="B583" i="18"/>
  <c r="B584" i="18"/>
  <c r="B585" i="18"/>
  <c r="B590" i="18"/>
  <c r="B591" i="18"/>
  <c r="B592" i="18"/>
  <c r="B593" i="18"/>
  <c r="B646" i="18"/>
  <c r="B647" i="18"/>
  <c r="B648" i="18"/>
  <c r="B649" i="18"/>
  <c r="B522" i="18"/>
  <c r="B523" i="18"/>
  <c r="B524" i="18"/>
  <c r="B525" i="18"/>
  <c r="B466" i="18"/>
  <c r="B467" i="18"/>
  <c r="B468" i="18"/>
  <c r="B469" i="18"/>
  <c r="B638" i="18"/>
  <c r="B639" i="18"/>
  <c r="B640" i="18"/>
  <c r="B641" i="18"/>
  <c r="B474" i="18"/>
  <c r="B475" i="18"/>
  <c r="B476" i="18"/>
  <c r="B477" i="18"/>
  <c r="B482" i="18"/>
  <c r="B483" i="18"/>
  <c r="B484" i="18"/>
  <c r="B485" i="18"/>
  <c r="B490" i="18"/>
  <c r="B491" i="18"/>
  <c r="B492" i="18"/>
  <c r="B493" i="18"/>
  <c r="B498" i="18"/>
  <c r="B499" i="18"/>
  <c r="B500" i="18"/>
  <c r="B501" i="18"/>
  <c r="B506" i="18"/>
  <c r="B507" i="18"/>
  <c r="B508" i="18"/>
  <c r="B509" i="18"/>
  <c r="B294" i="18"/>
  <c r="B295" i="18"/>
  <c r="B296" i="18"/>
  <c r="B297" i="18"/>
  <c r="B310" i="18"/>
  <c r="B311" i="18"/>
  <c r="B312" i="18"/>
  <c r="B313" i="18"/>
  <c r="B318" i="18"/>
  <c r="B319" i="18"/>
  <c r="B320" i="18"/>
  <c r="B321" i="18"/>
  <c r="B326" i="18"/>
  <c r="B327" i="18"/>
  <c r="B328" i="18"/>
  <c r="B329" i="18"/>
  <c r="B302" i="18"/>
  <c r="B303" i="18"/>
  <c r="B304" i="18"/>
  <c r="B305" i="18"/>
  <c r="B278" i="18"/>
  <c r="B279" i="18"/>
  <c r="B280" i="18"/>
  <c r="B281" i="18"/>
  <c r="B270" i="18"/>
  <c r="B271" i="18"/>
  <c r="B272" i="18"/>
  <c r="B273" i="18"/>
  <c r="B286" i="18"/>
  <c r="B287" i="18"/>
  <c r="B288" i="18"/>
  <c r="B289" i="18"/>
  <c r="B598" i="18"/>
  <c r="B599" i="18"/>
  <c r="B600" i="18"/>
  <c r="B601" i="18"/>
  <c r="B370" i="18"/>
  <c r="B371" i="18"/>
  <c r="B372" i="18"/>
  <c r="B373" i="18"/>
  <c r="B514" i="18"/>
  <c r="B515" i="18"/>
  <c r="B516" i="18"/>
  <c r="B517" i="18"/>
  <c r="B606" i="18"/>
  <c r="B607" i="18"/>
  <c r="B608" i="18"/>
  <c r="B609" i="18"/>
  <c r="B402" i="18"/>
  <c r="B403" i="18"/>
  <c r="B404" i="18"/>
  <c r="B405" i="18"/>
  <c r="B614" i="18"/>
  <c r="B615" i="18"/>
  <c r="B616" i="18"/>
  <c r="B617" i="18"/>
  <c r="B538" i="18"/>
  <c r="B539" i="18"/>
  <c r="B540" i="18"/>
  <c r="B541" i="18"/>
  <c r="B622" i="18"/>
  <c r="B623" i="18"/>
  <c r="B624" i="18"/>
  <c r="B625" i="18"/>
  <c r="B354" i="18"/>
  <c r="B355" i="18"/>
  <c r="B356" i="18"/>
  <c r="B357" i="18"/>
  <c r="B630" i="18"/>
  <c r="B631" i="18"/>
  <c r="B632" i="18"/>
  <c r="B633" i="18"/>
  <c r="B546" i="18"/>
  <c r="B547" i="18"/>
  <c r="B548" i="18"/>
  <c r="B549" i="18"/>
  <c r="B554" i="18"/>
  <c r="B555" i="18"/>
  <c r="B556" i="18"/>
  <c r="B557" i="18"/>
  <c r="B362" i="18"/>
  <c r="B363" i="18"/>
  <c r="B364" i="18"/>
  <c r="B365" i="18"/>
  <c r="B378" i="18"/>
  <c r="B379" i="18"/>
  <c r="B380" i="18"/>
  <c r="B381" i="18"/>
  <c r="B346" i="18"/>
  <c r="B347" i="18"/>
  <c r="B348" i="18"/>
  <c r="B349" i="18"/>
  <c r="B574" i="18"/>
  <c r="B575" i="18"/>
  <c r="B576" i="18"/>
  <c r="B577" i="18"/>
  <c r="B2" i="12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B490" i="12"/>
  <c r="B491" i="12"/>
  <c r="B492" i="12"/>
  <c r="B493" i="12"/>
  <c r="B494" i="12"/>
  <c r="B495" i="12"/>
  <c r="B496" i="12"/>
  <c r="B497" i="12"/>
  <c r="B498" i="12"/>
  <c r="B499" i="12"/>
  <c r="B500" i="12"/>
  <c r="B501" i="12"/>
  <c r="B502" i="12"/>
  <c r="B503" i="12"/>
  <c r="B504" i="12"/>
  <c r="B505" i="12"/>
  <c r="B506" i="12"/>
  <c r="B507" i="12"/>
  <c r="B508" i="12"/>
  <c r="B509" i="12"/>
  <c r="B510" i="12"/>
  <c r="B511" i="12"/>
  <c r="B512" i="12"/>
  <c r="B513" i="12"/>
  <c r="B514" i="12"/>
  <c r="B515" i="12"/>
  <c r="B516" i="12"/>
  <c r="B517" i="12"/>
  <c r="B518" i="12"/>
  <c r="B519" i="12"/>
  <c r="B520" i="12"/>
  <c r="B521" i="12"/>
  <c r="B522" i="12"/>
  <c r="B523" i="12"/>
  <c r="B524" i="12"/>
  <c r="B525" i="12"/>
  <c r="B526" i="12"/>
  <c r="B527" i="12"/>
  <c r="B528" i="12"/>
  <c r="B529" i="12"/>
  <c r="B530" i="12"/>
  <c r="B531" i="12"/>
  <c r="B532" i="12"/>
  <c r="B533" i="12"/>
  <c r="B534" i="12"/>
  <c r="B535" i="12"/>
  <c r="B536" i="12"/>
  <c r="B537" i="12"/>
  <c r="B538" i="12"/>
  <c r="B539" i="12"/>
  <c r="B540" i="12"/>
  <c r="B541" i="12"/>
  <c r="B542" i="12"/>
  <c r="B543" i="12"/>
  <c r="B544" i="12"/>
  <c r="B545" i="12"/>
  <c r="B546" i="12"/>
  <c r="B547" i="12"/>
  <c r="B548" i="12"/>
  <c r="B549" i="12"/>
  <c r="B550" i="12"/>
  <c r="B551" i="12"/>
  <c r="B552" i="12"/>
  <c r="B553" i="12"/>
  <c r="B554" i="12"/>
  <c r="B555" i="12"/>
  <c r="B556" i="12"/>
  <c r="B557" i="12"/>
  <c r="B558" i="12"/>
  <c r="B559" i="12"/>
  <c r="B560" i="12"/>
  <c r="B561" i="12"/>
  <c r="B3033" i="12"/>
  <c r="B3036" i="12"/>
  <c r="B3038" i="12"/>
  <c r="B3042" i="12"/>
  <c r="B3095" i="12"/>
  <c r="B567" i="12"/>
  <c r="B568" i="12"/>
  <c r="B3097" i="12"/>
  <c r="B570" i="12"/>
  <c r="B3100" i="12"/>
  <c r="B3102" i="12"/>
  <c r="B3105" i="12"/>
  <c r="B3107" i="12"/>
  <c r="B3110" i="12"/>
  <c r="B3112" i="12"/>
  <c r="B577" i="12"/>
  <c r="B578" i="12"/>
  <c r="B3115" i="12"/>
  <c r="B3145" i="12"/>
  <c r="B3148" i="12"/>
  <c r="B3150" i="12"/>
  <c r="B3153" i="12"/>
  <c r="B3181" i="12"/>
  <c r="B585" i="12"/>
  <c r="B586" i="12"/>
  <c r="B3184" i="12"/>
  <c r="B3186" i="12"/>
  <c r="B3189" i="12"/>
  <c r="B3191" i="12"/>
  <c r="B3194" i="12"/>
  <c r="B592" i="12"/>
  <c r="B593" i="12"/>
  <c r="B594" i="12"/>
  <c r="B6705" i="12"/>
  <c r="B6706" i="12"/>
  <c r="B6707" i="12"/>
  <c r="B6868" i="12"/>
  <c r="B6869" i="12"/>
  <c r="B6870" i="12"/>
  <c r="B6879" i="12"/>
  <c r="B602" i="12"/>
  <c r="B603" i="12"/>
  <c r="B604" i="12"/>
  <c r="B605" i="12"/>
  <c r="B606" i="12"/>
  <c r="B607" i="12"/>
  <c r="B608" i="12"/>
  <c r="B609" i="12"/>
  <c r="B610" i="12"/>
  <c r="B611" i="12"/>
  <c r="B612" i="12"/>
  <c r="B613" i="12"/>
  <c r="B614" i="12"/>
  <c r="B615" i="12"/>
  <c r="B616" i="12"/>
  <c r="B617" i="12"/>
  <c r="B618" i="12"/>
  <c r="B619" i="12"/>
  <c r="B620" i="12"/>
  <c r="B621" i="12"/>
  <c r="B622" i="12"/>
  <c r="B623" i="12"/>
  <c r="B624" i="12"/>
  <c r="B625" i="12"/>
  <c r="B626" i="12"/>
  <c r="B627" i="12"/>
  <c r="B628" i="12"/>
  <c r="B629" i="12"/>
  <c r="B630" i="12"/>
  <c r="B631" i="12"/>
  <c r="B632" i="12"/>
  <c r="B633" i="12"/>
  <c r="B634" i="12"/>
  <c r="B635" i="12"/>
  <c r="B636" i="12"/>
  <c r="B637" i="12"/>
  <c r="B638" i="12"/>
  <c r="B639" i="12"/>
  <c r="B640" i="12"/>
  <c r="B641" i="12"/>
  <c r="B642" i="12"/>
  <c r="B643" i="12"/>
  <c r="B644" i="12"/>
  <c r="B645" i="12"/>
  <c r="B646" i="12"/>
  <c r="B647" i="12"/>
  <c r="B648" i="12"/>
  <c r="B649" i="12"/>
  <c r="B650" i="12"/>
  <c r="B651" i="12"/>
  <c r="B652" i="12"/>
  <c r="B653" i="12"/>
  <c r="B654" i="12"/>
  <c r="B655" i="12"/>
  <c r="B656" i="12"/>
  <c r="B657" i="12"/>
  <c r="B658" i="12"/>
  <c r="B659" i="12"/>
  <c r="B660" i="12"/>
  <c r="B661" i="12"/>
  <c r="B662" i="12"/>
  <c r="B663" i="12"/>
  <c r="B664" i="12"/>
  <c r="B665" i="12"/>
  <c r="B666" i="12"/>
  <c r="B667" i="12"/>
  <c r="B668" i="12"/>
  <c r="B669" i="12"/>
  <c r="B670" i="12"/>
  <c r="B671" i="12"/>
  <c r="B672" i="12"/>
  <c r="B673" i="12"/>
  <c r="B674" i="12"/>
  <c r="B675" i="12"/>
  <c r="B676" i="12"/>
  <c r="B677" i="12"/>
  <c r="B678" i="12"/>
  <c r="B679" i="12"/>
  <c r="B680" i="12"/>
  <c r="B681" i="12"/>
  <c r="B682" i="12"/>
  <c r="B683" i="12"/>
  <c r="B684" i="12"/>
  <c r="B685" i="12"/>
  <c r="B686" i="12"/>
  <c r="B687" i="12"/>
  <c r="B688" i="12"/>
  <c r="B689" i="12"/>
  <c r="B690" i="12"/>
  <c r="B691" i="12"/>
  <c r="B692" i="12"/>
  <c r="B693" i="12"/>
  <c r="B694" i="12"/>
  <c r="B695" i="12"/>
  <c r="B696" i="12"/>
  <c r="B697" i="12"/>
  <c r="B698" i="12"/>
  <c r="B699" i="12"/>
  <c r="B700" i="12"/>
  <c r="B701" i="12"/>
  <c r="B702" i="12"/>
  <c r="B703" i="12"/>
  <c r="B704" i="12"/>
  <c r="B705" i="12"/>
  <c r="B706" i="12"/>
  <c r="B707" i="12"/>
  <c r="B708" i="12"/>
  <c r="B709" i="12"/>
  <c r="B710" i="12"/>
  <c r="B711" i="12"/>
  <c r="B712" i="12"/>
  <c r="B713" i="12"/>
  <c r="B714" i="12"/>
  <c r="B715" i="12"/>
  <c r="B716" i="12"/>
  <c r="B717" i="12"/>
  <c r="B718" i="12"/>
  <c r="B719" i="12"/>
  <c r="B720" i="12"/>
  <c r="B721" i="12"/>
  <c r="B722" i="12"/>
  <c r="B723" i="12"/>
  <c r="B724" i="12"/>
  <c r="B725" i="12"/>
  <c r="B726" i="12"/>
  <c r="B727" i="12"/>
  <c r="B728" i="12"/>
  <c r="B729" i="12"/>
  <c r="B730" i="12"/>
  <c r="B731" i="12"/>
  <c r="B732" i="12"/>
  <c r="B733" i="12"/>
  <c r="B734" i="12"/>
  <c r="B735" i="12"/>
  <c r="B736" i="12"/>
  <c r="B737" i="12"/>
  <c r="B738" i="12"/>
  <c r="B739" i="12"/>
  <c r="B740" i="12"/>
  <c r="B741" i="12"/>
  <c r="B742" i="12"/>
  <c r="B743" i="12"/>
  <c r="B744" i="12"/>
  <c r="B745" i="12"/>
  <c r="B746" i="12"/>
  <c r="B747" i="12"/>
  <c r="B748" i="12"/>
  <c r="B749" i="12"/>
  <c r="B750" i="12"/>
  <c r="B751" i="12"/>
  <c r="B752" i="12"/>
  <c r="B753" i="12"/>
  <c r="B754" i="12"/>
  <c r="B755" i="12"/>
  <c r="B756" i="12"/>
  <c r="B757" i="12"/>
  <c r="B758" i="12"/>
  <c r="B759" i="12"/>
  <c r="B760" i="12"/>
  <c r="B761" i="12"/>
  <c r="B762" i="12"/>
  <c r="B763" i="12"/>
  <c r="B764" i="12"/>
  <c r="B765" i="12"/>
  <c r="B766" i="12"/>
  <c r="B767" i="12"/>
  <c r="B768" i="12"/>
  <c r="B769" i="12"/>
  <c r="B770" i="12"/>
  <c r="B771" i="12"/>
  <c r="B772" i="12"/>
  <c r="B773" i="12"/>
  <c r="B774" i="12"/>
  <c r="B775" i="12"/>
  <c r="B776" i="12"/>
  <c r="B777" i="12"/>
  <c r="B778" i="12"/>
  <c r="B779" i="12"/>
  <c r="B780" i="12"/>
  <c r="B781" i="12"/>
  <c r="B782" i="12"/>
  <c r="B783" i="12"/>
  <c r="B784" i="12"/>
  <c r="B785" i="12"/>
  <c r="B786" i="12"/>
  <c r="B787" i="12"/>
  <c r="B788" i="12"/>
  <c r="B789" i="12"/>
  <c r="B790" i="12"/>
  <c r="B791" i="12"/>
  <c r="B792" i="12"/>
  <c r="B793" i="12"/>
  <c r="B794" i="12"/>
  <c r="B795" i="12"/>
  <c r="B796" i="12"/>
  <c r="B797" i="12"/>
  <c r="B798" i="12"/>
  <c r="B799" i="12"/>
  <c r="B800" i="12"/>
  <c r="B801" i="12"/>
  <c r="B802" i="12"/>
  <c r="B803" i="12"/>
  <c r="B804" i="12"/>
  <c r="B805" i="12"/>
  <c r="B806" i="12"/>
  <c r="B807" i="12"/>
  <c r="B808" i="12"/>
  <c r="B809" i="12"/>
  <c r="B810" i="12"/>
  <c r="B811" i="12"/>
  <c r="B812" i="12"/>
  <c r="B813" i="12"/>
  <c r="B814" i="12"/>
  <c r="B815" i="12"/>
  <c r="B816" i="12"/>
  <c r="B817" i="12"/>
  <c r="B818" i="12"/>
  <c r="B819" i="12"/>
  <c r="B820" i="12"/>
  <c r="B821" i="12"/>
  <c r="B822" i="12"/>
  <c r="B823" i="12"/>
  <c r="B824" i="12"/>
  <c r="B825" i="12"/>
  <c r="B826" i="12"/>
  <c r="B827" i="12"/>
  <c r="B828" i="12"/>
  <c r="B829" i="12"/>
  <c r="B830" i="12"/>
  <c r="B831" i="12"/>
  <c r="B832" i="12"/>
  <c r="B833" i="12"/>
  <c r="B834" i="12"/>
  <c r="B6880" i="12"/>
  <c r="B836" i="12"/>
  <c r="B837" i="12"/>
  <c r="B838" i="12"/>
  <c r="B839" i="12"/>
  <c r="B840" i="12"/>
  <c r="B841" i="12"/>
  <c r="B842" i="12"/>
  <c r="B843" i="12"/>
  <c r="B844" i="12"/>
  <c r="B845" i="12"/>
  <c r="B846" i="12"/>
  <c r="B847" i="12"/>
  <c r="B848" i="12"/>
  <c r="B849" i="12"/>
  <c r="B850" i="12"/>
  <c r="B851" i="12"/>
  <c r="B852" i="12"/>
  <c r="B853" i="12"/>
  <c r="B854" i="12"/>
  <c r="B855" i="12"/>
  <c r="B856" i="12"/>
  <c r="B857" i="12"/>
  <c r="B858" i="12"/>
  <c r="B859" i="12"/>
  <c r="B860" i="12"/>
  <c r="B861" i="12"/>
  <c r="B862" i="12"/>
  <c r="B863" i="12"/>
  <c r="B864" i="12"/>
  <c r="B865" i="12"/>
  <c r="B866" i="12"/>
  <c r="B867" i="12"/>
  <c r="B868" i="12"/>
  <c r="B869" i="12"/>
  <c r="B870" i="12"/>
  <c r="B871" i="12"/>
  <c r="B872" i="12"/>
  <c r="B873" i="12"/>
  <c r="B874" i="12"/>
  <c r="B875" i="12"/>
  <c r="B876" i="12"/>
  <c r="B877" i="12"/>
  <c r="B878" i="12"/>
  <c r="B879" i="12"/>
  <c r="B880" i="12"/>
  <c r="B881" i="12"/>
  <c r="B882" i="12"/>
  <c r="B883" i="12"/>
  <c r="B884" i="12"/>
  <c r="B885" i="12"/>
  <c r="B886" i="12"/>
  <c r="B887" i="12"/>
  <c r="B888" i="12"/>
  <c r="B889" i="12"/>
  <c r="B890" i="12"/>
  <c r="B891" i="12"/>
  <c r="B892" i="12"/>
  <c r="B893" i="12"/>
  <c r="B894" i="12"/>
  <c r="B895" i="12"/>
  <c r="B896" i="12"/>
  <c r="B897" i="12"/>
  <c r="B898" i="12"/>
  <c r="B899" i="12"/>
  <c r="B900" i="12"/>
  <c r="B901" i="12"/>
  <c r="B902" i="12"/>
  <c r="B903" i="12"/>
  <c r="B904" i="12"/>
  <c r="B905" i="12"/>
  <c r="B906" i="12"/>
  <c r="B907" i="12"/>
  <c r="B908" i="12"/>
  <c r="B909" i="12"/>
  <c r="B910" i="12"/>
  <c r="B911" i="12"/>
  <c r="B912" i="12"/>
  <c r="B913" i="12"/>
  <c r="B914" i="12"/>
  <c r="B915" i="12"/>
  <c r="B916" i="12"/>
  <c r="B917" i="12"/>
  <c r="B918" i="12"/>
  <c r="B919" i="12"/>
  <c r="B920" i="12"/>
  <c r="B921" i="12"/>
  <c r="B922" i="12"/>
  <c r="B923" i="12"/>
  <c r="B924" i="12"/>
  <c r="B925" i="12"/>
  <c r="B926" i="12"/>
  <c r="B927" i="12"/>
  <c r="B928" i="12"/>
  <c r="B929" i="12"/>
  <c r="B930" i="12"/>
  <c r="B931" i="12"/>
  <c r="B932" i="12"/>
  <c r="B933" i="12"/>
  <c r="B934" i="12"/>
  <c r="B935" i="12"/>
  <c r="B936" i="12"/>
  <c r="B937" i="12"/>
  <c r="B938" i="12"/>
  <c r="B939" i="12"/>
  <c r="B940" i="12"/>
  <c r="B941" i="12"/>
  <c r="B942" i="12"/>
  <c r="B943" i="12"/>
  <c r="B944" i="12"/>
  <c r="B945" i="12"/>
  <c r="B946" i="12"/>
  <c r="B947" i="12"/>
  <c r="B948" i="12"/>
  <c r="B949" i="12"/>
  <c r="B950" i="12"/>
  <c r="B951" i="12"/>
  <c r="B952" i="12"/>
  <c r="B953" i="12"/>
  <c r="B954" i="12"/>
  <c r="B955" i="12"/>
  <c r="B956" i="12"/>
  <c r="B957" i="12"/>
  <c r="B958" i="12"/>
  <c r="B959" i="12"/>
  <c r="B960" i="12"/>
  <c r="B961" i="12"/>
  <c r="B962" i="12"/>
  <c r="B963" i="12"/>
  <c r="B964" i="12"/>
  <c r="B965" i="12"/>
  <c r="B966" i="12"/>
  <c r="B967" i="12"/>
  <c r="B968" i="12"/>
  <c r="B969" i="12"/>
  <c r="B970" i="12"/>
  <c r="B971" i="12"/>
  <c r="B972" i="12"/>
  <c r="B973" i="12"/>
  <c r="B974" i="12"/>
  <c r="B975" i="12"/>
  <c r="B976" i="12"/>
  <c r="B977" i="12"/>
  <c r="B978" i="12"/>
  <c r="B979" i="12"/>
  <c r="B980" i="12"/>
  <c r="B981" i="12"/>
  <c r="B982" i="12"/>
  <c r="B983" i="12"/>
  <c r="B984" i="12"/>
  <c r="B985" i="12"/>
  <c r="B986" i="12"/>
  <c r="B987" i="12"/>
  <c r="B988" i="12"/>
  <c r="B989" i="12"/>
  <c r="B990" i="12"/>
  <c r="B991" i="12"/>
  <c r="B992" i="12"/>
  <c r="B993" i="12"/>
  <c r="B994" i="12"/>
  <c r="B995" i="12"/>
  <c r="B996" i="12"/>
  <c r="B997" i="12"/>
  <c r="B998" i="12"/>
  <c r="B999" i="12"/>
  <c r="B1000" i="12"/>
  <c r="B1001" i="12"/>
  <c r="B1002" i="12"/>
  <c r="B1003" i="12"/>
  <c r="B1004" i="12"/>
  <c r="B1005" i="12"/>
  <c r="B1006" i="12"/>
  <c r="B1007" i="12"/>
  <c r="B1008" i="12"/>
  <c r="B1009" i="12"/>
  <c r="B1010" i="12"/>
  <c r="B1011" i="12"/>
  <c r="B1012" i="12"/>
  <c r="B1013" i="12"/>
  <c r="B1014" i="12"/>
  <c r="B1015" i="12"/>
  <c r="B1016" i="12"/>
  <c r="B1017" i="12"/>
  <c r="B1018" i="12"/>
  <c r="B1019" i="12"/>
  <c r="B1020" i="12"/>
  <c r="B1021" i="12"/>
  <c r="B1022" i="12"/>
  <c r="B1023" i="12"/>
  <c r="B1024" i="12"/>
  <c r="B1025" i="12"/>
  <c r="B1026" i="12"/>
  <c r="B1027" i="12"/>
  <c r="B1028" i="12"/>
  <c r="B1029" i="12"/>
  <c r="B1030" i="12"/>
  <c r="B1031" i="12"/>
  <c r="B1032" i="12"/>
  <c r="B1033" i="12"/>
  <c r="B1034" i="12"/>
  <c r="B1035" i="12"/>
  <c r="B1036" i="12"/>
  <c r="B1037" i="12"/>
  <c r="B1038" i="12"/>
  <c r="B1039" i="12"/>
  <c r="B1040" i="12"/>
  <c r="B1041" i="12"/>
  <c r="B1042" i="12"/>
  <c r="B1043" i="12"/>
  <c r="B1044" i="12"/>
  <c r="B1045" i="12"/>
  <c r="B1046" i="12"/>
  <c r="B1047" i="12"/>
  <c r="B1048" i="12"/>
  <c r="B1049" i="12"/>
  <c r="B1050" i="12"/>
  <c r="B1051" i="12"/>
  <c r="B1052" i="12"/>
  <c r="B1053" i="12"/>
  <c r="B1054" i="12"/>
  <c r="B1055" i="12"/>
  <c r="B1056" i="12"/>
  <c r="B1057" i="12"/>
  <c r="B1058" i="12"/>
  <c r="B1059" i="12"/>
  <c r="B1060" i="12"/>
  <c r="B1061" i="12"/>
  <c r="B1062" i="12"/>
  <c r="B1063" i="12"/>
  <c r="B1064" i="12"/>
  <c r="B1065" i="12"/>
  <c r="B1066" i="12"/>
  <c r="B1067" i="12"/>
  <c r="B1068" i="12"/>
  <c r="B1069" i="12"/>
  <c r="B1070" i="12"/>
  <c r="B1071" i="12"/>
  <c r="B1072" i="12"/>
  <c r="B1073" i="12"/>
  <c r="B1074" i="12"/>
  <c r="B1075" i="12"/>
  <c r="B1076" i="12"/>
  <c r="B1077" i="12"/>
  <c r="B1078" i="12"/>
  <c r="B1079" i="12"/>
  <c r="B1080" i="12"/>
  <c r="B1081" i="12"/>
  <c r="B1082" i="12"/>
  <c r="B1083" i="12"/>
  <c r="B1084" i="12"/>
  <c r="B1085" i="12"/>
  <c r="B1086" i="12"/>
  <c r="B1087" i="12"/>
  <c r="B1088" i="12"/>
  <c r="B1089" i="12"/>
  <c r="B1090" i="12"/>
  <c r="B1091" i="12"/>
  <c r="B1092" i="12"/>
  <c r="B1093" i="12"/>
  <c r="B1094" i="12"/>
  <c r="B1095" i="12"/>
  <c r="B1096" i="12"/>
  <c r="B6881" i="12"/>
  <c r="B6882" i="12"/>
  <c r="B6883" i="12"/>
  <c r="B6884" i="12"/>
  <c r="B6885" i="12"/>
  <c r="B6886" i="12"/>
  <c r="B6887" i="12"/>
  <c r="B6888" i="12"/>
  <c r="B6889" i="12"/>
  <c r="B6894" i="12"/>
  <c r="B6895" i="12"/>
  <c r="B6899" i="12"/>
  <c r="B1109" i="12"/>
  <c r="B1110" i="12"/>
  <c r="B1111" i="12"/>
  <c r="B1112" i="12"/>
  <c r="B1113" i="12"/>
  <c r="B1114" i="12"/>
  <c r="B1115" i="12"/>
  <c r="B1116" i="12"/>
  <c r="B1117" i="12"/>
  <c r="B1118" i="12"/>
  <c r="B1119" i="12"/>
  <c r="B1120" i="12"/>
  <c r="B1121" i="12"/>
  <c r="B1122" i="12"/>
  <c r="B1123" i="12"/>
  <c r="B1124" i="12"/>
  <c r="B1125" i="12"/>
  <c r="B1126" i="12"/>
  <c r="B1127" i="12"/>
  <c r="B1128" i="12"/>
  <c r="B1129" i="12"/>
  <c r="B1130" i="12"/>
  <c r="B1131" i="12"/>
  <c r="B1132" i="12"/>
  <c r="B1133" i="12"/>
  <c r="B1134" i="12"/>
  <c r="B1135" i="12"/>
  <c r="B1136" i="12"/>
  <c r="B1137" i="12"/>
  <c r="B1138" i="12"/>
  <c r="B1139" i="12"/>
  <c r="B1140" i="12"/>
  <c r="B1141" i="12"/>
  <c r="B1142" i="12"/>
  <c r="B1143" i="12"/>
  <c r="B1144" i="12"/>
  <c r="B1145" i="12"/>
  <c r="B1146" i="12"/>
  <c r="B1147" i="12"/>
  <c r="B1148" i="12"/>
  <c r="B1149" i="12"/>
  <c r="B1150" i="12"/>
  <c r="B1151" i="12"/>
  <c r="B1152" i="12"/>
  <c r="B1153" i="12"/>
  <c r="B1154" i="12"/>
  <c r="B1155" i="12"/>
  <c r="B1156" i="12"/>
  <c r="B1157" i="12"/>
  <c r="B1158" i="12"/>
  <c r="B1159" i="12"/>
  <c r="B1160" i="12"/>
  <c r="B1161" i="12"/>
  <c r="B6900" i="12"/>
  <c r="B6901" i="12"/>
  <c r="B6902" i="12"/>
  <c r="B6903" i="12"/>
  <c r="B6904" i="12"/>
  <c r="B1167" i="12"/>
  <c r="B6905" i="12"/>
  <c r="B6906" i="12"/>
  <c r="B1170" i="12"/>
  <c r="B6907" i="12"/>
  <c r="B6908" i="12"/>
  <c r="B6909" i="12"/>
  <c r="B6910" i="12"/>
  <c r="B6911" i="12"/>
  <c r="B6912" i="12"/>
  <c r="B1177" i="12"/>
  <c r="B1178" i="12"/>
  <c r="B6913" i="12"/>
  <c r="B6914" i="12"/>
  <c r="B6915" i="12"/>
  <c r="B6916" i="12"/>
  <c r="B6917" i="12"/>
  <c r="B1184" i="12"/>
  <c r="B1185" i="12"/>
  <c r="B6918" i="12"/>
  <c r="B6919" i="12"/>
  <c r="B6920" i="12"/>
  <c r="B6921" i="12"/>
  <c r="B6922" i="12"/>
  <c r="B1191" i="12"/>
  <c r="B1192" i="12"/>
  <c r="B1193" i="12"/>
  <c r="B1194" i="12"/>
  <c r="B6923" i="12"/>
  <c r="B6924" i="12"/>
  <c r="B6925" i="12"/>
  <c r="B6929" i="12"/>
  <c r="B6930" i="12"/>
  <c r="B6931" i="12"/>
  <c r="B6932" i="12"/>
  <c r="B1202" i="12"/>
  <c r="B1203" i="12"/>
  <c r="B1204" i="12"/>
  <c r="B1205" i="12"/>
  <c r="B1206" i="12"/>
  <c r="B1207" i="12"/>
  <c r="B1208" i="12"/>
  <c r="B1209" i="12"/>
  <c r="B1210" i="12"/>
  <c r="B1211" i="12"/>
  <c r="B1212" i="12"/>
  <c r="B1213" i="12"/>
  <c r="B1214" i="12"/>
  <c r="B1215" i="12"/>
  <c r="B1216" i="12"/>
  <c r="B1217" i="12"/>
  <c r="B1218" i="12"/>
  <c r="B1219" i="12"/>
  <c r="B1220" i="12"/>
  <c r="B1221" i="12"/>
  <c r="B1222" i="12"/>
  <c r="B1223" i="12"/>
  <c r="B1224" i="12"/>
  <c r="B1225" i="12"/>
  <c r="B1226" i="12"/>
  <c r="B1227" i="12"/>
  <c r="B1228" i="12"/>
  <c r="B1229" i="12"/>
  <c r="B1230" i="12"/>
  <c r="B1231" i="12"/>
  <c r="B1232" i="12"/>
  <c r="B1233" i="12"/>
  <c r="B1234" i="12"/>
  <c r="B1235" i="12"/>
  <c r="B1236" i="12"/>
  <c r="B1237" i="12"/>
  <c r="B1238" i="12"/>
  <c r="B1239" i="12"/>
  <c r="B1240" i="12"/>
  <c r="B1241" i="12"/>
  <c r="B1242" i="12"/>
  <c r="B1243" i="12"/>
  <c r="B1244" i="12"/>
  <c r="B1245" i="12"/>
  <c r="B1246" i="12"/>
  <c r="B1247" i="12"/>
  <c r="B1248" i="12"/>
  <c r="B1249" i="12"/>
  <c r="B1250" i="12"/>
  <c r="B1251" i="12"/>
  <c r="B1252" i="12"/>
  <c r="B1253" i="12"/>
  <c r="B1254" i="12"/>
  <c r="B1255" i="12"/>
  <c r="B1256" i="12"/>
  <c r="B1257" i="12"/>
  <c r="B1258" i="12"/>
  <c r="B1259" i="12"/>
  <c r="B1260" i="12"/>
  <c r="B1261" i="12"/>
  <c r="B1262" i="12"/>
  <c r="B1263" i="12"/>
  <c r="B1264" i="12"/>
  <c r="B1265" i="12"/>
  <c r="B1266" i="12"/>
  <c r="B1267" i="12"/>
  <c r="B1268" i="12"/>
  <c r="B1269" i="12"/>
  <c r="B1270" i="12"/>
  <c r="B1271" i="12"/>
  <c r="B1272" i="12"/>
  <c r="B1273" i="12"/>
  <c r="B1274" i="12"/>
  <c r="B1275" i="12"/>
  <c r="B1276" i="12"/>
  <c r="B1277" i="12"/>
  <c r="B1278" i="12"/>
  <c r="B1279" i="12"/>
  <c r="B1280" i="12"/>
  <c r="B1281" i="12"/>
  <c r="B1282" i="12"/>
  <c r="B1283" i="12"/>
  <c r="B1284" i="12"/>
  <c r="B1285" i="12"/>
  <c r="B1286" i="12"/>
  <c r="B1287" i="12"/>
  <c r="B1288" i="12"/>
  <c r="B1289" i="12"/>
  <c r="B1290" i="12"/>
  <c r="B1291" i="12"/>
  <c r="B1292" i="12"/>
  <c r="B1293" i="12"/>
  <c r="B1294" i="12"/>
  <c r="B1295" i="12"/>
  <c r="B1296" i="12"/>
  <c r="B1297" i="12"/>
  <c r="B1298" i="12"/>
  <c r="B1299" i="12"/>
  <c r="B1300" i="12"/>
  <c r="B1301" i="12"/>
  <c r="B1302" i="12"/>
  <c r="B1303" i="12"/>
  <c r="B1304" i="12"/>
  <c r="B1305" i="12"/>
  <c r="B1306" i="12"/>
  <c r="B1307" i="12"/>
  <c r="B1308" i="12"/>
  <c r="B1309" i="12"/>
  <c r="B1310" i="12"/>
  <c r="B1311" i="12"/>
  <c r="B1312" i="12"/>
  <c r="B1313" i="12"/>
  <c r="B1314" i="12"/>
  <c r="B1315" i="12"/>
  <c r="B1316" i="12"/>
  <c r="B1317" i="12"/>
  <c r="B1318" i="12"/>
  <c r="B1319" i="12"/>
  <c r="B1320" i="12"/>
  <c r="B1321" i="12"/>
  <c r="B1322" i="12"/>
  <c r="B1323" i="12"/>
  <c r="B1324" i="12"/>
  <c r="B1325" i="12"/>
  <c r="B1326" i="12"/>
  <c r="B1327" i="12"/>
  <c r="B1328" i="12"/>
  <c r="B1329" i="12"/>
  <c r="B1330" i="12"/>
  <c r="B1331" i="12"/>
  <c r="B1332" i="12"/>
  <c r="B1333" i="12"/>
  <c r="B1334" i="12"/>
  <c r="B1335" i="12"/>
  <c r="B1336" i="12"/>
  <c r="B1337" i="12"/>
  <c r="B1338" i="12"/>
  <c r="B1339" i="12"/>
  <c r="B1340" i="12"/>
  <c r="B1341" i="12"/>
  <c r="B1342" i="12"/>
  <c r="B1343" i="12"/>
  <c r="B1344" i="12"/>
  <c r="B1345" i="12"/>
  <c r="B1346" i="12"/>
  <c r="B1347" i="12"/>
  <c r="B1348" i="12"/>
  <c r="B1349" i="12"/>
  <c r="B1350" i="12"/>
  <c r="B1351" i="12"/>
  <c r="B1352" i="12"/>
  <c r="B1353" i="12"/>
  <c r="B1354" i="12"/>
  <c r="B1355" i="12"/>
  <c r="B1356" i="12"/>
  <c r="B1357" i="12"/>
  <c r="B1358" i="12"/>
  <c r="B1359" i="12"/>
  <c r="B1360" i="12"/>
  <c r="B1361" i="12"/>
  <c r="B1362" i="12"/>
  <c r="B1363" i="12"/>
  <c r="B1364" i="12"/>
  <c r="B1365" i="12"/>
  <c r="B1366" i="12"/>
  <c r="B1367" i="12"/>
  <c r="B1368" i="12"/>
  <c r="B1369" i="12"/>
  <c r="B1370" i="12"/>
  <c r="B1371" i="12"/>
  <c r="B1372" i="12"/>
  <c r="B1373" i="12"/>
  <c r="B1374" i="12"/>
  <c r="B1375" i="12"/>
  <c r="B1376" i="12"/>
  <c r="B1377" i="12"/>
  <c r="B1378" i="12"/>
  <c r="B1379" i="12"/>
  <c r="B1380" i="12"/>
  <c r="B1381" i="12"/>
  <c r="B1382" i="12"/>
  <c r="B1383" i="12"/>
  <c r="B1384" i="12"/>
  <c r="B1385" i="12"/>
  <c r="B1386" i="12"/>
  <c r="B1387" i="12"/>
  <c r="B1388" i="12"/>
  <c r="B1389" i="12"/>
  <c r="B1390" i="12"/>
  <c r="B1391" i="12"/>
  <c r="B1392" i="12"/>
  <c r="B1393" i="12"/>
  <c r="B1394" i="12"/>
  <c r="B1395" i="12"/>
  <c r="B1396" i="12"/>
  <c r="B1397" i="12"/>
  <c r="B1398" i="12"/>
  <c r="B1399" i="12"/>
  <c r="B1400" i="12"/>
  <c r="B1401" i="12"/>
  <c r="B1402" i="12"/>
  <c r="B1403" i="12"/>
  <c r="B1404" i="12"/>
  <c r="B1405" i="12"/>
  <c r="B1406" i="12"/>
  <c r="B1407" i="12"/>
  <c r="B1408" i="12"/>
  <c r="B1409" i="12"/>
  <c r="B1410" i="12"/>
  <c r="B1411" i="12"/>
  <c r="B1412" i="12"/>
  <c r="B1413" i="12"/>
  <c r="B1414" i="12"/>
  <c r="B1415" i="12"/>
  <c r="B1416" i="12"/>
  <c r="B1417" i="12"/>
  <c r="B1418" i="12"/>
  <c r="B1419" i="12"/>
  <c r="B1420" i="12"/>
  <c r="B1421" i="12"/>
  <c r="B1422" i="12"/>
  <c r="B1423" i="12"/>
  <c r="B1424" i="12"/>
  <c r="B1425" i="12"/>
  <c r="B1426" i="12"/>
  <c r="B1427" i="12"/>
  <c r="B1428" i="12"/>
  <c r="B1429" i="12"/>
  <c r="B1430" i="12"/>
  <c r="B1431" i="12"/>
  <c r="B1432" i="12"/>
  <c r="B1433" i="12"/>
  <c r="B1434" i="12"/>
  <c r="B1435" i="12"/>
  <c r="B1436" i="12"/>
  <c r="B1437" i="12"/>
  <c r="B1438" i="12"/>
  <c r="B1439" i="12"/>
  <c r="B1440" i="12"/>
  <c r="B1441" i="12"/>
  <c r="B1442" i="12"/>
  <c r="B1443" i="12"/>
  <c r="B1444" i="12"/>
  <c r="B1445" i="12"/>
  <c r="B1446" i="12"/>
  <c r="B1447" i="12"/>
  <c r="B1448" i="12"/>
  <c r="B1449" i="12"/>
  <c r="B1450" i="12"/>
  <c r="B1451" i="12"/>
  <c r="B1452" i="12"/>
  <c r="B1453" i="12"/>
  <c r="B1454" i="12"/>
  <c r="B1455" i="12"/>
  <c r="B1456" i="12"/>
  <c r="B1457" i="12"/>
  <c r="B1458" i="12"/>
  <c r="B1459" i="12"/>
  <c r="B1460" i="12"/>
  <c r="B1461" i="12"/>
  <c r="B1462" i="12"/>
  <c r="B1463" i="12"/>
  <c r="B1464" i="12"/>
  <c r="B1465" i="12"/>
  <c r="B1466" i="12"/>
  <c r="B1467" i="12"/>
  <c r="B1468" i="12"/>
  <c r="B1469" i="12"/>
  <c r="B1470" i="12"/>
  <c r="B1471" i="12"/>
  <c r="B1472" i="12"/>
  <c r="B1473" i="12"/>
  <c r="B1474" i="12"/>
  <c r="B1475" i="12"/>
  <c r="B1476" i="12"/>
  <c r="B1477" i="12"/>
  <c r="B1478" i="12"/>
  <c r="B1479" i="12"/>
  <c r="B1480" i="12"/>
  <c r="B1481" i="12"/>
  <c r="B1482" i="12"/>
  <c r="B1483" i="12"/>
  <c r="B1484" i="12"/>
  <c r="B1485" i="12"/>
  <c r="B1486" i="12"/>
  <c r="B1487" i="12"/>
  <c r="B1488" i="12"/>
  <c r="B1489" i="12"/>
  <c r="B1490" i="12"/>
  <c r="B1491" i="12"/>
  <c r="B1492" i="12"/>
  <c r="B1493" i="12"/>
  <c r="B1494" i="12"/>
  <c r="B1495" i="12"/>
  <c r="B1496" i="12"/>
  <c r="B1497" i="12"/>
  <c r="B1498" i="12"/>
  <c r="B1499" i="12"/>
  <c r="B1500" i="12"/>
  <c r="B6933" i="12"/>
  <c r="B1502" i="12"/>
  <c r="B1503" i="12"/>
  <c r="B1504" i="12"/>
  <c r="B1505" i="12"/>
  <c r="B1506" i="12"/>
  <c r="B1507" i="12"/>
  <c r="B1508" i="12"/>
  <c r="B1509" i="12"/>
  <c r="B1510" i="12"/>
  <c r="B1511" i="12"/>
  <c r="B1512" i="12"/>
  <c r="B1513" i="12"/>
  <c r="B1514" i="12"/>
  <c r="B1515" i="12"/>
  <c r="B1516" i="12"/>
  <c r="B1517" i="12"/>
  <c r="B1518" i="12"/>
  <c r="B1519" i="12"/>
  <c r="B1520" i="12"/>
  <c r="B1521" i="12"/>
  <c r="B1522" i="12"/>
  <c r="B1523" i="12"/>
  <c r="B1524" i="12"/>
  <c r="B1525" i="12"/>
  <c r="B1526" i="12"/>
  <c r="B1527" i="12"/>
  <c r="B1528" i="12"/>
  <c r="B1529" i="12"/>
  <c r="B1530" i="12"/>
  <c r="B1531" i="12"/>
  <c r="B1532" i="12"/>
  <c r="B1533" i="12"/>
  <c r="B1534" i="12"/>
  <c r="B1535" i="12"/>
  <c r="B1536" i="12"/>
  <c r="B1537" i="12"/>
  <c r="B1538" i="12"/>
  <c r="B1539" i="12"/>
  <c r="B1540" i="12"/>
  <c r="B1541" i="12"/>
  <c r="B1542" i="12"/>
  <c r="B1543" i="12"/>
  <c r="B1544" i="12"/>
  <c r="B1545" i="12"/>
  <c r="B1546" i="12"/>
  <c r="B1547" i="12"/>
  <c r="B1548" i="12"/>
  <c r="B1549" i="12"/>
  <c r="B1550" i="12"/>
  <c r="B1551" i="12"/>
  <c r="B1552" i="12"/>
  <c r="B1553" i="12"/>
  <c r="B1554" i="12"/>
  <c r="B1555" i="12"/>
  <c r="B1556" i="12"/>
  <c r="B1557" i="12"/>
  <c r="B1558" i="12"/>
  <c r="B1559" i="12"/>
  <c r="B1560" i="12"/>
  <c r="B1561" i="12"/>
  <c r="B1562" i="12"/>
  <c r="B1563" i="12"/>
  <c r="B1564" i="12"/>
  <c r="B1565" i="12"/>
  <c r="B1566" i="12"/>
  <c r="B1567" i="12"/>
  <c r="B1568" i="12"/>
  <c r="B1569" i="12"/>
  <c r="B1570" i="12"/>
  <c r="B1571" i="12"/>
  <c r="B1572" i="12"/>
  <c r="B1573" i="12"/>
  <c r="B1574" i="12"/>
  <c r="B1575" i="12"/>
  <c r="B1576" i="12"/>
  <c r="B1577" i="12"/>
  <c r="B1578" i="12"/>
  <c r="B1579" i="12"/>
  <c r="B1580" i="12"/>
  <c r="B1581" i="12"/>
  <c r="B1582" i="12"/>
  <c r="B1583" i="12"/>
  <c r="B1584" i="12"/>
  <c r="B1585" i="12"/>
  <c r="B1586" i="12"/>
  <c r="B1587" i="12"/>
  <c r="B1588" i="12"/>
  <c r="B1589" i="12"/>
  <c r="B1590" i="12"/>
  <c r="B1591" i="12"/>
  <c r="B1592" i="12"/>
  <c r="B1593" i="12"/>
  <c r="B1594" i="12"/>
  <c r="B1595" i="12"/>
  <c r="B1596" i="12"/>
  <c r="B1597" i="12"/>
  <c r="B1598" i="12"/>
  <c r="B1599" i="12"/>
  <c r="B1600" i="12"/>
  <c r="B1601" i="12"/>
  <c r="B1602" i="12"/>
  <c r="B1603" i="12"/>
  <c r="B1604" i="12"/>
  <c r="B1605" i="12"/>
  <c r="B1606" i="12"/>
  <c r="B1607" i="12"/>
  <c r="B1608" i="12"/>
  <c r="B1609" i="12"/>
  <c r="B1610" i="12"/>
  <c r="B1611" i="12"/>
  <c r="B1612" i="12"/>
  <c r="B1613" i="12"/>
  <c r="B1614" i="12"/>
  <c r="B1615" i="12"/>
  <c r="B1616" i="12"/>
  <c r="B1617" i="12"/>
  <c r="B1618" i="12"/>
  <c r="B1619" i="12"/>
  <c r="B1620" i="12"/>
  <c r="B1621" i="12"/>
  <c r="B1622" i="12"/>
  <c r="B1623" i="12"/>
  <c r="B1624" i="12"/>
  <c r="B1625" i="12"/>
  <c r="B1626" i="12"/>
  <c r="B1627" i="12"/>
  <c r="B1628" i="12"/>
  <c r="B1629" i="12"/>
  <c r="B1630" i="12"/>
  <c r="B1631" i="12"/>
  <c r="B1632" i="12"/>
  <c r="B1633" i="12"/>
  <c r="B1634" i="12"/>
  <c r="B1635" i="12"/>
  <c r="B1636" i="12"/>
  <c r="B1637" i="12"/>
  <c r="B1638" i="12"/>
  <c r="B1639" i="12"/>
  <c r="B1640" i="12"/>
  <c r="B1641" i="12"/>
  <c r="B1642" i="12"/>
  <c r="B1643" i="12"/>
  <c r="B1644" i="12"/>
  <c r="B1645" i="12"/>
  <c r="B1646" i="12"/>
  <c r="B1647" i="12"/>
  <c r="B1648" i="12"/>
  <c r="B1649" i="12"/>
  <c r="B1650" i="12"/>
  <c r="B1651" i="12"/>
  <c r="B1652" i="12"/>
  <c r="B1653" i="12"/>
  <c r="B1654" i="12"/>
  <c r="B1655" i="12"/>
  <c r="B1656" i="12"/>
  <c r="B1657" i="12"/>
  <c r="B1658" i="12"/>
  <c r="B1659" i="12"/>
  <c r="B1660" i="12"/>
  <c r="B1661" i="12"/>
  <c r="B1662" i="12"/>
  <c r="B1663" i="12"/>
  <c r="B1664" i="12"/>
  <c r="B1665" i="12"/>
  <c r="B1666" i="12"/>
  <c r="B1667" i="12"/>
  <c r="B1668" i="12"/>
  <c r="B1669" i="12"/>
  <c r="B1670" i="12"/>
  <c r="B1671" i="12"/>
  <c r="B1672" i="12"/>
  <c r="B1673" i="12"/>
  <c r="B1674" i="12"/>
  <c r="B1675" i="12"/>
  <c r="B1676" i="12"/>
  <c r="B1677" i="12"/>
  <c r="B1678" i="12"/>
  <c r="B1679" i="12"/>
  <c r="B1680" i="12"/>
  <c r="B1681" i="12"/>
  <c r="B1682" i="12"/>
  <c r="B1683" i="12"/>
  <c r="B1684" i="12"/>
  <c r="B1685" i="12"/>
  <c r="B1686" i="12"/>
  <c r="B1687" i="12"/>
  <c r="B1688" i="12"/>
  <c r="B1689" i="12"/>
  <c r="B1690" i="12"/>
  <c r="B1691" i="12"/>
  <c r="B1692" i="12"/>
  <c r="B1693" i="12"/>
  <c r="B6934" i="12"/>
  <c r="B6935" i="12"/>
  <c r="B6936" i="12"/>
  <c r="B6937" i="12"/>
  <c r="B6938" i="12"/>
  <c r="B6939" i="12"/>
  <c r="B6940" i="12"/>
  <c r="B6941" i="12"/>
  <c r="B6942" i="12"/>
  <c r="B6943" i="12"/>
  <c r="B6944" i="12"/>
  <c r="B6945" i="12"/>
  <c r="B1706" i="12"/>
  <c r="B1707" i="12"/>
  <c r="B1708" i="12"/>
  <c r="B1709" i="12"/>
  <c r="B1710" i="12"/>
  <c r="B1711" i="12"/>
  <c r="B1712" i="12"/>
  <c r="B1713" i="12"/>
  <c r="B1714" i="12"/>
  <c r="B1715" i="12"/>
  <c r="B1716" i="12"/>
  <c r="B1717" i="12"/>
  <c r="B1718" i="12"/>
  <c r="B1719" i="12"/>
  <c r="B1720" i="12"/>
  <c r="B1721" i="12"/>
  <c r="B1722" i="12"/>
  <c r="B1723" i="12"/>
  <c r="B1724" i="12"/>
  <c r="B1725" i="12"/>
  <c r="B1726" i="12"/>
  <c r="B1727" i="12"/>
  <c r="B1728" i="12"/>
  <c r="B1729" i="12"/>
  <c r="B1730" i="12"/>
  <c r="B1731" i="12"/>
  <c r="B1732" i="12"/>
  <c r="B1733" i="12"/>
  <c r="B1734" i="12"/>
  <c r="B1735" i="12"/>
  <c r="B1736" i="12"/>
  <c r="B1737" i="12"/>
  <c r="B1738" i="12"/>
  <c r="B1739" i="12"/>
  <c r="B1740" i="12"/>
  <c r="B1741" i="12"/>
  <c r="B1742" i="12"/>
  <c r="B1743" i="12"/>
  <c r="B1744" i="12"/>
  <c r="B1745" i="12"/>
  <c r="B1746" i="12"/>
  <c r="B1747" i="12"/>
  <c r="B1748" i="12"/>
  <c r="B1749" i="12"/>
  <c r="B1750" i="12"/>
  <c r="B1751" i="12"/>
  <c r="B1752" i="12"/>
  <c r="B1753" i="12"/>
  <c r="B1754" i="12"/>
  <c r="B1755" i="12"/>
  <c r="B1756" i="12"/>
  <c r="B1757" i="12"/>
  <c r="B1758" i="12"/>
  <c r="B6946" i="12"/>
  <c r="B6947" i="12"/>
  <c r="B6948" i="12"/>
  <c r="B6949" i="12"/>
  <c r="B6950" i="12"/>
  <c r="B6951" i="12"/>
  <c r="B6952" i="12"/>
  <c r="B6953" i="12"/>
  <c r="B6954" i="12"/>
  <c r="B6955" i="12"/>
  <c r="B6956" i="12"/>
  <c r="B6957" i="12"/>
  <c r="B6958" i="12"/>
  <c r="B6959" i="12"/>
  <c r="B6960" i="12"/>
  <c r="B6961" i="12"/>
  <c r="B6962" i="12"/>
  <c r="B6963" i="12"/>
  <c r="B6964" i="12"/>
  <c r="B6965" i="12"/>
  <c r="B6966" i="12"/>
  <c r="B6967" i="12"/>
  <c r="B6968" i="12"/>
  <c r="B6969" i="12"/>
  <c r="B6970" i="12"/>
  <c r="B6971" i="12"/>
  <c r="B6972" i="12"/>
  <c r="B6973" i="12"/>
  <c r="B6974" i="12"/>
  <c r="B6978" i="12"/>
  <c r="B6979" i="12"/>
  <c r="B562" i="12"/>
  <c r="B563" i="12"/>
  <c r="B564" i="12"/>
  <c r="B1793" i="12"/>
  <c r="B1794" i="12"/>
  <c r="B1795" i="12"/>
  <c r="B1796" i="12"/>
  <c r="B1797" i="12"/>
  <c r="B1798" i="12"/>
  <c r="B1799" i="12"/>
  <c r="B1800" i="12"/>
  <c r="B1801" i="12"/>
  <c r="B1802" i="12"/>
  <c r="B1803" i="12"/>
  <c r="B1804" i="12"/>
  <c r="B1805" i="12"/>
  <c r="B1806" i="12"/>
  <c r="B1807" i="12"/>
  <c r="B1808" i="12"/>
  <c r="B1809" i="12"/>
  <c r="B1810" i="12"/>
  <c r="B1811" i="12"/>
  <c r="B1812" i="12"/>
  <c r="B1813" i="12"/>
  <c r="B1814" i="12"/>
  <c r="B1815" i="12"/>
  <c r="B1816" i="12"/>
  <c r="B1817" i="12"/>
  <c r="B1818" i="12"/>
  <c r="B1819" i="12"/>
  <c r="B1820" i="12"/>
  <c r="B1821" i="12"/>
  <c r="B1822" i="12"/>
  <c r="B1823" i="12"/>
  <c r="B1824" i="12"/>
  <c r="B1825" i="12"/>
  <c r="B1826" i="12"/>
  <c r="B1827" i="12"/>
  <c r="B1828" i="12"/>
  <c r="B1829" i="12"/>
  <c r="B1830" i="12"/>
  <c r="B1831" i="12"/>
  <c r="B1832" i="12"/>
  <c r="B1833" i="12"/>
  <c r="B1834" i="12"/>
  <c r="B1835" i="12"/>
  <c r="B1836" i="12"/>
  <c r="B1837" i="12"/>
  <c r="B1838" i="12"/>
  <c r="B1839" i="12"/>
  <c r="B1840" i="12"/>
  <c r="B1841" i="12"/>
  <c r="B1842" i="12"/>
  <c r="B1843" i="12"/>
  <c r="B1844" i="12"/>
  <c r="B1845" i="12"/>
  <c r="B1846" i="12"/>
  <c r="B1847" i="12"/>
  <c r="B1848" i="12"/>
  <c r="B1849" i="12"/>
  <c r="B1850" i="12"/>
  <c r="B1851" i="12"/>
  <c r="B1852" i="12"/>
  <c r="B1853" i="12"/>
  <c r="B1854" i="12"/>
  <c r="B1855" i="12"/>
  <c r="B1856" i="12"/>
  <c r="B1857" i="12"/>
  <c r="B1858" i="12"/>
  <c r="B1859" i="12"/>
  <c r="B1860" i="12"/>
  <c r="B1861" i="12"/>
  <c r="B1862" i="12"/>
  <c r="B1863" i="12"/>
  <c r="B1864" i="12"/>
  <c r="B1865" i="12"/>
  <c r="B1866" i="12"/>
  <c r="B1867" i="12"/>
  <c r="B1868" i="12"/>
  <c r="B1869" i="12"/>
  <c r="B1870" i="12"/>
  <c r="B1871" i="12"/>
  <c r="B1872" i="12"/>
  <c r="B1873" i="12"/>
  <c r="B1874" i="12"/>
  <c r="B1875" i="12"/>
  <c r="B1876" i="12"/>
  <c r="B1877" i="12"/>
  <c r="B1878" i="12"/>
  <c r="B1879" i="12"/>
  <c r="B1880" i="12"/>
  <c r="B1881" i="12"/>
  <c r="B1882" i="12"/>
  <c r="B1883" i="12"/>
  <c r="B1884" i="12"/>
  <c r="B1885" i="12"/>
  <c r="B1886" i="12"/>
  <c r="B1887" i="12"/>
  <c r="B1888" i="12"/>
  <c r="B1889" i="12"/>
  <c r="B1890" i="12"/>
  <c r="B1891" i="12"/>
  <c r="B1892" i="12"/>
  <c r="B1893" i="12"/>
  <c r="B1894" i="12"/>
  <c r="B1895" i="12"/>
  <c r="B1896" i="12"/>
  <c r="B1897" i="12"/>
  <c r="B1898" i="12"/>
  <c r="B1899" i="12"/>
  <c r="B1900" i="12"/>
  <c r="B1901" i="12"/>
  <c r="B1902" i="12"/>
  <c r="B1903" i="12"/>
  <c r="B1904" i="12"/>
  <c r="B1905" i="12"/>
  <c r="B1906" i="12"/>
  <c r="B1907" i="12"/>
  <c r="B1908" i="12"/>
  <c r="B1909" i="12"/>
  <c r="B1910" i="12"/>
  <c r="B1911" i="12"/>
  <c r="B1912" i="12"/>
  <c r="B1913" i="12"/>
  <c r="B1914" i="12"/>
  <c r="B1915" i="12"/>
  <c r="B1916" i="12"/>
  <c r="B1917" i="12"/>
  <c r="B1918" i="12"/>
  <c r="B1919" i="12"/>
  <c r="B1920" i="12"/>
  <c r="B1921" i="12"/>
  <c r="B1922" i="12"/>
  <c r="B1923" i="12"/>
  <c r="B1924" i="12"/>
  <c r="B1925" i="12"/>
  <c r="B1926" i="12"/>
  <c r="B1927" i="12"/>
  <c r="B1928" i="12"/>
  <c r="B1929" i="12"/>
  <c r="B1930" i="12"/>
  <c r="B1931" i="12"/>
  <c r="B1932" i="12"/>
  <c r="B1933" i="12"/>
  <c r="B1934" i="12"/>
  <c r="B1935" i="12"/>
  <c r="B1936" i="12"/>
  <c r="B1937" i="12"/>
  <c r="B1938" i="12"/>
  <c r="B1939" i="12"/>
  <c r="B1940" i="12"/>
  <c r="B1941" i="12"/>
  <c r="B1942" i="12"/>
  <c r="B1943" i="12"/>
  <c r="B1944" i="12"/>
  <c r="B1945" i="12"/>
  <c r="B1946" i="12"/>
  <c r="B1947" i="12"/>
  <c r="B1948" i="12"/>
  <c r="B1949" i="12"/>
  <c r="B1950" i="12"/>
  <c r="B1951" i="12"/>
  <c r="B1952" i="12"/>
  <c r="B1953" i="12"/>
  <c r="B1954" i="12"/>
  <c r="B1955" i="12"/>
  <c r="B1956" i="12"/>
  <c r="B1957" i="12"/>
  <c r="B1958" i="12"/>
  <c r="B1959" i="12"/>
  <c r="B1960" i="12"/>
  <c r="B1961" i="12"/>
  <c r="B1962" i="12"/>
  <c r="B1963" i="12"/>
  <c r="B1964" i="12"/>
  <c r="B1965" i="12"/>
  <c r="B1966" i="12"/>
  <c r="B1967" i="12"/>
  <c r="B1968" i="12"/>
  <c r="B1969" i="12"/>
  <c r="B1970" i="12"/>
  <c r="B1971" i="12"/>
  <c r="B1972" i="12"/>
  <c r="B1973" i="12"/>
  <c r="B1974" i="12"/>
  <c r="B1975" i="12"/>
  <c r="B1976" i="12"/>
  <c r="B1977" i="12"/>
  <c r="B1978" i="12"/>
  <c r="B1979" i="12"/>
  <c r="B1980" i="12"/>
  <c r="B1981" i="12"/>
  <c r="B1982" i="12"/>
  <c r="B1983" i="12"/>
  <c r="B1984" i="12"/>
  <c r="B1985" i="12"/>
  <c r="B1986" i="12"/>
  <c r="B1987" i="12"/>
  <c r="B1988" i="12"/>
  <c r="B1989" i="12"/>
  <c r="B1990" i="12"/>
  <c r="B1991" i="12"/>
  <c r="B1992" i="12"/>
  <c r="B1993" i="12"/>
  <c r="B1994" i="12"/>
  <c r="B1995" i="12"/>
  <c r="B1996" i="12"/>
  <c r="B1997" i="12"/>
  <c r="B1998" i="12"/>
  <c r="B1999" i="12"/>
  <c r="B2000" i="12"/>
  <c r="B2001" i="12"/>
  <c r="B2002" i="12"/>
  <c r="B2003" i="12"/>
  <c r="B2004" i="12"/>
  <c r="B2005" i="12"/>
  <c r="B2006" i="12"/>
  <c r="B2007" i="12"/>
  <c r="B2008" i="12"/>
  <c r="B2009" i="12"/>
  <c r="B2010" i="12"/>
  <c r="B2011" i="12"/>
  <c r="B2012" i="12"/>
  <c r="B2013" i="12"/>
  <c r="B2014" i="12"/>
  <c r="B2015" i="12"/>
  <c r="B2016" i="12"/>
  <c r="B2017" i="12"/>
  <c r="B2018" i="12"/>
  <c r="B2019" i="12"/>
  <c r="B2020" i="12"/>
  <c r="B2021" i="12"/>
  <c r="B2022" i="12"/>
  <c r="B2023" i="12"/>
  <c r="B2024" i="12"/>
  <c r="B2025" i="12"/>
  <c r="B2026" i="12"/>
  <c r="B2027" i="12"/>
  <c r="B2028" i="12"/>
  <c r="B2029" i="12"/>
  <c r="B2030" i="12"/>
  <c r="B2031" i="12"/>
  <c r="B2032" i="12"/>
  <c r="B2033" i="12"/>
  <c r="B2034" i="12"/>
  <c r="B2035" i="12"/>
  <c r="B2036" i="12"/>
  <c r="B2037" i="12"/>
  <c r="B2038" i="12"/>
  <c r="B2039" i="12"/>
  <c r="B2040" i="12"/>
  <c r="B2041" i="12"/>
  <c r="B2042" i="12"/>
  <c r="B2043" i="12"/>
  <c r="B2044" i="12"/>
  <c r="B2045" i="12"/>
  <c r="B2046" i="12"/>
  <c r="B2047" i="12"/>
  <c r="B2048" i="12"/>
  <c r="B2049" i="12"/>
  <c r="B2050" i="12"/>
  <c r="B2051" i="12"/>
  <c r="B2052" i="12"/>
  <c r="B2053" i="12"/>
  <c r="B2054" i="12"/>
  <c r="B2055" i="12"/>
  <c r="B2056" i="12"/>
  <c r="B2057" i="12"/>
  <c r="B2058" i="12"/>
  <c r="B2059" i="12"/>
  <c r="B2060" i="12"/>
  <c r="B2061" i="12"/>
  <c r="B2062" i="12"/>
  <c r="B2063" i="12"/>
  <c r="B2064" i="12"/>
  <c r="B2065" i="12"/>
  <c r="B2066" i="12"/>
  <c r="B2067" i="12"/>
  <c r="B2068" i="12"/>
  <c r="B2069" i="12"/>
  <c r="B2070" i="12"/>
  <c r="B2071" i="12"/>
  <c r="B2072" i="12"/>
  <c r="B2073" i="12"/>
  <c r="B2074" i="12"/>
  <c r="B2075" i="12"/>
  <c r="B2076" i="12"/>
  <c r="B2077" i="12"/>
  <c r="B2078" i="12"/>
  <c r="B2079" i="12"/>
  <c r="B2080" i="12"/>
  <c r="B2081" i="12"/>
  <c r="B2082" i="12"/>
  <c r="B2083" i="12"/>
  <c r="B2084" i="12"/>
  <c r="B2085" i="12"/>
  <c r="B2086" i="12"/>
  <c r="B2087" i="12"/>
  <c r="B2088" i="12"/>
  <c r="B2089" i="12"/>
  <c r="B2090" i="12"/>
  <c r="B2091" i="12"/>
  <c r="B2092" i="12"/>
  <c r="B2093" i="12"/>
  <c r="B2094" i="12"/>
  <c r="B2095" i="12"/>
  <c r="B2096" i="12"/>
  <c r="B2097" i="12"/>
  <c r="B2098" i="12"/>
  <c r="B2099" i="12"/>
  <c r="B2100" i="12"/>
  <c r="B2101" i="12"/>
  <c r="B2102" i="12"/>
  <c r="B2103" i="12"/>
  <c r="B2104" i="12"/>
  <c r="B2105" i="12"/>
  <c r="B2106" i="12"/>
  <c r="B2107" i="12"/>
  <c r="B2108" i="12"/>
  <c r="B2109" i="12"/>
  <c r="B2110" i="12"/>
  <c r="B2111" i="12"/>
  <c r="B2112" i="12"/>
  <c r="B2113" i="12"/>
  <c r="B2114" i="12"/>
  <c r="B2115" i="12"/>
  <c r="B2116" i="12"/>
  <c r="B2117" i="12"/>
  <c r="B2118" i="12"/>
  <c r="B2119" i="12"/>
  <c r="B2120" i="12"/>
  <c r="B2121" i="12"/>
  <c r="B2122" i="12"/>
  <c r="B2123" i="12"/>
  <c r="B2124" i="12"/>
  <c r="B2125" i="12"/>
  <c r="B2126" i="12"/>
  <c r="B2127" i="12"/>
  <c r="B2128" i="12"/>
  <c r="B2129" i="12"/>
  <c r="B2130" i="12"/>
  <c r="B2131" i="12"/>
  <c r="B2132" i="12"/>
  <c r="B2133" i="12"/>
  <c r="B2134" i="12"/>
  <c r="B2135" i="12"/>
  <c r="B2136" i="12"/>
  <c r="B2137" i="12"/>
  <c r="B2138" i="12"/>
  <c r="B2139" i="12"/>
  <c r="B2140" i="12"/>
  <c r="B2141" i="12"/>
  <c r="B2142" i="12"/>
  <c r="B2143" i="12"/>
  <c r="B2144" i="12"/>
  <c r="B2145" i="12"/>
  <c r="B2146" i="12"/>
  <c r="B2147" i="12"/>
  <c r="B2148" i="12"/>
  <c r="B2149" i="12"/>
  <c r="B2150" i="12"/>
  <c r="B2151" i="12"/>
  <c r="B2152" i="12"/>
  <c r="B2153" i="12"/>
  <c r="B2154" i="12"/>
  <c r="B2155" i="12"/>
  <c r="B2156" i="12"/>
  <c r="B2157" i="12"/>
  <c r="B2158" i="12"/>
  <c r="B2159" i="12"/>
  <c r="B2160" i="12"/>
  <c r="B2161" i="12"/>
  <c r="B2162" i="12"/>
  <c r="B2163" i="12"/>
  <c r="B2164" i="12"/>
  <c r="B2165" i="12"/>
  <c r="B2166" i="12"/>
  <c r="B2167" i="12"/>
  <c r="B2168" i="12"/>
  <c r="B2169" i="12"/>
  <c r="B2170" i="12"/>
  <c r="B2171" i="12"/>
  <c r="B2172" i="12"/>
  <c r="B2173" i="12"/>
  <c r="B565" i="12"/>
  <c r="B2175" i="12"/>
  <c r="B2176" i="12"/>
  <c r="B2177" i="12"/>
  <c r="B2178" i="12"/>
  <c r="B2179" i="12"/>
  <c r="B2180" i="12"/>
  <c r="B2181" i="12"/>
  <c r="B2182" i="12"/>
  <c r="B2183" i="12"/>
  <c r="B2184" i="12"/>
  <c r="B2185" i="12"/>
  <c r="B2186" i="12"/>
  <c r="B2187" i="12"/>
  <c r="B2188" i="12"/>
  <c r="B2189" i="12"/>
  <c r="B2190" i="12"/>
  <c r="B2191" i="12"/>
  <c r="B2192" i="12"/>
  <c r="B2193" i="12"/>
  <c r="B2194" i="12"/>
  <c r="B2195" i="12"/>
  <c r="B2196" i="12"/>
  <c r="B2197" i="12"/>
  <c r="B2198" i="12"/>
  <c r="B2199" i="12"/>
  <c r="B2200" i="12"/>
  <c r="B2201" i="12"/>
  <c r="B2202" i="12"/>
  <c r="B2203" i="12"/>
  <c r="B2204" i="12"/>
  <c r="B2205" i="12"/>
  <c r="B2206" i="12"/>
  <c r="B2207" i="12"/>
  <c r="B2208" i="12"/>
  <c r="B2209" i="12"/>
  <c r="B2210" i="12"/>
  <c r="B2211" i="12"/>
  <c r="B2212" i="12"/>
  <c r="B2213" i="12"/>
  <c r="B2214" i="12"/>
  <c r="B2215" i="12"/>
  <c r="B2216" i="12"/>
  <c r="B2217" i="12"/>
  <c r="B2218" i="12"/>
  <c r="B2219" i="12"/>
  <c r="B2220" i="12"/>
  <c r="B2221" i="12"/>
  <c r="B2222" i="12"/>
  <c r="B2223" i="12"/>
  <c r="B2224" i="12"/>
  <c r="B2225" i="12"/>
  <c r="B2226" i="12"/>
  <c r="B2227" i="12"/>
  <c r="B2228" i="12"/>
  <c r="B2229" i="12"/>
  <c r="B2230" i="12"/>
  <c r="B2231" i="12"/>
  <c r="B2232" i="12"/>
  <c r="B2233" i="12"/>
  <c r="B2234" i="12"/>
  <c r="B2235" i="12"/>
  <c r="B2236" i="12"/>
  <c r="B2237" i="12"/>
  <c r="B2238" i="12"/>
  <c r="B2239" i="12"/>
  <c r="B2240" i="12"/>
  <c r="B2241" i="12"/>
  <c r="B2242" i="12"/>
  <c r="B2243" i="12"/>
  <c r="B2244" i="12"/>
  <c r="B2245" i="12"/>
  <c r="B2246" i="12"/>
  <c r="B2247" i="12"/>
  <c r="B2248" i="12"/>
  <c r="B2249" i="12"/>
  <c r="B2250" i="12"/>
  <c r="B2251" i="12"/>
  <c r="B2252" i="12"/>
  <c r="B2253" i="12"/>
  <c r="B2254" i="12"/>
  <c r="B2255" i="12"/>
  <c r="B2256" i="12"/>
  <c r="B2257" i="12"/>
  <c r="B2258" i="12"/>
  <c r="B2259" i="12"/>
  <c r="B2260" i="12"/>
  <c r="B2261" i="12"/>
  <c r="B2262" i="12"/>
  <c r="B2263" i="12"/>
  <c r="B2264" i="12"/>
  <c r="B2265" i="12"/>
  <c r="B2266" i="12"/>
  <c r="B2267" i="12"/>
  <c r="B2268" i="12"/>
  <c r="B2269" i="12"/>
  <c r="B2270" i="12"/>
  <c r="B2271" i="12"/>
  <c r="B2272" i="12"/>
  <c r="B2273" i="12"/>
  <c r="B2274" i="12"/>
  <c r="B2275" i="12"/>
  <c r="B2276" i="12"/>
  <c r="B2277" i="12"/>
  <c r="B2278" i="12"/>
  <c r="B2279" i="12"/>
  <c r="B2280" i="12"/>
  <c r="B2281" i="12"/>
  <c r="B2282" i="12"/>
  <c r="B2283" i="12"/>
  <c r="B2284" i="12"/>
  <c r="B566" i="12"/>
  <c r="B569" i="12"/>
  <c r="B571" i="12"/>
  <c r="B572" i="12"/>
  <c r="B573" i="12"/>
  <c r="B574" i="12"/>
  <c r="B575" i="12"/>
  <c r="B576" i="12"/>
  <c r="B579" i="12"/>
  <c r="B580" i="12"/>
  <c r="B581" i="12"/>
  <c r="B582" i="12"/>
  <c r="B2297" i="12"/>
  <c r="B2298" i="12"/>
  <c r="B2299" i="12"/>
  <c r="B2300" i="12"/>
  <c r="B2301" i="12"/>
  <c r="B2302" i="12"/>
  <c r="B2303" i="12"/>
  <c r="B2304" i="12"/>
  <c r="B2305" i="12"/>
  <c r="B2306" i="12"/>
  <c r="B2307" i="12"/>
  <c r="B2308" i="12"/>
  <c r="B2309" i="12"/>
  <c r="B2310" i="12"/>
  <c r="B2311" i="12"/>
  <c r="B2312" i="12"/>
  <c r="B2313" i="12"/>
  <c r="B2314" i="12"/>
  <c r="B2315" i="12"/>
  <c r="B2316" i="12"/>
  <c r="B2317" i="12"/>
  <c r="B2318" i="12"/>
  <c r="B2319" i="12"/>
  <c r="B2320" i="12"/>
  <c r="B2321" i="12"/>
  <c r="B2322" i="12"/>
  <c r="B2323" i="12"/>
  <c r="B2324" i="12"/>
  <c r="B2325" i="12"/>
  <c r="B2326" i="12"/>
  <c r="B2327" i="12"/>
  <c r="B2328" i="12"/>
  <c r="B2329" i="12"/>
  <c r="B2330" i="12"/>
  <c r="B2331" i="12"/>
  <c r="B2332" i="12"/>
  <c r="B2333" i="12"/>
  <c r="B2334" i="12"/>
  <c r="B2335" i="12"/>
  <c r="B2336" i="12"/>
  <c r="B2337" i="12"/>
  <c r="B2338" i="12"/>
  <c r="B2339" i="12"/>
  <c r="B2340" i="12"/>
  <c r="B2341" i="12"/>
  <c r="B2342" i="12"/>
  <c r="B2343" i="12"/>
  <c r="B2344" i="12"/>
  <c r="B2345" i="12"/>
  <c r="B2346" i="12"/>
  <c r="B2347" i="12"/>
  <c r="B2348" i="12"/>
  <c r="B2349" i="12"/>
  <c r="B583" i="12"/>
  <c r="B584" i="12"/>
  <c r="B587" i="12"/>
  <c r="B588" i="12"/>
  <c r="B589" i="12"/>
  <c r="B2355" i="12"/>
  <c r="B2356" i="12"/>
  <c r="B590" i="12"/>
  <c r="B591" i="12"/>
  <c r="B595" i="12"/>
  <c r="B596" i="12"/>
  <c r="B597" i="12"/>
  <c r="B598" i="12"/>
  <c r="B599" i="12"/>
  <c r="B600" i="12"/>
  <c r="B2365" i="12"/>
  <c r="B601" i="12"/>
  <c r="B835" i="12"/>
  <c r="B1097" i="12"/>
  <c r="B1098" i="12"/>
  <c r="B1099" i="12"/>
  <c r="B1100" i="12"/>
  <c r="B2372" i="12"/>
  <c r="B2373" i="12"/>
  <c r="B2374" i="12"/>
  <c r="B1101" i="12"/>
  <c r="B2376" i="12"/>
  <c r="B1102" i="12"/>
  <c r="B1103" i="12"/>
  <c r="B1104" i="12"/>
  <c r="B2380" i="12"/>
  <c r="B2381" i="12"/>
  <c r="B2382" i="12"/>
  <c r="B1105" i="12"/>
  <c r="B1106" i="12"/>
  <c r="B1107" i="12"/>
  <c r="B1108" i="12"/>
  <c r="B1162" i="12"/>
  <c r="B1163" i="12"/>
  <c r="B1164" i="12"/>
  <c r="B1165" i="12"/>
  <c r="B1166" i="12"/>
  <c r="B1168" i="12"/>
  <c r="B1169" i="12"/>
  <c r="B1171" i="12"/>
  <c r="B2395" i="12"/>
  <c r="B2396" i="12"/>
  <c r="B2397" i="12"/>
  <c r="B2398" i="12"/>
  <c r="B2399" i="12"/>
  <c r="B2400" i="12"/>
  <c r="B2401" i="12"/>
  <c r="B2402" i="12"/>
  <c r="B2403" i="12"/>
  <c r="B2404" i="12"/>
  <c r="B2405" i="12"/>
  <c r="B2406" i="12"/>
  <c r="B2407" i="12"/>
  <c r="B2408" i="12"/>
  <c r="B2409" i="12"/>
  <c r="B2410" i="12"/>
  <c r="B2411" i="12"/>
  <c r="B2412" i="12"/>
  <c r="B2413" i="12"/>
  <c r="B2414" i="12"/>
  <c r="B2415" i="12"/>
  <c r="B2416" i="12"/>
  <c r="B2417" i="12"/>
  <c r="B2418" i="12"/>
  <c r="B2419" i="12"/>
  <c r="B2420" i="12"/>
  <c r="B2421" i="12"/>
  <c r="B2422" i="12"/>
  <c r="B2423" i="12"/>
  <c r="B2424" i="12"/>
  <c r="B2425" i="12"/>
  <c r="B2426" i="12"/>
  <c r="B2427" i="12"/>
  <c r="B2428" i="12"/>
  <c r="B2429" i="12"/>
  <c r="B2430" i="12"/>
  <c r="B2431" i="12"/>
  <c r="B2432" i="12"/>
  <c r="B2433" i="12"/>
  <c r="B2434" i="12"/>
  <c r="B2435" i="12"/>
  <c r="B2436" i="12"/>
  <c r="B2437" i="12"/>
  <c r="B2438" i="12"/>
  <c r="B2439" i="12"/>
  <c r="B2440" i="12"/>
  <c r="B2441" i="12"/>
  <c r="B2442" i="12"/>
  <c r="B2443" i="12"/>
  <c r="B2444" i="12"/>
  <c r="B2445" i="12"/>
  <c r="B2446" i="12"/>
  <c r="B2447" i="12"/>
  <c r="B2448" i="12"/>
  <c r="B2449" i="12"/>
  <c r="B2450" i="12"/>
  <c r="B2451" i="12"/>
  <c r="B2452" i="12"/>
  <c r="B2453" i="12"/>
  <c r="B2454" i="12"/>
  <c r="B2455" i="12"/>
  <c r="B2456" i="12"/>
  <c r="B2457" i="12"/>
  <c r="B2458" i="12"/>
  <c r="B2459" i="12"/>
  <c r="B2460" i="12"/>
  <c r="B2461" i="12"/>
  <c r="B2462" i="12"/>
  <c r="B2463" i="12"/>
  <c r="B2464" i="12"/>
  <c r="B2465" i="12"/>
  <c r="B2466" i="12"/>
  <c r="B2467" i="12"/>
  <c r="B2468" i="12"/>
  <c r="B2469" i="12"/>
  <c r="B2470" i="12"/>
  <c r="B2471" i="12"/>
  <c r="B2472" i="12"/>
  <c r="B2473" i="12"/>
  <c r="B2474" i="12"/>
  <c r="B2475" i="12"/>
  <c r="B2476" i="12"/>
  <c r="B2477" i="12"/>
  <c r="B2478" i="12"/>
  <c r="B2479" i="12"/>
  <c r="B2480" i="12"/>
  <c r="B2481" i="12"/>
  <c r="B2482" i="12"/>
  <c r="B2483" i="12"/>
  <c r="B2484" i="12"/>
  <c r="B2485" i="12"/>
  <c r="B2486" i="12"/>
  <c r="B2487" i="12"/>
  <c r="B2488" i="12"/>
  <c r="B2489" i="12"/>
  <c r="B2490" i="12"/>
  <c r="B2491" i="12"/>
  <c r="B2492" i="12"/>
  <c r="B2493" i="12"/>
  <c r="B2494" i="12"/>
  <c r="B2495" i="12"/>
  <c r="B2496" i="12"/>
  <c r="B2497" i="12"/>
  <c r="B2498" i="12"/>
  <c r="B2499" i="12"/>
  <c r="B2500" i="12"/>
  <c r="B2501" i="12"/>
  <c r="B2502" i="12"/>
  <c r="B2503" i="12"/>
  <c r="B2504" i="12"/>
  <c r="B2505" i="12"/>
  <c r="B2506" i="12"/>
  <c r="B2507" i="12"/>
  <c r="B2508" i="12"/>
  <c r="B2509" i="12"/>
  <c r="B2510" i="12"/>
  <c r="B2511" i="12"/>
  <c r="B2512" i="12"/>
  <c r="B2513" i="12"/>
  <c r="B2514" i="12"/>
  <c r="B2515" i="12"/>
  <c r="B2516" i="12"/>
  <c r="B2517" i="12"/>
  <c r="B2518" i="12"/>
  <c r="B2519" i="12"/>
  <c r="B2520" i="12"/>
  <c r="B2521" i="12"/>
  <c r="B2522" i="12"/>
  <c r="B2523" i="12"/>
  <c r="B2524" i="12"/>
  <c r="B2525" i="12"/>
  <c r="B2526" i="12"/>
  <c r="B2527" i="12"/>
  <c r="B2528" i="12"/>
  <c r="B2529" i="12"/>
  <c r="B2530" i="12"/>
  <c r="B2531" i="12"/>
  <c r="B2532" i="12"/>
  <c r="B2533" i="12"/>
  <c r="B2534" i="12"/>
  <c r="B2535" i="12"/>
  <c r="B2536" i="12"/>
  <c r="B2537" i="12"/>
  <c r="B2538" i="12"/>
  <c r="B2539" i="12"/>
  <c r="B2540" i="12"/>
  <c r="B2541" i="12"/>
  <c r="B2542" i="12"/>
  <c r="B2543" i="12"/>
  <c r="B2544" i="12"/>
  <c r="B2545" i="12"/>
  <c r="B2546" i="12"/>
  <c r="B2547" i="12"/>
  <c r="B2548" i="12"/>
  <c r="B2549" i="12"/>
  <c r="B2550" i="12"/>
  <c r="B2551" i="12"/>
  <c r="B2552" i="12"/>
  <c r="B2553" i="12"/>
  <c r="B2554" i="12"/>
  <c r="B2555" i="12"/>
  <c r="B2556" i="12"/>
  <c r="B2557" i="12"/>
  <c r="B2558" i="12"/>
  <c r="B2559" i="12"/>
  <c r="B2560" i="12"/>
  <c r="B2561" i="12"/>
  <c r="B2562" i="12"/>
  <c r="B2563" i="12"/>
  <c r="B2564" i="12"/>
  <c r="B2565" i="12"/>
  <c r="B2566" i="12"/>
  <c r="B2567" i="12"/>
  <c r="B2568" i="12"/>
  <c r="B2569" i="12"/>
  <c r="B2570" i="12"/>
  <c r="B2571" i="12"/>
  <c r="B2572" i="12"/>
  <c r="B2573" i="12"/>
  <c r="B2574" i="12"/>
  <c r="B2575" i="12"/>
  <c r="B2576" i="12"/>
  <c r="B2577" i="12"/>
  <c r="B2578" i="12"/>
  <c r="B2579" i="12"/>
  <c r="B2580" i="12"/>
  <c r="B2581" i="12"/>
  <c r="B2582" i="12"/>
  <c r="B2583" i="12"/>
  <c r="B2584" i="12"/>
  <c r="B2585" i="12"/>
  <c r="B2586" i="12"/>
  <c r="B2587" i="12"/>
  <c r="B2588" i="12"/>
  <c r="B2589" i="12"/>
  <c r="B2590" i="12"/>
  <c r="B2591" i="12"/>
  <c r="B2592" i="12"/>
  <c r="B2593" i="12"/>
  <c r="B2594" i="12"/>
  <c r="B2595" i="12"/>
  <c r="B2596" i="12"/>
  <c r="B2597" i="12"/>
  <c r="B2598" i="12"/>
  <c r="B2599" i="12"/>
  <c r="B2600" i="12"/>
  <c r="B2601" i="12"/>
  <c r="B2602" i="12"/>
  <c r="B2603" i="12"/>
  <c r="B2604" i="12"/>
  <c r="B2605" i="12"/>
  <c r="B2606" i="12"/>
  <c r="B2607" i="12"/>
  <c r="B2608" i="12"/>
  <c r="B2609" i="12"/>
  <c r="B2610" i="12"/>
  <c r="B2611" i="12"/>
  <c r="B2612" i="12"/>
  <c r="B2613" i="12"/>
  <c r="B2614" i="12"/>
  <c r="B2615" i="12"/>
  <c r="B2616" i="12"/>
  <c r="B2617" i="12"/>
  <c r="B2618" i="12"/>
  <c r="B2619" i="12"/>
  <c r="B2620" i="12"/>
  <c r="B2621" i="12"/>
  <c r="B2622" i="12"/>
  <c r="B2623" i="12"/>
  <c r="B2624" i="12"/>
  <c r="B2625" i="12"/>
  <c r="B2626" i="12"/>
  <c r="B2627" i="12"/>
  <c r="B2628" i="12"/>
  <c r="B2629" i="12"/>
  <c r="B2630" i="12"/>
  <c r="B2631" i="12"/>
  <c r="B2632" i="12"/>
  <c r="B2633" i="12"/>
  <c r="B2634" i="12"/>
  <c r="B2635" i="12"/>
  <c r="B2636" i="12"/>
  <c r="B2637" i="12"/>
  <c r="B2638" i="12"/>
  <c r="B2639" i="12"/>
  <c r="B2640" i="12"/>
  <c r="B2641" i="12"/>
  <c r="B2642" i="12"/>
  <c r="B2643" i="12"/>
  <c r="B2644" i="12"/>
  <c r="B2645" i="12"/>
  <c r="B2646" i="12"/>
  <c r="B2647" i="12"/>
  <c r="B2648" i="12"/>
  <c r="B2649" i="12"/>
  <c r="B2650" i="12"/>
  <c r="B2651" i="12"/>
  <c r="B2652" i="12"/>
  <c r="B2653" i="12"/>
  <c r="B2654" i="12"/>
  <c r="B2655" i="12"/>
  <c r="B2656" i="12"/>
  <c r="B2657" i="12"/>
  <c r="B2658" i="12"/>
  <c r="B2659" i="12"/>
  <c r="B2660" i="12"/>
  <c r="B2661" i="12"/>
  <c r="B2662" i="12"/>
  <c r="B2663" i="12"/>
  <c r="B2664" i="12"/>
  <c r="B2665" i="12"/>
  <c r="B2666" i="12"/>
  <c r="B2667" i="12"/>
  <c r="B2668" i="12"/>
  <c r="B2669" i="12"/>
  <c r="B2670" i="12"/>
  <c r="B2671" i="12"/>
  <c r="B2672" i="12"/>
  <c r="B2673" i="12"/>
  <c r="B2674" i="12"/>
  <c r="B2675" i="12"/>
  <c r="B2676" i="12"/>
  <c r="B2677" i="12"/>
  <c r="B2678" i="12"/>
  <c r="B2679" i="12"/>
  <c r="B2680" i="12"/>
  <c r="B2681" i="12"/>
  <c r="B2682" i="12"/>
  <c r="B2683" i="12"/>
  <c r="B2684" i="12"/>
  <c r="B2685" i="12"/>
  <c r="B2686" i="12"/>
  <c r="B2687" i="12"/>
  <c r="B2688" i="12"/>
  <c r="B2689" i="12"/>
  <c r="B2690" i="12"/>
  <c r="B2691" i="12"/>
  <c r="B2692" i="12"/>
  <c r="B2693" i="12"/>
  <c r="B2694" i="12"/>
  <c r="B2695" i="12"/>
  <c r="B2696" i="12"/>
  <c r="B2697" i="12"/>
  <c r="B2698" i="12"/>
  <c r="B2699" i="12"/>
  <c r="B2700" i="12"/>
  <c r="B2701" i="12"/>
  <c r="B2702" i="12"/>
  <c r="B2703" i="12"/>
  <c r="B2704" i="12"/>
  <c r="B2705" i="12"/>
  <c r="B2706" i="12"/>
  <c r="B2707" i="12"/>
  <c r="B2708" i="12"/>
  <c r="B2709" i="12"/>
  <c r="B2710" i="12"/>
  <c r="B2711" i="12"/>
  <c r="B2712" i="12"/>
  <c r="B2713" i="12"/>
  <c r="B2714" i="12"/>
  <c r="B2715" i="12"/>
  <c r="B2716" i="12"/>
  <c r="B2717" i="12"/>
  <c r="B2718" i="12"/>
  <c r="B2719" i="12"/>
  <c r="B2720" i="12"/>
  <c r="B2721" i="12"/>
  <c r="B2722" i="12"/>
  <c r="B2723" i="12"/>
  <c r="B2724" i="12"/>
  <c r="B2725" i="12"/>
  <c r="B2726" i="12"/>
  <c r="B2727" i="12"/>
  <c r="B2728" i="12"/>
  <c r="B2729" i="12"/>
  <c r="B2730" i="12"/>
  <c r="B2731" i="12"/>
  <c r="B2732" i="12"/>
  <c r="B2733" i="12"/>
  <c r="B2734" i="12"/>
  <c r="B2735" i="12"/>
  <c r="B2736" i="12"/>
  <c r="B2737" i="12"/>
  <c r="B2738" i="12"/>
  <c r="B2739" i="12"/>
  <c r="B2740" i="12"/>
  <c r="B2741" i="12"/>
  <c r="B2742" i="12"/>
  <c r="B2743" i="12"/>
  <c r="B2744" i="12"/>
  <c r="B2745" i="12"/>
  <c r="B2746" i="12"/>
  <c r="B2747" i="12"/>
  <c r="B2748" i="12"/>
  <c r="B2749" i="12"/>
  <c r="B2750" i="12"/>
  <c r="B2751" i="12"/>
  <c r="B2752" i="12"/>
  <c r="B2753" i="12"/>
  <c r="B2754" i="12"/>
  <c r="B2755" i="12"/>
  <c r="B2756" i="12"/>
  <c r="B2757" i="12"/>
  <c r="B2758" i="12"/>
  <c r="B2759" i="12"/>
  <c r="B2760" i="12"/>
  <c r="B2761" i="12"/>
  <c r="B2762" i="12"/>
  <c r="B2763" i="12"/>
  <c r="B2764" i="12"/>
  <c r="B2765" i="12"/>
  <c r="B2766" i="12"/>
  <c r="B2767" i="12"/>
  <c r="B2768" i="12"/>
  <c r="B2769" i="12"/>
  <c r="B2770" i="12"/>
  <c r="B2771" i="12"/>
  <c r="B2772" i="12"/>
  <c r="B2773" i="12"/>
  <c r="B2774" i="12"/>
  <c r="B2775" i="12"/>
  <c r="B2776" i="12"/>
  <c r="B2777" i="12"/>
  <c r="B2778" i="12"/>
  <c r="B2779" i="12"/>
  <c r="B2780" i="12"/>
  <c r="B2781" i="12"/>
  <c r="B2782" i="12"/>
  <c r="B2783" i="12"/>
  <c r="B2784" i="12"/>
  <c r="B2785" i="12"/>
  <c r="B2786" i="12"/>
  <c r="B2787" i="12"/>
  <c r="B2788" i="12"/>
  <c r="B2789" i="12"/>
  <c r="B2790" i="12"/>
  <c r="B2791" i="12"/>
  <c r="B2792" i="12"/>
  <c r="B2793" i="12"/>
  <c r="B2794" i="12"/>
  <c r="B2795" i="12"/>
  <c r="B2796" i="12"/>
  <c r="B2797" i="12"/>
  <c r="B2798" i="12"/>
  <c r="B2799" i="12"/>
  <c r="B2800" i="12"/>
  <c r="B2801" i="12"/>
  <c r="B2802" i="12"/>
  <c r="B2803" i="12"/>
  <c r="B2804" i="12"/>
  <c r="B2805" i="12"/>
  <c r="B2806" i="12"/>
  <c r="B2807" i="12"/>
  <c r="B2808" i="12"/>
  <c r="B2809" i="12"/>
  <c r="B2810" i="12"/>
  <c r="B2811" i="12"/>
  <c r="B2812" i="12"/>
  <c r="B2813" i="12"/>
  <c r="B2814" i="12"/>
  <c r="B2815" i="12"/>
  <c r="B2816" i="12"/>
  <c r="B2817" i="12"/>
  <c r="B2818" i="12"/>
  <c r="B2819" i="12"/>
  <c r="B2820" i="12"/>
  <c r="B2821" i="12"/>
  <c r="B2822" i="12"/>
  <c r="B2823" i="12"/>
  <c r="B2824" i="12"/>
  <c r="B2825" i="12"/>
  <c r="B2826" i="12"/>
  <c r="B2827" i="12"/>
  <c r="B2828" i="12"/>
  <c r="B2829" i="12"/>
  <c r="B2830" i="12"/>
  <c r="B2831" i="12"/>
  <c r="B2832" i="12"/>
  <c r="B1172" i="12"/>
  <c r="B2834" i="12"/>
  <c r="B2835" i="12"/>
  <c r="B2836" i="12"/>
  <c r="B1173" i="12"/>
  <c r="B2838" i="12"/>
  <c r="B1174" i="12"/>
  <c r="B2840" i="12"/>
  <c r="B2841" i="12"/>
  <c r="B2842" i="12"/>
  <c r="B1175" i="12"/>
  <c r="B2844" i="12"/>
  <c r="B1176" i="12"/>
  <c r="B2846" i="12"/>
  <c r="B2847" i="12"/>
  <c r="B2848" i="12"/>
  <c r="B1179" i="12"/>
  <c r="B2850" i="12"/>
  <c r="B1180" i="12"/>
  <c r="B2852" i="12"/>
  <c r="B2853" i="12"/>
  <c r="B1181" i="12"/>
  <c r="B2855" i="12"/>
  <c r="B2856" i="12"/>
  <c r="B2857" i="12"/>
  <c r="B2858" i="12"/>
  <c r="B2859" i="12"/>
  <c r="B2860" i="12"/>
  <c r="B2861" i="12"/>
  <c r="B2862" i="12"/>
  <c r="B2863" i="12"/>
  <c r="B2864" i="12"/>
  <c r="B2865" i="12"/>
  <c r="B2866" i="12"/>
  <c r="B2867" i="12"/>
  <c r="B2868" i="12"/>
  <c r="B2869" i="12"/>
  <c r="B2870" i="12"/>
  <c r="B2871" i="12"/>
  <c r="B2872" i="12"/>
  <c r="B2873" i="12"/>
  <c r="B2874" i="12"/>
  <c r="B2875" i="12"/>
  <c r="B2876" i="12"/>
  <c r="B2877" i="12"/>
  <c r="B2878" i="12"/>
  <c r="B2879" i="12"/>
  <c r="B2880" i="12"/>
  <c r="B2881" i="12"/>
  <c r="B2882" i="12"/>
  <c r="B2883" i="12"/>
  <c r="B2884" i="12"/>
  <c r="B2885" i="12"/>
  <c r="B2886" i="12"/>
  <c r="B2887" i="12"/>
  <c r="B2888" i="12"/>
  <c r="B2889" i="12"/>
  <c r="B2890" i="12"/>
  <c r="B2891" i="12"/>
  <c r="B2892" i="12"/>
  <c r="B2893" i="12"/>
  <c r="B2894" i="12"/>
  <c r="B2895" i="12"/>
  <c r="B2896" i="12"/>
  <c r="B2897" i="12"/>
  <c r="B2898" i="12"/>
  <c r="B2899" i="12"/>
  <c r="B2900" i="12"/>
  <c r="B2901" i="12"/>
  <c r="B2902" i="12"/>
  <c r="B2903" i="12"/>
  <c r="B2904" i="12"/>
  <c r="B2905" i="12"/>
  <c r="B2906" i="12"/>
  <c r="B2907" i="12"/>
  <c r="B2908" i="12"/>
  <c r="B2909" i="12"/>
  <c r="B2910" i="12"/>
  <c r="B2911" i="12"/>
  <c r="B2912" i="12"/>
  <c r="B2913" i="12"/>
  <c r="B2914" i="12"/>
  <c r="B2915" i="12"/>
  <c r="B2916" i="12"/>
  <c r="B2917" i="12"/>
  <c r="B2918" i="12"/>
  <c r="B2919" i="12"/>
  <c r="B2920" i="12"/>
  <c r="B2921" i="12"/>
  <c r="B2922" i="12"/>
  <c r="B2923" i="12"/>
  <c r="B2924" i="12"/>
  <c r="B2925" i="12"/>
  <c r="B2926" i="12"/>
  <c r="B2927" i="12"/>
  <c r="B2928" i="12"/>
  <c r="B2929" i="12"/>
  <c r="B2930" i="12"/>
  <c r="B2931" i="12"/>
  <c r="B2932" i="12"/>
  <c r="B2933" i="12"/>
  <c r="B2934" i="12"/>
  <c r="B2935" i="12"/>
  <c r="B2936" i="12"/>
  <c r="B2937" i="12"/>
  <c r="B2938" i="12"/>
  <c r="B2939" i="12"/>
  <c r="B2940" i="12"/>
  <c r="B2941" i="12"/>
  <c r="B2942" i="12"/>
  <c r="B2943" i="12"/>
  <c r="B2944" i="12"/>
  <c r="B2945" i="12"/>
  <c r="B2946" i="12"/>
  <c r="B2947" i="12"/>
  <c r="B2948" i="12"/>
  <c r="B2949" i="12"/>
  <c r="B2950" i="12"/>
  <c r="B2951" i="12"/>
  <c r="B2952" i="12"/>
  <c r="B2953" i="12"/>
  <c r="B2954" i="12"/>
  <c r="B2955" i="12"/>
  <c r="B2956" i="12"/>
  <c r="B2957" i="12"/>
  <c r="B2958" i="12"/>
  <c r="B2959" i="12"/>
  <c r="B2960" i="12"/>
  <c r="B2961" i="12"/>
  <c r="B2962" i="12"/>
  <c r="B2963" i="12"/>
  <c r="B2964" i="12"/>
  <c r="B2965" i="12"/>
  <c r="B2966" i="12"/>
  <c r="B2967" i="12"/>
  <c r="B2968" i="12"/>
  <c r="B2969" i="12"/>
  <c r="B2970" i="12"/>
  <c r="B2971" i="12"/>
  <c r="B2972" i="12"/>
  <c r="B2973" i="12"/>
  <c r="B2974" i="12"/>
  <c r="B2975" i="12"/>
  <c r="B2976" i="12"/>
  <c r="B2977" i="12"/>
  <c r="B2978" i="12"/>
  <c r="B2979" i="12"/>
  <c r="B2980" i="12"/>
  <c r="B2981" i="12"/>
  <c r="B2982" i="12"/>
  <c r="B2983" i="12"/>
  <c r="B2984" i="12"/>
  <c r="B2985" i="12"/>
  <c r="B2986" i="12"/>
  <c r="B2987" i="12"/>
  <c r="B2988" i="12"/>
  <c r="B2989" i="12"/>
  <c r="B2990" i="12"/>
  <c r="B2991" i="12"/>
  <c r="B2992" i="12"/>
  <c r="B2993" i="12"/>
  <c r="B2994" i="12"/>
  <c r="B2995" i="12"/>
  <c r="B2996" i="12"/>
  <c r="B2997" i="12"/>
  <c r="B2998" i="12"/>
  <c r="B2999" i="12"/>
  <c r="B3000" i="12"/>
  <c r="B3001" i="12"/>
  <c r="B3002" i="12"/>
  <c r="B3003" i="12"/>
  <c r="B3004" i="12"/>
  <c r="B3005" i="12"/>
  <c r="B3006" i="12"/>
  <c r="B3007" i="12"/>
  <c r="B3008" i="12"/>
  <c r="B3009" i="12"/>
  <c r="B3010" i="12"/>
  <c r="B3011" i="12"/>
  <c r="B3012" i="12"/>
  <c r="B3013" i="12"/>
  <c r="B3014" i="12"/>
  <c r="B3015" i="12"/>
  <c r="B1182" i="12"/>
  <c r="B3017" i="12"/>
  <c r="B3018" i="12"/>
  <c r="B1183" i="12"/>
  <c r="B3020" i="12"/>
  <c r="B1186" i="12"/>
  <c r="B3022" i="12"/>
  <c r="B3023" i="12"/>
  <c r="B3024" i="12"/>
  <c r="B1187" i="12"/>
  <c r="B3026" i="12"/>
  <c r="B1188" i="12"/>
  <c r="B3028" i="12"/>
  <c r="B3029" i="12"/>
  <c r="B3030" i="12"/>
  <c r="B1189" i="12"/>
  <c r="B3032" i="12"/>
  <c r="B1190" i="12"/>
  <c r="B3034" i="12"/>
  <c r="B3035" i="12"/>
  <c r="B1195" i="12"/>
  <c r="B3037" i="12"/>
  <c r="B1196" i="12"/>
  <c r="B3039" i="12"/>
  <c r="B3040" i="12"/>
  <c r="B3041" i="12"/>
  <c r="B1197" i="12"/>
  <c r="B3043" i="12"/>
  <c r="B3044" i="12"/>
  <c r="B3045" i="12"/>
  <c r="B3046" i="12"/>
  <c r="B3047" i="12"/>
  <c r="B3048" i="12"/>
  <c r="B3049" i="12"/>
  <c r="B3050" i="12"/>
  <c r="B3051" i="12"/>
  <c r="B3052" i="12"/>
  <c r="B3053" i="12"/>
  <c r="B3054" i="12"/>
  <c r="B3055" i="12"/>
  <c r="B3056" i="12"/>
  <c r="B3057" i="12"/>
  <c r="B3058" i="12"/>
  <c r="B3059" i="12"/>
  <c r="B3060" i="12"/>
  <c r="B3061" i="12"/>
  <c r="B3062" i="12"/>
  <c r="B3063" i="12"/>
  <c r="B3064" i="12"/>
  <c r="B3065" i="12"/>
  <c r="B3066" i="12"/>
  <c r="B3067" i="12"/>
  <c r="B3068" i="12"/>
  <c r="B3069" i="12"/>
  <c r="B3070" i="12"/>
  <c r="B3071" i="12"/>
  <c r="B3072" i="12"/>
  <c r="B3073" i="12"/>
  <c r="B3074" i="12"/>
  <c r="B3075" i="12"/>
  <c r="B3076" i="12"/>
  <c r="B3077" i="12"/>
  <c r="B3078" i="12"/>
  <c r="B3079" i="12"/>
  <c r="B3080" i="12"/>
  <c r="B3081" i="12"/>
  <c r="B3082" i="12"/>
  <c r="B3083" i="12"/>
  <c r="B3084" i="12"/>
  <c r="B3085" i="12"/>
  <c r="B3086" i="12"/>
  <c r="B3087" i="12"/>
  <c r="B3088" i="12"/>
  <c r="B3089" i="12"/>
  <c r="B3090" i="12"/>
  <c r="B3091" i="12"/>
  <c r="B3092" i="12"/>
  <c r="B3093" i="12"/>
  <c r="B3094" i="12"/>
  <c r="B1198" i="12"/>
  <c r="B3096" i="12"/>
  <c r="B1199" i="12"/>
  <c r="B3098" i="12"/>
  <c r="B3099" i="12"/>
  <c r="B1200" i="12"/>
  <c r="B3101" i="12"/>
  <c r="B1201" i="12"/>
  <c r="B3103" i="12"/>
  <c r="B3104" i="12"/>
  <c r="B1501" i="12"/>
  <c r="B3106" i="12"/>
  <c r="B1694" i="12"/>
  <c r="B3108" i="12"/>
  <c r="B3109" i="12"/>
  <c r="B1695" i="12"/>
  <c r="B3111" i="12"/>
  <c r="B1696" i="12"/>
  <c r="B3113" i="12"/>
  <c r="B3114" i="12"/>
  <c r="B1697" i="12"/>
  <c r="B3116" i="12"/>
  <c r="B3117" i="12"/>
  <c r="B3118" i="12"/>
  <c r="B3119" i="12"/>
  <c r="B3120" i="12"/>
  <c r="B3121" i="12"/>
  <c r="B3122" i="12"/>
  <c r="B3123" i="12"/>
  <c r="B3124" i="12"/>
  <c r="B3125" i="12"/>
  <c r="B3126" i="12"/>
  <c r="B3127" i="12"/>
  <c r="B3128" i="12"/>
  <c r="B3129" i="12"/>
  <c r="B3130" i="12"/>
  <c r="B3131" i="12"/>
  <c r="B3132" i="12"/>
  <c r="B3133" i="12"/>
  <c r="B3134" i="12"/>
  <c r="B3135" i="12"/>
  <c r="B3136" i="12"/>
  <c r="B3137" i="12"/>
  <c r="B3138" i="12"/>
  <c r="B3139" i="12"/>
  <c r="B3140" i="12"/>
  <c r="B3141" i="12"/>
  <c r="B3142" i="12"/>
  <c r="B3143" i="12"/>
  <c r="B3144" i="12"/>
  <c r="B1698" i="12"/>
  <c r="B3146" i="12"/>
  <c r="B3147" i="12"/>
  <c r="B1699" i="12"/>
  <c r="B3149" i="12"/>
  <c r="B1700" i="12"/>
  <c r="B3151" i="12"/>
  <c r="B3152" i="12"/>
  <c r="B1701" i="12"/>
  <c r="B3154" i="12"/>
  <c r="B3155" i="12"/>
  <c r="B3156" i="12"/>
  <c r="B3157" i="12"/>
  <c r="B3158" i="12"/>
  <c r="B3159" i="12"/>
  <c r="B3160" i="12"/>
  <c r="B3161" i="12"/>
  <c r="B3162" i="12"/>
  <c r="B3163" i="12"/>
  <c r="B3164" i="12"/>
  <c r="B3165" i="12"/>
  <c r="B3166" i="12"/>
  <c r="B3167" i="12"/>
  <c r="B3168" i="12"/>
  <c r="B3169" i="12"/>
  <c r="B3170" i="12"/>
  <c r="B3171" i="12"/>
  <c r="B3172" i="12"/>
  <c r="B3173" i="12"/>
  <c r="B3174" i="12"/>
  <c r="B3175" i="12"/>
  <c r="B3176" i="12"/>
  <c r="B3177" i="12"/>
  <c r="B3178" i="12"/>
  <c r="B3179" i="12"/>
  <c r="B3180" i="12"/>
  <c r="B1702" i="12"/>
  <c r="B3182" i="12"/>
  <c r="B3183" i="12"/>
  <c r="B1703" i="12"/>
  <c r="B3185" i="12"/>
  <c r="B1704" i="12"/>
  <c r="B3187" i="12"/>
  <c r="B3188" i="12"/>
  <c r="B1705" i="12"/>
  <c r="B3190" i="12"/>
  <c r="B1759" i="12"/>
  <c r="B3192" i="12"/>
  <c r="B3193" i="12"/>
  <c r="B1760" i="12"/>
  <c r="B3195" i="12"/>
  <c r="B3196" i="12"/>
  <c r="B3197" i="12"/>
  <c r="B3198" i="12"/>
  <c r="B3199" i="12"/>
  <c r="B3200" i="12"/>
  <c r="B3201" i="12"/>
  <c r="B3202" i="12"/>
  <c r="B3203" i="12"/>
  <c r="B3204" i="12"/>
  <c r="B3205" i="12"/>
  <c r="B3206" i="12"/>
  <c r="B3207" i="12"/>
  <c r="B3208" i="12"/>
  <c r="B3209" i="12"/>
  <c r="B3210" i="12"/>
  <c r="B3211" i="12"/>
  <c r="B3212" i="12"/>
  <c r="B3213" i="12"/>
  <c r="B3214" i="12"/>
  <c r="B3215" i="12"/>
  <c r="B3216" i="12"/>
  <c r="B3217" i="12"/>
  <c r="B3218" i="12"/>
  <c r="B3219" i="12"/>
  <c r="B3220" i="12"/>
  <c r="B3221" i="12"/>
  <c r="B3222" i="12"/>
  <c r="B3223" i="12"/>
  <c r="B3224" i="12"/>
  <c r="B3225" i="12"/>
  <c r="B3226" i="12"/>
  <c r="B3227" i="12"/>
  <c r="B3228" i="12"/>
  <c r="B3229" i="12"/>
  <c r="B3230" i="12"/>
  <c r="B3231" i="12"/>
  <c r="B3232" i="12"/>
  <c r="B3233" i="12"/>
  <c r="B3234" i="12"/>
  <c r="B3235" i="12"/>
  <c r="B3236" i="12"/>
  <c r="B3237" i="12"/>
  <c r="B3238" i="12"/>
  <c r="B3239" i="12"/>
  <c r="B3240" i="12"/>
  <c r="B3241" i="12"/>
  <c r="B3242" i="12"/>
  <c r="B3243" i="12"/>
  <c r="B3244" i="12"/>
  <c r="B3245" i="12"/>
  <c r="B3246" i="12"/>
  <c r="B3247" i="12"/>
  <c r="B3248" i="12"/>
  <c r="B3249" i="12"/>
  <c r="B3250" i="12"/>
  <c r="B3251" i="12"/>
  <c r="B3252" i="12"/>
  <c r="B3253" i="12"/>
  <c r="B3254" i="12"/>
  <c r="B3255" i="12"/>
  <c r="B3256" i="12"/>
  <c r="B3257" i="12"/>
  <c r="B3258" i="12"/>
  <c r="B3259" i="12"/>
  <c r="B3260" i="12"/>
  <c r="B3261" i="12"/>
  <c r="B3262" i="12"/>
  <c r="B3263" i="12"/>
  <c r="B3264" i="12"/>
  <c r="B3265" i="12"/>
  <c r="B3266" i="12"/>
  <c r="B3267" i="12"/>
  <c r="B3268" i="12"/>
  <c r="B3269" i="12"/>
  <c r="B3270" i="12"/>
  <c r="B3271" i="12"/>
  <c r="B3272" i="12"/>
  <c r="B3273" i="12"/>
  <c r="B3274" i="12"/>
  <c r="B3275" i="12"/>
  <c r="B3276" i="12"/>
  <c r="B3277" i="12"/>
  <c r="B3278" i="12"/>
  <c r="B3279" i="12"/>
  <c r="B3280" i="12"/>
  <c r="B3281" i="12"/>
  <c r="B3282" i="12"/>
  <c r="B3283" i="12"/>
  <c r="B3284" i="12"/>
  <c r="B3285" i="12"/>
  <c r="B3286" i="12"/>
  <c r="B3287" i="12"/>
  <c r="B3288" i="12"/>
  <c r="B3289" i="12"/>
  <c r="B3290" i="12"/>
  <c r="B3291" i="12"/>
  <c r="B3292" i="12"/>
  <c r="B3293" i="12"/>
  <c r="B3294" i="12"/>
  <c r="B3295" i="12"/>
  <c r="B3296" i="12"/>
  <c r="B3297" i="12"/>
  <c r="B3298" i="12"/>
  <c r="B3299" i="12"/>
  <c r="B3300" i="12"/>
  <c r="B3301" i="12"/>
  <c r="B3302" i="12"/>
  <c r="B3303" i="12"/>
  <c r="B3304" i="12"/>
  <c r="B3305" i="12"/>
  <c r="B3306" i="12"/>
  <c r="B3307" i="12"/>
  <c r="B3308" i="12"/>
  <c r="B3309" i="12"/>
  <c r="B3310" i="12"/>
  <c r="B3311" i="12"/>
  <c r="B3312" i="12"/>
  <c r="B3313" i="12"/>
  <c r="B3314" i="12"/>
  <c r="B3315" i="12"/>
  <c r="B3316" i="12"/>
  <c r="B3317" i="12"/>
  <c r="B3318" i="12"/>
  <c r="B3319" i="12"/>
  <c r="B3320" i="12"/>
  <c r="B3321" i="12"/>
  <c r="B3322" i="12"/>
  <c r="B3323" i="12"/>
  <c r="B3324" i="12"/>
  <c r="B3325" i="12"/>
  <c r="B3326" i="12"/>
  <c r="B3327" i="12"/>
  <c r="B3328" i="12"/>
  <c r="B3329" i="12"/>
  <c r="B3330" i="12"/>
  <c r="B3331" i="12"/>
  <c r="B3332" i="12"/>
  <c r="B3333" i="12"/>
  <c r="B3334" i="12"/>
  <c r="B3335" i="12"/>
  <c r="B3336" i="12"/>
  <c r="B3337" i="12"/>
  <c r="B3338" i="12"/>
  <c r="B3339" i="12"/>
  <c r="B3340" i="12"/>
  <c r="B3341" i="12"/>
  <c r="B3342" i="12"/>
  <c r="B3343" i="12"/>
  <c r="B3344" i="12"/>
  <c r="B3345" i="12"/>
  <c r="B3346" i="12"/>
  <c r="B3347" i="12"/>
  <c r="B3348" i="12"/>
  <c r="B3349" i="12"/>
  <c r="B3350" i="12"/>
  <c r="B3351" i="12"/>
  <c r="B3352" i="12"/>
  <c r="B3353" i="12"/>
  <c r="B3354" i="12"/>
  <c r="B3355" i="12"/>
  <c r="B3356" i="12"/>
  <c r="B3357" i="12"/>
  <c r="B3358" i="12"/>
  <c r="B3359" i="12"/>
  <c r="B3360" i="12"/>
  <c r="B3361" i="12"/>
  <c r="B3362" i="12"/>
  <c r="B3363" i="12"/>
  <c r="B3364" i="12"/>
  <c r="B3365" i="12"/>
  <c r="B3366" i="12"/>
  <c r="B3367" i="12"/>
  <c r="B3368" i="12"/>
  <c r="B3369" i="12"/>
  <c r="B3370" i="12"/>
  <c r="B3371" i="12"/>
  <c r="B3372" i="12"/>
  <c r="B3373" i="12"/>
  <c r="B3374" i="12"/>
  <c r="B3375" i="12"/>
  <c r="B3376" i="12"/>
  <c r="B3377" i="12"/>
  <c r="B3378" i="12"/>
  <c r="B3379" i="12"/>
  <c r="B3380" i="12"/>
  <c r="B3381" i="12"/>
  <c r="B3382" i="12"/>
  <c r="B3383" i="12"/>
  <c r="B3384" i="12"/>
  <c r="B3385" i="12"/>
  <c r="B3386" i="12"/>
  <c r="B3387" i="12"/>
  <c r="B3388" i="12"/>
  <c r="B3389" i="12"/>
  <c r="B3390" i="12"/>
  <c r="B3391" i="12"/>
  <c r="B3392" i="12"/>
  <c r="B3393" i="12"/>
  <c r="B3394" i="12"/>
  <c r="B3395" i="12"/>
  <c r="B3396" i="12"/>
  <c r="B3397" i="12"/>
  <c r="B3398" i="12"/>
  <c r="B3399" i="12"/>
  <c r="B3400" i="12"/>
  <c r="B3401" i="12"/>
  <c r="B3402" i="12"/>
  <c r="B3403" i="12"/>
  <c r="B3404" i="12"/>
  <c r="B3405" i="12"/>
  <c r="B3406" i="12"/>
  <c r="B3407" i="12"/>
  <c r="B3408" i="12"/>
  <c r="B3409" i="12"/>
  <c r="B3410" i="12"/>
  <c r="B3411" i="12"/>
  <c r="B3412" i="12"/>
  <c r="B3413" i="12"/>
  <c r="B3414" i="12"/>
  <c r="B3415" i="12"/>
  <c r="B3416" i="12"/>
  <c r="B3417" i="12"/>
  <c r="B3418" i="12"/>
  <c r="B3419" i="12"/>
  <c r="B3420" i="12"/>
  <c r="B3421" i="12"/>
  <c r="B3422" i="12"/>
  <c r="B3423" i="12"/>
  <c r="B3424" i="12"/>
  <c r="B3425" i="12"/>
  <c r="B3426" i="12"/>
  <c r="B3427" i="12"/>
  <c r="B3428" i="12"/>
  <c r="B3429" i="12"/>
  <c r="B3430" i="12"/>
  <c r="B3431" i="12"/>
  <c r="B3432" i="12"/>
  <c r="B3433" i="12"/>
  <c r="B3434" i="12"/>
  <c r="B3435" i="12"/>
  <c r="B3436" i="12"/>
  <c r="B3437" i="12"/>
  <c r="B3438" i="12"/>
  <c r="B3439" i="12"/>
  <c r="B3440" i="12"/>
  <c r="B3441" i="12"/>
  <c r="B3442" i="12"/>
  <c r="B3443" i="12"/>
  <c r="B3444" i="12"/>
  <c r="B3445" i="12"/>
  <c r="B3446" i="12"/>
  <c r="B3447" i="12"/>
  <c r="B3448" i="12"/>
  <c r="B3449" i="12"/>
  <c r="B3450" i="12"/>
  <c r="B3451" i="12"/>
  <c r="B3452" i="12"/>
  <c r="B3453" i="12"/>
  <c r="B3454" i="12"/>
  <c r="B3455" i="12"/>
  <c r="B3456" i="12"/>
  <c r="B3457" i="12"/>
  <c r="B3458" i="12"/>
  <c r="B3459" i="12"/>
  <c r="B3460" i="12"/>
  <c r="B3461" i="12"/>
  <c r="B3462" i="12"/>
  <c r="B3463" i="12"/>
  <c r="B3464" i="12"/>
  <c r="B3465" i="12"/>
  <c r="B3466" i="12"/>
  <c r="B3467" i="12"/>
  <c r="B3468" i="12"/>
  <c r="B3469" i="12"/>
  <c r="B3470" i="12"/>
  <c r="B3471" i="12"/>
  <c r="B3472" i="12"/>
  <c r="B3473" i="12"/>
  <c r="B3474" i="12"/>
  <c r="B3475" i="12"/>
  <c r="B3476" i="12"/>
  <c r="B3477" i="12"/>
  <c r="B3478" i="12"/>
  <c r="B3479" i="12"/>
  <c r="B3480" i="12"/>
  <c r="B3481" i="12"/>
  <c r="B3482" i="12"/>
  <c r="B3483" i="12"/>
  <c r="B3484" i="12"/>
  <c r="B3485" i="12"/>
  <c r="B3486" i="12"/>
  <c r="B3487" i="12"/>
  <c r="B3488" i="12"/>
  <c r="B3489" i="12"/>
  <c r="B3490" i="12"/>
  <c r="B3491" i="12"/>
  <c r="B3492" i="12"/>
  <c r="B3493" i="12"/>
  <c r="B3494" i="12"/>
  <c r="B3495" i="12"/>
  <c r="B3496" i="12"/>
  <c r="B3497" i="12"/>
  <c r="B3498" i="12"/>
  <c r="B3499" i="12"/>
  <c r="B3500" i="12"/>
  <c r="B3501" i="12"/>
  <c r="B3502" i="12"/>
  <c r="B3503" i="12"/>
  <c r="B3504" i="12"/>
  <c r="B3505" i="12"/>
  <c r="B3506" i="12"/>
  <c r="B3507" i="12"/>
  <c r="B3508" i="12"/>
  <c r="B3509" i="12"/>
  <c r="B3510" i="12"/>
  <c r="B3511" i="12"/>
  <c r="B3512" i="12"/>
  <c r="B3513" i="12"/>
  <c r="B3514" i="12"/>
  <c r="B3515" i="12"/>
  <c r="B3516" i="12"/>
  <c r="B3517" i="12"/>
  <c r="B3518" i="12"/>
  <c r="B3519" i="12"/>
  <c r="B3520" i="12"/>
  <c r="B3521" i="12"/>
  <c r="B3522" i="12"/>
  <c r="B3523" i="12"/>
  <c r="B3524" i="12"/>
  <c r="B3525" i="12"/>
  <c r="B3526" i="12"/>
  <c r="B3527" i="12"/>
  <c r="B3528" i="12"/>
  <c r="B3529" i="12"/>
  <c r="B3530" i="12"/>
  <c r="B3531" i="12"/>
  <c r="B3532" i="12"/>
  <c r="B3533" i="12"/>
  <c r="B3534" i="12"/>
  <c r="B3535" i="12"/>
  <c r="B3536" i="12"/>
  <c r="B3537" i="12"/>
  <c r="B3538" i="12"/>
  <c r="B3539" i="12"/>
  <c r="B3540" i="12"/>
  <c r="B3541" i="12"/>
  <c r="B3542" i="12"/>
  <c r="B3543" i="12"/>
  <c r="B3544" i="12"/>
  <c r="B3545" i="12"/>
  <c r="B3546" i="12"/>
  <c r="B3547" i="12"/>
  <c r="B3548" i="12"/>
  <c r="B3549" i="12"/>
  <c r="B3550" i="12"/>
  <c r="B3551" i="12"/>
  <c r="B3552" i="12"/>
  <c r="B3553" i="12"/>
  <c r="B3554" i="12"/>
  <c r="B3555" i="12"/>
  <c r="B3556" i="12"/>
  <c r="B3557" i="12"/>
  <c r="B3558" i="12"/>
  <c r="B3559" i="12"/>
  <c r="B3560" i="12"/>
  <c r="B3561" i="12"/>
  <c r="B3562" i="12"/>
  <c r="B3563" i="12"/>
  <c r="B3564" i="12"/>
  <c r="B3565" i="12"/>
  <c r="B3566" i="12"/>
  <c r="B3567" i="12"/>
  <c r="B3568" i="12"/>
  <c r="B3569" i="12"/>
  <c r="B3570" i="12"/>
  <c r="B3571" i="12"/>
  <c r="B3572" i="12"/>
  <c r="B3573" i="12"/>
  <c r="B3574" i="12"/>
  <c r="B3575" i="12"/>
  <c r="B3576" i="12"/>
  <c r="B3577" i="12"/>
  <c r="B3578" i="12"/>
  <c r="B3579" i="12"/>
  <c r="B3580" i="12"/>
  <c r="B3581" i="12"/>
  <c r="B3582" i="12"/>
  <c r="B3583" i="12"/>
  <c r="B3584" i="12"/>
  <c r="B3585" i="12"/>
  <c r="B3586" i="12"/>
  <c r="B3587" i="12"/>
  <c r="B3588" i="12"/>
  <c r="B3589" i="12"/>
  <c r="B3590" i="12"/>
  <c r="B3591" i="12"/>
  <c r="B3592" i="12"/>
  <c r="B3593" i="12"/>
  <c r="B3594" i="12"/>
  <c r="B3595" i="12"/>
  <c r="B3596" i="12"/>
  <c r="B3597" i="12"/>
  <c r="B3598" i="12"/>
  <c r="B3599" i="12"/>
  <c r="B3600" i="12"/>
  <c r="B3601" i="12"/>
  <c r="B3602" i="12"/>
  <c r="B3603" i="12"/>
  <c r="B3604" i="12"/>
  <c r="B3605" i="12"/>
  <c r="B3606" i="12"/>
  <c r="B3607" i="12"/>
  <c r="B3608" i="12"/>
  <c r="B3609" i="12"/>
  <c r="B3610" i="12"/>
  <c r="B3611" i="12"/>
  <c r="B3612" i="12"/>
  <c r="B3613" i="12"/>
  <c r="B3614" i="12"/>
  <c r="B3615" i="12"/>
  <c r="B3616" i="12"/>
  <c r="B3617" i="12"/>
  <c r="B3618" i="12"/>
  <c r="B3619" i="12"/>
  <c r="B3620" i="12"/>
  <c r="B3621" i="12"/>
  <c r="B3622" i="12"/>
  <c r="B3623" i="12"/>
  <c r="B3624" i="12"/>
  <c r="B3625" i="12"/>
  <c r="B3626" i="12"/>
  <c r="B3627" i="12"/>
  <c r="B3628" i="12"/>
  <c r="B3629" i="12"/>
  <c r="B3630" i="12"/>
  <c r="B3631" i="12"/>
  <c r="B3632" i="12"/>
  <c r="B3633" i="12"/>
  <c r="B3634" i="12"/>
  <c r="B3635" i="12"/>
  <c r="B3636" i="12"/>
  <c r="B3637" i="12"/>
  <c r="B3638" i="12"/>
  <c r="B3639" i="12"/>
  <c r="B3640" i="12"/>
  <c r="B3641" i="12"/>
  <c r="B3642" i="12"/>
  <c r="B3643" i="12"/>
  <c r="B3644" i="12"/>
  <c r="B3645" i="12"/>
  <c r="B3646" i="12"/>
  <c r="B3647" i="12"/>
  <c r="B3648" i="12"/>
  <c r="B3649" i="12"/>
  <c r="B3650" i="12"/>
  <c r="B3651" i="12"/>
  <c r="B3652" i="12"/>
  <c r="B3653" i="12"/>
  <c r="B3654" i="12"/>
  <c r="B3655" i="12"/>
  <c r="B3656" i="12"/>
  <c r="B3657" i="12"/>
  <c r="B3658" i="12"/>
  <c r="B3659" i="12"/>
  <c r="B3660" i="12"/>
  <c r="B3661" i="12"/>
  <c r="B3662" i="12"/>
  <c r="B3663" i="12"/>
  <c r="B3664" i="12"/>
  <c r="B3665" i="12"/>
  <c r="B3666" i="12"/>
  <c r="B3667" i="12"/>
  <c r="B3668" i="12"/>
  <c r="B3669" i="12"/>
  <c r="B3670" i="12"/>
  <c r="B3671" i="12"/>
  <c r="B3672" i="12"/>
  <c r="B3673" i="12"/>
  <c r="B3674" i="12"/>
  <c r="B3675" i="12"/>
  <c r="B3676" i="12"/>
  <c r="B3677" i="12"/>
  <c r="B3678" i="12"/>
  <c r="B3679" i="12"/>
  <c r="B3680" i="12"/>
  <c r="B3681" i="12"/>
  <c r="B3682" i="12"/>
  <c r="B3683" i="12"/>
  <c r="B3684" i="12"/>
  <c r="B3685" i="12"/>
  <c r="B3686" i="12"/>
  <c r="B3687" i="12"/>
  <c r="B3688" i="12"/>
  <c r="B3689" i="12"/>
  <c r="B3690" i="12"/>
  <c r="B3691" i="12"/>
  <c r="B3692" i="12"/>
  <c r="B3693" i="12"/>
  <c r="B3694" i="12"/>
  <c r="B3695" i="12"/>
  <c r="B3696" i="12"/>
  <c r="B3697" i="12"/>
  <c r="B3698" i="12"/>
  <c r="B3699" i="12"/>
  <c r="B3700" i="12"/>
  <c r="B3701" i="12"/>
  <c r="B3702" i="12"/>
  <c r="B3703" i="12"/>
  <c r="B3704" i="12"/>
  <c r="B3705" i="12"/>
  <c r="B3706" i="12"/>
  <c r="B3707" i="12"/>
  <c r="B3708" i="12"/>
  <c r="B3709" i="12"/>
  <c r="B3710" i="12"/>
  <c r="B3711" i="12"/>
  <c r="B3712" i="12"/>
  <c r="B3713" i="12"/>
  <c r="B3714" i="12"/>
  <c r="B3715" i="12"/>
  <c r="B3716" i="12"/>
  <c r="B3717" i="12"/>
  <c r="B3718" i="12"/>
  <c r="B3719" i="12"/>
  <c r="B3720" i="12"/>
  <c r="B3721" i="12"/>
  <c r="B3722" i="12"/>
  <c r="B3723" i="12"/>
  <c r="B3724" i="12"/>
  <c r="B3725" i="12"/>
  <c r="B3726" i="12"/>
  <c r="B3727" i="12"/>
  <c r="B3728" i="12"/>
  <c r="B3729" i="12"/>
  <c r="B3730" i="12"/>
  <c r="B3731" i="12"/>
  <c r="B3732" i="12"/>
  <c r="B3733" i="12"/>
  <c r="B3734" i="12"/>
  <c r="B3735" i="12"/>
  <c r="B3736" i="12"/>
  <c r="B3737" i="12"/>
  <c r="B3738" i="12"/>
  <c r="B3739" i="12"/>
  <c r="B3740" i="12"/>
  <c r="B3741" i="12"/>
  <c r="B3742" i="12"/>
  <c r="B3743" i="12"/>
  <c r="B3744" i="12"/>
  <c r="B3745" i="12"/>
  <c r="B3746" i="12"/>
  <c r="B3747" i="12"/>
  <c r="B3748" i="12"/>
  <c r="B3749" i="12"/>
  <c r="B3750" i="12"/>
  <c r="B3751" i="12"/>
  <c r="B3752" i="12"/>
  <c r="B3753" i="12"/>
  <c r="B3754" i="12"/>
  <c r="B3755" i="12"/>
  <c r="B3756" i="12"/>
  <c r="B3757" i="12"/>
  <c r="B3758" i="12"/>
  <c r="B3759" i="12"/>
  <c r="B3760" i="12"/>
  <c r="B3761" i="12"/>
  <c r="B3762" i="12"/>
  <c r="B3763" i="12"/>
  <c r="B3764" i="12"/>
  <c r="B3765" i="12"/>
  <c r="B3766" i="12"/>
  <c r="B3767" i="12"/>
  <c r="B3768" i="12"/>
  <c r="B3769" i="12"/>
  <c r="B3770" i="12"/>
  <c r="B3771" i="12"/>
  <c r="B3772" i="12"/>
  <c r="B3773" i="12"/>
  <c r="B3774" i="12"/>
  <c r="B3775" i="12"/>
  <c r="B3776" i="12"/>
  <c r="B3777" i="12"/>
  <c r="B3778" i="12"/>
  <c r="B3779" i="12"/>
  <c r="B3780" i="12"/>
  <c r="B3781" i="12"/>
  <c r="B3782" i="12"/>
  <c r="B3783" i="12"/>
  <c r="B3784" i="12"/>
  <c r="B3785" i="12"/>
  <c r="B3786" i="12"/>
  <c r="B3787" i="12"/>
  <c r="B3788" i="12"/>
  <c r="B3789" i="12"/>
  <c r="B3790" i="12"/>
  <c r="B3791" i="12"/>
  <c r="B3792" i="12"/>
  <c r="B3793" i="12"/>
  <c r="B3794" i="12"/>
  <c r="B3795" i="12"/>
  <c r="B3796" i="12"/>
  <c r="B3797" i="12"/>
  <c r="B3798" i="12"/>
  <c r="B3799" i="12"/>
  <c r="B3800" i="12"/>
  <c r="B3801" i="12"/>
  <c r="B3802" i="12"/>
  <c r="B3803" i="12"/>
  <c r="B3804" i="12"/>
  <c r="B3805" i="12"/>
  <c r="B3806" i="12"/>
  <c r="B3807" i="12"/>
  <c r="B3808" i="12"/>
  <c r="B3809" i="12"/>
  <c r="B3810" i="12"/>
  <c r="B3811" i="12"/>
  <c r="B3812" i="12"/>
  <c r="B3813" i="12"/>
  <c r="B3814" i="12"/>
  <c r="B3815" i="12"/>
  <c r="B3816" i="12"/>
  <c r="B3817" i="12"/>
  <c r="B3818" i="12"/>
  <c r="B3819" i="12"/>
  <c r="B3820" i="12"/>
  <c r="B3821" i="12"/>
  <c r="B3822" i="12"/>
  <c r="B3823" i="12"/>
  <c r="B3824" i="12"/>
  <c r="B3825" i="12"/>
  <c r="B3826" i="12"/>
  <c r="B3827" i="12"/>
  <c r="B3828" i="12"/>
  <c r="B3829" i="12"/>
  <c r="B3830" i="12"/>
  <c r="B3831" i="12"/>
  <c r="B3832" i="12"/>
  <c r="B3833" i="12"/>
  <c r="B3834" i="12"/>
  <c r="B3835" i="12"/>
  <c r="B3836" i="12"/>
  <c r="B3837" i="12"/>
  <c r="B3838" i="12"/>
  <c r="B3839" i="12"/>
  <c r="B3840" i="12"/>
  <c r="B3841" i="12"/>
  <c r="B3842" i="12"/>
  <c r="B3843" i="12"/>
  <c r="B3844" i="12"/>
  <c r="B3845" i="12"/>
  <c r="B3846" i="12"/>
  <c r="B3847" i="12"/>
  <c r="B3848" i="12"/>
  <c r="B3849" i="12"/>
  <c r="B3850" i="12"/>
  <c r="B3851" i="12"/>
  <c r="B3852" i="12"/>
  <c r="B3853" i="12"/>
  <c r="B3854" i="12"/>
  <c r="B3855" i="12"/>
  <c r="B3856" i="12"/>
  <c r="B3857" i="12"/>
  <c r="B3858" i="12"/>
  <c r="B3859" i="12"/>
  <c r="B3860" i="12"/>
  <c r="B3861" i="12"/>
  <c r="B3862" i="12"/>
  <c r="B3863" i="12"/>
  <c r="B3864" i="12"/>
  <c r="B3865" i="12"/>
  <c r="B3866" i="12"/>
  <c r="B3867" i="12"/>
  <c r="B3868" i="12"/>
  <c r="B3869" i="12"/>
  <c r="B3870" i="12"/>
  <c r="B3871" i="12"/>
  <c r="B3872" i="12"/>
  <c r="B3873" i="12"/>
  <c r="B3874" i="12"/>
  <c r="B3875" i="12"/>
  <c r="B3876" i="12"/>
  <c r="B3877" i="12"/>
  <c r="B3878" i="12"/>
  <c r="B3879" i="12"/>
  <c r="B3880" i="12"/>
  <c r="B3881" i="12"/>
  <c r="B3882" i="12"/>
  <c r="B3883" i="12"/>
  <c r="B3884" i="12"/>
  <c r="B3885" i="12"/>
  <c r="B3886" i="12"/>
  <c r="B3887" i="12"/>
  <c r="B3888" i="12"/>
  <c r="B3889" i="12"/>
  <c r="B3890" i="12"/>
  <c r="B3891" i="12"/>
  <c r="B3892" i="12"/>
  <c r="B3893" i="12"/>
  <c r="B3894" i="12"/>
  <c r="B3895" i="12"/>
  <c r="B3896" i="12"/>
  <c r="B3897" i="12"/>
  <c r="B3898" i="12"/>
  <c r="B3899" i="12"/>
  <c r="B3900" i="12"/>
  <c r="B3901" i="12"/>
  <c r="B3902" i="12"/>
  <c r="B3903" i="12"/>
  <c r="B3904" i="12"/>
  <c r="B3905" i="12"/>
  <c r="B3906" i="12"/>
  <c r="B3907" i="12"/>
  <c r="B3908" i="12"/>
  <c r="B3909" i="12"/>
  <c r="B3910" i="12"/>
  <c r="B3911" i="12"/>
  <c r="B3912" i="12"/>
  <c r="B3913" i="12"/>
  <c r="B3914" i="12"/>
  <c r="B3915" i="12"/>
  <c r="B3916" i="12"/>
  <c r="B3917" i="12"/>
  <c r="B3918" i="12"/>
  <c r="B3919" i="12"/>
  <c r="B3920" i="12"/>
  <c r="B3921" i="12"/>
  <c r="B3922" i="12"/>
  <c r="B3923" i="12"/>
  <c r="B3924" i="12"/>
  <c r="B3925" i="12"/>
  <c r="B3926" i="12"/>
  <c r="B3927" i="12"/>
  <c r="B3928" i="12"/>
  <c r="B3929" i="12"/>
  <c r="B3930" i="12"/>
  <c r="B3931" i="12"/>
  <c r="B3932" i="12"/>
  <c r="B3933" i="12"/>
  <c r="B3934" i="12"/>
  <c r="B3935" i="12"/>
  <c r="B3936" i="12"/>
  <c r="B3937" i="12"/>
  <c r="B3938" i="12"/>
  <c r="B3939" i="12"/>
  <c r="B3940" i="12"/>
  <c r="B3941" i="12"/>
  <c r="B3942" i="12"/>
  <c r="B3943" i="12"/>
  <c r="B3944" i="12"/>
  <c r="B3945" i="12"/>
  <c r="B3946" i="12"/>
  <c r="B3947" i="12"/>
  <c r="B3948" i="12"/>
  <c r="B3949" i="12"/>
  <c r="B3950" i="12"/>
  <c r="B3951" i="12"/>
  <c r="B3952" i="12"/>
  <c r="B3953" i="12"/>
  <c r="B3954" i="12"/>
  <c r="B3955" i="12"/>
  <c r="B3956" i="12"/>
  <c r="B3957" i="12"/>
  <c r="B3958" i="12"/>
  <c r="B3959" i="12"/>
  <c r="B3960" i="12"/>
  <c r="B3961" i="12"/>
  <c r="B3962" i="12"/>
  <c r="B3963" i="12"/>
  <c r="B3964" i="12"/>
  <c r="B3965" i="12"/>
  <c r="B3966" i="12"/>
  <c r="B3967" i="12"/>
  <c r="B3968" i="12"/>
  <c r="B3969" i="12"/>
  <c r="B3970" i="12"/>
  <c r="B3971" i="12"/>
  <c r="B3972" i="12"/>
  <c r="B3973" i="12"/>
  <c r="B3974" i="12"/>
  <c r="B3975" i="12"/>
  <c r="B3976" i="12"/>
  <c r="B3977" i="12"/>
  <c r="B3978" i="12"/>
  <c r="B3979" i="12"/>
  <c r="B3980" i="12"/>
  <c r="B3981" i="12"/>
  <c r="B3982" i="12"/>
  <c r="B3983" i="12"/>
  <c r="B3984" i="12"/>
  <c r="B3985" i="12"/>
  <c r="B3986" i="12"/>
  <c r="B3987" i="12"/>
  <c r="B3988" i="12"/>
  <c r="B3989" i="12"/>
  <c r="B3990" i="12"/>
  <c r="B3991" i="12"/>
  <c r="B3992" i="12"/>
  <c r="B3993" i="12"/>
  <c r="B3994" i="12"/>
  <c r="B3995" i="12"/>
  <c r="B3996" i="12"/>
  <c r="B3997" i="12"/>
  <c r="B3998" i="12"/>
  <c r="B3999" i="12"/>
  <c r="B4000" i="12"/>
  <c r="B4001" i="12"/>
  <c r="B4002" i="12"/>
  <c r="B4003" i="12"/>
  <c r="B4004" i="12"/>
  <c r="B4005" i="12"/>
  <c r="B4006" i="12"/>
  <c r="B4007" i="12"/>
  <c r="B4008" i="12"/>
  <c r="B4009" i="12"/>
  <c r="B4010" i="12"/>
  <c r="B4011" i="12"/>
  <c r="B4012" i="12"/>
  <c r="B4013" i="12"/>
  <c r="B4014" i="12"/>
  <c r="B4015" i="12"/>
  <c r="B4016" i="12"/>
  <c r="B4017" i="12"/>
  <c r="B4018" i="12"/>
  <c r="B4019" i="12"/>
  <c r="B4020" i="12"/>
  <c r="B4021" i="12"/>
  <c r="B4022" i="12"/>
  <c r="B4023" i="12"/>
  <c r="B4024" i="12"/>
  <c r="B4025" i="12"/>
  <c r="B4026" i="12"/>
  <c r="B4027" i="12"/>
  <c r="B4028" i="12"/>
  <c r="B4029" i="12"/>
  <c r="B4030" i="12"/>
  <c r="B4031" i="12"/>
  <c r="B4032" i="12"/>
  <c r="B4033" i="12"/>
  <c r="B4034" i="12"/>
  <c r="B4035" i="12"/>
  <c r="B4036" i="12"/>
  <c r="B4037" i="12"/>
  <c r="B4038" i="12"/>
  <c r="B4039" i="12"/>
  <c r="B4040" i="12"/>
  <c r="B4041" i="12"/>
  <c r="B4042" i="12"/>
  <c r="B4043" i="12"/>
  <c r="B4044" i="12"/>
  <c r="B4045" i="12"/>
  <c r="B4046" i="12"/>
  <c r="B4047" i="12"/>
  <c r="B4048" i="12"/>
  <c r="B4049" i="12"/>
  <c r="B4050" i="12"/>
  <c r="B4051" i="12"/>
  <c r="B4052" i="12"/>
  <c r="B4053" i="12"/>
  <c r="B4054" i="12"/>
  <c r="B4055" i="12"/>
  <c r="B4056" i="12"/>
  <c r="B4057" i="12"/>
  <c r="B4058" i="12"/>
  <c r="B4059" i="12"/>
  <c r="B4060" i="12"/>
  <c r="B4061" i="12"/>
  <c r="B4062" i="12"/>
  <c r="B4063" i="12"/>
  <c r="B4064" i="12"/>
  <c r="B4065" i="12"/>
  <c r="B4066" i="12"/>
  <c r="B4067" i="12"/>
  <c r="B4068" i="12"/>
  <c r="B4069" i="12"/>
  <c r="B4070" i="12"/>
  <c r="B4071" i="12"/>
  <c r="B4072" i="12"/>
  <c r="B4073" i="12"/>
  <c r="B4074" i="12"/>
  <c r="B4075" i="12"/>
  <c r="B4076" i="12"/>
  <c r="B4077" i="12"/>
  <c r="B4078" i="12"/>
  <c r="B4079" i="12"/>
  <c r="B4080" i="12"/>
  <c r="B4081" i="12"/>
  <c r="B4082" i="12"/>
  <c r="B4083" i="12"/>
  <c r="B4084" i="12"/>
  <c r="B4085" i="12"/>
  <c r="B4086" i="12"/>
  <c r="B4087" i="12"/>
  <c r="B4088" i="12"/>
  <c r="B4089" i="12"/>
  <c r="B4090" i="12"/>
  <c r="B4091" i="12"/>
  <c r="B4092" i="12"/>
  <c r="B4093" i="12"/>
  <c r="B4094" i="12"/>
  <c r="B4095" i="12"/>
  <c r="B4096" i="12"/>
  <c r="B4097" i="12"/>
  <c r="B4098" i="12"/>
  <c r="B4099" i="12"/>
  <c r="B4100" i="12"/>
  <c r="B4101" i="12"/>
  <c r="B4102" i="12"/>
  <c r="B4103" i="12"/>
  <c r="B4104" i="12"/>
  <c r="B4105" i="12"/>
  <c r="B4106" i="12"/>
  <c r="B4107" i="12"/>
  <c r="B4108" i="12"/>
  <c r="B4109" i="12"/>
  <c r="B4110" i="12"/>
  <c r="B4111" i="12"/>
  <c r="B4112" i="12"/>
  <c r="B4113" i="12"/>
  <c r="B4114" i="12"/>
  <c r="B4115" i="12"/>
  <c r="B4116" i="12"/>
  <c r="B4117" i="12"/>
  <c r="B4118" i="12"/>
  <c r="B4119" i="12"/>
  <c r="B4120" i="12"/>
  <c r="B4121" i="12"/>
  <c r="B4122" i="12"/>
  <c r="B4123" i="12"/>
  <c r="B4124" i="12"/>
  <c r="B4125" i="12"/>
  <c r="B4126" i="12"/>
  <c r="B4127" i="12"/>
  <c r="B4128" i="12"/>
  <c r="B4129" i="12"/>
  <c r="B4130" i="12"/>
  <c r="B4131" i="12"/>
  <c r="B4132" i="12"/>
  <c r="B4133" i="12"/>
  <c r="B4134" i="12"/>
  <c r="B4135" i="12"/>
  <c r="B4136" i="12"/>
  <c r="B4137" i="12"/>
  <c r="B4138" i="12"/>
  <c r="B4139" i="12"/>
  <c r="B4140" i="12"/>
  <c r="B4141" i="12"/>
  <c r="B4142" i="12"/>
  <c r="B4143" i="12"/>
  <c r="B4144" i="12"/>
  <c r="B4145" i="12"/>
  <c r="B4146" i="12"/>
  <c r="B4147" i="12"/>
  <c r="B4148" i="12"/>
  <c r="B4149" i="12"/>
  <c r="B4150" i="12"/>
  <c r="B4151" i="12"/>
  <c r="B4152" i="12"/>
  <c r="B4153" i="12"/>
  <c r="B4154" i="12"/>
  <c r="B4155" i="12"/>
  <c r="B4156" i="12"/>
  <c r="B4157" i="12"/>
  <c r="B4158" i="12"/>
  <c r="B4159" i="12"/>
  <c r="B4160" i="12"/>
  <c r="B4161" i="12"/>
  <c r="B4162" i="12"/>
  <c r="B4163" i="12"/>
  <c r="B4164" i="12"/>
  <c r="B4165" i="12"/>
  <c r="B4166" i="12"/>
  <c r="B4167" i="12"/>
  <c r="B4168" i="12"/>
  <c r="B4169" i="12"/>
  <c r="B4170" i="12"/>
  <c r="B4171" i="12"/>
  <c r="B4172" i="12"/>
  <c r="B4173" i="12"/>
  <c r="B4174" i="12"/>
  <c r="B4175" i="12"/>
  <c r="B4176" i="12"/>
  <c r="B4177" i="12"/>
  <c r="B4178" i="12"/>
  <c r="B4179" i="12"/>
  <c r="B4180" i="12"/>
  <c r="B4181" i="12"/>
  <c r="B4182" i="12"/>
  <c r="B4183" i="12"/>
  <c r="B4184" i="12"/>
  <c r="B4185" i="12"/>
  <c r="B4186" i="12"/>
  <c r="B4187" i="12"/>
  <c r="B4188" i="12"/>
  <c r="B4189" i="12"/>
  <c r="B4190" i="12"/>
  <c r="B4191" i="12"/>
  <c r="B4192" i="12"/>
  <c r="B4193" i="12"/>
  <c r="B4194" i="12"/>
  <c r="B4195" i="12"/>
  <c r="B4196" i="12"/>
  <c r="B4197" i="12"/>
  <c r="B4198" i="12"/>
  <c r="B4199" i="12"/>
  <c r="B4200" i="12"/>
  <c r="B4201" i="12"/>
  <c r="B4202" i="12"/>
  <c r="B4203" i="12"/>
  <c r="B4204" i="12"/>
  <c r="B4205" i="12"/>
  <c r="B4206" i="12"/>
  <c r="B4207" i="12"/>
  <c r="B4208" i="12"/>
  <c r="B4209" i="12"/>
  <c r="B4210" i="12"/>
  <c r="B4211" i="12"/>
  <c r="B4212" i="12"/>
  <c r="B4213" i="12"/>
  <c r="B4214" i="12"/>
  <c r="B4215" i="12"/>
  <c r="B4216" i="12"/>
  <c r="B4217" i="12"/>
  <c r="B4218" i="12"/>
  <c r="B4219" i="12"/>
  <c r="B4220" i="12"/>
  <c r="B4221" i="12"/>
  <c r="B4222" i="12"/>
  <c r="B4223" i="12"/>
  <c r="B4224" i="12"/>
  <c r="B4225" i="12"/>
  <c r="B4226" i="12"/>
  <c r="B4227" i="12"/>
  <c r="B4228" i="12"/>
  <c r="B4229" i="12"/>
  <c r="B4230" i="12"/>
  <c r="B4231" i="12"/>
  <c r="B4232" i="12"/>
  <c r="B4233" i="12"/>
  <c r="B4234" i="12"/>
  <c r="B4235" i="12"/>
  <c r="B4236" i="12"/>
  <c r="B4237" i="12"/>
  <c r="B4238" i="12"/>
  <c r="B4239" i="12"/>
  <c r="B4240" i="12"/>
  <c r="B4241" i="12"/>
  <c r="B4242" i="12"/>
  <c r="B4243" i="12"/>
  <c r="B4244" i="12"/>
  <c r="B4245" i="12"/>
  <c r="B4246" i="12"/>
  <c r="B4247" i="12"/>
  <c r="B4248" i="12"/>
  <c r="B4249" i="12"/>
  <c r="B4250" i="12"/>
  <c r="B4251" i="12"/>
  <c r="B4252" i="12"/>
  <c r="B4253" i="12"/>
  <c r="B4254" i="12"/>
  <c r="B4255" i="12"/>
  <c r="B4256" i="12"/>
  <c r="B4257" i="12"/>
  <c r="B4258" i="12"/>
  <c r="B4259" i="12"/>
  <c r="B4260" i="12"/>
  <c r="B4261" i="12"/>
  <c r="B4262" i="12"/>
  <c r="B4263" i="12"/>
  <c r="B4264" i="12"/>
  <c r="B4265" i="12"/>
  <c r="B4266" i="12"/>
  <c r="B4267" i="12"/>
  <c r="B4268" i="12"/>
  <c r="B4269" i="12"/>
  <c r="B4270" i="12"/>
  <c r="B4271" i="12"/>
  <c r="B4272" i="12"/>
  <c r="B4273" i="12"/>
  <c r="B4274" i="12"/>
  <c r="B4275" i="12"/>
  <c r="B4276" i="12"/>
  <c r="B4277" i="12"/>
  <c r="B4278" i="12"/>
  <c r="B4279" i="12"/>
  <c r="B4280" i="12"/>
  <c r="B4281" i="12"/>
  <c r="B4282" i="12"/>
  <c r="B4283" i="12"/>
  <c r="B4284" i="12"/>
  <c r="B4285" i="12"/>
  <c r="B4286" i="12"/>
  <c r="B4287" i="12"/>
  <c r="B4288" i="12"/>
  <c r="B4289" i="12"/>
  <c r="B4290" i="12"/>
  <c r="B4291" i="12"/>
  <c r="B4292" i="12"/>
  <c r="B4293" i="12"/>
  <c r="B4294" i="12"/>
  <c r="B4295" i="12"/>
  <c r="B4296" i="12"/>
  <c r="B4297" i="12"/>
  <c r="B4298" i="12"/>
  <c r="B4299" i="12"/>
  <c r="B4300" i="12"/>
  <c r="B4301" i="12"/>
  <c r="B4302" i="12"/>
  <c r="B4303" i="12"/>
  <c r="B4304" i="12"/>
  <c r="B4305" i="12"/>
  <c r="B4306" i="12"/>
  <c r="B4307" i="12"/>
  <c r="B4308" i="12"/>
  <c r="B4309" i="12"/>
  <c r="B4310" i="12"/>
  <c r="B4311" i="12"/>
  <c r="B4312" i="12"/>
  <c r="B4313" i="12"/>
  <c r="B4314" i="12"/>
  <c r="B4315" i="12"/>
  <c r="B4316" i="12"/>
  <c r="B4317" i="12"/>
  <c r="B4318" i="12"/>
  <c r="B4319" i="12"/>
  <c r="B4320" i="12"/>
  <c r="B4321" i="12"/>
  <c r="B4322" i="12"/>
  <c r="B4323" i="12"/>
  <c r="B4324" i="12"/>
  <c r="B4325" i="12"/>
  <c r="B4326" i="12"/>
  <c r="B4327" i="12"/>
  <c r="B4328" i="12"/>
  <c r="B4329" i="12"/>
  <c r="B4330" i="12"/>
  <c r="B4331" i="12"/>
  <c r="B4332" i="12"/>
  <c r="B4333" i="12"/>
  <c r="B4334" i="12"/>
  <c r="B4335" i="12"/>
  <c r="B4336" i="12"/>
  <c r="B4337" i="12"/>
  <c r="B4338" i="12"/>
  <c r="B4339" i="12"/>
  <c r="B4340" i="12"/>
  <c r="B4341" i="12"/>
  <c r="B4342" i="12"/>
  <c r="B4343" i="12"/>
  <c r="B4344" i="12"/>
  <c r="B4345" i="12"/>
  <c r="B4346" i="12"/>
  <c r="B4347" i="12"/>
  <c r="B4348" i="12"/>
  <c r="B4349" i="12"/>
  <c r="B4350" i="12"/>
  <c r="B4351" i="12"/>
  <c r="B4352" i="12"/>
  <c r="B4353" i="12"/>
  <c r="B4354" i="12"/>
  <c r="B4355" i="12"/>
  <c r="B4356" i="12"/>
  <c r="B4357" i="12"/>
  <c r="B4358" i="12"/>
  <c r="B4359" i="12"/>
  <c r="B4360" i="12"/>
  <c r="B4361" i="12"/>
  <c r="B4362" i="12"/>
  <c r="B4363" i="12"/>
  <c r="B4364" i="12"/>
  <c r="B4365" i="12"/>
  <c r="B4366" i="12"/>
  <c r="B4367" i="12"/>
  <c r="B4368" i="12"/>
  <c r="B4369" i="12"/>
  <c r="B4370" i="12"/>
  <c r="B4371" i="12"/>
  <c r="B4372" i="12"/>
  <c r="B4373" i="12"/>
  <c r="B4374" i="12"/>
  <c r="B4375" i="12"/>
  <c r="B4376" i="12"/>
  <c r="B4377" i="12"/>
  <c r="B4378" i="12"/>
  <c r="B4379" i="12"/>
  <c r="B4380" i="12"/>
  <c r="B4381" i="12"/>
  <c r="B4382" i="12"/>
  <c r="B4383" i="12"/>
  <c r="B4384" i="12"/>
  <c r="B4385" i="12"/>
  <c r="B4386" i="12"/>
  <c r="B4387" i="12"/>
  <c r="B4388" i="12"/>
  <c r="B4389" i="12"/>
  <c r="B4390" i="12"/>
  <c r="B4391" i="12"/>
  <c r="B4392" i="12"/>
  <c r="B4393" i="12"/>
  <c r="B4394" i="12"/>
  <c r="B4395" i="12"/>
  <c r="B4396" i="12"/>
  <c r="B4397" i="12"/>
  <c r="B4398" i="12"/>
  <c r="B4399" i="12"/>
  <c r="B4400" i="12"/>
  <c r="B4401" i="12"/>
  <c r="B4402" i="12"/>
  <c r="B4403" i="12"/>
  <c r="B4404" i="12"/>
  <c r="B4405" i="12"/>
  <c r="B4406" i="12"/>
  <c r="B4407" i="12"/>
  <c r="B4408" i="12"/>
  <c r="B4409" i="12"/>
  <c r="B4410" i="12"/>
  <c r="B4411" i="12"/>
  <c r="B4412" i="12"/>
  <c r="B4413" i="12"/>
  <c r="B4414" i="12"/>
  <c r="B4415" i="12"/>
  <c r="B4416" i="12"/>
  <c r="B4417" i="12"/>
  <c r="B4418" i="12"/>
  <c r="B4419" i="12"/>
  <c r="B4420" i="12"/>
  <c r="B4421" i="12"/>
  <c r="B4422" i="12"/>
  <c r="B4423" i="12"/>
  <c r="B4424" i="12"/>
  <c r="B4425" i="12"/>
  <c r="B4426" i="12"/>
  <c r="B4427" i="12"/>
  <c r="B4428" i="12"/>
  <c r="B4429" i="12"/>
  <c r="B4430" i="12"/>
  <c r="B4431" i="12"/>
  <c r="B4432" i="12"/>
  <c r="B4433" i="12"/>
  <c r="B4434" i="12"/>
  <c r="B4435" i="12"/>
  <c r="B4436" i="12"/>
  <c r="B4437" i="12"/>
  <c r="B4438" i="12"/>
  <c r="B4439" i="12"/>
  <c r="B4440" i="12"/>
  <c r="B4441" i="12"/>
  <c r="B4442" i="12"/>
  <c r="B4443" i="12"/>
  <c r="B4444" i="12"/>
  <c r="B4445" i="12"/>
  <c r="B4446" i="12"/>
  <c r="B4447" i="12"/>
  <c r="B4448" i="12"/>
  <c r="B4449" i="12"/>
  <c r="B4450" i="12"/>
  <c r="B4451" i="12"/>
  <c r="B4452" i="12"/>
  <c r="B4453" i="12"/>
  <c r="B4454" i="12"/>
  <c r="B4455" i="12"/>
  <c r="B4456" i="12"/>
  <c r="B4457" i="12"/>
  <c r="B4458" i="12"/>
  <c r="B4459" i="12"/>
  <c r="B4460" i="12"/>
  <c r="B4461" i="12"/>
  <c r="B4462" i="12"/>
  <c r="B4463" i="12"/>
  <c r="B4464" i="12"/>
  <c r="B4465" i="12"/>
  <c r="B4466" i="12"/>
  <c r="B4467" i="12"/>
  <c r="B4468" i="12"/>
  <c r="B4469" i="12"/>
  <c r="B4470" i="12"/>
  <c r="B4471" i="12"/>
  <c r="B4472" i="12"/>
  <c r="B4473" i="12"/>
  <c r="B4474" i="12"/>
  <c r="B4475" i="12"/>
  <c r="B4476" i="12"/>
  <c r="B4477" i="12"/>
  <c r="B4478" i="12"/>
  <c r="B4479" i="12"/>
  <c r="B4480" i="12"/>
  <c r="B4481" i="12"/>
  <c r="B4482" i="12"/>
  <c r="B4483" i="12"/>
  <c r="B4484" i="12"/>
  <c r="B4485" i="12"/>
  <c r="B4486" i="12"/>
  <c r="B4487" i="12"/>
  <c r="B4488" i="12"/>
  <c r="B4489" i="12"/>
  <c r="B4490" i="12"/>
  <c r="B4491" i="12"/>
  <c r="B4492" i="12"/>
  <c r="B4493" i="12"/>
  <c r="B4494" i="12"/>
  <c r="B4495" i="12"/>
  <c r="B4496" i="12"/>
  <c r="B4497" i="12"/>
  <c r="B4498" i="12"/>
  <c r="B4499" i="12"/>
  <c r="B4500" i="12"/>
  <c r="B4501" i="12"/>
  <c r="B4502" i="12"/>
  <c r="B4503" i="12"/>
  <c r="B4504" i="12"/>
  <c r="B4505" i="12"/>
  <c r="B4506" i="12"/>
  <c r="B4507" i="12"/>
  <c r="B4508" i="12"/>
  <c r="B4509" i="12"/>
  <c r="B4510" i="12"/>
  <c r="B4511" i="12"/>
  <c r="B4512" i="12"/>
  <c r="B4513" i="12"/>
  <c r="B4514" i="12"/>
  <c r="B4515" i="12"/>
  <c r="B4516" i="12"/>
  <c r="B4517" i="12"/>
  <c r="B4518" i="12"/>
  <c r="B4519" i="12"/>
  <c r="B4520" i="12"/>
  <c r="B4521" i="12"/>
  <c r="B4522" i="12"/>
  <c r="B4523" i="12"/>
  <c r="B4524" i="12"/>
  <c r="B4525" i="12"/>
  <c r="B4526" i="12"/>
  <c r="B4527" i="12"/>
  <c r="B4528" i="12"/>
  <c r="B4529" i="12"/>
  <c r="B4530" i="12"/>
  <c r="B4531" i="12"/>
  <c r="B4532" i="12"/>
  <c r="B4533" i="12"/>
  <c r="B4534" i="12"/>
  <c r="B4535" i="12"/>
  <c r="B4536" i="12"/>
  <c r="B4537" i="12"/>
  <c r="B4538" i="12"/>
  <c r="B4539" i="12"/>
  <c r="B4540" i="12"/>
  <c r="B4541" i="12"/>
  <c r="B4542" i="12"/>
  <c r="B4543" i="12"/>
  <c r="B4544" i="12"/>
  <c r="B4545" i="12"/>
  <c r="B4546" i="12"/>
  <c r="B4547" i="12"/>
  <c r="B4548" i="12"/>
  <c r="B4549" i="12"/>
  <c r="B4550" i="12"/>
  <c r="B4551" i="12"/>
  <c r="B4552" i="12"/>
  <c r="B4553" i="12"/>
  <c r="B4554" i="12"/>
  <c r="B4555" i="12"/>
  <c r="B4556" i="12"/>
  <c r="B4557" i="12"/>
  <c r="B4558" i="12"/>
  <c r="B4559" i="12"/>
  <c r="B4560" i="12"/>
  <c r="B4561" i="12"/>
  <c r="B4562" i="12"/>
  <c r="B4563" i="12"/>
  <c r="B4564" i="12"/>
  <c r="B4565" i="12"/>
  <c r="B4566" i="12"/>
  <c r="B4567" i="12"/>
  <c r="B4568" i="12"/>
  <c r="B4569" i="12"/>
  <c r="B4570" i="12"/>
  <c r="B4571" i="12"/>
  <c r="B4572" i="12"/>
  <c r="B4573" i="12"/>
  <c r="B4574" i="12"/>
  <c r="B4575" i="12"/>
  <c r="B4576" i="12"/>
  <c r="B4577" i="12"/>
  <c r="B4578" i="12"/>
  <c r="B4579" i="12"/>
  <c r="B4580" i="12"/>
  <c r="B4581" i="12"/>
  <c r="B4582" i="12"/>
  <c r="B4583" i="12"/>
  <c r="B4584" i="12"/>
  <c r="B4585" i="12"/>
  <c r="B4586" i="12"/>
  <c r="B4587" i="12"/>
  <c r="B4588" i="12"/>
  <c r="B4589" i="12"/>
  <c r="B4590" i="12"/>
  <c r="B4591" i="12"/>
  <c r="B4592" i="12"/>
  <c r="B4593" i="12"/>
  <c r="B4594" i="12"/>
  <c r="B4595" i="12"/>
  <c r="B4596" i="12"/>
  <c r="B4597" i="12"/>
  <c r="B4598" i="12"/>
  <c r="B4599" i="12"/>
  <c r="B4600" i="12"/>
  <c r="B4601" i="12"/>
  <c r="B4602" i="12"/>
  <c r="B4603" i="12"/>
  <c r="B4604" i="12"/>
  <c r="B4605" i="12"/>
  <c r="B4606" i="12"/>
  <c r="B4607" i="12"/>
  <c r="B4608" i="12"/>
  <c r="B4609" i="12"/>
  <c r="B4610" i="12"/>
  <c r="B4611" i="12"/>
  <c r="B4612" i="12"/>
  <c r="B4613" i="12"/>
  <c r="B4614" i="12"/>
  <c r="B4615" i="12"/>
  <c r="B4616" i="12"/>
  <c r="B4617" i="12"/>
  <c r="B4618" i="12"/>
  <c r="B4619" i="12"/>
  <c r="B4620" i="12"/>
  <c r="B4621" i="12"/>
  <c r="B4622" i="12"/>
  <c r="B4623" i="12"/>
  <c r="B4624" i="12"/>
  <c r="B4625" i="12"/>
  <c r="B4626" i="12"/>
  <c r="B4627" i="12"/>
  <c r="B4628" i="12"/>
  <c r="B4629" i="12"/>
  <c r="B4630" i="12"/>
  <c r="B4631" i="12"/>
  <c r="B4632" i="12"/>
  <c r="B4633" i="12"/>
  <c r="B4634" i="12"/>
  <c r="B4635" i="12"/>
  <c r="B4636" i="12"/>
  <c r="B4637" i="12"/>
  <c r="B4638" i="12"/>
  <c r="B4639" i="12"/>
  <c r="B4640" i="12"/>
  <c r="B4641" i="12"/>
  <c r="B4642" i="12"/>
  <c r="B4643" i="12"/>
  <c r="B4644" i="12"/>
  <c r="B4645" i="12"/>
  <c r="B4646" i="12"/>
  <c r="B4647" i="12"/>
  <c r="B4648" i="12"/>
  <c r="B4649" i="12"/>
  <c r="B4650" i="12"/>
  <c r="B4651" i="12"/>
  <c r="B4652" i="12"/>
  <c r="B4653" i="12"/>
  <c r="B4654" i="12"/>
  <c r="B4655" i="12"/>
  <c r="B4656" i="12"/>
  <c r="B4657" i="12"/>
  <c r="B4658" i="12"/>
  <c r="B4659" i="12"/>
  <c r="B4660" i="12"/>
  <c r="B4661" i="12"/>
  <c r="B4662" i="12"/>
  <c r="B4663" i="12"/>
  <c r="B4664" i="12"/>
  <c r="B4665" i="12"/>
  <c r="B4666" i="12"/>
  <c r="B4667" i="12"/>
  <c r="B4668" i="12"/>
  <c r="B4669" i="12"/>
  <c r="B4670" i="12"/>
  <c r="B4671" i="12"/>
  <c r="B4672" i="12"/>
  <c r="B4673" i="12"/>
  <c r="B4674" i="12"/>
  <c r="B4675" i="12"/>
  <c r="B4676" i="12"/>
  <c r="B4677" i="12"/>
  <c r="B4678" i="12"/>
  <c r="B4679" i="12"/>
  <c r="B4680" i="12"/>
  <c r="B4681" i="12"/>
  <c r="B4682" i="12"/>
  <c r="B4683" i="12"/>
  <c r="B4684" i="12"/>
  <c r="B4685" i="12"/>
  <c r="B4686" i="12"/>
  <c r="B4687" i="12"/>
  <c r="B4688" i="12"/>
  <c r="B4689" i="12"/>
  <c r="B4690" i="12"/>
  <c r="B4691" i="12"/>
  <c r="B4692" i="12"/>
  <c r="B4693" i="12"/>
  <c r="B4694" i="12"/>
  <c r="B4695" i="12"/>
  <c r="B4696" i="12"/>
  <c r="B4697" i="12"/>
  <c r="B4698" i="12"/>
  <c r="B4699" i="12"/>
  <c r="B4700" i="12"/>
  <c r="B4701" i="12"/>
  <c r="B4702" i="12"/>
  <c r="B4703" i="12"/>
  <c r="B4704" i="12"/>
  <c r="B4705" i="12"/>
  <c r="B4706" i="12"/>
  <c r="B4707" i="12"/>
  <c r="B4708" i="12"/>
  <c r="B4709" i="12"/>
  <c r="B4710" i="12"/>
  <c r="B4711" i="12"/>
  <c r="B4712" i="12"/>
  <c r="B4713" i="12"/>
  <c r="B4714" i="12"/>
  <c r="B4715" i="12"/>
  <c r="B4716" i="12"/>
  <c r="B4717" i="12"/>
  <c r="B4718" i="12"/>
  <c r="B4719" i="12"/>
  <c r="B4720" i="12"/>
  <c r="B4721" i="12"/>
  <c r="B4722" i="12"/>
  <c r="B4723" i="12"/>
  <c r="B4724" i="12"/>
  <c r="B4725" i="12"/>
  <c r="B4726" i="12"/>
  <c r="B4727" i="12"/>
  <c r="B4728" i="12"/>
  <c r="B4729" i="12"/>
  <c r="B4730" i="12"/>
  <c r="B4731" i="12"/>
  <c r="B4732" i="12"/>
  <c r="B4733" i="12"/>
  <c r="B4734" i="12"/>
  <c r="B4735" i="12"/>
  <c r="B4736" i="12"/>
  <c r="B4737" i="12"/>
  <c r="B4738" i="12"/>
  <c r="B4739" i="12"/>
  <c r="B4740" i="12"/>
  <c r="B4741" i="12"/>
  <c r="B4742" i="12"/>
  <c r="B4743" i="12"/>
  <c r="B4744" i="12"/>
  <c r="B4745" i="12"/>
  <c r="B4746" i="12"/>
  <c r="B4747" i="12"/>
  <c r="B4748" i="12"/>
  <c r="B4749" i="12"/>
  <c r="B4750" i="12"/>
  <c r="B4751" i="12"/>
  <c r="B4752" i="12"/>
  <c r="B4753" i="12"/>
  <c r="B4754" i="12"/>
  <c r="B4755" i="12"/>
  <c r="B4756" i="12"/>
  <c r="B4757" i="12"/>
  <c r="B4758" i="12"/>
  <c r="B4759" i="12"/>
  <c r="B4760" i="12"/>
  <c r="B4761" i="12"/>
  <c r="B4762" i="12"/>
  <c r="B4763" i="12"/>
  <c r="B4764" i="12"/>
  <c r="B4765" i="12"/>
  <c r="B4766" i="12"/>
  <c r="B4767" i="12"/>
  <c r="B4768" i="12"/>
  <c r="B4769" i="12"/>
  <c r="B4770" i="12"/>
  <c r="B4771" i="12"/>
  <c r="B4772" i="12"/>
  <c r="B4773" i="12"/>
  <c r="B4774" i="12"/>
  <c r="B4775" i="12"/>
  <c r="B4776" i="12"/>
  <c r="B4777" i="12"/>
  <c r="B4778" i="12"/>
  <c r="B4779" i="12"/>
  <c r="B4780" i="12"/>
  <c r="B4781" i="12"/>
  <c r="B4782" i="12"/>
  <c r="B4783" i="12"/>
  <c r="B4784" i="12"/>
  <c r="B4785" i="12"/>
  <c r="B4786" i="12"/>
  <c r="B4787" i="12"/>
  <c r="B4788" i="12"/>
  <c r="B4789" i="12"/>
  <c r="B4790" i="12"/>
  <c r="B4791" i="12"/>
  <c r="B4792" i="12"/>
  <c r="B4793" i="12"/>
  <c r="B4794" i="12"/>
  <c r="B4795" i="12"/>
  <c r="B4796" i="12"/>
  <c r="B4797" i="12"/>
  <c r="B4798" i="12"/>
  <c r="B4799" i="12"/>
  <c r="B4800" i="12"/>
  <c r="B4801" i="12"/>
  <c r="B4802" i="12"/>
  <c r="B4803" i="12"/>
  <c r="B4804" i="12"/>
  <c r="B4805" i="12"/>
  <c r="B4806" i="12"/>
  <c r="B4807" i="12"/>
  <c r="B4808" i="12"/>
  <c r="B4809" i="12"/>
  <c r="B4810" i="12"/>
  <c r="B4811" i="12"/>
  <c r="B4812" i="12"/>
  <c r="B4813" i="12"/>
  <c r="B4814" i="12"/>
  <c r="B4815" i="12"/>
  <c r="B4816" i="12"/>
  <c r="B4817" i="12"/>
  <c r="B4818" i="12"/>
  <c r="B4819" i="12"/>
  <c r="B4820" i="12"/>
  <c r="B4821" i="12"/>
  <c r="B4822" i="12"/>
  <c r="B4823" i="12"/>
  <c r="B4824" i="12"/>
  <c r="B4825" i="12"/>
  <c r="B4826" i="12"/>
  <c r="B4827" i="12"/>
  <c r="B4828" i="12"/>
  <c r="B4829" i="12"/>
  <c r="B4830" i="12"/>
  <c r="B4831" i="12"/>
  <c r="B4832" i="12"/>
  <c r="B4833" i="12"/>
  <c r="B4834" i="12"/>
  <c r="B4835" i="12"/>
  <c r="B4836" i="12"/>
  <c r="B4837" i="12"/>
  <c r="B4838" i="12"/>
  <c r="B4839" i="12"/>
  <c r="B4840" i="12"/>
  <c r="B4841" i="12"/>
  <c r="B4842" i="12"/>
  <c r="B4843" i="12"/>
  <c r="B4844" i="12"/>
  <c r="B4845" i="12"/>
  <c r="B4846" i="12"/>
  <c r="B4847" i="12"/>
  <c r="B4848" i="12"/>
  <c r="B4849" i="12"/>
  <c r="B4850" i="12"/>
  <c r="B4851" i="12"/>
  <c r="B4852" i="12"/>
  <c r="B4853" i="12"/>
  <c r="B4854" i="12"/>
  <c r="B4855" i="12"/>
  <c r="B4856" i="12"/>
  <c r="B4857" i="12"/>
  <c r="B4858" i="12"/>
  <c r="B4859" i="12"/>
  <c r="B4860" i="12"/>
  <c r="B4861" i="12"/>
  <c r="B4862" i="12"/>
  <c r="B4863" i="12"/>
  <c r="B4864" i="12"/>
  <c r="B4865" i="12"/>
  <c r="B4866" i="12"/>
  <c r="B4867" i="12"/>
  <c r="B4868" i="12"/>
  <c r="B4869" i="12"/>
  <c r="B4870" i="12"/>
  <c r="B4871" i="12"/>
  <c r="B4872" i="12"/>
  <c r="B4873" i="12"/>
  <c r="B4874" i="12"/>
  <c r="B4875" i="12"/>
  <c r="B4876" i="12"/>
  <c r="B4877" i="12"/>
  <c r="B4878" i="12"/>
  <c r="B4879" i="12"/>
  <c r="B4880" i="12"/>
  <c r="B4881" i="12"/>
  <c r="B4882" i="12"/>
  <c r="B4883" i="12"/>
  <c r="B4884" i="12"/>
  <c r="B4885" i="12"/>
  <c r="B4886" i="12"/>
  <c r="B4887" i="12"/>
  <c r="B4888" i="12"/>
  <c r="B4889" i="12"/>
  <c r="B4890" i="12"/>
  <c r="B4891" i="12"/>
  <c r="B4892" i="12"/>
  <c r="B4893" i="12"/>
  <c r="B4894" i="12"/>
  <c r="B4895" i="12"/>
  <c r="B4896" i="12"/>
  <c r="B4897" i="12"/>
  <c r="B4898" i="12"/>
  <c r="B4899" i="12"/>
  <c r="B4900" i="12"/>
  <c r="B4901" i="12"/>
  <c r="B4902" i="12"/>
  <c r="B4903" i="12"/>
  <c r="B4904" i="12"/>
  <c r="B4905" i="12"/>
  <c r="B4906" i="12"/>
  <c r="B4907" i="12"/>
  <c r="B4908" i="12"/>
  <c r="B4909" i="12"/>
  <c r="B4910" i="12"/>
  <c r="B4911" i="12"/>
  <c r="B4912" i="12"/>
  <c r="B4913" i="12"/>
  <c r="B4914" i="12"/>
  <c r="B4915" i="12"/>
  <c r="B4916" i="12"/>
  <c r="B4917" i="12"/>
  <c r="B4918" i="12"/>
  <c r="B4919" i="12"/>
  <c r="B4920" i="12"/>
  <c r="B4921" i="12"/>
  <c r="B4922" i="12"/>
  <c r="B4923" i="12"/>
  <c r="B4924" i="12"/>
  <c r="B4925" i="12"/>
  <c r="B4926" i="12"/>
  <c r="B4927" i="12"/>
  <c r="B4928" i="12"/>
  <c r="B4929" i="12"/>
  <c r="B4930" i="12"/>
  <c r="B4931" i="12"/>
  <c r="B4932" i="12"/>
  <c r="B4933" i="12"/>
  <c r="B4934" i="12"/>
  <c r="B4935" i="12"/>
  <c r="B4936" i="12"/>
  <c r="B4937" i="12"/>
  <c r="B4938" i="12"/>
  <c r="B4939" i="12"/>
  <c r="B4940" i="12"/>
  <c r="B4941" i="12"/>
  <c r="B4942" i="12"/>
  <c r="B4943" i="12"/>
  <c r="B4944" i="12"/>
  <c r="B4945" i="12"/>
  <c r="B4946" i="12"/>
  <c r="B4947" i="12"/>
  <c r="B4948" i="12"/>
  <c r="B4949" i="12"/>
  <c r="B4950" i="12"/>
  <c r="B4951" i="12"/>
  <c r="B4952" i="12"/>
  <c r="B4953" i="12"/>
  <c r="B4954" i="12"/>
  <c r="B4955" i="12"/>
  <c r="B4956" i="12"/>
  <c r="B4957" i="12"/>
  <c r="B4958" i="12"/>
  <c r="B4959" i="12"/>
  <c r="B4960" i="12"/>
  <c r="B4961" i="12"/>
  <c r="B4962" i="12"/>
  <c r="B4963" i="12"/>
  <c r="B4964" i="12"/>
  <c r="B4965" i="12"/>
  <c r="B4966" i="12"/>
  <c r="B4967" i="12"/>
  <c r="B4968" i="12"/>
  <c r="B4969" i="12"/>
  <c r="B4970" i="12"/>
  <c r="B4971" i="12"/>
  <c r="B4972" i="12"/>
  <c r="B4973" i="12"/>
  <c r="B4974" i="12"/>
  <c r="B4975" i="12"/>
  <c r="B4976" i="12"/>
  <c r="B4977" i="12"/>
  <c r="B4978" i="12"/>
  <c r="B4979" i="12"/>
  <c r="B4980" i="12"/>
  <c r="B4981" i="12"/>
  <c r="B4982" i="12"/>
  <c r="B4983" i="12"/>
  <c r="B4984" i="12"/>
  <c r="B4985" i="12"/>
  <c r="B4986" i="12"/>
  <c r="B4987" i="12"/>
  <c r="B4988" i="12"/>
  <c r="B4989" i="12"/>
  <c r="B4990" i="12"/>
  <c r="B4991" i="12"/>
  <c r="B4992" i="12"/>
  <c r="B4993" i="12"/>
  <c r="B4994" i="12"/>
  <c r="B4995" i="12"/>
  <c r="B4996" i="12"/>
  <c r="B4997" i="12"/>
  <c r="B4998" i="12"/>
  <c r="B4999" i="12"/>
  <c r="B5000" i="12"/>
  <c r="B5001" i="12"/>
  <c r="B5002" i="12"/>
  <c r="B5003" i="12"/>
  <c r="B5004" i="12"/>
  <c r="B5005" i="12"/>
  <c r="B5006" i="12"/>
  <c r="B5007" i="12"/>
  <c r="B5008" i="12"/>
  <c r="B5009" i="12"/>
  <c r="B5010" i="12"/>
  <c r="B5011" i="12"/>
  <c r="B5012" i="12"/>
  <c r="B5013" i="12"/>
  <c r="B5014" i="12"/>
  <c r="B5015" i="12"/>
  <c r="B5016" i="12"/>
  <c r="B5017" i="12"/>
  <c r="B5018" i="12"/>
  <c r="B5019" i="12"/>
  <c r="B5020" i="12"/>
  <c r="B5021" i="12"/>
  <c r="B5022" i="12"/>
  <c r="B5023" i="12"/>
  <c r="B5024" i="12"/>
  <c r="B5025" i="12"/>
  <c r="B5026" i="12"/>
  <c r="B5027" i="12"/>
  <c r="B5028" i="12"/>
  <c r="B5029" i="12"/>
  <c r="B5030" i="12"/>
  <c r="B5031" i="12"/>
  <c r="B5032" i="12"/>
  <c r="B5033" i="12"/>
  <c r="B5034" i="12"/>
  <c r="B5035" i="12"/>
  <c r="B5036" i="12"/>
  <c r="B5037" i="12"/>
  <c r="B5038" i="12"/>
  <c r="B5039" i="12"/>
  <c r="B5040" i="12"/>
  <c r="B5041" i="12"/>
  <c r="B5042" i="12"/>
  <c r="B5043" i="12"/>
  <c r="B5044" i="12"/>
  <c r="B5045" i="12"/>
  <c r="B5046" i="12"/>
  <c r="B5047" i="12"/>
  <c r="B5048" i="12"/>
  <c r="B5049" i="12"/>
  <c r="B5050" i="12"/>
  <c r="B5051" i="12"/>
  <c r="B5052" i="12"/>
  <c r="B5053" i="12"/>
  <c r="B5054" i="12"/>
  <c r="B5055" i="12"/>
  <c r="B5056" i="12"/>
  <c r="B5057" i="12"/>
  <c r="B5058" i="12"/>
  <c r="B5059" i="12"/>
  <c r="B5060" i="12"/>
  <c r="B5061" i="12"/>
  <c r="B5062" i="12"/>
  <c r="B5063" i="12"/>
  <c r="B5064" i="12"/>
  <c r="B5065" i="12"/>
  <c r="B5066" i="12"/>
  <c r="B5067" i="12"/>
  <c r="B5068" i="12"/>
  <c r="B5069" i="12"/>
  <c r="B5070" i="12"/>
  <c r="B5071" i="12"/>
  <c r="B5072" i="12"/>
  <c r="B5073" i="12"/>
  <c r="B5074" i="12"/>
  <c r="B5075" i="12"/>
  <c r="B5076" i="12"/>
  <c r="B5077" i="12"/>
  <c r="B5078" i="12"/>
  <c r="B5079" i="12"/>
  <c r="B5080" i="12"/>
  <c r="B5081" i="12"/>
  <c r="B5082" i="12"/>
  <c r="B5083" i="12"/>
  <c r="B5084" i="12"/>
  <c r="B5085" i="12"/>
  <c r="B5086" i="12"/>
  <c r="B5087" i="12"/>
  <c r="B5088" i="12"/>
  <c r="B5089" i="12"/>
  <c r="B5090" i="12"/>
  <c r="B5091" i="12"/>
  <c r="B5092" i="12"/>
  <c r="B5093" i="12"/>
  <c r="B5094" i="12"/>
  <c r="B5095" i="12"/>
  <c r="B5096" i="12"/>
  <c r="B5097" i="12"/>
  <c r="B5098" i="12"/>
  <c r="B5099" i="12"/>
  <c r="B5100" i="12"/>
  <c r="B5101" i="12"/>
  <c r="B5102" i="12"/>
  <c r="B5103" i="12"/>
  <c r="B5104" i="12"/>
  <c r="B5105" i="12"/>
  <c r="B5106" i="12"/>
  <c r="B5107" i="12"/>
  <c r="B5108" i="12"/>
  <c r="B5109" i="12"/>
  <c r="B5110" i="12"/>
  <c r="B5111" i="12"/>
  <c r="B5112" i="12"/>
  <c r="B5113" i="12"/>
  <c r="B5114" i="12"/>
  <c r="B5115" i="12"/>
  <c r="B5116" i="12"/>
  <c r="B5117" i="12"/>
  <c r="B5118" i="12"/>
  <c r="B5119" i="12"/>
  <c r="B5120" i="12"/>
  <c r="B5121" i="12"/>
  <c r="B5122" i="12"/>
  <c r="B5123" i="12"/>
  <c r="B5124" i="12"/>
  <c r="B5125" i="12"/>
  <c r="B5126" i="12"/>
  <c r="B5127" i="12"/>
  <c r="B5128" i="12"/>
  <c r="B5129" i="12"/>
  <c r="B5130" i="12"/>
  <c r="B5131" i="12"/>
  <c r="B5132" i="12"/>
  <c r="B5133" i="12"/>
  <c r="B5134" i="12"/>
  <c r="B5135" i="12"/>
  <c r="B5136" i="12"/>
  <c r="B5137" i="12"/>
  <c r="B5138" i="12"/>
  <c r="B5139" i="12"/>
  <c r="B5140" i="12"/>
  <c r="B5141" i="12"/>
  <c r="B5142" i="12"/>
  <c r="B5143" i="12"/>
  <c r="B5144" i="12"/>
  <c r="B5145" i="12"/>
  <c r="B5146" i="12"/>
  <c r="B5147" i="12"/>
  <c r="B5148" i="12"/>
  <c r="B5149" i="12"/>
  <c r="B5150" i="12"/>
  <c r="B5151" i="12"/>
  <c r="B5152" i="12"/>
  <c r="B5153" i="12"/>
  <c r="B5154" i="12"/>
  <c r="B5155" i="12"/>
  <c r="B5156" i="12"/>
  <c r="B5157" i="12"/>
  <c r="B5158" i="12"/>
  <c r="B5159" i="12"/>
  <c r="B5160" i="12"/>
  <c r="B5161" i="12"/>
  <c r="B5162" i="12"/>
  <c r="B5163" i="12"/>
  <c r="B5164" i="12"/>
  <c r="B5165" i="12"/>
  <c r="B5166" i="12"/>
  <c r="B5167" i="12"/>
  <c r="B5168" i="12"/>
  <c r="B5169" i="12"/>
  <c r="B5170" i="12"/>
  <c r="B5171" i="12"/>
  <c r="B5172" i="12"/>
  <c r="B5173" i="12"/>
  <c r="B5174" i="12"/>
  <c r="B5175" i="12"/>
  <c r="B5176" i="12"/>
  <c r="B5177" i="12"/>
  <c r="B5178" i="12"/>
  <c r="B5179" i="12"/>
  <c r="B5180" i="12"/>
  <c r="B5181" i="12"/>
  <c r="B5182" i="12"/>
  <c r="B5183" i="12"/>
  <c r="B5184" i="12"/>
  <c r="B5185" i="12"/>
  <c r="B5186" i="12"/>
  <c r="B5187" i="12"/>
  <c r="B5188" i="12"/>
  <c r="B5189" i="12"/>
  <c r="B5190" i="12"/>
  <c r="B5191" i="12"/>
  <c r="B5192" i="12"/>
  <c r="B5193" i="12"/>
  <c r="B5194" i="12"/>
  <c r="B5195" i="12"/>
  <c r="B5196" i="12"/>
  <c r="B5197" i="12"/>
  <c r="B5198" i="12"/>
  <c r="B5199" i="12"/>
  <c r="B5200" i="12"/>
  <c r="B5201" i="12"/>
  <c r="B5202" i="12"/>
  <c r="B5203" i="12"/>
  <c r="B5204" i="12"/>
  <c r="B5205" i="12"/>
  <c r="B5206" i="12"/>
  <c r="B5207" i="12"/>
  <c r="B5208" i="12"/>
  <c r="B5209" i="12"/>
  <c r="B5210" i="12"/>
  <c r="B5211" i="12"/>
  <c r="B5212" i="12"/>
  <c r="B5213" i="12"/>
  <c r="B5214" i="12"/>
  <c r="B5215" i="12"/>
  <c r="B5216" i="12"/>
  <c r="B5217" i="12"/>
  <c r="B5218" i="12"/>
  <c r="B5219" i="12"/>
  <c r="B5220" i="12"/>
  <c r="B5221" i="12"/>
  <c r="B5222" i="12"/>
  <c r="B5223" i="12"/>
  <c r="B5224" i="12"/>
  <c r="B5225" i="12"/>
  <c r="B5226" i="12"/>
  <c r="B5227" i="12"/>
  <c r="B5228" i="12"/>
  <c r="B5229" i="12"/>
  <c r="B5230" i="12"/>
  <c r="B5231" i="12"/>
  <c r="B5232" i="12"/>
  <c r="B5233" i="12"/>
  <c r="B5234" i="12"/>
  <c r="B5235" i="12"/>
  <c r="B5236" i="12"/>
  <c r="B5237" i="12"/>
  <c r="B5238" i="12"/>
  <c r="B5239" i="12"/>
  <c r="B5240" i="12"/>
  <c r="B5241" i="12"/>
  <c r="B5242" i="12"/>
  <c r="B5243" i="12"/>
  <c r="B5244" i="12"/>
  <c r="B5245" i="12"/>
  <c r="B5246" i="12"/>
  <c r="B5247" i="12"/>
  <c r="B5248" i="12"/>
  <c r="B5249" i="12"/>
  <c r="B5250" i="12"/>
  <c r="B5251" i="12"/>
  <c r="B5252" i="12"/>
  <c r="B5253" i="12"/>
  <c r="B5254" i="12"/>
  <c r="B5255" i="12"/>
  <c r="B5256" i="12"/>
  <c r="B5257" i="12"/>
  <c r="B5258" i="12"/>
  <c r="B5259" i="12"/>
  <c r="B5260" i="12"/>
  <c r="B5261" i="12"/>
  <c r="B5262" i="12"/>
  <c r="B5263" i="12"/>
  <c r="B5264" i="12"/>
  <c r="B5265" i="12"/>
  <c r="B5266" i="12"/>
  <c r="B5267" i="12"/>
  <c r="B5268" i="12"/>
  <c r="B5269" i="12"/>
  <c r="B5270" i="12"/>
  <c r="B5271" i="12"/>
  <c r="B5272" i="12"/>
  <c r="B5273" i="12"/>
  <c r="B5274" i="12"/>
  <c r="B5275" i="12"/>
  <c r="B5276" i="12"/>
  <c r="B5277" i="12"/>
  <c r="B5278" i="12"/>
  <c r="B5279" i="12"/>
  <c r="B5280" i="12"/>
  <c r="B5281" i="12"/>
  <c r="B5282" i="12"/>
  <c r="B5283" i="12"/>
  <c r="B5284" i="12"/>
  <c r="B5285" i="12"/>
  <c r="B5286" i="12"/>
  <c r="B5287" i="12"/>
  <c r="B5288" i="12"/>
  <c r="B5289" i="12"/>
  <c r="B5290" i="12"/>
  <c r="B5291" i="12"/>
  <c r="B5292" i="12"/>
  <c r="B5293" i="12"/>
  <c r="B5294" i="12"/>
  <c r="B5295" i="12"/>
  <c r="B5296" i="12"/>
  <c r="B5297" i="12"/>
  <c r="B5298" i="12"/>
  <c r="B5299" i="12"/>
  <c r="B5300" i="12"/>
  <c r="B5301" i="12"/>
  <c r="B5302" i="12"/>
  <c r="B5303" i="12"/>
  <c r="B5304" i="12"/>
  <c r="B5305" i="12"/>
  <c r="B5306" i="12"/>
  <c r="B5307" i="12"/>
  <c r="B5308" i="12"/>
  <c r="B5309" i="12"/>
  <c r="B5310" i="12"/>
  <c r="B5311" i="12"/>
  <c r="B5312" i="12"/>
  <c r="B5313" i="12"/>
  <c r="B5314" i="12"/>
  <c r="B5315" i="12"/>
  <c r="B5316" i="12"/>
  <c r="B5317" i="12"/>
  <c r="B5318" i="12"/>
  <c r="B5319" i="12"/>
  <c r="B5320" i="12"/>
  <c r="B5321" i="12"/>
  <c r="B5322" i="12"/>
  <c r="B5323" i="12"/>
  <c r="B5324" i="12"/>
  <c r="B5325" i="12"/>
  <c r="B5326" i="12"/>
  <c r="B5327" i="12"/>
  <c r="B5328" i="12"/>
  <c r="B5329" i="12"/>
  <c r="B5330" i="12"/>
  <c r="B5331" i="12"/>
  <c r="B5332" i="12"/>
  <c r="B5333" i="12"/>
  <c r="B5334" i="12"/>
  <c r="B5335" i="12"/>
  <c r="B5336" i="12"/>
  <c r="B5337" i="12"/>
  <c r="B5338" i="12"/>
  <c r="B5339" i="12"/>
  <c r="B5340" i="12"/>
  <c r="B5341" i="12"/>
  <c r="B5342" i="12"/>
  <c r="B5343" i="12"/>
  <c r="B5344" i="12"/>
  <c r="B5345" i="12"/>
  <c r="B5346" i="12"/>
  <c r="B5347" i="12"/>
  <c r="B5348" i="12"/>
  <c r="B5349" i="12"/>
  <c r="B5350" i="12"/>
  <c r="B5351" i="12"/>
  <c r="B5352" i="12"/>
  <c r="B5353" i="12"/>
  <c r="B5354" i="12"/>
  <c r="B5355" i="12"/>
  <c r="B5356" i="12"/>
  <c r="B5357" i="12"/>
  <c r="B5358" i="12"/>
  <c r="B5359" i="12"/>
  <c r="B5360" i="12"/>
  <c r="B5361" i="12"/>
  <c r="B5362" i="12"/>
  <c r="B5363" i="12"/>
  <c r="B5364" i="12"/>
  <c r="B5365" i="12"/>
  <c r="B5366" i="12"/>
  <c r="B5367" i="12"/>
  <c r="B5368" i="12"/>
  <c r="B5369" i="12"/>
  <c r="B5370" i="12"/>
  <c r="B5371" i="12"/>
  <c r="B5372" i="12"/>
  <c r="B5373" i="12"/>
  <c r="B5374" i="12"/>
  <c r="B5375" i="12"/>
  <c r="B5376" i="12"/>
  <c r="B5377" i="12"/>
  <c r="B5378" i="12"/>
  <c r="B5379" i="12"/>
  <c r="B5380" i="12"/>
  <c r="B5381" i="12"/>
  <c r="B5382" i="12"/>
  <c r="B5383" i="12"/>
  <c r="B5384" i="12"/>
  <c r="B5385" i="12"/>
  <c r="B5386" i="12"/>
  <c r="B5387" i="12"/>
  <c r="B5388" i="12"/>
  <c r="B5389" i="12"/>
  <c r="B5390" i="12"/>
  <c r="B5391" i="12"/>
  <c r="B5392" i="12"/>
  <c r="B5393" i="12"/>
  <c r="B5394" i="12"/>
  <c r="B5395" i="12"/>
  <c r="B5396" i="12"/>
  <c r="B5397" i="12"/>
  <c r="B5398" i="12"/>
  <c r="B5399" i="12"/>
  <c r="B5400" i="12"/>
  <c r="B5401" i="12"/>
  <c r="B5402" i="12"/>
  <c r="B5403" i="12"/>
  <c r="B5404" i="12"/>
  <c r="B5405" i="12"/>
  <c r="B5406" i="12"/>
  <c r="B5407" i="12"/>
  <c r="B5408" i="12"/>
  <c r="B5409" i="12"/>
  <c r="B5410" i="12"/>
  <c r="B5411" i="12"/>
  <c r="B5412" i="12"/>
  <c r="B5413" i="12"/>
  <c r="B5414" i="12"/>
  <c r="B5415" i="12"/>
  <c r="B5416" i="12"/>
  <c r="B5417" i="12"/>
  <c r="B5418" i="12"/>
  <c r="B5419" i="12"/>
  <c r="B5420" i="12"/>
  <c r="B5421" i="12"/>
  <c r="B5422" i="12"/>
  <c r="B5423" i="12"/>
  <c r="B5424" i="12"/>
  <c r="B5425" i="12"/>
  <c r="B5426" i="12"/>
  <c r="B5427" i="12"/>
  <c r="B5428" i="12"/>
  <c r="B5429" i="12"/>
  <c r="B5430" i="12"/>
  <c r="B5431" i="12"/>
  <c r="B5432" i="12"/>
  <c r="B5433" i="12"/>
  <c r="B5434" i="12"/>
  <c r="B5435" i="12"/>
  <c r="B5436" i="12"/>
  <c r="B5437" i="12"/>
  <c r="B5438" i="12"/>
  <c r="B5439" i="12"/>
  <c r="B5440" i="12"/>
  <c r="B5441" i="12"/>
  <c r="B5442" i="12"/>
  <c r="B5443" i="12"/>
  <c r="B5444" i="12"/>
  <c r="B5445" i="12"/>
  <c r="B5446" i="12"/>
  <c r="B5447" i="12"/>
  <c r="B5448" i="12"/>
  <c r="B5449" i="12"/>
  <c r="B5450" i="12"/>
  <c r="B5451" i="12"/>
  <c r="B5452" i="12"/>
  <c r="B5453" i="12"/>
  <c r="B5454" i="12"/>
  <c r="B5455" i="12"/>
  <c r="B5456" i="12"/>
  <c r="B5457" i="12"/>
  <c r="B5458" i="12"/>
  <c r="B5459" i="12"/>
  <c r="B5460" i="12"/>
  <c r="B5461" i="12"/>
  <c r="B5462" i="12"/>
  <c r="B5463" i="12"/>
  <c r="B5464" i="12"/>
  <c r="B5465" i="12"/>
  <c r="B5466" i="12"/>
  <c r="B5467" i="12"/>
  <c r="B5468" i="12"/>
  <c r="B5469" i="12"/>
  <c r="B5470" i="12"/>
  <c r="B5471" i="12"/>
  <c r="B5472" i="12"/>
  <c r="B5473" i="12"/>
  <c r="B5474" i="12"/>
  <c r="B5475" i="12"/>
  <c r="B5476" i="12"/>
  <c r="B5477" i="12"/>
  <c r="B5478" i="12"/>
  <c r="B5479" i="12"/>
  <c r="B5480" i="12"/>
  <c r="B5481" i="12"/>
  <c r="B5482" i="12"/>
  <c r="B5483" i="12"/>
  <c r="B5484" i="12"/>
  <c r="B5485" i="12"/>
  <c r="B5486" i="12"/>
  <c r="B5487" i="12"/>
  <c r="B5488" i="12"/>
  <c r="B5489" i="12"/>
  <c r="B5490" i="12"/>
  <c r="B5491" i="12"/>
  <c r="B5492" i="12"/>
  <c r="B5493" i="12"/>
  <c r="B5494" i="12"/>
  <c r="B5495" i="12"/>
  <c r="B5496" i="12"/>
  <c r="B5497" i="12"/>
  <c r="B5498" i="12"/>
  <c r="B5499" i="12"/>
  <c r="B5500" i="12"/>
  <c r="B5501" i="12"/>
  <c r="B5502" i="12"/>
  <c r="B5503" i="12"/>
  <c r="B5504" i="12"/>
  <c r="B5505" i="12"/>
  <c r="B5506" i="12"/>
  <c r="B5507" i="12"/>
  <c r="B5508" i="12"/>
  <c r="B5509" i="12"/>
  <c r="B5510" i="12"/>
  <c r="B5511" i="12"/>
  <c r="B5512" i="12"/>
  <c r="B5513" i="12"/>
  <c r="B5514" i="12"/>
  <c r="B5515" i="12"/>
  <c r="B5516" i="12"/>
  <c r="B5517" i="12"/>
  <c r="B5518" i="12"/>
  <c r="B5519" i="12"/>
  <c r="B5520" i="12"/>
  <c r="B5521" i="12"/>
  <c r="B5522" i="12"/>
  <c r="B5523" i="12"/>
  <c r="B5524" i="12"/>
  <c r="B5525" i="12"/>
  <c r="B5526" i="12"/>
  <c r="B5527" i="12"/>
  <c r="B5528" i="12"/>
  <c r="B5529" i="12"/>
  <c r="B5530" i="12"/>
  <c r="B5531" i="12"/>
  <c r="B5532" i="12"/>
  <c r="B5533" i="12"/>
  <c r="B5534" i="12"/>
  <c r="B5535" i="12"/>
  <c r="B5536" i="12"/>
  <c r="B5537" i="12"/>
  <c r="B5538" i="12"/>
  <c r="B5539" i="12"/>
  <c r="B5540" i="12"/>
  <c r="B5541" i="12"/>
  <c r="B5542" i="12"/>
  <c r="B5543" i="12"/>
  <c r="B5544" i="12"/>
  <c r="B5545" i="12"/>
  <c r="B5546" i="12"/>
  <c r="B5547" i="12"/>
  <c r="B5548" i="12"/>
  <c r="B5549" i="12"/>
  <c r="B5550" i="12"/>
  <c r="B5551" i="12"/>
  <c r="B5552" i="12"/>
  <c r="B5553" i="12"/>
  <c r="B5554" i="12"/>
  <c r="B5555" i="12"/>
  <c r="B5556" i="12"/>
  <c r="B5557" i="12"/>
  <c r="B5558" i="12"/>
  <c r="B5559" i="12"/>
  <c r="B5560" i="12"/>
  <c r="B5561" i="12"/>
  <c r="B5562" i="12"/>
  <c r="B5563" i="12"/>
  <c r="B5564" i="12"/>
  <c r="B5565" i="12"/>
  <c r="B5566" i="12"/>
  <c r="B5567" i="12"/>
  <c r="B5568" i="12"/>
  <c r="B5569" i="12"/>
  <c r="B5570" i="12"/>
  <c r="B5571" i="12"/>
  <c r="B5572" i="12"/>
  <c r="B5573" i="12"/>
  <c r="B5574" i="12"/>
  <c r="B5575" i="12"/>
  <c r="B5576" i="12"/>
  <c r="B5577" i="12"/>
  <c r="B5578" i="12"/>
  <c r="B5579" i="12"/>
  <c r="B5580" i="12"/>
  <c r="B5581" i="12"/>
  <c r="B5582" i="12"/>
  <c r="B5583" i="12"/>
  <c r="B5584" i="12"/>
  <c r="B5585" i="12"/>
  <c r="B5586" i="12"/>
  <c r="B5587" i="12"/>
  <c r="B5588" i="12"/>
  <c r="B5589" i="12"/>
  <c r="B5590" i="12"/>
  <c r="B5591" i="12"/>
  <c r="B5592" i="12"/>
  <c r="B5593" i="12"/>
  <c r="B5594" i="12"/>
  <c r="B5595" i="12"/>
  <c r="B5596" i="12"/>
  <c r="B5597" i="12"/>
  <c r="B5598" i="12"/>
  <c r="B5599" i="12"/>
  <c r="B5600" i="12"/>
  <c r="B5601" i="12"/>
  <c r="B5602" i="12"/>
  <c r="B5603" i="12"/>
  <c r="B5604" i="12"/>
  <c r="B5605" i="12"/>
  <c r="B5606" i="12"/>
  <c r="B5607" i="12"/>
  <c r="B5608" i="12"/>
  <c r="B5609" i="12"/>
  <c r="B5610" i="12"/>
  <c r="B5611" i="12"/>
  <c r="B5612" i="12"/>
  <c r="B5613" i="12"/>
  <c r="B5614" i="12"/>
  <c r="B5615" i="12"/>
  <c r="B5616" i="12"/>
  <c r="B5617" i="12"/>
  <c r="B5618" i="12"/>
  <c r="B5619" i="12"/>
  <c r="B5620" i="12"/>
  <c r="B5621" i="12"/>
  <c r="B5622" i="12"/>
  <c r="B5623" i="12"/>
  <c r="B5624" i="12"/>
  <c r="B5625" i="12"/>
  <c r="B5626" i="12"/>
  <c r="B5627" i="12"/>
  <c r="B5628" i="12"/>
  <c r="B5629" i="12"/>
  <c r="B5630" i="12"/>
  <c r="B5631" i="12"/>
  <c r="B5632" i="12"/>
  <c r="B5633" i="12"/>
  <c r="B5634" i="12"/>
  <c r="B5635" i="12"/>
  <c r="B5636" i="12"/>
  <c r="B5637" i="12"/>
  <c r="B5638" i="12"/>
  <c r="B5639" i="12"/>
  <c r="B5640" i="12"/>
  <c r="B5641" i="12"/>
  <c r="B5642" i="12"/>
  <c r="B5643" i="12"/>
  <c r="B5644" i="12"/>
  <c r="B5645" i="12"/>
  <c r="B5646" i="12"/>
  <c r="B5647" i="12"/>
  <c r="B5648" i="12"/>
  <c r="B5649" i="12"/>
  <c r="B5650" i="12"/>
  <c r="B5651" i="12"/>
  <c r="B5652" i="12"/>
  <c r="B5653" i="12"/>
  <c r="B5654" i="12"/>
  <c r="B5655" i="12"/>
  <c r="B5656" i="12"/>
  <c r="B5657" i="12"/>
  <c r="B5658" i="12"/>
  <c r="B5659" i="12"/>
  <c r="B5660" i="12"/>
  <c r="B5661" i="12"/>
  <c r="B5662" i="12"/>
  <c r="B5663" i="12"/>
  <c r="B5664" i="12"/>
  <c r="B5665" i="12"/>
  <c r="B5666" i="12"/>
  <c r="B5667" i="12"/>
  <c r="B5668" i="12"/>
  <c r="B5669" i="12"/>
  <c r="B5670" i="12"/>
  <c r="B5671" i="12"/>
  <c r="B5672" i="12"/>
  <c r="B5673" i="12"/>
  <c r="B5674" i="12"/>
  <c r="B5675" i="12"/>
  <c r="B5676" i="12"/>
  <c r="B5677" i="12"/>
  <c r="B5678" i="12"/>
  <c r="B5679" i="12"/>
  <c r="B5680" i="12"/>
  <c r="B5681" i="12"/>
  <c r="B5682" i="12"/>
  <c r="B5683" i="12"/>
  <c r="B5684" i="12"/>
  <c r="B5685" i="12"/>
  <c r="B5686" i="12"/>
  <c r="B5687" i="12"/>
  <c r="B5688" i="12"/>
  <c r="B5689" i="12"/>
  <c r="B5690" i="12"/>
  <c r="B5691" i="12"/>
  <c r="B5692" i="12"/>
  <c r="B5693" i="12"/>
  <c r="B5694" i="12"/>
  <c r="B5695" i="12"/>
  <c r="B5696" i="12"/>
  <c r="B5697" i="12"/>
  <c r="B5698" i="12"/>
  <c r="B5699" i="12"/>
  <c r="B5700" i="12"/>
  <c r="B5701" i="12"/>
  <c r="B5702" i="12"/>
  <c r="B5703" i="12"/>
  <c r="B5704" i="12"/>
  <c r="B5705" i="12"/>
  <c r="B5706" i="12"/>
  <c r="B5707" i="12"/>
  <c r="B5708" i="12"/>
  <c r="B5709" i="12"/>
  <c r="B5710" i="12"/>
  <c r="B5711" i="12"/>
  <c r="B5712" i="12"/>
  <c r="B5713" i="12"/>
  <c r="B5714" i="12"/>
  <c r="B5715" i="12"/>
  <c r="B5716" i="12"/>
  <c r="B5717" i="12"/>
  <c r="B5718" i="12"/>
  <c r="B5719" i="12"/>
  <c r="B5720" i="12"/>
  <c r="B5721" i="12"/>
  <c r="B5722" i="12"/>
  <c r="B5723" i="12"/>
  <c r="B5724" i="12"/>
  <c r="B5725" i="12"/>
  <c r="B5726" i="12"/>
  <c r="B5727" i="12"/>
  <c r="B5728" i="12"/>
  <c r="B5729" i="12"/>
  <c r="B5730" i="12"/>
  <c r="B5731" i="12"/>
  <c r="B5732" i="12"/>
  <c r="B5733" i="12"/>
  <c r="B5734" i="12"/>
  <c r="B5735" i="12"/>
  <c r="B5736" i="12"/>
  <c r="B5737" i="12"/>
  <c r="B5738" i="12"/>
  <c r="B5739" i="12"/>
  <c r="B5740" i="12"/>
  <c r="B5741" i="12"/>
  <c r="B5742" i="12"/>
  <c r="B5743" i="12"/>
  <c r="B5744" i="12"/>
  <c r="B5745" i="12"/>
  <c r="B5746" i="12"/>
  <c r="B5747" i="12"/>
  <c r="B5748" i="12"/>
  <c r="B5749" i="12"/>
  <c r="B5750" i="12"/>
  <c r="B5751" i="12"/>
  <c r="B5752" i="12"/>
  <c r="B5753" i="12"/>
  <c r="B5754" i="12"/>
  <c r="B5755" i="12"/>
  <c r="B5756" i="12"/>
  <c r="B5757" i="12"/>
  <c r="B5758" i="12"/>
  <c r="B5759" i="12"/>
  <c r="B5760" i="12"/>
  <c r="B5761" i="12"/>
  <c r="B5762" i="12"/>
  <c r="B5763" i="12"/>
  <c r="B5764" i="12"/>
  <c r="B5765" i="12"/>
  <c r="B5766" i="12"/>
  <c r="B5767" i="12"/>
  <c r="B5768" i="12"/>
  <c r="B5769" i="12"/>
  <c r="B5770" i="12"/>
  <c r="B5771" i="12"/>
  <c r="B5772" i="12"/>
  <c r="B5773" i="12"/>
  <c r="B5774" i="12"/>
  <c r="B5775" i="12"/>
  <c r="B5776" i="12"/>
  <c r="B5777" i="12"/>
  <c r="B5778" i="12"/>
  <c r="B5779" i="12"/>
  <c r="B5780" i="12"/>
  <c r="B5781" i="12"/>
  <c r="B5782" i="12"/>
  <c r="B5783" i="12"/>
  <c r="B5784" i="12"/>
  <c r="B5785" i="12"/>
  <c r="B5786" i="12"/>
  <c r="B5787" i="12"/>
  <c r="B5788" i="12"/>
  <c r="B5789" i="12"/>
  <c r="B5790" i="12"/>
  <c r="B5791" i="12"/>
  <c r="B5792" i="12"/>
  <c r="B5793" i="12"/>
  <c r="B5794" i="12"/>
  <c r="B5795" i="12"/>
  <c r="B5796" i="12"/>
  <c r="B5797" i="12"/>
  <c r="B5798" i="12"/>
  <c r="B5799" i="12"/>
  <c r="B5800" i="12"/>
  <c r="B5801" i="12"/>
  <c r="B5802" i="12"/>
  <c r="B5803" i="12"/>
  <c r="B5804" i="12"/>
  <c r="B5805" i="12"/>
  <c r="B5806" i="12"/>
  <c r="B5807" i="12"/>
  <c r="B5808" i="12"/>
  <c r="B5809" i="12"/>
  <c r="B5810" i="12"/>
  <c r="B5811" i="12"/>
  <c r="B5812" i="12"/>
  <c r="B5813" i="12"/>
  <c r="B5814" i="12"/>
  <c r="B5815" i="12"/>
  <c r="B5816" i="12"/>
  <c r="B5817" i="12"/>
  <c r="B5818" i="12"/>
  <c r="B5819" i="12"/>
  <c r="B5820" i="12"/>
  <c r="B5821" i="12"/>
  <c r="B5822" i="12"/>
  <c r="B5823" i="12"/>
  <c r="B5824" i="12"/>
  <c r="B5825" i="12"/>
  <c r="B5826" i="12"/>
  <c r="B5827" i="12"/>
  <c r="B5828" i="12"/>
  <c r="B5829" i="12"/>
  <c r="B5830" i="12"/>
  <c r="B5831" i="12"/>
  <c r="B5832" i="12"/>
  <c r="B5833" i="12"/>
  <c r="B5834" i="12"/>
  <c r="B5835" i="12"/>
  <c r="B5836" i="12"/>
  <c r="B5837" i="12"/>
  <c r="B5838" i="12"/>
  <c r="B5839" i="12"/>
  <c r="B5840" i="12"/>
  <c r="B5841" i="12"/>
  <c r="B5842" i="12"/>
  <c r="B5843" i="12"/>
  <c r="B5844" i="12"/>
  <c r="B5845" i="12"/>
  <c r="B5846" i="12"/>
  <c r="B5847" i="12"/>
  <c r="B5848" i="12"/>
  <c r="B5849" i="12"/>
  <c r="B5850" i="12"/>
  <c r="B5851" i="12"/>
  <c r="B5852" i="12"/>
  <c r="B5853" i="12"/>
  <c r="B5854" i="12"/>
  <c r="B5855" i="12"/>
  <c r="B5856" i="12"/>
  <c r="B5857" i="12"/>
  <c r="B5858" i="12"/>
  <c r="B5859" i="12"/>
  <c r="B5860" i="12"/>
  <c r="B5861" i="12"/>
  <c r="B5862" i="12"/>
  <c r="B5863" i="12"/>
  <c r="B5864" i="12"/>
  <c r="B5865" i="12"/>
  <c r="B5866" i="12"/>
  <c r="B5867" i="12"/>
  <c r="B5868" i="12"/>
  <c r="B5869" i="12"/>
  <c r="B5870" i="12"/>
  <c r="B5871" i="12"/>
  <c r="B5872" i="12"/>
  <c r="B5873" i="12"/>
  <c r="B5874" i="12"/>
  <c r="B5875" i="12"/>
  <c r="B5876" i="12"/>
  <c r="B5877" i="12"/>
  <c r="B5878" i="12"/>
  <c r="B5879" i="12"/>
  <c r="B5880" i="12"/>
  <c r="B5881" i="12"/>
  <c r="B5882" i="12"/>
  <c r="B5883" i="12"/>
  <c r="B5884" i="12"/>
  <c r="B5885" i="12"/>
  <c r="B5886" i="12"/>
  <c r="B5887" i="12"/>
  <c r="B5888" i="12"/>
  <c r="B5889" i="12"/>
  <c r="B5890" i="12"/>
  <c r="B5891" i="12"/>
  <c r="B5892" i="12"/>
  <c r="B5893" i="12"/>
  <c r="B5894" i="12"/>
  <c r="B5895" i="12"/>
  <c r="B5896" i="12"/>
  <c r="B5897" i="12"/>
  <c r="B5898" i="12"/>
  <c r="B5899" i="12"/>
  <c r="B5900" i="12"/>
  <c r="B5901" i="12"/>
  <c r="B5902" i="12"/>
  <c r="B5903" i="12"/>
  <c r="B5904" i="12"/>
  <c r="B5905" i="12"/>
  <c r="B5906" i="12"/>
  <c r="B5907" i="12"/>
  <c r="B5908" i="12"/>
  <c r="B5909" i="12"/>
  <c r="B5910" i="12"/>
  <c r="B5911" i="12"/>
  <c r="B5912" i="12"/>
  <c r="B5913" i="12"/>
  <c r="B5914" i="12"/>
  <c r="B5915" i="12"/>
  <c r="B5916" i="12"/>
  <c r="B5917" i="12"/>
  <c r="B5918" i="12"/>
  <c r="B5919" i="12"/>
  <c r="B5920" i="12"/>
  <c r="B5921" i="12"/>
  <c r="B5922" i="12"/>
  <c r="B5923" i="12"/>
  <c r="B5924" i="12"/>
  <c r="B5925" i="12"/>
  <c r="B5926" i="12"/>
  <c r="B5927" i="12"/>
  <c r="B5928" i="12"/>
  <c r="B5929" i="12"/>
  <c r="B5930" i="12"/>
  <c r="B5931" i="12"/>
  <c r="B5932" i="12"/>
  <c r="B5933" i="12"/>
  <c r="B5934" i="12"/>
  <c r="B5935" i="12"/>
  <c r="B5936" i="12"/>
  <c r="B5937" i="12"/>
  <c r="B5938" i="12"/>
  <c r="B5939" i="12"/>
  <c r="B5940" i="12"/>
  <c r="B5941" i="12"/>
  <c r="B5942" i="12"/>
  <c r="B5943" i="12"/>
  <c r="B5944" i="12"/>
  <c r="B5945" i="12"/>
  <c r="B5946" i="12"/>
  <c r="B5947" i="12"/>
  <c r="B5948" i="12"/>
  <c r="B5949" i="12"/>
  <c r="B5950" i="12"/>
  <c r="B5951" i="12"/>
  <c r="B5952" i="12"/>
  <c r="B5953" i="12"/>
  <c r="B5954" i="12"/>
  <c r="B5955" i="12"/>
  <c r="B5956" i="12"/>
  <c r="B5957" i="12"/>
  <c r="B5958" i="12"/>
  <c r="B5959" i="12"/>
  <c r="B5960" i="12"/>
  <c r="B5961" i="12"/>
  <c r="B5962" i="12"/>
  <c r="B5963" i="12"/>
  <c r="B5964" i="12"/>
  <c r="B5965" i="12"/>
  <c r="B5966" i="12"/>
  <c r="B5967" i="12"/>
  <c r="B5968" i="12"/>
  <c r="B5969" i="12"/>
  <c r="B5970" i="12"/>
  <c r="B5971" i="12"/>
  <c r="B5972" i="12"/>
  <c r="B5973" i="12"/>
  <c r="B5974" i="12"/>
  <c r="B5975" i="12"/>
  <c r="B5976" i="12"/>
  <c r="B5977" i="12"/>
  <c r="B5978" i="12"/>
  <c r="B5979" i="12"/>
  <c r="B5980" i="12"/>
  <c r="B5981" i="12"/>
  <c r="B5982" i="12"/>
  <c r="B5983" i="12"/>
  <c r="B5984" i="12"/>
  <c r="B5985" i="12"/>
  <c r="B5986" i="12"/>
  <c r="B5987" i="12"/>
  <c r="B5988" i="12"/>
  <c r="B5989" i="12"/>
  <c r="B5990" i="12"/>
  <c r="B5991" i="12"/>
  <c r="B5992" i="12"/>
  <c r="B5993" i="12"/>
  <c r="B5994" i="12"/>
  <c r="B5995" i="12"/>
  <c r="B5996" i="12"/>
  <c r="B5997" i="12"/>
  <c r="B5998" i="12"/>
  <c r="B5999" i="12"/>
  <c r="B6000" i="12"/>
  <c r="B6001" i="12"/>
  <c r="B6002" i="12"/>
  <c r="B6003" i="12"/>
  <c r="B6004" i="12"/>
  <c r="B6005" i="12"/>
  <c r="B6006" i="12"/>
  <c r="B6007" i="12"/>
  <c r="B6008" i="12"/>
  <c r="B6009" i="12"/>
  <c r="B6010" i="12"/>
  <c r="B6011" i="12"/>
  <c r="B6012" i="12"/>
  <c r="B6013" i="12"/>
  <c r="B6014" i="12"/>
  <c r="B6015" i="12"/>
  <c r="B6016" i="12"/>
  <c r="B6017" i="12"/>
  <c r="B6018" i="12"/>
  <c r="B6019" i="12"/>
  <c r="B6020" i="12"/>
  <c r="B6021" i="12"/>
  <c r="B6022" i="12"/>
  <c r="B6023" i="12"/>
  <c r="B6024" i="12"/>
  <c r="B6025" i="12"/>
  <c r="B6026" i="12"/>
  <c r="B6027" i="12"/>
  <c r="B6028" i="12"/>
  <c r="B6029" i="12"/>
  <c r="B6030" i="12"/>
  <c r="B6031" i="12"/>
  <c r="B6032" i="12"/>
  <c r="B6033" i="12"/>
  <c r="B6034" i="12"/>
  <c r="B6035" i="12"/>
  <c r="B6036" i="12"/>
  <c r="B6037" i="12"/>
  <c r="B6038" i="12"/>
  <c r="B6039" i="12"/>
  <c r="B6040" i="12"/>
  <c r="B6041" i="12"/>
  <c r="B6042" i="12"/>
  <c r="B6043" i="12"/>
  <c r="B6044" i="12"/>
  <c r="B6045" i="12"/>
  <c r="B6046" i="12"/>
  <c r="B6047" i="12"/>
  <c r="B6048" i="12"/>
  <c r="B6049" i="12"/>
  <c r="B6050" i="12"/>
  <c r="B6051" i="12"/>
  <c r="B6052" i="12"/>
  <c r="B6053" i="12"/>
  <c r="B6054" i="12"/>
  <c r="B6055" i="12"/>
  <c r="B6056" i="12"/>
  <c r="B6057" i="12"/>
  <c r="B6058" i="12"/>
  <c r="B6059" i="12"/>
  <c r="B6060" i="12"/>
  <c r="B6061" i="12"/>
  <c r="B6062" i="12"/>
  <c r="B6063" i="12"/>
  <c r="B6064" i="12"/>
  <c r="B6065" i="12"/>
  <c r="B6066" i="12"/>
  <c r="B6067" i="12"/>
  <c r="B6068" i="12"/>
  <c r="B6069" i="12"/>
  <c r="B6070" i="12"/>
  <c r="B6071" i="12"/>
  <c r="B6072" i="12"/>
  <c r="B6073" i="12"/>
  <c r="B6074" i="12"/>
  <c r="B6075" i="12"/>
  <c r="B6076" i="12"/>
  <c r="B6077" i="12"/>
  <c r="B6078" i="12"/>
  <c r="B6079" i="12"/>
  <c r="B6080" i="12"/>
  <c r="B6081" i="12"/>
  <c r="B6082" i="12"/>
  <c r="B6083" i="12"/>
  <c r="B6084" i="12"/>
  <c r="B6085" i="12"/>
  <c r="B6086" i="12"/>
  <c r="B6087" i="12"/>
  <c r="B6088" i="12"/>
  <c r="B6089" i="12"/>
  <c r="B6090" i="12"/>
  <c r="B6091" i="12"/>
  <c r="B6092" i="12"/>
  <c r="B6093" i="12"/>
  <c r="B6094" i="12"/>
  <c r="B6095" i="12"/>
  <c r="B6096" i="12"/>
  <c r="B6097" i="12"/>
  <c r="B6098" i="12"/>
  <c r="B6099" i="12"/>
  <c r="B6100" i="12"/>
  <c r="B6101" i="12"/>
  <c r="B6102" i="12"/>
  <c r="B6103" i="12"/>
  <c r="B6104" i="12"/>
  <c r="B6105" i="12"/>
  <c r="B6106" i="12"/>
  <c r="B6107" i="12"/>
  <c r="B6108" i="12"/>
  <c r="B6109" i="12"/>
  <c r="B6110" i="12"/>
  <c r="B6111" i="12"/>
  <c r="B6112" i="12"/>
  <c r="B6113" i="12"/>
  <c r="B6114" i="12"/>
  <c r="B6115" i="12"/>
  <c r="B6116" i="12"/>
  <c r="B6117" i="12"/>
  <c r="B6118" i="12"/>
  <c r="B6119" i="12"/>
  <c r="B6120" i="12"/>
  <c r="B6121" i="12"/>
  <c r="B6122" i="12"/>
  <c r="B6123" i="12"/>
  <c r="B6124" i="12"/>
  <c r="B6125" i="12"/>
  <c r="B6126" i="12"/>
  <c r="B6127" i="12"/>
  <c r="B6128" i="12"/>
  <c r="B6129" i="12"/>
  <c r="B6130" i="12"/>
  <c r="B6131" i="12"/>
  <c r="B6132" i="12"/>
  <c r="B6133" i="12"/>
  <c r="B6134" i="12"/>
  <c r="B6135" i="12"/>
  <c r="B6136" i="12"/>
  <c r="B6137" i="12"/>
  <c r="B6138" i="12"/>
  <c r="B6139" i="12"/>
  <c r="B6140" i="12"/>
  <c r="B6141" i="12"/>
  <c r="B6142" i="12"/>
  <c r="B6143" i="12"/>
  <c r="B6144" i="12"/>
  <c r="B6145" i="12"/>
  <c r="B6146" i="12"/>
  <c r="B6147" i="12"/>
  <c r="B6148" i="12"/>
  <c r="B6149" i="12"/>
  <c r="B6150" i="12"/>
  <c r="B6151" i="12"/>
  <c r="B6152" i="12"/>
  <c r="B6153" i="12"/>
  <c r="B6154" i="12"/>
  <c r="B6155" i="12"/>
  <c r="B6156" i="12"/>
  <c r="B6157" i="12"/>
  <c r="B6158" i="12"/>
  <c r="B6159" i="12"/>
  <c r="B6160" i="12"/>
  <c r="B6161" i="12"/>
  <c r="B6162" i="12"/>
  <c r="B6163" i="12"/>
  <c r="B6164" i="12"/>
  <c r="B6165" i="12"/>
  <c r="B6166" i="12"/>
  <c r="B6167" i="12"/>
  <c r="B6168" i="12"/>
  <c r="B6169" i="12"/>
  <c r="B6170" i="12"/>
  <c r="B6171" i="12"/>
  <c r="B6172" i="12"/>
  <c r="B6173" i="12"/>
  <c r="B6174" i="12"/>
  <c r="B6175" i="12"/>
  <c r="B6176" i="12"/>
  <c r="B6177" i="12"/>
  <c r="B6178" i="12"/>
  <c r="B6179" i="12"/>
  <c r="B6180" i="12"/>
  <c r="B6181" i="12"/>
  <c r="B6182" i="12"/>
  <c r="B6183" i="12"/>
  <c r="B6184" i="12"/>
  <c r="B6185" i="12"/>
  <c r="B6186" i="12"/>
  <c r="B6187" i="12"/>
  <c r="B6188" i="12"/>
  <c r="B6189" i="12"/>
  <c r="B6190" i="12"/>
  <c r="B6191" i="12"/>
  <c r="B6192" i="12"/>
  <c r="B6193" i="12"/>
  <c r="B6194" i="12"/>
  <c r="B6195" i="12"/>
  <c r="B6196" i="12"/>
  <c r="B6197" i="12"/>
  <c r="B6198" i="12"/>
  <c r="B6199" i="12"/>
  <c r="B6200" i="12"/>
  <c r="B6201" i="12"/>
  <c r="B6202" i="12"/>
  <c r="B6203" i="12"/>
  <c r="B6204" i="12"/>
  <c r="B6205" i="12"/>
  <c r="B6206" i="12"/>
  <c r="B6207" i="12"/>
  <c r="B6208" i="12"/>
  <c r="B6209" i="12"/>
  <c r="B6210" i="12"/>
  <c r="B6211" i="12"/>
  <c r="B6212" i="12"/>
  <c r="B6213" i="12"/>
  <c r="B6214" i="12"/>
  <c r="B6215" i="12"/>
  <c r="B6216" i="12"/>
  <c r="B6217" i="12"/>
  <c r="B6218" i="12"/>
  <c r="B6219" i="12"/>
  <c r="B6220" i="12"/>
  <c r="B6221" i="12"/>
  <c r="B6222" i="12"/>
  <c r="B6223" i="12"/>
  <c r="B6224" i="12"/>
  <c r="B6225" i="12"/>
  <c r="B6226" i="12"/>
  <c r="B6227" i="12"/>
  <c r="B6228" i="12"/>
  <c r="B6229" i="12"/>
  <c r="B6230" i="12"/>
  <c r="B6231" i="12"/>
  <c r="B6232" i="12"/>
  <c r="B6233" i="12"/>
  <c r="B6234" i="12"/>
  <c r="B6235" i="12"/>
  <c r="B6236" i="12"/>
  <c r="B6237" i="12"/>
  <c r="B6238" i="12"/>
  <c r="B6239" i="12"/>
  <c r="B6240" i="12"/>
  <c r="B6241" i="12"/>
  <c r="B6242" i="12"/>
  <c r="B6243" i="12"/>
  <c r="B6244" i="12"/>
  <c r="B6245" i="12"/>
  <c r="B6246" i="12"/>
  <c r="B6247" i="12"/>
  <c r="B6248" i="12"/>
  <c r="B6249" i="12"/>
  <c r="B6250" i="12"/>
  <c r="B6251" i="12"/>
  <c r="B6252" i="12"/>
  <c r="B6253" i="12"/>
  <c r="B6254" i="12"/>
  <c r="B6255" i="12"/>
  <c r="B6256" i="12"/>
  <c r="B6257" i="12"/>
  <c r="B6258" i="12"/>
  <c r="B6259" i="12"/>
  <c r="B6260" i="12"/>
  <c r="B6261" i="12"/>
  <c r="B6262" i="12"/>
  <c r="B6263" i="12"/>
  <c r="B6264" i="12"/>
  <c r="B6265" i="12"/>
  <c r="B6266" i="12"/>
  <c r="B6267" i="12"/>
  <c r="B6268" i="12"/>
  <c r="B6269" i="12"/>
  <c r="B6270" i="12"/>
  <c r="B6271" i="12"/>
  <c r="B6272" i="12"/>
  <c r="B6273" i="12"/>
  <c r="B6274" i="12"/>
  <c r="B6275" i="12"/>
  <c r="B6276" i="12"/>
  <c r="B6277" i="12"/>
  <c r="B6278" i="12"/>
  <c r="B6279" i="12"/>
  <c r="B6280" i="12"/>
  <c r="B6281" i="12"/>
  <c r="B6282" i="12"/>
  <c r="B6283" i="12"/>
  <c r="B6284" i="12"/>
  <c r="B6285" i="12"/>
  <c r="B6286" i="12"/>
  <c r="B6287" i="12"/>
  <c r="B6288" i="12"/>
  <c r="B6289" i="12"/>
  <c r="B6290" i="12"/>
  <c r="B6291" i="12"/>
  <c r="B6292" i="12"/>
  <c r="B6293" i="12"/>
  <c r="B6294" i="12"/>
  <c r="B6295" i="12"/>
  <c r="B6296" i="12"/>
  <c r="B6297" i="12"/>
  <c r="B6298" i="12"/>
  <c r="B6299" i="12"/>
  <c r="B6300" i="12"/>
  <c r="B6301" i="12"/>
  <c r="B6302" i="12"/>
  <c r="B6303" i="12"/>
  <c r="B6304" i="12"/>
  <c r="B6305" i="12"/>
  <c r="B6306" i="12"/>
  <c r="B6307" i="12"/>
  <c r="B6308" i="12"/>
  <c r="B6309" i="12"/>
  <c r="B6310" i="12"/>
  <c r="B6311" i="12"/>
  <c r="B6312" i="12"/>
  <c r="B6313" i="12"/>
  <c r="B6314" i="12"/>
  <c r="B6315" i="12"/>
  <c r="B6316" i="12"/>
  <c r="B6317" i="12"/>
  <c r="B6318" i="12"/>
  <c r="B6319" i="12"/>
  <c r="B6320" i="12"/>
  <c r="B6321" i="12"/>
  <c r="B6322" i="12"/>
  <c r="B6323" i="12"/>
  <c r="B6324" i="12"/>
  <c r="B6325" i="12"/>
  <c r="B6326" i="12"/>
  <c r="B6327" i="12"/>
  <c r="B6328" i="12"/>
  <c r="B6329" i="12"/>
  <c r="B6330" i="12"/>
  <c r="B6331" i="12"/>
  <c r="B6332" i="12"/>
  <c r="B6333" i="12"/>
  <c r="B6334" i="12"/>
  <c r="B6335" i="12"/>
  <c r="B6336" i="12"/>
  <c r="B6337" i="12"/>
  <c r="B6338" i="12"/>
  <c r="B6339" i="12"/>
  <c r="B6340" i="12"/>
  <c r="B6341" i="12"/>
  <c r="B6342" i="12"/>
  <c r="B6343" i="12"/>
  <c r="B6344" i="12"/>
  <c r="B6345" i="12"/>
  <c r="B6346" i="12"/>
  <c r="B6347" i="12"/>
  <c r="B6348" i="12"/>
  <c r="B6349" i="12"/>
  <c r="B6350" i="12"/>
  <c r="B6351" i="12"/>
  <c r="B6352" i="12"/>
  <c r="B6353" i="12"/>
  <c r="B6354" i="12"/>
  <c r="B6355" i="12"/>
  <c r="B6356" i="12"/>
  <c r="B6357" i="12"/>
  <c r="B6358" i="12"/>
  <c r="B6359" i="12"/>
  <c r="B6360" i="12"/>
  <c r="B6361" i="12"/>
  <c r="B6362" i="12"/>
  <c r="B6363" i="12"/>
  <c r="B6364" i="12"/>
  <c r="B6365" i="12"/>
  <c r="B6366" i="12"/>
  <c r="B6367" i="12"/>
  <c r="B6368" i="12"/>
  <c r="B6369" i="12"/>
  <c r="B6370" i="12"/>
  <c r="B6371" i="12"/>
  <c r="B6372" i="12"/>
  <c r="B6373" i="12"/>
  <c r="B6374" i="12"/>
  <c r="B6375" i="12"/>
  <c r="B6376" i="12"/>
  <c r="B6377" i="12"/>
  <c r="B6378" i="12"/>
  <c r="B6379" i="12"/>
  <c r="B6380" i="12"/>
  <c r="B6381" i="12"/>
  <c r="B6382" i="12"/>
  <c r="B6383" i="12"/>
  <c r="B6384" i="12"/>
  <c r="B6385" i="12"/>
  <c r="B6386" i="12"/>
  <c r="B6387" i="12"/>
  <c r="B6388" i="12"/>
  <c r="B6389" i="12"/>
  <c r="B6390" i="12"/>
  <c r="B6391" i="12"/>
  <c r="B6392" i="12"/>
  <c r="B6393" i="12"/>
  <c r="B6394" i="12"/>
  <c r="B6395" i="12"/>
  <c r="B6396" i="12"/>
  <c r="B6397" i="12"/>
  <c r="B6398" i="12"/>
  <c r="B6399" i="12"/>
  <c r="B6400" i="12"/>
  <c r="B6401" i="12"/>
  <c r="B6402" i="12"/>
  <c r="B6403" i="12"/>
  <c r="B6404" i="12"/>
  <c r="B6405" i="12"/>
  <c r="B6406" i="12"/>
  <c r="B6407" i="12"/>
  <c r="B6408" i="12"/>
  <c r="B6409" i="12"/>
  <c r="B6410" i="12"/>
  <c r="B6411" i="12"/>
  <c r="B6412" i="12"/>
  <c r="B6413" i="12"/>
  <c r="B6414" i="12"/>
  <c r="B6415" i="12"/>
  <c r="B6416" i="12"/>
  <c r="B6417" i="12"/>
  <c r="B6418" i="12"/>
  <c r="B6419" i="12"/>
  <c r="B6420" i="12"/>
  <c r="B6421" i="12"/>
  <c r="B6422" i="12"/>
  <c r="B6423" i="12"/>
  <c r="B6424" i="12"/>
  <c r="B6425" i="12"/>
  <c r="B6426" i="12"/>
  <c r="B6427" i="12"/>
  <c r="B6428" i="12"/>
  <c r="B6429" i="12"/>
  <c r="B6430" i="12"/>
  <c r="B6431" i="12"/>
  <c r="B6432" i="12"/>
  <c r="B6433" i="12"/>
  <c r="B6434" i="12"/>
  <c r="B6435" i="12"/>
  <c r="B6436" i="12"/>
  <c r="B6437" i="12"/>
  <c r="B6438" i="12"/>
  <c r="B6439" i="12"/>
  <c r="B6440" i="12"/>
  <c r="B6441" i="12"/>
  <c r="B6442" i="12"/>
  <c r="B6443" i="12"/>
  <c r="B6444" i="12"/>
  <c r="B6445" i="12"/>
  <c r="B6446" i="12"/>
  <c r="B6447" i="12"/>
  <c r="B6448" i="12"/>
  <c r="B6449" i="12"/>
  <c r="B6450" i="12"/>
  <c r="B6451" i="12"/>
  <c r="B6452" i="12"/>
  <c r="B6453" i="12"/>
  <c r="B6454" i="12"/>
  <c r="B6455" i="12"/>
  <c r="B6456" i="12"/>
  <c r="B6457" i="12"/>
  <c r="B6458" i="12"/>
  <c r="B6459" i="12"/>
  <c r="B6460" i="12"/>
  <c r="B6461" i="12"/>
  <c r="B6462" i="12"/>
  <c r="B6463" i="12"/>
  <c r="B6464" i="12"/>
  <c r="B6465" i="12"/>
  <c r="B6466" i="12"/>
  <c r="B6467" i="12"/>
  <c r="B6468" i="12"/>
  <c r="B6469" i="12"/>
  <c r="B6470" i="12"/>
  <c r="B6471" i="12"/>
  <c r="B6472" i="12"/>
  <c r="B6473" i="12"/>
  <c r="B6474" i="12"/>
  <c r="B6475" i="12"/>
  <c r="B6476" i="12"/>
  <c r="B6477" i="12"/>
  <c r="B6478" i="12"/>
  <c r="B6479" i="12"/>
  <c r="B6480" i="12"/>
  <c r="B6481" i="12"/>
  <c r="B6482" i="12"/>
  <c r="B6483" i="12"/>
  <c r="B6484" i="12"/>
  <c r="B6485" i="12"/>
  <c r="B6486" i="12"/>
  <c r="B6487" i="12"/>
  <c r="B6488" i="12"/>
  <c r="B6489" i="12"/>
  <c r="B6490" i="12"/>
  <c r="B6491" i="12"/>
  <c r="B6492" i="12"/>
  <c r="B6493" i="12"/>
  <c r="B6494" i="12"/>
  <c r="B6495" i="12"/>
  <c r="B6496" i="12"/>
  <c r="B6497" i="12"/>
  <c r="B6498" i="12"/>
  <c r="B6499" i="12"/>
  <c r="B6500" i="12"/>
  <c r="B6501" i="12"/>
  <c r="B6502" i="12"/>
  <c r="B6503" i="12"/>
  <c r="B6504" i="12"/>
  <c r="B6505" i="12"/>
  <c r="B6506" i="12"/>
  <c r="B6507" i="12"/>
  <c r="B6508" i="12"/>
  <c r="B6509" i="12"/>
  <c r="B6510" i="12"/>
  <c r="B6511" i="12"/>
  <c r="B6512" i="12"/>
  <c r="B6513" i="12"/>
  <c r="B6514" i="12"/>
  <c r="B6515" i="12"/>
  <c r="B6516" i="12"/>
  <c r="B6517" i="12"/>
  <c r="B6518" i="12"/>
  <c r="B6519" i="12"/>
  <c r="B6520" i="12"/>
  <c r="B6521" i="12"/>
  <c r="B6522" i="12"/>
  <c r="B6523" i="12"/>
  <c r="B6524" i="12"/>
  <c r="B6525" i="12"/>
  <c r="B6526" i="12"/>
  <c r="B6527" i="12"/>
  <c r="B6528" i="12"/>
  <c r="B6529" i="12"/>
  <c r="B6530" i="12"/>
  <c r="B6531" i="12"/>
  <c r="B6532" i="12"/>
  <c r="B6533" i="12"/>
  <c r="B6534" i="12"/>
  <c r="B6535" i="12"/>
  <c r="B6536" i="12"/>
  <c r="B6537" i="12"/>
  <c r="B6538" i="12"/>
  <c r="B6539" i="12"/>
  <c r="B6540" i="12"/>
  <c r="B6541" i="12"/>
  <c r="B6542" i="12"/>
  <c r="B6543" i="12"/>
  <c r="B6544" i="12"/>
  <c r="B6545" i="12"/>
  <c r="B6546" i="12"/>
  <c r="B6547" i="12"/>
  <c r="B6548" i="12"/>
  <c r="B6549" i="12"/>
  <c r="B6550" i="12"/>
  <c r="B6551" i="12"/>
  <c r="B6552" i="12"/>
  <c r="B6553" i="12"/>
  <c r="B6554" i="12"/>
  <c r="B6555" i="12"/>
  <c r="B6556" i="12"/>
  <c r="B6557" i="12"/>
  <c r="B6558" i="12"/>
  <c r="B6559" i="12"/>
  <c r="B6560" i="12"/>
  <c r="B6561" i="12"/>
  <c r="B6562" i="12"/>
  <c r="B6563" i="12"/>
  <c r="B6564" i="12"/>
  <c r="B6565" i="12"/>
  <c r="B6566" i="12"/>
  <c r="B6567" i="12"/>
  <c r="B6568" i="12"/>
  <c r="B6569" i="12"/>
  <c r="B6570" i="12"/>
  <c r="B6571" i="12"/>
  <c r="B6572" i="12"/>
  <c r="B6573" i="12"/>
  <c r="B6574" i="12"/>
  <c r="B6575" i="12"/>
  <c r="B6576" i="12"/>
  <c r="B6577" i="12"/>
  <c r="B6578" i="12"/>
  <c r="B6579" i="12"/>
  <c r="B6580" i="12"/>
  <c r="B6581" i="12"/>
  <c r="B6582" i="12"/>
  <c r="B6583" i="12"/>
  <c r="B6584" i="12"/>
  <c r="B6585" i="12"/>
  <c r="B6586" i="12"/>
  <c r="B6587" i="12"/>
  <c r="B6588" i="12"/>
  <c r="B6589" i="12"/>
  <c r="B6590" i="12"/>
  <c r="B6591" i="12"/>
  <c r="B6592" i="12"/>
  <c r="B6593" i="12"/>
  <c r="B6594" i="12"/>
  <c r="B6595" i="12"/>
  <c r="B6596" i="12"/>
  <c r="B6597" i="12"/>
  <c r="B6598" i="12"/>
  <c r="B6599" i="12"/>
  <c r="B6600" i="12"/>
  <c r="B6601" i="12"/>
  <c r="B6602" i="12"/>
  <c r="B6603" i="12"/>
  <c r="B6604" i="12"/>
  <c r="B6605" i="12"/>
  <c r="B6606" i="12"/>
  <c r="B6607" i="12"/>
  <c r="B6608" i="12"/>
  <c r="B6609" i="12"/>
  <c r="B6610" i="12"/>
  <c r="B6611" i="12"/>
  <c r="B6612" i="12"/>
  <c r="B6613" i="12"/>
  <c r="B6614" i="12"/>
  <c r="B6615" i="12"/>
  <c r="B6616" i="12"/>
  <c r="B6617" i="12"/>
  <c r="B6618" i="12"/>
  <c r="B6619" i="12"/>
  <c r="B6620" i="12"/>
  <c r="B6621" i="12"/>
  <c r="B6622" i="12"/>
  <c r="B6623" i="12"/>
  <c r="B6624" i="12"/>
  <c r="B6625" i="12"/>
  <c r="B6626" i="12"/>
  <c r="B6627" i="12"/>
  <c r="B6628" i="12"/>
  <c r="B6629" i="12"/>
  <c r="B6630" i="12"/>
  <c r="B6631" i="12"/>
  <c r="B6632" i="12"/>
  <c r="B6633" i="12"/>
  <c r="B6634" i="12"/>
  <c r="B6635" i="12"/>
  <c r="B6636" i="12"/>
  <c r="B6637" i="12"/>
  <c r="B6638" i="12"/>
  <c r="B6639" i="12"/>
  <c r="B6640" i="12"/>
  <c r="B6641" i="12"/>
  <c r="B6642" i="12"/>
  <c r="B6643" i="12"/>
  <c r="B6644" i="12"/>
  <c r="B6645" i="12"/>
  <c r="B6646" i="12"/>
  <c r="B6647" i="12"/>
  <c r="B6648" i="12"/>
  <c r="B6649" i="12"/>
  <c r="B6650" i="12"/>
  <c r="B6651" i="12"/>
  <c r="B6652" i="12"/>
  <c r="B6653" i="12"/>
  <c r="B6654" i="12"/>
  <c r="B6655" i="12"/>
  <c r="B6656" i="12"/>
  <c r="B6657" i="12"/>
  <c r="B6658" i="12"/>
  <c r="B6659" i="12"/>
  <c r="B6660" i="12"/>
  <c r="B6661" i="12"/>
  <c r="B6662" i="12"/>
  <c r="B6663" i="12"/>
  <c r="B6664" i="12"/>
  <c r="B6665" i="12"/>
  <c r="B6666" i="12"/>
  <c r="B6667" i="12"/>
  <c r="B6668" i="12"/>
  <c r="B6669" i="12"/>
  <c r="B6670" i="12"/>
  <c r="B6671" i="12"/>
  <c r="B6672" i="12"/>
  <c r="B6673" i="12"/>
  <c r="B6674" i="12"/>
  <c r="B6675" i="12"/>
  <c r="B6676" i="12"/>
  <c r="B6677" i="12"/>
  <c r="B6678" i="12"/>
  <c r="B6679" i="12"/>
  <c r="B6680" i="12"/>
  <c r="B6681" i="12"/>
  <c r="B6682" i="12"/>
  <c r="B6683" i="12"/>
  <c r="B6684" i="12"/>
  <c r="B6685" i="12"/>
  <c r="B6686" i="12"/>
  <c r="B6687" i="12"/>
  <c r="B6688" i="12"/>
  <c r="B6689" i="12"/>
  <c r="B6690" i="12"/>
  <c r="B6691" i="12"/>
  <c r="B6692" i="12"/>
  <c r="B6693" i="12"/>
  <c r="B6694" i="12"/>
  <c r="B6695" i="12"/>
  <c r="B6696" i="12"/>
  <c r="B6697" i="12"/>
  <c r="B6698" i="12"/>
  <c r="B6699" i="12"/>
  <c r="B6700" i="12"/>
  <c r="B6701" i="12"/>
  <c r="B6702" i="12"/>
  <c r="B6703" i="12"/>
  <c r="B6704" i="12"/>
  <c r="B1761" i="12"/>
  <c r="B1762" i="12"/>
  <c r="B1763" i="12"/>
  <c r="B6708" i="12"/>
  <c r="B6709" i="12"/>
  <c r="B6710" i="12"/>
  <c r="B6711" i="12"/>
  <c r="B6712" i="12"/>
  <c r="B6713" i="12"/>
  <c r="B6714" i="12"/>
  <c r="B6715" i="12"/>
  <c r="B6716" i="12"/>
  <c r="B6717" i="12"/>
  <c r="B6718" i="12"/>
  <c r="B6719" i="12"/>
  <c r="B6720" i="12"/>
  <c r="B6721" i="12"/>
  <c r="B6722" i="12"/>
  <c r="B6723" i="12"/>
  <c r="B6724" i="12"/>
  <c r="B6725" i="12"/>
  <c r="B6726" i="12"/>
  <c r="B6727" i="12"/>
  <c r="B6728" i="12"/>
  <c r="B6729" i="12"/>
  <c r="B6730" i="12"/>
  <c r="B6731" i="12"/>
  <c r="B6732" i="12"/>
  <c r="B6733" i="12"/>
  <c r="B6734" i="12"/>
  <c r="B6735" i="12"/>
  <c r="B6736" i="12"/>
  <c r="B6737" i="12"/>
  <c r="B6738" i="12"/>
  <c r="B6739" i="12"/>
  <c r="B6740" i="12"/>
  <c r="B6741" i="12"/>
  <c r="B6742" i="12"/>
  <c r="B6743" i="12"/>
  <c r="B6744" i="12"/>
  <c r="B6745" i="12"/>
  <c r="B6746" i="12"/>
  <c r="B6747" i="12"/>
  <c r="B6748" i="12"/>
  <c r="B6749" i="12"/>
  <c r="B6750" i="12"/>
  <c r="B6751" i="12"/>
  <c r="B6752" i="12"/>
  <c r="B6753" i="12"/>
  <c r="B6754" i="12"/>
  <c r="B6755" i="12"/>
  <c r="B6756" i="12"/>
  <c r="B6757" i="12"/>
  <c r="B6758" i="12"/>
  <c r="B6759" i="12"/>
  <c r="B6760" i="12"/>
  <c r="B6761" i="12"/>
  <c r="B6762" i="12"/>
  <c r="B6763" i="12"/>
  <c r="B6764" i="12"/>
  <c r="B6765" i="12"/>
  <c r="B6766" i="12"/>
  <c r="B6767" i="12"/>
  <c r="B6768" i="12"/>
  <c r="B6769" i="12"/>
  <c r="B6770" i="12"/>
  <c r="B6771" i="12"/>
  <c r="B6772" i="12"/>
  <c r="B6773" i="12"/>
  <c r="B6774" i="12"/>
  <c r="B6775" i="12"/>
  <c r="B6776" i="12"/>
  <c r="B6777" i="12"/>
  <c r="B6778" i="12"/>
  <c r="B6779" i="12"/>
  <c r="B6780" i="12"/>
  <c r="B6781" i="12"/>
  <c r="B6782" i="12"/>
  <c r="B6783" i="12"/>
  <c r="B6784" i="12"/>
  <c r="B6785" i="12"/>
  <c r="B6786" i="12"/>
  <c r="B6787" i="12"/>
  <c r="B6788" i="12"/>
  <c r="B6789" i="12"/>
  <c r="B6790" i="12"/>
  <c r="B6791" i="12"/>
  <c r="B6792" i="12"/>
  <c r="B6793" i="12"/>
  <c r="B6794" i="12"/>
  <c r="B6795" i="12"/>
  <c r="B6796" i="12"/>
  <c r="B6797" i="12"/>
  <c r="B6798" i="12"/>
  <c r="B6799" i="12"/>
  <c r="B6800" i="12"/>
  <c r="B6801" i="12"/>
  <c r="B6802" i="12"/>
  <c r="B6803" i="12"/>
  <c r="B6804" i="12"/>
  <c r="B6805" i="12"/>
  <c r="B6806" i="12"/>
  <c r="B6807" i="12"/>
  <c r="B6808" i="12"/>
  <c r="B6809" i="12"/>
  <c r="B6810" i="12"/>
  <c r="B6811" i="12"/>
  <c r="B6812" i="12"/>
  <c r="B6813" i="12"/>
  <c r="B6814" i="12"/>
  <c r="B6815" i="12"/>
  <c r="B6816" i="12"/>
  <c r="B6817" i="12"/>
  <c r="B6818" i="12"/>
  <c r="B6819" i="12"/>
  <c r="B6820" i="12"/>
  <c r="B6821" i="12"/>
  <c r="B6822" i="12"/>
  <c r="B6823" i="12"/>
  <c r="B6824" i="12"/>
  <c r="B6825" i="12"/>
  <c r="B6826" i="12"/>
  <c r="B6827" i="12"/>
  <c r="B6828" i="12"/>
  <c r="B6829" i="12"/>
  <c r="B6830" i="12"/>
  <c r="B6831" i="12"/>
  <c r="B6832" i="12"/>
  <c r="B6833" i="12"/>
  <c r="B6834" i="12"/>
  <c r="B6835" i="12"/>
  <c r="B6836" i="12"/>
  <c r="B6837" i="12"/>
  <c r="B6838" i="12"/>
  <c r="B6839" i="12"/>
  <c r="B6840" i="12"/>
  <c r="B6841" i="12"/>
  <c r="B6842" i="12"/>
  <c r="B6843" i="12"/>
  <c r="B6844" i="12"/>
  <c r="B6845" i="12"/>
  <c r="B6846" i="12"/>
  <c r="B6847" i="12"/>
  <c r="B6848" i="12"/>
  <c r="B6849" i="12"/>
  <c r="B6850" i="12"/>
  <c r="B6851" i="12"/>
  <c r="B6852" i="12"/>
  <c r="B6853" i="12"/>
  <c r="B6854" i="12"/>
  <c r="B6855" i="12"/>
  <c r="B6856" i="12"/>
  <c r="B6857" i="12"/>
  <c r="B6858" i="12"/>
  <c r="B6859" i="12"/>
  <c r="B6860" i="12"/>
  <c r="B6861" i="12"/>
  <c r="B6862" i="12"/>
  <c r="B6863" i="12"/>
  <c r="B6864" i="12"/>
  <c r="B6865" i="12"/>
  <c r="B6866" i="12"/>
  <c r="B6867" i="12"/>
  <c r="B1764" i="12"/>
  <c r="B1765" i="12"/>
  <c r="B1766" i="12"/>
  <c r="B6871" i="12"/>
  <c r="B6872" i="12"/>
  <c r="B6873" i="12"/>
  <c r="B6874" i="12"/>
  <c r="B6875" i="12"/>
  <c r="B6876" i="12"/>
  <c r="B6877" i="12"/>
  <c r="B6878" i="12"/>
  <c r="B1767" i="12"/>
  <c r="B1768" i="12"/>
  <c r="B1769" i="12"/>
  <c r="B1770" i="12"/>
  <c r="B1771" i="12"/>
  <c r="B1772" i="12"/>
  <c r="B1773" i="12"/>
  <c r="B1774" i="12"/>
  <c r="B1775" i="12"/>
  <c r="B1776" i="12"/>
  <c r="B1777" i="12"/>
  <c r="B6890" i="12"/>
  <c r="B6891" i="12"/>
  <c r="B6892" i="12"/>
  <c r="B6893" i="12"/>
  <c r="B1778" i="12"/>
  <c r="B1779" i="12"/>
  <c r="B6896" i="12"/>
  <c r="B6897" i="12"/>
  <c r="B6898" i="12"/>
  <c r="B1780" i="12"/>
  <c r="B1781" i="12"/>
  <c r="B1782" i="12"/>
  <c r="B1783" i="12"/>
  <c r="B1784" i="12"/>
  <c r="B1785" i="12"/>
  <c r="B1786" i="12"/>
  <c r="B1787" i="12"/>
  <c r="B1788" i="12"/>
  <c r="B1789" i="12"/>
  <c r="B1790" i="12"/>
  <c r="B1791" i="12"/>
  <c r="B1792" i="12"/>
  <c r="B2174" i="12"/>
  <c r="B2285" i="12"/>
  <c r="B2286" i="12"/>
  <c r="B2287" i="12"/>
  <c r="B2288" i="12"/>
  <c r="B2289" i="12"/>
  <c r="B2290" i="12"/>
  <c r="B2291" i="12"/>
  <c r="B2292" i="12"/>
  <c r="B2293" i="12"/>
  <c r="B2294" i="12"/>
  <c r="B2295" i="12"/>
  <c r="B2296" i="12"/>
  <c r="B2350" i="12"/>
  <c r="B6926" i="12"/>
  <c r="B6927" i="12"/>
  <c r="B6928" i="12"/>
  <c r="B2351" i="12"/>
  <c r="B2352" i="12"/>
  <c r="B2353" i="12"/>
  <c r="B2354" i="12"/>
  <c r="B2357" i="12"/>
  <c r="B2358" i="12"/>
  <c r="B2359" i="12"/>
  <c r="B2360" i="12"/>
  <c r="B2361" i="12"/>
  <c r="B2362" i="12"/>
  <c r="B2363" i="12"/>
  <c r="B2364" i="12"/>
  <c r="B2366" i="12"/>
  <c r="B2367" i="12"/>
  <c r="B2368" i="12"/>
  <c r="B2369" i="12"/>
  <c r="B2370" i="12"/>
  <c r="B2371" i="12"/>
  <c r="B2375" i="12"/>
  <c r="B2377" i="12"/>
  <c r="B2378" i="12"/>
  <c r="B2379" i="12"/>
  <c r="B2383" i="12"/>
  <c r="B2384" i="12"/>
  <c r="B2385" i="12"/>
  <c r="B2386" i="12"/>
  <c r="B2387" i="12"/>
  <c r="B2388" i="12"/>
  <c r="B2389" i="12"/>
  <c r="B2390" i="12"/>
  <c r="B2391" i="12"/>
  <c r="B2392" i="12"/>
  <c r="B2393" i="12"/>
  <c r="B2394" i="12"/>
  <c r="B2833" i="12"/>
  <c r="B2837" i="12"/>
  <c r="B2839" i="12"/>
  <c r="B2843" i="12"/>
  <c r="B2845" i="12"/>
  <c r="B2849" i="12"/>
  <c r="B2851" i="12"/>
  <c r="B2854" i="12"/>
  <c r="B3016" i="12"/>
  <c r="B3019" i="12"/>
  <c r="B3021" i="12"/>
  <c r="B3025" i="12"/>
  <c r="B6975" i="12"/>
  <c r="B6976" i="12"/>
  <c r="B6977" i="12"/>
  <c r="B3027" i="12"/>
  <c r="B3031" i="12"/>
  <c r="B6980" i="12"/>
  <c r="B6981" i="12"/>
  <c r="B6982" i="12"/>
  <c r="B6983" i="12"/>
  <c r="B6984" i="12"/>
  <c r="B6985" i="12"/>
  <c r="B6986" i="12"/>
  <c r="B6987" i="12"/>
  <c r="B6988" i="12"/>
  <c r="B6989" i="12"/>
  <c r="B6990" i="12"/>
  <c r="B6991" i="12"/>
  <c r="B6992" i="12"/>
  <c r="B6993" i="12"/>
  <c r="B6994" i="12"/>
  <c r="B6995" i="12"/>
  <c r="B6996" i="12"/>
  <c r="B6997" i="12"/>
  <c r="B6998" i="12"/>
  <c r="B6999" i="12"/>
  <c r="B7000" i="12"/>
  <c r="B7001" i="12"/>
  <c r="B7002" i="12"/>
  <c r="B7003" i="12"/>
  <c r="B7004" i="12"/>
  <c r="B7005" i="12"/>
  <c r="B7006" i="12"/>
  <c r="B7007" i="12"/>
  <c r="B7008" i="12"/>
  <c r="B7009" i="12"/>
  <c r="B7010" i="12"/>
  <c r="B7011" i="12"/>
  <c r="B7012" i="12"/>
  <c r="B7013" i="12"/>
  <c r="B7014" i="12"/>
  <c r="B7015" i="12"/>
  <c r="B7016" i="12"/>
  <c r="B7017" i="12"/>
  <c r="B7018" i="12"/>
  <c r="B7019" i="12"/>
  <c r="B7020" i="12"/>
  <c r="B7021" i="12"/>
  <c r="B7022" i="12"/>
  <c r="B7023" i="12"/>
  <c r="G107" i="27" l="1"/>
  <c r="G108" i="27"/>
  <c r="G109" i="27"/>
  <c r="G110" i="27"/>
  <c r="G111" i="27"/>
  <c r="G112" i="27"/>
  <c r="G113" i="27"/>
  <c r="G114" i="27"/>
  <c r="G115" i="27"/>
  <c r="G116" i="27"/>
  <c r="G117" i="27"/>
  <c r="G118" i="27"/>
  <c r="G119" i="27"/>
  <c r="G120" i="27"/>
  <c r="G121" i="27"/>
  <c r="G122" i="27"/>
  <c r="G123" i="27"/>
  <c r="G124" i="27"/>
  <c r="G125" i="27"/>
  <c r="G126" i="27"/>
  <c r="G127" i="27"/>
  <c r="G128" i="27"/>
  <c r="G129" i="27"/>
  <c r="G130" i="27"/>
  <c r="G131" i="27"/>
  <c r="G132" i="27"/>
  <c r="G133" i="27"/>
  <c r="G134" i="27"/>
  <c r="G135" i="27"/>
  <c r="G136" i="27"/>
  <c r="G137" i="27"/>
  <c r="G138" i="27"/>
  <c r="G139" i="27"/>
  <c r="G140" i="27"/>
  <c r="G141" i="27"/>
  <c r="G142" i="27"/>
  <c r="G143" i="27"/>
  <c r="G144" i="27"/>
  <c r="G145" i="27"/>
  <c r="G146" i="27"/>
  <c r="G147" i="27"/>
  <c r="G148" i="27"/>
  <c r="G149" i="27"/>
  <c r="G150" i="27"/>
  <c r="G151" i="27"/>
  <c r="G152" i="27"/>
  <c r="G153" i="27"/>
  <c r="G154" i="27"/>
  <c r="G155" i="27"/>
  <c r="G156" i="27"/>
  <c r="G157" i="27"/>
  <c r="G2394" i="27"/>
  <c r="G2395" i="27"/>
  <c r="G2396" i="27"/>
  <c r="G2397" i="27"/>
  <c r="G2398" i="27"/>
  <c r="G2399" i="27"/>
  <c r="G2400" i="27"/>
  <c r="G2401" i="27"/>
  <c r="G2402" i="27"/>
  <c r="G2403" i="27"/>
  <c r="G2404" i="27"/>
  <c r="G2405" i="27"/>
  <c r="G2406" i="27"/>
  <c r="G2407" i="27"/>
  <c r="G2408" i="27"/>
  <c r="G2409" i="27"/>
  <c r="G2410" i="27"/>
  <c r="G2411" i="27"/>
  <c r="G2412" i="27"/>
  <c r="G2413" i="27"/>
  <c r="G2414" i="27"/>
  <c r="G2415" i="27"/>
  <c r="G2416" i="27"/>
  <c r="G2417" i="27"/>
  <c r="G2418" i="27"/>
  <c r="G2419" i="27"/>
  <c r="G2420" i="27"/>
  <c r="G2421" i="27"/>
  <c r="G2422" i="27"/>
  <c r="G2423" i="27"/>
  <c r="G2424" i="27"/>
  <c r="G2425" i="27"/>
  <c r="G2426" i="27"/>
  <c r="G2427" i="27"/>
  <c r="G2428" i="27"/>
  <c r="G2429" i="27"/>
  <c r="G2430" i="27"/>
  <c r="G2431" i="27"/>
  <c r="G2432" i="27"/>
  <c r="G2433" i="27"/>
  <c r="G2434" i="27"/>
  <c r="G2435" i="27"/>
  <c r="G2436" i="27"/>
  <c r="G2437" i="27"/>
  <c r="G2438" i="27"/>
  <c r="G2439" i="27"/>
  <c r="G2440" i="27"/>
  <c r="G2441" i="27"/>
  <c r="G2442" i="27"/>
  <c r="G2443" i="27"/>
  <c r="G2444" i="27"/>
  <c r="G2445" i="27"/>
  <c r="G314" i="27"/>
  <c r="G315" i="27"/>
  <c r="G316" i="27"/>
  <c r="G317" i="27"/>
  <c r="G318" i="27"/>
  <c r="G319" i="27"/>
  <c r="G320" i="27"/>
  <c r="G321" i="27"/>
  <c r="G322" i="27"/>
  <c r="G323" i="27"/>
  <c r="G324" i="27"/>
  <c r="G325" i="27"/>
  <c r="G326" i="27"/>
  <c r="G327" i="27"/>
  <c r="G328" i="27"/>
  <c r="G329" i="27"/>
  <c r="G330" i="27"/>
  <c r="G331" i="27"/>
  <c r="G332" i="27"/>
  <c r="G333" i="27"/>
  <c r="G334" i="27"/>
  <c r="G335" i="27"/>
  <c r="G336" i="27"/>
  <c r="G337" i="27"/>
  <c r="G338" i="27"/>
  <c r="G339" i="27"/>
  <c r="G340" i="27"/>
  <c r="G341" i="27"/>
  <c r="G342" i="27"/>
  <c r="G343" i="27"/>
  <c r="G344" i="27"/>
  <c r="G345" i="27"/>
  <c r="G346" i="27"/>
  <c r="G347" i="27"/>
  <c r="G348" i="27"/>
  <c r="G349" i="27"/>
  <c r="G350" i="27"/>
  <c r="G351" i="27"/>
  <c r="G352" i="27"/>
  <c r="G353" i="27"/>
  <c r="G354" i="27"/>
  <c r="G355" i="27"/>
  <c r="G356" i="27"/>
  <c r="G357" i="27"/>
  <c r="G358" i="27"/>
  <c r="G359" i="27"/>
  <c r="G360" i="27"/>
  <c r="G361" i="27"/>
  <c r="G362" i="27"/>
  <c r="G363" i="27"/>
  <c r="G364" i="27"/>
  <c r="G365" i="27"/>
  <c r="G366" i="27"/>
  <c r="G367" i="27"/>
  <c r="G368" i="27"/>
  <c r="G369" i="27"/>
  <c r="G370" i="27"/>
  <c r="G371" i="27"/>
  <c r="G372" i="27"/>
  <c r="G373" i="27"/>
  <c r="G374" i="27"/>
  <c r="G375" i="27"/>
  <c r="G376" i="27"/>
  <c r="G377" i="27"/>
  <c r="G378" i="27"/>
  <c r="G379" i="27"/>
  <c r="G380" i="27"/>
  <c r="G381" i="27"/>
  <c r="G382" i="27"/>
  <c r="G383" i="27"/>
  <c r="G384" i="27"/>
  <c r="G385" i="27"/>
  <c r="G386" i="27"/>
  <c r="G387" i="27"/>
  <c r="G388" i="27"/>
  <c r="G389" i="27"/>
  <c r="G390" i="27"/>
  <c r="G391" i="27"/>
  <c r="G392" i="27"/>
  <c r="G393" i="27"/>
  <c r="G394" i="27"/>
  <c r="G395" i="27"/>
  <c r="G396" i="27"/>
  <c r="G397" i="27"/>
  <c r="G398" i="27"/>
  <c r="G399" i="27"/>
  <c r="G400" i="27"/>
  <c r="G401" i="27"/>
  <c r="G402" i="27"/>
  <c r="G403" i="27"/>
  <c r="G404" i="27"/>
  <c r="G405" i="27"/>
  <c r="G406" i="27"/>
  <c r="G407" i="27"/>
  <c r="G408" i="27"/>
  <c r="G409" i="27"/>
  <c r="G410" i="27"/>
  <c r="G411" i="27"/>
  <c r="G412" i="27"/>
  <c r="G413" i="27"/>
  <c r="G414" i="27"/>
  <c r="G415" i="27"/>
  <c r="G416" i="27"/>
  <c r="G417" i="27"/>
  <c r="G418" i="27"/>
  <c r="G419" i="27"/>
  <c r="G420" i="27"/>
  <c r="G421" i="27"/>
  <c r="G422" i="27"/>
  <c r="G423" i="27"/>
  <c r="G424" i="27"/>
  <c r="G425" i="27"/>
  <c r="G426" i="27"/>
  <c r="G427" i="27"/>
  <c r="G428" i="27"/>
  <c r="G429" i="27"/>
  <c r="G430" i="27"/>
  <c r="G431" i="27"/>
  <c r="G432" i="27"/>
  <c r="G433" i="27"/>
  <c r="G434" i="27"/>
  <c r="G435" i="27"/>
  <c r="G436" i="27"/>
  <c r="G437" i="27"/>
  <c r="G438" i="27"/>
  <c r="G439" i="27"/>
  <c r="G440" i="27"/>
  <c r="G441" i="27"/>
  <c r="G442" i="27"/>
  <c r="G443" i="27"/>
  <c r="G444" i="27"/>
  <c r="G445" i="27"/>
  <c r="G446" i="27"/>
  <c r="G447" i="27"/>
  <c r="G448" i="27"/>
  <c r="G449" i="27"/>
  <c r="G450" i="27"/>
  <c r="G451" i="27"/>
  <c r="G452" i="27"/>
  <c r="G453" i="27"/>
  <c r="G454" i="27"/>
  <c r="G455" i="27"/>
  <c r="G456" i="27"/>
  <c r="G457" i="27"/>
  <c r="G458" i="27"/>
  <c r="G459" i="27"/>
  <c r="G460" i="27"/>
  <c r="G461" i="27"/>
  <c r="G462" i="27"/>
  <c r="G463" i="27"/>
  <c r="G464" i="27"/>
  <c r="G465" i="27"/>
  <c r="G466" i="27"/>
  <c r="G467" i="27"/>
  <c r="G468" i="27"/>
  <c r="G469" i="27"/>
  <c r="G522" i="27"/>
  <c r="G523" i="27"/>
  <c r="G524" i="27"/>
  <c r="G525" i="27"/>
  <c r="G526" i="27"/>
  <c r="G527" i="27"/>
  <c r="G528" i="27"/>
  <c r="G529" i="27"/>
  <c r="G530" i="27"/>
  <c r="G531" i="27"/>
  <c r="G532" i="27"/>
  <c r="G533" i="27"/>
  <c r="G534" i="27"/>
  <c r="G535" i="27"/>
  <c r="G536" i="27"/>
  <c r="G537" i="27"/>
  <c r="G538" i="27"/>
  <c r="G539" i="27"/>
  <c r="G540" i="27"/>
  <c r="G541" i="27"/>
  <c r="G542" i="27"/>
  <c r="G543" i="27"/>
  <c r="G544" i="27"/>
  <c r="G545" i="27"/>
  <c r="G546" i="27"/>
  <c r="G547" i="27"/>
  <c r="G548" i="27"/>
  <c r="G549" i="27"/>
  <c r="G550" i="27"/>
  <c r="G551" i="27"/>
  <c r="G552" i="27"/>
  <c r="G553" i="27"/>
  <c r="G554" i="27"/>
  <c r="G555" i="27"/>
  <c r="G556" i="27"/>
  <c r="G557" i="27"/>
  <c r="G558" i="27"/>
  <c r="G559" i="27"/>
  <c r="G560" i="27"/>
  <c r="G561" i="27"/>
  <c r="G562" i="27"/>
  <c r="G563" i="27"/>
  <c r="G564" i="27"/>
  <c r="G565" i="27"/>
  <c r="G566" i="27"/>
  <c r="G567" i="27"/>
  <c r="G568" i="27"/>
  <c r="G569" i="27"/>
  <c r="G570" i="27"/>
  <c r="G571" i="27"/>
  <c r="G572" i="27"/>
  <c r="G573" i="27"/>
  <c r="G782" i="27"/>
  <c r="G783" i="27"/>
  <c r="G784" i="27"/>
  <c r="G785" i="27"/>
  <c r="G786" i="27"/>
  <c r="G787" i="27"/>
  <c r="G788" i="27"/>
  <c r="G789" i="27"/>
  <c r="G790" i="27"/>
  <c r="G791" i="27"/>
  <c r="G792" i="27"/>
  <c r="G793" i="27"/>
  <c r="G794" i="27"/>
  <c r="G795" i="27"/>
  <c r="G796" i="27"/>
  <c r="G797" i="27"/>
  <c r="G798" i="27"/>
  <c r="G799" i="27"/>
  <c r="G800" i="27"/>
  <c r="G801" i="27"/>
  <c r="G802" i="27"/>
  <c r="G803" i="27"/>
  <c r="G804" i="27"/>
  <c r="G805" i="27"/>
  <c r="G806" i="27"/>
  <c r="G807" i="27"/>
  <c r="G808" i="27"/>
  <c r="G809" i="27"/>
  <c r="G810" i="27"/>
  <c r="G811" i="27"/>
  <c r="G812" i="27"/>
  <c r="G813" i="27"/>
  <c r="G814" i="27"/>
  <c r="G815" i="27"/>
  <c r="G816" i="27"/>
  <c r="G817" i="27"/>
  <c r="G818" i="27"/>
  <c r="G819" i="27"/>
  <c r="G820" i="27"/>
  <c r="G821" i="27"/>
  <c r="G822" i="27"/>
  <c r="G823" i="27"/>
  <c r="G824" i="27"/>
  <c r="G825" i="27"/>
  <c r="G826" i="27"/>
  <c r="G827" i="27"/>
  <c r="G828" i="27"/>
  <c r="G829" i="27"/>
  <c r="G830" i="27"/>
  <c r="G831" i="27"/>
  <c r="G832" i="27"/>
  <c r="G833" i="27"/>
  <c r="G2030" i="27"/>
  <c r="G2031" i="27"/>
  <c r="G2032" i="27"/>
  <c r="G2033" i="27"/>
  <c r="G2034" i="27"/>
  <c r="G2035" i="27"/>
  <c r="G2036" i="27"/>
  <c r="G2037" i="27"/>
  <c r="G2038" i="27"/>
  <c r="G2039" i="27"/>
  <c r="G2040" i="27"/>
  <c r="G2041" i="27"/>
  <c r="G2042" i="27"/>
  <c r="G2043" i="27"/>
  <c r="G2044" i="27"/>
  <c r="G2045" i="27"/>
  <c r="G2046" i="27"/>
  <c r="G2047" i="27"/>
  <c r="G2048" i="27"/>
  <c r="G2049" i="27"/>
  <c r="G2050" i="27"/>
  <c r="G2051" i="27"/>
  <c r="G2052" i="27"/>
  <c r="G2053" i="27"/>
  <c r="G2054" i="27"/>
  <c r="G2055" i="27"/>
  <c r="G2056" i="27"/>
  <c r="G2057" i="27"/>
  <c r="G2058" i="27"/>
  <c r="G2059" i="27"/>
  <c r="G2060" i="27"/>
  <c r="G2061" i="27"/>
  <c r="G2062" i="27"/>
  <c r="G2063" i="27"/>
  <c r="G2064" i="27"/>
  <c r="G2065" i="27"/>
  <c r="G2066" i="27"/>
  <c r="G2067" i="27"/>
  <c r="G2068" i="27"/>
  <c r="G2069" i="27"/>
  <c r="G2070" i="27"/>
  <c r="G2071" i="27"/>
  <c r="G2072" i="27"/>
  <c r="G2073" i="27"/>
  <c r="G2074" i="27"/>
  <c r="G2075" i="27"/>
  <c r="G2076" i="27"/>
  <c r="G2077" i="27"/>
  <c r="G2078" i="27"/>
  <c r="G2079" i="27"/>
  <c r="G2080" i="27"/>
  <c r="G2081" i="27"/>
  <c r="G886" i="27"/>
  <c r="G887" i="27"/>
  <c r="G888" i="27"/>
  <c r="G889" i="27"/>
  <c r="G890" i="27"/>
  <c r="G891" i="27"/>
  <c r="G892" i="27"/>
  <c r="G893" i="27"/>
  <c r="G894" i="27"/>
  <c r="G895" i="27"/>
  <c r="G896" i="27"/>
  <c r="G897" i="27"/>
  <c r="G898" i="27"/>
  <c r="G899" i="27"/>
  <c r="G900" i="27"/>
  <c r="G901" i="27"/>
  <c r="G902" i="27"/>
  <c r="G903" i="27"/>
  <c r="G904" i="27"/>
  <c r="G905" i="27"/>
  <c r="G906" i="27"/>
  <c r="G907" i="27"/>
  <c r="G908" i="27"/>
  <c r="G909" i="27"/>
  <c r="G910" i="27"/>
  <c r="G911" i="27"/>
  <c r="G912" i="27"/>
  <c r="G913" i="27"/>
  <c r="G914" i="27"/>
  <c r="G915" i="27"/>
  <c r="G916" i="27"/>
  <c r="G917" i="27"/>
  <c r="G918" i="27"/>
  <c r="G919" i="27"/>
  <c r="G920" i="27"/>
  <c r="G921" i="27"/>
  <c r="G922" i="27"/>
  <c r="G923" i="27"/>
  <c r="G924" i="27"/>
  <c r="G925" i="27"/>
  <c r="G926" i="27"/>
  <c r="G927" i="27"/>
  <c r="G928" i="27"/>
  <c r="G929" i="27"/>
  <c r="G930" i="27"/>
  <c r="G931" i="27"/>
  <c r="G932" i="27"/>
  <c r="G933" i="27"/>
  <c r="G934" i="27"/>
  <c r="G935" i="27"/>
  <c r="G936" i="27"/>
  <c r="G937" i="27"/>
  <c r="G990" i="27"/>
  <c r="G991" i="27"/>
  <c r="G992" i="27"/>
  <c r="G993" i="27"/>
  <c r="G994" i="27"/>
  <c r="G995" i="27"/>
  <c r="G996" i="27"/>
  <c r="G997" i="27"/>
  <c r="G998" i="27"/>
  <c r="G999" i="27"/>
  <c r="G1000" i="27"/>
  <c r="G1001" i="27"/>
  <c r="G1002" i="27"/>
  <c r="G1003" i="27"/>
  <c r="G1004" i="27"/>
  <c r="G1005" i="27"/>
  <c r="G1006" i="27"/>
  <c r="G1007" i="27"/>
  <c r="G1008" i="27"/>
  <c r="G1009" i="27"/>
  <c r="G1010" i="27"/>
  <c r="G1011" i="27"/>
  <c r="G1012" i="27"/>
  <c r="G1013" i="27"/>
  <c r="G1014" i="27"/>
  <c r="G1015" i="27"/>
  <c r="G1016" i="27"/>
  <c r="G1017" i="27"/>
  <c r="G1018" i="27"/>
  <c r="G1019" i="27"/>
  <c r="G1020" i="27"/>
  <c r="G1021" i="27"/>
  <c r="G1022" i="27"/>
  <c r="G1023" i="27"/>
  <c r="G1024" i="27"/>
  <c r="G1025" i="27"/>
  <c r="G1026" i="27"/>
  <c r="G1027" i="27"/>
  <c r="G1028" i="27"/>
  <c r="G1029" i="27"/>
  <c r="G1030" i="27"/>
  <c r="G1031" i="27"/>
  <c r="G1032" i="27"/>
  <c r="G1033" i="27"/>
  <c r="G1034" i="27"/>
  <c r="G1035" i="27"/>
  <c r="G1036" i="27"/>
  <c r="G1037" i="27"/>
  <c r="G1038" i="27"/>
  <c r="G1039" i="27"/>
  <c r="G1040" i="27"/>
  <c r="G1041" i="27"/>
  <c r="G2082" i="27"/>
  <c r="G2083" i="27"/>
  <c r="G2084" i="27"/>
  <c r="G2085" i="27"/>
  <c r="G2086" i="27"/>
  <c r="G2087" i="27"/>
  <c r="G2088" i="27"/>
  <c r="G2089" i="27"/>
  <c r="G2090" i="27"/>
  <c r="G2091" i="27"/>
  <c r="G2092" i="27"/>
  <c r="G2093" i="27"/>
  <c r="G2094" i="27"/>
  <c r="G2095" i="27"/>
  <c r="G2096" i="27"/>
  <c r="G2097" i="27"/>
  <c r="G2098" i="27"/>
  <c r="G2099" i="27"/>
  <c r="G2100" i="27"/>
  <c r="G2101" i="27"/>
  <c r="G2102" i="27"/>
  <c r="G2103" i="27"/>
  <c r="G2104" i="27"/>
  <c r="G2105" i="27"/>
  <c r="G2106" i="27"/>
  <c r="G2107" i="27"/>
  <c r="G2108" i="27"/>
  <c r="G2109" i="27"/>
  <c r="G2110" i="27"/>
  <c r="G2111" i="27"/>
  <c r="G2112" i="27"/>
  <c r="G2113" i="27"/>
  <c r="G2114" i="27"/>
  <c r="G2115" i="27"/>
  <c r="G2116" i="27"/>
  <c r="G2117" i="27"/>
  <c r="G2118" i="27"/>
  <c r="G2119" i="27"/>
  <c r="G2120" i="27"/>
  <c r="G2121" i="27"/>
  <c r="G2122" i="27"/>
  <c r="G2123" i="27"/>
  <c r="G2124" i="27"/>
  <c r="G2125" i="27"/>
  <c r="G2126" i="27"/>
  <c r="G2127" i="27"/>
  <c r="G2128" i="27"/>
  <c r="G2129" i="27"/>
  <c r="G2130" i="27"/>
  <c r="G2131" i="27"/>
  <c r="G2132" i="27"/>
  <c r="G2133" i="27"/>
  <c r="G678" i="27"/>
  <c r="G679" i="27"/>
  <c r="G680" i="27"/>
  <c r="G681" i="27"/>
  <c r="G682" i="27"/>
  <c r="G683" i="27"/>
  <c r="G684" i="27"/>
  <c r="G685" i="27"/>
  <c r="G686" i="27"/>
  <c r="G687" i="27"/>
  <c r="G688" i="27"/>
  <c r="G689" i="27"/>
  <c r="G690" i="27"/>
  <c r="G691" i="27"/>
  <c r="G692" i="27"/>
  <c r="G693" i="27"/>
  <c r="G694" i="27"/>
  <c r="G695" i="27"/>
  <c r="G696" i="27"/>
  <c r="G697" i="27"/>
  <c r="G698" i="27"/>
  <c r="G699" i="27"/>
  <c r="G700" i="27"/>
  <c r="G701" i="27"/>
  <c r="G702" i="27"/>
  <c r="G703" i="27"/>
  <c r="G704" i="27"/>
  <c r="G705" i="27"/>
  <c r="G706" i="27"/>
  <c r="G707" i="27"/>
  <c r="G708" i="27"/>
  <c r="G709" i="27"/>
  <c r="G710" i="27"/>
  <c r="G711" i="27"/>
  <c r="G712" i="27"/>
  <c r="G713" i="27"/>
  <c r="G714" i="27"/>
  <c r="G715" i="27"/>
  <c r="G716" i="27"/>
  <c r="G717" i="27"/>
  <c r="G718" i="27"/>
  <c r="G719" i="27"/>
  <c r="G720" i="27"/>
  <c r="G721" i="27"/>
  <c r="G722" i="27"/>
  <c r="G723" i="27"/>
  <c r="G724" i="27"/>
  <c r="G725" i="27"/>
  <c r="G726" i="27"/>
  <c r="G727" i="27"/>
  <c r="G728" i="27"/>
  <c r="G729" i="27"/>
  <c r="G1302" i="27"/>
  <c r="G1303" i="27"/>
  <c r="G1304" i="27"/>
  <c r="G1305" i="27"/>
  <c r="G1306" i="27"/>
  <c r="G1307" i="27"/>
  <c r="G1308" i="27"/>
  <c r="G1309" i="27"/>
  <c r="G1310" i="27"/>
  <c r="G1311" i="27"/>
  <c r="G1312" i="27"/>
  <c r="G1313" i="27"/>
  <c r="G1314" i="27"/>
  <c r="G1315" i="27"/>
  <c r="G1316" i="27"/>
  <c r="G1317" i="27"/>
  <c r="G1318" i="27"/>
  <c r="G1319" i="27"/>
  <c r="G1320" i="27"/>
  <c r="G1321" i="27"/>
  <c r="G1322" i="27"/>
  <c r="G1323" i="27"/>
  <c r="G1324" i="27"/>
  <c r="G1325" i="27"/>
  <c r="G1326" i="27"/>
  <c r="G1327" i="27"/>
  <c r="G1328" i="27"/>
  <c r="G1329" i="27"/>
  <c r="G1330" i="27"/>
  <c r="G1331" i="27"/>
  <c r="G1332" i="27"/>
  <c r="G1333" i="27"/>
  <c r="G1334" i="27"/>
  <c r="G1335" i="27"/>
  <c r="G1336" i="27"/>
  <c r="G1337" i="27"/>
  <c r="G1338" i="27"/>
  <c r="G1339" i="27"/>
  <c r="G1340" i="27"/>
  <c r="G1341" i="27"/>
  <c r="G1342" i="27"/>
  <c r="G1343" i="27"/>
  <c r="G1344" i="27"/>
  <c r="G1345" i="27"/>
  <c r="G1346" i="27"/>
  <c r="G1347" i="27"/>
  <c r="G1348" i="27"/>
  <c r="G1349" i="27"/>
  <c r="G1350" i="27"/>
  <c r="G1351" i="27"/>
  <c r="G1352" i="27"/>
  <c r="G1353" i="27"/>
  <c r="G1354" i="27"/>
  <c r="G1355" i="27"/>
  <c r="G1356" i="27"/>
  <c r="G1357" i="27"/>
  <c r="G1358" i="27"/>
  <c r="G1359" i="27"/>
  <c r="G1360" i="27"/>
  <c r="G1361" i="27"/>
  <c r="G1362" i="27"/>
  <c r="G1363" i="27"/>
  <c r="G1364" i="27"/>
  <c r="G1365" i="27"/>
  <c r="G1366" i="27"/>
  <c r="G1367" i="27"/>
  <c r="G1368" i="27"/>
  <c r="G1369" i="27"/>
  <c r="G1370" i="27"/>
  <c r="G1371" i="27"/>
  <c r="G1372" i="27"/>
  <c r="G1373" i="27"/>
  <c r="G1374" i="27"/>
  <c r="G1375" i="27"/>
  <c r="G1376" i="27"/>
  <c r="G1377" i="27"/>
  <c r="G1378" i="27"/>
  <c r="G1379" i="27"/>
  <c r="G1380" i="27"/>
  <c r="G1381" i="27"/>
  <c r="G1382" i="27"/>
  <c r="G1383" i="27"/>
  <c r="G1384" i="27"/>
  <c r="G1385" i="27"/>
  <c r="G1386" i="27"/>
  <c r="G1387" i="27"/>
  <c r="G1388" i="27"/>
  <c r="G1389" i="27"/>
  <c r="G1390" i="27"/>
  <c r="G1391" i="27"/>
  <c r="G1392" i="27"/>
  <c r="G1393" i="27"/>
  <c r="G1394" i="27"/>
  <c r="G1395" i="27"/>
  <c r="G1396" i="27"/>
  <c r="G1397" i="27"/>
  <c r="G1398" i="27"/>
  <c r="G1399" i="27"/>
  <c r="G1400" i="27"/>
  <c r="G1401" i="27"/>
  <c r="G1402" i="27"/>
  <c r="G1403" i="27"/>
  <c r="G1404" i="27"/>
  <c r="G1405" i="27"/>
  <c r="G1510" i="27"/>
  <c r="G1511" i="27"/>
  <c r="G1512" i="27"/>
  <c r="G1513" i="27"/>
  <c r="G1514" i="27"/>
  <c r="G1515" i="27"/>
  <c r="G1516" i="27"/>
  <c r="G1517" i="27"/>
  <c r="G1518" i="27"/>
  <c r="G1519" i="27"/>
  <c r="G1520" i="27"/>
  <c r="G1521" i="27"/>
  <c r="G1522" i="27"/>
  <c r="G1523" i="27"/>
  <c r="G1524" i="27"/>
  <c r="G1525" i="27"/>
  <c r="G1526" i="27"/>
  <c r="G1527" i="27"/>
  <c r="G1528" i="27"/>
  <c r="G1529" i="27"/>
  <c r="G1530" i="27"/>
  <c r="G1531" i="27"/>
  <c r="G1532" i="27"/>
  <c r="G1533" i="27"/>
  <c r="G1534" i="27"/>
  <c r="G1535" i="27"/>
  <c r="G1536" i="27"/>
  <c r="G1537" i="27"/>
  <c r="G1538" i="27"/>
  <c r="G1539" i="27"/>
  <c r="G1540" i="27"/>
  <c r="G1541" i="27"/>
  <c r="G1542" i="27"/>
  <c r="G1543" i="27"/>
  <c r="G1544" i="27"/>
  <c r="G1545" i="27"/>
  <c r="G1546" i="27"/>
  <c r="G1547" i="27"/>
  <c r="G1548" i="27"/>
  <c r="G1549" i="27"/>
  <c r="G1550" i="27"/>
  <c r="G1551" i="27"/>
  <c r="G1552" i="27"/>
  <c r="G1553" i="27"/>
  <c r="G1554" i="27"/>
  <c r="G1555" i="27"/>
  <c r="G1556" i="27"/>
  <c r="G1557" i="27"/>
  <c r="G1558" i="27"/>
  <c r="G1559" i="27"/>
  <c r="G1560" i="27"/>
  <c r="G1561" i="27"/>
  <c r="G1562" i="27"/>
  <c r="G1563" i="27"/>
  <c r="G1564" i="27"/>
  <c r="G1565" i="27"/>
  <c r="G1566" i="27"/>
  <c r="G1567" i="27"/>
  <c r="G1568" i="27"/>
  <c r="G1569" i="27"/>
  <c r="G1570" i="27"/>
  <c r="G1571" i="27"/>
  <c r="G1572" i="27"/>
  <c r="G1573" i="27"/>
  <c r="G1574" i="27"/>
  <c r="G1575" i="27"/>
  <c r="G1576" i="27"/>
  <c r="G1577" i="27"/>
  <c r="G1578" i="27"/>
  <c r="G1579" i="27"/>
  <c r="G1580" i="27"/>
  <c r="G1581" i="27"/>
  <c r="G1582" i="27"/>
  <c r="G1583" i="27"/>
  <c r="G1584" i="27"/>
  <c r="G1585" i="27"/>
  <c r="G1586" i="27"/>
  <c r="G1587" i="27"/>
  <c r="G1588" i="27"/>
  <c r="G1589" i="27"/>
  <c r="G1590" i="27"/>
  <c r="G1591" i="27"/>
  <c r="G1592" i="27"/>
  <c r="G1593" i="27"/>
  <c r="G1594" i="27"/>
  <c r="G1595" i="27"/>
  <c r="G1596" i="27"/>
  <c r="G1597" i="27"/>
  <c r="G1598" i="27"/>
  <c r="G1599" i="27"/>
  <c r="G1600" i="27"/>
  <c r="G1601" i="27"/>
  <c r="G1602" i="27"/>
  <c r="G1603" i="27"/>
  <c r="G1604" i="27"/>
  <c r="G1605" i="27"/>
  <c r="G1606" i="27"/>
  <c r="G1607" i="27"/>
  <c r="G1608" i="27"/>
  <c r="G1609" i="27"/>
  <c r="G1610" i="27"/>
  <c r="G1611" i="27"/>
  <c r="G1612" i="27"/>
  <c r="G1613" i="27"/>
  <c r="G1666" i="27"/>
  <c r="G1667" i="27"/>
  <c r="G1668" i="27"/>
  <c r="G1669" i="27"/>
  <c r="G1670" i="27"/>
  <c r="G1671" i="27"/>
  <c r="G1672" i="27"/>
  <c r="G1673" i="27"/>
  <c r="G1674" i="27"/>
  <c r="G1675" i="27"/>
  <c r="G1676" i="27"/>
  <c r="G1677" i="27"/>
  <c r="G1678" i="27"/>
  <c r="G1679" i="27"/>
  <c r="G1680" i="27"/>
  <c r="G1681" i="27"/>
  <c r="G1682" i="27"/>
  <c r="G1683" i="27"/>
  <c r="G1684" i="27"/>
  <c r="G1685" i="27"/>
  <c r="G1686" i="27"/>
  <c r="G1687" i="27"/>
  <c r="G1688" i="27"/>
  <c r="G1689" i="27"/>
  <c r="G1690" i="27"/>
  <c r="G1691" i="27"/>
  <c r="G1692" i="27"/>
  <c r="G1693" i="27"/>
  <c r="G1694" i="27"/>
  <c r="G1695" i="27"/>
  <c r="G1696" i="27"/>
  <c r="G1697" i="27"/>
  <c r="G1698" i="27"/>
  <c r="G1699" i="27"/>
  <c r="G1700" i="27"/>
  <c r="G1701" i="27"/>
  <c r="G1702" i="27"/>
  <c r="G1703" i="27"/>
  <c r="G1704" i="27"/>
  <c r="G1705" i="27"/>
  <c r="G1706" i="27"/>
  <c r="G1707" i="27"/>
  <c r="G1708" i="27"/>
  <c r="G1709" i="27"/>
  <c r="G1710" i="27"/>
  <c r="G1711" i="27"/>
  <c r="G1712" i="27"/>
  <c r="G1713" i="27"/>
  <c r="G1714" i="27"/>
  <c r="G1715" i="27"/>
  <c r="G1716" i="27"/>
  <c r="G1717" i="27"/>
  <c r="G1926" i="27"/>
  <c r="G1927" i="27"/>
  <c r="G1928" i="27"/>
  <c r="G1929" i="27"/>
  <c r="G1930" i="27"/>
  <c r="G1931" i="27"/>
  <c r="G1932" i="27"/>
  <c r="G1933" i="27"/>
  <c r="G1934" i="27"/>
  <c r="G1935" i="27"/>
  <c r="G1936" i="27"/>
  <c r="G1937" i="27"/>
  <c r="G1938" i="27"/>
  <c r="G1939" i="27"/>
  <c r="G1940" i="27"/>
  <c r="G1941" i="27"/>
  <c r="G1942" i="27"/>
  <c r="G1943" i="27"/>
  <c r="G1944" i="27"/>
  <c r="G1945" i="27"/>
  <c r="G1946" i="27"/>
  <c r="G1947" i="27"/>
  <c r="G1948" i="27"/>
  <c r="G1949" i="27"/>
  <c r="G1950" i="27"/>
  <c r="G1951" i="27"/>
  <c r="G1952" i="27"/>
  <c r="G1953" i="27"/>
  <c r="G1954" i="27"/>
  <c r="G1955" i="27"/>
  <c r="G1956" i="27"/>
  <c r="G1957" i="27"/>
  <c r="G1958" i="27"/>
  <c r="G1959" i="27"/>
  <c r="G1960" i="27"/>
  <c r="G1961" i="27"/>
  <c r="G1962" i="27"/>
  <c r="G1963" i="27"/>
  <c r="G1964" i="27"/>
  <c r="G1965" i="27"/>
  <c r="G1966" i="27"/>
  <c r="G1967" i="27"/>
  <c r="G1968" i="27"/>
  <c r="G1969" i="27"/>
  <c r="G1970" i="27"/>
  <c r="G1971" i="27"/>
  <c r="G1972" i="27"/>
  <c r="G1973" i="27"/>
  <c r="G1974" i="27"/>
  <c r="G1975" i="27"/>
  <c r="G1976" i="27"/>
  <c r="G1977" i="27"/>
  <c r="G1978" i="27"/>
  <c r="G1979" i="27"/>
  <c r="G1980" i="27"/>
  <c r="G1981" i="27"/>
  <c r="G1982" i="27"/>
  <c r="G1983" i="27"/>
  <c r="G1984" i="27"/>
  <c r="G1985" i="27"/>
  <c r="G1986" i="27"/>
  <c r="G1987" i="27"/>
  <c r="G1988" i="27"/>
  <c r="G1989" i="27"/>
  <c r="G1990" i="27"/>
  <c r="G1991" i="27"/>
  <c r="G1992" i="27"/>
  <c r="G1993" i="27"/>
  <c r="G1994" i="27"/>
  <c r="G1995" i="27"/>
  <c r="G1996" i="27"/>
  <c r="G1997" i="27"/>
  <c r="G1998" i="27"/>
  <c r="G1999" i="27"/>
  <c r="G2000" i="27"/>
  <c r="G2001" i="27"/>
  <c r="G2002" i="27"/>
  <c r="G2003" i="27"/>
  <c r="G2004" i="27"/>
  <c r="G2005" i="27"/>
  <c r="G2006" i="27"/>
  <c r="G2007" i="27"/>
  <c r="G2008" i="27"/>
  <c r="G2009" i="27"/>
  <c r="G2010" i="27"/>
  <c r="G2011" i="27"/>
  <c r="G2012" i="27"/>
  <c r="G2013" i="27"/>
  <c r="G2014" i="27"/>
  <c r="G2015" i="27"/>
  <c r="G2016" i="27"/>
  <c r="G2017" i="27"/>
  <c r="G2018" i="27"/>
  <c r="G2019" i="27"/>
  <c r="G2020" i="27"/>
  <c r="G2021" i="27"/>
  <c r="G2022" i="27"/>
  <c r="G2023" i="27"/>
  <c r="G2024" i="27"/>
  <c r="G2025" i="27"/>
  <c r="G2026" i="27"/>
  <c r="G2027" i="27"/>
  <c r="G2028" i="27"/>
  <c r="G2029" i="27"/>
  <c r="G3694" i="27"/>
  <c r="G3695" i="27"/>
  <c r="G3696" i="27"/>
  <c r="G3697" i="27"/>
  <c r="G3698" i="27"/>
  <c r="G3699" i="27"/>
  <c r="G3700" i="27"/>
  <c r="G3701" i="27"/>
  <c r="G3702" i="27"/>
  <c r="G3703" i="27"/>
  <c r="G3704" i="27"/>
  <c r="G3705" i="27"/>
  <c r="G3706" i="27"/>
  <c r="G3707" i="27"/>
  <c r="G3708" i="27"/>
  <c r="G3709" i="27"/>
  <c r="G3710" i="27"/>
  <c r="G3711" i="27"/>
  <c r="G3712" i="27"/>
  <c r="G3713" i="27"/>
  <c r="G3714" i="27"/>
  <c r="G3715" i="27"/>
  <c r="G3716" i="27"/>
  <c r="G3717" i="27"/>
  <c r="G3718" i="27"/>
  <c r="G3719" i="27"/>
  <c r="G3720" i="27"/>
  <c r="G3721" i="27"/>
  <c r="G3722" i="27"/>
  <c r="G3723" i="27"/>
  <c r="G3724" i="27"/>
  <c r="G3725" i="27"/>
  <c r="G3726" i="27"/>
  <c r="G3727" i="27"/>
  <c r="G3728" i="27"/>
  <c r="G3729" i="27"/>
  <c r="G3730" i="27"/>
  <c r="G3731" i="27"/>
  <c r="G3732" i="27"/>
  <c r="G3733" i="27"/>
  <c r="G3734" i="27"/>
  <c r="G3735" i="27"/>
  <c r="G3736" i="27"/>
  <c r="G3737" i="27"/>
  <c r="G3738" i="27"/>
  <c r="G3739" i="27"/>
  <c r="G3740" i="27"/>
  <c r="G3741" i="27"/>
  <c r="G3742" i="27"/>
  <c r="G3743" i="27"/>
  <c r="G3744" i="27"/>
  <c r="G3745" i="27"/>
  <c r="G2342" i="27"/>
  <c r="G2343" i="27"/>
  <c r="G2344" i="27"/>
  <c r="G2345" i="27"/>
  <c r="G2346" i="27"/>
  <c r="G2347" i="27"/>
  <c r="G2348" i="27"/>
  <c r="G2349" i="27"/>
  <c r="G2350" i="27"/>
  <c r="G2351" i="27"/>
  <c r="G2352" i="27"/>
  <c r="G2353" i="27"/>
  <c r="G2354" i="27"/>
  <c r="G2355" i="27"/>
  <c r="G2356" i="27"/>
  <c r="G2357" i="27"/>
  <c r="G2358" i="27"/>
  <c r="G2359" i="27"/>
  <c r="G2360" i="27"/>
  <c r="G2361" i="27"/>
  <c r="G2362" i="27"/>
  <c r="G2363" i="27"/>
  <c r="G2364" i="27"/>
  <c r="G2365" i="27"/>
  <c r="G2366" i="27"/>
  <c r="G2367" i="27"/>
  <c r="G2368" i="27"/>
  <c r="G2369" i="27"/>
  <c r="G2370" i="27"/>
  <c r="G2371" i="27"/>
  <c r="G2372" i="27"/>
  <c r="G2373" i="27"/>
  <c r="G2374" i="27"/>
  <c r="G2375" i="27"/>
  <c r="G2376" i="27"/>
  <c r="G2377" i="27"/>
  <c r="G2378" i="27"/>
  <c r="G2379" i="27"/>
  <c r="G2380" i="27"/>
  <c r="G2381" i="27"/>
  <c r="G2382" i="27"/>
  <c r="G2383" i="27"/>
  <c r="G2384" i="27"/>
  <c r="G2385" i="27"/>
  <c r="G2386" i="27"/>
  <c r="G2387" i="27"/>
  <c r="G2388" i="27"/>
  <c r="G2389" i="27"/>
  <c r="G2390" i="27"/>
  <c r="G2391" i="27"/>
  <c r="G2392" i="27"/>
  <c r="G2393" i="27"/>
  <c r="G3746" i="27"/>
  <c r="G3747" i="27"/>
  <c r="G3748" i="27"/>
  <c r="G3749" i="27"/>
  <c r="G3750" i="27"/>
  <c r="G3751" i="27"/>
  <c r="G3752" i="27"/>
  <c r="G3753" i="27"/>
  <c r="G3754" i="27"/>
  <c r="G3755" i="27"/>
  <c r="G3756" i="27"/>
  <c r="G3757" i="27"/>
  <c r="G3758" i="27"/>
  <c r="G3759" i="27"/>
  <c r="G3760" i="27"/>
  <c r="G3761" i="27"/>
  <c r="G3762" i="27"/>
  <c r="G3763" i="27"/>
  <c r="G3764" i="27"/>
  <c r="G3765" i="27"/>
  <c r="G3766" i="27"/>
  <c r="G3767" i="27"/>
  <c r="G3768" i="27"/>
  <c r="G3769" i="27"/>
  <c r="G3770" i="27"/>
  <c r="G3771" i="27"/>
  <c r="G3772" i="27"/>
  <c r="G3773" i="27"/>
  <c r="G3774" i="27"/>
  <c r="G3775" i="27"/>
  <c r="G3776" i="27"/>
  <c r="G3777" i="27"/>
  <c r="G3778" i="27"/>
  <c r="G3779" i="27"/>
  <c r="G3780" i="27"/>
  <c r="G3781" i="27"/>
  <c r="G3782" i="27"/>
  <c r="G3783" i="27"/>
  <c r="G3784" i="27"/>
  <c r="G3785" i="27"/>
  <c r="G3786" i="27"/>
  <c r="G3787" i="27"/>
  <c r="G3788" i="27"/>
  <c r="G3789" i="27"/>
  <c r="G3790" i="27"/>
  <c r="G3791" i="27"/>
  <c r="G3792" i="27"/>
  <c r="G3793" i="27"/>
  <c r="G3794" i="27"/>
  <c r="G3795" i="27"/>
  <c r="G3796" i="27"/>
  <c r="G3797" i="27"/>
  <c r="G3798" i="27"/>
  <c r="G2550" i="27"/>
  <c r="G2551" i="27"/>
  <c r="G2552" i="27"/>
  <c r="G2553" i="27"/>
  <c r="G2554" i="27"/>
  <c r="G2555" i="27"/>
  <c r="G2556" i="27"/>
  <c r="G2557" i="27"/>
  <c r="G2558" i="27"/>
  <c r="G2559" i="27"/>
  <c r="G2560" i="27"/>
  <c r="G2561" i="27"/>
  <c r="G2562" i="27"/>
  <c r="G2563" i="27"/>
  <c r="G2564" i="27"/>
  <c r="G2565" i="27"/>
  <c r="G2566" i="27"/>
  <c r="G2567" i="27"/>
  <c r="G2568" i="27"/>
  <c r="G2569" i="27"/>
  <c r="G2570" i="27"/>
  <c r="G2571" i="27"/>
  <c r="G2572" i="27"/>
  <c r="G2573" i="27"/>
  <c r="G2574" i="27"/>
  <c r="G2575" i="27"/>
  <c r="G2576" i="27"/>
  <c r="G2577" i="27"/>
  <c r="G2578" i="27"/>
  <c r="G2579" i="27"/>
  <c r="G2580" i="27"/>
  <c r="G2581" i="27"/>
  <c r="G2582" i="27"/>
  <c r="G2583" i="27"/>
  <c r="G2584" i="27"/>
  <c r="G2585" i="27"/>
  <c r="G2586" i="27"/>
  <c r="G2587" i="27"/>
  <c r="G2588" i="27"/>
  <c r="G2589" i="27"/>
  <c r="G2590" i="27"/>
  <c r="G2591" i="27"/>
  <c r="G2592" i="27"/>
  <c r="G2593" i="27"/>
  <c r="G2594" i="27"/>
  <c r="G2595" i="27"/>
  <c r="G2596" i="27"/>
  <c r="G2597" i="27"/>
  <c r="G2598" i="27"/>
  <c r="G2599" i="27"/>
  <c r="G2600" i="27"/>
  <c r="G2601" i="27"/>
  <c r="G2706" i="27"/>
  <c r="G2707" i="27"/>
  <c r="G2708" i="27"/>
  <c r="G2709" i="27"/>
  <c r="G2710" i="27"/>
  <c r="G2711" i="27"/>
  <c r="G2712" i="27"/>
  <c r="G2713" i="27"/>
  <c r="G2714" i="27"/>
  <c r="G2715" i="27"/>
  <c r="G2716" i="27"/>
  <c r="G2717" i="27"/>
  <c r="G2718" i="27"/>
  <c r="G2719" i="27"/>
  <c r="G2720" i="27"/>
  <c r="G2721" i="27"/>
  <c r="G2722" i="27"/>
  <c r="G2723" i="27"/>
  <c r="G2724" i="27"/>
  <c r="G2725" i="27"/>
  <c r="G2726" i="27"/>
  <c r="G2727" i="27"/>
  <c r="G2728" i="27"/>
  <c r="G2729" i="27"/>
  <c r="G2730" i="27"/>
  <c r="G2731" i="27"/>
  <c r="G2732" i="27"/>
  <c r="G2733" i="27"/>
  <c r="G2734" i="27"/>
  <c r="G2735" i="27"/>
  <c r="G2736" i="27"/>
  <c r="G2737" i="27"/>
  <c r="G2738" i="27"/>
  <c r="G2739" i="27"/>
  <c r="G2740" i="27"/>
  <c r="G2741" i="27"/>
  <c r="G2742" i="27"/>
  <c r="G2743" i="27"/>
  <c r="G2744" i="27"/>
  <c r="G2745" i="27"/>
  <c r="G2746" i="27"/>
  <c r="G2747" i="27"/>
  <c r="G2748" i="27"/>
  <c r="G2749" i="27"/>
  <c r="G2750" i="27"/>
  <c r="G2751" i="27"/>
  <c r="G2752" i="27"/>
  <c r="G2753" i="27"/>
  <c r="G2754" i="27"/>
  <c r="G2755" i="27"/>
  <c r="G2756" i="27"/>
  <c r="G2757" i="27"/>
  <c r="G2862" i="27"/>
  <c r="G2863" i="27"/>
  <c r="G2864" i="27"/>
  <c r="G2865" i="27"/>
  <c r="G2866" i="27"/>
  <c r="G2867" i="27"/>
  <c r="G2868" i="27"/>
  <c r="G2869" i="27"/>
  <c r="G2870" i="27"/>
  <c r="G2871" i="27"/>
  <c r="G2872" i="27"/>
  <c r="G2873" i="27"/>
  <c r="G2874" i="27"/>
  <c r="G2875" i="27"/>
  <c r="G2876" i="27"/>
  <c r="G2877" i="27"/>
  <c r="G2878" i="27"/>
  <c r="G2879" i="27"/>
  <c r="G2880" i="27"/>
  <c r="G2881" i="27"/>
  <c r="G2882" i="27"/>
  <c r="G2883" i="27"/>
  <c r="G2884" i="27"/>
  <c r="G2885" i="27"/>
  <c r="G2886" i="27"/>
  <c r="G2887" i="27"/>
  <c r="G2888" i="27"/>
  <c r="G2889" i="27"/>
  <c r="G2890" i="27"/>
  <c r="G2891" i="27"/>
  <c r="G2892" i="27"/>
  <c r="G2893" i="27"/>
  <c r="G2894" i="27"/>
  <c r="G2895" i="27"/>
  <c r="G2896" i="27"/>
  <c r="G2897" i="27"/>
  <c r="G2898" i="27"/>
  <c r="G2899" i="27"/>
  <c r="G2900" i="27"/>
  <c r="G2901" i="27"/>
  <c r="G2902" i="27"/>
  <c r="G2903" i="27"/>
  <c r="G2904" i="27"/>
  <c r="G2905" i="27"/>
  <c r="G2906" i="27"/>
  <c r="G2907" i="27"/>
  <c r="G2908" i="27"/>
  <c r="G2909" i="27"/>
  <c r="G2910" i="27"/>
  <c r="G2911" i="27"/>
  <c r="G2912" i="27"/>
  <c r="G2913" i="27"/>
  <c r="G2914" i="27"/>
  <c r="G2915" i="27"/>
  <c r="G2916" i="27"/>
  <c r="G2917" i="27"/>
  <c r="G2918" i="27"/>
  <c r="G2919" i="27"/>
  <c r="G2920" i="27"/>
  <c r="G2921" i="27"/>
  <c r="G2922" i="27"/>
  <c r="G2923" i="27"/>
  <c r="G2924" i="27"/>
  <c r="G2925" i="27"/>
  <c r="G2926" i="27"/>
  <c r="G2927" i="27"/>
  <c r="G2928" i="27"/>
  <c r="G2929" i="27"/>
  <c r="G2930" i="27"/>
  <c r="G2931" i="27"/>
  <c r="G2932" i="27"/>
  <c r="G2933" i="27"/>
  <c r="G2934" i="27"/>
  <c r="G2935" i="27"/>
  <c r="G2936" i="27"/>
  <c r="G2937" i="27"/>
  <c r="G2938" i="27"/>
  <c r="G2939" i="27"/>
  <c r="G2940" i="27"/>
  <c r="G2941" i="27"/>
  <c r="G2942" i="27"/>
  <c r="G2943" i="27"/>
  <c r="G2944" i="27"/>
  <c r="G2945" i="27"/>
  <c r="G2946" i="27"/>
  <c r="G2947" i="27"/>
  <c r="G2948" i="27"/>
  <c r="G2949" i="27"/>
  <c r="G2950" i="27"/>
  <c r="G2951" i="27"/>
  <c r="G2952" i="27"/>
  <c r="G2953" i="27"/>
  <c r="G2954" i="27"/>
  <c r="G2955" i="27"/>
  <c r="G2956" i="27"/>
  <c r="G2957" i="27"/>
  <c r="G2958" i="27"/>
  <c r="G2959" i="27"/>
  <c r="G2960" i="27"/>
  <c r="G2961" i="27"/>
  <c r="G2962" i="27"/>
  <c r="G2963" i="27"/>
  <c r="G2964" i="27"/>
  <c r="G2965" i="27"/>
  <c r="G2758" i="27"/>
  <c r="G2759" i="27"/>
  <c r="G2760" i="27"/>
  <c r="G2761" i="27"/>
  <c r="G2762" i="27"/>
  <c r="G2763" i="27"/>
  <c r="G2764" i="27"/>
  <c r="G2765" i="27"/>
  <c r="G2766" i="27"/>
  <c r="G2767" i="27"/>
  <c r="G2768" i="27"/>
  <c r="G2769" i="27"/>
  <c r="G2770" i="27"/>
  <c r="G2771" i="27"/>
  <c r="G2772" i="27"/>
  <c r="G2773" i="27"/>
  <c r="G2774" i="27"/>
  <c r="G2775" i="27"/>
  <c r="G2776" i="27"/>
  <c r="G2777" i="27"/>
  <c r="G2778" i="27"/>
  <c r="G2779" i="27"/>
  <c r="G2780" i="27"/>
  <c r="G2781" i="27"/>
  <c r="G2782" i="27"/>
  <c r="G2783" i="27"/>
  <c r="G2784" i="27"/>
  <c r="G2785" i="27"/>
  <c r="G2786" i="27"/>
  <c r="G2787" i="27"/>
  <c r="G2788" i="27"/>
  <c r="G2789" i="27"/>
  <c r="G2790" i="27"/>
  <c r="G2791" i="27"/>
  <c r="G2792" i="27"/>
  <c r="G2793" i="27"/>
  <c r="G2794" i="27"/>
  <c r="G2795" i="27"/>
  <c r="G2796" i="27"/>
  <c r="G2797" i="27"/>
  <c r="G2798" i="27"/>
  <c r="G2799" i="27"/>
  <c r="G2800" i="27"/>
  <c r="G2801" i="27"/>
  <c r="G2802" i="27"/>
  <c r="G2803" i="27"/>
  <c r="G2804" i="27"/>
  <c r="G2805" i="27"/>
  <c r="G2806" i="27"/>
  <c r="G2807" i="27"/>
  <c r="G2808" i="27"/>
  <c r="G2809" i="27"/>
  <c r="G3070" i="27"/>
  <c r="G3071" i="27"/>
  <c r="G3072" i="27"/>
  <c r="G3073" i="27"/>
  <c r="G3074" i="27"/>
  <c r="G3075" i="27"/>
  <c r="G3076" i="27"/>
  <c r="G3077" i="27"/>
  <c r="G3078" i="27"/>
  <c r="G3079" i="27"/>
  <c r="G3080" i="27"/>
  <c r="G3081" i="27"/>
  <c r="G3082" i="27"/>
  <c r="G3083" i="27"/>
  <c r="G3084" i="27"/>
  <c r="G3085" i="27"/>
  <c r="G3086" i="27"/>
  <c r="G3087" i="27"/>
  <c r="G3088" i="27"/>
  <c r="G3089" i="27"/>
  <c r="G3090" i="27"/>
  <c r="G3091" i="27"/>
  <c r="G3092" i="27"/>
  <c r="G3093" i="27"/>
  <c r="G3094" i="27"/>
  <c r="G3095" i="27"/>
  <c r="G3096" i="27"/>
  <c r="G3097" i="27"/>
  <c r="G3098" i="27"/>
  <c r="G3099" i="27"/>
  <c r="G3100" i="27"/>
  <c r="G3101" i="27"/>
  <c r="G3102" i="27"/>
  <c r="G3103" i="27"/>
  <c r="G3104" i="27"/>
  <c r="G3105" i="27"/>
  <c r="G3106" i="27"/>
  <c r="G3107" i="27"/>
  <c r="G3108" i="27"/>
  <c r="G3109" i="27"/>
  <c r="G3110" i="27"/>
  <c r="G3111" i="27"/>
  <c r="G3112" i="27"/>
  <c r="G3113" i="27"/>
  <c r="G3114" i="27"/>
  <c r="G3115" i="27"/>
  <c r="G3116" i="27"/>
  <c r="G3117" i="27"/>
  <c r="G3118" i="27"/>
  <c r="G3119" i="27"/>
  <c r="G3120" i="27"/>
  <c r="G3121" i="27"/>
  <c r="G3174" i="27"/>
  <c r="G3175" i="27"/>
  <c r="G3176" i="27"/>
  <c r="G3177" i="27"/>
  <c r="G3178" i="27"/>
  <c r="G3179" i="27"/>
  <c r="G3180" i="27"/>
  <c r="G3181" i="27"/>
  <c r="G3182" i="27"/>
  <c r="G3183" i="27"/>
  <c r="G3184" i="27"/>
  <c r="G3185" i="27"/>
  <c r="G3186" i="27"/>
  <c r="G3187" i="27"/>
  <c r="G3188" i="27"/>
  <c r="G3189" i="27"/>
  <c r="G3190" i="27"/>
  <c r="G3191" i="27"/>
  <c r="G3192" i="27"/>
  <c r="G3193" i="27"/>
  <c r="G3194" i="27"/>
  <c r="G3195" i="27"/>
  <c r="G3196" i="27"/>
  <c r="G3197" i="27"/>
  <c r="G3198" i="27"/>
  <c r="G3199" i="27"/>
  <c r="G3200" i="27"/>
  <c r="G3201" i="27"/>
  <c r="G3202" i="27"/>
  <c r="G3203" i="27"/>
  <c r="G3204" i="27"/>
  <c r="G3205" i="27"/>
  <c r="G3206" i="27"/>
  <c r="G3207" i="27"/>
  <c r="G3208" i="27"/>
  <c r="G3209" i="27"/>
  <c r="G3210" i="27"/>
  <c r="G3211" i="27"/>
  <c r="G3212" i="27"/>
  <c r="G3213" i="27"/>
  <c r="G3214" i="27"/>
  <c r="G3215" i="27"/>
  <c r="G3216" i="27"/>
  <c r="G3217" i="27"/>
  <c r="G3218" i="27"/>
  <c r="G3219" i="27"/>
  <c r="G3220" i="27"/>
  <c r="G3221" i="27"/>
  <c r="G3222" i="27"/>
  <c r="G3223" i="27"/>
  <c r="G3224" i="27"/>
  <c r="G3225" i="27"/>
  <c r="G3278" i="27"/>
  <c r="G3279" i="27"/>
  <c r="G3280" i="27"/>
  <c r="G3281" i="27"/>
  <c r="G3282" i="27"/>
  <c r="G3283" i="27"/>
  <c r="G3284" i="27"/>
  <c r="G3285" i="27"/>
  <c r="G3286" i="27"/>
  <c r="G3287" i="27"/>
  <c r="G3288" i="27"/>
  <c r="G3289" i="27"/>
  <c r="G3290" i="27"/>
  <c r="G3291" i="27"/>
  <c r="G3292" i="27"/>
  <c r="G3293" i="27"/>
  <c r="G3294" i="27"/>
  <c r="G3295" i="27"/>
  <c r="G3296" i="27"/>
  <c r="G3297" i="27"/>
  <c r="G3298" i="27"/>
  <c r="G3299" i="27"/>
  <c r="G3300" i="27"/>
  <c r="G3301" i="27"/>
  <c r="G3302" i="27"/>
  <c r="G3303" i="27"/>
  <c r="G3304" i="27"/>
  <c r="G3305" i="27"/>
  <c r="G3306" i="27"/>
  <c r="G3307" i="27"/>
  <c r="G3308" i="27"/>
  <c r="G3309" i="27"/>
  <c r="G3310" i="27"/>
  <c r="G3311" i="27"/>
  <c r="G3312" i="27"/>
  <c r="G3313" i="27"/>
  <c r="G3314" i="27"/>
  <c r="G3315" i="27"/>
  <c r="G3316" i="27"/>
  <c r="G3317" i="27"/>
  <c r="G3318" i="27"/>
  <c r="G3319" i="27"/>
  <c r="G3320" i="27"/>
  <c r="G3321" i="27"/>
  <c r="G3322" i="27"/>
  <c r="G3323" i="27"/>
  <c r="G3324" i="27"/>
  <c r="G3325" i="27"/>
  <c r="G3326" i="27"/>
  <c r="G3327" i="27"/>
  <c r="G3328" i="27"/>
  <c r="G3329" i="27"/>
  <c r="G3590" i="27"/>
  <c r="G3591" i="27"/>
  <c r="G3592" i="27"/>
  <c r="G3593" i="27"/>
  <c r="G3594" i="27"/>
  <c r="G3595" i="27"/>
  <c r="G3596" i="27"/>
  <c r="G3597" i="27"/>
  <c r="G3598" i="27"/>
  <c r="G3599" i="27"/>
  <c r="G3600" i="27"/>
  <c r="G3601" i="27"/>
  <c r="G3602" i="27"/>
  <c r="G3603" i="27"/>
  <c r="G3604" i="27"/>
  <c r="G3605" i="27"/>
  <c r="G3606" i="27"/>
  <c r="G3607" i="27"/>
  <c r="G3608" i="27"/>
  <c r="G3609" i="27"/>
  <c r="G3610" i="27"/>
  <c r="G3611" i="27"/>
  <c r="G3612" i="27"/>
  <c r="G3613" i="27"/>
  <c r="G3614" i="27"/>
  <c r="G3615" i="27"/>
  <c r="G3616" i="27"/>
  <c r="G3617" i="27"/>
  <c r="G3618" i="27"/>
  <c r="G3619" i="27"/>
  <c r="G3620" i="27"/>
  <c r="G3621" i="27"/>
  <c r="G3622" i="27"/>
  <c r="G3623" i="27"/>
  <c r="G3624" i="27"/>
  <c r="G3625" i="27"/>
  <c r="G3626" i="27"/>
  <c r="G3627" i="27"/>
  <c r="G3628" i="27"/>
  <c r="G3629" i="27"/>
  <c r="G3630" i="27"/>
  <c r="G3631" i="27"/>
  <c r="G3632" i="27"/>
  <c r="G3633" i="27"/>
  <c r="G3634" i="27"/>
  <c r="G3635" i="27"/>
  <c r="G3636" i="27"/>
  <c r="G3637" i="27"/>
  <c r="G3638" i="27"/>
  <c r="G3639" i="27"/>
  <c r="G3640" i="27"/>
  <c r="G3641" i="27"/>
  <c r="G3851" i="27"/>
  <c r="G3852" i="27"/>
  <c r="G3853" i="27"/>
  <c r="G3854" i="27"/>
  <c r="G3855" i="27"/>
  <c r="G3856" i="27"/>
  <c r="G3857" i="27"/>
  <c r="G3858" i="27"/>
  <c r="G3859" i="27"/>
  <c r="G3860" i="27"/>
  <c r="G3861" i="27"/>
  <c r="G3862" i="27"/>
  <c r="G3863" i="27"/>
  <c r="G3864" i="27"/>
  <c r="G3865" i="27"/>
  <c r="G3866" i="27"/>
  <c r="G3867" i="27"/>
  <c r="G3868" i="27"/>
  <c r="G3869" i="27"/>
  <c r="G3870" i="27"/>
  <c r="G3871" i="27"/>
  <c r="G3872" i="27"/>
  <c r="G3873" i="27"/>
  <c r="G3874" i="27"/>
  <c r="G3875" i="27"/>
  <c r="G3876" i="27"/>
  <c r="G3877" i="27"/>
  <c r="G3878" i="27"/>
  <c r="G3879" i="27"/>
  <c r="G3880" i="27"/>
  <c r="G3881" i="27"/>
  <c r="G3882" i="27"/>
  <c r="G3883" i="27"/>
  <c r="G3884" i="27"/>
  <c r="G3885" i="27"/>
  <c r="G3886" i="27"/>
  <c r="G3887" i="27"/>
  <c r="G3888" i="27"/>
  <c r="G3889" i="27"/>
  <c r="G3890" i="27"/>
  <c r="G3891" i="27"/>
  <c r="G3892" i="27"/>
  <c r="G3893" i="27"/>
  <c r="G3894" i="27"/>
  <c r="G3895" i="27"/>
  <c r="G3896" i="27"/>
  <c r="G3897" i="27"/>
  <c r="G3898" i="27"/>
  <c r="G3899" i="27"/>
  <c r="G3900" i="27"/>
  <c r="G3901" i="27"/>
  <c r="G3902" i="27"/>
  <c r="G4007" i="27"/>
  <c r="G4008" i="27"/>
  <c r="G4009" i="27"/>
  <c r="G4010" i="27"/>
  <c r="G4011" i="27"/>
  <c r="G4012" i="27"/>
  <c r="G4013" i="27"/>
  <c r="G4014" i="27"/>
  <c r="G4015" i="27"/>
  <c r="G4016" i="27"/>
  <c r="G4017" i="27"/>
  <c r="G4018" i="27"/>
  <c r="G4019" i="27"/>
  <c r="G4020" i="27"/>
  <c r="G4021" i="27"/>
  <c r="G4022" i="27"/>
  <c r="G4023" i="27"/>
  <c r="G4024" i="27"/>
  <c r="G4025" i="27"/>
  <c r="G4026" i="27"/>
  <c r="G4027" i="27"/>
  <c r="G4028" i="27"/>
  <c r="G4029" i="27"/>
  <c r="G4030" i="27"/>
  <c r="G4031" i="27"/>
  <c r="G4032" i="27"/>
  <c r="G4033" i="27"/>
  <c r="G4034" i="27"/>
  <c r="G4035" i="27"/>
  <c r="G4036" i="27"/>
  <c r="G4037" i="27"/>
  <c r="G4038" i="27"/>
  <c r="G4039" i="27"/>
  <c r="G4040" i="27"/>
  <c r="G4041" i="27"/>
  <c r="G4042" i="27"/>
  <c r="G4043" i="27"/>
  <c r="G4044" i="27"/>
  <c r="G4045" i="27"/>
  <c r="G4046" i="27"/>
  <c r="G4047" i="27"/>
  <c r="G4048" i="27"/>
  <c r="G4049" i="27"/>
  <c r="G4050" i="27"/>
  <c r="G4051" i="27"/>
  <c r="G4052" i="27"/>
  <c r="G4053" i="27"/>
  <c r="G4054" i="27"/>
  <c r="G4055" i="27"/>
  <c r="G4056" i="27"/>
  <c r="G4057" i="27"/>
  <c r="G4058" i="27"/>
  <c r="G3226" i="27"/>
  <c r="G3227" i="27"/>
  <c r="G3228" i="27"/>
  <c r="G3229" i="27"/>
  <c r="G3230" i="27"/>
  <c r="G3231" i="27"/>
  <c r="G3232" i="27"/>
  <c r="G3233" i="27"/>
  <c r="G3234" i="27"/>
  <c r="G3235" i="27"/>
  <c r="G3236" i="27"/>
  <c r="G3237" i="27"/>
  <c r="G3238" i="27"/>
  <c r="G3239" i="27"/>
  <c r="G3240" i="27"/>
  <c r="G3241" i="27"/>
  <c r="G3242" i="27"/>
  <c r="G3243" i="27"/>
  <c r="G3244" i="27"/>
  <c r="G3245" i="27"/>
  <c r="G3246" i="27"/>
  <c r="G3247" i="27"/>
  <c r="G3248" i="27"/>
  <c r="G3249" i="27"/>
  <c r="G3250" i="27"/>
  <c r="G3251" i="27"/>
  <c r="G3252" i="27"/>
  <c r="G3253" i="27"/>
  <c r="G3254" i="27"/>
  <c r="G3255" i="27"/>
  <c r="G3256" i="27"/>
  <c r="G3257" i="27"/>
  <c r="G3258" i="27"/>
  <c r="G3259" i="27"/>
  <c r="G3260" i="27"/>
  <c r="G3261" i="27"/>
  <c r="G3262" i="27"/>
  <c r="G3263" i="27"/>
  <c r="G3264" i="27"/>
  <c r="G3265" i="27"/>
  <c r="G3266" i="27"/>
  <c r="G3267" i="27"/>
  <c r="G3268" i="27"/>
  <c r="G3269" i="27"/>
  <c r="G3270" i="27"/>
  <c r="G3271" i="27"/>
  <c r="G3272" i="27"/>
  <c r="G3273" i="27"/>
  <c r="G3274" i="27"/>
  <c r="G3275" i="27"/>
  <c r="G3276" i="27"/>
  <c r="G3277" i="27"/>
  <c r="G54" i="27"/>
  <c r="G55" i="27"/>
  <c r="G56" i="27"/>
  <c r="G57" i="27"/>
  <c r="G58" i="27"/>
  <c r="G59" i="27"/>
  <c r="G60" i="27"/>
  <c r="G61" i="27"/>
  <c r="G62" i="27"/>
  <c r="G63" i="27"/>
  <c r="G64" i="27"/>
  <c r="G65" i="27"/>
  <c r="G66" i="27"/>
  <c r="G67" i="27"/>
  <c r="G68" i="27"/>
  <c r="G69" i="27"/>
  <c r="G70" i="27"/>
  <c r="G71" i="27"/>
  <c r="G72" i="27"/>
  <c r="G73" i="27"/>
  <c r="G74" i="27"/>
  <c r="G75" i="27"/>
  <c r="G76" i="27"/>
  <c r="G77" i="27"/>
  <c r="G78" i="27"/>
  <c r="G79" i="27"/>
  <c r="G80" i="27"/>
  <c r="G81" i="27"/>
  <c r="G82" i="27"/>
  <c r="G83" i="27"/>
  <c r="G84" i="27"/>
  <c r="G85" i="27"/>
  <c r="G86" i="27"/>
  <c r="G87" i="27"/>
  <c r="G88" i="27"/>
  <c r="G89" i="27"/>
  <c r="G90" i="27"/>
  <c r="G91" i="27"/>
  <c r="G92" i="27"/>
  <c r="G93" i="27"/>
  <c r="G94" i="27"/>
  <c r="G95" i="27"/>
  <c r="G96" i="27"/>
  <c r="G97" i="27"/>
  <c r="G98" i="27"/>
  <c r="G99" i="27"/>
  <c r="G100" i="27"/>
  <c r="G101" i="27"/>
  <c r="G102" i="27"/>
  <c r="G103" i="27"/>
  <c r="G104" i="27"/>
  <c r="G105" i="27"/>
  <c r="G1770" i="27"/>
  <c r="G1771" i="27"/>
  <c r="G1772" i="27"/>
  <c r="G1773" i="27"/>
  <c r="G1774" i="27"/>
  <c r="G1775" i="27"/>
  <c r="G1776" i="27"/>
  <c r="G1777" i="27"/>
  <c r="G1778" i="27"/>
  <c r="G1779" i="27"/>
  <c r="G1780" i="27"/>
  <c r="G1781" i="27"/>
  <c r="G1782" i="27"/>
  <c r="G1783" i="27"/>
  <c r="G1784" i="27"/>
  <c r="G1785" i="27"/>
  <c r="G1786" i="27"/>
  <c r="G1787" i="27"/>
  <c r="G1788" i="27"/>
  <c r="G1789" i="27"/>
  <c r="G1790" i="27"/>
  <c r="G1791" i="27"/>
  <c r="G1792" i="27"/>
  <c r="G1793" i="27"/>
  <c r="G1794" i="27"/>
  <c r="G1795" i="27"/>
  <c r="G1796" i="27"/>
  <c r="G1797" i="27"/>
  <c r="G1798" i="27"/>
  <c r="G1799" i="27"/>
  <c r="G1800" i="27"/>
  <c r="G1801" i="27"/>
  <c r="G1802" i="27"/>
  <c r="G1803" i="27"/>
  <c r="G1804" i="27"/>
  <c r="G1805" i="27"/>
  <c r="G1806" i="27"/>
  <c r="G1807" i="27"/>
  <c r="G1808" i="27"/>
  <c r="G1809" i="27"/>
  <c r="G1810" i="27"/>
  <c r="G1811" i="27"/>
  <c r="G1812" i="27"/>
  <c r="G1813" i="27"/>
  <c r="G1814" i="27"/>
  <c r="G1815" i="27"/>
  <c r="G1816" i="27"/>
  <c r="G1817" i="27"/>
  <c r="G1818" i="27"/>
  <c r="G1819" i="27"/>
  <c r="G1820" i="27"/>
  <c r="G1821" i="27"/>
  <c r="G2290" i="27"/>
  <c r="G2291" i="27"/>
  <c r="G2292" i="27"/>
  <c r="G2293" i="27"/>
  <c r="G2294" i="27"/>
  <c r="G2295" i="27"/>
  <c r="G2296" i="27"/>
  <c r="G2297" i="27"/>
  <c r="G2298" i="27"/>
  <c r="G2299" i="27"/>
  <c r="G2300" i="27"/>
  <c r="G2301" i="27"/>
  <c r="G2302" i="27"/>
  <c r="G2303" i="27"/>
  <c r="G2304" i="27"/>
  <c r="G2305" i="27"/>
  <c r="G2306" i="27"/>
  <c r="G2307" i="27"/>
  <c r="G2308" i="27"/>
  <c r="G2309" i="27"/>
  <c r="G2310" i="27"/>
  <c r="G2311" i="27"/>
  <c r="G2312" i="27"/>
  <c r="G2313" i="27"/>
  <c r="G2314" i="27"/>
  <c r="G2315" i="27"/>
  <c r="G2316" i="27"/>
  <c r="G2317" i="27"/>
  <c r="G2318" i="27"/>
  <c r="G2319" i="27"/>
  <c r="G2320" i="27"/>
  <c r="G2321" i="27"/>
  <c r="G2322" i="27"/>
  <c r="G2323" i="27"/>
  <c r="G2324" i="27"/>
  <c r="G2325" i="27"/>
  <c r="G2326" i="27"/>
  <c r="G2327" i="27"/>
  <c r="G2328" i="27"/>
  <c r="G2329" i="27"/>
  <c r="G2330" i="27"/>
  <c r="G2331" i="27"/>
  <c r="G2332" i="27"/>
  <c r="G2333" i="27"/>
  <c r="G2334" i="27"/>
  <c r="G2335" i="27"/>
  <c r="G2336" i="27"/>
  <c r="G2337" i="27"/>
  <c r="G2338" i="27"/>
  <c r="G2339" i="27"/>
  <c r="G2340" i="27"/>
  <c r="G2341" i="27"/>
  <c r="G3382" i="27"/>
  <c r="G3383" i="27"/>
  <c r="G3384" i="27"/>
  <c r="G3385" i="27"/>
  <c r="G3386" i="27"/>
  <c r="G3387" i="27"/>
  <c r="G3388" i="27"/>
  <c r="G3389" i="27"/>
  <c r="G3390" i="27"/>
  <c r="G3391" i="27"/>
  <c r="G3392" i="27"/>
  <c r="G3393" i="27"/>
  <c r="G3394" i="27"/>
  <c r="G3395" i="27"/>
  <c r="G3396" i="27"/>
  <c r="G3397" i="27"/>
  <c r="G3398" i="27"/>
  <c r="G3399" i="27"/>
  <c r="G3400" i="27"/>
  <c r="G3401" i="27"/>
  <c r="G3402" i="27"/>
  <c r="G3403" i="27"/>
  <c r="G3404" i="27"/>
  <c r="G3405" i="27"/>
  <c r="G3406" i="27"/>
  <c r="G3407" i="27"/>
  <c r="G3408" i="27"/>
  <c r="G3409" i="27"/>
  <c r="G3410" i="27"/>
  <c r="G3411" i="27"/>
  <c r="G3412" i="27"/>
  <c r="G3413" i="27"/>
  <c r="G3414" i="27"/>
  <c r="G3415" i="27"/>
  <c r="G3416" i="27"/>
  <c r="G3417" i="27"/>
  <c r="G3418" i="27"/>
  <c r="G3419" i="27"/>
  <c r="G3420" i="27"/>
  <c r="G3421" i="27"/>
  <c r="G3422" i="27"/>
  <c r="G3423" i="27"/>
  <c r="G3424" i="27"/>
  <c r="G3425" i="27"/>
  <c r="G3426" i="27"/>
  <c r="G3427" i="27"/>
  <c r="G3428" i="27"/>
  <c r="G3429" i="27"/>
  <c r="G3430" i="27"/>
  <c r="G3431" i="27"/>
  <c r="G3432" i="27"/>
  <c r="G3433" i="27"/>
  <c r="G3486" i="27"/>
  <c r="G3487" i="27"/>
  <c r="G3488" i="27"/>
  <c r="G3489" i="27"/>
  <c r="G3490" i="27"/>
  <c r="G3491" i="27"/>
  <c r="G3492" i="27"/>
  <c r="G3493" i="27"/>
  <c r="G3494" i="27"/>
  <c r="G3495" i="27"/>
  <c r="G3496" i="27"/>
  <c r="G3497" i="27"/>
  <c r="G3498" i="27"/>
  <c r="G3499" i="27"/>
  <c r="G3500" i="27"/>
  <c r="G3501" i="27"/>
  <c r="G3502" i="27"/>
  <c r="G3503" i="27"/>
  <c r="G3504" i="27"/>
  <c r="G3505" i="27"/>
  <c r="G3506" i="27"/>
  <c r="G3507" i="27"/>
  <c r="G3508" i="27"/>
  <c r="G3509" i="27"/>
  <c r="G3510" i="27"/>
  <c r="G3511" i="27"/>
  <c r="G3512" i="27"/>
  <c r="G3513" i="27"/>
  <c r="G3514" i="27"/>
  <c r="G3515" i="27"/>
  <c r="G3516" i="27"/>
  <c r="G3517" i="27"/>
  <c r="G3518" i="27"/>
  <c r="G3519" i="27"/>
  <c r="G3520" i="27"/>
  <c r="G3521" i="27"/>
  <c r="G3522" i="27"/>
  <c r="G3523" i="27"/>
  <c r="G3524" i="27"/>
  <c r="G3525" i="27"/>
  <c r="G3526" i="27"/>
  <c r="G3527" i="27"/>
  <c r="G3528" i="27"/>
  <c r="G3529" i="27"/>
  <c r="G3530" i="27"/>
  <c r="G3531" i="27"/>
  <c r="G3532" i="27"/>
  <c r="G3533" i="27"/>
  <c r="G3534" i="27"/>
  <c r="G3535" i="27"/>
  <c r="G3536" i="27"/>
  <c r="G3537" i="27"/>
  <c r="G2498" i="27"/>
  <c r="G2499" i="27"/>
  <c r="G2500" i="27"/>
  <c r="G2501" i="27"/>
  <c r="G2502" i="27"/>
  <c r="G2503" i="27"/>
  <c r="G2504" i="27"/>
  <c r="G2505" i="27"/>
  <c r="G2506" i="27"/>
  <c r="G2507" i="27"/>
  <c r="G2508" i="27"/>
  <c r="G2509" i="27"/>
  <c r="G2510" i="27"/>
  <c r="G2511" i="27"/>
  <c r="G2512" i="27"/>
  <c r="G2513" i="27"/>
  <c r="G2514" i="27"/>
  <c r="G2515" i="27"/>
  <c r="G2516" i="27"/>
  <c r="G2517" i="27"/>
  <c r="G2518" i="27"/>
  <c r="G2519" i="27"/>
  <c r="G2520" i="27"/>
  <c r="G2521" i="27"/>
  <c r="G2522" i="27"/>
  <c r="G2523" i="27"/>
  <c r="G2524" i="27"/>
  <c r="G2525" i="27"/>
  <c r="G2526" i="27"/>
  <c r="G2527" i="27"/>
  <c r="G2528" i="27"/>
  <c r="G2529" i="27"/>
  <c r="G2530" i="27"/>
  <c r="G2531" i="27"/>
  <c r="G2532" i="27"/>
  <c r="G2533" i="27"/>
  <c r="G2534" i="27"/>
  <c r="G2535" i="27"/>
  <c r="G2536" i="27"/>
  <c r="G2537" i="27"/>
  <c r="G2538" i="27"/>
  <c r="G2539" i="27"/>
  <c r="G2540" i="27"/>
  <c r="G2541" i="27"/>
  <c r="G2542" i="27"/>
  <c r="G2543" i="27"/>
  <c r="G2544" i="27"/>
  <c r="G2545" i="27"/>
  <c r="G2546" i="27"/>
  <c r="G2547" i="27"/>
  <c r="G2548" i="27"/>
  <c r="G2549" i="27"/>
  <c r="G262" i="27"/>
  <c r="G263" i="27"/>
  <c r="G264" i="27"/>
  <c r="G265" i="27"/>
  <c r="G266" i="27"/>
  <c r="G267" i="27"/>
  <c r="G268" i="27"/>
  <c r="G269" i="27"/>
  <c r="G270" i="27"/>
  <c r="G271" i="27"/>
  <c r="G272" i="27"/>
  <c r="G273" i="27"/>
  <c r="G274" i="27"/>
  <c r="G275" i="27"/>
  <c r="G276" i="27"/>
  <c r="G277" i="27"/>
  <c r="G278" i="27"/>
  <c r="G279" i="27"/>
  <c r="G280" i="27"/>
  <c r="G281" i="27"/>
  <c r="G282" i="27"/>
  <c r="G283" i="27"/>
  <c r="G284" i="27"/>
  <c r="G285" i="27"/>
  <c r="G286" i="27"/>
  <c r="G287" i="27"/>
  <c r="G288" i="27"/>
  <c r="G289" i="27"/>
  <c r="G290" i="27"/>
  <c r="G291" i="27"/>
  <c r="G292" i="27"/>
  <c r="G293" i="27"/>
  <c r="G294" i="27"/>
  <c r="G295" i="27"/>
  <c r="G296" i="27"/>
  <c r="G297" i="27"/>
  <c r="G298" i="27"/>
  <c r="G299" i="27"/>
  <c r="G300" i="27"/>
  <c r="G301" i="27"/>
  <c r="G302" i="27"/>
  <c r="G303" i="27"/>
  <c r="G304" i="27"/>
  <c r="G305" i="27"/>
  <c r="G306" i="27"/>
  <c r="G307" i="27"/>
  <c r="G308" i="27"/>
  <c r="G309" i="27"/>
  <c r="G310" i="27"/>
  <c r="G311" i="27"/>
  <c r="G312" i="27"/>
  <c r="G313" i="27"/>
  <c r="G938" i="27"/>
  <c r="G939" i="27"/>
  <c r="G940" i="27"/>
  <c r="G941" i="27"/>
  <c r="G942" i="27"/>
  <c r="G943" i="27"/>
  <c r="G944" i="27"/>
  <c r="G945" i="27"/>
  <c r="G946" i="27"/>
  <c r="G947" i="27"/>
  <c r="G948" i="27"/>
  <c r="G949" i="27"/>
  <c r="G950" i="27"/>
  <c r="G951" i="27"/>
  <c r="G952" i="27"/>
  <c r="G953" i="27"/>
  <c r="G954" i="27"/>
  <c r="G955" i="27"/>
  <c r="G956" i="27"/>
  <c r="G957" i="27"/>
  <c r="G958" i="27"/>
  <c r="G959" i="27"/>
  <c r="G960" i="27"/>
  <c r="G961" i="27"/>
  <c r="G962" i="27"/>
  <c r="G963" i="27"/>
  <c r="G964" i="27"/>
  <c r="G965" i="27"/>
  <c r="G966" i="27"/>
  <c r="G967" i="27"/>
  <c r="G968" i="27"/>
  <c r="G969" i="27"/>
  <c r="G970" i="27"/>
  <c r="G971" i="27"/>
  <c r="G972" i="27"/>
  <c r="G973" i="27"/>
  <c r="G974" i="27"/>
  <c r="G975" i="27"/>
  <c r="G976" i="27"/>
  <c r="G977" i="27"/>
  <c r="G978" i="27"/>
  <c r="G979" i="27"/>
  <c r="G980" i="27"/>
  <c r="G981" i="27"/>
  <c r="G982" i="27"/>
  <c r="G983" i="27"/>
  <c r="G984" i="27"/>
  <c r="G985" i="27"/>
  <c r="G986" i="27"/>
  <c r="G987" i="27"/>
  <c r="G988" i="27"/>
  <c r="G989" i="27"/>
  <c r="G2654" i="27"/>
  <c r="G2655" i="27"/>
  <c r="G2656" i="27"/>
  <c r="G2657" i="27"/>
  <c r="G2658" i="27"/>
  <c r="G2659" i="27"/>
  <c r="G2660" i="27"/>
  <c r="G2661" i="27"/>
  <c r="G2662" i="27"/>
  <c r="G2663" i="27"/>
  <c r="G2664" i="27"/>
  <c r="G2665" i="27"/>
  <c r="G2666" i="27"/>
  <c r="G2667" i="27"/>
  <c r="G2668" i="27"/>
  <c r="G2669" i="27"/>
  <c r="G2670" i="27"/>
  <c r="G2671" i="27"/>
  <c r="G2672" i="27"/>
  <c r="G2673" i="27"/>
  <c r="G2674" i="27"/>
  <c r="G2675" i="27"/>
  <c r="G2676" i="27"/>
  <c r="G2677" i="27"/>
  <c r="G2678" i="27"/>
  <c r="G2679" i="27"/>
  <c r="G2680" i="27"/>
  <c r="G2681" i="27"/>
  <c r="G2682" i="27"/>
  <c r="G2683" i="27"/>
  <c r="G2684" i="27"/>
  <c r="G2685" i="27"/>
  <c r="G2686" i="27"/>
  <c r="G2687" i="27"/>
  <c r="G2688" i="27"/>
  <c r="G2689" i="27"/>
  <c r="G2690" i="27"/>
  <c r="G2691" i="27"/>
  <c r="G2692" i="27"/>
  <c r="G2693" i="27"/>
  <c r="G2694" i="27"/>
  <c r="G2695" i="27"/>
  <c r="G2696" i="27"/>
  <c r="G2697" i="27"/>
  <c r="G2698" i="27"/>
  <c r="G2699" i="27"/>
  <c r="G2700" i="27"/>
  <c r="G2701" i="27"/>
  <c r="G2702" i="27"/>
  <c r="G2703" i="27"/>
  <c r="G2704" i="27"/>
  <c r="G2705" i="27"/>
  <c r="G574" i="27"/>
  <c r="G575" i="27"/>
  <c r="G576" i="27"/>
  <c r="G577" i="27"/>
  <c r="G578" i="27"/>
  <c r="G579" i="27"/>
  <c r="G580" i="27"/>
  <c r="G581" i="27"/>
  <c r="G582" i="27"/>
  <c r="G583" i="27"/>
  <c r="G584" i="27"/>
  <c r="G585" i="27"/>
  <c r="G586" i="27"/>
  <c r="G587" i="27"/>
  <c r="G588" i="27"/>
  <c r="G589" i="27"/>
  <c r="G590" i="27"/>
  <c r="G591" i="27"/>
  <c r="G592" i="27"/>
  <c r="G593" i="27"/>
  <c r="G594" i="27"/>
  <c r="G595" i="27"/>
  <c r="G596" i="27"/>
  <c r="G597" i="27"/>
  <c r="G598" i="27"/>
  <c r="G599" i="27"/>
  <c r="G600" i="27"/>
  <c r="G601" i="27"/>
  <c r="G602" i="27"/>
  <c r="G603" i="27"/>
  <c r="G604" i="27"/>
  <c r="G605" i="27"/>
  <c r="G606" i="27"/>
  <c r="G607" i="27"/>
  <c r="G608" i="27"/>
  <c r="G609" i="27"/>
  <c r="G610" i="27"/>
  <c r="G611" i="27"/>
  <c r="G612" i="27"/>
  <c r="G613" i="27"/>
  <c r="G614" i="27"/>
  <c r="G615" i="27"/>
  <c r="G616" i="27"/>
  <c r="G617" i="27"/>
  <c r="G618" i="27"/>
  <c r="G619" i="27"/>
  <c r="G620" i="27"/>
  <c r="G621" i="27"/>
  <c r="G622" i="27"/>
  <c r="G623" i="27"/>
  <c r="G624" i="27"/>
  <c r="G625" i="27"/>
  <c r="G1094" i="27"/>
  <c r="G1095" i="27"/>
  <c r="G1096" i="27"/>
  <c r="G1097" i="27"/>
  <c r="G1098" i="27"/>
  <c r="G1099" i="27"/>
  <c r="G1100" i="27"/>
  <c r="G1101" i="27"/>
  <c r="G1102" i="27"/>
  <c r="G1103" i="27"/>
  <c r="G1104" i="27"/>
  <c r="G1105" i="27"/>
  <c r="G1106" i="27"/>
  <c r="G1107" i="27"/>
  <c r="G1108" i="27"/>
  <c r="G1109" i="27"/>
  <c r="G1110" i="27"/>
  <c r="G1111" i="27"/>
  <c r="G1112" i="27"/>
  <c r="G1113" i="27"/>
  <c r="G1114" i="27"/>
  <c r="G1115" i="27"/>
  <c r="G1116" i="27"/>
  <c r="G1117" i="27"/>
  <c r="G1118" i="27"/>
  <c r="G1119" i="27"/>
  <c r="G1120" i="27"/>
  <c r="G1121" i="27"/>
  <c r="G1122" i="27"/>
  <c r="G1123" i="27"/>
  <c r="G1124" i="27"/>
  <c r="G1125" i="27"/>
  <c r="G1126" i="27"/>
  <c r="G1127" i="27"/>
  <c r="G1128" i="27"/>
  <c r="G1129" i="27"/>
  <c r="G1130" i="27"/>
  <c r="G1131" i="27"/>
  <c r="G1132" i="27"/>
  <c r="G1133" i="27"/>
  <c r="G1134" i="27"/>
  <c r="G1135" i="27"/>
  <c r="G1136" i="27"/>
  <c r="G1137" i="27"/>
  <c r="G1138" i="27"/>
  <c r="G1139" i="27"/>
  <c r="G1140" i="27"/>
  <c r="G1141" i="27"/>
  <c r="G1142" i="27"/>
  <c r="G1143" i="27"/>
  <c r="G1144" i="27"/>
  <c r="G1145" i="27"/>
  <c r="G626" i="27"/>
  <c r="G627" i="27"/>
  <c r="G628" i="27"/>
  <c r="G629" i="27"/>
  <c r="G630" i="27"/>
  <c r="G631" i="27"/>
  <c r="G632" i="27"/>
  <c r="G633" i="27"/>
  <c r="G634" i="27"/>
  <c r="G635" i="27"/>
  <c r="G636" i="27"/>
  <c r="G637" i="27"/>
  <c r="G638" i="27"/>
  <c r="G639" i="27"/>
  <c r="G640" i="27"/>
  <c r="G641" i="27"/>
  <c r="G642" i="27"/>
  <c r="G643" i="27"/>
  <c r="G644" i="27"/>
  <c r="G645" i="27"/>
  <c r="G646" i="27"/>
  <c r="G647" i="27"/>
  <c r="G648" i="27"/>
  <c r="G649" i="27"/>
  <c r="G650" i="27"/>
  <c r="G651" i="27"/>
  <c r="G652" i="27"/>
  <c r="G653" i="27"/>
  <c r="G654" i="27"/>
  <c r="G655" i="27"/>
  <c r="G656" i="27"/>
  <c r="G657" i="27"/>
  <c r="G658" i="27"/>
  <c r="G659" i="27"/>
  <c r="G660" i="27"/>
  <c r="G661" i="27"/>
  <c r="G662" i="27"/>
  <c r="G663" i="27"/>
  <c r="G664" i="27"/>
  <c r="G665" i="27"/>
  <c r="G666" i="27"/>
  <c r="G667" i="27"/>
  <c r="G668" i="27"/>
  <c r="G669" i="27"/>
  <c r="G670" i="27"/>
  <c r="G671" i="27"/>
  <c r="G672" i="27"/>
  <c r="G673" i="27"/>
  <c r="G674" i="27"/>
  <c r="G675" i="27"/>
  <c r="G676" i="27"/>
  <c r="G677" i="27"/>
  <c r="G3434" i="27"/>
  <c r="G3435" i="27"/>
  <c r="G3436" i="27"/>
  <c r="G3437" i="27"/>
  <c r="G3438" i="27"/>
  <c r="G3439" i="27"/>
  <c r="G3440" i="27"/>
  <c r="G3441" i="27"/>
  <c r="G3442" i="27"/>
  <c r="G3443" i="27"/>
  <c r="G3444" i="27"/>
  <c r="G3445" i="27"/>
  <c r="G3446" i="27"/>
  <c r="G3447" i="27"/>
  <c r="G3448" i="27"/>
  <c r="G3449" i="27"/>
  <c r="G3450" i="27"/>
  <c r="G3451" i="27"/>
  <c r="G3452" i="27"/>
  <c r="G3453" i="27"/>
  <c r="G3454" i="27"/>
  <c r="G3455" i="27"/>
  <c r="G3456" i="27"/>
  <c r="G3457" i="27"/>
  <c r="G3458" i="27"/>
  <c r="G3459" i="27"/>
  <c r="G3460" i="27"/>
  <c r="G3461" i="27"/>
  <c r="G3462" i="27"/>
  <c r="G3463" i="27"/>
  <c r="G3464" i="27"/>
  <c r="G3465" i="27"/>
  <c r="G3466" i="27"/>
  <c r="G3467" i="27"/>
  <c r="G3468" i="27"/>
  <c r="G3469" i="27"/>
  <c r="G3470" i="27"/>
  <c r="G3471" i="27"/>
  <c r="G3472" i="27"/>
  <c r="G3473" i="27"/>
  <c r="G3474" i="27"/>
  <c r="G3475" i="27"/>
  <c r="G3476" i="27"/>
  <c r="G3477" i="27"/>
  <c r="G3478" i="27"/>
  <c r="G3479" i="27"/>
  <c r="G3480" i="27"/>
  <c r="G3481" i="27"/>
  <c r="G3482" i="27"/>
  <c r="G3483" i="27"/>
  <c r="G3484" i="27"/>
  <c r="G3485" i="27"/>
  <c r="G1822" i="27"/>
  <c r="G1823" i="27"/>
  <c r="G1824" i="27"/>
  <c r="G1825" i="27"/>
  <c r="G1826" i="27"/>
  <c r="G1827" i="27"/>
  <c r="G1828" i="27"/>
  <c r="G1829" i="27"/>
  <c r="G1830" i="27"/>
  <c r="G1831" i="27"/>
  <c r="G1832" i="27"/>
  <c r="G1833" i="27"/>
  <c r="G1834" i="27"/>
  <c r="G1835" i="27"/>
  <c r="G1836" i="27"/>
  <c r="G1837" i="27"/>
  <c r="G1838" i="27"/>
  <c r="G1839" i="27"/>
  <c r="G1840" i="27"/>
  <c r="G1841" i="27"/>
  <c r="G1842" i="27"/>
  <c r="G1843" i="27"/>
  <c r="G1844" i="27"/>
  <c r="G1845" i="27"/>
  <c r="G1846" i="27"/>
  <c r="G1847" i="27"/>
  <c r="G1848" i="27"/>
  <c r="G1849" i="27"/>
  <c r="G1850" i="27"/>
  <c r="G1851" i="27"/>
  <c r="G1852" i="27"/>
  <c r="G1853" i="27"/>
  <c r="G1854" i="27"/>
  <c r="G1855" i="27"/>
  <c r="G1856" i="27"/>
  <c r="G1857" i="27"/>
  <c r="G1858" i="27"/>
  <c r="G1859" i="27"/>
  <c r="G1860" i="27"/>
  <c r="G1861" i="27"/>
  <c r="G1862" i="27"/>
  <c r="G1863" i="27"/>
  <c r="G1864" i="27"/>
  <c r="G1865" i="27"/>
  <c r="G1866" i="27"/>
  <c r="G1867" i="27"/>
  <c r="G1868" i="27"/>
  <c r="G1869" i="27"/>
  <c r="G1870" i="27"/>
  <c r="G1871" i="27"/>
  <c r="G1872" i="27"/>
  <c r="G1873" i="27"/>
  <c r="G3642" i="27"/>
  <c r="G3643" i="27"/>
  <c r="G3644" i="27"/>
  <c r="G3645" i="27"/>
  <c r="G3646" i="27"/>
  <c r="G3647" i="27"/>
  <c r="G3648" i="27"/>
  <c r="G3649" i="27"/>
  <c r="G3650" i="27"/>
  <c r="G3651" i="27"/>
  <c r="G3652" i="27"/>
  <c r="G3653" i="27"/>
  <c r="G3654" i="27"/>
  <c r="G3655" i="27"/>
  <c r="G3656" i="27"/>
  <c r="G3657" i="27"/>
  <c r="G3658" i="27"/>
  <c r="G3659" i="27"/>
  <c r="G3660" i="27"/>
  <c r="G3661" i="27"/>
  <c r="G3662" i="27"/>
  <c r="G3663" i="27"/>
  <c r="G3664" i="27"/>
  <c r="G3665" i="27"/>
  <c r="G3666" i="27"/>
  <c r="G3667" i="27"/>
  <c r="G3668" i="27"/>
  <c r="G3669" i="27"/>
  <c r="G3670" i="27"/>
  <c r="G3671" i="27"/>
  <c r="G3672" i="27"/>
  <c r="G3673" i="27"/>
  <c r="G3674" i="27"/>
  <c r="G3675" i="27"/>
  <c r="G3676" i="27"/>
  <c r="G3677" i="27"/>
  <c r="G3678" i="27"/>
  <c r="G3679" i="27"/>
  <c r="G3680" i="27"/>
  <c r="G3681" i="27"/>
  <c r="G3682" i="27"/>
  <c r="G3683" i="27"/>
  <c r="G3684" i="27"/>
  <c r="G3685" i="27"/>
  <c r="G3686" i="27"/>
  <c r="G3687" i="27"/>
  <c r="G3688" i="27"/>
  <c r="G3689" i="27"/>
  <c r="G3690" i="27"/>
  <c r="G3691" i="27"/>
  <c r="G3692" i="27"/>
  <c r="G3693" i="27"/>
  <c r="G1042" i="27"/>
  <c r="G1043" i="27"/>
  <c r="G1044" i="27"/>
  <c r="G1045" i="27"/>
  <c r="G1046" i="27"/>
  <c r="G1047" i="27"/>
  <c r="G1048" i="27"/>
  <c r="G1049" i="27"/>
  <c r="G1050" i="27"/>
  <c r="G1051" i="27"/>
  <c r="G1052" i="27"/>
  <c r="G1053" i="27"/>
  <c r="G1054" i="27"/>
  <c r="G1055" i="27"/>
  <c r="G1056" i="27"/>
  <c r="G1057" i="27"/>
  <c r="G1058" i="27"/>
  <c r="G1059" i="27"/>
  <c r="G1060" i="27"/>
  <c r="G1061" i="27"/>
  <c r="G1062" i="27"/>
  <c r="G1063" i="27"/>
  <c r="G1064" i="27"/>
  <c r="G1065" i="27"/>
  <c r="G1066" i="27"/>
  <c r="G1067" i="27"/>
  <c r="G1068" i="27"/>
  <c r="G1069" i="27"/>
  <c r="G1070" i="27"/>
  <c r="G1071" i="27"/>
  <c r="G1072" i="27"/>
  <c r="G1073" i="27"/>
  <c r="G1074" i="27"/>
  <c r="G1075" i="27"/>
  <c r="G1076" i="27"/>
  <c r="G1077" i="27"/>
  <c r="G1078" i="27"/>
  <c r="G1079" i="27"/>
  <c r="G1080" i="27"/>
  <c r="G1081" i="27"/>
  <c r="G1082" i="27"/>
  <c r="G1083" i="27"/>
  <c r="G1084" i="27"/>
  <c r="G1085" i="27"/>
  <c r="G1086" i="27"/>
  <c r="G1087" i="27"/>
  <c r="G1088" i="27"/>
  <c r="G1089" i="27"/>
  <c r="G1090" i="27"/>
  <c r="G1091" i="27"/>
  <c r="G1092" i="27"/>
  <c r="G1093" i="27"/>
  <c r="G1458" i="27"/>
  <c r="G1459" i="27"/>
  <c r="G1460" i="27"/>
  <c r="G1461" i="27"/>
  <c r="G1462" i="27"/>
  <c r="G1463" i="27"/>
  <c r="G1464" i="27"/>
  <c r="G1465" i="27"/>
  <c r="G1466" i="27"/>
  <c r="G1467" i="27"/>
  <c r="G1468" i="27"/>
  <c r="G1469" i="27"/>
  <c r="G1470" i="27"/>
  <c r="G1471" i="27"/>
  <c r="G1472" i="27"/>
  <c r="G1473" i="27"/>
  <c r="G1474" i="27"/>
  <c r="G1475" i="27"/>
  <c r="G1476" i="27"/>
  <c r="G1477" i="27"/>
  <c r="G1478" i="27"/>
  <c r="G1479" i="27"/>
  <c r="G1480" i="27"/>
  <c r="G1481" i="27"/>
  <c r="G1482" i="27"/>
  <c r="G1483" i="27"/>
  <c r="G1484" i="27"/>
  <c r="G1485" i="27"/>
  <c r="G1486" i="27"/>
  <c r="G1487" i="27"/>
  <c r="G1488" i="27"/>
  <c r="G1489" i="27"/>
  <c r="G1490" i="27"/>
  <c r="G1491" i="27"/>
  <c r="G1492" i="27"/>
  <c r="G1493" i="27"/>
  <c r="G1494" i="27"/>
  <c r="G1495" i="27"/>
  <c r="G1496" i="27"/>
  <c r="G1497" i="27"/>
  <c r="G1498" i="27"/>
  <c r="G1499" i="27"/>
  <c r="G1500" i="27"/>
  <c r="G1501" i="27"/>
  <c r="G1502" i="27"/>
  <c r="G1503" i="27"/>
  <c r="G1504" i="27"/>
  <c r="G1505" i="27"/>
  <c r="G1506" i="27"/>
  <c r="G1507" i="27"/>
  <c r="G1508" i="27"/>
  <c r="G1509" i="27"/>
  <c r="G3538" i="27"/>
  <c r="G3539" i="27"/>
  <c r="G3540" i="27"/>
  <c r="G3541" i="27"/>
  <c r="G3542" i="27"/>
  <c r="G3543" i="27"/>
  <c r="G3544" i="27"/>
  <c r="G3545" i="27"/>
  <c r="G3546" i="27"/>
  <c r="G3547" i="27"/>
  <c r="G3548" i="27"/>
  <c r="G3549" i="27"/>
  <c r="G3550" i="27"/>
  <c r="G3551" i="27"/>
  <c r="G3552" i="27"/>
  <c r="G3553" i="27"/>
  <c r="G3554" i="27"/>
  <c r="G3555" i="27"/>
  <c r="G3556" i="27"/>
  <c r="G3557" i="27"/>
  <c r="G3558" i="27"/>
  <c r="G3559" i="27"/>
  <c r="G3560" i="27"/>
  <c r="G3561" i="27"/>
  <c r="G3562" i="27"/>
  <c r="G3563" i="27"/>
  <c r="G3564" i="27"/>
  <c r="G3565" i="27"/>
  <c r="G3566" i="27"/>
  <c r="G3567" i="27"/>
  <c r="G3568" i="27"/>
  <c r="G3569" i="27"/>
  <c r="G3570" i="27"/>
  <c r="G3571" i="27"/>
  <c r="G3572" i="27"/>
  <c r="G3573" i="27"/>
  <c r="G3574" i="27"/>
  <c r="G3575" i="27"/>
  <c r="G3576" i="27"/>
  <c r="G3577" i="27"/>
  <c r="G3578" i="27"/>
  <c r="G3579" i="27"/>
  <c r="G3580" i="27"/>
  <c r="G3581" i="27"/>
  <c r="G3582" i="27"/>
  <c r="G3583" i="27"/>
  <c r="G3584" i="27"/>
  <c r="G3585" i="27"/>
  <c r="G3586" i="27"/>
  <c r="G3587" i="27"/>
  <c r="G3588" i="27"/>
  <c r="G3589" i="27"/>
  <c r="G3330" i="27"/>
  <c r="G3331" i="27"/>
  <c r="G3332" i="27"/>
  <c r="G3333" i="27"/>
  <c r="G3334" i="27"/>
  <c r="G3335" i="27"/>
  <c r="G3336" i="27"/>
  <c r="G3337" i="27"/>
  <c r="G3338" i="27"/>
  <c r="G3339" i="27"/>
  <c r="G3340" i="27"/>
  <c r="G3341" i="27"/>
  <c r="G3342" i="27"/>
  <c r="G3343" i="27"/>
  <c r="G3344" i="27"/>
  <c r="G3345" i="27"/>
  <c r="G3346" i="27"/>
  <c r="G3347" i="27"/>
  <c r="G3348" i="27"/>
  <c r="G3349" i="27"/>
  <c r="G3350" i="27"/>
  <c r="G3351" i="27"/>
  <c r="G3352" i="27"/>
  <c r="G3353" i="27"/>
  <c r="G3354" i="27"/>
  <c r="G3355" i="27"/>
  <c r="G3356" i="27"/>
  <c r="G3357" i="27"/>
  <c r="G3358" i="27"/>
  <c r="G3359" i="27"/>
  <c r="G3360" i="27"/>
  <c r="G3361" i="27"/>
  <c r="G3362" i="27"/>
  <c r="G3363" i="27"/>
  <c r="G3364" i="27"/>
  <c r="G3365" i="27"/>
  <c r="G3366" i="27"/>
  <c r="G3367" i="27"/>
  <c r="G3368" i="27"/>
  <c r="G3369" i="27"/>
  <c r="G3370" i="27"/>
  <c r="G3371" i="27"/>
  <c r="G3372" i="27"/>
  <c r="G3373" i="27"/>
  <c r="G3374" i="27"/>
  <c r="G3375" i="27"/>
  <c r="G3376" i="27"/>
  <c r="G3377" i="27"/>
  <c r="G3378" i="27"/>
  <c r="G3379" i="27"/>
  <c r="G3380" i="27"/>
  <c r="G3381" i="27"/>
  <c r="G3122" i="27"/>
  <c r="G3123" i="27"/>
  <c r="G3124" i="27"/>
  <c r="G3125" i="27"/>
  <c r="G3126" i="27"/>
  <c r="G3127" i="27"/>
  <c r="G3128" i="27"/>
  <c r="G3129" i="27"/>
  <c r="G3130" i="27"/>
  <c r="G3131" i="27"/>
  <c r="G3132" i="27"/>
  <c r="G3133" i="27"/>
  <c r="G3134" i="27"/>
  <c r="G3135" i="27"/>
  <c r="G3136" i="27"/>
  <c r="G3137" i="27"/>
  <c r="G3138" i="27"/>
  <c r="G3139" i="27"/>
  <c r="G3140" i="27"/>
  <c r="G3141" i="27"/>
  <c r="G3142" i="27"/>
  <c r="G3143" i="27"/>
  <c r="G3144" i="27"/>
  <c r="G3145" i="27"/>
  <c r="G3146" i="27"/>
  <c r="G3147" i="27"/>
  <c r="G3148" i="27"/>
  <c r="G3149" i="27"/>
  <c r="G3150" i="27"/>
  <c r="G3151" i="27"/>
  <c r="G3152" i="27"/>
  <c r="G3153" i="27"/>
  <c r="G3154" i="27"/>
  <c r="G3155" i="27"/>
  <c r="G3156" i="27"/>
  <c r="G3157" i="27"/>
  <c r="G3158" i="27"/>
  <c r="G3159" i="27"/>
  <c r="G3160" i="27"/>
  <c r="G3161" i="27"/>
  <c r="G3162" i="27"/>
  <c r="G3163" i="27"/>
  <c r="G3164" i="27"/>
  <c r="G3165" i="27"/>
  <c r="G3166" i="27"/>
  <c r="G3167" i="27"/>
  <c r="G3168" i="27"/>
  <c r="G3169" i="27"/>
  <c r="G3170" i="27"/>
  <c r="G3171" i="27"/>
  <c r="G3172" i="27"/>
  <c r="G3173" i="27"/>
  <c r="G2238" i="27"/>
  <c r="G2239" i="27"/>
  <c r="G2240" i="27"/>
  <c r="G2241" i="27"/>
  <c r="G2242" i="27"/>
  <c r="G2243" i="27"/>
  <c r="G2244" i="27"/>
  <c r="G2245" i="27"/>
  <c r="G2246" i="27"/>
  <c r="G2247" i="27"/>
  <c r="G2248" i="27"/>
  <c r="G2249" i="27"/>
  <c r="G2250" i="27"/>
  <c r="G2251" i="27"/>
  <c r="G2252" i="27"/>
  <c r="G2253" i="27"/>
  <c r="G2254" i="27"/>
  <c r="G2255" i="27"/>
  <c r="G2256" i="27"/>
  <c r="G2257" i="27"/>
  <c r="G2258" i="27"/>
  <c r="G2259" i="27"/>
  <c r="G2260" i="27"/>
  <c r="G2261" i="27"/>
  <c r="G2262" i="27"/>
  <c r="G2263" i="27"/>
  <c r="G2264" i="27"/>
  <c r="G2265" i="27"/>
  <c r="G2266" i="27"/>
  <c r="G2267" i="27"/>
  <c r="G2268" i="27"/>
  <c r="G2269" i="27"/>
  <c r="G2270" i="27"/>
  <c r="G2271" i="27"/>
  <c r="G2272" i="27"/>
  <c r="G2273" i="27"/>
  <c r="G2274" i="27"/>
  <c r="G2275" i="27"/>
  <c r="G2276" i="27"/>
  <c r="G2277" i="27"/>
  <c r="G2278" i="27"/>
  <c r="G2279" i="27"/>
  <c r="G2280" i="27"/>
  <c r="G2281" i="27"/>
  <c r="G2282" i="27"/>
  <c r="G2283" i="27"/>
  <c r="G2284" i="27"/>
  <c r="G2285" i="27"/>
  <c r="G2286" i="27"/>
  <c r="G2287" i="27"/>
  <c r="G2288" i="27"/>
  <c r="G2289" i="27"/>
  <c r="G1198" i="27"/>
  <c r="G1199" i="27"/>
  <c r="G1200" i="27"/>
  <c r="G1201" i="27"/>
  <c r="G1202" i="27"/>
  <c r="G1203" i="27"/>
  <c r="G1204" i="27"/>
  <c r="G1205" i="27"/>
  <c r="G1206" i="27"/>
  <c r="G1207" i="27"/>
  <c r="G1208" i="27"/>
  <c r="G1209" i="27"/>
  <c r="G1210" i="27"/>
  <c r="G1211" i="27"/>
  <c r="G1212" i="27"/>
  <c r="G1213" i="27"/>
  <c r="G1214" i="27"/>
  <c r="G1215" i="27"/>
  <c r="G1216" i="27"/>
  <c r="G1217" i="27"/>
  <c r="G1218" i="27"/>
  <c r="G1219" i="27"/>
  <c r="G1220" i="27"/>
  <c r="G1221" i="27"/>
  <c r="G1222" i="27"/>
  <c r="G1223" i="27"/>
  <c r="G1224" i="27"/>
  <c r="G1225" i="27"/>
  <c r="G1226" i="27"/>
  <c r="G1227" i="27"/>
  <c r="G1228" i="27"/>
  <c r="G1229" i="27"/>
  <c r="G1230" i="27"/>
  <c r="G1231" i="27"/>
  <c r="G1232" i="27"/>
  <c r="G1233" i="27"/>
  <c r="G1234" i="27"/>
  <c r="G1235" i="27"/>
  <c r="G1236" i="27"/>
  <c r="G1237" i="27"/>
  <c r="G1238" i="27"/>
  <c r="G1239" i="27"/>
  <c r="G1240" i="27"/>
  <c r="G1241" i="27"/>
  <c r="G1242" i="27"/>
  <c r="G1243" i="27"/>
  <c r="G1244" i="27"/>
  <c r="G1245" i="27"/>
  <c r="G1246" i="27"/>
  <c r="G1247" i="27"/>
  <c r="G1248" i="27"/>
  <c r="G1249" i="27"/>
  <c r="G1718" i="27"/>
  <c r="G1719" i="27"/>
  <c r="G1720" i="27"/>
  <c r="G1721" i="27"/>
  <c r="G1722" i="27"/>
  <c r="G1723" i="27"/>
  <c r="G1724" i="27"/>
  <c r="G1725" i="27"/>
  <c r="G1726" i="27"/>
  <c r="G1727" i="27"/>
  <c r="G1728" i="27"/>
  <c r="G1729" i="27"/>
  <c r="G1730" i="27"/>
  <c r="G1731" i="27"/>
  <c r="G1732" i="27"/>
  <c r="G1733" i="27"/>
  <c r="G1734" i="27"/>
  <c r="G1735" i="27"/>
  <c r="G1736" i="27"/>
  <c r="G1737" i="27"/>
  <c r="G1738" i="27"/>
  <c r="G1739" i="27"/>
  <c r="G1740" i="27"/>
  <c r="G1741" i="27"/>
  <c r="G1742" i="27"/>
  <c r="G1743" i="27"/>
  <c r="G1744" i="27"/>
  <c r="G1745" i="27"/>
  <c r="G1746" i="27"/>
  <c r="G1747" i="27"/>
  <c r="G1748" i="27"/>
  <c r="G1749" i="27"/>
  <c r="G1750" i="27"/>
  <c r="G1751" i="27"/>
  <c r="G1752" i="27"/>
  <c r="G1753" i="27"/>
  <c r="G1754" i="27"/>
  <c r="G1755" i="27"/>
  <c r="G1756" i="27"/>
  <c r="G1757" i="27"/>
  <c r="G1758" i="27"/>
  <c r="G1759" i="27"/>
  <c r="G1760" i="27"/>
  <c r="G1761" i="27"/>
  <c r="G1762" i="27"/>
  <c r="G1763" i="27"/>
  <c r="G1764" i="27"/>
  <c r="G1765" i="27"/>
  <c r="G1766" i="27"/>
  <c r="G1767" i="27"/>
  <c r="G1768" i="27"/>
  <c r="G1769" i="27"/>
  <c r="G834" i="27"/>
  <c r="G835" i="27"/>
  <c r="G836" i="27"/>
  <c r="G837" i="27"/>
  <c r="G838" i="27"/>
  <c r="G839" i="27"/>
  <c r="G840" i="27"/>
  <c r="G841" i="27"/>
  <c r="G842" i="27"/>
  <c r="G843" i="27"/>
  <c r="G844" i="27"/>
  <c r="G845" i="27"/>
  <c r="G846" i="27"/>
  <c r="G847" i="27"/>
  <c r="G848" i="27"/>
  <c r="G849" i="27"/>
  <c r="G850" i="27"/>
  <c r="G851" i="27"/>
  <c r="G852" i="27"/>
  <c r="G853" i="27"/>
  <c r="G854" i="27"/>
  <c r="G855" i="27"/>
  <c r="G856" i="27"/>
  <c r="G857" i="27"/>
  <c r="G858" i="27"/>
  <c r="G859" i="27"/>
  <c r="G860" i="27"/>
  <c r="G861" i="27"/>
  <c r="G862" i="27"/>
  <c r="G863" i="27"/>
  <c r="G864" i="27"/>
  <c r="G865" i="27"/>
  <c r="G866" i="27"/>
  <c r="G867" i="27"/>
  <c r="G868" i="27"/>
  <c r="G869" i="27"/>
  <c r="G870" i="27"/>
  <c r="G871" i="27"/>
  <c r="G872" i="27"/>
  <c r="G873" i="27"/>
  <c r="G874" i="27"/>
  <c r="G875" i="27"/>
  <c r="G876" i="27"/>
  <c r="G877" i="27"/>
  <c r="G878" i="27"/>
  <c r="G879" i="27"/>
  <c r="G880" i="27"/>
  <c r="G881" i="27"/>
  <c r="G882" i="27"/>
  <c r="G883" i="27"/>
  <c r="G884" i="27"/>
  <c r="G885" i="27"/>
  <c r="G2966" i="27"/>
  <c r="G2967" i="27"/>
  <c r="G2968" i="27"/>
  <c r="G2969" i="27"/>
  <c r="G2970" i="27"/>
  <c r="G2971" i="27"/>
  <c r="G2972" i="27"/>
  <c r="G2973" i="27"/>
  <c r="G2974" i="27"/>
  <c r="G2975" i="27"/>
  <c r="G2976" i="27"/>
  <c r="G2977" i="27"/>
  <c r="G2978" i="27"/>
  <c r="G2979" i="27"/>
  <c r="G2980" i="27"/>
  <c r="G2981" i="27"/>
  <c r="G2982" i="27"/>
  <c r="G2983" i="27"/>
  <c r="G2984" i="27"/>
  <c r="G2985" i="27"/>
  <c r="G2986" i="27"/>
  <c r="G2987" i="27"/>
  <c r="G2988" i="27"/>
  <c r="G2989" i="27"/>
  <c r="G2990" i="27"/>
  <c r="G2991" i="27"/>
  <c r="G2992" i="27"/>
  <c r="G2993" i="27"/>
  <c r="G2994" i="27"/>
  <c r="G2995" i="27"/>
  <c r="G2996" i="27"/>
  <c r="G2997" i="27"/>
  <c r="G2998" i="27"/>
  <c r="G2999" i="27"/>
  <c r="G3000" i="27"/>
  <c r="G3001" i="27"/>
  <c r="G3002" i="27"/>
  <c r="G3003" i="27"/>
  <c r="G3004" i="27"/>
  <c r="G3005" i="27"/>
  <c r="G3006" i="27"/>
  <c r="G3007" i="27"/>
  <c r="G3008" i="27"/>
  <c r="G3009" i="27"/>
  <c r="G3010" i="27"/>
  <c r="G3011" i="27"/>
  <c r="G3012" i="27"/>
  <c r="G3013" i="27"/>
  <c r="G3014" i="27"/>
  <c r="G3015" i="27"/>
  <c r="G3016" i="27"/>
  <c r="G3017" i="27"/>
  <c r="G2446" i="27"/>
  <c r="G2447" i="27"/>
  <c r="G2448" i="27"/>
  <c r="G2449" i="27"/>
  <c r="G2450" i="27"/>
  <c r="G2451" i="27"/>
  <c r="G2452" i="27"/>
  <c r="G2453" i="27"/>
  <c r="G2454" i="27"/>
  <c r="G2455" i="27"/>
  <c r="G2456" i="27"/>
  <c r="G2457" i="27"/>
  <c r="G2458" i="27"/>
  <c r="G2459" i="27"/>
  <c r="G2460" i="27"/>
  <c r="G2461" i="27"/>
  <c r="G2462" i="27"/>
  <c r="G2463" i="27"/>
  <c r="G2464" i="27"/>
  <c r="G2465" i="27"/>
  <c r="G2466" i="27"/>
  <c r="G2467" i="27"/>
  <c r="G2468" i="27"/>
  <c r="G2469" i="27"/>
  <c r="G2470" i="27"/>
  <c r="G2471" i="27"/>
  <c r="G2472" i="27"/>
  <c r="G2473" i="27"/>
  <c r="G2474" i="27"/>
  <c r="G2475" i="27"/>
  <c r="G2476" i="27"/>
  <c r="G2477" i="27"/>
  <c r="G2478" i="27"/>
  <c r="G2479" i="27"/>
  <c r="G2480" i="27"/>
  <c r="G2481" i="27"/>
  <c r="G2482" i="27"/>
  <c r="G2483" i="27"/>
  <c r="G2484" i="27"/>
  <c r="G2485" i="27"/>
  <c r="G2486" i="27"/>
  <c r="G2487" i="27"/>
  <c r="G2488" i="27"/>
  <c r="G2489" i="27"/>
  <c r="G2490" i="27"/>
  <c r="G2491" i="27"/>
  <c r="G2492" i="27"/>
  <c r="G2493" i="27"/>
  <c r="G2494" i="27"/>
  <c r="G2495" i="27"/>
  <c r="G2496" i="27"/>
  <c r="G2497" i="27"/>
  <c r="G470" i="27"/>
  <c r="G471" i="27"/>
  <c r="G472" i="27"/>
  <c r="G473" i="27"/>
  <c r="G474" i="27"/>
  <c r="G475" i="27"/>
  <c r="G476" i="27"/>
  <c r="G477" i="27"/>
  <c r="G478" i="27"/>
  <c r="G479" i="27"/>
  <c r="G480" i="27"/>
  <c r="G481" i="27"/>
  <c r="G482" i="27"/>
  <c r="G483" i="27"/>
  <c r="G484" i="27"/>
  <c r="G485" i="27"/>
  <c r="G486" i="27"/>
  <c r="G487" i="27"/>
  <c r="G488" i="27"/>
  <c r="G489" i="27"/>
  <c r="G490" i="27"/>
  <c r="G491" i="27"/>
  <c r="G492" i="27"/>
  <c r="G493" i="27"/>
  <c r="G494" i="27"/>
  <c r="G495" i="27"/>
  <c r="G496" i="27"/>
  <c r="G497" i="27"/>
  <c r="G498" i="27"/>
  <c r="G499" i="27"/>
  <c r="G500" i="27"/>
  <c r="G501" i="27"/>
  <c r="G502" i="27"/>
  <c r="G503" i="27"/>
  <c r="G504" i="27"/>
  <c r="G505" i="27"/>
  <c r="G506" i="27"/>
  <c r="G507" i="27"/>
  <c r="G508" i="27"/>
  <c r="G509" i="27"/>
  <c r="G510" i="27"/>
  <c r="G511" i="27"/>
  <c r="G512" i="27"/>
  <c r="G513" i="27"/>
  <c r="G514" i="27"/>
  <c r="G515" i="27"/>
  <c r="G516" i="27"/>
  <c r="G517" i="27"/>
  <c r="G518" i="27"/>
  <c r="G519" i="27"/>
  <c r="G520" i="27"/>
  <c r="G521" i="27"/>
  <c r="G1146" i="27"/>
  <c r="G1147" i="27"/>
  <c r="G1148" i="27"/>
  <c r="G1149" i="27"/>
  <c r="G1150" i="27"/>
  <c r="G1151" i="27"/>
  <c r="G1152" i="27"/>
  <c r="G1153" i="27"/>
  <c r="G1154" i="27"/>
  <c r="G1155" i="27"/>
  <c r="G1156" i="27"/>
  <c r="G1157" i="27"/>
  <c r="G1158" i="27"/>
  <c r="G1159" i="27"/>
  <c r="G1160" i="27"/>
  <c r="G1161" i="27"/>
  <c r="G1162" i="27"/>
  <c r="G1163" i="27"/>
  <c r="G1164" i="27"/>
  <c r="G1165" i="27"/>
  <c r="G1166" i="27"/>
  <c r="G1167" i="27"/>
  <c r="G1168" i="27"/>
  <c r="G1169" i="27"/>
  <c r="G1170" i="27"/>
  <c r="G1171" i="27"/>
  <c r="G1172" i="27"/>
  <c r="G1173" i="27"/>
  <c r="G1174" i="27"/>
  <c r="G1175" i="27"/>
  <c r="G1176" i="27"/>
  <c r="G1177" i="27"/>
  <c r="G1178" i="27"/>
  <c r="G1179" i="27"/>
  <c r="G1180" i="27"/>
  <c r="G1181" i="27"/>
  <c r="G1182" i="27"/>
  <c r="G1183" i="27"/>
  <c r="G1184" i="27"/>
  <c r="G1185" i="27"/>
  <c r="G1186" i="27"/>
  <c r="G1187" i="27"/>
  <c r="G1188" i="27"/>
  <c r="G1189" i="27"/>
  <c r="G1190" i="27"/>
  <c r="G1191" i="27"/>
  <c r="G1192" i="27"/>
  <c r="G1193" i="27"/>
  <c r="G1194" i="27"/>
  <c r="G1195" i="27"/>
  <c r="G1196" i="27"/>
  <c r="G1197" i="27"/>
  <c r="G158" i="27"/>
  <c r="G159" i="27"/>
  <c r="G160" i="27"/>
  <c r="G161" i="27"/>
  <c r="G162" i="27"/>
  <c r="G163" i="27"/>
  <c r="G164" i="27"/>
  <c r="G165" i="27"/>
  <c r="G166" i="27"/>
  <c r="G167" i="27"/>
  <c r="G168" i="27"/>
  <c r="G169" i="27"/>
  <c r="G170" i="27"/>
  <c r="G171" i="27"/>
  <c r="G172" i="27"/>
  <c r="G173" i="27"/>
  <c r="G174" i="27"/>
  <c r="G175" i="27"/>
  <c r="G176" i="27"/>
  <c r="G177" i="27"/>
  <c r="G178" i="27"/>
  <c r="G179" i="27"/>
  <c r="G180" i="27"/>
  <c r="G181" i="27"/>
  <c r="G182" i="27"/>
  <c r="G183" i="27"/>
  <c r="G184" i="27"/>
  <c r="G185" i="27"/>
  <c r="G186" i="27"/>
  <c r="G187" i="27"/>
  <c r="G188" i="27"/>
  <c r="G189" i="27"/>
  <c r="G190" i="27"/>
  <c r="G191" i="27"/>
  <c r="G192" i="27"/>
  <c r="G193" i="27"/>
  <c r="G194" i="27"/>
  <c r="G195" i="27"/>
  <c r="G196" i="27"/>
  <c r="G197" i="27"/>
  <c r="G198" i="27"/>
  <c r="G199" i="27"/>
  <c r="G200" i="27"/>
  <c r="G201" i="27"/>
  <c r="G202" i="27"/>
  <c r="G203" i="27"/>
  <c r="G204" i="27"/>
  <c r="G205" i="27"/>
  <c r="G206" i="27"/>
  <c r="G207" i="27"/>
  <c r="G208" i="27"/>
  <c r="G209" i="27"/>
  <c r="G730" i="27"/>
  <c r="G731" i="27"/>
  <c r="G732" i="27"/>
  <c r="G733" i="27"/>
  <c r="G734" i="27"/>
  <c r="G735" i="27"/>
  <c r="G736" i="27"/>
  <c r="G737" i="27"/>
  <c r="G738" i="27"/>
  <c r="G739" i="27"/>
  <c r="G740" i="27"/>
  <c r="G741" i="27"/>
  <c r="G742" i="27"/>
  <c r="G743" i="27"/>
  <c r="G744" i="27"/>
  <c r="G745" i="27"/>
  <c r="G746" i="27"/>
  <c r="G747" i="27"/>
  <c r="G748" i="27"/>
  <c r="G749" i="27"/>
  <c r="G750" i="27"/>
  <c r="G751" i="27"/>
  <c r="G752" i="27"/>
  <c r="G753" i="27"/>
  <c r="G754" i="27"/>
  <c r="G755" i="27"/>
  <c r="G756" i="27"/>
  <c r="G757" i="27"/>
  <c r="G758" i="27"/>
  <c r="G759" i="27"/>
  <c r="G760" i="27"/>
  <c r="G761" i="27"/>
  <c r="G762" i="27"/>
  <c r="G763" i="27"/>
  <c r="G764" i="27"/>
  <c r="G765" i="27"/>
  <c r="G766" i="27"/>
  <c r="G767" i="27"/>
  <c r="G768" i="27"/>
  <c r="G769" i="27"/>
  <c r="G770" i="27"/>
  <c r="G771" i="27"/>
  <c r="G772" i="27"/>
  <c r="G773" i="27"/>
  <c r="G774" i="27"/>
  <c r="G775" i="27"/>
  <c r="G776" i="27"/>
  <c r="G777" i="27"/>
  <c r="G778" i="27"/>
  <c r="G779" i="27"/>
  <c r="G780" i="27"/>
  <c r="G781" i="27"/>
  <c r="G1406" i="27"/>
  <c r="G1407" i="27"/>
  <c r="G1408" i="27"/>
  <c r="G1409" i="27"/>
  <c r="G1410" i="27"/>
  <c r="G1411" i="27"/>
  <c r="G1412" i="27"/>
  <c r="G1413" i="27"/>
  <c r="G1414" i="27"/>
  <c r="G1415" i="27"/>
  <c r="G1416" i="27"/>
  <c r="G1417" i="27"/>
  <c r="G1418" i="27"/>
  <c r="G1419" i="27"/>
  <c r="G1420" i="27"/>
  <c r="G1421" i="27"/>
  <c r="G1422" i="27"/>
  <c r="G1423" i="27"/>
  <c r="G1424" i="27"/>
  <c r="G1425" i="27"/>
  <c r="G1426" i="27"/>
  <c r="G1427" i="27"/>
  <c r="G1428" i="27"/>
  <c r="G1429" i="27"/>
  <c r="G1430" i="27"/>
  <c r="G1431" i="27"/>
  <c r="G1432" i="27"/>
  <c r="G1433" i="27"/>
  <c r="G1434" i="27"/>
  <c r="G1435" i="27"/>
  <c r="G1436" i="27"/>
  <c r="G1437" i="27"/>
  <c r="G1438" i="27"/>
  <c r="G1439" i="27"/>
  <c r="G1440" i="27"/>
  <c r="G1441" i="27"/>
  <c r="G1442" i="27"/>
  <c r="G1443" i="27"/>
  <c r="G1444" i="27"/>
  <c r="G1445" i="27"/>
  <c r="G1446" i="27"/>
  <c r="G1447" i="27"/>
  <c r="G1448" i="27"/>
  <c r="G1449" i="27"/>
  <c r="G1450" i="27"/>
  <c r="G1451" i="27"/>
  <c r="G1452" i="27"/>
  <c r="G1453" i="27"/>
  <c r="G1454" i="27"/>
  <c r="G1455" i="27"/>
  <c r="G1456" i="27"/>
  <c r="G1457" i="27"/>
  <c r="G2602" i="27"/>
  <c r="G2603" i="27"/>
  <c r="G2604" i="27"/>
  <c r="G2605" i="27"/>
  <c r="G2606" i="27"/>
  <c r="G2607" i="27"/>
  <c r="G2608" i="27"/>
  <c r="G2609" i="27"/>
  <c r="G2610" i="27"/>
  <c r="G2611" i="27"/>
  <c r="G2612" i="27"/>
  <c r="G2613" i="27"/>
  <c r="G2614" i="27"/>
  <c r="G2615" i="27"/>
  <c r="G2616" i="27"/>
  <c r="G2617" i="27"/>
  <c r="G2618" i="27"/>
  <c r="G2619" i="27"/>
  <c r="G2620" i="27"/>
  <c r="G2621" i="27"/>
  <c r="G2622" i="27"/>
  <c r="G2623" i="27"/>
  <c r="G2624" i="27"/>
  <c r="G2625" i="27"/>
  <c r="G2626" i="27"/>
  <c r="G2627" i="27"/>
  <c r="G2628" i="27"/>
  <c r="G2629" i="27"/>
  <c r="G2630" i="27"/>
  <c r="G2631" i="27"/>
  <c r="G2632" i="27"/>
  <c r="G2633" i="27"/>
  <c r="G2634" i="27"/>
  <c r="G2635" i="27"/>
  <c r="G2636" i="27"/>
  <c r="G2637" i="27"/>
  <c r="G2638" i="27"/>
  <c r="G2639" i="27"/>
  <c r="G2640" i="27"/>
  <c r="G2641" i="27"/>
  <c r="G2642" i="27"/>
  <c r="G2643" i="27"/>
  <c r="G2644" i="27"/>
  <c r="G2645" i="27"/>
  <c r="G2646" i="27"/>
  <c r="G2647" i="27"/>
  <c r="G2648" i="27"/>
  <c r="G2649" i="27"/>
  <c r="G2650" i="27"/>
  <c r="G2651" i="27"/>
  <c r="G2652" i="27"/>
  <c r="G2653" i="27"/>
  <c r="G1614" i="27"/>
  <c r="G1615" i="27"/>
  <c r="G1616" i="27"/>
  <c r="G1617" i="27"/>
  <c r="G1618" i="27"/>
  <c r="G1619" i="27"/>
  <c r="G1620" i="27"/>
  <c r="G1621" i="27"/>
  <c r="G1622" i="27"/>
  <c r="G1623" i="27"/>
  <c r="G1624" i="27"/>
  <c r="G1625" i="27"/>
  <c r="G1626" i="27"/>
  <c r="G1627" i="27"/>
  <c r="G1628" i="27"/>
  <c r="G1629" i="27"/>
  <c r="G1630" i="27"/>
  <c r="G1631" i="27"/>
  <c r="G1632" i="27"/>
  <c r="G1633" i="27"/>
  <c r="G1634" i="27"/>
  <c r="G1635" i="27"/>
  <c r="G1636" i="27"/>
  <c r="G1637" i="27"/>
  <c r="G1638" i="27"/>
  <c r="G1639" i="27"/>
  <c r="G1640" i="27"/>
  <c r="G1641" i="27"/>
  <c r="G1642" i="27"/>
  <c r="G1643" i="27"/>
  <c r="G1644" i="27"/>
  <c r="G1645" i="27"/>
  <c r="G1646" i="27"/>
  <c r="G1647" i="27"/>
  <c r="G1648" i="27"/>
  <c r="G1649" i="27"/>
  <c r="G1650" i="27"/>
  <c r="G1651" i="27"/>
  <c r="G1652" i="27"/>
  <c r="G1653" i="27"/>
  <c r="G1654" i="27"/>
  <c r="G1655" i="27"/>
  <c r="G1656" i="27"/>
  <c r="G1657" i="27"/>
  <c r="G1658" i="27"/>
  <c r="G1659" i="27"/>
  <c r="G1660" i="27"/>
  <c r="G1661" i="27"/>
  <c r="G1662" i="27"/>
  <c r="G1663" i="27"/>
  <c r="G1664" i="27"/>
  <c r="G1665" i="27"/>
  <c r="G3018" i="27"/>
  <c r="G3019" i="27"/>
  <c r="G3020" i="27"/>
  <c r="G3021" i="27"/>
  <c r="G3022" i="27"/>
  <c r="G3023" i="27"/>
  <c r="G3024" i="27"/>
  <c r="G3025" i="27"/>
  <c r="G3026" i="27"/>
  <c r="G3027" i="27"/>
  <c r="G3028" i="27"/>
  <c r="G3029" i="27"/>
  <c r="G3030" i="27"/>
  <c r="G3031" i="27"/>
  <c r="G3032" i="27"/>
  <c r="G3033" i="27"/>
  <c r="G3034" i="27"/>
  <c r="G3035" i="27"/>
  <c r="G3036" i="27"/>
  <c r="G3037" i="27"/>
  <c r="G3038" i="27"/>
  <c r="G3039" i="27"/>
  <c r="G3040" i="27"/>
  <c r="G3041" i="27"/>
  <c r="G3042" i="27"/>
  <c r="G3043" i="27"/>
  <c r="G3044" i="27"/>
  <c r="G3045" i="27"/>
  <c r="G3046" i="27"/>
  <c r="G3047" i="27"/>
  <c r="G3048" i="27"/>
  <c r="G3049" i="27"/>
  <c r="G3050" i="27"/>
  <c r="G3051" i="27"/>
  <c r="G3052" i="27"/>
  <c r="G3053" i="27"/>
  <c r="G3054" i="27"/>
  <c r="G3055" i="27"/>
  <c r="G3056" i="27"/>
  <c r="G3057" i="27"/>
  <c r="G3058" i="27"/>
  <c r="G3059" i="27"/>
  <c r="G3060" i="27"/>
  <c r="G3061" i="27"/>
  <c r="G3062" i="27"/>
  <c r="G3063" i="27"/>
  <c r="G3064" i="27"/>
  <c r="G3065" i="27"/>
  <c r="G3066" i="27"/>
  <c r="G3067" i="27"/>
  <c r="G3068" i="27"/>
  <c r="G3069" i="27"/>
  <c r="G210" i="27"/>
  <c r="G211" i="27"/>
  <c r="G212" i="27"/>
  <c r="G213" i="27"/>
  <c r="G214" i="27"/>
  <c r="G215" i="27"/>
  <c r="G216" i="27"/>
  <c r="G217" i="27"/>
  <c r="G218" i="27"/>
  <c r="G219" i="27"/>
  <c r="G220" i="27"/>
  <c r="G221" i="27"/>
  <c r="G222" i="27"/>
  <c r="G223" i="27"/>
  <c r="G224" i="27"/>
  <c r="G225" i="27"/>
  <c r="G226" i="27"/>
  <c r="G227" i="27"/>
  <c r="G228" i="27"/>
  <c r="G229" i="27"/>
  <c r="G230" i="27"/>
  <c r="G231" i="27"/>
  <c r="G232" i="27"/>
  <c r="G233" i="27"/>
  <c r="G234" i="27"/>
  <c r="G235" i="27"/>
  <c r="G236" i="27"/>
  <c r="G237" i="27"/>
  <c r="G238" i="27"/>
  <c r="G239" i="27"/>
  <c r="G240" i="27"/>
  <c r="G241" i="27"/>
  <c r="G242" i="27"/>
  <c r="G243" i="27"/>
  <c r="G244" i="27"/>
  <c r="G245" i="27"/>
  <c r="G246" i="27"/>
  <c r="G247" i="27"/>
  <c r="G248" i="27"/>
  <c r="G249" i="27"/>
  <c r="G250" i="27"/>
  <c r="G251" i="27"/>
  <c r="G252" i="27"/>
  <c r="G253" i="27"/>
  <c r="G254" i="27"/>
  <c r="G255" i="27"/>
  <c r="G256" i="27"/>
  <c r="G257" i="27"/>
  <c r="G258" i="27"/>
  <c r="G259" i="27"/>
  <c r="G260" i="27"/>
  <c r="G261" i="27"/>
  <c r="G2134" i="27"/>
  <c r="G2135" i="27"/>
  <c r="G2136" i="27"/>
  <c r="G2137" i="27"/>
  <c r="G2138" i="27"/>
  <c r="G2139" i="27"/>
  <c r="G2140" i="27"/>
  <c r="G2141" i="27"/>
  <c r="G2142" i="27"/>
  <c r="G2143" i="27"/>
  <c r="G2144" i="27"/>
  <c r="G2145" i="27"/>
  <c r="G2146" i="27"/>
  <c r="G2147" i="27"/>
  <c r="G2148" i="27"/>
  <c r="G2149" i="27"/>
  <c r="G2150" i="27"/>
  <c r="G2151" i="27"/>
  <c r="G2152" i="27"/>
  <c r="G2153" i="27"/>
  <c r="G2154" i="27"/>
  <c r="G2155" i="27"/>
  <c r="G2156" i="27"/>
  <c r="G2157" i="27"/>
  <c r="G2158" i="27"/>
  <c r="G2159" i="27"/>
  <c r="G2160" i="27"/>
  <c r="G2161" i="27"/>
  <c r="G2162" i="27"/>
  <c r="G2163" i="27"/>
  <c r="G2164" i="27"/>
  <c r="G2165" i="27"/>
  <c r="G2166" i="27"/>
  <c r="G2167" i="27"/>
  <c r="G2168" i="27"/>
  <c r="G2169" i="27"/>
  <c r="G2170" i="27"/>
  <c r="G2171" i="27"/>
  <c r="G2172" i="27"/>
  <c r="G2173" i="27"/>
  <c r="G2174" i="27"/>
  <c r="G2175" i="27"/>
  <c r="G2176" i="27"/>
  <c r="G2177" i="27"/>
  <c r="G2178" i="27"/>
  <c r="G2179" i="27"/>
  <c r="G2180" i="27"/>
  <c r="G2181" i="27"/>
  <c r="G2182" i="27"/>
  <c r="G2183" i="27"/>
  <c r="G2184" i="27"/>
  <c r="G2185" i="27"/>
  <c r="G1874" i="27"/>
  <c r="G1875" i="27"/>
  <c r="G1876" i="27"/>
  <c r="G1877" i="27"/>
  <c r="G1878" i="27"/>
  <c r="G1879" i="27"/>
  <c r="G1880" i="27"/>
  <c r="G1881" i="27"/>
  <c r="G1882" i="27"/>
  <c r="G1883" i="27"/>
  <c r="G1884" i="27"/>
  <c r="G1885" i="27"/>
  <c r="G1886" i="27"/>
  <c r="G1887" i="27"/>
  <c r="G1888" i="27"/>
  <c r="G1889" i="27"/>
  <c r="G1890" i="27"/>
  <c r="G1891" i="27"/>
  <c r="G1892" i="27"/>
  <c r="G1893" i="27"/>
  <c r="G1894" i="27"/>
  <c r="G1895" i="27"/>
  <c r="G1896" i="27"/>
  <c r="G1897" i="27"/>
  <c r="G1898" i="27"/>
  <c r="G1899" i="27"/>
  <c r="G1900" i="27"/>
  <c r="G1901" i="27"/>
  <c r="G1902" i="27"/>
  <c r="G1903" i="27"/>
  <c r="G1904" i="27"/>
  <c r="G1905" i="27"/>
  <c r="G1906" i="27"/>
  <c r="G1907" i="27"/>
  <c r="G1908" i="27"/>
  <c r="G1909" i="27"/>
  <c r="G1910" i="27"/>
  <c r="G1911" i="27"/>
  <c r="G1912" i="27"/>
  <c r="G1913" i="27"/>
  <c r="G1914" i="27"/>
  <c r="G1915" i="27"/>
  <c r="G1916" i="27"/>
  <c r="G1917" i="27"/>
  <c r="G1918" i="27"/>
  <c r="G1919" i="27"/>
  <c r="G1920" i="27"/>
  <c r="G1921" i="27"/>
  <c r="G1922" i="27"/>
  <c r="G1923" i="27"/>
  <c r="G1924" i="27"/>
  <c r="G1925" i="27"/>
  <c r="G3799" i="27"/>
  <c r="G3800" i="27"/>
  <c r="G3801" i="27"/>
  <c r="G3802" i="27"/>
  <c r="G3803" i="27"/>
  <c r="G3804" i="27"/>
  <c r="G3805" i="27"/>
  <c r="G3806" i="27"/>
  <c r="G3807" i="27"/>
  <c r="G3808" i="27"/>
  <c r="G3809" i="27"/>
  <c r="G3810" i="27"/>
  <c r="G3811" i="27"/>
  <c r="G3812" i="27"/>
  <c r="G3813" i="27"/>
  <c r="G3814" i="27"/>
  <c r="G3815" i="27"/>
  <c r="G3816" i="27"/>
  <c r="G3817" i="27"/>
  <c r="G3818" i="27"/>
  <c r="G3819" i="27"/>
  <c r="G3820" i="27"/>
  <c r="G3821" i="27"/>
  <c r="G3822" i="27"/>
  <c r="G3823" i="27"/>
  <c r="G3824" i="27"/>
  <c r="G3825" i="27"/>
  <c r="G3826" i="27"/>
  <c r="G3827" i="27"/>
  <c r="G3828" i="27"/>
  <c r="G3829" i="27"/>
  <c r="G3830" i="27"/>
  <c r="G3831" i="27"/>
  <c r="G3832" i="27"/>
  <c r="G3833" i="27"/>
  <c r="G3834" i="27"/>
  <c r="G3835" i="27"/>
  <c r="G3836" i="27"/>
  <c r="G3837" i="27"/>
  <c r="G3838" i="27"/>
  <c r="G3839" i="27"/>
  <c r="G3840" i="27"/>
  <c r="G3841" i="27"/>
  <c r="G3842" i="27"/>
  <c r="G3843" i="27"/>
  <c r="G3844" i="27"/>
  <c r="G3845" i="27"/>
  <c r="G3846" i="27"/>
  <c r="G3847" i="27"/>
  <c r="G3848" i="27"/>
  <c r="G3849" i="27"/>
  <c r="G3850" i="27"/>
  <c r="G2" i="27"/>
  <c r="G3" i="27"/>
  <c r="G4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33" i="27"/>
  <c r="G34" i="27"/>
  <c r="G35" i="27"/>
  <c r="G36" i="27"/>
  <c r="G37" i="27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G53" i="27"/>
  <c r="G2186" i="27"/>
  <c r="G2187" i="27"/>
  <c r="G2188" i="27"/>
  <c r="G2189" i="27"/>
  <c r="G2190" i="27"/>
  <c r="G2191" i="27"/>
  <c r="G2192" i="27"/>
  <c r="G2193" i="27"/>
  <c r="G2194" i="27"/>
  <c r="G2195" i="27"/>
  <c r="G2196" i="27"/>
  <c r="G2197" i="27"/>
  <c r="G2198" i="27"/>
  <c r="G2199" i="27"/>
  <c r="G2200" i="27"/>
  <c r="G2201" i="27"/>
  <c r="G2202" i="27"/>
  <c r="G2203" i="27"/>
  <c r="G2204" i="27"/>
  <c r="G2205" i="27"/>
  <c r="G2206" i="27"/>
  <c r="G2207" i="27"/>
  <c r="G2208" i="27"/>
  <c r="G2209" i="27"/>
  <c r="G2210" i="27"/>
  <c r="G2211" i="27"/>
  <c r="G2212" i="27"/>
  <c r="G2213" i="27"/>
  <c r="G2214" i="27"/>
  <c r="G2215" i="27"/>
  <c r="G2216" i="27"/>
  <c r="G2217" i="27"/>
  <c r="G2218" i="27"/>
  <c r="G2219" i="27"/>
  <c r="G2220" i="27"/>
  <c r="G2221" i="27"/>
  <c r="G2222" i="27"/>
  <c r="G2223" i="27"/>
  <c r="G2224" i="27"/>
  <c r="G2225" i="27"/>
  <c r="G2226" i="27"/>
  <c r="G2227" i="27"/>
  <c r="G2228" i="27"/>
  <c r="G2229" i="27"/>
  <c r="G2230" i="27"/>
  <c r="G2231" i="27"/>
  <c r="G2232" i="27"/>
  <c r="G2233" i="27"/>
  <c r="G2234" i="27"/>
  <c r="G2235" i="27"/>
  <c r="G2236" i="27"/>
  <c r="G2237" i="27"/>
  <c r="G3903" i="27"/>
  <c r="G3904" i="27"/>
  <c r="G3905" i="27"/>
  <c r="G3906" i="27"/>
  <c r="G3907" i="27"/>
  <c r="G3908" i="27"/>
  <c r="G3909" i="27"/>
  <c r="G3910" i="27"/>
  <c r="G3911" i="27"/>
  <c r="G3912" i="27"/>
  <c r="G3913" i="27"/>
  <c r="G3914" i="27"/>
  <c r="G3915" i="27"/>
  <c r="G3916" i="27"/>
  <c r="G3917" i="27"/>
  <c r="G3918" i="27"/>
  <c r="G3919" i="27"/>
  <c r="G3920" i="27"/>
  <c r="G3921" i="27"/>
  <c r="G3922" i="27"/>
  <c r="G3923" i="27"/>
  <c r="G3924" i="27"/>
  <c r="G3925" i="27"/>
  <c r="G3926" i="27"/>
  <c r="G3927" i="27"/>
  <c r="G3928" i="27"/>
  <c r="G3929" i="27"/>
  <c r="G3930" i="27"/>
  <c r="G3931" i="27"/>
  <c r="G3932" i="27"/>
  <c r="G3933" i="27"/>
  <c r="G3934" i="27"/>
  <c r="G3935" i="27"/>
  <c r="G3936" i="27"/>
  <c r="G3937" i="27"/>
  <c r="G3938" i="27"/>
  <c r="G3939" i="27"/>
  <c r="G3940" i="27"/>
  <c r="G3941" i="27"/>
  <c r="G3942" i="27"/>
  <c r="G3943" i="27"/>
  <c r="G3944" i="27"/>
  <c r="G3945" i="27"/>
  <c r="G3946" i="27"/>
  <c r="G3947" i="27"/>
  <c r="G3948" i="27"/>
  <c r="G3949" i="27"/>
  <c r="G3950" i="27"/>
  <c r="G3951" i="27"/>
  <c r="G3952" i="27"/>
  <c r="G3953" i="27"/>
  <c r="G3954" i="27"/>
  <c r="G1250" i="27"/>
  <c r="G1251" i="27"/>
  <c r="G1252" i="27"/>
  <c r="G1253" i="27"/>
  <c r="G1254" i="27"/>
  <c r="G1255" i="27"/>
  <c r="G1256" i="27"/>
  <c r="G1257" i="27"/>
  <c r="G1258" i="27"/>
  <c r="G1259" i="27"/>
  <c r="G1260" i="27"/>
  <c r="G1261" i="27"/>
  <c r="G1262" i="27"/>
  <c r="G1263" i="27"/>
  <c r="G1264" i="27"/>
  <c r="G1265" i="27"/>
  <c r="G1266" i="27"/>
  <c r="G1267" i="27"/>
  <c r="G1268" i="27"/>
  <c r="G1269" i="27"/>
  <c r="G1270" i="27"/>
  <c r="G1271" i="27"/>
  <c r="G1272" i="27"/>
  <c r="G1273" i="27"/>
  <c r="G1274" i="27"/>
  <c r="G1275" i="27"/>
  <c r="G1276" i="27"/>
  <c r="G1277" i="27"/>
  <c r="G1278" i="27"/>
  <c r="G1279" i="27"/>
  <c r="G1280" i="27"/>
  <c r="G1281" i="27"/>
  <c r="G1282" i="27"/>
  <c r="G1283" i="27"/>
  <c r="G1284" i="27"/>
  <c r="G1285" i="27"/>
  <c r="G1286" i="27"/>
  <c r="G1287" i="27"/>
  <c r="G1288" i="27"/>
  <c r="G1289" i="27"/>
  <c r="G1290" i="27"/>
  <c r="G1291" i="27"/>
  <c r="G1292" i="27"/>
  <c r="G1293" i="27"/>
  <c r="G1294" i="27"/>
  <c r="G1295" i="27"/>
  <c r="G1296" i="27"/>
  <c r="G1297" i="27"/>
  <c r="G1298" i="27"/>
  <c r="G1299" i="27"/>
  <c r="G1300" i="27"/>
  <c r="G1301" i="27"/>
  <c r="G3955" i="27"/>
  <c r="G3956" i="27"/>
  <c r="G3957" i="27"/>
  <c r="G3958" i="27"/>
  <c r="G3959" i="27"/>
  <c r="G3960" i="27"/>
  <c r="G3961" i="27"/>
  <c r="G3962" i="27"/>
  <c r="G3963" i="27"/>
  <c r="G3964" i="27"/>
  <c r="G3965" i="27"/>
  <c r="G3966" i="27"/>
  <c r="G3967" i="27"/>
  <c r="G3968" i="27"/>
  <c r="G3969" i="27"/>
  <c r="G3970" i="27"/>
  <c r="G3971" i="27"/>
  <c r="G3972" i="27"/>
  <c r="G3973" i="27"/>
  <c r="G3974" i="27"/>
  <c r="G3975" i="27"/>
  <c r="G3976" i="27"/>
  <c r="G3977" i="27"/>
  <c r="G3978" i="27"/>
  <c r="G3979" i="27"/>
  <c r="G3980" i="27"/>
  <c r="G3981" i="27"/>
  <c r="G3982" i="27"/>
  <c r="G3983" i="27"/>
  <c r="G3984" i="27"/>
  <c r="G3985" i="27"/>
  <c r="G3986" i="27"/>
  <c r="G3987" i="27"/>
  <c r="G3988" i="27"/>
  <c r="G3989" i="27"/>
  <c r="G3990" i="27"/>
  <c r="G3991" i="27"/>
  <c r="G3992" i="27"/>
  <c r="G3993" i="27"/>
  <c r="G3994" i="27"/>
  <c r="G3995" i="27"/>
  <c r="G3996" i="27"/>
  <c r="G3997" i="27"/>
  <c r="G3998" i="27"/>
  <c r="G3999" i="27"/>
  <c r="G4000" i="27"/>
  <c r="G4001" i="27"/>
  <c r="G4002" i="27"/>
  <c r="G4003" i="27"/>
  <c r="G4004" i="27"/>
  <c r="G4005" i="27"/>
  <c r="G4006" i="27"/>
  <c r="G2810" i="27"/>
  <c r="G2811" i="27"/>
  <c r="G2812" i="27"/>
  <c r="G2813" i="27"/>
  <c r="G2814" i="27"/>
  <c r="G2815" i="27"/>
  <c r="G2816" i="27"/>
  <c r="G2817" i="27"/>
  <c r="G2818" i="27"/>
  <c r="G2819" i="27"/>
  <c r="G2820" i="27"/>
  <c r="G2821" i="27"/>
  <c r="G2822" i="27"/>
  <c r="G2823" i="27"/>
  <c r="G2824" i="27"/>
  <c r="G2825" i="27"/>
  <c r="G2826" i="27"/>
  <c r="G2827" i="27"/>
  <c r="G2828" i="27"/>
  <c r="G2829" i="27"/>
  <c r="G2830" i="27"/>
  <c r="G2831" i="27"/>
  <c r="G2832" i="27"/>
  <c r="G2833" i="27"/>
  <c r="G2834" i="27"/>
  <c r="G2835" i="27"/>
  <c r="G2836" i="27"/>
  <c r="G2837" i="27"/>
  <c r="G2838" i="27"/>
  <c r="G2839" i="27"/>
  <c r="G2840" i="27"/>
  <c r="G2841" i="27"/>
  <c r="G2842" i="27"/>
  <c r="G2843" i="27"/>
  <c r="G2844" i="27"/>
  <c r="G2845" i="27"/>
  <c r="G2846" i="27"/>
  <c r="G2847" i="27"/>
  <c r="G2848" i="27"/>
  <c r="G2849" i="27"/>
  <c r="G2850" i="27"/>
  <c r="G2851" i="27"/>
  <c r="G2852" i="27"/>
  <c r="G2853" i="27"/>
  <c r="G2854" i="27"/>
  <c r="G2855" i="27"/>
  <c r="G2856" i="27"/>
  <c r="G2857" i="27"/>
  <c r="G2858" i="27"/>
  <c r="G2859" i="27"/>
  <c r="G2860" i="27"/>
  <c r="G2861" i="27"/>
  <c r="F106" i="27" l="1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2394" i="27"/>
  <c r="F2395" i="27"/>
  <c r="F2396" i="27"/>
  <c r="F2397" i="27"/>
  <c r="F2398" i="27"/>
  <c r="F2399" i="27"/>
  <c r="F2400" i="27"/>
  <c r="F2401" i="27"/>
  <c r="F2402" i="27"/>
  <c r="F2403" i="27"/>
  <c r="F2404" i="27"/>
  <c r="F2405" i="27"/>
  <c r="F2406" i="27"/>
  <c r="F2407" i="27"/>
  <c r="F2408" i="27"/>
  <c r="F2409" i="27"/>
  <c r="F2410" i="27"/>
  <c r="F2411" i="27"/>
  <c r="F2412" i="27"/>
  <c r="F2413" i="27"/>
  <c r="F2414" i="27"/>
  <c r="F2415" i="27"/>
  <c r="F2416" i="27"/>
  <c r="F2417" i="27"/>
  <c r="F2418" i="27"/>
  <c r="F2419" i="27"/>
  <c r="F2420" i="27"/>
  <c r="F2421" i="27"/>
  <c r="F2422" i="27"/>
  <c r="F2423" i="27"/>
  <c r="F2424" i="27"/>
  <c r="F2425" i="27"/>
  <c r="F2426" i="27"/>
  <c r="F2427" i="27"/>
  <c r="F2428" i="27"/>
  <c r="F2429" i="27"/>
  <c r="F2430" i="27"/>
  <c r="F2431" i="27"/>
  <c r="F2432" i="27"/>
  <c r="F2433" i="27"/>
  <c r="F2434" i="27"/>
  <c r="F2435" i="27"/>
  <c r="F2436" i="27"/>
  <c r="F2437" i="27"/>
  <c r="F2438" i="27"/>
  <c r="F2439" i="27"/>
  <c r="F2440" i="27"/>
  <c r="F2441" i="27"/>
  <c r="F2442" i="27"/>
  <c r="F2443" i="27"/>
  <c r="F2444" i="27"/>
  <c r="F2445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463" i="27"/>
  <c r="F464" i="27"/>
  <c r="F465" i="27"/>
  <c r="F466" i="27"/>
  <c r="F467" i="27"/>
  <c r="F468" i="27"/>
  <c r="F469" i="27"/>
  <c r="F522" i="27"/>
  <c r="F523" i="27"/>
  <c r="F524" i="27"/>
  <c r="F525" i="27"/>
  <c r="F526" i="27"/>
  <c r="F527" i="27"/>
  <c r="F528" i="27"/>
  <c r="F529" i="27"/>
  <c r="F530" i="27"/>
  <c r="F531" i="27"/>
  <c r="F532" i="27"/>
  <c r="F533" i="27"/>
  <c r="F534" i="27"/>
  <c r="F535" i="27"/>
  <c r="F536" i="27"/>
  <c r="F537" i="27"/>
  <c r="F538" i="27"/>
  <c r="F539" i="27"/>
  <c r="F540" i="27"/>
  <c r="F541" i="27"/>
  <c r="F542" i="27"/>
  <c r="F543" i="27"/>
  <c r="F544" i="27"/>
  <c r="F545" i="27"/>
  <c r="F546" i="27"/>
  <c r="F547" i="27"/>
  <c r="F548" i="27"/>
  <c r="F549" i="27"/>
  <c r="F550" i="27"/>
  <c r="F551" i="27"/>
  <c r="F552" i="27"/>
  <c r="F553" i="27"/>
  <c r="F554" i="27"/>
  <c r="F555" i="27"/>
  <c r="F556" i="27"/>
  <c r="F557" i="27"/>
  <c r="F558" i="27"/>
  <c r="F559" i="27"/>
  <c r="F560" i="27"/>
  <c r="F561" i="27"/>
  <c r="F562" i="27"/>
  <c r="F563" i="27"/>
  <c r="F564" i="27"/>
  <c r="F565" i="27"/>
  <c r="F566" i="27"/>
  <c r="F567" i="27"/>
  <c r="F568" i="27"/>
  <c r="F569" i="27"/>
  <c r="F570" i="27"/>
  <c r="F571" i="27"/>
  <c r="F572" i="27"/>
  <c r="F573" i="27"/>
  <c r="F782" i="27"/>
  <c r="F783" i="27"/>
  <c r="F784" i="27"/>
  <c r="F785" i="27"/>
  <c r="F786" i="27"/>
  <c r="F787" i="27"/>
  <c r="F788" i="27"/>
  <c r="F789" i="27"/>
  <c r="F790" i="27"/>
  <c r="F791" i="27"/>
  <c r="F792" i="27"/>
  <c r="F793" i="27"/>
  <c r="F794" i="27"/>
  <c r="F795" i="27"/>
  <c r="F796" i="27"/>
  <c r="F797" i="27"/>
  <c r="F798" i="27"/>
  <c r="F799" i="27"/>
  <c r="F800" i="27"/>
  <c r="F801" i="27"/>
  <c r="F802" i="27"/>
  <c r="F803" i="27"/>
  <c r="F804" i="27"/>
  <c r="F805" i="27"/>
  <c r="F806" i="27"/>
  <c r="F807" i="27"/>
  <c r="F808" i="27"/>
  <c r="F809" i="27"/>
  <c r="F810" i="27"/>
  <c r="F811" i="27"/>
  <c r="F812" i="27"/>
  <c r="F813" i="27"/>
  <c r="F814" i="27"/>
  <c r="F815" i="27"/>
  <c r="F816" i="27"/>
  <c r="F817" i="27"/>
  <c r="F818" i="27"/>
  <c r="F819" i="27"/>
  <c r="F820" i="27"/>
  <c r="F821" i="27"/>
  <c r="F822" i="27"/>
  <c r="F823" i="27"/>
  <c r="F824" i="27"/>
  <c r="F825" i="27"/>
  <c r="F826" i="27"/>
  <c r="F827" i="27"/>
  <c r="F828" i="27"/>
  <c r="F829" i="27"/>
  <c r="F830" i="27"/>
  <c r="F831" i="27"/>
  <c r="F832" i="27"/>
  <c r="F833" i="27"/>
  <c r="F2030" i="27"/>
  <c r="F2031" i="27"/>
  <c r="F2032" i="27"/>
  <c r="F2033" i="27"/>
  <c r="F2034" i="27"/>
  <c r="F2035" i="27"/>
  <c r="F2036" i="27"/>
  <c r="F2037" i="27"/>
  <c r="F2038" i="27"/>
  <c r="F2039" i="27"/>
  <c r="F2040" i="27"/>
  <c r="F2041" i="27"/>
  <c r="F2042" i="27"/>
  <c r="F2043" i="27"/>
  <c r="F2044" i="27"/>
  <c r="F2045" i="27"/>
  <c r="F2046" i="27"/>
  <c r="F2047" i="27"/>
  <c r="F2048" i="27"/>
  <c r="F2049" i="27"/>
  <c r="F2050" i="27"/>
  <c r="F2051" i="27"/>
  <c r="F2052" i="27"/>
  <c r="F2053" i="27"/>
  <c r="F2054" i="27"/>
  <c r="F2055" i="27"/>
  <c r="F2056" i="27"/>
  <c r="F2057" i="27"/>
  <c r="F2058" i="27"/>
  <c r="F2059" i="27"/>
  <c r="F2060" i="27"/>
  <c r="F2061" i="27"/>
  <c r="F2062" i="27"/>
  <c r="F2063" i="27"/>
  <c r="F2064" i="27"/>
  <c r="F2065" i="27"/>
  <c r="F2066" i="27"/>
  <c r="F2067" i="27"/>
  <c r="F2068" i="27"/>
  <c r="F2069" i="27"/>
  <c r="F2070" i="27"/>
  <c r="F2071" i="27"/>
  <c r="F2072" i="27"/>
  <c r="F2073" i="27"/>
  <c r="F2074" i="27"/>
  <c r="F2075" i="27"/>
  <c r="F2076" i="27"/>
  <c r="F2077" i="27"/>
  <c r="F2078" i="27"/>
  <c r="F2079" i="27"/>
  <c r="F2080" i="27"/>
  <c r="F2081" i="27"/>
  <c r="F886" i="27"/>
  <c r="F887" i="27"/>
  <c r="F888" i="27"/>
  <c r="F889" i="27"/>
  <c r="F890" i="27"/>
  <c r="F891" i="27"/>
  <c r="F892" i="27"/>
  <c r="F893" i="27"/>
  <c r="F894" i="27"/>
  <c r="F895" i="27"/>
  <c r="F896" i="27"/>
  <c r="F897" i="27"/>
  <c r="F898" i="27"/>
  <c r="F899" i="27"/>
  <c r="F900" i="27"/>
  <c r="F901" i="27"/>
  <c r="F902" i="27"/>
  <c r="F903" i="27"/>
  <c r="F904" i="27"/>
  <c r="F905" i="27"/>
  <c r="F906" i="27"/>
  <c r="F907" i="27"/>
  <c r="F908" i="27"/>
  <c r="F909" i="27"/>
  <c r="F910" i="27"/>
  <c r="F911" i="27"/>
  <c r="F912" i="27"/>
  <c r="F913" i="27"/>
  <c r="F914" i="27"/>
  <c r="F915" i="27"/>
  <c r="F916" i="27"/>
  <c r="F917" i="27"/>
  <c r="F918" i="27"/>
  <c r="F919" i="27"/>
  <c r="F920" i="27"/>
  <c r="F921" i="27"/>
  <c r="F922" i="27"/>
  <c r="F923" i="27"/>
  <c r="F924" i="27"/>
  <c r="F925" i="27"/>
  <c r="F926" i="27"/>
  <c r="F927" i="27"/>
  <c r="F928" i="27"/>
  <c r="F929" i="27"/>
  <c r="F930" i="27"/>
  <c r="F931" i="27"/>
  <c r="F932" i="27"/>
  <c r="F933" i="27"/>
  <c r="F934" i="27"/>
  <c r="F935" i="27"/>
  <c r="F936" i="27"/>
  <c r="F937" i="27"/>
  <c r="F990" i="27"/>
  <c r="F991" i="27"/>
  <c r="F992" i="27"/>
  <c r="F993" i="27"/>
  <c r="F994" i="27"/>
  <c r="F995" i="27"/>
  <c r="F996" i="27"/>
  <c r="F997" i="27"/>
  <c r="F998" i="27"/>
  <c r="F999" i="27"/>
  <c r="F1000" i="27"/>
  <c r="F1001" i="27"/>
  <c r="F1002" i="27"/>
  <c r="F1003" i="27"/>
  <c r="F1004" i="27"/>
  <c r="F1005" i="27"/>
  <c r="F1006" i="27"/>
  <c r="F1007" i="27"/>
  <c r="F1008" i="27"/>
  <c r="F1009" i="27"/>
  <c r="F1010" i="27"/>
  <c r="F1011" i="27"/>
  <c r="F1012" i="27"/>
  <c r="F1013" i="27"/>
  <c r="F1014" i="27"/>
  <c r="F1015" i="27"/>
  <c r="F1016" i="27"/>
  <c r="F1017" i="27"/>
  <c r="F1018" i="27"/>
  <c r="F1019" i="27"/>
  <c r="F1020" i="27"/>
  <c r="F1021" i="27"/>
  <c r="F1022" i="27"/>
  <c r="F1023" i="27"/>
  <c r="F1024" i="27"/>
  <c r="F1025" i="27"/>
  <c r="F1026" i="27"/>
  <c r="F1027" i="27"/>
  <c r="F1028" i="27"/>
  <c r="F1029" i="27"/>
  <c r="F1030" i="27"/>
  <c r="F1031" i="27"/>
  <c r="F1032" i="27"/>
  <c r="F1033" i="27"/>
  <c r="F1034" i="27"/>
  <c r="F1035" i="27"/>
  <c r="F1036" i="27"/>
  <c r="F1037" i="27"/>
  <c r="F1038" i="27"/>
  <c r="F1039" i="27"/>
  <c r="F1040" i="27"/>
  <c r="F1041" i="27"/>
  <c r="F2082" i="27"/>
  <c r="F2083" i="27"/>
  <c r="F2084" i="27"/>
  <c r="F2085" i="27"/>
  <c r="F2086" i="27"/>
  <c r="F2087" i="27"/>
  <c r="F2088" i="27"/>
  <c r="F2089" i="27"/>
  <c r="F2090" i="27"/>
  <c r="F2091" i="27"/>
  <c r="F2092" i="27"/>
  <c r="F2093" i="27"/>
  <c r="F2094" i="27"/>
  <c r="F2095" i="27"/>
  <c r="F2096" i="27"/>
  <c r="F2097" i="27"/>
  <c r="F2098" i="27"/>
  <c r="F2099" i="27"/>
  <c r="F2100" i="27"/>
  <c r="F2101" i="27"/>
  <c r="F2102" i="27"/>
  <c r="F2103" i="27"/>
  <c r="F2104" i="27"/>
  <c r="F2105" i="27"/>
  <c r="F2106" i="27"/>
  <c r="F2107" i="27"/>
  <c r="F2108" i="27"/>
  <c r="F2109" i="27"/>
  <c r="F2110" i="27"/>
  <c r="F2111" i="27"/>
  <c r="F2112" i="27"/>
  <c r="F2113" i="27"/>
  <c r="F2114" i="27"/>
  <c r="F2115" i="27"/>
  <c r="F2116" i="27"/>
  <c r="F2117" i="27"/>
  <c r="F2118" i="27"/>
  <c r="F2119" i="27"/>
  <c r="F2120" i="27"/>
  <c r="F2121" i="27"/>
  <c r="F2122" i="27"/>
  <c r="F2123" i="27"/>
  <c r="F2124" i="27"/>
  <c r="F2125" i="27"/>
  <c r="F2126" i="27"/>
  <c r="F2127" i="27"/>
  <c r="F2128" i="27"/>
  <c r="F2129" i="27"/>
  <c r="F2130" i="27"/>
  <c r="F2131" i="27"/>
  <c r="F2132" i="27"/>
  <c r="F2133" i="27"/>
  <c r="F678" i="27"/>
  <c r="F679" i="27"/>
  <c r="F680" i="27"/>
  <c r="F681" i="27"/>
  <c r="F682" i="27"/>
  <c r="F683" i="27"/>
  <c r="F684" i="27"/>
  <c r="F685" i="27"/>
  <c r="F686" i="27"/>
  <c r="F687" i="27"/>
  <c r="F688" i="27"/>
  <c r="F689" i="27"/>
  <c r="F690" i="27"/>
  <c r="F691" i="27"/>
  <c r="F692" i="27"/>
  <c r="F693" i="27"/>
  <c r="F694" i="27"/>
  <c r="F695" i="27"/>
  <c r="F696" i="27"/>
  <c r="F697" i="27"/>
  <c r="F698" i="27"/>
  <c r="F699" i="27"/>
  <c r="F700" i="27"/>
  <c r="F701" i="27"/>
  <c r="F702" i="27"/>
  <c r="F703" i="27"/>
  <c r="F704" i="27"/>
  <c r="F705" i="27"/>
  <c r="F706" i="27"/>
  <c r="F707" i="27"/>
  <c r="F708" i="27"/>
  <c r="F709" i="27"/>
  <c r="F710" i="27"/>
  <c r="F711" i="27"/>
  <c r="F712" i="27"/>
  <c r="F713" i="27"/>
  <c r="F714" i="27"/>
  <c r="F715" i="27"/>
  <c r="F716" i="27"/>
  <c r="F717" i="27"/>
  <c r="F718" i="27"/>
  <c r="F719" i="27"/>
  <c r="F720" i="27"/>
  <c r="F721" i="27"/>
  <c r="F722" i="27"/>
  <c r="F723" i="27"/>
  <c r="F724" i="27"/>
  <c r="F725" i="27"/>
  <c r="F726" i="27"/>
  <c r="F727" i="27"/>
  <c r="F728" i="27"/>
  <c r="F729" i="27"/>
  <c r="F1302" i="27"/>
  <c r="F1303" i="27"/>
  <c r="F1304" i="27"/>
  <c r="F1305" i="27"/>
  <c r="F1306" i="27"/>
  <c r="F1307" i="27"/>
  <c r="F1308" i="27"/>
  <c r="F1309" i="27"/>
  <c r="F1310" i="27"/>
  <c r="F1311" i="27"/>
  <c r="F1312" i="27"/>
  <c r="F1313" i="27"/>
  <c r="F1314" i="27"/>
  <c r="F1315" i="27"/>
  <c r="F1316" i="27"/>
  <c r="F1317" i="27"/>
  <c r="F1318" i="27"/>
  <c r="F1319" i="27"/>
  <c r="F1320" i="27"/>
  <c r="F1321" i="27"/>
  <c r="F1322" i="27"/>
  <c r="F1323" i="27"/>
  <c r="F1324" i="27"/>
  <c r="F1325" i="27"/>
  <c r="F1326" i="27"/>
  <c r="F1327" i="27"/>
  <c r="F1328" i="27"/>
  <c r="F1329" i="27"/>
  <c r="F1330" i="27"/>
  <c r="F1331" i="27"/>
  <c r="F1332" i="27"/>
  <c r="F1333" i="27"/>
  <c r="F1334" i="27"/>
  <c r="F1335" i="27"/>
  <c r="F1336" i="27"/>
  <c r="F1337" i="27"/>
  <c r="F1338" i="27"/>
  <c r="F1339" i="27"/>
  <c r="F1340" i="27"/>
  <c r="F1341" i="27"/>
  <c r="F1342" i="27"/>
  <c r="F1343" i="27"/>
  <c r="F1344" i="27"/>
  <c r="F1345" i="27"/>
  <c r="F1346" i="27"/>
  <c r="F1347" i="27"/>
  <c r="F1348" i="27"/>
  <c r="F1349" i="27"/>
  <c r="F1350" i="27"/>
  <c r="F1351" i="27"/>
  <c r="F1352" i="27"/>
  <c r="F1353" i="27"/>
  <c r="F1354" i="27"/>
  <c r="F1355" i="27"/>
  <c r="F1356" i="27"/>
  <c r="F1357" i="27"/>
  <c r="F1358" i="27"/>
  <c r="F1359" i="27"/>
  <c r="F1360" i="27"/>
  <c r="F1361" i="27"/>
  <c r="F1362" i="27"/>
  <c r="F1363" i="27"/>
  <c r="F1364" i="27"/>
  <c r="F1365" i="27"/>
  <c r="F1366" i="27"/>
  <c r="F1367" i="27"/>
  <c r="F1368" i="27"/>
  <c r="F1369" i="27"/>
  <c r="F1370" i="27"/>
  <c r="F1371" i="27"/>
  <c r="F1372" i="27"/>
  <c r="F1373" i="27"/>
  <c r="F1374" i="27"/>
  <c r="F1375" i="27"/>
  <c r="F1376" i="27"/>
  <c r="F1377" i="27"/>
  <c r="F1378" i="27"/>
  <c r="F1379" i="27"/>
  <c r="F1380" i="27"/>
  <c r="F1381" i="27"/>
  <c r="F1382" i="27"/>
  <c r="F1383" i="27"/>
  <c r="F1384" i="27"/>
  <c r="F1385" i="27"/>
  <c r="F1386" i="27"/>
  <c r="F1387" i="27"/>
  <c r="F1388" i="27"/>
  <c r="F1389" i="27"/>
  <c r="F1390" i="27"/>
  <c r="F1391" i="27"/>
  <c r="F1392" i="27"/>
  <c r="F1393" i="27"/>
  <c r="F1394" i="27"/>
  <c r="F1395" i="27"/>
  <c r="F1396" i="27"/>
  <c r="F1397" i="27"/>
  <c r="F1398" i="27"/>
  <c r="F1399" i="27"/>
  <c r="F1400" i="27"/>
  <c r="F1401" i="27"/>
  <c r="F1402" i="27"/>
  <c r="F1403" i="27"/>
  <c r="F1404" i="27"/>
  <c r="F1405" i="27"/>
  <c r="F1510" i="27"/>
  <c r="F1511" i="27"/>
  <c r="F1512" i="27"/>
  <c r="F1513" i="27"/>
  <c r="F1514" i="27"/>
  <c r="F1515" i="27"/>
  <c r="F1516" i="27"/>
  <c r="F1517" i="27"/>
  <c r="F1518" i="27"/>
  <c r="F1519" i="27"/>
  <c r="F1520" i="27"/>
  <c r="F1521" i="27"/>
  <c r="F1522" i="27"/>
  <c r="F1523" i="27"/>
  <c r="F1524" i="27"/>
  <c r="F1525" i="27"/>
  <c r="F1526" i="27"/>
  <c r="F1527" i="27"/>
  <c r="F1528" i="27"/>
  <c r="F1529" i="27"/>
  <c r="F1530" i="27"/>
  <c r="F1531" i="27"/>
  <c r="F1532" i="27"/>
  <c r="F1533" i="27"/>
  <c r="F1534" i="27"/>
  <c r="F1535" i="27"/>
  <c r="F1536" i="27"/>
  <c r="F1537" i="27"/>
  <c r="F1538" i="27"/>
  <c r="F1539" i="27"/>
  <c r="F1540" i="27"/>
  <c r="F1541" i="27"/>
  <c r="F1542" i="27"/>
  <c r="F1543" i="27"/>
  <c r="F1544" i="27"/>
  <c r="F1545" i="27"/>
  <c r="F1546" i="27"/>
  <c r="F1547" i="27"/>
  <c r="F1548" i="27"/>
  <c r="F1549" i="27"/>
  <c r="F1550" i="27"/>
  <c r="F1551" i="27"/>
  <c r="F1552" i="27"/>
  <c r="F1553" i="27"/>
  <c r="F1554" i="27"/>
  <c r="F1555" i="27"/>
  <c r="F1556" i="27"/>
  <c r="F1557" i="27"/>
  <c r="F1558" i="27"/>
  <c r="F1559" i="27"/>
  <c r="F1560" i="27"/>
  <c r="F1561" i="27"/>
  <c r="F1562" i="27"/>
  <c r="F1563" i="27"/>
  <c r="F1564" i="27"/>
  <c r="F1565" i="27"/>
  <c r="F1566" i="27"/>
  <c r="F1567" i="27"/>
  <c r="F1568" i="27"/>
  <c r="F1569" i="27"/>
  <c r="F1570" i="27"/>
  <c r="F1571" i="27"/>
  <c r="F1572" i="27"/>
  <c r="F1573" i="27"/>
  <c r="F1574" i="27"/>
  <c r="F1575" i="27"/>
  <c r="F1576" i="27"/>
  <c r="F1577" i="27"/>
  <c r="F1578" i="27"/>
  <c r="F1579" i="27"/>
  <c r="F1580" i="27"/>
  <c r="F1581" i="27"/>
  <c r="F1582" i="27"/>
  <c r="F1583" i="27"/>
  <c r="F1584" i="27"/>
  <c r="F1585" i="27"/>
  <c r="F1586" i="27"/>
  <c r="F1587" i="27"/>
  <c r="F1588" i="27"/>
  <c r="F1589" i="27"/>
  <c r="F1590" i="27"/>
  <c r="F1591" i="27"/>
  <c r="F1592" i="27"/>
  <c r="F1593" i="27"/>
  <c r="F1594" i="27"/>
  <c r="F1595" i="27"/>
  <c r="F1596" i="27"/>
  <c r="F1597" i="27"/>
  <c r="F1598" i="27"/>
  <c r="F1599" i="27"/>
  <c r="F1600" i="27"/>
  <c r="F1601" i="27"/>
  <c r="F1602" i="27"/>
  <c r="F1603" i="27"/>
  <c r="F1604" i="27"/>
  <c r="F1605" i="27"/>
  <c r="F1606" i="27"/>
  <c r="F1607" i="27"/>
  <c r="F1608" i="27"/>
  <c r="F1609" i="27"/>
  <c r="F1610" i="27"/>
  <c r="F1611" i="27"/>
  <c r="F1612" i="27"/>
  <c r="F1613" i="27"/>
  <c r="F1666" i="27"/>
  <c r="F1667" i="27"/>
  <c r="F1668" i="27"/>
  <c r="F1669" i="27"/>
  <c r="F1670" i="27"/>
  <c r="F1671" i="27"/>
  <c r="F1672" i="27"/>
  <c r="F1673" i="27"/>
  <c r="F1674" i="27"/>
  <c r="F1675" i="27"/>
  <c r="F1676" i="27"/>
  <c r="F1677" i="27"/>
  <c r="F1678" i="27"/>
  <c r="F1679" i="27"/>
  <c r="F1680" i="27"/>
  <c r="F1681" i="27"/>
  <c r="F1682" i="27"/>
  <c r="F1683" i="27"/>
  <c r="F1684" i="27"/>
  <c r="F1685" i="27"/>
  <c r="F1686" i="27"/>
  <c r="F1687" i="27"/>
  <c r="F1688" i="27"/>
  <c r="F1689" i="27"/>
  <c r="F1690" i="27"/>
  <c r="F1691" i="27"/>
  <c r="F1692" i="27"/>
  <c r="F1693" i="27"/>
  <c r="F1694" i="27"/>
  <c r="F1695" i="27"/>
  <c r="F1696" i="27"/>
  <c r="F1697" i="27"/>
  <c r="F1698" i="27"/>
  <c r="F1699" i="27"/>
  <c r="F1700" i="27"/>
  <c r="F1701" i="27"/>
  <c r="F1702" i="27"/>
  <c r="F1703" i="27"/>
  <c r="F1704" i="27"/>
  <c r="F1705" i="27"/>
  <c r="F1706" i="27"/>
  <c r="F1707" i="27"/>
  <c r="F1708" i="27"/>
  <c r="F1709" i="27"/>
  <c r="F1710" i="27"/>
  <c r="F1711" i="27"/>
  <c r="F1712" i="27"/>
  <c r="F1713" i="27"/>
  <c r="F1714" i="27"/>
  <c r="F1715" i="27"/>
  <c r="F1716" i="27"/>
  <c r="F1717" i="27"/>
  <c r="F1926" i="27"/>
  <c r="F1927" i="27"/>
  <c r="F1928" i="27"/>
  <c r="F1929" i="27"/>
  <c r="F1930" i="27"/>
  <c r="F1931" i="27"/>
  <c r="F1932" i="27"/>
  <c r="F1933" i="27"/>
  <c r="F1934" i="27"/>
  <c r="F1935" i="27"/>
  <c r="F1936" i="27"/>
  <c r="F1937" i="27"/>
  <c r="F1938" i="27"/>
  <c r="F1939" i="27"/>
  <c r="F1940" i="27"/>
  <c r="F1941" i="27"/>
  <c r="F1942" i="27"/>
  <c r="F1943" i="27"/>
  <c r="F1944" i="27"/>
  <c r="F1945" i="27"/>
  <c r="F1946" i="27"/>
  <c r="F1947" i="27"/>
  <c r="F1948" i="27"/>
  <c r="F1949" i="27"/>
  <c r="F1950" i="27"/>
  <c r="F1951" i="27"/>
  <c r="F1952" i="27"/>
  <c r="F1953" i="27"/>
  <c r="F1954" i="27"/>
  <c r="F1955" i="27"/>
  <c r="F1956" i="27"/>
  <c r="F1957" i="27"/>
  <c r="F1958" i="27"/>
  <c r="F1959" i="27"/>
  <c r="F1960" i="27"/>
  <c r="F1961" i="27"/>
  <c r="F1962" i="27"/>
  <c r="F1963" i="27"/>
  <c r="F1964" i="27"/>
  <c r="F1965" i="27"/>
  <c r="F1966" i="27"/>
  <c r="F1967" i="27"/>
  <c r="F1968" i="27"/>
  <c r="F1969" i="27"/>
  <c r="F1970" i="27"/>
  <c r="F1971" i="27"/>
  <c r="F1972" i="27"/>
  <c r="F1973" i="27"/>
  <c r="F1974" i="27"/>
  <c r="F1975" i="27"/>
  <c r="F1976" i="27"/>
  <c r="F1977" i="27"/>
  <c r="F1978" i="27"/>
  <c r="F1979" i="27"/>
  <c r="F1980" i="27"/>
  <c r="F1981" i="27"/>
  <c r="F1982" i="27"/>
  <c r="F1983" i="27"/>
  <c r="F1984" i="27"/>
  <c r="F1985" i="27"/>
  <c r="F1986" i="27"/>
  <c r="F1987" i="27"/>
  <c r="F1988" i="27"/>
  <c r="F1989" i="27"/>
  <c r="F1990" i="27"/>
  <c r="F1991" i="27"/>
  <c r="F1992" i="27"/>
  <c r="F1993" i="27"/>
  <c r="F1994" i="27"/>
  <c r="F1995" i="27"/>
  <c r="F1996" i="27"/>
  <c r="F1997" i="27"/>
  <c r="F1998" i="27"/>
  <c r="F1999" i="27"/>
  <c r="F2000" i="27"/>
  <c r="F2001" i="27"/>
  <c r="F2002" i="27"/>
  <c r="F2003" i="27"/>
  <c r="F2004" i="27"/>
  <c r="F2005" i="27"/>
  <c r="F2006" i="27"/>
  <c r="F2007" i="27"/>
  <c r="F2008" i="27"/>
  <c r="F2009" i="27"/>
  <c r="F2010" i="27"/>
  <c r="F2011" i="27"/>
  <c r="F2012" i="27"/>
  <c r="F2013" i="27"/>
  <c r="F2014" i="27"/>
  <c r="F2015" i="27"/>
  <c r="F2016" i="27"/>
  <c r="F2017" i="27"/>
  <c r="F2018" i="27"/>
  <c r="F2019" i="27"/>
  <c r="F2020" i="27"/>
  <c r="F2021" i="27"/>
  <c r="F2022" i="27"/>
  <c r="F2023" i="27"/>
  <c r="F2024" i="27"/>
  <c r="F2025" i="27"/>
  <c r="F2026" i="27"/>
  <c r="F2027" i="27"/>
  <c r="F2028" i="27"/>
  <c r="F2029" i="27"/>
  <c r="F3694" i="27"/>
  <c r="F3695" i="27"/>
  <c r="F3696" i="27"/>
  <c r="F3697" i="27"/>
  <c r="F3698" i="27"/>
  <c r="F3699" i="27"/>
  <c r="F3700" i="27"/>
  <c r="F3701" i="27"/>
  <c r="F3702" i="27"/>
  <c r="F3703" i="27"/>
  <c r="F3704" i="27"/>
  <c r="F3705" i="27"/>
  <c r="F3706" i="27"/>
  <c r="F3707" i="27"/>
  <c r="F3708" i="27"/>
  <c r="F3709" i="27"/>
  <c r="F3710" i="27"/>
  <c r="F3711" i="27"/>
  <c r="F3712" i="27"/>
  <c r="F3713" i="27"/>
  <c r="F3714" i="27"/>
  <c r="F3715" i="27"/>
  <c r="F3716" i="27"/>
  <c r="F3717" i="27"/>
  <c r="F3718" i="27"/>
  <c r="F3719" i="27"/>
  <c r="F3720" i="27"/>
  <c r="F3721" i="27"/>
  <c r="F3722" i="27"/>
  <c r="F3723" i="27"/>
  <c r="F3724" i="27"/>
  <c r="F3725" i="27"/>
  <c r="F3726" i="27"/>
  <c r="F3727" i="27"/>
  <c r="F3728" i="27"/>
  <c r="F3729" i="27"/>
  <c r="F3730" i="27"/>
  <c r="F3731" i="27"/>
  <c r="F3732" i="27"/>
  <c r="F3733" i="27"/>
  <c r="F3734" i="27"/>
  <c r="F3735" i="27"/>
  <c r="F3736" i="27"/>
  <c r="F3737" i="27"/>
  <c r="F3738" i="27"/>
  <c r="F3739" i="27"/>
  <c r="F3740" i="27"/>
  <c r="F3741" i="27"/>
  <c r="F3742" i="27"/>
  <c r="F3743" i="27"/>
  <c r="F3744" i="27"/>
  <c r="F3745" i="27"/>
  <c r="F2342" i="27"/>
  <c r="F2343" i="27"/>
  <c r="F2344" i="27"/>
  <c r="F2345" i="27"/>
  <c r="F2346" i="27"/>
  <c r="F2347" i="27"/>
  <c r="F2348" i="27"/>
  <c r="F2349" i="27"/>
  <c r="F2350" i="27"/>
  <c r="F2351" i="27"/>
  <c r="F2352" i="27"/>
  <c r="F2353" i="27"/>
  <c r="F2354" i="27"/>
  <c r="F2355" i="27"/>
  <c r="F2356" i="27"/>
  <c r="F2357" i="27"/>
  <c r="F2358" i="27"/>
  <c r="F2359" i="27"/>
  <c r="F2360" i="27"/>
  <c r="F2361" i="27"/>
  <c r="F2362" i="27"/>
  <c r="F2363" i="27"/>
  <c r="F2364" i="27"/>
  <c r="F2365" i="27"/>
  <c r="F2366" i="27"/>
  <c r="F2367" i="27"/>
  <c r="F2368" i="27"/>
  <c r="F2369" i="27"/>
  <c r="F2370" i="27"/>
  <c r="F2371" i="27"/>
  <c r="F2372" i="27"/>
  <c r="F2373" i="27"/>
  <c r="F2374" i="27"/>
  <c r="F2375" i="27"/>
  <c r="F2376" i="27"/>
  <c r="F2377" i="27"/>
  <c r="F2378" i="27"/>
  <c r="F2379" i="27"/>
  <c r="F2380" i="27"/>
  <c r="F2381" i="27"/>
  <c r="F2382" i="27"/>
  <c r="F2383" i="27"/>
  <c r="F2384" i="27"/>
  <c r="F2385" i="27"/>
  <c r="F2386" i="27"/>
  <c r="F2387" i="27"/>
  <c r="F2388" i="27"/>
  <c r="F2389" i="27"/>
  <c r="F2390" i="27"/>
  <c r="F2391" i="27"/>
  <c r="F2392" i="27"/>
  <c r="F2393" i="27"/>
  <c r="F3746" i="27"/>
  <c r="F3747" i="27"/>
  <c r="F3748" i="27"/>
  <c r="F3749" i="27"/>
  <c r="F3750" i="27"/>
  <c r="F3751" i="27"/>
  <c r="F3752" i="27"/>
  <c r="F3753" i="27"/>
  <c r="F3754" i="27"/>
  <c r="F3755" i="27"/>
  <c r="F3756" i="27"/>
  <c r="F3757" i="27"/>
  <c r="F3758" i="27"/>
  <c r="F3759" i="27"/>
  <c r="F3760" i="27"/>
  <c r="F3761" i="27"/>
  <c r="F3762" i="27"/>
  <c r="F3763" i="27"/>
  <c r="F3764" i="27"/>
  <c r="F3765" i="27"/>
  <c r="F3766" i="27"/>
  <c r="F3767" i="27"/>
  <c r="F3768" i="27"/>
  <c r="F3769" i="27"/>
  <c r="F3770" i="27"/>
  <c r="F3771" i="27"/>
  <c r="F3772" i="27"/>
  <c r="F3773" i="27"/>
  <c r="F3774" i="27"/>
  <c r="F3775" i="27"/>
  <c r="F3776" i="27"/>
  <c r="F3777" i="27"/>
  <c r="F3778" i="27"/>
  <c r="F3779" i="27"/>
  <c r="F3780" i="27"/>
  <c r="F3781" i="27"/>
  <c r="F3782" i="27"/>
  <c r="F3783" i="27"/>
  <c r="F3784" i="27"/>
  <c r="F3785" i="27"/>
  <c r="F3786" i="27"/>
  <c r="F3787" i="27"/>
  <c r="F3788" i="27"/>
  <c r="F3789" i="27"/>
  <c r="F3790" i="27"/>
  <c r="F3791" i="27"/>
  <c r="F3792" i="27"/>
  <c r="F3793" i="27"/>
  <c r="F3794" i="27"/>
  <c r="F3795" i="27"/>
  <c r="F3796" i="27"/>
  <c r="F3797" i="27"/>
  <c r="F3798" i="27"/>
  <c r="F2550" i="27"/>
  <c r="F2551" i="27"/>
  <c r="F2552" i="27"/>
  <c r="F2553" i="27"/>
  <c r="F2554" i="27"/>
  <c r="F2555" i="27"/>
  <c r="F2556" i="27"/>
  <c r="F2557" i="27"/>
  <c r="F2558" i="27"/>
  <c r="F2559" i="27"/>
  <c r="F2560" i="27"/>
  <c r="F2561" i="27"/>
  <c r="F2562" i="27"/>
  <c r="F2563" i="27"/>
  <c r="F2564" i="27"/>
  <c r="F2565" i="27"/>
  <c r="F2566" i="27"/>
  <c r="F2567" i="27"/>
  <c r="F2568" i="27"/>
  <c r="F2569" i="27"/>
  <c r="F2570" i="27"/>
  <c r="F2571" i="27"/>
  <c r="F2572" i="27"/>
  <c r="F2573" i="27"/>
  <c r="F2574" i="27"/>
  <c r="F2575" i="27"/>
  <c r="F2576" i="27"/>
  <c r="F2577" i="27"/>
  <c r="F2578" i="27"/>
  <c r="F2579" i="27"/>
  <c r="F2580" i="27"/>
  <c r="F2581" i="27"/>
  <c r="F2582" i="27"/>
  <c r="F2583" i="27"/>
  <c r="F2584" i="27"/>
  <c r="F2585" i="27"/>
  <c r="F2586" i="27"/>
  <c r="F2587" i="27"/>
  <c r="F2588" i="27"/>
  <c r="F2589" i="27"/>
  <c r="F2590" i="27"/>
  <c r="F2591" i="27"/>
  <c r="F2592" i="27"/>
  <c r="F2593" i="27"/>
  <c r="F2594" i="27"/>
  <c r="F2595" i="27"/>
  <c r="F2596" i="27"/>
  <c r="F2597" i="27"/>
  <c r="F2598" i="27"/>
  <c r="F2599" i="27"/>
  <c r="F2600" i="27"/>
  <c r="F2601" i="27"/>
  <c r="F2706" i="27"/>
  <c r="F2707" i="27"/>
  <c r="F2708" i="27"/>
  <c r="F2709" i="27"/>
  <c r="F2710" i="27"/>
  <c r="F2711" i="27"/>
  <c r="F2712" i="27"/>
  <c r="F2713" i="27"/>
  <c r="F2714" i="27"/>
  <c r="F2715" i="27"/>
  <c r="F2716" i="27"/>
  <c r="F2717" i="27"/>
  <c r="F2718" i="27"/>
  <c r="F2719" i="27"/>
  <c r="F2720" i="27"/>
  <c r="F2721" i="27"/>
  <c r="F2722" i="27"/>
  <c r="F2723" i="27"/>
  <c r="F2724" i="27"/>
  <c r="F2725" i="27"/>
  <c r="F2726" i="27"/>
  <c r="F2727" i="27"/>
  <c r="F2728" i="27"/>
  <c r="F2729" i="27"/>
  <c r="F2730" i="27"/>
  <c r="F2731" i="27"/>
  <c r="F2732" i="27"/>
  <c r="F2733" i="27"/>
  <c r="F2734" i="27"/>
  <c r="F2735" i="27"/>
  <c r="F2736" i="27"/>
  <c r="F2737" i="27"/>
  <c r="F2738" i="27"/>
  <c r="F2739" i="27"/>
  <c r="F2740" i="27"/>
  <c r="F2741" i="27"/>
  <c r="F2742" i="27"/>
  <c r="F2743" i="27"/>
  <c r="F2744" i="27"/>
  <c r="F2745" i="27"/>
  <c r="F2746" i="27"/>
  <c r="F2747" i="27"/>
  <c r="F2748" i="27"/>
  <c r="F2749" i="27"/>
  <c r="F2750" i="27"/>
  <c r="F2751" i="27"/>
  <c r="F2752" i="27"/>
  <c r="F2753" i="27"/>
  <c r="F2754" i="27"/>
  <c r="F2755" i="27"/>
  <c r="F2756" i="27"/>
  <c r="F2757" i="27"/>
  <c r="F2862" i="27"/>
  <c r="F2863" i="27"/>
  <c r="F2864" i="27"/>
  <c r="F2865" i="27"/>
  <c r="F2866" i="27"/>
  <c r="F2867" i="27"/>
  <c r="F2868" i="27"/>
  <c r="F2869" i="27"/>
  <c r="F2870" i="27"/>
  <c r="F2871" i="27"/>
  <c r="F2872" i="27"/>
  <c r="F2873" i="27"/>
  <c r="F2874" i="27"/>
  <c r="F2875" i="27"/>
  <c r="F2876" i="27"/>
  <c r="F2877" i="27"/>
  <c r="F2878" i="27"/>
  <c r="F2879" i="27"/>
  <c r="F2880" i="27"/>
  <c r="F2881" i="27"/>
  <c r="F2882" i="27"/>
  <c r="F2883" i="27"/>
  <c r="F2884" i="27"/>
  <c r="F2885" i="27"/>
  <c r="F2886" i="27"/>
  <c r="F2887" i="27"/>
  <c r="F2888" i="27"/>
  <c r="F2889" i="27"/>
  <c r="F2890" i="27"/>
  <c r="F2891" i="27"/>
  <c r="F2892" i="27"/>
  <c r="F2893" i="27"/>
  <c r="F2894" i="27"/>
  <c r="F2895" i="27"/>
  <c r="F2896" i="27"/>
  <c r="F2897" i="27"/>
  <c r="F2898" i="27"/>
  <c r="F2899" i="27"/>
  <c r="F2900" i="27"/>
  <c r="F2901" i="27"/>
  <c r="F2902" i="27"/>
  <c r="F2903" i="27"/>
  <c r="F2904" i="27"/>
  <c r="F2905" i="27"/>
  <c r="F2906" i="27"/>
  <c r="F2907" i="27"/>
  <c r="F2908" i="27"/>
  <c r="F2909" i="27"/>
  <c r="F2910" i="27"/>
  <c r="F2911" i="27"/>
  <c r="F2912" i="27"/>
  <c r="F2913" i="27"/>
  <c r="F2914" i="27"/>
  <c r="F2915" i="27"/>
  <c r="F2916" i="27"/>
  <c r="F2917" i="27"/>
  <c r="F2918" i="27"/>
  <c r="F2919" i="27"/>
  <c r="F2920" i="27"/>
  <c r="F2921" i="27"/>
  <c r="F2922" i="27"/>
  <c r="F2923" i="27"/>
  <c r="F2924" i="27"/>
  <c r="F2925" i="27"/>
  <c r="F2926" i="27"/>
  <c r="F2927" i="27"/>
  <c r="F2928" i="27"/>
  <c r="F2929" i="27"/>
  <c r="F2930" i="27"/>
  <c r="F2931" i="27"/>
  <c r="F2932" i="27"/>
  <c r="F2933" i="27"/>
  <c r="F2934" i="27"/>
  <c r="F2935" i="27"/>
  <c r="F2936" i="27"/>
  <c r="F2937" i="27"/>
  <c r="F2938" i="27"/>
  <c r="F2939" i="27"/>
  <c r="F2940" i="27"/>
  <c r="F2941" i="27"/>
  <c r="F2942" i="27"/>
  <c r="F2943" i="27"/>
  <c r="F2944" i="27"/>
  <c r="F2945" i="27"/>
  <c r="F2946" i="27"/>
  <c r="F2947" i="27"/>
  <c r="F2948" i="27"/>
  <c r="F2949" i="27"/>
  <c r="F2950" i="27"/>
  <c r="F2951" i="27"/>
  <c r="F2952" i="27"/>
  <c r="F2953" i="27"/>
  <c r="F2954" i="27"/>
  <c r="F2955" i="27"/>
  <c r="F2956" i="27"/>
  <c r="F2957" i="27"/>
  <c r="F2958" i="27"/>
  <c r="F2959" i="27"/>
  <c r="F2960" i="27"/>
  <c r="F2961" i="27"/>
  <c r="F2962" i="27"/>
  <c r="F2963" i="27"/>
  <c r="F2964" i="27"/>
  <c r="F2965" i="27"/>
  <c r="F2758" i="27"/>
  <c r="F2759" i="27"/>
  <c r="F2760" i="27"/>
  <c r="F2761" i="27"/>
  <c r="F2762" i="27"/>
  <c r="F2763" i="27"/>
  <c r="F2764" i="27"/>
  <c r="F2765" i="27"/>
  <c r="F2766" i="27"/>
  <c r="F2767" i="27"/>
  <c r="F2768" i="27"/>
  <c r="F2769" i="27"/>
  <c r="F2770" i="27"/>
  <c r="F2771" i="27"/>
  <c r="F2772" i="27"/>
  <c r="F2773" i="27"/>
  <c r="F2774" i="27"/>
  <c r="F2775" i="27"/>
  <c r="F2776" i="27"/>
  <c r="F2777" i="27"/>
  <c r="F2778" i="27"/>
  <c r="F2779" i="27"/>
  <c r="F2780" i="27"/>
  <c r="F2781" i="27"/>
  <c r="F2782" i="27"/>
  <c r="F2783" i="27"/>
  <c r="F2784" i="27"/>
  <c r="F2785" i="27"/>
  <c r="F2786" i="27"/>
  <c r="F2787" i="27"/>
  <c r="F2788" i="27"/>
  <c r="F2789" i="27"/>
  <c r="F2790" i="27"/>
  <c r="F2791" i="27"/>
  <c r="F2792" i="27"/>
  <c r="F2793" i="27"/>
  <c r="F2794" i="27"/>
  <c r="F2795" i="27"/>
  <c r="F2796" i="27"/>
  <c r="F2797" i="27"/>
  <c r="F2798" i="27"/>
  <c r="F2799" i="27"/>
  <c r="F2800" i="27"/>
  <c r="F2801" i="27"/>
  <c r="F2802" i="27"/>
  <c r="F2803" i="27"/>
  <c r="F2804" i="27"/>
  <c r="F2805" i="27"/>
  <c r="F2806" i="27"/>
  <c r="F2807" i="27"/>
  <c r="F2808" i="27"/>
  <c r="F2809" i="27"/>
  <c r="F3070" i="27"/>
  <c r="F3071" i="27"/>
  <c r="F3072" i="27"/>
  <c r="F3073" i="27"/>
  <c r="F3074" i="27"/>
  <c r="F3075" i="27"/>
  <c r="F3076" i="27"/>
  <c r="F3077" i="27"/>
  <c r="F3078" i="27"/>
  <c r="F3079" i="27"/>
  <c r="F3080" i="27"/>
  <c r="F3081" i="27"/>
  <c r="F3082" i="27"/>
  <c r="F3083" i="27"/>
  <c r="F3084" i="27"/>
  <c r="F3085" i="27"/>
  <c r="F3086" i="27"/>
  <c r="F3087" i="27"/>
  <c r="F3088" i="27"/>
  <c r="F3089" i="27"/>
  <c r="F3090" i="27"/>
  <c r="F3091" i="27"/>
  <c r="F3092" i="27"/>
  <c r="F3093" i="27"/>
  <c r="F3094" i="27"/>
  <c r="F3095" i="27"/>
  <c r="F3096" i="27"/>
  <c r="F3097" i="27"/>
  <c r="F3098" i="27"/>
  <c r="F3099" i="27"/>
  <c r="F3100" i="27"/>
  <c r="F3101" i="27"/>
  <c r="F3102" i="27"/>
  <c r="F3103" i="27"/>
  <c r="F3104" i="27"/>
  <c r="F3105" i="27"/>
  <c r="F3106" i="27"/>
  <c r="F3107" i="27"/>
  <c r="F3108" i="27"/>
  <c r="F3109" i="27"/>
  <c r="F3110" i="27"/>
  <c r="F3111" i="27"/>
  <c r="F3112" i="27"/>
  <c r="F3113" i="27"/>
  <c r="F3114" i="27"/>
  <c r="F3115" i="27"/>
  <c r="F3116" i="27"/>
  <c r="F3117" i="27"/>
  <c r="F3118" i="27"/>
  <c r="F3119" i="27"/>
  <c r="F3120" i="27"/>
  <c r="F3121" i="27"/>
  <c r="F3174" i="27"/>
  <c r="F3175" i="27"/>
  <c r="F3176" i="27"/>
  <c r="F3177" i="27"/>
  <c r="F3178" i="27"/>
  <c r="F3179" i="27"/>
  <c r="F3180" i="27"/>
  <c r="F3181" i="27"/>
  <c r="F3182" i="27"/>
  <c r="F3183" i="27"/>
  <c r="F3184" i="27"/>
  <c r="F3185" i="27"/>
  <c r="F3186" i="27"/>
  <c r="F3187" i="27"/>
  <c r="F3188" i="27"/>
  <c r="F3189" i="27"/>
  <c r="F3190" i="27"/>
  <c r="F3191" i="27"/>
  <c r="F3192" i="27"/>
  <c r="F3193" i="27"/>
  <c r="F3194" i="27"/>
  <c r="F3195" i="27"/>
  <c r="F3196" i="27"/>
  <c r="F3197" i="27"/>
  <c r="F3198" i="27"/>
  <c r="F3199" i="27"/>
  <c r="F3200" i="27"/>
  <c r="F3201" i="27"/>
  <c r="F3202" i="27"/>
  <c r="F3203" i="27"/>
  <c r="F3204" i="27"/>
  <c r="F3205" i="27"/>
  <c r="F3206" i="27"/>
  <c r="F3207" i="27"/>
  <c r="F3208" i="27"/>
  <c r="F3209" i="27"/>
  <c r="F3210" i="27"/>
  <c r="F3211" i="27"/>
  <c r="F3212" i="27"/>
  <c r="F3213" i="27"/>
  <c r="F3214" i="27"/>
  <c r="F3215" i="27"/>
  <c r="F3216" i="27"/>
  <c r="F3217" i="27"/>
  <c r="F3218" i="27"/>
  <c r="F3219" i="27"/>
  <c r="F3220" i="27"/>
  <c r="F3221" i="27"/>
  <c r="F3222" i="27"/>
  <c r="F3223" i="27"/>
  <c r="F3224" i="27"/>
  <c r="F3225" i="27"/>
  <c r="F3278" i="27"/>
  <c r="F3279" i="27"/>
  <c r="F3280" i="27"/>
  <c r="F3281" i="27"/>
  <c r="F3282" i="27"/>
  <c r="F3283" i="27"/>
  <c r="F3284" i="27"/>
  <c r="F3285" i="27"/>
  <c r="F3286" i="27"/>
  <c r="F3287" i="27"/>
  <c r="F3288" i="27"/>
  <c r="F3289" i="27"/>
  <c r="F3290" i="27"/>
  <c r="F3291" i="27"/>
  <c r="F3292" i="27"/>
  <c r="F3293" i="27"/>
  <c r="F3294" i="27"/>
  <c r="F3295" i="27"/>
  <c r="F3296" i="27"/>
  <c r="F3297" i="27"/>
  <c r="F3298" i="27"/>
  <c r="F3299" i="27"/>
  <c r="F3300" i="27"/>
  <c r="F3301" i="27"/>
  <c r="F3302" i="27"/>
  <c r="F3303" i="27"/>
  <c r="F3304" i="27"/>
  <c r="F3305" i="27"/>
  <c r="F3306" i="27"/>
  <c r="F3307" i="27"/>
  <c r="F3308" i="27"/>
  <c r="F3309" i="27"/>
  <c r="F3310" i="27"/>
  <c r="F3311" i="27"/>
  <c r="F3312" i="27"/>
  <c r="F3313" i="27"/>
  <c r="F3314" i="27"/>
  <c r="F3315" i="27"/>
  <c r="F3316" i="27"/>
  <c r="F3317" i="27"/>
  <c r="F3318" i="27"/>
  <c r="F3319" i="27"/>
  <c r="F3320" i="27"/>
  <c r="F3321" i="27"/>
  <c r="F3322" i="27"/>
  <c r="F3323" i="27"/>
  <c r="F3324" i="27"/>
  <c r="F3325" i="27"/>
  <c r="F3326" i="27"/>
  <c r="F3327" i="27"/>
  <c r="F3328" i="27"/>
  <c r="F3329" i="27"/>
  <c r="F3590" i="27"/>
  <c r="F3591" i="27"/>
  <c r="F3592" i="27"/>
  <c r="F3593" i="27"/>
  <c r="F3594" i="27"/>
  <c r="F3595" i="27"/>
  <c r="F3596" i="27"/>
  <c r="F3597" i="27"/>
  <c r="F3598" i="27"/>
  <c r="F3599" i="27"/>
  <c r="F3600" i="27"/>
  <c r="F3601" i="27"/>
  <c r="F3602" i="27"/>
  <c r="F3603" i="27"/>
  <c r="F3604" i="27"/>
  <c r="F3605" i="27"/>
  <c r="F3606" i="27"/>
  <c r="F3607" i="27"/>
  <c r="F3608" i="27"/>
  <c r="F3609" i="27"/>
  <c r="F3610" i="27"/>
  <c r="F3611" i="27"/>
  <c r="F3612" i="27"/>
  <c r="F3613" i="27"/>
  <c r="F3614" i="27"/>
  <c r="F3615" i="27"/>
  <c r="F3616" i="27"/>
  <c r="F3617" i="27"/>
  <c r="F3618" i="27"/>
  <c r="F3619" i="27"/>
  <c r="F3620" i="27"/>
  <c r="F3621" i="27"/>
  <c r="F3622" i="27"/>
  <c r="F3623" i="27"/>
  <c r="F3624" i="27"/>
  <c r="F3625" i="27"/>
  <c r="F3626" i="27"/>
  <c r="F3627" i="27"/>
  <c r="F3628" i="27"/>
  <c r="F3629" i="27"/>
  <c r="F3630" i="27"/>
  <c r="F3631" i="27"/>
  <c r="F3632" i="27"/>
  <c r="F3633" i="27"/>
  <c r="F3634" i="27"/>
  <c r="F3635" i="27"/>
  <c r="F3636" i="27"/>
  <c r="F3637" i="27"/>
  <c r="F3638" i="27"/>
  <c r="F3639" i="27"/>
  <c r="F3640" i="27"/>
  <c r="F3641" i="27"/>
  <c r="F3851" i="27"/>
  <c r="F3852" i="27"/>
  <c r="F3853" i="27"/>
  <c r="F3854" i="27"/>
  <c r="F3855" i="27"/>
  <c r="F3856" i="27"/>
  <c r="F3857" i="27"/>
  <c r="F3858" i="27"/>
  <c r="F3859" i="27"/>
  <c r="F3860" i="27"/>
  <c r="F3861" i="27"/>
  <c r="F3862" i="27"/>
  <c r="F3863" i="27"/>
  <c r="F3864" i="27"/>
  <c r="F3865" i="27"/>
  <c r="F3866" i="27"/>
  <c r="F3867" i="27"/>
  <c r="F3868" i="27"/>
  <c r="F3869" i="27"/>
  <c r="F3870" i="27"/>
  <c r="F3871" i="27"/>
  <c r="F3872" i="27"/>
  <c r="F3873" i="27"/>
  <c r="F3874" i="27"/>
  <c r="F3875" i="27"/>
  <c r="F3876" i="27"/>
  <c r="F3877" i="27"/>
  <c r="F3878" i="27"/>
  <c r="F3879" i="27"/>
  <c r="F3880" i="27"/>
  <c r="F3881" i="27"/>
  <c r="F3882" i="27"/>
  <c r="F3883" i="27"/>
  <c r="F3884" i="27"/>
  <c r="F3885" i="27"/>
  <c r="F3886" i="27"/>
  <c r="F3887" i="27"/>
  <c r="F3888" i="27"/>
  <c r="F3889" i="27"/>
  <c r="F3890" i="27"/>
  <c r="F3891" i="27"/>
  <c r="F3892" i="27"/>
  <c r="F3893" i="27"/>
  <c r="F3894" i="27"/>
  <c r="F3895" i="27"/>
  <c r="F3896" i="27"/>
  <c r="F3897" i="27"/>
  <c r="F3898" i="27"/>
  <c r="F3899" i="27"/>
  <c r="F3900" i="27"/>
  <c r="F3901" i="27"/>
  <c r="F3902" i="27"/>
  <c r="F4007" i="27"/>
  <c r="F4008" i="27"/>
  <c r="F4009" i="27"/>
  <c r="F4010" i="27"/>
  <c r="F4011" i="27"/>
  <c r="F4012" i="27"/>
  <c r="F4013" i="27"/>
  <c r="F4014" i="27"/>
  <c r="F4015" i="27"/>
  <c r="F4016" i="27"/>
  <c r="F4017" i="27"/>
  <c r="F4018" i="27"/>
  <c r="F4019" i="27"/>
  <c r="F4020" i="27"/>
  <c r="F4021" i="27"/>
  <c r="F4022" i="27"/>
  <c r="F4023" i="27"/>
  <c r="F4024" i="27"/>
  <c r="F4025" i="27"/>
  <c r="F4026" i="27"/>
  <c r="F4027" i="27"/>
  <c r="F4028" i="27"/>
  <c r="F4029" i="27"/>
  <c r="F4030" i="27"/>
  <c r="F4031" i="27"/>
  <c r="F4032" i="27"/>
  <c r="F4033" i="27"/>
  <c r="F4034" i="27"/>
  <c r="F4035" i="27"/>
  <c r="F4036" i="27"/>
  <c r="F4037" i="27"/>
  <c r="F4038" i="27"/>
  <c r="F4039" i="27"/>
  <c r="F4040" i="27"/>
  <c r="F4041" i="27"/>
  <c r="F4042" i="27"/>
  <c r="F4043" i="27"/>
  <c r="F4044" i="27"/>
  <c r="F4045" i="27"/>
  <c r="F4046" i="27"/>
  <c r="F4047" i="27"/>
  <c r="F4048" i="27"/>
  <c r="F4049" i="27"/>
  <c r="F4050" i="27"/>
  <c r="F4051" i="27"/>
  <c r="F4052" i="27"/>
  <c r="F4053" i="27"/>
  <c r="F4054" i="27"/>
  <c r="F4055" i="27"/>
  <c r="F4056" i="27"/>
  <c r="F4057" i="27"/>
  <c r="F4058" i="27"/>
  <c r="F3226" i="27"/>
  <c r="F3227" i="27"/>
  <c r="F3228" i="27"/>
  <c r="F3229" i="27"/>
  <c r="F3230" i="27"/>
  <c r="F3231" i="27"/>
  <c r="F3232" i="27"/>
  <c r="F3233" i="27"/>
  <c r="F3234" i="27"/>
  <c r="F3235" i="27"/>
  <c r="F3236" i="27"/>
  <c r="F3237" i="27"/>
  <c r="F3238" i="27"/>
  <c r="F3239" i="27"/>
  <c r="F3240" i="27"/>
  <c r="F3241" i="27"/>
  <c r="F3242" i="27"/>
  <c r="F3243" i="27"/>
  <c r="F3244" i="27"/>
  <c r="F3245" i="27"/>
  <c r="F3246" i="27"/>
  <c r="F3247" i="27"/>
  <c r="F3248" i="27"/>
  <c r="F3249" i="27"/>
  <c r="F3250" i="27"/>
  <c r="F3251" i="27"/>
  <c r="F3252" i="27"/>
  <c r="F3253" i="27"/>
  <c r="F3254" i="27"/>
  <c r="F3255" i="27"/>
  <c r="F3256" i="27"/>
  <c r="F3257" i="27"/>
  <c r="F3258" i="27"/>
  <c r="F3259" i="27"/>
  <c r="F3260" i="27"/>
  <c r="F3261" i="27"/>
  <c r="F3262" i="27"/>
  <c r="F3263" i="27"/>
  <c r="F3264" i="27"/>
  <c r="F3265" i="27"/>
  <c r="F3266" i="27"/>
  <c r="F3267" i="27"/>
  <c r="F3268" i="27"/>
  <c r="F3269" i="27"/>
  <c r="F3270" i="27"/>
  <c r="F3271" i="27"/>
  <c r="F3272" i="27"/>
  <c r="F3273" i="27"/>
  <c r="F3274" i="27"/>
  <c r="F3275" i="27"/>
  <c r="F3276" i="27"/>
  <c r="F3277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66" i="27"/>
  <c r="F67" i="27"/>
  <c r="F68" i="27"/>
  <c r="F69" i="27"/>
  <c r="F70" i="27"/>
  <c r="F71" i="27"/>
  <c r="F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770" i="27"/>
  <c r="F1771" i="27"/>
  <c r="F1772" i="27"/>
  <c r="F1773" i="27"/>
  <c r="F1774" i="27"/>
  <c r="F1775" i="27"/>
  <c r="F1776" i="27"/>
  <c r="F1777" i="27"/>
  <c r="F1778" i="27"/>
  <c r="F1779" i="27"/>
  <c r="F1780" i="27"/>
  <c r="F1781" i="27"/>
  <c r="F1782" i="27"/>
  <c r="F1783" i="27"/>
  <c r="F1784" i="27"/>
  <c r="F1785" i="27"/>
  <c r="F1786" i="27"/>
  <c r="F1787" i="27"/>
  <c r="F1788" i="27"/>
  <c r="F1789" i="27"/>
  <c r="F1790" i="27"/>
  <c r="F1791" i="27"/>
  <c r="F1792" i="27"/>
  <c r="F1793" i="27"/>
  <c r="F1794" i="27"/>
  <c r="F1795" i="27"/>
  <c r="F1796" i="27"/>
  <c r="F1797" i="27"/>
  <c r="F1798" i="27"/>
  <c r="F1799" i="27"/>
  <c r="F1800" i="27"/>
  <c r="F1801" i="27"/>
  <c r="F1802" i="27"/>
  <c r="F1803" i="27"/>
  <c r="F1804" i="27"/>
  <c r="F1805" i="27"/>
  <c r="F1806" i="27"/>
  <c r="F1807" i="27"/>
  <c r="F1808" i="27"/>
  <c r="F1809" i="27"/>
  <c r="F1810" i="27"/>
  <c r="F1811" i="27"/>
  <c r="F1812" i="27"/>
  <c r="F1813" i="27"/>
  <c r="F1814" i="27"/>
  <c r="F1815" i="27"/>
  <c r="F1816" i="27"/>
  <c r="F1817" i="27"/>
  <c r="F1818" i="27"/>
  <c r="F1819" i="27"/>
  <c r="F1820" i="27"/>
  <c r="F1821" i="27"/>
  <c r="F2290" i="27"/>
  <c r="F2291" i="27"/>
  <c r="F2292" i="27"/>
  <c r="F2293" i="27"/>
  <c r="F2294" i="27"/>
  <c r="F2295" i="27"/>
  <c r="F2296" i="27"/>
  <c r="F2297" i="27"/>
  <c r="F2298" i="27"/>
  <c r="F2299" i="27"/>
  <c r="F2300" i="27"/>
  <c r="F2301" i="27"/>
  <c r="F2302" i="27"/>
  <c r="F2303" i="27"/>
  <c r="F2304" i="27"/>
  <c r="F2305" i="27"/>
  <c r="F2306" i="27"/>
  <c r="F2307" i="27"/>
  <c r="F2308" i="27"/>
  <c r="F2309" i="27"/>
  <c r="F2310" i="27"/>
  <c r="F2311" i="27"/>
  <c r="F2312" i="27"/>
  <c r="F2313" i="27"/>
  <c r="F2314" i="27"/>
  <c r="F2315" i="27"/>
  <c r="F2316" i="27"/>
  <c r="F2317" i="27"/>
  <c r="F2318" i="27"/>
  <c r="F2319" i="27"/>
  <c r="F2320" i="27"/>
  <c r="F2321" i="27"/>
  <c r="F2322" i="27"/>
  <c r="F2323" i="27"/>
  <c r="F2324" i="27"/>
  <c r="F2325" i="27"/>
  <c r="F2326" i="27"/>
  <c r="F2327" i="27"/>
  <c r="F2328" i="27"/>
  <c r="F2329" i="27"/>
  <c r="F2330" i="27"/>
  <c r="F2331" i="27"/>
  <c r="F2332" i="27"/>
  <c r="F2333" i="27"/>
  <c r="F2334" i="27"/>
  <c r="F2335" i="27"/>
  <c r="F2336" i="27"/>
  <c r="F2337" i="27"/>
  <c r="F2338" i="27"/>
  <c r="F2339" i="27"/>
  <c r="F2340" i="27"/>
  <c r="F2341" i="27"/>
  <c r="F3382" i="27"/>
  <c r="F3383" i="27"/>
  <c r="F3384" i="27"/>
  <c r="F3385" i="27"/>
  <c r="F3386" i="27"/>
  <c r="F3387" i="27"/>
  <c r="F3388" i="27"/>
  <c r="F3389" i="27"/>
  <c r="F3390" i="27"/>
  <c r="F3391" i="27"/>
  <c r="F3392" i="27"/>
  <c r="F3393" i="27"/>
  <c r="F3394" i="27"/>
  <c r="F3395" i="27"/>
  <c r="F3396" i="27"/>
  <c r="F3397" i="27"/>
  <c r="F3398" i="27"/>
  <c r="F3399" i="27"/>
  <c r="F3400" i="27"/>
  <c r="F3401" i="27"/>
  <c r="F3402" i="27"/>
  <c r="F3403" i="27"/>
  <c r="F3404" i="27"/>
  <c r="F3405" i="27"/>
  <c r="F3406" i="27"/>
  <c r="F3407" i="27"/>
  <c r="F3408" i="27"/>
  <c r="F3409" i="27"/>
  <c r="F3410" i="27"/>
  <c r="F3411" i="27"/>
  <c r="F3412" i="27"/>
  <c r="F3413" i="27"/>
  <c r="F3414" i="27"/>
  <c r="F3415" i="27"/>
  <c r="F3416" i="27"/>
  <c r="F3417" i="27"/>
  <c r="F3418" i="27"/>
  <c r="F3419" i="27"/>
  <c r="F3420" i="27"/>
  <c r="F3421" i="27"/>
  <c r="F3422" i="27"/>
  <c r="F3423" i="27"/>
  <c r="F3424" i="27"/>
  <c r="F3425" i="27"/>
  <c r="F3426" i="27"/>
  <c r="F3427" i="27"/>
  <c r="F3428" i="27"/>
  <c r="F3429" i="27"/>
  <c r="F3430" i="27"/>
  <c r="F3431" i="27"/>
  <c r="F3432" i="27"/>
  <c r="F3433" i="27"/>
  <c r="F3486" i="27"/>
  <c r="F3487" i="27"/>
  <c r="F3488" i="27"/>
  <c r="F3489" i="27"/>
  <c r="F3490" i="27"/>
  <c r="F3491" i="27"/>
  <c r="F3492" i="27"/>
  <c r="F3493" i="27"/>
  <c r="F3494" i="27"/>
  <c r="F3495" i="27"/>
  <c r="F3496" i="27"/>
  <c r="F3497" i="27"/>
  <c r="F3498" i="27"/>
  <c r="F3499" i="27"/>
  <c r="F3500" i="27"/>
  <c r="F3501" i="27"/>
  <c r="F3502" i="27"/>
  <c r="F3503" i="27"/>
  <c r="F3504" i="27"/>
  <c r="F3505" i="27"/>
  <c r="F3506" i="27"/>
  <c r="F3507" i="27"/>
  <c r="F3508" i="27"/>
  <c r="F3509" i="27"/>
  <c r="F3510" i="27"/>
  <c r="F3511" i="27"/>
  <c r="F3512" i="27"/>
  <c r="F3513" i="27"/>
  <c r="F3514" i="27"/>
  <c r="F3515" i="27"/>
  <c r="F3516" i="27"/>
  <c r="F3517" i="27"/>
  <c r="F3518" i="27"/>
  <c r="F3519" i="27"/>
  <c r="F3520" i="27"/>
  <c r="F3521" i="27"/>
  <c r="F3522" i="27"/>
  <c r="F3523" i="27"/>
  <c r="F3524" i="27"/>
  <c r="F3525" i="27"/>
  <c r="F3526" i="27"/>
  <c r="F3527" i="27"/>
  <c r="F3528" i="27"/>
  <c r="F3529" i="27"/>
  <c r="F3530" i="27"/>
  <c r="F3531" i="27"/>
  <c r="F3532" i="27"/>
  <c r="F3533" i="27"/>
  <c r="F3534" i="27"/>
  <c r="F3535" i="27"/>
  <c r="F3536" i="27"/>
  <c r="F3537" i="27"/>
  <c r="F2498" i="27"/>
  <c r="F2499" i="27"/>
  <c r="F2500" i="27"/>
  <c r="F2501" i="27"/>
  <c r="F2502" i="27"/>
  <c r="F2503" i="27"/>
  <c r="F2504" i="27"/>
  <c r="F2505" i="27"/>
  <c r="F2506" i="27"/>
  <c r="F2507" i="27"/>
  <c r="F2508" i="27"/>
  <c r="F2509" i="27"/>
  <c r="F2510" i="27"/>
  <c r="F2511" i="27"/>
  <c r="F2512" i="27"/>
  <c r="F2513" i="27"/>
  <c r="F2514" i="27"/>
  <c r="F2515" i="27"/>
  <c r="F2516" i="27"/>
  <c r="F2517" i="27"/>
  <c r="F2518" i="27"/>
  <c r="F2519" i="27"/>
  <c r="F2520" i="27"/>
  <c r="F2521" i="27"/>
  <c r="F2522" i="27"/>
  <c r="F2523" i="27"/>
  <c r="F2524" i="27"/>
  <c r="F2525" i="27"/>
  <c r="F2526" i="27"/>
  <c r="F2527" i="27"/>
  <c r="F2528" i="27"/>
  <c r="F2529" i="27"/>
  <c r="F2530" i="27"/>
  <c r="F2531" i="27"/>
  <c r="F2532" i="27"/>
  <c r="F2533" i="27"/>
  <c r="F2534" i="27"/>
  <c r="F2535" i="27"/>
  <c r="F2536" i="27"/>
  <c r="F2537" i="27"/>
  <c r="F2538" i="27"/>
  <c r="F2539" i="27"/>
  <c r="F2540" i="27"/>
  <c r="F2541" i="27"/>
  <c r="F2542" i="27"/>
  <c r="F2543" i="27"/>
  <c r="F2544" i="27"/>
  <c r="F2545" i="27"/>
  <c r="F2546" i="27"/>
  <c r="F2547" i="27"/>
  <c r="F2548" i="27"/>
  <c r="F2549" i="27"/>
  <c r="F262" i="27"/>
  <c r="F263" i="27"/>
  <c r="F264" i="27"/>
  <c r="F265" i="27"/>
  <c r="F266" i="27"/>
  <c r="F267" i="27"/>
  <c r="F268" i="27"/>
  <c r="F269" i="27"/>
  <c r="F270" i="27"/>
  <c r="F271" i="27"/>
  <c r="F272" i="27"/>
  <c r="F273" i="27"/>
  <c r="F274" i="27"/>
  <c r="F275" i="27"/>
  <c r="F276" i="27"/>
  <c r="F277" i="27"/>
  <c r="F278" i="27"/>
  <c r="F279" i="27"/>
  <c r="F280" i="27"/>
  <c r="F281" i="27"/>
  <c r="F282" i="27"/>
  <c r="F283" i="27"/>
  <c r="F284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938" i="27"/>
  <c r="F939" i="27"/>
  <c r="F940" i="27"/>
  <c r="F941" i="27"/>
  <c r="F942" i="27"/>
  <c r="F943" i="27"/>
  <c r="F944" i="27"/>
  <c r="F945" i="27"/>
  <c r="F946" i="27"/>
  <c r="F947" i="27"/>
  <c r="F948" i="27"/>
  <c r="F949" i="27"/>
  <c r="F950" i="27"/>
  <c r="F951" i="27"/>
  <c r="F952" i="27"/>
  <c r="F953" i="27"/>
  <c r="F954" i="27"/>
  <c r="F955" i="27"/>
  <c r="F956" i="27"/>
  <c r="F957" i="27"/>
  <c r="F958" i="27"/>
  <c r="F959" i="27"/>
  <c r="F960" i="27"/>
  <c r="F961" i="27"/>
  <c r="F962" i="27"/>
  <c r="F963" i="27"/>
  <c r="F964" i="27"/>
  <c r="F965" i="27"/>
  <c r="F966" i="27"/>
  <c r="F967" i="27"/>
  <c r="F968" i="27"/>
  <c r="F969" i="27"/>
  <c r="F970" i="27"/>
  <c r="F971" i="27"/>
  <c r="F972" i="27"/>
  <c r="F973" i="27"/>
  <c r="F974" i="27"/>
  <c r="F975" i="27"/>
  <c r="F976" i="27"/>
  <c r="F977" i="27"/>
  <c r="F978" i="27"/>
  <c r="F979" i="27"/>
  <c r="F980" i="27"/>
  <c r="F981" i="27"/>
  <c r="F982" i="27"/>
  <c r="F983" i="27"/>
  <c r="F984" i="27"/>
  <c r="F985" i="27"/>
  <c r="F986" i="27"/>
  <c r="F987" i="27"/>
  <c r="F988" i="27"/>
  <c r="F989" i="27"/>
  <c r="F2654" i="27"/>
  <c r="F2655" i="27"/>
  <c r="F2656" i="27"/>
  <c r="F2657" i="27"/>
  <c r="F2658" i="27"/>
  <c r="F2659" i="27"/>
  <c r="F2660" i="27"/>
  <c r="F2661" i="27"/>
  <c r="F2662" i="27"/>
  <c r="F2663" i="27"/>
  <c r="F2664" i="27"/>
  <c r="F2665" i="27"/>
  <c r="F2666" i="27"/>
  <c r="F2667" i="27"/>
  <c r="F2668" i="27"/>
  <c r="F2669" i="27"/>
  <c r="F2670" i="27"/>
  <c r="F2671" i="27"/>
  <c r="F2672" i="27"/>
  <c r="F2673" i="27"/>
  <c r="F2674" i="27"/>
  <c r="F2675" i="27"/>
  <c r="F2676" i="27"/>
  <c r="F2677" i="27"/>
  <c r="F2678" i="27"/>
  <c r="F2679" i="27"/>
  <c r="F2680" i="27"/>
  <c r="F2681" i="27"/>
  <c r="F2682" i="27"/>
  <c r="F2683" i="27"/>
  <c r="F2684" i="27"/>
  <c r="F2685" i="27"/>
  <c r="F2686" i="27"/>
  <c r="F2687" i="27"/>
  <c r="F2688" i="27"/>
  <c r="F2689" i="27"/>
  <c r="F2690" i="27"/>
  <c r="F2691" i="27"/>
  <c r="F2692" i="27"/>
  <c r="F2693" i="27"/>
  <c r="F2694" i="27"/>
  <c r="F2695" i="27"/>
  <c r="F2696" i="27"/>
  <c r="F2697" i="27"/>
  <c r="F2698" i="27"/>
  <c r="F2699" i="27"/>
  <c r="F2700" i="27"/>
  <c r="F2701" i="27"/>
  <c r="F2702" i="27"/>
  <c r="F2703" i="27"/>
  <c r="F2704" i="27"/>
  <c r="F2705" i="27"/>
  <c r="F574" i="27"/>
  <c r="F575" i="27"/>
  <c r="F576" i="27"/>
  <c r="F577" i="27"/>
  <c r="F578" i="27"/>
  <c r="F579" i="27"/>
  <c r="F580" i="27"/>
  <c r="F581" i="27"/>
  <c r="F582" i="27"/>
  <c r="F583" i="27"/>
  <c r="F584" i="27"/>
  <c r="F585" i="27"/>
  <c r="F586" i="27"/>
  <c r="F587" i="27"/>
  <c r="F588" i="27"/>
  <c r="F589" i="27"/>
  <c r="F590" i="27"/>
  <c r="F591" i="27"/>
  <c r="F592" i="27"/>
  <c r="F593" i="27"/>
  <c r="F594" i="27"/>
  <c r="F595" i="27"/>
  <c r="F596" i="27"/>
  <c r="F597" i="27"/>
  <c r="F598" i="27"/>
  <c r="F599" i="27"/>
  <c r="F600" i="27"/>
  <c r="F601" i="27"/>
  <c r="F602" i="27"/>
  <c r="F603" i="27"/>
  <c r="F604" i="27"/>
  <c r="F605" i="27"/>
  <c r="F606" i="27"/>
  <c r="F607" i="27"/>
  <c r="F608" i="27"/>
  <c r="F609" i="27"/>
  <c r="F610" i="27"/>
  <c r="F611" i="27"/>
  <c r="F612" i="27"/>
  <c r="F613" i="27"/>
  <c r="F614" i="27"/>
  <c r="F615" i="27"/>
  <c r="F616" i="27"/>
  <c r="F617" i="27"/>
  <c r="F618" i="27"/>
  <c r="F619" i="27"/>
  <c r="F620" i="27"/>
  <c r="F621" i="27"/>
  <c r="F622" i="27"/>
  <c r="F623" i="27"/>
  <c r="F624" i="27"/>
  <c r="F625" i="27"/>
  <c r="F1094" i="27"/>
  <c r="F1095" i="27"/>
  <c r="F1096" i="27"/>
  <c r="F1097" i="27"/>
  <c r="F1098" i="27"/>
  <c r="F1099" i="27"/>
  <c r="F1100" i="27"/>
  <c r="F1101" i="27"/>
  <c r="F1102" i="27"/>
  <c r="F1103" i="27"/>
  <c r="F1104" i="27"/>
  <c r="F1105" i="27"/>
  <c r="F1106" i="27"/>
  <c r="F1107" i="27"/>
  <c r="F1108" i="27"/>
  <c r="F1109" i="27"/>
  <c r="F1110" i="27"/>
  <c r="F1111" i="27"/>
  <c r="F1112" i="27"/>
  <c r="F1113" i="27"/>
  <c r="F1114" i="27"/>
  <c r="F1115" i="27"/>
  <c r="F1116" i="27"/>
  <c r="F1117" i="27"/>
  <c r="F1118" i="27"/>
  <c r="F1119" i="27"/>
  <c r="F1120" i="27"/>
  <c r="F1121" i="27"/>
  <c r="F1122" i="27"/>
  <c r="F1123" i="27"/>
  <c r="F1124" i="27"/>
  <c r="F1125" i="27"/>
  <c r="F1126" i="27"/>
  <c r="F1127" i="27"/>
  <c r="F1128" i="27"/>
  <c r="F1129" i="27"/>
  <c r="F1130" i="27"/>
  <c r="F1131" i="27"/>
  <c r="F1132" i="27"/>
  <c r="F1133" i="27"/>
  <c r="F1134" i="27"/>
  <c r="F1135" i="27"/>
  <c r="F1136" i="27"/>
  <c r="F1137" i="27"/>
  <c r="F1138" i="27"/>
  <c r="F1139" i="27"/>
  <c r="F1140" i="27"/>
  <c r="F1141" i="27"/>
  <c r="F1142" i="27"/>
  <c r="F1143" i="27"/>
  <c r="F1144" i="27"/>
  <c r="F1145" i="27"/>
  <c r="F626" i="27"/>
  <c r="F627" i="27"/>
  <c r="F628" i="27"/>
  <c r="F629" i="27"/>
  <c r="F630" i="27"/>
  <c r="F631" i="27"/>
  <c r="F632" i="27"/>
  <c r="F633" i="27"/>
  <c r="F634" i="27"/>
  <c r="F635" i="27"/>
  <c r="F636" i="27"/>
  <c r="F637" i="27"/>
  <c r="F638" i="27"/>
  <c r="F639" i="27"/>
  <c r="F640" i="27"/>
  <c r="F641" i="27"/>
  <c r="F642" i="27"/>
  <c r="F643" i="27"/>
  <c r="F644" i="27"/>
  <c r="F645" i="27"/>
  <c r="F646" i="27"/>
  <c r="F647" i="27"/>
  <c r="F648" i="27"/>
  <c r="F649" i="27"/>
  <c r="F650" i="27"/>
  <c r="F651" i="27"/>
  <c r="F652" i="27"/>
  <c r="F653" i="27"/>
  <c r="F654" i="27"/>
  <c r="F655" i="27"/>
  <c r="F656" i="27"/>
  <c r="F657" i="27"/>
  <c r="F658" i="27"/>
  <c r="F659" i="27"/>
  <c r="F660" i="27"/>
  <c r="F661" i="27"/>
  <c r="F662" i="27"/>
  <c r="F663" i="27"/>
  <c r="F664" i="27"/>
  <c r="F665" i="27"/>
  <c r="F666" i="27"/>
  <c r="F667" i="27"/>
  <c r="F668" i="27"/>
  <c r="F669" i="27"/>
  <c r="F670" i="27"/>
  <c r="F671" i="27"/>
  <c r="F672" i="27"/>
  <c r="F673" i="27"/>
  <c r="F674" i="27"/>
  <c r="F675" i="27"/>
  <c r="F676" i="27"/>
  <c r="F677" i="27"/>
  <c r="F3434" i="27"/>
  <c r="F3435" i="27"/>
  <c r="F3436" i="27"/>
  <c r="F3437" i="27"/>
  <c r="F3438" i="27"/>
  <c r="F3439" i="27"/>
  <c r="F3440" i="27"/>
  <c r="F3441" i="27"/>
  <c r="F3442" i="27"/>
  <c r="F3443" i="27"/>
  <c r="F3444" i="27"/>
  <c r="F3445" i="27"/>
  <c r="F3446" i="27"/>
  <c r="F3447" i="27"/>
  <c r="F3448" i="27"/>
  <c r="F3449" i="27"/>
  <c r="F3450" i="27"/>
  <c r="F3451" i="27"/>
  <c r="F3452" i="27"/>
  <c r="F3453" i="27"/>
  <c r="F3454" i="27"/>
  <c r="F3455" i="27"/>
  <c r="F3456" i="27"/>
  <c r="F3457" i="27"/>
  <c r="F3458" i="27"/>
  <c r="F3459" i="27"/>
  <c r="F3460" i="27"/>
  <c r="F3461" i="27"/>
  <c r="F3462" i="27"/>
  <c r="F3463" i="27"/>
  <c r="F3464" i="27"/>
  <c r="F3465" i="27"/>
  <c r="F3466" i="27"/>
  <c r="F3467" i="27"/>
  <c r="F3468" i="27"/>
  <c r="F3469" i="27"/>
  <c r="F3470" i="27"/>
  <c r="F3471" i="27"/>
  <c r="F3472" i="27"/>
  <c r="F3473" i="27"/>
  <c r="F3474" i="27"/>
  <c r="F3475" i="27"/>
  <c r="F3476" i="27"/>
  <c r="F3477" i="27"/>
  <c r="F3478" i="27"/>
  <c r="F3479" i="27"/>
  <c r="F3480" i="27"/>
  <c r="F3481" i="27"/>
  <c r="F3482" i="27"/>
  <c r="F3483" i="27"/>
  <c r="F3484" i="27"/>
  <c r="F3485" i="27"/>
  <c r="F1822" i="27"/>
  <c r="F1823" i="27"/>
  <c r="F1824" i="27"/>
  <c r="F1825" i="27"/>
  <c r="F1826" i="27"/>
  <c r="F1827" i="27"/>
  <c r="F1828" i="27"/>
  <c r="F1829" i="27"/>
  <c r="F1830" i="27"/>
  <c r="F1831" i="27"/>
  <c r="F1832" i="27"/>
  <c r="F1833" i="27"/>
  <c r="F1834" i="27"/>
  <c r="F1835" i="27"/>
  <c r="F1836" i="27"/>
  <c r="F1837" i="27"/>
  <c r="F1838" i="27"/>
  <c r="F1839" i="27"/>
  <c r="F1840" i="27"/>
  <c r="F1841" i="27"/>
  <c r="F1842" i="27"/>
  <c r="F1843" i="27"/>
  <c r="F1844" i="27"/>
  <c r="F1845" i="27"/>
  <c r="F1846" i="27"/>
  <c r="F1847" i="27"/>
  <c r="F1848" i="27"/>
  <c r="F1849" i="27"/>
  <c r="F1850" i="27"/>
  <c r="F1851" i="27"/>
  <c r="F1852" i="27"/>
  <c r="F1853" i="27"/>
  <c r="F1854" i="27"/>
  <c r="F1855" i="27"/>
  <c r="F1856" i="27"/>
  <c r="F1857" i="27"/>
  <c r="F1858" i="27"/>
  <c r="F1859" i="27"/>
  <c r="F1860" i="27"/>
  <c r="F1861" i="27"/>
  <c r="F1862" i="27"/>
  <c r="F1863" i="27"/>
  <c r="F1864" i="27"/>
  <c r="F1865" i="27"/>
  <c r="F1866" i="27"/>
  <c r="F1867" i="27"/>
  <c r="F1868" i="27"/>
  <c r="F1869" i="27"/>
  <c r="F1870" i="27"/>
  <c r="F1871" i="27"/>
  <c r="F1872" i="27"/>
  <c r="F1873" i="27"/>
  <c r="F3642" i="27"/>
  <c r="F3643" i="27"/>
  <c r="F3644" i="27"/>
  <c r="F3645" i="27"/>
  <c r="F3646" i="27"/>
  <c r="F3647" i="27"/>
  <c r="F3648" i="27"/>
  <c r="F3649" i="27"/>
  <c r="F3650" i="27"/>
  <c r="F3651" i="27"/>
  <c r="F3652" i="27"/>
  <c r="F3653" i="27"/>
  <c r="F3654" i="27"/>
  <c r="F3655" i="27"/>
  <c r="F3656" i="27"/>
  <c r="F3657" i="27"/>
  <c r="F3658" i="27"/>
  <c r="F3659" i="27"/>
  <c r="F3660" i="27"/>
  <c r="F3661" i="27"/>
  <c r="F3662" i="27"/>
  <c r="F3663" i="27"/>
  <c r="F3664" i="27"/>
  <c r="F3665" i="27"/>
  <c r="F3666" i="27"/>
  <c r="F3667" i="27"/>
  <c r="F3668" i="27"/>
  <c r="F3669" i="27"/>
  <c r="F3670" i="27"/>
  <c r="F3671" i="27"/>
  <c r="F3672" i="27"/>
  <c r="F3673" i="27"/>
  <c r="F3674" i="27"/>
  <c r="F3675" i="27"/>
  <c r="F3676" i="27"/>
  <c r="F3677" i="27"/>
  <c r="F3678" i="27"/>
  <c r="F3679" i="27"/>
  <c r="F3680" i="27"/>
  <c r="F3681" i="27"/>
  <c r="F3682" i="27"/>
  <c r="F3683" i="27"/>
  <c r="F3684" i="27"/>
  <c r="F3685" i="27"/>
  <c r="F3686" i="27"/>
  <c r="F3687" i="27"/>
  <c r="F3688" i="27"/>
  <c r="F3689" i="27"/>
  <c r="F3690" i="27"/>
  <c r="F3691" i="27"/>
  <c r="F3692" i="27"/>
  <c r="F3693" i="27"/>
  <c r="F1042" i="27"/>
  <c r="F1043" i="27"/>
  <c r="F1044" i="27"/>
  <c r="F1045" i="27"/>
  <c r="F1046" i="27"/>
  <c r="F1047" i="27"/>
  <c r="F1048" i="27"/>
  <c r="F1049" i="27"/>
  <c r="F1050" i="27"/>
  <c r="F1051" i="27"/>
  <c r="F1052" i="27"/>
  <c r="F1053" i="27"/>
  <c r="F1054" i="27"/>
  <c r="F1055" i="27"/>
  <c r="F1056" i="27"/>
  <c r="F1057" i="27"/>
  <c r="F1058" i="27"/>
  <c r="F1059" i="27"/>
  <c r="F1060" i="27"/>
  <c r="F1061" i="27"/>
  <c r="F1062" i="27"/>
  <c r="F1063" i="27"/>
  <c r="F1064" i="27"/>
  <c r="F1065" i="27"/>
  <c r="F1066" i="27"/>
  <c r="F1067" i="27"/>
  <c r="F1068" i="27"/>
  <c r="F1069" i="27"/>
  <c r="F1070" i="27"/>
  <c r="F1071" i="27"/>
  <c r="F1072" i="27"/>
  <c r="F1073" i="27"/>
  <c r="F1074" i="27"/>
  <c r="F1075" i="27"/>
  <c r="F1076" i="27"/>
  <c r="F1077" i="27"/>
  <c r="F1078" i="27"/>
  <c r="F1079" i="27"/>
  <c r="F1080" i="27"/>
  <c r="F1081" i="27"/>
  <c r="F1082" i="27"/>
  <c r="F1083" i="27"/>
  <c r="F1084" i="27"/>
  <c r="F1085" i="27"/>
  <c r="F1086" i="27"/>
  <c r="F1087" i="27"/>
  <c r="F1088" i="27"/>
  <c r="F1089" i="27"/>
  <c r="F1090" i="27"/>
  <c r="F1091" i="27"/>
  <c r="F1092" i="27"/>
  <c r="F1093" i="27"/>
  <c r="F1458" i="27"/>
  <c r="F1459" i="27"/>
  <c r="F1460" i="27"/>
  <c r="F1461" i="27"/>
  <c r="F1462" i="27"/>
  <c r="F1463" i="27"/>
  <c r="F1464" i="27"/>
  <c r="F1465" i="27"/>
  <c r="F1466" i="27"/>
  <c r="F1467" i="27"/>
  <c r="F1468" i="27"/>
  <c r="F1469" i="27"/>
  <c r="F1470" i="27"/>
  <c r="F1471" i="27"/>
  <c r="F1472" i="27"/>
  <c r="F1473" i="27"/>
  <c r="F1474" i="27"/>
  <c r="F1475" i="27"/>
  <c r="F1476" i="27"/>
  <c r="F1477" i="27"/>
  <c r="F1478" i="27"/>
  <c r="F1479" i="27"/>
  <c r="F1480" i="27"/>
  <c r="F1481" i="27"/>
  <c r="F1482" i="27"/>
  <c r="F1483" i="27"/>
  <c r="F1484" i="27"/>
  <c r="F1485" i="27"/>
  <c r="F1486" i="27"/>
  <c r="F1487" i="27"/>
  <c r="F1488" i="27"/>
  <c r="F1489" i="27"/>
  <c r="F1490" i="27"/>
  <c r="F1491" i="27"/>
  <c r="F1492" i="27"/>
  <c r="F1493" i="27"/>
  <c r="F1494" i="27"/>
  <c r="F1495" i="27"/>
  <c r="F1496" i="27"/>
  <c r="F1497" i="27"/>
  <c r="F1498" i="27"/>
  <c r="F1499" i="27"/>
  <c r="F1500" i="27"/>
  <c r="F1501" i="27"/>
  <c r="F1502" i="27"/>
  <c r="F1503" i="27"/>
  <c r="F1504" i="27"/>
  <c r="F1505" i="27"/>
  <c r="F1506" i="27"/>
  <c r="F1507" i="27"/>
  <c r="F1508" i="27"/>
  <c r="F1509" i="27"/>
  <c r="F3538" i="27"/>
  <c r="F3539" i="27"/>
  <c r="F3540" i="27"/>
  <c r="F3541" i="27"/>
  <c r="F3542" i="27"/>
  <c r="F3543" i="27"/>
  <c r="F3544" i="27"/>
  <c r="F3545" i="27"/>
  <c r="F3546" i="27"/>
  <c r="F3547" i="27"/>
  <c r="F3548" i="27"/>
  <c r="F3549" i="27"/>
  <c r="F3550" i="27"/>
  <c r="F3551" i="27"/>
  <c r="F3552" i="27"/>
  <c r="F3553" i="27"/>
  <c r="F3554" i="27"/>
  <c r="F3555" i="27"/>
  <c r="F3556" i="27"/>
  <c r="F3557" i="27"/>
  <c r="F3558" i="27"/>
  <c r="F3559" i="27"/>
  <c r="F3560" i="27"/>
  <c r="F3561" i="27"/>
  <c r="F3562" i="27"/>
  <c r="F3563" i="27"/>
  <c r="F3564" i="27"/>
  <c r="F3565" i="27"/>
  <c r="F3566" i="27"/>
  <c r="F3567" i="27"/>
  <c r="F3568" i="27"/>
  <c r="F3569" i="27"/>
  <c r="F3570" i="27"/>
  <c r="F3571" i="27"/>
  <c r="F3572" i="27"/>
  <c r="F3573" i="27"/>
  <c r="F3574" i="27"/>
  <c r="F3575" i="27"/>
  <c r="F3576" i="27"/>
  <c r="F3577" i="27"/>
  <c r="F3578" i="27"/>
  <c r="F3579" i="27"/>
  <c r="F3580" i="27"/>
  <c r="F3581" i="27"/>
  <c r="F3582" i="27"/>
  <c r="F3583" i="27"/>
  <c r="F3584" i="27"/>
  <c r="F3585" i="27"/>
  <c r="F3586" i="27"/>
  <c r="F3587" i="27"/>
  <c r="F3588" i="27"/>
  <c r="F3589" i="27"/>
  <c r="F3330" i="27"/>
  <c r="F3331" i="27"/>
  <c r="F3332" i="27"/>
  <c r="F3333" i="27"/>
  <c r="F3334" i="27"/>
  <c r="F3335" i="27"/>
  <c r="F3336" i="27"/>
  <c r="F3337" i="27"/>
  <c r="F3338" i="27"/>
  <c r="F3339" i="27"/>
  <c r="F3340" i="27"/>
  <c r="F3341" i="27"/>
  <c r="F3342" i="27"/>
  <c r="F3343" i="27"/>
  <c r="F3344" i="27"/>
  <c r="F3345" i="27"/>
  <c r="F3346" i="27"/>
  <c r="F3347" i="27"/>
  <c r="F3348" i="27"/>
  <c r="F3349" i="27"/>
  <c r="F3350" i="27"/>
  <c r="F3351" i="27"/>
  <c r="F3352" i="27"/>
  <c r="F3353" i="27"/>
  <c r="F3354" i="27"/>
  <c r="F3355" i="27"/>
  <c r="F3356" i="27"/>
  <c r="F3357" i="27"/>
  <c r="F3358" i="27"/>
  <c r="F3359" i="27"/>
  <c r="F3360" i="27"/>
  <c r="F3361" i="27"/>
  <c r="F3362" i="27"/>
  <c r="F3363" i="27"/>
  <c r="F3364" i="27"/>
  <c r="F3365" i="27"/>
  <c r="F3366" i="27"/>
  <c r="F3367" i="27"/>
  <c r="F3368" i="27"/>
  <c r="F3369" i="27"/>
  <c r="F3370" i="27"/>
  <c r="F3371" i="27"/>
  <c r="F3372" i="27"/>
  <c r="F3373" i="27"/>
  <c r="F3374" i="27"/>
  <c r="F3375" i="27"/>
  <c r="F3376" i="27"/>
  <c r="F3377" i="27"/>
  <c r="F3378" i="27"/>
  <c r="F3379" i="27"/>
  <c r="F3380" i="27"/>
  <c r="F3381" i="27"/>
  <c r="F3122" i="27"/>
  <c r="F3123" i="27"/>
  <c r="F3124" i="27"/>
  <c r="F3125" i="27"/>
  <c r="F3126" i="27"/>
  <c r="F3127" i="27"/>
  <c r="F3128" i="27"/>
  <c r="F3129" i="27"/>
  <c r="F3130" i="27"/>
  <c r="F3131" i="27"/>
  <c r="F3132" i="27"/>
  <c r="F3133" i="27"/>
  <c r="F3134" i="27"/>
  <c r="F3135" i="27"/>
  <c r="F3136" i="27"/>
  <c r="F3137" i="27"/>
  <c r="F3138" i="27"/>
  <c r="F3139" i="27"/>
  <c r="F3140" i="27"/>
  <c r="F3141" i="27"/>
  <c r="F3142" i="27"/>
  <c r="F3143" i="27"/>
  <c r="F3144" i="27"/>
  <c r="F3145" i="27"/>
  <c r="F3146" i="27"/>
  <c r="F3147" i="27"/>
  <c r="F3148" i="27"/>
  <c r="F3149" i="27"/>
  <c r="F3150" i="27"/>
  <c r="F3151" i="27"/>
  <c r="F3152" i="27"/>
  <c r="F3153" i="27"/>
  <c r="F3154" i="27"/>
  <c r="F3155" i="27"/>
  <c r="F3156" i="27"/>
  <c r="F3157" i="27"/>
  <c r="F3158" i="27"/>
  <c r="F3159" i="27"/>
  <c r="F3160" i="27"/>
  <c r="F3161" i="27"/>
  <c r="F3162" i="27"/>
  <c r="F3163" i="27"/>
  <c r="F3164" i="27"/>
  <c r="F3165" i="27"/>
  <c r="F3166" i="27"/>
  <c r="F3167" i="27"/>
  <c r="F3168" i="27"/>
  <c r="F3169" i="27"/>
  <c r="F3170" i="27"/>
  <c r="F3171" i="27"/>
  <c r="F3172" i="27"/>
  <c r="F3173" i="27"/>
  <c r="F2238" i="27"/>
  <c r="F2239" i="27"/>
  <c r="F2240" i="27"/>
  <c r="F2241" i="27"/>
  <c r="F2242" i="27"/>
  <c r="F2243" i="27"/>
  <c r="F2244" i="27"/>
  <c r="F2245" i="27"/>
  <c r="F2246" i="27"/>
  <c r="F2247" i="27"/>
  <c r="F2248" i="27"/>
  <c r="F2249" i="27"/>
  <c r="F2250" i="27"/>
  <c r="F2251" i="27"/>
  <c r="F2252" i="27"/>
  <c r="F2253" i="27"/>
  <c r="F2254" i="27"/>
  <c r="F2255" i="27"/>
  <c r="F2256" i="27"/>
  <c r="F2257" i="27"/>
  <c r="F2258" i="27"/>
  <c r="F2259" i="27"/>
  <c r="F2260" i="27"/>
  <c r="F2261" i="27"/>
  <c r="F2262" i="27"/>
  <c r="F2263" i="27"/>
  <c r="F2264" i="27"/>
  <c r="F2265" i="27"/>
  <c r="F2266" i="27"/>
  <c r="F2267" i="27"/>
  <c r="F2268" i="27"/>
  <c r="F2269" i="27"/>
  <c r="F2270" i="27"/>
  <c r="F2271" i="27"/>
  <c r="F2272" i="27"/>
  <c r="F2273" i="27"/>
  <c r="F2274" i="27"/>
  <c r="F2275" i="27"/>
  <c r="F2276" i="27"/>
  <c r="F2277" i="27"/>
  <c r="F2278" i="27"/>
  <c r="F2279" i="27"/>
  <c r="F2280" i="27"/>
  <c r="F2281" i="27"/>
  <c r="F2282" i="27"/>
  <c r="F2283" i="27"/>
  <c r="F2284" i="27"/>
  <c r="F2285" i="27"/>
  <c r="F2286" i="27"/>
  <c r="F2287" i="27"/>
  <c r="F2288" i="27"/>
  <c r="F2289" i="27"/>
  <c r="F1198" i="27"/>
  <c r="F1199" i="27"/>
  <c r="F1200" i="27"/>
  <c r="F1201" i="27"/>
  <c r="F1202" i="27"/>
  <c r="F1203" i="27"/>
  <c r="F1204" i="27"/>
  <c r="F1205" i="27"/>
  <c r="F1206" i="27"/>
  <c r="F1207" i="27"/>
  <c r="F1208" i="27"/>
  <c r="F1209" i="27"/>
  <c r="F1210" i="27"/>
  <c r="F1211" i="27"/>
  <c r="F1212" i="27"/>
  <c r="F1213" i="27"/>
  <c r="F1214" i="27"/>
  <c r="F1215" i="27"/>
  <c r="F1216" i="27"/>
  <c r="F1217" i="27"/>
  <c r="F1218" i="27"/>
  <c r="F1219" i="27"/>
  <c r="F1220" i="27"/>
  <c r="F1221" i="27"/>
  <c r="F1222" i="27"/>
  <c r="F1223" i="27"/>
  <c r="F1224" i="27"/>
  <c r="F1225" i="27"/>
  <c r="F1226" i="27"/>
  <c r="F1227" i="27"/>
  <c r="F1228" i="27"/>
  <c r="F1229" i="27"/>
  <c r="F1230" i="27"/>
  <c r="F1231" i="27"/>
  <c r="F1232" i="27"/>
  <c r="F1233" i="27"/>
  <c r="F1234" i="27"/>
  <c r="F1235" i="27"/>
  <c r="F1236" i="27"/>
  <c r="F1237" i="27"/>
  <c r="F1238" i="27"/>
  <c r="F1239" i="27"/>
  <c r="F1240" i="27"/>
  <c r="F1241" i="27"/>
  <c r="F1242" i="27"/>
  <c r="F1243" i="27"/>
  <c r="F1244" i="27"/>
  <c r="F1245" i="27"/>
  <c r="F1246" i="27"/>
  <c r="F1247" i="27"/>
  <c r="F1248" i="27"/>
  <c r="F1249" i="27"/>
  <c r="F1718" i="27"/>
  <c r="F1719" i="27"/>
  <c r="F1720" i="27"/>
  <c r="F1721" i="27"/>
  <c r="F1722" i="27"/>
  <c r="F1723" i="27"/>
  <c r="F1724" i="27"/>
  <c r="F1725" i="27"/>
  <c r="F1726" i="27"/>
  <c r="F1727" i="27"/>
  <c r="F1728" i="27"/>
  <c r="F1729" i="27"/>
  <c r="F1730" i="27"/>
  <c r="F1731" i="27"/>
  <c r="F1732" i="27"/>
  <c r="F1733" i="27"/>
  <c r="F1734" i="27"/>
  <c r="F1735" i="27"/>
  <c r="F1736" i="27"/>
  <c r="F1737" i="27"/>
  <c r="F1738" i="27"/>
  <c r="F1739" i="27"/>
  <c r="F1740" i="27"/>
  <c r="F1741" i="27"/>
  <c r="F1742" i="27"/>
  <c r="F1743" i="27"/>
  <c r="F1744" i="27"/>
  <c r="F1745" i="27"/>
  <c r="F1746" i="27"/>
  <c r="F1747" i="27"/>
  <c r="F1748" i="27"/>
  <c r="F1749" i="27"/>
  <c r="F1750" i="27"/>
  <c r="F1751" i="27"/>
  <c r="F1752" i="27"/>
  <c r="F1753" i="27"/>
  <c r="F1754" i="27"/>
  <c r="F1755" i="27"/>
  <c r="F1756" i="27"/>
  <c r="F1757" i="27"/>
  <c r="F1758" i="27"/>
  <c r="F1759" i="27"/>
  <c r="F1760" i="27"/>
  <c r="F1761" i="27"/>
  <c r="F1762" i="27"/>
  <c r="F1763" i="27"/>
  <c r="F1764" i="27"/>
  <c r="F1765" i="27"/>
  <c r="F1766" i="27"/>
  <c r="F1767" i="27"/>
  <c r="F1768" i="27"/>
  <c r="F1769" i="27"/>
  <c r="F834" i="27"/>
  <c r="F835" i="27"/>
  <c r="F836" i="27"/>
  <c r="F837" i="27"/>
  <c r="F838" i="27"/>
  <c r="F839" i="27"/>
  <c r="F840" i="27"/>
  <c r="F841" i="27"/>
  <c r="F842" i="27"/>
  <c r="F843" i="27"/>
  <c r="F844" i="27"/>
  <c r="F845" i="27"/>
  <c r="F846" i="27"/>
  <c r="F847" i="27"/>
  <c r="F848" i="27"/>
  <c r="F849" i="27"/>
  <c r="F850" i="27"/>
  <c r="F851" i="27"/>
  <c r="F852" i="27"/>
  <c r="F853" i="27"/>
  <c r="F854" i="27"/>
  <c r="F855" i="27"/>
  <c r="F856" i="27"/>
  <c r="F857" i="27"/>
  <c r="F858" i="27"/>
  <c r="F859" i="27"/>
  <c r="F860" i="27"/>
  <c r="F861" i="27"/>
  <c r="F862" i="27"/>
  <c r="F863" i="27"/>
  <c r="F864" i="27"/>
  <c r="F865" i="27"/>
  <c r="F866" i="27"/>
  <c r="F867" i="27"/>
  <c r="F868" i="27"/>
  <c r="F869" i="27"/>
  <c r="F870" i="27"/>
  <c r="F871" i="27"/>
  <c r="F872" i="27"/>
  <c r="F873" i="27"/>
  <c r="F874" i="27"/>
  <c r="F875" i="27"/>
  <c r="F876" i="27"/>
  <c r="F877" i="27"/>
  <c r="F878" i="27"/>
  <c r="F879" i="27"/>
  <c r="F880" i="27"/>
  <c r="F881" i="27"/>
  <c r="F882" i="27"/>
  <c r="F883" i="27"/>
  <c r="F884" i="27"/>
  <c r="F885" i="27"/>
  <c r="F2966" i="27"/>
  <c r="F2967" i="27"/>
  <c r="F2968" i="27"/>
  <c r="F2969" i="27"/>
  <c r="F2970" i="27"/>
  <c r="F2971" i="27"/>
  <c r="F2972" i="27"/>
  <c r="F2973" i="27"/>
  <c r="F2974" i="27"/>
  <c r="F2975" i="27"/>
  <c r="F2976" i="27"/>
  <c r="F2977" i="27"/>
  <c r="F2978" i="27"/>
  <c r="F2979" i="27"/>
  <c r="F2980" i="27"/>
  <c r="F2981" i="27"/>
  <c r="F2982" i="27"/>
  <c r="F2983" i="27"/>
  <c r="F2984" i="27"/>
  <c r="F2985" i="27"/>
  <c r="F2986" i="27"/>
  <c r="F2987" i="27"/>
  <c r="F2988" i="27"/>
  <c r="F2989" i="27"/>
  <c r="F2990" i="27"/>
  <c r="F2991" i="27"/>
  <c r="F2992" i="27"/>
  <c r="F2993" i="27"/>
  <c r="F2994" i="27"/>
  <c r="F2995" i="27"/>
  <c r="F2996" i="27"/>
  <c r="F2997" i="27"/>
  <c r="F2998" i="27"/>
  <c r="F2999" i="27"/>
  <c r="F3000" i="27"/>
  <c r="F3001" i="27"/>
  <c r="F3002" i="27"/>
  <c r="F3003" i="27"/>
  <c r="F3004" i="27"/>
  <c r="F3005" i="27"/>
  <c r="F3006" i="27"/>
  <c r="F3007" i="27"/>
  <c r="F3008" i="27"/>
  <c r="F3009" i="27"/>
  <c r="F3010" i="27"/>
  <c r="F3011" i="27"/>
  <c r="F3012" i="27"/>
  <c r="F3013" i="27"/>
  <c r="F3014" i="27"/>
  <c r="F3015" i="27"/>
  <c r="F3016" i="27"/>
  <c r="F3017" i="27"/>
  <c r="F2446" i="27"/>
  <c r="F2447" i="27"/>
  <c r="F2448" i="27"/>
  <c r="F2449" i="27"/>
  <c r="F2450" i="27"/>
  <c r="F2451" i="27"/>
  <c r="F2452" i="27"/>
  <c r="F2453" i="27"/>
  <c r="F2454" i="27"/>
  <c r="F2455" i="27"/>
  <c r="F2456" i="27"/>
  <c r="F2457" i="27"/>
  <c r="F2458" i="27"/>
  <c r="F2459" i="27"/>
  <c r="F2460" i="27"/>
  <c r="F2461" i="27"/>
  <c r="F2462" i="27"/>
  <c r="F2463" i="27"/>
  <c r="F2464" i="27"/>
  <c r="F2465" i="27"/>
  <c r="F2466" i="27"/>
  <c r="F2467" i="27"/>
  <c r="F2468" i="27"/>
  <c r="F2469" i="27"/>
  <c r="F2470" i="27"/>
  <c r="F2471" i="27"/>
  <c r="F2472" i="27"/>
  <c r="F2473" i="27"/>
  <c r="F2474" i="27"/>
  <c r="F2475" i="27"/>
  <c r="F2476" i="27"/>
  <c r="F2477" i="27"/>
  <c r="F2478" i="27"/>
  <c r="F2479" i="27"/>
  <c r="F2480" i="27"/>
  <c r="F2481" i="27"/>
  <c r="F2482" i="27"/>
  <c r="F2483" i="27"/>
  <c r="F2484" i="27"/>
  <c r="F2485" i="27"/>
  <c r="F2486" i="27"/>
  <c r="F2487" i="27"/>
  <c r="F2488" i="27"/>
  <c r="F2489" i="27"/>
  <c r="F2490" i="27"/>
  <c r="F2491" i="27"/>
  <c r="F2492" i="27"/>
  <c r="F2493" i="27"/>
  <c r="F2494" i="27"/>
  <c r="F2495" i="27"/>
  <c r="F2496" i="27"/>
  <c r="F2497" i="27"/>
  <c r="F470" i="27"/>
  <c r="F471" i="27"/>
  <c r="F472" i="27"/>
  <c r="F473" i="27"/>
  <c r="F474" i="27"/>
  <c r="F475" i="27"/>
  <c r="F476" i="27"/>
  <c r="F477" i="27"/>
  <c r="F478" i="27"/>
  <c r="F479" i="27"/>
  <c r="F480" i="27"/>
  <c r="F481" i="27"/>
  <c r="F482" i="27"/>
  <c r="F483" i="27"/>
  <c r="F484" i="27"/>
  <c r="F485" i="27"/>
  <c r="F486" i="27"/>
  <c r="F487" i="27"/>
  <c r="F488" i="27"/>
  <c r="F489" i="27"/>
  <c r="F490" i="27"/>
  <c r="F491" i="27"/>
  <c r="F492" i="27"/>
  <c r="F493" i="27"/>
  <c r="F494" i="27"/>
  <c r="F495" i="27"/>
  <c r="F496" i="27"/>
  <c r="F497" i="27"/>
  <c r="F498" i="27"/>
  <c r="F499" i="27"/>
  <c r="F500" i="27"/>
  <c r="F501" i="27"/>
  <c r="F502" i="27"/>
  <c r="F503" i="27"/>
  <c r="F504" i="27"/>
  <c r="F505" i="27"/>
  <c r="F506" i="27"/>
  <c r="F507" i="27"/>
  <c r="F508" i="27"/>
  <c r="F509" i="27"/>
  <c r="F510" i="27"/>
  <c r="F511" i="27"/>
  <c r="F512" i="27"/>
  <c r="F513" i="27"/>
  <c r="F514" i="27"/>
  <c r="F515" i="27"/>
  <c r="F516" i="27"/>
  <c r="F517" i="27"/>
  <c r="F518" i="27"/>
  <c r="F519" i="27"/>
  <c r="F520" i="27"/>
  <c r="F521" i="27"/>
  <c r="F1146" i="27"/>
  <c r="F1147" i="27"/>
  <c r="F1148" i="27"/>
  <c r="F1149" i="27"/>
  <c r="F1150" i="27"/>
  <c r="F1151" i="27"/>
  <c r="F1152" i="27"/>
  <c r="F1153" i="27"/>
  <c r="F1154" i="27"/>
  <c r="F1155" i="27"/>
  <c r="F1156" i="27"/>
  <c r="F1157" i="27"/>
  <c r="F1158" i="27"/>
  <c r="F1159" i="27"/>
  <c r="F1160" i="27"/>
  <c r="F1161" i="27"/>
  <c r="F1162" i="27"/>
  <c r="F1163" i="27"/>
  <c r="F1164" i="27"/>
  <c r="F1165" i="27"/>
  <c r="F1166" i="27"/>
  <c r="F1167" i="27"/>
  <c r="F1168" i="27"/>
  <c r="F1169" i="27"/>
  <c r="F1170" i="27"/>
  <c r="F1171" i="27"/>
  <c r="F1172" i="27"/>
  <c r="F1173" i="27"/>
  <c r="F1174" i="27"/>
  <c r="F1175" i="27"/>
  <c r="F1176" i="27"/>
  <c r="F1177" i="27"/>
  <c r="F1178" i="27"/>
  <c r="F1179" i="27"/>
  <c r="F1180" i="27"/>
  <c r="F1181" i="27"/>
  <c r="F1182" i="27"/>
  <c r="F1183" i="27"/>
  <c r="F1184" i="27"/>
  <c r="F1185" i="27"/>
  <c r="F1186" i="27"/>
  <c r="F1187" i="27"/>
  <c r="F1188" i="27"/>
  <c r="F1189" i="27"/>
  <c r="F1190" i="27"/>
  <c r="F1191" i="27"/>
  <c r="F1192" i="27"/>
  <c r="F1193" i="27"/>
  <c r="F1194" i="27"/>
  <c r="F1195" i="27"/>
  <c r="F1196" i="27"/>
  <c r="F119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730" i="27"/>
  <c r="F731" i="27"/>
  <c r="F732" i="27"/>
  <c r="F733" i="27"/>
  <c r="F734" i="27"/>
  <c r="F735" i="27"/>
  <c r="F736" i="27"/>
  <c r="F737" i="27"/>
  <c r="F738" i="27"/>
  <c r="F739" i="27"/>
  <c r="F740" i="27"/>
  <c r="F741" i="27"/>
  <c r="F742" i="27"/>
  <c r="F743" i="27"/>
  <c r="F744" i="27"/>
  <c r="F745" i="27"/>
  <c r="F746" i="27"/>
  <c r="F747" i="27"/>
  <c r="F748" i="27"/>
  <c r="F749" i="27"/>
  <c r="F750" i="27"/>
  <c r="F751" i="27"/>
  <c r="F752" i="27"/>
  <c r="F753" i="27"/>
  <c r="F754" i="27"/>
  <c r="F755" i="27"/>
  <c r="F756" i="27"/>
  <c r="F757" i="27"/>
  <c r="F758" i="27"/>
  <c r="F759" i="27"/>
  <c r="F760" i="27"/>
  <c r="F761" i="27"/>
  <c r="F762" i="27"/>
  <c r="F763" i="27"/>
  <c r="F764" i="27"/>
  <c r="F765" i="27"/>
  <c r="F766" i="27"/>
  <c r="F767" i="27"/>
  <c r="F768" i="27"/>
  <c r="F769" i="27"/>
  <c r="F770" i="27"/>
  <c r="F771" i="27"/>
  <c r="F772" i="27"/>
  <c r="F773" i="27"/>
  <c r="F774" i="27"/>
  <c r="F775" i="27"/>
  <c r="F776" i="27"/>
  <c r="F777" i="27"/>
  <c r="F778" i="27"/>
  <c r="F779" i="27"/>
  <c r="F780" i="27"/>
  <c r="F781" i="27"/>
  <c r="F1406" i="27"/>
  <c r="F1407" i="27"/>
  <c r="F1408" i="27"/>
  <c r="F1409" i="27"/>
  <c r="F1410" i="27"/>
  <c r="F1411" i="27"/>
  <c r="F1412" i="27"/>
  <c r="F1413" i="27"/>
  <c r="F1414" i="27"/>
  <c r="F1415" i="27"/>
  <c r="F1416" i="27"/>
  <c r="F1417" i="27"/>
  <c r="F1418" i="27"/>
  <c r="F1419" i="27"/>
  <c r="F1420" i="27"/>
  <c r="F1421" i="27"/>
  <c r="F1422" i="27"/>
  <c r="F1423" i="27"/>
  <c r="F1424" i="27"/>
  <c r="F1425" i="27"/>
  <c r="F1426" i="27"/>
  <c r="F1427" i="27"/>
  <c r="F1428" i="27"/>
  <c r="F1429" i="27"/>
  <c r="F1430" i="27"/>
  <c r="F1431" i="27"/>
  <c r="F1432" i="27"/>
  <c r="F1433" i="27"/>
  <c r="F1434" i="27"/>
  <c r="F1435" i="27"/>
  <c r="F1436" i="27"/>
  <c r="F1437" i="27"/>
  <c r="F1438" i="27"/>
  <c r="F1439" i="27"/>
  <c r="F1440" i="27"/>
  <c r="F1441" i="27"/>
  <c r="F1442" i="27"/>
  <c r="F1443" i="27"/>
  <c r="F1444" i="27"/>
  <c r="F1445" i="27"/>
  <c r="F1446" i="27"/>
  <c r="F1447" i="27"/>
  <c r="F1448" i="27"/>
  <c r="F1449" i="27"/>
  <c r="F1450" i="27"/>
  <c r="F1451" i="27"/>
  <c r="F1452" i="27"/>
  <c r="F1453" i="27"/>
  <c r="F1454" i="27"/>
  <c r="F1455" i="27"/>
  <c r="F1456" i="27"/>
  <c r="F1457" i="27"/>
  <c r="F2602" i="27"/>
  <c r="F2603" i="27"/>
  <c r="F2604" i="27"/>
  <c r="F2605" i="27"/>
  <c r="F2606" i="27"/>
  <c r="F2607" i="27"/>
  <c r="F2608" i="27"/>
  <c r="F2609" i="27"/>
  <c r="F2610" i="27"/>
  <c r="F2611" i="27"/>
  <c r="F2612" i="27"/>
  <c r="F2613" i="27"/>
  <c r="F2614" i="27"/>
  <c r="F2615" i="27"/>
  <c r="F2616" i="27"/>
  <c r="F2617" i="27"/>
  <c r="F2618" i="27"/>
  <c r="F2619" i="27"/>
  <c r="F2620" i="27"/>
  <c r="F2621" i="27"/>
  <c r="F2622" i="27"/>
  <c r="F2623" i="27"/>
  <c r="F2624" i="27"/>
  <c r="F2625" i="27"/>
  <c r="F2626" i="27"/>
  <c r="F2627" i="27"/>
  <c r="F2628" i="27"/>
  <c r="F2629" i="27"/>
  <c r="F2630" i="27"/>
  <c r="F2631" i="27"/>
  <c r="F2632" i="27"/>
  <c r="F2633" i="27"/>
  <c r="F2634" i="27"/>
  <c r="F2635" i="27"/>
  <c r="F2636" i="27"/>
  <c r="F2637" i="27"/>
  <c r="F2638" i="27"/>
  <c r="F2639" i="27"/>
  <c r="F2640" i="27"/>
  <c r="F2641" i="27"/>
  <c r="F2642" i="27"/>
  <c r="F2643" i="27"/>
  <c r="F2644" i="27"/>
  <c r="F2645" i="27"/>
  <c r="F2646" i="27"/>
  <c r="F2647" i="27"/>
  <c r="F2648" i="27"/>
  <c r="F2649" i="27"/>
  <c r="F2650" i="27"/>
  <c r="F2651" i="27"/>
  <c r="F2652" i="27"/>
  <c r="F2653" i="27"/>
  <c r="F1614" i="27"/>
  <c r="F1615" i="27"/>
  <c r="F1616" i="27"/>
  <c r="F1617" i="27"/>
  <c r="F1618" i="27"/>
  <c r="F1619" i="27"/>
  <c r="F1620" i="27"/>
  <c r="F1621" i="27"/>
  <c r="F1622" i="27"/>
  <c r="F1623" i="27"/>
  <c r="F1624" i="27"/>
  <c r="F1625" i="27"/>
  <c r="F1626" i="27"/>
  <c r="F1627" i="27"/>
  <c r="F1628" i="27"/>
  <c r="F1629" i="27"/>
  <c r="F1630" i="27"/>
  <c r="F1631" i="27"/>
  <c r="F1632" i="27"/>
  <c r="F1633" i="27"/>
  <c r="F1634" i="27"/>
  <c r="F1635" i="27"/>
  <c r="F1636" i="27"/>
  <c r="F1637" i="27"/>
  <c r="F1638" i="27"/>
  <c r="F1639" i="27"/>
  <c r="F1640" i="27"/>
  <c r="F1641" i="27"/>
  <c r="F1642" i="27"/>
  <c r="F1643" i="27"/>
  <c r="F1644" i="27"/>
  <c r="F1645" i="27"/>
  <c r="F1646" i="27"/>
  <c r="F1647" i="27"/>
  <c r="F1648" i="27"/>
  <c r="F1649" i="27"/>
  <c r="F1650" i="27"/>
  <c r="F1651" i="27"/>
  <c r="F1652" i="27"/>
  <c r="F1653" i="27"/>
  <c r="F1654" i="27"/>
  <c r="F1655" i="27"/>
  <c r="F1656" i="27"/>
  <c r="F1657" i="27"/>
  <c r="F1658" i="27"/>
  <c r="F1659" i="27"/>
  <c r="F1660" i="27"/>
  <c r="F1661" i="27"/>
  <c r="F1662" i="27"/>
  <c r="F1663" i="27"/>
  <c r="F1664" i="27"/>
  <c r="F1665" i="27"/>
  <c r="F3018" i="27"/>
  <c r="F3019" i="27"/>
  <c r="F3020" i="27"/>
  <c r="F3021" i="27"/>
  <c r="F3022" i="27"/>
  <c r="F3023" i="27"/>
  <c r="F3024" i="27"/>
  <c r="F3025" i="27"/>
  <c r="F3026" i="27"/>
  <c r="F3027" i="27"/>
  <c r="F3028" i="27"/>
  <c r="F3029" i="27"/>
  <c r="F3030" i="27"/>
  <c r="F3031" i="27"/>
  <c r="F3032" i="27"/>
  <c r="F3033" i="27"/>
  <c r="F3034" i="27"/>
  <c r="F3035" i="27"/>
  <c r="F3036" i="27"/>
  <c r="F3037" i="27"/>
  <c r="F3038" i="27"/>
  <c r="F3039" i="27"/>
  <c r="F3040" i="27"/>
  <c r="F3041" i="27"/>
  <c r="F3042" i="27"/>
  <c r="F3043" i="27"/>
  <c r="F3044" i="27"/>
  <c r="F3045" i="27"/>
  <c r="F3046" i="27"/>
  <c r="F3047" i="27"/>
  <c r="F3048" i="27"/>
  <c r="F3049" i="27"/>
  <c r="F3050" i="27"/>
  <c r="F3051" i="27"/>
  <c r="F3052" i="27"/>
  <c r="F3053" i="27"/>
  <c r="F3054" i="27"/>
  <c r="F3055" i="27"/>
  <c r="F3056" i="27"/>
  <c r="F3057" i="27"/>
  <c r="F3058" i="27"/>
  <c r="F3059" i="27"/>
  <c r="F3060" i="27"/>
  <c r="F3061" i="27"/>
  <c r="F3062" i="27"/>
  <c r="F3063" i="27"/>
  <c r="F3064" i="27"/>
  <c r="F3065" i="27"/>
  <c r="F3066" i="27"/>
  <c r="F3067" i="27"/>
  <c r="F3068" i="27"/>
  <c r="F3069" i="27"/>
  <c r="F210" i="27"/>
  <c r="F211" i="27"/>
  <c r="F212" i="27"/>
  <c r="F213" i="27"/>
  <c r="F214" i="27"/>
  <c r="F215" i="27"/>
  <c r="F216" i="27"/>
  <c r="F217" i="27"/>
  <c r="F218" i="27"/>
  <c r="F219" i="27"/>
  <c r="F220" i="27"/>
  <c r="F221" i="27"/>
  <c r="F222" i="27"/>
  <c r="F223" i="27"/>
  <c r="F224" i="27"/>
  <c r="F225" i="27"/>
  <c r="F226" i="27"/>
  <c r="F227" i="27"/>
  <c r="F228" i="27"/>
  <c r="F229" i="27"/>
  <c r="F230" i="27"/>
  <c r="F231" i="27"/>
  <c r="F232" i="27"/>
  <c r="F233" i="27"/>
  <c r="F234" i="27"/>
  <c r="F235" i="27"/>
  <c r="F236" i="27"/>
  <c r="F237" i="27"/>
  <c r="F238" i="27"/>
  <c r="F239" i="27"/>
  <c r="F240" i="27"/>
  <c r="F241" i="27"/>
  <c r="F242" i="27"/>
  <c r="F243" i="27"/>
  <c r="F244" i="27"/>
  <c r="F245" i="27"/>
  <c r="F246" i="27"/>
  <c r="F247" i="27"/>
  <c r="F248" i="27"/>
  <c r="F249" i="27"/>
  <c r="F250" i="27"/>
  <c r="F251" i="27"/>
  <c r="F252" i="27"/>
  <c r="F253" i="27"/>
  <c r="F254" i="27"/>
  <c r="F255" i="27"/>
  <c r="F256" i="27"/>
  <c r="F257" i="27"/>
  <c r="F258" i="27"/>
  <c r="F259" i="27"/>
  <c r="F260" i="27"/>
  <c r="F261" i="27"/>
  <c r="F2134" i="27"/>
  <c r="F2135" i="27"/>
  <c r="F2136" i="27"/>
  <c r="F2137" i="27"/>
  <c r="F2138" i="27"/>
  <c r="F2139" i="27"/>
  <c r="F2140" i="27"/>
  <c r="F2141" i="27"/>
  <c r="F2142" i="27"/>
  <c r="F2143" i="27"/>
  <c r="F2144" i="27"/>
  <c r="F2145" i="27"/>
  <c r="F2146" i="27"/>
  <c r="F2147" i="27"/>
  <c r="F2148" i="27"/>
  <c r="F2149" i="27"/>
  <c r="F2150" i="27"/>
  <c r="F2151" i="27"/>
  <c r="F2152" i="27"/>
  <c r="F2153" i="27"/>
  <c r="F2154" i="27"/>
  <c r="F2155" i="27"/>
  <c r="F2156" i="27"/>
  <c r="F2157" i="27"/>
  <c r="F2158" i="27"/>
  <c r="F2159" i="27"/>
  <c r="F2160" i="27"/>
  <c r="F2161" i="27"/>
  <c r="F2162" i="27"/>
  <c r="F2163" i="27"/>
  <c r="F2164" i="27"/>
  <c r="F2165" i="27"/>
  <c r="F2166" i="27"/>
  <c r="F2167" i="27"/>
  <c r="F2168" i="27"/>
  <c r="F2169" i="27"/>
  <c r="F2170" i="27"/>
  <c r="F2171" i="27"/>
  <c r="F2172" i="27"/>
  <c r="F2173" i="27"/>
  <c r="F2174" i="27"/>
  <c r="F2175" i="27"/>
  <c r="F2176" i="27"/>
  <c r="F2177" i="27"/>
  <c r="F2178" i="27"/>
  <c r="F2179" i="27"/>
  <c r="F2180" i="27"/>
  <c r="F2181" i="27"/>
  <c r="F2182" i="27"/>
  <c r="F2183" i="27"/>
  <c r="F2184" i="27"/>
  <c r="F2185" i="27"/>
  <c r="F1874" i="27"/>
  <c r="F1875" i="27"/>
  <c r="F1876" i="27"/>
  <c r="F1877" i="27"/>
  <c r="F1878" i="27"/>
  <c r="F1879" i="27"/>
  <c r="F1880" i="27"/>
  <c r="F1881" i="27"/>
  <c r="F1882" i="27"/>
  <c r="F1883" i="27"/>
  <c r="F1884" i="27"/>
  <c r="F1885" i="27"/>
  <c r="F1886" i="27"/>
  <c r="F1887" i="27"/>
  <c r="F1888" i="27"/>
  <c r="F1889" i="27"/>
  <c r="F1890" i="27"/>
  <c r="F1891" i="27"/>
  <c r="F1892" i="27"/>
  <c r="F1893" i="27"/>
  <c r="F1894" i="27"/>
  <c r="F1895" i="27"/>
  <c r="F1896" i="27"/>
  <c r="F1897" i="27"/>
  <c r="F1898" i="27"/>
  <c r="F1899" i="27"/>
  <c r="F1900" i="27"/>
  <c r="F1901" i="27"/>
  <c r="F1902" i="27"/>
  <c r="F1903" i="27"/>
  <c r="F1904" i="27"/>
  <c r="F1905" i="27"/>
  <c r="F1906" i="27"/>
  <c r="F1907" i="27"/>
  <c r="F1908" i="27"/>
  <c r="F1909" i="27"/>
  <c r="F1910" i="27"/>
  <c r="F1911" i="27"/>
  <c r="F1912" i="27"/>
  <c r="F1913" i="27"/>
  <c r="F1914" i="27"/>
  <c r="F1915" i="27"/>
  <c r="F1916" i="27"/>
  <c r="F1917" i="27"/>
  <c r="F1918" i="27"/>
  <c r="F1919" i="27"/>
  <c r="F1920" i="27"/>
  <c r="F1921" i="27"/>
  <c r="F1922" i="27"/>
  <c r="F1923" i="27"/>
  <c r="F1924" i="27"/>
  <c r="F1925" i="27"/>
  <c r="F3799" i="27"/>
  <c r="F3800" i="27"/>
  <c r="F3801" i="27"/>
  <c r="F3802" i="27"/>
  <c r="F3803" i="27"/>
  <c r="F3804" i="27"/>
  <c r="F3805" i="27"/>
  <c r="F3806" i="27"/>
  <c r="F3807" i="27"/>
  <c r="F3808" i="27"/>
  <c r="F3809" i="27"/>
  <c r="F3810" i="27"/>
  <c r="F3811" i="27"/>
  <c r="F3812" i="27"/>
  <c r="F3813" i="27"/>
  <c r="F3814" i="27"/>
  <c r="F3815" i="27"/>
  <c r="F3816" i="27"/>
  <c r="F3817" i="27"/>
  <c r="F3818" i="27"/>
  <c r="F3819" i="27"/>
  <c r="F3820" i="27"/>
  <c r="F3821" i="27"/>
  <c r="F3822" i="27"/>
  <c r="F3823" i="27"/>
  <c r="F3824" i="27"/>
  <c r="F3825" i="27"/>
  <c r="F3826" i="27"/>
  <c r="F3827" i="27"/>
  <c r="F3828" i="27"/>
  <c r="F3829" i="27"/>
  <c r="F3830" i="27"/>
  <c r="F3831" i="27"/>
  <c r="F3832" i="27"/>
  <c r="F3833" i="27"/>
  <c r="F3834" i="27"/>
  <c r="F3835" i="27"/>
  <c r="F3836" i="27"/>
  <c r="F3837" i="27"/>
  <c r="F3838" i="27"/>
  <c r="F3839" i="27"/>
  <c r="F3840" i="27"/>
  <c r="F3841" i="27"/>
  <c r="F3842" i="27"/>
  <c r="F3843" i="27"/>
  <c r="F3844" i="27"/>
  <c r="F3845" i="27"/>
  <c r="F3846" i="27"/>
  <c r="F3847" i="27"/>
  <c r="F3848" i="27"/>
  <c r="F3849" i="27"/>
  <c r="F3850" i="27"/>
  <c r="F2" i="27"/>
  <c r="F3" i="27"/>
  <c r="F4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2186" i="27"/>
  <c r="F2187" i="27"/>
  <c r="F2188" i="27"/>
  <c r="F2189" i="27"/>
  <c r="F2190" i="27"/>
  <c r="F2191" i="27"/>
  <c r="F2192" i="27"/>
  <c r="F2193" i="27"/>
  <c r="F2194" i="27"/>
  <c r="F2195" i="27"/>
  <c r="F2196" i="27"/>
  <c r="F2197" i="27"/>
  <c r="F2198" i="27"/>
  <c r="F2199" i="27"/>
  <c r="F2200" i="27"/>
  <c r="F2201" i="27"/>
  <c r="F2202" i="27"/>
  <c r="F2203" i="27"/>
  <c r="F2204" i="27"/>
  <c r="F2205" i="27"/>
  <c r="F2206" i="27"/>
  <c r="F2207" i="27"/>
  <c r="F2208" i="27"/>
  <c r="F2209" i="27"/>
  <c r="F2210" i="27"/>
  <c r="F2211" i="27"/>
  <c r="F2212" i="27"/>
  <c r="F2213" i="27"/>
  <c r="F2214" i="27"/>
  <c r="F2215" i="27"/>
  <c r="F2216" i="27"/>
  <c r="F2217" i="27"/>
  <c r="F2218" i="27"/>
  <c r="F2219" i="27"/>
  <c r="F2220" i="27"/>
  <c r="F2221" i="27"/>
  <c r="F2222" i="27"/>
  <c r="F2223" i="27"/>
  <c r="F2224" i="27"/>
  <c r="F2225" i="27"/>
  <c r="F2226" i="27"/>
  <c r="F2227" i="27"/>
  <c r="F2228" i="27"/>
  <c r="F2229" i="27"/>
  <c r="F2230" i="27"/>
  <c r="F2231" i="27"/>
  <c r="F2232" i="27"/>
  <c r="F2233" i="27"/>
  <c r="F2234" i="27"/>
  <c r="F2235" i="27"/>
  <c r="F2236" i="27"/>
  <c r="F2237" i="27"/>
  <c r="F3903" i="27"/>
  <c r="F3904" i="27"/>
  <c r="F3905" i="27"/>
  <c r="F3906" i="27"/>
  <c r="F3907" i="27"/>
  <c r="F3908" i="27"/>
  <c r="F3909" i="27"/>
  <c r="F3910" i="27"/>
  <c r="F3911" i="27"/>
  <c r="F3912" i="27"/>
  <c r="F3913" i="27"/>
  <c r="F3914" i="27"/>
  <c r="F3915" i="27"/>
  <c r="F3916" i="27"/>
  <c r="F3917" i="27"/>
  <c r="F3918" i="27"/>
  <c r="F3919" i="27"/>
  <c r="F3920" i="27"/>
  <c r="F3921" i="27"/>
  <c r="F3922" i="27"/>
  <c r="F3923" i="27"/>
  <c r="F3924" i="27"/>
  <c r="F3925" i="27"/>
  <c r="F3926" i="27"/>
  <c r="F3927" i="27"/>
  <c r="F3928" i="27"/>
  <c r="F3929" i="27"/>
  <c r="F3930" i="27"/>
  <c r="F3931" i="27"/>
  <c r="F3932" i="27"/>
  <c r="F3933" i="27"/>
  <c r="F3934" i="27"/>
  <c r="F3935" i="27"/>
  <c r="F3936" i="27"/>
  <c r="F3937" i="27"/>
  <c r="F3938" i="27"/>
  <c r="F3939" i="27"/>
  <c r="F3940" i="27"/>
  <c r="F3941" i="27"/>
  <c r="F3942" i="27"/>
  <c r="F3943" i="27"/>
  <c r="F3944" i="27"/>
  <c r="F3945" i="27"/>
  <c r="F3946" i="27"/>
  <c r="F3947" i="27"/>
  <c r="F3948" i="27"/>
  <c r="F3949" i="27"/>
  <c r="F3950" i="27"/>
  <c r="F3951" i="27"/>
  <c r="F3952" i="27"/>
  <c r="F3953" i="27"/>
  <c r="F3954" i="27"/>
  <c r="F1250" i="27"/>
  <c r="F1251" i="27"/>
  <c r="F1252" i="27"/>
  <c r="F1253" i="27"/>
  <c r="F1254" i="27"/>
  <c r="F1255" i="27"/>
  <c r="F1256" i="27"/>
  <c r="F1257" i="27"/>
  <c r="F1258" i="27"/>
  <c r="F1259" i="27"/>
  <c r="F1260" i="27"/>
  <c r="F1261" i="27"/>
  <c r="F1262" i="27"/>
  <c r="F1263" i="27"/>
  <c r="F1264" i="27"/>
  <c r="F1265" i="27"/>
  <c r="F1266" i="27"/>
  <c r="F1267" i="27"/>
  <c r="F1268" i="27"/>
  <c r="F1269" i="27"/>
  <c r="F1270" i="27"/>
  <c r="F1271" i="27"/>
  <c r="F1272" i="27"/>
  <c r="F1273" i="27"/>
  <c r="F1274" i="27"/>
  <c r="F1275" i="27"/>
  <c r="F1276" i="27"/>
  <c r="F1277" i="27"/>
  <c r="F1278" i="27"/>
  <c r="F1279" i="27"/>
  <c r="F1280" i="27"/>
  <c r="F1281" i="27"/>
  <c r="F1282" i="27"/>
  <c r="F1283" i="27"/>
  <c r="F1284" i="27"/>
  <c r="F1285" i="27"/>
  <c r="F1286" i="27"/>
  <c r="F1287" i="27"/>
  <c r="F1288" i="27"/>
  <c r="F1289" i="27"/>
  <c r="F1290" i="27"/>
  <c r="F1291" i="27"/>
  <c r="F1292" i="27"/>
  <c r="F1293" i="27"/>
  <c r="F1294" i="27"/>
  <c r="F1295" i="27"/>
  <c r="F1296" i="27"/>
  <c r="F1297" i="27"/>
  <c r="F1298" i="27"/>
  <c r="F1299" i="27"/>
  <c r="F1300" i="27"/>
  <c r="F1301" i="27"/>
  <c r="F3955" i="27"/>
  <c r="F3956" i="27"/>
  <c r="F3957" i="27"/>
  <c r="F3958" i="27"/>
  <c r="F3959" i="27"/>
  <c r="F3960" i="27"/>
  <c r="F3961" i="27"/>
  <c r="F3962" i="27"/>
  <c r="F3963" i="27"/>
  <c r="F3964" i="27"/>
  <c r="F3965" i="27"/>
  <c r="F3966" i="27"/>
  <c r="F3967" i="27"/>
  <c r="F3968" i="27"/>
  <c r="F3969" i="27"/>
  <c r="F3970" i="27"/>
  <c r="F3971" i="27"/>
  <c r="F3972" i="27"/>
  <c r="F3973" i="27"/>
  <c r="F3974" i="27"/>
  <c r="F3975" i="27"/>
  <c r="F3976" i="27"/>
  <c r="F3977" i="27"/>
  <c r="F3978" i="27"/>
  <c r="F3979" i="27"/>
  <c r="F3980" i="27"/>
  <c r="F3981" i="27"/>
  <c r="F3982" i="27"/>
  <c r="F3983" i="27"/>
  <c r="F3984" i="27"/>
  <c r="F3985" i="27"/>
  <c r="F3986" i="27"/>
  <c r="F3987" i="27"/>
  <c r="F3988" i="27"/>
  <c r="F3989" i="27"/>
  <c r="F3990" i="27"/>
  <c r="F3991" i="27"/>
  <c r="F3992" i="27"/>
  <c r="F3993" i="27"/>
  <c r="F3994" i="27"/>
  <c r="F3995" i="27"/>
  <c r="F3996" i="27"/>
  <c r="F3997" i="27"/>
  <c r="F3998" i="27"/>
  <c r="F3999" i="27"/>
  <c r="F4000" i="27"/>
  <c r="F4001" i="27"/>
  <c r="F4002" i="27"/>
  <c r="F4003" i="27"/>
  <c r="F4004" i="27"/>
  <c r="F4005" i="27"/>
  <c r="F4006" i="27"/>
  <c r="F2810" i="27"/>
  <c r="F2811" i="27"/>
  <c r="F2812" i="27"/>
  <c r="F2813" i="27"/>
  <c r="F2814" i="27"/>
  <c r="F2815" i="27"/>
  <c r="F2816" i="27"/>
  <c r="F2817" i="27"/>
  <c r="F2818" i="27"/>
  <c r="F2819" i="27"/>
  <c r="F2820" i="27"/>
  <c r="F2821" i="27"/>
  <c r="F2822" i="27"/>
  <c r="F2823" i="27"/>
  <c r="F2824" i="27"/>
  <c r="F2825" i="27"/>
  <c r="F2826" i="27"/>
  <c r="F2827" i="27"/>
  <c r="F2828" i="27"/>
  <c r="F2829" i="27"/>
  <c r="F2830" i="27"/>
  <c r="F2831" i="27"/>
  <c r="F2832" i="27"/>
  <c r="F2833" i="27"/>
  <c r="F2834" i="27"/>
  <c r="F2835" i="27"/>
  <c r="F2836" i="27"/>
  <c r="F2837" i="27"/>
  <c r="F2838" i="27"/>
  <c r="F2839" i="27"/>
  <c r="F2840" i="27"/>
  <c r="F2841" i="27"/>
  <c r="F2842" i="27"/>
  <c r="F2843" i="27"/>
  <c r="F2844" i="27"/>
  <c r="F2845" i="27"/>
  <c r="F2846" i="27"/>
  <c r="F2847" i="27"/>
  <c r="F2848" i="27"/>
  <c r="F2849" i="27"/>
  <c r="F2850" i="27"/>
  <c r="F2851" i="27"/>
  <c r="F2852" i="27"/>
  <c r="F2853" i="27"/>
  <c r="F2854" i="27"/>
  <c r="F2855" i="27"/>
  <c r="F2856" i="27"/>
  <c r="F2857" i="27"/>
  <c r="F2858" i="27"/>
  <c r="F2859" i="27"/>
  <c r="F2860" i="27"/>
  <c r="F2861" i="27"/>
  <c r="W2861" i="27" l="1"/>
  <c r="X2861" i="27" s="1"/>
  <c r="Q2861" i="27"/>
  <c r="R2861" i="27" s="1"/>
  <c r="K2861" i="27"/>
  <c r="L2861" i="27" s="1"/>
  <c r="W2860" i="27"/>
  <c r="X2860" i="27" s="1"/>
  <c r="Q2860" i="27"/>
  <c r="R2860" i="27" s="1"/>
  <c r="K2860" i="27"/>
  <c r="L2860" i="27" s="1"/>
  <c r="W2859" i="27"/>
  <c r="X2859" i="27" s="1"/>
  <c r="Q2859" i="27"/>
  <c r="R2859" i="27" s="1"/>
  <c r="K2859" i="27"/>
  <c r="L2859" i="27" s="1"/>
  <c r="W2858" i="27"/>
  <c r="X2858" i="27" s="1"/>
  <c r="Q2858" i="27"/>
  <c r="R2858" i="27" s="1"/>
  <c r="K2858" i="27"/>
  <c r="L2858" i="27" s="1"/>
  <c r="W2857" i="27"/>
  <c r="X2857" i="27" s="1"/>
  <c r="Q2857" i="27"/>
  <c r="R2857" i="27" s="1"/>
  <c r="K2857" i="27"/>
  <c r="L2857" i="27" s="1"/>
  <c r="W2856" i="27"/>
  <c r="X2856" i="27" s="1"/>
  <c r="Q2856" i="27"/>
  <c r="R2856" i="27" s="1"/>
  <c r="K2856" i="27"/>
  <c r="L2856" i="27" s="1"/>
  <c r="W2855" i="27"/>
  <c r="X2855" i="27" s="1"/>
  <c r="Q2855" i="27"/>
  <c r="R2855" i="27" s="1"/>
  <c r="K2855" i="27"/>
  <c r="L2855" i="27" s="1"/>
  <c r="W2854" i="27"/>
  <c r="X2854" i="27" s="1"/>
  <c r="Q2854" i="27"/>
  <c r="R2854" i="27" s="1"/>
  <c r="K2854" i="27"/>
  <c r="L2854" i="27" s="1"/>
  <c r="W2853" i="27"/>
  <c r="X2853" i="27" s="1"/>
  <c r="Q2853" i="27"/>
  <c r="R2853" i="27" s="1"/>
  <c r="K2853" i="27"/>
  <c r="L2853" i="27" s="1"/>
  <c r="W2852" i="27"/>
  <c r="X2852" i="27" s="1"/>
  <c r="Q2852" i="27"/>
  <c r="R2852" i="27" s="1"/>
  <c r="K2852" i="27"/>
  <c r="L2852" i="27" s="1"/>
  <c r="W2851" i="27"/>
  <c r="X2851" i="27" s="1"/>
  <c r="Q2851" i="27"/>
  <c r="R2851" i="27" s="1"/>
  <c r="K2851" i="27"/>
  <c r="L2851" i="27" s="1"/>
  <c r="W2850" i="27"/>
  <c r="X2850" i="27" s="1"/>
  <c r="Q2850" i="27"/>
  <c r="R2850" i="27" s="1"/>
  <c r="K2850" i="27"/>
  <c r="L2850" i="27" s="1"/>
  <c r="W2849" i="27"/>
  <c r="X2849" i="27" s="1"/>
  <c r="Q2849" i="27"/>
  <c r="R2849" i="27" s="1"/>
  <c r="K2849" i="27"/>
  <c r="L2849" i="27" s="1"/>
  <c r="W2848" i="27"/>
  <c r="X2848" i="27" s="1"/>
  <c r="Q2848" i="27"/>
  <c r="R2848" i="27" s="1"/>
  <c r="K2848" i="27"/>
  <c r="L2848" i="27" s="1"/>
  <c r="W2847" i="27"/>
  <c r="X2847" i="27" s="1"/>
  <c r="Q2847" i="27"/>
  <c r="R2847" i="27" s="1"/>
  <c r="K2847" i="27"/>
  <c r="L2847" i="27" s="1"/>
  <c r="W2846" i="27"/>
  <c r="X2846" i="27" s="1"/>
  <c r="Q2846" i="27"/>
  <c r="R2846" i="27" s="1"/>
  <c r="K2846" i="27"/>
  <c r="L2846" i="27" s="1"/>
  <c r="W2845" i="27"/>
  <c r="X2845" i="27" s="1"/>
  <c r="Q2845" i="27"/>
  <c r="R2845" i="27" s="1"/>
  <c r="K2845" i="27"/>
  <c r="L2845" i="27" s="1"/>
  <c r="W2844" i="27"/>
  <c r="X2844" i="27" s="1"/>
  <c r="Q2844" i="27"/>
  <c r="R2844" i="27" s="1"/>
  <c r="K2844" i="27"/>
  <c r="L2844" i="27" s="1"/>
  <c r="W2843" i="27"/>
  <c r="X2843" i="27" s="1"/>
  <c r="Q2843" i="27"/>
  <c r="R2843" i="27" s="1"/>
  <c r="K2843" i="27"/>
  <c r="L2843" i="27" s="1"/>
  <c r="W2842" i="27"/>
  <c r="X2842" i="27" s="1"/>
  <c r="Q2842" i="27"/>
  <c r="R2842" i="27" s="1"/>
  <c r="K2842" i="27"/>
  <c r="L2842" i="27" s="1"/>
  <c r="W2841" i="27"/>
  <c r="X2841" i="27" s="1"/>
  <c r="Q2841" i="27"/>
  <c r="R2841" i="27" s="1"/>
  <c r="K2841" i="27"/>
  <c r="L2841" i="27" s="1"/>
  <c r="W2840" i="27"/>
  <c r="X2840" i="27" s="1"/>
  <c r="Q2840" i="27"/>
  <c r="R2840" i="27" s="1"/>
  <c r="K2840" i="27"/>
  <c r="L2840" i="27" s="1"/>
  <c r="W2839" i="27"/>
  <c r="X2839" i="27" s="1"/>
  <c r="Q2839" i="27"/>
  <c r="R2839" i="27" s="1"/>
  <c r="K2839" i="27"/>
  <c r="L2839" i="27" s="1"/>
  <c r="W2838" i="27"/>
  <c r="X2838" i="27" s="1"/>
  <c r="Q2838" i="27"/>
  <c r="R2838" i="27" s="1"/>
  <c r="K2838" i="27"/>
  <c r="L2838" i="27" s="1"/>
  <c r="W2837" i="27"/>
  <c r="X2837" i="27" s="1"/>
  <c r="Q2837" i="27"/>
  <c r="R2837" i="27" s="1"/>
  <c r="K2837" i="27"/>
  <c r="L2837" i="27" s="1"/>
  <c r="W2836" i="27"/>
  <c r="X2836" i="27" s="1"/>
  <c r="Q2836" i="27"/>
  <c r="R2836" i="27" s="1"/>
  <c r="K2836" i="27"/>
  <c r="L2836" i="27" s="1"/>
  <c r="W2835" i="27"/>
  <c r="X2835" i="27" s="1"/>
  <c r="Q2835" i="27"/>
  <c r="R2835" i="27" s="1"/>
  <c r="K2835" i="27"/>
  <c r="L2835" i="27" s="1"/>
  <c r="W2834" i="27"/>
  <c r="X2834" i="27" s="1"/>
  <c r="Q2834" i="27"/>
  <c r="R2834" i="27" s="1"/>
  <c r="K2834" i="27"/>
  <c r="L2834" i="27" s="1"/>
  <c r="W2833" i="27"/>
  <c r="X2833" i="27" s="1"/>
  <c r="Q2833" i="27"/>
  <c r="R2833" i="27" s="1"/>
  <c r="K2833" i="27"/>
  <c r="W2832" i="27"/>
  <c r="X2832" i="27" s="1"/>
  <c r="Q2832" i="27"/>
  <c r="R2832" i="27" s="1"/>
  <c r="K2832" i="27"/>
  <c r="L2832" i="27" s="1"/>
  <c r="W2831" i="27"/>
  <c r="X2831" i="27" s="1"/>
  <c r="Q2831" i="27"/>
  <c r="R2831" i="27" s="1"/>
  <c r="K2831" i="27"/>
  <c r="L2831" i="27" s="1"/>
  <c r="W2830" i="27"/>
  <c r="X2830" i="27" s="1"/>
  <c r="Q2830" i="27"/>
  <c r="R2830" i="27" s="1"/>
  <c r="K2830" i="27"/>
  <c r="L2830" i="27" s="1"/>
  <c r="W2829" i="27"/>
  <c r="X2829" i="27" s="1"/>
  <c r="Q2829" i="27"/>
  <c r="R2829" i="27" s="1"/>
  <c r="K2829" i="27"/>
  <c r="L2829" i="27" s="1"/>
  <c r="W2828" i="27"/>
  <c r="X2828" i="27" s="1"/>
  <c r="Q2828" i="27"/>
  <c r="R2828" i="27" s="1"/>
  <c r="K2828" i="27"/>
  <c r="L2828" i="27" s="1"/>
  <c r="W2827" i="27"/>
  <c r="X2827" i="27" s="1"/>
  <c r="Q2827" i="27"/>
  <c r="R2827" i="27" s="1"/>
  <c r="K2827" i="27"/>
  <c r="L2827" i="27" s="1"/>
  <c r="W2826" i="27"/>
  <c r="X2826" i="27" s="1"/>
  <c r="Q2826" i="27"/>
  <c r="R2826" i="27" s="1"/>
  <c r="K2826" i="27"/>
  <c r="L2826" i="27" s="1"/>
  <c r="W2825" i="27"/>
  <c r="X2825" i="27" s="1"/>
  <c r="Q2825" i="27"/>
  <c r="R2825" i="27" s="1"/>
  <c r="K2825" i="27"/>
  <c r="L2825" i="27" s="1"/>
  <c r="W2824" i="27"/>
  <c r="X2824" i="27" s="1"/>
  <c r="Q2824" i="27"/>
  <c r="R2824" i="27" s="1"/>
  <c r="K2824" i="27"/>
  <c r="L2824" i="27" s="1"/>
  <c r="W2823" i="27"/>
  <c r="X2823" i="27" s="1"/>
  <c r="Q2823" i="27"/>
  <c r="R2823" i="27" s="1"/>
  <c r="K2823" i="27"/>
  <c r="L2823" i="27" s="1"/>
  <c r="W2822" i="27"/>
  <c r="X2822" i="27" s="1"/>
  <c r="Q2822" i="27"/>
  <c r="R2822" i="27" s="1"/>
  <c r="K2822" i="27"/>
  <c r="L2822" i="27" s="1"/>
  <c r="W2821" i="27"/>
  <c r="X2821" i="27" s="1"/>
  <c r="Q2821" i="27"/>
  <c r="R2821" i="27" s="1"/>
  <c r="K2821" i="27"/>
  <c r="L2821" i="27" s="1"/>
  <c r="W2820" i="27"/>
  <c r="X2820" i="27" s="1"/>
  <c r="Q2820" i="27"/>
  <c r="R2820" i="27" s="1"/>
  <c r="K2820" i="27"/>
  <c r="L2820" i="27" s="1"/>
  <c r="W2819" i="27"/>
  <c r="X2819" i="27" s="1"/>
  <c r="Q2819" i="27"/>
  <c r="R2819" i="27" s="1"/>
  <c r="K2819" i="27"/>
  <c r="W2818" i="27"/>
  <c r="X2818" i="27" s="1"/>
  <c r="Q2818" i="27"/>
  <c r="R2818" i="27" s="1"/>
  <c r="K2818" i="27"/>
  <c r="L2818" i="27" s="1"/>
  <c r="W2817" i="27"/>
  <c r="X2817" i="27" s="1"/>
  <c r="Q2817" i="27"/>
  <c r="R2817" i="27" s="1"/>
  <c r="K2817" i="27"/>
  <c r="L2817" i="27" s="1"/>
  <c r="W2816" i="27"/>
  <c r="X2816" i="27" s="1"/>
  <c r="Q2816" i="27"/>
  <c r="R2816" i="27" s="1"/>
  <c r="K2816" i="27"/>
  <c r="L2816" i="27" s="1"/>
  <c r="W2815" i="27"/>
  <c r="X2815" i="27" s="1"/>
  <c r="Q2815" i="27"/>
  <c r="R2815" i="27" s="1"/>
  <c r="K2815" i="27"/>
  <c r="L2815" i="27" s="1"/>
  <c r="W2814" i="27"/>
  <c r="X2814" i="27" s="1"/>
  <c r="Q2814" i="27"/>
  <c r="R2814" i="27" s="1"/>
  <c r="K2814" i="27"/>
  <c r="L2814" i="27" s="1"/>
  <c r="W2813" i="27"/>
  <c r="X2813" i="27" s="1"/>
  <c r="Q2813" i="27"/>
  <c r="R2813" i="27" s="1"/>
  <c r="K2813" i="27"/>
  <c r="L2813" i="27" s="1"/>
  <c r="W2812" i="27"/>
  <c r="X2812" i="27" s="1"/>
  <c r="Q2812" i="27"/>
  <c r="K2812" i="27"/>
  <c r="L2812" i="27" s="1"/>
  <c r="W2811" i="27"/>
  <c r="Q2811" i="27"/>
  <c r="K2811" i="27"/>
  <c r="W2810" i="27"/>
  <c r="Q2810" i="27"/>
  <c r="K2810" i="27"/>
  <c r="L2810" i="27" s="1"/>
  <c r="W4006" i="27"/>
  <c r="X4006" i="27" s="1"/>
  <c r="Q4006" i="27"/>
  <c r="R4006" i="27" s="1"/>
  <c r="K4006" i="27"/>
  <c r="L4006" i="27" s="1"/>
  <c r="W4005" i="27"/>
  <c r="X4005" i="27" s="1"/>
  <c r="Q4005" i="27"/>
  <c r="R4005" i="27" s="1"/>
  <c r="K4005" i="27"/>
  <c r="L4005" i="27" s="1"/>
  <c r="W4004" i="27"/>
  <c r="X4004" i="27" s="1"/>
  <c r="Q4004" i="27"/>
  <c r="R4004" i="27" s="1"/>
  <c r="K4004" i="27"/>
  <c r="L4004" i="27" s="1"/>
  <c r="W4003" i="27"/>
  <c r="X4003" i="27" s="1"/>
  <c r="Q4003" i="27"/>
  <c r="R4003" i="27" s="1"/>
  <c r="K4003" i="27"/>
  <c r="L4003" i="27" s="1"/>
  <c r="W4002" i="27"/>
  <c r="X4002" i="27" s="1"/>
  <c r="Q4002" i="27"/>
  <c r="R4002" i="27" s="1"/>
  <c r="K4002" i="27"/>
  <c r="L4002" i="27" s="1"/>
  <c r="W4001" i="27"/>
  <c r="X4001" i="27" s="1"/>
  <c r="Q4001" i="27"/>
  <c r="R4001" i="27" s="1"/>
  <c r="K4001" i="27"/>
  <c r="L4001" i="27" s="1"/>
  <c r="W4000" i="27"/>
  <c r="X4000" i="27" s="1"/>
  <c r="Q4000" i="27"/>
  <c r="R4000" i="27" s="1"/>
  <c r="K4000" i="27"/>
  <c r="L4000" i="27" s="1"/>
  <c r="W3999" i="27"/>
  <c r="X3999" i="27" s="1"/>
  <c r="Q3999" i="27"/>
  <c r="R3999" i="27" s="1"/>
  <c r="K3999" i="27"/>
  <c r="L3999" i="27" s="1"/>
  <c r="W3998" i="27"/>
  <c r="X3998" i="27" s="1"/>
  <c r="Q3998" i="27"/>
  <c r="R3998" i="27" s="1"/>
  <c r="K3998" i="27"/>
  <c r="L3998" i="27" s="1"/>
  <c r="W3997" i="27"/>
  <c r="X3997" i="27" s="1"/>
  <c r="Q3997" i="27"/>
  <c r="R3997" i="27" s="1"/>
  <c r="K3997" i="27"/>
  <c r="L3997" i="27" s="1"/>
  <c r="W3996" i="27"/>
  <c r="X3996" i="27" s="1"/>
  <c r="Q3996" i="27"/>
  <c r="R3996" i="27" s="1"/>
  <c r="K3996" i="27"/>
  <c r="L3996" i="27" s="1"/>
  <c r="W3995" i="27"/>
  <c r="X3995" i="27" s="1"/>
  <c r="Q3995" i="27"/>
  <c r="R3995" i="27" s="1"/>
  <c r="K3995" i="27"/>
  <c r="L3995" i="27" s="1"/>
  <c r="W3994" i="27"/>
  <c r="X3994" i="27" s="1"/>
  <c r="Q3994" i="27"/>
  <c r="R3994" i="27" s="1"/>
  <c r="K3994" i="27"/>
  <c r="L3994" i="27" s="1"/>
  <c r="W3993" i="27"/>
  <c r="X3993" i="27" s="1"/>
  <c r="Q3993" i="27"/>
  <c r="R3993" i="27" s="1"/>
  <c r="K3993" i="27"/>
  <c r="L3993" i="27" s="1"/>
  <c r="W3992" i="27"/>
  <c r="X3992" i="27" s="1"/>
  <c r="Q3992" i="27"/>
  <c r="R3992" i="27" s="1"/>
  <c r="K3992" i="27"/>
  <c r="L3992" i="27" s="1"/>
  <c r="W3991" i="27"/>
  <c r="X3991" i="27" s="1"/>
  <c r="Q3991" i="27"/>
  <c r="R3991" i="27" s="1"/>
  <c r="K3991" i="27"/>
  <c r="L3991" i="27" s="1"/>
  <c r="W3990" i="27"/>
  <c r="X3990" i="27" s="1"/>
  <c r="Q3990" i="27"/>
  <c r="R3990" i="27" s="1"/>
  <c r="K3990" i="27"/>
  <c r="L3990" i="27" s="1"/>
  <c r="W3989" i="27"/>
  <c r="X3989" i="27" s="1"/>
  <c r="Q3989" i="27"/>
  <c r="R3989" i="27" s="1"/>
  <c r="K3989" i="27"/>
  <c r="L3989" i="27" s="1"/>
  <c r="W3988" i="27"/>
  <c r="X3988" i="27" s="1"/>
  <c r="Q3988" i="27"/>
  <c r="R3988" i="27" s="1"/>
  <c r="K3988" i="27"/>
  <c r="W3987" i="27"/>
  <c r="X3987" i="27" s="1"/>
  <c r="Q3987" i="27"/>
  <c r="R3987" i="27" s="1"/>
  <c r="K3987" i="27"/>
  <c r="L3987" i="27" s="1"/>
  <c r="W3986" i="27"/>
  <c r="X3986" i="27" s="1"/>
  <c r="Q3986" i="27"/>
  <c r="R3986" i="27" s="1"/>
  <c r="K3986" i="27"/>
  <c r="W3985" i="27"/>
  <c r="X3985" i="27" s="1"/>
  <c r="Q3985" i="27"/>
  <c r="R3985" i="27" s="1"/>
  <c r="K3985" i="27"/>
  <c r="L3985" i="27" s="1"/>
  <c r="W3984" i="27"/>
  <c r="X3984" i="27" s="1"/>
  <c r="Q3984" i="27"/>
  <c r="R3984" i="27" s="1"/>
  <c r="K3984" i="27"/>
  <c r="W3983" i="27"/>
  <c r="X3983" i="27" s="1"/>
  <c r="Q3983" i="27"/>
  <c r="R3983" i="27" s="1"/>
  <c r="K3983" i="27"/>
  <c r="L3983" i="27" s="1"/>
  <c r="W3982" i="27"/>
  <c r="X3982" i="27" s="1"/>
  <c r="Q3982" i="27"/>
  <c r="R3982" i="27" s="1"/>
  <c r="K3982" i="27"/>
  <c r="L3982" i="27" s="1"/>
  <c r="W3981" i="27"/>
  <c r="X3981" i="27" s="1"/>
  <c r="Q3981" i="27"/>
  <c r="R3981" i="27" s="1"/>
  <c r="K3981" i="27"/>
  <c r="L3981" i="27" s="1"/>
  <c r="W3980" i="27"/>
  <c r="X3980" i="27" s="1"/>
  <c r="Q3980" i="27"/>
  <c r="R3980" i="27" s="1"/>
  <c r="K3980" i="27"/>
  <c r="L3980" i="27" s="1"/>
  <c r="W3979" i="27"/>
  <c r="X3979" i="27" s="1"/>
  <c r="Q3979" i="27"/>
  <c r="R3979" i="27" s="1"/>
  <c r="K3979" i="27"/>
  <c r="L3979" i="27" s="1"/>
  <c r="W3978" i="27"/>
  <c r="X3978" i="27" s="1"/>
  <c r="Q3978" i="27"/>
  <c r="R3978" i="27" s="1"/>
  <c r="K3978" i="27"/>
  <c r="L3978" i="27" s="1"/>
  <c r="W3977" i="27"/>
  <c r="X3977" i="27" s="1"/>
  <c r="Q3977" i="27"/>
  <c r="R3977" i="27" s="1"/>
  <c r="K3977" i="27"/>
  <c r="L3977" i="27" s="1"/>
  <c r="W3976" i="27"/>
  <c r="X3976" i="27" s="1"/>
  <c r="Q3976" i="27"/>
  <c r="R3976" i="27" s="1"/>
  <c r="K3976" i="27"/>
  <c r="L3976" i="27" s="1"/>
  <c r="W3975" i="27"/>
  <c r="X3975" i="27" s="1"/>
  <c r="Q3975" i="27"/>
  <c r="R3975" i="27" s="1"/>
  <c r="K3975" i="27"/>
  <c r="L3975" i="27" s="1"/>
  <c r="W3974" i="27"/>
  <c r="X3974" i="27" s="1"/>
  <c r="Q3974" i="27"/>
  <c r="R3974" i="27" s="1"/>
  <c r="K3974" i="27"/>
  <c r="L3974" i="27" s="1"/>
  <c r="W3973" i="27"/>
  <c r="X3973" i="27" s="1"/>
  <c r="Q3973" i="27"/>
  <c r="R3973" i="27" s="1"/>
  <c r="K3973" i="27"/>
  <c r="L3973" i="27" s="1"/>
  <c r="W3972" i="27"/>
  <c r="X3972" i="27" s="1"/>
  <c r="Q3972" i="27"/>
  <c r="R3972" i="27" s="1"/>
  <c r="K3972" i="27"/>
  <c r="L3972" i="27" s="1"/>
  <c r="W3971" i="27"/>
  <c r="X3971" i="27" s="1"/>
  <c r="Q3971" i="27"/>
  <c r="R3971" i="27" s="1"/>
  <c r="K3971" i="27"/>
  <c r="L3971" i="27" s="1"/>
  <c r="W3970" i="27"/>
  <c r="X3970" i="27" s="1"/>
  <c r="Q3970" i="27"/>
  <c r="R3970" i="27" s="1"/>
  <c r="K3970" i="27"/>
  <c r="W3969" i="27"/>
  <c r="X3969" i="27" s="1"/>
  <c r="Q3969" i="27"/>
  <c r="R3969" i="27" s="1"/>
  <c r="K3969" i="27"/>
  <c r="L3969" i="27" s="1"/>
  <c r="W3968" i="27"/>
  <c r="X3968" i="27" s="1"/>
  <c r="Q3968" i="27"/>
  <c r="R3968" i="27" s="1"/>
  <c r="K3968" i="27"/>
  <c r="L3968" i="27" s="1"/>
  <c r="W3967" i="27"/>
  <c r="X3967" i="27" s="1"/>
  <c r="Q3967" i="27"/>
  <c r="R3967" i="27" s="1"/>
  <c r="K3967" i="27"/>
  <c r="L3967" i="27" s="1"/>
  <c r="W3966" i="27"/>
  <c r="X3966" i="27" s="1"/>
  <c r="Q3966" i="27"/>
  <c r="R3966" i="27" s="1"/>
  <c r="K3966" i="27"/>
  <c r="W3965" i="27"/>
  <c r="X3965" i="27" s="1"/>
  <c r="Q3965" i="27"/>
  <c r="R3965" i="27" s="1"/>
  <c r="K3965" i="27"/>
  <c r="L3965" i="27" s="1"/>
  <c r="W3964" i="27"/>
  <c r="X3964" i="27" s="1"/>
  <c r="Q3964" i="27"/>
  <c r="R3964" i="27" s="1"/>
  <c r="K3964" i="27"/>
  <c r="L3964" i="27" s="1"/>
  <c r="W3963" i="27"/>
  <c r="X3963" i="27" s="1"/>
  <c r="Q3963" i="27"/>
  <c r="R3963" i="27" s="1"/>
  <c r="K3963" i="27"/>
  <c r="L3963" i="27" s="1"/>
  <c r="W3962" i="27"/>
  <c r="X3962" i="27" s="1"/>
  <c r="Q3962" i="27"/>
  <c r="R3962" i="27" s="1"/>
  <c r="K3962" i="27"/>
  <c r="L3962" i="27" s="1"/>
  <c r="W3961" i="27"/>
  <c r="X3961" i="27" s="1"/>
  <c r="Q3961" i="27"/>
  <c r="R3961" i="27" s="1"/>
  <c r="K3961" i="27"/>
  <c r="L3961" i="27" s="1"/>
  <c r="W3960" i="27"/>
  <c r="X3960" i="27" s="1"/>
  <c r="Q3960" i="27"/>
  <c r="R3960" i="27" s="1"/>
  <c r="K3960" i="27"/>
  <c r="L3960" i="27" s="1"/>
  <c r="W3959" i="27"/>
  <c r="X3959" i="27" s="1"/>
  <c r="Q3959" i="27"/>
  <c r="R3959" i="27" s="1"/>
  <c r="K3959" i="27"/>
  <c r="L3959" i="27" s="1"/>
  <c r="W3958" i="27"/>
  <c r="X3958" i="27" s="1"/>
  <c r="Q3958" i="27"/>
  <c r="R3958" i="27" s="1"/>
  <c r="K3958" i="27"/>
  <c r="W3957" i="27"/>
  <c r="X3957" i="27" s="1"/>
  <c r="Q3957" i="27"/>
  <c r="R3957" i="27" s="1"/>
  <c r="K3957" i="27"/>
  <c r="L3957" i="27" s="1"/>
  <c r="W3956" i="27"/>
  <c r="Q3956" i="27"/>
  <c r="R3956" i="27" s="1"/>
  <c r="K3956" i="27"/>
  <c r="W3955" i="27"/>
  <c r="Q3955" i="27"/>
  <c r="K3955" i="27"/>
  <c r="W1301" i="27"/>
  <c r="X1301" i="27" s="1"/>
  <c r="Q1301" i="27"/>
  <c r="R1301" i="27" s="1"/>
  <c r="K1301" i="27"/>
  <c r="W1300" i="27"/>
  <c r="X1300" i="27" s="1"/>
  <c r="Q1300" i="27"/>
  <c r="R1300" i="27" s="1"/>
  <c r="K1300" i="27"/>
  <c r="L1300" i="27" s="1"/>
  <c r="W1299" i="27"/>
  <c r="X1299" i="27" s="1"/>
  <c r="Q1299" i="27"/>
  <c r="R1299" i="27" s="1"/>
  <c r="K1299" i="27"/>
  <c r="W1298" i="27"/>
  <c r="X1298" i="27" s="1"/>
  <c r="Q1298" i="27"/>
  <c r="R1298" i="27" s="1"/>
  <c r="K1298" i="27"/>
  <c r="L1298" i="27" s="1"/>
  <c r="W1297" i="27"/>
  <c r="X1297" i="27" s="1"/>
  <c r="Q1297" i="27"/>
  <c r="R1297" i="27" s="1"/>
  <c r="K1297" i="27"/>
  <c r="L1297" i="27" s="1"/>
  <c r="W1296" i="27"/>
  <c r="X1296" i="27" s="1"/>
  <c r="Q1296" i="27"/>
  <c r="R1296" i="27" s="1"/>
  <c r="K1296" i="27"/>
  <c r="L1296" i="27" s="1"/>
  <c r="W1295" i="27"/>
  <c r="X1295" i="27" s="1"/>
  <c r="Q1295" i="27"/>
  <c r="R1295" i="27" s="1"/>
  <c r="K1295" i="27"/>
  <c r="L1295" i="27" s="1"/>
  <c r="W1294" i="27"/>
  <c r="X1294" i="27" s="1"/>
  <c r="Q1294" i="27"/>
  <c r="R1294" i="27" s="1"/>
  <c r="K1294" i="27"/>
  <c r="L1294" i="27" s="1"/>
  <c r="W1293" i="27"/>
  <c r="X1293" i="27" s="1"/>
  <c r="Q1293" i="27"/>
  <c r="R1293" i="27" s="1"/>
  <c r="K1293" i="27"/>
  <c r="W1292" i="27"/>
  <c r="X1292" i="27" s="1"/>
  <c r="Q1292" i="27"/>
  <c r="R1292" i="27" s="1"/>
  <c r="K1292" i="27"/>
  <c r="L1292" i="27" s="1"/>
  <c r="W1291" i="27"/>
  <c r="X1291" i="27" s="1"/>
  <c r="Q1291" i="27"/>
  <c r="R1291" i="27" s="1"/>
  <c r="K1291" i="27"/>
  <c r="L1291" i="27" s="1"/>
  <c r="W1290" i="27"/>
  <c r="X1290" i="27" s="1"/>
  <c r="Q1290" i="27"/>
  <c r="R1290" i="27" s="1"/>
  <c r="K1290" i="27"/>
  <c r="L1290" i="27" s="1"/>
  <c r="W1289" i="27"/>
  <c r="X1289" i="27" s="1"/>
  <c r="Q1289" i="27"/>
  <c r="R1289" i="27" s="1"/>
  <c r="K1289" i="27"/>
  <c r="L1289" i="27" s="1"/>
  <c r="W1288" i="27"/>
  <c r="X1288" i="27" s="1"/>
  <c r="Q1288" i="27"/>
  <c r="R1288" i="27" s="1"/>
  <c r="K1288" i="27"/>
  <c r="L1288" i="27" s="1"/>
  <c r="W1287" i="27"/>
  <c r="X1287" i="27" s="1"/>
  <c r="Q1287" i="27"/>
  <c r="R1287" i="27" s="1"/>
  <c r="K1287" i="27"/>
  <c r="L1287" i="27" s="1"/>
  <c r="W1286" i="27"/>
  <c r="X1286" i="27" s="1"/>
  <c r="Q1286" i="27"/>
  <c r="R1286" i="27" s="1"/>
  <c r="K1286" i="27"/>
  <c r="L1286" i="27" s="1"/>
  <c r="W1285" i="27"/>
  <c r="X1285" i="27" s="1"/>
  <c r="Q1285" i="27"/>
  <c r="R1285" i="27" s="1"/>
  <c r="K1285" i="27"/>
  <c r="L1285" i="27" s="1"/>
  <c r="W1284" i="27"/>
  <c r="X1284" i="27" s="1"/>
  <c r="Q1284" i="27"/>
  <c r="R1284" i="27" s="1"/>
  <c r="K1284" i="27"/>
  <c r="L1284" i="27" s="1"/>
  <c r="W1283" i="27"/>
  <c r="X1283" i="27" s="1"/>
  <c r="Q1283" i="27"/>
  <c r="R1283" i="27" s="1"/>
  <c r="K1283" i="27"/>
  <c r="L1283" i="27" s="1"/>
  <c r="W1282" i="27"/>
  <c r="X1282" i="27" s="1"/>
  <c r="Q1282" i="27"/>
  <c r="R1282" i="27" s="1"/>
  <c r="K1282" i="27"/>
  <c r="L1282" i="27" s="1"/>
  <c r="W1281" i="27"/>
  <c r="X1281" i="27" s="1"/>
  <c r="Q1281" i="27"/>
  <c r="R1281" i="27" s="1"/>
  <c r="K1281" i="27"/>
  <c r="L1281" i="27" s="1"/>
  <c r="W1280" i="27"/>
  <c r="X1280" i="27" s="1"/>
  <c r="Q1280" i="27"/>
  <c r="R1280" i="27" s="1"/>
  <c r="K1280" i="27"/>
  <c r="L1280" i="27" s="1"/>
  <c r="W1279" i="27"/>
  <c r="X1279" i="27" s="1"/>
  <c r="Q1279" i="27"/>
  <c r="R1279" i="27" s="1"/>
  <c r="K1279" i="27"/>
  <c r="L1279" i="27" s="1"/>
  <c r="W1278" i="27"/>
  <c r="X1278" i="27" s="1"/>
  <c r="Q1278" i="27"/>
  <c r="R1278" i="27" s="1"/>
  <c r="K1278" i="27"/>
  <c r="L1278" i="27" s="1"/>
  <c r="W1277" i="27"/>
  <c r="X1277" i="27" s="1"/>
  <c r="Q1277" i="27"/>
  <c r="R1277" i="27" s="1"/>
  <c r="K1277" i="27"/>
  <c r="L1277" i="27" s="1"/>
  <c r="W1276" i="27"/>
  <c r="X1276" i="27" s="1"/>
  <c r="Q1276" i="27"/>
  <c r="R1276" i="27" s="1"/>
  <c r="K1276" i="27"/>
  <c r="L1276" i="27" s="1"/>
  <c r="W1275" i="27"/>
  <c r="X1275" i="27" s="1"/>
  <c r="Q1275" i="27"/>
  <c r="R1275" i="27" s="1"/>
  <c r="K1275" i="27"/>
  <c r="L1275" i="27" s="1"/>
  <c r="W1274" i="27"/>
  <c r="X1274" i="27" s="1"/>
  <c r="Q1274" i="27"/>
  <c r="R1274" i="27" s="1"/>
  <c r="K1274" i="27"/>
  <c r="L1274" i="27" s="1"/>
  <c r="W1273" i="27"/>
  <c r="X1273" i="27" s="1"/>
  <c r="Q1273" i="27"/>
  <c r="R1273" i="27" s="1"/>
  <c r="K1273" i="27"/>
  <c r="L1273" i="27" s="1"/>
  <c r="W1272" i="27"/>
  <c r="X1272" i="27" s="1"/>
  <c r="Q1272" i="27"/>
  <c r="R1272" i="27" s="1"/>
  <c r="K1272" i="27"/>
  <c r="L1272" i="27" s="1"/>
  <c r="W1271" i="27"/>
  <c r="X1271" i="27" s="1"/>
  <c r="Q1271" i="27"/>
  <c r="R1271" i="27" s="1"/>
  <c r="K1271" i="27"/>
  <c r="L1271" i="27" s="1"/>
  <c r="W1270" i="27"/>
  <c r="X1270" i="27" s="1"/>
  <c r="Q1270" i="27"/>
  <c r="R1270" i="27" s="1"/>
  <c r="K1270" i="27"/>
  <c r="L1270" i="27" s="1"/>
  <c r="W1269" i="27"/>
  <c r="X1269" i="27" s="1"/>
  <c r="Q1269" i="27"/>
  <c r="R1269" i="27" s="1"/>
  <c r="K1269" i="27"/>
  <c r="L1269" i="27" s="1"/>
  <c r="W1268" i="27"/>
  <c r="X1268" i="27" s="1"/>
  <c r="Q1268" i="27"/>
  <c r="R1268" i="27" s="1"/>
  <c r="K1268" i="27"/>
  <c r="L1268" i="27" s="1"/>
  <c r="W1267" i="27"/>
  <c r="X1267" i="27" s="1"/>
  <c r="Q1267" i="27"/>
  <c r="R1267" i="27" s="1"/>
  <c r="K1267" i="27"/>
  <c r="L1267" i="27" s="1"/>
  <c r="W1266" i="27"/>
  <c r="X1266" i="27" s="1"/>
  <c r="Q1266" i="27"/>
  <c r="R1266" i="27" s="1"/>
  <c r="K1266" i="27"/>
  <c r="L1266" i="27" s="1"/>
  <c r="W1265" i="27"/>
  <c r="X1265" i="27" s="1"/>
  <c r="Q1265" i="27"/>
  <c r="R1265" i="27" s="1"/>
  <c r="K1265" i="27"/>
  <c r="L1265" i="27" s="1"/>
  <c r="W1264" i="27"/>
  <c r="X1264" i="27" s="1"/>
  <c r="Q1264" i="27"/>
  <c r="R1264" i="27" s="1"/>
  <c r="K1264" i="27"/>
  <c r="L1264" i="27" s="1"/>
  <c r="W1263" i="27"/>
  <c r="X1263" i="27" s="1"/>
  <c r="Q1263" i="27"/>
  <c r="R1263" i="27" s="1"/>
  <c r="K1263" i="27"/>
  <c r="L1263" i="27" s="1"/>
  <c r="W1262" i="27"/>
  <c r="X1262" i="27" s="1"/>
  <c r="Q1262" i="27"/>
  <c r="R1262" i="27" s="1"/>
  <c r="K1262" i="27"/>
  <c r="L1262" i="27" s="1"/>
  <c r="W1261" i="27"/>
  <c r="X1261" i="27" s="1"/>
  <c r="Q1261" i="27"/>
  <c r="R1261" i="27" s="1"/>
  <c r="K1261" i="27"/>
  <c r="L1261" i="27" s="1"/>
  <c r="W1260" i="27"/>
  <c r="X1260" i="27" s="1"/>
  <c r="Q1260" i="27"/>
  <c r="R1260" i="27" s="1"/>
  <c r="K1260" i="27"/>
  <c r="L1260" i="27" s="1"/>
  <c r="W1259" i="27"/>
  <c r="X1259" i="27" s="1"/>
  <c r="Q1259" i="27"/>
  <c r="R1259" i="27" s="1"/>
  <c r="K1259" i="27"/>
  <c r="L1259" i="27" s="1"/>
  <c r="W1258" i="27"/>
  <c r="X1258" i="27" s="1"/>
  <c r="Q1258" i="27"/>
  <c r="R1258" i="27" s="1"/>
  <c r="K1258" i="27"/>
  <c r="L1258" i="27" s="1"/>
  <c r="W1257" i="27"/>
  <c r="X1257" i="27" s="1"/>
  <c r="Q1257" i="27"/>
  <c r="R1257" i="27" s="1"/>
  <c r="K1257" i="27"/>
  <c r="L1257" i="27" s="1"/>
  <c r="W1256" i="27"/>
  <c r="X1256" i="27" s="1"/>
  <c r="Q1256" i="27"/>
  <c r="R1256" i="27" s="1"/>
  <c r="K1256" i="27"/>
  <c r="L1256" i="27" s="1"/>
  <c r="W1255" i="27"/>
  <c r="X1255" i="27" s="1"/>
  <c r="Q1255" i="27"/>
  <c r="R1255" i="27" s="1"/>
  <c r="K1255" i="27"/>
  <c r="L1255" i="27" s="1"/>
  <c r="W1254" i="27"/>
  <c r="X1254" i="27" s="1"/>
  <c r="Q1254" i="27"/>
  <c r="R1254" i="27" s="1"/>
  <c r="K1254" i="27"/>
  <c r="L1254" i="27" s="1"/>
  <c r="W1253" i="27"/>
  <c r="X1253" i="27" s="1"/>
  <c r="Q1253" i="27"/>
  <c r="R1253" i="27" s="1"/>
  <c r="K1253" i="27"/>
  <c r="L1253" i="27" s="1"/>
  <c r="W1252" i="27"/>
  <c r="X1252" i="27" s="1"/>
  <c r="Q1252" i="27"/>
  <c r="K1252" i="27"/>
  <c r="L1252" i="27" s="1"/>
  <c r="W1251" i="27"/>
  <c r="Q1251" i="27"/>
  <c r="K1251" i="27"/>
  <c r="L1251" i="27" s="1"/>
  <c r="W1250" i="27"/>
  <c r="Q1250" i="27"/>
  <c r="K1250" i="27"/>
  <c r="W3954" i="27"/>
  <c r="X3954" i="27" s="1"/>
  <c r="Q3954" i="27"/>
  <c r="R3954" i="27" s="1"/>
  <c r="K3954" i="27"/>
  <c r="L3954" i="27" s="1"/>
  <c r="W3953" i="27"/>
  <c r="X3953" i="27" s="1"/>
  <c r="Q3953" i="27"/>
  <c r="R3953" i="27" s="1"/>
  <c r="K3953" i="27"/>
  <c r="L3953" i="27" s="1"/>
  <c r="W3952" i="27"/>
  <c r="X3952" i="27" s="1"/>
  <c r="Q3952" i="27"/>
  <c r="R3952" i="27" s="1"/>
  <c r="K3952" i="27"/>
  <c r="L3952" i="27" s="1"/>
  <c r="W3951" i="27"/>
  <c r="X3951" i="27" s="1"/>
  <c r="Q3951" i="27"/>
  <c r="R3951" i="27" s="1"/>
  <c r="K3951" i="27"/>
  <c r="L3951" i="27" s="1"/>
  <c r="W3950" i="27"/>
  <c r="X3950" i="27" s="1"/>
  <c r="Q3950" i="27"/>
  <c r="R3950" i="27" s="1"/>
  <c r="K3950" i="27"/>
  <c r="L3950" i="27" s="1"/>
  <c r="W3949" i="27"/>
  <c r="X3949" i="27" s="1"/>
  <c r="Q3949" i="27"/>
  <c r="R3949" i="27" s="1"/>
  <c r="K3949" i="27"/>
  <c r="L3949" i="27" s="1"/>
  <c r="W3948" i="27"/>
  <c r="X3948" i="27" s="1"/>
  <c r="Q3948" i="27"/>
  <c r="R3948" i="27" s="1"/>
  <c r="K3948" i="27"/>
  <c r="L3948" i="27" s="1"/>
  <c r="W3947" i="27"/>
  <c r="X3947" i="27" s="1"/>
  <c r="Q3947" i="27"/>
  <c r="R3947" i="27" s="1"/>
  <c r="K3947" i="27"/>
  <c r="L3947" i="27" s="1"/>
  <c r="W3946" i="27"/>
  <c r="X3946" i="27" s="1"/>
  <c r="Q3946" i="27"/>
  <c r="R3946" i="27" s="1"/>
  <c r="K3946" i="27"/>
  <c r="L3946" i="27" s="1"/>
  <c r="W3945" i="27"/>
  <c r="X3945" i="27" s="1"/>
  <c r="Q3945" i="27"/>
  <c r="R3945" i="27" s="1"/>
  <c r="K3945" i="27"/>
  <c r="L3945" i="27" s="1"/>
  <c r="W3944" i="27"/>
  <c r="X3944" i="27" s="1"/>
  <c r="Q3944" i="27"/>
  <c r="R3944" i="27" s="1"/>
  <c r="K3944" i="27"/>
  <c r="L3944" i="27" s="1"/>
  <c r="W3943" i="27"/>
  <c r="X3943" i="27" s="1"/>
  <c r="Q3943" i="27"/>
  <c r="R3943" i="27" s="1"/>
  <c r="K3943" i="27"/>
  <c r="L3943" i="27" s="1"/>
  <c r="W3942" i="27"/>
  <c r="X3942" i="27" s="1"/>
  <c r="Q3942" i="27"/>
  <c r="R3942" i="27" s="1"/>
  <c r="K3942" i="27"/>
  <c r="W3941" i="27"/>
  <c r="X3941" i="27" s="1"/>
  <c r="Q3941" i="27"/>
  <c r="R3941" i="27" s="1"/>
  <c r="K3941" i="27"/>
  <c r="L3941" i="27" s="1"/>
  <c r="W3940" i="27"/>
  <c r="X3940" i="27" s="1"/>
  <c r="Q3940" i="27"/>
  <c r="R3940" i="27" s="1"/>
  <c r="K3940" i="27"/>
  <c r="W3939" i="27"/>
  <c r="X3939" i="27" s="1"/>
  <c r="Q3939" i="27"/>
  <c r="R3939" i="27" s="1"/>
  <c r="K3939" i="27"/>
  <c r="W3938" i="27"/>
  <c r="X3938" i="27" s="1"/>
  <c r="Q3938" i="27"/>
  <c r="R3938" i="27" s="1"/>
  <c r="K3938" i="27"/>
  <c r="L3938" i="27" s="1"/>
  <c r="W3937" i="27"/>
  <c r="X3937" i="27" s="1"/>
  <c r="Q3937" i="27"/>
  <c r="R3937" i="27" s="1"/>
  <c r="K3937" i="27"/>
  <c r="L3937" i="27" s="1"/>
  <c r="W3936" i="27"/>
  <c r="X3936" i="27" s="1"/>
  <c r="Q3936" i="27"/>
  <c r="R3936" i="27" s="1"/>
  <c r="K3936" i="27"/>
  <c r="L3936" i="27" s="1"/>
  <c r="W3935" i="27"/>
  <c r="X3935" i="27" s="1"/>
  <c r="Q3935" i="27"/>
  <c r="R3935" i="27" s="1"/>
  <c r="K3935" i="27"/>
  <c r="L3935" i="27" s="1"/>
  <c r="W3934" i="27"/>
  <c r="X3934" i="27" s="1"/>
  <c r="Q3934" i="27"/>
  <c r="R3934" i="27" s="1"/>
  <c r="K3934" i="27"/>
  <c r="L3934" i="27" s="1"/>
  <c r="W3933" i="27"/>
  <c r="X3933" i="27" s="1"/>
  <c r="Q3933" i="27"/>
  <c r="R3933" i="27" s="1"/>
  <c r="K3933" i="27"/>
  <c r="L3933" i="27" s="1"/>
  <c r="W3932" i="27"/>
  <c r="X3932" i="27" s="1"/>
  <c r="Q3932" i="27"/>
  <c r="R3932" i="27" s="1"/>
  <c r="K3932" i="27"/>
  <c r="L3932" i="27" s="1"/>
  <c r="W3931" i="27"/>
  <c r="X3931" i="27" s="1"/>
  <c r="Q3931" i="27"/>
  <c r="R3931" i="27" s="1"/>
  <c r="K3931" i="27"/>
  <c r="L3931" i="27" s="1"/>
  <c r="W3930" i="27"/>
  <c r="X3930" i="27" s="1"/>
  <c r="Q3930" i="27"/>
  <c r="R3930" i="27" s="1"/>
  <c r="K3930" i="27"/>
  <c r="L3930" i="27" s="1"/>
  <c r="W3929" i="27"/>
  <c r="X3929" i="27" s="1"/>
  <c r="Q3929" i="27"/>
  <c r="R3929" i="27" s="1"/>
  <c r="K3929" i="27"/>
  <c r="L3929" i="27" s="1"/>
  <c r="W3928" i="27"/>
  <c r="X3928" i="27" s="1"/>
  <c r="Q3928" i="27"/>
  <c r="R3928" i="27" s="1"/>
  <c r="K3928" i="27"/>
  <c r="L3928" i="27" s="1"/>
  <c r="W3927" i="27"/>
  <c r="X3927" i="27" s="1"/>
  <c r="Q3927" i="27"/>
  <c r="R3927" i="27" s="1"/>
  <c r="K3927" i="27"/>
  <c r="L3927" i="27" s="1"/>
  <c r="W3926" i="27"/>
  <c r="X3926" i="27" s="1"/>
  <c r="Q3926" i="27"/>
  <c r="R3926" i="27" s="1"/>
  <c r="K3926" i="27"/>
  <c r="W3925" i="27"/>
  <c r="X3925" i="27" s="1"/>
  <c r="Q3925" i="27"/>
  <c r="R3925" i="27" s="1"/>
  <c r="K3925" i="27"/>
  <c r="L3925" i="27" s="1"/>
  <c r="W3924" i="27"/>
  <c r="X3924" i="27" s="1"/>
  <c r="Q3924" i="27"/>
  <c r="R3924" i="27" s="1"/>
  <c r="K3924" i="27"/>
  <c r="L3924" i="27" s="1"/>
  <c r="W3923" i="27"/>
  <c r="X3923" i="27" s="1"/>
  <c r="Q3923" i="27"/>
  <c r="R3923" i="27" s="1"/>
  <c r="K3923" i="27"/>
  <c r="L3923" i="27" s="1"/>
  <c r="W3922" i="27"/>
  <c r="X3922" i="27" s="1"/>
  <c r="Q3922" i="27"/>
  <c r="R3922" i="27" s="1"/>
  <c r="K3922" i="27"/>
  <c r="L3922" i="27" s="1"/>
  <c r="W3921" i="27"/>
  <c r="X3921" i="27" s="1"/>
  <c r="Q3921" i="27"/>
  <c r="R3921" i="27" s="1"/>
  <c r="K3921" i="27"/>
  <c r="L3921" i="27" s="1"/>
  <c r="W3920" i="27"/>
  <c r="X3920" i="27" s="1"/>
  <c r="Q3920" i="27"/>
  <c r="R3920" i="27" s="1"/>
  <c r="K3920" i="27"/>
  <c r="L3920" i="27" s="1"/>
  <c r="W3919" i="27"/>
  <c r="X3919" i="27" s="1"/>
  <c r="Q3919" i="27"/>
  <c r="R3919" i="27" s="1"/>
  <c r="K3919" i="27"/>
  <c r="L3919" i="27" s="1"/>
  <c r="W3918" i="27"/>
  <c r="X3918" i="27" s="1"/>
  <c r="Q3918" i="27"/>
  <c r="R3918" i="27" s="1"/>
  <c r="K3918" i="27"/>
  <c r="L3918" i="27" s="1"/>
  <c r="W3917" i="27"/>
  <c r="X3917" i="27" s="1"/>
  <c r="Q3917" i="27"/>
  <c r="R3917" i="27" s="1"/>
  <c r="K3917" i="27"/>
  <c r="L3917" i="27" s="1"/>
  <c r="W3916" i="27"/>
  <c r="X3916" i="27" s="1"/>
  <c r="Q3916" i="27"/>
  <c r="R3916" i="27" s="1"/>
  <c r="K3916" i="27"/>
  <c r="L3916" i="27" s="1"/>
  <c r="W3915" i="27"/>
  <c r="X3915" i="27" s="1"/>
  <c r="Q3915" i="27"/>
  <c r="R3915" i="27" s="1"/>
  <c r="K3915" i="27"/>
  <c r="L3915" i="27" s="1"/>
  <c r="W3914" i="27"/>
  <c r="X3914" i="27" s="1"/>
  <c r="Q3914" i="27"/>
  <c r="R3914" i="27" s="1"/>
  <c r="K3914" i="27"/>
  <c r="L3914" i="27" s="1"/>
  <c r="W3913" i="27"/>
  <c r="X3913" i="27" s="1"/>
  <c r="Q3913" i="27"/>
  <c r="R3913" i="27" s="1"/>
  <c r="K3913" i="27"/>
  <c r="L3913" i="27" s="1"/>
  <c r="W3912" i="27"/>
  <c r="X3912" i="27" s="1"/>
  <c r="Q3912" i="27"/>
  <c r="R3912" i="27" s="1"/>
  <c r="K3912" i="27"/>
  <c r="L3912" i="27" s="1"/>
  <c r="W3911" i="27"/>
  <c r="X3911" i="27" s="1"/>
  <c r="Q3911" i="27"/>
  <c r="R3911" i="27" s="1"/>
  <c r="K3911" i="27"/>
  <c r="L3911" i="27" s="1"/>
  <c r="W3910" i="27"/>
  <c r="X3910" i="27" s="1"/>
  <c r="Q3910" i="27"/>
  <c r="R3910" i="27" s="1"/>
  <c r="K3910" i="27"/>
  <c r="L3910" i="27" s="1"/>
  <c r="W3909" i="27"/>
  <c r="X3909" i="27" s="1"/>
  <c r="Q3909" i="27"/>
  <c r="R3909" i="27" s="1"/>
  <c r="K3909" i="27"/>
  <c r="L3909" i="27" s="1"/>
  <c r="W3908" i="27"/>
  <c r="X3908" i="27" s="1"/>
  <c r="Q3908" i="27"/>
  <c r="R3908" i="27" s="1"/>
  <c r="K3908" i="27"/>
  <c r="L3908" i="27" s="1"/>
  <c r="W3907" i="27"/>
  <c r="X3907" i="27" s="1"/>
  <c r="Q3907" i="27"/>
  <c r="R3907" i="27" s="1"/>
  <c r="K3907" i="27"/>
  <c r="W3906" i="27"/>
  <c r="X3906" i="27" s="1"/>
  <c r="Q3906" i="27"/>
  <c r="R3906" i="27" s="1"/>
  <c r="K3906" i="27"/>
  <c r="L3906" i="27" s="1"/>
  <c r="W3905" i="27"/>
  <c r="Q3905" i="27"/>
  <c r="R3905" i="27" s="1"/>
  <c r="K3905" i="27"/>
  <c r="L3905" i="27" s="1"/>
  <c r="W3904" i="27"/>
  <c r="X3904" i="27" s="1"/>
  <c r="Q3904" i="27"/>
  <c r="R3904" i="27" s="1"/>
  <c r="K3904" i="27"/>
  <c r="W3903" i="27"/>
  <c r="Q3903" i="27"/>
  <c r="K3903" i="27"/>
  <c r="W2237" i="27"/>
  <c r="X2237" i="27" s="1"/>
  <c r="Q2237" i="27"/>
  <c r="R2237" i="27" s="1"/>
  <c r="K2237" i="27"/>
  <c r="L2237" i="27" s="1"/>
  <c r="W2236" i="27"/>
  <c r="X2236" i="27" s="1"/>
  <c r="Q2236" i="27"/>
  <c r="R2236" i="27" s="1"/>
  <c r="K2236" i="27"/>
  <c r="L2236" i="27" s="1"/>
  <c r="W2235" i="27"/>
  <c r="X2235" i="27" s="1"/>
  <c r="Q2235" i="27"/>
  <c r="R2235" i="27" s="1"/>
  <c r="K2235" i="27"/>
  <c r="L2235" i="27" s="1"/>
  <c r="W2234" i="27"/>
  <c r="X2234" i="27" s="1"/>
  <c r="Q2234" i="27"/>
  <c r="R2234" i="27" s="1"/>
  <c r="K2234" i="27"/>
  <c r="L2234" i="27" s="1"/>
  <c r="W2233" i="27"/>
  <c r="X2233" i="27" s="1"/>
  <c r="Q2233" i="27"/>
  <c r="R2233" i="27" s="1"/>
  <c r="K2233" i="27"/>
  <c r="L2233" i="27" s="1"/>
  <c r="W2232" i="27"/>
  <c r="X2232" i="27" s="1"/>
  <c r="Q2232" i="27"/>
  <c r="R2232" i="27" s="1"/>
  <c r="K2232" i="27"/>
  <c r="L2232" i="27" s="1"/>
  <c r="W2231" i="27"/>
  <c r="X2231" i="27" s="1"/>
  <c r="Q2231" i="27"/>
  <c r="R2231" i="27" s="1"/>
  <c r="K2231" i="27"/>
  <c r="L2231" i="27" s="1"/>
  <c r="W2230" i="27"/>
  <c r="X2230" i="27" s="1"/>
  <c r="Q2230" i="27"/>
  <c r="R2230" i="27" s="1"/>
  <c r="K2230" i="27"/>
  <c r="L2230" i="27" s="1"/>
  <c r="W2229" i="27"/>
  <c r="X2229" i="27" s="1"/>
  <c r="Q2229" i="27"/>
  <c r="R2229" i="27" s="1"/>
  <c r="K2229" i="27"/>
  <c r="L2229" i="27" s="1"/>
  <c r="W2228" i="27"/>
  <c r="X2228" i="27" s="1"/>
  <c r="Q2228" i="27"/>
  <c r="R2228" i="27" s="1"/>
  <c r="K2228" i="27"/>
  <c r="L2228" i="27" s="1"/>
  <c r="W2227" i="27"/>
  <c r="X2227" i="27" s="1"/>
  <c r="Q2227" i="27"/>
  <c r="R2227" i="27" s="1"/>
  <c r="K2227" i="27"/>
  <c r="L2227" i="27" s="1"/>
  <c r="W2226" i="27"/>
  <c r="X2226" i="27" s="1"/>
  <c r="Q2226" i="27"/>
  <c r="R2226" i="27" s="1"/>
  <c r="K2226" i="27"/>
  <c r="L2226" i="27" s="1"/>
  <c r="W2225" i="27"/>
  <c r="X2225" i="27" s="1"/>
  <c r="Q2225" i="27"/>
  <c r="R2225" i="27" s="1"/>
  <c r="K2225" i="27"/>
  <c r="L2225" i="27" s="1"/>
  <c r="W2224" i="27"/>
  <c r="X2224" i="27" s="1"/>
  <c r="Q2224" i="27"/>
  <c r="R2224" i="27" s="1"/>
  <c r="K2224" i="27"/>
  <c r="L2224" i="27" s="1"/>
  <c r="W2223" i="27"/>
  <c r="X2223" i="27" s="1"/>
  <c r="Q2223" i="27"/>
  <c r="R2223" i="27" s="1"/>
  <c r="K2223" i="27"/>
  <c r="L2223" i="27" s="1"/>
  <c r="W2222" i="27"/>
  <c r="X2222" i="27" s="1"/>
  <c r="Q2222" i="27"/>
  <c r="R2222" i="27" s="1"/>
  <c r="K2222" i="27"/>
  <c r="L2222" i="27" s="1"/>
  <c r="W2221" i="27"/>
  <c r="X2221" i="27" s="1"/>
  <c r="Q2221" i="27"/>
  <c r="R2221" i="27" s="1"/>
  <c r="K2221" i="27"/>
  <c r="L2221" i="27" s="1"/>
  <c r="W2220" i="27"/>
  <c r="X2220" i="27" s="1"/>
  <c r="Q2220" i="27"/>
  <c r="R2220" i="27" s="1"/>
  <c r="K2220" i="27"/>
  <c r="L2220" i="27" s="1"/>
  <c r="W2219" i="27"/>
  <c r="X2219" i="27" s="1"/>
  <c r="Q2219" i="27"/>
  <c r="R2219" i="27" s="1"/>
  <c r="K2219" i="27"/>
  <c r="L2219" i="27" s="1"/>
  <c r="W2218" i="27"/>
  <c r="X2218" i="27" s="1"/>
  <c r="Q2218" i="27"/>
  <c r="R2218" i="27" s="1"/>
  <c r="K2218" i="27"/>
  <c r="L2218" i="27" s="1"/>
  <c r="W2217" i="27"/>
  <c r="X2217" i="27" s="1"/>
  <c r="Q2217" i="27"/>
  <c r="R2217" i="27" s="1"/>
  <c r="K2217" i="27"/>
  <c r="L2217" i="27" s="1"/>
  <c r="W2216" i="27"/>
  <c r="X2216" i="27" s="1"/>
  <c r="Q2216" i="27"/>
  <c r="R2216" i="27" s="1"/>
  <c r="K2216" i="27"/>
  <c r="L2216" i="27" s="1"/>
  <c r="W2215" i="27"/>
  <c r="X2215" i="27" s="1"/>
  <c r="Q2215" i="27"/>
  <c r="R2215" i="27" s="1"/>
  <c r="K2215" i="27"/>
  <c r="L2215" i="27" s="1"/>
  <c r="W2214" i="27"/>
  <c r="X2214" i="27" s="1"/>
  <c r="Q2214" i="27"/>
  <c r="R2214" i="27" s="1"/>
  <c r="K2214" i="27"/>
  <c r="L2214" i="27" s="1"/>
  <c r="W2213" i="27"/>
  <c r="X2213" i="27" s="1"/>
  <c r="Q2213" i="27"/>
  <c r="R2213" i="27" s="1"/>
  <c r="K2213" i="27"/>
  <c r="L2213" i="27" s="1"/>
  <c r="W2212" i="27"/>
  <c r="X2212" i="27" s="1"/>
  <c r="Q2212" i="27"/>
  <c r="R2212" i="27" s="1"/>
  <c r="K2212" i="27"/>
  <c r="L2212" i="27" s="1"/>
  <c r="W2211" i="27"/>
  <c r="X2211" i="27" s="1"/>
  <c r="Q2211" i="27"/>
  <c r="R2211" i="27" s="1"/>
  <c r="K2211" i="27"/>
  <c r="L2211" i="27" s="1"/>
  <c r="W2210" i="27"/>
  <c r="X2210" i="27" s="1"/>
  <c r="Q2210" i="27"/>
  <c r="R2210" i="27" s="1"/>
  <c r="K2210" i="27"/>
  <c r="W2209" i="27"/>
  <c r="X2209" i="27" s="1"/>
  <c r="Q2209" i="27"/>
  <c r="R2209" i="27" s="1"/>
  <c r="K2209" i="27"/>
  <c r="L2209" i="27" s="1"/>
  <c r="W2208" i="27"/>
  <c r="X2208" i="27" s="1"/>
  <c r="Q2208" i="27"/>
  <c r="R2208" i="27" s="1"/>
  <c r="K2208" i="27"/>
  <c r="W2207" i="27"/>
  <c r="X2207" i="27" s="1"/>
  <c r="Q2207" i="27"/>
  <c r="R2207" i="27" s="1"/>
  <c r="K2207" i="27"/>
  <c r="W2206" i="27"/>
  <c r="X2206" i="27" s="1"/>
  <c r="Q2206" i="27"/>
  <c r="R2206" i="27" s="1"/>
  <c r="K2206" i="27"/>
  <c r="W2205" i="27"/>
  <c r="X2205" i="27" s="1"/>
  <c r="Q2205" i="27"/>
  <c r="R2205" i="27" s="1"/>
  <c r="K2205" i="27"/>
  <c r="L2205" i="27" s="1"/>
  <c r="W2204" i="27"/>
  <c r="X2204" i="27" s="1"/>
  <c r="Q2204" i="27"/>
  <c r="R2204" i="27" s="1"/>
  <c r="K2204" i="27"/>
  <c r="W2203" i="27"/>
  <c r="X2203" i="27" s="1"/>
  <c r="Q2203" i="27"/>
  <c r="R2203" i="27" s="1"/>
  <c r="K2203" i="27"/>
  <c r="L2203" i="27" s="1"/>
  <c r="W2202" i="27"/>
  <c r="X2202" i="27" s="1"/>
  <c r="Q2202" i="27"/>
  <c r="R2202" i="27" s="1"/>
  <c r="K2202" i="27"/>
  <c r="W2201" i="27"/>
  <c r="X2201" i="27" s="1"/>
  <c r="Q2201" i="27"/>
  <c r="R2201" i="27" s="1"/>
  <c r="K2201" i="27"/>
  <c r="L2201" i="27" s="1"/>
  <c r="W2200" i="27"/>
  <c r="X2200" i="27" s="1"/>
  <c r="Q2200" i="27"/>
  <c r="R2200" i="27" s="1"/>
  <c r="K2200" i="27"/>
  <c r="W2199" i="27"/>
  <c r="X2199" i="27" s="1"/>
  <c r="Q2199" i="27"/>
  <c r="R2199" i="27" s="1"/>
  <c r="K2199" i="27"/>
  <c r="L2199" i="27" s="1"/>
  <c r="W2198" i="27"/>
  <c r="X2198" i="27" s="1"/>
  <c r="Q2198" i="27"/>
  <c r="R2198" i="27" s="1"/>
  <c r="K2198" i="27"/>
  <c r="W2197" i="27"/>
  <c r="X2197" i="27" s="1"/>
  <c r="Q2197" i="27"/>
  <c r="R2197" i="27" s="1"/>
  <c r="K2197" i="27"/>
  <c r="L2197" i="27" s="1"/>
  <c r="W2196" i="27"/>
  <c r="X2196" i="27" s="1"/>
  <c r="Q2196" i="27"/>
  <c r="R2196" i="27" s="1"/>
  <c r="K2196" i="27"/>
  <c r="W2195" i="27"/>
  <c r="X2195" i="27" s="1"/>
  <c r="Q2195" i="27"/>
  <c r="R2195" i="27" s="1"/>
  <c r="K2195" i="27"/>
  <c r="L2195" i="27" s="1"/>
  <c r="W2194" i="27"/>
  <c r="X2194" i="27" s="1"/>
  <c r="Q2194" i="27"/>
  <c r="R2194" i="27" s="1"/>
  <c r="K2194" i="27"/>
  <c r="W2193" i="27"/>
  <c r="X2193" i="27" s="1"/>
  <c r="Q2193" i="27"/>
  <c r="R2193" i="27" s="1"/>
  <c r="K2193" i="27"/>
  <c r="L2193" i="27" s="1"/>
  <c r="W2192" i="27"/>
  <c r="X2192" i="27" s="1"/>
  <c r="Q2192" i="27"/>
  <c r="R2192" i="27" s="1"/>
  <c r="K2192" i="27"/>
  <c r="W2191" i="27"/>
  <c r="X2191" i="27" s="1"/>
  <c r="Q2191" i="27"/>
  <c r="R2191" i="27" s="1"/>
  <c r="K2191" i="27"/>
  <c r="L2191" i="27" s="1"/>
  <c r="W2190" i="27"/>
  <c r="X2190" i="27" s="1"/>
  <c r="Q2190" i="27"/>
  <c r="R2190" i="27" s="1"/>
  <c r="K2190" i="27"/>
  <c r="W2189" i="27"/>
  <c r="X2189" i="27" s="1"/>
  <c r="Q2189" i="27"/>
  <c r="R2189" i="27" s="1"/>
  <c r="K2189" i="27"/>
  <c r="L2189" i="27" s="1"/>
  <c r="W2188" i="27"/>
  <c r="X2188" i="27" s="1"/>
  <c r="Q2188" i="27"/>
  <c r="K2188" i="27"/>
  <c r="L2188" i="27" s="1"/>
  <c r="W2187" i="27"/>
  <c r="X2187" i="27" s="1"/>
  <c r="Q2187" i="27"/>
  <c r="K2187" i="27"/>
  <c r="L2187" i="27" s="1"/>
  <c r="W2186" i="27"/>
  <c r="Q2186" i="27"/>
  <c r="K2186" i="27"/>
  <c r="W53" i="27"/>
  <c r="X53" i="27" s="1"/>
  <c r="Q53" i="27"/>
  <c r="R53" i="27" s="1"/>
  <c r="K53" i="27"/>
  <c r="L53" i="27" s="1"/>
  <c r="W52" i="27"/>
  <c r="X52" i="27" s="1"/>
  <c r="Q52" i="27"/>
  <c r="R52" i="27" s="1"/>
  <c r="K52" i="27"/>
  <c r="W51" i="27"/>
  <c r="X51" i="27" s="1"/>
  <c r="Q51" i="27"/>
  <c r="R51" i="27" s="1"/>
  <c r="K51" i="27"/>
  <c r="L51" i="27" s="1"/>
  <c r="W50" i="27"/>
  <c r="X50" i="27" s="1"/>
  <c r="Q50" i="27"/>
  <c r="R50" i="27" s="1"/>
  <c r="K50" i="27"/>
  <c r="L50" i="27" s="1"/>
  <c r="W49" i="27"/>
  <c r="X49" i="27" s="1"/>
  <c r="Q49" i="27"/>
  <c r="R49" i="27" s="1"/>
  <c r="K49" i="27"/>
  <c r="L49" i="27" s="1"/>
  <c r="W48" i="27"/>
  <c r="X48" i="27" s="1"/>
  <c r="Q48" i="27"/>
  <c r="R48" i="27" s="1"/>
  <c r="K48" i="27"/>
  <c r="L48" i="27" s="1"/>
  <c r="W47" i="27"/>
  <c r="X47" i="27" s="1"/>
  <c r="Q47" i="27"/>
  <c r="R47" i="27" s="1"/>
  <c r="K47" i="27"/>
  <c r="L47" i="27" s="1"/>
  <c r="W46" i="27"/>
  <c r="X46" i="27" s="1"/>
  <c r="Q46" i="27"/>
  <c r="R46" i="27" s="1"/>
  <c r="K46" i="27"/>
  <c r="W45" i="27"/>
  <c r="X45" i="27" s="1"/>
  <c r="Q45" i="27"/>
  <c r="R45" i="27" s="1"/>
  <c r="K45" i="27"/>
  <c r="L45" i="27" s="1"/>
  <c r="W44" i="27"/>
  <c r="X44" i="27" s="1"/>
  <c r="Q44" i="27"/>
  <c r="R44" i="27" s="1"/>
  <c r="K44" i="27"/>
  <c r="W43" i="27"/>
  <c r="X43" i="27" s="1"/>
  <c r="Q43" i="27"/>
  <c r="R43" i="27" s="1"/>
  <c r="K43" i="27"/>
  <c r="L43" i="27" s="1"/>
  <c r="W42" i="27"/>
  <c r="X42" i="27" s="1"/>
  <c r="Q42" i="27"/>
  <c r="R42" i="27" s="1"/>
  <c r="K42" i="27"/>
  <c r="L42" i="27" s="1"/>
  <c r="W41" i="27"/>
  <c r="X41" i="27" s="1"/>
  <c r="Q41" i="27"/>
  <c r="R41" i="27" s="1"/>
  <c r="K41" i="27"/>
  <c r="L41" i="27" s="1"/>
  <c r="W40" i="27"/>
  <c r="X40" i="27" s="1"/>
  <c r="Q40" i="27"/>
  <c r="R40" i="27" s="1"/>
  <c r="K40" i="27"/>
  <c r="L40" i="27" s="1"/>
  <c r="W39" i="27"/>
  <c r="X39" i="27" s="1"/>
  <c r="Q39" i="27"/>
  <c r="R39" i="27" s="1"/>
  <c r="K39" i="27"/>
  <c r="L39" i="27" s="1"/>
  <c r="W38" i="27"/>
  <c r="X38" i="27" s="1"/>
  <c r="Q38" i="27"/>
  <c r="R38" i="27" s="1"/>
  <c r="K38" i="27"/>
  <c r="W37" i="27"/>
  <c r="X37" i="27" s="1"/>
  <c r="Q37" i="27"/>
  <c r="R37" i="27" s="1"/>
  <c r="K37" i="27"/>
  <c r="L37" i="27" s="1"/>
  <c r="W36" i="27"/>
  <c r="X36" i="27" s="1"/>
  <c r="Q36" i="27"/>
  <c r="R36" i="27" s="1"/>
  <c r="K36" i="27"/>
  <c r="W35" i="27"/>
  <c r="X35" i="27" s="1"/>
  <c r="Q35" i="27"/>
  <c r="R35" i="27" s="1"/>
  <c r="K35" i="27"/>
  <c r="L35" i="27" s="1"/>
  <c r="W34" i="27"/>
  <c r="X34" i="27" s="1"/>
  <c r="Q34" i="27"/>
  <c r="R34" i="27" s="1"/>
  <c r="K34" i="27"/>
  <c r="L34" i="27" s="1"/>
  <c r="W33" i="27"/>
  <c r="X33" i="27" s="1"/>
  <c r="Q33" i="27"/>
  <c r="R33" i="27" s="1"/>
  <c r="K33" i="27"/>
  <c r="L33" i="27" s="1"/>
  <c r="W32" i="27"/>
  <c r="X32" i="27" s="1"/>
  <c r="Q32" i="27"/>
  <c r="R32" i="27" s="1"/>
  <c r="K32" i="27"/>
  <c r="L32" i="27" s="1"/>
  <c r="W31" i="27"/>
  <c r="X31" i="27" s="1"/>
  <c r="Q31" i="27"/>
  <c r="R31" i="27" s="1"/>
  <c r="K31" i="27"/>
  <c r="W30" i="27"/>
  <c r="X30" i="27" s="1"/>
  <c r="Q30" i="27"/>
  <c r="R30" i="27" s="1"/>
  <c r="K30" i="27"/>
  <c r="W29" i="27"/>
  <c r="X29" i="27" s="1"/>
  <c r="Q29" i="27"/>
  <c r="R29" i="27" s="1"/>
  <c r="K29" i="27"/>
  <c r="L29" i="27" s="1"/>
  <c r="W28" i="27"/>
  <c r="X28" i="27" s="1"/>
  <c r="Q28" i="27"/>
  <c r="R28" i="27" s="1"/>
  <c r="K28" i="27"/>
  <c r="W27" i="27"/>
  <c r="X27" i="27" s="1"/>
  <c r="Q27" i="27"/>
  <c r="R27" i="27" s="1"/>
  <c r="K27" i="27"/>
  <c r="L27" i="27" s="1"/>
  <c r="W26" i="27"/>
  <c r="X26" i="27" s="1"/>
  <c r="Q26" i="27"/>
  <c r="R26" i="27" s="1"/>
  <c r="K26" i="27"/>
  <c r="L26" i="27" s="1"/>
  <c r="W25" i="27"/>
  <c r="X25" i="27" s="1"/>
  <c r="Q25" i="27"/>
  <c r="R25" i="27" s="1"/>
  <c r="K25" i="27"/>
  <c r="L25" i="27" s="1"/>
  <c r="W24" i="27"/>
  <c r="X24" i="27" s="1"/>
  <c r="Q24" i="27"/>
  <c r="R24" i="27" s="1"/>
  <c r="K24" i="27"/>
  <c r="L24" i="27" s="1"/>
  <c r="W23" i="27"/>
  <c r="X23" i="27" s="1"/>
  <c r="Q23" i="27"/>
  <c r="R23" i="27" s="1"/>
  <c r="K23" i="27"/>
  <c r="L23" i="27" s="1"/>
  <c r="W22" i="27"/>
  <c r="X22" i="27" s="1"/>
  <c r="Q22" i="27"/>
  <c r="R22" i="27" s="1"/>
  <c r="K22" i="27"/>
  <c r="W21" i="27"/>
  <c r="X21" i="27" s="1"/>
  <c r="Q21" i="27"/>
  <c r="R21" i="27" s="1"/>
  <c r="K21" i="27"/>
  <c r="L21" i="27" s="1"/>
  <c r="W20" i="27"/>
  <c r="X20" i="27" s="1"/>
  <c r="Q20" i="27"/>
  <c r="R20" i="27" s="1"/>
  <c r="K20" i="27"/>
  <c r="W19" i="27"/>
  <c r="X19" i="27" s="1"/>
  <c r="Q19" i="27"/>
  <c r="R19" i="27" s="1"/>
  <c r="K19" i="27"/>
  <c r="L19" i="27" s="1"/>
  <c r="W18" i="27"/>
  <c r="X18" i="27" s="1"/>
  <c r="Q18" i="27"/>
  <c r="R18" i="27" s="1"/>
  <c r="K18" i="27"/>
  <c r="L18" i="27" s="1"/>
  <c r="W17" i="27"/>
  <c r="X17" i="27" s="1"/>
  <c r="Q17" i="27"/>
  <c r="R17" i="27" s="1"/>
  <c r="K17" i="27"/>
  <c r="L17" i="27" s="1"/>
  <c r="W16" i="27"/>
  <c r="X16" i="27" s="1"/>
  <c r="Q16" i="27"/>
  <c r="R16" i="27" s="1"/>
  <c r="K16" i="27"/>
  <c r="L16" i="27" s="1"/>
  <c r="W15" i="27"/>
  <c r="X15" i="27" s="1"/>
  <c r="Q15" i="27"/>
  <c r="R15" i="27" s="1"/>
  <c r="K15" i="27"/>
  <c r="L15" i="27" s="1"/>
  <c r="W14" i="27"/>
  <c r="X14" i="27" s="1"/>
  <c r="Q14" i="27"/>
  <c r="R14" i="27" s="1"/>
  <c r="K14" i="27"/>
  <c r="L14" i="27" s="1"/>
  <c r="W13" i="27"/>
  <c r="X13" i="27" s="1"/>
  <c r="Q13" i="27"/>
  <c r="R13" i="27" s="1"/>
  <c r="K13" i="27"/>
  <c r="L13" i="27" s="1"/>
  <c r="W12" i="27"/>
  <c r="X12" i="27" s="1"/>
  <c r="Q12" i="27"/>
  <c r="R12" i="27" s="1"/>
  <c r="K12" i="27"/>
  <c r="L12" i="27" s="1"/>
  <c r="W11" i="27"/>
  <c r="X11" i="27" s="1"/>
  <c r="Q11" i="27"/>
  <c r="R11" i="27" s="1"/>
  <c r="K11" i="27"/>
  <c r="L11" i="27" s="1"/>
  <c r="W10" i="27"/>
  <c r="X10" i="27" s="1"/>
  <c r="Q10" i="27"/>
  <c r="R10" i="27" s="1"/>
  <c r="K10" i="27"/>
  <c r="L10" i="27" s="1"/>
  <c r="W9" i="27"/>
  <c r="X9" i="27" s="1"/>
  <c r="Q9" i="27"/>
  <c r="R9" i="27" s="1"/>
  <c r="K9" i="27"/>
  <c r="L9" i="27" s="1"/>
  <c r="W8" i="27"/>
  <c r="X8" i="27" s="1"/>
  <c r="Q8" i="27"/>
  <c r="R8" i="27" s="1"/>
  <c r="K8" i="27"/>
  <c r="L8" i="27" s="1"/>
  <c r="W7" i="27"/>
  <c r="Q7" i="27"/>
  <c r="R7" i="27" s="1"/>
  <c r="K7" i="27"/>
  <c r="L7" i="27" s="1"/>
  <c r="W6" i="27"/>
  <c r="Q6" i="27"/>
  <c r="R6" i="27" s="1"/>
  <c r="K6" i="27"/>
  <c r="L6" i="27" s="1"/>
  <c r="W5" i="27"/>
  <c r="X5" i="27" s="1"/>
  <c r="Q5" i="27"/>
  <c r="K5" i="27"/>
  <c r="L5" i="27" s="1"/>
  <c r="W4" i="27"/>
  <c r="Q4" i="27"/>
  <c r="R4" i="27" s="1"/>
  <c r="K4" i="27"/>
  <c r="L4" i="27" s="1"/>
  <c r="W3" i="27"/>
  <c r="X3" i="27" s="1"/>
  <c r="Q3" i="27"/>
  <c r="K3" i="27"/>
  <c r="W2" i="27"/>
  <c r="Q2" i="27"/>
  <c r="K2" i="27"/>
  <c r="W3850" i="27"/>
  <c r="X3850" i="27" s="1"/>
  <c r="Q3850" i="27"/>
  <c r="R3850" i="27" s="1"/>
  <c r="K3850" i="27"/>
  <c r="L3850" i="27" s="1"/>
  <c r="W3849" i="27"/>
  <c r="X3849" i="27" s="1"/>
  <c r="Q3849" i="27"/>
  <c r="R3849" i="27" s="1"/>
  <c r="K3849" i="27"/>
  <c r="L3849" i="27" s="1"/>
  <c r="W3848" i="27"/>
  <c r="X3848" i="27" s="1"/>
  <c r="Q3848" i="27"/>
  <c r="R3848" i="27" s="1"/>
  <c r="K3848" i="27"/>
  <c r="L3848" i="27" s="1"/>
  <c r="W3847" i="27"/>
  <c r="X3847" i="27" s="1"/>
  <c r="Q3847" i="27"/>
  <c r="R3847" i="27" s="1"/>
  <c r="K3847" i="27"/>
  <c r="L3847" i="27" s="1"/>
  <c r="W3846" i="27"/>
  <c r="X3846" i="27" s="1"/>
  <c r="Q3846" i="27"/>
  <c r="R3846" i="27" s="1"/>
  <c r="K3846" i="27"/>
  <c r="L3846" i="27" s="1"/>
  <c r="W3845" i="27"/>
  <c r="X3845" i="27" s="1"/>
  <c r="Q3845" i="27"/>
  <c r="R3845" i="27" s="1"/>
  <c r="K3845" i="27"/>
  <c r="L3845" i="27" s="1"/>
  <c r="W3844" i="27"/>
  <c r="X3844" i="27" s="1"/>
  <c r="Q3844" i="27"/>
  <c r="R3844" i="27" s="1"/>
  <c r="K3844" i="27"/>
  <c r="L3844" i="27" s="1"/>
  <c r="W3843" i="27"/>
  <c r="X3843" i="27" s="1"/>
  <c r="Q3843" i="27"/>
  <c r="R3843" i="27" s="1"/>
  <c r="K3843" i="27"/>
  <c r="L3843" i="27" s="1"/>
  <c r="W3842" i="27"/>
  <c r="X3842" i="27" s="1"/>
  <c r="Q3842" i="27"/>
  <c r="R3842" i="27" s="1"/>
  <c r="K3842" i="27"/>
  <c r="L3842" i="27" s="1"/>
  <c r="W3841" i="27"/>
  <c r="X3841" i="27" s="1"/>
  <c r="Q3841" i="27"/>
  <c r="R3841" i="27" s="1"/>
  <c r="K3841" i="27"/>
  <c r="L3841" i="27" s="1"/>
  <c r="W3840" i="27"/>
  <c r="X3840" i="27" s="1"/>
  <c r="Q3840" i="27"/>
  <c r="R3840" i="27" s="1"/>
  <c r="K3840" i="27"/>
  <c r="L3840" i="27" s="1"/>
  <c r="W3839" i="27"/>
  <c r="X3839" i="27" s="1"/>
  <c r="Q3839" i="27"/>
  <c r="R3839" i="27" s="1"/>
  <c r="K3839" i="27"/>
  <c r="L3839" i="27" s="1"/>
  <c r="W3838" i="27"/>
  <c r="X3838" i="27" s="1"/>
  <c r="Q3838" i="27"/>
  <c r="R3838" i="27" s="1"/>
  <c r="K3838" i="27"/>
  <c r="L3838" i="27" s="1"/>
  <c r="W3837" i="27"/>
  <c r="X3837" i="27" s="1"/>
  <c r="Q3837" i="27"/>
  <c r="R3837" i="27" s="1"/>
  <c r="K3837" i="27"/>
  <c r="L3837" i="27" s="1"/>
  <c r="W3836" i="27"/>
  <c r="X3836" i="27" s="1"/>
  <c r="Q3836" i="27"/>
  <c r="R3836" i="27" s="1"/>
  <c r="K3836" i="27"/>
  <c r="L3836" i="27" s="1"/>
  <c r="W3835" i="27"/>
  <c r="X3835" i="27" s="1"/>
  <c r="Q3835" i="27"/>
  <c r="R3835" i="27" s="1"/>
  <c r="K3835" i="27"/>
  <c r="L3835" i="27" s="1"/>
  <c r="W3834" i="27"/>
  <c r="X3834" i="27" s="1"/>
  <c r="Q3834" i="27"/>
  <c r="R3834" i="27" s="1"/>
  <c r="K3834" i="27"/>
  <c r="L3834" i="27" s="1"/>
  <c r="W3833" i="27"/>
  <c r="X3833" i="27" s="1"/>
  <c r="Q3833" i="27"/>
  <c r="R3833" i="27" s="1"/>
  <c r="K3833" i="27"/>
  <c r="L3833" i="27" s="1"/>
  <c r="W3832" i="27"/>
  <c r="X3832" i="27" s="1"/>
  <c r="Q3832" i="27"/>
  <c r="R3832" i="27" s="1"/>
  <c r="K3832" i="27"/>
  <c r="L3832" i="27" s="1"/>
  <c r="W3831" i="27"/>
  <c r="X3831" i="27" s="1"/>
  <c r="Q3831" i="27"/>
  <c r="R3831" i="27" s="1"/>
  <c r="K3831" i="27"/>
  <c r="L3831" i="27" s="1"/>
  <c r="W3830" i="27"/>
  <c r="X3830" i="27" s="1"/>
  <c r="Q3830" i="27"/>
  <c r="R3830" i="27" s="1"/>
  <c r="K3830" i="27"/>
  <c r="L3830" i="27" s="1"/>
  <c r="W3829" i="27"/>
  <c r="X3829" i="27" s="1"/>
  <c r="Q3829" i="27"/>
  <c r="R3829" i="27" s="1"/>
  <c r="K3829" i="27"/>
  <c r="L3829" i="27" s="1"/>
  <c r="W3828" i="27"/>
  <c r="X3828" i="27" s="1"/>
  <c r="Q3828" i="27"/>
  <c r="R3828" i="27" s="1"/>
  <c r="K3828" i="27"/>
  <c r="L3828" i="27" s="1"/>
  <c r="W3827" i="27"/>
  <c r="X3827" i="27" s="1"/>
  <c r="Q3827" i="27"/>
  <c r="R3827" i="27" s="1"/>
  <c r="K3827" i="27"/>
  <c r="L3827" i="27" s="1"/>
  <c r="W3826" i="27"/>
  <c r="X3826" i="27" s="1"/>
  <c r="Q3826" i="27"/>
  <c r="R3826" i="27" s="1"/>
  <c r="K3826" i="27"/>
  <c r="L3826" i="27" s="1"/>
  <c r="W3825" i="27"/>
  <c r="X3825" i="27" s="1"/>
  <c r="Q3825" i="27"/>
  <c r="R3825" i="27" s="1"/>
  <c r="K3825" i="27"/>
  <c r="L3825" i="27" s="1"/>
  <c r="W3824" i="27"/>
  <c r="X3824" i="27" s="1"/>
  <c r="Q3824" i="27"/>
  <c r="R3824" i="27" s="1"/>
  <c r="K3824" i="27"/>
  <c r="L3824" i="27" s="1"/>
  <c r="W3823" i="27"/>
  <c r="X3823" i="27" s="1"/>
  <c r="Q3823" i="27"/>
  <c r="R3823" i="27" s="1"/>
  <c r="K3823" i="27"/>
  <c r="L3823" i="27" s="1"/>
  <c r="W3822" i="27"/>
  <c r="X3822" i="27" s="1"/>
  <c r="Q3822" i="27"/>
  <c r="R3822" i="27" s="1"/>
  <c r="K3822" i="27"/>
  <c r="L3822" i="27" s="1"/>
  <c r="W3821" i="27"/>
  <c r="X3821" i="27" s="1"/>
  <c r="Q3821" i="27"/>
  <c r="R3821" i="27" s="1"/>
  <c r="K3821" i="27"/>
  <c r="L3821" i="27" s="1"/>
  <c r="W3820" i="27"/>
  <c r="X3820" i="27" s="1"/>
  <c r="Q3820" i="27"/>
  <c r="R3820" i="27" s="1"/>
  <c r="K3820" i="27"/>
  <c r="L3820" i="27" s="1"/>
  <c r="W3819" i="27"/>
  <c r="X3819" i="27" s="1"/>
  <c r="Q3819" i="27"/>
  <c r="R3819" i="27" s="1"/>
  <c r="K3819" i="27"/>
  <c r="L3819" i="27" s="1"/>
  <c r="W3818" i="27"/>
  <c r="X3818" i="27" s="1"/>
  <c r="Q3818" i="27"/>
  <c r="R3818" i="27" s="1"/>
  <c r="K3818" i="27"/>
  <c r="L3818" i="27" s="1"/>
  <c r="W3817" i="27"/>
  <c r="X3817" i="27" s="1"/>
  <c r="Q3817" i="27"/>
  <c r="R3817" i="27" s="1"/>
  <c r="K3817" i="27"/>
  <c r="L3817" i="27" s="1"/>
  <c r="W3816" i="27"/>
  <c r="X3816" i="27" s="1"/>
  <c r="Q3816" i="27"/>
  <c r="R3816" i="27" s="1"/>
  <c r="K3816" i="27"/>
  <c r="L3816" i="27" s="1"/>
  <c r="W3815" i="27"/>
  <c r="X3815" i="27" s="1"/>
  <c r="Q3815" i="27"/>
  <c r="R3815" i="27" s="1"/>
  <c r="K3815" i="27"/>
  <c r="L3815" i="27" s="1"/>
  <c r="W3814" i="27"/>
  <c r="X3814" i="27" s="1"/>
  <c r="Q3814" i="27"/>
  <c r="R3814" i="27" s="1"/>
  <c r="K3814" i="27"/>
  <c r="L3814" i="27" s="1"/>
  <c r="W3813" i="27"/>
  <c r="X3813" i="27" s="1"/>
  <c r="Q3813" i="27"/>
  <c r="R3813" i="27" s="1"/>
  <c r="K3813" i="27"/>
  <c r="L3813" i="27" s="1"/>
  <c r="W3812" i="27"/>
  <c r="X3812" i="27" s="1"/>
  <c r="Q3812" i="27"/>
  <c r="R3812" i="27" s="1"/>
  <c r="K3812" i="27"/>
  <c r="L3812" i="27" s="1"/>
  <c r="W3811" i="27"/>
  <c r="X3811" i="27" s="1"/>
  <c r="Q3811" i="27"/>
  <c r="R3811" i="27" s="1"/>
  <c r="K3811" i="27"/>
  <c r="L3811" i="27" s="1"/>
  <c r="W3810" i="27"/>
  <c r="X3810" i="27" s="1"/>
  <c r="Q3810" i="27"/>
  <c r="R3810" i="27" s="1"/>
  <c r="K3810" i="27"/>
  <c r="L3810" i="27" s="1"/>
  <c r="W3809" i="27"/>
  <c r="X3809" i="27" s="1"/>
  <c r="Q3809" i="27"/>
  <c r="R3809" i="27" s="1"/>
  <c r="K3809" i="27"/>
  <c r="L3809" i="27" s="1"/>
  <c r="W3808" i="27"/>
  <c r="Q3808" i="27"/>
  <c r="R3808" i="27" s="1"/>
  <c r="K3808" i="27"/>
  <c r="L3808" i="27" s="1"/>
  <c r="W3807" i="27"/>
  <c r="X3807" i="27" s="1"/>
  <c r="Q3807" i="27"/>
  <c r="R3807" i="27" s="1"/>
  <c r="K3807" i="27"/>
  <c r="L3807" i="27" s="1"/>
  <c r="W3806" i="27"/>
  <c r="Q3806" i="27"/>
  <c r="R3806" i="27" s="1"/>
  <c r="K3806" i="27"/>
  <c r="L3806" i="27" s="1"/>
  <c r="W3805" i="27"/>
  <c r="Q3805" i="27"/>
  <c r="R3805" i="27" s="1"/>
  <c r="K3805" i="27"/>
  <c r="L3805" i="27" s="1"/>
  <c r="W3804" i="27"/>
  <c r="X3804" i="27" s="1"/>
  <c r="Q3804" i="27"/>
  <c r="R3804" i="27" s="1"/>
  <c r="K3804" i="27"/>
  <c r="L3804" i="27" s="1"/>
  <c r="W3803" i="27"/>
  <c r="X3803" i="27" s="1"/>
  <c r="Q3803" i="27"/>
  <c r="R3803" i="27" s="1"/>
  <c r="K3803" i="27"/>
  <c r="L3803" i="27" s="1"/>
  <c r="W3802" i="27"/>
  <c r="X3802" i="27" s="1"/>
  <c r="Q3802" i="27"/>
  <c r="R3802" i="27" s="1"/>
  <c r="K3802" i="27"/>
  <c r="W3801" i="27"/>
  <c r="Q3801" i="27"/>
  <c r="R3801" i="27" s="1"/>
  <c r="K3801" i="27"/>
  <c r="L3801" i="27" s="1"/>
  <c r="W3800" i="27"/>
  <c r="X3800" i="27" s="1"/>
  <c r="Q3800" i="27"/>
  <c r="R3800" i="27" s="1"/>
  <c r="K3800" i="27"/>
  <c r="L3800" i="27" s="1"/>
  <c r="W3799" i="27"/>
  <c r="Q3799" i="27"/>
  <c r="K3799" i="27"/>
  <c r="W1925" i="27"/>
  <c r="X1925" i="27" s="1"/>
  <c r="Q1925" i="27"/>
  <c r="R1925" i="27" s="1"/>
  <c r="K1925" i="27"/>
  <c r="L1925" i="27" s="1"/>
  <c r="W1924" i="27"/>
  <c r="X1924" i="27" s="1"/>
  <c r="Q1924" i="27"/>
  <c r="R1924" i="27" s="1"/>
  <c r="K1924" i="27"/>
  <c r="L1924" i="27" s="1"/>
  <c r="W1923" i="27"/>
  <c r="X1923" i="27" s="1"/>
  <c r="Q1923" i="27"/>
  <c r="R1923" i="27" s="1"/>
  <c r="K1923" i="27"/>
  <c r="L1923" i="27" s="1"/>
  <c r="W1922" i="27"/>
  <c r="X1922" i="27" s="1"/>
  <c r="Q1922" i="27"/>
  <c r="R1922" i="27" s="1"/>
  <c r="K1922" i="27"/>
  <c r="L1922" i="27" s="1"/>
  <c r="W1921" i="27"/>
  <c r="X1921" i="27" s="1"/>
  <c r="Q1921" i="27"/>
  <c r="R1921" i="27" s="1"/>
  <c r="K1921" i="27"/>
  <c r="W1920" i="27"/>
  <c r="X1920" i="27" s="1"/>
  <c r="Q1920" i="27"/>
  <c r="R1920" i="27" s="1"/>
  <c r="K1920" i="27"/>
  <c r="L1920" i="27" s="1"/>
  <c r="W1919" i="27"/>
  <c r="X1919" i="27" s="1"/>
  <c r="Q1919" i="27"/>
  <c r="R1919" i="27" s="1"/>
  <c r="K1919" i="27"/>
  <c r="L1919" i="27" s="1"/>
  <c r="W1918" i="27"/>
  <c r="X1918" i="27" s="1"/>
  <c r="Q1918" i="27"/>
  <c r="R1918" i="27" s="1"/>
  <c r="K1918" i="27"/>
  <c r="L1918" i="27" s="1"/>
  <c r="W1917" i="27"/>
  <c r="X1917" i="27" s="1"/>
  <c r="Q1917" i="27"/>
  <c r="R1917" i="27" s="1"/>
  <c r="K1917" i="27"/>
  <c r="L1917" i="27" s="1"/>
  <c r="W1916" i="27"/>
  <c r="X1916" i="27" s="1"/>
  <c r="Q1916" i="27"/>
  <c r="R1916" i="27" s="1"/>
  <c r="K1916" i="27"/>
  <c r="L1916" i="27" s="1"/>
  <c r="W1915" i="27"/>
  <c r="X1915" i="27" s="1"/>
  <c r="Q1915" i="27"/>
  <c r="R1915" i="27" s="1"/>
  <c r="K1915" i="27"/>
  <c r="L1915" i="27" s="1"/>
  <c r="W1914" i="27"/>
  <c r="X1914" i="27" s="1"/>
  <c r="Q1914" i="27"/>
  <c r="R1914" i="27" s="1"/>
  <c r="K1914" i="27"/>
  <c r="L1914" i="27" s="1"/>
  <c r="W1913" i="27"/>
  <c r="X1913" i="27" s="1"/>
  <c r="Q1913" i="27"/>
  <c r="R1913" i="27" s="1"/>
  <c r="K1913" i="27"/>
  <c r="W1912" i="27"/>
  <c r="X1912" i="27" s="1"/>
  <c r="Q1912" i="27"/>
  <c r="R1912" i="27" s="1"/>
  <c r="K1912" i="27"/>
  <c r="L1912" i="27" s="1"/>
  <c r="W1911" i="27"/>
  <c r="X1911" i="27" s="1"/>
  <c r="Q1911" i="27"/>
  <c r="R1911" i="27" s="1"/>
  <c r="K1911" i="27"/>
  <c r="L1911" i="27" s="1"/>
  <c r="W1910" i="27"/>
  <c r="X1910" i="27" s="1"/>
  <c r="Q1910" i="27"/>
  <c r="R1910" i="27" s="1"/>
  <c r="K1910" i="27"/>
  <c r="L1910" i="27" s="1"/>
  <c r="W1909" i="27"/>
  <c r="X1909" i="27" s="1"/>
  <c r="Q1909" i="27"/>
  <c r="R1909" i="27" s="1"/>
  <c r="K1909" i="27"/>
  <c r="L1909" i="27" s="1"/>
  <c r="W1908" i="27"/>
  <c r="X1908" i="27" s="1"/>
  <c r="Q1908" i="27"/>
  <c r="R1908" i="27" s="1"/>
  <c r="K1908" i="27"/>
  <c r="L1908" i="27" s="1"/>
  <c r="W1907" i="27"/>
  <c r="X1907" i="27" s="1"/>
  <c r="Q1907" i="27"/>
  <c r="R1907" i="27" s="1"/>
  <c r="K1907" i="27"/>
  <c r="L1907" i="27" s="1"/>
  <c r="W1906" i="27"/>
  <c r="X1906" i="27" s="1"/>
  <c r="Q1906" i="27"/>
  <c r="R1906" i="27" s="1"/>
  <c r="K1906" i="27"/>
  <c r="L1906" i="27" s="1"/>
  <c r="W1905" i="27"/>
  <c r="X1905" i="27" s="1"/>
  <c r="Q1905" i="27"/>
  <c r="R1905" i="27" s="1"/>
  <c r="K1905" i="27"/>
  <c r="W1904" i="27"/>
  <c r="X1904" i="27" s="1"/>
  <c r="Q1904" i="27"/>
  <c r="R1904" i="27" s="1"/>
  <c r="K1904" i="27"/>
  <c r="L1904" i="27" s="1"/>
  <c r="W1903" i="27"/>
  <c r="X1903" i="27" s="1"/>
  <c r="Q1903" i="27"/>
  <c r="R1903" i="27" s="1"/>
  <c r="K1903" i="27"/>
  <c r="L1903" i="27" s="1"/>
  <c r="W1902" i="27"/>
  <c r="X1902" i="27" s="1"/>
  <c r="Q1902" i="27"/>
  <c r="R1902" i="27" s="1"/>
  <c r="K1902" i="27"/>
  <c r="L1902" i="27" s="1"/>
  <c r="W1901" i="27"/>
  <c r="X1901" i="27" s="1"/>
  <c r="Q1901" i="27"/>
  <c r="R1901" i="27" s="1"/>
  <c r="K1901" i="27"/>
  <c r="L1901" i="27" s="1"/>
  <c r="W1900" i="27"/>
  <c r="X1900" i="27" s="1"/>
  <c r="Q1900" i="27"/>
  <c r="R1900" i="27" s="1"/>
  <c r="K1900" i="27"/>
  <c r="L1900" i="27" s="1"/>
  <c r="W1899" i="27"/>
  <c r="X1899" i="27" s="1"/>
  <c r="Q1899" i="27"/>
  <c r="R1899" i="27" s="1"/>
  <c r="K1899" i="27"/>
  <c r="L1899" i="27" s="1"/>
  <c r="W1898" i="27"/>
  <c r="X1898" i="27" s="1"/>
  <c r="Q1898" i="27"/>
  <c r="R1898" i="27" s="1"/>
  <c r="K1898" i="27"/>
  <c r="L1898" i="27" s="1"/>
  <c r="W1897" i="27"/>
  <c r="X1897" i="27" s="1"/>
  <c r="Q1897" i="27"/>
  <c r="R1897" i="27" s="1"/>
  <c r="K1897" i="27"/>
  <c r="W1896" i="27"/>
  <c r="X1896" i="27" s="1"/>
  <c r="Q1896" i="27"/>
  <c r="R1896" i="27" s="1"/>
  <c r="K1896" i="27"/>
  <c r="L1896" i="27" s="1"/>
  <c r="W1895" i="27"/>
  <c r="X1895" i="27" s="1"/>
  <c r="Q1895" i="27"/>
  <c r="R1895" i="27" s="1"/>
  <c r="K1895" i="27"/>
  <c r="L1895" i="27" s="1"/>
  <c r="W1894" i="27"/>
  <c r="X1894" i="27" s="1"/>
  <c r="Q1894" i="27"/>
  <c r="R1894" i="27" s="1"/>
  <c r="K1894" i="27"/>
  <c r="L1894" i="27" s="1"/>
  <c r="W1893" i="27"/>
  <c r="X1893" i="27" s="1"/>
  <c r="Q1893" i="27"/>
  <c r="R1893" i="27" s="1"/>
  <c r="K1893" i="27"/>
  <c r="L1893" i="27" s="1"/>
  <c r="W1892" i="27"/>
  <c r="X1892" i="27" s="1"/>
  <c r="Q1892" i="27"/>
  <c r="R1892" i="27" s="1"/>
  <c r="K1892" i="27"/>
  <c r="L1892" i="27" s="1"/>
  <c r="W1891" i="27"/>
  <c r="X1891" i="27" s="1"/>
  <c r="Q1891" i="27"/>
  <c r="R1891" i="27" s="1"/>
  <c r="K1891" i="27"/>
  <c r="L1891" i="27" s="1"/>
  <c r="W1890" i="27"/>
  <c r="X1890" i="27" s="1"/>
  <c r="Q1890" i="27"/>
  <c r="R1890" i="27" s="1"/>
  <c r="K1890" i="27"/>
  <c r="L1890" i="27" s="1"/>
  <c r="W1889" i="27"/>
  <c r="X1889" i="27" s="1"/>
  <c r="Q1889" i="27"/>
  <c r="R1889" i="27" s="1"/>
  <c r="K1889" i="27"/>
  <c r="W1888" i="27"/>
  <c r="X1888" i="27" s="1"/>
  <c r="Q1888" i="27"/>
  <c r="R1888" i="27" s="1"/>
  <c r="K1888" i="27"/>
  <c r="L1888" i="27" s="1"/>
  <c r="W1887" i="27"/>
  <c r="X1887" i="27" s="1"/>
  <c r="Q1887" i="27"/>
  <c r="R1887" i="27" s="1"/>
  <c r="K1887" i="27"/>
  <c r="L1887" i="27" s="1"/>
  <c r="W1886" i="27"/>
  <c r="X1886" i="27" s="1"/>
  <c r="Q1886" i="27"/>
  <c r="R1886" i="27" s="1"/>
  <c r="K1886" i="27"/>
  <c r="L1886" i="27" s="1"/>
  <c r="W1885" i="27"/>
  <c r="X1885" i="27" s="1"/>
  <c r="Q1885" i="27"/>
  <c r="R1885" i="27" s="1"/>
  <c r="K1885" i="27"/>
  <c r="L1885" i="27" s="1"/>
  <c r="W1884" i="27"/>
  <c r="X1884" i="27" s="1"/>
  <c r="Q1884" i="27"/>
  <c r="R1884" i="27" s="1"/>
  <c r="K1884" i="27"/>
  <c r="W1883" i="27"/>
  <c r="X1883" i="27" s="1"/>
  <c r="Q1883" i="27"/>
  <c r="R1883" i="27" s="1"/>
  <c r="K1883" i="27"/>
  <c r="L1883" i="27" s="1"/>
  <c r="W1882" i="27"/>
  <c r="X1882" i="27" s="1"/>
  <c r="Q1882" i="27"/>
  <c r="R1882" i="27" s="1"/>
  <c r="K1882" i="27"/>
  <c r="W1881" i="27"/>
  <c r="X1881" i="27" s="1"/>
  <c r="Q1881" i="27"/>
  <c r="R1881" i="27" s="1"/>
  <c r="K1881" i="27"/>
  <c r="W1880" i="27"/>
  <c r="X1880" i="27" s="1"/>
  <c r="Q1880" i="27"/>
  <c r="R1880" i="27" s="1"/>
  <c r="K1880" i="27"/>
  <c r="L1880" i="27" s="1"/>
  <c r="W1879" i="27"/>
  <c r="X1879" i="27" s="1"/>
  <c r="Q1879" i="27"/>
  <c r="R1879" i="27" s="1"/>
  <c r="K1879" i="27"/>
  <c r="W1878" i="27"/>
  <c r="X1878" i="27" s="1"/>
  <c r="Q1878" i="27"/>
  <c r="R1878" i="27" s="1"/>
  <c r="K1878" i="27"/>
  <c r="L1878" i="27" s="1"/>
  <c r="W1877" i="27"/>
  <c r="X1877" i="27" s="1"/>
  <c r="Q1877" i="27"/>
  <c r="R1877" i="27" s="1"/>
  <c r="K1877" i="27"/>
  <c r="W1876" i="27"/>
  <c r="X1876" i="27" s="1"/>
  <c r="Q1876" i="27"/>
  <c r="R1876" i="27" s="1"/>
  <c r="K1876" i="27"/>
  <c r="W1875" i="27"/>
  <c r="X1875" i="27" s="1"/>
  <c r="Q1875" i="27"/>
  <c r="R1875" i="27" s="1"/>
  <c r="K1875" i="27"/>
  <c r="W1874" i="27"/>
  <c r="Q1874" i="27"/>
  <c r="K1874" i="27"/>
  <c r="W2185" i="27"/>
  <c r="X2185" i="27" s="1"/>
  <c r="Q2185" i="27"/>
  <c r="R2185" i="27" s="1"/>
  <c r="K2185" i="27"/>
  <c r="L2185" i="27" s="1"/>
  <c r="W2184" i="27"/>
  <c r="X2184" i="27" s="1"/>
  <c r="Q2184" i="27"/>
  <c r="R2184" i="27" s="1"/>
  <c r="K2184" i="27"/>
  <c r="L2184" i="27" s="1"/>
  <c r="W2183" i="27"/>
  <c r="X2183" i="27" s="1"/>
  <c r="Q2183" i="27"/>
  <c r="R2183" i="27" s="1"/>
  <c r="K2183" i="27"/>
  <c r="L2183" i="27" s="1"/>
  <c r="W2182" i="27"/>
  <c r="X2182" i="27" s="1"/>
  <c r="Q2182" i="27"/>
  <c r="R2182" i="27" s="1"/>
  <c r="K2182" i="27"/>
  <c r="L2182" i="27" s="1"/>
  <c r="W2181" i="27"/>
  <c r="X2181" i="27" s="1"/>
  <c r="Q2181" i="27"/>
  <c r="R2181" i="27" s="1"/>
  <c r="K2181" i="27"/>
  <c r="L2181" i="27" s="1"/>
  <c r="W2180" i="27"/>
  <c r="X2180" i="27" s="1"/>
  <c r="Q2180" i="27"/>
  <c r="R2180" i="27" s="1"/>
  <c r="K2180" i="27"/>
  <c r="L2180" i="27" s="1"/>
  <c r="W2179" i="27"/>
  <c r="X2179" i="27" s="1"/>
  <c r="Q2179" i="27"/>
  <c r="R2179" i="27" s="1"/>
  <c r="K2179" i="27"/>
  <c r="W2178" i="27"/>
  <c r="X2178" i="27" s="1"/>
  <c r="Q2178" i="27"/>
  <c r="R2178" i="27" s="1"/>
  <c r="K2178" i="27"/>
  <c r="L2178" i="27" s="1"/>
  <c r="W2177" i="27"/>
  <c r="X2177" i="27" s="1"/>
  <c r="Q2177" i="27"/>
  <c r="R2177" i="27" s="1"/>
  <c r="K2177" i="27"/>
  <c r="W2176" i="27"/>
  <c r="X2176" i="27" s="1"/>
  <c r="Q2176" i="27"/>
  <c r="R2176" i="27" s="1"/>
  <c r="K2176" i="27"/>
  <c r="L2176" i="27" s="1"/>
  <c r="W2175" i="27"/>
  <c r="X2175" i="27" s="1"/>
  <c r="Q2175" i="27"/>
  <c r="R2175" i="27" s="1"/>
  <c r="K2175" i="27"/>
  <c r="W2174" i="27"/>
  <c r="X2174" i="27" s="1"/>
  <c r="Q2174" i="27"/>
  <c r="R2174" i="27" s="1"/>
  <c r="K2174" i="27"/>
  <c r="L2174" i="27" s="1"/>
  <c r="W2173" i="27"/>
  <c r="X2173" i="27" s="1"/>
  <c r="Q2173" i="27"/>
  <c r="R2173" i="27" s="1"/>
  <c r="K2173" i="27"/>
  <c r="L2173" i="27" s="1"/>
  <c r="W2172" i="27"/>
  <c r="X2172" i="27" s="1"/>
  <c r="Q2172" i="27"/>
  <c r="R2172" i="27" s="1"/>
  <c r="K2172" i="27"/>
  <c r="L2172" i="27" s="1"/>
  <c r="W2171" i="27"/>
  <c r="X2171" i="27" s="1"/>
  <c r="Q2171" i="27"/>
  <c r="R2171" i="27" s="1"/>
  <c r="K2171" i="27"/>
  <c r="W2170" i="27"/>
  <c r="X2170" i="27" s="1"/>
  <c r="Q2170" i="27"/>
  <c r="R2170" i="27" s="1"/>
  <c r="K2170" i="27"/>
  <c r="L2170" i="27" s="1"/>
  <c r="W2169" i="27"/>
  <c r="X2169" i="27" s="1"/>
  <c r="Q2169" i="27"/>
  <c r="R2169" i="27" s="1"/>
  <c r="K2169" i="27"/>
  <c r="L2169" i="27" s="1"/>
  <c r="W2168" i="27"/>
  <c r="X2168" i="27" s="1"/>
  <c r="Q2168" i="27"/>
  <c r="R2168" i="27" s="1"/>
  <c r="K2168" i="27"/>
  <c r="L2168" i="27" s="1"/>
  <c r="W2167" i="27"/>
  <c r="X2167" i="27" s="1"/>
  <c r="Q2167" i="27"/>
  <c r="R2167" i="27" s="1"/>
  <c r="K2167" i="27"/>
  <c r="L2167" i="27" s="1"/>
  <c r="W2166" i="27"/>
  <c r="X2166" i="27" s="1"/>
  <c r="Q2166" i="27"/>
  <c r="R2166" i="27" s="1"/>
  <c r="K2166" i="27"/>
  <c r="L2166" i="27" s="1"/>
  <c r="W2165" i="27"/>
  <c r="X2165" i="27" s="1"/>
  <c r="Q2165" i="27"/>
  <c r="R2165" i="27" s="1"/>
  <c r="K2165" i="27"/>
  <c r="L2165" i="27" s="1"/>
  <c r="W2164" i="27"/>
  <c r="X2164" i="27" s="1"/>
  <c r="Q2164" i="27"/>
  <c r="R2164" i="27" s="1"/>
  <c r="K2164" i="27"/>
  <c r="L2164" i="27" s="1"/>
  <c r="W2163" i="27"/>
  <c r="X2163" i="27" s="1"/>
  <c r="Q2163" i="27"/>
  <c r="R2163" i="27" s="1"/>
  <c r="K2163" i="27"/>
  <c r="W2162" i="27"/>
  <c r="X2162" i="27" s="1"/>
  <c r="Q2162" i="27"/>
  <c r="R2162" i="27" s="1"/>
  <c r="K2162" i="27"/>
  <c r="L2162" i="27" s="1"/>
  <c r="W2161" i="27"/>
  <c r="X2161" i="27" s="1"/>
  <c r="Q2161" i="27"/>
  <c r="R2161" i="27" s="1"/>
  <c r="K2161" i="27"/>
  <c r="L2161" i="27" s="1"/>
  <c r="W2160" i="27"/>
  <c r="X2160" i="27" s="1"/>
  <c r="Q2160" i="27"/>
  <c r="R2160" i="27" s="1"/>
  <c r="K2160" i="27"/>
  <c r="L2160" i="27" s="1"/>
  <c r="W2159" i="27"/>
  <c r="X2159" i="27" s="1"/>
  <c r="Q2159" i="27"/>
  <c r="R2159" i="27" s="1"/>
  <c r="K2159" i="27"/>
  <c r="W2158" i="27"/>
  <c r="X2158" i="27" s="1"/>
  <c r="Q2158" i="27"/>
  <c r="R2158" i="27" s="1"/>
  <c r="K2158" i="27"/>
  <c r="L2158" i="27" s="1"/>
  <c r="W2157" i="27"/>
  <c r="X2157" i="27" s="1"/>
  <c r="Q2157" i="27"/>
  <c r="R2157" i="27" s="1"/>
  <c r="K2157" i="27"/>
  <c r="L2157" i="27" s="1"/>
  <c r="W2156" i="27"/>
  <c r="X2156" i="27" s="1"/>
  <c r="Q2156" i="27"/>
  <c r="R2156" i="27" s="1"/>
  <c r="K2156" i="27"/>
  <c r="L2156" i="27" s="1"/>
  <c r="W2155" i="27"/>
  <c r="X2155" i="27" s="1"/>
  <c r="Q2155" i="27"/>
  <c r="R2155" i="27" s="1"/>
  <c r="K2155" i="27"/>
  <c r="W2154" i="27"/>
  <c r="X2154" i="27" s="1"/>
  <c r="Q2154" i="27"/>
  <c r="R2154" i="27" s="1"/>
  <c r="K2154" i="27"/>
  <c r="L2154" i="27" s="1"/>
  <c r="W2153" i="27"/>
  <c r="X2153" i="27" s="1"/>
  <c r="Q2153" i="27"/>
  <c r="R2153" i="27" s="1"/>
  <c r="K2153" i="27"/>
  <c r="L2153" i="27" s="1"/>
  <c r="W2152" i="27"/>
  <c r="X2152" i="27" s="1"/>
  <c r="Q2152" i="27"/>
  <c r="R2152" i="27" s="1"/>
  <c r="K2152" i="27"/>
  <c r="L2152" i="27" s="1"/>
  <c r="W2151" i="27"/>
  <c r="X2151" i="27" s="1"/>
  <c r="Q2151" i="27"/>
  <c r="R2151" i="27" s="1"/>
  <c r="K2151" i="27"/>
  <c r="L2151" i="27" s="1"/>
  <c r="W2150" i="27"/>
  <c r="X2150" i="27" s="1"/>
  <c r="Q2150" i="27"/>
  <c r="R2150" i="27" s="1"/>
  <c r="K2150" i="27"/>
  <c r="L2150" i="27" s="1"/>
  <c r="W2149" i="27"/>
  <c r="X2149" i="27" s="1"/>
  <c r="Q2149" i="27"/>
  <c r="R2149" i="27" s="1"/>
  <c r="K2149" i="27"/>
  <c r="L2149" i="27" s="1"/>
  <c r="W2148" i="27"/>
  <c r="X2148" i="27" s="1"/>
  <c r="Q2148" i="27"/>
  <c r="R2148" i="27" s="1"/>
  <c r="K2148" i="27"/>
  <c r="L2148" i="27" s="1"/>
  <c r="W2147" i="27"/>
  <c r="X2147" i="27" s="1"/>
  <c r="Q2147" i="27"/>
  <c r="R2147" i="27" s="1"/>
  <c r="K2147" i="27"/>
  <c r="W2146" i="27"/>
  <c r="X2146" i="27" s="1"/>
  <c r="Q2146" i="27"/>
  <c r="R2146" i="27" s="1"/>
  <c r="K2146" i="27"/>
  <c r="L2146" i="27" s="1"/>
  <c r="W2145" i="27"/>
  <c r="X2145" i="27" s="1"/>
  <c r="Q2145" i="27"/>
  <c r="R2145" i="27" s="1"/>
  <c r="K2145" i="27"/>
  <c r="L2145" i="27" s="1"/>
  <c r="W2144" i="27"/>
  <c r="X2144" i="27" s="1"/>
  <c r="Q2144" i="27"/>
  <c r="R2144" i="27" s="1"/>
  <c r="K2144" i="27"/>
  <c r="L2144" i="27" s="1"/>
  <c r="W2143" i="27"/>
  <c r="Q2143" i="27"/>
  <c r="R2143" i="27" s="1"/>
  <c r="K2143" i="27"/>
  <c r="W2142" i="27"/>
  <c r="X2142" i="27" s="1"/>
  <c r="Q2142" i="27"/>
  <c r="R2142" i="27" s="1"/>
  <c r="K2142" i="27"/>
  <c r="L2142" i="27" s="1"/>
  <c r="W2141" i="27"/>
  <c r="Q2141" i="27"/>
  <c r="R2141" i="27" s="1"/>
  <c r="K2141" i="27"/>
  <c r="L2141" i="27" s="1"/>
  <c r="W2140" i="27"/>
  <c r="X2140" i="27" s="1"/>
  <c r="Q2140" i="27"/>
  <c r="R2140" i="27" s="1"/>
  <c r="K2140" i="27"/>
  <c r="L2140" i="27" s="1"/>
  <c r="W2139" i="27"/>
  <c r="X2139" i="27" s="1"/>
  <c r="Q2139" i="27"/>
  <c r="R2139" i="27" s="1"/>
  <c r="K2139" i="27"/>
  <c r="W2138" i="27"/>
  <c r="X2138" i="27" s="1"/>
  <c r="Q2138" i="27"/>
  <c r="R2138" i="27" s="1"/>
  <c r="K2138" i="27"/>
  <c r="L2138" i="27" s="1"/>
  <c r="W2137" i="27"/>
  <c r="X2137" i="27" s="1"/>
  <c r="Q2137" i="27"/>
  <c r="R2137" i="27" s="1"/>
  <c r="K2137" i="27"/>
  <c r="L2137" i="27" s="1"/>
  <c r="W2136" i="27"/>
  <c r="Q2136" i="27"/>
  <c r="R2136" i="27" s="1"/>
  <c r="K2136" i="27"/>
  <c r="L2136" i="27" s="1"/>
  <c r="W2135" i="27"/>
  <c r="Q2135" i="27"/>
  <c r="R2135" i="27" s="1"/>
  <c r="K2135" i="27"/>
  <c r="W2134" i="27"/>
  <c r="Q2134" i="27"/>
  <c r="K2134" i="27"/>
  <c r="W261" i="27"/>
  <c r="X261" i="27" s="1"/>
  <c r="Q261" i="27"/>
  <c r="R261" i="27" s="1"/>
  <c r="K261" i="27"/>
  <c r="W260" i="27"/>
  <c r="X260" i="27" s="1"/>
  <c r="Q260" i="27"/>
  <c r="R260" i="27" s="1"/>
  <c r="K260" i="27"/>
  <c r="L260" i="27" s="1"/>
  <c r="W259" i="27"/>
  <c r="X259" i="27" s="1"/>
  <c r="Q259" i="27"/>
  <c r="R259" i="27" s="1"/>
  <c r="K259" i="27"/>
  <c r="W258" i="27"/>
  <c r="X258" i="27" s="1"/>
  <c r="Q258" i="27"/>
  <c r="R258" i="27" s="1"/>
  <c r="K258" i="27"/>
  <c r="L258" i="27" s="1"/>
  <c r="W257" i="27"/>
  <c r="X257" i="27" s="1"/>
  <c r="Q257" i="27"/>
  <c r="R257" i="27" s="1"/>
  <c r="K257" i="27"/>
  <c r="L257" i="27" s="1"/>
  <c r="W256" i="27"/>
  <c r="X256" i="27" s="1"/>
  <c r="Q256" i="27"/>
  <c r="R256" i="27" s="1"/>
  <c r="K256" i="27"/>
  <c r="L256" i="27" s="1"/>
  <c r="W255" i="27"/>
  <c r="X255" i="27" s="1"/>
  <c r="Q255" i="27"/>
  <c r="R255" i="27" s="1"/>
  <c r="K255" i="27"/>
  <c r="W254" i="27"/>
  <c r="X254" i="27" s="1"/>
  <c r="Q254" i="27"/>
  <c r="R254" i="27" s="1"/>
  <c r="K254" i="27"/>
  <c r="L254" i="27" s="1"/>
  <c r="W253" i="27"/>
  <c r="X253" i="27" s="1"/>
  <c r="Q253" i="27"/>
  <c r="R253" i="27" s="1"/>
  <c r="K253" i="27"/>
  <c r="L253" i="27" s="1"/>
  <c r="W252" i="27"/>
  <c r="X252" i="27" s="1"/>
  <c r="Q252" i="27"/>
  <c r="R252" i="27" s="1"/>
  <c r="K252" i="27"/>
  <c r="L252" i="27" s="1"/>
  <c r="W251" i="27"/>
  <c r="X251" i="27" s="1"/>
  <c r="Q251" i="27"/>
  <c r="R251" i="27" s="1"/>
  <c r="K251" i="27"/>
  <c r="L251" i="27" s="1"/>
  <c r="W250" i="27"/>
  <c r="X250" i="27" s="1"/>
  <c r="Q250" i="27"/>
  <c r="R250" i="27" s="1"/>
  <c r="K250" i="27"/>
  <c r="L250" i="27" s="1"/>
  <c r="W249" i="27"/>
  <c r="X249" i="27" s="1"/>
  <c r="Q249" i="27"/>
  <c r="R249" i="27" s="1"/>
  <c r="K249" i="27"/>
  <c r="L249" i="27" s="1"/>
  <c r="W248" i="27"/>
  <c r="X248" i="27" s="1"/>
  <c r="Q248" i="27"/>
  <c r="R248" i="27" s="1"/>
  <c r="K248" i="27"/>
  <c r="L248" i="27" s="1"/>
  <c r="W247" i="27"/>
  <c r="X247" i="27" s="1"/>
  <c r="Q247" i="27"/>
  <c r="R247" i="27" s="1"/>
  <c r="K247" i="27"/>
  <c r="L247" i="27" s="1"/>
  <c r="W246" i="27"/>
  <c r="X246" i="27" s="1"/>
  <c r="Q246" i="27"/>
  <c r="R246" i="27" s="1"/>
  <c r="K246" i="27"/>
  <c r="L246" i="27" s="1"/>
  <c r="W245" i="27"/>
  <c r="X245" i="27" s="1"/>
  <c r="Q245" i="27"/>
  <c r="R245" i="27" s="1"/>
  <c r="K245" i="27"/>
  <c r="L245" i="27" s="1"/>
  <c r="W244" i="27"/>
  <c r="X244" i="27" s="1"/>
  <c r="Q244" i="27"/>
  <c r="R244" i="27" s="1"/>
  <c r="K244" i="27"/>
  <c r="L244" i="27" s="1"/>
  <c r="W243" i="27"/>
  <c r="X243" i="27" s="1"/>
  <c r="Q243" i="27"/>
  <c r="R243" i="27" s="1"/>
  <c r="K243" i="27"/>
  <c r="W242" i="27"/>
  <c r="X242" i="27" s="1"/>
  <c r="Q242" i="27"/>
  <c r="R242" i="27" s="1"/>
  <c r="K242" i="27"/>
  <c r="L242" i="27" s="1"/>
  <c r="W241" i="27"/>
  <c r="X241" i="27" s="1"/>
  <c r="Q241" i="27"/>
  <c r="R241" i="27" s="1"/>
  <c r="K241" i="27"/>
  <c r="L241" i="27" s="1"/>
  <c r="W240" i="27"/>
  <c r="X240" i="27" s="1"/>
  <c r="Q240" i="27"/>
  <c r="R240" i="27" s="1"/>
  <c r="K240" i="27"/>
  <c r="L240" i="27" s="1"/>
  <c r="W239" i="27"/>
  <c r="X239" i="27" s="1"/>
  <c r="Q239" i="27"/>
  <c r="R239" i="27" s="1"/>
  <c r="K239" i="27"/>
  <c r="W238" i="27"/>
  <c r="X238" i="27" s="1"/>
  <c r="Q238" i="27"/>
  <c r="R238" i="27" s="1"/>
  <c r="K238" i="27"/>
  <c r="L238" i="27" s="1"/>
  <c r="W237" i="27"/>
  <c r="X237" i="27" s="1"/>
  <c r="Q237" i="27"/>
  <c r="R237" i="27" s="1"/>
  <c r="K237" i="27"/>
  <c r="L237" i="27" s="1"/>
  <c r="W236" i="27"/>
  <c r="X236" i="27" s="1"/>
  <c r="Q236" i="27"/>
  <c r="R236" i="27" s="1"/>
  <c r="K236" i="27"/>
  <c r="L236" i="27" s="1"/>
  <c r="W235" i="27"/>
  <c r="X235" i="27" s="1"/>
  <c r="Q235" i="27"/>
  <c r="R235" i="27" s="1"/>
  <c r="K235" i="27"/>
  <c r="W234" i="27"/>
  <c r="X234" i="27" s="1"/>
  <c r="Q234" i="27"/>
  <c r="R234" i="27" s="1"/>
  <c r="K234" i="27"/>
  <c r="L234" i="27" s="1"/>
  <c r="W233" i="27"/>
  <c r="X233" i="27" s="1"/>
  <c r="Q233" i="27"/>
  <c r="R233" i="27" s="1"/>
  <c r="K233" i="27"/>
  <c r="L233" i="27" s="1"/>
  <c r="W232" i="27"/>
  <c r="X232" i="27" s="1"/>
  <c r="Q232" i="27"/>
  <c r="R232" i="27" s="1"/>
  <c r="K232" i="27"/>
  <c r="L232" i="27" s="1"/>
  <c r="W231" i="27"/>
  <c r="X231" i="27" s="1"/>
  <c r="Q231" i="27"/>
  <c r="R231" i="27" s="1"/>
  <c r="K231" i="27"/>
  <c r="L231" i="27" s="1"/>
  <c r="W230" i="27"/>
  <c r="X230" i="27" s="1"/>
  <c r="Q230" i="27"/>
  <c r="R230" i="27" s="1"/>
  <c r="K230" i="27"/>
  <c r="L230" i="27" s="1"/>
  <c r="W229" i="27"/>
  <c r="X229" i="27" s="1"/>
  <c r="Q229" i="27"/>
  <c r="R229" i="27" s="1"/>
  <c r="K229" i="27"/>
  <c r="L229" i="27" s="1"/>
  <c r="W228" i="27"/>
  <c r="X228" i="27" s="1"/>
  <c r="Q228" i="27"/>
  <c r="R228" i="27" s="1"/>
  <c r="K228" i="27"/>
  <c r="L228" i="27" s="1"/>
  <c r="W227" i="27"/>
  <c r="X227" i="27" s="1"/>
  <c r="Q227" i="27"/>
  <c r="R227" i="27" s="1"/>
  <c r="K227" i="27"/>
  <c r="W226" i="27"/>
  <c r="X226" i="27" s="1"/>
  <c r="Q226" i="27"/>
  <c r="R226" i="27" s="1"/>
  <c r="K226" i="27"/>
  <c r="L226" i="27" s="1"/>
  <c r="W225" i="27"/>
  <c r="X225" i="27" s="1"/>
  <c r="Q225" i="27"/>
  <c r="R225" i="27" s="1"/>
  <c r="K225" i="27"/>
  <c r="L225" i="27" s="1"/>
  <c r="W224" i="27"/>
  <c r="X224" i="27" s="1"/>
  <c r="Q224" i="27"/>
  <c r="R224" i="27" s="1"/>
  <c r="K224" i="27"/>
  <c r="L224" i="27" s="1"/>
  <c r="W223" i="27"/>
  <c r="X223" i="27" s="1"/>
  <c r="Q223" i="27"/>
  <c r="R223" i="27" s="1"/>
  <c r="K223" i="27"/>
  <c r="L223" i="27" s="1"/>
  <c r="W222" i="27"/>
  <c r="X222" i="27" s="1"/>
  <c r="Q222" i="27"/>
  <c r="R222" i="27" s="1"/>
  <c r="K222" i="27"/>
  <c r="L222" i="27" s="1"/>
  <c r="W221" i="27"/>
  <c r="X221" i="27" s="1"/>
  <c r="Q221" i="27"/>
  <c r="R221" i="27" s="1"/>
  <c r="K221" i="27"/>
  <c r="L221" i="27" s="1"/>
  <c r="W220" i="27"/>
  <c r="X220" i="27" s="1"/>
  <c r="Q220" i="27"/>
  <c r="R220" i="27" s="1"/>
  <c r="K220" i="27"/>
  <c r="L220" i="27" s="1"/>
  <c r="W219" i="27"/>
  <c r="X219" i="27" s="1"/>
  <c r="Q219" i="27"/>
  <c r="R219" i="27" s="1"/>
  <c r="K219" i="27"/>
  <c r="W218" i="27"/>
  <c r="X218" i="27" s="1"/>
  <c r="Q218" i="27"/>
  <c r="R218" i="27" s="1"/>
  <c r="K218" i="27"/>
  <c r="L218" i="27" s="1"/>
  <c r="W217" i="27"/>
  <c r="X217" i="27" s="1"/>
  <c r="Q217" i="27"/>
  <c r="R217" i="27" s="1"/>
  <c r="K217" i="27"/>
  <c r="L217" i="27" s="1"/>
  <c r="W216" i="27"/>
  <c r="X216" i="27" s="1"/>
  <c r="Q216" i="27"/>
  <c r="R216" i="27" s="1"/>
  <c r="K216" i="27"/>
  <c r="L216" i="27" s="1"/>
  <c r="W215" i="27"/>
  <c r="X215" i="27" s="1"/>
  <c r="Q215" i="27"/>
  <c r="R215" i="27" s="1"/>
  <c r="K215" i="27"/>
  <c r="W214" i="27"/>
  <c r="X214" i="27" s="1"/>
  <c r="Q214" i="27"/>
  <c r="R214" i="27" s="1"/>
  <c r="K214" i="27"/>
  <c r="L214" i="27" s="1"/>
  <c r="W213" i="27"/>
  <c r="X213" i="27" s="1"/>
  <c r="Q213" i="27"/>
  <c r="R213" i="27" s="1"/>
  <c r="K213" i="27"/>
  <c r="L213" i="27" s="1"/>
  <c r="W212" i="27"/>
  <c r="X212" i="27" s="1"/>
  <c r="Q212" i="27"/>
  <c r="R212" i="27" s="1"/>
  <c r="K212" i="27"/>
  <c r="L212" i="27" s="1"/>
  <c r="W211" i="27"/>
  <c r="X211" i="27" s="1"/>
  <c r="Q211" i="27"/>
  <c r="R211" i="27" s="1"/>
  <c r="K211" i="27"/>
  <c r="W210" i="27"/>
  <c r="Q210" i="27"/>
  <c r="K210" i="27"/>
  <c r="W3069" i="27"/>
  <c r="X3069" i="27" s="1"/>
  <c r="Q3069" i="27"/>
  <c r="R3069" i="27" s="1"/>
  <c r="K3069" i="27"/>
  <c r="L3069" i="27" s="1"/>
  <c r="W3068" i="27"/>
  <c r="X3068" i="27" s="1"/>
  <c r="Q3068" i="27"/>
  <c r="R3068" i="27" s="1"/>
  <c r="K3068" i="27"/>
  <c r="L3068" i="27" s="1"/>
  <c r="W3067" i="27"/>
  <c r="X3067" i="27" s="1"/>
  <c r="Q3067" i="27"/>
  <c r="R3067" i="27" s="1"/>
  <c r="K3067" i="27"/>
  <c r="W3066" i="27"/>
  <c r="X3066" i="27" s="1"/>
  <c r="Q3066" i="27"/>
  <c r="R3066" i="27" s="1"/>
  <c r="K3066" i="27"/>
  <c r="L3066" i="27" s="1"/>
  <c r="W3065" i="27"/>
  <c r="X3065" i="27" s="1"/>
  <c r="Q3065" i="27"/>
  <c r="R3065" i="27" s="1"/>
  <c r="K3065" i="27"/>
  <c r="L3065" i="27" s="1"/>
  <c r="W3064" i="27"/>
  <c r="X3064" i="27" s="1"/>
  <c r="Q3064" i="27"/>
  <c r="R3064" i="27" s="1"/>
  <c r="K3064" i="27"/>
  <c r="L3064" i="27" s="1"/>
  <c r="W3063" i="27"/>
  <c r="X3063" i="27" s="1"/>
  <c r="Q3063" i="27"/>
  <c r="R3063" i="27" s="1"/>
  <c r="K3063" i="27"/>
  <c r="W3062" i="27"/>
  <c r="X3062" i="27" s="1"/>
  <c r="Q3062" i="27"/>
  <c r="R3062" i="27" s="1"/>
  <c r="K3062" i="27"/>
  <c r="L3062" i="27" s="1"/>
  <c r="W3061" i="27"/>
  <c r="X3061" i="27" s="1"/>
  <c r="Q3061" i="27"/>
  <c r="R3061" i="27" s="1"/>
  <c r="K3061" i="27"/>
  <c r="L3061" i="27" s="1"/>
  <c r="W3060" i="27"/>
  <c r="X3060" i="27" s="1"/>
  <c r="Q3060" i="27"/>
  <c r="R3060" i="27" s="1"/>
  <c r="K3060" i="27"/>
  <c r="L3060" i="27" s="1"/>
  <c r="W3059" i="27"/>
  <c r="X3059" i="27" s="1"/>
  <c r="Q3059" i="27"/>
  <c r="R3059" i="27" s="1"/>
  <c r="K3059" i="27"/>
  <c r="W3058" i="27"/>
  <c r="X3058" i="27" s="1"/>
  <c r="Q3058" i="27"/>
  <c r="R3058" i="27" s="1"/>
  <c r="K3058" i="27"/>
  <c r="L3058" i="27" s="1"/>
  <c r="W3057" i="27"/>
  <c r="X3057" i="27" s="1"/>
  <c r="Q3057" i="27"/>
  <c r="R3057" i="27" s="1"/>
  <c r="K3057" i="27"/>
  <c r="L3057" i="27" s="1"/>
  <c r="W3056" i="27"/>
  <c r="X3056" i="27" s="1"/>
  <c r="Q3056" i="27"/>
  <c r="R3056" i="27" s="1"/>
  <c r="K3056" i="27"/>
  <c r="L3056" i="27" s="1"/>
  <c r="W3055" i="27"/>
  <c r="X3055" i="27" s="1"/>
  <c r="Q3055" i="27"/>
  <c r="R3055" i="27" s="1"/>
  <c r="K3055" i="27"/>
  <c r="W3054" i="27"/>
  <c r="X3054" i="27" s="1"/>
  <c r="Q3054" i="27"/>
  <c r="R3054" i="27" s="1"/>
  <c r="K3054" i="27"/>
  <c r="L3054" i="27" s="1"/>
  <c r="W3053" i="27"/>
  <c r="X3053" i="27" s="1"/>
  <c r="Q3053" i="27"/>
  <c r="R3053" i="27" s="1"/>
  <c r="K3053" i="27"/>
  <c r="L3053" i="27" s="1"/>
  <c r="W3052" i="27"/>
  <c r="X3052" i="27" s="1"/>
  <c r="Q3052" i="27"/>
  <c r="R3052" i="27" s="1"/>
  <c r="K3052" i="27"/>
  <c r="L3052" i="27" s="1"/>
  <c r="W3051" i="27"/>
  <c r="X3051" i="27" s="1"/>
  <c r="Q3051" i="27"/>
  <c r="R3051" i="27" s="1"/>
  <c r="K3051" i="27"/>
  <c r="W3050" i="27"/>
  <c r="X3050" i="27" s="1"/>
  <c r="Q3050" i="27"/>
  <c r="R3050" i="27" s="1"/>
  <c r="K3050" i="27"/>
  <c r="L3050" i="27" s="1"/>
  <c r="W3049" i="27"/>
  <c r="X3049" i="27" s="1"/>
  <c r="Q3049" i="27"/>
  <c r="R3049" i="27" s="1"/>
  <c r="K3049" i="27"/>
  <c r="L3049" i="27" s="1"/>
  <c r="W3048" i="27"/>
  <c r="X3048" i="27" s="1"/>
  <c r="Q3048" i="27"/>
  <c r="R3048" i="27" s="1"/>
  <c r="K3048" i="27"/>
  <c r="L3048" i="27" s="1"/>
  <c r="W3047" i="27"/>
  <c r="X3047" i="27" s="1"/>
  <c r="Q3047" i="27"/>
  <c r="R3047" i="27" s="1"/>
  <c r="K3047" i="27"/>
  <c r="W3046" i="27"/>
  <c r="X3046" i="27" s="1"/>
  <c r="Q3046" i="27"/>
  <c r="R3046" i="27" s="1"/>
  <c r="K3046" i="27"/>
  <c r="L3046" i="27" s="1"/>
  <c r="W3045" i="27"/>
  <c r="X3045" i="27" s="1"/>
  <c r="Q3045" i="27"/>
  <c r="R3045" i="27" s="1"/>
  <c r="K3045" i="27"/>
  <c r="L3045" i="27" s="1"/>
  <c r="W3044" i="27"/>
  <c r="X3044" i="27" s="1"/>
  <c r="Q3044" i="27"/>
  <c r="R3044" i="27" s="1"/>
  <c r="K3044" i="27"/>
  <c r="L3044" i="27" s="1"/>
  <c r="W3043" i="27"/>
  <c r="X3043" i="27" s="1"/>
  <c r="Q3043" i="27"/>
  <c r="R3043" i="27" s="1"/>
  <c r="K3043" i="27"/>
  <c r="W3042" i="27"/>
  <c r="X3042" i="27" s="1"/>
  <c r="Q3042" i="27"/>
  <c r="R3042" i="27" s="1"/>
  <c r="K3042" i="27"/>
  <c r="L3042" i="27" s="1"/>
  <c r="W3041" i="27"/>
  <c r="X3041" i="27" s="1"/>
  <c r="Q3041" i="27"/>
  <c r="R3041" i="27" s="1"/>
  <c r="K3041" i="27"/>
  <c r="W3040" i="27"/>
  <c r="X3040" i="27" s="1"/>
  <c r="Q3040" i="27"/>
  <c r="R3040" i="27" s="1"/>
  <c r="K3040" i="27"/>
  <c r="L3040" i="27" s="1"/>
  <c r="W3039" i="27"/>
  <c r="X3039" i="27" s="1"/>
  <c r="Q3039" i="27"/>
  <c r="R3039" i="27" s="1"/>
  <c r="K3039" i="27"/>
  <c r="W3038" i="27"/>
  <c r="X3038" i="27" s="1"/>
  <c r="Q3038" i="27"/>
  <c r="R3038" i="27" s="1"/>
  <c r="K3038" i="27"/>
  <c r="L3038" i="27" s="1"/>
  <c r="W3037" i="27"/>
  <c r="X3037" i="27" s="1"/>
  <c r="Q3037" i="27"/>
  <c r="R3037" i="27" s="1"/>
  <c r="K3037" i="27"/>
  <c r="L3037" i="27" s="1"/>
  <c r="W3036" i="27"/>
  <c r="X3036" i="27" s="1"/>
  <c r="Q3036" i="27"/>
  <c r="R3036" i="27" s="1"/>
  <c r="K3036" i="27"/>
  <c r="L3036" i="27" s="1"/>
  <c r="W3035" i="27"/>
  <c r="X3035" i="27" s="1"/>
  <c r="Q3035" i="27"/>
  <c r="R3035" i="27" s="1"/>
  <c r="K3035" i="27"/>
  <c r="W3034" i="27"/>
  <c r="X3034" i="27" s="1"/>
  <c r="Q3034" i="27"/>
  <c r="R3034" i="27" s="1"/>
  <c r="K3034" i="27"/>
  <c r="L3034" i="27" s="1"/>
  <c r="W3033" i="27"/>
  <c r="X3033" i="27" s="1"/>
  <c r="Q3033" i="27"/>
  <c r="R3033" i="27" s="1"/>
  <c r="K3033" i="27"/>
  <c r="L3033" i="27" s="1"/>
  <c r="W3032" i="27"/>
  <c r="X3032" i="27" s="1"/>
  <c r="Q3032" i="27"/>
  <c r="R3032" i="27" s="1"/>
  <c r="K3032" i="27"/>
  <c r="L3032" i="27" s="1"/>
  <c r="W3031" i="27"/>
  <c r="X3031" i="27" s="1"/>
  <c r="Q3031" i="27"/>
  <c r="R3031" i="27" s="1"/>
  <c r="K3031" i="27"/>
  <c r="L3031" i="27" s="1"/>
  <c r="W3030" i="27"/>
  <c r="X3030" i="27" s="1"/>
  <c r="Q3030" i="27"/>
  <c r="R3030" i="27" s="1"/>
  <c r="K3030" i="27"/>
  <c r="L3030" i="27" s="1"/>
  <c r="W3029" i="27"/>
  <c r="X3029" i="27" s="1"/>
  <c r="Q3029" i="27"/>
  <c r="R3029" i="27" s="1"/>
  <c r="K3029" i="27"/>
  <c r="L3029" i="27" s="1"/>
  <c r="W3028" i="27"/>
  <c r="Q3028" i="27"/>
  <c r="R3028" i="27" s="1"/>
  <c r="K3028" i="27"/>
  <c r="L3028" i="27" s="1"/>
  <c r="W3027" i="27"/>
  <c r="Q3027" i="27"/>
  <c r="R3027" i="27" s="1"/>
  <c r="K3027" i="27"/>
  <c r="W3026" i="27"/>
  <c r="X3026" i="27" s="1"/>
  <c r="Q3026" i="27"/>
  <c r="R3026" i="27" s="1"/>
  <c r="K3026" i="27"/>
  <c r="L3026" i="27" s="1"/>
  <c r="W3025" i="27"/>
  <c r="Q3025" i="27"/>
  <c r="R3025" i="27" s="1"/>
  <c r="K3025" i="27"/>
  <c r="W3024" i="27"/>
  <c r="X3024" i="27" s="1"/>
  <c r="Q3024" i="27"/>
  <c r="R3024" i="27" s="1"/>
  <c r="K3024" i="27"/>
  <c r="L3024" i="27" s="1"/>
  <c r="W3023" i="27"/>
  <c r="X3023" i="27" s="1"/>
  <c r="Q3023" i="27"/>
  <c r="R3023" i="27" s="1"/>
  <c r="K3023" i="27"/>
  <c r="W3022" i="27"/>
  <c r="X3022" i="27" s="1"/>
  <c r="Q3022" i="27"/>
  <c r="R3022" i="27" s="1"/>
  <c r="K3022" i="27"/>
  <c r="L3022" i="27" s="1"/>
  <c r="W3021" i="27"/>
  <c r="X3021" i="27" s="1"/>
  <c r="Q3021" i="27"/>
  <c r="R3021" i="27" s="1"/>
  <c r="K3021" i="27"/>
  <c r="W3020" i="27"/>
  <c r="Q3020" i="27"/>
  <c r="R3020" i="27" s="1"/>
  <c r="K3020" i="27"/>
  <c r="L3020" i="27" s="1"/>
  <c r="W3019" i="27"/>
  <c r="Q3019" i="27"/>
  <c r="K3019" i="27"/>
  <c r="W3018" i="27"/>
  <c r="Q3018" i="27"/>
  <c r="K3018" i="27"/>
  <c r="W1665" i="27"/>
  <c r="X1665" i="27" s="1"/>
  <c r="Q1665" i="27"/>
  <c r="R1665" i="27" s="1"/>
  <c r="K1665" i="27"/>
  <c r="W1664" i="27"/>
  <c r="X1664" i="27" s="1"/>
  <c r="Q1664" i="27"/>
  <c r="R1664" i="27" s="1"/>
  <c r="K1664" i="27"/>
  <c r="L1664" i="27" s="1"/>
  <c r="W1663" i="27"/>
  <c r="X1663" i="27" s="1"/>
  <c r="Q1663" i="27"/>
  <c r="R1663" i="27" s="1"/>
  <c r="K1663" i="27"/>
  <c r="W1662" i="27"/>
  <c r="X1662" i="27" s="1"/>
  <c r="Q1662" i="27"/>
  <c r="R1662" i="27" s="1"/>
  <c r="K1662" i="27"/>
  <c r="L1662" i="27" s="1"/>
  <c r="W1661" i="27"/>
  <c r="X1661" i="27" s="1"/>
  <c r="Q1661" i="27"/>
  <c r="R1661" i="27" s="1"/>
  <c r="K1661" i="27"/>
  <c r="W1660" i="27"/>
  <c r="X1660" i="27" s="1"/>
  <c r="Q1660" i="27"/>
  <c r="R1660" i="27" s="1"/>
  <c r="K1660" i="27"/>
  <c r="L1660" i="27" s="1"/>
  <c r="W1659" i="27"/>
  <c r="X1659" i="27" s="1"/>
  <c r="Q1659" i="27"/>
  <c r="R1659" i="27" s="1"/>
  <c r="K1659" i="27"/>
  <c r="W1658" i="27"/>
  <c r="X1658" i="27" s="1"/>
  <c r="Q1658" i="27"/>
  <c r="R1658" i="27" s="1"/>
  <c r="K1658" i="27"/>
  <c r="L1658" i="27" s="1"/>
  <c r="W1657" i="27"/>
  <c r="X1657" i="27" s="1"/>
  <c r="Q1657" i="27"/>
  <c r="R1657" i="27" s="1"/>
  <c r="K1657" i="27"/>
  <c r="W1656" i="27"/>
  <c r="X1656" i="27" s="1"/>
  <c r="Q1656" i="27"/>
  <c r="R1656" i="27" s="1"/>
  <c r="K1656" i="27"/>
  <c r="L1656" i="27" s="1"/>
  <c r="W1655" i="27"/>
  <c r="X1655" i="27" s="1"/>
  <c r="Q1655" i="27"/>
  <c r="R1655" i="27" s="1"/>
  <c r="K1655" i="27"/>
  <c r="W1654" i="27"/>
  <c r="X1654" i="27" s="1"/>
  <c r="Q1654" i="27"/>
  <c r="R1654" i="27" s="1"/>
  <c r="K1654" i="27"/>
  <c r="L1654" i="27" s="1"/>
  <c r="W1653" i="27"/>
  <c r="X1653" i="27" s="1"/>
  <c r="Q1653" i="27"/>
  <c r="R1653" i="27" s="1"/>
  <c r="K1653" i="27"/>
  <c r="W1652" i="27"/>
  <c r="X1652" i="27" s="1"/>
  <c r="Q1652" i="27"/>
  <c r="R1652" i="27" s="1"/>
  <c r="K1652" i="27"/>
  <c r="L1652" i="27" s="1"/>
  <c r="W1651" i="27"/>
  <c r="X1651" i="27" s="1"/>
  <c r="Q1651" i="27"/>
  <c r="R1651" i="27" s="1"/>
  <c r="K1651" i="27"/>
  <c r="W1650" i="27"/>
  <c r="X1650" i="27" s="1"/>
  <c r="Q1650" i="27"/>
  <c r="R1650" i="27" s="1"/>
  <c r="K1650" i="27"/>
  <c r="L1650" i="27" s="1"/>
  <c r="W1649" i="27"/>
  <c r="X1649" i="27" s="1"/>
  <c r="Q1649" i="27"/>
  <c r="R1649" i="27" s="1"/>
  <c r="K1649" i="27"/>
  <c r="W1648" i="27"/>
  <c r="X1648" i="27" s="1"/>
  <c r="Q1648" i="27"/>
  <c r="R1648" i="27" s="1"/>
  <c r="K1648" i="27"/>
  <c r="L1648" i="27" s="1"/>
  <c r="W1647" i="27"/>
  <c r="X1647" i="27" s="1"/>
  <c r="Q1647" i="27"/>
  <c r="R1647" i="27" s="1"/>
  <c r="K1647" i="27"/>
  <c r="W1646" i="27"/>
  <c r="X1646" i="27" s="1"/>
  <c r="Q1646" i="27"/>
  <c r="R1646" i="27" s="1"/>
  <c r="K1646" i="27"/>
  <c r="L1646" i="27" s="1"/>
  <c r="W1645" i="27"/>
  <c r="X1645" i="27" s="1"/>
  <c r="Q1645" i="27"/>
  <c r="R1645" i="27" s="1"/>
  <c r="K1645" i="27"/>
  <c r="W1644" i="27"/>
  <c r="X1644" i="27" s="1"/>
  <c r="Q1644" i="27"/>
  <c r="R1644" i="27" s="1"/>
  <c r="K1644" i="27"/>
  <c r="L1644" i="27" s="1"/>
  <c r="W1643" i="27"/>
  <c r="X1643" i="27" s="1"/>
  <c r="Q1643" i="27"/>
  <c r="R1643" i="27" s="1"/>
  <c r="K1643" i="27"/>
  <c r="W1642" i="27"/>
  <c r="X1642" i="27" s="1"/>
  <c r="Q1642" i="27"/>
  <c r="R1642" i="27" s="1"/>
  <c r="K1642" i="27"/>
  <c r="L1642" i="27" s="1"/>
  <c r="W1641" i="27"/>
  <c r="X1641" i="27" s="1"/>
  <c r="Q1641" i="27"/>
  <c r="R1641" i="27" s="1"/>
  <c r="K1641" i="27"/>
  <c r="W1640" i="27"/>
  <c r="X1640" i="27" s="1"/>
  <c r="Q1640" i="27"/>
  <c r="R1640" i="27" s="1"/>
  <c r="K1640" i="27"/>
  <c r="L1640" i="27" s="1"/>
  <c r="W1639" i="27"/>
  <c r="X1639" i="27" s="1"/>
  <c r="Q1639" i="27"/>
  <c r="R1639" i="27" s="1"/>
  <c r="K1639" i="27"/>
  <c r="W1638" i="27"/>
  <c r="X1638" i="27" s="1"/>
  <c r="Q1638" i="27"/>
  <c r="R1638" i="27" s="1"/>
  <c r="K1638" i="27"/>
  <c r="L1638" i="27" s="1"/>
  <c r="W1637" i="27"/>
  <c r="X1637" i="27" s="1"/>
  <c r="Q1637" i="27"/>
  <c r="R1637" i="27" s="1"/>
  <c r="K1637" i="27"/>
  <c r="W1636" i="27"/>
  <c r="X1636" i="27" s="1"/>
  <c r="Q1636" i="27"/>
  <c r="R1636" i="27" s="1"/>
  <c r="K1636" i="27"/>
  <c r="L1636" i="27" s="1"/>
  <c r="W1635" i="27"/>
  <c r="X1635" i="27" s="1"/>
  <c r="Q1635" i="27"/>
  <c r="R1635" i="27" s="1"/>
  <c r="K1635" i="27"/>
  <c r="W1634" i="27"/>
  <c r="X1634" i="27" s="1"/>
  <c r="Q1634" i="27"/>
  <c r="R1634" i="27" s="1"/>
  <c r="K1634" i="27"/>
  <c r="L1634" i="27" s="1"/>
  <c r="W1633" i="27"/>
  <c r="X1633" i="27" s="1"/>
  <c r="Q1633" i="27"/>
  <c r="R1633" i="27" s="1"/>
  <c r="K1633" i="27"/>
  <c r="W1632" i="27"/>
  <c r="X1632" i="27" s="1"/>
  <c r="Q1632" i="27"/>
  <c r="R1632" i="27" s="1"/>
  <c r="K1632" i="27"/>
  <c r="L1632" i="27" s="1"/>
  <c r="W1631" i="27"/>
  <c r="X1631" i="27" s="1"/>
  <c r="Q1631" i="27"/>
  <c r="R1631" i="27" s="1"/>
  <c r="K1631" i="27"/>
  <c r="W1630" i="27"/>
  <c r="X1630" i="27" s="1"/>
  <c r="Q1630" i="27"/>
  <c r="R1630" i="27" s="1"/>
  <c r="K1630" i="27"/>
  <c r="L1630" i="27" s="1"/>
  <c r="W1629" i="27"/>
  <c r="X1629" i="27" s="1"/>
  <c r="Q1629" i="27"/>
  <c r="R1629" i="27" s="1"/>
  <c r="K1629" i="27"/>
  <c r="W1628" i="27"/>
  <c r="X1628" i="27" s="1"/>
  <c r="Q1628" i="27"/>
  <c r="R1628" i="27" s="1"/>
  <c r="K1628" i="27"/>
  <c r="L1628" i="27" s="1"/>
  <c r="W1627" i="27"/>
  <c r="X1627" i="27" s="1"/>
  <c r="Q1627" i="27"/>
  <c r="R1627" i="27" s="1"/>
  <c r="K1627" i="27"/>
  <c r="W1626" i="27"/>
  <c r="X1626" i="27" s="1"/>
  <c r="Q1626" i="27"/>
  <c r="R1626" i="27" s="1"/>
  <c r="K1626" i="27"/>
  <c r="L1626" i="27" s="1"/>
  <c r="W1625" i="27"/>
  <c r="X1625" i="27" s="1"/>
  <c r="Q1625" i="27"/>
  <c r="R1625" i="27" s="1"/>
  <c r="K1625" i="27"/>
  <c r="W1624" i="27"/>
  <c r="X1624" i="27" s="1"/>
  <c r="Q1624" i="27"/>
  <c r="R1624" i="27" s="1"/>
  <c r="K1624" i="27"/>
  <c r="L1624" i="27" s="1"/>
  <c r="W1623" i="27"/>
  <c r="X1623" i="27" s="1"/>
  <c r="Q1623" i="27"/>
  <c r="R1623" i="27" s="1"/>
  <c r="K1623" i="27"/>
  <c r="W1622" i="27"/>
  <c r="X1622" i="27" s="1"/>
  <c r="Q1622" i="27"/>
  <c r="R1622" i="27" s="1"/>
  <c r="K1622" i="27"/>
  <c r="W1621" i="27"/>
  <c r="X1621" i="27" s="1"/>
  <c r="Q1621" i="27"/>
  <c r="R1621" i="27" s="1"/>
  <c r="K1621" i="27"/>
  <c r="W1620" i="27"/>
  <c r="X1620" i="27" s="1"/>
  <c r="Q1620" i="27"/>
  <c r="R1620" i="27" s="1"/>
  <c r="K1620" i="27"/>
  <c r="L1620" i="27" s="1"/>
  <c r="W1619" i="27"/>
  <c r="X1619" i="27" s="1"/>
  <c r="Q1619" i="27"/>
  <c r="R1619" i="27" s="1"/>
  <c r="K1619" i="27"/>
  <c r="W1618" i="27"/>
  <c r="X1618" i="27" s="1"/>
  <c r="Q1618" i="27"/>
  <c r="R1618" i="27" s="1"/>
  <c r="K1618" i="27"/>
  <c r="L1618" i="27" s="1"/>
  <c r="W1617" i="27"/>
  <c r="X1617" i="27" s="1"/>
  <c r="Q1617" i="27"/>
  <c r="R1617" i="27" s="1"/>
  <c r="K1617" i="27"/>
  <c r="L1617" i="27" s="1"/>
  <c r="W1616" i="27"/>
  <c r="X1616" i="27" s="1"/>
  <c r="Q1616" i="27"/>
  <c r="R1616" i="27" s="1"/>
  <c r="K1616" i="27"/>
  <c r="L1616" i="27" s="1"/>
  <c r="W1615" i="27"/>
  <c r="X1615" i="27" s="1"/>
  <c r="Q1615" i="27"/>
  <c r="R1615" i="27" s="1"/>
  <c r="K1615" i="27"/>
  <c r="L1615" i="27" s="1"/>
  <c r="W1614" i="27"/>
  <c r="Q1614" i="27"/>
  <c r="K1614" i="27"/>
  <c r="W2653" i="27"/>
  <c r="X2653" i="27" s="1"/>
  <c r="Q2653" i="27"/>
  <c r="R2653" i="27" s="1"/>
  <c r="K2653" i="27"/>
  <c r="L2653" i="27" s="1"/>
  <c r="W2652" i="27"/>
  <c r="X2652" i="27" s="1"/>
  <c r="Q2652" i="27"/>
  <c r="R2652" i="27" s="1"/>
  <c r="K2652" i="27"/>
  <c r="L2652" i="27" s="1"/>
  <c r="W2651" i="27"/>
  <c r="X2651" i="27" s="1"/>
  <c r="Q2651" i="27"/>
  <c r="R2651" i="27" s="1"/>
  <c r="K2651" i="27"/>
  <c r="L2651" i="27" s="1"/>
  <c r="W2650" i="27"/>
  <c r="X2650" i="27" s="1"/>
  <c r="Q2650" i="27"/>
  <c r="R2650" i="27" s="1"/>
  <c r="K2650" i="27"/>
  <c r="L2650" i="27" s="1"/>
  <c r="W2649" i="27"/>
  <c r="X2649" i="27" s="1"/>
  <c r="Q2649" i="27"/>
  <c r="R2649" i="27" s="1"/>
  <c r="K2649" i="27"/>
  <c r="L2649" i="27" s="1"/>
  <c r="W2648" i="27"/>
  <c r="X2648" i="27" s="1"/>
  <c r="Q2648" i="27"/>
  <c r="R2648" i="27" s="1"/>
  <c r="K2648" i="27"/>
  <c r="L2648" i="27" s="1"/>
  <c r="W2647" i="27"/>
  <c r="X2647" i="27" s="1"/>
  <c r="Q2647" i="27"/>
  <c r="R2647" i="27" s="1"/>
  <c r="K2647" i="27"/>
  <c r="L2647" i="27" s="1"/>
  <c r="W2646" i="27"/>
  <c r="X2646" i="27" s="1"/>
  <c r="Q2646" i="27"/>
  <c r="R2646" i="27" s="1"/>
  <c r="K2646" i="27"/>
  <c r="L2646" i="27" s="1"/>
  <c r="W2645" i="27"/>
  <c r="X2645" i="27" s="1"/>
  <c r="Q2645" i="27"/>
  <c r="R2645" i="27" s="1"/>
  <c r="K2645" i="27"/>
  <c r="L2645" i="27" s="1"/>
  <c r="W2644" i="27"/>
  <c r="X2644" i="27" s="1"/>
  <c r="Q2644" i="27"/>
  <c r="R2644" i="27" s="1"/>
  <c r="K2644" i="27"/>
  <c r="L2644" i="27" s="1"/>
  <c r="W2643" i="27"/>
  <c r="X2643" i="27" s="1"/>
  <c r="Q2643" i="27"/>
  <c r="R2643" i="27" s="1"/>
  <c r="K2643" i="27"/>
  <c r="L2643" i="27" s="1"/>
  <c r="W2642" i="27"/>
  <c r="X2642" i="27" s="1"/>
  <c r="Q2642" i="27"/>
  <c r="R2642" i="27" s="1"/>
  <c r="K2642" i="27"/>
  <c r="W2641" i="27"/>
  <c r="X2641" i="27" s="1"/>
  <c r="Q2641" i="27"/>
  <c r="R2641" i="27" s="1"/>
  <c r="K2641" i="27"/>
  <c r="L2641" i="27" s="1"/>
  <c r="W2640" i="27"/>
  <c r="X2640" i="27" s="1"/>
  <c r="Q2640" i="27"/>
  <c r="R2640" i="27" s="1"/>
  <c r="K2640" i="27"/>
  <c r="L2640" i="27" s="1"/>
  <c r="W2639" i="27"/>
  <c r="X2639" i="27" s="1"/>
  <c r="Q2639" i="27"/>
  <c r="R2639" i="27" s="1"/>
  <c r="K2639" i="27"/>
  <c r="L2639" i="27" s="1"/>
  <c r="W2638" i="27"/>
  <c r="X2638" i="27" s="1"/>
  <c r="Q2638" i="27"/>
  <c r="R2638" i="27" s="1"/>
  <c r="K2638" i="27"/>
  <c r="L2638" i="27" s="1"/>
  <c r="W2637" i="27"/>
  <c r="X2637" i="27" s="1"/>
  <c r="Q2637" i="27"/>
  <c r="R2637" i="27" s="1"/>
  <c r="K2637" i="27"/>
  <c r="L2637" i="27" s="1"/>
  <c r="W2636" i="27"/>
  <c r="X2636" i="27" s="1"/>
  <c r="Q2636" i="27"/>
  <c r="R2636" i="27" s="1"/>
  <c r="K2636" i="27"/>
  <c r="L2636" i="27" s="1"/>
  <c r="W2635" i="27"/>
  <c r="X2635" i="27" s="1"/>
  <c r="Q2635" i="27"/>
  <c r="R2635" i="27" s="1"/>
  <c r="K2635" i="27"/>
  <c r="L2635" i="27" s="1"/>
  <c r="W2634" i="27"/>
  <c r="X2634" i="27" s="1"/>
  <c r="Q2634" i="27"/>
  <c r="R2634" i="27" s="1"/>
  <c r="K2634" i="27"/>
  <c r="L2634" i="27" s="1"/>
  <c r="W2633" i="27"/>
  <c r="X2633" i="27" s="1"/>
  <c r="Q2633" i="27"/>
  <c r="R2633" i="27" s="1"/>
  <c r="K2633" i="27"/>
  <c r="L2633" i="27" s="1"/>
  <c r="W2632" i="27"/>
  <c r="X2632" i="27" s="1"/>
  <c r="Q2632" i="27"/>
  <c r="R2632" i="27" s="1"/>
  <c r="K2632" i="27"/>
  <c r="L2632" i="27" s="1"/>
  <c r="W2631" i="27"/>
  <c r="X2631" i="27" s="1"/>
  <c r="Q2631" i="27"/>
  <c r="R2631" i="27" s="1"/>
  <c r="K2631" i="27"/>
  <c r="L2631" i="27" s="1"/>
  <c r="W2630" i="27"/>
  <c r="X2630" i="27" s="1"/>
  <c r="Q2630" i="27"/>
  <c r="R2630" i="27" s="1"/>
  <c r="K2630" i="27"/>
  <c r="L2630" i="27" s="1"/>
  <c r="W2629" i="27"/>
  <c r="X2629" i="27" s="1"/>
  <c r="Q2629" i="27"/>
  <c r="R2629" i="27" s="1"/>
  <c r="K2629" i="27"/>
  <c r="L2629" i="27" s="1"/>
  <c r="W2628" i="27"/>
  <c r="X2628" i="27" s="1"/>
  <c r="Q2628" i="27"/>
  <c r="R2628" i="27" s="1"/>
  <c r="K2628" i="27"/>
  <c r="L2628" i="27" s="1"/>
  <c r="W2627" i="27"/>
  <c r="X2627" i="27" s="1"/>
  <c r="Q2627" i="27"/>
  <c r="R2627" i="27" s="1"/>
  <c r="K2627" i="27"/>
  <c r="L2627" i="27" s="1"/>
  <c r="W2626" i="27"/>
  <c r="X2626" i="27" s="1"/>
  <c r="Q2626" i="27"/>
  <c r="R2626" i="27" s="1"/>
  <c r="K2626" i="27"/>
  <c r="L2626" i="27" s="1"/>
  <c r="W2625" i="27"/>
  <c r="X2625" i="27" s="1"/>
  <c r="Q2625" i="27"/>
  <c r="R2625" i="27" s="1"/>
  <c r="K2625" i="27"/>
  <c r="L2625" i="27" s="1"/>
  <c r="W2624" i="27"/>
  <c r="X2624" i="27" s="1"/>
  <c r="Q2624" i="27"/>
  <c r="R2624" i="27" s="1"/>
  <c r="K2624" i="27"/>
  <c r="L2624" i="27" s="1"/>
  <c r="W2623" i="27"/>
  <c r="X2623" i="27" s="1"/>
  <c r="Q2623" i="27"/>
  <c r="R2623" i="27" s="1"/>
  <c r="K2623" i="27"/>
  <c r="L2623" i="27" s="1"/>
  <c r="W2622" i="27"/>
  <c r="X2622" i="27" s="1"/>
  <c r="Q2622" i="27"/>
  <c r="R2622" i="27" s="1"/>
  <c r="K2622" i="27"/>
  <c r="L2622" i="27" s="1"/>
  <c r="W2621" i="27"/>
  <c r="X2621" i="27" s="1"/>
  <c r="Q2621" i="27"/>
  <c r="R2621" i="27" s="1"/>
  <c r="K2621" i="27"/>
  <c r="L2621" i="27" s="1"/>
  <c r="W2620" i="27"/>
  <c r="X2620" i="27" s="1"/>
  <c r="Q2620" i="27"/>
  <c r="R2620" i="27" s="1"/>
  <c r="K2620" i="27"/>
  <c r="L2620" i="27" s="1"/>
  <c r="W2619" i="27"/>
  <c r="X2619" i="27" s="1"/>
  <c r="Q2619" i="27"/>
  <c r="R2619" i="27" s="1"/>
  <c r="K2619" i="27"/>
  <c r="L2619" i="27" s="1"/>
  <c r="W2618" i="27"/>
  <c r="X2618" i="27" s="1"/>
  <c r="Q2618" i="27"/>
  <c r="R2618" i="27" s="1"/>
  <c r="K2618" i="27"/>
  <c r="L2618" i="27" s="1"/>
  <c r="W2617" i="27"/>
  <c r="X2617" i="27" s="1"/>
  <c r="Q2617" i="27"/>
  <c r="R2617" i="27" s="1"/>
  <c r="K2617" i="27"/>
  <c r="L2617" i="27" s="1"/>
  <c r="W2616" i="27"/>
  <c r="X2616" i="27" s="1"/>
  <c r="Q2616" i="27"/>
  <c r="R2616" i="27" s="1"/>
  <c r="K2616" i="27"/>
  <c r="L2616" i="27" s="1"/>
  <c r="W2615" i="27"/>
  <c r="X2615" i="27" s="1"/>
  <c r="Q2615" i="27"/>
  <c r="R2615" i="27" s="1"/>
  <c r="K2615" i="27"/>
  <c r="L2615" i="27" s="1"/>
  <c r="W2614" i="27"/>
  <c r="X2614" i="27" s="1"/>
  <c r="Q2614" i="27"/>
  <c r="R2614" i="27" s="1"/>
  <c r="K2614" i="27"/>
  <c r="L2614" i="27" s="1"/>
  <c r="W2613" i="27"/>
  <c r="X2613" i="27" s="1"/>
  <c r="Q2613" i="27"/>
  <c r="R2613" i="27" s="1"/>
  <c r="K2613" i="27"/>
  <c r="W2612" i="27"/>
  <c r="X2612" i="27" s="1"/>
  <c r="Q2612" i="27"/>
  <c r="R2612" i="27" s="1"/>
  <c r="K2612" i="27"/>
  <c r="L2612" i="27" s="1"/>
  <c r="W2611" i="27"/>
  <c r="Q2611" i="27"/>
  <c r="R2611" i="27" s="1"/>
  <c r="K2611" i="27"/>
  <c r="L2611" i="27" s="1"/>
  <c r="W2610" i="27"/>
  <c r="X2610" i="27" s="1"/>
  <c r="Q2610" i="27"/>
  <c r="R2610" i="27" s="1"/>
  <c r="K2610" i="27"/>
  <c r="L2610" i="27" s="1"/>
  <c r="W2609" i="27"/>
  <c r="Q2609" i="27"/>
  <c r="R2609" i="27" s="1"/>
  <c r="K2609" i="27"/>
  <c r="W2608" i="27"/>
  <c r="X2608" i="27" s="1"/>
  <c r="Q2608" i="27"/>
  <c r="R2608" i="27" s="1"/>
  <c r="K2608" i="27"/>
  <c r="W2607" i="27"/>
  <c r="X2607" i="27" s="1"/>
  <c r="Q2607" i="27"/>
  <c r="R2607" i="27" s="1"/>
  <c r="K2607" i="27"/>
  <c r="W2606" i="27"/>
  <c r="X2606" i="27" s="1"/>
  <c r="Q2606" i="27"/>
  <c r="K2606" i="27"/>
  <c r="L2606" i="27" s="1"/>
  <c r="W2605" i="27"/>
  <c r="X2605" i="27" s="1"/>
  <c r="Q2605" i="27"/>
  <c r="R2605" i="27" s="1"/>
  <c r="K2605" i="27"/>
  <c r="L2605" i="27" s="1"/>
  <c r="W2604" i="27"/>
  <c r="X2604" i="27" s="1"/>
  <c r="Q2604" i="27"/>
  <c r="K2604" i="27"/>
  <c r="L2604" i="27" s="1"/>
  <c r="W2603" i="27"/>
  <c r="Q2603" i="27"/>
  <c r="K2603" i="27"/>
  <c r="W2602" i="27"/>
  <c r="Q2602" i="27"/>
  <c r="K2602" i="27"/>
  <c r="W1457" i="27"/>
  <c r="X1457" i="27" s="1"/>
  <c r="Q1457" i="27"/>
  <c r="R1457" i="27" s="1"/>
  <c r="K1457" i="27"/>
  <c r="W1456" i="27"/>
  <c r="X1456" i="27" s="1"/>
  <c r="Q1456" i="27"/>
  <c r="R1456" i="27" s="1"/>
  <c r="K1456" i="27"/>
  <c r="L1456" i="27" s="1"/>
  <c r="W1455" i="27"/>
  <c r="X1455" i="27" s="1"/>
  <c r="Q1455" i="27"/>
  <c r="R1455" i="27" s="1"/>
  <c r="K1455" i="27"/>
  <c r="L1455" i="27" s="1"/>
  <c r="W1454" i="27"/>
  <c r="X1454" i="27" s="1"/>
  <c r="Q1454" i="27"/>
  <c r="R1454" i="27" s="1"/>
  <c r="K1454" i="27"/>
  <c r="L1454" i="27" s="1"/>
  <c r="W1453" i="27"/>
  <c r="X1453" i="27" s="1"/>
  <c r="Q1453" i="27"/>
  <c r="R1453" i="27" s="1"/>
  <c r="K1453" i="27"/>
  <c r="W1452" i="27"/>
  <c r="X1452" i="27" s="1"/>
  <c r="Q1452" i="27"/>
  <c r="R1452" i="27" s="1"/>
  <c r="K1452" i="27"/>
  <c r="L1452" i="27" s="1"/>
  <c r="W1451" i="27"/>
  <c r="X1451" i="27" s="1"/>
  <c r="Q1451" i="27"/>
  <c r="R1451" i="27" s="1"/>
  <c r="K1451" i="27"/>
  <c r="L1451" i="27" s="1"/>
  <c r="W1450" i="27"/>
  <c r="X1450" i="27" s="1"/>
  <c r="Q1450" i="27"/>
  <c r="R1450" i="27" s="1"/>
  <c r="K1450" i="27"/>
  <c r="L1450" i="27" s="1"/>
  <c r="W1449" i="27"/>
  <c r="X1449" i="27" s="1"/>
  <c r="Q1449" i="27"/>
  <c r="R1449" i="27" s="1"/>
  <c r="K1449" i="27"/>
  <c r="L1449" i="27" s="1"/>
  <c r="W1448" i="27"/>
  <c r="X1448" i="27" s="1"/>
  <c r="Q1448" i="27"/>
  <c r="R1448" i="27" s="1"/>
  <c r="K1448" i="27"/>
  <c r="L1448" i="27" s="1"/>
  <c r="W1447" i="27"/>
  <c r="X1447" i="27" s="1"/>
  <c r="Q1447" i="27"/>
  <c r="R1447" i="27" s="1"/>
  <c r="K1447" i="27"/>
  <c r="L1447" i="27" s="1"/>
  <c r="W1446" i="27"/>
  <c r="X1446" i="27" s="1"/>
  <c r="Q1446" i="27"/>
  <c r="R1446" i="27" s="1"/>
  <c r="K1446" i="27"/>
  <c r="L1446" i="27" s="1"/>
  <c r="W1445" i="27"/>
  <c r="X1445" i="27" s="1"/>
  <c r="Q1445" i="27"/>
  <c r="R1445" i="27" s="1"/>
  <c r="K1445" i="27"/>
  <c r="W1444" i="27"/>
  <c r="X1444" i="27" s="1"/>
  <c r="Q1444" i="27"/>
  <c r="R1444" i="27" s="1"/>
  <c r="K1444" i="27"/>
  <c r="W1443" i="27"/>
  <c r="X1443" i="27" s="1"/>
  <c r="Q1443" i="27"/>
  <c r="R1443" i="27" s="1"/>
  <c r="K1443" i="27"/>
  <c r="L1443" i="27" s="1"/>
  <c r="W1442" i="27"/>
  <c r="X1442" i="27" s="1"/>
  <c r="Q1442" i="27"/>
  <c r="R1442" i="27" s="1"/>
  <c r="K1442" i="27"/>
  <c r="L1442" i="27" s="1"/>
  <c r="W1441" i="27"/>
  <c r="X1441" i="27" s="1"/>
  <c r="Q1441" i="27"/>
  <c r="R1441" i="27" s="1"/>
  <c r="K1441" i="27"/>
  <c r="L1441" i="27" s="1"/>
  <c r="W1440" i="27"/>
  <c r="X1440" i="27" s="1"/>
  <c r="Q1440" i="27"/>
  <c r="R1440" i="27" s="1"/>
  <c r="K1440" i="27"/>
  <c r="L1440" i="27" s="1"/>
  <c r="W1439" i="27"/>
  <c r="X1439" i="27" s="1"/>
  <c r="Q1439" i="27"/>
  <c r="R1439" i="27" s="1"/>
  <c r="K1439" i="27"/>
  <c r="L1439" i="27" s="1"/>
  <c r="W1438" i="27"/>
  <c r="X1438" i="27" s="1"/>
  <c r="Q1438" i="27"/>
  <c r="R1438" i="27" s="1"/>
  <c r="K1438" i="27"/>
  <c r="L1438" i="27" s="1"/>
  <c r="W1437" i="27"/>
  <c r="X1437" i="27" s="1"/>
  <c r="Q1437" i="27"/>
  <c r="R1437" i="27" s="1"/>
  <c r="K1437" i="27"/>
  <c r="L1437" i="27" s="1"/>
  <c r="W1436" i="27"/>
  <c r="X1436" i="27" s="1"/>
  <c r="Q1436" i="27"/>
  <c r="R1436" i="27" s="1"/>
  <c r="K1436" i="27"/>
  <c r="L1436" i="27" s="1"/>
  <c r="W1435" i="27"/>
  <c r="X1435" i="27" s="1"/>
  <c r="Q1435" i="27"/>
  <c r="R1435" i="27" s="1"/>
  <c r="K1435" i="27"/>
  <c r="L1435" i="27" s="1"/>
  <c r="W1434" i="27"/>
  <c r="X1434" i="27" s="1"/>
  <c r="Q1434" i="27"/>
  <c r="R1434" i="27" s="1"/>
  <c r="K1434" i="27"/>
  <c r="L1434" i="27" s="1"/>
  <c r="W1433" i="27"/>
  <c r="X1433" i="27" s="1"/>
  <c r="Q1433" i="27"/>
  <c r="R1433" i="27" s="1"/>
  <c r="K1433" i="27"/>
  <c r="L1433" i="27" s="1"/>
  <c r="W1432" i="27"/>
  <c r="X1432" i="27" s="1"/>
  <c r="Q1432" i="27"/>
  <c r="R1432" i="27" s="1"/>
  <c r="K1432" i="27"/>
  <c r="L1432" i="27" s="1"/>
  <c r="W1431" i="27"/>
  <c r="X1431" i="27" s="1"/>
  <c r="Q1431" i="27"/>
  <c r="R1431" i="27" s="1"/>
  <c r="K1431" i="27"/>
  <c r="L1431" i="27" s="1"/>
  <c r="W1430" i="27"/>
  <c r="X1430" i="27" s="1"/>
  <c r="Q1430" i="27"/>
  <c r="R1430" i="27" s="1"/>
  <c r="K1430" i="27"/>
  <c r="L1430" i="27" s="1"/>
  <c r="W1429" i="27"/>
  <c r="X1429" i="27" s="1"/>
  <c r="Q1429" i="27"/>
  <c r="R1429" i="27" s="1"/>
  <c r="K1429" i="27"/>
  <c r="L1429" i="27" s="1"/>
  <c r="W1428" i="27"/>
  <c r="X1428" i="27" s="1"/>
  <c r="Q1428" i="27"/>
  <c r="R1428" i="27" s="1"/>
  <c r="K1428" i="27"/>
  <c r="W1427" i="27"/>
  <c r="X1427" i="27" s="1"/>
  <c r="Q1427" i="27"/>
  <c r="R1427" i="27" s="1"/>
  <c r="K1427" i="27"/>
  <c r="L1427" i="27" s="1"/>
  <c r="W1426" i="27"/>
  <c r="X1426" i="27" s="1"/>
  <c r="Q1426" i="27"/>
  <c r="R1426" i="27" s="1"/>
  <c r="K1426" i="27"/>
  <c r="L1426" i="27" s="1"/>
  <c r="W1425" i="27"/>
  <c r="X1425" i="27" s="1"/>
  <c r="Q1425" i="27"/>
  <c r="R1425" i="27" s="1"/>
  <c r="K1425" i="27"/>
  <c r="L1425" i="27" s="1"/>
  <c r="W1424" i="27"/>
  <c r="X1424" i="27" s="1"/>
  <c r="Q1424" i="27"/>
  <c r="R1424" i="27" s="1"/>
  <c r="K1424" i="27"/>
  <c r="L1424" i="27" s="1"/>
  <c r="W1423" i="27"/>
  <c r="X1423" i="27" s="1"/>
  <c r="Q1423" i="27"/>
  <c r="R1423" i="27" s="1"/>
  <c r="K1423" i="27"/>
  <c r="L1423" i="27" s="1"/>
  <c r="W1422" i="27"/>
  <c r="X1422" i="27" s="1"/>
  <c r="Q1422" i="27"/>
  <c r="R1422" i="27" s="1"/>
  <c r="K1422" i="27"/>
  <c r="L1422" i="27" s="1"/>
  <c r="W1421" i="27"/>
  <c r="X1421" i="27" s="1"/>
  <c r="Q1421" i="27"/>
  <c r="R1421" i="27" s="1"/>
  <c r="K1421" i="27"/>
  <c r="L1421" i="27" s="1"/>
  <c r="W1420" i="27"/>
  <c r="X1420" i="27" s="1"/>
  <c r="Q1420" i="27"/>
  <c r="R1420" i="27" s="1"/>
  <c r="K1420" i="27"/>
  <c r="W1419" i="27"/>
  <c r="X1419" i="27" s="1"/>
  <c r="Q1419" i="27"/>
  <c r="R1419" i="27" s="1"/>
  <c r="K1419" i="27"/>
  <c r="L1419" i="27" s="1"/>
  <c r="W1418" i="27"/>
  <c r="X1418" i="27" s="1"/>
  <c r="Q1418" i="27"/>
  <c r="R1418" i="27" s="1"/>
  <c r="K1418" i="27"/>
  <c r="L1418" i="27" s="1"/>
  <c r="W1417" i="27"/>
  <c r="X1417" i="27" s="1"/>
  <c r="Q1417" i="27"/>
  <c r="R1417" i="27" s="1"/>
  <c r="K1417" i="27"/>
  <c r="L1417" i="27" s="1"/>
  <c r="W1416" i="27"/>
  <c r="X1416" i="27" s="1"/>
  <c r="Q1416" i="27"/>
  <c r="R1416" i="27" s="1"/>
  <c r="K1416" i="27"/>
  <c r="L1416" i="27" s="1"/>
  <c r="W1415" i="27"/>
  <c r="X1415" i="27" s="1"/>
  <c r="Q1415" i="27"/>
  <c r="R1415" i="27" s="1"/>
  <c r="K1415" i="27"/>
  <c r="W1414" i="27"/>
  <c r="X1414" i="27" s="1"/>
  <c r="Q1414" i="27"/>
  <c r="R1414" i="27" s="1"/>
  <c r="K1414" i="27"/>
  <c r="W1413" i="27"/>
  <c r="X1413" i="27" s="1"/>
  <c r="Q1413" i="27"/>
  <c r="R1413" i="27" s="1"/>
  <c r="K1413" i="27"/>
  <c r="L1413" i="27" s="1"/>
  <c r="W1412" i="27"/>
  <c r="X1412" i="27" s="1"/>
  <c r="Q1412" i="27"/>
  <c r="R1412" i="27" s="1"/>
  <c r="K1412" i="27"/>
  <c r="L1412" i="27" s="1"/>
  <c r="W1411" i="27"/>
  <c r="X1411" i="27" s="1"/>
  <c r="Q1411" i="27"/>
  <c r="R1411" i="27" s="1"/>
  <c r="K1411" i="27"/>
  <c r="L1411" i="27" s="1"/>
  <c r="W1410" i="27"/>
  <c r="X1410" i="27" s="1"/>
  <c r="Q1410" i="27"/>
  <c r="R1410" i="27" s="1"/>
  <c r="K1410" i="27"/>
  <c r="L1410" i="27" s="1"/>
  <c r="W1409" i="27"/>
  <c r="Q1409" i="27"/>
  <c r="K1409" i="27"/>
  <c r="L1409" i="27" s="1"/>
  <c r="W1408" i="27"/>
  <c r="X1408" i="27" s="1"/>
  <c r="Q1408" i="27"/>
  <c r="R1408" i="27" s="1"/>
  <c r="K1408" i="27"/>
  <c r="L1408" i="27" s="1"/>
  <c r="W1407" i="27"/>
  <c r="X1407" i="27" s="1"/>
  <c r="Q1407" i="27"/>
  <c r="K1407" i="27"/>
  <c r="L1407" i="27" s="1"/>
  <c r="W1406" i="27"/>
  <c r="Q1406" i="27"/>
  <c r="K1406" i="27"/>
  <c r="W781" i="27"/>
  <c r="X781" i="27" s="1"/>
  <c r="Q781" i="27"/>
  <c r="R781" i="27" s="1"/>
  <c r="K781" i="27"/>
  <c r="L781" i="27" s="1"/>
  <c r="W780" i="27"/>
  <c r="X780" i="27" s="1"/>
  <c r="Q780" i="27"/>
  <c r="R780" i="27" s="1"/>
  <c r="K780" i="27"/>
  <c r="L780" i="27" s="1"/>
  <c r="W779" i="27"/>
  <c r="X779" i="27" s="1"/>
  <c r="Q779" i="27"/>
  <c r="R779" i="27" s="1"/>
  <c r="K779" i="27"/>
  <c r="L779" i="27" s="1"/>
  <c r="W778" i="27"/>
  <c r="X778" i="27" s="1"/>
  <c r="Q778" i="27"/>
  <c r="R778" i="27" s="1"/>
  <c r="K778" i="27"/>
  <c r="L778" i="27" s="1"/>
  <c r="W777" i="27"/>
  <c r="X777" i="27" s="1"/>
  <c r="Q777" i="27"/>
  <c r="R777" i="27" s="1"/>
  <c r="K777" i="27"/>
  <c r="W776" i="27"/>
  <c r="X776" i="27" s="1"/>
  <c r="Q776" i="27"/>
  <c r="R776" i="27" s="1"/>
  <c r="K776" i="27"/>
  <c r="L776" i="27" s="1"/>
  <c r="W775" i="27"/>
  <c r="X775" i="27" s="1"/>
  <c r="Q775" i="27"/>
  <c r="R775" i="27" s="1"/>
  <c r="K775" i="27"/>
  <c r="L775" i="27" s="1"/>
  <c r="W774" i="27"/>
  <c r="X774" i="27" s="1"/>
  <c r="Q774" i="27"/>
  <c r="R774" i="27" s="1"/>
  <c r="K774" i="27"/>
  <c r="L774" i="27" s="1"/>
  <c r="W773" i="27"/>
  <c r="X773" i="27" s="1"/>
  <c r="Q773" i="27"/>
  <c r="R773" i="27" s="1"/>
  <c r="K773" i="27"/>
  <c r="L773" i="27" s="1"/>
  <c r="W772" i="27"/>
  <c r="X772" i="27" s="1"/>
  <c r="Q772" i="27"/>
  <c r="R772" i="27" s="1"/>
  <c r="K772" i="27"/>
  <c r="L772" i="27" s="1"/>
  <c r="W771" i="27"/>
  <c r="X771" i="27" s="1"/>
  <c r="Q771" i="27"/>
  <c r="R771" i="27" s="1"/>
  <c r="K771" i="27"/>
  <c r="L771" i="27" s="1"/>
  <c r="W770" i="27"/>
  <c r="X770" i="27" s="1"/>
  <c r="Q770" i="27"/>
  <c r="R770" i="27" s="1"/>
  <c r="K770" i="27"/>
  <c r="L770" i="27" s="1"/>
  <c r="W769" i="27"/>
  <c r="X769" i="27" s="1"/>
  <c r="Q769" i="27"/>
  <c r="R769" i="27" s="1"/>
  <c r="K769" i="27"/>
  <c r="L769" i="27" s="1"/>
  <c r="W768" i="27"/>
  <c r="X768" i="27" s="1"/>
  <c r="Q768" i="27"/>
  <c r="R768" i="27" s="1"/>
  <c r="K768" i="27"/>
  <c r="L768" i="27" s="1"/>
  <c r="W767" i="27"/>
  <c r="X767" i="27" s="1"/>
  <c r="Q767" i="27"/>
  <c r="R767" i="27" s="1"/>
  <c r="K767" i="27"/>
  <c r="L767" i="27" s="1"/>
  <c r="W766" i="27"/>
  <c r="X766" i="27" s="1"/>
  <c r="Q766" i="27"/>
  <c r="R766" i="27" s="1"/>
  <c r="K766" i="27"/>
  <c r="L766" i="27" s="1"/>
  <c r="W765" i="27"/>
  <c r="X765" i="27" s="1"/>
  <c r="Q765" i="27"/>
  <c r="R765" i="27" s="1"/>
  <c r="K765" i="27"/>
  <c r="L765" i="27" s="1"/>
  <c r="W764" i="27"/>
  <c r="X764" i="27" s="1"/>
  <c r="Q764" i="27"/>
  <c r="R764" i="27" s="1"/>
  <c r="K764" i="27"/>
  <c r="L764" i="27" s="1"/>
  <c r="W763" i="27"/>
  <c r="X763" i="27" s="1"/>
  <c r="Q763" i="27"/>
  <c r="R763" i="27" s="1"/>
  <c r="K763" i="27"/>
  <c r="L763" i="27" s="1"/>
  <c r="W762" i="27"/>
  <c r="X762" i="27" s="1"/>
  <c r="Q762" i="27"/>
  <c r="R762" i="27" s="1"/>
  <c r="K762" i="27"/>
  <c r="L762" i="27" s="1"/>
  <c r="W761" i="27"/>
  <c r="X761" i="27" s="1"/>
  <c r="Q761" i="27"/>
  <c r="R761" i="27" s="1"/>
  <c r="K761" i="27"/>
  <c r="W760" i="27"/>
  <c r="X760" i="27" s="1"/>
  <c r="Q760" i="27"/>
  <c r="R760" i="27" s="1"/>
  <c r="K760" i="27"/>
  <c r="L760" i="27" s="1"/>
  <c r="W759" i="27"/>
  <c r="X759" i="27" s="1"/>
  <c r="Q759" i="27"/>
  <c r="R759" i="27" s="1"/>
  <c r="K759" i="27"/>
  <c r="L759" i="27" s="1"/>
  <c r="W758" i="27"/>
  <c r="X758" i="27" s="1"/>
  <c r="Q758" i="27"/>
  <c r="R758" i="27" s="1"/>
  <c r="K758" i="27"/>
  <c r="L758" i="27" s="1"/>
  <c r="W757" i="27"/>
  <c r="X757" i="27" s="1"/>
  <c r="Q757" i="27"/>
  <c r="R757" i="27" s="1"/>
  <c r="K757" i="27"/>
  <c r="L757" i="27" s="1"/>
  <c r="W756" i="27"/>
  <c r="X756" i="27" s="1"/>
  <c r="Q756" i="27"/>
  <c r="R756" i="27" s="1"/>
  <c r="K756" i="27"/>
  <c r="L756" i="27" s="1"/>
  <c r="W755" i="27"/>
  <c r="X755" i="27" s="1"/>
  <c r="Q755" i="27"/>
  <c r="R755" i="27" s="1"/>
  <c r="K755" i="27"/>
  <c r="L755" i="27" s="1"/>
  <c r="W754" i="27"/>
  <c r="X754" i="27" s="1"/>
  <c r="Q754" i="27"/>
  <c r="R754" i="27" s="1"/>
  <c r="K754" i="27"/>
  <c r="L754" i="27" s="1"/>
  <c r="W753" i="27"/>
  <c r="X753" i="27" s="1"/>
  <c r="Q753" i="27"/>
  <c r="R753" i="27" s="1"/>
  <c r="K753" i="27"/>
  <c r="L753" i="27" s="1"/>
  <c r="W752" i="27"/>
  <c r="X752" i="27" s="1"/>
  <c r="Q752" i="27"/>
  <c r="R752" i="27" s="1"/>
  <c r="K752" i="27"/>
  <c r="L752" i="27" s="1"/>
  <c r="W751" i="27"/>
  <c r="X751" i="27" s="1"/>
  <c r="Q751" i="27"/>
  <c r="R751" i="27" s="1"/>
  <c r="K751" i="27"/>
  <c r="L751" i="27" s="1"/>
  <c r="W750" i="27"/>
  <c r="X750" i="27" s="1"/>
  <c r="Q750" i="27"/>
  <c r="R750" i="27" s="1"/>
  <c r="K750" i="27"/>
  <c r="L750" i="27" s="1"/>
  <c r="W749" i="27"/>
  <c r="X749" i="27" s="1"/>
  <c r="Q749" i="27"/>
  <c r="R749" i="27" s="1"/>
  <c r="K749" i="27"/>
  <c r="L749" i="27" s="1"/>
  <c r="W748" i="27"/>
  <c r="X748" i="27" s="1"/>
  <c r="Q748" i="27"/>
  <c r="R748" i="27" s="1"/>
  <c r="K748" i="27"/>
  <c r="L748" i="27" s="1"/>
  <c r="W747" i="27"/>
  <c r="X747" i="27" s="1"/>
  <c r="Q747" i="27"/>
  <c r="R747" i="27" s="1"/>
  <c r="K747" i="27"/>
  <c r="L747" i="27" s="1"/>
  <c r="W746" i="27"/>
  <c r="X746" i="27" s="1"/>
  <c r="Q746" i="27"/>
  <c r="R746" i="27" s="1"/>
  <c r="K746" i="27"/>
  <c r="L746" i="27" s="1"/>
  <c r="W745" i="27"/>
  <c r="X745" i="27" s="1"/>
  <c r="Q745" i="27"/>
  <c r="R745" i="27" s="1"/>
  <c r="K745" i="27"/>
  <c r="L745" i="27" s="1"/>
  <c r="W744" i="27"/>
  <c r="X744" i="27" s="1"/>
  <c r="Q744" i="27"/>
  <c r="R744" i="27" s="1"/>
  <c r="K744" i="27"/>
  <c r="L744" i="27" s="1"/>
  <c r="W743" i="27"/>
  <c r="X743" i="27" s="1"/>
  <c r="Q743" i="27"/>
  <c r="R743" i="27" s="1"/>
  <c r="K743" i="27"/>
  <c r="L743" i="27" s="1"/>
  <c r="W742" i="27"/>
  <c r="X742" i="27" s="1"/>
  <c r="Q742" i="27"/>
  <c r="R742" i="27" s="1"/>
  <c r="K742" i="27"/>
  <c r="L742" i="27" s="1"/>
  <c r="W741" i="27"/>
  <c r="X741" i="27" s="1"/>
  <c r="Q741" i="27"/>
  <c r="R741" i="27" s="1"/>
  <c r="K741" i="27"/>
  <c r="W740" i="27"/>
  <c r="X740" i="27" s="1"/>
  <c r="Q740" i="27"/>
  <c r="R740" i="27" s="1"/>
  <c r="K740" i="27"/>
  <c r="L740" i="27" s="1"/>
  <c r="W739" i="27"/>
  <c r="X739" i="27" s="1"/>
  <c r="Q739" i="27"/>
  <c r="R739" i="27" s="1"/>
  <c r="K739" i="27"/>
  <c r="W738" i="27"/>
  <c r="X738" i="27" s="1"/>
  <c r="Q738" i="27"/>
  <c r="R738" i="27" s="1"/>
  <c r="K738" i="27"/>
  <c r="L738" i="27" s="1"/>
  <c r="W737" i="27"/>
  <c r="Q737" i="27"/>
  <c r="R737" i="27" s="1"/>
  <c r="K737" i="27"/>
  <c r="L737" i="27" s="1"/>
  <c r="W736" i="27"/>
  <c r="X736" i="27" s="1"/>
  <c r="Q736" i="27"/>
  <c r="R736" i="27" s="1"/>
  <c r="K736" i="27"/>
  <c r="L736" i="27" s="1"/>
  <c r="W735" i="27"/>
  <c r="X735" i="27" s="1"/>
  <c r="Q735" i="27"/>
  <c r="K735" i="27"/>
  <c r="L735" i="27" s="1"/>
  <c r="W734" i="27"/>
  <c r="X734" i="27" s="1"/>
  <c r="Q734" i="27"/>
  <c r="K734" i="27"/>
  <c r="L734" i="27" s="1"/>
  <c r="W733" i="27"/>
  <c r="X733" i="27" s="1"/>
  <c r="Q733" i="27"/>
  <c r="R733" i="27" s="1"/>
  <c r="K733" i="27"/>
  <c r="L733" i="27" s="1"/>
  <c r="W732" i="27"/>
  <c r="X732" i="27" s="1"/>
  <c r="Q732" i="27"/>
  <c r="K732" i="27"/>
  <c r="L732" i="27" s="1"/>
  <c r="W731" i="27"/>
  <c r="Q731" i="27"/>
  <c r="K731" i="27"/>
  <c r="W730" i="27"/>
  <c r="Q730" i="27"/>
  <c r="R730" i="27" s="1"/>
  <c r="K730" i="27"/>
  <c r="W209" i="27"/>
  <c r="X209" i="27" s="1"/>
  <c r="Q209" i="27"/>
  <c r="R209" i="27" s="1"/>
  <c r="K209" i="27"/>
  <c r="L209" i="27" s="1"/>
  <c r="W208" i="27"/>
  <c r="X208" i="27" s="1"/>
  <c r="Q208" i="27"/>
  <c r="R208" i="27" s="1"/>
  <c r="K208" i="27"/>
  <c r="L208" i="27" s="1"/>
  <c r="W207" i="27"/>
  <c r="X207" i="27" s="1"/>
  <c r="Q207" i="27"/>
  <c r="R207" i="27" s="1"/>
  <c r="K207" i="27"/>
  <c r="L207" i="27" s="1"/>
  <c r="W206" i="27"/>
  <c r="X206" i="27" s="1"/>
  <c r="Q206" i="27"/>
  <c r="R206" i="27" s="1"/>
  <c r="K206" i="27"/>
  <c r="L206" i="27" s="1"/>
  <c r="W205" i="27"/>
  <c r="X205" i="27" s="1"/>
  <c r="Q205" i="27"/>
  <c r="R205" i="27" s="1"/>
  <c r="K205" i="27"/>
  <c r="L205" i="27" s="1"/>
  <c r="W204" i="27"/>
  <c r="X204" i="27" s="1"/>
  <c r="Q204" i="27"/>
  <c r="R204" i="27" s="1"/>
  <c r="K204" i="27"/>
  <c r="L204" i="27" s="1"/>
  <c r="W203" i="27"/>
  <c r="X203" i="27" s="1"/>
  <c r="Q203" i="27"/>
  <c r="R203" i="27" s="1"/>
  <c r="K203" i="27"/>
  <c r="L203" i="27" s="1"/>
  <c r="W202" i="27"/>
  <c r="X202" i="27" s="1"/>
  <c r="Q202" i="27"/>
  <c r="R202" i="27" s="1"/>
  <c r="K202" i="27"/>
  <c r="L202" i="27" s="1"/>
  <c r="W201" i="27"/>
  <c r="X201" i="27" s="1"/>
  <c r="Q201" i="27"/>
  <c r="R201" i="27" s="1"/>
  <c r="K201" i="27"/>
  <c r="L201" i="27" s="1"/>
  <c r="W200" i="27"/>
  <c r="X200" i="27" s="1"/>
  <c r="Q200" i="27"/>
  <c r="R200" i="27" s="1"/>
  <c r="K200" i="27"/>
  <c r="W199" i="27"/>
  <c r="X199" i="27" s="1"/>
  <c r="Q199" i="27"/>
  <c r="R199" i="27" s="1"/>
  <c r="K199" i="27"/>
  <c r="L199" i="27" s="1"/>
  <c r="W198" i="27"/>
  <c r="X198" i="27" s="1"/>
  <c r="Q198" i="27"/>
  <c r="R198" i="27" s="1"/>
  <c r="K198" i="27"/>
  <c r="W197" i="27"/>
  <c r="X197" i="27" s="1"/>
  <c r="Q197" i="27"/>
  <c r="R197" i="27" s="1"/>
  <c r="K197" i="27"/>
  <c r="L197" i="27" s="1"/>
  <c r="W196" i="27"/>
  <c r="X196" i="27" s="1"/>
  <c r="Q196" i="27"/>
  <c r="R196" i="27" s="1"/>
  <c r="K196" i="27"/>
  <c r="L196" i="27" s="1"/>
  <c r="W195" i="27"/>
  <c r="X195" i="27" s="1"/>
  <c r="Q195" i="27"/>
  <c r="R195" i="27" s="1"/>
  <c r="K195" i="27"/>
  <c r="L195" i="27" s="1"/>
  <c r="W194" i="27"/>
  <c r="X194" i="27" s="1"/>
  <c r="Q194" i="27"/>
  <c r="R194" i="27" s="1"/>
  <c r="K194" i="27"/>
  <c r="W193" i="27"/>
  <c r="X193" i="27" s="1"/>
  <c r="Q193" i="27"/>
  <c r="R193" i="27" s="1"/>
  <c r="K193" i="27"/>
  <c r="L193" i="27" s="1"/>
  <c r="W192" i="27"/>
  <c r="X192" i="27" s="1"/>
  <c r="Q192" i="27"/>
  <c r="R192" i="27" s="1"/>
  <c r="K192" i="27"/>
  <c r="L192" i="27" s="1"/>
  <c r="W191" i="27"/>
  <c r="X191" i="27" s="1"/>
  <c r="Q191" i="27"/>
  <c r="R191" i="27" s="1"/>
  <c r="K191" i="27"/>
  <c r="L191" i="27" s="1"/>
  <c r="W190" i="27"/>
  <c r="X190" i="27" s="1"/>
  <c r="Q190" i="27"/>
  <c r="R190" i="27" s="1"/>
  <c r="K190" i="27"/>
  <c r="L190" i="27" s="1"/>
  <c r="W189" i="27"/>
  <c r="X189" i="27" s="1"/>
  <c r="Q189" i="27"/>
  <c r="R189" i="27" s="1"/>
  <c r="K189" i="27"/>
  <c r="L189" i="27" s="1"/>
  <c r="W188" i="27"/>
  <c r="X188" i="27" s="1"/>
  <c r="Q188" i="27"/>
  <c r="R188" i="27" s="1"/>
  <c r="K188" i="27"/>
  <c r="L188" i="27" s="1"/>
  <c r="W187" i="27"/>
  <c r="X187" i="27" s="1"/>
  <c r="Q187" i="27"/>
  <c r="R187" i="27" s="1"/>
  <c r="K187" i="27"/>
  <c r="L187" i="27" s="1"/>
  <c r="W186" i="27"/>
  <c r="X186" i="27" s="1"/>
  <c r="Q186" i="27"/>
  <c r="R186" i="27" s="1"/>
  <c r="K186" i="27"/>
  <c r="L186" i="27" s="1"/>
  <c r="W185" i="27"/>
  <c r="X185" i="27" s="1"/>
  <c r="Q185" i="27"/>
  <c r="R185" i="27" s="1"/>
  <c r="K185" i="27"/>
  <c r="L185" i="27" s="1"/>
  <c r="W184" i="27"/>
  <c r="X184" i="27" s="1"/>
  <c r="Q184" i="27"/>
  <c r="R184" i="27" s="1"/>
  <c r="K184" i="27"/>
  <c r="L184" i="27" s="1"/>
  <c r="W183" i="27"/>
  <c r="X183" i="27" s="1"/>
  <c r="Q183" i="27"/>
  <c r="R183" i="27" s="1"/>
  <c r="K183" i="27"/>
  <c r="L183" i="27" s="1"/>
  <c r="W182" i="27"/>
  <c r="X182" i="27" s="1"/>
  <c r="Q182" i="27"/>
  <c r="R182" i="27" s="1"/>
  <c r="K182" i="27"/>
  <c r="L182" i="27" s="1"/>
  <c r="W181" i="27"/>
  <c r="X181" i="27" s="1"/>
  <c r="Q181" i="27"/>
  <c r="R181" i="27" s="1"/>
  <c r="K181" i="27"/>
  <c r="L181" i="27" s="1"/>
  <c r="W180" i="27"/>
  <c r="X180" i="27" s="1"/>
  <c r="Q180" i="27"/>
  <c r="R180" i="27" s="1"/>
  <c r="K180" i="27"/>
  <c r="L180" i="27" s="1"/>
  <c r="W179" i="27"/>
  <c r="X179" i="27" s="1"/>
  <c r="Q179" i="27"/>
  <c r="R179" i="27" s="1"/>
  <c r="K179" i="27"/>
  <c r="L179" i="27" s="1"/>
  <c r="W178" i="27"/>
  <c r="X178" i="27" s="1"/>
  <c r="Q178" i="27"/>
  <c r="R178" i="27" s="1"/>
  <c r="K178" i="27"/>
  <c r="L178" i="27" s="1"/>
  <c r="W177" i="27"/>
  <c r="X177" i="27" s="1"/>
  <c r="Q177" i="27"/>
  <c r="R177" i="27" s="1"/>
  <c r="K177" i="27"/>
  <c r="L177" i="27" s="1"/>
  <c r="W176" i="27"/>
  <c r="X176" i="27" s="1"/>
  <c r="Q176" i="27"/>
  <c r="R176" i="27" s="1"/>
  <c r="K176" i="27"/>
  <c r="L176" i="27" s="1"/>
  <c r="W175" i="27"/>
  <c r="X175" i="27" s="1"/>
  <c r="Q175" i="27"/>
  <c r="R175" i="27" s="1"/>
  <c r="K175" i="27"/>
  <c r="L175" i="27" s="1"/>
  <c r="W174" i="27"/>
  <c r="X174" i="27" s="1"/>
  <c r="Q174" i="27"/>
  <c r="R174" i="27" s="1"/>
  <c r="K174" i="27"/>
  <c r="L174" i="27" s="1"/>
  <c r="W173" i="27"/>
  <c r="X173" i="27" s="1"/>
  <c r="Q173" i="27"/>
  <c r="R173" i="27" s="1"/>
  <c r="K173" i="27"/>
  <c r="L173" i="27" s="1"/>
  <c r="W172" i="27"/>
  <c r="X172" i="27" s="1"/>
  <c r="Q172" i="27"/>
  <c r="R172" i="27" s="1"/>
  <c r="K172" i="27"/>
  <c r="W171" i="27"/>
  <c r="X171" i="27" s="1"/>
  <c r="Q171" i="27"/>
  <c r="R171" i="27" s="1"/>
  <c r="K171" i="27"/>
  <c r="L171" i="27" s="1"/>
  <c r="W170" i="27"/>
  <c r="X170" i="27" s="1"/>
  <c r="Q170" i="27"/>
  <c r="R170" i="27" s="1"/>
  <c r="K170" i="27"/>
  <c r="L170" i="27" s="1"/>
  <c r="W169" i="27"/>
  <c r="X169" i="27" s="1"/>
  <c r="Q169" i="27"/>
  <c r="R169" i="27" s="1"/>
  <c r="K169" i="27"/>
  <c r="W168" i="27"/>
  <c r="X168" i="27" s="1"/>
  <c r="Q168" i="27"/>
  <c r="R168" i="27" s="1"/>
  <c r="K168" i="27"/>
  <c r="L168" i="27" s="1"/>
  <c r="W167" i="27"/>
  <c r="X167" i="27" s="1"/>
  <c r="Q167" i="27"/>
  <c r="R167" i="27" s="1"/>
  <c r="K167" i="27"/>
  <c r="L167" i="27" s="1"/>
  <c r="W166" i="27"/>
  <c r="X166" i="27" s="1"/>
  <c r="Q166" i="27"/>
  <c r="R166" i="27" s="1"/>
  <c r="K166" i="27"/>
  <c r="L166" i="27" s="1"/>
  <c r="W165" i="27"/>
  <c r="X165" i="27" s="1"/>
  <c r="Q165" i="27"/>
  <c r="R165" i="27" s="1"/>
  <c r="K165" i="27"/>
  <c r="L165" i="27" s="1"/>
  <c r="W164" i="27"/>
  <c r="X164" i="27" s="1"/>
  <c r="Q164" i="27"/>
  <c r="R164" i="27" s="1"/>
  <c r="K164" i="27"/>
  <c r="L164" i="27" s="1"/>
  <c r="W163" i="27"/>
  <c r="X163" i="27" s="1"/>
  <c r="Q163" i="27"/>
  <c r="K163" i="27"/>
  <c r="L163" i="27" s="1"/>
  <c r="W162" i="27"/>
  <c r="X162" i="27" s="1"/>
  <c r="Q162" i="27"/>
  <c r="R162" i="27" s="1"/>
  <c r="K162" i="27"/>
  <c r="W161" i="27"/>
  <c r="X161" i="27" s="1"/>
  <c r="Q161" i="27"/>
  <c r="K161" i="27"/>
  <c r="L161" i="27" s="1"/>
  <c r="W160" i="27"/>
  <c r="X160" i="27" s="1"/>
  <c r="Q160" i="27"/>
  <c r="K160" i="27"/>
  <c r="L160" i="27" s="1"/>
  <c r="W159" i="27"/>
  <c r="X159" i="27" s="1"/>
  <c r="Q159" i="27"/>
  <c r="R159" i="27" s="1"/>
  <c r="K159" i="27"/>
  <c r="L159" i="27" s="1"/>
  <c r="W158" i="27"/>
  <c r="Q158" i="27"/>
  <c r="K158" i="27"/>
  <c r="W1197" i="27"/>
  <c r="X1197" i="27" s="1"/>
  <c r="Q1197" i="27"/>
  <c r="R1197" i="27" s="1"/>
  <c r="K1197" i="27"/>
  <c r="L1197" i="27" s="1"/>
  <c r="W1196" i="27"/>
  <c r="X1196" i="27" s="1"/>
  <c r="Q1196" i="27"/>
  <c r="R1196" i="27" s="1"/>
  <c r="K1196" i="27"/>
  <c r="L1196" i="27" s="1"/>
  <c r="W1195" i="27"/>
  <c r="X1195" i="27" s="1"/>
  <c r="Q1195" i="27"/>
  <c r="R1195" i="27" s="1"/>
  <c r="K1195" i="27"/>
  <c r="L1195" i="27" s="1"/>
  <c r="W1194" i="27"/>
  <c r="X1194" i="27" s="1"/>
  <c r="Q1194" i="27"/>
  <c r="R1194" i="27" s="1"/>
  <c r="K1194" i="27"/>
  <c r="L1194" i="27" s="1"/>
  <c r="W1193" i="27"/>
  <c r="X1193" i="27" s="1"/>
  <c r="Q1193" i="27"/>
  <c r="R1193" i="27" s="1"/>
  <c r="K1193" i="27"/>
  <c r="L1193" i="27" s="1"/>
  <c r="W1192" i="27"/>
  <c r="X1192" i="27" s="1"/>
  <c r="Q1192" i="27"/>
  <c r="R1192" i="27" s="1"/>
  <c r="K1192" i="27"/>
  <c r="L1192" i="27" s="1"/>
  <c r="W1191" i="27"/>
  <c r="X1191" i="27" s="1"/>
  <c r="Q1191" i="27"/>
  <c r="R1191" i="27" s="1"/>
  <c r="K1191" i="27"/>
  <c r="L1191" i="27" s="1"/>
  <c r="W1190" i="27"/>
  <c r="X1190" i="27" s="1"/>
  <c r="Q1190" i="27"/>
  <c r="R1190" i="27" s="1"/>
  <c r="K1190" i="27"/>
  <c r="L1190" i="27" s="1"/>
  <c r="W1189" i="27"/>
  <c r="X1189" i="27" s="1"/>
  <c r="Q1189" i="27"/>
  <c r="R1189" i="27" s="1"/>
  <c r="K1189" i="27"/>
  <c r="L1189" i="27" s="1"/>
  <c r="W1188" i="27"/>
  <c r="X1188" i="27" s="1"/>
  <c r="Q1188" i="27"/>
  <c r="R1188" i="27" s="1"/>
  <c r="K1188" i="27"/>
  <c r="L1188" i="27" s="1"/>
  <c r="W1187" i="27"/>
  <c r="X1187" i="27" s="1"/>
  <c r="Q1187" i="27"/>
  <c r="R1187" i="27" s="1"/>
  <c r="K1187" i="27"/>
  <c r="L1187" i="27" s="1"/>
  <c r="W1186" i="27"/>
  <c r="X1186" i="27" s="1"/>
  <c r="Q1186" i="27"/>
  <c r="R1186" i="27" s="1"/>
  <c r="K1186" i="27"/>
  <c r="L1186" i="27" s="1"/>
  <c r="W1185" i="27"/>
  <c r="X1185" i="27" s="1"/>
  <c r="Q1185" i="27"/>
  <c r="R1185" i="27" s="1"/>
  <c r="K1185" i="27"/>
  <c r="L1185" i="27" s="1"/>
  <c r="W1184" i="27"/>
  <c r="X1184" i="27" s="1"/>
  <c r="Q1184" i="27"/>
  <c r="R1184" i="27" s="1"/>
  <c r="K1184" i="27"/>
  <c r="L1184" i="27" s="1"/>
  <c r="W1183" i="27"/>
  <c r="X1183" i="27" s="1"/>
  <c r="Q1183" i="27"/>
  <c r="R1183" i="27" s="1"/>
  <c r="K1183" i="27"/>
  <c r="L1183" i="27" s="1"/>
  <c r="W1182" i="27"/>
  <c r="X1182" i="27" s="1"/>
  <c r="Q1182" i="27"/>
  <c r="R1182" i="27" s="1"/>
  <c r="K1182" i="27"/>
  <c r="L1182" i="27" s="1"/>
  <c r="W1181" i="27"/>
  <c r="X1181" i="27" s="1"/>
  <c r="Q1181" i="27"/>
  <c r="R1181" i="27" s="1"/>
  <c r="K1181" i="27"/>
  <c r="L1181" i="27" s="1"/>
  <c r="W1180" i="27"/>
  <c r="X1180" i="27" s="1"/>
  <c r="Q1180" i="27"/>
  <c r="R1180" i="27" s="1"/>
  <c r="K1180" i="27"/>
  <c r="L1180" i="27" s="1"/>
  <c r="W1179" i="27"/>
  <c r="X1179" i="27" s="1"/>
  <c r="Q1179" i="27"/>
  <c r="R1179" i="27" s="1"/>
  <c r="K1179" i="27"/>
  <c r="L1179" i="27" s="1"/>
  <c r="W1178" i="27"/>
  <c r="X1178" i="27" s="1"/>
  <c r="Q1178" i="27"/>
  <c r="R1178" i="27" s="1"/>
  <c r="K1178" i="27"/>
  <c r="L1178" i="27" s="1"/>
  <c r="W1177" i="27"/>
  <c r="X1177" i="27" s="1"/>
  <c r="Q1177" i="27"/>
  <c r="R1177" i="27" s="1"/>
  <c r="K1177" i="27"/>
  <c r="L1177" i="27" s="1"/>
  <c r="W1176" i="27"/>
  <c r="X1176" i="27" s="1"/>
  <c r="Q1176" i="27"/>
  <c r="R1176" i="27" s="1"/>
  <c r="K1176" i="27"/>
  <c r="L1176" i="27" s="1"/>
  <c r="W1175" i="27"/>
  <c r="X1175" i="27" s="1"/>
  <c r="Q1175" i="27"/>
  <c r="R1175" i="27" s="1"/>
  <c r="K1175" i="27"/>
  <c r="L1175" i="27" s="1"/>
  <c r="W1174" i="27"/>
  <c r="X1174" i="27" s="1"/>
  <c r="Q1174" i="27"/>
  <c r="R1174" i="27" s="1"/>
  <c r="K1174" i="27"/>
  <c r="L1174" i="27" s="1"/>
  <c r="W1173" i="27"/>
  <c r="X1173" i="27" s="1"/>
  <c r="Q1173" i="27"/>
  <c r="R1173" i="27" s="1"/>
  <c r="K1173" i="27"/>
  <c r="L1173" i="27" s="1"/>
  <c r="W1172" i="27"/>
  <c r="X1172" i="27" s="1"/>
  <c r="Q1172" i="27"/>
  <c r="R1172" i="27" s="1"/>
  <c r="K1172" i="27"/>
  <c r="L1172" i="27" s="1"/>
  <c r="W1171" i="27"/>
  <c r="X1171" i="27" s="1"/>
  <c r="Q1171" i="27"/>
  <c r="R1171" i="27" s="1"/>
  <c r="K1171" i="27"/>
  <c r="L1171" i="27" s="1"/>
  <c r="W1170" i="27"/>
  <c r="X1170" i="27" s="1"/>
  <c r="Q1170" i="27"/>
  <c r="R1170" i="27" s="1"/>
  <c r="K1170" i="27"/>
  <c r="L1170" i="27" s="1"/>
  <c r="W1169" i="27"/>
  <c r="X1169" i="27" s="1"/>
  <c r="Q1169" i="27"/>
  <c r="R1169" i="27" s="1"/>
  <c r="K1169" i="27"/>
  <c r="L1169" i="27" s="1"/>
  <c r="W1168" i="27"/>
  <c r="X1168" i="27" s="1"/>
  <c r="Q1168" i="27"/>
  <c r="R1168" i="27" s="1"/>
  <c r="K1168" i="27"/>
  <c r="L1168" i="27" s="1"/>
  <c r="W1167" i="27"/>
  <c r="X1167" i="27" s="1"/>
  <c r="Q1167" i="27"/>
  <c r="R1167" i="27" s="1"/>
  <c r="K1167" i="27"/>
  <c r="L1167" i="27" s="1"/>
  <c r="W1166" i="27"/>
  <c r="X1166" i="27" s="1"/>
  <c r="Q1166" i="27"/>
  <c r="R1166" i="27" s="1"/>
  <c r="K1166" i="27"/>
  <c r="L1166" i="27" s="1"/>
  <c r="W1165" i="27"/>
  <c r="X1165" i="27" s="1"/>
  <c r="Q1165" i="27"/>
  <c r="R1165" i="27" s="1"/>
  <c r="K1165" i="27"/>
  <c r="L1165" i="27" s="1"/>
  <c r="W1164" i="27"/>
  <c r="X1164" i="27" s="1"/>
  <c r="Q1164" i="27"/>
  <c r="R1164" i="27" s="1"/>
  <c r="K1164" i="27"/>
  <c r="L1164" i="27" s="1"/>
  <c r="W1163" i="27"/>
  <c r="X1163" i="27" s="1"/>
  <c r="Q1163" i="27"/>
  <c r="R1163" i="27" s="1"/>
  <c r="K1163" i="27"/>
  <c r="L1163" i="27" s="1"/>
  <c r="W1162" i="27"/>
  <c r="X1162" i="27" s="1"/>
  <c r="Q1162" i="27"/>
  <c r="R1162" i="27" s="1"/>
  <c r="K1162" i="27"/>
  <c r="L1162" i="27" s="1"/>
  <c r="W1161" i="27"/>
  <c r="X1161" i="27" s="1"/>
  <c r="Q1161" i="27"/>
  <c r="R1161" i="27" s="1"/>
  <c r="K1161" i="27"/>
  <c r="L1161" i="27" s="1"/>
  <c r="W1160" i="27"/>
  <c r="X1160" i="27" s="1"/>
  <c r="Q1160" i="27"/>
  <c r="R1160" i="27" s="1"/>
  <c r="K1160" i="27"/>
  <c r="L1160" i="27" s="1"/>
  <c r="W1159" i="27"/>
  <c r="X1159" i="27" s="1"/>
  <c r="Q1159" i="27"/>
  <c r="R1159" i="27" s="1"/>
  <c r="K1159" i="27"/>
  <c r="L1159" i="27" s="1"/>
  <c r="W1158" i="27"/>
  <c r="X1158" i="27" s="1"/>
  <c r="Q1158" i="27"/>
  <c r="R1158" i="27" s="1"/>
  <c r="K1158" i="27"/>
  <c r="W1157" i="27"/>
  <c r="Q1157" i="27"/>
  <c r="R1157" i="27" s="1"/>
  <c r="K1157" i="27"/>
  <c r="L1157" i="27" s="1"/>
  <c r="W1156" i="27"/>
  <c r="X1156" i="27" s="1"/>
  <c r="Q1156" i="27"/>
  <c r="R1156" i="27" s="1"/>
  <c r="K1156" i="27"/>
  <c r="L1156" i="27" s="1"/>
  <c r="W1155" i="27"/>
  <c r="X1155" i="27" s="1"/>
  <c r="Q1155" i="27"/>
  <c r="R1155" i="27" s="1"/>
  <c r="K1155" i="27"/>
  <c r="L1155" i="27" s="1"/>
  <c r="W1154" i="27"/>
  <c r="X1154" i="27" s="1"/>
  <c r="Q1154" i="27"/>
  <c r="R1154" i="27" s="1"/>
  <c r="K1154" i="27"/>
  <c r="L1154" i="27" s="1"/>
  <c r="W1153" i="27"/>
  <c r="X1153" i="27" s="1"/>
  <c r="Q1153" i="27"/>
  <c r="R1153" i="27" s="1"/>
  <c r="K1153" i="27"/>
  <c r="L1153" i="27" s="1"/>
  <c r="W1152" i="27"/>
  <c r="X1152" i="27" s="1"/>
  <c r="Q1152" i="27"/>
  <c r="R1152" i="27" s="1"/>
  <c r="K1152" i="27"/>
  <c r="L1152" i="27" s="1"/>
  <c r="W1151" i="27"/>
  <c r="X1151" i="27" s="1"/>
  <c r="Q1151" i="27"/>
  <c r="R1151" i="27" s="1"/>
  <c r="K1151" i="27"/>
  <c r="L1151" i="27" s="1"/>
  <c r="W1150" i="27"/>
  <c r="X1150" i="27" s="1"/>
  <c r="Q1150" i="27"/>
  <c r="K1150" i="27"/>
  <c r="L1150" i="27" s="1"/>
  <c r="W1149" i="27"/>
  <c r="X1149" i="27" s="1"/>
  <c r="Q1149" i="27"/>
  <c r="R1149" i="27" s="1"/>
  <c r="K1149" i="27"/>
  <c r="L1149" i="27" s="1"/>
  <c r="W1148" i="27"/>
  <c r="Q1148" i="27"/>
  <c r="K1148" i="27"/>
  <c r="L1148" i="27" s="1"/>
  <c r="W1147" i="27"/>
  <c r="Q1147" i="27"/>
  <c r="K1147" i="27"/>
  <c r="W1146" i="27"/>
  <c r="Q1146" i="27"/>
  <c r="K1146" i="27"/>
  <c r="W521" i="27"/>
  <c r="X521" i="27" s="1"/>
  <c r="Q521" i="27"/>
  <c r="R521" i="27" s="1"/>
  <c r="K521" i="27"/>
  <c r="L521" i="27" s="1"/>
  <c r="W520" i="27"/>
  <c r="X520" i="27" s="1"/>
  <c r="Q520" i="27"/>
  <c r="R520" i="27" s="1"/>
  <c r="K520" i="27"/>
  <c r="L520" i="27" s="1"/>
  <c r="W519" i="27"/>
  <c r="X519" i="27" s="1"/>
  <c r="Q519" i="27"/>
  <c r="R519" i="27" s="1"/>
  <c r="K519" i="27"/>
  <c r="L519" i="27" s="1"/>
  <c r="W518" i="27"/>
  <c r="X518" i="27" s="1"/>
  <c r="Q518" i="27"/>
  <c r="R518" i="27" s="1"/>
  <c r="K518" i="27"/>
  <c r="L518" i="27" s="1"/>
  <c r="W517" i="27"/>
  <c r="X517" i="27" s="1"/>
  <c r="Q517" i="27"/>
  <c r="R517" i="27" s="1"/>
  <c r="K517" i="27"/>
  <c r="L517" i="27" s="1"/>
  <c r="W516" i="27"/>
  <c r="X516" i="27" s="1"/>
  <c r="Q516" i="27"/>
  <c r="R516" i="27" s="1"/>
  <c r="K516" i="27"/>
  <c r="W515" i="27"/>
  <c r="X515" i="27" s="1"/>
  <c r="Q515" i="27"/>
  <c r="R515" i="27" s="1"/>
  <c r="K515" i="27"/>
  <c r="L515" i="27" s="1"/>
  <c r="W514" i="27"/>
  <c r="X514" i="27" s="1"/>
  <c r="Q514" i="27"/>
  <c r="R514" i="27" s="1"/>
  <c r="K514" i="27"/>
  <c r="L514" i="27" s="1"/>
  <c r="W513" i="27"/>
  <c r="X513" i="27" s="1"/>
  <c r="Q513" i="27"/>
  <c r="R513" i="27" s="1"/>
  <c r="K513" i="27"/>
  <c r="L513" i="27" s="1"/>
  <c r="W512" i="27"/>
  <c r="X512" i="27" s="1"/>
  <c r="Q512" i="27"/>
  <c r="R512" i="27" s="1"/>
  <c r="K512" i="27"/>
  <c r="L512" i="27" s="1"/>
  <c r="W511" i="27"/>
  <c r="X511" i="27" s="1"/>
  <c r="Q511" i="27"/>
  <c r="R511" i="27" s="1"/>
  <c r="K511" i="27"/>
  <c r="L511" i="27" s="1"/>
  <c r="W510" i="27"/>
  <c r="X510" i="27" s="1"/>
  <c r="Q510" i="27"/>
  <c r="R510" i="27" s="1"/>
  <c r="K510" i="27"/>
  <c r="L510" i="27" s="1"/>
  <c r="W509" i="27"/>
  <c r="X509" i="27" s="1"/>
  <c r="Q509" i="27"/>
  <c r="R509" i="27" s="1"/>
  <c r="K509" i="27"/>
  <c r="L509" i="27" s="1"/>
  <c r="W508" i="27"/>
  <c r="X508" i="27" s="1"/>
  <c r="Q508" i="27"/>
  <c r="R508" i="27" s="1"/>
  <c r="K508" i="27"/>
  <c r="L508" i="27" s="1"/>
  <c r="W507" i="27"/>
  <c r="X507" i="27" s="1"/>
  <c r="Q507" i="27"/>
  <c r="R507" i="27" s="1"/>
  <c r="K507" i="27"/>
  <c r="L507" i="27" s="1"/>
  <c r="W506" i="27"/>
  <c r="X506" i="27" s="1"/>
  <c r="Q506" i="27"/>
  <c r="R506" i="27" s="1"/>
  <c r="K506" i="27"/>
  <c r="L506" i="27" s="1"/>
  <c r="W505" i="27"/>
  <c r="X505" i="27" s="1"/>
  <c r="Q505" i="27"/>
  <c r="R505" i="27" s="1"/>
  <c r="K505" i="27"/>
  <c r="L505" i="27" s="1"/>
  <c r="W504" i="27"/>
  <c r="X504" i="27" s="1"/>
  <c r="Q504" i="27"/>
  <c r="R504" i="27" s="1"/>
  <c r="K504" i="27"/>
  <c r="L504" i="27" s="1"/>
  <c r="W503" i="27"/>
  <c r="X503" i="27" s="1"/>
  <c r="Q503" i="27"/>
  <c r="R503" i="27" s="1"/>
  <c r="K503" i="27"/>
  <c r="L503" i="27" s="1"/>
  <c r="W502" i="27"/>
  <c r="X502" i="27" s="1"/>
  <c r="Q502" i="27"/>
  <c r="R502" i="27" s="1"/>
  <c r="K502" i="27"/>
  <c r="L502" i="27" s="1"/>
  <c r="W501" i="27"/>
  <c r="X501" i="27" s="1"/>
  <c r="Q501" i="27"/>
  <c r="R501" i="27" s="1"/>
  <c r="K501" i="27"/>
  <c r="L501" i="27" s="1"/>
  <c r="W500" i="27"/>
  <c r="X500" i="27" s="1"/>
  <c r="Q500" i="27"/>
  <c r="R500" i="27" s="1"/>
  <c r="K500" i="27"/>
  <c r="L500" i="27" s="1"/>
  <c r="W499" i="27"/>
  <c r="X499" i="27" s="1"/>
  <c r="Q499" i="27"/>
  <c r="R499" i="27" s="1"/>
  <c r="K499" i="27"/>
  <c r="L499" i="27" s="1"/>
  <c r="W498" i="27"/>
  <c r="X498" i="27" s="1"/>
  <c r="Q498" i="27"/>
  <c r="R498" i="27" s="1"/>
  <c r="K498" i="27"/>
  <c r="L498" i="27" s="1"/>
  <c r="W497" i="27"/>
  <c r="X497" i="27" s="1"/>
  <c r="Q497" i="27"/>
  <c r="R497" i="27" s="1"/>
  <c r="K497" i="27"/>
  <c r="L497" i="27" s="1"/>
  <c r="W496" i="27"/>
  <c r="X496" i="27" s="1"/>
  <c r="Q496" i="27"/>
  <c r="R496" i="27" s="1"/>
  <c r="K496" i="27"/>
  <c r="L496" i="27" s="1"/>
  <c r="W495" i="27"/>
  <c r="X495" i="27" s="1"/>
  <c r="Q495" i="27"/>
  <c r="R495" i="27" s="1"/>
  <c r="K495" i="27"/>
  <c r="L495" i="27" s="1"/>
  <c r="W494" i="27"/>
  <c r="X494" i="27" s="1"/>
  <c r="Q494" i="27"/>
  <c r="R494" i="27" s="1"/>
  <c r="K494" i="27"/>
  <c r="W493" i="27"/>
  <c r="X493" i="27" s="1"/>
  <c r="Q493" i="27"/>
  <c r="R493" i="27" s="1"/>
  <c r="K493" i="27"/>
  <c r="L493" i="27" s="1"/>
  <c r="W492" i="27"/>
  <c r="X492" i="27" s="1"/>
  <c r="Q492" i="27"/>
  <c r="R492" i="27" s="1"/>
  <c r="K492" i="27"/>
  <c r="L492" i="27" s="1"/>
  <c r="W491" i="27"/>
  <c r="X491" i="27" s="1"/>
  <c r="Q491" i="27"/>
  <c r="R491" i="27" s="1"/>
  <c r="K491" i="27"/>
  <c r="L491" i="27" s="1"/>
  <c r="W490" i="27"/>
  <c r="X490" i="27" s="1"/>
  <c r="Q490" i="27"/>
  <c r="R490" i="27" s="1"/>
  <c r="K490" i="27"/>
  <c r="L490" i="27" s="1"/>
  <c r="W489" i="27"/>
  <c r="X489" i="27" s="1"/>
  <c r="Q489" i="27"/>
  <c r="R489" i="27" s="1"/>
  <c r="K489" i="27"/>
  <c r="L489" i="27" s="1"/>
  <c r="W488" i="27"/>
  <c r="X488" i="27" s="1"/>
  <c r="Q488" i="27"/>
  <c r="R488" i="27" s="1"/>
  <c r="K488" i="27"/>
  <c r="L488" i="27" s="1"/>
  <c r="W487" i="27"/>
  <c r="X487" i="27" s="1"/>
  <c r="Q487" i="27"/>
  <c r="R487" i="27" s="1"/>
  <c r="K487" i="27"/>
  <c r="L487" i="27" s="1"/>
  <c r="W486" i="27"/>
  <c r="X486" i="27" s="1"/>
  <c r="Q486" i="27"/>
  <c r="R486" i="27" s="1"/>
  <c r="K486" i="27"/>
  <c r="L486" i="27" s="1"/>
  <c r="W485" i="27"/>
  <c r="X485" i="27" s="1"/>
  <c r="Q485" i="27"/>
  <c r="R485" i="27" s="1"/>
  <c r="K485" i="27"/>
  <c r="L485" i="27" s="1"/>
  <c r="W484" i="27"/>
  <c r="X484" i="27" s="1"/>
  <c r="Q484" i="27"/>
  <c r="R484" i="27" s="1"/>
  <c r="K484" i="27"/>
  <c r="W483" i="27"/>
  <c r="X483" i="27" s="1"/>
  <c r="Q483" i="27"/>
  <c r="R483" i="27" s="1"/>
  <c r="K483" i="27"/>
  <c r="L483" i="27" s="1"/>
  <c r="W482" i="27"/>
  <c r="X482" i="27" s="1"/>
  <c r="Q482" i="27"/>
  <c r="R482" i="27" s="1"/>
  <c r="K482" i="27"/>
  <c r="L482" i="27" s="1"/>
  <c r="W481" i="27"/>
  <c r="X481" i="27" s="1"/>
  <c r="Q481" i="27"/>
  <c r="R481" i="27" s="1"/>
  <c r="K481" i="27"/>
  <c r="L481" i="27" s="1"/>
  <c r="W480" i="27"/>
  <c r="X480" i="27" s="1"/>
  <c r="Q480" i="27"/>
  <c r="R480" i="27" s="1"/>
  <c r="K480" i="27"/>
  <c r="L480" i="27" s="1"/>
  <c r="W479" i="27"/>
  <c r="X479" i="27" s="1"/>
  <c r="Q479" i="27"/>
  <c r="R479" i="27" s="1"/>
  <c r="K479" i="27"/>
  <c r="L479" i="27" s="1"/>
  <c r="W478" i="27"/>
  <c r="Q478" i="27"/>
  <c r="R478" i="27" s="1"/>
  <c r="K478" i="27"/>
  <c r="L478" i="27" s="1"/>
  <c r="W477" i="27"/>
  <c r="X477" i="27" s="1"/>
  <c r="Q477" i="27"/>
  <c r="R477" i="27" s="1"/>
  <c r="K477" i="27"/>
  <c r="L477" i="27" s="1"/>
  <c r="W476" i="27"/>
  <c r="X476" i="27" s="1"/>
  <c r="Q476" i="27"/>
  <c r="R476" i="27" s="1"/>
  <c r="K476" i="27"/>
  <c r="L476" i="27" s="1"/>
  <c r="W475" i="27"/>
  <c r="X475" i="27" s="1"/>
  <c r="Q475" i="27"/>
  <c r="R475" i="27" s="1"/>
  <c r="K475" i="27"/>
  <c r="L475" i="27" s="1"/>
  <c r="W474" i="27"/>
  <c r="X474" i="27" s="1"/>
  <c r="Q474" i="27"/>
  <c r="R474" i="27" s="1"/>
  <c r="K474" i="27"/>
  <c r="L474" i="27" s="1"/>
  <c r="W473" i="27"/>
  <c r="X473" i="27" s="1"/>
  <c r="Q473" i="27"/>
  <c r="R473" i="27" s="1"/>
  <c r="K473" i="27"/>
  <c r="L473" i="27" s="1"/>
  <c r="W472" i="27"/>
  <c r="Q472" i="27"/>
  <c r="K472" i="27"/>
  <c r="W471" i="27"/>
  <c r="Q471" i="27"/>
  <c r="R471" i="27" s="1"/>
  <c r="K471" i="27"/>
  <c r="L471" i="27" s="1"/>
  <c r="W470" i="27"/>
  <c r="Q470" i="27"/>
  <c r="K470" i="27"/>
  <c r="W2497" i="27"/>
  <c r="X2497" i="27" s="1"/>
  <c r="Q2497" i="27"/>
  <c r="R2497" i="27" s="1"/>
  <c r="K2497" i="27"/>
  <c r="L2497" i="27" s="1"/>
  <c r="W2496" i="27"/>
  <c r="X2496" i="27" s="1"/>
  <c r="Q2496" i="27"/>
  <c r="R2496" i="27" s="1"/>
  <c r="K2496" i="27"/>
  <c r="L2496" i="27" s="1"/>
  <c r="W2495" i="27"/>
  <c r="X2495" i="27" s="1"/>
  <c r="Q2495" i="27"/>
  <c r="R2495" i="27" s="1"/>
  <c r="K2495" i="27"/>
  <c r="L2495" i="27" s="1"/>
  <c r="W2494" i="27"/>
  <c r="X2494" i="27" s="1"/>
  <c r="Q2494" i="27"/>
  <c r="R2494" i="27" s="1"/>
  <c r="K2494" i="27"/>
  <c r="L2494" i="27" s="1"/>
  <c r="W2493" i="27"/>
  <c r="X2493" i="27" s="1"/>
  <c r="Q2493" i="27"/>
  <c r="R2493" i="27" s="1"/>
  <c r="K2493" i="27"/>
  <c r="L2493" i="27" s="1"/>
  <c r="W2492" i="27"/>
  <c r="X2492" i="27" s="1"/>
  <c r="Q2492" i="27"/>
  <c r="R2492" i="27" s="1"/>
  <c r="K2492" i="27"/>
  <c r="L2492" i="27" s="1"/>
  <c r="W2491" i="27"/>
  <c r="X2491" i="27" s="1"/>
  <c r="Q2491" i="27"/>
  <c r="R2491" i="27" s="1"/>
  <c r="K2491" i="27"/>
  <c r="L2491" i="27" s="1"/>
  <c r="W2490" i="27"/>
  <c r="X2490" i="27" s="1"/>
  <c r="Q2490" i="27"/>
  <c r="R2490" i="27" s="1"/>
  <c r="K2490" i="27"/>
  <c r="W2489" i="27"/>
  <c r="X2489" i="27" s="1"/>
  <c r="Q2489" i="27"/>
  <c r="R2489" i="27" s="1"/>
  <c r="K2489" i="27"/>
  <c r="L2489" i="27" s="1"/>
  <c r="W2488" i="27"/>
  <c r="X2488" i="27" s="1"/>
  <c r="Q2488" i="27"/>
  <c r="R2488" i="27" s="1"/>
  <c r="K2488" i="27"/>
  <c r="L2488" i="27" s="1"/>
  <c r="W2487" i="27"/>
  <c r="X2487" i="27" s="1"/>
  <c r="Q2487" i="27"/>
  <c r="R2487" i="27" s="1"/>
  <c r="K2487" i="27"/>
  <c r="L2487" i="27" s="1"/>
  <c r="W2486" i="27"/>
  <c r="X2486" i="27" s="1"/>
  <c r="Q2486" i="27"/>
  <c r="R2486" i="27" s="1"/>
  <c r="K2486" i="27"/>
  <c r="L2486" i="27" s="1"/>
  <c r="W2485" i="27"/>
  <c r="X2485" i="27" s="1"/>
  <c r="Q2485" i="27"/>
  <c r="R2485" i="27" s="1"/>
  <c r="K2485" i="27"/>
  <c r="L2485" i="27" s="1"/>
  <c r="W2484" i="27"/>
  <c r="X2484" i="27" s="1"/>
  <c r="Q2484" i="27"/>
  <c r="R2484" i="27" s="1"/>
  <c r="K2484" i="27"/>
  <c r="L2484" i="27" s="1"/>
  <c r="W2483" i="27"/>
  <c r="X2483" i="27" s="1"/>
  <c r="Q2483" i="27"/>
  <c r="R2483" i="27" s="1"/>
  <c r="K2483" i="27"/>
  <c r="L2483" i="27" s="1"/>
  <c r="W2482" i="27"/>
  <c r="X2482" i="27" s="1"/>
  <c r="Q2482" i="27"/>
  <c r="R2482" i="27" s="1"/>
  <c r="K2482" i="27"/>
  <c r="L2482" i="27" s="1"/>
  <c r="W2481" i="27"/>
  <c r="X2481" i="27" s="1"/>
  <c r="Q2481" i="27"/>
  <c r="R2481" i="27" s="1"/>
  <c r="K2481" i="27"/>
  <c r="L2481" i="27" s="1"/>
  <c r="W2480" i="27"/>
  <c r="X2480" i="27" s="1"/>
  <c r="Q2480" i="27"/>
  <c r="R2480" i="27" s="1"/>
  <c r="K2480" i="27"/>
  <c r="W2479" i="27"/>
  <c r="X2479" i="27" s="1"/>
  <c r="Q2479" i="27"/>
  <c r="R2479" i="27" s="1"/>
  <c r="K2479" i="27"/>
  <c r="L2479" i="27" s="1"/>
  <c r="W2478" i="27"/>
  <c r="X2478" i="27" s="1"/>
  <c r="Q2478" i="27"/>
  <c r="R2478" i="27" s="1"/>
  <c r="K2478" i="27"/>
  <c r="L2478" i="27" s="1"/>
  <c r="W2477" i="27"/>
  <c r="X2477" i="27" s="1"/>
  <c r="Q2477" i="27"/>
  <c r="R2477" i="27" s="1"/>
  <c r="K2477" i="27"/>
  <c r="L2477" i="27" s="1"/>
  <c r="W2476" i="27"/>
  <c r="X2476" i="27" s="1"/>
  <c r="Q2476" i="27"/>
  <c r="R2476" i="27" s="1"/>
  <c r="K2476" i="27"/>
  <c r="W2475" i="27"/>
  <c r="X2475" i="27" s="1"/>
  <c r="Q2475" i="27"/>
  <c r="R2475" i="27" s="1"/>
  <c r="K2475" i="27"/>
  <c r="L2475" i="27" s="1"/>
  <c r="W2474" i="27"/>
  <c r="X2474" i="27" s="1"/>
  <c r="Q2474" i="27"/>
  <c r="R2474" i="27" s="1"/>
  <c r="K2474" i="27"/>
  <c r="L2474" i="27" s="1"/>
  <c r="W2473" i="27"/>
  <c r="X2473" i="27" s="1"/>
  <c r="Q2473" i="27"/>
  <c r="R2473" i="27" s="1"/>
  <c r="K2473" i="27"/>
  <c r="W2472" i="27"/>
  <c r="X2472" i="27" s="1"/>
  <c r="Q2472" i="27"/>
  <c r="R2472" i="27" s="1"/>
  <c r="K2472" i="27"/>
  <c r="L2472" i="27" s="1"/>
  <c r="W2471" i="27"/>
  <c r="X2471" i="27" s="1"/>
  <c r="Q2471" i="27"/>
  <c r="R2471" i="27" s="1"/>
  <c r="K2471" i="27"/>
  <c r="L2471" i="27" s="1"/>
  <c r="W2470" i="27"/>
  <c r="X2470" i="27" s="1"/>
  <c r="Q2470" i="27"/>
  <c r="R2470" i="27" s="1"/>
  <c r="K2470" i="27"/>
  <c r="L2470" i="27" s="1"/>
  <c r="W2469" i="27"/>
  <c r="X2469" i="27" s="1"/>
  <c r="Q2469" i="27"/>
  <c r="R2469" i="27" s="1"/>
  <c r="K2469" i="27"/>
  <c r="L2469" i="27" s="1"/>
  <c r="W2468" i="27"/>
  <c r="X2468" i="27" s="1"/>
  <c r="Q2468" i="27"/>
  <c r="R2468" i="27" s="1"/>
  <c r="K2468" i="27"/>
  <c r="L2468" i="27" s="1"/>
  <c r="W2467" i="27"/>
  <c r="X2467" i="27" s="1"/>
  <c r="Q2467" i="27"/>
  <c r="R2467" i="27" s="1"/>
  <c r="K2467" i="27"/>
  <c r="L2467" i="27" s="1"/>
  <c r="W2466" i="27"/>
  <c r="X2466" i="27" s="1"/>
  <c r="Q2466" i="27"/>
  <c r="R2466" i="27" s="1"/>
  <c r="K2466" i="27"/>
  <c r="L2466" i="27" s="1"/>
  <c r="W2465" i="27"/>
  <c r="X2465" i="27" s="1"/>
  <c r="Q2465" i="27"/>
  <c r="R2465" i="27" s="1"/>
  <c r="K2465" i="27"/>
  <c r="L2465" i="27" s="1"/>
  <c r="W2464" i="27"/>
  <c r="X2464" i="27" s="1"/>
  <c r="Q2464" i="27"/>
  <c r="R2464" i="27" s="1"/>
  <c r="K2464" i="27"/>
  <c r="L2464" i="27" s="1"/>
  <c r="W2463" i="27"/>
  <c r="X2463" i="27" s="1"/>
  <c r="Q2463" i="27"/>
  <c r="R2463" i="27" s="1"/>
  <c r="K2463" i="27"/>
  <c r="L2463" i="27" s="1"/>
  <c r="W2462" i="27"/>
  <c r="X2462" i="27" s="1"/>
  <c r="Q2462" i="27"/>
  <c r="R2462" i="27" s="1"/>
  <c r="K2462" i="27"/>
  <c r="L2462" i="27" s="1"/>
  <c r="W2461" i="27"/>
  <c r="X2461" i="27" s="1"/>
  <c r="Q2461" i="27"/>
  <c r="R2461" i="27" s="1"/>
  <c r="K2461" i="27"/>
  <c r="W2460" i="27"/>
  <c r="X2460" i="27" s="1"/>
  <c r="Q2460" i="27"/>
  <c r="R2460" i="27" s="1"/>
  <c r="K2460" i="27"/>
  <c r="L2460" i="27" s="1"/>
  <c r="W2459" i="27"/>
  <c r="X2459" i="27" s="1"/>
  <c r="Q2459" i="27"/>
  <c r="R2459" i="27" s="1"/>
  <c r="K2459" i="27"/>
  <c r="L2459" i="27" s="1"/>
  <c r="W2458" i="27"/>
  <c r="X2458" i="27" s="1"/>
  <c r="Q2458" i="27"/>
  <c r="R2458" i="27" s="1"/>
  <c r="K2458" i="27"/>
  <c r="L2458" i="27" s="1"/>
  <c r="W2457" i="27"/>
  <c r="X2457" i="27" s="1"/>
  <c r="Q2457" i="27"/>
  <c r="R2457" i="27" s="1"/>
  <c r="K2457" i="27"/>
  <c r="L2457" i="27" s="1"/>
  <c r="W2456" i="27"/>
  <c r="X2456" i="27" s="1"/>
  <c r="Q2456" i="27"/>
  <c r="R2456" i="27" s="1"/>
  <c r="K2456" i="27"/>
  <c r="L2456" i="27" s="1"/>
  <c r="W2455" i="27"/>
  <c r="X2455" i="27" s="1"/>
  <c r="Q2455" i="27"/>
  <c r="R2455" i="27" s="1"/>
  <c r="K2455" i="27"/>
  <c r="L2455" i="27" s="1"/>
  <c r="W2454" i="27"/>
  <c r="X2454" i="27" s="1"/>
  <c r="Q2454" i="27"/>
  <c r="R2454" i="27" s="1"/>
  <c r="K2454" i="27"/>
  <c r="L2454" i="27" s="1"/>
  <c r="W2453" i="27"/>
  <c r="X2453" i="27" s="1"/>
  <c r="Q2453" i="27"/>
  <c r="K2453" i="27"/>
  <c r="L2453" i="27" s="1"/>
  <c r="W2452" i="27"/>
  <c r="X2452" i="27" s="1"/>
  <c r="Q2452" i="27"/>
  <c r="R2452" i="27" s="1"/>
  <c r="K2452" i="27"/>
  <c r="L2452" i="27" s="1"/>
  <c r="W2451" i="27"/>
  <c r="X2451" i="27" s="1"/>
  <c r="Q2451" i="27"/>
  <c r="R2451" i="27" s="1"/>
  <c r="K2451" i="27"/>
  <c r="L2451" i="27" s="1"/>
  <c r="W2450" i="27"/>
  <c r="X2450" i="27" s="1"/>
  <c r="Q2450" i="27"/>
  <c r="R2450" i="27" s="1"/>
  <c r="K2450" i="27"/>
  <c r="W2449" i="27"/>
  <c r="X2449" i="27" s="1"/>
  <c r="Q2449" i="27"/>
  <c r="R2449" i="27" s="1"/>
  <c r="K2449" i="27"/>
  <c r="W2448" i="27"/>
  <c r="X2448" i="27" s="1"/>
  <c r="Q2448" i="27"/>
  <c r="K2448" i="27"/>
  <c r="L2448" i="27" s="1"/>
  <c r="W2447" i="27"/>
  <c r="X2447" i="27" s="1"/>
  <c r="Q2447" i="27"/>
  <c r="K2447" i="27"/>
  <c r="W2446" i="27"/>
  <c r="Q2446" i="27"/>
  <c r="K2446" i="27"/>
  <c r="W3017" i="27"/>
  <c r="X3017" i="27" s="1"/>
  <c r="Q3017" i="27"/>
  <c r="R3017" i="27" s="1"/>
  <c r="K3017" i="27"/>
  <c r="L3017" i="27" s="1"/>
  <c r="W3016" i="27"/>
  <c r="X3016" i="27" s="1"/>
  <c r="Q3016" i="27"/>
  <c r="R3016" i="27" s="1"/>
  <c r="K3016" i="27"/>
  <c r="L3016" i="27" s="1"/>
  <c r="W3015" i="27"/>
  <c r="X3015" i="27" s="1"/>
  <c r="Q3015" i="27"/>
  <c r="R3015" i="27" s="1"/>
  <c r="K3015" i="27"/>
  <c r="L3015" i="27" s="1"/>
  <c r="W3014" i="27"/>
  <c r="X3014" i="27" s="1"/>
  <c r="Q3014" i="27"/>
  <c r="R3014" i="27" s="1"/>
  <c r="K3014" i="27"/>
  <c r="L3014" i="27" s="1"/>
  <c r="W3013" i="27"/>
  <c r="X3013" i="27" s="1"/>
  <c r="Q3013" i="27"/>
  <c r="R3013" i="27" s="1"/>
  <c r="K3013" i="27"/>
  <c r="L3013" i="27" s="1"/>
  <c r="W3012" i="27"/>
  <c r="X3012" i="27" s="1"/>
  <c r="Q3012" i="27"/>
  <c r="R3012" i="27" s="1"/>
  <c r="K3012" i="27"/>
  <c r="L3012" i="27" s="1"/>
  <c r="W3011" i="27"/>
  <c r="X3011" i="27" s="1"/>
  <c r="Q3011" i="27"/>
  <c r="R3011" i="27" s="1"/>
  <c r="K3011" i="27"/>
  <c r="L3011" i="27" s="1"/>
  <c r="W3010" i="27"/>
  <c r="X3010" i="27" s="1"/>
  <c r="Q3010" i="27"/>
  <c r="R3010" i="27" s="1"/>
  <c r="K3010" i="27"/>
  <c r="L3010" i="27" s="1"/>
  <c r="W3009" i="27"/>
  <c r="X3009" i="27" s="1"/>
  <c r="Q3009" i="27"/>
  <c r="R3009" i="27" s="1"/>
  <c r="K3009" i="27"/>
  <c r="L3009" i="27" s="1"/>
  <c r="W3008" i="27"/>
  <c r="X3008" i="27" s="1"/>
  <c r="Q3008" i="27"/>
  <c r="R3008" i="27" s="1"/>
  <c r="K3008" i="27"/>
  <c r="L3008" i="27" s="1"/>
  <c r="W3007" i="27"/>
  <c r="X3007" i="27" s="1"/>
  <c r="Q3007" i="27"/>
  <c r="R3007" i="27" s="1"/>
  <c r="K3007" i="27"/>
  <c r="L3007" i="27" s="1"/>
  <c r="W3006" i="27"/>
  <c r="X3006" i="27" s="1"/>
  <c r="Q3006" i="27"/>
  <c r="R3006" i="27" s="1"/>
  <c r="K3006" i="27"/>
  <c r="L3006" i="27" s="1"/>
  <c r="W3005" i="27"/>
  <c r="X3005" i="27" s="1"/>
  <c r="Q3005" i="27"/>
  <c r="R3005" i="27" s="1"/>
  <c r="K3005" i="27"/>
  <c r="L3005" i="27" s="1"/>
  <c r="W3004" i="27"/>
  <c r="X3004" i="27" s="1"/>
  <c r="Q3004" i="27"/>
  <c r="R3004" i="27" s="1"/>
  <c r="K3004" i="27"/>
  <c r="L3004" i="27" s="1"/>
  <c r="W3003" i="27"/>
  <c r="X3003" i="27" s="1"/>
  <c r="Q3003" i="27"/>
  <c r="R3003" i="27" s="1"/>
  <c r="K3003" i="27"/>
  <c r="W3002" i="27"/>
  <c r="X3002" i="27" s="1"/>
  <c r="Q3002" i="27"/>
  <c r="R3002" i="27" s="1"/>
  <c r="K3002" i="27"/>
  <c r="L3002" i="27" s="1"/>
  <c r="W3001" i="27"/>
  <c r="X3001" i="27" s="1"/>
  <c r="Q3001" i="27"/>
  <c r="R3001" i="27" s="1"/>
  <c r="K3001" i="27"/>
  <c r="L3001" i="27" s="1"/>
  <c r="W3000" i="27"/>
  <c r="X3000" i="27" s="1"/>
  <c r="Q3000" i="27"/>
  <c r="R3000" i="27" s="1"/>
  <c r="K3000" i="27"/>
  <c r="L3000" i="27" s="1"/>
  <c r="W2999" i="27"/>
  <c r="X2999" i="27" s="1"/>
  <c r="Q2999" i="27"/>
  <c r="R2999" i="27" s="1"/>
  <c r="K2999" i="27"/>
  <c r="L2999" i="27" s="1"/>
  <c r="W2998" i="27"/>
  <c r="X2998" i="27" s="1"/>
  <c r="Q2998" i="27"/>
  <c r="R2998" i="27" s="1"/>
  <c r="K2998" i="27"/>
  <c r="L2998" i="27" s="1"/>
  <c r="W2997" i="27"/>
  <c r="X2997" i="27" s="1"/>
  <c r="Q2997" i="27"/>
  <c r="R2997" i="27" s="1"/>
  <c r="K2997" i="27"/>
  <c r="L2997" i="27" s="1"/>
  <c r="W2996" i="27"/>
  <c r="X2996" i="27" s="1"/>
  <c r="Q2996" i="27"/>
  <c r="R2996" i="27" s="1"/>
  <c r="K2996" i="27"/>
  <c r="L2996" i="27" s="1"/>
  <c r="W2995" i="27"/>
  <c r="X2995" i="27" s="1"/>
  <c r="Q2995" i="27"/>
  <c r="R2995" i="27" s="1"/>
  <c r="K2995" i="27"/>
  <c r="L2995" i="27" s="1"/>
  <c r="W2994" i="27"/>
  <c r="X2994" i="27" s="1"/>
  <c r="Q2994" i="27"/>
  <c r="R2994" i="27" s="1"/>
  <c r="K2994" i="27"/>
  <c r="L2994" i="27" s="1"/>
  <c r="W2993" i="27"/>
  <c r="X2993" i="27" s="1"/>
  <c r="Q2993" i="27"/>
  <c r="R2993" i="27" s="1"/>
  <c r="K2993" i="27"/>
  <c r="L2993" i="27" s="1"/>
  <c r="W2992" i="27"/>
  <c r="X2992" i="27" s="1"/>
  <c r="Q2992" i="27"/>
  <c r="R2992" i="27" s="1"/>
  <c r="K2992" i="27"/>
  <c r="L2992" i="27" s="1"/>
  <c r="W2991" i="27"/>
  <c r="X2991" i="27" s="1"/>
  <c r="Q2991" i="27"/>
  <c r="R2991" i="27" s="1"/>
  <c r="K2991" i="27"/>
  <c r="L2991" i="27" s="1"/>
  <c r="W2990" i="27"/>
  <c r="X2990" i="27" s="1"/>
  <c r="Q2990" i="27"/>
  <c r="R2990" i="27" s="1"/>
  <c r="K2990" i="27"/>
  <c r="L2990" i="27" s="1"/>
  <c r="W2989" i="27"/>
  <c r="X2989" i="27" s="1"/>
  <c r="Q2989" i="27"/>
  <c r="R2989" i="27" s="1"/>
  <c r="K2989" i="27"/>
  <c r="L2989" i="27" s="1"/>
  <c r="W2988" i="27"/>
  <c r="X2988" i="27" s="1"/>
  <c r="Q2988" i="27"/>
  <c r="R2988" i="27" s="1"/>
  <c r="K2988" i="27"/>
  <c r="L2988" i="27" s="1"/>
  <c r="W2987" i="27"/>
  <c r="X2987" i="27" s="1"/>
  <c r="Q2987" i="27"/>
  <c r="R2987" i="27" s="1"/>
  <c r="K2987" i="27"/>
  <c r="W2986" i="27"/>
  <c r="X2986" i="27" s="1"/>
  <c r="Q2986" i="27"/>
  <c r="R2986" i="27" s="1"/>
  <c r="K2986" i="27"/>
  <c r="L2986" i="27" s="1"/>
  <c r="W2985" i="27"/>
  <c r="X2985" i="27" s="1"/>
  <c r="Q2985" i="27"/>
  <c r="R2985" i="27" s="1"/>
  <c r="K2985" i="27"/>
  <c r="W2984" i="27"/>
  <c r="X2984" i="27" s="1"/>
  <c r="Q2984" i="27"/>
  <c r="R2984" i="27" s="1"/>
  <c r="K2984" i="27"/>
  <c r="L2984" i="27" s="1"/>
  <c r="W2983" i="27"/>
  <c r="X2983" i="27" s="1"/>
  <c r="Q2983" i="27"/>
  <c r="R2983" i="27" s="1"/>
  <c r="K2983" i="27"/>
  <c r="L2983" i="27" s="1"/>
  <c r="W2982" i="27"/>
  <c r="X2982" i="27" s="1"/>
  <c r="Q2982" i="27"/>
  <c r="R2982" i="27" s="1"/>
  <c r="K2982" i="27"/>
  <c r="L2982" i="27" s="1"/>
  <c r="W2981" i="27"/>
  <c r="X2981" i="27" s="1"/>
  <c r="Q2981" i="27"/>
  <c r="R2981" i="27" s="1"/>
  <c r="K2981" i="27"/>
  <c r="L2981" i="27" s="1"/>
  <c r="W2980" i="27"/>
  <c r="X2980" i="27" s="1"/>
  <c r="Q2980" i="27"/>
  <c r="R2980" i="27" s="1"/>
  <c r="K2980" i="27"/>
  <c r="L2980" i="27" s="1"/>
  <c r="W2979" i="27"/>
  <c r="X2979" i="27" s="1"/>
  <c r="Q2979" i="27"/>
  <c r="R2979" i="27" s="1"/>
  <c r="K2979" i="27"/>
  <c r="W2978" i="27"/>
  <c r="X2978" i="27" s="1"/>
  <c r="Q2978" i="27"/>
  <c r="R2978" i="27" s="1"/>
  <c r="K2978" i="27"/>
  <c r="L2978" i="27" s="1"/>
  <c r="W2977" i="27"/>
  <c r="X2977" i="27" s="1"/>
  <c r="Q2977" i="27"/>
  <c r="R2977" i="27" s="1"/>
  <c r="K2977" i="27"/>
  <c r="L2977" i="27" s="1"/>
  <c r="W2976" i="27"/>
  <c r="X2976" i="27" s="1"/>
  <c r="Q2976" i="27"/>
  <c r="K2976" i="27"/>
  <c r="L2976" i="27" s="1"/>
  <c r="W2975" i="27"/>
  <c r="X2975" i="27" s="1"/>
  <c r="Q2975" i="27"/>
  <c r="R2975" i="27" s="1"/>
  <c r="K2975" i="27"/>
  <c r="W2974" i="27"/>
  <c r="X2974" i="27" s="1"/>
  <c r="Q2974" i="27"/>
  <c r="R2974" i="27" s="1"/>
  <c r="K2974" i="27"/>
  <c r="L2974" i="27" s="1"/>
  <c r="W2973" i="27"/>
  <c r="X2973" i="27" s="1"/>
  <c r="Q2973" i="27"/>
  <c r="R2973" i="27" s="1"/>
  <c r="K2973" i="27"/>
  <c r="L2973" i="27" s="1"/>
  <c r="W2972" i="27"/>
  <c r="X2972" i="27" s="1"/>
  <c r="Q2972" i="27"/>
  <c r="R2972" i="27" s="1"/>
  <c r="K2972" i="27"/>
  <c r="L2972" i="27" s="1"/>
  <c r="W2971" i="27"/>
  <c r="X2971" i="27" s="1"/>
  <c r="Q2971" i="27"/>
  <c r="K2971" i="27"/>
  <c r="W2970" i="27"/>
  <c r="X2970" i="27" s="1"/>
  <c r="Q2970" i="27"/>
  <c r="R2970" i="27" s="1"/>
  <c r="K2970" i="27"/>
  <c r="L2970" i="27" s="1"/>
  <c r="W2969" i="27"/>
  <c r="X2969" i="27" s="1"/>
  <c r="Q2969" i="27"/>
  <c r="R2969" i="27" s="1"/>
  <c r="K2969" i="27"/>
  <c r="L2969" i="27" s="1"/>
  <c r="W2968" i="27"/>
  <c r="Q2968" i="27"/>
  <c r="R2968" i="27" s="1"/>
  <c r="K2968" i="27"/>
  <c r="L2968" i="27" s="1"/>
  <c r="W2967" i="27"/>
  <c r="Q2967" i="27"/>
  <c r="R2967" i="27" s="1"/>
  <c r="K2967" i="27"/>
  <c r="L2967" i="27" s="1"/>
  <c r="W2966" i="27"/>
  <c r="Q2966" i="27"/>
  <c r="K2966" i="27"/>
  <c r="W885" i="27"/>
  <c r="X885" i="27" s="1"/>
  <c r="Q885" i="27"/>
  <c r="R885" i="27" s="1"/>
  <c r="K885" i="27"/>
  <c r="L885" i="27" s="1"/>
  <c r="W884" i="27"/>
  <c r="X884" i="27" s="1"/>
  <c r="Q884" i="27"/>
  <c r="R884" i="27" s="1"/>
  <c r="K884" i="27"/>
  <c r="L884" i="27" s="1"/>
  <c r="W883" i="27"/>
  <c r="X883" i="27" s="1"/>
  <c r="Q883" i="27"/>
  <c r="R883" i="27" s="1"/>
  <c r="K883" i="27"/>
  <c r="L883" i="27" s="1"/>
  <c r="W882" i="27"/>
  <c r="X882" i="27" s="1"/>
  <c r="Q882" i="27"/>
  <c r="R882" i="27" s="1"/>
  <c r="K882" i="27"/>
  <c r="L882" i="27" s="1"/>
  <c r="W881" i="27"/>
  <c r="X881" i="27" s="1"/>
  <c r="Q881" i="27"/>
  <c r="R881" i="27" s="1"/>
  <c r="K881" i="27"/>
  <c r="L881" i="27" s="1"/>
  <c r="W880" i="27"/>
  <c r="X880" i="27" s="1"/>
  <c r="Q880" i="27"/>
  <c r="R880" i="27" s="1"/>
  <c r="K880" i="27"/>
  <c r="L880" i="27" s="1"/>
  <c r="W879" i="27"/>
  <c r="X879" i="27" s="1"/>
  <c r="Q879" i="27"/>
  <c r="R879" i="27" s="1"/>
  <c r="K879" i="27"/>
  <c r="L879" i="27" s="1"/>
  <c r="W878" i="27"/>
  <c r="X878" i="27" s="1"/>
  <c r="Q878" i="27"/>
  <c r="R878" i="27" s="1"/>
  <c r="K878" i="27"/>
  <c r="L878" i="27" s="1"/>
  <c r="W877" i="27"/>
  <c r="X877" i="27" s="1"/>
  <c r="Q877" i="27"/>
  <c r="R877" i="27" s="1"/>
  <c r="K877" i="27"/>
  <c r="L877" i="27" s="1"/>
  <c r="W876" i="27"/>
  <c r="X876" i="27" s="1"/>
  <c r="Q876" i="27"/>
  <c r="R876" i="27" s="1"/>
  <c r="K876" i="27"/>
  <c r="L876" i="27" s="1"/>
  <c r="W875" i="27"/>
  <c r="X875" i="27" s="1"/>
  <c r="Q875" i="27"/>
  <c r="R875" i="27" s="1"/>
  <c r="K875" i="27"/>
  <c r="L875" i="27" s="1"/>
  <c r="W874" i="27"/>
  <c r="X874" i="27" s="1"/>
  <c r="Q874" i="27"/>
  <c r="R874" i="27" s="1"/>
  <c r="K874" i="27"/>
  <c r="L874" i="27" s="1"/>
  <c r="W873" i="27"/>
  <c r="X873" i="27" s="1"/>
  <c r="Q873" i="27"/>
  <c r="R873" i="27" s="1"/>
  <c r="K873" i="27"/>
  <c r="L873" i="27" s="1"/>
  <c r="W872" i="27"/>
  <c r="X872" i="27" s="1"/>
  <c r="Q872" i="27"/>
  <c r="R872" i="27" s="1"/>
  <c r="K872" i="27"/>
  <c r="L872" i="27" s="1"/>
  <c r="W871" i="27"/>
  <c r="X871" i="27" s="1"/>
  <c r="Q871" i="27"/>
  <c r="R871" i="27" s="1"/>
  <c r="K871" i="27"/>
  <c r="L871" i="27" s="1"/>
  <c r="W870" i="27"/>
  <c r="X870" i="27" s="1"/>
  <c r="Q870" i="27"/>
  <c r="R870" i="27" s="1"/>
  <c r="K870" i="27"/>
  <c r="L870" i="27" s="1"/>
  <c r="W869" i="27"/>
  <c r="X869" i="27" s="1"/>
  <c r="Q869" i="27"/>
  <c r="R869" i="27" s="1"/>
  <c r="K869" i="27"/>
  <c r="L869" i="27" s="1"/>
  <c r="W868" i="27"/>
  <c r="X868" i="27" s="1"/>
  <c r="Q868" i="27"/>
  <c r="R868" i="27" s="1"/>
  <c r="K868" i="27"/>
  <c r="L868" i="27" s="1"/>
  <c r="W867" i="27"/>
  <c r="X867" i="27" s="1"/>
  <c r="Q867" i="27"/>
  <c r="R867" i="27" s="1"/>
  <c r="K867" i="27"/>
  <c r="L867" i="27" s="1"/>
  <c r="W866" i="27"/>
  <c r="X866" i="27" s="1"/>
  <c r="Q866" i="27"/>
  <c r="R866" i="27" s="1"/>
  <c r="K866" i="27"/>
  <c r="L866" i="27" s="1"/>
  <c r="W865" i="27"/>
  <c r="X865" i="27" s="1"/>
  <c r="Q865" i="27"/>
  <c r="R865" i="27" s="1"/>
  <c r="K865" i="27"/>
  <c r="L865" i="27" s="1"/>
  <c r="W864" i="27"/>
  <c r="X864" i="27" s="1"/>
  <c r="Q864" i="27"/>
  <c r="R864" i="27" s="1"/>
  <c r="K864" i="27"/>
  <c r="L864" i="27" s="1"/>
  <c r="W863" i="27"/>
  <c r="X863" i="27" s="1"/>
  <c r="Q863" i="27"/>
  <c r="R863" i="27" s="1"/>
  <c r="K863" i="27"/>
  <c r="L863" i="27" s="1"/>
  <c r="W862" i="27"/>
  <c r="X862" i="27" s="1"/>
  <c r="Q862" i="27"/>
  <c r="R862" i="27" s="1"/>
  <c r="K862" i="27"/>
  <c r="L862" i="27" s="1"/>
  <c r="W861" i="27"/>
  <c r="X861" i="27" s="1"/>
  <c r="Q861" i="27"/>
  <c r="R861" i="27" s="1"/>
  <c r="K861" i="27"/>
  <c r="L861" i="27" s="1"/>
  <c r="W860" i="27"/>
  <c r="X860" i="27" s="1"/>
  <c r="Q860" i="27"/>
  <c r="R860" i="27" s="1"/>
  <c r="K860" i="27"/>
  <c r="L860" i="27" s="1"/>
  <c r="W859" i="27"/>
  <c r="X859" i="27" s="1"/>
  <c r="Q859" i="27"/>
  <c r="R859" i="27" s="1"/>
  <c r="K859" i="27"/>
  <c r="L859" i="27" s="1"/>
  <c r="W858" i="27"/>
  <c r="X858" i="27" s="1"/>
  <c r="Q858" i="27"/>
  <c r="R858" i="27" s="1"/>
  <c r="K858" i="27"/>
  <c r="L858" i="27" s="1"/>
  <c r="W857" i="27"/>
  <c r="X857" i="27" s="1"/>
  <c r="Q857" i="27"/>
  <c r="R857" i="27" s="1"/>
  <c r="K857" i="27"/>
  <c r="L857" i="27" s="1"/>
  <c r="W856" i="27"/>
  <c r="X856" i="27" s="1"/>
  <c r="Q856" i="27"/>
  <c r="R856" i="27" s="1"/>
  <c r="K856" i="27"/>
  <c r="L856" i="27" s="1"/>
  <c r="W855" i="27"/>
  <c r="X855" i="27" s="1"/>
  <c r="Q855" i="27"/>
  <c r="R855" i="27" s="1"/>
  <c r="K855" i="27"/>
  <c r="L855" i="27" s="1"/>
  <c r="W854" i="27"/>
  <c r="X854" i="27" s="1"/>
  <c r="Q854" i="27"/>
  <c r="R854" i="27" s="1"/>
  <c r="K854" i="27"/>
  <c r="L854" i="27" s="1"/>
  <c r="W853" i="27"/>
  <c r="X853" i="27" s="1"/>
  <c r="Q853" i="27"/>
  <c r="R853" i="27" s="1"/>
  <c r="K853" i="27"/>
  <c r="W852" i="27"/>
  <c r="X852" i="27" s="1"/>
  <c r="Q852" i="27"/>
  <c r="R852" i="27" s="1"/>
  <c r="K852" i="27"/>
  <c r="L852" i="27" s="1"/>
  <c r="W851" i="27"/>
  <c r="X851" i="27" s="1"/>
  <c r="Q851" i="27"/>
  <c r="R851" i="27" s="1"/>
  <c r="K851" i="27"/>
  <c r="L851" i="27" s="1"/>
  <c r="W850" i="27"/>
  <c r="X850" i="27" s="1"/>
  <c r="Q850" i="27"/>
  <c r="R850" i="27" s="1"/>
  <c r="K850" i="27"/>
  <c r="L850" i="27" s="1"/>
  <c r="W849" i="27"/>
  <c r="X849" i="27" s="1"/>
  <c r="Q849" i="27"/>
  <c r="R849" i="27" s="1"/>
  <c r="K849" i="27"/>
  <c r="L849" i="27" s="1"/>
  <c r="W848" i="27"/>
  <c r="X848" i="27" s="1"/>
  <c r="Q848" i="27"/>
  <c r="R848" i="27" s="1"/>
  <c r="K848" i="27"/>
  <c r="L848" i="27" s="1"/>
  <c r="W847" i="27"/>
  <c r="X847" i="27" s="1"/>
  <c r="Q847" i="27"/>
  <c r="R847" i="27" s="1"/>
  <c r="K847" i="27"/>
  <c r="L847" i="27" s="1"/>
  <c r="W846" i="27"/>
  <c r="X846" i="27" s="1"/>
  <c r="Q846" i="27"/>
  <c r="R846" i="27" s="1"/>
  <c r="K846" i="27"/>
  <c r="L846" i="27" s="1"/>
  <c r="W845" i="27"/>
  <c r="X845" i="27" s="1"/>
  <c r="Q845" i="27"/>
  <c r="R845" i="27" s="1"/>
  <c r="K845" i="27"/>
  <c r="L845" i="27" s="1"/>
  <c r="W844" i="27"/>
  <c r="X844" i="27" s="1"/>
  <c r="Q844" i="27"/>
  <c r="R844" i="27" s="1"/>
  <c r="K844" i="27"/>
  <c r="L844" i="27" s="1"/>
  <c r="W843" i="27"/>
  <c r="X843" i="27" s="1"/>
  <c r="Q843" i="27"/>
  <c r="R843" i="27" s="1"/>
  <c r="K843" i="27"/>
  <c r="L843" i="27" s="1"/>
  <c r="W842" i="27"/>
  <c r="X842" i="27" s="1"/>
  <c r="Q842" i="27"/>
  <c r="R842" i="27" s="1"/>
  <c r="K842" i="27"/>
  <c r="L842" i="27" s="1"/>
  <c r="W841" i="27"/>
  <c r="X841" i="27" s="1"/>
  <c r="Q841" i="27"/>
  <c r="R841" i="27" s="1"/>
  <c r="K841" i="27"/>
  <c r="L841" i="27" s="1"/>
  <c r="W840" i="27"/>
  <c r="X840" i="27" s="1"/>
  <c r="Q840" i="27"/>
  <c r="R840" i="27" s="1"/>
  <c r="K840" i="27"/>
  <c r="L840" i="27" s="1"/>
  <c r="W839" i="27"/>
  <c r="X839" i="27" s="1"/>
  <c r="Q839" i="27"/>
  <c r="R839" i="27" s="1"/>
  <c r="K839" i="27"/>
  <c r="L839" i="27" s="1"/>
  <c r="W838" i="27"/>
  <c r="X838" i="27" s="1"/>
  <c r="Q838" i="27"/>
  <c r="K838" i="27"/>
  <c r="L838" i="27" s="1"/>
  <c r="W837" i="27"/>
  <c r="X837" i="27" s="1"/>
  <c r="Q837" i="27"/>
  <c r="R837" i="27" s="1"/>
  <c r="K837" i="27"/>
  <c r="W836" i="27"/>
  <c r="X836" i="27" s="1"/>
  <c r="Q836" i="27"/>
  <c r="R836" i="27" s="1"/>
  <c r="K836" i="27"/>
  <c r="L836" i="27" s="1"/>
  <c r="W835" i="27"/>
  <c r="X835" i="27" s="1"/>
  <c r="Q835" i="27"/>
  <c r="R835" i="27" s="1"/>
  <c r="K835" i="27"/>
  <c r="W834" i="27"/>
  <c r="Q834" i="27"/>
  <c r="K834" i="27"/>
  <c r="W1769" i="27"/>
  <c r="X1769" i="27" s="1"/>
  <c r="Q1769" i="27"/>
  <c r="R1769" i="27" s="1"/>
  <c r="K1769" i="27"/>
  <c r="W1768" i="27"/>
  <c r="X1768" i="27" s="1"/>
  <c r="Q1768" i="27"/>
  <c r="R1768" i="27" s="1"/>
  <c r="K1768" i="27"/>
  <c r="L1768" i="27" s="1"/>
  <c r="W1767" i="27"/>
  <c r="X1767" i="27" s="1"/>
  <c r="Q1767" i="27"/>
  <c r="R1767" i="27" s="1"/>
  <c r="K1767" i="27"/>
  <c r="L1767" i="27" s="1"/>
  <c r="W1766" i="27"/>
  <c r="X1766" i="27" s="1"/>
  <c r="Q1766" i="27"/>
  <c r="R1766" i="27" s="1"/>
  <c r="K1766" i="27"/>
  <c r="L1766" i="27" s="1"/>
  <c r="W1765" i="27"/>
  <c r="X1765" i="27" s="1"/>
  <c r="Q1765" i="27"/>
  <c r="R1765" i="27" s="1"/>
  <c r="K1765" i="27"/>
  <c r="L1765" i="27" s="1"/>
  <c r="W1764" i="27"/>
  <c r="X1764" i="27" s="1"/>
  <c r="Q1764" i="27"/>
  <c r="R1764" i="27" s="1"/>
  <c r="K1764" i="27"/>
  <c r="L1764" i="27" s="1"/>
  <c r="W1763" i="27"/>
  <c r="X1763" i="27" s="1"/>
  <c r="Q1763" i="27"/>
  <c r="R1763" i="27" s="1"/>
  <c r="K1763" i="27"/>
  <c r="L1763" i="27" s="1"/>
  <c r="W1762" i="27"/>
  <c r="X1762" i="27" s="1"/>
  <c r="Q1762" i="27"/>
  <c r="R1762" i="27" s="1"/>
  <c r="K1762" i="27"/>
  <c r="L1762" i="27" s="1"/>
  <c r="W1761" i="27"/>
  <c r="X1761" i="27" s="1"/>
  <c r="Q1761" i="27"/>
  <c r="R1761" i="27" s="1"/>
  <c r="K1761" i="27"/>
  <c r="L1761" i="27" s="1"/>
  <c r="W1760" i="27"/>
  <c r="X1760" i="27" s="1"/>
  <c r="Q1760" i="27"/>
  <c r="R1760" i="27" s="1"/>
  <c r="K1760" i="27"/>
  <c r="L1760" i="27" s="1"/>
  <c r="W1759" i="27"/>
  <c r="X1759" i="27" s="1"/>
  <c r="Q1759" i="27"/>
  <c r="R1759" i="27" s="1"/>
  <c r="K1759" i="27"/>
  <c r="L1759" i="27" s="1"/>
  <c r="W1758" i="27"/>
  <c r="X1758" i="27" s="1"/>
  <c r="Q1758" i="27"/>
  <c r="R1758" i="27" s="1"/>
  <c r="K1758" i="27"/>
  <c r="L1758" i="27" s="1"/>
  <c r="W1757" i="27"/>
  <c r="X1757" i="27" s="1"/>
  <c r="Q1757" i="27"/>
  <c r="R1757" i="27" s="1"/>
  <c r="K1757" i="27"/>
  <c r="L1757" i="27" s="1"/>
  <c r="W1756" i="27"/>
  <c r="X1756" i="27" s="1"/>
  <c r="Q1756" i="27"/>
  <c r="R1756" i="27" s="1"/>
  <c r="K1756" i="27"/>
  <c r="L1756" i="27" s="1"/>
  <c r="W1755" i="27"/>
  <c r="X1755" i="27" s="1"/>
  <c r="Q1755" i="27"/>
  <c r="R1755" i="27" s="1"/>
  <c r="K1755" i="27"/>
  <c r="L1755" i="27" s="1"/>
  <c r="W1754" i="27"/>
  <c r="X1754" i="27" s="1"/>
  <c r="Q1754" i="27"/>
  <c r="R1754" i="27" s="1"/>
  <c r="K1754" i="27"/>
  <c r="L1754" i="27" s="1"/>
  <c r="W1753" i="27"/>
  <c r="X1753" i="27" s="1"/>
  <c r="Q1753" i="27"/>
  <c r="R1753" i="27" s="1"/>
  <c r="K1753" i="27"/>
  <c r="L1753" i="27" s="1"/>
  <c r="W1752" i="27"/>
  <c r="X1752" i="27" s="1"/>
  <c r="Q1752" i="27"/>
  <c r="R1752" i="27" s="1"/>
  <c r="K1752" i="27"/>
  <c r="L1752" i="27" s="1"/>
  <c r="W1751" i="27"/>
  <c r="X1751" i="27" s="1"/>
  <c r="Q1751" i="27"/>
  <c r="R1751" i="27" s="1"/>
  <c r="K1751" i="27"/>
  <c r="L1751" i="27" s="1"/>
  <c r="W1750" i="27"/>
  <c r="X1750" i="27" s="1"/>
  <c r="Q1750" i="27"/>
  <c r="R1750" i="27" s="1"/>
  <c r="K1750" i="27"/>
  <c r="L1750" i="27" s="1"/>
  <c r="W1749" i="27"/>
  <c r="X1749" i="27" s="1"/>
  <c r="Q1749" i="27"/>
  <c r="R1749" i="27" s="1"/>
  <c r="K1749" i="27"/>
  <c r="L1749" i="27" s="1"/>
  <c r="W1748" i="27"/>
  <c r="X1748" i="27" s="1"/>
  <c r="Q1748" i="27"/>
  <c r="R1748" i="27" s="1"/>
  <c r="K1748" i="27"/>
  <c r="L1748" i="27" s="1"/>
  <c r="W1747" i="27"/>
  <c r="X1747" i="27" s="1"/>
  <c r="Q1747" i="27"/>
  <c r="R1747" i="27" s="1"/>
  <c r="K1747" i="27"/>
  <c r="L1747" i="27" s="1"/>
  <c r="W1746" i="27"/>
  <c r="X1746" i="27" s="1"/>
  <c r="Q1746" i="27"/>
  <c r="R1746" i="27" s="1"/>
  <c r="K1746" i="27"/>
  <c r="L1746" i="27" s="1"/>
  <c r="W1745" i="27"/>
  <c r="X1745" i="27" s="1"/>
  <c r="Q1745" i="27"/>
  <c r="R1745" i="27" s="1"/>
  <c r="K1745" i="27"/>
  <c r="L1745" i="27" s="1"/>
  <c r="W1744" i="27"/>
  <c r="X1744" i="27" s="1"/>
  <c r="Q1744" i="27"/>
  <c r="R1744" i="27" s="1"/>
  <c r="K1744" i="27"/>
  <c r="L1744" i="27" s="1"/>
  <c r="W1743" i="27"/>
  <c r="X1743" i="27" s="1"/>
  <c r="Q1743" i="27"/>
  <c r="R1743" i="27" s="1"/>
  <c r="K1743" i="27"/>
  <c r="L1743" i="27" s="1"/>
  <c r="W1742" i="27"/>
  <c r="X1742" i="27" s="1"/>
  <c r="Q1742" i="27"/>
  <c r="R1742" i="27" s="1"/>
  <c r="K1742" i="27"/>
  <c r="L1742" i="27" s="1"/>
  <c r="W1741" i="27"/>
  <c r="Q1741" i="27"/>
  <c r="R1741" i="27" s="1"/>
  <c r="K1741" i="27"/>
  <c r="L1741" i="27" s="1"/>
  <c r="W1740" i="27"/>
  <c r="X1740" i="27" s="1"/>
  <c r="Q1740" i="27"/>
  <c r="R1740" i="27" s="1"/>
  <c r="K1740" i="27"/>
  <c r="L1740" i="27" s="1"/>
  <c r="W1739" i="27"/>
  <c r="X1739" i="27" s="1"/>
  <c r="Q1739" i="27"/>
  <c r="R1739" i="27" s="1"/>
  <c r="K1739" i="27"/>
  <c r="L1739" i="27" s="1"/>
  <c r="W1738" i="27"/>
  <c r="X1738" i="27" s="1"/>
  <c r="Q1738" i="27"/>
  <c r="R1738" i="27" s="1"/>
  <c r="K1738" i="27"/>
  <c r="L1738" i="27" s="1"/>
  <c r="W1737" i="27"/>
  <c r="X1737" i="27" s="1"/>
  <c r="Q1737" i="27"/>
  <c r="R1737" i="27" s="1"/>
  <c r="K1737" i="27"/>
  <c r="L1737" i="27" s="1"/>
  <c r="W1736" i="27"/>
  <c r="X1736" i="27" s="1"/>
  <c r="Q1736" i="27"/>
  <c r="R1736" i="27" s="1"/>
  <c r="K1736" i="27"/>
  <c r="L1736" i="27" s="1"/>
  <c r="W1735" i="27"/>
  <c r="X1735" i="27" s="1"/>
  <c r="Q1735" i="27"/>
  <c r="R1735" i="27" s="1"/>
  <c r="K1735" i="27"/>
  <c r="L1735" i="27" s="1"/>
  <c r="W1734" i="27"/>
  <c r="X1734" i="27" s="1"/>
  <c r="Q1734" i="27"/>
  <c r="R1734" i="27" s="1"/>
  <c r="K1734" i="27"/>
  <c r="L1734" i="27" s="1"/>
  <c r="W1733" i="27"/>
  <c r="X1733" i="27" s="1"/>
  <c r="Q1733" i="27"/>
  <c r="R1733" i="27" s="1"/>
  <c r="K1733" i="27"/>
  <c r="L1733" i="27" s="1"/>
  <c r="W1732" i="27"/>
  <c r="X1732" i="27" s="1"/>
  <c r="Q1732" i="27"/>
  <c r="R1732" i="27" s="1"/>
  <c r="K1732" i="27"/>
  <c r="L1732" i="27" s="1"/>
  <c r="W1731" i="27"/>
  <c r="Q1731" i="27"/>
  <c r="R1731" i="27" s="1"/>
  <c r="K1731" i="27"/>
  <c r="L1731" i="27" s="1"/>
  <c r="W1730" i="27"/>
  <c r="X1730" i="27" s="1"/>
  <c r="Q1730" i="27"/>
  <c r="R1730" i="27" s="1"/>
  <c r="K1730" i="27"/>
  <c r="L1730" i="27" s="1"/>
  <c r="W1729" i="27"/>
  <c r="X1729" i="27" s="1"/>
  <c r="Q1729" i="27"/>
  <c r="R1729" i="27" s="1"/>
  <c r="K1729" i="27"/>
  <c r="W1728" i="27"/>
  <c r="X1728" i="27" s="1"/>
  <c r="Q1728" i="27"/>
  <c r="R1728" i="27" s="1"/>
  <c r="K1728" i="27"/>
  <c r="L1728" i="27" s="1"/>
  <c r="W1727" i="27"/>
  <c r="X1727" i="27" s="1"/>
  <c r="Q1727" i="27"/>
  <c r="R1727" i="27" s="1"/>
  <c r="K1727" i="27"/>
  <c r="L1727" i="27" s="1"/>
  <c r="W1726" i="27"/>
  <c r="X1726" i="27" s="1"/>
  <c r="Q1726" i="27"/>
  <c r="R1726" i="27" s="1"/>
  <c r="K1726" i="27"/>
  <c r="L1726" i="27" s="1"/>
  <c r="W1725" i="27"/>
  <c r="X1725" i="27" s="1"/>
  <c r="Q1725" i="27"/>
  <c r="R1725" i="27" s="1"/>
  <c r="K1725" i="27"/>
  <c r="W1724" i="27"/>
  <c r="X1724" i="27" s="1"/>
  <c r="Q1724" i="27"/>
  <c r="R1724" i="27" s="1"/>
  <c r="K1724" i="27"/>
  <c r="L1724" i="27" s="1"/>
  <c r="W1723" i="27"/>
  <c r="X1723" i="27" s="1"/>
  <c r="Q1723" i="27"/>
  <c r="R1723" i="27" s="1"/>
  <c r="K1723" i="27"/>
  <c r="L1723" i="27" s="1"/>
  <c r="W1722" i="27"/>
  <c r="X1722" i="27" s="1"/>
  <c r="Q1722" i="27"/>
  <c r="R1722" i="27" s="1"/>
  <c r="K1722" i="27"/>
  <c r="L1722" i="27" s="1"/>
  <c r="W1721" i="27"/>
  <c r="X1721" i="27" s="1"/>
  <c r="Q1721" i="27"/>
  <c r="R1721" i="27" s="1"/>
  <c r="K1721" i="27"/>
  <c r="W1720" i="27"/>
  <c r="X1720" i="27" s="1"/>
  <c r="Q1720" i="27"/>
  <c r="K1720" i="27"/>
  <c r="L1720" i="27" s="1"/>
  <c r="W1719" i="27"/>
  <c r="Q1719" i="27"/>
  <c r="K1719" i="27"/>
  <c r="L1719" i="27" s="1"/>
  <c r="W1718" i="27"/>
  <c r="Q1718" i="27"/>
  <c r="K1718" i="27"/>
  <c r="W1249" i="27"/>
  <c r="X1249" i="27" s="1"/>
  <c r="Q1249" i="27"/>
  <c r="R1249" i="27" s="1"/>
  <c r="K1249" i="27"/>
  <c r="L1249" i="27" s="1"/>
  <c r="W1248" i="27"/>
  <c r="X1248" i="27" s="1"/>
  <c r="Q1248" i="27"/>
  <c r="R1248" i="27" s="1"/>
  <c r="K1248" i="27"/>
  <c r="L1248" i="27" s="1"/>
  <c r="W1247" i="27"/>
  <c r="X1247" i="27" s="1"/>
  <c r="Q1247" i="27"/>
  <c r="R1247" i="27" s="1"/>
  <c r="K1247" i="27"/>
  <c r="L1247" i="27" s="1"/>
  <c r="W1246" i="27"/>
  <c r="X1246" i="27" s="1"/>
  <c r="Q1246" i="27"/>
  <c r="R1246" i="27" s="1"/>
  <c r="K1246" i="27"/>
  <c r="L1246" i="27" s="1"/>
  <c r="W1245" i="27"/>
  <c r="X1245" i="27" s="1"/>
  <c r="Q1245" i="27"/>
  <c r="R1245" i="27" s="1"/>
  <c r="K1245" i="27"/>
  <c r="L1245" i="27" s="1"/>
  <c r="W1244" i="27"/>
  <c r="X1244" i="27" s="1"/>
  <c r="Q1244" i="27"/>
  <c r="R1244" i="27" s="1"/>
  <c r="K1244" i="27"/>
  <c r="L1244" i="27" s="1"/>
  <c r="W1243" i="27"/>
  <c r="X1243" i="27" s="1"/>
  <c r="Q1243" i="27"/>
  <c r="R1243" i="27" s="1"/>
  <c r="K1243" i="27"/>
  <c r="L1243" i="27" s="1"/>
  <c r="W1242" i="27"/>
  <c r="X1242" i="27" s="1"/>
  <c r="Q1242" i="27"/>
  <c r="R1242" i="27" s="1"/>
  <c r="K1242" i="27"/>
  <c r="L1242" i="27" s="1"/>
  <c r="W1241" i="27"/>
  <c r="X1241" i="27" s="1"/>
  <c r="Q1241" i="27"/>
  <c r="R1241" i="27" s="1"/>
  <c r="K1241" i="27"/>
  <c r="L1241" i="27" s="1"/>
  <c r="W1240" i="27"/>
  <c r="X1240" i="27" s="1"/>
  <c r="Q1240" i="27"/>
  <c r="R1240" i="27" s="1"/>
  <c r="K1240" i="27"/>
  <c r="L1240" i="27" s="1"/>
  <c r="W1239" i="27"/>
  <c r="X1239" i="27" s="1"/>
  <c r="Q1239" i="27"/>
  <c r="R1239" i="27" s="1"/>
  <c r="K1239" i="27"/>
  <c r="L1239" i="27" s="1"/>
  <c r="W1238" i="27"/>
  <c r="X1238" i="27" s="1"/>
  <c r="Q1238" i="27"/>
  <c r="R1238" i="27" s="1"/>
  <c r="K1238" i="27"/>
  <c r="L1238" i="27" s="1"/>
  <c r="W1237" i="27"/>
  <c r="X1237" i="27" s="1"/>
  <c r="Q1237" i="27"/>
  <c r="R1237" i="27" s="1"/>
  <c r="K1237" i="27"/>
  <c r="L1237" i="27" s="1"/>
  <c r="W1236" i="27"/>
  <c r="X1236" i="27" s="1"/>
  <c r="Q1236" i="27"/>
  <c r="R1236" i="27" s="1"/>
  <c r="K1236" i="27"/>
  <c r="L1236" i="27" s="1"/>
  <c r="W1235" i="27"/>
  <c r="X1235" i="27" s="1"/>
  <c r="Q1235" i="27"/>
  <c r="R1235" i="27" s="1"/>
  <c r="K1235" i="27"/>
  <c r="L1235" i="27" s="1"/>
  <c r="W1234" i="27"/>
  <c r="X1234" i="27" s="1"/>
  <c r="Q1234" i="27"/>
  <c r="R1234" i="27" s="1"/>
  <c r="K1234" i="27"/>
  <c r="L1234" i="27" s="1"/>
  <c r="W1233" i="27"/>
  <c r="X1233" i="27" s="1"/>
  <c r="Q1233" i="27"/>
  <c r="R1233" i="27" s="1"/>
  <c r="K1233" i="27"/>
  <c r="L1233" i="27" s="1"/>
  <c r="W1232" i="27"/>
  <c r="X1232" i="27" s="1"/>
  <c r="Q1232" i="27"/>
  <c r="R1232" i="27" s="1"/>
  <c r="K1232" i="27"/>
  <c r="L1232" i="27" s="1"/>
  <c r="W1231" i="27"/>
  <c r="X1231" i="27" s="1"/>
  <c r="Q1231" i="27"/>
  <c r="R1231" i="27" s="1"/>
  <c r="K1231" i="27"/>
  <c r="W1230" i="27"/>
  <c r="X1230" i="27" s="1"/>
  <c r="Q1230" i="27"/>
  <c r="R1230" i="27" s="1"/>
  <c r="K1230" i="27"/>
  <c r="L1230" i="27" s="1"/>
  <c r="W1229" i="27"/>
  <c r="X1229" i="27" s="1"/>
  <c r="Q1229" i="27"/>
  <c r="R1229" i="27" s="1"/>
  <c r="K1229" i="27"/>
  <c r="L1229" i="27" s="1"/>
  <c r="W1228" i="27"/>
  <c r="X1228" i="27" s="1"/>
  <c r="Q1228" i="27"/>
  <c r="R1228" i="27" s="1"/>
  <c r="K1228" i="27"/>
  <c r="L1228" i="27" s="1"/>
  <c r="W1227" i="27"/>
  <c r="X1227" i="27" s="1"/>
  <c r="Q1227" i="27"/>
  <c r="R1227" i="27" s="1"/>
  <c r="K1227" i="27"/>
  <c r="L1227" i="27" s="1"/>
  <c r="W1226" i="27"/>
  <c r="X1226" i="27" s="1"/>
  <c r="Q1226" i="27"/>
  <c r="R1226" i="27" s="1"/>
  <c r="K1226" i="27"/>
  <c r="L1226" i="27" s="1"/>
  <c r="W1225" i="27"/>
  <c r="X1225" i="27" s="1"/>
  <c r="Q1225" i="27"/>
  <c r="R1225" i="27" s="1"/>
  <c r="K1225" i="27"/>
  <c r="L1225" i="27" s="1"/>
  <c r="W1224" i="27"/>
  <c r="X1224" i="27" s="1"/>
  <c r="Q1224" i="27"/>
  <c r="R1224" i="27" s="1"/>
  <c r="K1224" i="27"/>
  <c r="L1224" i="27" s="1"/>
  <c r="W1223" i="27"/>
  <c r="X1223" i="27" s="1"/>
  <c r="Q1223" i="27"/>
  <c r="R1223" i="27" s="1"/>
  <c r="K1223" i="27"/>
  <c r="L1223" i="27" s="1"/>
  <c r="W1222" i="27"/>
  <c r="X1222" i="27" s="1"/>
  <c r="Q1222" i="27"/>
  <c r="R1222" i="27" s="1"/>
  <c r="K1222" i="27"/>
  <c r="L1222" i="27" s="1"/>
  <c r="W1221" i="27"/>
  <c r="X1221" i="27" s="1"/>
  <c r="Q1221" i="27"/>
  <c r="R1221" i="27" s="1"/>
  <c r="K1221" i="27"/>
  <c r="L1221" i="27" s="1"/>
  <c r="W1220" i="27"/>
  <c r="X1220" i="27" s="1"/>
  <c r="Q1220" i="27"/>
  <c r="R1220" i="27" s="1"/>
  <c r="K1220" i="27"/>
  <c r="L1220" i="27" s="1"/>
  <c r="W1219" i="27"/>
  <c r="X1219" i="27" s="1"/>
  <c r="Q1219" i="27"/>
  <c r="R1219" i="27" s="1"/>
  <c r="K1219" i="27"/>
  <c r="W1218" i="27"/>
  <c r="X1218" i="27" s="1"/>
  <c r="Q1218" i="27"/>
  <c r="R1218" i="27" s="1"/>
  <c r="K1218" i="27"/>
  <c r="L1218" i="27" s="1"/>
  <c r="W1217" i="27"/>
  <c r="X1217" i="27" s="1"/>
  <c r="Q1217" i="27"/>
  <c r="R1217" i="27" s="1"/>
  <c r="K1217" i="27"/>
  <c r="L1217" i="27" s="1"/>
  <c r="W1216" i="27"/>
  <c r="X1216" i="27" s="1"/>
  <c r="Q1216" i="27"/>
  <c r="R1216" i="27" s="1"/>
  <c r="K1216" i="27"/>
  <c r="L1216" i="27" s="1"/>
  <c r="W1215" i="27"/>
  <c r="X1215" i="27" s="1"/>
  <c r="Q1215" i="27"/>
  <c r="R1215" i="27" s="1"/>
  <c r="K1215" i="27"/>
  <c r="L1215" i="27" s="1"/>
  <c r="W1214" i="27"/>
  <c r="X1214" i="27" s="1"/>
  <c r="Q1214" i="27"/>
  <c r="R1214" i="27" s="1"/>
  <c r="K1214" i="27"/>
  <c r="L1214" i="27" s="1"/>
  <c r="W1213" i="27"/>
  <c r="X1213" i="27" s="1"/>
  <c r="Q1213" i="27"/>
  <c r="R1213" i="27" s="1"/>
  <c r="K1213" i="27"/>
  <c r="L1213" i="27" s="1"/>
  <c r="W1212" i="27"/>
  <c r="X1212" i="27" s="1"/>
  <c r="Q1212" i="27"/>
  <c r="R1212" i="27" s="1"/>
  <c r="K1212" i="27"/>
  <c r="L1212" i="27" s="1"/>
  <c r="W1211" i="27"/>
  <c r="X1211" i="27" s="1"/>
  <c r="Q1211" i="27"/>
  <c r="R1211" i="27" s="1"/>
  <c r="K1211" i="27"/>
  <c r="L1211" i="27" s="1"/>
  <c r="W1210" i="27"/>
  <c r="X1210" i="27" s="1"/>
  <c r="Q1210" i="27"/>
  <c r="R1210" i="27" s="1"/>
  <c r="K1210" i="27"/>
  <c r="L1210" i="27" s="1"/>
  <c r="W1209" i="27"/>
  <c r="X1209" i="27" s="1"/>
  <c r="Q1209" i="27"/>
  <c r="R1209" i="27" s="1"/>
  <c r="K1209" i="27"/>
  <c r="L1209" i="27" s="1"/>
  <c r="W1208" i="27"/>
  <c r="X1208" i="27" s="1"/>
  <c r="Q1208" i="27"/>
  <c r="R1208" i="27" s="1"/>
  <c r="K1208" i="27"/>
  <c r="L1208" i="27" s="1"/>
  <c r="W1207" i="27"/>
  <c r="X1207" i="27" s="1"/>
  <c r="Q1207" i="27"/>
  <c r="R1207" i="27" s="1"/>
  <c r="K1207" i="27"/>
  <c r="L1207" i="27" s="1"/>
  <c r="W1206" i="27"/>
  <c r="X1206" i="27" s="1"/>
  <c r="Q1206" i="27"/>
  <c r="R1206" i="27" s="1"/>
  <c r="K1206" i="27"/>
  <c r="L1206" i="27" s="1"/>
  <c r="W1205" i="27"/>
  <c r="X1205" i="27" s="1"/>
  <c r="Q1205" i="27"/>
  <c r="R1205" i="27" s="1"/>
  <c r="K1205" i="27"/>
  <c r="L1205" i="27" s="1"/>
  <c r="W1204" i="27"/>
  <c r="X1204" i="27" s="1"/>
  <c r="Q1204" i="27"/>
  <c r="R1204" i="27" s="1"/>
  <c r="K1204" i="27"/>
  <c r="L1204" i="27" s="1"/>
  <c r="W1203" i="27"/>
  <c r="X1203" i="27" s="1"/>
  <c r="Q1203" i="27"/>
  <c r="K1203" i="27"/>
  <c r="L1203" i="27" s="1"/>
  <c r="W1202" i="27"/>
  <c r="X1202" i="27" s="1"/>
  <c r="Q1202" i="27"/>
  <c r="R1202" i="27" s="1"/>
  <c r="K1202" i="27"/>
  <c r="L1202" i="27" s="1"/>
  <c r="W1201" i="27"/>
  <c r="X1201" i="27" s="1"/>
  <c r="Q1201" i="27"/>
  <c r="R1201" i="27" s="1"/>
  <c r="K1201" i="27"/>
  <c r="W1200" i="27"/>
  <c r="Q1200" i="27"/>
  <c r="K1200" i="27"/>
  <c r="W1199" i="27"/>
  <c r="Q1199" i="27"/>
  <c r="K1199" i="27"/>
  <c r="W1198" i="27"/>
  <c r="Q1198" i="27"/>
  <c r="K1198" i="27"/>
  <c r="W2289" i="27"/>
  <c r="X2289" i="27" s="1"/>
  <c r="Q2289" i="27"/>
  <c r="R2289" i="27" s="1"/>
  <c r="K2289" i="27"/>
  <c r="L2289" i="27" s="1"/>
  <c r="W2288" i="27"/>
  <c r="X2288" i="27" s="1"/>
  <c r="Q2288" i="27"/>
  <c r="R2288" i="27" s="1"/>
  <c r="K2288" i="27"/>
  <c r="L2288" i="27" s="1"/>
  <c r="W2287" i="27"/>
  <c r="X2287" i="27" s="1"/>
  <c r="Q2287" i="27"/>
  <c r="R2287" i="27" s="1"/>
  <c r="K2287" i="27"/>
  <c r="W2286" i="27"/>
  <c r="X2286" i="27" s="1"/>
  <c r="Q2286" i="27"/>
  <c r="R2286" i="27" s="1"/>
  <c r="K2286" i="27"/>
  <c r="L2286" i="27" s="1"/>
  <c r="W2285" i="27"/>
  <c r="X2285" i="27" s="1"/>
  <c r="Q2285" i="27"/>
  <c r="R2285" i="27" s="1"/>
  <c r="K2285" i="27"/>
  <c r="L2285" i="27" s="1"/>
  <c r="W2284" i="27"/>
  <c r="X2284" i="27" s="1"/>
  <c r="Q2284" i="27"/>
  <c r="R2284" i="27" s="1"/>
  <c r="K2284" i="27"/>
  <c r="L2284" i="27" s="1"/>
  <c r="W2283" i="27"/>
  <c r="X2283" i="27" s="1"/>
  <c r="Q2283" i="27"/>
  <c r="R2283" i="27" s="1"/>
  <c r="K2283" i="27"/>
  <c r="L2283" i="27" s="1"/>
  <c r="W2282" i="27"/>
  <c r="X2282" i="27" s="1"/>
  <c r="Q2282" i="27"/>
  <c r="R2282" i="27" s="1"/>
  <c r="K2282" i="27"/>
  <c r="L2282" i="27" s="1"/>
  <c r="W2281" i="27"/>
  <c r="X2281" i="27" s="1"/>
  <c r="Q2281" i="27"/>
  <c r="R2281" i="27" s="1"/>
  <c r="K2281" i="27"/>
  <c r="L2281" i="27" s="1"/>
  <c r="W2280" i="27"/>
  <c r="X2280" i="27" s="1"/>
  <c r="Q2280" i="27"/>
  <c r="R2280" i="27" s="1"/>
  <c r="K2280" i="27"/>
  <c r="L2280" i="27" s="1"/>
  <c r="W2279" i="27"/>
  <c r="X2279" i="27" s="1"/>
  <c r="Q2279" i="27"/>
  <c r="R2279" i="27" s="1"/>
  <c r="K2279" i="27"/>
  <c r="L2279" i="27" s="1"/>
  <c r="W2278" i="27"/>
  <c r="X2278" i="27" s="1"/>
  <c r="Q2278" i="27"/>
  <c r="R2278" i="27" s="1"/>
  <c r="K2278" i="27"/>
  <c r="L2278" i="27" s="1"/>
  <c r="W2277" i="27"/>
  <c r="X2277" i="27" s="1"/>
  <c r="Q2277" i="27"/>
  <c r="R2277" i="27" s="1"/>
  <c r="K2277" i="27"/>
  <c r="L2277" i="27" s="1"/>
  <c r="W2276" i="27"/>
  <c r="X2276" i="27" s="1"/>
  <c r="Q2276" i="27"/>
  <c r="R2276" i="27" s="1"/>
  <c r="K2276" i="27"/>
  <c r="L2276" i="27" s="1"/>
  <c r="W2275" i="27"/>
  <c r="X2275" i="27" s="1"/>
  <c r="Q2275" i="27"/>
  <c r="R2275" i="27" s="1"/>
  <c r="K2275" i="27"/>
  <c r="L2275" i="27" s="1"/>
  <c r="W2274" i="27"/>
  <c r="X2274" i="27" s="1"/>
  <c r="Q2274" i="27"/>
  <c r="R2274" i="27" s="1"/>
  <c r="K2274" i="27"/>
  <c r="L2274" i="27" s="1"/>
  <c r="W2273" i="27"/>
  <c r="X2273" i="27" s="1"/>
  <c r="Q2273" i="27"/>
  <c r="R2273" i="27" s="1"/>
  <c r="K2273" i="27"/>
  <c r="L2273" i="27" s="1"/>
  <c r="W2272" i="27"/>
  <c r="X2272" i="27" s="1"/>
  <c r="Q2272" i="27"/>
  <c r="R2272" i="27" s="1"/>
  <c r="K2272" i="27"/>
  <c r="L2272" i="27" s="1"/>
  <c r="W2271" i="27"/>
  <c r="X2271" i="27" s="1"/>
  <c r="Q2271" i="27"/>
  <c r="R2271" i="27" s="1"/>
  <c r="K2271" i="27"/>
  <c r="L2271" i="27" s="1"/>
  <c r="W2270" i="27"/>
  <c r="X2270" i="27" s="1"/>
  <c r="Q2270" i="27"/>
  <c r="R2270" i="27" s="1"/>
  <c r="K2270" i="27"/>
  <c r="L2270" i="27" s="1"/>
  <c r="W2269" i="27"/>
  <c r="X2269" i="27" s="1"/>
  <c r="Q2269" i="27"/>
  <c r="R2269" i="27" s="1"/>
  <c r="K2269" i="27"/>
  <c r="L2269" i="27" s="1"/>
  <c r="W2268" i="27"/>
  <c r="X2268" i="27" s="1"/>
  <c r="Q2268" i="27"/>
  <c r="R2268" i="27" s="1"/>
  <c r="K2268" i="27"/>
  <c r="L2268" i="27" s="1"/>
  <c r="W2267" i="27"/>
  <c r="X2267" i="27" s="1"/>
  <c r="Q2267" i="27"/>
  <c r="R2267" i="27" s="1"/>
  <c r="K2267" i="27"/>
  <c r="L2267" i="27" s="1"/>
  <c r="W2266" i="27"/>
  <c r="X2266" i="27" s="1"/>
  <c r="Q2266" i="27"/>
  <c r="R2266" i="27" s="1"/>
  <c r="K2266" i="27"/>
  <c r="L2266" i="27" s="1"/>
  <c r="W2265" i="27"/>
  <c r="X2265" i="27" s="1"/>
  <c r="Q2265" i="27"/>
  <c r="R2265" i="27" s="1"/>
  <c r="K2265" i="27"/>
  <c r="L2265" i="27" s="1"/>
  <c r="W2264" i="27"/>
  <c r="X2264" i="27" s="1"/>
  <c r="Q2264" i="27"/>
  <c r="R2264" i="27" s="1"/>
  <c r="K2264" i="27"/>
  <c r="L2264" i="27" s="1"/>
  <c r="W2263" i="27"/>
  <c r="X2263" i="27" s="1"/>
  <c r="Q2263" i="27"/>
  <c r="R2263" i="27" s="1"/>
  <c r="K2263" i="27"/>
  <c r="L2263" i="27" s="1"/>
  <c r="W2262" i="27"/>
  <c r="X2262" i="27" s="1"/>
  <c r="Q2262" i="27"/>
  <c r="R2262" i="27" s="1"/>
  <c r="K2262" i="27"/>
  <c r="L2262" i="27" s="1"/>
  <c r="W2261" i="27"/>
  <c r="X2261" i="27" s="1"/>
  <c r="Q2261" i="27"/>
  <c r="R2261" i="27" s="1"/>
  <c r="K2261" i="27"/>
  <c r="L2261" i="27" s="1"/>
  <c r="W2260" i="27"/>
  <c r="X2260" i="27" s="1"/>
  <c r="Q2260" i="27"/>
  <c r="R2260" i="27" s="1"/>
  <c r="K2260" i="27"/>
  <c r="L2260" i="27" s="1"/>
  <c r="W2259" i="27"/>
  <c r="X2259" i="27" s="1"/>
  <c r="Q2259" i="27"/>
  <c r="R2259" i="27" s="1"/>
  <c r="K2259" i="27"/>
  <c r="L2259" i="27" s="1"/>
  <c r="W2258" i="27"/>
  <c r="X2258" i="27" s="1"/>
  <c r="Q2258" i="27"/>
  <c r="R2258" i="27" s="1"/>
  <c r="K2258" i="27"/>
  <c r="L2258" i="27" s="1"/>
  <c r="W2257" i="27"/>
  <c r="X2257" i="27" s="1"/>
  <c r="Q2257" i="27"/>
  <c r="R2257" i="27" s="1"/>
  <c r="K2257" i="27"/>
  <c r="L2257" i="27" s="1"/>
  <c r="W2256" i="27"/>
  <c r="X2256" i="27" s="1"/>
  <c r="Q2256" i="27"/>
  <c r="R2256" i="27" s="1"/>
  <c r="K2256" i="27"/>
  <c r="L2256" i="27" s="1"/>
  <c r="W2255" i="27"/>
  <c r="X2255" i="27" s="1"/>
  <c r="Q2255" i="27"/>
  <c r="R2255" i="27" s="1"/>
  <c r="K2255" i="27"/>
  <c r="W2254" i="27"/>
  <c r="X2254" i="27" s="1"/>
  <c r="Q2254" i="27"/>
  <c r="R2254" i="27" s="1"/>
  <c r="K2254" i="27"/>
  <c r="L2254" i="27" s="1"/>
  <c r="W2253" i="27"/>
  <c r="X2253" i="27" s="1"/>
  <c r="Q2253" i="27"/>
  <c r="R2253" i="27" s="1"/>
  <c r="K2253" i="27"/>
  <c r="L2253" i="27" s="1"/>
  <c r="W2252" i="27"/>
  <c r="X2252" i="27" s="1"/>
  <c r="Q2252" i="27"/>
  <c r="R2252" i="27" s="1"/>
  <c r="K2252" i="27"/>
  <c r="L2252" i="27" s="1"/>
  <c r="W2251" i="27"/>
  <c r="X2251" i="27" s="1"/>
  <c r="Q2251" i="27"/>
  <c r="R2251" i="27" s="1"/>
  <c r="K2251" i="27"/>
  <c r="L2251" i="27" s="1"/>
  <c r="W2250" i="27"/>
  <c r="X2250" i="27" s="1"/>
  <c r="Q2250" i="27"/>
  <c r="R2250" i="27" s="1"/>
  <c r="K2250" i="27"/>
  <c r="L2250" i="27" s="1"/>
  <c r="W2249" i="27"/>
  <c r="X2249" i="27" s="1"/>
  <c r="Q2249" i="27"/>
  <c r="R2249" i="27" s="1"/>
  <c r="K2249" i="27"/>
  <c r="L2249" i="27" s="1"/>
  <c r="W2248" i="27"/>
  <c r="X2248" i="27" s="1"/>
  <c r="Q2248" i="27"/>
  <c r="R2248" i="27" s="1"/>
  <c r="K2248" i="27"/>
  <c r="L2248" i="27" s="1"/>
  <c r="W2247" i="27"/>
  <c r="X2247" i="27" s="1"/>
  <c r="Q2247" i="27"/>
  <c r="R2247" i="27" s="1"/>
  <c r="K2247" i="27"/>
  <c r="L2247" i="27" s="1"/>
  <c r="W2246" i="27"/>
  <c r="X2246" i="27" s="1"/>
  <c r="Q2246" i="27"/>
  <c r="R2246" i="27" s="1"/>
  <c r="K2246" i="27"/>
  <c r="L2246" i="27" s="1"/>
  <c r="W2245" i="27"/>
  <c r="X2245" i="27" s="1"/>
  <c r="Q2245" i="27"/>
  <c r="R2245" i="27" s="1"/>
  <c r="K2245" i="27"/>
  <c r="L2245" i="27" s="1"/>
  <c r="W2244" i="27"/>
  <c r="X2244" i="27" s="1"/>
  <c r="Q2244" i="27"/>
  <c r="R2244" i="27" s="1"/>
  <c r="K2244" i="27"/>
  <c r="W2243" i="27"/>
  <c r="X2243" i="27" s="1"/>
  <c r="Q2243" i="27"/>
  <c r="R2243" i="27" s="1"/>
  <c r="K2243" i="27"/>
  <c r="W2242" i="27"/>
  <c r="Q2242" i="27"/>
  <c r="R2242" i="27" s="1"/>
  <c r="K2242" i="27"/>
  <c r="L2242" i="27" s="1"/>
  <c r="W2241" i="27"/>
  <c r="X2241" i="27" s="1"/>
  <c r="Q2241" i="27"/>
  <c r="R2241" i="27" s="1"/>
  <c r="K2241" i="27"/>
  <c r="L2241" i="27" s="1"/>
  <c r="W2240" i="27"/>
  <c r="Q2240" i="27"/>
  <c r="R2240" i="27" s="1"/>
  <c r="K2240" i="27"/>
  <c r="L2240" i="27" s="1"/>
  <c r="W2239" i="27"/>
  <c r="Q2239" i="27"/>
  <c r="K2239" i="27"/>
  <c r="L2239" i="27" s="1"/>
  <c r="W2238" i="27"/>
  <c r="Q2238" i="27"/>
  <c r="K2238" i="27"/>
  <c r="W3173" i="27"/>
  <c r="X3173" i="27" s="1"/>
  <c r="Q3173" i="27"/>
  <c r="R3173" i="27" s="1"/>
  <c r="K3173" i="27"/>
  <c r="L3173" i="27" s="1"/>
  <c r="W3172" i="27"/>
  <c r="X3172" i="27" s="1"/>
  <c r="Q3172" i="27"/>
  <c r="R3172" i="27" s="1"/>
  <c r="K3172" i="27"/>
  <c r="L3172" i="27" s="1"/>
  <c r="W3171" i="27"/>
  <c r="X3171" i="27" s="1"/>
  <c r="Q3171" i="27"/>
  <c r="R3171" i="27" s="1"/>
  <c r="K3171" i="27"/>
  <c r="L3171" i="27" s="1"/>
  <c r="W3170" i="27"/>
  <c r="X3170" i="27" s="1"/>
  <c r="Q3170" i="27"/>
  <c r="R3170" i="27" s="1"/>
  <c r="K3170" i="27"/>
  <c r="L3170" i="27" s="1"/>
  <c r="W3169" i="27"/>
  <c r="X3169" i="27" s="1"/>
  <c r="Q3169" i="27"/>
  <c r="R3169" i="27" s="1"/>
  <c r="K3169" i="27"/>
  <c r="W3168" i="27"/>
  <c r="X3168" i="27" s="1"/>
  <c r="Q3168" i="27"/>
  <c r="R3168" i="27" s="1"/>
  <c r="K3168" i="27"/>
  <c r="L3168" i="27" s="1"/>
  <c r="W3167" i="27"/>
  <c r="X3167" i="27" s="1"/>
  <c r="Q3167" i="27"/>
  <c r="R3167" i="27" s="1"/>
  <c r="K3167" i="27"/>
  <c r="L3167" i="27" s="1"/>
  <c r="W3166" i="27"/>
  <c r="X3166" i="27" s="1"/>
  <c r="Q3166" i="27"/>
  <c r="R3166" i="27" s="1"/>
  <c r="K3166" i="27"/>
  <c r="L3166" i="27" s="1"/>
  <c r="W3165" i="27"/>
  <c r="X3165" i="27" s="1"/>
  <c r="Q3165" i="27"/>
  <c r="R3165" i="27" s="1"/>
  <c r="K3165" i="27"/>
  <c r="L3165" i="27" s="1"/>
  <c r="W3164" i="27"/>
  <c r="X3164" i="27" s="1"/>
  <c r="Q3164" i="27"/>
  <c r="R3164" i="27" s="1"/>
  <c r="K3164" i="27"/>
  <c r="L3164" i="27" s="1"/>
  <c r="W3163" i="27"/>
  <c r="X3163" i="27" s="1"/>
  <c r="Q3163" i="27"/>
  <c r="R3163" i="27" s="1"/>
  <c r="K3163" i="27"/>
  <c r="L3163" i="27" s="1"/>
  <c r="W3162" i="27"/>
  <c r="X3162" i="27" s="1"/>
  <c r="Q3162" i="27"/>
  <c r="R3162" i="27" s="1"/>
  <c r="K3162" i="27"/>
  <c r="L3162" i="27" s="1"/>
  <c r="W3161" i="27"/>
  <c r="X3161" i="27" s="1"/>
  <c r="Q3161" i="27"/>
  <c r="R3161" i="27" s="1"/>
  <c r="K3161" i="27"/>
  <c r="W3160" i="27"/>
  <c r="X3160" i="27" s="1"/>
  <c r="Q3160" i="27"/>
  <c r="R3160" i="27" s="1"/>
  <c r="K3160" i="27"/>
  <c r="L3160" i="27" s="1"/>
  <c r="W3159" i="27"/>
  <c r="X3159" i="27" s="1"/>
  <c r="Q3159" i="27"/>
  <c r="R3159" i="27" s="1"/>
  <c r="K3159" i="27"/>
  <c r="L3159" i="27" s="1"/>
  <c r="W3158" i="27"/>
  <c r="X3158" i="27" s="1"/>
  <c r="Q3158" i="27"/>
  <c r="R3158" i="27" s="1"/>
  <c r="K3158" i="27"/>
  <c r="L3158" i="27" s="1"/>
  <c r="W3157" i="27"/>
  <c r="X3157" i="27" s="1"/>
  <c r="Q3157" i="27"/>
  <c r="R3157" i="27" s="1"/>
  <c r="K3157" i="27"/>
  <c r="W3156" i="27"/>
  <c r="X3156" i="27" s="1"/>
  <c r="Q3156" i="27"/>
  <c r="R3156" i="27" s="1"/>
  <c r="K3156" i="27"/>
  <c r="L3156" i="27" s="1"/>
  <c r="W3155" i="27"/>
  <c r="X3155" i="27" s="1"/>
  <c r="Q3155" i="27"/>
  <c r="R3155" i="27" s="1"/>
  <c r="K3155" i="27"/>
  <c r="L3155" i="27" s="1"/>
  <c r="W3154" i="27"/>
  <c r="X3154" i="27" s="1"/>
  <c r="Q3154" i="27"/>
  <c r="R3154" i="27" s="1"/>
  <c r="K3154" i="27"/>
  <c r="L3154" i="27" s="1"/>
  <c r="W3153" i="27"/>
  <c r="X3153" i="27" s="1"/>
  <c r="Q3153" i="27"/>
  <c r="R3153" i="27" s="1"/>
  <c r="K3153" i="27"/>
  <c r="L3153" i="27" s="1"/>
  <c r="W3152" i="27"/>
  <c r="X3152" i="27" s="1"/>
  <c r="Q3152" i="27"/>
  <c r="R3152" i="27" s="1"/>
  <c r="K3152" i="27"/>
  <c r="L3152" i="27" s="1"/>
  <c r="W3151" i="27"/>
  <c r="X3151" i="27" s="1"/>
  <c r="Q3151" i="27"/>
  <c r="R3151" i="27" s="1"/>
  <c r="K3151" i="27"/>
  <c r="L3151" i="27" s="1"/>
  <c r="W3150" i="27"/>
  <c r="X3150" i="27" s="1"/>
  <c r="Q3150" i="27"/>
  <c r="R3150" i="27" s="1"/>
  <c r="K3150" i="27"/>
  <c r="L3150" i="27" s="1"/>
  <c r="W3149" i="27"/>
  <c r="X3149" i="27" s="1"/>
  <c r="Q3149" i="27"/>
  <c r="R3149" i="27" s="1"/>
  <c r="K3149" i="27"/>
  <c r="L3149" i="27" s="1"/>
  <c r="W3148" i="27"/>
  <c r="X3148" i="27" s="1"/>
  <c r="Q3148" i="27"/>
  <c r="R3148" i="27" s="1"/>
  <c r="K3148" i="27"/>
  <c r="L3148" i="27" s="1"/>
  <c r="W3147" i="27"/>
  <c r="X3147" i="27" s="1"/>
  <c r="Q3147" i="27"/>
  <c r="R3147" i="27" s="1"/>
  <c r="K3147" i="27"/>
  <c r="L3147" i="27" s="1"/>
  <c r="W3146" i="27"/>
  <c r="X3146" i="27" s="1"/>
  <c r="Q3146" i="27"/>
  <c r="R3146" i="27" s="1"/>
  <c r="K3146" i="27"/>
  <c r="L3146" i="27" s="1"/>
  <c r="W3145" i="27"/>
  <c r="X3145" i="27" s="1"/>
  <c r="Q3145" i="27"/>
  <c r="R3145" i="27" s="1"/>
  <c r="K3145" i="27"/>
  <c r="L3145" i="27" s="1"/>
  <c r="W3144" i="27"/>
  <c r="X3144" i="27" s="1"/>
  <c r="Q3144" i="27"/>
  <c r="R3144" i="27" s="1"/>
  <c r="K3144" i="27"/>
  <c r="W3143" i="27"/>
  <c r="X3143" i="27" s="1"/>
  <c r="Q3143" i="27"/>
  <c r="R3143" i="27" s="1"/>
  <c r="K3143" i="27"/>
  <c r="L3143" i="27" s="1"/>
  <c r="W3142" i="27"/>
  <c r="X3142" i="27" s="1"/>
  <c r="Q3142" i="27"/>
  <c r="R3142" i="27" s="1"/>
  <c r="K3142" i="27"/>
  <c r="L3142" i="27" s="1"/>
  <c r="W3141" i="27"/>
  <c r="X3141" i="27" s="1"/>
  <c r="Q3141" i="27"/>
  <c r="R3141" i="27" s="1"/>
  <c r="K3141" i="27"/>
  <c r="L3141" i="27" s="1"/>
  <c r="W3140" i="27"/>
  <c r="X3140" i="27" s="1"/>
  <c r="Q3140" i="27"/>
  <c r="R3140" i="27" s="1"/>
  <c r="K3140" i="27"/>
  <c r="L3140" i="27" s="1"/>
  <c r="W3139" i="27"/>
  <c r="X3139" i="27" s="1"/>
  <c r="Q3139" i="27"/>
  <c r="R3139" i="27" s="1"/>
  <c r="K3139" i="27"/>
  <c r="L3139" i="27" s="1"/>
  <c r="W3138" i="27"/>
  <c r="X3138" i="27" s="1"/>
  <c r="Q3138" i="27"/>
  <c r="R3138" i="27" s="1"/>
  <c r="K3138" i="27"/>
  <c r="L3138" i="27" s="1"/>
  <c r="W3137" i="27"/>
  <c r="X3137" i="27" s="1"/>
  <c r="Q3137" i="27"/>
  <c r="R3137" i="27" s="1"/>
  <c r="K3137" i="27"/>
  <c r="L3137" i="27" s="1"/>
  <c r="W3136" i="27"/>
  <c r="X3136" i="27" s="1"/>
  <c r="Q3136" i="27"/>
  <c r="R3136" i="27" s="1"/>
  <c r="K3136" i="27"/>
  <c r="L3136" i="27" s="1"/>
  <c r="W3135" i="27"/>
  <c r="X3135" i="27" s="1"/>
  <c r="Q3135" i="27"/>
  <c r="R3135" i="27" s="1"/>
  <c r="K3135" i="27"/>
  <c r="L3135" i="27" s="1"/>
  <c r="W3134" i="27"/>
  <c r="X3134" i="27" s="1"/>
  <c r="Q3134" i="27"/>
  <c r="R3134" i="27" s="1"/>
  <c r="K3134" i="27"/>
  <c r="L3134" i="27" s="1"/>
  <c r="W3133" i="27"/>
  <c r="X3133" i="27" s="1"/>
  <c r="Q3133" i="27"/>
  <c r="R3133" i="27" s="1"/>
  <c r="K3133" i="27"/>
  <c r="L3133" i="27" s="1"/>
  <c r="W3132" i="27"/>
  <c r="X3132" i="27" s="1"/>
  <c r="Q3132" i="27"/>
  <c r="R3132" i="27" s="1"/>
  <c r="K3132" i="27"/>
  <c r="L3132" i="27" s="1"/>
  <c r="W3131" i="27"/>
  <c r="X3131" i="27" s="1"/>
  <c r="Q3131" i="27"/>
  <c r="R3131" i="27" s="1"/>
  <c r="K3131" i="27"/>
  <c r="L3131" i="27" s="1"/>
  <c r="W3130" i="27"/>
  <c r="X3130" i="27" s="1"/>
  <c r="Q3130" i="27"/>
  <c r="R3130" i="27" s="1"/>
  <c r="K3130" i="27"/>
  <c r="L3130" i="27" s="1"/>
  <c r="W3129" i="27"/>
  <c r="X3129" i="27" s="1"/>
  <c r="Q3129" i="27"/>
  <c r="R3129" i="27" s="1"/>
  <c r="K3129" i="27"/>
  <c r="L3129" i="27" s="1"/>
  <c r="W3128" i="27"/>
  <c r="X3128" i="27" s="1"/>
  <c r="Q3128" i="27"/>
  <c r="R3128" i="27" s="1"/>
  <c r="K3128" i="27"/>
  <c r="W3127" i="27"/>
  <c r="X3127" i="27" s="1"/>
  <c r="Q3127" i="27"/>
  <c r="R3127" i="27" s="1"/>
  <c r="K3127" i="27"/>
  <c r="L3127" i="27" s="1"/>
  <c r="W3126" i="27"/>
  <c r="X3126" i="27" s="1"/>
  <c r="Q3126" i="27"/>
  <c r="R3126" i="27" s="1"/>
  <c r="K3126" i="27"/>
  <c r="W3125" i="27"/>
  <c r="X3125" i="27" s="1"/>
  <c r="Q3125" i="27"/>
  <c r="R3125" i="27" s="1"/>
  <c r="K3125" i="27"/>
  <c r="L3125" i="27" s="1"/>
  <c r="W3124" i="27"/>
  <c r="X3124" i="27" s="1"/>
  <c r="Q3124" i="27"/>
  <c r="R3124" i="27" s="1"/>
  <c r="K3124" i="27"/>
  <c r="W3123" i="27"/>
  <c r="Q3123" i="27"/>
  <c r="K3123" i="27"/>
  <c r="W3122" i="27"/>
  <c r="Q3122" i="27"/>
  <c r="K3122" i="27"/>
  <c r="W3381" i="27"/>
  <c r="X3381" i="27" s="1"/>
  <c r="Q3381" i="27"/>
  <c r="R3381" i="27" s="1"/>
  <c r="K3381" i="27"/>
  <c r="L3381" i="27" s="1"/>
  <c r="W3380" i="27"/>
  <c r="X3380" i="27" s="1"/>
  <c r="Q3380" i="27"/>
  <c r="R3380" i="27" s="1"/>
  <c r="K3380" i="27"/>
  <c r="L3380" i="27" s="1"/>
  <c r="W3379" i="27"/>
  <c r="X3379" i="27" s="1"/>
  <c r="Q3379" i="27"/>
  <c r="R3379" i="27" s="1"/>
  <c r="K3379" i="27"/>
  <c r="L3379" i="27" s="1"/>
  <c r="W3378" i="27"/>
  <c r="X3378" i="27" s="1"/>
  <c r="Q3378" i="27"/>
  <c r="R3378" i="27" s="1"/>
  <c r="K3378" i="27"/>
  <c r="L3378" i="27" s="1"/>
  <c r="W3377" i="27"/>
  <c r="X3377" i="27" s="1"/>
  <c r="Q3377" i="27"/>
  <c r="R3377" i="27" s="1"/>
  <c r="K3377" i="27"/>
  <c r="L3377" i="27" s="1"/>
  <c r="W3376" i="27"/>
  <c r="X3376" i="27" s="1"/>
  <c r="Q3376" i="27"/>
  <c r="R3376" i="27" s="1"/>
  <c r="K3376" i="27"/>
  <c r="L3376" i="27" s="1"/>
  <c r="W3375" i="27"/>
  <c r="X3375" i="27" s="1"/>
  <c r="Q3375" i="27"/>
  <c r="R3375" i="27" s="1"/>
  <c r="K3375" i="27"/>
  <c r="L3375" i="27" s="1"/>
  <c r="W3374" i="27"/>
  <c r="X3374" i="27" s="1"/>
  <c r="Q3374" i="27"/>
  <c r="R3374" i="27" s="1"/>
  <c r="K3374" i="27"/>
  <c r="L3374" i="27" s="1"/>
  <c r="W3373" i="27"/>
  <c r="X3373" i="27" s="1"/>
  <c r="Q3373" i="27"/>
  <c r="R3373" i="27" s="1"/>
  <c r="K3373" i="27"/>
  <c r="L3373" i="27" s="1"/>
  <c r="W3372" i="27"/>
  <c r="X3372" i="27" s="1"/>
  <c r="Q3372" i="27"/>
  <c r="R3372" i="27" s="1"/>
  <c r="K3372" i="27"/>
  <c r="W3371" i="27"/>
  <c r="X3371" i="27" s="1"/>
  <c r="Q3371" i="27"/>
  <c r="R3371" i="27" s="1"/>
  <c r="K3371" i="27"/>
  <c r="L3371" i="27" s="1"/>
  <c r="W3370" i="27"/>
  <c r="X3370" i="27" s="1"/>
  <c r="Q3370" i="27"/>
  <c r="R3370" i="27" s="1"/>
  <c r="K3370" i="27"/>
  <c r="L3370" i="27" s="1"/>
  <c r="W3369" i="27"/>
  <c r="X3369" i="27" s="1"/>
  <c r="Q3369" i="27"/>
  <c r="R3369" i="27" s="1"/>
  <c r="K3369" i="27"/>
  <c r="L3369" i="27" s="1"/>
  <c r="W3368" i="27"/>
  <c r="X3368" i="27" s="1"/>
  <c r="Q3368" i="27"/>
  <c r="R3368" i="27" s="1"/>
  <c r="K3368" i="27"/>
  <c r="L3368" i="27" s="1"/>
  <c r="W3367" i="27"/>
  <c r="X3367" i="27" s="1"/>
  <c r="Q3367" i="27"/>
  <c r="R3367" i="27" s="1"/>
  <c r="K3367" i="27"/>
  <c r="L3367" i="27" s="1"/>
  <c r="W3366" i="27"/>
  <c r="X3366" i="27" s="1"/>
  <c r="Q3366" i="27"/>
  <c r="R3366" i="27" s="1"/>
  <c r="K3366" i="27"/>
  <c r="L3366" i="27" s="1"/>
  <c r="W3365" i="27"/>
  <c r="X3365" i="27" s="1"/>
  <c r="Q3365" i="27"/>
  <c r="R3365" i="27" s="1"/>
  <c r="K3365" i="27"/>
  <c r="L3365" i="27" s="1"/>
  <c r="W3364" i="27"/>
  <c r="X3364" i="27" s="1"/>
  <c r="Q3364" i="27"/>
  <c r="R3364" i="27" s="1"/>
  <c r="K3364" i="27"/>
  <c r="L3364" i="27" s="1"/>
  <c r="W3363" i="27"/>
  <c r="X3363" i="27" s="1"/>
  <c r="Q3363" i="27"/>
  <c r="R3363" i="27" s="1"/>
  <c r="K3363" i="27"/>
  <c r="L3363" i="27" s="1"/>
  <c r="W3362" i="27"/>
  <c r="X3362" i="27" s="1"/>
  <c r="Q3362" i="27"/>
  <c r="R3362" i="27" s="1"/>
  <c r="K3362" i="27"/>
  <c r="L3362" i="27" s="1"/>
  <c r="W3361" i="27"/>
  <c r="X3361" i="27" s="1"/>
  <c r="Q3361" i="27"/>
  <c r="R3361" i="27" s="1"/>
  <c r="K3361" i="27"/>
  <c r="W3360" i="27"/>
  <c r="X3360" i="27" s="1"/>
  <c r="Q3360" i="27"/>
  <c r="R3360" i="27" s="1"/>
  <c r="K3360" i="27"/>
  <c r="L3360" i="27" s="1"/>
  <c r="W3359" i="27"/>
  <c r="Q3359" i="27"/>
  <c r="R3359" i="27" s="1"/>
  <c r="K3359" i="27"/>
  <c r="L3359" i="27" s="1"/>
  <c r="W3358" i="27"/>
  <c r="X3358" i="27" s="1"/>
  <c r="Q3358" i="27"/>
  <c r="R3358" i="27" s="1"/>
  <c r="K3358" i="27"/>
  <c r="L3358" i="27" s="1"/>
  <c r="W3357" i="27"/>
  <c r="X3357" i="27" s="1"/>
  <c r="Q3357" i="27"/>
  <c r="R3357" i="27" s="1"/>
  <c r="K3357" i="27"/>
  <c r="L3357" i="27" s="1"/>
  <c r="W3356" i="27"/>
  <c r="X3356" i="27" s="1"/>
  <c r="Q3356" i="27"/>
  <c r="R3356" i="27" s="1"/>
  <c r="K3356" i="27"/>
  <c r="W3355" i="27"/>
  <c r="X3355" i="27" s="1"/>
  <c r="Q3355" i="27"/>
  <c r="R3355" i="27" s="1"/>
  <c r="K3355" i="27"/>
  <c r="L3355" i="27" s="1"/>
  <c r="W3354" i="27"/>
  <c r="X3354" i="27" s="1"/>
  <c r="Q3354" i="27"/>
  <c r="R3354" i="27" s="1"/>
  <c r="K3354" i="27"/>
  <c r="L3354" i="27" s="1"/>
  <c r="W3353" i="27"/>
  <c r="X3353" i="27" s="1"/>
  <c r="Q3353" i="27"/>
  <c r="R3353" i="27" s="1"/>
  <c r="K3353" i="27"/>
  <c r="L3353" i="27" s="1"/>
  <c r="W3352" i="27"/>
  <c r="X3352" i="27" s="1"/>
  <c r="Q3352" i="27"/>
  <c r="R3352" i="27" s="1"/>
  <c r="K3352" i="27"/>
  <c r="L3352" i="27" s="1"/>
  <c r="W3351" i="27"/>
  <c r="X3351" i="27" s="1"/>
  <c r="Q3351" i="27"/>
  <c r="R3351" i="27" s="1"/>
  <c r="K3351" i="27"/>
  <c r="L3351" i="27" s="1"/>
  <c r="W3350" i="27"/>
  <c r="X3350" i="27" s="1"/>
  <c r="Q3350" i="27"/>
  <c r="R3350" i="27" s="1"/>
  <c r="K3350" i="27"/>
  <c r="L3350" i="27" s="1"/>
  <c r="W3349" i="27"/>
  <c r="X3349" i="27" s="1"/>
  <c r="Q3349" i="27"/>
  <c r="R3349" i="27" s="1"/>
  <c r="K3349" i="27"/>
  <c r="L3349" i="27" s="1"/>
  <c r="W3348" i="27"/>
  <c r="X3348" i="27" s="1"/>
  <c r="Q3348" i="27"/>
  <c r="R3348" i="27" s="1"/>
  <c r="K3348" i="27"/>
  <c r="L3348" i="27" s="1"/>
  <c r="W3347" i="27"/>
  <c r="X3347" i="27" s="1"/>
  <c r="Q3347" i="27"/>
  <c r="R3347" i="27" s="1"/>
  <c r="K3347" i="27"/>
  <c r="L3347" i="27" s="1"/>
  <c r="W3346" i="27"/>
  <c r="X3346" i="27" s="1"/>
  <c r="Q3346" i="27"/>
  <c r="R3346" i="27" s="1"/>
  <c r="K3346" i="27"/>
  <c r="L3346" i="27" s="1"/>
  <c r="W3345" i="27"/>
  <c r="X3345" i="27" s="1"/>
  <c r="Q3345" i="27"/>
  <c r="R3345" i="27" s="1"/>
  <c r="K3345" i="27"/>
  <c r="L3345" i="27" s="1"/>
  <c r="W3344" i="27"/>
  <c r="X3344" i="27" s="1"/>
  <c r="Q3344" i="27"/>
  <c r="R3344" i="27" s="1"/>
  <c r="K3344" i="27"/>
  <c r="L3344" i="27" s="1"/>
  <c r="W3343" i="27"/>
  <c r="Q3343" i="27"/>
  <c r="R3343" i="27" s="1"/>
  <c r="K3343" i="27"/>
  <c r="L3343" i="27" s="1"/>
  <c r="W3342" i="27"/>
  <c r="X3342" i="27" s="1"/>
  <c r="Q3342" i="27"/>
  <c r="R3342" i="27" s="1"/>
  <c r="K3342" i="27"/>
  <c r="L3342" i="27" s="1"/>
  <c r="W3341" i="27"/>
  <c r="X3341" i="27" s="1"/>
  <c r="Q3341" i="27"/>
  <c r="R3341" i="27" s="1"/>
  <c r="K3341" i="27"/>
  <c r="L3341" i="27" s="1"/>
  <c r="W3340" i="27"/>
  <c r="X3340" i="27" s="1"/>
  <c r="Q3340" i="27"/>
  <c r="R3340" i="27" s="1"/>
  <c r="K3340" i="27"/>
  <c r="W3339" i="27"/>
  <c r="X3339" i="27" s="1"/>
  <c r="Q3339" i="27"/>
  <c r="R3339" i="27" s="1"/>
  <c r="K3339" i="27"/>
  <c r="L3339" i="27" s="1"/>
  <c r="W3338" i="27"/>
  <c r="X3338" i="27" s="1"/>
  <c r="Q3338" i="27"/>
  <c r="R3338" i="27" s="1"/>
  <c r="K3338" i="27"/>
  <c r="L3338" i="27" s="1"/>
  <c r="W3337" i="27"/>
  <c r="X3337" i="27" s="1"/>
  <c r="Q3337" i="27"/>
  <c r="R3337" i="27" s="1"/>
  <c r="K3337" i="27"/>
  <c r="W3336" i="27"/>
  <c r="X3336" i="27" s="1"/>
  <c r="Q3336" i="27"/>
  <c r="R3336" i="27" s="1"/>
  <c r="K3336" i="27"/>
  <c r="W3335" i="27"/>
  <c r="X3335" i="27" s="1"/>
  <c r="Q3335" i="27"/>
  <c r="K3335" i="27"/>
  <c r="L3335" i="27" s="1"/>
  <c r="W3334" i="27"/>
  <c r="Q3334" i="27"/>
  <c r="R3334" i="27" s="1"/>
  <c r="K3334" i="27"/>
  <c r="L3334" i="27" s="1"/>
  <c r="W3333" i="27"/>
  <c r="X3333" i="27" s="1"/>
  <c r="Q3333" i="27"/>
  <c r="R3333" i="27" s="1"/>
  <c r="K3333" i="27"/>
  <c r="L3333" i="27" s="1"/>
  <c r="W3332" i="27"/>
  <c r="Q3332" i="27"/>
  <c r="R3332" i="27" s="1"/>
  <c r="K3332" i="27"/>
  <c r="L3332" i="27" s="1"/>
  <c r="W3331" i="27"/>
  <c r="Q3331" i="27"/>
  <c r="R3331" i="27" s="1"/>
  <c r="K3331" i="27"/>
  <c r="W3330" i="27"/>
  <c r="Q3330" i="27"/>
  <c r="K3330" i="27"/>
  <c r="W3589" i="27"/>
  <c r="X3589" i="27" s="1"/>
  <c r="Q3589" i="27"/>
  <c r="R3589" i="27" s="1"/>
  <c r="K3589" i="27"/>
  <c r="L3589" i="27" s="1"/>
  <c r="W3588" i="27"/>
  <c r="X3588" i="27" s="1"/>
  <c r="Q3588" i="27"/>
  <c r="R3588" i="27" s="1"/>
  <c r="K3588" i="27"/>
  <c r="L3588" i="27" s="1"/>
  <c r="W3587" i="27"/>
  <c r="X3587" i="27" s="1"/>
  <c r="Q3587" i="27"/>
  <c r="R3587" i="27" s="1"/>
  <c r="K3587" i="27"/>
  <c r="L3587" i="27" s="1"/>
  <c r="W3586" i="27"/>
  <c r="X3586" i="27" s="1"/>
  <c r="Q3586" i="27"/>
  <c r="R3586" i="27" s="1"/>
  <c r="K3586" i="27"/>
  <c r="L3586" i="27" s="1"/>
  <c r="W3585" i="27"/>
  <c r="X3585" i="27" s="1"/>
  <c r="Q3585" i="27"/>
  <c r="R3585" i="27" s="1"/>
  <c r="K3585" i="27"/>
  <c r="L3585" i="27" s="1"/>
  <c r="W3584" i="27"/>
  <c r="X3584" i="27" s="1"/>
  <c r="Q3584" i="27"/>
  <c r="R3584" i="27" s="1"/>
  <c r="K3584" i="27"/>
  <c r="L3584" i="27" s="1"/>
  <c r="W3583" i="27"/>
  <c r="X3583" i="27" s="1"/>
  <c r="Q3583" i="27"/>
  <c r="R3583" i="27" s="1"/>
  <c r="K3583" i="27"/>
  <c r="L3583" i="27" s="1"/>
  <c r="W3582" i="27"/>
  <c r="X3582" i="27" s="1"/>
  <c r="Q3582" i="27"/>
  <c r="R3582" i="27" s="1"/>
  <c r="K3582" i="27"/>
  <c r="L3582" i="27" s="1"/>
  <c r="W3581" i="27"/>
  <c r="X3581" i="27" s="1"/>
  <c r="Q3581" i="27"/>
  <c r="R3581" i="27" s="1"/>
  <c r="K3581" i="27"/>
  <c r="L3581" i="27" s="1"/>
  <c r="W3580" i="27"/>
  <c r="X3580" i="27" s="1"/>
  <c r="Q3580" i="27"/>
  <c r="R3580" i="27" s="1"/>
  <c r="K3580" i="27"/>
  <c r="L3580" i="27" s="1"/>
  <c r="W3579" i="27"/>
  <c r="X3579" i="27" s="1"/>
  <c r="Q3579" i="27"/>
  <c r="R3579" i="27" s="1"/>
  <c r="K3579" i="27"/>
  <c r="L3579" i="27" s="1"/>
  <c r="W3578" i="27"/>
  <c r="X3578" i="27" s="1"/>
  <c r="Q3578" i="27"/>
  <c r="R3578" i="27" s="1"/>
  <c r="K3578" i="27"/>
  <c r="L3578" i="27" s="1"/>
  <c r="W3577" i="27"/>
  <c r="X3577" i="27" s="1"/>
  <c r="Q3577" i="27"/>
  <c r="R3577" i="27" s="1"/>
  <c r="K3577" i="27"/>
  <c r="L3577" i="27" s="1"/>
  <c r="W3576" i="27"/>
  <c r="X3576" i="27" s="1"/>
  <c r="Q3576" i="27"/>
  <c r="R3576" i="27" s="1"/>
  <c r="K3576" i="27"/>
  <c r="L3576" i="27" s="1"/>
  <c r="W3575" i="27"/>
  <c r="X3575" i="27" s="1"/>
  <c r="Q3575" i="27"/>
  <c r="R3575" i="27" s="1"/>
  <c r="K3575" i="27"/>
  <c r="L3575" i="27" s="1"/>
  <c r="W3574" i="27"/>
  <c r="X3574" i="27" s="1"/>
  <c r="Q3574" i="27"/>
  <c r="R3574" i="27" s="1"/>
  <c r="K3574" i="27"/>
  <c r="L3574" i="27" s="1"/>
  <c r="W3573" i="27"/>
  <c r="X3573" i="27" s="1"/>
  <c r="Q3573" i="27"/>
  <c r="R3573" i="27" s="1"/>
  <c r="K3573" i="27"/>
  <c r="L3573" i="27" s="1"/>
  <c r="W3572" i="27"/>
  <c r="X3572" i="27" s="1"/>
  <c r="Q3572" i="27"/>
  <c r="R3572" i="27" s="1"/>
  <c r="K3572" i="27"/>
  <c r="L3572" i="27" s="1"/>
  <c r="W3571" i="27"/>
  <c r="X3571" i="27" s="1"/>
  <c r="Q3571" i="27"/>
  <c r="R3571" i="27" s="1"/>
  <c r="K3571" i="27"/>
  <c r="L3571" i="27" s="1"/>
  <c r="W3570" i="27"/>
  <c r="X3570" i="27" s="1"/>
  <c r="Q3570" i="27"/>
  <c r="R3570" i="27" s="1"/>
  <c r="K3570" i="27"/>
  <c r="L3570" i="27" s="1"/>
  <c r="W3569" i="27"/>
  <c r="X3569" i="27" s="1"/>
  <c r="Q3569" i="27"/>
  <c r="R3569" i="27" s="1"/>
  <c r="K3569" i="27"/>
  <c r="L3569" i="27" s="1"/>
  <c r="W3568" i="27"/>
  <c r="X3568" i="27" s="1"/>
  <c r="Q3568" i="27"/>
  <c r="R3568" i="27" s="1"/>
  <c r="K3568" i="27"/>
  <c r="W3567" i="27"/>
  <c r="X3567" i="27" s="1"/>
  <c r="Q3567" i="27"/>
  <c r="R3567" i="27" s="1"/>
  <c r="K3567" i="27"/>
  <c r="L3567" i="27" s="1"/>
  <c r="W3566" i="27"/>
  <c r="X3566" i="27" s="1"/>
  <c r="Q3566" i="27"/>
  <c r="R3566" i="27" s="1"/>
  <c r="K3566" i="27"/>
  <c r="L3566" i="27" s="1"/>
  <c r="W3565" i="27"/>
  <c r="X3565" i="27" s="1"/>
  <c r="Q3565" i="27"/>
  <c r="R3565" i="27" s="1"/>
  <c r="K3565" i="27"/>
  <c r="L3565" i="27" s="1"/>
  <c r="W3564" i="27"/>
  <c r="X3564" i="27" s="1"/>
  <c r="Q3564" i="27"/>
  <c r="R3564" i="27" s="1"/>
  <c r="K3564" i="27"/>
  <c r="L3564" i="27" s="1"/>
  <c r="W3563" i="27"/>
  <c r="X3563" i="27" s="1"/>
  <c r="Q3563" i="27"/>
  <c r="R3563" i="27" s="1"/>
  <c r="K3563" i="27"/>
  <c r="L3563" i="27" s="1"/>
  <c r="W3562" i="27"/>
  <c r="X3562" i="27" s="1"/>
  <c r="Q3562" i="27"/>
  <c r="R3562" i="27" s="1"/>
  <c r="K3562" i="27"/>
  <c r="L3562" i="27" s="1"/>
  <c r="W3561" i="27"/>
  <c r="X3561" i="27" s="1"/>
  <c r="Q3561" i="27"/>
  <c r="R3561" i="27" s="1"/>
  <c r="K3561" i="27"/>
  <c r="L3561" i="27" s="1"/>
  <c r="W3560" i="27"/>
  <c r="X3560" i="27" s="1"/>
  <c r="Q3560" i="27"/>
  <c r="R3560" i="27" s="1"/>
  <c r="K3560" i="27"/>
  <c r="L3560" i="27" s="1"/>
  <c r="W3559" i="27"/>
  <c r="X3559" i="27" s="1"/>
  <c r="Q3559" i="27"/>
  <c r="R3559" i="27" s="1"/>
  <c r="K3559" i="27"/>
  <c r="L3559" i="27" s="1"/>
  <c r="W3558" i="27"/>
  <c r="X3558" i="27" s="1"/>
  <c r="Q3558" i="27"/>
  <c r="R3558" i="27" s="1"/>
  <c r="K3558" i="27"/>
  <c r="L3558" i="27" s="1"/>
  <c r="W3557" i="27"/>
  <c r="X3557" i="27" s="1"/>
  <c r="Q3557" i="27"/>
  <c r="R3557" i="27" s="1"/>
  <c r="K3557" i="27"/>
  <c r="L3557" i="27" s="1"/>
  <c r="W3556" i="27"/>
  <c r="X3556" i="27" s="1"/>
  <c r="Q3556" i="27"/>
  <c r="R3556" i="27" s="1"/>
  <c r="K3556" i="27"/>
  <c r="L3556" i="27" s="1"/>
  <c r="W3555" i="27"/>
  <c r="X3555" i="27" s="1"/>
  <c r="Q3555" i="27"/>
  <c r="R3555" i="27" s="1"/>
  <c r="K3555" i="27"/>
  <c r="L3555" i="27" s="1"/>
  <c r="W3554" i="27"/>
  <c r="X3554" i="27" s="1"/>
  <c r="Q3554" i="27"/>
  <c r="R3554" i="27" s="1"/>
  <c r="K3554" i="27"/>
  <c r="L3554" i="27" s="1"/>
  <c r="W3553" i="27"/>
  <c r="X3553" i="27" s="1"/>
  <c r="Q3553" i="27"/>
  <c r="R3553" i="27" s="1"/>
  <c r="K3553" i="27"/>
  <c r="L3553" i="27" s="1"/>
  <c r="W3552" i="27"/>
  <c r="X3552" i="27" s="1"/>
  <c r="Q3552" i="27"/>
  <c r="R3552" i="27" s="1"/>
  <c r="K3552" i="27"/>
  <c r="L3552" i="27" s="1"/>
  <c r="W3551" i="27"/>
  <c r="X3551" i="27" s="1"/>
  <c r="Q3551" i="27"/>
  <c r="K3551" i="27"/>
  <c r="L3551" i="27" s="1"/>
  <c r="W3550" i="27"/>
  <c r="X3550" i="27" s="1"/>
  <c r="Q3550" i="27"/>
  <c r="R3550" i="27" s="1"/>
  <c r="K3550" i="27"/>
  <c r="L3550" i="27" s="1"/>
  <c r="W3549" i="27"/>
  <c r="X3549" i="27" s="1"/>
  <c r="Q3549" i="27"/>
  <c r="R3549" i="27" s="1"/>
  <c r="K3549" i="27"/>
  <c r="W3548" i="27"/>
  <c r="X3548" i="27" s="1"/>
  <c r="Q3548" i="27"/>
  <c r="K3548" i="27"/>
  <c r="L3548" i="27" s="1"/>
  <c r="W3547" i="27"/>
  <c r="X3547" i="27" s="1"/>
  <c r="Q3547" i="27"/>
  <c r="R3547" i="27" s="1"/>
  <c r="K3547" i="27"/>
  <c r="L3547" i="27" s="1"/>
  <c r="W3546" i="27"/>
  <c r="X3546" i="27" s="1"/>
  <c r="Q3546" i="27"/>
  <c r="R3546" i="27" s="1"/>
  <c r="K3546" i="27"/>
  <c r="W3545" i="27"/>
  <c r="X3545" i="27" s="1"/>
  <c r="Q3545" i="27"/>
  <c r="R3545" i="27" s="1"/>
  <c r="K3545" i="27"/>
  <c r="L3545" i="27" s="1"/>
  <c r="W3544" i="27"/>
  <c r="X3544" i="27" s="1"/>
  <c r="Q3544" i="27"/>
  <c r="R3544" i="27" s="1"/>
  <c r="K3544" i="27"/>
  <c r="L3544" i="27" s="1"/>
  <c r="W3543" i="27"/>
  <c r="X3543" i="27" s="1"/>
  <c r="Q3543" i="27"/>
  <c r="R3543" i="27" s="1"/>
  <c r="K3543" i="27"/>
  <c r="L3543" i="27" s="1"/>
  <c r="W3542" i="27"/>
  <c r="X3542" i="27" s="1"/>
  <c r="Q3542" i="27"/>
  <c r="R3542" i="27" s="1"/>
  <c r="K3542" i="27"/>
  <c r="W3541" i="27"/>
  <c r="X3541" i="27" s="1"/>
  <c r="Q3541" i="27"/>
  <c r="K3541" i="27"/>
  <c r="L3541" i="27" s="1"/>
  <c r="W3540" i="27"/>
  <c r="Q3540" i="27"/>
  <c r="R3540" i="27" s="1"/>
  <c r="K3540" i="27"/>
  <c r="L3540" i="27" s="1"/>
  <c r="W3539" i="27"/>
  <c r="X3539" i="27" s="1"/>
  <c r="Q3539" i="27"/>
  <c r="K3539" i="27"/>
  <c r="L3539" i="27" s="1"/>
  <c r="W3538" i="27"/>
  <c r="Q3538" i="27"/>
  <c r="K3538" i="27"/>
  <c r="W1509" i="27"/>
  <c r="X1509" i="27" s="1"/>
  <c r="Q1509" i="27"/>
  <c r="R1509" i="27" s="1"/>
  <c r="K1509" i="27"/>
  <c r="L1509" i="27" s="1"/>
  <c r="W1508" i="27"/>
  <c r="X1508" i="27" s="1"/>
  <c r="Q1508" i="27"/>
  <c r="R1508" i="27" s="1"/>
  <c r="K1508" i="27"/>
  <c r="L1508" i="27" s="1"/>
  <c r="W1507" i="27"/>
  <c r="X1507" i="27" s="1"/>
  <c r="Q1507" i="27"/>
  <c r="R1507" i="27" s="1"/>
  <c r="K1507" i="27"/>
  <c r="L1507" i="27" s="1"/>
  <c r="W1506" i="27"/>
  <c r="X1506" i="27" s="1"/>
  <c r="Q1506" i="27"/>
  <c r="R1506" i="27" s="1"/>
  <c r="K1506" i="27"/>
  <c r="L1506" i="27" s="1"/>
  <c r="W1505" i="27"/>
  <c r="X1505" i="27" s="1"/>
  <c r="Q1505" i="27"/>
  <c r="R1505" i="27" s="1"/>
  <c r="K1505" i="27"/>
  <c r="L1505" i="27" s="1"/>
  <c r="W1504" i="27"/>
  <c r="X1504" i="27" s="1"/>
  <c r="Q1504" i="27"/>
  <c r="R1504" i="27" s="1"/>
  <c r="K1504" i="27"/>
  <c r="L1504" i="27" s="1"/>
  <c r="W1503" i="27"/>
  <c r="X1503" i="27" s="1"/>
  <c r="Q1503" i="27"/>
  <c r="R1503" i="27" s="1"/>
  <c r="K1503" i="27"/>
  <c r="L1503" i="27" s="1"/>
  <c r="W1502" i="27"/>
  <c r="X1502" i="27" s="1"/>
  <c r="Q1502" i="27"/>
  <c r="R1502" i="27" s="1"/>
  <c r="K1502" i="27"/>
  <c r="L1502" i="27" s="1"/>
  <c r="W1501" i="27"/>
  <c r="X1501" i="27" s="1"/>
  <c r="Q1501" i="27"/>
  <c r="R1501" i="27" s="1"/>
  <c r="K1501" i="27"/>
  <c r="W1500" i="27"/>
  <c r="X1500" i="27" s="1"/>
  <c r="Q1500" i="27"/>
  <c r="R1500" i="27" s="1"/>
  <c r="K1500" i="27"/>
  <c r="L1500" i="27" s="1"/>
  <c r="W1499" i="27"/>
  <c r="X1499" i="27" s="1"/>
  <c r="Q1499" i="27"/>
  <c r="R1499" i="27" s="1"/>
  <c r="K1499" i="27"/>
  <c r="L1499" i="27" s="1"/>
  <c r="W1498" i="27"/>
  <c r="X1498" i="27" s="1"/>
  <c r="Q1498" i="27"/>
  <c r="R1498" i="27" s="1"/>
  <c r="K1498" i="27"/>
  <c r="L1498" i="27" s="1"/>
  <c r="W1497" i="27"/>
  <c r="X1497" i="27" s="1"/>
  <c r="Q1497" i="27"/>
  <c r="R1497" i="27" s="1"/>
  <c r="K1497" i="27"/>
  <c r="L1497" i="27" s="1"/>
  <c r="W1496" i="27"/>
  <c r="X1496" i="27" s="1"/>
  <c r="Q1496" i="27"/>
  <c r="R1496" i="27" s="1"/>
  <c r="K1496" i="27"/>
  <c r="L1496" i="27" s="1"/>
  <c r="W1495" i="27"/>
  <c r="X1495" i="27" s="1"/>
  <c r="Q1495" i="27"/>
  <c r="R1495" i="27" s="1"/>
  <c r="K1495" i="27"/>
  <c r="L1495" i="27" s="1"/>
  <c r="W1494" i="27"/>
  <c r="X1494" i="27" s="1"/>
  <c r="Q1494" i="27"/>
  <c r="R1494" i="27" s="1"/>
  <c r="K1494" i="27"/>
  <c r="L1494" i="27" s="1"/>
  <c r="W1493" i="27"/>
  <c r="X1493" i="27" s="1"/>
  <c r="Q1493" i="27"/>
  <c r="R1493" i="27" s="1"/>
  <c r="K1493" i="27"/>
  <c r="L1493" i="27" s="1"/>
  <c r="W1492" i="27"/>
  <c r="X1492" i="27" s="1"/>
  <c r="Q1492" i="27"/>
  <c r="R1492" i="27" s="1"/>
  <c r="K1492" i="27"/>
  <c r="L1492" i="27" s="1"/>
  <c r="W1491" i="27"/>
  <c r="X1491" i="27" s="1"/>
  <c r="Q1491" i="27"/>
  <c r="R1491" i="27" s="1"/>
  <c r="K1491" i="27"/>
  <c r="L1491" i="27" s="1"/>
  <c r="W1490" i="27"/>
  <c r="X1490" i="27" s="1"/>
  <c r="Q1490" i="27"/>
  <c r="R1490" i="27" s="1"/>
  <c r="K1490" i="27"/>
  <c r="L1490" i="27" s="1"/>
  <c r="W1489" i="27"/>
  <c r="X1489" i="27" s="1"/>
  <c r="Q1489" i="27"/>
  <c r="R1489" i="27" s="1"/>
  <c r="K1489" i="27"/>
  <c r="L1489" i="27" s="1"/>
  <c r="W1488" i="27"/>
  <c r="X1488" i="27" s="1"/>
  <c r="Q1488" i="27"/>
  <c r="R1488" i="27" s="1"/>
  <c r="K1488" i="27"/>
  <c r="L1488" i="27" s="1"/>
  <c r="W1487" i="27"/>
  <c r="X1487" i="27" s="1"/>
  <c r="Q1487" i="27"/>
  <c r="R1487" i="27" s="1"/>
  <c r="K1487" i="27"/>
  <c r="L1487" i="27" s="1"/>
  <c r="W1486" i="27"/>
  <c r="X1486" i="27" s="1"/>
  <c r="Q1486" i="27"/>
  <c r="R1486" i="27" s="1"/>
  <c r="K1486" i="27"/>
  <c r="L1486" i="27" s="1"/>
  <c r="W1485" i="27"/>
  <c r="X1485" i="27" s="1"/>
  <c r="Q1485" i="27"/>
  <c r="R1485" i="27" s="1"/>
  <c r="K1485" i="27"/>
  <c r="L1485" i="27" s="1"/>
  <c r="W1484" i="27"/>
  <c r="X1484" i="27" s="1"/>
  <c r="Q1484" i="27"/>
  <c r="R1484" i="27" s="1"/>
  <c r="K1484" i="27"/>
  <c r="L1484" i="27" s="1"/>
  <c r="W1483" i="27"/>
  <c r="X1483" i="27" s="1"/>
  <c r="Q1483" i="27"/>
  <c r="R1483" i="27" s="1"/>
  <c r="K1483" i="27"/>
  <c r="L1483" i="27" s="1"/>
  <c r="W1482" i="27"/>
  <c r="X1482" i="27" s="1"/>
  <c r="Q1482" i="27"/>
  <c r="R1482" i="27" s="1"/>
  <c r="K1482" i="27"/>
  <c r="L1482" i="27" s="1"/>
  <c r="W1481" i="27"/>
  <c r="X1481" i="27" s="1"/>
  <c r="Q1481" i="27"/>
  <c r="R1481" i="27" s="1"/>
  <c r="K1481" i="27"/>
  <c r="L1481" i="27" s="1"/>
  <c r="W1480" i="27"/>
  <c r="X1480" i="27" s="1"/>
  <c r="Q1480" i="27"/>
  <c r="R1480" i="27" s="1"/>
  <c r="K1480" i="27"/>
  <c r="L1480" i="27" s="1"/>
  <c r="W1479" i="27"/>
  <c r="X1479" i="27" s="1"/>
  <c r="Q1479" i="27"/>
  <c r="R1479" i="27" s="1"/>
  <c r="K1479" i="27"/>
  <c r="L1479" i="27" s="1"/>
  <c r="W1478" i="27"/>
  <c r="X1478" i="27" s="1"/>
  <c r="Q1478" i="27"/>
  <c r="R1478" i="27" s="1"/>
  <c r="K1478" i="27"/>
  <c r="L1478" i="27" s="1"/>
  <c r="W1477" i="27"/>
  <c r="X1477" i="27" s="1"/>
  <c r="Q1477" i="27"/>
  <c r="R1477" i="27" s="1"/>
  <c r="K1477" i="27"/>
  <c r="L1477" i="27" s="1"/>
  <c r="W1476" i="27"/>
  <c r="X1476" i="27" s="1"/>
  <c r="Q1476" i="27"/>
  <c r="R1476" i="27" s="1"/>
  <c r="K1476" i="27"/>
  <c r="L1476" i="27" s="1"/>
  <c r="W1475" i="27"/>
  <c r="X1475" i="27" s="1"/>
  <c r="Q1475" i="27"/>
  <c r="R1475" i="27" s="1"/>
  <c r="K1475" i="27"/>
  <c r="L1475" i="27" s="1"/>
  <c r="W1474" i="27"/>
  <c r="X1474" i="27" s="1"/>
  <c r="Q1474" i="27"/>
  <c r="R1474" i="27" s="1"/>
  <c r="K1474" i="27"/>
  <c r="L1474" i="27" s="1"/>
  <c r="W1473" i="27"/>
  <c r="X1473" i="27" s="1"/>
  <c r="Q1473" i="27"/>
  <c r="R1473" i="27" s="1"/>
  <c r="K1473" i="27"/>
  <c r="L1473" i="27" s="1"/>
  <c r="W1472" i="27"/>
  <c r="X1472" i="27" s="1"/>
  <c r="Q1472" i="27"/>
  <c r="R1472" i="27" s="1"/>
  <c r="K1472" i="27"/>
  <c r="L1472" i="27" s="1"/>
  <c r="W1471" i="27"/>
  <c r="X1471" i="27" s="1"/>
  <c r="Q1471" i="27"/>
  <c r="R1471" i="27" s="1"/>
  <c r="K1471" i="27"/>
  <c r="L1471" i="27" s="1"/>
  <c r="W1470" i="27"/>
  <c r="X1470" i="27" s="1"/>
  <c r="Q1470" i="27"/>
  <c r="K1470" i="27"/>
  <c r="L1470" i="27" s="1"/>
  <c r="W1469" i="27"/>
  <c r="X1469" i="27" s="1"/>
  <c r="Q1469" i="27"/>
  <c r="R1469" i="27" s="1"/>
  <c r="K1469" i="27"/>
  <c r="W1468" i="27"/>
  <c r="X1468" i="27" s="1"/>
  <c r="Q1468" i="27"/>
  <c r="R1468" i="27" s="1"/>
  <c r="K1468" i="27"/>
  <c r="L1468" i="27" s="1"/>
  <c r="W1467" i="27"/>
  <c r="X1467" i="27" s="1"/>
  <c r="Q1467" i="27"/>
  <c r="R1467" i="27" s="1"/>
  <c r="K1467" i="27"/>
  <c r="L1467" i="27" s="1"/>
  <c r="W1466" i="27"/>
  <c r="X1466" i="27" s="1"/>
  <c r="Q1466" i="27"/>
  <c r="R1466" i="27" s="1"/>
  <c r="K1466" i="27"/>
  <c r="L1466" i="27" s="1"/>
  <c r="W1465" i="27"/>
  <c r="X1465" i="27" s="1"/>
  <c r="Q1465" i="27"/>
  <c r="R1465" i="27" s="1"/>
  <c r="K1465" i="27"/>
  <c r="L1465" i="27" s="1"/>
  <c r="W1464" i="27"/>
  <c r="X1464" i="27" s="1"/>
  <c r="Q1464" i="27"/>
  <c r="R1464" i="27" s="1"/>
  <c r="K1464" i="27"/>
  <c r="L1464" i="27" s="1"/>
  <c r="W1463" i="27"/>
  <c r="X1463" i="27" s="1"/>
  <c r="Q1463" i="27"/>
  <c r="R1463" i="27" s="1"/>
  <c r="K1463" i="27"/>
  <c r="L1463" i="27" s="1"/>
  <c r="W1462" i="27"/>
  <c r="Q1462" i="27"/>
  <c r="R1462" i="27" s="1"/>
  <c r="K1462" i="27"/>
  <c r="L1462" i="27" s="1"/>
  <c r="W1461" i="27"/>
  <c r="X1461" i="27" s="1"/>
  <c r="Q1461" i="27"/>
  <c r="R1461" i="27" s="1"/>
  <c r="K1461" i="27"/>
  <c r="L1461" i="27" s="1"/>
  <c r="W1460" i="27"/>
  <c r="Q1460" i="27"/>
  <c r="R1460" i="27" s="1"/>
  <c r="K1460" i="27"/>
  <c r="L1460" i="27" s="1"/>
  <c r="W1459" i="27"/>
  <c r="Q1459" i="27"/>
  <c r="K1459" i="27"/>
  <c r="W1458" i="27"/>
  <c r="Q1458" i="27"/>
  <c r="K1458" i="27"/>
  <c r="W1093" i="27"/>
  <c r="X1093" i="27" s="1"/>
  <c r="Q1093" i="27"/>
  <c r="R1093" i="27" s="1"/>
  <c r="K1093" i="27"/>
  <c r="L1093" i="27" s="1"/>
  <c r="W1092" i="27"/>
  <c r="X1092" i="27" s="1"/>
  <c r="Q1092" i="27"/>
  <c r="R1092" i="27" s="1"/>
  <c r="K1092" i="27"/>
  <c r="L1092" i="27" s="1"/>
  <c r="W1091" i="27"/>
  <c r="X1091" i="27" s="1"/>
  <c r="Q1091" i="27"/>
  <c r="R1091" i="27" s="1"/>
  <c r="K1091" i="27"/>
  <c r="L1091" i="27" s="1"/>
  <c r="W1090" i="27"/>
  <c r="X1090" i="27" s="1"/>
  <c r="Q1090" i="27"/>
  <c r="R1090" i="27" s="1"/>
  <c r="K1090" i="27"/>
  <c r="L1090" i="27" s="1"/>
  <c r="W1089" i="27"/>
  <c r="X1089" i="27" s="1"/>
  <c r="Q1089" i="27"/>
  <c r="R1089" i="27" s="1"/>
  <c r="K1089" i="27"/>
  <c r="L1089" i="27" s="1"/>
  <c r="W1088" i="27"/>
  <c r="X1088" i="27" s="1"/>
  <c r="Q1088" i="27"/>
  <c r="R1088" i="27" s="1"/>
  <c r="K1088" i="27"/>
  <c r="L1088" i="27" s="1"/>
  <c r="W1087" i="27"/>
  <c r="X1087" i="27" s="1"/>
  <c r="Q1087" i="27"/>
  <c r="R1087" i="27" s="1"/>
  <c r="K1087" i="27"/>
  <c r="L1087" i="27" s="1"/>
  <c r="W1086" i="27"/>
  <c r="X1086" i="27" s="1"/>
  <c r="Q1086" i="27"/>
  <c r="R1086" i="27" s="1"/>
  <c r="K1086" i="27"/>
  <c r="L1086" i="27" s="1"/>
  <c r="W1085" i="27"/>
  <c r="X1085" i="27" s="1"/>
  <c r="Q1085" i="27"/>
  <c r="R1085" i="27" s="1"/>
  <c r="K1085" i="27"/>
  <c r="L1085" i="27" s="1"/>
  <c r="W1084" i="27"/>
  <c r="X1084" i="27" s="1"/>
  <c r="Q1084" i="27"/>
  <c r="R1084" i="27" s="1"/>
  <c r="K1084" i="27"/>
  <c r="L1084" i="27" s="1"/>
  <c r="W1083" i="27"/>
  <c r="X1083" i="27" s="1"/>
  <c r="Q1083" i="27"/>
  <c r="R1083" i="27" s="1"/>
  <c r="K1083" i="27"/>
  <c r="L1083" i="27" s="1"/>
  <c r="W1082" i="27"/>
  <c r="X1082" i="27" s="1"/>
  <c r="Q1082" i="27"/>
  <c r="R1082" i="27" s="1"/>
  <c r="K1082" i="27"/>
  <c r="L1082" i="27" s="1"/>
  <c r="W1081" i="27"/>
  <c r="X1081" i="27" s="1"/>
  <c r="Q1081" i="27"/>
  <c r="R1081" i="27" s="1"/>
  <c r="K1081" i="27"/>
  <c r="L1081" i="27" s="1"/>
  <c r="W1080" i="27"/>
  <c r="X1080" i="27" s="1"/>
  <c r="Q1080" i="27"/>
  <c r="R1080" i="27" s="1"/>
  <c r="K1080" i="27"/>
  <c r="L1080" i="27" s="1"/>
  <c r="W1079" i="27"/>
  <c r="X1079" i="27" s="1"/>
  <c r="Q1079" i="27"/>
  <c r="R1079" i="27" s="1"/>
  <c r="K1079" i="27"/>
  <c r="L1079" i="27" s="1"/>
  <c r="W1078" i="27"/>
  <c r="X1078" i="27" s="1"/>
  <c r="Q1078" i="27"/>
  <c r="R1078" i="27" s="1"/>
  <c r="K1078" i="27"/>
  <c r="L1078" i="27" s="1"/>
  <c r="W1077" i="27"/>
  <c r="X1077" i="27" s="1"/>
  <c r="Q1077" i="27"/>
  <c r="R1077" i="27" s="1"/>
  <c r="K1077" i="27"/>
  <c r="L1077" i="27" s="1"/>
  <c r="W1076" i="27"/>
  <c r="X1076" i="27" s="1"/>
  <c r="Q1076" i="27"/>
  <c r="R1076" i="27" s="1"/>
  <c r="K1076" i="27"/>
  <c r="L1076" i="27" s="1"/>
  <c r="W1075" i="27"/>
  <c r="X1075" i="27" s="1"/>
  <c r="Q1075" i="27"/>
  <c r="R1075" i="27" s="1"/>
  <c r="K1075" i="27"/>
  <c r="L1075" i="27" s="1"/>
  <c r="W1074" i="27"/>
  <c r="X1074" i="27" s="1"/>
  <c r="Q1074" i="27"/>
  <c r="R1074" i="27" s="1"/>
  <c r="K1074" i="27"/>
  <c r="L1074" i="27" s="1"/>
  <c r="W1073" i="27"/>
  <c r="X1073" i="27" s="1"/>
  <c r="Q1073" i="27"/>
  <c r="R1073" i="27" s="1"/>
  <c r="K1073" i="27"/>
  <c r="W1072" i="27"/>
  <c r="X1072" i="27" s="1"/>
  <c r="Q1072" i="27"/>
  <c r="R1072" i="27" s="1"/>
  <c r="K1072" i="27"/>
  <c r="L1072" i="27" s="1"/>
  <c r="W1071" i="27"/>
  <c r="X1071" i="27" s="1"/>
  <c r="Q1071" i="27"/>
  <c r="R1071" i="27" s="1"/>
  <c r="K1071" i="27"/>
  <c r="L1071" i="27" s="1"/>
  <c r="W1070" i="27"/>
  <c r="X1070" i="27" s="1"/>
  <c r="Q1070" i="27"/>
  <c r="R1070" i="27" s="1"/>
  <c r="K1070" i="27"/>
  <c r="L1070" i="27" s="1"/>
  <c r="W1069" i="27"/>
  <c r="X1069" i="27" s="1"/>
  <c r="Q1069" i="27"/>
  <c r="R1069" i="27" s="1"/>
  <c r="K1069" i="27"/>
  <c r="L1069" i="27" s="1"/>
  <c r="W1068" i="27"/>
  <c r="Q1068" i="27"/>
  <c r="R1068" i="27" s="1"/>
  <c r="K1068" i="27"/>
  <c r="L1068" i="27" s="1"/>
  <c r="W1067" i="27"/>
  <c r="X1067" i="27" s="1"/>
  <c r="Q1067" i="27"/>
  <c r="R1067" i="27" s="1"/>
  <c r="K1067" i="27"/>
  <c r="L1067" i="27" s="1"/>
  <c r="W1066" i="27"/>
  <c r="X1066" i="27" s="1"/>
  <c r="Q1066" i="27"/>
  <c r="R1066" i="27" s="1"/>
  <c r="K1066" i="27"/>
  <c r="L1066" i="27" s="1"/>
  <c r="W1065" i="27"/>
  <c r="X1065" i="27" s="1"/>
  <c r="Q1065" i="27"/>
  <c r="R1065" i="27" s="1"/>
  <c r="K1065" i="27"/>
  <c r="L1065" i="27" s="1"/>
  <c r="W1064" i="27"/>
  <c r="X1064" i="27" s="1"/>
  <c r="Q1064" i="27"/>
  <c r="R1064" i="27" s="1"/>
  <c r="K1064" i="27"/>
  <c r="L1064" i="27" s="1"/>
  <c r="W1063" i="27"/>
  <c r="X1063" i="27" s="1"/>
  <c r="Q1063" i="27"/>
  <c r="R1063" i="27" s="1"/>
  <c r="K1063" i="27"/>
  <c r="L1063" i="27" s="1"/>
  <c r="W1062" i="27"/>
  <c r="X1062" i="27" s="1"/>
  <c r="Q1062" i="27"/>
  <c r="R1062" i="27" s="1"/>
  <c r="K1062" i="27"/>
  <c r="L1062" i="27" s="1"/>
  <c r="W1061" i="27"/>
  <c r="X1061" i="27" s="1"/>
  <c r="Q1061" i="27"/>
  <c r="R1061" i="27" s="1"/>
  <c r="K1061" i="27"/>
  <c r="L1061" i="27" s="1"/>
  <c r="W1060" i="27"/>
  <c r="X1060" i="27" s="1"/>
  <c r="Q1060" i="27"/>
  <c r="R1060" i="27" s="1"/>
  <c r="K1060" i="27"/>
  <c r="L1060" i="27" s="1"/>
  <c r="W1059" i="27"/>
  <c r="X1059" i="27" s="1"/>
  <c r="Q1059" i="27"/>
  <c r="R1059" i="27" s="1"/>
  <c r="K1059" i="27"/>
  <c r="L1059" i="27" s="1"/>
  <c r="W1058" i="27"/>
  <c r="X1058" i="27" s="1"/>
  <c r="Q1058" i="27"/>
  <c r="R1058" i="27" s="1"/>
  <c r="K1058" i="27"/>
  <c r="L1058" i="27" s="1"/>
  <c r="W1057" i="27"/>
  <c r="X1057" i="27" s="1"/>
  <c r="Q1057" i="27"/>
  <c r="R1057" i="27" s="1"/>
  <c r="K1057" i="27"/>
  <c r="L1057" i="27" s="1"/>
  <c r="W1056" i="27"/>
  <c r="X1056" i="27" s="1"/>
  <c r="Q1056" i="27"/>
  <c r="R1056" i="27" s="1"/>
  <c r="K1056" i="27"/>
  <c r="L1056" i="27" s="1"/>
  <c r="W1055" i="27"/>
  <c r="X1055" i="27" s="1"/>
  <c r="Q1055" i="27"/>
  <c r="R1055" i="27" s="1"/>
  <c r="K1055" i="27"/>
  <c r="L1055" i="27" s="1"/>
  <c r="W1054" i="27"/>
  <c r="X1054" i="27" s="1"/>
  <c r="Q1054" i="27"/>
  <c r="R1054" i="27" s="1"/>
  <c r="K1054" i="27"/>
  <c r="W1053" i="27"/>
  <c r="X1053" i="27" s="1"/>
  <c r="Q1053" i="27"/>
  <c r="R1053" i="27" s="1"/>
  <c r="K1053" i="27"/>
  <c r="L1053" i="27" s="1"/>
  <c r="W1052" i="27"/>
  <c r="X1052" i="27" s="1"/>
  <c r="Q1052" i="27"/>
  <c r="R1052" i="27" s="1"/>
  <c r="K1052" i="27"/>
  <c r="L1052" i="27" s="1"/>
  <c r="W1051" i="27"/>
  <c r="X1051" i="27" s="1"/>
  <c r="Q1051" i="27"/>
  <c r="R1051" i="27" s="1"/>
  <c r="K1051" i="27"/>
  <c r="L1051" i="27" s="1"/>
  <c r="W1050" i="27"/>
  <c r="X1050" i="27" s="1"/>
  <c r="Q1050" i="27"/>
  <c r="R1050" i="27" s="1"/>
  <c r="K1050" i="27"/>
  <c r="L1050" i="27" s="1"/>
  <c r="W1049" i="27"/>
  <c r="X1049" i="27" s="1"/>
  <c r="Q1049" i="27"/>
  <c r="R1049" i="27" s="1"/>
  <c r="K1049" i="27"/>
  <c r="L1049" i="27" s="1"/>
  <c r="W1048" i="27"/>
  <c r="Q1048" i="27"/>
  <c r="R1048" i="27" s="1"/>
  <c r="K1048" i="27"/>
  <c r="L1048" i="27" s="1"/>
  <c r="W1047" i="27"/>
  <c r="X1047" i="27" s="1"/>
  <c r="Q1047" i="27"/>
  <c r="R1047" i="27" s="1"/>
  <c r="K1047" i="27"/>
  <c r="W1046" i="27"/>
  <c r="X1046" i="27" s="1"/>
  <c r="Q1046" i="27"/>
  <c r="R1046" i="27" s="1"/>
  <c r="K1046" i="27"/>
  <c r="L1046" i="27" s="1"/>
  <c r="W1045" i="27"/>
  <c r="X1045" i="27" s="1"/>
  <c r="Q1045" i="27"/>
  <c r="R1045" i="27" s="1"/>
  <c r="K1045" i="27"/>
  <c r="W1044" i="27"/>
  <c r="Q1044" i="27"/>
  <c r="R1044" i="27" s="1"/>
  <c r="K1044" i="27"/>
  <c r="L1044" i="27" s="1"/>
  <c r="W1043" i="27"/>
  <c r="X1043" i="27" s="1"/>
  <c r="Q1043" i="27"/>
  <c r="K1043" i="27"/>
  <c r="L1043" i="27" s="1"/>
  <c r="W1042" i="27"/>
  <c r="Q1042" i="27"/>
  <c r="K1042" i="27"/>
  <c r="W3693" i="27"/>
  <c r="X3693" i="27" s="1"/>
  <c r="Q3693" i="27"/>
  <c r="R3693" i="27" s="1"/>
  <c r="K3693" i="27"/>
  <c r="L3693" i="27" s="1"/>
  <c r="W3692" i="27"/>
  <c r="X3692" i="27" s="1"/>
  <c r="Q3692" i="27"/>
  <c r="R3692" i="27" s="1"/>
  <c r="K3692" i="27"/>
  <c r="L3692" i="27" s="1"/>
  <c r="W3691" i="27"/>
  <c r="X3691" i="27" s="1"/>
  <c r="Q3691" i="27"/>
  <c r="R3691" i="27" s="1"/>
  <c r="K3691" i="27"/>
  <c r="L3691" i="27" s="1"/>
  <c r="W3690" i="27"/>
  <c r="X3690" i="27" s="1"/>
  <c r="Q3690" i="27"/>
  <c r="R3690" i="27" s="1"/>
  <c r="K3690" i="27"/>
  <c r="L3690" i="27" s="1"/>
  <c r="W3689" i="27"/>
  <c r="X3689" i="27" s="1"/>
  <c r="Q3689" i="27"/>
  <c r="R3689" i="27" s="1"/>
  <c r="K3689" i="27"/>
  <c r="L3689" i="27" s="1"/>
  <c r="W3688" i="27"/>
  <c r="X3688" i="27" s="1"/>
  <c r="Q3688" i="27"/>
  <c r="R3688" i="27" s="1"/>
  <c r="K3688" i="27"/>
  <c r="L3688" i="27" s="1"/>
  <c r="W3687" i="27"/>
  <c r="X3687" i="27" s="1"/>
  <c r="Q3687" i="27"/>
  <c r="R3687" i="27" s="1"/>
  <c r="K3687" i="27"/>
  <c r="L3687" i="27" s="1"/>
  <c r="W3686" i="27"/>
  <c r="X3686" i="27" s="1"/>
  <c r="Q3686" i="27"/>
  <c r="R3686" i="27" s="1"/>
  <c r="K3686" i="27"/>
  <c r="L3686" i="27" s="1"/>
  <c r="W3685" i="27"/>
  <c r="X3685" i="27" s="1"/>
  <c r="Q3685" i="27"/>
  <c r="R3685" i="27" s="1"/>
  <c r="K3685" i="27"/>
  <c r="L3685" i="27" s="1"/>
  <c r="W3684" i="27"/>
  <c r="X3684" i="27" s="1"/>
  <c r="Q3684" i="27"/>
  <c r="R3684" i="27" s="1"/>
  <c r="K3684" i="27"/>
  <c r="L3684" i="27" s="1"/>
  <c r="W3683" i="27"/>
  <c r="X3683" i="27" s="1"/>
  <c r="Q3683" i="27"/>
  <c r="R3683" i="27" s="1"/>
  <c r="K3683" i="27"/>
  <c r="L3683" i="27" s="1"/>
  <c r="W3682" i="27"/>
  <c r="X3682" i="27" s="1"/>
  <c r="Q3682" i="27"/>
  <c r="R3682" i="27" s="1"/>
  <c r="K3682" i="27"/>
  <c r="L3682" i="27" s="1"/>
  <c r="W3681" i="27"/>
  <c r="X3681" i="27" s="1"/>
  <c r="Q3681" i="27"/>
  <c r="R3681" i="27" s="1"/>
  <c r="K3681" i="27"/>
  <c r="L3681" i="27" s="1"/>
  <c r="W3680" i="27"/>
  <c r="X3680" i="27" s="1"/>
  <c r="Q3680" i="27"/>
  <c r="R3680" i="27" s="1"/>
  <c r="K3680" i="27"/>
  <c r="L3680" i="27" s="1"/>
  <c r="W3679" i="27"/>
  <c r="X3679" i="27" s="1"/>
  <c r="Q3679" i="27"/>
  <c r="R3679" i="27" s="1"/>
  <c r="K3679" i="27"/>
  <c r="L3679" i="27" s="1"/>
  <c r="W3678" i="27"/>
  <c r="X3678" i="27" s="1"/>
  <c r="Q3678" i="27"/>
  <c r="R3678" i="27" s="1"/>
  <c r="K3678" i="27"/>
  <c r="L3678" i="27" s="1"/>
  <c r="W3677" i="27"/>
  <c r="X3677" i="27" s="1"/>
  <c r="Q3677" i="27"/>
  <c r="R3677" i="27" s="1"/>
  <c r="K3677" i="27"/>
  <c r="L3677" i="27" s="1"/>
  <c r="W3676" i="27"/>
  <c r="X3676" i="27" s="1"/>
  <c r="Q3676" i="27"/>
  <c r="R3676" i="27" s="1"/>
  <c r="K3676" i="27"/>
  <c r="L3676" i="27" s="1"/>
  <c r="W3675" i="27"/>
  <c r="X3675" i="27" s="1"/>
  <c r="Q3675" i="27"/>
  <c r="R3675" i="27" s="1"/>
  <c r="K3675" i="27"/>
  <c r="L3675" i="27" s="1"/>
  <c r="W3674" i="27"/>
  <c r="X3674" i="27" s="1"/>
  <c r="Q3674" i="27"/>
  <c r="R3674" i="27" s="1"/>
  <c r="K3674" i="27"/>
  <c r="L3674" i="27" s="1"/>
  <c r="W3673" i="27"/>
  <c r="X3673" i="27" s="1"/>
  <c r="Q3673" i="27"/>
  <c r="R3673" i="27" s="1"/>
  <c r="K3673" i="27"/>
  <c r="L3673" i="27" s="1"/>
  <c r="W3672" i="27"/>
  <c r="X3672" i="27" s="1"/>
  <c r="Q3672" i="27"/>
  <c r="R3672" i="27" s="1"/>
  <c r="K3672" i="27"/>
  <c r="L3672" i="27" s="1"/>
  <c r="W3671" i="27"/>
  <c r="X3671" i="27" s="1"/>
  <c r="Q3671" i="27"/>
  <c r="R3671" i="27" s="1"/>
  <c r="K3671" i="27"/>
  <c r="L3671" i="27" s="1"/>
  <c r="W3670" i="27"/>
  <c r="X3670" i="27" s="1"/>
  <c r="Q3670" i="27"/>
  <c r="R3670" i="27" s="1"/>
  <c r="K3670" i="27"/>
  <c r="L3670" i="27" s="1"/>
  <c r="W3669" i="27"/>
  <c r="X3669" i="27" s="1"/>
  <c r="Q3669" i="27"/>
  <c r="R3669" i="27" s="1"/>
  <c r="K3669" i="27"/>
  <c r="L3669" i="27" s="1"/>
  <c r="W3668" i="27"/>
  <c r="X3668" i="27" s="1"/>
  <c r="Q3668" i="27"/>
  <c r="R3668" i="27" s="1"/>
  <c r="K3668" i="27"/>
  <c r="L3668" i="27" s="1"/>
  <c r="W3667" i="27"/>
  <c r="X3667" i="27" s="1"/>
  <c r="Q3667" i="27"/>
  <c r="R3667" i="27" s="1"/>
  <c r="K3667" i="27"/>
  <c r="L3667" i="27" s="1"/>
  <c r="W3666" i="27"/>
  <c r="X3666" i="27" s="1"/>
  <c r="Q3666" i="27"/>
  <c r="R3666" i="27" s="1"/>
  <c r="K3666" i="27"/>
  <c r="L3666" i="27" s="1"/>
  <c r="W3665" i="27"/>
  <c r="X3665" i="27" s="1"/>
  <c r="Q3665" i="27"/>
  <c r="R3665" i="27" s="1"/>
  <c r="K3665" i="27"/>
  <c r="L3665" i="27" s="1"/>
  <c r="W3664" i="27"/>
  <c r="X3664" i="27" s="1"/>
  <c r="Q3664" i="27"/>
  <c r="R3664" i="27" s="1"/>
  <c r="K3664" i="27"/>
  <c r="L3664" i="27" s="1"/>
  <c r="W3663" i="27"/>
  <c r="X3663" i="27" s="1"/>
  <c r="Q3663" i="27"/>
  <c r="R3663" i="27" s="1"/>
  <c r="K3663" i="27"/>
  <c r="L3663" i="27" s="1"/>
  <c r="W3662" i="27"/>
  <c r="X3662" i="27" s="1"/>
  <c r="Q3662" i="27"/>
  <c r="R3662" i="27" s="1"/>
  <c r="K3662" i="27"/>
  <c r="L3662" i="27" s="1"/>
  <c r="W3661" i="27"/>
  <c r="X3661" i="27" s="1"/>
  <c r="Q3661" i="27"/>
  <c r="R3661" i="27" s="1"/>
  <c r="K3661" i="27"/>
  <c r="W3660" i="27"/>
  <c r="X3660" i="27" s="1"/>
  <c r="Q3660" i="27"/>
  <c r="R3660" i="27" s="1"/>
  <c r="K3660" i="27"/>
  <c r="L3660" i="27" s="1"/>
  <c r="W3659" i="27"/>
  <c r="X3659" i="27" s="1"/>
  <c r="Q3659" i="27"/>
  <c r="R3659" i="27" s="1"/>
  <c r="K3659" i="27"/>
  <c r="L3659" i="27" s="1"/>
  <c r="W3658" i="27"/>
  <c r="X3658" i="27" s="1"/>
  <c r="Q3658" i="27"/>
  <c r="R3658" i="27" s="1"/>
  <c r="K3658" i="27"/>
  <c r="L3658" i="27" s="1"/>
  <c r="W3657" i="27"/>
  <c r="X3657" i="27" s="1"/>
  <c r="Q3657" i="27"/>
  <c r="R3657" i="27" s="1"/>
  <c r="K3657" i="27"/>
  <c r="L3657" i="27" s="1"/>
  <c r="W3656" i="27"/>
  <c r="X3656" i="27" s="1"/>
  <c r="Q3656" i="27"/>
  <c r="R3656" i="27" s="1"/>
  <c r="K3656" i="27"/>
  <c r="L3656" i="27" s="1"/>
  <c r="W3655" i="27"/>
  <c r="X3655" i="27" s="1"/>
  <c r="Q3655" i="27"/>
  <c r="R3655" i="27" s="1"/>
  <c r="K3655" i="27"/>
  <c r="L3655" i="27" s="1"/>
  <c r="W3654" i="27"/>
  <c r="X3654" i="27" s="1"/>
  <c r="Q3654" i="27"/>
  <c r="R3654" i="27" s="1"/>
  <c r="K3654" i="27"/>
  <c r="L3654" i="27" s="1"/>
  <c r="W3653" i="27"/>
  <c r="X3653" i="27" s="1"/>
  <c r="Q3653" i="27"/>
  <c r="R3653" i="27" s="1"/>
  <c r="K3653" i="27"/>
  <c r="L3653" i="27" s="1"/>
  <c r="W3652" i="27"/>
  <c r="X3652" i="27" s="1"/>
  <c r="Q3652" i="27"/>
  <c r="K3652" i="27"/>
  <c r="L3652" i="27" s="1"/>
  <c r="W3651" i="27"/>
  <c r="X3651" i="27" s="1"/>
  <c r="Q3651" i="27"/>
  <c r="R3651" i="27" s="1"/>
  <c r="K3651" i="27"/>
  <c r="L3651" i="27" s="1"/>
  <c r="W3650" i="27"/>
  <c r="X3650" i="27" s="1"/>
  <c r="Q3650" i="27"/>
  <c r="R3650" i="27" s="1"/>
  <c r="K3650" i="27"/>
  <c r="L3650" i="27" s="1"/>
  <c r="W3649" i="27"/>
  <c r="X3649" i="27" s="1"/>
  <c r="Q3649" i="27"/>
  <c r="R3649" i="27" s="1"/>
  <c r="K3649" i="27"/>
  <c r="W3648" i="27"/>
  <c r="X3648" i="27" s="1"/>
  <c r="Q3648" i="27"/>
  <c r="R3648" i="27" s="1"/>
  <c r="K3648" i="27"/>
  <c r="L3648" i="27" s="1"/>
  <c r="W3647" i="27"/>
  <c r="X3647" i="27" s="1"/>
  <c r="Q3647" i="27"/>
  <c r="R3647" i="27" s="1"/>
  <c r="K3647" i="27"/>
  <c r="L3647" i="27" s="1"/>
  <c r="W3646" i="27"/>
  <c r="X3646" i="27" s="1"/>
  <c r="Q3646" i="27"/>
  <c r="R3646" i="27" s="1"/>
  <c r="K3646" i="27"/>
  <c r="L3646" i="27" s="1"/>
  <c r="W3645" i="27"/>
  <c r="X3645" i="27" s="1"/>
  <c r="Q3645" i="27"/>
  <c r="R3645" i="27" s="1"/>
  <c r="K3645" i="27"/>
  <c r="L3645" i="27" s="1"/>
  <c r="W3644" i="27"/>
  <c r="X3644" i="27" s="1"/>
  <c r="Q3644" i="27"/>
  <c r="K3644" i="27"/>
  <c r="L3644" i="27" s="1"/>
  <c r="W3643" i="27"/>
  <c r="Q3643" i="27"/>
  <c r="R3643" i="27" s="1"/>
  <c r="K3643" i="27"/>
  <c r="L3643" i="27" s="1"/>
  <c r="W3642" i="27"/>
  <c r="Q3642" i="27"/>
  <c r="K3642" i="27"/>
  <c r="W1873" i="27"/>
  <c r="X1873" i="27" s="1"/>
  <c r="Q1873" i="27"/>
  <c r="R1873" i="27" s="1"/>
  <c r="K1873" i="27"/>
  <c r="L1873" i="27" s="1"/>
  <c r="W1872" i="27"/>
  <c r="X1872" i="27" s="1"/>
  <c r="Q1872" i="27"/>
  <c r="R1872" i="27" s="1"/>
  <c r="K1872" i="27"/>
  <c r="L1872" i="27" s="1"/>
  <c r="W1871" i="27"/>
  <c r="X1871" i="27" s="1"/>
  <c r="Q1871" i="27"/>
  <c r="R1871" i="27" s="1"/>
  <c r="K1871" i="27"/>
  <c r="L1871" i="27" s="1"/>
  <c r="W1870" i="27"/>
  <c r="X1870" i="27" s="1"/>
  <c r="Q1870" i="27"/>
  <c r="R1870" i="27" s="1"/>
  <c r="K1870" i="27"/>
  <c r="L1870" i="27" s="1"/>
  <c r="W1869" i="27"/>
  <c r="X1869" i="27" s="1"/>
  <c r="Q1869" i="27"/>
  <c r="R1869" i="27" s="1"/>
  <c r="K1869" i="27"/>
  <c r="L1869" i="27" s="1"/>
  <c r="W1868" i="27"/>
  <c r="X1868" i="27" s="1"/>
  <c r="Q1868" i="27"/>
  <c r="R1868" i="27" s="1"/>
  <c r="K1868" i="27"/>
  <c r="L1868" i="27" s="1"/>
  <c r="W1867" i="27"/>
  <c r="X1867" i="27" s="1"/>
  <c r="Q1867" i="27"/>
  <c r="R1867" i="27" s="1"/>
  <c r="K1867" i="27"/>
  <c r="L1867" i="27" s="1"/>
  <c r="W1866" i="27"/>
  <c r="X1866" i="27" s="1"/>
  <c r="Q1866" i="27"/>
  <c r="R1866" i="27" s="1"/>
  <c r="K1866" i="27"/>
  <c r="L1866" i="27" s="1"/>
  <c r="W1865" i="27"/>
  <c r="X1865" i="27" s="1"/>
  <c r="Q1865" i="27"/>
  <c r="R1865" i="27" s="1"/>
  <c r="K1865" i="27"/>
  <c r="L1865" i="27" s="1"/>
  <c r="W1864" i="27"/>
  <c r="X1864" i="27" s="1"/>
  <c r="Q1864" i="27"/>
  <c r="R1864" i="27" s="1"/>
  <c r="K1864" i="27"/>
  <c r="L1864" i="27" s="1"/>
  <c r="W1863" i="27"/>
  <c r="X1863" i="27" s="1"/>
  <c r="Q1863" i="27"/>
  <c r="R1863" i="27" s="1"/>
  <c r="K1863" i="27"/>
  <c r="L1863" i="27" s="1"/>
  <c r="W1862" i="27"/>
  <c r="X1862" i="27" s="1"/>
  <c r="Q1862" i="27"/>
  <c r="R1862" i="27" s="1"/>
  <c r="K1862" i="27"/>
  <c r="L1862" i="27" s="1"/>
  <c r="W1861" i="27"/>
  <c r="X1861" i="27" s="1"/>
  <c r="Q1861" i="27"/>
  <c r="R1861" i="27" s="1"/>
  <c r="K1861" i="27"/>
  <c r="L1861" i="27" s="1"/>
  <c r="W1860" i="27"/>
  <c r="X1860" i="27" s="1"/>
  <c r="Q1860" i="27"/>
  <c r="R1860" i="27" s="1"/>
  <c r="K1860" i="27"/>
  <c r="L1860" i="27" s="1"/>
  <c r="W1859" i="27"/>
  <c r="X1859" i="27" s="1"/>
  <c r="Q1859" i="27"/>
  <c r="R1859" i="27" s="1"/>
  <c r="K1859" i="27"/>
  <c r="L1859" i="27" s="1"/>
  <c r="W1858" i="27"/>
  <c r="X1858" i="27" s="1"/>
  <c r="Q1858" i="27"/>
  <c r="R1858" i="27" s="1"/>
  <c r="K1858" i="27"/>
  <c r="L1858" i="27" s="1"/>
  <c r="W1857" i="27"/>
  <c r="X1857" i="27" s="1"/>
  <c r="Q1857" i="27"/>
  <c r="R1857" i="27" s="1"/>
  <c r="K1857" i="27"/>
  <c r="L1857" i="27" s="1"/>
  <c r="W1856" i="27"/>
  <c r="X1856" i="27" s="1"/>
  <c r="Q1856" i="27"/>
  <c r="R1856" i="27" s="1"/>
  <c r="K1856" i="27"/>
  <c r="L1856" i="27" s="1"/>
  <c r="W1855" i="27"/>
  <c r="X1855" i="27" s="1"/>
  <c r="Q1855" i="27"/>
  <c r="R1855" i="27" s="1"/>
  <c r="K1855" i="27"/>
  <c r="L1855" i="27" s="1"/>
  <c r="W1854" i="27"/>
  <c r="X1854" i="27" s="1"/>
  <c r="Q1854" i="27"/>
  <c r="R1854" i="27" s="1"/>
  <c r="K1854" i="27"/>
  <c r="L1854" i="27" s="1"/>
  <c r="W1853" i="27"/>
  <c r="X1853" i="27" s="1"/>
  <c r="Q1853" i="27"/>
  <c r="R1853" i="27" s="1"/>
  <c r="K1853" i="27"/>
  <c r="L1853" i="27" s="1"/>
  <c r="W1852" i="27"/>
  <c r="X1852" i="27" s="1"/>
  <c r="Q1852" i="27"/>
  <c r="R1852" i="27" s="1"/>
  <c r="K1852" i="27"/>
  <c r="L1852" i="27" s="1"/>
  <c r="W1851" i="27"/>
  <c r="X1851" i="27" s="1"/>
  <c r="Q1851" i="27"/>
  <c r="R1851" i="27" s="1"/>
  <c r="K1851" i="27"/>
  <c r="L1851" i="27" s="1"/>
  <c r="W1850" i="27"/>
  <c r="X1850" i="27" s="1"/>
  <c r="Q1850" i="27"/>
  <c r="R1850" i="27" s="1"/>
  <c r="K1850" i="27"/>
  <c r="L1850" i="27" s="1"/>
  <c r="W1849" i="27"/>
  <c r="X1849" i="27" s="1"/>
  <c r="Q1849" i="27"/>
  <c r="R1849" i="27" s="1"/>
  <c r="K1849" i="27"/>
  <c r="L1849" i="27" s="1"/>
  <c r="W1848" i="27"/>
  <c r="X1848" i="27" s="1"/>
  <c r="Q1848" i="27"/>
  <c r="R1848" i="27" s="1"/>
  <c r="K1848" i="27"/>
  <c r="L1848" i="27" s="1"/>
  <c r="W1847" i="27"/>
  <c r="X1847" i="27" s="1"/>
  <c r="Q1847" i="27"/>
  <c r="R1847" i="27" s="1"/>
  <c r="K1847" i="27"/>
  <c r="L1847" i="27" s="1"/>
  <c r="W1846" i="27"/>
  <c r="X1846" i="27" s="1"/>
  <c r="Q1846" i="27"/>
  <c r="K1846" i="27"/>
  <c r="L1846" i="27" s="1"/>
  <c r="W1845" i="27"/>
  <c r="X1845" i="27" s="1"/>
  <c r="Q1845" i="27"/>
  <c r="R1845" i="27" s="1"/>
  <c r="K1845" i="27"/>
  <c r="L1845" i="27" s="1"/>
  <c r="W1844" i="27"/>
  <c r="X1844" i="27" s="1"/>
  <c r="Q1844" i="27"/>
  <c r="R1844" i="27" s="1"/>
  <c r="K1844" i="27"/>
  <c r="L1844" i="27" s="1"/>
  <c r="W1843" i="27"/>
  <c r="X1843" i="27" s="1"/>
  <c r="Q1843" i="27"/>
  <c r="R1843" i="27" s="1"/>
  <c r="K1843" i="27"/>
  <c r="L1843" i="27" s="1"/>
  <c r="W1842" i="27"/>
  <c r="X1842" i="27" s="1"/>
  <c r="Q1842" i="27"/>
  <c r="R1842" i="27" s="1"/>
  <c r="K1842" i="27"/>
  <c r="L1842" i="27" s="1"/>
  <c r="W1841" i="27"/>
  <c r="X1841" i="27" s="1"/>
  <c r="Q1841" i="27"/>
  <c r="R1841" i="27" s="1"/>
  <c r="K1841" i="27"/>
  <c r="L1841" i="27" s="1"/>
  <c r="W1840" i="27"/>
  <c r="X1840" i="27" s="1"/>
  <c r="Q1840" i="27"/>
  <c r="R1840" i="27" s="1"/>
  <c r="K1840" i="27"/>
  <c r="L1840" i="27" s="1"/>
  <c r="W1839" i="27"/>
  <c r="X1839" i="27" s="1"/>
  <c r="Q1839" i="27"/>
  <c r="R1839" i="27" s="1"/>
  <c r="K1839" i="27"/>
  <c r="L1839" i="27" s="1"/>
  <c r="W1838" i="27"/>
  <c r="X1838" i="27" s="1"/>
  <c r="Q1838" i="27"/>
  <c r="R1838" i="27" s="1"/>
  <c r="K1838" i="27"/>
  <c r="L1838" i="27" s="1"/>
  <c r="W1837" i="27"/>
  <c r="X1837" i="27" s="1"/>
  <c r="Q1837" i="27"/>
  <c r="R1837" i="27" s="1"/>
  <c r="K1837" i="27"/>
  <c r="L1837" i="27" s="1"/>
  <c r="W1836" i="27"/>
  <c r="X1836" i="27" s="1"/>
  <c r="Q1836" i="27"/>
  <c r="R1836" i="27" s="1"/>
  <c r="K1836" i="27"/>
  <c r="L1836" i="27" s="1"/>
  <c r="W1835" i="27"/>
  <c r="X1835" i="27" s="1"/>
  <c r="Q1835" i="27"/>
  <c r="R1835" i="27" s="1"/>
  <c r="K1835" i="27"/>
  <c r="L1835" i="27" s="1"/>
  <c r="W1834" i="27"/>
  <c r="X1834" i="27" s="1"/>
  <c r="Q1834" i="27"/>
  <c r="R1834" i="27" s="1"/>
  <c r="K1834" i="27"/>
  <c r="L1834" i="27" s="1"/>
  <c r="W1833" i="27"/>
  <c r="X1833" i="27" s="1"/>
  <c r="Q1833" i="27"/>
  <c r="R1833" i="27" s="1"/>
  <c r="K1833" i="27"/>
  <c r="L1833" i="27" s="1"/>
  <c r="W1832" i="27"/>
  <c r="X1832" i="27" s="1"/>
  <c r="Q1832" i="27"/>
  <c r="R1832" i="27" s="1"/>
  <c r="K1832" i="27"/>
  <c r="L1832" i="27" s="1"/>
  <c r="W1831" i="27"/>
  <c r="X1831" i="27" s="1"/>
  <c r="Q1831" i="27"/>
  <c r="R1831" i="27" s="1"/>
  <c r="K1831" i="27"/>
  <c r="L1831" i="27" s="1"/>
  <c r="W1830" i="27"/>
  <c r="X1830" i="27" s="1"/>
  <c r="Q1830" i="27"/>
  <c r="K1830" i="27"/>
  <c r="L1830" i="27" s="1"/>
  <c r="W1829" i="27"/>
  <c r="X1829" i="27" s="1"/>
  <c r="Q1829" i="27"/>
  <c r="R1829" i="27" s="1"/>
  <c r="K1829" i="27"/>
  <c r="L1829" i="27" s="1"/>
  <c r="W1828" i="27"/>
  <c r="X1828" i="27" s="1"/>
  <c r="Q1828" i="27"/>
  <c r="R1828" i="27" s="1"/>
  <c r="K1828" i="27"/>
  <c r="W1827" i="27"/>
  <c r="X1827" i="27" s="1"/>
  <c r="Q1827" i="27"/>
  <c r="R1827" i="27" s="1"/>
  <c r="K1827" i="27"/>
  <c r="L1827" i="27" s="1"/>
  <c r="W1826" i="27"/>
  <c r="X1826" i="27" s="1"/>
  <c r="Q1826" i="27"/>
  <c r="R1826" i="27" s="1"/>
  <c r="K1826" i="27"/>
  <c r="L1826" i="27" s="1"/>
  <c r="W1825" i="27"/>
  <c r="X1825" i="27" s="1"/>
  <c r="Q1825" i="27"/>
  <c r="R1825" i="27" s="1"/>
  <c r="K1825" i="27"/>
  <c r="L1825" i="27" s="1"/>
  <c r="W1824" i="27"/>
  <c r="X1824" i="27" s="1"/>
  <c r="Q1824" i="27"/>
  <c r="R1824" i="27" s="1"/>
  <c r="K1824" i="27"/>
  <c r="W1823" i="27"/>
  <c r="X1823" i="27" s="1"/>
  <c r="Q1823" i="27"/>
  <c r="K1823" i="27"/>
  <c r="L1823" i="27" s="1"/>
  <c r="W1822" i="27"/>
  <c r="Q1822" i="27"/>
  <c r="K1822" i="27"/>
  <c r="W3485" i="27"/>
  <c r="X3485" i="27" s="1"/>
  <c r="Q3485" i="27"/>
  <c r="R3485" i="27" s="1"/>
  <c r="K3485" i="27"/>
  <c r="L3485" i="27" s="1"/>
  <c r="W3484" i="27"/>
  <c r="X3484" i="27" s="1"/>
  <c r="Q3484" i="27"/>
  <c r="R3484" i="27" s="1"/>
  <c r="K3484" i="27"/>
  <c r="L3484" i="27" s="1"/>
  <c r="W3483" i="27"/>
  <c r="X3483" i="27" s="1"/>
  <c r="Q3483" i="27"/>
  <c r="R3483" i="27" s="1"/>
  <c r="K3483" i="27"/>
  <c r="L3483" i="27" s="1"/>
  <c r="W3482" i="27"/>
  <c r="X3482" i="27" s="1"/>
  <c r="Q3482" i="27"/>
  <c r="R3482" i="27" s="1"/>
  <c r="K3482" i="27"/>
  <c r="L3482" i="27" s="1"/>
  <c r="W3481" i="27"/>
  <c r="X3481" i="27" s="1"/>
  <c r="Q3481" i="27"/>
  <c r="R3481" i="27" s="1"/>
  <c r="K3481" i="27"/>
  <c r="L3481" i="27" s="1"/>
  <c r="W3480" i="27"/>
  <c r="X3480" i="27" s="1"/>
  <c r="Q3480" i="27"/>
  <c r="R3480" i="27" s="1"/>
  <c r="K3480" i="27"/>
  <c r="L3480" i="27" s="1"/>
  <c r="W3479" i="27"/>
  <c r="X3479" i="27" s="1"/>
  <c r="Q3479" i="27"/>
  <c r="R3479" i="27" s="1"/>
  <c r="K3479" i="27"/>
  <c r="W3478" i="27"/>
  <c r="X3478" i="27" s="1"/>
  <c r="Q3478" i="27"/>
  <c r="R3478" i="27" s="1"/>
  <c r="K3478" i="27"/>
  <c r="L3478" i="27" s="1"/>
  <c r="W3477" i="27"/>
  <c r="X3477" i="27" s="1"/>
  <c r="Q3477" i="27"/>
  <c r="R3477" i="27" s="1"/>
  <c r="K3477" i="27"/>
  <c r="L3477" i="27" s="1"/>
  <c r="W3476" i="27"/>
  <c r="X3476" i="27" s="1"/>
  <c r="Q3476" i="27"/>
  <c r="R3476" i="27" s="1"/>
  <c r="K3476" i="27"/>
  <c r="L3476" i="27" s="1"/>
  <c r="W3475" i="27"/>
  <c r="X3475" i="27" s="1"/>
  <c r="Q3475" i="27"/>
  <c r="R3475" i="27" s="1"/>
  <c r="K3475" i="27"/>
  <c r="L3475" i="27" s="1"/>
  <c r="W3474" i="27"/>
  <c r="X3474" i="27" s="1"/>
  <c r="Q3474" i="27"/>
  <c r="R3474" i="27" s="1"/>
  <c r="K3474" i="27"/>
  <c r="L3474" i="27" s="1"/>
  <c r="W3473" i="27"/>
  <c r="X3473" i="27" s="1"/>
  <c r="Q3473" i="27"/>
  <c r="R3473" i="27" s="1"/>
  <c r="K3473" i="27"/>
  <c r="L3473" i="27" s="1"/>
  <c r="W3472" i="27"/>
  <c r="X3472" i="27" s="1"/>
  <c r="Q3472" i="27"/>
  <c r="R3472" i="27" s="1"/>
  <c r="K3472" i="27"/>
  <c r="L3472" i="27" s="1"/>
  <c r="W3471" i="27"/>
  <c r="X3471" i="27" s="1"/>
  <c r="Q3471" i="27"/>
  <c r="R3471" i="27" s="1"/>
  <c r="K3471" i="27"/>
  <c r="L3471" i="27" s="1"/>
  <c r="W3470" i="27"/>
  <c r="X3470" i="27" s="1"/>
  <c r="Q3470" i="27"/>
  <c r="R3470" i="27" s="1"/>
  <c r="K3470" i="27"/>
  <c r="L3470" i="27" s="1"/>
  <c r="W3469" i="27"/>
  <c r="X3469" i="27" s="1"/>
  <c r="Q3469" i="27"/>
  <c r="R3469" i="27" s="1"/>
  <c r="K3469" i="27"/>
  <c r="L3469" i="27" s="1"/>
  <c r="W3468" i="27"/>
  <c r="X3468" i="27" s="1"/>
  <c r="Q3468" i="27"/>
  <c r="R3468" i="27" s="1"/>
  <c r="K3468" i="27"/>
  <c r="L3468" i="27" s="1"/>
  <c r="W3467" i="27"/>
  <c r="X3467" i="27" s="1"/>
  <c r="Q3467" i="27"/>
  <c r="R3467" i="27" s="1"/>
  <c r="K3467" i="27"/>
  <c r="L3467" i="27" s="1"/>
  <c r="W3466" i="27"/>
  <c r="X3466" i="27" s="1"/>
  <c r="Q3466" i="27"/>
  <c r="R3466" i="27" s="1"/>
  <c r="K3466" i="27"/>
  <c r="L3466" i="27" s="1"/>
  <c r="W3465" i="27"/>
  <c r="X3465" i="27" s="1"/>
  <c r="Q3465" i="27"/>
  <c r="R3465" i="27" s="1"/>
  <c r="K3465" i="27"/>
  <c r="L3465" i="27" s="1"/>
  <c r="W3464" i="27"/>
  <c r="X3464" i="27" s="1"/>
  <c r="Q3464" i="27"/>
  <c r="R3464" i="27" s="1"/>
  <c r="K3464" i="27"/>
  <c r="L3464" i="27" s="1"/>
  <c r="W3463" i="27"/>
  <c r="X3463" i="27" s="1"/>
  <c r="Q3463" i="27"/>
  <c r="R3463" i="27" s="1"/>
  <c r="K3463" i="27"/>
  <c r="L3463" i="27" s="1"/>
  <c r="W3462" i="27"/>
  <c r="X3462" i="27" s="1"/>
  <c r="Q3462" i="27"/>
  <c r="R3462" i="27" s="1"/>
  <c r="K3462" i="27"/>
  <c r="L3462" i="27" s="1"/>
  <c r="W3461" i="27"/>
  <c r="X3461" i="27" s="1"/>
  <c r="Q3461" i="27"/>
  <c r="R3461" i="27" s="1"/>
  <c r="K3461" i="27"/>
  <c r="L3461" i="27" s="1"/>
  <c r="W3460" i="27"/>
  <c r="X3460" i="27" s="1"/>
  <c r="Q3460" i="27"/>
  <c r="R3460" i="27" s="1"/>
  <c r="K3460" i="27"/>
  <c r="L3460" i="27" s="1"/>
  <c r="W3459" i="27"/>
  <c r="X3459" i="27" s="1"/>
  <c r="Q3459" i="27"/>
  <c r="R3459" i="27" s="1"/>
  <c r="K3459" i="27"/>
  <c r="L3459" i="27" s="1"/>
  <c r="W3458" i="27"/>
  <c r="X3458" i="27" s="1"/>
  <c r="Q3458" i="27"/>
  <c r="R3458" i="27" s="1"/>
  <c r="K3458" i="27"/>
  <c r="L3458" i="27" s="1"/>
  <c r="W3457" i="27"/>
  <c r="X3457" i="27" s="1"/>
  <c r="Q3457" i="27"/>
  <c r="R3457" i="27" s="1"/>
  <c r="K3457" i="27"/>
  <c r="L3457" i="27" s="1"/>
  <c r="W3456" i="27"/>
  <c r="X3456" i="27" s="1"/>
  <c r="Q3456" i="27"/>
  <c r="R3456" i="27" s="1"/>
  <c r="K3456" i="27"/>
  <c r="L3456" i="27" s="1"/>
  <c r="W3455" i="27"/>
  <c r="X3455" i="27" s="1"/>
  <c r="Q3455" i="27"/>
  <c r="R3455" i="27" s="1"/>
  <c r="K3455" i="27"/>
  <c r="L3455" i="27" s="1"/>
  <c r="W3454" i="27"/>
  <c r="X3454" i="27" s="1"/>
  <c r="Q3454" i="27"/>
  <c r="R3454" i="27" s="1"/>
  <c r="K3454" i="27"/>
  <c r="L3454" i="27" s="1"/>
  <c r="W3453" i="27"/>
  <c r="X3453" i="27" s="1"/>
  <c r="Q3453" i="27"/>
  <c r="R3453" i="27" s="1"/>
  <c r="K3453" i="27"/>
  <c r="L3453" i="27" s="1"/>
  <c r="W3452" i="27"/>
  <c r="X3452" i="27" s="1"/>
  <c r="Q3452" i="27"/>
  <c r="K3452" i="27"/>
  <c r="L3452" i="27" s="1"/>
  <c r="W3451" i="27"/>
  <c r="X3451" i="27" s="1"/>
  <c r="Q3451" i="27"/>
  <c r="R3451" i="27" s="1"/>
  <c r="K3451" i="27"/>
  <c r="L3451" i="27" s="1"/>
  <c r="W3450" i="27"/>
  <c r="X3450" i="27" s="1"/>
  <c r="Q3450" i="27"/>
  <c r="R3450" i="27" s="1"/>
  <c r="K3450" i="27"/>
  <c r="L3450" i="27" s="1"/>
  <c r="W3449" i="27"/>
  <c r="X3449" i="27" s="1"/>
  <c r="Q3449" i="27"/>
  <c r="R3449" i="27" s="1"/>
  <c r="K3449" i="27"/>
  <c r="L3449" i="27" s="1"/>
  <c r="W3448" i="27"/>
  <c r="X3448" i="27" s="1"/>
  <c r="Q3448" i="27"/>
  <c r="R3448" i="27" s="1"/>
  <c r="K3448" i="27"/>
  <c r="L3448" i="27" s="1"/>
  <c r="W3447" i="27"/>
  <c r="X3447" i="27" s="1"/>
  <c r="Q3447" i="27"/>
  <c r="R3447" i="27" s="1"/>
  <c r="K3447" i="27"/>
  <c r="L3447" i="27" s="1"/>
  <c r="W3446" i="27"/>
  <c r="X3446" i="27" s="1"/>
  <c r="Q3446" i="27"/>
  <c r="R3446" i="27" s="1"/>
  <c r="K3446" i="27"/>
  <c r="L3446" i="27" s="1"/>
  <c r="W3445" i="27"/>
  <c r="X3445" i="27" s="1"/>
  <c r="Q3445" i="27"/>
  <c r="R3445" i="27" s="1"/>
  <c r="K3445" i="27"/>
  <c r="L3445" i="27" s="1"/>
  <c r="W3444" i="27"/>
  <c r="X3444" i="27" s="1"/>
  <c r="Q3444" i="27"/>
  <c r="R3444" i="27" s="1"/>
  <c r="K3444" i="27"/>
  <c r="L3444" i="27" s="1"/>
  <c r="W3443" i="27"/>
  <c r="X3443" i="27" s="1"/>
  <c r="Q3443" i="27"/>
  <c r="R3443" i="27" s="1"/>
  <c r="K3443" i="27"/>
  <c r="L3443" i="27" s="1"/>
  <c r="W3442" i="27"/>
  <c r="X3442" i="27" s="1"/>
  <c r="Q3442" i="27"/>
  <c r="R3442" i="27" s="1"/>
  <c r="K3442" i="27"/>
  <c r="L3442" i="27" s="1"/>
  <c r="W3441" i="27"/>
  <c r="X3441" i="27" s="1"/>
  <c r="Q3441" i="27"/>
  <c r="R3441" i="27" s="1"/>
  <c r="K3441" i="27"/>
  <c r="L3441" i="27" s="1"/>
  <c r="W3440" i="27"/>
  <c r="X3440" i="27" s="1"/>
  <c r="Q3440" i="27"/>
  <c r="R3440" i="27" s="1"/>
  <c r="K3440" i="27"/>
  <c r="L3440" i="27" s="1"/>
  <c r="W3439" i="27"/>
  <c r="X3439" i="27" s="1"/>
  <c r="Q3439" i="27"/>
  <c r="K3439" i="27"/>
  <c r="L3439" i="27" s="1"/>
  <c r="W3438" i="27"/>
  <c r="X3438" i="27" s="1"/>
  <c r="Q3438" i="27"/>
  <c r="K3438" i="27"/>
  <c r="L3438" i="27" s="1"/>
  <c r="W3437" i="27"/>
  <c r="X3437" i="27" s="1"/>
  <c r="Q3437" i="27"/>
  <c r="R3437" i="27" s="1"/>
  <c r="K3437" i="27"/>
  <c r="L3437" i="27" s="1"/>
  <c r="W3436" i="27"/>
  <c r="X3436" i="27" s="1"/>
  <c r="Q3436" i="27"/>
  <c r="K3436" i="27"/>
  <c r="L3436" i="27" s="1"/>
  <c r="W3435" i="27"/>
  <c r="Q3435" i="27"/>
  <c r="R3435" i="27" s="1"/>
  <c r="K3435" i="27"/>
  <c r="W3434" i="27"/>
  <c r="Q3434" i="27"/>
  <c r="R3434" i="27" s="1"/>
  <c r="K3434" i="27"/>
  <c r="W677" i="27"/>
  <c r="X677" i="27" s="1"/>
  <c r="Q677" i="27"/>
  <c r="R677" i="27" s="1"/>
  <c r="K677" i="27"/>
  <c r="L677" i="27" s="1"/>
  <c r="W676" i="27"/>
  <c r="X676" i="27" s="1"/>
  <c r="Q676" i="27"/>
  <c r="R676" i="27" s="1"/>
  <c r="K676" i="27"/>
  <c r="L676" i="27" s="1"/>
  <c r="W675" i="27"/>
  <c r="X675" i="27" s="1"/>
  <c r="Q675" i="27"/>
  <c r="R675" i="27" s="1"/>
  <c r="K675" i="27"/>
  <c r="L675" i="27" s="1"/>
  <c r="W674" i="27"/>
  <c r="X674" i="27" s="1"/>
  <c r="Q674" i="27"/>
  <c r="R674" i="27" s="1"/>
  <c r="K674" i="27"/>
  <c r="L674" i="27" s="1"/>
  <c r="W673" i="27"/>
  <c r="X673" i="27" s="1"/>
  <c r="Q673" i="27"/>
  <c r="R673" i="27" s="1"/>
  <c r="K673" i="27"/>
  <c r="L673" i="27" s="1"/>
  <c r="W672" i="27"/>
  <c r="X672" i="27" s="1"/>
  <c r="Q672" i="27"/>
  <c r="R672" i="27" s="1"/>
  <c r="K672" i="27"/>
  <c r="L672" i="27" s="1"/>
  <c r="W671" i="27"/>
  <c r="X671" i="27" s="1"/>
  <c r="Q671" i="27"/>
  <c r="R671" i="27" s="1"/>
  <c r="K671" i="27"/>
  <c r="L671" i="27" s="1"/>
  <c r="W670" i="27"/>
  <c r="X670" i="27" s="1"/>
  <c r="Q670" i="27"/>
  <c r="R670" i="27" s="1"/>
  <c r="K670" i="27"/>
  <c r="L670" i="27" s="1"/>
  <c r="W669" i="27"/>
  <c r="X669" i="27" s="1"/>
  <c r="Q669" i="27"/>
  <c r="R669" i="27" s="1"/>
  <c r="K669" i="27"/>
  <c r="L669" i="27" s="1"/>
  <c r="W668" i="27"/>
  <c r="X668" i="27" s="1"/>
  <c r="Q668" i="27"/>
  <c r="R668" i="27" s="1"/>
  <c r="K668" i="27"/>
  <c r="L668" i="27" s="1"/>
  <c r="W667" i="27"/>
  <c r="X667" i="27" s="1"/>
  <c r="Q667" i="27"/>
  <c r="R667" i="27" s="1"/>
  <c r="K667" i="27"/>
  <c r="L667" i="27" s="1"/>
  <c r="W666" i="27"/>
  <c r="X666" i="27" s="1"/>
  <c r="Q666" i="27"/>
  <c r="R666" i="27" s="1"/>
  <c r="K666" i="27"/>
  <c r="L666" i="27" s="1"/>
  <c r="W665" i="27"/>
  <c r="X665" i="27" s="1"/>
  <c r="Q665" i="27"/>
  <c r="R665" i="27" s="1"/>
  <c r="K665" i="27"/>
  <c r="L665" i="27" s="1"/>
  <c r="W664" i="27"/>
  <c r="X664" i="27" s="1"/>
  <c r="Q664" i="27"/>
  <c r="R664" i="27" s="1"/>
  <c r="K664" i="27"/>
  <c r="L664" i="27" s="1"/>
  <c r="W663" i="27"/>
  <c r="X663" i="27" s="1"/>
  <c r="Q663" i="27"/>
  <c r="R663" i="27" s="1"/>
  <c r="K663" i="27"/>
  <c r="W662" i="27"/>
  <c r="X662" i="27" s="1"/>
  <c r="Q662" i="27"/>
  <c r="R662" i="27" s="1"/>
  <c r="K662" i="27"/>
  <c r="L662" i="27" s="1"/>
  <c r="W661" i="27"/>
  <c r="X661" i="27" s="1"/>
  <c r="Q661" i="27"/>
  <c r="R661" i="27" s="1"/>
  <c r="K661" i="27"/>
  <c r="L661" i="27" s="1"/>
  <c r="W660" i="27"/>
  <c r="X660" i="27" s="1"/>
  <c r="Q660" i="27"/>
  <c r="R660" i="27" s="1"/>
  <c r="K660" i="27"/>
  <c r="L660" i="27" s="1"/>
  <c r="W659" i="27"/>
  <c r="X659" i="27" s="1"/>
  <c r="Q659" i="27"/>
  <c r="R659" i="27" s="1"/>
  <c r="K659" i="27"/>
  <c r="L659" i="27" s="1"/>
  <c r="W658" i="27"/>
  <c r="X658" i="27" s="1"/>
  <c r="Q658" i="27"/>
  <c r="R658" i="27" s="1"/>
  <c r="K658" i="27"/>
  <c r="L658" i="27" s="1"/>
  <c r="W657" i="27"/>
  <c r="X657" i="27" s="1"/>
  <c r="Q657" i="27"/>
  <c r="R657" i="27" s="1"/>
  <c r="K657" i="27"/>
  <c r="L657" i="27" s="1"/>
  <c r="W656" i="27"/>
  <c r="X656" i="27" s="1"/>
  <c r="Q656" i="27"/>
  <c r="R656" i="27" s="1"/>
  <c r="K656" i="27"/>
  <c r="L656" i="27" s="1"/>
  <c r="W655" i="27"/>
  <c r="X655" i="27" s="1"/>
  <c r="Q655" i="27"/>
  <c r="R655" i="27" s="1"/>
  <c r="K655" i="27"/>
  <c r="L655" i="27" s="1"/>
  <c r="W654" i="27"/>
  <c r="X654" i="27" s="1"/>
  <c r="Q654" i="27"/>
  <c r="R654" i="27" s="1"/>
  <c r="K654" i="27"/>
  <c r="L654" i="27" s="1"/>
  <c r="W653" i="27"/>
  <c r="X653" i="27" s="1"/>
  <c r="Q653" i="27"/>
  <c r="R653" i="27" s="1"/>
  <c r="K653" i="27"/>
  <c r="L653" i="27" s="1"/>
  <c r="W652" i="27"/>
  <c r="X652" i="27" s="1"/>
  <c r="Q652" i="27"/>
  <c r="R652" i="27" s="1"/>
  <c r="K652" i="27"/>
  <c r="L652" i="27" s="1"/>
  <c r="W651" i="27"/>
  <c r="X651" i="27" s="1"/>
  <c r="Q651" i="27"/>
  <c r="R651" i="27" s="1"/>
  <c r="K651" i="27"/>
  <c r="L651" i="27" s="1"/>
  <c r="W650" i="27"/>
  <c r="X650" i="27" s="1"/>
  <c r="Q650" i="27"/>
  <c r="R650" i="27" s="1"/>
  <c r="K650" i="27"/>
  <c r="L650" i="27" s="1"/>
  <c r="W649" i="27"/>
  <c r="X649" i="27" s="1"/>
  <c r="Q649" i="27"/>
  <c r="R649" i="27" s="1"/>
  <c r="K649" i="27"/>
  <c r="L649" i="27" s="1"/>
  <c r="W648" i="27"/>
  <c r="X648" i="27" s="1"/>
  <c r="Q648" i="27"/>
  <c r="R648" i="27" s="1"/>
  <c r="K648" i="27"/>
  <c r="L648" i="27" s="1"/>
  <c r="W647" i="27"/>
  <c r="X647" i="27" s="1"/>
  <c r="Q647" i="27"/>
  <c r="R647" i="27" s="1"/>
  <c r="K647" i="27"/>
  <c r="L647" i="27" s="1"/>
  <c r="W646" i="27"/>
  <c r="X646" i="27" s="1"/>
  <c r="Q646" i="27"/>
  <c r="R646" i="27" s="1"/>
  <c r="K646" i="27"/>
  <c r="L646" i="27" s="1"/>
  <c r="W645" i="27"/>
  <c r="X645" i="27" s="1"/>
  <c r="Q645" i="27"/>
  <c r="R645" i="27" s="1"/>
  <c r="K645" i="27"/>
  <c r="L645" i="27" s="1"/>
  <c r="W644" i="27"/>
  <c r="X644" i="27" s="1"/>
  <c r="Q644" i="27"/>
  <c r="R644" i="27" s="1"/>
  <c r="K644" i="27"/>
  <c r="L644" i="27" s="1"/>
  <c r="W643" i="27"/>
  <c r="Q643" i="27"/>
  <c r="R643" i="27" s="1"/>
  <c r="K643" i="27"/>
  <c r="L643" i="27" s="1"/>
  <c r="W642" i="27"/>
  <c r="X642" i="27" s="1"/>
  <c r="Q642" i="27"/>
  <c r="R642" i="27" s="1"/>
  <c r="K642" i="27"/>
  <c r="L642" i="27" s="1"/>
  <c r="W641" i="27"/>
  <c r="X641" i="27" s="1"/>
  <c r="Q641" i="27"/>
  <c r="R641" i="27" s="1"/>
  <c r="K641" i="27"/>
  <c r="L641" i="27" s="1"/>
  <c r="W640" i="27"/>
  <c r="X640" i="27" s="1"/>
  <c r="Q640" i="27"/>
  <c r="R640" i="27" s="1"/>
  <c r="K640" i="27"/>
  <c r="L640" i="27" s="1"/>
  <c r="W639" i="27"/>
  <c r="X639" i="27" s="1"/>
  <c r="Q639" i="27"/>
  <c r="R639" i="27" s="1"/>
  <c r="K639" i="27"/>
  <c r="L639" i="27" s="1"/>
  <c r="W638" i="27"/>
  <c r="X638" i="27" s="1"/>
  <c r="Q638" i="27"/>
  <c r="R638" i="27" s="1"/>
  <c r="K638" i="27"/>
  <c r="L638" i="27" s="1"/>
  <c r="W637" i="27"/>
  <c r="X637" i="27" s="1"/>
  <c r="Q637" i="27"/>
  <c r="R637" i="27" s="1"/>
  <c r="K637" i="27"/>
  <c r="L637" i="27" s="1"/>
  <c r="W636" i="27"/>
  <c r="X636" i="27" s="1"/>
  <c r="Q636" i="27"/>
  <c r="R636" i="27" s="1"/>
  <c r="K636" i="27"/>
  <c r="L636" i="27" s="1"/>
  <c r="W635" i="27"/>
  <c r="X635" i="27" s="1"/>
  <c r="Q635" i="27"/>
  <c r="R635" i="27" s="1"/>
  <c r="K635" i="27"/>
  <c r="L635" i="27" s="1"/>
  <c r="W634" i="27"/>
  <c r="X634" i="27" s="1"/>
  <c r="Q634" i="27"/>
  <c r="R634" i="27" s="1"/>
  <c r="K634" i="27"/>
  <c r="L634" i="27" s="1"/>
  <c r="W633" i="27"/>
  <c r="Q633" i="27"/>
  <c r="R633" i="27" s="1"/>
  <c r="K633" i="27"/>
  <c r="L633" i="27" s="1"/>
  <c r="W632" i="27"/>
  <c r="X632" i="27" s="1"/>
  <c r="Q632" i="27"/>
  <c r="K632" i="27"/>
  <c r="L632" i="27" s="1"/>
  <c r="W631" i="27"/>
  <c r="X631" i="27" s="1"/>
  <c r="Q631" i="27"/>
  <c r="R631" i="27" s="1"/>
  <c r="K631" i="27"/>
  <c r="L631" i="27" s="1"/>
  <c r="W630" i="27"/>
  <c r="X630" i="27" s="1"/>
  <c r="Q630" i="27"/>
  <c r="K630" i="27"/>
  <c r="L630" i="27" s="1"/>
  <c r="W629" i="27"/>
  <c r="X629" i="27" s="1"/>
  <c r="Q629" i="27"/>
  <c r="R629" i="27" s="1"/>
  <c r="K629" i="27"/>
  <c r="L629" i="27" s="1"/>
  <c r="W628" i="27"/>
  <c r="X628" i="27" s="1"/>
  <c r="Q628" i="27"/>
  <c r="R628" i="27" s="1"/>
  <c r="K628" i="27"/>
  <c r="W627" i="27"/>
  <c r="Q627" i="27"/>
  <c r="K627" i="27"/>
  <c r="L627" i="27" s="1"/>
  <c r="W626" i="27"/>
  <c r="Q626" i="27"/>
  <c r="K626" i="27"/>
  <c r="W1145" i="27"/>
  <c r="X1145" i="27" s="1"/>
  <c r="Q1145" i="27"/>
  <c r="R1145" i="27" s="1"/>
  <c r="K1145" i="27"/>
  <c r="L1145" i="27" s="1"/>
  <c r="W1144" i="27"/>
  <c r="X1144" i="27" s="1"/>
  <c r="Q1144" i="27"/>
  <c r="R1144" i="27" s="1"/>
  <c r="K1144" i="27"/>
  <c r="L1144" i="27" s="1"/>
  <c r="W1143" i="27"/>
  <c r="X1143" i="27" s="1"/>
  <c r="Q1143" i="27"/>
  <c r="R1143" i="27" s="1"/>
  <c r="K1143" i="27"/>
  <c r="L1143" i="27" s="1"/>
  <c r="W1142" i="27"/>
  <c r="X1142" i="27" s="1"/>
  <c r="Q1142" i="27"/>
  <c r="R1142" i="27" s="1"/>
  <c r="K1142" i="27"/>
  <c r="L1142" i="27" s="1"/>
  <c r="W1141" i="27"/>
  <c r="X1141" i="27" s="1"/>
  <c r="Q1141" i="27"/>
  <c r="R1141" i="27" s="1"/>
  <c r="K1141" i="27"/>
  <c r="L1141" i="27" s="1"/>
  <c r="W1140" i="27"/>
  <c r="X1140" i="27" s="1"/>
  <c r="Q1140" i="27"/>
  <c r="R1140" i="27" s="1"/>
  <c r="K1140" i="27"/>
  <c r="L1140" i="27" s="1"/>
  <c r="W1139" i="27"/>
  <c r="X1139" i="27" s="1"/>
  <c r="Q1139" i="27"/>
  <c r="R1139" i="27" s="1"/>
  <c r="K1139" i="27"/>
  <c r="L1139" i="27" s="1"/>
  <c r="W1138" i="27"/>
  <c r="X1138" i="27" s="1"/>
  <c r="Q1138" i="27"/>
  <c r="R1138" i="27" s="1"/>
  <c r="K1138" i="27"/>
  <c r="L1138" i="27" s="1"/>
  <c r="W1137" i="27"/>
  <c r="X1137" i="27" s="1"/>
  <c r="Q1137" i="27"/>
  <c r="R1137" i="27" s="1"/>
  <c r="K1137" i="27"/>
  <c r="L1137" i="27" s="1"/>
  <c r="W1136" i="27"/>
  <c r="X1136" i="27" s="1"/>
  <c r="Q1136" i="27"/>
  <c r="R1136" i="27" s="1"/>
  <c r="K1136" i="27"/>
  <c r="L1136" i="27" s="1"/>
  <c r="W1135" i="27"/>
  <c r="X1135" i="27" s="1"/>
  <c r="Q1135" i="27"/>
  <c r="R1135" i="27" s="1"/>
  <c r="K1135" i="27"/>
  <c r="W1134" i="27"/>
  <c r="X1134" i="27" s="1"/>
  <c r="Q1134" i="27"/>
  <c r="R1134" i="27" s="1"/>
  <c r="K1134" i="27"/>
  <c r="L1134" i="27" s="1"/>
  <c r="W1133" i="27"/>
  <c r="X1133" i="27" s="1"/>
  <c r="Q1133" i="27"/>
  <c r="R1133" i="27" s="1"/>
  <c r="K1133" i="27"/>
  <c r="L1133" i="27" s="1"/>
  <c r="W1132" i="27"/>
  <c r="X1132" i="27" s="1"/>
  <c r="Q1132" i="27"/>
  <c r="R1132" i="27" s="1"/>
  <c r="K1132" i="27"/>
  <c r="L1132" i="27" s="1"/>
  <c r="W1131" i="27"/>
  <c r="X1131" i="27" s="1"/>
  <c r="Q1131" i="27"/>
  <c r="R1131" i="27" s="1"/>
  <c r="K1131" i="27"/>
  <c r="L1131" i="27" s="1"/>
  <c r="W1130" i="27"/>
  <c r="X1130" i="27" s="1"/>
  <c r="Q1130" i="27"/>
  <c r="R1130" i="27" s="1"/>
  <c r="K1130" i="27"/>
  <c r="L1130" i="27" s="1"/>
  <c r="W1129" i="27"/>
  <c r="X1129" i="27" s="1"/>
  <c r="Q1129" i="27"/>
  <c r="R1129" i="27" s="1"/>
  <c r="K1129" i="27"/>
  <c r="L1129" i="27" s="1"/>
  <c r="W1128" i="27"/>
  <c r="X1128" i="27" s="1"/>
  <c r="Q1128" i="27"/>
  <c r="R1128" i="27" s="1"/>
  <c r="K1128" i="27"/>
  <c r="L1128" i="27" s="1"/>
  <c r="W1127" i="27"/>
  <c r="X1127" i="27" s="1"/>
  <c r="Q1127" i="27"/>
  <c r="R1127" i="27" s="1"/>
  <c r="K1127" i="27"/>
  <c r="L1127" i="27" s="1"/>
  <c r="W1126" i="27"/>
  <c r="X1126" i="27" s="1"/>
  <c r="Q1126" i="27"/>
  <c r="R1126" i="27" s="1"/>
  <c r="K1126" i="27"/>
  <c r="L1126" i="27" s="1"/>
  <c r="W1125" i="27"/>
  <c r="X1125" i="27" s="1"/>
  <c r="Q1125" i="27"/>
  <c r="R1125" i="27" s="1"/>
  <c r="K1125" i="27"/>
  <c r="L1125" i="27" s="1"/>
  <c r="W1124" i="27"/>
  <c r="X1124" i="27" s="1"/>
  <c r="Q1124" i="27"/>
  <c r="R1124" i="27" s="1"/>
  <c r="K1124" i="27"/>
  <c r="L1124" i="27" s="1"/>
  <c r="W1123" i="27"/>
  <c r="X1123" i="27" s="1"/>
  <c r="Q1123" i="27"/>
  <c r="R1123" i="27" s="1"/>
  <c r="K1123" i="27"/>
  <c r="L1123" i="27" s="1"/>
  <c r="W1122" i="27"/>
  <c r="X1122" i="27" s="1"/>
  <c r="Q1122" i="27"/>
  <c r="R1122" i="27" s="1"/>
  <c r="K1122" i="27"/>
  <c r="L1122" i="27" s="1"/>
  <c r="W1121" i="27"/>
  <c r="X1121" i="27" s="1"/>
  <c r="Q1121" i="27"/>
  <c r="R1121" i="27" s="1"/>
  <c r="K1121" i="27"/>
  <c r="L1121" i="27" s="1"/>
  <c r="W1120" i="27"/>
  <c r="X1120" i="27" s="1"/>
  <c r="Q1120" i="27"/>
  <c r="R1120" i="27" s="1"/>
  <c r="K1120" i="27"/>
  <c r="L1120" i="27" s="1"/>
  <c r="W1119" i="27"/>
  <c r="X1119" i="27" s="1"/>
  <c r="Q1119" i="27"/>
  <c r="R1119" i="27" s="1"/>
  <c r="K1119" i="27"/>
  <c r="W1118" i="27"/>
  <c r="X1118" i="27" s="1"/>
  <c r="Q1118" i="27"/>
  <c r="R1118" i="27" s="1"/>
  <c r="K1118" i="27"/>
  <c r="L1118" i="27" s="1"/>
  <c r="W1117" i="27"/>
  <c r="X1117" i="27" s="1"/>
  <c r="Q1117" i="27"/>
  <c r="R1117" i="27" s="1"/>
  <c r="K1117" i="27"/>
  <c r="W1116" i="27"/>
  <c r="X1116" i="27" s="1"/>
  <c r="Q1116" i="27"/>
  <c r="R1116" i="27" s="1"/>
  <c r="K1116" i="27"/>
  <c r="L1116" i="27" s="1"/>
  <c r="W1115" i="27"/>
  <c r="X1115" i="27" s="1"/>
  <c r="Q1115" i="27"/>
  <c r="R1115" i="27" s="1"/>
  <c r="K1115" i="27"/>
  <c r="L1115" i="27" s="1"/>
  <c r="W1114" i="27"/>
  <c r="X1114" i="27" s="1"/>
  <c r="Q1114" i="27"/>
  <c r="R1114" i="27" s="1"/>
  <c r="K1114" i="27"/>
  <c r="L1114" i="27" s="1"/>
  <c r="W1113" i="27"/>
  <c r="X1113" i="27" s="1"/>
  <c r="Q1113" i="27"/>
  <c r="R1113" i="27" s="1"/>
  <c r="K1113" i="27"/>
  <c r="L1113" i="27" s="1"/>
  <c r="W1112" i="27"/>
  <c r="X1112" i="27" s="1"/>
  <c r="Q1112" i="27"/>
  <c r="R1112" i="27" s="1"/>
  <c r="K1112" i="27"/>
  <c r="L1112" i="27" s="1"/>
  <c r="W1111" i="27"/>
  <c r="X1111" i="27" s="1"/>
  <c r="Q1111" i="27"/>
  <c r="R1111" i="27" s="1"/>
  <c r="K1111" i="27"/>
  <c r="L1111" i="27" s="1"/>
  <c r="W1110" i="27"/>
  <c r="X1110" i="27" s="1"/>
  <c r="Q1110" i="27"/>
  <c r="R1110" i="27" s="1"/>
  <c r="K1110" i="27"/>
  <c r="L1110" i="27" s="1"/>
  <c r="W1109" i="27"/>
  <c r="X1109" i="27" s="1"/>
  <c r="Q1109" i="27"/>
  <c r="R1109" i="27" s="1"/>
  <c r="K1109" i="27"/>
  <c r="L1109" i="27" s="1"/>
  <c r="W1108" i="27"/>
  <c r="X1108" i="27" s="1"/>
  <c r="Q1108" i="27"/>
  <c r="R1108" i="27" s="1"/>
  <c r="K1108" i="27"/>
  <c r="L1108" i="27" s="1"/>
  <c r="W1107" i="27"/>
  <c r="X1107" i="27" s="1"/>
  <c r="Q1107" i="27"/>
  <c r="R1107" i="27" s="1"/>
  <c r="K1107" i="27"/>
  <c r="L1107" i="27" s="1"/>
  <c r="W1106" i="27"/>
  <c r="X1106" i="27" s="1"/>
  <c r="Q1106" i="27"/>
  <c r="R1106" i="27" s="1"/>
  <c r="K1106" i="27"/>
  <c r="W1105" i="27"/>
  <c r="X1105" i="27" s="1"/>
  <c r="Q1105" i="27"/>
  <c r="R1105" i="27" s="1"/>
  <c r="K1105" i="27"/>
  <c r="L1105" i="27" s="1"/>
  <c r="W1104" i="27"/>
  <c r="Q1104" i="27"/>
  <c r="R1104" i="27" s="1"/>
  <c r="K1104" i="27"/>
  <c r="L1104" i="27" s="1"/>
  <c r="W1103" i="27"/>
  <c r="X1103" i="27" s="1"/>
  <c r="Q1103" i="27"/>
  <c r="R1103" i="27" s="1"/>
  <c r="K1103" i="27"/>
  <c r="L1103" i="27" s="1"/>
  <c r="W1102" i="27"/>
  <c r="X1102" i="27" s="1"/>
  <c r="Q1102" i="27"/>
  <c r="R1102" i="27" s="1"/>
  <c r="K1102" i="27"/>
  <c r="L1102" i="27" s="1"/>
  <c r="W1101" i="27"/>
  <c r="X1101" i="27" s="1"/>
  <c r="Q1101" i="27"/>
  <c r="R1101" i="27" s="1"/>
  <c r="K1101" i="27"/>
  <c r="L1101" i="27" s="1"/>
  <c r="W1100" i="27"/>
  <c r="X1100" i="27" s="1"/>
  <c r="Q1100" i="27"/>
  <c r="R1100" i="27" s="1"/>
  <c r="K1100" i="27"/>
  <c r="L1100" i="27" s="1"/>
  <c r="W1099" i="27"/>
  <c r="X1099" i="27" s="1"/>
  <c r="Q1099" i="27"/>
  <c r="R1099" i="27" s="1"/>
  <c r="K1099" i="27"/>
  <c r="W1098" i="27"/>
  <c r="X1098" i="27" s="1"/>
  <c r="Q1098" i="27"/>
  <c r="R1098" i="27" s="1"/>
  <c r="K1098" i="27"/>
  <c r="L1098" i="27" s="1"/>
  <c r="W1097" i="27"/>
  <c r="X1097" i="27" s="1"/>
  <c r="Q1097" i="27"/>
  <c r="K1097" i="27"/>
  <c r="L1097" i="27" s="1"/>
  <c r="W1096" i="27"/>
  <c r="X1096" i="27" s="1"/>
  <c r="Q1096" i="27"/>
  <c r="R1096" i="27" s="1"/>
  <c r="K1096" i="27"/>
  <c r="L1096" i="27" s="1"/>
  <c r="W1095" i="27"/>
  <c r="Q1095" i="27"/>
  <c r="K1095" i="27"/>
  <c r="W1094" i="27"/>
  <c r="Q1094" i="27"/>
  <c r="K1094" i="27"/>
  <c r="W625" i="27"/>
  <c r="X625" i="27" s="1"/>
  <c r="Q625" i="27"/>
  <c r="R625" i="27" s="1"/>
  <c r="K625" i="27"/>
  <c r="L625" i="27" s="1"/>
  <c r="W624" i="27"/>
  <c r="Q624" i="27"/>
  <c r="R624" i="27" s="1"/>
  <c r="K624" i="27"/>
  <c r="L624" i="27" s="1"/>
  <c r="W623" i="27"/>
  <c r="X623" i="27" s="1"/>
  <c r="Q623" i="27"/>
  <c r="R623" i="27" s="1"/>
  <c r="K623" i="27"/>
  <c r="L623" i="27" s="1"/>
  <c r="W622" i="27"/>
  <c r="X622" i="27" s="1"/>
  <c r="Q622" i="27"/>
  <c r="R622" i="27" s="1"/>
  <c r="K622" i="27"/>
  <c r="L622" i="27" s="1"/>
  <c r="W621" i="27"/>
  <c r="X621" i="27" s="1"/>
  <c r="Q621" i="27"/>
  <c r="R621" i="27" s="1"/>
  <c r="K621" i="27"/>
  <c r="L621" i="27" s="1"/>
  <c r="W620" i="27"/>
  <c r="X620" i="27" s="1"/>
  <c r="Q620" i="27"/>
  <c r="R620" i="27" s="1"/>
  <c r="K620" i="27"/>
  <c r="L620" i="27" s="1"/>
  <c r="W619" i="27"/>
  <c r="X619" i="27" s="1"/>
  <c r="Q619" i="27"/>
  <c r="R619" i="27" s="1"/>
  <c r="K619" i="27"/>
  <c r="L619" i="27" s="1"/>
  <c r="W618" i="27"/>
  <c r="X618" i="27" s="1"/>
  <c r="Q618" i="27"/>
  <c r="R618" i="27" s="1"/>
  <c r="K618" i="27"/>
  <c r="L618" i="27" s="1"/>
  <c r="W617" i="27"/>
  <c r="X617" i="27" s="1"/>
  <c r="Q617" i="27"/>
  <c r="R617" i="27" s="1"/>
  <c r="K617" i="27"/>
  <c r="L617" i="27" s="1"/>
  <c r="W616" i="27"/>
  <c r="X616" i="27" s="1"/>
  <c r="Q616" i="27"/>
  <c r="R616" i="27" s="1"/>
  <c r="K616" i="27"/>
  <c r="L616" i="27" s="1"/>
  <c r="W615" i="27"/>
  <c r="X615" i="27" s="1"/>
  <c r="Q615" i="27"/>
  <c r="R615" i="27" s="1"/>
  <c r="K615" i="27"/>
  <c r="L615" i="27" s="1"/>
  <c r="W614" i="27"/>
  <c r="X614" i="27" s="1"/>
  <c r="Q614" i="27"/>
  <c r="R614" i="27" s="1"/>
  <c r="K614" i="27"/>
  <c r="L614" i="27" s="1"/>
  <c r="W613" i="27"/>
  <c r="X613" i="27" s="1"/>
  <c r="Q613" i="27"/>
  <c r="R613" i="27" s="1"/>
  <c r="K613" i="27"/>
  <c r="L613" i="27" s="1"/>
  <c r="W612" i="27"/>
  <c r="X612" i="27" s="1"/>
  <c r="Q612" i="27"/>
  <c r="R612" i="27" s="1"/>
  <c r="K612" i="27"/>
  <c r="L612" i="27" s="1"/>
  <c r="W611" i="27"/>
  <c r="X611" i="27" s="1"/>
  <c r="Q611" i="27"/>
  <c r="R611" i="27" s="1"/>
  <c r="K611" i="27"/>
  <c r="L611" i="27" s="1"/>
  <c r="W610" i="27"/>
  <c r="X610" i="27" s="1"/>
  <c r="Q610" i="27"/>
  <c r="R610" i="27" s="1"/>
  <c r="K610" i="27"/>
  <c r="L610" i="27" s="1"/>
  <c r="W609" i="27"/>
  <c r="X609" i="27" s="1"/>
  <c r="Q609" i="27"/>
  <c r="R609" i="27" s="1"/>
  <c r="K609" i="27"/>
  <c r="L609" i="27" s="1"/>
  <c r="W608" i="27"/>
  <c r="X608" i="27" s="1"/>
  <c r="Q608" i="27"/>
  <c r="R608" i="27" s="1"/>
  <c r="K608" i="27"/>
  <c r="L608" i="27" s="1"/>
  <c r="W607" i="27"/>
  <c r="X607" i="27" s="1"/>
  <c r="Q607" i="27"/>
  <c r="R607" i="27" s="1"/>
  <c r="K607" i="27"/>
  <c r="W606" i="27"/>
  <c r="X606" i="27" s="1"/>
  <c r="Q606" i="27"/>
  <c r="R606" i="27" s="1"/>
  <c r="K606" i="27"/>
  <c r="L606" i="27" s="1"/>
  <c r="W605" i="27"/>
  <c r="X605" i="27" s="1"/>
  <c r="Q605" i="27"/>
  <c r="R605" i="27" s="1"/>
  <c r="K605" i="27"/>
  <c r="L605" i="27" s="1"/>
  <c r="W604" i="27"/>
  <c r="X604" i="27" s="1"/>
  <c r="Q604" i="27"/>
  <c r="R604" i="27" s="1"/>
  <c r="K604" i="27"/>
  <c r="L604" i="27" s="1"/>
  <c r="W603" i="27"/>
  <c r="X603" i="27" s="1"/>
  <c r="Q603" i="27"/>
  <c r="R603" i="27" s="1"/>
  <c r="K603" i="27"/>
  <c r="L603" i="27" s="1"/>
  <c r="W602" i="27"/>
  <c r="X602" i="27" s="1"/>
  <c r="Q602" i="27"/>
  <c r="R602" i="27" s="1"/>
  <c r="K602" i="27"/>
  <c r="L602" i="27" s="1"/>
  <c r="W601" i="27"/>
  <c r="X601" i="27" s="1"/>
  <c r="Q601" i="27"/>
  <c r="R601" i="27" s="1"/>
  <c r="K601" i="27"/>
  <c r="L601" i="27" s="1"/>
  <c r="W600" i="27"/>
  <c r="X600" i="27" s="1"/>
  <c r="Q600" i="27"/>
  <c r="R600" i="27" s="1"/>
  <c r="K600" i="27"/>
  <c r="L600" i="27" s="1"/>
  <c r="W599" i="27"/>
  <c r="X599" i="27" s="1"/>
  <c r="Q599" i="27"/>
  <c r="R599" i="27" s="1"/>
  <c r="K599" i="27"/>
  <c r="L599" i="27" s="1"/>
  <c r="W598" i="27"/>
  <c r="X598" i="27" s="1"/>
  <c r="Q598" i="27"/>
  <c r="R598" i="27" s="1"/>
  <c r="K598" i="27"/>
  <c r="L598" i="27" s="1"/>
  <c r="W597" i="27"/>
  <c r="X597" i="27" s="1"/>
  <c r="Q597" i="27"/>
  <c r="R597" i="27" s="1"/>
  <c r="K597" i="27"/>
  <c r="L597" i="27" s="1"/>
  <c r="W596" i="27"/>
  <c r="X596" i="27" s="1"/>
  <c r="Q596" i="27"/>
  <c r="R596" i="27" s="1"/>
  <c r="K596" i="27"/>
  <c r="L596" i="27" s="1"/>
  <c r="W595" i="27"/>
  <c r="X595" i="27" s="1"/>
  <c r="Q595" i="27"/>
  <c r="R595" i="27" s="1"/>
  <c r="K595" i="27"/>
  <c r="L595" i="27" s="1"/>
  <c r="W594" i="27"/>
  <c r="X594" i="27" s="1"/>
  <c r="Q594" i="27"/>
  <c r="K594" i="27"/>
  <c r="L594" i="27" s="1"/>
  <c r="W593" i="27"/>
  <c r="X593" i="27" s="1"/>
  <c r="Q593" i="27"/>
  <c r="R593" i="27" s="1"/>
  <c r="K593" i="27"/>
  <c r="L593" i="27" s="1"/>
  <c r="W592" i="27"/>
  <c r="X592" i="27" s="1"/>
  <c r="Q592" i="27"/>
  <c r="R592" i="27" s="1"/>
  <c r="K592" i="27"/>
  <c r="L592" i="27" s="1"/>
  <c r="W591" i="27"/>
  <c r="X591" i="27" s="1"/>
  <c r="Q591" i="27"/>
  <c r="R591" i="27" s="1"/>
  <c r="K591" i="27"/>
  <c r="L591" i="27" s="1"/>
  <c r="W590" i="27"/>
  <c r="X590" i="27" s="1"/>
  <c r="Q590" i="27"/>
  <c r="R590" i="27" s="1"/>
  <c r="K590" i="27"/>
  <c r="L590" i="27" s="1"/>
  <c r="W589" i="27"/>
  <c r="X589" i="27" s="1"/>
  <c r="Q589" i="27"/>
  <c r="R589" i="27" s="1"/>
  <c r="K589" i="27"/>
  <c r="L589" i="27" s="1"/>
  <c r="W588" i="27"/>
  <c r="X588" i="27" s="1"/>
  <c r="Q588" i="27"/>
  <c r="R588" i="27" s="1"/>
  <c r="K588" i="27"/>
  <c r="L588" i="27" s="1"/>
  <c r="W587" i="27"/>
  <c r="X587" i="27" s="1"/>
  <c r="Q587" i="27"/>
  <c r="R587" i="27" s="1"/>
  <c r="K587" i="27"/>
  <c r="W586" i="27"/>
  <c r="Q586" i="27"/>
  <c r="R586" i="27" s="1"/>
  <c r="K586" i="27"/>
  <c r="L586" i="27" s="1"/>
  <c r="W585" i="27"/>
  <c r="X585" i="27" s="1"/>
  <c r="Q585" i="27"/>
  <c r="R585" i="27" s="1"/>
  <c r="K585" i="27"/>
  <c r="L585" i="27" s="1"/>
  <c r="W584" i="27"/>
  <c r="X584" i="27" s="1"/>
  <c r="Q584" i="27"/>
  <c r="R584" i="27" s="1"/>
  <c r="K584" i="27"/>
  <c r="L584" i="27" s="1"/>
  <c r="W583" i="27"/>
  <c r="X583" i="27" s="1"/>
  <c r="Q583" i="27"/>
  <c r="R583" i="27" s="1"/>
  <c r="K583" i="27"/>
  <c r="L583" i="27" s="1"/>
  <c r="W582" i="27"/>
  <c r="X582" i="27" s="1"/>
  <c r="Q582" i="27"/>
  <c r="R582" i="27" s="1"/>
  <c r="K582" i="27"/>
  <c r="L582" i="27" s="1"/>
  <c r="W581" i="27"/>
  <c r="X581" i="27" s="1"/>
  <c r="Q581" i="27"/>
  <c r="R581" i="27" s="1"/>
  <c r="K581" i="27"/>
  <c r="L581" i="27" s="1"/>
  <c r="W580" i="27"/>
  <c r="X580" i="27" s="1"/>
  <c r="Q580" i="27"/>
  <c r="R580" i="27" s="1"/>
  <c r="K580" i="27"/>
  <c r="L580" i="27" s="1"/>
  <c r="W579" i="27"/>
  <c r="X579" i="27" s="1"/>
  <c r="Q579" i="27"/>
  <c r="R579" i="27" s="1"/>
  <c r="K579" i="27"/>
  <c r="L579" i="27" s="1"/>
  <c r="W578" i="27"/>
  <c r="X578" i="27" s="1"/>
  <c r="Q578" i="27"/>
  <c r="K578" i="27"/>
  <c r="L578" i="27" s="1"/>
  <c r="W577" i="27"/>
  <c r="X577" i="27" s="1"/>
  <c r="Q577" i="27"/>
  <c r="R577" i="27" s="1"/>
  <c r="K577" i="27"/>
  <c r="L577" i="27" s="1"/>
  <c r="W576" i="27"/>
  <c r="Q576" i="27"/>
  <c r="K576" i="27"/>
  <c r="W575" i="27"/>
  <c r="Q575" i="27"/>
  <c r="R575" i="27" s="1"/>
  <c r="K575" i="27"/>
  <c r="L575" i="27" s="1"/>
  <c r="W574" i="27"/>
  <c r="Q574" i="27"/>
  <c r="K574" i="27"/>
  <c r="W2705" i="27"/>
  <c r="X2705" i="27" s="1"/>
  <c r="Q2705" i="27"/>
  <c r="R2705" i="27" s="1"/>
  <c r="K2705" i="27"/>
  <c r="W2704" i="27"/>
  <c r="X2704" i="27" s="1"/>
  <c r="Q2704" i="27"/>
  <c r="R2704" i="27" s="1"/>
  <c r="K2704" i="27"/>
  <c r="L2704" i="27" s="1"/>
  <c r="W2703" i="27"/>
  <c r="X2703" i="27" s="1"/>
  <c r="Q2703" i="27"/>
  <c r="R2703" i="27" s="1"/>
  <c r="K2703" i="27"/>
  <c r="L2703" i="27" s="1"/>
  <c r="W2702" i="27"/>
  <c r="X2702" i="27" s="1"/>
  <c r="Q2702" i="27"/>
  <c r="R2702" i="27" s="1"/>
  <c r="K2702" i="27"/>
  <c r="L2702" i="27" s="1"/>
  <c r="W2701" i="27"/>
  <c r="X2701" i="27" s="1"/>
  <c r="Q2701" i="27"/>
  <c r="R2701" i="27" s="1"/>
  <c r="K2701" i="27"/>
  <c r="L2701" i="27" s="1"/>
  <c r="W2700" i="27"/>
  <c r="X2700" i="27" s="1"/>
  <c r="Q2700" i="27"/>
  <c r="R2700" i="27" s="1"/>
  <c r="K2700" i="27"/>
  <c r="L2700" i="27" s="1"/>
  <c r="W2699" i="27"/>
  <c r="X2699" i="27" s="1"/>
  <c r="Q2699" i="27"/>
  <c r="R2699" i="27" s="1"/>
  <c r="K2699" i="27"/>
  <c r="L2699" i="27" s="1"/>
  <c r="W2698" i="27"/>
  <c r="X2698" i="27" s="1"/>
  <c r="Q2698" i="27"/>
  <c r="R2698" i="27" s="1"/>
  <c r="K2698" i="27"/>
  <c r="L2698" i="27" s="1"/>
  <c r="W2697" i="27"/>
  <c r="X2697" i="27" s="1"/>
  <c r="Q2697" i="27"/>
  <c r="R2697" i="27" s="1"/>
  <c r="K2697" i="27"/>
  <c r="L2697" i="27" s="1"/>
  <c r="W2696" i="27"/>
  <c r="X2696" i="27" s="1"/>
  <c r="Q2696" i="27"/>
  <c r="R2696" i="27" s="1"/>
  <c r="K2696" i="27"/>
  <c r="L2696" i="27" s="1"/>
  <c r="W2695" i="27"/>
  <c r="X2695" i="27" s="1"/>
  <c r="Q2695" i="27"/>
  <c r="R2695" i="27" s="1"/>
  <c r="K2695" i="27"/>
  <c r="L2695" i="27" s="1"/>
  <c r="W2694" i="27"/>
  <c r="X2694" i="27" s="1"/>
  <c r="Q2694" i="27"/>
  <c r="R2694" i="27" s="1"/>
  <c r="K2694" i="27"/>
  <c r="L2694" i="27" s="1"/>
  <c r="W2693" i="27"/>
  <c r="X2693" i="27" s="1"/>
  <c r="Q2693" i="27"/>
  <c r="R2693" i="27" s="1"/>
  <c r="K2693" i="27"/>
  <c r="L2693" i="27" s="1"/>
  <c r="W2692" i="27"/>
  <c r="X2692" i="27" s="1"/>
  <c r="Q2692" i="27"/>
  <c r="R2692" i="27" s="1"/>
  <c r="K2692" i="27"/>
  <c r="L2692" i="27" s="1"/>
  <c r="W2691" i="27"/>
  <c r="X2691" i="27" s="1"/>
  <c r="Q2691" i="27"/>
  <c r="R2691" i="27" s="1"/>
  <c r="K2691" i="27"/>
  <c r="L2691" i="27" s="1"/>
  <c r="W2690" i="27"/>
  <c r="X2690" i="27" s="1"/>
  <c r="Q2690" i="27"/>
  <c r="R2690" i="27" s="1"/>
  <c r="K2690" i="27"/>
  <c r="L2690" i="27" s="1"/>
  <c r="W2689" i="27"/>
  <c r="X2689" i="27" s="1"/>
  <c r="Q2689" i="27"/>
  <c r="R2689" i="27" s="1"/>
  <c r="K2689" i="27"/>
  <c r="L2689" i="27" s="1"/>
  <c r="W2688" i="27"/>
  <c r="X2688" i="27" s="1"/>
  <c r="Q2688" i="27"/>
  <c r="R2688" i="27" s="1"/>
  <c r="K2688" i="27"/>
  <c r="L2688" i="27" s="1"/>
  <c r="W2687" i="27"/>
  <c r="X2687" i="27" s="1"/>
  <c r="Q2687" i="27"/>
  <c r="R2687" i="27" s="1"/>
  <c r="K2687" i="27"/>
  <c r="L2687" i="27" s="1"/>
  <c r="W2686" i="27"/>
  <c r="X2686" i="27" s="1"/>
  <c r="Q2686" i="27"/>
  <c r="R2686" i="27" s="1"/>
  <c r="K2686" i="27"/>
  <c r="L2686" i="27" s="1"/>
  <c r="W2685" i="27"/>
  <c r="X2685" i="27" s="1"/>
  <c r="Q2685" i="27"/>
  <c r="R2685" i="27" s="1"/>
  <c r="K2685" i="27"/>
  <c r="L2685" i="27" s="1"/>
  <c r="W2684" i="27"/>
  <c r="X2684" i="27" s="1"/>
  <c r="Q2684" i="27"/>
  <c r="R2684" i="27" s="1"/>
  <c r="K2684" i="27"/>
  <c r="L2684" i="27" s="1"/>
  <c r="W2683" i="27"/>
  <c r="X2683" i="27" s="1"/>
  <c r="Q2683" i="27"/>
  <c r="R2683" i="27" s="1"/>
  <c r="K2683" i="27"/>
  <c r="L2683" i="27" s="1"/>
  <c r="W2682" i="27"/>
  <c r="X2682" i="27" s="1"/>
  <c r="Q2682" i="27"/>
  <c r="R2682" i="27" s="1"/>
  <c r="K2682" i="27"/>
  <c r="L2682" i="27" s="1"/>
  <c r="W2681" i="27"/>
  <c r="X2681" i="27" s="1"/>
  <c r="Q2681" i="27"/>
  <c r="R2681" i="27" s="1"/>
  <c r="K2681" i="27"/>
  <c r="W2680" i="27"/>
  <c r="X2680" i="27" s="1"/>
  <c r="Q2680" i="27"/>
  <c r="R2680" i="27" s="1"/>
  <c r="K2680" i="27"/>
  <c r="L2680" i="27" s="1"/>
  <c r="W2679" i="27"/>
  <c r="X2679" i="27" s="1"/>
  <c r="Q2679" i="27"/>
  <c r="R2679" i="27" s="1"/>
  <c r="K2679" i="27"/>
  <c r="L2679" i="27" s="1"/>
  <c r="W2678" i="27"/>
  <c r="X2678" i="27" s="1"/>
  <c r="Q2678" i="27"/>
  <c r="R2678" i="27" s="1"/>
  <c r="K2678" i="27"/>
  <c r="L2678" i="27" s="1"/>
  <c r="W2677" i="27"/>
  <c r="Q2677" i="27"/>
  <c r="R2677" i="27" s="1"/>
  <c r="K2677" i="27"/>
  <c r="L2677" i="27" s="1"/>
  <c r="W2676" i="27"/>
  <c r="X2676" i="27" s="1"/>
  <c r="Q2676" i="27"/>
  <c r="R2676" i="27" s="1"/>
  <c r="K2676" i="27"/>
  <c r="L2676" i="27" s="1"/>
  <c r="W2675" i="27"/>
  <c r="X2675" i="27" s="1"/>
  <c r="Q2675" i="27"/>
  <c r="R2675" i="27" s="1"/>
  <c r="K2675" i="27"/>
  <c r="L2675" i="27" s="1"/>
  <c r="W2674" i="27"/>
  <c r="X2674" i="27" s="1"/>
  <c r="Q2674" i="27"/>
  <c r="R2674" i="27" s="1"/>
  <c r="K2674" i="27"/>
  <c r="L2674" i="27" s="1"/>
  <c r="W2673" i="27"/>
  <c r="X2673" i="27" s="1"/>
  <c r="Q2673" i="27"/>
  <c r="R2673" i="27" s="1"/>
  <c r="K2673" i="27"/>
  <c r="L2673" i="27" s="1"/>
  <c r="W2672" i="27"/>
  <c r="X2672" i="27" s="1"/>
  <c r="Q2672" i="27"/>
  <c r="R2672" i="27" s="1"/>
  <c r="K2672" i="27"/>
  <c r="L2672" i="27" s="1"/>
  <c r="W2671" i="27"/>
  <c r="X2671" i="27" s="1"/>
  <c r="Q2671" i="27"/>
  <c r="R2671" i="27" s="1"/>
  <c r="K2671" i="27"/>
  <c r="L2671" i="27" s="1"/>
  <c r="W2670" i="27"/>
  <c r="X2670" i="27" s="1"/>
  <c r="Q2670" i="27"/>
  <c r="R2670" i="27" s="1"/>
  <c r="K2670" i="27"/>
  <c r="L2670" i="27" s="1"/>
  <c r="W2669" i="27"/>
  <c r="X2669" i="27" s="1"/>
  <c r="Q2669" i="27"/>
  <c r="R2669" i="27" s="1"/>
  <c r="K2669" i="27"/>
  <c r="L2669" i="27" s="1"/>
  <c r="W2668" i="27"/>
  <c r="X2668" i="27" s="1"/>
  <c r="Q2668" i="27"/>
  <c r="R2668" i="27" s="1"/>
  <c r="K2668" i="27"/>
  <c r="L2668" i="27" s="1"/>
  <c r="W2667" i="27"/>
  <c r="X2667" i="27" s="1"/>
  <c r="Q2667" i="27"/>
  <c r="R2667" i="27" s="1"/>
  <c r="K2667" i="27"/>
  <c r="L2667" i="27" s="1"/>
  <c r="W2666" i="27"/>
  <c r="X2666" i="27" s="1"/>
  <c r="Q2666" i="27"/>
  <c r="R2666" i="27" s="1"/>
  <c r="K2666" i="27"/>
  <c r="L2666" i="27" s="1"/>
  <c r="W2665" i="27"/>
  <c r="X2665" i="27" s="1"/>
  <c r="Q2665" i="27"/>
  <c r="R2665" i="27" s="1"/>
  <c r="K2665" i="27"/>
  <c r="L2665" i="27" s="1"/>
  <c r="W2664" i="27"/>
  <c r="Q2664" i="27"/>
  <c r="R2664" i="27" s="1"/>
  <c r="K2664" i="27"/>
  <c r="L2664" i="27" s="1"/>
  <c r="W2663" i="27"/>
  <c r="X2663" i="27" s="1"/>
  <c r="Q2663" i="27"/>
  <c r="R2663" i="27" s="1"/>
  <c r="K2663" i="27"/>
  <c r="L2663" i="27" s="1"/>
  <c r="W2662" i="27"/>
  <c r="X2662" i="27" s="1"/>
  <c r="Q2662" i="27"/>
  <c r="R2662" i="27" s="1"/>
  <c r="K2662" i="27"/>
  <c r="L2662" i="27" s="1"/>
  <c r="W2661" i="27"/>
  <c r="X2661" i="27" s="1"/>
  <c r="Q2661" i="27"/>
  <c r="R2661" i="27" s="1"/>
  <c r="K2661" i="27"/>
  <c r="L2661" i="27" s="1"/>
  <c r="W2660" i="27"/>
  <c r="X2660" i="27" s="1"/>
  <c r="Q2660" i="27"/>
  <c r="R2660" i="27" s="1"/>
  <c r="K2660" i="27"/>
  <c r="L2660" i="27" s="1"/>
  <c r="W2659" i="27"/>
  <c r="X2659" i="27" s="1"/>
  <c r="Q2659" i="27"/>
  <c r="R2659" i="27" s="1"/>
  <c r="K2659" i="27"/>
  <c r="L2659" i="27" s="1"/>
  <c r="W2658" i="27"/>
  <c r="X2658" i="27" s="1"/>
  <c r="Q2658" i="27"/>
  <c r="R2658" i="27" s="1"/>
  <c r="K2658" i="27"/>
  <c r="L2658" i="27" s="1"/>
  <c r="W2657" i="27"/>
  <c r="Q2657" i="27"/>
  <c r="R2657" i="27" s="1"/>
  <c r="K2657" i="27"/>
  <c r="W2656" i="27"/>
  <c r="X2656" i="27" s="1"/>
  <c r="Q2656" i="27"/>
  <c r="R2656" i="27" s="1"/>
  <c r="K2656" i="27"/>
  <c r="L2656" i="27" s="1"/>
  <c r="W2655" i="27"/>
  <c r="X2655" i="27" s="1"/>
  <c r="Q2655" i="27"/>
  <c r="R2655" i="27" s="1"/>
  <c r="K2655" i="27"/>
  <c r="L2655" i="27" s="1"/>
  <c r="W2654" i="27"/>
  <c r="Q2654" i="27"/>
  <c r="K2654" i="27"/>
  <c r="W989" i="27"/>
  <c r="X989" i="27" s="1"/>
  <c r="Q989" i="27"/>
  <c r="R989" i="27" s="1"/>
  <c r="K989" i="27"/>
  <c r="L989" i="27" s="1"/>
  <c r="W988" i="27"/>
  <c r="X988" i="27" s="1"/>
  <c r="Q988" i="27"/>
  <c r="R988" i="27" s="1"/>
  <c r="K988" i="27"/>
  <c r="L988" i="27" s="1"/>
  <c r="W987" i="27"/>
  <c r="X987" i="27" s="1"/>
  <c r="Q987" i="27"/>
  <c r="R987" i="27" s="1"/>
  <c r="K987" i="27"/>
  <c r="L987" i="27" s="1"/>
  <c r="W986" i="27"/>
  <c r="X986" i="27" s="1"/>
  <c r="Q986" i="27"/>
  <c r="R986" i="27" s="1"/>
  <c r="K986" i="27"/>
  <c r="L986" i="27" s="1"/>
  <c r="W985" i="27"/>
  <c r="X985" i="27" s="1"/>
  <c r="Q985" i="27"/>
  <c r="R985" i="27" s="1"/>
  <c r="K985" i="27"/>
  <c r="L985" i="27" s="1"/>
  <c r="W984" i="27"/>
  <c r="X984" i="27" s="1"/>
  <c r="Q984" i="27"/>
  <c r="R984" i="27" s="1"/>
  <c r="K984" i="27"/>
  <c r="L984" i="27" s="1"/>
  <c r="W983" i="27"/>
  <c r="X983" i="27" s="1"/>
  <c r="Q983" i="27"/>
  <c r="R983" i="27" s="1"/>
  <c r="K983" i="27"/>
  <c r="L983" i="27" s="1"/>
  <c r="W982" i="27"/>
  <c r="X982" i="27" s="1"/>
  <c r="Q982" i="27"/>
  <c r="R982" i="27" s="1"/>
  <c r="K982" i="27"/>
  <c r="L982" i="27" s="1"/>
  <c r="W981" i="27"/>
  <c r="X981" i="27" s="1"/>
  <c r="Q981" i="27"/>
  <c r="R981" i="27" s="1"/>
  <c r="K981" i="27"/>
  <c r="L981" i="27" s="1"/>
  <c r="W980" i="27"/>
  <c r="X980" i="27" s="1"/>
  <c r="Q980" i="27"/>
  <c r="R980" i="27" s="1"/>
  <c r="K980" i="27"/>
  <c r="L980" i="27" s="1"/>
  <c r="W979" i="27"/>
  <c r="X979" i="27" s="1"/>
  <c r="Q979" i="27"/>
  <c r="R979" i="27" s="1"/>
  <c r="K979" i="27"/>
  <c r="L979" i="27" s="1"/>
  <c r="W978" i="27"/>
  <c r="X978" i="27" s="1"/>
  <c r="Q978" i="27"/>
  <c r="R978" i="27" s="1"/>
  <c r="K978" i="27"/>
  <c r="L978" i="27" s="1"/>
  <c r="W977" i="27"/>
  <c r="X977" i="27" s="1"/>
  <c r="Q977" i="27"/>
  <c r="R977" i="27" s="1"/>
  <c r="K977" i="27"/>
  <c r="L977" i="27" s="1"/>
  <c r="W976" i="27"/>
  <c r="X976" i="27" s="1"/>
  <c r="Q976" i="27"/>
  <c r="R976" i="27" s="1"/>
  <c r="K976" i="27"/>
  <c r="L976" i="27" s="1"/>
  <c r="W975" i="27"/>
  <c r="X975" i="27" s="1"/>
  <c r="Q975" i="27"/>
  <c r="R975" i="27" s="1"/>
  <c r="K975" i="27"/>
  <c r="W974" i="27"/>
  <c r="X974" i="27" s="1"/>
  <c r="Q974" i="27"/>
  <c r="R974" i="27" s="1"/>
  <c r="K974" i="27"/>
  <c r="L974" i="27" s="1"/>
  <c r="W973" i="27"/>
  <c r="X973" i="27" s="1"/>
  <c r="Q973" i="27"/>
  <c r="R973" i="27" s="1"/>
  <c r="K973" i="27"/>
  <c r="L973" i="27" s="1"/>
  <c r="W972" i="27"/>
  <c r="X972" i="27" s="1"/>
  <c r="Q972" i="27"/>
  <c r="R972" i="27" s="1"/>
  <c r="K972" i="27"/>
  <c r="L972" i="27" s="1"/>
  <c r="W971" i="27"/>
  <c r="X971" i="27" s="1"/>
  <c r="Q971" i="27"/>
  <c r="R971" i="27" s="1"/>
  <c r="K971" i="27"/>
  <c r="L971" i="27" s="1"/>
  <c r="W970" i="27"/>
  <c r="X970" i="27" s="1"/>
  <c r="Q970" i="27"/>
  <c r="R970" i="27" s="1"/>
  <c r="K970" i="27"/>
  <c r="L970" i="27" s="1"/>
  <c r="W969" i="27"/>
  <c r="X969" i="27" s="1"/>
  <c r="Q969" i="27"/>
  <c r="R969" i="27" s="1"/>
  <c r="K969" i="27"/>
  <c r="L969" i="27" s="1"/>
  <c r="W968" i="27"/>
  <c r="X968" i="27" s="1"/>
  <c r="Q968" i="27"/>
  <c r="R968" i="27" s="1"/>
  <c r="K968" i="27"/>
  <c r="L968" i="27" s="1"/>
  <c r="W967" i="27"/>
  <c r="X967" i="27" s="1"/>
  <c r="Q967" i="27"/>
  <c r="R967" i="27" s="1"/>
  <c r="K967" i="27"/>
  <c r="L967" i="27" s="1"/>
  <c r="W966" i="27"/>
  <c r="X966" i="27" s="1"/>
  <c r="Q966" i="27"/>
  <c r="R966" i="27" s="1"/>
  <c r="K966" i="27"/>
  <c r="L966" i="27" s="1"/>
  <c r="W965" i="27"/>
  <c r="X965" i="27" s="1"/>
  <c r="Q965" i="27"/>
  <c r="R965" i="27" s="1"/>
  <c r="K965" i="27"/>
  <c r="L965" i="27" s="1"/>
  <c r="W964" i="27"/>
  <c r="X964" i="27" s="1"/>
  <c r="Q964" i="27"/>
  <c r="R964" i="27" s="1"/>
  <c r="K964" i="27"/>
  <c r="L964" i="27" s="1"/>
  <c r="W963" i="27"/>
  <c r="X963" i="27" s="1"/>
  <c r="Q963" i="27"/>
  <c r="R963" i="27" s="1"/>
  <c r="K963" i="27"/>
  <c r="L963" i="27" s="1"/>
  <c r="W962" i="27"/>
  <c r="X962" i="27" s="1"/>
  <c r="Q962" i="27"/>
  <c r="R962" i="27" s="1"/>
  <c r="K962" i="27"/>
  <c r="L962" i="27" s="1"/>
  <c r="W961" i="27"/>
  <c r="X961" i="27" s="1"/>
  <c r="Q961" i="27"/>
  <c r="R961" i="27" s="1"/>
  <c r="K961" i="27"/>
  <c r="L961" i="27" s="1"/>
  <c r="W960" i="27"/>
  <c r="X960" i="27" s="1"/>
  <c r="Q960" i="27"/>
  <c r="R960" i="27" s="1"/>
  <c r="K960" i="27"/>
  <c r="L960" i="27" s="1"/>
  <c r="W959" i="27"/>
  <c r="X959" i="27" s="1"/>
  <c r="Q959" i="27"/>
  <c r="R959" i="27" s="1"/>
  <c r="K959" i="27"/>
  <c r="L959" i="27" s="1"/>
  <c r="W958" i="27"/>
  <c r="X958" i="27" s="1"/>
  <c r="Q958" i="27"/>
  <c r="R958" i="27" s="1"/>
  <c r="K958" i="27"/>
  <c r="L958" i="27" s="1"/>
  <c r="W957" i="27"/>
  <c r="X957" i="27" s="1"/>
  <c r="Q957" i="27"/>
  <c r="R957" i="27" s="1"/>
  <c r="K957" i="27"/>
  <c r="L957" i="27" s="1"/>
  <c r="W956" i="27"/>
  <c r="X956" i="27" s="1"/>
  <c r="Q956" i="27"/>
  <c r="R956" i="27" s="1"/>
  <c r="K956" i="27"/>
  <c r="L956" i="27" s="1"/>
  <c r="W955" i="27"/>
  <c r="X955" i="27" s="1"/>
  <c r="Q955" i="27"/>
  <c r="R955" i="27" s="1"/>
  <c r="K955" i="27"/>
  <c r="L955" i="27" s="1"/>
  <c r="W954" i="27"/>
  <c r="X954" i="27" s="1"/>
  <c r="Q954" i="27"/>
  <c r="R954" i="27" s="1"/>
  <c r="K954" i="27"/>
  <c r="L954" i="27" s="1"/>
  <c r="W953" i="27"/>
  <c r="X953" i="27" s="1"/>
  <c r="Q953" i="27"/>
  <c r="R953" i="27" s="1"/>
  <c r="K953" i="27"/>
  <c r="L953" i="27" s="1"/>
  <c r="W952" i="27"/>
  <c r="X952" i="27" s="1"/>
  <c r="Q952" i="27"/>
  <c r="R952" i="27" s="1"/>
  <c r="K952" i="27"/>
  <c r="L952" i="27" s="1"/>
  <c r="W951" i="27"/>
  <c r="X951" i="27" s="1"/>
  <c r="Q951" i="27"/>
  <c r="R951" i="27" s="1"/>
  <c r="K951" i="27"/>
  <c r="L951" i="27" s="1"/>
  <c r="W950" i="27"/>
  <c r="X950" i="27" s="1"/>
  <c r="Q950" i="27"/>
  <c r="R950" i="27" s="1"/>
  <c r="K950" i="27"/>
  <c r="L950" i="27" s="1"/>
  <c r="W949" i="27"/>
  <c r="X949" i="27" s="1"/>
  <c r="Q949" i="27"/>
  <c r="R949" i="27" s="1"/>
  <c r="K949" i="27"/>
  <c r="L949" i="27" s="1"/>
  <c r="W948" i="27"/>
  <c r="X948" i="27" s="1"/>
  <c r="Q948" i="27"/>
  <c r="K948" i="27"/>
  <c r="L948" i="27" s="1"/>
  <c r="W947" i="27"/>
  <c r="X947" i="27" s="1"/>
  <c r="Q947" i="27"/>
  <c r="R947" i="27" s="1"/>
  <c r="K947" i="27"/>
  <c r="L947" i="27" s="1"/>
  <c r="W946" i="27"/>
  <c r="X946" i="27" s="1"/>
  <c r="Q946" i="27"/>
  <c r="R946" i="27" s="1"/>
  <c r="K946" i="27"/>
  <c r="L946" i="27" s="1"/>
  <c r="W945" i="27"/>
  <c r="X945" i="27" s="1"/>
  <c r="Q945" i="27"/>
  <c r="R945" i="27" s="1"/>
  <c r="K945" i="27"/>
  <c r="L945" i="27" s="1"/>
  <c r="W944" i="27"/>
  <c r="X944" i="27" s="1"/>
  <c r="Q944" i="27"/>
  <c r="R944" i="27" s="1"/>
  <c r="K944" i="27"/>
  <c r="L944" i="27" s="1"/>
  <c r="W943" i="27"/>
  <c r="X943" i="27" s="1"/>
  <c r="Q943" i="27"/>
  <c r="R943" i="27" s="1"/>
  <c r="K943" i="27"/>
  <c r="L943" i="27" s="1"/>
  <c r="W942" i="27"/>
  <c r="X942" i="27" s="1"/>
  <c r="Q942" i="27"/>
  <c r="R942" i="27" s="1"/>
  <c r="K942" i="27"/>
  <c r="L942" i="27" s="1"/>
  <c r="W941" i="27"/>
  <c r="Q941" i="27"/>
  <c r="R941" i="27" s="1"/>
  <c r="K941" i="27"/>
  <c r="L941" i="27" s="1"/>
  <c r="W940" i="27"/>
  <c r="Q940" i="27"/>
  <c r="K940" i="27"/>
  <c r="L940" i="27" s="1"/>
  <c r="W939" i="27"/>
  <c r="Q939" i="27"/>
  <c r="K939" i="27"/>
  <c r="W938" i="27"/>
  <c r="Q938" i="27"/>
  <c r="K938" i="27"/>
  <c r="W313" i="27"/>
  <c r="X313" i="27" s="1"/>
  <c r="Q313" i="27"/>
  <c r="R313" i="27" s="1"/>
  <c r="K313" i="27"/>
  <c r="L313" i="27" s="1"/>
  <c r="W312" i="27"/>
  <c r="X312" i="27" s="1"/>
  <c r="Q312" i="27"/>
  <c r="R312" i="27" s="1"/>
  <c r="K312" i="27"/>
  <c r="L312" i="27" s="1"/>
  <c r="W311" i="27"/>
  <c r="X311" i="27" s="1"/>
  <c r="Q311" i="27"/>
  <c r="R311" i="27" s="1"/>
  <c r="K311" i="27"/>
  <c r="L311" i="27" s="1"/>
  <c r="W310" i="27"/>
  <c r="X310" i="27" s="1"/>
  <c r="Q310" i="27"/>
  <c r="R310" i="27" s="1"/>
  <c r="K310" i="27"/>
  <c r="L310" i="27" s="1"/>
  <c r="W309" i="27"/>
  <c r="X309" i="27" s="1"/>
  <c r="Q309" i="27"/>
  <c r="R309" i="27" s="1"/>
  <c r="K309" i="27"/>
  <c r="L309" i="27" s="1"/>
  <c r="W308" i="27"/>
  <c r="X308" i="27" s="1"/>
  <c r="Q308" i="27"/>
  <c r="R308" i="27" s="1"/>
  <c r="K308" i="27"/>
  <c r="L308" i="27" s="1"/>
  <c r="W307" i="27"/>
  <c r="X307" i="27" s="1"/>
  <c r="Q307" i="27"/>
  <c r="R307" i="27" s="1"/>
  <c r="K307" i="27"/>
  <c r="L307" i="27" s="1"/>
  <c r="W306" i="27"/>
  <c r="X306" i="27" s="1"/>
  <c r="Q306" i="27"/>
  <c r="R306" i="27" s="1"/>
  <c r="K306" i="27"/>
  <c r="L306" i="27" s="1"/>
  <c r="W305" i="27"/>
  <c r="X305" i="27" s="1"/>
  <c r="Q305" i="27"/>
  <c r="R305" i="27" s="1"/>
  <c r="K305" i="27"/>
  <c r="L305" i="27" s="1"/>
  <c r="W304" i="27"/>
  <c r="X304" i="27" s="1"/>
  <c r="Q304" i="27"/>
  <c r="R304" i="27" s="1"/>
  <c r="K304" i="27"/>
  <c r="L304" i="27" s="1"/>
  <c r="W303" i="27"/>
  <c r="X303" i="27" s="1"/>
  <c r="Q303" i="27"/>
  <c r="R303" i="27" s="1"/>
  <c r="K303" i="27"/>
  <c r="L303" i="27" s="1"/>
  <c r="W302" i="27"/>
  <c r="X302" i="27" s="1"/>
  <c r="Q302" i="27"/>
  <c r="R302" i="27" s="1"/>
  <c r="K302" i="27"/>
  <c r="L302" i="27" s="1"/>
  <c r="W301" i="27"/>
  <c r="X301" i="27" s="1"/>
  <c r="Q301" i="27"/>
  <c r="R301" i="27" s="1"/>
  <c r="K301" i="27"/>
  <c r="L301" i="27" s="1"/>
  <c r="W300" i="27"/>
  <c r="X300" i="27" s="1"/>
  <c r="Q300" i="27"/>
  <c r="R300" i="27" s="1"/>
  <c r="K300" i="27"/>
  <c r="L300" i="27" s="1"/>
  <c r="W299" i="27"/>
  <c r="X299" i="27" s="1"/>
  <c r="Q299" i="27"/>
  <c r="R299" i="27" s="1"/>
  <c r="K299" i="27"/>
  <c r="L299" i="27" s="1"/>
  <c r="W298" i="27"/>
  <c r="X298" i="27" s="1"/>
  <c r="Q298" i="27"/>
  <c r="R298" i="27" s="1"/>
  <c r="K298" i="27"/>
  <c r="L298" i="27" s="1"/>
  <c r="W297" i="27"/>
  <c r="X297" i="27" s="1"/>
  <c r="Q297" i="27"/>
  <c r="R297" i="27" s="1"/>
  <c r="K297" i="27"/>
  <c r="L297" i="27" s="1"/>
  <c r="W296" i="27"/>
  <c r="X296" i="27" s="1"/>
  <c r="Q296" i="27"/>
  <c r="R296" i="27" s="1"/>
  <c r="K296" i="27"/>
  <c r="L296" i="27" s="1"/>
  <c r="W295" i="27"/>
  <c r="X295" i="27" s="1"/>
  <c r="Q295" i="27"/>
  <c r="R295" i="27" s="1"/>
  <c r="K295" i="27"/>
  <c r="L295" i="27" s="1"/>
  <c r="W294" i="27"/>
  <c r="X294" i="27" s="1"/>
  <c r="Q294" i="27"/>
  <c r="R294" i="27" s="1"/>
  <c r="K294" i="27"/>
  <c r="L294" i="27" s="1"/>
  <c r="W293" i="27"/>
  <c r="X293" i="27" s="1"/>
  <c r="Q293" i="27"/>
  <c r="R293" i="27" s="1"/>
  <c r="K293" i="27"/>
  <c r="W292" i="27"/>
  <c r="X292" i="27" s="1"/>
  <c r="Q292" i="27"/>
  <c r="R292" i="27" s="1"/>
  <c r="K292" i="27"/>
  <c r="L292" i="27" s="1"/>
  <c r="W291" i="27"/>
  <c r="X291" i="27" s="1"/>
  <c r="Q291" i="27"/>
  <c r="R291" i="27" s="1"/>
  <c r="K291" i="27"/>
  <c r="W290" i="27"/>
  <c r="X290" i="27" s="1"/>
  <c r="Q290" i="27"/>
  <c r="R290" i="27" s="1"/>
  <c r="K290" i="27"/>
  <c r="L290" i="27" s="1"/>
  <c r="W289" i="27"/>
  <c r="X289" i="27" s="1"/>
  <c r="Q289" i="27"/>
  <c r="R289" i="27" s="1"/>
  <c r="K289" i="27"/>
  <c r="L289" i="27" s="1"/>
  <c r="W288" i="27"/>
  <c r="X288" i="27" s="1"/>
  <c r="Q288" i="27"/>
  <c r="R288" i="27" s="1"/>
  <c r="K288" i="27"/>
  <c r="L288" i="27" s="1"/>
  <c r="W287" i="27"/>
  <c r="X287" i="27" s="1"/>
  <c r="Q287" i="27"/>
  <c r="R287" i="27" s="1"/>
  <c r="K287" i="27"/>
  <c r="L287" i="27" s="1"/>
  <c r="W286" i="27"/>
  <c r="X286" i="27" s="1"/>
  <c r="Q286" i="27"/>
  <c r="R286" i="27" s="1"/>
  <c r="K286" i="27"/>
  <c r="L286" i="27" s="1"/>
  <c r="W285" i="27"/>
  <c r="X285" i="27" s="1"/>
  <c r="Q285" i="27"/>
  <c r="R285" i="27" s="1"/>
  <c r="K285" i="27"/>
  <c r="L285" i="27" s="1"/>
  <c r="W284" i="27"/>
  <c r="X284" i="27" s="1"/>
  <c r="Q284" i="27"/>
  <c r="R284" i="27" s="1"/>
  <c r="K284" i="27"/>
  <c r="L284" i="27" s="1"/>
  <c r="W283" i="27"/>
  <c r="X283" i="27" s="1"/>
  <c r="Q283" i="27"/>
  <c r="R283" i="27" s="1"/>
  <c r="K283" i="27"/>
  <c r="L283" i="27" s="1"/>
  <c r="W282" i="27"/>
  <c r="X282" i="27" s="1"/>
  <c r="Q282" i="27"/>
  <c r="R282" i="27" s="1"/>
  <c r="K282" i="27"/>
  <c r="L282" i="27" s="1"/>
  <c r="W281" i="27"/>
  <c r="X281" i="27" s="1"/>
  <c r="Q281" i="27"/>
  <c r="R281" i="27" s="1"/>
  <c r="K281" i="27"/>
  <c r="L281" i="27" s="1"/>
  <c r="W280" i="27"/>
  <c r="X280" i="27" s="1"/>
  <c r="Q280" i="27"/>
  <c r="R280" i="27" s="1"/>
  <c r="K280" i="27"/>
  <c r="L280" i="27" s="1"/>
  <c r="W279" i="27"/>
  <c r="X279" i="27" s="1"/>
  <c r="Q279" i="27"/>
  <c r="K279" i="27"/>
  <c r="W278" i="27"/>
  <c r="X278" i="27" s="1"/>
  <c r="Q278" i="27"/>
  <c r="K278" i="27"/>
  <c r="L278" i="27" s="1"/>
  <c r="W277" i="27"/>
  <c r="X277" i="27" s="1"/>
  <c r="Q277" i="27"/>
  <c r="R277" i="27" s="1"/>
  <c r="K277" i="27"/>
  <c r="L277" i="27" s="1"/>
  <c r="W276" i="27"/>
  <c r="X276" i="27" s="1"/>
  <c r="Q276" i="27"/>
  <c r="R276" i="27" s="1"/>
  <c r="K276" i="27"/>
  <c r="L276" i="27" s="1"/>
  <c r="W275" i="27"/>
  <c r="X275" i="27" s="1"/>
  <c r="Q275" i="27"/>
  <c r="R275" i="27" s="1"/>
  <c r="K275" i="27"/>
  <c r="L275" i="27" s="1"/>
  <c r="W274" i="27"/>
  <c r="X274" i="27" s="1"/>
  <c r="Q274" i="27"/>
  <c r="R274" i="27" s="1"/>
  <c r="K274" i="27"/>
  <c r="L274" i="27" s="1"/>
  <c r="W273" i="27"/>
  <c r="X273" i="27" s="1"/>
  <c r="Q273" i="27"/>
  <c r="R273" i="27" s="1"/>
  <c r="K273" i="27"/>
  <c r="L273" i="27" s="1"/>
  <c r="W272" i="27"/>
  <c r="X272" i="27" s="1"/>
  <c r="Q272" i="27"/>
  <c r="R272" i="27" s="1"/>
  <c r="K272" i="27"/>
  <c r="L272" i="27" s="1"/>
  <c r="W271" i="27"/>
  <c r="X271" i="27" s="1"/>
  <c r="Q271" i="27"/>
  <c r="R271" i="27" s="1"/>
  <c r="K271" i="27"/>
  <c r="L271" i="27" s="1"/>
  <c r="W270" i="27"/>
  <c r="X270" i="27" s="1"/>
  <c r="Q270" i="27"/>
  <c r="R270" i="27" s="1"/>
  <c r="K270" i="27"/>
  <c r="L270" i="27" s="1"/>
  <c r="W269" i="27"/>
  <c r="X269" i="27" s="1"/>
  <c r="Q269" i="27"/>
  <c r="R269" i="27" s="1"/>
  <c r="K269" i="27"/>
  <c r="L269" i="27" s="1"/>
  <c r="W268" i="27"/>
  <c r="X268" i="27" s="1"/>
  <c r="Q268" i="27"/>
  <c r="R268" i="27" s="1"/>
  <c r="K268" i="27"/>
  <c r="L268" i="27" s="1"/>
  <c r="W267" i="27"/>
  <c r="X267" i="27" s="1"/>
  <c r="Q267" i="27"/>
  <c r="R267" i="27" s="1"/>
  <c r="K267" i="27"/>
  <c r="L267" i="27" s="1"/>
  <c r="W266" i="27"/>
  <c r="Q266" i="27"/>
  <c r="R266" i="27" s="1"/>
  <c r="K266" i="27"/>
  <c r="L266" i="27" s="1"/>
  <c r="W265" i="27"/>
  <c r="X265" i="27" s="1"/>
  <c r="Q265" i="27"/>
  <c r="R265" i="27" s="1"/>
  <c r="K265" i="27"/>
  <c r="L265" i="27" s="1"/>
  <c r="W264" i="27"/>
  <c r="X264" i="27" s="1"/>
  <c r="Q264" i="27"/>
  <c r="K264" i="27"/>
  <c r="L264" i="27" s="1"/>
  <c r="W263" i="27"/>
  <c r="Q263" i="27"/>
  <c r="K263" i="27"/>
  <c r="W262" i="27"/>
  <c r="Q262" i="27"/>
  <c r="K262" i="27"/>
  <c r="L262" i="27" s="1"/>
  <c r="W2549" i="27"/>
  <c r="X2549" i="27" s="1"/>
  <c r="Q2549" i="27"/>
  <c r="R2549" i="27" s="1"/>
  <c r="K2549" i="27"/>
  <c r="L2549" i="27" s="1"/>
  <c r="W2548" i="27"/>
  <c r="X2548" i="27" s="1"/>
  <c r="Q2548" i="27"/>
  <c r="R2548" i="27" s="1"/>
  <c r="K2548" i="27"/>
  <c r="L2548" i="27" s="1"/>
  <c r="W2547" i="27"/>
  <c r="X2547" i="27" s="1"/>
  <c r="Q2547" i="27"/>
  <c r="R2547" i="27" s="1"/>
  <c r="K2547" i="27"/>
  <c r="L2547" i="27" s="1"/>
  <c r="W2546" i="27"/>
  <c r="X2546" i="27" s="1"/>
  <c r="Q2546" i="27"/>
  <c r="R2546" i="27" s="1"/>
  <c r="K2546" i="27"/>
  <c r="L2546" i="27" s="1"/>
  <c r="W2545" i="27"/>
  <c r="X2545" i="27" s="1"/>
  <c r="Q2545" i="27"/>
  <c r="R2545" i="27" s="1"/>
  <c r="K2545" i="27"/>
  <c r="L2545" i="27" s="1"/>
  <c r="W2544" i="27"/>
  <c r="X2544" i="27" s="1"/>
  <c r="Q2544" i="27"/>
  <c r="R2544" i="27" s="1"/>
  <c r="K2544" i="27"/>
  <c r="L2544" i="27" s="1"/>
  <c r="W2543" i="27"/>
  <c r="X2543" i="27" s="1"/>
  <c r="Q2543" i="27"/>
  <c r="R2543" i="27" s="1"/>
  <c r="K2543" i="27"/>
  <c r="L2543" i="27" s="1"/>
  <c r="W2542" i="27"/>
  <c r="X2542" i="27" s="1"/>
  <c r="Q2542" i="27"/>
  <c r="R2542" i="27" s="1"/>
  <c r="K2542" i="27"/>
  <c r="L2542" i="27" s="1"/>
  <c r="W2541" i="27"/>
  <c r="X2541" i="27" s="1"/>
  <c r="Q2541" i="27"/>
  <c r="R2541" i="27" s="1"/>
  <c r="K2541" i="27"/>
  <c r="L2541" i="27" s="1"/>
  <c r="W2540" i="27"/>
  <c r="X2540" i="27" s="1"/>
  <c r="Q2540" i="27"/>
  <c r="R2540" i="27" s="1"/>
  <c r="K2540" i="27"/>
  <c r="L2540" i="27" s="1"/>
  <c r="W2539" i="27"/>
  <c r="X2539" i="27" s="1"/>
  <c r="Q2539" i="27"/>
  <c r="R2539" i="27" s="1"/>
  <c r="K2539" i="27"/>
  <c r="L2539" i="27" s="1"/>
  <c r="W2538" i="27"/>
  <c r="X2538" i="27" s="1"/>
  <c r="Q2538" i="27"/>
  <c r="R2538" i="27" s="1"/>
  <c r="K2538" i="27"/>
  <c r="L2538" i="27" s="1"/>
  <c r="W2537" i="27"/>
  <c r="X2537" i="27" s="1"/>
  <c r="Q2537" i="27"/>
  <c r="R2537" i="27" s="1"/>
  <c r="K2537" i="27"/>
  <c r="L2537" i="27" s="1"/>
  <c r="W2536" i="27"/>
  <c r="X2536" i="27" s="1"/>
  <c r="Q2536" i="27"/>
  <c r="R2536" i="27" s="1"/>
  <c r="K2536" i="27"/>
  <c r="L2536" i="27" s="1"/>
  <c r="W2535" i="27"/>
  <c r="X2535" i="27" s="1"/>
  <c r="Q2535" i="27"/>
  <c r="R2535" i="27" s="1"/>
  <c r="K2535" i="27"/>
  <c r="L2535" i="27" s="1"/>
  <c r="W2534" i="27"/>
  <c r="X2534" i="27" s="1"/>
  <c r="Q2534" i="27"/>
  <c r="R2534" i="27" s="1"/>
  <c r="K2534" i="27"/>
  <c r="L2534" i="27" s="1"/>
  <c r="W2533" i="27"/>
  <c r="X2533" i="27" s="1"/>
  <c r="Q2533" i="27"/>
  <c r="R2533" i="27" s="1"/>
  <c r="K2533" i="27"/>
  <c r="W2532" i="27"/>
  <c r="X2532" i="27" s="1"/>
  <c r="Q2532" i="27"/>
  <c r="R2532" i="27" s="1"/>
  <c r="K2532" i="27"/>
  <c r="L2532" i="27" s="1"/>
  <c r="W2531" i="27"/>
  <c r="X2531" i="27" s="1"/>
  <c r="Q2531" i="27"/>
  <c r="R2531" i="27" s="1"/>
  <c r="K2531" i="27"/>
  <c r="L2531" i="27" s="1"/>
  <c r="W2530" i="27"/>
  <c r="X2530" i="27" s="1"/>
  <c r="Q2530" i="27"/>
  <c r="R2530" i="27" s="1"/>
  <c r="K2530" i="27"/>
  <c r="L2530" i="27" s="1"/>
  <c r="W2529" i="27"/>
  <c r="X2529" i="27" s="1"/>
  <c r="Q2529" i="27"/>
  <c r="R2529" i="27" s="1"/>
  <c r="K2529" i="27"/>
  <c r="L2529" i="27" s="1"/>
  <c r="W2528" i="27"/>
  <c r="X2528" i="27" s="1"/>
  <c r="Q2528" i="27"/>
  <c r="R2528" i="27" s="1"/>
  <c r="K2528" i="27"/>
  <c r="L2528" i="27" s="1"/>
  <c r="W2527" i="27"/>
  <c r="X2527" i="27" s="1"/>
  <c r="Q2527" i="27"/>
  <c r="R2527" i="27" s="1"/>
  <c r="K2527" i="27"/>
  <c r="L2527" i="27" s="1"/>
  <c r="W2526" i="27"/>
  <c r="X2526" i="27" s="1"/>
  <c r="Q2526" i="27"/>
  <c r="R2526" i="27" s="1"/>
  <c r="K2526" i="27"/>
  <c r="L2526" i="27" s="1"/>
  <c r="W2525" i="27"/>
  <c r="X2525" i="27" s="1"/>
  <c r="Q2525" i="27"/>
  <c r="R2525" i="27" s="1"/>
  <c r="K2525" i="27"/>
  <c r="L2525" i="27" s="1"/>
  <c r="W2524" i="27"/>
  <c r="X2524" i="27" s="1"/>
  <c r="Q2524" i="27"/>
  <c r="R2524" i="27" s="1"/>
  <c r="K2524" i="27"/>
  <c r="L2524" i="27" s="1"/>
  <c r="W2523" i="27"/>
  <c r="X2523" i="27" s="1"/>
  <c r="Q2523" i="27"/>
  <c r="R2523" i="27" s="1"/>
  <c r="K2523" i="27"/>
  <c r="L2523" i="27" s="1"/>
  <c r="W2522" i="27"/>
  <c r="X2522" i="27" s="1"/>
  <c r="Q2522" i="27"/>
  <c r="R2522" i="27" s="1"/>
  <c r="K2522" i="27"/>
  <c r="L2522" i="27" s="1"/>
  <c r="W2521" i="27"/>
  <c r="X2521" i="27" s="1"/>
  <c r="Q2521" i="27"/>
  <c r="R2521" i="27" s="1"/>
  <c r="K2521" i="27"/>
  <c r="W2520" i="27"/>
  <c r="X2520" i="27" s="1"/>
  <c r="Q2520" i="27"/>
  <c r="R2520" i="27" s="1"/>
  <c r="K2520" i="27"/>
  <c r="L2520" i="27" s="1"/>
  <c r="W2519" i="27"/>
  <c r="X2519" i="27" s="1"/>
  <c r="Q2519" i="27"/>
  <c r="R2519" i="27" s="1"/>
  <c r="K2519" i="27"/>
  <c r="L2519" i="27" s="1"/>
  <c r="W2518" i="27"/>
  <c r="X2518" i="27" s="1"/>
  <c r="Q2518" i="27"/>
  <c r="R2518" i="27" s="1"/>
  <c r="K2518" i="27"/>
  <c r="L2518" i="27" s="1"/>
  <c r="W2517" i="27"/>
  <c r="X2517" i="27" s="1"/>
  <c r="Q2517" i="27"/>
  <c r="R2517" i="27" s="1"/>
  <c r="K2517" i="27"/>
  <c r="L2517" i="27" s="1"/>
  <c r="W2516" i="27"/>
  <c r="X2516" i="27" s="1"/>
  <c r="Q2516" i="27"/>
  <c r="R2516" i="27" s="1"/>
  <c r="K2516" i="27"/>
  <c r="L2516" i="27" s="1"/>
  <c r="W2515" i="27"/>
  <c r="X2515" i="27" s="1"/>
  <c r="Q2515" i="27"/>
  <c r="R2515" i="27" s="1"/>
  <c r="K2515" i="27"/>
  <c r="L2515" i="27" s="1"/>
  <c r="W2514" i="27"/>
  <c r="X2514" i="27" s="1"/>
  <c r="Q2514" i="27"/>
  <c r="R2514" i="27" s="1"/>
  <c r="K2514" i="27"/>
  <c r="L2514" i="27" s="1"/>
  <c r="W2513" i="27"/>
  <c r="X2513" i="27" s="1"/>
  <c r="Q2513" i="27"/>
  <c r="R2513" i="27" s="1"/>
  <c r="K2513" i="27"/>
  <c r="L2513" i="27" s="1"/>
  <c r="W2512" i="27"/>
  <c r="X2512" i="27" s="1"/>
  <c r="Q2512" i="27"/>
  <c r="R2512" i="27" s="1"/>
  <c r="K2512" i="27"/>
  <c r="L2512" i="27" s="1"/>
  <c r="W2511" i="27"/>
  <c r="X2511" i="27" s="1"/>
  <c r="Q2511" i="27"/>
  <c r="R2511" i="27" s="1"/>
  <c r="K2511" i="27"/>
  <c r="L2511" i="27" s="1"/>
  <c r="W2510" i="27"/>
  <c r="X2510" i="27" s="1"/>
  <c r="Q2510" i="27"/>
  <c r="R2510" i="27" s="1"/>
  <c r="K2510" i="27"/>
  <c r="L2510" i="27" s="1"/>
  <c r="W2509" i="27"/>
  <c r="X2509" i="27" s="1"/>
  <c r="Q2509" i="27"/>
  <c r="R2509" i="27" s="1"/>
  <c r="K2509" i="27"/>
  <c r="L2509" i="27" s="1"/>
  <c r="W2508" i="27"/>
  <c r="X2508" i="27" s="1"/>
  <c r="Q2508" i="27"/>
  <c r="R2508" i="27" s="1"/>
  <c r="K2508" i="27"/>
  <c r="L2508" i="27" s="1"/>
  <c r="W2507" i="27"/>
  <c r="X2507" i="27" s="1"/>
  <c r="Q2507" i="27"/>
  <c r="R2507" i="27" s="1"/>
  <c r="K2507" i="27"/>
  <c r="L2507" i="27" s="1"/>
  <c r="W2506" i="27"/>
  <c r="X2506" i="27" s="1"/>
  <c r="Q2506" i="27"/>
  <c r="R2506" i="27" s="1"/>
  <c r="K2506" i="27"/>
  <c r="L2506" i="27" s="1"/>
  <c r="W2505" i="27"/>
  <c r="X2505" i="27" s="1"/>
  <c r="Q2505" i="27"/>
  <c r="R2505" i="27" s="1"/>
  <c r="K2505" i="27"/>
  <c r="W2504" i="27"/>
  <c r="X2504" i="27" s="1"/>
  <c r="Q2504" i="27"/>
  <c r="K2504" i="27"/>
  <c r="L2504" i="27" s="1"/>
  <c r="W2503" i="27"/>
  <c r="X2503" i="27" s="1"/>
  <c r="Q2503" i="27"/>
  <c r="K2503" i="27"/>
  <c r="L2503" i="27" s="1"/>
  <c r="W2502" i="27"/>
  <c r="X2502" i="27" s="1"/>
  <c r="Q2502" i="27"/>
  <c r="K2502" i="27"/>
  <c r="L2502" i="27" s="1"/>
  <c r="W2501" i="27"/>
  <c r="X2501" i="27" s="1"/>
  <c r="Q2501" i="27"/>
  <c r="R2501" i="27" s="1"/>
  <c r="K2501" i="27"/>
  <c r="L2501" i="27" s="1"/>
  <c r="W2500" i="27"/>
  <c r="Q2500" i="27"/>
  <c r="K2500" i="27"/>
  <c r="L2500" i="27" s="1"/>
  <c r="W2499" i="27"/>
  <c r="X2499" i="27" s="1"/>
  <c r="Q2499" i="27"/>
  <c r="K2499" i="27"/>
  <c r="L2499" i="27" s="1"/>
  <c r="W2498" i="27"/>
  <c r="Q2498" i="27"/>
  <c r="K2498" i="27"/>
  <c r="W3537" i="27"/>
  <c r="X3537" i="27" s="1"/>
  <c r="Q3537" i="27"/>
  <c r="R3537" i="27" s="1"/>
  <c r="K3537" i="27"/>
  <c r="L3537" i="27" s="1"/>
  <c r="W3536" i="27"/>
  <c r="X3536" i="27" s="1"/>
  <c r="Q3536" i="27"/>
  <c r="R3536" i="27" s="1"/>
  <c r="K3536" i="27"/>
  <c r="L3536" i="27" s="1"/>
  <c r="W3535" i="27"/>
  <c r="X3535" i="27" s="1"/>
  <c r="Q3535" i="27"/>
  <c r="R3535" i="27" s="1"/>
  <c r="K3535" i="27"/>
  <c r="W3534" i="27"/>
  <c r="X3534" i="27" s="1"/>
  <c r="Q3534" i="27"/>
  <c r="R3534" i="27" s="1"/>
  <c r="K3534" i="27"/>
  <c r="L3534" i="27" s="1"/>
  <c r="W3533" i="27"/>
  <c r="X3533" i="27" s="1"/>
  <c r="Q3533" i="27"/>
  <c r="R3533" i="27" s="1"/>
  <c r="K3533" i="27"/>
  <c r="L3533" i="27" s="1"/>
  <c r="W3532" i="27"/>
  <c r="X3532" i="27" s="1"/>
  <c r="Q3532" i="27"/>
  <c r="R3532" i="27" s="1"/>
  <c r="K3532" i="27"/>
  <c r="L3532" i="27" s="1"/>
  <c r="W3531" i="27"/>
  <c r="X3531" i="27" s="1"/>
  <c r="Q3531" i="27"/>
  <c r="R3531" i="27" s="1"/>
  <c r="K3531" i="27"/>
  <c r="L3531" i="27" s="1"/>
  <c r="W3530" i="27"/>
  <c r="X3530" i="27" s="1"/>
  <c r="Q3530" i="27"/>
  <c r="R3530" i="27" s="1"/>
  <c r="K3530" i="27"/>
  <c r="L3530" i="27" s="1"/>
  <c r="W3529" i="27"/>
  <c r="X3529" i="27" s="1"/>
  <c r="Q3529" i="27"/>
  <c r="R3529" i="27" s="1"/>
  <c r="K3529" i="27"/>
  <c r="L3529" i="27" s="1"/>
  <c r="W3528" i="27"/>
  <c r="X3528" i="27" s="1"/>
  <c r="Q3528" i="27"/>
  <c r="R3528" i="27" s="1"/>
  <c r="K3528" i="27"/>
  <c r="L3528" i="27" s="1"/>
  <c r="W3527" i="27"/>
  <c r="X3527" i="27" s="1"/>
  <c r="Q3527" i="27"/>
  <c r="R3527" i="27" s="1"/>
  <c r="K3527" i="27"/>
  <c r="L3527" i="27" s="1"/>
  <c r="W3526" i="27"/>
  <c r="X3526" i="27" s="1"/>
  <c r="Q3526" i="27"/>
  <c r="R3526" i="27" s="1"/>
  <c r="K3526" i="27"/>
  <c r="L3526" i="27" s="1"/>
  <c r="W3525" i="27"/>
  <c r="X3525" i="27" s="1"/>
  <c r="Q3525" i="27"/>
  <c r="R3525" i="27" s="1"/>
  <c r="K3525" i="27"/>
  <c r="L3525" i="27" s="1"/>
  <c r="W3524" i="27"/>
  <c r="X3524" i="27" s="1"/>
  <c r="Q3524" i="27"/>
  <c r="R3524" i="27" s="1"/>
  <c r="K3524" i="27"/>
  <c r="L3524" i="27" s="1"/>
  <c r="W3523" i="27"/>
  <c r="X3523" i="27" s="1"/>
  <c r="Q3523" i="27"/>
  <c r="R3523" i="27" s="1"/>
  <c r="K3523" i="27"/>
  <c r="L3523" i="27" s="1"/>
  <c r="W3522" i="27"/>
  <c r="X3522" i="27" s="1"/>
  <c r="Q3522" i="27"/>
  <c r="R3522" i="27" s="1"/>
  <c r="K3522" i="27"/>
  <c r="L3522" i="27" s="1"/>
  <c r="W3521" i="27"/>
  <c r="X3521" i="27" s="1"/>
  <c r="Q3521" i="27"/>
  <c r="R3521" i="27" s="1"/>
  <c r="K3521" i="27"/>
  <c r="L3521" i="27" s="1"/>
  <c r="W3520" i="27"/>
  <c r="X3520" i="27" s="1"/>
  <c r="Q3520" i="27"/>
  <c r="R3520" i="27" s="1"/>
  <c r="K3520" i="27"/>
  <c r="L3520" i="27" s="1"/>
  <c r="W3519" i="27"/>
  <c r="X3519" i="27" s="1"/>
  <c r="Q3519" i="27"/>
  <c r="R3519" i="27" s="1"/>
  <c r="K3519" i="27"/>
  <c r="W3518" i="27"/>
  <c r="X3518" i="27" s="1"/>
  <c r="Q3518" i="27"/>
  <c r="R3518" i="27" s="1"/>
  <c r="K3518" i="27"/>
  <c r="L3518" i="27" s="1"/>
  <c r="W3517" i="27"/>
  <c r="X3517" i="27" s="1"/>
  <c r="Q3517" i="27"/>
  <c r="R3517" i="27" s="1"/>
  <c r="K3517" i="27"/>
  <c r="L3517" i="27" s="1"/>
  <c r="W3516" i="27"/>
  <c r="X3516" i="27" s="1"/>
  <c r="Q3516" i="27"/>
  <c r="R3516" i="27" s="1"/>
  <c r="K3516" i="27"/>
  <c r="L3516" i="27" s="1"/>
  <c r="W3515" i="27"/>
  <c r="X3515" i="27" s="1"/>
  <c r="Q3515" i="27"/>
  <c r="R3515" i="27" s="1"/>
  <c r="K3515" i="27"/>
  <c r="L3515" i="27" s="1"/>
  <c r="W3514" i="27"/>
  <c r="X3514" i="27" s="1"/>
  <c r="Q3514" i="27"/>
  <c r="R3514" i="27" s="1"/>
  <c r="K3514" i="27"/>
  <c r="L3514" i="27" s="1"/>
  <c r="W3513" i="27"/>
  <c r="X3513" i="27" s="1"/>
  <c r="Q3513" i="27"/>
  <c r="R3513" i="27" s="1"/>
  <c r="K3513" i="27"/>
  <c r="L3513" i="27" s="1"/>
  <c r="W3512" i="27"/>
  <c r="X3512" i="27" s="1"/>
  <c r="Q3512" i="27"/>
  <c r="R3512" i="27" s="1"/>
  <c r="K3512" i="27"/>
  <c r="L3512" i="27" s="1"/>
  <c r="W3511" i="27"/>
  <c r="X3511" i="27" s="1"/>
  <c r="Q3511" i="27"/>
  <c r="R3511" i="27" s="1"/>
  <c r="K3511" i="27"/>
  <c r="L3511" i="27" s="1"/>
  <c r="W3510" i="27"/>
  <c r="X3510" i="27" s="1"/>
  <c r="Q3510" i="27"/>
  <c r="R3510" i="27" s="1"/>
  <c r="K3510" i="27"/>
  <c r="L3510" i="27" s="1"/>
  <c r="W3509" i="27"/>
  <c r="X3509" i="27" s="1"/>
  <c r="Q3509" i="27"/>
  <c r="R3509" i="27" s="1"/>
  <c r="K3509" i="27"/>
  <c r="L3509" i="27" s="1"/>
  <c r="W3508" i="27"/>
  <c r="X3508" i="27" s="1"/>
  <c r="Q3508" i="27"/>
  <c r="R3508" i="27" s="1"/>
  <c r="K3508" i="27"/>
  <c r="L3508" i="27" s="1"/>
  <c r="W3507" i="27"/>
  <c r="X3507" i="27" s="1"/>
  <c r="Q3507" i="27"/>
  <c r="R3507" i="27" s="1"/>
  <c r="K3507" i="27"/>
  <c r="L3507" i="27" s="1"/>
  <c r="W3506" i="27"/>
  <c r="X3506" i="27" s="1"/>
  <c r="Q3506" i="27"/>
  <c r="R3506" i="27" s="1"/>
  <c r="K3506" i="27"/>
  <c r="L3506" i="27" s="1"/>
  <c r="W3505" i="27"/>
  <c r="Q3505" i="27"/>
  <c r="R3505" i="27" s="1"/>
  <c r="K3505" i="27"/>
  <c r="L3505" i="27" s="1"/>
  <c r="W3504" i="27"/>
  <c r="X3504" i="27" s="1"/>
  <c r="Q3504" i="27"/>
  <c r="R3504" i="27" s="1"/>
  <c r="K3504" i="27"/>
  <c r="L3504" i="27" s="1"/>
  <c r="W3503" i="27"/>
  <c r="X3503" i="27" s="1"/>
  <c r="Q3503" i="27"/>
  <c r="R3503" i="27" s="1"/>
  <c r="K3503" i="27"/>
  <c r="W3502" i="27"/>
  <c r="X3502" i="27" s="1"/>
  <c r="Q3502" i="27"/>
  <c r="R3502" i="27" s="1"/>
  <c r="K3502" i="27"/>
  <c r="L3502" i="27" s="1"/>
  <c r="W3501" i="27"/>
  <c r="X3501" i="27" s="1"/>
  <c r="Q3501" i="27"/>
  <c r="R3501" i="27" s="1"/>
  <c r="K3501" i="27"/>
  <c r="L3501" i="27" s="1"/>
  <c r="W3500" i="27"/>
  <c r="X3500" i="27" s="1"/>
  <c r="Q3500" i="27"/>
  <c r="R3500" i="27" s="1"/>
  <c r="K3500" i="27"/>
  <c r="L3500" i="27" s="1"/>
  <c r="W3499" i="27"/>
  <c r="X3499" i="27" s="1"/>
  <c r="Q3499" i="27"/>
  <c r="R3499" i="27" s="1"/>
  <c r="K3499" i="27"/>
  <c r="L3499" i="27" s="1"/>
  <c r="W3498" i="27"/>
  <c r="X3498" i="27" s="1"/>
  <c r="Q3498" i="27"/>
  <c r="R3498" i="27" s="1"/>
  <c r="K3498" i="27"/>
  <c r="L3498" i="27" s="1"/>
  <c r="Z3497" i="27"/>
  <c r="W3497" i="27"/>
  <c r="X3497" i="27" s="1"/>
  <c r="Q3497" i="27"/>
  <c r="R3497" i="27" s="1"/>
  <c r="K3497" i="27"/>
  <c r="L3497" i="27" s="1"/>
  <c r="Z3496" i="27"/>
  <c r="W3496" i="27"/>
  <c r="X3496" i="27" s="1"/>
  <c r="Q3496" i="27"/>
  <c r="R3496" i="27" s="1"/>
  <c r="K3496" i="27"/>
  <c r="L3496" i="27" s="1"/>
  <c r="Z3495" i="27"/>
  <c r="W3495" i="27"/>
  <c r="X3495" i="27" s="1"/>
  <c r="Q3495" i="27"/>
  <c r="R3495" i="27" s="1"/>
  <c r="K3495" i="27"/>
  <c r="Z3494" i="27"/>
  <c r="W3494" i="27"/>
  <c r="X3494" i="27" s="1"/>
  <c r="Q3494" i="27"/>
  <c r="R3494" i="27" s="1"/>
  <c r="K3494" i="27"/>
  <c r="L3494" i="27" s="1"/>
  <c r="W3493" i="27"/>
  <c r="X3493" i="27" s="1"/>
  <c r="Q3493" i="27"/>
  <c r="R3493" i="27" s="1"/>
  <c r="K3493" i="27"/>
  <c r="W3492" i="27"/>
  <c r="X3492" i="27" s="1"/>
  <c r="Q3492" i="27"/>
  <c r="R3492" i="27" s="1"/>
  <c r="K3492" i="27"/>
  <c r="L3492" i="27" s="1"/>
  <c r="W3491" i="27"/>
  <c r="X3491" i="27" s="1"/>
  <c r="Q3491" i="27"/>
  <c r="R3491" i="27" s="1"/>
  <c r="K3491" i="27"/>
  <c r="L3491" i="27" s="1"/>
  <c r="W3490" i="27"/>
  <c r="Q3490" i="27"/>
  <c r="R3490" i="27" s="1"/>
  <c r="K3490" i="27"/>
  <c r="L3490" i="27" s="1"/>
  <c r="W3489" i="27"/>
  <c r="X3489" i="27" s="1"/>
  <c r="Q3489" i="27"/>
  <c r="R3489" i="27" s="1"/>
  <c r="K3489" i="27"/>
  <c r="L3489" i="27" s="1"/>
  <c r="W3488" i="27"/>
  <c r="X3488" i="27" s="1"/>
  <c r="Q3488" i="27"/>
  <c r="R3488" i="27" s="1"/>
  <c r="K3488" i="27"/>
  <c r="W3487" i="27"/>
  <c r="Q3487" i="27"/>
  <c r="R3487" i="27" s="1"/>
  <c r="K3487" i="27"/>
  <c r="L3487" i="27" s="1"/>
  <c r="W3486" i="27"/>
  <c r="Q3486" i="27"/>
  <c r="R3486" i="27" s="1"/>
  <c r="K3486" i="27"/>
  <c r="W3433" i="27"/>
  <c r="X3433" i="27" s="1"/>
  <c r="Q3433" i="27"/>
  <c r="R3433" i="27" s="1"/>
  <c r="K3433" i="27"/>
  <c r="L3433" i="27" s="1"/>
  <c r="W3432" i="27"/>
  <c r="X3432" i="27" s="1"/>
  <c r="Q3432" i="27"/>
  <c r="R3432" i="27" s="1"/>
  <c r="K3432" i="27"/>
  <c r="L3432" i="27" s="1"/>
  <c r="W3431" i="27"/>
  <c r="X3431" i="27" s="1"/>
  <c r="Q3431" i="27"/>
  <c r="R3431" i="27" s="1"/>
  <c r="K3431" i="27"/>
  <c r="L3431" i="27" s="1"/>
  <c r="W3430" i="27"/>
  <c r="X3430" i="27" s="1"/>
  <c r="Q3430" i="27"/>
  <c r="R3430" i="27" s="1"/>
  <c r="K3430" i="27"/>
  <c r="L3430" i="27" s="1"/>
  <c r="W3429" i="27"/>
  <c r="X3429" i="27" s="1"/>
  <c r="Q3429" i="27"/>
  <c r="R3429" i="27" s="1"/>
  <c r="K3429" i="27"/>
  <c r="L3429" i="27" s="1"/>
  <c r="W3428" i="27"/>
  <c r="X3428" i="27" s="1"/>
  <c r="Q3428" i="27"/>
  <c r="R3428" i="27" s="1"/>
  <c r="K3428" i="27"/>
  <c r="W3427" i="27"/>
  <c r="X3427" i="27" s="1"/>
  <c r="Q3427" i="27"/>
  <c r="R3427" i="27" s="1"/>
  <c r="K3427" i="27"/>
  <c r="L3427" i="27" s="1"/>
  <c r="W3426" i="27"/>
  <c r="X3426" i="27" s="1"/>
  <c r="Q3426" i="27"/>
  <c r="R3426" i="27" s="1"/>
  <c r="K3426" i="27"/>
  <c r="L3426" i="27" s="1"/>
  <c r="W3425" i="27"/>
  <c r="X3425" i="27" s="1"/>
  <c r="Q3425" i="27"/>
  <c r="R3425" i="27" s="1"/>
  <c r="K3425" i="27"/>
  <c r="L3425" i="27" s="1"/>
  <c r="W3424" i="27"/>
  <c r="X3424" i="27" s="1"/>
  <c r="Q3424" i="27"/>
  <c r="R3424" i="27" s="1"/>
  <c r="K3424" i="27"/>
  <c r="W3423" i="27"/>
  <c r="X3423" i="27" s="1"/>
  <c r="Q3423" i="27"/>
  <c r="R3423" i="27" s="1"/>
  <c r="K3423" i="27"/>
  <c r="L3423" i="27" s="1"/>
  <c r="W3422" i="27"/>
  <c r="X3422" i="27" s="1"/>
  <c r="Q3422" i="27"/>
  <c r="R3422" i="27" s="1"/>
  <c r="K3422" i="27"/>
  <c r="L3422" i="27" s="1"/>
  <c r="W3421" i="27"/>
  <c r="X3421" i="27" s="1"/>
  <c r="Q3421" i="27"/>
  <c r="R3421" i="27" s="1"/>
  <c r="K3421" i="27"/>
  <c r="L3421" i="27" s="1"/>
  <c r="W3420" i="27"/>
  <c r="X3420" i="27" s="1"/>
  <c r="Q3420" i="27"/>
  <c r="R3420" i="27" s="1"/>
  <c r="K3420" i="27"/>
  <c r="W3419" i="27"/>
  <c r="X3419" i="27" s="1"/>
  <c r="Q3419" i="27"/>
  <c r="R3419" i="27" s="1"/>
  <c r="K3419" i="27"/>
  <c r="L3419" i="27" s="1"/>
  <c r="W3418" i="27"/>
  <c r="X3418" i="27" s="1"/>
  <c r="Q3418" i="27"/>
  <c r="R3418" i="27" s="1"/>
  <c r="K3418" i="27"/>
  <c r="L3418" i="27" s="1"/>
  <c r="W3417" i="27"/>
  <c r="X3417" i="27" s="1"/>
  <c r="Q3417" i="27"/>
  <c r="R3417" i="27" s="1"/>
  <c r="K3417" i="27"/>
  <c r="L3417" i="27" s="1"/>
  <c r="W3416" i="27"/>
  <c r="X3416" i="27" s="1"/>
  <c r="Q3416" i="27"/>
  <c r="R3416" i="27" s="1"/>
  <c r="K3416" i="27"/>
  <c r="L3416" i="27" s="1"/>
  <c r="W3415" i="27"/>
  <c r="X3415" i="27" s="1"/>
  <c r="Q3415" i="27"/>
  <c r="R3415" i="27" s="1"/>
  <c r="K3415" i="27"/>
  <c r="L3415" i="27" s="1"/>
  <c r="W3414" i="27"/>
  <c r="X3414" i="27" s="1"/>
  <c r="Q3414" i="27"/>
  <c r="R3414" i="27" s="1"/>
  <c r="K3414" i="27"/>
  <c r="L3414" i="27" s="1"/>
  <c r="W3413" i="27"/>
  <c r="X3413" i="27" s="1"/>
  <c r="Q3413" i="27"/>
  <c r="R3413" i="27" s="1"/>
  <c r="K3413" i="27"/>
  <c r="L3413" i="27" s="1"/>
  <c r="W3412" i="27"/>
  <c r="X3412" i="27" s="1"/>
  <c r="Q3412" i="27"/>
  <c r="R3412" i="27" s="1"/>
  <c r="K3412" i="27"/>
  <c r="W3411" i="27"/>
  <c r="X3411" i="27" s="1"/>
  <c r="Q3411" i="27"/>
  <c r="R3411" i="27" s="1"/>
  <c r="K3411" i="27"/>
  <c r="L3411" i="27" s="1"/>
  <c r="W3410" i="27"/>
  <c r="X3410" i="27" s="1"/>
  <c r="Q3410" i="27"/>
  <c r="R3410" i="27" s="1"/>
  <c r="K3410" i="27"/>
  <c r="L3410" i="27" s="1"/>
  <c r="W3409" i="27"/>
  <c r="X3409" i="27" s="1"/>
  <c r="Q3409" i="27"/>
  <c r="R3409" i="27" s="1"/>
  <c r="K3409" i="27"/>
  <c r="L3409" i="27" s="1"/>
  <c r="W3408" i="27"/>
  <c r="X3408" i="27" s="1"/>
  <c r="Q3408" i="27"/>
  <c r="R3408" i="27" s="1"/>
  <c r="K3408" i="27"/>
  <c r="L3408" i="27" s="1"/>
  <c r="W3407" i="27"/>
  <c r="X3407" i="27" s="1"/>
  <c r="Q3407" i="27"/>
  <c r="R3407" i="27" s="1"/>
  <c r="K3407" i="27"/>
  <c r="L3407" i="27" s="1"/>
  <c r="W3406" i="27"/>
  <c r="X3406" i="27" s="1"/>
  <c r="Q3406" i="27"/>
  <c r="R3406" i="27" s="1"/>
  <c r="K3406" i="27"/>
  <c r="L3406" i="27" s="1"/>
  <c r="W3405" i="27"/>
  <c r="X3405" i="27" s="1"/>
  <c r="Q3405" i="27"/>
  <c r="R3405" i="27" s="1"/>
  <c r="K3405" i="27"/>
  <c r="L3405" i="27" s="1"/>
  <c r="W3404" i="27"/>
  <c r="X3404" i="27" s="1"/>
  <c r="Q3404" i="27"/>
  <c r="R3404" i="27" s="1"/>
  <c r="K3404" i="27"/>
  <c r="W3403" i="27"/>
  <c r="X3403" i="27" s="1"/>
  <c r="Q3403" i="27"/>
  <c r="R3403" i="27" s="1"/>
  <c r="K3403" i="27"/>
  <c r="L3403" i="27" s="1"/>
  <c r="W3402" i="27"/>
  <c r="X3402" i="27" s="1"/>
  <c r="Q3402" i="27"/>
  <c r="R3402" i="27" s="1"/>
  <c r="K3402" i="27"/>
  <c r="L3402" i="27" s="1"/>
  <c r="W3401" i="27"/>
  <c r="X3401" i="27" s="1"/>
  <c r="Q3401" i="27"/>
  <c r="R3401" i="27" s="1"/>
  <c r="K3401" i="27"/>
  <c r="L3401" i="27" s="1"/>
  <c r="W3400" i="27"/>
  <c r="X3400" i="27" s="1"/>
  <c r="Q3400" i="27"/>
  <c r="R3400" i="27" s="1"/>
  <c r="K3400" i="27"/>
  <c r="L3400" i="27" s="1"/>
  <c r="W3399" i="27"/>
  <c r="X3399" i="27" s="1"/>
  <c r="Q3399" i="27"/>
  <c r="R3399" i="27" s="1"/>
  <c r="K3399" i="27"/>
  <c r="L3399" i="27" s="1"/>
  <c r="W3398" i="27"/>
  <c r="X3398" i="27" s="1"/>
  <c r="Q3398" i="27"/>
  <c r="R3398" i="27" s="1"/>
  <c r="K3398" i="27"/>
  <c r="L3398" i="27" s="1"/>
  <c r="W3397" i="27"/>
  <c r="X3397" i="27" s="1"/>
  <c r="Q3397" i="27"/>
  <c r="R3397" i="27" s="1"/>
  <c r="K3397" i="27"/>
  <c r="L3397" i="27" s="1"/>
  <c r="W3396" i="27"/>
  <c r="X3396" i="27" s="1"/>
  <c r="Q3396" i="27"/>
  <c r="R3396" i="27" s="1"/>
  <c r="K3396" i="27"/>
  <c r="W3395" i="27"/>
  <c r="X3395" i="27" s="1"/>
  <c r="Q3395" i="27"/>
  <c r="R3395" i="27" s="1"/>
  <c r="K3395" i="27"/>
  <c r="L3395" i="27" s="1"/>
  <c r="W3394" i="27"/>
  <c r="X3394" i="27" s="1"/>
  <c r="Q3394" i="27"/>
  <c r="R3394" i="27" s="1"/>
  <c r="K3394" i="27"/>
  <c r="L3394" i="27" s="1"/>
  <c r="W3393" i="27"/>
  <c r="X3393" i="27" s="1"/>
  <c r="Q3393" i="27"/>
  <c r="R3393" i="27" s="1"/>
  <c r="K3393" i="27"/>
  <c r="L3393" i="27" s="1"/>
  <c r="W3392" i="27"/>
  <c r="X3392" i="27" s="1"/>
  <c r="Q3392" i="27"/>
  <c r="R3392" i="27" s="1"/>
  <c r="K3392" i="27"/>
  <c r="W3391" i="27"/>
  <c r="X3391" i="27" s="1"/>
  <c r="Q3391" i="27"/>
  <c r="R3391" i="27" s="1"/>
  <c r="K3391" i="27"/>
  <c r="L3391" i="27" s="1"/>
  <c r="W3390" i="27"/>
  <c r="X3390" i="27" s="1"/>
  <c r="Q3390" i="27"/>
  <c r="R3390" i="27" s="1"/>
  <c r="K3390" i="27"/>
  <c r="L3390" i="27" s="1"/>
  <c r="W3389" i="27"/>
  <c r="X3389" i="27" s="1"/>
  <c r="Q3389" i="27"/>
  <c r="R3389" i="27" s="1"/>
  <c r="K3389" i="27"/>
  <c r="L3389" i="27" s="1"/>
  <c r="W3388" i="27"/>
  <c r="X3388" i="27" s="1"/>
  <c r="Q3388" i="27"/>
  <c r="R3388" i="27" s="1"/>
  <c r="K3388" i="27"/>
  <c r="W3387" i="27"/>
  <c r="Q3387" i="27"/>
  <c r="R3387" i="27" s="1"/>
  <c r="K3387" i="27"/>
  <c r="L3387" i="27" s="1"/>
  <c r="W3386" i="27"/>
  <c r="X3386" i="27" s="1"/>
  <c r="Q3386" i="27"/>
  <c r="R3386" i="27" s="1"/>
  <c r="K3386" i="27"/>
  <c r="L3386" i="27" s="1"/>
  <c r="W3385" i="27"/>
  <c r="X3385" i="27" s="1"/>
  <c r="Q3385" i="27"/>
  <c r="R3385" i="27" s="1"/>
  <c r="K3385" i="27"/>
  <c r="L3385" i="27" s="1"/>
  <c r="W3384" i="27"/>
  <c r="X3384" i="27" s="1"/>
  <c r="Q3384" i="27"/>
  <c r="R3384" i="27" s="1"/>
  <c r="K3384" i="27"/>
  <c r="L3384" i="27" s="1"/>
  <c r="W3383" i="27"/>
  <c r="X3383" i="27" s="1"/>
  <c r="Q3383" i="27"/>
  <c r="R3383" i="27" s="1"/>
  <c r="K3383" i="27"/>
  <c r="L3383" i="27" s="1"/>
  <c r="W3382" i="27"/>
  <c r="Q3382" i="27"/>
  <c r="K3382" i="27"/>
  <c r="W2341" i="27"/>
  <c r="X2341" i="27" s="1"/>
  <c r="Q2341" i="27"/>
  <c r="R2341" i="27" s="1"/>
  <c r="K2341" i="27"/>
  <c r="L2341" i="27" s="1"/>
  <c r="W2340" i="27"/>
  <c r="X2340" i="27" s="1"/>
  <c r="Q2340" i="27"/>
  <c r="R2340" i="27" s="1"/>
  <c r="K2340" i="27"/>
  <c r="W2339" i="27"/>
  <c r="X2339" i="27" s="1"/>
  <c r="Q2339" i="27"/>
  <c r="R2339" i="27" s="1"/>
  <c r="K2339" i="27"/>
  <c r="L2339" i="27" s="1"/>
  <c r="W2338" i="27"/>
  <c r="X2338" i="27" s="1"/>
  <c r="Q2338" i="27"/>
  <c r="R2338" i="27" s="1"/>
  <c r="K2338" i="27"/>
  <c r="L2338" i="27" s="1"/>
  <c r="W2337" i="27"/>
  <c r="X2337" i="27" s="1"/>
  <c r="Q2337" i="27"/>
  <c r="R2337" i="27" s="1"/>
  <c r="K2337" i="27"/>
  <c r="L2337" i="27" s="1"/>
  <c r="W2336" i="27"/>
  <c r="X2336" i="27" s="1"/>
  <c r="Q2336" i="27"/>
  <c r="R2336" i="27" s="1"/>
  <c r="K2336" i="27"/>
  <c r="L2336" i="27" s="1"/>
  <c r="W2335" i="27"/>
  <c r="X2335" i="27" s="1"/>
  <c r="Q2335" i="27"/>
  <c r="R2335" i="27" s="1"/>
  <c r="K2335" i="27"/>
  <c r="L2335" i="27" s="1"/>
  <c r="W2334" i="27"/>
  <c r="X2334" i="27" s="1"/>
  <c r="Q2334" i="27"/>
  <c r="R2334" i="27" s="1"/>
  <c r="K2334" i="27"/>
  <c r="L2334" i="27" s="1"/>
  <c r="W2333" i="27"/>
  <c r="X2333" i="27" s="1"/>
  <c r="Q2333" i="27"/>
  <c r="R2333" i="27" s="1"/>
  <c r="K2333" i="27"/>
  <c r="L2333" i="27" s="1"/>
  <c r="W2332" i="27"/>
  <c r="X2332" i="27" s="1"/>
  <c r="Q2332" i="27"/>
  <c r="R2332" i="27" s="1"/>
  <c r="K2332" i="27"/>
  <c r="W2331" i="27"/>
  <c r="X2331" i="27" s="1"/>
  <c r="Q2331" i="27"/>
  <c r="R2331" i="27" s="1"/>
  <c r="K2331" i="27"/>
  <c r="L2331" i="27" s="1"/>
  <c r="W2330" i="27"/>
  <c r="X2330" i="27" s="1"/>
  <c r="Q2330" i="27"/>
  <c r="R2330" i="27" s="1"/>
  <c r="K2330" i="27"/>
  <c r="L2330" i="27" s="1"/>
  <c r="W2329" i="27"/>
  <c r="X2329" i="27" s="1"/>
  <c r="Q2329" i="27"/>
  <c r="R2329" i="27" s="1"/>
  <c r="K2329" i="27"/>
  <c r="L2329" i="27" s="1"/>
  <c r="W2328" i="27"/>
  <c r="X2328" i="27" s="1"/>
  <c r="Q2328" i="27"/>
  <c r="R2328" i="27" s="1"/>
  <c r="K2328" i="27"/>
  <c r="L2328" i="27" s="1"/>
  <c r="W2327" i="27"/>
  <c r="X2327" i="27" s="1"/>
  <c r="Q2327" i="27"/>
  <c r="R2327" i="27" s="1"/>
  <c r="K2327" i="27"/>
  <c r="L2327" i="27" s="1"/>
  <c r="W2326" i="27"/>
  <c r="X2326" i="27" s="1"/>
  <c r="Q2326" i="27"/>
  <c r="R2326" i="27" s="1"/>
  <c r="K2326" i="27"/>
  <c r="L2326" i="27" s="1"/>
  <c r="W2325" i="27"/>
  <c r="X2325" i="27" s="1"/>
  <c r="Q2325" i="27"/>
  <c r="R2325" i="27" s="1"/>
  <c r="K2325" i="27"/>
  <c r="L2325" i="27" s="1"/>
  <c r="W2324" i="27"/>
  <c r="X2324" i="27" s="1"/>
  <c r="Q2324" i="27"/>
  <c r="R2324" i="27" s="1"/>
  <c r="K2324" i="27"/>
  <c r="W2323" i="27"/>
  <c r="X2323" i="27" s="1"/>
  <c r="Q2323" i="27"/>
  <c r="R2323" i="27" s="1"/>
  <c r="K2323" i="27"/>
  <c r="L2323" i="27" s="1"/>
  <c r="W2322" i="27"/>
  <c r="X2322" i="27" s="1"/>
  <c r="Q2322" i="27"/>
  <c r="R2322" i="27" s="1"/>
  <c r="K2322" i="27"/>
  <c r="L2322" i="27" s="1"/>
  <c r="W2321" i="27"/>
  <c r="X2321" i="27" s="1"/>
  <c r="Q2321" i="27"/>
  <c r="R2321" i="27" s="1"/>
  <c r="K2321" i="27"/>
  <c r="L2321" i="27" s="1"/>
  <c r="W2320" i="27"/>
  <c r="X2320" i="27" s="1"/>
  <c r="Q2320" i="27"/>
  <c r="R2320" i="27" s="1"/>
  <c r="K2320" i="27"/>
  <c r="W2319" i="27"/>
  <c r="X2319" i="27" s="1"/>
  <c r="Q2319" i="27"/>
  <c r="R2319" i="27" s="1"/>
  <c r="K2319" i="27"/>
  <c r="L2319" i="27" s="1"/>
  <c r="W2318" i="27"/>
  <c r="X2318" i="27" s="1"/>
  <c r="Q2318" i="27"/>
  <c r="R2318" i="27" s="1"/>
  <c r="K2318" i="27"/>
  <c r="L2318" i="27" s="1"/>
  <c r="W2317" i="27"/>
  <c r="X2317" i="27" s="1"/>
  <c r="Q2317" i="27"/>
  <c r="R2317" i="27" s="1"/>
  <c r="K2317" i="27"/>
  <c r="L2317" i="27" s="1"/>
  <c r="W2316" i="27"/>
  <c r="X2316" i="27" s="1"/>
  <c r="Q2316" i="27"/>
  <c r="R2316" i="27" s="1"/>
  <c r="K2316" i="27"/>
  <c r="W2315" i="27"/>
  <c r="X2315" i="27" s="1"/>
  <c r="Q2315" i="27"/>
  <c r="R2315" i="27" s="1"/>
  <c r="K2315" i="27"/>
  <c r="L2315" i="27" s="1"/>
  <c r="W2314" i="27"/>
  <c r="X2314" i="27" s="1"/>
  <c r="Q2314" i="27"/>
  <c r="R2314" i="27" s="1"/>
  <c r="K2314" i="27"/>
  <c r="L2314" i="27" s="1"/>
  <c r="W2313" i="27"/>
  <c r="X2313" i="27" s="1"/>
  <c r="Q2313" i="27"/>
  <c r="R2313" i="27" s="1"/>
  <c r="K2313" i="27"/>
  <c r="L2313" i="27" s="1"/>
  <c r="W2312" i="27"/>
  <c r="X2312" i="27" s="1"/>
  <c r="Q2312" i="27"/>
  <c r="R2312" i="27" s="1"/>
  <c r="K2312" i="27"/>
  <c r="W2311" i="27"/>
  <c r="X2311" i="27" s="1"/>
  <c r="Q2311" i="27"/>
  <c r="R2311" i="27" s="1"/>
  <c r="K2311" i="27"/>
  <c r="L2311" i="27" s="1"/>
  <c r="W2310" i="27"/>
  <c r="X2310" i="27" s="1"/>
  <c r="Q2310" i="27"/>
  <c r="R2310" i="27" s="1"/>
  <c r="K2310" i="27"/>
  <c r="L2310" i="27" s="1"/>
  <c r="W2309" i="27"/>
  <c r="X2309" i="27" s="1"/>
  <c r="Q2309" i="27"/>
  <c r="R2309" i="27" s="1"/>
  <c r="K2309" i="27"/>
  <c r="L2309" i="27" s="1"/>
  <c r="W2308" i="27"/>
  <c r="X2308" i="27" s="1"/>
  <c r="Q2308" i="27"/>
  <c r="R2308" i="27" s="1"/>
  <c r="K2308" i="27"/>
  <c r="W2307" i="27"/>
  <c r="X2307" i="27" s="1"/>
  <c r="Q2307" i="27"/>
  <c r="R2307" i="27" s="1"/>
  <c r="K2307" i="27"/>
  <c r="L2307" i="27" s="1"/>
  <c r="W2306" i="27"/>
  <c r="X2306" i="27" s="1"/>
  <c r="Q2306" i="27"/>
  <c r="R2306" i="27" s="1"/>
  <c r="K2306" i="27"/>
  <c r="L2306" i="27" s="1"/>
  <c r="W2305" i="27"/>
  <c r="X2305" i="27" s="1"/>
  <c r="Q2305" i="27"/>
  <c r="R2305" i="27" s="1"/>
  <c r="K2305" i="27"/>
  <c r="L2305" i="27" s="1"/>
  <c r="W2304" i="27"/>
  <c r="X2304" i="27" s="1"/>
  <c r="Q2304" i="27"/>
  <c r="R2304" i="27" s="1"/>
  <c r="K2304" i="27"/>
  <c r="L2304" i="27" s="1"/>
  <c r="W2303" i="27"/>
  <c r="X2303" i="27" s="1"/>
  <c r="Q2303" i="27"/>
  <c r="R2303" i="27" s="1"/>
  <c r="K2303" i="27"/>
  <c r="L2303" i="27" s="1"/>
  <c r="W2302" i="27"/>
  <c r="X2302" i="27" s="1"/>
  <c r="Q2302" i="27"/>
  <c r="R2302" i="27" s="1"/>
  <c r="K2302" i="27"/>
  <c r="L2302" i="27" s="1"/>
  <c r="W2301" i="27"/>
  <c r="Q2301" i="27"/>
  <c r="R2301" i="27" s="1"/>
  <c r="K2301" i="27"/>
  <c r="W2300" i="27"/>
  <c r="X2300" i="27" s="1"/>
  <c r="Q2300" i="27"/>
  <c r="K2300" i="27"/>
  <c r="L2300" i="27" s="1"/>
  <c r="W2299" i="27"/>
  <c r="X2299" i="27" s="1"/>
  <c r="Q2299" i="27"/>
  <c r="R2299" i="27" s="1"/>
  <c r="K2299" i="27"/>
  <c r="L2299" i="27" s="1"/>
  <c r="W2298" i="27"/>
  <c r="X2298" i="27" s="1"/>
  <c r="Q2298" i="27"/>
  <c r="R2298" i="27" s="1"/>
  <c r="K2298" i="27"/>
  <c r="L2298" i="27" s="1"/>
  <c r="W2297" i="27"/>
  <c r="X2297" i="27" s="1"/>
  <c r="Q2297" i="27"/>
  <c r="R2297" i="27" s="1"/>
  <c r="K2297" i="27"/>
  <c r="L2297" i="27" s="1"/>
  <c r="W2296" i="27"/>
  <c r="X2296" i="27" s="1"/>
  <c r="Q2296" i="27"/>
  <c r="R2296" i="27" s="1"/>
  <c r="K2296" i="27"/>
  <c r="L2296" i="27" s="1"/>
  <c r="W2295" i="27"/>
  <c r="X2295" i="27" s="1"/>
  <c r="Q2295" i="27"/>
  <c r="R2295" i="27" s="1"/>
  <c r="K2295" i="27"/>
  <c r="L2295" i="27" s="1"/>
  <c r="W2294" i="27"/>
  <c r="X2294" i="27" s="1"/>
  <c r="Q2294" i="27"/>
  <c r="K2294" i="27"/>
  <c r="W2293" i="27"/>
  <c r="X2293" i="27" s="1"/>
  <c r="Q2293" i="27"/>
  <c r="K2293" i="27"/>
  <c r="W2292" i="27"/>
  <c r="X2292" i="27" s="1"/>
  <c r="Q2292" i="27"/>
  <c r="K2292" i="27"/>
  <c r="L2292" i="27" s="1"/>
  <c r="W2291" i="27"/>
  <c r="X2291" i="27" s="1"/>
  <c r="Q2291" i="27"/>
  <c r="K2291" i="27"/>
  <c r="L2291" i="27" s="1"/>
  <c r="W2290" i="27"/>
  <c r="Q2290" i="27"/>
  <c r="K2290" i="27"/>
  <c r="W1821" i="27"/>
  <c r="X1821" i="27" s="1"/>
  <c r="Q1821" i="27"/>
  <c r="R1821" i="27" s="1"/>
  <c r="K1821" i="27"/>
  <c r="L1821" i="27" s="1"/>
  <c r="W1820" i="27"/>
  <c r="X1820" i="27" s="1"/>
  <c r="Q1820" i="27"/>
  <c r="R1820" i="27" s="1"/>
  <c r="K1820" i="27"/>
  <c r="L1820" i="27" s="1"/>
  <c r="W1819" i="27"/>
  <c r="X1819" i="27" s="1"/>
  <c r="Q1819" i="27"/>
  <c r="R1819" i="27" s="1"/>
  <c r="K1819" i="27"/>
  <c r="L1819" i="27" s="1"/>
  <c r="W1818" i="27"/>
  <c r="X1818" i="27" s="1"/>
  <c r="Q1818" i="27"/>
  <c r="R1818" i="27" s="1"/>
  <c r="K1818" i="27"/>
  <c r="L1818" i="27" s="1"/>
  <c r="W1817" i="27"/>
  <c r="X1817" i="27" s="1"/>
  <c r="Q1817" i="27"/>
  <c r="R1817" i="27" s="1"/>
  <c r="K1817" i="27"/>
  <c r="W1816" i="27"/>
  <c r="X1816" i="27" s="1"/>
  <c r="Q1816" i="27"/>
  <c r="R1816" i="27" s="1"/>
  <c r="K1816" i="27"/>
  <c r="L1816" i="27" s="1"/>
  <c r="W1815" i="27"/>
  <c r="X1815" i="27" s="1"/>
  <c r="Q1815" i="27"/>
  <c r="R1815" i="27" s="1"/>
  <c r="K1815" i="27"/>
  <c r="L1815" i="27" s="1"/>
  <c r="W1814" i="27"/>
  <c r="X1814" i="27" s="1"/>
  <c r="Q1814" i="27"/>
  <c r="R1814" i="27" s="1"/>
  <c r="K1814" i="27"/>
  <c r="L1814" i="27" s="1"/>
  <c r="W1813" i="27"/>
  <c r="X1813" i="27" s="1"/>
  <c r="Q1813" i="27"/>
  <c r="R1813" i="27" s="1"/>
  <c r="K1813" i="27"/>
  <c r="L1813" i="27" s="1"/>
  <c r="W1812" i="27"/>
  <c r="X1812" i="27" s="1"/>
  <c r="Q1812" i="27"/>
  <c r="R1812" i="27" s="1"/>
  <c r="K1812" i="27"/>
  <c r="L1812" i="27" s="1"/>
  <c r="W1811" i="27"/>
  <c r="X1811" i="27" s="1"/>
  <c r="Q1811" i="27"/>
  <c r="R1811" i="27" s="1"/>
  <c r="K1811" i="27"/>
  <c r="L1811" i="27" s="1"/>
  <c r="W1810" i="27"/>
  <c r="X1810" i="27" s="1"/>
  <c r="Q1810" i="27"/>
  <c r="R1810" i="27" s="1"/>
  <c r="K1810" i="27"/>
  <c r="L1810" i="27" s="1"/>
  <c r="W1809" i="27"/>
  <c r="X1809" i="27" s="1"/>
  <c r="Q1809" i="27"/>
  <c r="R1809" i="27" s="1"/>
  <c r="K1809" i="27"/>
  <c r="W1808" i="27"/>
  <c r="X1808" i="27" s="1"/>
  <c r="Q1808" i="27"/>
  <c r="R1808" i="27" s="1"/>
  <c r="K1808" i="27"/>
  <c r="L1808" i="27" s="1"/>
  <c r="W1807" i="27"/>
  <c r="X1807" i="27" s="1"/>
  <c r="Q1807" i="27"/>
  <c r="R1807" i="27" s="1"/>
  <c r="K1807" i="27"/>
  <c r="L1807" i="27" s="1"/>
  <c r="W1806" i="27"/>
  <c r="X1806" i="27" s="1"/>
  <c r="Q1806" i="27"/>
  <c r="R1806" i="27" s="1"/>
  <c r="K1806" i="27"/>
  <c r="L1806" i="27" s="1"/>
  <c r="W1805" i="27"/>
  <c r="X1805" i="27" s="1"/>
  <c r="Q1805" i="27"/>
  <c r="R1805" i="27" s="1"/>
  <c r="K1805" i="27"/>
  <c r="L1805" i="27" s="1"/>
  <c r="W1804" i="27"/>
  <c r="X1804" i="27" s="1"/>
  <c r="Q1804" i="27"/>
  <c r="R1804" i="27" s="1"/>
  <c r="K1804" i="27"/>
  <c r="L1804" i="27" s="1"/>
  <c r="W1803" i="27"/>
  <c r="X1803" i="27" s="1"/>
  <c r="Q1803" i="27"/>
  <c r="R1803" i="27" s="1"/>
  <c r="K1803" i="27"/>
  <c r="L1803" i="27" s="1"/>
  <c r="W1802" i="27"/>
  <c r="X1802" i="27" s="1"/>
  <c r="Q1802" i="27"/>
  <c r="R1802" i="27" s="1"/>
  <c r="K1802" i="27"/>
  <c r="L1802" i="27" s="1"/>
  <c r="W1801" i="27"/>
  <c r="X1801" i="27" s="1"/>
  <c r="Q1801" i="27"/>
  <c r="R1801" i="27" s="1"/>
  <c r="K1801" i="27"/>
  <c r="W1800" i="27"/>
  <c r="X1800" i="27" s="1"/>
  <c r="Q1800" i="27"/>
  <c r="R1800" i="27" s="1"/>
  <c r="K1800" i="27"/>
  <c r="L1800" i="27" s="1"/>
  <c r="W1799" i="27"/>
  <c r="X1799" i="27" s="1"/>
  <c r="Q1799" i="27"/>
  <c r="R1799" i="27" s="1"/>
  <c r="K1799" i="27"/>
  <c r="L1799" i="27" s="1"/>
  <c r="W1798" i="27"/>
  <c r="X1798" i="27" s="1"/>
  <c r="Q1798" i="27"/>
  <c r="R1798" i="27" s="1"/>
  <c r="K1798" i="27"/>
  <c r="L1798" i="27" s="1"/>
  <c r="W1797" i="27"/>
  <c r="X1797" i="27" s="1"/>
  <c r="Q1797" i="27"/>
  <c r="R1797" i="27" s="1"/>
  <c r="K1797" i="27"/>
  <c r="L1797" i="27" s="1"/>
  <c r="W1796" i="27"/>
  <c r="X1796" i="27" s="1"/>
  <c r="Q1796" i="27"/>
  <c r="R1796" i="27" s="1"/>
  <c r="K1796" i="27"/>
  <c r="L1796" i="27" s="1"/>
  <c r="W1795" i="27"/>
  <c r="X1795" i="27" s="1"/>
  <c r="Q1795" i="27"/>
  <c r="R1795" i="27" s="1"/>
  <c r="K1795" i="27"/>
  <c r="L1795" i="27" s="1"/>
  <c r="W1794" i="27"/>
  <c r="X1794" i="27" s="1"/>
  <c r="Q1794" i="27"/>
  <c r="R1794" i="27" s="1"/>
  <c r="K1794" i="27"/>
  <c r="L1794" i="27" s="1"/>
  <c r="W1793" i="27"/>
  <c r="X1793" i="27" s="1"/>
  <c r="Q1793" i="27"/>
  <c r="R1793" i="27" s="1"/>
  <c r="K1793" i="27"/>
  <c r="W1792" i="27"/>
  <c r="X1792" i="27" s="1"/>
  <c r="Q1792" i="27"/>
  <c r="R1792" i="27" s="1"/>
  <c r="K1792" i="27"/>
  <c r="L1792" i="27" s="1"/>
  <c r="W1791" i="27"/>
  <c r="X1791" i="27" s="1"/>
  <c r="Q1791" i="27"/>
  <c r="R1791" i="27" s="1"/>
  <c r="K1791" i="27"/>
  <c r="L1791" i="27" s="1"/>
  <c r="W1790" i="27"/>
  <c r="X1790" i="27" s="1"/>
  <c r="Q1790" i="27"/>
  <c r="R1790" i="27" s="1"/>
  <c r="K1790" i="27"/>
  <c r="L1790" i="27" s="1"/>
  <c r="W1789" i="27"/>
  <c r="X1789" i="27" s="1"/>
  <c r="Q1789" i="27"/>
  <c r="R1789" i="27" s="1"/>
  <c r="K1789" i="27"/>
  <c r="L1789" i="27" s="1"/>
  <c r="W1788" i="27"/>
  <c r="X1788" i="27" s="1"/>
  <c r="Q1788" i="27"/>
  <c r="R1788" i="27" s="1"/>
  <c r="K1788" i="27"/>
  <c r="L1788" i="27" s="1"/>
  <c r="W1787" i="27"/>
  <c r="X1787" i="27" s="1"/>
  <c r="Q1787" i="27"/>
  <c r="R1787" i="27" s="1"/>
  <c r="K1787" i="27"/>
  <c r="L1787" i="27" s="1"/>
  <c r="W1786" i="27"/>
  <c r="X1786" i="27" s="1"/>
  <c r="Q1786" i="27"/>
  <c r="R1786" i="27" s="1"/>
  <c r="K1786" i="27"/>
  <c r="L1786" i="27" s="1"/>
  <c r="W1785" i="27"/>
  <c r="X1785" i="27" s="1"/>
  <c r="Q1785" i="27"/>
  <c r="R1785" i="27" s="1"/>
  <c r="K1785" i="27"/>
  <c r="L1785" i="27" s="1"/>
  <c r="W1784" i="27"/>
  <c r="X1784" i="27" s="1"/>
  <c r="Q1784" i="27"/>
  <c r="R1784" i="27" s="1"/>
  <c r="K1784" i="27"/>
  <c r="L1784" i="27" s="1"/>
  <c r="W1783" i="27"/>
  <c r="X1783" i="27" s="1"/>
  <c r="Q1783" i="27"/>
  <c r="R1783" i="27" s="1"/>
  <c r="K1783" i="27"/>
  <c r="L1783" i="27" s="1"/>
  <c r="W1782" i="27"/>
  <c r="X1782" i="27" s="1"/>
  <c r="Q1782" i="27"/>
  <c r="R1782" i="27" s="1"/>
  <c r="K1782" i="27"/>
  <c r="L1782" i="27" s="1"/>
  <c r="W1781" i="27"/>
  <c r="X1781" i="27" s="1"/>
  <c r="Q1781" i="27"/>
  <c r="R1781" i="27" s="1"/>
  <c r="K1781" i="27"/>
  <c r="W1780" i="27"/>
  <c r="X1780" i="27" s="1"/>
  <c r="Q1780" i="27"/>
  <c r="R1780" i="27" s="1"/>
  <c r="K1780" i="27"/>
  <c r="L1780" i="27" s="1"/>
  <c r="W1779" i="27"/>
  <c r="X1779" i="27" s="1"/>
  <c r="Q1779" i="27"/>
  <c r="R1779" i="27" s="1"/>
  <c r="K1779" i="27"/>
  <c r="L1779" i="27" s="1"/>
  <c r="W1778" i="27"/>
  <c r="X1778" i="27" s="1"/>
  <c r="Q1778" i="27"/>
  <c r="R1778" i="27" s="1"/>
  <c r="K1778" i="27"/>
  <c r="L1778" i="27" s="1"/>
  <c r="W1777" i="27"/>
  <c r="X1777" i="27" s="1"/>
  <c r="Q1777" i="27"/>
  <c r="R1777" i="27" s="1"/>
  <c r="K1777" i="27"/>
  <c r="L1777" i="27" s="1"/>
  <c r="W1776" i="27"/>
  <c r="X1776" i="27" s="1"/>
  <c r="Q1776" i="27"/>
  <c r="R1776" i="27" s="1"/>
  <c r="K1776" i="27"/>
  <c r="L1776" i="27" s="1"/>
  <c r="W1775" i="27"/>
  <c r="X1775" i="27" s="1"/>
  <c r="Q1775" i="27"/>
  <c r="R1775" i="27" s="1"/>
  <c r="K1775" i="27"/>
  <c r="L1775" i="27" s="1"/>
  <c r="W1774" i="27"/>
  <c r="Q1774" i="27"/>
  <c r="R1774" i="27" s="1"/>
  <c r="K1774" i="27"/>
  <c r="L1774" i="27" s="1"/>
  <c r="W1773" i="27"/>
  <c r="Q1773" i="27"/>
  <c r="R1773" i="27" s="1"/>
  <c r="K1773" i="27"/>
  <c r="L1773" i="27" s="1"/>
  <c r="W1772" i="27"/>
  <c r="X1772" i="27" s="1"/>
  <c r="Q1772" i="27"/>
  <c r="R1772" i="27" s="1"/>
  <c r="K1772" i="27"/>
  <c r="L1772" i="27" s="1"/>
  <c r="W1771" i="27"/>
  <c r="Q1771" i="27"/>
  <c r="R1771" i="27" s="1"/>
  <c r="K1771" i="27"/>
  <c r="L1771" i="27" s="1"/>
  <c r="W1770" i="27"/>
  <c r="Q1770" i="27"/>
  <c r="R1770" i="27" s="1"/>
  <c r="K1770" i="27"/>
  <c r="W105" i="27"/>
  <c r="X105" i="27" s="1"/>
  <c r="Q105" i="27"/>
  <c r="R105" i="27" s="1"/>
  <c r="K105" i="27"/>
  <c r="L105" i="27" s="1"/>
  <c r="W104" i="27"/>
  <c r="X104" i="27" s="1"/>
  <c r="Q104" i="27"/>
  <c r="R104" i="27" s="1"/>
  <c r="K104" i="27"/>
  <c r="L104" i="27" s="1"/>
  <c r="W103" i="27"/>
  <c r="X103" i="27" s="1"/>
  <c r="Q103" i="27"/>
  <c r="R103" i="27" s="1"/>
  <c r="K103" i="27"/>
  <c r="L103" i="27" s="1"/>
  <c r="W102" i="27"/>
  <c r="X102" i="27" s="1"/>
  <c r="Q102" i="27"/>
  <c r="R102" i="27" s="1"/>
  <c r="K102" i="27"/>
  <c r="L102" i="27" s="1"/>
  <c r="W101" i="27"/>
  <c r="X101" i="27" s="1"/>
  <c r="Q101" i="27"/>
  <c r="R101" i="27" s="1"/>
  <c r="K101" i="27"/>
  <c r="L101" i="27" s="1"/>
  <c r="W100" i="27"/>
  <c r="X100" i="27" s="1"/>
  <c r="Q100" i="27"/>
  <c r="R100" i="27" s="1"/>
  <c r="K100" i="27"/>
  <c r="L100" i="27" s="1"/>
  <c r="W99" i="27"/>
  <c r="X99" i="27" s="1"/>
  <c r="Q99" i="27"/>
  <c r="R99" i="27" s="1"/>
  <c r="K99" i="27"/>
  <c r="L99" i="27" s="1"/>
  <c r="W98" i="27"/>
  <c r="X98" i="27" s="1"/>
  <c r="Q98" i="27"/>
  <c r="R98" i="27" s="1"/>
  <c r="K98" i="27"/>
  <c r="L98" i="27" s="1"/>
  <c r="W97" i="27"/>
  <c r="X97" i="27" s="1"/>
  <c r="Q97" i="27"/>
  <c r="R97" i="27" s="1"/>
  <c r="K97" i="27"/>
  <c r="L97" i="27" s="1"/>
  <c r="W96" i="27"/>
  <c r="X96" i="27" s="1"/>
  <c r="Q96" i="27"/>
  <c r="R96" i="27" s="1"/>
  <c r="K96" i="27"/>
  <c r="L96" i="27" s="1"/>
  <c r="W95" i="27"/>
  <c r="X95" i="27" s="1"/>
  <c r="Q95" i="27"/>
  <c r="R95" i="27" s="1"/>
  <c r="K95" i="27"/>
  <c r="L95" i="27" s="1"/>
  <c r="W94" i="27"/>
  <c r="X94" i="27" s="1"/>
  <c r="Q94" i="27"/>
  <c r="R94" i="27" s="1"/>
  <c r="K94" i="27"/>
  <c r="L94" i="27" s="1"/>
  <c r="W93" i="27"/>
  <c r="X93" i="27" s="1"/>
  <c r="Q93" i="27"/>
  <c r="K93" i="27"/>
  <c r="L93" i="27" s="1"/>
  <c r="W92" i="27"/>
  <c r="X92" i="27" s="1"/>
  <c r="Q92" i="27"/>
  <c r="R92" i="27" s="1"/>
  <c r="K92" i="27"/>
  <c r="L92" i="27" s="1"/>
  <c r="W91" i="27"/>
  <c r="X91" i="27" s="1"/>
  <c r="Q91" i="27"/>
  <c r="R91" i="27" s="1"/>
  <c r="K91" i="27"/>
  <c r="L91" i="27" s="1"/>
  <c r="W90" i="27"/>
  <c r="X90" i="27" s="1"/>
  <c r="Q90" i="27"/>
  <c r="R90" i="27" s="1"/>
  <c r="K90" i="27"/>
  <c r="L90" i="27" s="1"/>
  <c r="W89" i="27"/>
  <c r="X89" i="27" s="1"/>
  <c r="Q89" i="27"/>
  <c r="R89" i="27" s="1"/>
  <c r="K89" i="27"/>
  <c r="L89" i="27" s="1"/>
  <c r="W88" i="27"/>
  <c r="X88" i="27" s="1"/>
  <c r="Q88" i="27"/>
  <c r="R88" i="27" s="1"/>
  <c r="K88" i="27"/>
  <c r="L88" i="27" s="1"/>
  <c r="W87" i="27"/>
  <c r="X87" i="27" s="1"/>
  <c r="Q87" i="27"/>
  <c r="R87" i="27" s="1"/>
  <c r="K87" i="27"/>
  <c r="L87" i="27" s="1"/>
  <c r="W86" i="27"/>
  <c r="X86" i="27" s="1"/>
  <c r="Q86" i="27"/>
  <c r="R86" i="27" s="1"/>
  <c r="K86" i="27"/>
  <c r="L86" i="27" s="1"/>
  <c r="W85" i="27"/>
  <c r="X85" i="27" s="1"/>
  <c r="Q85" i="27"/>
  <c r="R85" i="27" s="1"/>
  <c r="K85" i="27"/>
  <c r="L85" i="27" s="1"/>
  <c r="W84" i="27"/>
  <c r="X84" i="27" s="1"/>
  <c r="Q84" i="27"/>
  <c r="R84" i="27" s="1"/>
  <c r="K84" i="27"/>
  <c r="L84" i="27" s="1"/>
  <c r="W83" i="27"/>
  <c r="X83" i="27" s="1"/>
  <c r="Q83" i="27"/>
  <c r="R83" i="27" s="1"/>
  <c r="K83" i="27"/>
  <c r="L83" i="27" s="1"/>
  <c r="W82" i="27"/>
  <c r="X82" i="27" s="1"/>
  <c r="Q82" i="27"/>
  <c r="R82" i="27" s="1"/>
  <c r="K82" i="27"/>
  <c r="L82" i="27" s="1"/>
  <c r="W81" i="27"/>
  <c r="X81" i="27" s="1"/>
  <c r="Q81" i="27"/>
  <c r="R81" i="27" s="1"/>
  <c r="K81" i="27"/>
  <c r="L81" i="27" s="1"/>
  <c r="W80" i="27"/>
  <c r="X80" i="27" s="1"/>
  <c r="Q80" i="27"/>
  <c r="R80" i="27" s="1"/>
  <c r="K80" i="27"/>
  <c r="L80" i="27" s="1"/>
  <c r="W79" i="27"/>
  <c r="X79" i="27" s="1"/>
  <c r="Q79" i="27"/>
  <c r="R79" i="27" s="1"/>
  <c r="K79" i="27"/>
  <c r="L79" i="27" s="1"/>
  <c r="W78" i="27"/>
  <c r="X78" i="27" s="1"/>
  <c r="Q78" i="27"/>
  <c r="R78" i="27" s="1"/>
  <c r="K78" i="27"/>
  <c r="L78" i="27" s="1"/>
  <c r="W77" i="27"/>
  <c r="X77" i="27" s="1"/>
  <c r="Q77" i="27"/>
  <c r="R77" i="27" s="1"/>
  <c r="K77" i="27"/>
  <c r="L77" i="27" s="1"/>
  <c r="W76" i="27"/>
  <c r="X76" i="27" s="1"/>
  <c r="Q76" i="27"/>
  <c r="R76" i="27" s="1"/>
  <c r="K76" i="27"/>
  <c r="L76" i="27" s="1"/>
  <c r="W75" i="27"/>
  <c r="X75" i="27" s="1"/>
  <c r="Q75" i="27"/>
  <c r="R75" i="27" s="1"/>
  <c r="K75" i="27"/>
  <c r="L75" i="27" s="1"/>
  <c r="W74" i="27"/>
  <c r="X74" i="27" s="1"/>
  <c r="Q74" i="27"/>
  <c r="R74" i="27" s="1"/>
  <c r="K74" i="27"/>
  <c r="L74" i="27" s="1"/>
  <c r="W73" i="27"/>
  <c r="X73" i="27" s="1"/>
  <c r="Q73" i="27"/>
  <c r="R73" i="27" s="1"/>
  <c r="K73" i="27"/>
  <c r="L73" i="27" s="1"/>
  <c r="W72" i="27"/>
  <c r="X72" i="27" s="1"/>
  <c r="Q72" i="27"/>
  <c r="R72" i="27" s="1"/>
  <c r="K72" i="27"/>
  <c r="L72" i="27" s="1"/>
  <c r="W71" i="27"/>
  <c r="X71" i="27" s="1"/>
  <c r="Q71" i="27"/>
  <c r="R71" i="27" s="1"/>
  <c r="K71" i="27"/>
  <c r="L71" i="27" s="1"/>
  <c r="W70" i="27"/>
  <c r="X70" i="27" s="1"/>
  <c r="Q70" i="27"/>
  <c r="R70" i="27" s="1"/>
  <c r="K70" i="27"/>
  <c r="L70" i="27" s="1"/>
  <c r="W69" i="27"/>
  <c r="X69" i="27" s="1"/>
  <c r="Q69" i="27"/>
  <c r="R69" i="27" s="1"/>
  <c r="K69" i="27"/>
  <c r="L69" i="27" s="1"/>
  <c r="W68" i="27"/>
  <c r="X68" i="27" s="1"/>
  <c r="Q68" i="27"/>
  <c r="R68" i="27" s="1"/>
  <c r="K68" i="27"/>
  <c r="L68" i="27" s="1"/>
  <c r="W67" i="27"/>
  <c r="X67" i="27" s="1"/>
  <c r="Q67" i="27"/>
  <c r="R67" i="27" s="1"/>
  <c r="K67" i="27"/>
  <c r="L67" i="27" s="1"/>
  <c r="W66" i="27"/>
  <c r="X66" i="27" s="1"/>
  <c r="Q66" i="27"/>
  <c r="R66" i="27" s="1"/>
  <c r="K66" i="27"/>
  <c r="L66" i="27" s="1"/>
  <c r="W65" i="27"/>
  <c r="X65" i="27" s="1"/>
  <c r="Q65" i="27"/>
  <c r="R65" i="27" s="1"/>
  <c r="K65" i="27"/>
  <c r="L65" i="27" s="1"/>
  <c r="W64" i="27"/>
  <c r="X64" i="27" s="1"/>
  <c r="Q64" i="27"/>
  <c r="R64" i="27" s="1"/>
  <c r="K64" i="27"/>
  <c r="L64" i="27" s="1"/>
  <c r="W63" i="27"/>
  <c r="X63" i="27" s="1"/>
  <c r="Q63" i="27"/>
  <c r="R63" i="27" s="1"/>
  <c r="K63" i="27"/>
  <c r="L63" i="27" s="1"/>
  <c r="W62" i="27"/>
  <c r="X62" i="27" s="1"/>
  <c r="Q62" i="27"/>
  <c r="R62" i="27" s="1"/>
  <c r="K62" i="27"/>
  <c r="L62" i="27" s="1"/>
  <c r="W61" i="27"/>
  <c r="X61" i="27" s="1"/>
  <c r="Q61" i="27"/>
  <c r="R61" i="27" s="1"/>
  <c r="K61" i="27"/>
  <c r="L61" i="27" s="1"/>
  <c r="W60" i="27"/>
  <c r="X60" i="27" s="1"/>
  <c r="Q60" i="27"/>
  <c r="R60" i="27" s="1"/>
  <c r="K60" i="27"/>
  <c r="L60" i="27" s="1"/>
  <c r="W59" i="27"/>
  <c r="X59" i="27" s="1"/>
  <c r="Q59" i="27"/>
  <c r="R59" i="27" s="1"/>
  <c r="K59" i="27"/>
  <c r="L59" i="27" s="1"/>
  <c r="W58" i="27"/>
  <c r="X58" i="27" s="1"/>
  <c r="Q58" i="27"/>
  <c r="R58" i="27" s="1"/>
  <c r="K58" i="27"/>
  <c r="L58" i="27" s="1"/>
  <c r="W57" i="27"/>
  <c r="X57" i="27" s="1"/>
  <c r="Q57" i="27"/>
  <c r="R57" i="27" s="1"/>
  <c r="K57" i="27"/>
  <c r="L57" i="27" s="1"/>
  <c r="W56" i="27"/>
  <c r="Q56" i="27"/>
  <c r="R56" i="27" s="1"/>
  <c r="K56" i="27"/>
  <c r="L56" i="27" s="1"/>
  <c r="W55" i="27"/>
  <c r="Q55" i="27"/>
  <c r="K55" i="27"/>
  <c r="W54" i="27"/>
  <c r="X54" i="27" s="1"/>
  <c r="Q54" i="27"/>
  <c r="K54" i="27"/>
  <c r="W3277" i="27"/>
  <c r="X3277" i="27" s="1"/>
  <c r="Q3277" i="27"/>
  <c r="R3277" i="27" s="1"/>
  <c r="K3277" i="27"/>
  <c r="L3277" i="27" s="1"/>
  <c r="W3276" i="27"/>
  <c r="X3276" i="27" s="1"/>
  <c r="Q3276" i="27"/>
  <c r="R3276" i="27" s="1"/>
  <c r="K3276" i="27"/>
  <c r="L3276" i="27" s="1"/>
  <c r="W3275" i="27"/>
  <c r="X3275" i="27" s="1"/>
  <c r="Q3275" i="27"/>
  <c r="R3275" i="27" s="1"/>
  <c r="K3275" i="27"/>
  <c r="L3275" i="27" s="1"/>
  <c r="W3274" i="27"/>
  <c r="X3274" i="27" s="1"/>
  <c r="Q3274" i="27"/>
  <c r="R3274" i="27" s="1"/>
  <c r="K3274" i="27"/>
  <c r="L3274" i="27" s="1"/>
  <c r="W3273" i="27"/>
  <c r="X3273" i="27" s="1"/>
  <c r="Q3273" i="27"/>
  <c r="R3273" i="27" s="1"/>
  <c r="K3273" i="27"/>
  <c r="L3273" i="27" s="1"/>
  <c r="W3272" i="27"/>
  <c r="X3272" i="27" s="1"/>
  <c r="Q3272" i="27"/>
  <c r="R3272" i="27" s="1"/>
  <c r="K3272" i="27"/>
  <c r="L3272" i="27" s="1"/>
  <c r="W3271" i="27"/>
  <c r="X3271" i="27" s="1"/>
  <c r="Q3271" i="27"/>
  <c r="R3271" i="27" s="1"/>
  <c r="K3271" i="27"/>
  <c r="L3271" i="27" s="1"/>
  <c r="W3270" i="27"/>
  <c r="X3270" i="27" s="1"/>
  <c r="Q3270" i="27"/>
  <c r="R3270" i="27" s="1"/>
  <c r="K3270" i="27"/>
  <c r="L3270" i="27" s="1"/>
  <c r="W3269" i="27"/>
  <c r="X3269" i="27" s="1"/>
  <c r="Q3269" i="27"/>
  <c r="R3269" i="27" s="1"/>
  <c r="K3269" i="27"/>
  <c r="L3269" i="27" s="1"/>
  <c r="W3268" i="27"/>
  <c r="X3268" i="27" s="1"/>
  <c r="Q3268" i="27"/>
  <c r="R3268" i="27" s="1"/>
  <c r="K3268" i="27"/>
  <c r="L3268" i="27" s="1"/>
  <c r="W3267" i="27"/>
  <c r="X3267" i="27" s="1"/>
  <c r="Q3267" i="27"/>
  <c r="R3267" i="27" s="1"/>
  <c r="K3267" i="27"/>
  <c r="L3267" i="27" s="1"/>
  <c r="W3266" i="27"/>
  <c r="X3266" i="27" s="1"/>
  <c r="Q3266" i="27"/>
  <c r="R3266" i="27" s="1"/>
  <c r="K3266" i="27"/>
  <c r="L3266" i="27" s="1"/>
  <c r="W3265" i="27"/>
  <c r="X3265" i="27" s="1"/>
  <c r="Q3265" i="27"/>
  <c r="R3265" i="27" s="1"/>
  <c r="K3265" i="27"/>
  <c r="L3265" i="27" s="1"/>
  <c r="W3264" i="27"/>
  <c r="X3264" i="27" s="1"/>
  <c r="Q3264" i="27"/>
  <c r="R3264" i="27" s="1"/>
  <c r="K3264" i="27"/>
  <c r="L3264" i="27" s="1"/>
  <c r="W3263" i="27"/>
  <c r="X3263" i="27" s="1"/>
  <c r="Q3263" i="27"/>
  <c r="R3263" i="27" s="1"/>
  <c r="K3263" i="27"/>
  <c r="L3263" i="27" s="1"/>
  <c r="W3262" i="27"/>
  <c r="X3262" i="27" s="1"/>
  <c r="Q3262" i="27"/>
  <c r="R3262" i="27" s="1"/>
  <c r="K3262" i="27"/>
  <c r="L3262" i="27" s="1"/>
  <c r="W3261" i="27"/>
  <c r="X3261" i="27" s="1"/>
  <c r="Q3261" i="27"/>
  <c r="R3261" i="27" s="1"/>
  <c r="K3261" i="27"/>
  <c r="L3261" i="27" s="1"/>
  <c r="W3260" i="27"/>
  <c r="X3260" i="27" s="1"/>
  <c r="Q3260" i="27"/>
  <c r="R3260" i="27" s="1"/>
  <c r="K3260" i="27"/>
  <c r="L3260" i="27" s="1"/>
  <c r="W3259" i="27"/>
  <c r="X3259" i="27" s="1"/>
  <c r="Q3259" i="27"/>
  <c r="R3259" i="27" s="1"/>
  <c r="K3259" i="27"/>
  <c r="L3259" i="27" s="1"/>
  <c r="W3258" i="27"/>
  <c r="X3258" i="27" s="1"/>
  <c r="Q3258" i="27"/>
  <c r="R3258" i="27" s="1"/>
  <c r="K3258" i="27"/>
  <c r="L3258" i="27" s="1"/>
  <c r="W3257" i="27"/>
  <c r="X3257" i="27" s="1"/>
  <c r="Q3257" i="27"/>
  <c r="R3257" i="27" s="1"/>
  <c r="K3257" i="27"/>
  <c r="L3257" i="27" s="1"/>
  <c r="W3256" i="27"/>
  <c r="X3256" i="27" s="1"/>
  <c r="Q3256" i="27"/>
  <c r="R3256" i="27" s="1"/>
  <c r="K3256" i="27"/>
  <c r="L3256" i="27" s="1"/>
  <c r="W3255" i="27"/>
  <c r="X3255" i="27" s="1"/>
  <c r="Q3255" i="27"/>
  <c r="R3255" i="27" s="1"/>
  <c r="K3255" i="27"/>
  <c r="L3255" i="27" s="1"/>
  <c r="W3254" i="27"/>
  <c r="X3254" i="27" s="1"/>
  <c r="Q3254" i="27"/>
  <c r="R3254" i="27" s="1"/>
  <c r="K3254" i="27"/>
  <c r="L3254" i="27" s="1"/>
  <c r="W3253" i="27"/>
  <c r="X3253" i="27" s="1"/>
  <c r="Q3253" i="27"/>
  <c r="K3253" i="27"/>
  <c r="L3253" i="27" s="1"/>
  <c r="W3252" i="27"/>
  <c r="X3252" i="27" s="1"/>
  <c r="Q3252" i="27"/>
  <c r="R3252" i="27" s="1"/>
  <c r="K3252" i="27"/>
  <c r="L3252" i="27" s="1"/>
  <c r="W3251" i="27"/>
  <c r="X3251" i="27" s="1"/>
  <c r="Q3251" i="27"/>
  <c r="K3251" i="27"/>
  <c r="L3251" i="27" s="1"/>
  <c r="W3250" i="27"/>
  <c r="X3250" i="27" s="1"/>
  <c r="Q3250" i="27"/>
  <c r="R3250" i="27" s="1"/>
  <c r="K3250" i="27"/>
  <c r="L3250" i="27" s="1"/>
  <c r="W3249" i="27"/>
  <c r="X3249" i="27" s="1"/>
  <c r="Q3249" i="27"/>
  <c r="R3249" i="27" s="1"/>
  <c r="K3249" i="27"/>
  <c r="L3249" i="27" s="1"/>
  <c r="W3248" i="27"/>
  <c r="X3248" i="27" s="1"/>
  <c r="Q3248" i="27"/>
  <c r="R3248" i="27" s="1"/>
  <c r="K3248" i="27"/>
  <c r="L3248" i="27" s="1"/>
  <c r="W3247" i="27"/>
  <c r="X3247" i="27" s="1"/>
  <c r="Q3247" i="27"/>
  <c r="R3247" i="27" s="1"/>
  <c r="K3247" i="27"/>
  <c r="L3247" i="27" s="1"/>
  <c r="W3246" i="27"/>
  <c r="X3246" i="27" s="1"/>
  <c r="Q3246" i="27"/>
  <c r="R3246" i="27" s="1"/>
  <c r="K3246" i="27"/>
  <c r="L3246" i="27" s="1"/>
  <c r="W3245" i="27"/>
  <c r="X3245" i="27" s="1"/>
  <c r="Q3245" i="27"/>
  <c r="R3245" i="27" s="1"/>
  <c r="K3245" i="27"/>
  <c r="L3245" i="27" s="1"/>
  <c r="W3244" i="27"/>
  <c r="X3244" i="27" s="1"/>
  <c r="Q3244" i="27"/>
  <c r="R3244" i="27" s="1"/>
  <c r="K3244" i="27"/>
  <c r="L3244" i="27" s="1"/>
  <c r="W3243" i="27"/>
  <c r="X3243" i="27" s="1"/>
  <c r="Q3243" i="27"/>
  <c r="R3243" i="27" s="1"/>
  <c r="K3243" i="27"/>
  <c r="L3243" i="27" s="1"/>
  <c r="W3242" i="27"/>
  <c r="X3242" i="27" s="1"/>
  <c r="Q3242" i="27"/>
  <c r="R3242" i="27" s="1"/>
  <c r="K3242" i="27"/>
  <c r="L3242" i="27" s="1"/>
  <c r="W3241" i="27"/>
  <c r="X3241" i="27" s="1"/>
  <c r="Q3241" i="27"/>
  <c r="K3241" i="27"/>
  <c r="L3241" i="27" s="1"/>
  <c r="W3240" i="27"/>
  <c r="Q3240" i="27"/>
  <c r="R3240" i="27" s="1"/>
  <c r="K3240" i="27"/>
  <c r="L3240" i="27" s="1"/>
  <c r="W3239" i="27"/>
  <c r="X3239" i="27" s="1"/>
  <c r="Q3239" i="27"/>
  <c r="R3239" i="27" s="1"/>
  <c r="K3239" i="27"/>
  <c r="L3239" i="27" s="1"/>
  <c r="W3238" i="27"/>
  <c r="X3238" i="27" s="1"/>
  <c r="Q3238" i="27"/>
  <c r="R3238" i="27" s="1"/>
  <c r="K3238" i="27"/>
  <c r="L3238" i="27" s="1"/>
  <c r="W3237" i="27"/>
  <c r="X3237" i="27" s="1"/>
  <c r="Q3237" i="27"/>
  <c r="R3237" i="27" s="1"/>
  <c r="K3237" i="27"/>
  <c r="L3237" i="27" s="1"/>
  <c r="W3236" i="27"/>
  <c r="X3236" i="27" s="1"/>
  <c r="Q3236" i="27"/>
  <c r="R3236" i="27" s="1"/>
  <c r="K3236" i="27"/>
  <c r="L3236" i="27" s="1"/>
  <c r="W3235" i="27"/>
  <c r="X3235" i="27" s="1"/>
  <c r="Q3235" i="27"/>
  <c r="R3235" i="27" s="1"/>
  <c r="K3235" i="27"/>
  <c r="L3235" i="27" s="1"/>
  <c r="W3234" i="27"/>
  <c r="X3234" i="27" s="1"/>
  <c r="Q3234" i="27"/>
  <c r="R3234" i="27" s="1"/>
  <c r="K3234" i="27"/>
  <c r="L3234" i="27" s="1"/>
  <c r="W3233" i="27"/>
  <c r="X3233" i="27" s="1"/>
  <c r="Q3233" i="27"/>
  <c r="R3233" i="27" s="1"/>
  <c r="K3233" i="27"/>
  <c r="L3233" i="27" s="1"/>
  <c r="W3232" i="27"/>
  <c r="X3232" i="27" s="1"/>
  <c r="Q3232" i="27"/>
  <c r="R3232" i="27" s="1"/>
  <c r="K3232" i="27"/>
  <c r="L3232" i="27" s="1"/>
  <c r="W3231" i="27"/>
  <c r="X3231" i="27" s="1"/>
  <c r="Q3231" i="27"/>
  <c r="R3231" i="27" s="1"/>
  <c r="K3231" i="27"/>
  <c r="L3231" i="27" s="1"/>
  <c r="W3230" i="27"/>
  <c r="X3230" i="27" s="1"/>
  <c r="Q3230" i="27"/>
  <c r="R3230" i="27" s="1"/>
  <c r="K3230" i="27"/>
  <c r="W3229" i="27"/>
  <c r="X3229" i="27" s="1"/>
  <c r="Q3229" i="27"/>
  <c r="R3229" i="27" s="1"/>
  <c r="K3229" i="27"/>
  <c r="W3228" i="27"/>
  <c r="X3228" i="27" s="1"/>
  <c r="Q3228" i="27"/>
  <c r="K3228" i="27"/>
  <c r="W3227" i="27"/>
  <c r="Q3227" i="27"/>
  <c r="K3227" i="27"/>
  <c r="L3227" i="27" s="1"/>
  <c r="W3226" i="27"/>
  <c r="Q3226" i="27"/>
  <c r="K3226" i="27"/>
  <c r="W4058" i="27"/>
  <c r="X4058" i="27" s="1"/>
  <c r="Q4058" i="27"/>
  <c r="R4058" i="27" s="1"/>
  <c r="K4058" i="27"/>
  <c r="L4058" i="27" s="1"/>
  <c r="W4057" i="27"/>
  <c r="X4057" i="27" s="1"/>
  <c r="Q4057" i="27"/>
  <c r="R4057" i="27" s="1"/>
  <c r="K4057" i="27"/>
  <c r="L4057" i="27" s="1"/>
  <c r="W4056" i="27"/>
  <c r="X4056" i="27" s="1"/>
  <c r="Q4056" i="27"/>
  <c r="R4056" i="27" s="1"/>
  <c r="K4056" i="27"/>
  <c r="L4056" i="27" s="1"/>
  <c r="W4055" i="27"/>
  <c r="X4055" i="27" s="1"/>
  <c r="Q4055" i="27"/>
  <c r="R4055" i="27" s="1"/>
  <c r="K4055" i="27"/>
  <c r="L4055" i="27" s="1"/>
  <c r="W4054" i="27"/>
  <c r="X4054" i="27" s="1"/>
  <c r="Q4054" i="27"/>
  <c r="R4054" i="27" s="1"/>
  <c r="K4054" i="27"/>
  <c r="L4054" i="27" s="1"/>
  <c r="W4053" i="27"/>
  <c r="X4053" i="27" s="1"/>
  <c r="Q4053" i="27"/>
  <c r="R4053" i="27" s="1"/>
  <c r="K4053" i="27"/>
  <c r="L4053" i="27" s="1"/>
  <c r="W4052" i="27"/>
  <c r="X4052" i="27" s="1"/>
  <c r="Q4052" i="27"/>
  <c r="R4052" i="27" s="1"/>
  <c r="K4052" i="27"/>
  <c r="L4052" i="27" s="1"/>
  <c r="W4051" i="27"/>
  <c r="X4051" i="27" s="1"/>
  <c r="Q4051" i="27"/>
  <c r="R4051" i="27" s="1"/>
  <c r="K4051" i="27"/>
  <c r="L4051" i="27" s="1"/>
  <c r="W4050" i="27"/>
  <c r="X4050" i="27" s="1"/>
  <c r="Q4050" i="27"/>
  <c r="R4050" i="27" s="1"/>
  <c r="K4050" i="27"/>
  <c r="L4050" i="27" s="1"/>
  <c r="W4049" i="27"/>
  <c r="Q4049" i="27"/>
  <c r="R4049" i="27" s="1"/>
  <c r="K4049" i="27"/>
  <c r="L4049" i="27" s="1"/>
  <c r="W4048" i="27"/>
  <c r="X4048" i="27" s="1"/>
  <c r="Q4048" i="27"/>
  <c r="R4048" i="27" s="1"/>
  <c r="K4048" i="27"/>
  <c r="L4048" i="27" s="1"/>
  <c r="W4047" i="27"/>
  <c r="X4047" i="27" s="1"/>
  <c r="Q4047" i="27"/>
  <c r="R4047" i="27" s="1"/>
  <c r="K4047" i="27"/>
  <c r="L4047" i="27" s="1"/>
  <c r="W4046" i="27"/>
  <c r="X4046" i="27" s="1"/>
  <c r="Q4046" i="27"/>
  <c r="R4046" i="27" s="1"/>
  <c r="K4046" i="27"/>
  <c r="L4046" i="27" s="1"/>
  <c r="W4045" i="27"/>
  <c r="X4045" i="27" s="1"/>
  <c r="Q4045" i="27"/>
  <c r="R4045" i="27" s="1"/>
  <c r="K4045" i="27"/>
  <c r="L4045" i="27" s="1"/>
  <c r="W4044" i="27"/>
  <c r="X4044" i="27" s="1"/>
  <c r="Q4044" i="27"/>
  <c r="R4044" i="27" s="1"/>
  <c r="K4044" i="27"/>
  <c r="L4044" i="27" s="1"/>
  <c r="W4043" i="27"/>
  <c r="X4043" i="27" s="1"/>
  <c r="Q4043" i="27"/>
  <c r="R4043" i="27" s="1"/>
  <c r="K4043" i="27"/>
  <c r="L4043" i="27" s="1"/>
  <c r="W4042" i="27"/>
  <c r="X4042" i="27" s="1"/>
  <c r="Q4042" i="27"/>
  <c r="R4042" i="27" s="1"/>
  <c r="K4042" i="27"/>
  <c r="L4042" i="27" s="1"/>
  <c r="W4041" i="27"/>
  <c r="X4041" i="27" s="1"/>
  <c r="Q4041" i="27"/>
  <c r="R4041" i="27" s="1"/>
  <c r="K4041" i="27"/>
  <c r="L4041" i="27" s="1"/>
  <c r="W4040" i="27"/>
  <c r="X4040" i="27" s="1"/>
  <c r="Q4040" i="27"/>
  <c r="R4040" i="27" s="1"/>
  <c r="K4040" i="27"/>
  <c r="L4040" i="27" s="1"/>
  <c r="W4039" i="27"/>
  <c r="X4039" i="27" s="1"/>
  <c r="Q4039" i="27"/>
  <c r="R4039" i="27" s="1"/>
  <c r="K4039" i="27"/>
  <c r="L4039" i="27" s="1"/>
  <c r="W4038" i="27"/>
  <c r="X4038" i="27" s="1"/>
  <c r="Q4038" i="27"/>
  <c r="R4038" i="27" s="1"/>
  <c r="K4038" i="27"/>
  <c r="L4038" i="27" s="1"/>
  <c r="W4037" i="27"/>
  <c r="X4037" i="27" s="1"/>
  <c r="Q4037" i="27"/>
  <c r="R4037" i="27" s="1"/>
  <c r="K4037" i="27"/>
  <c r="L4037" i="27" s="1"/>
  <c r="W4036" i="27"/>
  <c r="X4036" i="27" s="1"/>
  <c r="Q4036" i="27"/>
  <c r="R4036" i="27" s="1"/>
  <c r="K4036" i="27"/>
  <c r="L4036" i="27" s="1"/>
  <c r="W4035" i="27"/>
  <c r="X4035" i="27" s="1"/>
  <c r="Q4035" i="27"/>
  <c r="R4035" i="27" s="1"/>
  <c r="K4035" i="27"/>
  <c r="L4035" i="27" s="1"/>
  <c r="W4034" i="27"/>
  <c r="X4034" i="27" s="1"/>
  <c r="Q4034" i="27"/>
  <c r="R4034" i="27" s="1"/>
  <c r="K4034" i="27"/>
  <c r="L4034" i="27" s="1"/>
  <c r="W4033" i="27"/>
  <c r="X4033" i="27" s="1"/>
  <c r="Q4033" i="27"/>
  <c r="R4033" i="27" s="1"/>
  <c r="K4033" i="27"/>
  <c r="L4033" i="27" s="1"/>
  <c r="W4032" i="27"/>
  <c r="X4032" i="27" s="1"/>
  <c r="Q4032" i="27"/>
  <c r="R4032" i="27" s="1"/>
  <c r="K4032" i="27"/>
  <c r="L4032" i="27" s="1"/>
  <c r="W4031" i="27"/>
  <c r="X4031" i="27" s="1"/>
  <c r="Q4031" i="27"/>
  <c r="R4031" i="27" s="1"/>
  <c r="K4031" i="27"/>
  <c r="L4031" i="27" s="1"/>
  <c r="W4030" i="27"/>
  <c r="X4030" i="27" s="1"/>
  <c r="Q4030" i="27"/>
  <c r="R4030" i="27" s="1"/>
  <c r="K4030" i="27"/>
  <c r="L4030" i="27" s="1"/>
  <c r="W4029" i="27"/>
  <c r="X4029" i="27" s="1"/>
  <c r="Q4029" i="27"/>
  <c r="R4029" i="27" s="1"/>
  <c r="K4029" i="27"/>
  <c r="L4029" i="27" s="1"/>
  <c r="W4028" i="27"/>
  <c r="X4028" i="27" s="1"/>
  <c r="Q4028" i="27"/>
  <c r="R4028" i="27" s="1"/>
  <c r="K4028" i="27"/>
  <c r="L4028" i="27" s="1"/>
  <c r="W4027" i="27"/>
  <c r="X4027" i="27" s="1"/>
  <c r="Q4027" i="27"/>
  <c r="R4027" i="27" s="1"/>
  <c r="K4027" i="27"/>
  <c r="L4027" i="27" s="1"/>
  <c r="W4026" i="27"/>
  <c r="X4026" i="27" s="1"/>
  <c r="Q4026" i="27"/>
  <c r="R4026" i="27" s="1"/>
  <c r="K4026" i="27"/>
  <c r="L4026" i="27" s="1"/>
  <c r="W4025" i="27"/>
  <c r="X4025" i="27" s="1"/>
  <c r="Q4025" i="27"/>
  <c r="R4025" i="27" s="1"/>
  <c r="K4025" i="27"/>
  <c r="L4025" i="27" s="1"/>
  <c r="W4024" i="27"/>
  <c r="X4024" i="27" s="1"/>
  <c r="Q4024" i="27"/>
  <c r="R4024" i="27" s="1"/>
  <c r="K4024" i="27"/>
  <c r="L4024" i="27" s="1"/>
  <c r="W4023" i="27"/>
  <c r="Q4023" i="27"/>
  <c r="R4023" i="27" s="1"/>
  <c r="K4023" i="27"/>
  <c r="L4023" i="27" s="1"/>
  <c r="W4022" i="27"/>
  <c r="X4022" i="27" s="1"/>
  <c r="Q4022" i="27"/>
  <c r="R4022" i="27" s="1"/>
  <c r="K4022" i="27"/>
  <c r="L4022" i="27" s="1"/>
  <c r="W4021" i="27"/>
  <c r="X4021" i="27" s="1"/>
  <c r="Q4021" i="27"/>
  <c r="R4021" i="27" s="1"/>
  <c r="K4021" i="27"/>
  <c r="L4021" i="27" s="1"/>
  <c r="W4020" i="27"/>
  <c r="X4020" i="27" s="1"/>
  <c r="Q4020" i="27"/>
  <c r="R4020" i="27" s="1"/>
  <c r="K4020" i="27"/>
  <c r="L4020" i="27" s="1"/>
  <c r="W4019" i="27"/>
  <c r="X4019" i="27" s="1"/>
  <c r="Q4019" i="27"/>
  <c r="R4019" i="27" s="1"/>
  <c r="K4019" i="27"/>
  <c r="L4019" i="27" s="1"/>
  <c r="W4018" i="27"/>
  <c r="X4018" i="27" s="1"/>
  <c r="Q4018" i="27"/>
  <c r="R4018" i="27" s="1"/>
  <c r="K4018" i="27"/>
  <c r="L4018" i="27" s="1"/>
  <c r="W4017" i="27"/>
  <c r="X4017" i="27" s="1"/>
  <c r="Q4017" i="27"/>
  <c r="R4017" i="27" s="1"/>
  <c r="K4017" i="27"/>
  <c r="L4017" i="27" s="1"/>
  <c r="W4016" i="27"/>
  <c r="X4016" i="27" s="1"/>
  <c r="Q4016" i="27"/>
  <c r="R4016" i="27" s="1"/>
  <c r="K4016" i="27"/>
  <c r="L4016" i="27" s="1"/>
  <c r="W4015" i="27"/>
  <c r="X4015" i="27" s="1"/>
  <c r="Q4015" i="27"/>
  <c r="R4015" i="27" s="1"/>
  <c r="K4015" i="27"/>
  <c r="L4015" i="27" s="1"/>
  <c r="W4014" i="27"/>
  <c r="X4014" i="27" s="1"/>
  <c r="Q4014" i="27"/>
  <c r="R4014" i="27" s="1"/>
  <c r="K4014" i="27"/>
  <c r="L4014" i="27" s="1"/>
  <c r="W4013" i="27"/>
  <c r="X4013" i="27" s="1"/>
  <c r="Q4013" i="27"/>
  <c r="R4013" i="27" s="1"/>
  <c r="K4013" i="27"/>
  <c r="L4013" i="27" s="1"/>
  <c r="W4012" i="27"/>
  <c r="X4012" i="27" s="1"/>
  <c r="Q4012" i="27"/>
  <c r="R4012" i="27" s="1"/>
  <c r="K4012" i="27"/>
  <c r="L4012" i="27" s="1"/>
  <c r="W4011" i="27"/>
  <c r="X4011" i="27" s="1"/>
  <c r="Q4011" i="27"/>
  <c r="R4011" i="27" s="1"/>
  <c r="K4011" i="27"/>
  <c r="L4011" i="27" s="1"/>
  <c r="W4010" i="27"/>
  <c r="X4010" i="27" s="1"/>
  <c r="Q4010" i="27"/>
  <c r="K4010" i="27"/>
  <c r="L4010" i="27" s="1"/>
  <c r="W4009" i="27"/>
  <c r="X4009" i="27" s="1"/>
  <c r="Q4009" i="27"/>
  <c r="R4009" i="27" s="1"/>
  <c r="K4009" i="27"/>
  <c r="W4008" i="27"/>
  <c r="Q4008" i="27"/>
  <c r="R4008" i="27" s="1"/>
  <c r="K4008" i="27"/>
  <c r="L4008" i="27" s="1"/>
  <c r="W4007" i="27"/>
  <c r="Q4007" i="27"/>
  <c r="K4007" i="27"/>
  <c r="W3902" i="27"/>
  <c r="X3902" i="27" s="1"/>
  <c r="Q3902" i="27"/>
  <c r="R3902" i="27" s="1"/>
  <c r="K3902" i="27"/>
  <c r="L3902" i="27" s="1"/>
  <c r="W3901" i="27"/>
  <c r="X3901" i="27" s="1"/>
  <c r="Q3901" i="27"/>
  <c r="R3901" i="27" s="1"/>
  <c r="K3901" i="27"/>
  <c r="L3901" i="27" s="1"/>
  <c r="W3900" i="27"/>
  <c r="X3900" i="27" s="1"/>
  <c r="Q3900" i="27"/>
  <c r="R3900" i="27" s="1"/>
  <c r="K3900" i="27"/>
  <c r="L3900" i="27" s="1"/>
  <c r="W3899" i="27"/>
  <c r="X3899" i="27" s="1"/>
  <c r="Q3899" i="27"/>
  <c r="R3899" i="27" s="1"/>
  <c r="K3899" i="27"/>
  <c r="L3899" i="27" s="1"/>
  <c r="W3898" i="27"/>
  <c r="X3898" i="27" s="1"/>
  <c r="Q3898" i="27"/>
  <c r="R3898" i="27" s="1"/>
  <c r="K3898" i="27"/>
  <c r="L3898" i="27" s="1"/>
  <c r="W3897" i="27"/>
  <c r="X3897" i="27" s="1"/>
  <c r="Q3897" i="27"/>
  <c r="R3897" i="27" s="1"/>
  <c r="K3897" i="27"/>
  <c r="L3897" i="27" s="1"/>
  <c r="W3896" i="27"/>
  <c r="X3896" i="27" s="1"/>
  <c r="Q3896" i="27"/>
  <c r="R3896" i="27" s="1"/>
  <c r="K3896" i="27"/>
  <c r="L3896" i="27" s="1"/>
  <c r="W3895" i="27"/>
  <c r="X3895" i="27" s="1"/>
  <c r="Q3895" i="27"/>
  <c r="R3895" i="27" s="1"/>
  <c r="K3895" i="27"/>
  <c r="L3895" i="27" s="1"/>
  <c r="W3894" i="27"/>
  <c r="X3894" i="27" s="1"/>
  <c r="Q3894" i="27"/>
  <c r="R3894" i="27" s="1"/>
  <c r="K3894" i="27"/>
  <c r="L3894" i="27" s="1"/>
  <c r="W3893" i="27"/>
  <c r="X3893" i="27" s="1"/>
  <c r="Q3893" i="27"/>
  <c r="R3893" i="27" s="1"/>
  <c r="K3893" i="27"/>
  <c r="L3893" i="27" s="1"/>
  <c r="W3892" i="27"/>
  <c r="X3892" i="27" s="1"/>
  <c r="Q3892" i="27"/>
  <c r="R3892" i="27" s="1"/>
  <c r="K3892" i="27"/>
  <c r="L3892" i="27" s="1"/>
  <c r="W3891" i="27"/>
  <c r="X3891" i="27" s="1"/>
  <c r="Q3891" i="27"/>
  <c r="R3891" i="27" s="1"/>
  <c r="K3891" i="27"/>
  <c r="L3891" i="27" s="1"/>
  <c r="W3890" i="27"/>
  <c r="X3890" i="27" s="1"/>
  <c r="Q3890" i="27"/>
  <c r="R3890" i="27" s="1"/>
  <c r="K3890" i="27"/>
  <c r="L3890" i="27" s="1"/>
  <c r="W3889" i="27"/>
  <c r="X3889" i="27" s="1"/>
  <c r="Q3889" i="27"/>
  <c r="R3889" i="27" s="1"/>
  <c r="K3889" i="27"/>
  <c r="L3889" i="27" s="1"/>
  <c r="W3888" i="27"/>
  <c r="X3888" i="27" s="1"/>
  <c r="Q3888" i="27"/>
  <c r="R3888" i="27" s="1"/>
  <c r="K3888" i="27"/>
  <c r="L3888" i="27" s="1"/>
  <c r="W3887" i="27"/>
  <c r="X3887" i="27" s="1"/>
  <c r="Q3887" i="27"/>
  <c r="R3887" i="27" s="1"/>
  <c r="K3887" i="27"/>
  <c r="L3887" i="27" s="1"/>
  <c r="W3886" i="27"/>
  <c r="X3886" i="27" s="1"/>
  <c r="Q3886" i="27"/>
  <c r="R3886" i="27" s="1"/>
  <c r="K3886" i="27"/>
  <c r="L3886" i="27" s="1"/>
  <c r="W3885" i="27"/>
  <c r="X3885" i="27" s="1"/>
  <c r="Q3885" i="27"/>
  <c r="R3885" i="27" s="1"/>
  <c r="K3885" i="27"/>
  <c r="L3885" i="27" s="1"/>
  <c r="W3884" i="27"/>
  <c r="X3884" i="27" s="1"/>
  <c r="Q3884" i="27"/>
  <c r="R3884" i="27" s="1"/>
  <c r="K3884" i="27"/>
  <c r="L3884" i="27" s="1"/>
  <c r="W3883" i="27"/>
  <c r="X3883" i="27" s="1"/>
  <c r="Q3883" i="27"/>
  <c r="R3883" i="27" s="1"/>
  <c r="K3883" i="27"/>
  <c r="L3883" i="27" s="1"/>
  <c r="W3882" i="27"/>
  <c r="X3882" i="27" s="1"/>
  <c r="Q3882" i="27"/>
  <c r="R3882" i="27" s="1"/>
  <c r="K3882" i="27"/>
  <c r="L3882" i="27" s="1"/>
  <c r="W3881" i="27"/>
  <c r="X3881" i="27" s="1"/>
  <c r="Q3881" i="27"/>
  <c r="R3881" i="27" s="1"/>
  <c r="K3881" i="27"/>
  <c r="L3881" i="27" s="1"/>
  <c r="W3880" i="27"/>
  <c r="X3880" i="27" s="1"/>
  <c r="Q3880" i="27"/>
  <c r="R3880" i="27" s="1"/>
  <c r="K3880" i="27"/>
  <c r="L3880" i="27" s="1"/>
  <c r="W3879" i="27"/>
  <c r="X3879" i="27" s="1"/>
  <c r="Q3879" i="27"/>
  <c r="R3879" i="27" s="1"/>
  <c r="K3879" i="27"/>
  <c r="L3879" i="27" s="1"/>
  <c r="W3878" i="27"/>
  <c r="X3878" i="27" s="1"/>
  <c r="Q3878" i="27"/>
  <c r="K3878" i="27"/>
  <c r="L3878" i="27" s="1"/>
  <c r="W3877" i="27"/>
  <c r="X3877" i="27" s="1"/>
  <c r="Q3877" i="27"/>
  <c r="R3877" i="27" s="1"/>
  <c r="K3877" i="27"/>
  <c r="L3877" i="27" s="1"/>
  <c r="W3876" i="27"/>
  <c r="X3876" i="27" s="1"/>
  <c r="Q3876" i="27"/>
  <c r="R3876" i="27" s="1"/>
  <c r="K3876" i="27"/>
  <c r="L3876" i="27" s="1"/>
  <c r="W3875" i="27"/>
  <c r="X3875" i="27" s="1"/>
  <c r="Q3875" i="27"/>
  <c r="R3875" i="27" s="1"/>
  <c r="K3875" i="27"/>
  <c r="L3875" i="27" s="1"/>
  <c r="W3874" i="27"/>
  <c r="X3874" i="27" s="1"/>
  <c r="Q3874" i="27"/>
  <c r="R3874" i="27" s="1"/>
  <c r="K3874" i="27"/>
  <c r="L3874" i="27" s="1"/>
  <c r="W3873" i="27"/>
  <c r="X3873" i="27" s="1"/>
  <c r="Q3873" i="27"/>
  <c r="R3873" i="27" s="1"/>
  <c r="K3873" i="27"/>
  <c r="L3873" i="27" s="1"/>
  <c r="W3872" i="27"/>
  <c r="X3872" i="27" s="1"/>
  <c r="Q3872" i="27"/>
  <c r="R3872" i="27" s="1"/>
  <c r="K3872" i="27"/>
  <c r="L3872" i="27" s="1"/>
  <c r="W3871" i="27"/>
  <c r="X3871" i="27" s="1"/>
  <c r="Q3871" i="27"/>
  <c r="R3871" i="27" s="1"/>
  <c r="K3871" i="27"/>
  <c r="L3871" i="27" s="1"/>
  <c r="W3870" i="27"/>
  <c r="X3870" i="27" s="1"/>
  <c r="Q3870" i="27"/>
  <c r="R3870" i="27" s="1"/>
  <c r="K3870" i="27"/>
  <c r="L3870" i="27" s="1"/>
  <c r="W3869" i="27"/>
  <c r="X3869" i="27" s="1"/>
  <c r="Q3869" i="27"/>
  <c r="R3869" i="27" s="1"/>
  <c r="K3869" i="27"/>
  <c r="L3869" i="27" s="1"/>
  <c r="W3868" i="27"/>
  <c r="X3868" i="27" s="1"/>
  <c r="Q3868" i="27"/>
  <c r="R3868" i="27" s="1"/>
  <c r="K3868" i="27"/>
  <c r="L3868" i="27" s="1"/>
  <c r="W3867" i="27"/>
  <c r="X3867" i="27" s="1"/>
  <c r="Q3867" i="27"/>
  <c r="R3867" i="27" s="1"/>
  <c r="K3867" i="27"/>
  <c r="L3867" i="27" s="1"/>
  <c r="W3866" i="27"/>
  <c r="X3866" i="27" s="1"/>
  <c r="Q3866" i="27"/>
  <c r="K3866" i="27"/>
  <c r="L3866" i="27" s="1"/>
  <c r="W3865" i="27"/>
  <c r="X3865" i="27" s="1"/>
  <c r="Q3865" i="27"/>
  <c r="R3865" i="27" s="1"/>
  <c r="K3865" i="27"/>
  <c r="L3865" i="27" s="1"/>
  <c r="W3864" i="27"/>
  <c r="X3864" i="27" s="1"/>
  <c r="Q3864" i="27"/>
  <c r="R3864" i="27" s="1"/>
  <c r="K3864" i="27"/>
  <c r="L3864" i="27" s="1"/>
  <c r="W3863" i="27"/>
  <c r="X3863" i="27" s="1"/>
  <c r="Q3863" i="27"/>
  <c r="R3863" i="27" s="1"/>
  <c r="K3863" i="27"/>
  <c r="L3863" i="27" s="1"/>
  <c r="W3862" i="27"/>
  <c r="X3862" i="27" s="1"/>
  <c r="Q3862" i="27"/>
  <c r="R3862" i="27" s="1"/>
  <c r="K3862" i="27"/>
  <c r="L3862" i="27" s="1"/>
  <c r="W3861" i="27"/>
  <c r="X3861" i="27" s="1"/>
  <c r="Q3861" i="27"/>
  <c r="R3861" i="27" s="1"/>
  <c r="K3861" i="27"/>
  <c r="L3861" i="27" s="1"/>
  <c r="W3860" i="27"/>
  <c r="X3860" i="27" s="1"/>
  <c r="Q3860" i="27"/>
  <c r="R3860" i="27" s="1"/>
  <c r="K3860" i="27"/>
  <c r="L3860" i="27" s="1"/>
  <c r="W3859" i="27"/>
  <c r="X3859" i="27" s="1"/>
  <c r="Q3859" i="27"/>
  <c r="R3859" i="27" s="1"/>
  <c r="K3859" i="27"/>
  <c r="L3859" i="27" s="1"/>
  <c r="W3858" i="27"/>
  <c r="X3858" i="27" s="1"/>
  <c r="Q3858" i="27"/>
  <c r="R3858" i="27" s="1"/>
  <c r="K3858" i="27"/>
  <c r="L3858" i="27" s="1"/>
  <c r="W3857" i="27"/>
  <c r="X3857" i="27" s="1"/>
  <c r="Q3857" i="27"/>
  <c r="R3857" i="27" s="1"/>
  <c r="K3857" i="27"/>
  <c r="L3857" i="27" s="1"/>
  <c r="W3856" i="27"/>
  <c r="X3856" i="27" s="1"/>
  <c r="Q3856" i="27"/>
  <c r="R3856" i="27" s="1"/>
  <c r="K3856" i="27"/>
  <c r="L3856" i="27" s="1"/>
  <c r="W3855" i="27"/>
  <c r="X3855" i="27" s="1"/>
  <c r="Q3855" i="27"/>
  <c r="K3855" i="27"/>
  <c r="L3855" i="27" s="1"/>
  <c r="W3854" i="27"/>
  <c r="X3854" i="27" s="1"/>
  <c r="Q3854" i="27"/>
  <c r="R3854" i="27" s="1"/>
  <c r="K3854" i="27"/>
  <c r="L3854" i="27" s="1"/>
  <c r="W3853" i="27"/>
  <c r="X3853" i="27" s="1"/>
  <c r="Q3853" i="27"/>
  <c r="R3853" i="27" s="1"/>
  <c r="K3853" i="27"/>
  <c r="W3852" i="27"/>
  <c r="Q3852" i="27"/>
  <c r="K3852" i="27"/>
  <c r="L3852" i="27" s="1"/>
  <c r="W3851" i="27"/>
  <c r="Q3851" i="27"/>
  <c r="K3851" i="27"/>
  <c r="W3641" i="27"/>
  <c r="X3641" i="27" s="1"/>
  <c r="Q3641" i="27"/>
  <c r="R3641" i="27" s="1"/>
  <c r="K3641" i="27"/>
  <c r="L3641" i="27" s="1"/>
  <c r="W3640" i="27"/>
  <c r="X3640" i="27" s="1"/>
  <c r="Q3640" i="27"/>
  <c r="R3640" i="27" s="1"/>
  <c r="K3640" i="27"/>
  <c r="L3640" i="27" s="1"/>
  <c r="W3639" i="27"/>
  <c r="X3639" i="27" s="1"/>
  <c r="Q3639" i="27"/>
  <c r="R3639" i="27" s="1"/>
  <c r="K3639" i="27"/>
  <c r="L3639" i="27" s="1"/>
  <c r="W3638" i="27"/>
  <c r="X3638" i="27" s="1"/>
  <c r="Q3638" i="27"/>
  <c r="R3638" i="27" s="1"/>
  <c r="K3638" i="27"/>
  <c r="L3638" i="27" s="1"/>
  <c r="W3637" i="27"/>
  <c r="Q3637" i="27"/>
  <c r="R3637" i="27" s="1"/>
  <c r="K3637" i="27"/>
  <c r="L3637" i="27" s="1"/>
  <c r="W3636" i="27"/>
  <c r="X3636" i="27" s="1"/>
  <c r="Q3636" i="27"/>
  <c r="R3636" i="27" s="1"/>
  <c r="K3636" i="27"/>
  <c r="L3636" i="27" s="1"/>
  <c r="W3635" i="27"/>
  <c r="X3635" i="27" s="1"/>
  <c r="Q3635" i="27"/>
  <c r="R3635" i="27" s="1"/>
  <c r="K3635" i="27"/>
  <c r="L3635" i="27" s="1"/>
  <c r="W3634" i="27"/>
  <c r="X3634" i="27" s="1"/>
  <c r="Q3634" i="27"/>
  <c r="R3634" i="27" s="1"/>
  <c r="K3634" i="27"/>
  <c r="L3634" i="27" s="1"/>
  <c r="W3633" i="27"/>
  <c r="X3633" i="27" s="1"/>
  <c r="Q3633" i="27"/>
  <c r="R3633" i="27" s="1"/>
  <c r="K3633" i="27"/>
  <c r="L3633" i="27" s="1"/>
  <c r="W3632" i="27"/>
  <c r="X3632" i="27" s="1"/>
  <c r="Q3632" i="27"/>
  <c r="R3632" i="27" s="1"/>
  <c r="K3632" i="27"/>
  <c r="L3632" i="27" s="1"/>
  <c r="W3631" i="27"/>
  <c r="X3631" i="27" s="1"/>
  <c r="Q3631" i="27"/>
  <c r="R3631" i="27" s="1"/>
  <c r="K3631" i="27"/>
  <c r="L3631" i="27" s="1"/>
  <c r="W3630" i="27"/>
  <c r="X3630" i="27" s="1"/>
  <c r="Q3630" i="27"/>
  <c r="R3630" i="27" s="1"/>
  <c r="K3630" i="27"/>
  <c r="L3630" i="27" s="1"/>
  <c r="W3629" i="27"/>
  <c r="X3629" i="27" s="1"/>
  <c r="Q3629" i="27"/>
  <c r="R3629" i="27" s="1"/>
  <c r="K3629" i="27"/>
  <c r="L3629" i="27" s="1"/>
  <c r="W3628" i="27"/>
  <c r="X3628" i="27" s="1"/>
  <c r="Q3628" i="27"/>
  <c r="R3628" i="27" s="1"/>
  <c r="K3628" i="27"/>
  <c r="L3628" i="27" s="1"/>
  <c r="W3627" i="27"/>
  <c r="X3627" i="27" s="1"/>
  <c r="Q3627" i="27"/>
  <c r="R3627" i="27" s="1"/>
  <c r="K3627" i="27"/>
  <c r="L3627" i="27" s="1"/>
  <c r="W3626" i="27"/>
  <c r="X3626" i="27" s="1"/>
  <c r="Q3626" i="27"/>
  <c r="R3626" i="27" s="1"/>
  <c r="K3626" i="27"/>
  <c r="L3626" i="27" s="1"/>
  <c r="W3625" i="27"/>
  <c r="X3625" i="27" s="1"/>
  <c r="Q3625" i="27"/>
  <c r="R3625" i="27" s="1"/>
  <c r="K3625" i="27"/>
  <c r="L3625" i="27" s="1"/>
  <c r="W3624" i="27"/>
  <c r="X3624" i="27" s="1"/>
  <c r="Q3624" i="27"/>
  <c r="R3624" i="27" s="1"/>
  <c r="K3624" i="27"/>
  <c r="L3624" i="27" s="1"/>
  <c r="W3623" i="27"/>
  <c r="X3623" i="27" s="1"/>
  <c r="Q3623" i="27"/>
  <c r="R3623" i="27" s="1"/>
  <c r="K3623" i="27"/>
  <c r="L3623" i="27" s="1"/>
  <c r="W3622" i="27"/>
  <c r="X3622" i="27" s="1"/>
  <c r="Q3622" i="27"/>
  <c r="R3622" i="27" s="1"/>
  <c r="K3622" i="27"/>
  <c r="L3622" i="27" s="1"/>
  <c r="W3621" i="27"/>
  <c r="X3621" i="27" s="1"/>
  <c r="Q3621" i="27"/>
  <c r="R3621" i="27" s="1"/>
  <c r="K3621" i="27"/>
  <c r="L3621" i="27" s="1"/>
  <c r="W3620" i="27"/>
  <c r="X3620" i="27" s="1"/>
  <c r="Q3620" i="27"/>
  <c r="R3620" i="27" s="1"/>
  <c r="K3620" i="27"/>
  <c r="L3620" i="27" s="1"/>
  <c r="W3619" i="27"/>
  <c r="X3619" i="27" s="1"/>
  <c r="Q3619" i="27"/>
  <c r="R3619" i="27" s="1"/>
  <c r="K3619" i="27"/>
  <c r="L3619" i="27" s="1"/>
  <c r="W3618" i="27"/>
  <c r="X3618" i="27" s="1"/>
  <c r="Q3618" i="27"/>
  <c r="R3618" i="27" s="1"/>
  <c r="K3618" i="27"/>
  <c r="L3618" i="27" s="1"/>
  <c r="W3617" i="27"/>
  <c r="X3617" i="27" s="1"/>
  <c r="Q3617" i="27"/>
  <c r="R3617" i="27" s="1"/>
  <c r="K3617" i="27"/>
  <c r="L3617" i="27" s="1"/>
  <c r="W3616" i="27"/>
  <c r="X3616" i="27" s="1"/>
  <c r="Q3616" i="27"/>
  <c r="R3616" i="27" s="1"/>
  <c r="K3616" i="27"/>
  <c r="L3616" i="27" s="1"/>
  <c r="W3615" i="27"/>
  <c r="X3615" i="27" s="1"/>
  <c r="Q3615" i="27"/>
  <c r="R3615" i="27" s="1"/>
  <c r="K3615" i="27"/>
  <c r="L3615" i="27" s="1"/>
  <c r="W3614" i="27"/>
  <c r="X3614" i="27" s="1"/>
  <c r="Q3614" i="27"/>
  <c r="R3614" i="27" s="1"/>
  <c r="K3614" i="27"/>
  <c r="L3614" i="27" s="1"/>
  <c r="W3613" i="27"/>
  <c r="X3613" i="27" s="1"/>
  <c r="Q3613" i="27"/>
  <c r="R3613" i="27" s="1"/>
  <c r="K3613" i="27"/>
  <c r="L3613" i="27" s="1"/>
  <c r="W3612" i="27"/>
  <c r="X3612" i="27" s="1"/>
  <c r="Q3612" i="27"/>
  <c r="R3612" i="27" s="1"/>
  <c r="K3612" i="27"/>
  <c r="L3612" i="27" s="1"/>
  <c r="W3611" i="27"/>
  <c r="X3611" i="27" s="1"/>
  <c r="Q3611" i="27"/>
  <c r="R3611" i="27" s="1"/>
  <c r="K3611" i="27"/>
  <c r="L3611" i="27" s="1"/>
  <c r="W3610" i="27"/>
  <c r="X3610" i="27" s="1"/>
  <c r="Q3610" i="27"/>
  <c r="R3610" i="27" s="1"/>
  <c r="K3610" i="27"/>
  <c r="L3610" i="27" s="1"/>
  <c r="W3609" i="27"/>
  <c r="X3609" i="27" s="1"/>
  <c r="Q3609" i="27"/>
  <c r="K3609" i="27"/>
  <c r="L3609" i="27" s="1"/>
  <c r="W3608" i="27"/>
  <c r="X3608" i="27" s="1"/>
  <c r="Q3608" i="27"/>
  <c r="R3608" i="27" s="1"/>
  <c r="K3608" i="27"/>
  <c r="L3608" i="27" s="1"/>
  <c r="W3607" i="27"/>
  <c r="X3607" i="27" s="1"/>
  <c r="Q3607" i="27"/>
  <c r="R3607" i="27" s="1"/>
  <c r="K3607" i="27"/>
  <c r="L3607" i="27" s="1"/>
  <c r="W3606" i="27"/>
  <c r="X3606" i="27" s="1"/>
  <c r="Q3606" i="27"/>
  <c r="R3606" i="27" s="1"/>
  <c r="K3606" i="27"/>
  <c r="L3606" i="27" s="1"/>
  <c r="W3605" i="27"/>
  <c r="X3605" i="27" s="1"/>
  <c r="Q3605" i="27"/>
  <c r="R3605" i="27" s="1"/>
  <c r="K3605" i="27"/>
  <c r="L3605" i="27" s="1"/>
  <c r="W3604" i="27"/>
  <c r="X3604" i="27" s="1"/>
  <c r="Q3604" i="27"/>
  <c r="R3604" i="27" s="1"/>
  <c r="K3604" i="27"/>
  <c r="L3604" i="27" s="1"/>
  <c r="W3603" i="27"/>
  <c r="X3603" i="27" s="1"/>
  <c r="Q3603" i="27"/>
  <c r="R3603" i="27" s="1"/>
  <c r="K3603" i="27"/>
  <c r="L3603" i="27" s="1"/>
  <c r="W3602" i="27"/>
  <c r="X3602" i="27" s="1"/>
  <c r="Q3602" i="27"/>
  <c r="R3602" i="27" s="1"/>
  <c r="K3602" i="27"/>
  <c r="L3602" i="27" s="1"/>
  <c r="W3601" i="27"/>
  <c r="X3601" i="27" s="1"/>
  <c r="Q3601" i="27"/>
  <c r="R3601" i="27" s="1"/>
  <c r="K3601" i="27"/>
  <c r="L3601" i="27" s="1"/>
  <c r="W3600" i="27"/>
  <c r="X3600" i="27" s="1"/>
  <c r="Q3600" i="27"/>
  <c r="R3600" i="27" s="1"/>
  <c r="K3600" i="27"/>
  <c r="L3600" i="27" s="1"/>
  <c r="W3599" i="27"/>
  <c r="X3599" i="27" s="1"/>
  <c r="Q3599" i="27"/>
  <c r="R3599" i="27" s="1"/>
  <c r="K3599" i="27"/>
  <c r="L3599" i="27" s="1"/>
  <c r="W3598" i="27"/>
  <c r="X3598" i="27" s="1"/>
  <c r="Q3598" i="27"/>
  <c r="R3598" i="27" s="1"/>
  <c r="K3598" i="27"/>
  <c r="L3598" i="27" s="1"/>
  <c r="W3597" i="27"/>
  <c r="X3597" i="27" s="1"/>
  <c r="Q3597" i="27"/>
  <c r="R3597" i="27" s="1"/>
  <c r="K3597" i="27"/>
  <c r="L3597" i="27" s="1"/>
  <c r="W3596" i="27"/>
  <c r="X3596" i="27" s="1"/>
  <c r="Q3596" i="27"/>
  <c r="R3596" i="27" s="1"/>
  <c r="K3596" i="27"/>
  <c r="W3595" i="27"/>
  <c r="Q3595" i="27"/>
  <c r="R3595" i="27" s="1"/>
  <c r="K3595" i="27"/>
  <c r="L3595" i="27" s="1"/>
  <c r="W3594" i="27"/>
  <c r="X3594" i="27" s="1"/>
  <c r="Q3594" i="27"/>
  <c r="R3594" i="27" s="1"/>
  <c r="K3594" i="27"/>
  <c r="W3593" i="27"/>
  <c r="X3593" i="27" s="1"/>
  <c r="Q3593" i="27"/>
  <c r="K3593" i="27"/>
  <c r="W3592" i="27"/>
  <c r="X3592" i="27" s="1"/>
  <c r="Q3592" i="27"/>
  <c r="R3592" i="27" s="1"/>
  <c r="K3592" i="27"/>
  <c r="L3592" i="27" s="1"/>
  <c r="W3591" i="27"/>
  <c r="Q3591" i="27"/>
  <c r="K3591" i="27"/>
  <c r="L3591" i="27" s="1"/>
  <c r="W3590" i="27"/>
  <c r="Q3590" i="27"/>
  <c r="K3590" i="27"/>
  <c r="W3329" i="27"/>
  <c r="X3329" i="27" s="1"/>
  <c r="Q3329" i="27"/>
  <c r="R3329" i="27" s="1"/>
  <c r="K3329" i="27"/>
  <c r="L3329" i="27" s="1"/>
  <c r="W3328" i="27"/>
  <c r="X3328" i="27" s="1"/>
  <c r="Q3328" i="27"/>
  <c r="R3328" i="27" s="1"/>
  <c r="K3328" i="27"/>
  <c r="W3327" i="27"/>
  <c r="X3327" i="27" s="1"/>
  <c r="Q3327" i="27"/>
  <c r="R3327" i="27" s="1"/>
  <c r="K3327" i="27"/>
  <c r="L3327" i="27" s="1"/>
  <c r="W3326" i="27"/>
  <c r="X3326" i="27" s="1"/>
  <c r="Q3326" i="27"/>
  <c r="R3326" i="27" s="1"/>
  <c r="K3326" i="27"/>
  <c r="L3326" i="27" s="1"/>
  <c r="W3325" i="27"/>
  <c r="X3325" i="27" s="1"/>
  <c r="Q3325" i="27"/>
  <c r="R3325" i="27" s="1"/>
  <c r="K3325" i="27"/>
  <c r="L3325" i="27" s="1"/>
  <c r="W3324" i="27"/>
  <c r="X3324" i="27" s="1"/>
  <c r="Q3324" i="27"/>
  <c r="R3324" i="27" s="1"/>
  <c r="K3324" i="27"/>
  <c r="L3324" i="27" s="1"/>
  <c r="W3323" i="27"/>
  <c r="X3323" i="27" s="1"/>
  <c r="Q3323" i="27"/>
  <c r="R3323" i="27" s="1"/>
  <c r="K3323" i="27"/>
  <c r="L3323" i="27" s="1"/>
  <c r="W3322" i="27"/>
  <c r="X3322" i="27" s="1"/>
  <c r="Q3322" i="27"/>
  <c r="R3322" i="27" s="1"/>
  <c r="K3322" i="27"/>
  <c r="L3322" i="27" s="1"/>
  <c r="W3321" i="27"/>
  <c r="X3321" i="27" s="1"/>
  <c r="Q3321" i="27"/>
  <c r="R3321" i="27" s="1"/>
  <c r="K3321" i="27"/>
  <c r="L3321" i="27" s="1"/>
  <c r="W3320" i="27"/>
  <c r="X3320" i="27" s="1"/>
  <c r="Q3320" i="27"/>
  <c r="R3320" i="27" s="1"/>
  <c r="K3320" i="27"/>
  <c r="W3319" i="27"/>
  <c r="X3319" i="27" s="1"/>
  <c r="Q3319" i="27"/>
  <c r="R3319" i="27" s="1"/>
  <c r="K3319" i="27"/>
  <c r="L3319" i="27" s="1"/>
  <c r="W3318" i="27"/>
  <c r="X3318" i="27" s="1"/>
  <c r="Q3318" i="27"/>
  <c r="R3318" i="27" s="1"/>
  <c r="K3318" i="27"/>
  <c r="L3318" i="27" s="1"/>
  <c r="W3317" i="27"/>
  <c r="X3317" i="27" s="1"/>
  <c r="Q3317" i="27"/>
  <c r="R3317" i="27" s="1"/>
  <c r="K3317" i="27"/>
  <c r="L3317" i="27" s="1"/>
  <c r="W3316" i="27"/>
  <c r="X3316" i="27" s="1"/>
  <c r="Q3316" i="27"/>
  <c r="R3316" i="27" s="1"/>
  <c r="K3316" i="27"/>
  <c r="L3316" i="27" s="1"/>
  <c r="W3315" i="27"/>
  <c r="X3315" i="27" s="1"/>
  <c r="Q3315" i="27"/>
  <c r="R3315" i="27" s="1"/>
  <c r="K3315" i="27"/>
  <c r="L3315" i="27" s="1"/>
  <c r="W3314" i="27"/>
  <c r="X3314" i="27" s="1"/>
  <c r="Q3314" i="27"/>
  <c r="R3314" i="27" s="1"/>
  <c r="K3314" i="27"/>
  <c r="L3314" i="27" s="1"/>
  <c r="W3313" i="27"/>
  <c r="X3313" i="27" s="1"/>
  <c r="Q3313" i="27"/>
  <c r="R3313" i="27" s="1"/>
  <c r="K3313" i="27"/>
  <c r="L3313" i="27" s="1"/>
  <c r="W3312" i="27"/>
  <c r="X3312" i="27" s="1"/>
  <c r="Q3312" i="27"/>
  <c r="R3312" i="27" s="1"/>
  <c r="K3312" i="27"/>
  <c r="W3311" i="27"/>
  <c r="X3311" i="27" s="1"/>
  <c r="Q3311" i="27"/>
  <c r="R3311" i="27" s="1"/>
  <c r="K3311" i="27"/>
  <c r="L3311" i="27" s="1"/>
  <c r="W3310" i="27"/>
  <c r="X3310" i="27" s="1"/>
  <c r="Q3310" i="27"/>
  <c r="R3310" i="27" s="1"/>
  <c r="K3310" i="27"/>
  <c r="L3310" i="27" s="1"/>
  <c r="W3309" i="27"/>
  <c r="X3309" i="27" s="1"/>
  <c r="Q3309" i="27"/>
  <c r="R3309" i="27" s="1"/>
  <c r="K3309" i="27"/>
  <c r="L3309" i="27" s="1"/>
  <c r="W3308" i="27"/>
  <c r="X3308" i="27" s="1"/>
  <c r="Q3308" i="27"/>
  <c r="R3308" i="27" s="1"/>
  <c r="K3308" i="27"/>
  <c r="L3308" i="27" s="1"/>
  <c r="W3307" i="27"/>
  <c r="X3307" i="27" s="1"/>
  <c r="Q3307" i="27"/>
  <c r="R3307" i="27" s="1"/>
  <c r="K3307" i="27"/>
  <c r="L3307" i="27" s="1"/>
  <c r="W3306" i="27"/>
  <c r="X3306" i="27" s="1"/>
  <c r="Q3306" i="27"/>
  <c r="R3306" i="27" s="1"/>
  <c r="K3306" i="27"/>
  <c r="L3306" i="27" s="1"/>
  <c r="W3305" i="27"/>
  <c r="X3305" i="27" s="1"/>
  <c r="Q3305" i="27"/>
  <c r="R3305" i="27" s="1"/>
  <c r="K3305" i="27"/>
  <c r="L3305" i="27" s="1"/>
  <c r="W3304" i="27"/>
  <c r="X3304" i="27" s="1"/>
  <c r="Q3304" i="27"/>
  <c r="R3304" i="27" s="1"/>
  <c r="K3304" i="27"/>
  <c r="W3303" i="27"/>
  <c r="X3303" i="27" s="1"/>
  <c r="Q3303" i="27"/>
  <c r="R3303" i="27" s="1"/>
  <c r="K3303" i="27"/>
  <c r="L3303" i="27" s="1"/>
  <c r="W3302" i="27"/>
  <c r="X3302" i="27" s="1"/>
  <c r="Q3302" i="27"/>
  <c r="R3302" i="27" s="1"/>
  <c r="K3302" i="27"/>
  <c r="L3302" i="27" s="1"/>
  <c r="W3301" i="27"/>
  <c r="X3301" i="27" s="1"/>
  <c r="Q3301" i="27"/>
  <c r="R3301" i="27" s="1"/>
  <c r="K3301" i="27"/>
  <c r="L3301" i="27" s="1"/>
  <c r="W3300" i="27"/>
  <c r="X3300" i="27" s="1"/>
  <c r="Q3300" i="27"/>
  <c r="R3300" i="27" s="1"/>
  <c r="K3300" i="27"/>
  <c r="L3300" i="27" s="1"/>
  <c r="W3299" i="27"/>
  <c r="X3299" i="27" s="1"/>
  <c r="Q3299" i="27"/>
  <c r="R3299" i="27" s="1"/>
  <c r="K3299" i="27"/>
  <c r="L3299" i="27" s="1"/>
  <c r="W3298" i="27"/>
  <c r="X3298" i="27" s="1"/>
  <c r="Q3298" i="27"/>
  <c r="R3298" i="27" s="1"/>
  <c r="K3298" i="27"/>
  <c r="L3298" i="27" s="1"/>
  <c r="W3297" i="27"/>
  <c r="X3297" i="27" s="1"/>
  <c r="Q3297" i="27"/>
  <c r="R3297" i="27" s="1"/>
  <c r="K3297" i="27"/>
  <c r="L3297" i="27" s="1"/>
  <c r="W3296" i="27"/>
  <c r="X3296" i="27" s="1"/>
  <c r="Q3296" i="27"/>
  <c r="R3296" i="27" s="1"/>
  <c r="K3296" i="27"/>
  <c r="W3295" i="27"/>
  <c r="X3295" i="27" s="1"/>
  <c r="Q3295" i="27"/>
  <c r="R3295" i="27" s="1"/>
  <c r="K3295" i="27"/>
  <c r="L3295" i="27" s="1"/>
  <c r="W3294" i="27"/>
  <c r="X3294" i="27" s="1"/>
  <c r="Q3294" i="27"/>
  <c r="R3294" i="27" s="1"/>
  <c r="K3294" i="27"/>
  <c r="W3293" i="27"/>
  <c r="X3293" i="27" s="1"/>
  <c r="Q3293" i="27"/>
  <c r="R3293" i="27" s="1"/>
  <c r="K3293" i="27"/>
  <c r="L3293" i="27" s="1"/>
  <c r="W3292" i="27"/>
  <c r="X3292" i="27" s="1"/>
  <c r="Q3292" i="27"/>
  <c r="R3292" i="27" s="1"/>
  <c r="K3292" i="27"/>
  <c r="L3292" i="27" s="1"/>
  <c r="W3291" i="27"/>
  <c r="X3291" i="27" s="1"/>
  <c r="Q3291" i="27"/>
  <c r="R3291" i="27" s="1"/>
  <c r="K3291" i="27"/>
  <c r="L3291" i="27" s="1"/>
  <c r="W3290" i="27"/>
  <c r="X3290" i="27" s="1"/>
  <c r="Q3290" i="27"/>
  <c r="R3290" i="27" s="1"/>
  <c r="K3290" i="27"/>
  <c r="L3290" i="27" s="1"/>
  <c r="W3289" i="27"/>
  <c r="X3289" i="27" s="1"/>
  <c r="Q3289" i="27"/>
  <c r="R3289" i="27" s="1"/>
  <c r="K3289" i="27"/>
  <c r="L3289" i="27" s="1"/>
  <c r="W3288" i="27"/>
  <c r="X3288" i="27" s="1"/>
  <c r="Q3288" i="27"/>
  <c r="R3288" i="27" s="1"/>
  <c r="K3288" i="27"/>
  <c r="W3287" i="27"/>
  <c r="Q3287" i="27"/>
  <c r="R3287" i="27" s="1"/>
  <c r="K3287" i="27"/>
  <c r="L3287" i="27" s="1"/>
  <c r="W3286" i="27"/>
  <c r="X3286" i="27" s="1"/>
  <c r="Q3286" i="27"/>
  <c r="R3286" i="27" s="1"/>
  <c r="K3286" i="27"/>
  <c r="W3285" i="27"/>
  <c r="X3285" i="27" s="1"/>
  <c r="Q3285" i="27"/>
  <c r="R3285" i="27" s="1"/>
  <c r="K3285" i="27"/>
  <c r="W3284" i="27"/>
  <c r="Q3284" i="27"/>
  <c r="R3284" i="27" s="1"/>
  <c r="K3284" i="27"/>
  <c r="L3284" i="27" s="1"/>
  <c r="W3283" i="27"/>
  <c r="X3283" i="27" s="1"/>
  <c r="Q3283" i="27"/>
  <c r="R3283" i="27" s="1"/>
  <c r="K3283" i="27"/>
  <c r="L3283" i="27" s="1"/>
  <c r="W3282" i="27"/>
  <c r="Q3282" i="27"/>
  <c r="R3282" i="27" s="1"/>
  <c r="K3282" i="27"/>
  <c r="L3282" i="27" s="1"/>
  <c r="W3281" i="27"/>
  <c r="X3281" i="27" s="1"/>
  <c r="Q3281" i="27"/>
  <c r="R3281" i="27" s="1"/>
  <c r="K3281" i="27"/>
  <c r="L3281" i="27" s="1"/>
  <c r="W3280" i="27"/>
  <c r="X3280" i="27" s="1"/>
  <c r="Q3280" i="27"/>
  <c r="R3280" i="27" s="1"/>
  <c r="K3280" i="27"/>
  <c r="W3279" i="27"/>
  <c r="X3279" i="27" s="1"/>
  <c r="Q3279" i="27"/>
  <c r="K3279" i="27"/>
  <c r="L3279" i="27" s="1"/>
  <c r="W3278" i="27"/>
  <c r="Q3278" i="27"/>
  <c r="K3278" i="27"/>
  <c r="W3225" i="27"/>
  <c r="X3225" i="27" s="1"/>
  <c r="Q3225" i="27"/>
  <c r="R3225" i="27" s="1"/>
  <c r="K3225" i="27"/>
  <c r="L3225" i="27" s="1"/>
  <c r="W3224" i="27"/>
  <c r="X3224" i="27" s="1"/>
  <c r="Q3224" i="27"/>
  <c r="R3224" i="27" s="1"/>
  <c r="K3224" i="27"/>
  <c r="W3223" i="27"/>
  <c r="X3223" i="27" s="1"/>
  <c r="Q3223" i="27"/>
  <c r="R3223" i="27" s="1"/>
  <c r="K3223" i="27"/>
  <c r="L3223" i="27" s="1"/>
  <c r="W3222" i="27"/>
  <c r="X3222" i="27" s="1"/>
  <c r="Q3222" i="27"/>
  <c r="R3222" i="27" s="1"/>
  <c r="K3222" i="27"/>
  <c r="L3222" i="27" s="1"/>
  <c r="W3221" i="27"/>
  <c r="X3221" i="27" s="1"/>
  <c r="Q3221" i="27"/>
  <c r="R3221" i="27" s="1"/>
  <c r="K3221" i="27"/>
  <c r="L3221" i="27" s="1"/>
  <c r="W3220" i="27"/>
  <c r="X3220" i="27" s="1"/>
  <c r="Q3220" i="27"/>
  <c r="R3220" i="27" s="1"/>
  <c r="K3220" i="27"/>
  <c r="W3219" i="27"/>
  <c r="X3219" i="27" s="1"/>
  <c r="Q3219" i="27"/>
  <c r="R3219" i="27" s="1"/>
  <c r="K3219" i="27"/>
  <c r="L3219" i="27" s="1"/>
  <c r="W3218" i="27"/>
  <c r="X3218" i="27" s="1"/>
  <c r="Q3218" i="27"/>
  <c r="R3218" i="27" s="1"/>
  <c r="K3218" i="27"/>
  <c r="W3217" i="27"/>
  <c r="X3217" i="27" s="1"/>
  <c r="Q3217" i="27"/>
  <c r="R3217" i="27" s="1"/>
  <c r="K3217" i="27"/>
  <c r="L3217" i="27" s="1"/>
  <c r="W3216" i="27"/>
  <c r="X3216" i="27" s="1"/>
  <c r="Q3216" i="27"/>
  <c r="R3216" i="27" s="1"/>
  <c r="K3216" i="27"/>
  <c r="L3216" i="27" s="1"/>
  <c r="W3215" i="27"/>
  <c r="X3215" i="27" s="1"/>
  <c r="Q3215" i="27"/>
  <c r="R3215" i="27" s="1"/>
  <c r="K3215" i="27"/>
  <c r="L3215" i="27" s="1"/>
  <c r="W3214" i="27"/>
  <c r="X3214" i="27" s="1"/>
  <c r="Q3214" i="27"/>
  <c r="R3214" i="27" s="1"/>
  <c r="K3214" i="27"/>
  <c r="L3214" i="27" s="1"/>
  <c r="W3213" i="27"/>
  <c r="X3213" i="27" s="1"/>
  <c r="Q3213" i="27"/>
  <c r="R3213" i="27" s="1"/>
  <c r="K3213" i="27"/>
  <c r="L3213" i="27" s="1"/>
  <c r="W3212" i="27"/>
  <c r="X3212" i="27" s="1"/>
  <c r="Q3212" i="27"/>
  <c r="R3212" i="27" s="1"/>
  <c r="K3212" i="27"/>
  <c r="W3211" i="27"/>
  <c r="X3211" i="27" s="1"/>
  <c r="Q3211" i="27"/>
  <c r="R3211" i="27" s="1"/>
  <c r="K3211" i="27"/>
  <c r="L3211" i="27" s="1"/>
  <c r="W3210" i="27"/>
  <c r="X3210" i="27" s="1"/>
  <c r="Q3210" i="27"/>
  <c r="R3210" i="27" s="1"/>
  <c r="K3210" i="27"/>
  <c r="L3210" i="27" s="1"/>
  <c r="W3209" i="27"/>
  <c r="X3209" i="27" s="1"/>
  <c r="Q3209" i="27"/>
  <c r="R3209" i="27" s="1"/>
  <c r="K3209" i="27"/>
  <c r="L3209" i="27" s="1"/>
  <c r="W3208" i="27"/>
  <c r="X3208" i="27" s="1"/>
  <c r="Q3208" i="27"/>
  <c r="R3208" i="27" s="1"/>
  <c r="K3208" i="27"/>
  <c r="L3208" i="27" s="1"/>
  <c r="W3207" i="27"/>
  <c r="X3207" i="27" s="1"/>
  <c r="Q3207" i="27"/>
  <c r="R3207" i="27" s="1"/>
  <c r="K3207" i="27"/>
  <c r="L3207" i="27" s="1"/>
  <c r="W3206" i="27"/>
  <c r="X3206" i="27" s="1"/>
  <c r="Q3206" i="27"/>
  <c r="R3206" i="27" s="1"/>
  <c r="K3206" i="27"/>
  <c r="L3206" i="27" s="1"/>
  <c r="W3205" i="27"/>
  <c r="X3205" i="27" s="1"/>
  <c r="Q3205" i="27"/>
  <c r="R3205" i="27" s="1"/>
  <c r="K3205" i="27"/>
  <c r="L3205" i="27" s="1"/>
  <c r="W3204" i="27"/>
  <c r="X3204" i="27" s="1"/>
  <c r="Q3204" i="27"/>
  <c r="R3204" i="27" s="1"/>
  <c r="K3204" i="27"/>
  <c r="W3203" i="27"/>
  <c r="X3203" i="27" s="1"/>
  <c r="Q3203" i="27"/>
  <c r="R3203" i="27" s="1"/>
  <c r="K3203" i="27"/>
  <c r="L3203" i="27" s="1"/>
  <c r="W3202" i="27"/>
  <c r="X3202" i="27" s="1"/>
  <c r="Q3202" i="27"/>
  <c r="R3202" i="27" s="1"/>
  <c r="K3202" i="27"/>
  <c r="L3202" i="27" s="1"/>
  <c r="W3201" i="27"/>
  <c r="X3201" i="27" s="1"/>
  <c r="Q3201" i="27"/>
  <c r="R3201" i="27" s="1"/>
  <c r="K3201" i="27"/>
  <c r="L3201" i="27" s="1"/>
  <c r="W3200" i="27"/>
  <c r="X3200" i="27" s="1"/>
  <c r="Q3200" i="27"/>
  <c r="R3200" i="27" s="1"/>
  <c r="K3200" i="27"/>
  <c r="L3200" i="27" s="1"/>
  <c r="W3199" i="27"/>
  <c r="X3199" i="27" s="1"/>
  <c r="Q3199" i="27"/>
  <c r="R3199" i="27" s="1"/>
  <c r="K3199" i="27"/>
  <c r="L3199" i="27" s="1"/>
  <c r="W3198" i="27"/>
  <c r="X3198" i="27" s="1"/>
  <c r="Q3198" i="27"/>
  <c r="R3198" i="27" s="1"/>
  <c r="K3198" i="27"/>
  <c r="L3198" i="27" s="1"/>
  <c r="W3197" i="27"/>
  <c r="X3197" i="27" s="1"/>
  <c r="Q3197" i="27"/>
  <c r="R3197" i="27" s="1"/>
  <c r="K3197" i="27"/>
  <c r="L3197" i="27" s="1"/>
  <c r="W3196" i="27"/>
  <c r="X3196" i="27" s="1"/>
  <c r="Q3196" i="27"/>
  <c r="K3196" i="27"/>
  <c r="W3195" i="27"/>
  <c r="Q3195" i="27"/>
  <c r="R3195" i="27" s="1"/>
  <c r="K3195" i="27"/>
  <c r="L3195" i="27" s="1"/>
  <c r="W3194" i="27"/>
  <c r="X3194" i="27" s="1"/>
  <c r="Q3194" i="27"/>
  <c r="R3194" i="27" s="1"/>
  <c r="K3194" i="27"/>
  <c r="L3194" i="27" s="1"/>
  <c r="W3193" i="27"/>
  <c r="X3193" i="27" s="1"/>
  <c r="Q3193" i="27"/>
  <c r="R3193" i="27" s="1"/>
  <c r="K3193" i="27"/>
  <c r="L3193" i="27" s="1"/>
  <c r="W3192" i="27"/>
  <c r="X3192" i="27" s="1"/>
  <c r="Q3192" i="27"/>
  <c r="R3192" i="27" s="1"/>
  <c r="K3192" i="27"/>
  <c r="W3191" i="27"/>
  <c r="X3191" i="27" s="1"/>
  <c r="Q3191" i="27"/>
  <c r="K3191" i="27"/>
  <c r="L3191" i="27" s="1"/>
  <c r="W3190" i="27"/>
  <c r="X3190" i="27" s="1"/>
  <c r="Q3190" i="27"/>
  <c r="K3190" i="27"/>
  <c r="L3190" i="27" s="1"/>
  <c r="W3189" i="27"/>
  <c r="X3189" i="27" s="1"/>
  <c r="Q3189" i="27"/>
  <c r="R3189" i="27" s="1"/>
  <c r="K3189" i="27"/>
  <c r="L3189" i="27" s="1"/>
  <c r="W3188" i="27"/>
  <c r="X3188" i="27" s="1"/>
  <c r="Q3188" i="27"/>
  <c r="R3188" i="27" s="1"/>
  <c r="K3188" i="27"/>
  <c r="W3187" i="27"/>
  <c r="X3187" i="27" s="1"/>
  <c r="Q3187" i="27"/>
  <c r="R3187" i="27" s="1"/>
  <c r="K3187" i="27"/>
  <c r="L3187" i="27" s="1"/>
  <c r="W3186" i="27"/>
  <c r="X3186" i="27" s="1"/>
  <c r="Q3186" i="27"/>
  <c r="R3186" i="27" s="1"/>
  <c r="K3186" i="27"/>
  <c r="W3185" i="27"/>
  <c r="Q3185" i="27"/>
  <c r="R3185" i="27" s="1"/>
  <c r="K3185" i="27"/>
  <c r="L3185" i="27" s="1"/>
  <c r="W3184" i="27"/>
  <c r="X3184" i="27" s="1"/>
  <c r="Q3184" i="27"/>
  <c r="R3184" i="27" s="1"/>
  <c r="K3184" i="27"/>
  <c r="L3184" i="27" s="1"/>
  <c r="W3183" i="27"/>
  <c r="X3183" i="27" s="1"/>
  <c r="Q3183" i="27"/>
  <c r="R3183" i="27" s="1"/>
  <c r="K3183" i="27"/>
  <c r="L3183" i="27" s="1"/>
  <c r="W3182" i="27"/>
  <c r="X3182" i="27" s="1"/>
  <c r="Q3182" i="27"/>
  <c r="R3182" i="27" s="1"/>
  <c r="K3182" i="27"/>
  <c r="L3182" i="27" s="1"/>
  <c r="W3181" i="27"/>
  <c r="X3181" i="27" s="1"/>
  <c r="Q3181" i="27"/>
  <c r="R3181" i="27" s="1"/>
  <c r="K3181" i="27"/>
  <c r="L3181" i="27" s="1"/>
  <c r="W3180" i="27"/>
  <c r="Q3180" i="27"/>
  <c r="R3180" i="27" s="1"/>
  <c r="K3180" i="27"/>
  <c r="W3179" i="27"/>
  <c r="X3179" i="27" s="1"/>
  <c r="Q3179" i="27"/>
  <c r="R3179" i="27" s="1"/>
  <c r="K3179" i="27"/>
  <c r="L3179" i="27" s="1"/>
  <c r="W3178" i="27"/>
  <c r="X3178" i="27" s="1"/>
  <c r="Q3178" i="27"/>
  <c r="R3178" i="27" s="1"/>
  <c r="K3178" i="27"/>
  <c r="W3177" i="27"/>
  <c r="Q3177" i="27"/>
  <c r="K3177" i="27"/>
  <c r="L3177" i="27" s="1"/>
  <c r="W3176" i="27"/>
  <c r="Q3176" i="27"/>
  <c r="R3176" i="27" s="1"/>
  <c r="K3176" i="27"/>
  <c r="L3176" i="27" s="1"/>
  <c r="W3175" i="27"/>
  <c r="X3175" i="27" s="1"/>
  <c r="Q3175" i="27"/>
  <c r="K3175" i="27"/>
  <c r="L3175" i="27" s="1"/>
  <c r="W3174" i="27"/>
  <c r="Q3174" i="27"/>
  <c r="K3174" i="27"/>
  <c r="L3174" i="27" s="1"/>
  <c r="W3121" i="27"/>
  <c r="X3121" i="27" s="1"/>
  <c r="Q3121" i="27"/>
  <c r="R3121" i="27" s="1"/>
  <c r="K3121" i="27"/>
  <c r="L3121" i="27" s="1"/>
  <c r="W3120" i="27"/>
  <c r="X3120" i="27" s="1"/>
  <c r="Q3120" i="27"/>
  <c r="R3120" i="27" s="1"/>
  <c r="K3120" i="27"/>
  <c r="W3119" i="27"/>
  <c r="X3119" i="27" s="1"/>
  <c r="Q3119" i="27"/>
  <c r="R3119" i="27" s="1"/>
  <c r="K3119" i="27"/>
  <c r="L3119" i="27" s="1"/>
  <c r="W3118" i="27"/>
  <c r="X3118" i="27" s="1"/>
  <c r="Q3118" i="27"/>
  <c r="R3118" i="27" s="1"/>
  <c r="K3118" i="27"/>
  <c r="W3117" i="27"/>
  <c r="X3117" i="27" s="1"/>
  <c r="Q3117" i="27"/>
  <c r="R3117" i="27" s="1"/>
  <c r="K3117" i="27"/>
  <c r="L3117" i="27" s="1"/>
  <c r="W3116" i="27"/>
  <c r="X3116" i="27" s="1"/>
  <c r="Q3116" i="27"/>
  <c r="R3116" i="27" s="1"/>
  <c r="K3116" i="27"/>
  <c r="L3116" i="27" s="1"/>
  <c r="W3115" i="27"/>
  <c r="X3115" i="27" s="1"/>
  <c r="Q3115" i="27"/>
  <c r="R3115" i="27" s="1"/>
  <c r="K3115" i="27"/>
  <c r="L3115" i="27" s="1"/>
  <c r="W3114" i="27"/>
  <c r="X3114" i="27" s="1"/>
  <c r="Q3114" i="27"/>
  <c r="R3114" i="27" s="1"/>
  <c r="K3114" i="27"/>
  <c r="L3114" i="27" s="1"/>
  <c r="W3113" i="27"/>
  <c r="X3113" i="27" s="1"/>
  <c r="Q3113" i="27"/>
  <c r="R3113" i="27" s="1"/>
  <c r="K3113" i="27"/>
  <c r="L3113" i="27" s="1"/>
  <c r="W3112" i="27"/>
  <c r="X3112" i="27" s="1"/>
  <c r="Q3112" i="27"/>
  <c r="R3112" i="27" s="1"/>
  <c r="K3112" i="27"/>
  <c r="W3111" i="27"/>
  <c r="X3111" i="27" s="1"/>
  <c r="Q3111" i="27"/>
  <c r="R3111" i="27" s="1"/>
  <c r="K3111" i="27"/>
  <c r="L3111" i="27" s="1"/>
  <c r="W3110" i="27"/>
  <c r="X3110" i="27" s="1"/>
  <c r="Q3110" i="27"/>
  <c r="R3110" i="27" s="1"/>
  <c r="K3110" i="27"/>
  <c r="L3110" i="27" s="1"/>
  <c r="W3109" i="27"/>
  <c r="X3109" i="27" s="1"/>
  <c r="Q3109" i="27"/>
  <c r="R3109" i="27" s="1"/>
  <c r="K3109" i="27"/>
  <c r="L3109" i="27" s="1"/>
  <c r="W3108" i="27"/>
  <c r="X3108" i="27" s="1"/>
  <c r="Q3108" i="27"/>
  <c r="R3108" i="27" s="1"/>
  <c r="K3108" i="27"/>
  <c r="L3108" i="27" s="1"/>
  <c r="W3107" i="27"/>
  <c r="X3107" i="27" s="1"/>
  <c r="Q3107" i="27"/>
  <c r="R3107" i="27" s="1"/>
  <c r="K3107" i="27"/>
  <c r="L3107" i="27" s="1"/>
  <c r="W3106" i="27"/>
  <c r="X3106" i="27" s="1"/>
  <c r="Q3106" i="27"/>
  <c r="R3106" i="27" s="1"/>
  <c r="K3106" i="27"/>
  <c r="L3106" i="27" s="1"/>
  <c r="W3105" i="27"/>
  <c r="X3105" i="27" s="1"/>
  <c r="Q3105" i="27"/>
  <c r="R3105" i="27" s="1"/>
  <c r="K3105" i="27"/>
  <c r="L3105" i="27" s="1"/>
  <c r="W3104" i="27"/>
  <c r="X3104" i="27" s="1"/>
  <c r="Q3104" i="27"/>
  <c r="R3104" i="27" s="1"/>
  <c r="K3104" i="27"/>
  <c r="L3104" i="27" s="1"/>
  <c r="W3103" i="27"/>
  <c r="X3103" i="27" s="1"/>
  <c r="Q3103" i="27"/>
  <c r="R3103" i="27" s="1"/>
  <c r="K3103" i="27"/>
  <c r="L3103" i="27" s="1"/>
  <c r="W3102" i="27"/>
  <c r="X3102" i="27" s="1"/>
  <c r="Q3102" i="27"/>
  <c r="R3102" i="27" s="1"/>
  <c r="K3102" i="27"/>
  <c r="L3102" i="27" s="1"/>
  <c r="W3101" i="27"/>
  <c r="X3101" i="27" s="1"/>
  <c r="Q3101" i="27"/>
  <c r="R3101" i="27" s="1"/>
  <c r="K3101" i="27"/>
  <c r="L3101" i="27" s="1"/>
  <c r="W3100" i="27"/>
  <c r="X3100" i="27" s="1"/>
  <c r="Q3100" i="27"/>
  <c r="R3100" i="27" s="1"/>
  <c r="K3100" i="27"/>
  <c r="L3100" i="27" s="1"/>
  <c r="W3099" i="27"/>
  <c r="X3099" i="27" s="1"/>
  <c r="Q3099" i="27"/>
  <c r="K3099" i="27"/>
  <c r="L3099" i="27" s="1"/>
  <c r="W3098" i="27"/>
  <c r="X3098" i="27" s="1"/>
  <c r="Q3098" i="27"/>
  <c r="R3098" i="27" s="1"/>
  <c r="K3098" i="27"/>
  <c r="L3098" i="27" s="1"/>
  <c r="W3097" i="27"/>
  <c r="X3097" i="27" s="1"/>
  <c r="Q3097" i="27"/>
  <c r="R3097" i="27" s="1"/>
  <c r="K3097" i="27"/>
  <c r="L3097" i="27" s="1"/>
  <c r="W3096" i="27"/>
  <c r="Q3096" i="27"/>
  <c r="R3096" i="27" s="1"/>
  <c r="K3096" i="27"/>
  <c r="L3096" i="27" s="1"/>
  <c r="W3095" i="27"/>
  <c r="X3095" i="27" s="1"/>
  <c r="Q3095" i="27"/>
  <c r="R3095" i="27" s="1"/>
  <c r="K3095" i="27"/>
  <c r="L3095" i="27" s="1"/>
  <c r="W3094" i="27"/>
  <c r="X3094" i="27" s="1"/>
  <c r="Q3094" i="27"/>
  <c r="R3094" i="27" s="1"/>
  <c r="K3094" i="27"/>
  <c r="L3094" i="27" s="1"/>
  <c r="W3093" i="27"/>
  <c r="X3093" i="27" s="1"/>
  <c r="Q3093" i="27"/>
  <c r="R3093" i="27" s="1"/>
  <c r="K3093" i="27"/>
  <c r="L3093" i="27" s="1"/>
  <c r="W3092" i="27"/>
  <c r="X3092" i="27" s="1"/>
  <c r="Q3092" i="27"/>
  <c r="R3092" i="27" s="1"/>
  <c r="K3092" i="27"/>
  <c r="L3092" i="27" s="1"/>
  <c r="W3091" i="27"/>
  <c r="X3091" i="27" s="1"/>
  <c r="Q3091" i="27"/>
  <c r="R3091" i="27" s="1"/>
  <c r="K3091" i="27"/>
  <c r="L3091" i="27" s="1"/>
  <c r="W3090" i="27"/>
  <c r="X3090" i="27" s="1"/>
  <c r="Q3090" i="27"/>
  <c r="R3090" i="27" s="1"/>
  <c r="K3090" i="27"/>
  <c r="L3090" i="27" s="1"/>
  <c r="W3089" i="27"/>
  <c r="X3089" i="27" s="1"/>
  <c r="Q3089" i="27"/>
  <c r="R3089" i="27" s="1"/>
  <c r="K3089" i="27"/>
  <c r="L3089" i="27" s="1"/>
  <c r="W3088" i="27"/>
  <c r="Q3088" i="27"/>
  <c r="R3088" i="27" s="1"/>
  <c r="K3088" i="27"/>
  <c r="L3088" i="27" s="1"/>
  <c r="W3087" i="27"/>
  <c r="X3087" i="27" s="1"/>
  <c r="Q3087" i="27"/>
  <c r="R3087" i="27" s="1"/>
  <c r="K3087" i="27"/>
  <c r="L3087" i="27" s="1"/>
  <c r="W3086" i="27"/>
  <c r="X3086" i="27" s="1"/>
  <c r="Q3086" i="27"/>
  <c r="R3086" i="27" s="1"/>
  <c r="K3086" i="27"/>
  <c r="L3086" i="27" s="1"/>
  <c r="W3085" i="27"/>
  <c r="X3085" i="27" s="1"/>
  <c r="Q3085" i="27"/>
  <c r="R3085" i="27" s="1"/>
  <c r="K3085" i="27"/>
  <c r="L3085" i="27" s="1"/>
  <c r="W3084" i="27"/>
  <c r="X3084" i="27" s="1"/>
  <c r="Q3084" i="27"/>
  <c r="R3084" i="27" s="1"/>
  <c r="K3084" i="27"/>
  <c r="L3084" i="27" s="1"/>
  <c r="W3083" i="27"/>
  <c r="X3083" i="27" s="1"/>
  <c r="Q3083" i="27"/>
  <c r="R3083" i="27" s="1"/>
  <c r="K3083" i="27"/>
  <c r="L3083" i="27" s="1"/>
  <c r="W3082" i="27"/>
  <c r="X3082" i="27" s="1"/>
  <c r="Q3082" i="27"/>
  <c r="R3082" i="27" s="1"/>
  <c r="K3082" i="27"/>
  <c r="L3082" i="27" s="1"/>
  <c r="W3081" i="27"/>
  <c r="X3081" i="27" s="1"/>
  <c r="Q3081" i="27"/>
  <c r="R3081" i="27" s="1"/>
  <c r="K3081" i="27"/>
  <c r="L3081" i="27" s="1"/>
  <c r="W3080" i="27"/>
  <c r="X3080" i="27" s="1"/>
  <c r="Q3080" i="27"/>
  <c r="R3080" i="27" s="1"/>
  <c r="K3080" i="27"/>
  <c r="L3080" i="27" s="1"/>
  <c r="W3079" i="27"/>
  <c r="X3079" i="27" s="1"/>
  <c r="Q3079" i="27"/>
  <c r="R3079" i="27" s="1"/>
  <c r="K3079" i="27"/>
  <c r="L3079" i="27" s="1"/>
  <c r="W3078" i="27"/>
  <c r="X3078" i="27" s="1"/>
  <c r="Q3078" i="27"/>
  <c r="R3078" i="27" s="1"/>
  <c r="K3078" i="27"/>
  <c r="W3077" i="27"/>
  <c r="X3077" i="27" s="1"/>
  <c r="Q3077" i="27"/>
  <c r="R3077" i="27" s="1"/>
  <c r="K3077" i="27"/>
  <c r="L3077" i="27" s="1"/>
  <c r="W3076" i="27"/>
  <c r="X3076" i="27" s="1"/>
  <c r="Q3076" i="27"/>
  <c r="R3076" i="27" s="1"/>
  <c r="K3076" i="27"/>
  <c r="W3075" i="27"/>
  <c r="X3075" i="27" s="1"/>
  <c r="Q3075" i="27"/>
  <c r="R3075" i="27" s="1"/>
  <c r="K3075" i="27"/>
  <c r="L3075" i="27" s="1"/>
  <c r="W3074" i="27"/>
  <c r="X3074" i="27" s="1"/>
  <c r="Q3074" i="27"/>
  <c r="R3074" i="27" s="1"/>
  <c r="K3074" i="27"/>
  <c r="L3074" i="27" s="1"/>
  <c r="W3073" i="27"/>
  <c r="X3073" i="27" s="1"/>
  <c r="Q3073" i="27"/>
  <c r="R3073" i="27" s="1"/>
  <c r="K3073" i="27"/>
  <c r="L3073" i="27" s="1"/>
  <c r="W3072" i="27"/>
  <c r="X3072" i="27" s="1"/>
  <c r="Q3072" i="27"/>
  <c r="K3072" i="27"/>
  <c r="L3072" i="27" s="1"/>
  <c r="W3071" i="27"/>
  <c r="Q3071" i="27"/>
  <c r="R3071" i="27" s="1"/>
  <c r="K3071" i="27"/>
  <c r="L3071" i="27" s="1"/>
  <c r="W3070" i="27"/>
  <c r="Q3070" i="27"/>
  <c r="K3070" i="27"/>
  <c r="W2809" i="27"/>
  <c r="X2809" i="27" s="1"/>
  <c r="Q2809" i="27"/>
  <c r="R2809" i="27" s="1"/>
  <c r="K2809" i="27"/>
  <c r="L2809" i="27" s="1"/>
  <c r="W2808" i="27"/>
  <c r="X2808" i="27" s="1"/>
  <c r="Q2808" i="27"/>
  <c r="R2808" i="27" s="1"/>
  <c r="K2808" i="27"/>
  <c r="L2808" i="27" s="1"/>
  <c r="W2807" i="27"/>
  <c r="X2807" i="27" s="1"/>
  <c r="Q2807" i="27"/>
  <c r="R2807" i="27" s="1"/>
  <c r="K2807" i="27"/>
  <c r="L2807" i="27" s="1"/>
  <c r="W2806" i="27"/>
  <c r="X2806" i="27" s="1"/>
  <c r="Q2806" i="27"/>
  <c r="R2806" i="27" s="1"/>
  <c r="K2806" i="27"/>
  <c r="L2806" i="27" s="1"/>
  <c r="W2805" i="27"/>
  <c r="X2805" i="27" s="1"/>
  <c r="Q2805" i="27"/>
  <c r="R2805" i="27" s="1"/>
  <c r="K2805" i="27"/>
  <c r="L2805" i="27" s="1"/>
  <c r="W2804" i="27"/>
  <c r="X2804" i="27" s="1"/>
  <c r="Q2804" i="27"/>
  <c r="R2804" i="27" s="1"/>
  <c r="K2804" i="27"/>
  <c r="L2804" i="27" s="1"/>
  <c r="W2803" i="27"/>
  <c r="X2803" i="27" s="1"/>
  <c r="Q2803" i="27"/>
  <c r="R2803" i="27" s="1"/>
  <c r="K2803" i="27"/>
  <c r="L2803" i="27" s="1"/>
  <c r="W2802" i="27"/>
  <c r="X2802" i="27" s="1"/>
  <c r="Q2802" i="27"/>
  <c r="R2802" i="27" s="1"/>
  <c r="K2802" i="27"/>
  <c r="L2802" i="27" s="1"/>
  <c r="W2801" i="27"/>
  <c r="X2801" i="27" s="1"/>
  <c r="Q2801" i="27"/>
  <c r="R2801" i="27" s="1"/>
  <c r="K2801" i="27"/>
  <c r="L2801" i="27" s="1"/>
  <c r="W2800" i="27"/>
  <c r="X2800" i="27" s="1"/>
  <c r="Q2800" i="27"/>
  <c r="R2800" i="27" s="1"/>
  <c r="K2800" i="27"/>
  <c r="L2800" i="27" s="1"/>
  <c r="W2799" i="27"/>
  <c r="X2799" i="27" s="1"/>
  <c r="Q2799" i="27"/>
  <c r="R2799" i="27" s="1"/>
  <c r="K2799" i="27"/>
  <c r="L2799" i="27" s="1"/>
  <c r="W2798" i="27"/>
  <c r="X2798" i="27" s="1"/>
  <c r="Q2798" i="27"/>
  <c r="R2798" i="27" s="1"/>
  <c r="K2798" i="27"/>
  <c r="L2798" i="27" s="1"/>
  <c r="W2797" i="27"/>
  <c r="X2797" i="27" s="1"/>
  <c r="Q2797" i="27"/>
  <c r="R2797" i="27" s="1"/>
  <c r="K2797" i="27"/>
  <c r="L2797" i="27" s="1"/>
  <c r="W2796" i="27"/>
  <c r="X2796" i="27" s="1"/>
  <c r="Q2796" i="27"/>
  <c r="R2796" i="27" s="1"/>
  <c r="K2796" i="27"/>
  <c r="L2796" i="27" s="1"/>
  <c r="W2795" i="27"/>
  <c r="X2795" i="27" s="1"/>
  <c r="Q2795" i="27"/>
  <c r="R2795" i="27" s="1"/>
  <c r="K2795" i="27"/>
  <c r="L2795" i="27" s="1"/>
  <c r="W2794" i="27"/>
  <c r="X2794" i="27" s="1"/>
  <c r="Q2794" i="27"/>
  <c r="R2794" i="27" s="1"/>
  <c r="K2794" i="27"/>
  <c r="L2794" i="27" s="1"/>
  <c r="W2793" i="27"/>
  <c r="X2793" i="27" s="1"/>
  <c r="Q2793" i="27"/>
  <c r="R2793" i="27" s="1"/>
  <c r="K2793" i="27"/>
  <c r="L2793" i="27" s="1"/>
  <c r="W2792" i="27"/>
  <c r="X2792" i="27" s="1"/>
  <c r="Q2792" i="27"/>
  <c r="R2792" i="27" s="1"/>
  <c r="K2792" i="27"/>
  <c r="L2792" i="27" s="1"/>
  <c r="W2791" i="27"/>
  <c r="X2791" i="27" s="1"/>
  <c r="Q2791" i="27"/>
  <c r="R2791" i="27" s="1"/>
  <c r="K2791" i="27"/>
  <c r="L2791" i="27" s="1"/>
  <c r="W2790" i="27"/>
  <c r="X2790" i="27" s="1"/>
  <c r="Q2790" i="27"/>
  <c r="R2790" i="27" s="1"/>
  <c r="K2790" i="27"/>
  <c r="L2790" i="27" s="1"/>
  <c r="W2789" i="27"/>
  <c r="X2789" i="27" s="1"/>
  <c r="Q2789" i="27"/>
  <c r="R2789" i="27" s="1"/>
  <c r="K2789" i="27"/>
  <c r="L2789" i="27" s="1"/>
  <c r="W2788" i="27"/>
  <c r="X2788" i="27" s="1"/>
  <c r="Q2788" i="27"/>
  <c r="R2788" i="27" s="1"/>
  <c r="K2788" i="27"/>
  <c r="L2788" i="27" s="1"/>
  <c r="W2787" i="27"/>
  <c r="X2787" i="27" s="1"/>
  <c r="Q2787" i="27"/>
  <c r="R2787" i="27" s="1"/>
  <c r="K2787" i="27"/>
  <c r="L2787" i="27" s="1"/>
  <c r="W2786" i="27"/>
  <c r="X2786" i="27" s="1"/>
  <c r="Q2786" i="27"/>
  <c r="R2786" i="27" s="1"/>
  <c r="K2786" i="27"/>
  <c r="L2786" i="27" s="1"/>
  <c r="W2785" i="27"/>
  <c r="X2785" i="27" s="1"/>
  <c r="Q2785" i="27"/>
  <c r="R2785" i="27" s="1"/>
  <c r="K2785" i="27"/>
  <c r="W2784" i="27"/>
  <c r="X2784" i="27" s="1"/>
  <c r="Q2784" i="27"/>
  <c r="R2784" i="27" s="1"/>
  <c r="K2784" i="27"/>
  <c r="L2784" i="27" s="1"/>
  <c r="W2783" i="27"/>
  <c r="X2783" i="27" s="1"/>
  <c r="Q2783" i="27"/>
  <c r="R2783" i="27" s="1"/>
  <c r="K2783" i="27"/>
  <c r="L2783" i="27" s="1"/>
  <c r="W2782" i="27"/>
  <c r="X2782" i="27" s="1"/>
  <c r="Q2782" i="27"/>
  <c r="R2782" i="27" s="1"/>
  <c r="K2782" i="27"/>
  <c r="L2782" i="27" s="1"/>
  <c r="W2781" i="27"/>
  <c r="X2781" i="27" s="1"/>
  <c r="Q2781" i="27"/>
  <c r="R2781" i="27" s="1"/>
  <c r="K2781" i="27"/>
  <c r="L2781" i="27" s="1"/>
  <c r="W2780" i="27"/>
  <c r="X2780" i="27" s="1"/>
  <c r="Q2780" i="27"/>
  <c r="R2780" i="27" s="1"/>
  <c r="K2780" i="27"/>
  <c r="L2780" i="27" s="1"/>
  <c r="W2779" i="27"/>
  <c r="X2779" i="27" s="1"/>
  <c r="Q2779" i="27"/>
  <c r="R2779" i="27" s="1"/>
  <c r="K2779" i="27"/>
  <c r="L2779" i="27" s="1"/>
  <c r="W2778" i="27"/>
  <c r="X2778" i="27" s="1"/>
  <c r="Q2778" i="27"/>
  <c r="R2778" i="27" s="1"/>
  <c r="K2778" i="27"/>
  <c r="L2778" i="27" s="1"/>
  <c r="W2777" i="27"/>
  <c r="X2777" i="27" s="1"/>
  <c r="Q2777" i="27"/>
  <c r="R2777" i="27" s="1"/>
  <c r="K2777" i="27"/>
  <c r="L2777" i="27" s="1"/>
  <c r="W2776" i="27"/>
  <c r="Q2776" i="27"/>
  <c r="R2776" i="27" s="1"/>
  <c r="K2776" i="27"/>
  <c r="L2776" i="27" s="1"/>
  <c r="W2775" i="27"/>
  <c r="X2775" i="27" s="1"/>
  <c r="Q2775" i="27"/>
  <c r="R2775" i="27" s="1"/>
  <c r="K2775" i="27"/>
  <c r="L2775" i="27" s="1"/>
  <c r="W2774" i="27"/>
  <c r="X2774" i="27" s="1"/>
  <c r="Q2774" i="27"/>
  <c r="R2774" i="27" s="1"/>
  <c r="K2774" i="27"/>
  <c r="L2774" i="27" s="1"/>
  <c r="W2773" i="27"/>
  <c r="X2773" i="27" s="1"/>
  <c r="Q2773" i="27"/>
  <c r="R2773" i="27" s="1"/>
  <c r="K2773" i="27"/>
  <c r="L2773" i="27" s="1"/>
  <c r="W2772" i="27"/>
  <c r="X2772" i="27" s="1"/>
  <c r="Q2772" i="27"/>
  <c r="K2772" i="27"/>
  <c r="L2772" i="27" s="1"/>
  <c r="W2771" i="27"/>
  <c r="X2771" i="27" s="1"/>
  <c r="Q2771" i="27"/>
  <c r="R2771" i="27" s="1"/>
  <c r="K2771" i="27"/>
  <c r="L2771" i="27" s="1"/>
  <c r="W2770" i="27"/>
  <c r="X2770" i="27" s="1"/>
  <c r="Q2770" i="27"/>
  <c r="R2770" i="27" s="1"/>
  <c r="K2770" i="27"/>
  <c r="L2770" i="27" s="1"/>
  <c r="W2769" i="27"/>
  <c r="X2769" i="27" s="1"/>
  <c r="Q2769" i="27"/>
  <c r="K2769" i="27"/>
  <c r="L2769" i="27" s="1"/>
  <c r="W2768" i="27"/>
  <c r="X2768" i="27" s="1"/>
  <c r="Q2768" i="27"/>
  <c r="R2768" i="27" s="1"/>
  <c r="K2768" i="27"/>
  <c r="L2768" i="27" s="1"/>
  <c r="W2767" i="27"/>
  <c r="X2767" i="27" s="1"/>
  <c r="Q2767" i="27"/>
  <c r="R2767" i="27" s="1"/>
  <c r="K2767" i="27"/>
  <c r="L2767" i="27" s="1"/>
  <c r="W2766" i="27"/>
  <c r="X2766" i="27" s="1"/>
  <c r="Q2766" i="27"/>
  <c r="R2766" i="27" s="1"/>
  <c r="K2766" i="27"/>
  <c r="L2766" i="27" s="1"/>
  <c r="W2765" i="27"/>
  <c r="X2765" i="27" s="1"/>
  <c r="Q2765" i="27"/>
  <c r="R2765" i="27" s="1"/>
  <c r="K2765" i="27"/>
  <c r="L2765" i="27" s="1"/>
  <c r="W2764" i="27"/>
  <c r="X2764" i="27" s="1"/>
  <c r="Q2764" i="27"/>
  <c r="R2764" i="27" s="1"/>
  <c r="K2764" i="27"/>
  <c r="W2763" i="27"/>
  <c r="X2763" i="27" s="1"/>
  <c r="Q2763" i="27"/>
  <c r="R2763" i="27" s="1"/>
  <c r="K2763" i="27"/>
  <c r="L2763" i="27" s="1"/>
  <c r="W2762" i="27"/>
  <c r="X2762" i="27" s="1"/>
  <c r="Q2762" i="27"/>
  <c r="R2762" i="27" s="1"/>
  <c r="K2762" i="27"/>
  <c r="L2762" i="27" s="1"/>
  <c r="W2761" i="27"/>
  <c r="X2761" i="27" s="1"/>
  <c r="Q2761" i="27"/>
  <c r="K2761" i="27"/>
  <c r="L2761" i="27" s="1"/>
  <c r="W2760" i="27"/>
  <c r="X2760" i="27" s="1"/>
  <c r="Q2760" i="27"/>
  <c r="R2760" i="27" s="1"/>
  <c r="K2760" i="27"/>
  <c r="L2760" i="27" s="1"/>
  <c r="W2759" i="27"/>
  <c r="X2759" i="27" s="1"/>
  <c r="Q2759" i="27"/>
  <c r="K2759" i="27"/>
  <c r="L2759" i="27" s="1"/>
  <c r="W2758" i="27"/>
  <c r="Q2758" i="27"/>
  <c r="K2758" i="27"/>
  <c r="W2965" i="27"/>
  <c r="X2965" i="27" s="1"/>
  <c r="Q2965" i="27"/>
  <c r="R2965" i="27" s="1"/>
  <c r="K2965" i="27"/>
  <c r="L2965" i="27" s="1"/>
  <c r="W2964" i="27"/>
  <c r="X2964" i="27" s="1"/>
  <c r="Q2964" i="27"/>
  <c r="R2964" i="27" s="1"/>
  <c r="K2964" i="27"/>
  <c r="L2964" i="27" s="1"/>
  <c r="W2963" i="27"/>
  <c r="X2963" i="27" s="1"/>
  <c r="Q2963" i="27"/>
  <c r="R2963" i="27" s="1"/>
  <c r="K2963" i="27"/>
  <c r="L2963" i="27" s="1"/>
  <c r="W2962" i="27"/>
  <c r="X2962" i="27" s="1"/>
  <c r="Q2962" i="27"/>
  <c r="R2962" i="27" s="1"/>
  <c r="K2962" i="27"/>
  <c r="L2962" i="27" s="1"/>
  <c r="W2961" i="27"/>
  <c r="X2961" i="27" s="1"/>
  <c r="Q2961" i="27"/>
  <c r="R2961" i="27" s="1"/>
  <c r="K2961" i="27"/>
  <c r="L2961" i="27" s="1"/>
  <c r="W2960" i="27"/>
  <c r="X2960" i="27" s="1"/>
  <c r="Q2960" i="27"/>
  <c r="R2960" i="27" s="1"/>
  <c r="K2960" i="27"/>
  <c r="W2959" i="27"/>
  <c r="X2959" i="27" s="1"/>
  <c r="Q2959" i="27"/>
  <c r="R2959" i="27" s="1"/>
  <c r="K2959" i="27"/>
  <c r="L2959" i="27" s="1"/>
  <c r="W2958" i="27"/>
  <c r="X2958" i="27" s="1"/>
  <c r="Q2958" i="27"/>
  <c r="R2958" i="27" s="1"/>
  <c r="K2958" i="27"/>
  <c r="L2958" i="27" s="1"/>
  <c r="W2957" i="27"/>
  <c r="X2957" i="27" s="1"/>
  <c r="Q2957" i="27"/>
  <c r="R2957" i="27" s="1"/>
  <c r="K2957" i="27"/>
  <c r="L2957" i="27" s="1"/>
  <c r="W2956" i="27"/>
  <c r="X2956" i="27" s="1"/>
  <c r="Q2956" i="27"/>
  <c r="R2956" i="27" s="1"/>
  <c r="K2956" i="27"/>
  <c r="L2956" i="27" s="1"/>
  <c r="W2955" i="27"/>
  <c r="X2955" i="27" s="1"/>
  <c r="Q2955" i="27"/>
  <c r="R2955" i="27" s="1"/>
  <c r="K2955" i="27"/>
  <c r="L2955" i="27" s="1"/>
  <c r="W2954" i="27"/>
  <c r="X2954" i="27" s="1"/>
  <c r="Q2954" i="27"/>
  <c r="R2954" i="27" s="1"/>
  <c r="K2954" i="27"/>
  <c r="L2954" i="27" s="1"/>
  <c r="W2953" i="27"/>
  <c r="X2953" i="27" s="1"/>
  <c r="Q2953" i="27"/>
  <c r="K2953" i="27"/>
  <c r="L2953" i="27" s="1"/>
  <c r="W2952" i="27"/>
  <c r="X2952" i="27" s="1"/>
  <c r="Q2952" i="27"/>
  <c r="R2952" i="27" s="1"/>
  <c r="K2952" i="27"/>
  <c r="L2952" i="27" s="1"/>
  <c r="W2951" i="27"/>
  <c r="X2951" i="27" s="1"/>
  <c r="Q2951" i="27"/>
  <c r="R2951" i="27" s="1"/>
  <c r="K2951" i="27"/>
  <c r="L2951" i="27" s="1"/>
  <c r="W2950" i="27"/>
  <c r="X2950" i="27" s="1"/>
  <c r="Q2950" i="27"/>
  <c r="R2950" i="27" s="1"/>
  <c r="K2950" i="27"/>
  <c r="L2950" i="27" s="1"/>
  <c r="W2949" i="27"/>
  <c r="X2949" i="27" s="1"/>
  <c r="Q2949" i="27"/>
  <c r="R2949" i="27" s="1"/>
  <c r="K2949" i="27"/>
  <c r="L2949" i="27" s="1"/>
  <c r="W2948" i="27"/>
  <c r="X2948" i="27" s="1"/>
  <c r="Q2948" i="27"/>
  <c r="R2948" i="27" s="1"/>
  <c r="K2948" i="27"/>
  <c r="L2948" i="27" s="1"/>
  <c r="W2947" i="27"/>
  <c r="X2947" i="27" s="1"/>
  <c r="Q2947" i="27"/>
  <c r="R2947" i="27" s="1"/>
  <c r="K2947" i="27"/>
  <c r="L2947" i="27" s="1"/>
  <c r="W2946" i="27"/>
  <c r="X2946" i="27" s="1"/>
  <c r="Q2946" i="27"/>
  <c r="R2946" i="27" s="1"/>
  <c r="K2946" i="27"/>
  <c r="L2946" i="27" s="1"/>
  <c r="W2945" i="27"/>
  <c r="X2945" i="27" s="1"/>
  <c r="Q2945" i="27"/>
  <c r="R2945" i="27" s="1"/>
  <c r="K2945" i="27"/>
  <c r="L2945" i="27" s="1"/>
  <c r="W2944" i="27"/>
  <c r="X2944" i="27" s="1"/>
  <c r="Q2944" i="27"/>
  <c r="R2944" i="27" s="1"/>
  <c r="K2944" i="27"/>
  <c r="L2944" i="27" s="1"/>
  <c r="W2943" i="27"/>
  <c r="X2943" i="27" s="1"/>
  <c r="Q2943" i="27"/>
  <c r="R2943" i="27" s="1"/>
  <c r="K2943" i="27"/>
  <c r="L2943" i="27" s="1"/>
  <c r="W2942" i="27"/>
  <c r="X2942" i="27" s="1"/>
  <c r="Q2942" i="27"/>
  <c r="R2942" i="27" s="1"/>
  <c r="K2942" i="27"/>
  <c r="L2942" i="27" s="1"/>
  <c r="W2941" i="27"/>
  <c r="X2941" i="27" s="1"/>
  <c r="Q2941" i="27"/>
  <c r="R2941" i="27" s="1"/>
  <c r="K2941" i="27"/>
  <c r="L2941" i="27" s="1"/>
  <c r="W2940" i="27"/>
  <c r="X2940" i="27" s="1"/>
  <c r="Q2940" i="27"/>
  <c r="R2940" i="27" s="1"/>
  <c r="K2940" i="27"/>
  <c r="L2940" i="27" s="1"/>
  <c r="W2939" i="27"/>
  <c r="X2939" i="27" s="1"/>
  <c r="Q2939" i="27"/>
  <c r="R2939" i="27" s="1"/>
  <c r="K2939" i="27"/>
  <c r="L2939" i="27" s="1"/>
  <c r="W2938" i="27"/>
  <c r="X2938" i="27" s="1"/>
  <c r="Q2938" i="27"/>
  <c r="R2938" i="27" s="1"/>
  <c r="K2938" i="27"/>
  <c r="L2938" i="27" s="1"/>
  <c r="W2937" i="27"/>
  <c r="X2937" i="27" s="1"/>
  <c r="Q2937" i="27"/>
  <c r="R2937" i="27" s="1"/>
  <c r="K2937" i="27"/>
  <c r="L2937" i="27" s="1"/>
  <c r="W2936" i="27"/>
  <c r="X2936" i="27" s="1"/>
  <c r="Q2936" i="27"/>
  <c r="R2936" i="27" s="1"/>
  <c r="K2936" i="27"/>
  <c r="L2936" i="27" s="1"/>
  <c r="W2935" i="27"/>
  <c r="X2935" i="27" s="1"/>
  <c r="Q2935" i="27"/>
  <c r="R2935" i="27" s="1"/>
  <c r="K2935" i="27"/>
  <c r="L2935" i="27" s="1"/>
  <c r="W2934" i="27"/>
  <c r="X2934" i="27" s="1"/>
  <c r="Q2934" i="27"/>
  <c r="R2934" i="27" s="1"/>
  <c r="K2934" i="27"/>
  <c r="L2934" i="27" s="1"/>
  <c r="W2933" i="27"/>
  <c r="X2933" i="27" s="1"/>
  <c r="Q2933" i="27"/>
  <c r="R2933" i="27" s="1"/>
  <c r="K2933" i="27"/>
  <c r="L2933" i="27" s="1"/>
  <c r="W2932" i="27"/>
  <c r="X2932" i="27" s="1"/>
  <c r="Q2932" i="27"/>
  <c r="R2932" i="27" s="1"/>
  <c r="K2932" i="27"/>
  <c r="L2932" i="27" s="1"/>
  <c r="W2931" i="27"/>
  <c r="X2931" i="27" s="1"/>
  <c r="Q2931" i="27"/>
  <c r="R2931" i="27" s="1"/>
  <c r="K2931" i="27"/>
  <c r="L2931" i="27" s="1"/>
  <c r="W2930" i="27"/>
  <c r="X2930" i="27" s="1"/>
  <c r="Q2930" i="27"/>
  <c r="R2930" i="27" s="1"/>
  <c r="K2930" i="27"/>
  <c r="W2929" i="27"/>
  <c r="X2929" i="27" s="1"/>
  <c r="Q2929" i="27"/>
  <c r="R2929" i="27" s="1"/>
  <c r="K2929" i="27"/>
  <c r="L2929" i="27" s="1"/>
  <c r="W2928" i="27"/>
  <c r="Q2928" i="27"/>
  <c r="R2928" i="27" s="1"/>
  <c r="K2928" i="27"/>
  <c r="L2928" i="27" s="1"/>
  <c r="W2927" i="27"/>
  <c r="X2927" i="27" s="1"/>
  <c r="Q2927" i="27"/>
  <c r="R2927" i="27" s="1"/>
  <c r="K2927" i="27"/>
  <c r="L2927" i="27" s="1"/>
  <c r="W2926" i="27"/>
  <c r="X2926" i="27" s="1"/>
  <c r="Q2926" i="27"/>
  <c r="R2926" i="27" s="1"/>
  <c r="K2926" i="27"/>
  <c r="L2926" i="27" s="1"/>
  <c r="W2925" i="27"/>
  <c r="X2925" i="27" s="1"/>
  <c r="Q2925" i="27"/>
  <c r="R2925" i="27" s="1"/>
  <c r="K2925" i="27"/>
  <c r="L2925" i="27" s="1"/>
  <c r="W2924" i="27"/>
  <c r="X2924" i="27" s="1"/>
  <c r="Q2924" i="27"/>
  <c r="R2924" i="27" s="1"/>
  <c r="K2924" i="27"/>
  <c r="L2924" i="27" s="1"/>
  <c r="W2923" i="27"/>
  <c r="X2923" i="27" s="1"/>
  <c r="Q2923" i="27"/>
  <c r="R2923" i="27" s="1"/>
  <c r="K2923" i="27"/>
  <c r="L2923" i="27" s="1"/>
  <c r="W2922" i="27"/>
  <c r="X2922" i="27" s="1"/>
  <c r="Q2922" i="27"/>
  <c r="R2922" i="27" s="1"/>
  <c r="K2922" i="27"/>
  <c r="W2921" i="27"/>
  <c r="X2921" i="27" s="1"/>
  <c r="Q2921" i="27"/>
  <c r="R2921" i="27" s="1"/>
  <c r="K2921" i="27"/>
  <c r="L2921" i="27" s="1"/>
  <c r="W2920" i="27"/>
  <c r="Q2920" i="27"/>
  <c r="R2920" i="27" s="1"/>
  <c r="K2920" i="27"/>
  <c r="L2920" i="27" s="1"/>
  <c r="W2919" i="27"/>
  <c r="X2919" i="27" s="1"/>
  <c r="Q2919" i="27"/>
  <c r="R2919" i="27" s="1"/>
  <c r="K2919" i="27"/>
  <c r="L2919" i="27" s="1"/>
  <c r="W2918" i="27"/>
  <c r="X2918" i="27" s="1"/>
  <c r="Q2918" i="27"/>
  <c r="R2918" i="27" s="1"/>
  <c r="K2918" i="27"/>
  <c r="L2918" i="27" s="1"/>
  <c r="W2917" i="27"/>
  <c r="X2917" i="27" s="1"/>
  <c r="Q2917" i="27"/>
  <c r="R2917" i="27" s="1"/>
  <c r="K2917" i="27"/>
  <c r="L2917" i="27" s="1"/>
  <c r="W2916" i="27"/>
  <c r="X2916" i="27" s="1"/>
  <c r="Q2916" i="27"/>
  <c r="R2916" i="27" s="1"/>
  <c r="K2916" i="27"/>
  <c r="L2916" i="27" s="1"/>
  <c r="W2915" i="27"/>
  <c r="Q2915" i="27"/>
  <c r="R2915" i="27" s="1"/>
  <c r="K2915" i="27"/>
  <c r="L2915" i="27" s="1"/>
  <c r="W2914" i="27"/>
  <c r="Q2914" i="27"/>
  <c r="K2914" i="27"/>
  <c r="W2913" i="27"/>
  <c r="X2913" i="27" s="1"/>
  <c r="Q2913" i="27"/>
  <c r="R2913" i="27" s="1"/>
  <c r="K2913" i="27"/>
  <c r="L2913" i="27" s="1"/>
  <c r="W2912" i="27"/>
  <c r="X2912" i="27" s="1"/>
  <c r="Q2912" i="27"/>
  <c r="R2912" i="27" s="1"/>
  <c r="K2912" i="27"/>
  <c r="L2912" i="27" s="1"/>
  <c r="W2911" i="27"/>
  <c r="X2911" i="27" s="1"/>
  <c r="Q2911" i="27"/>
  <c r="R2911" i="27" s="1"/>
  <c r="K2911" i="27"/>
  <c r="L2911" i="27" s="1"/>
  <c r="W2910" i="27"/>
  <c r="X2910" i="27" s="1"/>
  <c r="Q2910" i="27"/>
  <c r="R2910" i="27" s="1"/>
  <c r="K2910" i="27"/>
  <c r="L2910" i="27" s="1"/>
  <c r="W2909" i="27"/>
  <c r="X2909" i="27" s="1"/>
  <c r="Q2909" i="27"/>
  <c r="R2909" i="27" s="1"/>
  <c r="K2909" i="27"/>
  <c r="L2909" i="27" s="1"/>
  <c r="W2908" i="27"/>
  <c r="X2908" i="27" s="1"/>
  <c r="Q2908" i="27"/>
  <c r="R2908" i="27" s="1"/>
  <c r="K2908" i="27"/>
  <c r="L2908" i="27" s="1"/>
  <c r="W2907" i="27"/>
  <c r="X2907" i="27" s="1"/>
  <c r="Q2907" i="27"/>
  <c r="R2907" i="27" s="1"/>
  <c r="K2907" i="27"/>
  <c r="L2907" i="27" s="1"/>
  <c r="W2906" i="27"/>
  <c r="X2906" i="27" s="1"/>
  <c r="Q2906" i="27"/>
  <c r="R2906" i="27" s="1"/>
  <c r="K2906" i="27"/>
  <c r="L2906" i="27" s="1"/>
  <c r="W2905" i="27"/>
  <c r="X2905" i="27" s="1"/>
  <c r="Q2905" i="27"/>
  <c r="R2905" i="27" s="1"/>
  <c r="K2905" i="27"/>
  <c r="L2905" i="27" s="1"/>
  <c r="W2904" i="27"/>
  <c r="X2904" i="27" s="1"/>
  <c r="Q2904" i="27"/>
  <c r="R2904" i="27" s="1"/>
  <c r="K2904" i="27"/>
  <c r="L2904" i="27" s="1"/>
  <c r="W2903" i="27"/>
  <c r="X2903" i="27" s="1"/>
  <c r="Q2903" i="27"/>
  <c r="R2903" i="27" s="1"/>
  <c r="K2903" i="27"/>
  <c r="L2903" i="27" s="1"/>
  <c r="W2902" i="27"/>
  <c r="X2902" i="27" s="1"/>
  <c r="Q2902" i="27"/>
  <c r="R2902" i="27" s="1"/>
  <c r="K2902" i="27"/>
  <c r="L2902" i="27" s="1"/>
  <c r="W2901" i="27"/>
  <c r="X2901" i="27" s="1"/>
  <c r="Q2901" i="27"/>
  <c r="R2901" i="27" s="1"/>
  <c r="K2901" i="27"/>
  <c r="L2901" i="27" s="1"/>
  <c r="W2900" i="27"/>
  <c r="X2900" i="27" s="1"/>
  <c r="Q2900" i="27"/>
  <c r="R2900" i="27" s="1"/>
  <c r="K2900" i="27"/>
  <c r="L2900" i="27" s="1"/>
  <c r="W2899" i="27"/>
  <c r="X2899" i="27" s="1"/>
  <c r="Q2899" i="27"/>
  <c r="R2899" i="27" s="1"/>
  <c r="K2899" i="27"/>
  <c r="L2899" i="27" s="1"/>
  <c r="W2898" i="27"/>
  <c r="X2898" i="27" s="1"/>
  <c r="Q2898" i="27"/>
  <c r="R2898" i="27" s="1"/>
  <c r="K2898" i="27"/>
  <c r="L2898" i="27" s="1"/>
  <c r="W2897" i="27"/>
  <c r="X2897" i="27" s="1"/>
  <c r="Q2897" i="27"/>
  <c r="R2897" i="27" s="1"/>
  <c r="K2897" i="27"/>
  <c r="L2897" i="27" s="1"/>
  <c r="W2896" i="27"/>
  <c r="X2896" i="27" s="1"/>
  <c r="Q2896" i="27"/>
  <c r="R2896" i="27" s="1"/>
  <c r="K2896" i="27"/>
  <c r="W2895" i="27"/>
  <c r="X2895" i="27" s="1"/>
  <c r="Q2895" i="27"/>
  <c r="R2895" i="27" s="1"/>
  <c r="K2895" i="27"/>
  <c r="L2895" i="27" s="1"/>
  <c r="W2894" i="27"/>
  <c r="X2894" i="27" s="1"/>
  <c r="Q2894" i="27"/>
  <c r="R2894" i="27" s="1"/>
  <c r="K2894" i="27"/>
  <c r="L2894" i="27" s="1"/>
  <c r="W2893" i="27"/>
  <c r="X2893" i="27" s="1"/>
  <c r="Q2893" i="27"/>
  <c r="R2893" i="27" s="1"/>
  <c r="K2893" i="27"/>
  <c r="L2893" i="27" s="1"/>
  <c r="W2892" i="27"/>
  <c r="X2892" i="27" s="1"/>
  <c r="Q2892" i="27"/>
  <c r="R2892" i="27" s="1"/>
  <c r="K2892" i="27"/>
  <c r="L2892" i="27" s="1"/>
  <c r="W2891" i="27"/>
  <c r="X2891" i="27" s="1"/>
  <c r="Q2891" i="27"/>
  <c r="R2891" i="27" s="1"/>
  <c r="K2891" i="27"/>
  <c r="L2891" i="27" s="1"/>
  <c r="W2890" i="27"/>
  <c r="X2890" i="27" s="1"/>
  <c r="Q2890" i="27"/>
  <c r="R2890" i="27" s="1"/>
  <c r="K2890" i="27"/>
  <c r="L2890" i="27" s="1"/>
  <c r="W2889" i="27"/>
  <c r="X2889" i="27" s="1"/>
  <c r="Q2889" i="27"/>
  <c r="R2889" i="27" s="1"/>
  <c r="K2889" i="27"/>
  <c r="L2889" i="27" s="1"/>
  <c r="W2888" i="27"/>
  <c r="X2888" i="27" s="1"/>
  <c r="Q2888" i="27"/>
  <c r="R2888" i="27" s="1"/>
  <c r="K2888" i="27"/>
  <c r="W2887" i="27"/>
  <c r="X2887" i="27" s="1"/>
  <c r="Q2887" i="27"/>
  <c r="R2887" i="27" s="1"/>
  <c r="K2887" i="27"/>
  <c r="L2887" i="27" s="1"/>
  <c r="W2886" i="27"/>
  <c r="X2886" i="27" s="1"/>
  <c r="Q2886" i="27"/>
  <c r="R2886" i="27" s="1"/>
  <c r="K2886" i="27"/>
  <c r="L2886" i="27" s="1"/>
  <c r="W2885" i="27"/>
  <c r="X2885" i="27" s="1"/>
  <c r="Q2885" i="27"/>
  <c r="R2885" i="27" s="1"/>
  <c r="K2885" i="27"/>
  <c r="L2885" i="27" s="1"/>
  <c r="W2884" i="27"/>
  <c r="X2884" i="27" s="1"/>
  <c r="Q2884" i="27"/>
  <c r="R2884" i="27" s="1"/>
  <c r="K2884" i="27"/>
  <c r="L2884" i="27" s="1"/>
  <c r="W2883" i="27"/>
  <c r="Q2883" i="27"/>
  <c r="R2883" i="27" s="1"/>
  <c r="K2883" i="27"/>
  <c r="L2883" i="27" s="1"/>
  <c r="W2882" i="27"/>
  <c r="X2882" i="27" s="1"/>
  <c r="Q2882" i="27"/>
  <c r="R2882" i="27" s="1"/>
  <c r="K2882" i="27"/>
  <c r="L2882" i="27" s="1"/>
  <c r="W2881" i="27"/>
  <c r="X2881" i="27" s="1"/>
  <c r="Q2881" i="27"/>
  <c r="R2881" i="27" s="1"/>
  <c r="K2881" i="27"/>
  <c r="L2881" i="27" s="1"/>
  <c r="W2880" i="27"/>
  <c r="X2880" i="27" s="1"/>
  <c r="Q2880" i="27"/>
  <c r="R2880" i="27" s="1"/>
  <c r="K2880" i="27"/>
  <c r="L2880" i="27" s="1"/>
  <c r="W2879" i="27"/>
  <c r="X2879" i="27" s="1"/>
  <c r="Q2879" i="27"/>
  <c r="R2879" i="27" s="1"/>
  <c r="K2879" i="27"/>
  <c r="L2879" i="27" s="1"/>
  <c r="W2878" i="27"/>
  <c r="X2878" i="27" s="1"/>
  <c r="Q2878" i="27"/>
  <c r="R2878" i="27" s="1"/>
  <c r="K2878" i="27"/>
  <c r="L2878" i="27" s="1"/>
  <c r="W2877" i="27"/>
  <c r="X2877" i="27" s="1"/>
  <c r="Q2877" i="27"/>
  <c r="R2877" i="27" s="1"/>
  <c r="K2877" i="27"/>
  <c r="L2877" i="27" s="1"/>
  <c r="W2876" i="27"/>
  <c r="X2876" i="27" s="1"/>
  <c r="Q2876" i="27"/>
  <c r="R2876" i="27" s="1"/>
  <c r="K2876" i="27"/>
  <c r="L2876" i="27" s="1"/>
  <c r="W2875" i="27"/>
  <c r="X2875" i="27" s="1"/>
  <c r="Q2875" i="27"/>
  <c r="R2875" i="27" s="1"/>
  <c r="K2875" i="27"/>
  <c r="W2874" i="27"/>
  <c r="X2874" i="27" s="1"/>
  <c r="Q2874" i="27"/>
  <c r="R2874" i="27" s="1"/>
  <c r="K2874" i="27"/>
  <c r="L2874" i="27" s="1"/>
  <c r="W2873" i="27"/>
  <c r="X2873" i="27" s="1"/>
  <c r="Q2873" i="27"/>
  <c r="R2873" i="27" s="1"/>
  <c r="K2873" i="27"/>
  <c r="L2873" i="27" s="1"/>
  <c r="W2872" i="27"/>
  <c r="X2872" i="27" s="1"/>
  <c r="Q2872" i="27"/>
  <c r="R2872" i="27" s="1"/>
  <c r="K2872" i="27"/>
  <c r="L2872" i="27" s="1"/>
  <c r="W2871" i="27"/>
  <c r="X2871" i="27" s="1"/>
  <c r="Q2871" i="27"/>
  <c r="R2871" i="27" s="1"/>
  <c r="K2871" i="27"/>
  <c r="L2871" i="27" s="1"/>
  <c r="W2870" i="27"/>
  <c r="X2870" i="27" s="1"/>
  <c r="Q2870" i="27"/>
  <c r="R2870" i="27" s="1"/>
  <c r="K2870" i="27"/>
  <c r="L2870" i="27" s="1"/>
  <c r="W2869" i="27"/>
  <c r="X2869" i="27" s="1"/>
  <c r="Q2869" i="27"/>
  <c r="R2869" i="27" s="1"/>
  <c r="K2869" i="27"/>
  <c r="L2869" i="27" s="1"/>
  <c r="W2868" i="27"/>
  <c r="X2868" i="27" s="1"/>
  <c r="Q2868" i="27"/>
  <c r="R2868" i="27" s="1"/>
  <c r="K2868" i="27"/>
  <c r="L2868" i="27" s="1"/>
  <c r="W2867" i="27"/>
  <c r="X2867" i="27" s="1"/>
  <c r="Q2867" i="27"/>
  <c r="R2867" i="27" s="1"/>
  <c r="K2867" i="27"/>
  <c r="L2867" i="27" s="1"/>
  <c r="W2866" i="27"/>
  <c r="X2866" i="27" s="1"/>
  <c r="Q2866" i="27"/>
  <c r="R2866" i="27" s="1"/>
  <c r="K2866" i="27"/>
  <c r="L2866" i="27" s="1"/>
  <c r="W2865" i="27"/>
  <c r="Q2865" i="27"/>
  <c r="R2865" i="27" s="1"/>
  <c r="K2865" i="27"/>
  <c r="L2865" i="27" s="1"/>
  <c r="W2864" i="27"/>
  <c r="X2864" i="27" s="1"/>
  <c r="Q2864" i="27"/>
  <c r="R2864" i="27" s="1"/>
  <c r="K2864" i="27"/>
  <c r="L2864" i="27" s="1"/>
  <c r="W2863" i="27"/>
  <c r="X2863" i="27" s="1"/>
  <c r="Q2863" i="27"/>
  <c r="K2863" i="27"/>
  <c r="L2863" i="27" s="1"/>
  <c r="W2862" i="27"/>
  <c r="Q2862" i="27"/>
  <c r="K2862" i="27"/>
  <c r="W2757" i="27"/>
  <c r="X2757" i="27" s="1"/>
  <c r="Q2757" i="27"/>
  <c r="R2757" i="27" s="1"/>
  <c r="K2757" i="27"/>
  <c r="L2757" i="27" s="1"/>
  <c r="W2756" i="27"/>
  <c r="X2756" i="27" s="1"/>
  <c r="Q2756" i="27"/>
  <c r="R2756" i="27" s="1"/>
  <c r="K2756" i="27"/>
  <c r="L2756" i="27" s="1"/>
  <c r="W2755" i="27"/>
  <c r="X2755" i="27" s="1"/>
  <c r="Q2755" i="27"/>
  <c r="R2755" i="27" s="1"/>
  <c r="K2755" i="27"/>
  <c r="L2755" i="27" s="1"/>
  <c r="W2754" i="27"/>
  <c r="X2754" i="27" s="1"/>
  <c r="Q2754" i="27"/>
  <c r="R2754" i="27" s="1"/>
  <c r="K2754" i="27"/>
  <c r="L2754" i="27" s="1"/>
  <c r="W2753" i="27"/>
  <c r="X2753" i="27" s="1"/>
  <c r="Q2753" i="27"/>
  <c r="R2753" i="27" s="1"/>
  <c r="K2753" i="27"/>
  <c r="L2753" i="27" s="1"/>
  <c r="W2752" i="27"/>
  <c r="X2752" i="27" s="1"/>
  <c r="Q2752" i="27"/>
  <c r="R2752" i="27" s="1"/>
  <c r="K2752" i="27"/>
  <c r="L2752" i="27" s="1"/>
  <c r="W2751" i="27"/>
  <c r="X2751" i="27" s="1"/>
  <c r="Q2751" i="27"/>
  <c r="R2751" i="27" s="1"/>
  <c r="K2751" i="27"/>
  <c r="L2751" i="27" s="1"/>
  <c r="W2750" i="27"/>
  <c r="X2750" i="27" s="1"/>
  <c r="Q2750" i="27"/>
  <c r="R2750" i="27" s="1"/>
  <c r="K2750" i="27"/>
  <c r="L2750" i="27" s="1"/>
  <c r="W2749" i="27"/>
  <c r="X2749" i="27" s="1"/>
  <c r="Q2749" i="27"/>
  <c r="R2749" i="27" s="1"/>
  <c r="K2749" i="27"/>
  <c r="L2749" i="27" s="1"/>
  <c r="W2748" i="27"/>
  <c r="X2748" i="27" s="1"/>
  <c r="Q2748" i="27"/>
  <c r="R2748" i="27" s="1"/>
  <c r="K2748" i="27"/>
  <c r="L2748" i="27" s="1"/>
  <c r="W2747" i="27"/>
  <c r="X2747" i="27" s="1"/>
  <c r="Q2747" i="27"/>
  <c r="R2747" i="27" s="1"/>
  <c r="K2747" i="27"/>
  <c r="L2747" i="27" s="1"/>
  <c r="W2746" i="27"/>
  <c r="X2746" i="27" s="1"/>
  <c r="Q2746" i="27"/>
  <c r="R2746" i="27" s="1"/>
  <c r="K2746" i="27"/>
  <c r="L2746" i="27" s="1"/>
  <c r="W2745" i="27"/>
  <c r="X2745" i="27" s="1"/>
  <c r="Q2745" i="27"/>
  <c r="R2745" i="27" s="1"/>
  <c r="K2745" i="27"/>
  <c r="L2745" i="27" s="1"/>
  <c r="W2744" i="27"/>
  <c r="X2744" i="27" s="1"/>
  <c r="Q2744" i="27"/>
  <c r="R2744" i="27" s="1"/>
  <c r="K2744" i="27"/>
  <c r="L2744" i="27" s="1"/>
  <c r="W2743" i="27"/>
  <c r="X2743" i="27" s="1"/>
  <c r="Q2743" i="27"/>
  <c r="R2743" i="27" s="1"/>
  <c r="K2743" i="27"/>
  <c r="L2743" i="27" s="1"/>
  <c r="W2742" i="27"/>
  <c r="X2742" i="27" s="1"/>
  <c r="Q2742" i="27"/>
  <c r="R2742" i="27" s="1"/>
  <c r="K2742" i="27"/>
  <c r="L2742" i="27" s="1"/>
  <c r="W2741" i="27"/>
  <c r="X2741" i="27" s="1"/>
  <c r="Q2741" i="27"/>
  <c r="R2741" i="27" s="1"/>
  <c r="K2741" i="27"/>
  <c r="L2741" i="27" s="1"/>
  <c r="W2740" i="27"/>
  <c r="X2740" i="27" s="1"/>
  <c r="Q2740" i="27"/>
  <c r="R2740" i="27" s="1"/>
  <c r="K2740" i="27"/>
  <c r="L2740" i="27" s="1"/>
  <c r="W2739" i="27"/>
  <c r="X2739" i="27" s="1"/>
  <c r="Q2739" i="27"/>
  <c r="R2739" i="27" s="1"/>
  <c r="K2739" i="27"/>
  <c r="L2739" i="27" s="1"/>
  <c r="W2738" i="27"/>
  <c r="X2738" i="27" s="1"/>
  <c r="Q2738" i="27"/>
  <c r="R2738" i="27" s="1"/>
  <c r="K2738" i="27"/>
  <c r="L2738" i="27" s="1"/>
  <c r="W2737" i="27"/>
  <c r="X2737" i="27" s="1"/>
  <c r="Q2737" i="27"/>
  <c r="R2737" i="27" s="1"/>
  <c r="K2737" i="27"/>
  <c r="L2737" i="27" s="1"/>
  <c r="W2736" i="27"/>
  <c r="X2736" i="27" s="1"/>
  <c r="Q2736" i="27"/>
  <c r="R2736" i="27" s="1"/>
  <c r="K2736" i="27"/>
  <c r="L2736" i="27" s="1"/>
  <c r="W2735" i="27"/>
  <c r="X2735" i="27" s="1"/>
  <c r="Q2735" i="27"/>
  <c r="R2735" i="27" s="1"/>
  <c r="K2735" i="27"/>
  <c r="L2735" i="27" s="1"/>
  <c r="W2734" i="27"/>
  <c r="X2734" i="27" s="1"/>
  <c r="Q2734" i="27"/>
  <c r="R2734" i="27" s="1"/>
  <c r="K2734" i="27"/>
  <c r="L2734" i="27" s="1"/>
  <c r="W2733" i="27"/>
  <c r="X2733" i="27" s="1"/>
  <c r="Q2733" i="27"/>
  <c r="R2733" i="27" s="1"/>
  <c r="K2733" i="27"/>
  <c r="L2733" i="27" s="1"/>
  <c r="W2732" i="27"/>
  <c r="X2732" i="27" s="1"/>
  <c r="Q2732" i="27"/>
  <c r="R2732" i="27" s="1"/>
  <c r="K2732" i="27"/>
  <c r="L2732" i="27" s="1"/>
  <c r="W2731" i="27"/>
  <c r="X2731" i="27" s="1"/>
  <c r="Q2731" i="27"/>
  <c r="R2731" i="27" s="1"/>
  <c r="K2731" i="27"/>
  <c r="L2731" i="27" s="1"/>
  <c r="W2730" i="27"/>
  <c r="X2730" i="27" s="1"/>
  <c r="Q2730" i="27"/>
  <c r="R2730" i="27" s="1"/>
  <c r="K2730" i="27"/>
  <c r="W2729" i="27"/>
  <c r="X2729" i="27" s="1"/>
  <c r="Q2729" i="27"/>
  <c r="R2729" i="27" s="1"/>
  <c r="K2729" i="27"/>
  <c r="L2729" i="27" s="1"/>
  <c r="W2728" i="27"/>
  <c r="X2728" i="27" s="1"/>
  <c r="Q2728" i="27"/>
  <c r="R2728" i="27" s="1"/>
  <c r="K2728" i="27"/>
  <c r="W2727" i="27"/>
  <c r="X2727" i="27" s="1"/>
  <c r="Q2727" i="27"/>
  <c r="R2727" i="27" s="1"/>
  <c r="K2727" i="27"/>
  <c r="L2727" i="27" s="1"/>
  <c r="W2726" i="27"/>
  <c r="X2726" i="27" s="1"/>
  <c r="Q2726" i="27"/>
  <c r="R2726" i="27" s="1"/>
  <c r="K2726" i="27"/>
  <c r="L2726" i="27" s="1"/>
  <c r="W2725" i="27"/>
  <c r="X2725" i="27" s="1"/>
  <c r="Q2725" i="27"/>
  <c r="R2725" i="27" s="1"/>
  <c r="K2725" i="27"/>
  <c r="L2725" i="27" s="1"/>
  <c r="W2724" i="27"/>
  <c r="X2724" i="27" s="1"/>
  <c r="Q2724" i="27"/>
  <c r="R2724" i="27" s="1"/>
  <c r="K2724" i="27"/>
  <c r="L2724" i="27" s="1"/>
  <c r="W2723" i="27"/>
  <c r="X2723" i="27" s="1"/>
  <c r="Q2723" i="27"/>
  <c r="R2723" i="27" s="1"/>
  <c r="K2723" i="27"/>
  <c r="L2723" i="27" s="1"/>
  <c r="W2722" i="27"/>
  <c r="X2722" i="27" s="1"/>
  <c r="Q2722" i="27"/>
  <c r="R2722" i="27" s="1"/>
  <c r="K2722" i="27"/>
  <c r="L2722" i="27" s="1"/>
  <c r="W2721" i="27"/>
  <c r="X2721" i="27" s="1"/>
  <c r="Q2721" i="27"/>
  <c r="R2721" i="27" s="1"/>
  <c r="K2721" i="27"/>
  <c r="L2721" i="27" s="1"/>
  <c r="W2720" i="27"/>
  <c r="X2720" i="27" s="1"/>
  <c r="Q2720" i="27"/>
  <c r="R2720" i="27" s="1"/>
  <c r="K2720" i="27"/>
  <c r="L2720" i="27" s="1"/>
  <c r="W2719" i="27"/>
  <c r="X2719" i="27" s="1"/>
  <c r="Q2719" i="27"/>
  <c r="R2719" i="27" s="1"/>
  <c r="K2719" i="27"/>
  <c r="L2719" i="27" s="1"/>
  <c r="W2718" i="27"/>
  <c r="X2718" i="27" s="1"/>
  <c r="Q2718" i="27"/>
  <c r="R2718" i="27" s="1"/>
  <c r="K2718" i="27"/>
  <c r="L2718" i="27" s="1"/>
  <c r="W2717" i="27"/>
  <c r="X2717" i="27" s="1"/>
  <c r="Q2717" i="27"/>
  <c r="R2717" i="27" s="1"/>
  <c r="K2717" i="27"/>
  <c r="L2717" i="27" s="1"/>
  <c r="W2716" i="27"/>
  <c r="X2716" i="27" s="1"/>
  <c r="Q2716" i="27"/>
  <c r="R2716" i="27" s="1"/>
  <c r="K2716" i="27"/>
  <c r="L2716" i="27" s="1"/>
  <c r="W2715" i="27"/>
  <c r="X2715" i="27" s="1"/>
  <c r="Q2715" i="27"/>
  <c r="R2715" i="27" s="1"/>
  <c r="K2715" i="27"/>
  <c r="L2715" i="27" s="1"/>
  <c r="W2714" i="27"/>
  <c r="X2714" i="27" s="1"/>
  <c r="Q2714" i="27"/>
  <c r="R2714" i="27" s="1"/>
  <c r="K2714" i="27"/>
  <c r="W2713" i="27"/>
  <c r="X2713" i="27" s="1"/>
  <c r="Q2713" i="27"/>
  <c r="R2713" i="27" s="1"/>
  <c r="K2713" i="27"/>
  <c r="L2713" i="27" s="1"/>
  <c r="W2712" i="27"/>
  <c r="X2712" i="27" s="1"/>
  <c r="Q2712" i="27"/>
  <c r="R2712" i="27" s="1"/>
  <c r="K2712" i="27"/>
  <c r="W2711" i="27"/>
  <c r="X2711" i="27" s="1"/>
  <c r="Q2711" i="27"/>
  <c r="K2711" i="27"/>
  <c r="L2711" i="27" s="1"/>
  <c r="W2710" i="27"/>
  <c r="X2710" i="27" s="1"/>
  <c r="Q2710" i="27"/>
  <c r="K2710" i="27"/>
  <c r="W2709" i="27"/>
  <c r="X2709" i="27" s="1"/>
  <c r="Q2709" i="27"/>
  <c r="R2709" i="27" s="1"/>
  <c r="K2709" i="27"/>
  <c r="L2709" i="27" s="1"/>
  <c r="W2708" i="27"/>
  <c r="Q2708" i="27"/>
  <c r="R2708" i="27" s="1"/>
  <c r="K2708" i="27"/>
  <c r="L2708" i="27" s="1"/>
  <c r="W2707" i="27"/>
  <c r="Q2707" i="27"/>
  <c r="R2707" i="27" s="1"/>
  <c r="K2707" i="27"/>
  <c r="W2706" i="27"/>
  <c r="Q2706" i="27"/>
  <c r="K2706" i="27"/>
  <c r="L2706" i="27" s="1"/>
  <c r="W2601" i="27"/>
  <c r="X2601" i="27" s="1"/>
  <c r="Q2601" i="27"/>
  <c r="R2601" i="27" s="1"/>
  <c r="K2601" i="27"/>
  <c r="L2601" i="27" s="1"/>
  <c r="W2600" i="27"/>
  <c r="X2600" i="27" s="1"/>
  <c r="Q2600" i="27"/>
  <c r="R2600" i="27" s="1"/>
  <c r="K2600" i="27"/>
  <c r="L2600" i="27" s="1"/>
  <c r="W2599" i="27"/>
  <c r="X2599" i="27" s="1"/>
  <c r="Q2599" i="27"/>
  <c r="R2599" i="27" s="1"/>
  <c r="K2599" i="27"/>
  <c r="L2599" i="27" s="1"/>
  <c r="W2598" i="27"/>
  <c r="X2598" i="27" s="1"/>
  <c r="Q2598" i="27"/>
  <c r="R2598" i="27" s="1"/>
  <c r="K2598" i="27"/>
  <c r="L2598" i="27" s="1"/>
  <c r="W2597" i="27"/>
  <c r="X2597" i="27" s="1"/>
  <c r="Q2597" i="27"/>
  <c r="R2597" i="27" s="1"/>
  <c r="K2597" i="27"/>
  <c r="L2597" i="27" s="1"/>
  <c r="W2596" i="27"/>
  <c r="X2596" i="27" s="1"/>
  <c r="Q2596" i="27"/>
  <c r="R2596" i="27" s="1"/>
  <c r="K2596" i="27"/>
  <c r="L2596" i="27" s="1"/>
  <c r="W2595" i="27"/>
  <c r="X2595" i="27" s="1"/>
  <c r="Q2595" i="27"/>
  <c r="R2595" i="27" s="1"/>
  <c r="K2595" i="27"/>
  <c r="L2595" i="27" s="1"/>
  <c r="W2594" i="27"/>
  <c r="X2594" i="27" s="1"/>
  <c r="Q2594" i="27"/>
  <c r="R2594" i="27" s="1"/>
  <c r="K2594" i="27"/>
  <c r="W2593" i="27"/>
  <c r="X2593" i="27" s="1"/>
  <c r="Q2593" i="27"/>
  <c r="R2593" i="27" s="1"/>
  <c r="K2593" i="27"/>
  <c r="L2593" i="27" s="1"/>
  <c r="W2592" i="27"/>
  <c r="X2592" i="27" s="1"/>
  <c r="Q2592" i="27"/>
  <c r="R2592" i="27" s="1"/>
  <c r="K2592" i="27"/>
  <c r="L2592" i="27" s="1"/>
  <c r="W2591" i="27"/>
  <c r="X2591" i="27" s="1"/>
  <c r="Q2591" i="27"/>
  <c r="R2591" i="27" s="1"/>
  <c r="K2591" i="27"/>
  <c r="L2591" i="27" s="1"/>
  <c r="W2590" i="27"/>
  <c r="X2590" i="27" s="1"/>
  <c r="Q2590" i="27"/>
  <c r="R2590" i="27" s="1"/>
  <c r="K2590" i="27"/>
  <c r="L2590" i="27" s="1"/>
  <c r="W2589" i="27"/>
  <c r="X2589" i="27" s="1"/>
  <c r="Q2589" i="27"/>
  <c r="R2589" i="27" s="1"/>
  <c r="K2589" i="27"/>
  <c r="L2589" i="27" s="1"/>
  <c r="W2588" i="27"/>
  <c r="Q2588" i="27"/>
  <c r="R2588" i="27" s="1"/>
  <c r="K2588" i="27"/>
  <c r="L2588" i="27" s="1"/>
  <c r="W2587" i="27"/>
  <c r="X2587" i="27" s="1"/>
  <c r="Q2587" i="27"/>
  <c r="R2587" i="27" s="1"/>
  <c r="K2587" i="27"/>
  <c r="L2587" i="27" s="1"/>
  <c r="W2586" i="27"/>
  <c r="X2586" i="27" s="1"/>
  <c r="Q2586" i="27"/>
  <c r="R2586" i="27" s="1"/>
  <c r="K2586" i="27"/>
  <c r="L2586" i="27" s="1"/>
  <c r="W2585" i="27"/>
  <c r="X2585" i="27" s="1"/>
  <c r="Q2585" i="27"/>
  <c r="R2585" i="27" s="1"/>
  <c r="K2585" i="27"/>
  <c r="L2585" i="27" s="1"/>
  <c r="W2584" i="27"/>
  <c r="X2584" i="27" s="1"/>
  <c r="Q2584" i="27"/>
  <c r="R2584" i="27" s="1"/>
  <c r="K2584" i="27"/>
  <c r="L2584" i="27" s="1"/>
  <c r="W2583" i="27"/>
  <c r="X2583" i="27" s="1"/>
  <c r="Q2583" i="27"/>
  <c r="R2583" i="27" s="1"/>
  <c r="K2583" i="27"/>
  <c r="L2583" i="27" s="1"/>
  <c r="W2582" i="27"/>
  <c r="X2582" i="27" s="1"/>
  <c r="Q2582" i="27"/>
  <c r="R2582" i="27" s="1"/>
  <c r="K2582" i="27"/>
  <c r="L2582" i="27" s="1"/>
  <c r="W2581" i="27"/>
  <c r="X2581" i="27" s="1"/>
  <c r="Q2581" i="27"/>
  <c r="R2581" i="27" s="1"/>
  <c r="K2581" i="27"/>
  <c r="L2581" i="27" s="1"/>
  <c r="W2580" i="27"/>
  <c r="X2580" i="27" s="1"/>
  <c r="Q2580" i="27"/>
  <c r="R2580" i="27" s="1"/>
  <c r="K2580" i="27"/>
  <c r="L2580" i="27" s="1"/>
  <c r="W2579" i="27"/>
  <c r="X2579" i="27" s="1"/>
  <c r="Q2579" i="27"/>
  <c r="R2579" i="27" s="1"/>
  <c r="K2579" i="27"/>
  <c r="L2579" i="27" s="1"/>
  <c r="W2578" i="27"/>
  <c r="X2578" i="27" s="1"/>
  <c r="Q2578" i="27"/>
  <c r="R2578" i="27" s="1"/>
  <c r="K2578" i="27"/>
  <c r="L2578" i="27" s="1"/>
  <c r="W2577" i="27"/>
  <c r="X2577" i="27" s="1"/>
  <c r="Q2577" i="27"/>
  <c r="R2577" i="27" s="1"/>
  <c r="K2577" i="27"/>
  <c r="L2577" i="27" s="1"/>
  <c r="W2576" i="27"/>
  <c r="X2576" i="27" s="1"/>
  <c r="Q2576" i="27"/>
  <c r="R2576" i="27" s="1"/>
  <c r="K2576" i="27"/>
  <c r="L2576" i="27" s="1"/>
  <c r="W2575" i="27"/>
  <c r="X2575" i="27" s="1"/>
  <c r="Q2575" i="27"/>
  <c r="R2575" i="27" s="1"/>
  <c r="K2575" i="27"/>
  <c r="L2575" i="27" s="1"/>
  <c r="W2574" i="27"/>
  <c r="X2574" i="27" s="1"/>
  <c r="Q2574" i="27"/>
  <c r="R2574" i="27" s="1"/>
  <c r="K2574" i="27"/>
  <c r="L2574" i="27" s="1"/>
  <c r="W2573" i="27"/>
  <c r="X2573" i="27" s="1"/>
  <c r="Q2573" i="27"/>
  <c r="R2573" i="27" s="1"/>
  <c r="K2573" i="27"/>
  <c r="L2573" i="27" s="1"/>
  <c r="W2572" i="27"/>
  <c r="X2572" i="27" s="1"/>
  <c r="Q2572" i="27"/>
  <c r="R2572" i="27" s="1"/>
  <c r="K2572" i="27"/>
  <c r="L2572" i="27" s="1"/>
  <c r="W2571" i="27"/>
  <c r="X2571" i="27" s="1"/>
  <c r="Q2571" i="27"/>
  <c r="R2571" i="27" s="1"/>
  <c r="K2571" i="27"/>
  <c r="L2571" i="27" s="1"/>
  <c r="W2570" i="27"/>
  <c r="X2570" i="27" s="1"/>
  <c r="Q2570" i="27"/>
  <c r="R2570" i="27" s="1"/>
  <c r="K2570" i="27"/>
  <c r="L2570" i="27" s="1"/>
  <c r="W2569" i="27"/>
  <c r="X2569" i="27" s="1"/>
  <c r="Q2569" i="27"/>
  <c r="R2569" i="27" s="1"/>
  <c r="K2569" i="27"/>
  <c r="L2569" i="27" s="1"/>
  <c r="W2568" i="27"/>
  <c r="X2568" i="27" s="1"/>
  <c r="Q2568" i="27"/>
  <c r="R2568" i="27" s="1"/>
  <c r="K2568" i="27"/>
  <c r="L2568" i="27" s="1"/>
  <c r="W2567" i="27"/>
  <c r="X2567" i="27" s="1"/>
  <c r="Q2567" i="27"/>
  <c r="R2567" i="27" s="1"/>
  <c r="K2567" i="27"/>
  <c r="L2567" i="27" s="1"/>
  <c r="W2566" i="27"/>
  <c r="X2566" i="27" s="1"/>
  <c r="Q2566" i="27"/>
  <c r="R2566" i="27" s="1"/>
  <c r="K2566" i="27"/>
  <c r="L2566" i="27" s="1"/>
  <c r="W2565" i="27"/>
  <c r="X2565" i="27" s="1"/>
  <c r="Q2565" i="27"/>
  <c r="R2565" i="27" s="1"/>
  <c r="K2565" i="27"/>
  <c r="L2565" i="27" s="1"/>
  <c r="W2564" i="27"/>
  <c r="X2564" i="27" s="1"/>
  <c r="Q2564" i="27"/>
  <c r="R2564" i="27" s="1"/>
  <c r="K2564" i="27"/>
  <c r="L2564" i="27" s="1"/>
  <c r="W2563" i="27"/>
  <c r="X2563" i="27" s="1"/>
  <c r="Q2563" i="27"/>
  <c r="R2563" i="27" s="1"/>
  <c r="K2563" i="27"/>
  <c r="L2563" i="27" s="1"/>
  <c r="W2562" i="27"/>
  <c r="X2562" i="27" s="1"/>
  <c r="Q2562" i="27"/>
  <c r="R2562" i="27" s="1"/>
  <c r="K2562" i="27"/>
  <c r="W2561" i="27"/>
  <c r="X2561" i="27" s="1"/>
  <c r="Q2561" i="27"/>
  <c r="R2561" i="27" s="1"/>
  <c r="K2561" i="27"/>
  <c r="L2561" i="27" s="1"/>
  <c r="W2560" i="27"/>
  <c r="X2560" i="27" s="1"/>
  <c r="Q2560" i="27"/>
  <c r="R2560" i="27" s="1"/>
  <c r="K2560" i="27"/>
  <c r="W2559" i="27"/>
  <c r="X2559" i="27" s="1"/>
  <c r="Q2559" i="27"/>
  <c r="R2559" i="27" s="1"/>
  <c r="K2559" i="27"/>
  <c r="L2559" i="27" s="1"/>
  <c r="W2558" i="27"/>
  <c r="X2558" i="27" s="1"/>
  <c r="Q2558" i="27"/>
  <c r="R2558" i="27" s="1"/>
  <c r="K2558" i="27"/>
  <c r="L2558" i="27" s="1"/>
  <c r="W2557" i="27"/>
  <c r="X2557" i="27" s="1"/>
  <c r="Q2557" i="27"/>
  <c r="R2557" i="27" s="1"/>
  <c r="K2557" i="27"/>
  <c r="L2557" i="27" s="1"/>
  <c r="W2556" i="27"/>
  <c r="X2556" i="27" s="1"/>
  <c r="Q2556" i="27"/>
  <c r="R2556" i="27" s="1"/>
  <c r="K2556" i="27"/>
  <c r="L2556" i="27" s="1"/>
  <c r="W2555" i="27"/>
  <c r="X2555" i="27" s="1"/>
  <c r="Q2555" i="27"/>
  <c r="R2555" i="27" s="1"/>
  <c r="K2555" i="27"/>
  <c r="L2555" i="27" s="1"/>
  <c r="W2554" i="27"/>
  <c r="Q2554" i="27"/>
  <c r="R2554" i="27" s="1"/>
  <c r="K2554" i="27"/>
  <c r="L2554" i="27" s="1"/>
  <c r="W2553" i="27"/>
  <c r="X2553" i="27" s="1"/>
  <c r="Q2553" i="27"/>
  <c r="R2553" i="27" s="1"/>
  <c r="K2553" i="27"/>
  <c r="L2553" i="27" s="1"/>
  <c r="W2552" i="27"/>
  <c r="Q2552" i="27"/>
  <c r="R2552" i="27" s="1"/>
  <c r="K2552" i="27"/>
  <c r="L2552" i="27" s="1"/>
  <c r="W2551" i="27"/>
  <c r="X2551" i="27" s="1"/>
  <c r="Q2551" i="27"/>
  <c r="R2551" i="27" s="1"/>
  <c r="K2551" i="27"/>
  <c r="L2551" i="27" s="1"/>
  <c r="W2550" i="27"/>
  <c r="Q2550" i="27"/>
  <c r="K2550" i="27"/>
  <c r="W3798" i="27"/>
  <c r="Q3798" i="27"/>
  <c r="K3798" i="27"/>
  <c r="W3797" i="27"/>
  <c r="Q3797" i="27"/>
  <c r="K3797" i="27"/>
  <c r="W3796" i="27"/>
  <c r="X3796" i="27" s="1"/>
  <c r="Q3796" i="27"/>
  <c r="R3796" i="27" s="1"/>
  <c r="K3796" i="27"/>
  <c r="L3796" i="27" s="1"/>
  <c r="W3795" i="27"/>
  <c r="X3795" i="27" s="1"/>
  <c r="Q3795" i="27"/>
  <c r="R3795" i="27" s="1"/>
  <c r="K3795" i="27"/>
  <c r="L3795" i="27" s="1"/>
  <c r="W3794" i="27"/>
  <c r="X3794" i="27" s="1"/>
  <c r="Q3794" i="27"/>
  <c r="R3794" i="27" s="1"/>
  <c r="K3794" i="27"/>
  <c r="L3794" i="27" s="1"/>
  <c r="W3793" i="27"/>
  <c r="X3793" i="27" s="1"/>
  <c r="Q3793" i="27"/>
  <c r="R3793" i="27" s="1"/>
  <c r="K3793" i="27"/>
  <c r="L3793" i="27" s="1"/>
  <c r="W3792" i="27"/>
  <c r="X3792" i="27" s="1"/>
  <c r="Q3792" i="27"/>
  <c r="R3792" i="27" s="1"/>
  <c r="K3792" i="27"/>
  <c r="L3792" i="27" s="1"/>
  <c r="W3791" i="27"/>
  <c r="X3791" i="27" s="1"/>
  <c r="Q3791" i="27"/>
  <c r="R3791" i="27" s="1"/>
  <c r="K3791" i="27"/>
  <c r="L3791" i="27" s="1"/>
  <c r="W3790" i="27"/>
  <c r="X3790" i="27" s="1"/>
  <c r="Q3790" i="27"/>
  <c r="R3790" i="27" s="1"/>
  <c r="K3790" i="27"/>
  <c r="L3790" i="27" s="1"/>
  <c r="W3789" i="27"/>
  <c r="X3789" i="27" s="1"/>
  <c r="Q3789" i="27"/>
  <c r="R3789" i="27" s="1"/>
  <c r="K3789" i="27"/>
  <c r="L3789" i="27" s="1"/>
  <c r="W3788" i="27"/>
  <c r="X3788" i="27" s="1"/>
  <c r="Q3788" i="27"/>
  <c r="R3788" i="27" s="1"/>
  <c r="K3788" i="27"/>
  <c r="L3788" i="27" s="1"/>
  <c r="W3787" i="27"/>
  <c r="X3787" i="27" s="1"/>
  <c r="Q3787" i="27"/>
  <c r="R3787" i="27" s="1"/>
  <c r="K3787" i="27"/>
  <c r="L3787" i="27" s="1"/>
  <c r="W3786" i="27"/>
  <c r="X3786" i="27" s="1"/>
  <c r="Q3786" i="27"/>
  <c r="R3786" i="27" s="1"/>
  <c r="K3786" i="27"/>
  <c r="L3786" i="27" s="1"/>
  <c r="W3785" i="27"/>
  <c r="X3785" i="27" s="1"/>
  <c r="Q3785" i="27"/>
  <c r="R3785" i="27" s="1"/>
  <c r="K3785" i="27"/>
  <c r="L3785" i="27" s="1"/>
  <c r="W3784" i="27"/>
  <c r="X3784" i="27" s="1"/>
  <c r="Q3784" i="27"/>
  <c r="R3784" i="27" s="1"/>
  <c r="K3784" i="27"/>
  <c r="L3784" i="27" s="1"/>
  <c r="W3783" i="27"/>
  <c r="X3783" i="27" s="1"/>
  <c r="Q3783" i="27"/>
  <c r="R3783" i="27" s="1"/>
  <c r="K3783" i="27"/>
  <c r="W3782" i="27"/>
  <c r="X3782" i="27" s="1"/>
  <c r="Q3782" i="27"/>
  <c r="R3782" i="27" s="1"/>
  <c r="K3782" i="27"/>
  <c r="L3782" i="27" s="1"/>
  <c r="W3781" i="27"/>
  <c r="X3781" i="27" s="1"/>
  <c r="Q3781" i="27"/>
  <c r="R3781" i="27" s="1"/>
  <c r="K3781" i="27"/>
  <c r="L3781" i="27" s="1"/>
  <c r="W3780" i="27"/>
  <c r="X3780" i="27" s="1"/>
  <c r="Q3780" i="27"/>
  <c r="R3780" i="27" s="1"/>
  <c r="K3780" i="27"/>
  <c r="L3780" i="27" s="1"/>
  <c r="W3779" i="27"/>
  <c r="X3779" i="27" s="1"/>
  <c r="Q3779" i="27"/>
  <c r="R3779" i="27" s="1"/>
  <c r="K3779" i="27"/>
  <c r="L3779" i="27" s="1"/>
  <c r="W3778" i="27"/>
  <c r="X3778" i="27" s="1"/>
  <c r="Q3778" i="27"/>
  <c r="R3778" i="27" s="1"/>
  <c r="K3778" i="27"/>
  <c r="L3778" i="27" s="1"/>
  <c r="W3777" i="27"/>
  <c r="X3777" i="27" s="1"/>
  <c r="Q3777" i="27"/>
  <c r="R3777" i="27" s="1"/>
  <c r="K3777" i="27"/>
  <c r="L3777" i="27" s="1"/>
  <c r="W3776" i="27"/>
  <c r="X3776" i="27" s="1"/>
  <c r="Q3776" i="27"/>
  <c r="R3776" i="27" s="1"/>
  <c r="K3776" i="27"/>
  <c r="L3776" i="27" s="1"/>
  <c r="W3775" i="27"/>
  <c r="X3775" i="27" s="1"/>
  <c r="Q3775" i="27"/>
  <c r="R3775" i="27" s="1"/>
  <c r="K3775" i="27"/>
  <c r="L3775" i="27" s="1"/>
  <c r="W3774" i="27"/>
  <c r="X3774" i="27" s="1"/>
  <c r="Q3774" i="27"/>
  <c r="R3774" i="27" s="1"/>
  <c r="K3774" i="27"/>
  <c r="L3774" i="27" s="1"/>
  <c r="W3773" i="27"/>
  <c r="X3773" i="27" s="1"/>
  <c r="Q3773" i="27"/>
  <c r="R3773" i="27" s="1"/>
  <c r="K3773" i="27"/>
  <c r="L3773" i="27" s="1"/>
  <c r="W3772" i="27"/>
  <c r="X3772" i="27" s="1"/>
  <c r="Q3772" i="27"/>
  <c r="R3772" i="27" s="1"/>
  <c r="K3772" i="27"/>
  <c r="L3772" i="27" s="1"/>
  <c r="W3771" i="27"/>
  <c r="X3771" i="27" s="1"/>
  <c r="Q3771" i="27"/>
  <c r="R3771" i="27" s="1"/>
  <c r="K3771" i="27"/>
  <c r="L3771" i="27" s="1"/>
  <c r="W3770" i="27"/>
  <c r="X3770" i="27" s="1"/>
  <c r="Q3770" i="27"/>
  <c r="R3770" i="27" s="1"/>
  <c r="K3770" i="27"/>
  <c r="L3770" i="27" s="1"/>
  <c r="W3769" i="27"/>
  <c r="X3769" i="27" s="1"/>
  <c r="Q3769" i="27"/>
  <c r="R3769" i="27" s="1"/>
  <c r="K3769" i="27"/>
  <c r="L3769" i="27" s="1"/>
  <c r="W3768" i="27"/>
  <c r="X3768" i="27" s="1"/>
  <c r="Q3768" i="27"/>
  <c r="R3768" i="27" s="1"/>
  <c r="K3768" i="27"/>
  <c r="L3768" i="27" s="1"/>
  <c r="W3767" i="27"/>
  <c r="X3767" i="27" s="1"/>
  <c r="Q3767" i="27"/>
  <c r="R3767" i="27" s="1"/>
  <c r="K3767" i="27"/>
  <c r="L3767" i="27" s="1"/>
  <c r="W3766" i="27"/>
  <c r="X3766" i="27" s="1"/>
  <c r="Q3766" i="27"/>
  <c r="R3766" i="27" s="1"/>
  <c r="K3766" i="27"/>
  <c r="L3766" i="27" s="1"/>
  <c r="W3765" i="27"/>
  <c r="X3765" i="27" s="1"/>
  <c r="Q3765" i="27"/>
  <c r="R3765" i="27" s="1"/>
  <c r="K3765" i="27"/>
  <c r="W3764" i="27"/>
  <c r="X3764" i="27" s="1"/>
  <c r="Q3764" i="27"/>
  <c r="R3764" i="27" s="1"/>
  <c r="K3764" i="27"/>
  <c r="L3764" i="27" s="1"/>
  <c r="W3763" i="27"/>
  <c r="X3763" i="27" s="1"/>
  <c r="Q3763" i="27"/>
  <c r="R3763" i="27" s="1"/>
  <c r="K3763" i="27"/>
  <c r="L3763" i="27" s="1"/>
  <c r="W3762" i="27"/>
  <c r="X3762" i="27" s="1"/>
  <c r="Q3762" i="27"/>
  <c r="R3762" i="27" s="1"/>
  <c r="K3762" i="27"/>
  <c r="L3762" i="27" s="1"/>
  <c r="W3761" i="27"/>
  <c r="X3761" i="27" s="1"/>
  <c r="Q3761" i="27"/>
  <c r="R3761" i="27" s="1"/>
  <c r="K3761" i="27"/>
  <c r="W3760" i="27"/>
  <c r="X3760" i="27" s="1"/>
  <c r="Q3760" i="27"/>
  <c r="R3760" i="27" s="1"/>
  <c r="K3760" i="27"/>
  <c r="L3760" i="27" s="1"/>
  <c r="W3759" i="27"/>
  <c r="X3759" i="27" s="1"/>
  <c r="Q3759" i="27"/>
  <c r="R3759" i="27" s="1"/>
  <c r="K3759" i="27"/>
  <c r="L3759" i="27" s="1"/>
  <c r="W3758" i="27"/>
  <c r="X3758" i="27" s="1"/>
  <c r="Q3758" i="27"/>
  <c r="R3758" i="27" s="1"/>
  <c r="K3758" i="27"/>
  <c r="L3758" i="27" s="1"/>
  <c r="W3757" i="27"/>
  <c r="X3757" i="27" s="1"/>
  <c r="Q3757" i="27"/>
  <c r="R3757" i="27" s="1"/>
  <c r="K3757" i="27"/>
  <c r="L3757" i="27" s="1"/>
  <c r="W3756" i="27"/>
  <c r="X3756" i="27" s="1"/>
  <c r="Q3756" i="27"/>
  <c r="R3756" i="27" s="1"/>
  <c r="K3756" i="27"/>
  <c r="L3756" i="27" s="1"/>
  <c r="W3755" i="27"/>
  <c r="X3755" i="27" s="1"/>
  <c r="Q3755" i="27"/>
  <c r="R3755" i="27" s="1"/>
  <c r="K3755" i="27"/>
  <c r="W3754" i="27"/>
  <c r="X3754" i="27" s="1"/>
  <c r="Q3754" i="27"/>
  <c r="R3754" i="27" s="1"/>
  <c r="K3754" i="27"/>
  <c r="L3754" i="27" s="1"/>
  <c r="W3753" i="27"/>
  <c r="X3753" i="27" s="1"/>
  <c r="Q3753" i="27"/>
  <c r="R3753" i="27" s="1"/>
  <c r="K3753" i="27"/>
  <c r="W3752" i="27"/>
  <c r="X3752" i="27" s="1"/>
  <c r="Q3752" i="27"/>
  <c r="R3752" i="27" s="1"/>
  <c r="K3752" i="27"/>
  <c r="L3752" i="27" s="1"/>
  <c r="W3751" i="27"/>
  <c r="X3751" i="27" s="1"/>
  <c r="Q3751" i="27"/>
  <c r="R3751" i="27" s="1"/>
  <c r="K3751" i="27"/>
  <c r="W3750" i="27"/>
  <c r="X3750" i="27" s="1"/>
  <c r="Q3750" i="27"/>
  <c r="R3750" i="27" s="1"/>
  <c r="K3750" i="27"/>
  <c r="L3750" i="27" s="1"/>
  <c r="W3749" i="27"/>
  <c r="X3749" i="27" s="1"/>
  <c r="Q3749" i="27"/>
  <c r="K3749" i="27"/>
  <c r="L3749" i="27" s="1"/>
  <c r="W3748" i="27"/>
  <c r="X3748" i="27" s="1"/>
  <c r="Q3748" i="27"/>
  <c r="K3748" i="27"/>
  <c r="W3747" i="27"/>
  <c r="X3747" i="27" s="1"/>
  <c r="Q3747" i="27"/>
  <c r="K3747" i="27"/>
  <c r="W3746" i="27"/>
  <c r="Q3746" i="27"/>
  <c r="K3746" i="27"/>
  <c r="W2393" i="27"/>
  <c r="X2393" i="27" s="1"/>
  <c r="Q2393" i="27"/>
  <c r="R2393" i="27" s="1"/>
  <c r="K2393" i="27"/>
  <c r="L2393" i="27" s="1"/>
  <c r="W2392" i="27"/>
  <c r="X2392" i="27" s="1"/>
  <c r="Q2392" i="27"/>
  <c r="R2392" i="27" s="1"/>
  <c r="K2392" i="27"/>
  <c r="L2392" i="27" s="1"/>
  <c r="W2391" i="27"/>
  <c r="X2391" i="27" s="1"/>
  <c r="Q2391" i="27"/>
  <c r="R2391" i="27" s="1"/>
  <c r="K2391" i="27"/>
  <c r="L2391" i="27" s="1"/>
  <c r="W2390" i="27"/>
  <c r="X2390" i="27" s="1"/>
  <c r="Q2390" i="27"/>
  <c r="R2390" i="27" s="1"/>
  <c r="K2390" i="27"/>
  <c r="L2390" i="27" s="1"/>
  <c r="W2389" i="27"/>
  <c r="X2389" i="27" s="1"/>
  <c r="Q2389" i="27"/>
  <c r="R2389" i="27" s="1"/>
  <c r="K2389" i="27"/>
  <c r="L2389" i="27" s="1"/>
  <c r="W2388" i="27"/>
  <c r="X2388" i="27" s="1"/>
  <c r="Q2388" i="27"/>
  <c r="R2388" i="27" s="1"/>
  <c r="K2388" i="27"/>
  <c r="L2388" i="27" s="1"/>
  <c r="W2387" i="27"/>
  <c r="X2387" i="27" s="1"/>
  <c r="Q2387" i="27"/>
  <c r="R2387" i="27" s="1"/>
  <c r="K2387" i="27"/>
  <c r="L2387" i="27" s="1"/>
  <c r="W2386" i="27"/>
  <c r="X2386" i="27" s="1"/>
  <c r="Q2386" i="27"/>
  <c r="R2386" i="27" s="1"/>
  <c r="K2386" i="27"/>
  <c r="L2386" i="27" s="1"/>
  <c r="W2385" i="27"/>
  <c r="X2385" i="27" s="1"/>
  <c r="Q2385" i="27"/>
  <c r="R2385" i="27" s="1"/>
  <c r="K2385" i="27"/>
  <c r="L2385" i="27" s="1"/>
  <c r="W2384" i="27"/>
  <c r="X2384" i="27" s="1"/>
  <c r="Q2384" i="27"/>
  <c r="R2384" i="27" s="1"/>
  <c r="K2384" i="27"/>
  <c r="L2384" i="27" s="1"/>
  <c r="W2383" i="27"/>
  <c r="X2383" i="27" s="1"/>
  <c r="Q2383" i="27"/>
  <c r="R2383" i="27" s="1"/>
  <c r="K2383" i="27"/>
  <c r="L2383" i="27" s="1"/>
  <c r="W2382" i="27"/>
  <c r="X2382" i="27" s="1"/>
  <c r="Q2382" i="27"/>
  <c r="R2382" i="27" s="1"/>
  <c r="K2382" i="27"/>
  <c r="L2382" i="27" s="1"/>
  <c r="W2381" i="27"/>
  <c r="X2381" i="27" s="1"/>
  <c r="Q2381" i="27"/>
  <c r="R2381" i="27" s="1"/>
  <c r="K2381" i="27"/>
  <c r="L2381" i="27" s="1"/>
  <c r="W2380" i="27"/>
  <c r="X2380" i="27" s="1"/>
  <c r="Q2380" i="27"/>
  <c r="R2380" i="27" s="1"/>
  <c r="K2380" i="27"/>
  <c r="L2380" i="27" s="1"/>
  <c r="W2379" i="27"/>
  <c r="X2379" i="27" s="1"/>
  <c r="Q2379" i="27"/>
  <c r="R2379" i="27" s="1"/>
  <c r="K2379" i="27"/>
  <c r="L2379" i="27" s="1"/>
  <c r="W2378" i="27"/>
  <c r="X2378" i="27" s="1"/>
  <c r="Q2378" i="27"/>
  <c r="R2378" i="27" s="1"/>
  <c r="K2378" i="27"/>
  <c r="L2378" i="27" s="1"/>
  <c r="W2377" i="27"/>
  <c r="X2377" i="27" s="1"/>
  <c r="Q2377" i="27"/>
  <c r="K2377" i="27"/>
  <c r="W2376" i="27"/>
  <c r="X2376" i="27" s="1"/>
  <c r="Q2376" i="27"/>
  <c r="R2376" i="27" s="1"/>
  <c r="K2376" i="27"/>
  <c r="L2376" i="27" s="1"/>
  <c r="W2375" i="27"/>
  <c r="X2375" i="27" s="1"/>
  <c r="Q2375" i="27"/>
  <c r="R2375" i="27" s="1"/>
  <c r="K2375" i="27"/>
  <c r="L2375" i="27" s="1"/>
  <c r="W2374" i="27"/>
  <c r="X2374" i="27" s="1"/>
  <c r="Q2374" i="27"/>
  <c r="R2374" i="27" s="1"/>
  <c r="K2374" i="27"/>
  <c r="L2374" i="27" s="1"/>
  <c r="W2373" i="27"/>
  <c r="X2373" i="27" s="1"/>
  <c r="Q2373" i="27"/>
  <c r="R2373" i="27" s="1"/>
  <c r="K2373" i="27"/>
  <c r="L2373" i="27" s="1"/>
  <c r="W2372" i="27"/>
  <c r="X2372" i="27" s="1"/>
  <c r="Q2372" i="27"/>
  <c r="R2372" i="27" s="1"/>
  <c r="K2372" i="27"/>
  <c r="L2372" i="27" s="1"/>
  <c r="W2371" i="27"/>
  <c r="X2371" i="27" s="1"/>
  <c r="Q2371" i="27"/>
  <c r="R2371" i="27" s="1"/>
  <c r="K2371" i="27"/>
  <c r="L2371" i="27" s="1"/>
  <c r="W2370" i="27"/>
  <c r="X2370" i="27" s="1"/>
  <c r="Q2370" i="27"/>
  <c r="R2370" i="27" s="1"/>
  <c r="K2370" i="27"/>
  <c r="L2370" i="27" s="1"/>
  <c r="W2369" i="27"/>
  <c r="X2369" i="27" s="1"/>
  <c r="Q2369" i="27"/>
  <c r="R2369" i="27" s="1"/>
  <c r="K2369" i="27"/>
  <c r="L2369" i="27" s="1"/>
  <c r="W2368" i="27"/>
  <c r="X2368" i="27" s="1"/>
  <c r="Q2368" i="27"/>
  <c r="R2368" i="27" s="1"/>
  <c r="K2368" i="27"/>
  <c r="L2368" i="27" s="1"/>
  <c r="W2367" i="27"/>
  <c r="X2367" i="27" s="1"/>
  <c r="Q2367" i="27"/>
  <c r="R2367" i="27" s="1"/>
  <c r="K2367" i="27"/>
  <c r="L2367" i="27" s="1"/>
  <c r="W2366" i="27"/>
  <c r="Q2366" i="27"/>
  <c r="R2366" i="27" s="1"/>
  <c r="K2366" i="27"/>
  <c r="L2366" i="27" s="1"/>
  <c r="W2365" i="27"/>
  <c r="X2365" i="27" s="1"/>
  <c r="Q2365" i="27"/>
  <c r="K2365" i="27"/>
  <c r="L2365" i="27" s="1"/>
  <c r="W2364" i="27"/>
  <c r="X2364" i="27" s="1"/>
  <c r="Q2364" i="27"/>
  <c r="R2364" i="27" s="1"/>
  <c r="K2364" i="27"/>
  <c r="L2364" i="27" s="1"/>
  <c r="W2363" i="27"/>
  <c r="X2363" i="27" s="1"/>
  <c r="Q2363" i="27"/>
  <c r="R2363" i="27" s="1"/>
  <c r="K2363" i="27"/>
  <c r="L2363" i="27" s="1"/>
  <c r="W2362" i="27"/>
  <c r="X2362" i="27" s="1"/>
  <c r="Q2362" i="27"/>
  <c r="R2362" i="27" s="1"/>
  <c r="K2362" i="27"/>
  <c r="L2362" i="27" s="1"/>
  <c r="W2361" i="27"/>
  <c r="X2361" i="27" s="1"/>
  <c r="Q2361" i="27"/>
  <c r="R2361" i="27" s="1"/>
  <c r="K2361" i="27"/>
  <c r="L2361" i="27" s="1"/>
  <c r="W2360" i="27"/>
  <c r="X2360" i="27" s="1"/>
  <c r="Q2360" i="27"/>
  <c r="R2360" i="27" s="1"/>
  <c r="K2360" i="27"/>
  <c r="L2360" i="27" s="1"/>
  <c r="W2359" i="27"/>
  <c r="X2359" i="27" s="1"/>
  <c r="Q2359" i="27"/>
  <c r="R2359" i="27" s="1"/>
  <c r="K2359" i="27"/>
  <c r="L2359" i="27" s="1"/>
  <c r="W2358" i="27"/>
  <c r="X2358" i="27" s="1"/>
  <c r="Q2358" i="27"/>
  <c r="R2358" i="27" s="1"/>
  <c r="K2358" i="27"/>
  <c r="L2358" i="27" s="1"/>
  <c r="W2357" i="27"/>
  <c r="X2357" i="27" s="1"/>
  <c r="Q2357" i="27"/>
  <c r="R2357" i="27" s="1"/>
  <c r="K2357" i="27"/>
  <c r="L2357" i="27" s="1"/>
  <c r="W2356" i="27"/>
  <c r="X2356" i="27" s="1"/>
  <c r="Q2356" i="27"/>
  <c r="R2356" i="27" s="1"/>
  <c r="K2356" i="27"/>
  <c r="L2356" i="27" s="1"/>
  <c r="W2355" i="27"/>
  <c r="X2355" i="27" s="1"/>
  <c r="Q2355" i="27"/>
  <c r="R2355" i="27" s="1"/>
  <c r="K2355" i="27"/>
  <c r="L2355" i="27" s="1"/>
  <c r="W2354" i="27"/>
  <c r="X2354" i="27" s="1"/>
  <c r="Q2354" i="27"/>
  <c r="R2354" i="27" s="1"/>
  <c r="K2354" i="27"/>
  <c r="L2354" i="27" s="1"/>
  <c r="W2353" i="27"/>
  <c r="X2353" i="27" s="1"/>
  <c r="Q2353" i="27"/>
  <c r="R2353" i="27" s="1"/>
  <c r="K2353" i="27"/>
  <c r="L2353" i="27" s="1"/>
  <c r="W2352" i="27"/>
  <c r="X2352" i="27" s="1"/>
  <c r="Q2352" i="27"/>
  <c r="R2352" i="27" s="1"/>
  <c r="K2352" i="27"/>
  <c r="L2352" i="27" s="1"/>
  <c r="W2351" i="27"/>
  <c r="X2351" i="27" s="1"/>
  <c r="Q2351" i="27"/>
  <c r="R2351" i="27" s="1"/>
  <c r="K2351" i="27"/>
  <c r="W2350" i="27"/>
  <c r="X2350" i="27" s="1"/>
  <c r="Q2350" i="27"/>
  <c r="R2350" i="27" s="1"/>
  <c r="K2350" i="27"/>
  <c r="L2350" i="27" s="1"/>
  <c r="W2349" i="27"/>
  <c r="X2349" i="27" s="1"/>
  <c r="Q2349" i="27"/>
  <c r="R2349" i="27" s="1"/>
  <c r="K2349" i="27"/>
  <c r="L2349" i="27" s="1"/>
  <c r="W2348" i="27"/>
  <c r="X2348" i="27" s="1"/>
  <c r="Q2348" i="27"/>
  <c r="R2348" i="27" s="1"/>
  <c r="K2348" i="27"/>
  <c r="L2348" i="27" s="1"/>
  <c r="W2347" i="27"/>
  <c r="X2347" i="27" s="1"/>
  <c r="Q2347" i="27"/>
  <c r="R2347" i="27" s="1"/>
  <c r="K2347" i="27"/>
  <c r="L2347" i="27" s="1"/>
  <c r="W2346" i="27"/>
  <c r="X2346" i="27" s="1"/>
  <c r="Q2346" i="27"/>
  <c r="R2346" i="27" s="1"/>
  <c r="K2346" i="27"/>
  <c r="L2346" i="27" s="1"/>
  <c r="W2345" i="27"/>
  <c r="X2345" i="27" s="1"/>
  <c r="Q2345" i="27"/>
  <c r="K2345" i="27"/>
  <c r="L2345" i="27" s="1"/>
  <c r="W2344" i="27"/>
  <c r="X2344" i="27" s="1"/>
  <c r="Q2344" i="27"/>
  <c r="R2344" i="27" s="1"/>
  <c r="K2344" i="27"/>
  <c r="L2344" i="27" s="1"/>
  <c r="W2343" i="27"/>
  <c r="Q2343" i="27"/>
  <c r="R2343" i="27" s="1"/>
  <c r="K2343" i="27"/>
  <c r="W2342" i="27"/>
  <c r="Q2342" i="27"/>
  <c r="K2342" i="27"/>
  <c r="W3745" i="27"/>
  <c r="X3745" i="27" s="1"/>
  <c r="Q3745" i="27"/>
  <c r="R3745" i="27" s="1"/>
  <c r="K3745" i="27"/>
  <c r="L3745" i="27" s="1"/>
  <c r="W3744" i="27"/>
  <c r="X3744" i="27" s="1"/>
  <c r="Q3744" i="27"/>
  <c r="R3744" i="27" s="1"/>
  <c r="K3744" i="27"/>
  <c r="L3744" i="27" s="1"/>
  <c r="W3743" i="27"/>
  <c r="X3743" i="27" s="1"/>
  <c r="Q3743" i="27"/>
  <c r="R3743" i="27" s="1"/>
  <c r="K3743" i="27"/>
  <c r="L3743" i="27" s="1"/>
  <c r="W3742" i="27"/>
  <c r="X3742" i="27" s="1"/>
  <c r="Q3742" i="27"/>
  <c r="R3742" i="27" s="1"/>
  <c r="K3742" i="27"/>
  <c r="L3742" i="27" s="1"/>
  <c r="W3741" i="27"/>
  <c r="X3741" i="27" s="1"/>
  <c r="Q3741" i="27"/>
  <c r="R3741" i="27" s="1"/>
  <c r="K3741" i="27"/>
  <c r="L3741" i="27" s="1"/>
  <c r="W3740" i="27"/>
  <c r="X3740" i="27" s="1"/>
  <c r="Q3740" i="27"/>
  <c r="R3740" i="27" s="1"/>
  <c r="K3740" i="27"/>
  <c r="L3740" i="27" s="1"/>
  <c r="W3739" i="27"/>
  <c r="X3739" i="27" s="1"/>
  <c r="Q3739" i="27"/>
  <c r="R3739" i="27" s="1"/>
  <c r="K3739" i="27"/>
  <c r="L3739" i="27" s="1"/>
  <c r="W3738" i="27"/>
  <c r="X3738" i="27" s="1"/>
  <c r="Q3738" i="27"/>
  <c r="R3738" i="27" s="1"/>
  <c r="K3738" i="27"/>
  <c r="L3738" i="27" s="1"/>
  <c r="W3737" i="27"/>
  <c r="X3737" i="27" s="1"/>
  <c r="Q3737" i="27"/>
  <c r="R3737" i="27" s="1"/>
  <c r="K3737" i="27"/>
  <c r="L3737" i="27" s="1"/>
  <c r="W3736" i="27"/>
  <c r="X3736" i="27" s="1"/>
  <c r="Q3736" i="27"/>
  <c r="R3736" i="27" s="1"/>
  <c r="K3736" i="27"/>
  <c r="L3736" i="27" s="1"/>
  <c r="W3735" i="27"/>
  <c r="X3735" i="27" s="1"/>
  <c r="Q3735" i="27"/>
  <c r="R3735" i="27" s="1"/>
  <c r="K3735" i="27"/>
  <c r="L3735" i="27" s="1"/>
  <c r="W3734" i="27"/>
  <c r="X3734" i="27" s="1"/>
  <c r="Q3734" i="27"/>
  <c r="R3734" i="27" s="1"/>
  <c r="K3734" i="27"/>
  <c r="L3734" i="27" s="1"/>
  <c r="W3733" i="27"/>
  <c r="X3733" i="27" s="1"/>
  <c r="Q3733" i="27"/>
  <c r="R3733" i="27" s="1"/>
  <c r="K3733" i="27"/>
  <c r="L3733" i="27" s="1"/>
  <c r="W3732" i="27"/>
  <c r="X3732" i="27" s="1"/>
  <c r="Q3732" i="27"/>
  <c r="R3732" i="27" s="1"/>
  <c r="K3732" i="27"/>
  <c r="L3732" i="27" s="1"/>
  <c r="W3731" i="27"/>
  <c r="X3731" i="27" s="1"/>
  <c r="Q3731" i="27"/>
  <c r="R3731" i="27" s="1"/>
  <c r="K3731" i="27"/>
  <c r="L3731" i="27" s="1"/>
  <c r="W3730" i="27"/>
  <c r="X3730" i="27" s="1"/>
  <c r="Q3730" i="27"/>
  <c r="R3730" i="27" s="1"/>
  <c r="K3730" i="27"/>
  <c r="L3730" i="27" s="1"/>
  <c r="W3729" i="27"/>
  <c r="X3729" i="27" s="1"/>
  <c r="Q3729" i="27"/>
  <c r="R3729" i="27" s="1"/>
  <c r="K3729" i="27"/>
  <c r="L3729" i="27" s="1"/>
  <c r="W3728" i="27"/>
  <c r="X3728" i="27" s="1"/>
  <c r="Q3728" i="27"/>
  <c r="R3728" i="27" s="1"/>
  <c r="K3728" i="27"/>
  <c r="L3728" i="27" s="1"/>
  <c r="W3727" i="27"/>
  <c r="X3727" i="27" s="1"/>
  <c r="Q3727" i="27"/>
  <c r="R3727" i="27" s="1"/>
  <c r="K3727" i="27"/>
  <c r="L3727" i="27" s="1"/>
  <c r="W3726" i="27"/>
  <c r="X3726" i="27" s="1"/>
  <c r="Q3726" i="27"/>
  <c r="R3726" i="27" s="1"/>
  <c r="K3726" i="27"/>
  <c r="L3726" i="27" s="1"/>
  <c r="W3725" i="27"/>
  <c r="X3725" i="27" s="1"/>
  <c r="Q3725" i="27"/>
  <c r="R3725" i="27" s="1"/>
  <c r="K3725" i="27"/>
  <c r="L3725" i="27" s="1"/>
  <c r="W3724" i="27"/>
  <c r="X3724" i="27" s="1"/>
  <c r="Q3724" i="27"/>
  <c r="R3724" i="27" s="1"/>
  <c r="K3724" i="27"/>
  <c r="L3724" i="27" s="1"/>
  <c r="W3723" i="27"/>
  <c r="X3723" i="27" s="1"/>
  <c r="Q3723" i="27"/>
  <c r="R3723" i="27" s="1"/>
  <c r="K3723" i="27"/>
  <c r="L3723" i="27" s="1"/>
  <c r="W3722" i="27"/>
  <c r="X3722" i="27" s="1"/>
  <c r="Q3722" i="27"/>
  <c r="R3722" i="27" s="1"/>
  <c r="K3722" i="27"/>
  <c r="L3722" i="27" s="1"/>
  <c r="W3721" i="27"/>
  <c r="X3721" i="27" s="1"/>
  <c r="Q3721" i="27"/>
  <c r="R3721" i="27" s="1"/>
  <c r="K3721" i="27"/>
  <c r="L3721" i="27" s="1"/>
  <c r="W3720" i="27"/>
  <c r="X3720" i="27" s="1"/>
  <c r="Q3720" i="27"/>
  <c r="R3720" i="27" s="1"/>
  <c r="K3720" i="27"/>
  <c r="L3720" i="27" s="1"/>
  <c r="W3719" i="27"/>
  <c r="X3719" i="27" s="1"/>
  <c r="Q3719" i="27"/>
  <c r="R3719" i="27" s="1"/>
  <c r="K3719" i="27"/>
  <c r="L3719" i="27" s="1"/>
  <c r="W3718" i="27"/>
  <c r="X3718" i="27" s="1"/>
  <c r="Q3718" i="27"/>
  <c r="R3718" i="27" s="1"/>
  <c r="K3718" i="27"/>
  <c r="L3718" i="27" s="1"/>
  <c r="W3717" i="27"/>
  <c r="X3717" i="27" s="1"/>
  <c r="Q3717" i="27"/>
  <c r="R3717" i="27" s="1"/>
  <c r="K3717" i="27"/>
  <c r="L3717" i="27" s="1"/>
  <c r="W3716" i="27"/>
  <c r="X3716" i="27" s="1"/>
  <c r="Q3716" i="27"/>
  <c r="R3716" i="27" s="1"/>
  <c r="K3716" i="27"/>
  <c r="L3716" i="27" s="1"/>
  <c r="W3715" i="27"/>
  <c r="X3715" i="27" s="1"/>
  <c r="Q3715" i="27"/>
  <c r="R3715" i="27" s="1"/>
  <c r="K3715" i="27"/>
  <c r="L3715" i="27" s="1"/>
  <c r="W3714" i="27"/>
  <c r="X3714" i="27" s="1"/>
  <c r="Q3714" i="27"/>
  <c r="R3714" i="27" s="1"/>
  <c r="K3714" i="27"/>
  <c r="L3714" i="27" s="1"/>
  <c r="W3713" i="27"/>
  <c r="X3713" i="27" s="1"/>
  <c r="Q3713" i="27"/>
  <c r="R3713" i="27" s="1"/>
  <c r="K3713" i="27"/>
  <c r="L3713" i="27" s="1"/>
  <c r="W3712" i="27"/>
  <c r="X3712" i="27" s="1"/>
  <c r="Q3712" i="27"/>
  <c r="R3712" i="27" s="1"/>
  <c r="K3712" i="27"/>
  <c r="L3712" i="27" s="1"/>
  <c r="W3711" i="27"/>
  <c r="X3711" i="27" s="1"/>
  <c r="Q3711" i="27"/>
  <c r="R3711" i="27" s="1"/>
  <c r="K3711" i="27"/>
  <c r="L3711" i="27" s="1"/>
  <c r="W3710" i="27"/>
  <c r="X3710" i="27" s="1"/>
  <c r="Q3710" i="27"/>
  <c r="R3710" i="27" s="1"/>
  <c r="K3710" i="27"/>
  <c r="L3710" i="27" s="1"/>
  <c r="W3709" i="27"/>
  <c r="X3709" i="27" s="1"/>
  <c r="Q3709" i="27"/>
  <c r="R3709" i="27" s="1"/>
  <c r="K3709" i="27"/>
  <c r="L3709" i="27" s="1"/>
  <c r="W3708" i="27"/>
  <c r="X3708" i="27" s="1"/>
  <c r="Q3708" i="27"/>
  <c r="R3708" i="27" s="1"/>
  <c r="K3708" i="27"/>
  <c r="L3708" i="27" s="1"/>
  <c r="W3707" i="27"/>
  <c r="X3707" i="27" s="1"/>
  <c r="Q3707" i="27"/>
  <c r="R3707" i="27" s="1"/>
  <c r="K3707" i="27"/>
  <c r="L3707" i="27" s="1"/>
  <c r="W3706" i="27"/>
  <c r="X3706" i="27" s="1"/>
  <c r="Q3706" i="27"/>
  <c r="R3706" i="27" s="1"/>
  <c r="K3706" i="27"/>
  <c r="L3706" i="27" s="1"/>
  <c r="W3705" i="27"/>
  <c r="X3705" i="27" s="1"/>
  <c r="Q3705" i="27"/>
  <c r="K3705" i="27"/>
  <c r="L3705" i="27" s="1"/>
  <c r="W3704" i="27"/>
  <c r="X3704" i="27" s="1"/>
  <c r="Q3704" i="27"/>
  <c r="R3704" i="27" s="1"/>
  <c r="K3704" i="27"/>
  <c r="L3704" i="27" s="1"/>
  <c r="W3703" i="27"/>
  <c r="X3703" i="27" s="1"/>
  <c r="Q3703" i="27"/>
  <c r="R3703" i="27" s="1"/>
  <c r="K3703" i="27"/>
  <c r="L3703" i="27" s="1"/>
  <c r="W3702" i="27"/>
  <c r="X3702" i="27" s="1"/>
  <c r="Q3702" i="27"/>
  <c r="R3702" i="27" s="1"/>
  <c r="K3702" i="27"/>
  <c r="L3702" i="27" s="1"/>
  <c r="W3701" i="27"/>
  <c r="X3701" i="27" s="1"/>
  <c r="Q3701" i="27"/>
  <c r="R3701" i="27" s="1"/>
  <c r="K3701" i="27"/>
  <c r="L3701" i="27" s="1"/>
  <c r="W3700" i="27"/>
  <c r="X3700" i="27" s="1"/>
  <c r="Q3700" i="27"/>
  <c r="R3700" i="27" s="1"/>
  <c r="K3700" i="27"/>
  <c r="L3700" i="27" s="1"/>
  <c r="W3699" i="27"/>
  <c r="X3699" i="27" s="1"/>
  <c r="Q3699" i="27"/>
  <c r="R3699" i="27" s="1"/>
  <c r="K3699" i="27"/>
  <c r="W3698" i="27"/>
  <c r="X3698" i="27" s="1"/>
  <c r="Q3698" i="27"/>
  <c r="R3698" i="27" s="1"/>
  <c r="K3698" i="27"/>
  <c r="L3698" i="27" s="1"/>
  <c r="W3697" i="27"/>
  <c r="X3697" i="27" s="1"/>
  <c r="Q3697" i="27"/>
  <c r="R3697" i="27" s="1"/>
  <c r="K3697" i="27"/>
  <c r="L3697" i="27" s="1"/>
  <c r="W3696" i="27"/>
  <c r="X3696" i="27" s="1"/>
  <c r="Q3696" i="27"/>
  <c r="R3696" i="27" s="1"/>
  <c r="K3696" i="27"/>
  <c r="W3695" i="27"/>
  <c r="Q3695" i="27"/>
  <c r="K3695" i="27"/>
  <c r="W3694" i="27"/>
  <c r="Q3694" i="27"/>
  <c r="K3694" i="27"/>
  <c r="W2029" i="27"/>
  <c r="X2029" i="27" s="1"/>
  <c r="Q2029" i="27"/>
  <c r="R2029" i="27" s="1"/>
  <c r="K2029" i="27"/>
  <c r="L2029" i="27" s="1"/>
  <c r="W2028" i="27"/>
  <c r="X2028" i="27" s="1"/>
  <c r="Q2028" i="27"/>
  <c r="R2028" i="27" s="1"/>
  <c r="K2028" i="27"/>
  <c r="L2028" i="27" s="1"/>
  <c r="W2027" i="27"/>
  <c r="X2027" i="27" s="1"/>
  <c r="Q2027" i="27"/>
  <c r="R2027" i="27" s="1"/>
  <c r="K2027" i="27"/>
  <c r="L2027" i="27" s="1"/>
  <c r="W2026" i="27"/>
  <c r="X2026" i="27" s="1"/>
  <c r="Q2026" i="27"/>
  <c r="R2026" i="27" s="1"/>
  <c r="K2026" i="27"/>
  <c r="L2026" i="27" s="1"/>
  <c r="W2025" i="27"/>
  <c r="X2025" i="27" s="1"/>
  <c r="Q2025" i="27"/>
  <c r="R2025" i="27" s="1"/>
  <c r="K2025" i="27"/>
  <c r="L2025" i="27" s="1"/>
  <c r="W2024" i="27"/>
  <c r="X2024" i="27" s="1"/>
  <c r="Q2024" i="27"/>
  <c r="R2024" i="27" s="1"/>
  <c r="K2024" i="27"/>
  <c r="L2024" i="27" s="1"/>
  <c r="W2023" i="27"/>
  <c r="X2023" i="27" s="1"/>
  <c r="Q2023" i="27"/>
  <c r="K2023" i="27"/>
  <c r="W2022" i="27"/>
  <c r="X2022" i="27" s="1"/>
  <c r="Q2022" i="27"/>
  <c r="R2022" i="27" s="1"/>
  <c r="K2022" i="27"/>
  <c r="W2021" i="27"/>
  <c r="X2021" i="27" s="1"/>
  <c r="Q2021" i="27"/>
  <c r="R2021" i="27" s="1"/>
  <c r="K2021" i="27"/>
  <c r="L2021" i="27" s="1"/>
  <c r="W2020" i="27"/>
  <c r="X2020" i="27" s="1"/>
  <c r="Q2020" i="27"/>
  <c r="R2020" i="27" s="1"/>
  <c r="K2020" i="27"/>
  <c r="L2020" i="27" s="1"/>
  <c r="W2019" i="27"/>
  <c r="X2019" i="27" s="1"/>
  <c r="Q2019" i="27"/>
  <c r="R2019" i="27" s="1"/>
  <c r="K2019" i="27"/>
  <c r="L2019" i="27" s="1"/>
  <c r="W2018" i="27"/>
  <c r="X2018" i="27" s="1"/>
  <c r="Q2018" i="27"/>
  <c r="R2018" i="27" s="1"/>
  <c r="K2018" i="27"/>
  <c r="L2018" i="27" s="1"/>
  <c r="W2017" i="27"/>
  <c r="X2017" i="27" s="1"/>
  <c r="Q2017" i="27"/>
  <c r="R2017" i="27" s="1"/>
  <c r="K2017" i="27"/>
  <c r="L2017" i="27" s="1"/>
  <c r="W2016" i="27"/>
  <c r="X2016" i="27" s="1"/>
  <c r="Q2016" i="27"/>
  <c r="R2016" i="27" s="1"/>
  <c r="K2016" i="27"/>
  <c r="L2016" i="27" s="1"/>
  <c r="W2015" i="27"/>
  <c r="X2015" i="27" s="1"/>
  <c r="Q2015" i="27"/>
  <c r="R2015" i="27" s="1"/>
  <c r="K2015" i="27"/>
  <c r="L2015" i="27" s="1"/>
  <c r="W2014" i="27"/>
  <c r="X2014" i="27" s="1"/>
  <c r="Q2014" i="27"/>
  <c r="R2014" i="27" s="1"/>
  <c r="K2014" i="27"/>
  <c r="W2013" i="27"/>
  <c r="X2013" i="27" s="1"/>
  <c r="Q2013" i="27"/>
  <c r="R2013" i="27" s="1"/>
  <c r="K2013" i="27"/>
  <c r="L2013" i="27" s="1"/>
  <c r="W2012" i="27"/>
  <c r="X2012" i="27" s="1"/>
  <c r="Q2012" i="27"/>
  <c r="R2012" i="27" s="1"/>
  <c r="K2012" i="27"/>
  <c r="L2012" i="27" s="1"/>
  <c r="W2011" i="27"/>
  <c r="X2011" i="27" s="1"/>
  <c r="Q2011" i="27"/>
  <c r="R2011" i="27" s="1"/>
  <c r="K2011" i="27"/>
  <c r="L2011" i="27" s="1"/>
  <c r="W2010" i="27"/>
  <c r="X2010" i="27" s="1"/>
  <c r="Q2010" i="27"/>
  <c r="R2010" i="27" s="1"/>
  <c r="K2010" i="27"/>
  <c r="L2010" i="27" s="1"/>
  <c r="W2009" i="27"/>
  <c r="X2009" i="27" s="1"/>
  <c r="Q2009" i="27"/>
  <c r="R2009" i="27" s="1"/>
  <c r="K2009" i="27"/>
  <c r="L2009" i="27" s="1"/>
  <c r="W2008" i="27"/>
  <c r="X2008" i="27" s="1"/>
  <c r="Q2008" i="27"/>
  <c r="R2008" i="27" s="1"/>
  <c r="K2008" i="27"/>
  <c r="L2008" i="27" s="1"/>
  <c r="W2007" i="27"/>
  <c r="X2007" i="27" s="1"/>
  <c r="Q2007" i="27"/>
  <c r="R2007" i="27" s="1"/>
  <c r="K2007" i="27"/>
  <c r="L2007" i="27" s="1"/>
  <c r="W2006" i="27"/>
  <c r="X2006" i="27" s="1"/>
  <c r="Q2006" i="27"/>
  <c r="R2006" i="27" s="1"/>
  <c r="K2006" i="27"/>
  <c r="W2005" i="27"/>
  <c r="X2005" i="27" s="1"/>
  <c r="Q2005" i="27"/>
  <c r="R2005" i="27" s="1"/>
  <c r="K2005" i="27"/>
  <c r="L2005" i="27" s="1"/>
  <c r="W2004" i="27"/>
  <c r="X2004" i="27" s="1"/>
  <c r="Q2004" i="27"/>
  <c r="R2004" i="27" s="1"/>
  <c r="K2004" i="27"/>
  <c r="L2004" i="27" s="1"/>
  <c r="W2003" i="27"/>
  <c r="X2003" i="27" s="1"/>
  <c r="Q2003" i="27"/>
  <c r="R2003" i="27" s="1"/>
  <c r="K2003" i="27"/>
  <c r="L2003" i="27" s="1"/>
  <c r="W2002" i="27"/>
  <c r="X2002" i="27" s="1"/>
  <c r="Q2002" i="27"/>
  <c r="R2002" i="27" s="1"/>
  <c r="K2002" i="27"/>
  <c r="L2002" i="27" s="1"/>
  <c r="W2001" i="27"/>
  <c r="X2001" i="27" s="1"/>
  <c r="Q2001" i="27"/>
  <c r="R2001" i="27" s="1"/>
  <c r="K2001" i="27"/>
  <c r="W2000" i="27"/>
  <c r="Q2000" i="27"/>
  <c r="R2000" i="27" s="1"/>
  <c r="K2000" i="27"/>
  <c r="L2000" i="27" s="1"/>
  <c r="W1999" i="27"/>
  <c r="X1999" i="27" s="1"/>
  <c r="Q1999" i="27"/>
  <c r="R1999" i="27" s="1"/>
  <c r="K1999" i="27"/>
  <c r="L1999" i="27" s="1"/>
  <c r="W1998" i="27"/>
  <c r="X1998" i="27" s="1"/>
  <c r="Q1998" i="27"/>
  <c r="R1998" i="27" s="1"/>
  <c r="K1998" i="27"/>
  <c r="W1997" i="27"/>
  <c r="X1997" i="27" s="1"/>
  <c r="Q1997" i="27"/>
  <c r="R1997" i="27" s="1"/>
  <c r="K1997" i="27"/>
  <c r="L1997" i="27" s="1"/>
  <c r="W1996" i="27"/>
  <c r="X1996" i="27" s="1"/>
  <c r="Q1996" i="27"/>
  <c r="R1996" i="27" s="1"/>
  <c r="K1996" i="27"/>
  <c r="L1996" i="27" s="1"/>
  <c r="W1995" i="27"/>
  <c r="X1995" i="27" s="1"/>
  <c r="Q1995" i="27"/>
  <c r="R1995" i="27" s="1"/>
  <c r="K1995" i="27"/>
  <c r="L1995" i="27" s="1"/>
  <c r="W1994" i="27"/>
  <c r="X1994" i="27" s="1"/>
  <c r="Q1994" i="27"/>
  <c r="R1994" i="27" s="1"/>
  <c r="K1994" i="27"/>
  <c r="L1994" i="27" s="1"/>
  <c r="W1993" i="27"/>
  <c r="X1993" i="27" s="1"/>
  <c r="Q1993" i="27"/>
  <c r="R1993" i="27" s="1"/>
  <c r="K1993" i="27"/>
  <c r="L1993" i="27" s="1"/>
  <c r="W1992" i="27"/>
  <c r="X1992" i="27" s="1"/>
  <c r="Q1992" i="27"/>
  <c r="R1992" i="27" s="1"/>
  <c r="K1992" i="27"/>
  <c r="W1991" i="27"/>
  <c r="X1991" i="27" s="1"/>
  <c r="Q1991" i="27"/>
  <c r="R1991" i="27" s="1"/>
  <c r="K1991" i="27"/>
  <c r="L1991" i="27" s="1"/>
  <c r="W1990" i="27"/>
  <c r="X1990" i="27" s="1"/>
  <c r="Q1990" i="27"/>
  <c r="R1990" i="27" s="1"/>
  <c r="K1990" i="27"/>
  <c r="W1989" i="27"/>
  <c r="X1989" i="27" s="1"/>
  <c r="Q1989" i="27"/>
  <c r="R1989" i="27" s="1"/>
  <c r="K1989" i="27"/>
  <c r="L1989" i="27" s="1"/>
  <c r="W1988" i="27"/>
  <c r="X1988" i="27" s="1"/>
  <c r="Q1988" i="27"/>
  <c r="R1988" i="27" s="1"/>
  <c r="K1988" i="27"/>
  <c r="L1988" i="27" s="1"/>
  <c r="W1987" i="27"/>
  <c r="X1987" i="27" s="1"/>
  <c r="Q1987" i="27"/>
  <c r="K1987" i="27"/>
  <c r="W1986" i="27"/>
  <c r="X1986" i="27" s="1"/>
  <c r="Q1986" i="27"/>
  <c r="R1986" i="27" s="1"/>
  <c r="K1986" i="27"/>
  <c r="L1986" i="27" s="1"/>
  <c r="W1985" i="27"/>
  <c r="X1985" i="27" s="1"/>
  <c r="Q1985" i="27"/>
  <c r="R1985" i="27" s="1"/>
  <c r="K1985" i="27"/>
  <c r="L1985" i="27" s="1"/>
  <c r="W1984" i="27"/>
  <c r="Q1984" i="27"/>
  <c r="R1984" i="27" s="1"/>
  <c r="K1984" i="27"/>
  <c r="W1983" i="27"/>
  <c r="X1983" i="27" s="1"/>
  <c r="Q1983" i="27"/>
  <c r="K1983" i="27"/>
  <c r="L1983" i="27" s="1"/>
  <c r="W1982" i="27"/>
  <c r="X1982" i="27" s="1"/>
  <c r="Q1982" i="27"/>
  <c r="R1982" i="27" s="1"/>
  <c r="K1982" i="27"/>
  <c r="W1981" i="27"/>
  <c r="Q1981" i="27"/>
  <c r="R1981" i="27" s="1"/>
  <c r="K1981" i="27"/>
  <c r="W1980" i="27"/>
  <c r="X1980" i="27" s="1"/>
  <c r="Q1980" i="27"/>
  <c r="R1980" i="27" s="1"/>
  <c r="K1980" i="27"/>
  <c r="L1980" i="27" s="1"/>
  <c r="W1979" i="27"/>
  <c r="Q1979" i="27"/>
  <c r="K1979" i="27"/>
  <c r="W1978" i="27"/>
  <c r="Q1978" i="27"/>
  <c r="K1978" i="27"/>
  <c r="W1977" i="27"/>
  <c r="X1977" i="27" s="1"/>
  <c r="Q1977" i="27"/>
  <c r="R1977" i="27" s="1"/>
  <c r="K1977" i="27"/>
  <c r="L1977" i="27" s="1"/>
  <c r="W1976" i="27"/>
  <c r="X1976" i="27" s="1"/>
  <c r="Q1976" i="27"/>
  <c r="R1976" i="27" s="1"/>
  <c r="K1976" i="27"/>
  <c r="L1976" i="27" s="1"/>
  <c r="W1975" i="27"/>
  <c r="X1975" i="27" s="1"/>
  <c r="Q1975" i="27"/>
  <c r="R1975" i="27" s="1"/>
  <c r="K1975" i="27"/>
  <c r="W1974" i="27"/>
  <c r="X1974" i="27" s="1"/>
  <c r="Q1974" i="27"/>
  <c r="R1974" i="27" s="1"/>
  <c r="K1974" i="27"/>
  <c r="L1974" i="27" s="1"/>
  <c r="W1973" i="27"/>
  <c r="X1973" i="27" s="1"/>
  <c r="Q1973" i="27"/>
  <c r="R1973" i="27" s="1"/>
  <c r="K1973" i="27"/>
  <c r="L1973" i="27" s="1"/>
  <c r="W1972" i="27"/>
  <c r="X1972" i="27" s="1"/>
  <c r="Q1972" i="27"/>
  <c r="R1972" i="27" s="1"/>
  <c r="K1972" i="27"/>
  <c r="L1972" i="27" s="1"/>
  <c r="W1971" i="27"/>
  <c r="X1971" i="27" s="1"/>
  <c r="Q1971" i="27"/>
  <c r="R1971" i="27" s="1"/>
  <c r="K1971" i="27"/>
  <c r="W1970" i="27"/>
  <c r="X1970" i="27" s="1"/>
  <c r="Q1970" i="27"/>
  <c r="R1970" i="27" s="1"/>
  <c r="K1970" i="27"/>
  <c r="L1970" i="27" s="1"/>
  <c r="W1969" i="27"/>
  <c r="X1969" i="27" s="1"/>
  <c r="Q1969" i="27"/>
  <c r="R1969" i="27" s="1"/>
  <c r="K1969" i="27"/>
  <c r="L1969" i="27" s="1"/>
  <c r="W1968" i="27"/>
  <c r="X1968" i="27" s="1"/>
  <c r="Q1968" i="27"/>
  <c r="R1968" i="27" s="1"/>
  <c r="K1968" i="27"/>
  <c r="L1968" i="27" s="1"/>
  <c r="W1967" i="27"/>
  <c r="X1967" i="27" s="1"/>
  <c r="Q1967" i="27"/>
  <c r="R1967" i="27" s="1"/>
  <c r="K1967" i="27"/>
  <c r="W1966" i="27"/>
  <c r="X1966" i="27" s="1"/>
  <c r="Q1966" i="27"/>
  <c r="R1966" i="27" s="1"/>
  <c r="K1966" i="27"/>
  <c r="L1966" i="27" s="1"/>
  <c r="W1965" i="27"/>
  <c r="X1965" i="27" s="1"/>
  <c r="Q1965" i="27"/>
  <c r="R1965" i="27" s="1"/>
  <c r="K1965" i="27"/>
  <c r="W1964" i="27"/>
  <c r="X1964" i="27" s="1"/>
  <c r="Q1964" i="27"/>
  <c r="R1964" i="27" s="1"/>
  <c r="K1964" i="27"/>
  <c r="L1964" i="27" s="1"/>
  <c r="W1963" i="27"/>
  <c r="X1963" i="27" s="1"/>
  <c r="Q1963" i="27"/>
  <c r="R1963" i="27" s="1"/>
  <c r="K1963" i="27"/>
  <c r="W1962" i="27"/>
  <c r="X1962" i="27" s="1"/>
  <c r="Q1962" i="27"/>
  <c r="R1962" i="27" s="1"/>
  <c r="K1962" i="27"/>
  <c r="L1962" i="27" s="1"/>
  <c r="W1961" i="27"/>
  <c r="X1961" i="27" s="1"/>
  <c r="Q1961" i="27"/>
  <c r="R1961" i="27" s="1"/>
  <c r="K1961" i="27"/>
  <c r="L1961" i="27" s="1"/>
  <c r="W1960" i="27"/>
  <c r="X1960" i="27" s="1"/>
  <c r="Q1960" i="27"/>
  <c r="R1960" i="27" s="1"/>
  <c r="K1960" i="27"/>
  <c r="L1960" i="27" s="1"/>
  <c r="W1959" i="27"/>
  <c r="X1959" i="27" s="1"/>
  <c r="Q1959" i="27"/>
  <c r="R1959" i="27" s="1"/>
  <c r="K1959" i="27"/>
  <c r="L1959" i="27" s="1"/>
  <c r="W1958" i="27"/>
  <c r="X1958" i="27" s="1"/>
  <c r="Q1958" i="27"/>
  <c r="R1958" i="27" s="1"/>
  <c r="K1958" i="27"/>
  <c r="L1958" i="27" s="1"/>
  <c r="W1957" i="27"/>
  <c r="X1957" i="27" s="1"/>
  <c r="Q1957" i="27"/>
  <c r="R1957" i="27" s="1"/>
  <c r="K1957" i="27"/>
  <c r="L1957" i="27" s="1"/>
  <c r="W1956" i="27"/>
  <c r="X1956" i="27" s="1"/>
  <c r="Q1956" i="27"/>
  <c r="R1956" i="27" s="1"/>
  <c r="K1956" i="27"/>
  <c r="L1956" i="27" s="1"/>
  <c r="W1955" i="27"/>
  <c r="X1955" i="27" s="1"/>
  <c r="Q1955" i="27"/>
  <c r="R1955" i="27" s="1"/>
  <c r="K1955" i="27"/>
  <c r="W1954" i="27"/>
  <c r="X1954" i="27" s="1"/>
  <c r="Q1954" i="27"/>
  <c r="R1954" i="27" s="1"/>
  <c r="K1954" i="27"/>
  <c r="L1954" i="27" s="1"/>
  <c r="W1953" i="27"/>
  <c r="X1953" i="27" s="1"/>
  <c r="Q1953" i="27"/>
  <c r="R1953" i="27" s="1"/>
  <c r="K1953" i="27"/>
  <c r="L1953" i="27" s="1"/>
  <c r="W1952" i="27"/>
  <c r="X1952" i="27" s="1"/>
  <c r="Q1952" i="27"/>
  <c r="R1952" i="27" s="1"/>
  <c r="K1952" i="27"/>
  <c r="L1952" i="27" s="1"/>
  <c r="W1951" i="27"/>
  <c r="X1951" i="27" s="1"/>
  <c r="Q1951" i="27"/>
  <c r="R1951" i="27" s="1"/>
  <c r="K1951" i="27"/>
  <c r="W1950" i="27"/>
  <c r="X1950" i="27" s="1"/>
  <c r="Q1950" i="27"/>
  <c r="R1950" i="27" s="1"/>
  <c r="K1950" i="27"/>
  <c r="L1950" i="27" s="1"/>
  <c r="W1949" i="27"/>
  <c r="X1949" i="27" s="1"/>
  <c r="Q1949" i="27"/>
  <c r="R1949" i="27" s="1"/>
  <c r="K1949" i="27"/>
  <c r="L1949" i="27" s="1"/>
  <c r="W1948" i="27"/>
  <c r="X1948" i="27" s="1"/>
  <c r="Q1948" i="27"/>
  <c r="R1948" i="27" s="1"/>
  <c r="K1948" i="27"/>
  <c r="L1948" i="27" s="1"/>
  <c r="W1947" i="27"/>
  <c r="X1947" i="27" s="1"/>
  <c r="Q1947" i="27"/>
  <c r="R1947" i="27" s="1"/>
  <c r="K1947" i="27"/>
  <c r="W1946" i="27"/>
  <c r="X1946" i="27" s="1"/>
  <c r="Q1946" i="27"/>
  <c r="R1946" i="27" s="1"/>
  <c r="K1946" i="27"/>
  <c r="L1946" i="27" s="1"/>
  <c r="W1945" i="27"/>
  <c r="X1945" i="27" s="1"/>
  <c r="Q1945" i="27"/>
  <c r="R1945" i="27" s="1"/>
  <c r="K1945" i="27"/>
  <c r="L1945" i="27" s="1"/>
  <c r="W1944" i="27"/>
  <c r="X1944" i="27" s="1"/>
  <c r="Q1944" i="27"/>
  <c r="R1944" i="27" s="1"/>
  <c r="K1944" i="27"/>
  <c r="W1943" i="27"/>
  <c r="X1943" i="27" s="1"/>
  <c r="Q1943" i="27"/>
  <c r="R1943" i="27" s="1"/>
  <c r="K1943" i="27"/>
  <c r="L1943" i="27" s="1"/>
  <c r="W1942" i="27"/>
  <c r="X1942" i="27" s="1"/>
  <c r="Q1942" i="27"/>
  <c r="R1942" i="27" s="1"/>
  <c r="K1942" i="27"/>
  <c r="L1942" i="27" s="1"/>
  <c r="W1941" i="27"/>
  <c r="X1941" i="27" s="1"/>
  <c r="Q1941" i="27"/>
  <c r="R1941" i="27" s="1"/>
  <c r="K1941" i="27"/>
  <c r="L1941" i="27" s="1"/>
  <c r="W1940" i="27"/>
  <c r="X1940" i="27" s="1"/>
  <c r="Q1940" i="27"/>
  <c r="R1940" i="27" s="1"/>
  <c r="K1940" i="27"/>
  <c r="L1940" i="27" s="1"/>
  <c r="W1939" i="27"/>
  <c r="X1939" i="27" s="1"/>
  <c r="Q1939" i="27"/>
  <c r="R1939" i="27" s="1"/>
  <c r="K1939" i="27"/>
  <c r="L1939" i="27" s="1"/>
  <c r="W1938" i="27"/>
  <c r="X1938" i="27" s="1"/>
  <c r="Q1938" i="27"/>
  <c r="R1938" i="27" s="1"/>
  <c r="K1938" i="27"/>
  <c r="L1938" i="27" s="1"/>
  <c r="W1937" i="27"/>
  <c r="X1937" i="27" s="1"/>
  <c r="Q1937" i="27"/>
  <c r="R1937" i="27" s="1"/>
  <c r="K1937" i="27"/>
  <c r="W1936" i="27"/>
  <c r="X1936" i="27" s="1"/>
  <c r="Q1936" i="27"/>
  <c r="R1936" i="27" s="1"/>
  <c r="K1936" i="27"/>
  <c r="W1935" i="27"/>
  <c r="X1935" i="27" s="1"/>
  <c r="Q1935" i="27"/>
  <c r="R1935" i="27" s="1"/>
  <c r="K1935" i="27"/>
  <c r="W1934" i="27"/>
  <c r="X1934" i="27" s="1"/>
  <c r="Q1934" i="27"/>
  <c r="R1934" i="27" s="1"/>
  <c r="K1934" i="27"/>
  <c r="L1934" i="27" s="1"/>
  <c r="W1933" i="27"/>
  <c r="X1933" i="27" s="1"/>
  <c r="Q1933" i="27"/>
  <c r="R1933" i="27" s="1"/>
  <c r="K1933" i="27"/>
  <c r="W1932" i="27"/>
  <c r="X1932" i="27" s="1"/>
  <c r="Q1932" i="27"/>
  <c r="R1932" i="27" s="1"/>
  <c r="K1932" i="27"/>
  <c r="L1932" i="27" s="1"/>
  <c r="W1931" i="27"/>
  <c r="X1931" i="27" s="1"/>
  <c r="Q1931" i="27"/>
  <c r="R1931" i="27" s="1"/>
  <c r="K1931" i="27"/>
  <c r="W1930" i="27"/>
  <c r="X1930" i="27" s="1"/>
  <c r="Q1930" i="27"/>
  <c r="R1930" i="27" s="1"/>
  <c r="K1930" i="27"/>
  <c r="L1930" i="27" s="1"/>
  <c r="W1929" i="27"/>
  <c r="Q1929" i="27"/>
  <c r="R1929" i="27" s="1"/>
  <c r="K1929" i="27"/>
  <c r="L1929" i="27" s="1"/>
  <c r="W1928" i="27"/>
  <c r="Q1928" i="27"/>
  <c r="R1928" i="27" s="1"/>
  <c r="K1928" i="27"/>
  <c r="W1927" i="27"/>
  <c r="Q1927" i="27"/>
  <c r="K1927" i="27"/>
  <c r="W1926" i="27"/>
  <c r="Q1926" i="27"/>
  <c r="K1926" i="27"/>
  <c r="W1717" i="27"/>
  <c r="X1717" i="27" s="1"/>
  <c r="Q1717" i="27"/>
  <c r="R1717" i="27" s="1"/>
  <c r="K1717" i="27"/>
  <c r="L1717" i="27" s="1"/>
  <c r="W1716" i="27"/>
  <c r="X1716" i="27" s="1"/>
  <c r="Q1716" i="27"/>
  <c r="R1716" i="27" s="1"/>
  <c r="K1716" i="27"/>
  <c r="L1716" i="27" s="1"/>
  <c r="W1715" i="27"/>
  <c r="X1715" i="27" s="1"/>
  <c r="Q1715" i="27"/>
  <c r="R1715" i="27" s="1"/>
  <c r="K1715" i="27"/>
  <c r="L1715" i="27" s="1"/>
  <c r="W1714" i="27"/>
  <c r="X1714" i="27" s="1"/>
  <c r="Q1714" i="27"/>
  <c r="R1714" i="27" s="1"/>
  <c r="K1714" i="27"/>
  <c r="L1714" i="27" s="1"/>
  <c r="W1713" i="27"/>
  <c r="X1713" i="27" s="1"/>
  <c r="Q1713" i="27"/>
  <c r="R1713" i="27" s="1"/>
  <c r="K1713" i="27"/>
  <c r="W1712" i="27"/>
  <c r="X1712" i="27" s="1"/>
  <c r="Q1712" i="27"/>
  <c r="R1712" i="27" s="1"/>
  <c r="K1712" i="27"/>
  <c r="L1712" i="27" s="1"/>
  <c r="W1711" i="27"/>
  <c r="X1711" i="27" s="1"/>
  <c r="Q1711" i="27"/>
  <c r="R1711" i="27" s="1"/>
  <c r="K1711" i="27"/>
  <c r="W1710" i="27"/>
  <c r="X1710" i="27" s="1"/>
  <c r="Q1710" i="27"/>
  <c r="R1710" i="27" s="1"/>
  <c r="K1710" i="27"/>
  <c r="L1710" i="27" s="1"/>
  <c r="W1709" i="27"/>
  <c r="X1709" i="27" s="1"/>
  <c r="Q1709" i="27"/>
  <c r="R1709" i="27" s="1"/>
  <c r="K1709" i="27"/>
  <c r="W1708" i="27"/>
  <c r="X1708" i="27" s="1"/>
  <c r="Q1708" i="27"/>
  <c r="R1708" i="27" s="1"/>
  <c r="K1708" i="27"/>
  <c r="L1708" i="27" s="1"/>
  <c r="W1707" i="27"/>
  <c r="X1707" i="27" s="1"/>
  <c r="Q1707" i="27"/>
  <c r="R1707" i="27" s="1"/>
  <c r="K1707" i="27"/>
  <c r="W1706" i="27"/>
  <c r="X1706" i="27" s="1"/>
  <c r="Q1706" i="27"/>
  <c r="R1706" i="27" s="1"/>
  <c r="K1706" i="27"/>
  <c r="L1706" i="27" s="1"/>
  <c r="W1705" i="27"/>
  <c r="X1705" i="27" s="1"/>
  <c r="Q1705" i="27"/>
  <c r="R1705" i="27" s="1"/>
  <c r="K1705" i="27"/>
  <c r="L1705" i="27" s="1"/>
  <c r="W1704" i="27"/>
  <c r="X1704" i="27" s="1"/>
  <c r="Q1704" i="27"/>
  <c r="R1704" i="27" s="1"/>
  <c r="K1704" i="27"/>
  <c r="L1704" i="27" s="1"/>
  <c r="W1703" i="27"/>
  <c r="X1703" i="27" s="1"/>
  <c r="Q1703" i="27"/>
  <c r="R1703" i="27" s="1"/>
  <c r="K1703" i="27"/>
  <c r="W1702" i="27"/>
  <c r="X1702" i="27" s="1"/>
  <c r="Q1702" i="27"/>
  <c r="R1702" i="27" s="1"/>
  <c r="K1702" i="27"/>
  <c r="L1702" i="27" s="1"/>
  <c r="W1701" i="27"/>
  <c r="X1701" i="27" s="1"/>
  <c r="Q1701" i="27"/>
  <c r="R1701" i="27" s="1"/>
  <c r="K1701" i="27"/>
  <c r="L1701" i="27" s="1"/>
  <c r="W1700" i="27"/>
  <c r="X1700" i="27" s="1"/>
  <c r="Q1700" i="27"/>
  <c r="R1700" i="27" s="1"/>
  <c r="K1700" i="27"/>
  <c r="L1700" i="27" s="1"/>
  <c r="W1699" i="27"/>
  <c r="X1699" i="27" s="1"/>
  <c r="Q1699" i="27"/>
  <c r="R1699" i="27" s="1"/>
  <c r="K1699" i="27"/>
  <c r="W1698" i="27"/>
  <c r="X1698" i="27" s="1"/>
  <c r="Q1698" i="27"/>
  <c r="R1698" i="27" s="1"/>
  <c r="K1698" i="27"/>
  <c r="L1698" i="27" s="1"/>
  <c r="W1697" i="27"/>
  <c r="X1697" i="27" s="1"/>
  <c r="Q1697" i="27"/>
  <c r="R1697" i="27" s="1"/>
  <c r="K1697" i="27"/>
  <c r="W1696" i="27"/>
  <c r="X1696" i="27" s="1"/>
  <c r="Q1696" i="27"/>
  <c r="R1696" i="27" s="1"/>
  <c r="K1696" i="27"/>
  <c r="L1696" i="27" s="1"/>
  <c r="W1695" i="27"/>
  <c r="X1695" i="27" s="1"/>
  <c r="Q1695" i="27"/>
  <c r="R1695" i="27" s="1"/>
  <c r="K1695" i="27"/>
  <c r="W1694" i="27"/>
  <c r="X1694" i="27" s="1"/>
  <c r="Q1694" i="27"/>
  <c r="R1694" i="27" s="1"/>
  <c r="K1694" i="27"/>
  <c r="L1694" i="27" s="1"/>
  <c r="W1693" i="27"/>
  <c r="X1693" i="27" s="1"/>
  <c r="Q1693" i="27"/>
  <c r="R1693" i="27" s="1"/>
  <c r="K1693" i="27"/>
  <c r="W1692" i="27"/>
  <c r="X1692" i="27" s="1"/>
  <c r="Q1692" i="27"/>
  <c r="R1692" i="27" s="1"/>
  <c r="K1692" i="27"/>
  <c r="L1692" i="27" s="1"/>
  <c r="W1691" i="27"/>
  <c r="X1691" i="27" s="1"/>
  <c r="Q1691" i="27"/>
  <c r="R1691" i="27" s="1"/>
  <c r="K1691" i="27"/>
  <c r="W1690" i="27"/>
  <c r="X1690" i="27" s="1"/>
  <c r="Q1690" i="27"/>
  <c r="R1690" i="27" s="1"/>
  <c r="K1690" i="27"/>
  <c r="L1690" i="27" s="1"/>
  <c r="W1689" i="27"/>
  <c r="X1689" i="27" s="1"/>
  <c r="Q1689" i="27"/>
  <c r="K1689" i="27"/>
  <c r="W1688" i="27"/>
  <c r="X1688" i="27" s="1"/>
  <c r="Q1688" i="27"/>
  <c r="R1688" i="27" s="1"/>
  <c r="K1688" i="27"/>
  <c r="L1688" i="27" s="1"/>
  <c r="W1687" i="27"/>
  <c r="X1687" i="27" s="1"/>
  <c r="Q1687" i="27"/>
  <c r="R1687" i="27" s="1"/>
  <c r="K1687" i="27"/>
  <c r="W1686" i="27"/>
  <c r="X1686" i="27" s="1"/>
  <c r="Q1686" i="27"/>
  <c r="R1686" i="27" s="1"/>
  <c r="K1686" i="27"/>
  <c r="L1686" i="27" s="1"/>
  <c r="W1685" i="27"/>
  <c r="X1685" i="27" s="1"/>
  <c r="Q1685" i="27"/>
  <c r="R1685" i="27" s="1"/>
  <c r="K1685" i="27"/>
  <c r="W1684" i="27"/>
  <c r="X1684" i="27" s="1"/>
  <c r="Q1684" i="27"/>
  <c r="R1684" i="27" s="1"/>
  <c r="K1684" i="27"/>
  <c r="L1684" i="27" s="1"/>
  <c r="W1683" i="27"/>
  <c r="X1683" i="27" s="1"/>
  <c r="Q1683" i="27"/>
  <c r="R1683" i="27" s="1"/>
  <c r="K1683" i="27"/>
  <c r="W1682" i="27"/>
  <c r="X1682" i="27" s="1"/>
  <c r="Q1682" i="27"/>
  <c r="R1682" i="27" s="1"/>
  <c r="K1682" i="27"/>
  <c r="L1682" i="27" s="1"/>
  <c r="W1681" i="27"/>
  <c r="X1681" i="27" s="1"/>
  <c r="Q1681" i="27"/>
  <c r="R1681" i="27" s="1"/>
  <c r="K1681" i="27"/>
  <c r="W1680" i="27"/>
  <c r="X1680" i="27" s="1"/>
  <c r="Q1680" i="27"/>
  <c r="R1680" i="27" s="1"/>
  <c r="K1680" i="27"/>
  <c r="L1680" i="27" s="1"/>
  <c r="W1679" i="27"/>
  <c r="X1679" i="27" s="1"/>
  <c r="Q1679" i="27"/>
  <c r="R1679" i="27" s="1"/>
  <c r="K1679" i="27"/>
  <c r="L1679" i="27" s="1"/>
  <c r="W1678" i="27"/>
  <c r="X1678" i="27" s="1"/>
  <c r="Q1678" i="27"/>
  <c r="R1678" i="27" s="1"/>
  <c r="K1678" i="27"/>
  <c r="L1678" i="27" s="1"/>
  <c r="W1677" i="27"/>
  <c r="X1677" i="27" s="1"/>
  <c r="Q1677" i="27"/>
  <c r="R1677" i="27" s="1"/>
  <c r="K1677" i="27"/>
  <c r="W1676" i="27"/>
  <c r="X1676" i="27" s="1"/>
  <c r="Q1676" i="27"/>
  <c r="R1676" i="27" s="1"/>
  <c r="K1676" i="27"/>
  <c r="L1676" i="27" s="1"/>
  <c r="W1675" i="27"/>
  <c r="X1675" i="27" s="1"/>
  <c r="Q1675" i="27"/>
  <c r="R1675" i="27" s="1"/>
  <c r="K1675" i="27"/>
  <c r="W1674" i="27"/>
  <c r="X1674" i="27" s="1"/>
  <c r="Q1674" i="27"/>
  <c r="R1674" i="27" s="1"/>
  <c r="K1674" i="27"/>
  <c r="L1674" i="27" s="1"/>
  <c r="W1673" i="27"/>
  <c r="X1673" i="27" s="1"/>
  <c r="Q1673" i="27"/>
  <c r="R1673" i="27" s="1"/>
  <c r="K1673" i="27"/>
  <c r="L1673" i="27" s="1"/>
  <c r="W1672" i="27"/>
  <c r="X1672" i="27" s="1"/>
  <c r="Q1672" i="27"/>
  <c r="R1672" i="27" s="1"/>
  <c r="K1672" i="27"/>
  <c r="L1672" i="27" s="1"/>
  <c r="W1671" i="27"/>
  <c r="X1671" i="27" s="1"/>
  <c r="Q1671" i="27"/>
  <c r="R1671" i="27" s="1"/>
  <c r="K1671" i="27"/>
  <c r="L1671" i="27" s="1"/>
  <c r="W1670" i="27"/>
  <c r="X1670" i="27" s="1"/>
  <c r="Q1670" i="27"/>
  <c r="R1670" i="27" s="1"/>
  <c r="K1670" i="27"/>
  <c r="L1670" i="27" s="1"/>
  <c r="W1669" i="27"/>
  <c r="X1669" i="27" s="1"/>
  <c r="Q1669" i="27"/>
  <c r="R1669" i="27" s="1"/>
  <c r="K1669" i="27"/>
  <c r="W1668" i="27"/>
  <c r="X1668" i="27" s="1"/>
  <c r="Q1668" i="27"/>
  <c r="R1668" i="27" s="1"/>
  <c r="K1668" i="27"/>
  <c r="L1668" i="27" s="1"/>
  <c r="W1667" i="27"/>
  <c r="Q1667" i="27"/>
  <c r="K1667" i="27"/>
  <c r="W1666" i="27"/>
  <c r="Q1666" i="27"/>
  <c r="K1666" i="27"/>
  <c r="W1613" i="27"/>
  <c r="X1613" i="27" s="1"/>
  <c r="Q1613" i="27"/>
  <c r="R1613" i="27" s="1"/>
  <c r="K1613" i="27"/>
  <c r="W1612" i="27"/>
  <c r="X1612" i="27" s="1"/>
  <c r="Q1612" i="27"/>
  <c r="R1612" i="27" s="1"/>
  <c r="K1612" i="27"/>
  <c r="L1612" i="27" s="1"/>
  <c r="W1611" i="27"/>
  <c r="X1611" i="27" s="1"/>
  <c r="Q1611" i="27"/>
  <c r="R1611" i="27" s="1"/>
  <c r="K1611" i="27"/>
  <c r="W1610" i="27"/>
  <c r="X1610" i="27" s="1"/>
  <c r="Q1610" i="27"/>
  <c r="R1610" i="27" s="1"/>
  <c r="K1610" i="27"/>
  <c r="L1610" i="27" s="1"/>
  <c r="W1609" i="27"/>
  <c r="X1609" i="27" s="1"/>
  <c r="Q1609" i="27"/>
  <c r="R1609" i="27" s="1"/>
  <c r="K1609" i="27"/>
  <c r="W1608" i="27"/>
  <c r="X1608" i="27" s="1"/>
  <c r="Q1608" i="27"/>
  <c r="R1608" i="27" s="1"/>
  <c r="K1608" i="27"/>
  <c r="L1608" i="27" s="1"/>
  <c r="W1607" i="27"/>
  <c r="X1607" i="27" s="1"/>
  <c r="Q1607" i="27"/>
  <c r="K1607" i="27"/>
  <c r="W1606" i="27"/>
  <c r="X1606" i="27" s="1"/>
  <c r="Q1606" i="27"/>
  <c r="R1606" i="27" s="1"/>
  <c r="K1606" i="27"/>
  <c r="L1606" i="27" s="1"/>
  <c r="W1605" i="27"/>
  <c r="X1605" i="27" s="1"/>
  <c r="Q1605" i="27"/>
  <c r="R1605" i="27" s="1"/>
  <c r="K1605" i="27"/>
  <c r="L1605" i="27" s="1"/>
  <c r="W1604" i="27"/>
  <c r="X1604" i="27" s="1"/>
  <c r="Q1604" i="27"/>
  <c r="R1604" i="27" s="1"/>
  <c r="K1604" i="27"/>
  <c r="L1604" i="27" s="1"/>
  <c r="W1603" i="27"/>
  <c r="X1603" i="27" s="1"/>
  <c r="Q1603" i="27"/>
  <c r="R1603" i="27" s="1"/>
  <c r="K1603" i="27"/>
  <c r="L1603" i="27" s="1"/>
  <c r="W1602" i="27"/>
  <c r="X1602" i="27" s="1"/>
  <c r="Q1602" i="27"/>
  <c r="R1602" i="27" s="1"/>
  <c r="K1602" i="27"/>
  <c r="L1602" i="27" s="1"/>
  <c r="W1601" i="27"/>
  <c r="X1601" i="27" s="1"/>
  <c r="Q1601" i="27"/>
  <c r="R1601" i="27" s="1"/>
  <c r="K1601" i="27"/>
  <c r="W1600" i="27"/>
  <c r="X1600" i="27" s="1"/>
  <c r="Q1600" i="27"/>
  <c r="R1600" i="27" s="1"/>
  <c r="K1600" i="27"/>
  <c r="L1600" i="27" s="1"/>
  <c r="W1599" i="27"/>
  <c r="X1599" i="27" s="1"/>
  <c r="Q1599" i="27"/>
  <c r="R1599" i="27" s="1"/>
  <c r="K1599" i="27"/>
  <c r="W1598" i="27"/>
  <c r="X1598" i="27" s="1"/>
  <c r="Q1598" i="27"/>
  <c r="R1598" i="27" s="1"/>
  <c r="K1598" i="27"/>
  <c r="L1598" i="27" s="1"/>
  <c r="W1597" i="27"/>
  <c r="X1597" i="27" s="1"/>
  <c r="Q1597" i="27"/>
  <c r="R1597" i="27" s="1"/>
  <c r="K1597" i="27"/>
  <c r="W1596" i="27"/>
  <c r="X1596" i="27" s="1"/>
  <c r="Q1596" i="27"/>
  <c r="R1596" i="27" s="1"/>
  <c r="K1596" i="27"/>
  <c r="L1596" i="27" s="1"/>
  <c r="W1595" i="27"/>
  <c r="X1595" i="27" s="1"/>
  <c r="Q1595" i="27"/>
  <c r="R1595" i="27" s="1"/>
  <c r="K1595" i="27"/>
  <c r="W1594" i="27"/>
  <c r="X1594" i="27" s="1"/>
  <c r="Q1594" i="27"/>
  <c r="R1594" i="27" s="1"/>
  <c r="K1594" i="27"/>
  <c r="L1594" i="27" s="1"/>
  <c r="W1593" i="27"/>
  <c r="X1593" i="27" s="1"/>
  <c r="Q1593" i="27"/>
  <c r="R1593" i="27" s="1"/>
  <c r="K1593" i="27"/>
  <c r="W1592" i="27"/>
  <c r="X1592" i="27" s="1"/>
  <c r="Q1592" i="27"/>
  <c r="R1592" i="27" s="1"/>
  <c r="K1592" i="27"/>
  <c r="L1592" i="27" s="1"/>
  <c r="W1591" i="27"/>
  <c r="X1591" i="27" s="1"/>
  <c r="Q1591" i="27"/>
  <c r="R1591" i="27" s="1"/>
  <c r="K1591" i="27"/>
  <c r="W1590" i="27"/>
  <c r="X1590" i="27" s="1"/>
  <c r="Q1590" i="27"/>
  <c r="R1590" i="27" s="1"/>
  <c r="K1590" i="27"/>
  <c r="L1590" i="27" s="1"/>
  <c r="W1589" i="27"/>
  <c r="X1589" i="27" s="1"/>
  <c r="Q1589" i="27"/>
  <c r="R1589" i="27" s="1"/>
  <c r="K1589" i="27"/>
  <c r="L1589" i="27" s="1"/>
  <c r="W1588" i="27"/>
  <c r="Q1588" i="27"/>
  <c r="R1588" i="27" s="1"/>
  <c r="K1588" i="27"/>
  <c r="L1588" i="27" s="1"/>
  <c r="W1587" i="27"/>
  <c r="X1587" i="27" s="1"/>
  <c r="Q1587" i="27"/>
  <c r="R1587" i="27" s="1"/>
  <c r="K1587" i="27"/>
  <c r="L1587" i="27" s="1"/>
  <c r="W1586" i="27"/>
  <c r="X1586" i="27" s="1"/>
  <c r="Q1586" i="27"/>
  <c r="R1586" i="27" s="1"/>
  <c r="K1586" i="27"/>
  <c r="L1586" i="27" s="1"/>
  <c r="W1585" i="27"/>
  <c r="X1585" i="27" s="1"/>
  <c r="Q1585" i="27"/>
  <c r="R1585" i="27" s="1"/>
  <c r="K1585" i="27"/>
  <c r="W1584" i="27"/>
  <c r="X1584" i="27" s="1"/>
  <c r="Q1584" i="27"/>
  <c r="R1584" i="27" s="1"/>
  <c r="K1584" i="27"/>
  <c r="L1584" i="27" s="1"/>
  <c r="W1583" i="27"/>
  <c r="X1583" i="27" s="1"/>
  <c r="Q1583" i="27"/>
  <c r="R1583" i="27" s="1"/>
  <c r="K1583" i="27"/>
  <c r="W1582" i="27"/>
  <c r="X1582" i="27" s="1"/>
  <c r="Q1582" i="27"/>
  <c r="R1582" i="27" s="1"/>
  <c r="K1582" i="27"/>
  <c r="L1582" i="27" s="1"/>
  <c r="W1581" i="27"/>
  <c r="X1581" i="27" s="1"/>
  <c r="Q1581" i="27"/>
  <c r="R1581" i="27" s="1"/>
  <c r="K1581" i="27"/>
  <c r="W1580" i="27"/>
  <c r="X1580" i="27" s="1"/>
  <c r="Q1580" i="27"/>
  <c r="R1580" i="27" s="1"/>
  <c r="K1580" i="27"/>
  <c r="L1580" i="27" s="1"/>
  <c r="W1579" i="27"/>
  <c r="X1579" i="27" s="1"/>
  <c r="Q1579" i="27"/>
  <c r="R1579" i="27" s="1"/>
  <c r="K1579" i="27"/>
  <c r="W1578" i="27"/>
  <c r="X1578" i="27" s="1"/>
  <c r="Q1578" i="27"/>
  <c r="R1578" i="27" s="1"/>
  <c r="K1578" i="27"/>
  <c r="L1578" i="27" s="1"/>
  <c r="W1577" i="27"/>
  <c r="X1577" i="27" s="1"/>
  <c r="Q1577" i="27"/>
  <c r="R1577" i="27" s="1"/>
  <c r="K1577" i="27"/>
  <c r="W1576" i="27"/>
  <c r="X1576" i="27" s="1"/>
  <c r="Q1576" i="27"/>
  <c r="R1576" i="27" s="1"/>
  <c r="K1576" i="27"/>
  <c r="L1576" i="27" s="1"/>
  <c r="W1575" i="27"/>
  <c r="X1575" i="27" s="1"/>
  <c r="Q1575" i="27"/>
  <c r="K1575" i="27"/>
  <c r="W1574" i="27"/>
  <c r="X1574" i="27" s="1"/>
  <c r="Q1574" i="27"/>
  <c r="R1574" i="27" s="1"/>
  <c r="K1574" i="27"/>
  <c r="L1574" i="27" s="1"/>
  <c r="W1573" i="27"/>
  <c r="X1573" i="27" s="1"/>
  <c r="Q1573" i="27"/>
  <c r="R1573" i="27" s="1"/>
  <c r="K1573" i="27"/>
  <c r="L1573" i="27" s="1"/>
  <c r="W1572" i="27"/>
  <c r="X1572" i="27" s="1"/>
  <c r="Q1572" i="27"/>
  <c r="R1572" i="27" s="1"/>
  <c r="K1572" i="27"/>
  <c r="L1572" i="27" s="1"/>
  <c r="W1571" i="27"/>
  <c r="X1571" i="27" s="1"/>
  <c r="Q1571" i="27"/>
  <c r="R1571" i="27" s="1"/>
  <c r="K1571" i="27"/>
  <c r="L1571" i="27" s="1"/>
  <c r="W1570" i="27"/>
  <c r="X1570" i="27" s="1"/>
  <c r="Q1570" i="27"/>
  <c r="R1570" i="27" s="1"/>
  <c r="K1570" i="27"/>
  <c r="L1570" i="27" s="1"/>
  <c r="W1569" i="27"/>
  <c r="X1569" i="27" s="1"/>
  <c r="Q1569" i="27"/>
  <c r="R1569" i="27" s="1"/>
  <c r="K1569" i="27"/>
  <c r="W1568" i="27"/>
  <c r="X1568" i="27" s="1"/>
  <c r="Q1568" i="27"/>
  <c r="R1568" i="27" s="1"/>
  <c r="K1568" i="27"/>
  <c r="L1568" i="27" s="1"/>
  <c r="W1567" i="27"/>
  <c r="X1567" i="27" s="1"/>
  <c r="Q1567" i="27"/>
  <c r="K1567" i="27"/>
  <c r="W1566" i="27"/>
  <c r="X1566" i="27" s="1"/>
  <c r="Q1566" i="27"/>
  <c r="R1566" i="27" s="1"/>
  <c r="K1566" i="27"/>
  <c r="L1566" i="27" s="1"/>
  <c r="W1565" i="27"/>
  <c r="X1565" i="27" s="1"/>
  <c r="Q1565" i="27"/>
  <c r="R1565" i="27" s="1"/>
  <c r="K1565" i="27"/>
  <c r="W1564" i="27"/>
  <c r="Q1564" i="27"/>
  <c r="R1564" i="27" s="1"/>
  <c r="K1564" i="27"/>
  <c r="W1563" i="27"/>
  <c r="Q1563" i="27"/>
  <c r="K1563" i="27"/>
  <c r="W1562" i="27"/>
  <c r="Q1562" i="27"/>
  <c r="K1562" i="27"/>
  <c r="W1561" i="27"/>
  <c r="X1561" i="27" s="1"/>
  <c r="Q1561" i="27"/>
  <c r="R1561" i="27" s="1"/>
  <c r="K1561" i="27"/>
  <c r="W1560" i="27"/>
  <c r="X1560" i="27" s="1"/>
  <c r="Q1560" i="27"/>
  <c r="R1560" i="27" s="1"/>
  <c r="K1560" i="27"/>
  <c r="L1560" i="27" s="1"/>
  <c r="W1559" i="27"/>
  <c r="X1559" i="27" s="1"/>
  <c r="Q1559" i="27"/>
  <c r="R1559" i="27" s="1"/>
  <c r="K1559" i="27"/>
  <c r="W1558" i="27"/>
  <c r="X1558" i="27" s="1"/>
  <c r="Q1558" i="27"/>
  <c r="R1558" i="27" s="1"/>
  <c r="K1558" i="27"/>
  <c r="L1558" i="27" s="1"/>
  <c r="W1557" i="27"/>
  <c r="X1557" i="27" s="1"/>
  <c r="Q1557" i="27"/>
  <c r="R1557" i="27" s="1"/>
  <c r="K1557" i="27"/>
  <c r="L1557" i="27" s="1"/>
  <c r="W1556" i="27"/>
  <c r="X1556" i="27" s="1"/>
  <c r="Q1556" i="27"/>
  <c r="R1556" i="27" s="1"/>
  <c r="K1556" i="27"/>
  <c r="L1556" i="27" s="1"/>
  <c r="W1555" i="27"/>
  <c r="X1555" i="27" s="1"/>
  <c r="Q1555" i="27"/>
  <c r="R1555" i="27" s="1"/>
  <c r="K1555" i="27"/>
  <c r="L1555" i="27" s="1"/>
  <c r="W1554" i="27"/>
  <c r="X1554" i="27" s="1"/>
  <c r="Q1554" i="27"/>
  <c r="R1554" i="27" s="1"/>
  <c r="K1554" i="27"/>
  <c r="L1554" i="27" s="1"/>
  <c r="W1553" i="27"/>
  <c r="X1553" i="27" s="1"/>
  <c r="Q1553" i="27"/>
  <c r="R1553" i="27" s="1"/>
  <c r="K1553" i="27"/>
  <c r="W1552" i="27"/>
  <c r="X1552" i="27" s="1"/>
  <c r="Q1552" i="27"/>
  <c r="R1552" i="27" s="1"/>
  <c r="K1552" i="27"/>
  <c r="L1552" i="27" s="1"/>
  <c r="W1551" i="27"/>
  <c r="X1551" i="27" s="1"/>
  <c r="Q1551" i="27"/>
  <c r="R1551" i="27" s="1"/>
  <c r="K1551" i="27"/>
  <c r="W1550" i="27"/>
  <c r="X1550" i="27" s="1"/>
  <c r="Q1550" i="27"/>
  <c r="R1550" i="27" s="1"/>
  <c r="K1550" i="27"/>
  <c r="L1550" i="27" s="1"/>
  <c r="W1549" i="27"/>
  <c r="X1549" i="27" s="1"/>
  <c r="Q1549" i="27"/>
  <c r="R1549" i="27" s="1"/>
  <c r="K1549" i="27"/>
  <c r="W1548" i="27"/>
  <c r="X1548" i="27" s="1"/>
  <c r="Q1548" i="27"/>
  <c r="R1548" i="27" s="1"/>
  <c r="K1548" i="27"/>
  <c r="L1548" i="27" s="1"/>
  <c r="W1547" i="27"/>
  <c r="X1547" i="27" s="1"/>
  <c r="Q1547" i="27"/>
  <c r="R1547" i="27" s="1"/>
  <c r="K1547" i="27"/>
  <c r="W1546" i="27"/>
  <c r="X1546" i="27" s="1"/>
  <c r="Q1546" i="27"/>
  <c r="R1546" i="27" s="1"/>
  <c r="K1546" i="27"/>
  <c r="L1546" i="27" s="1"/>
  <c r="W1545" i="27"/>
  <c r="X1545" i="27" s="1"/>
  <c r="Q1545" i="27"/>
  <c r="R1545" i="27" s="1"/>
  <c r="K1545" i="27"/>
  <c r="W1544" i="27"/>
  <c r="X1544" i="27" s="1"/>
  <c r="Q1544" i="27"/>
  <c r="R1544" i="27" s="1"/>
  <c r="K1544" i="27"/>
  <c r="L1544" i="27" s="1"/>
  <c r="W1543" i="27"/>
  <c r="X1543" i="27" s="1"/>
  <c r="Q1543" i="27"/>
  <c r="R1543" i="27" s="1"/>
  <c r="K1543" i="27"/>
  <c r="W1542" i="27"/>
  <c r="X1542" i="27" s="1"/>
  <c r="Q1542" i="27"/>
  <c r="R1542" i="27" s="1"/>
  <c r="K1542" i="27"/>
  <c r="L1542" i="27" s="1"/>
  <c r="W1541" i="27"/>
  <c r="X1541" i="27" s="1"/>
  <c r="Q1541" i="27"/>
  <c r="R1541" i="27" s="1"/>
  <c r="K1541" i="27"/>
  <c r="L1541" i="27" s="1"/>
  <c r="W1540" i="27"/>
  <c r="X1540" i="27" s="1"/>
  <c r="Q1540" i="27"/>
  <c r="R1540" i="27" s="1"/>
  <c r="K1540" i="27"/>
  <c r="L1540" i="27" s="1"/>
  <c r="W1539" i="27"/>
  <c r="X1539" i="27" s="1"/>
  <c r="Q1539" i="27"/>
  <c r="R1539" i="27" s="1"/>
  <c r="K1539" i="27"/>
  <c r="L1539" i="27" s="1"/>
  <c r="W1538" i="27"/>
  <c r="X1538" i="27" s="1"/>
  <c r="Q1538" i="27"/>
  <c r="R1538" i="27" s="1"/>
  <c r="K1538" i="27"/>
  <c r="L1538" i="27" s="1"/>
  <c r="W1537" i="27"/>
  <c r="X1537" i="27" s="1"/>
  <c r="Q1537" i="27"/>
  <c r="R1537" i="27" s="1"/>
  <c r="K1537" i="27"/>
  <c r="W1536" i="27"/>
  <c r="X1536" i="27" s="1"/>
  <c r="Q1536" i="27"/>
  <c r="R1536" i="27" s="1"/>
  <c r="K1536" i="27"/>
  <c r="L1536" i="27" s="1"/>
  <c r="W1535" i="27"/>
  <c r="X1535" i="27" s="1"/>
  <c r="Q1535" i="27"/>
  <c r="R1535" i="27" s="1"/>
  <c r="K1535" i="27"/>
  <c r="W1534" i="27"/>
  <c r="X1534" i="27" s="1"/>
  <c r="Q1534" i="27"/>
  <c r="R1534" i="27" s="1"/>
  <c r="K1534" i="27"/>
  <c r="L1534" i="27" s="1"/>
  <c r="W1533" i="27"/>
  <c r="X1533" i="27" s="1"/>
  <c r="Q1533" i="27"/>
  <c r="R1533" i="27" s="1"/>
  <c r="K1533" i="27"/>
  <c r="W1532" i="27"/>
  <c r="X1532" i="27" s="1"/>
  <c r="Q1532" i="27"/>
  <c r="R1532" i="27" s="1"/>
  <c r="K1532" i="27"/>
  <c r="L1532" i="27" s="1"/>
  <c r="W1531" i="27"/>
  <c r="X1531" i="27" s="1"/>
  <c r="Q1531" i="27"/>
  <c r="R1531" i="27" s="1"/>
  <c r="K1531" i="27"/>
  <c r="W1530" i="27"/>
  <c r="X1530" i="27" s="1"/>
  <c r="Q1530" i="27"/>
  <c r="R1530" i="27" s="1"/>
  <c r="K1530" i="27"/>
  <c r="L1530" i="27" s="1"/>
  <c r="W1529" i="27"/>
  <c r="X1529" i="27" s="1"/>
  <c r="Q1529" i="27"/>
  <c r="R1529" i="27" s="1"/>
  <c r="K1529" i="27"/>
  <c r="W1528" i="27"/>
  <c r="X1528" i="27" s="1"/>
  <c r="Q1528" i="27"/>
  <c r="R1528" i="27" s="1"/>
  <c r="K1528" i="27"/>
  <c r="L1528" i="27" s="1"/>
  <c r="W1527" i="27"/>
  <c r="X1527" i="27" s="1"/>
  <c r="Q1527" i="27"/>
  <c r="R1527" i="27" s="1"/>
  <c r="K1527" i="27"/>
  <c r="W1526" i="27"/>
  <c r="X1526" i="27" s="1"/>
  <c r="Q1526" i="27"/>
  <c r="R1526" i="27" s="1"/>
  <c r="K1526" i="27"/>
  <c r="L1526" i="27" s="1"/>
  <c r="W1525" i="27"/>
  <c r="X1525" i="27" s="1"/>
  <c r="Q1525" i="27"/>
  <c r="R1525" i="27" s="1"/>
  <c r="K1525" i="27"/>
  <c r="L1525" i="27" s="1"/>
  <c r="W1524" i="27"/>
  <c r="X1524" i="27" s="1"/>
  <c r="Q1524" i="27"/>
  <c r="R1524" i="27" s="1"/>
  <c r="K1524" i="27"/>
  <c r="L1524" i="27" s="1"/>
  <c r="W1523" i="27"/>
  <c r="X1523" i="27" s="1"/>
  <c r="Q1523" i="27"/>
  <c r="R1523" i="27" s="1"/>
  <c r="K1523" i="27"/>
  <c r="L1523" i="27" s="1"/>
  <c r="W1522" i="27"/>
  <c r="X1522" i="27" s="1"/>
  <c r="Q1522" i="27"/>
  <c r="R1522" i="27" s="1"/>
  <c r="K1522" i="27"/>
  <c r="L1522" i="27" s="1"/>
  <c r="W1521" i="27"/>
  <c r="X1521" i="27" s="1"/>
  <c r="Q1521" i="27"/>
  <c r="R1521" i="27" s="1"/>
  <c r="K1521" i="27"/>
  <c r="W1520" i="27"/>
  <c r="X1520" i="27" s="1"/>
  <c r="Q1520" i="27"/>
  <c r="R1520" i="27" s="1"/>
  <c r="K1520" i="27"/>
  <c r="L1520" i="27" s="1"/>
  <c r="W1519" i="27"/>
  <c r="X1519" i="27" s="1"/>
  <c r="Q1519" i="27"/>
  <c r="K1519" i="27"/>
  <c r="W1518" i="27"/>
  <c r="X1518" i="27" s="1"/>
  <c r="Q1518" i="27"/>
  <c r="R1518" i="27" s="1"/>
  <c r="K1518" i="27"/>
  <c r="L1518" i="27" s="1"/>
  <c r="W1517" i="27"/>
  <c r="X1517" i="27" s="1"/>
  <c r="Q1517" i="27"/>
  <c r="R1517" i="27" s="1"/>
  <c r="K1517" i="27"/>
  <c r="W1516" i="27"/>
  <c r="X1516" i="27" s="1"/>
  <c r="Q1516" i="27"/>
  <c r="R1516" i="27" s="1"/>
  <c r="K1516" i="27"/>
  <c r="L1516" i="27" s="1"/>
  <c r="W1515" i="27"/>
  <c r="X1515" i="27" s="1"/>
  <c r="Q1515" i="27"/>
  <c r="R1515" i="27" s="1"/>
  <c r="K1515" i="27"/>
  <c r="W1514" i="27"/>
  <c r="X1514" i="27" s="1"/>
  <c r="Q1514" i="27"/>
  <c r="R1514" i="27" s="1"/>
  <c r="K1514" i="27"/>
  <c r="L1514" i="27" s="1"/>
  <c r="W1513" i="27"/>
  <c r="X1513" i="27" s="1"/>
  <c r="Q1513" i="27"/>
  <c r="R1513" i="27" s="1"/>
  <c r="K1513" i="27"/>
  <c r="W1512" i="27"/>
  <c r="X1512" i="27" s="1"/>
  <c r="Q1512" i="27"/>
  <c r="R1512" i="27" s="1"/>
  <c r="K1512" i="27"/>
  <c r="L1512" i="27" s="1"/>
  <c r="W1511" i="27"/>
  <c r="Q1511" i="27"/>
  <c r="K1511" i="27"/>
  <c r="W1510" i="27"/>
  <c r="Q1510" i="27"/>
  <c r="K1510" i="27"/>
  <c r="W1405" i="27"/>
  <c r="X1405" i="27" s="1"/>
  <c r="Q1405" i="27"/>
  <c r="R1405" i="27" s="1"/>
  <c r="K1405" i="27"/>
  <c r="L1405" i="27" s="1"/>
  <c r="W1404" i="27"/>
  <c r="X1404" i="27" s="1"/>
  <c r="Q1404" i="27"/>
  <c r="R1404" i="27" s="1"/>
  <c r="K1404" i="27"/>
  <c r="L1404" i="27" s="1"/>
  <c r="W1403" i="27"/>
  <c r="X1403" i="27" s="1"/>
  <c r="Q1403" i="27"/>
  <c r="R1403" i="27" s="1"/>
  <c r="K1403" i="27"/>
  <c r="L1403" i="27" s="1"/>
  <c r="W1402" i="27"/>
  <c r="X1402" i="27" s="1"/>
  <c r="Q1402" i="27"/>
  <c r="R1402" i="27" s="1"/>
  <c r="K1402" i="27"/>
  <c r="L1402" i="27" s="1"/>
  <c r="W1401" i="27"/>
  <c r="X1401" i="27" s="1"/>
  <c r="Q1401" i="27"/>
  <c r="R1401" i="27" s="1"/>
  <c r="K1401" i="27"/>
  <c r="W1400" i="27"/>
  <c r="X1400" i="27" s="1"/>
  <c r="Q1400" i="27"/>
  <c r="R1400" i="27" s="1"/>
  <c r="K1400" i="27"/>
  <c r="L1400" i="27" s="1"/>
  <c r="W1399" i="27"/>
  <c r="X1399" i="27" s="1"/>
  <c r="Q1399" i="27"/>
  <c r="R1399" i="27" s="1"/>
  <c r="K1399" i="27"/>
  <c r="W1398" i="27"/>
  <c r="X1398" i="27" s="1"/>
  <c r="Q1398" i="27"/>
  <c r="R1398" i="27" s="1"/>
  <c r="K1398" i="27"/>
  <c r="L1398" i="27" s="1"/>
  <c r="W1397" i="27"/>
  <c r="X1397" i="27" s="1"/>
  <c r="Q1397" i="27"/>
  <c r="R1397" i="27" s="1"/>
  <c r="K1397" i="27"/>
  <c r="W1396" i="27"/>
  <c r="X1396" i="27" s="1"/>
  <c r="Q1396" i="27"/>
  <c r="R1396" i="27" s="1"/>
  <c r="K1396" i="27"/>
  <c r="L1396" i="27" s="1"/>
  <c r="W1395" i="27"/>
  <c r="X1395" i="27" s="1"/>
  <c r="Q1395" i="27"/>
  <c r="R1395" i="27" s="1"/>
  <c r="K1395" i="27"/>
  <c r="W1394" i="27"/>
  <c r="X1394" i="27" s="1"/>
  <c r="Q1394" i="27"/>
  <c r="R1394" i="27" s="1"/>
  <c r="K1394" i="27"/>
  <c r="L1394" i="27" s="1"/>
  <c r="W1393" i="27"/>
  <c r="X1393" i="27" s="1"/>
  <c r="Q1393" i="27"/>
  <c r="R1393" i="27" s="1"/>
  <c r="K1393" i="27"/>
  <c r="W1392" i="27"/>
  <c r="X1392" i="27" s="1"/>
  <c r="Q1392" i="27"/>
  <c r="R1392" i="27" s="1"/>
  <c r="K1392" i="27"/>
  <c r="L1392" i="27" s="1"/>
  <c r="W1391" i="27"/>
  <c r="X1391" i="27" s="1"/>
  <c r="Q1391" i="27"/>
  <c r="R1391" i="27" s="1"/>
  <c r="K1391" i="27"/>
  <c r="W1390" i="27"/>
  <c r="X1390" i="27" s="1"/>
  <c r="Q1390" i="27"/>
  <c r="R1390" i="27" s="1"/>
  <c r="K1390" i="27"/>
  <c r="L1390" i="27" s="1"/>
  <c r="W1389" i="27"/>
  <c r="X1389" i="27" s="1"/>
  <c r="Q1389" i="27"/>
  <c r="R1389" i="27" s="1"/>
  <c r="K1389" i="27"/>
  <c r="L1389" i="27" s="1"/>
  <c r="W1388" i="27"/>
  <c r="X1388" i="27" s="1"/>
  <c r="Q1388" i="27"/>
  <c r="R1388" i="27" s="1"/>
  <c r="K1388" i="27"/>
  <c r="L1388" i="27" s="1"/>
  <c r="W1387" i="27"/>
  <c r="X1387" i="27" s="1"/>
  <c r="Q1387" i="27"/>
  <c r="R1387" i="27" s="1"/>
  <c r="K1387" i="27"/>
  <c r="L1387" i="27" s="1"/>
  <c r="W1386" i="27"/>
  <c r="X1386" i="27" s="1"/>
  <c r="Q1386" i="27"/>
  <c r="R1386" i="27" s="1"/>
  <c r="K1386" i="27"/>
  <c r="L1386" i="27" s="1"/>
  <c r="W1385" i="27"/>
  <c r="X1385" i="27" s="1"/>
  <c r="Q1385" i="27"/>
  <c r="R1385" i="27" s="1"/>
  <c r="K1385" i="27"/>
  <c r="W1384" i="27"/>
  <c r="X1384" i="27" s="1"/>
  <c r="Q1384" i="27"/>
  <c r="R1384" i="27" s="1"/>
  <c r="K1384" i="27"/>
  <c r="L1384" i="27" s="1"/>
  <c r="W1383" i="27"/>
  <c r="X1383" i="27" s="1"/>
  <c r="Q1383" i="27"/>
  <c r="R1383" i="27" s="1"/>
  <c r="K1383" i="27"/>
  <c r="W1382" i="27"/>
  <c r="X1382" i="27" s="1"/>
  <c r="Q1382" i="27"/>
  <c r="R1382" i="27" s="1"/>
  <c r="K1382" i="27"/>
  <c r="L1382" i="27" s="1"/>
  <c r="W1381" i="27"/>
  <c r="X1381" i="27" s="1"/>
  <c r="Q1381" i="27"/>
  <c r="R1381" i="27" s="1"/>
  <c r="K1381" i="27"/>
  <c r="W1380" i="27"/>
  <c r="X1380" i="27" s="1"/>
  <c r="Q1380" i="27"/>
  <c r="R1380" i="27" s="1"/>
  <c r="K1380" i="27"/>
  <c r="L1380" i="27" s="1"/>
  <c r="W1379" i="27"/>
  <c r="X1379" i="27" s="1"/>
  <c r="Q1379" i="27"/>
  <c r="R1379" i="27" s="1"/>
  <c r="K1379" i="27"/>
  <c r="W1378" i="27"/>
  <c r="X1378" i="27" s="1"/>
  <c r="Q1378" i="27"/>
  <c r="R1378" i="27" s="1"/>
  <c r="K1378" i="27"/>
  <c r="L1378" i="27" s="1"/>
  <c r="W1377" i="27"/>
  <c r="X1377" i="27" s="1"/>
  <c r="Q1377" i="27"/>
  <c r="R1377" i="27" s="1"/>
  <c r="K1377" i="27"/>
  <c r="W1376" i="27"/>
  <c r="X1376" i="27" s="1"/>
  <c r="Q1376" i="27"/>
  <c r="R1376" i="27" s="1"/>
  <c r="K1376" i="27"/>
  <c r="L1376" i="27" s="1"/>
  <c r="W1375" i="27"/>
  <c r="X1375" i="27" s="1"/>
  <c r="Q1375" i="27"/>
  <c r="K1375" i="27"/>
  <c r="W1374" i="27"/>
  <c r="X1374" i="27" s="1"/>
  <c r="Q1374" i="27"/>
  <c r="R1374" i="27" s="1"/>
  <c r="K1374" i="27"/>
  <c r="L1374" i="27" s="1"/>
  <c r="W1373" i="27"/>
  <c r="X1373" i="27" s="1"/>
  <c r="Q1373" i="27"/>
  <c r="R1373" i="27" s="1"/>
  <c r="K1373" i="27"/>
  <c r="L1373" i="27" s="1"/>
  <c r="W1372" i="27"/>
  <c r="Q1372" i="27"/>
  <c r="R1372" i="27" s="1"/>
  <c r="K1372" i="27"/>
  <c r="L1372" i="27" s="1"/>
  <c r="W1371" i="27"/>
  <c r="X1371" i="27" s="1"/>
  <c r="Q1371" i="27"/>
  <c r="R1371" i="27" s="1"/>
  <c r="K1371" i="27"/>
  <c r="L1371" i="27" s="1"/>
  <c r="W1370" i="27"/>
  <c r="X1370" i="27" s="1"/>
  <c r="Q1370" i="27"/>
  <c r="R1370" i="27" s="1"/>
  <c r="K1370" i="27"/>
  <c r="L1370" i="27" s="1"/>
  <c r="W1369" i="27"/>
  <c r="X1369" i="27" s="1"/>
  <c r="Q1369" i="27"/>
  <c r="R1369" i="27" s="1"/>
  <c r="K1369" i="27"/>
  <c r="W1368" i="27"/>
  <c r="X1368" i="27" s="1"/>
  <c r="Q1368" i="27"/>
  <c r="R1368" i="27" s="1"/>
  <c r="K1368" i="27"/>
  <c r="L1368" i="27" s="1"/>
  <c r="W1367" i="27"/>
  <c r="X1367" i="27" s="1"/>
  <c r="Q1367" i="27"/>
  <c r="R1367" i="27" s="1"/>
  <c r="K1367" i="27"/>
  <c r="W1366" i="27"/>
  <c r="X1366" i="27" s="1"/>
  <c r="Q1366" i="27"/>
  <c r="R1366" i="27" s="1"/>
  <c r="K1366" i="27"/>
  <c r="L1366" i="27" s="1"/>
  <c r="W1365" i="27"/>
  <c r="X1365" i="27" s="1"/>
  <c r="Q1365" i="27"/>
  <c r="R1365" i="27" s="1"/>
  <c r="K1365" i="27"/>
  <c r="W1364" i="27"/>
  <c r="X1364" i="27" s="1"/>
  <c r="Q1364" i="27"/>
  <c r="R1364" i="27" s="1"/>
  <c r="K1364" i="27"/>
  <c r="L1364" i="27" s="1"/>
  <c r="W1363" i="27"/>
  <c r="X1363" i="27" s="1"/>
  <c r="Q1363" i="27"/>
  <c r="R1363" i="27" s="1"/>
  <c r="K1363" i="27"/>
  <c r="W1362" i="27"/>
  <c r="X1362" i="27" s="1"/>
  <c r="Q1362" i="27"/>
  <c r="R1362" i="27" s="1"/>
  <c r="K1362" i="27"/>
  <c r="L1362" i="27" s="1"/>
  <c r="W1361" i="27"/>
  <c r="X1361" i="27" s="1"/>
  <c r="Q1361" i="27"/>
  <c r="R1361" i="27" s="1"/>
  <c r="K1361" i="27"/>
  <c r="W1360" i="27"/>
  <c r="X1360" i="27" s="1"/>
  <c r="Q1360" i="27"/>
  <c r="R1360" i="27" s="1"/>
  <c r="K1360" i="27"/>
  <c r="L1360" i="27" s="1"/>
  <c r="W1359" i="27"/>
  <c r="X1359" i="27" s="1"/>
  <c r="Q1359" i="27"/>
  <c r="K1359" i="27"/>
  <c r="W1358" i="27"/>
  <c r="X1358" i="27" s="1"/>
  <c r="Q1358" i="27"/>
  <c r="R1358" i="27" s="1"/>
  <c r="K1358" i="27"/>
  <c r="L1358" i="27" s="1"/>
  <c r="W1357" i="27"/>
  <c r="X1357" i="27" s="1"/>
  <c r="Q1357" i="27"/>
  <c r="R1357" i="27" s="1"/>
  <c r="K1357" i="27"/>
  <c r="L1357" i="27" s="1"/>
  <c r="W1356" i="27"/>
  <c r="Q1356" i="27"/>
  <c r="R1356" i="27" s="1"/>
  <c r="K1356" i="27"/>
  <c r="L1356" i="27" s="1"/>
  <c r="W1355" i="27"/>
  <c r="X1355" i="27" s="1"/>
  <c r="Q1355" i="27"/>
  <c r="K1355" i="27"/>
  <c r="W1354" i="27"/>
  <c r="Q1354" i="27"/>
  <c r="K1354" i="27"/>
  <c r="W1353" i="27"/>
  <c r="X1353" i="27" s="1"/>
  <c r="Q1353" i="27"/>
  <c r="R1353" i="27" s="1"/>
  <c r="K1353" i="27"/>
  <c r="W1352" i="27"/>
  <c r="X1352" i="27" s="1"/>
  <c r="Q1352" i="27"/>
  <c r="R1352" i="27" s="1"/>
  <c r="K1352" i="27"/>
  <c r="L1352" i="27" s="1"/>
  <c r="W1351" i="27"/>
  <c r="X1351" i="27" s="1"/>
  <c r="Q1351" i="27"/>
  <c r="R1351" i="27" s="1"/>
  <c r="K1351" i="27"/>
  <c r="W1350" i="27"/>
  <c r="X1350" i="27" s="1"/>
  <c r="Q1350" i="27"/>
  <c r="R1350" i="27" s="1"/>
  <c r="K1350" i="27"/>
  <c r="L1350" i="27" s="1"/>
  <c r="W1349" i="27"/>
  <c r="X1349" i="27" s="1"/>
  <c r="Q1349" i="27"/>
  <c r="R1349" i="27" s="1"/>
  <c r="K1349" i="27"/>
  <c r="W1348" i="27"/>
  <c r="X1348" i="27" s="1"/>
  <c r="Q1348" i="27"/>
  <c r="R1348" i="27" s="1"/>
  <c r="K1348" i="27"/>
  <c r="L1348" i="27" s="1"/>
  <c r="W1347" i="27"/>
  <c r="X1347" i="27" s="1"/>
  <c r="Q1347" i="27"/>
  <c r="R1347" i="27" s="1"/>
  <c r="K1347" i="27"/>
  <c r="W1346" i="27"/>
  <c r="X1346" i="27" s="1"/>
  <c r="Q1346" i="27"/>
  <c r="R1346" i="27" s="1"/>
  <c r="K1346" i="27"/>
  <c r="L1346" i="27" s="1"/>
  <c r="W1345" i="27"/>
  <c r="X1345" i="27" s="1"/>
  <c r="Q1345" i="27"/>
  <c r="R1345" i="27" s="1"/>
  <c r="K1345" i="27"/>
  <c r="W1344" i="27"/>
  <c r="X1344" i="27" s="1"/>
  <c r="Q1344" i="27"/>
  <c r="R1344" i="27" s="1"/>
  <c r="K1344" i="27"/>
  <c r="L1344" i="27" s="1"/>
  <c r="W1343" i="27"/>
  <c r="X1343" i="27" s="1"/>
  <c r="Q1343" i="27"/>
  <c r="R1343" i="27" s="1"/>
  <c r="K1343" i="27"/>
  <c r="W1342" i="27"/>
  <c r="X1342" i="27" s="1"/>
  <c r="Q1342" i="27"/>
  <c r="R1342" i="27" s="1"/>
  <c r="K1342" i="27"/>
  <c r="L1342" i="27" s="1"/>
  <c r="W1341" i="27"/>
  <c r="X1341" i="27" s="1"/>
  <c r="Q1341" i="27"/>
  <c r="R1341" i="27" s="1"/>
  <c r="K1341" i="27"/>
  <c r="L1341" i="27" s="1"/>
  <c r="W1340" i="27"/>
  <c r="X1340" i="27" s="1"/>
  <c r="Q1340" i="27"/>
  <c r="R1340" i="27" s="1"/>
  <c r="K1340" i="27"/>
  <c r="L1340" i="27" s="1"/>
  <c r="W1339" i="27"/>
  <c r="X1339" i="27" s="1"/>
  <c r="Q1339" i="27"/>
  <c r="R1339" i="27" s="1"/>
  <c r="K1339" i="27"/>
  <c r="L1339" i="27" s="1"/>
  <c r="W1338" i="27"/>
  <c r="X1338" i="27" s="1"/>
  <c r="Q1338" i="27"/>
  <c r="R1338" i="27" s="1"/>
  <c r="K1338" i="27"/>
  <c r="L1338" i="27" s="1"/>
  <c r="W1337" i="27"/>
  <c r="X1337" i="27" s="1"/>
  <c r="Q1337" i="27"/>
  <c r="R1337" i="27" s="1"/>
  <c r="K1337" i="27"/>
  <c r="W1336" i="27"/>
  <c r="X1336" i="27" s="1"/>
  <c r="Q1336" i="27"/>
  <c r="R1336" i="27" s="1"/>
  <c r="K1336" i="27"/>
  <c r="L1336" i="27" s="1"/>
  <c r="W1335" i="27"/>
  <c r="X1335" i="27" s="1"/>
  <c r="Q1335" i="27"/>
  <c r="R1335" i="27" s="1"/>
  <c r="K1335" i="27"/>
  <c r="W1334" i="27"/>
  <c r="X1334" i="27" s="1"/>
  <c r="Q1334" i="27"/>
  <c r="R1334" i="27" s="1"/>
  <c r="K1334" i="27"/>
  <c r="L1334" i="27" s="1"/>
  <c r="W1333" i="27"/>
  <c r="X1333" i="27" s="1"/>
  <c r="Q1333" i="27"/>
  <c r="R1333" i="27" s="1"/>
  <c r="K1333" i="27"/>
  <c r="W1332" i="27"/>
  <c r="X1332" i="27" s="1"/>
  <c r="Q1332" i="27"/>
  <c r="R1332" i="27" s="1"/>
  <c r="K1332" i="27"/>
  <c r="L1332" i="27" s="1"/>
  <c r="W1331" i="27"/>
  <c r="X1331" i="27" s="1"/>
  <c r="Q1331" i="27"/>
  <c r="R1331" i="27" s="1"/>
  <c r="K1331" i="27"/>
  <c r="L1331" i="27" s="1"/>
  <c r="W1330" i="27"/>
  <c r="X1330" i="27" s="1"/>
  <c r="Q1330" i="27"/>
  <c r="R1330" i="27" s="1"/>
  <c r="K1330" i="27"/>
  <c r="L1330" i="27" s="1"/>
  <c r="W1329" i="27"/>
  <c r="X1329" i="27" s="1"/>
  <c r="Q1329" i="27"/>
  <c r="R1329" i="27" s="1"/>
  <c r="K1329" i="27"/>
  <c r="W1328" i="27"/>
  <c r="X1328" i="27" s="1"/>
  <c r="Q1328" i="27"/>
  <c r="R1328" i="27" s="1"/>
  <c r="K1328" i="27"/>
  <c r="L1328" i="27" s="1"/>
  <c r="W1327" i="27"/>
  <c r="X1327" i="27" s="1"/>
  <c r="Q1327" i="27"/>
  <c r="K1327" i="27"/>
  <c r="W1326" i="27"/>
  <c r="X1326" i="27" s="1"/>
  <c r="Q1326" i="27"/>
  <c r="R1326" i="27" s="1"/>
  <c r="K1326" i="27"/>
  <c r="L1326" i="27" s="1"/>
  <c r="W1325" i="27"/>
  <c r="X1325" i="27" s="1"/>
  <c r="Q1325" i="27"/>
  <c r="R1325" i="27" s="1"/>
  <c r="K1325" i="27"/>
  <c r="L1325" i="27" s="1"/>
  <c r="W1324" i="27"/>
  <c r="X1324" i="27" s="1"/>
  <c r="Q1324" i="27"/>
  <c r="R1324" i="27" s="1"/>
  <c r="K1324" i="27"/>
  <c r="L1324" i="27" s="1"/>
  <c r="W1323" i="27"/>
  <c r="X1323" i="27" s="1"/>
  <c r="Q1323" i="27"/>
  <c r="R1323" i="27" s="1"/>
  <c r="K1323" i="27"/>
  <c r="L1323" i="27" s="1"/>
  <c r="W1322" i="27"/>
  <c r="X1322" i="27" s="1"/>
  <c r="Q1322" i="27"/>
  <c r="R1322" i="27" s="1"/>
  <c r="K1322" i="27"/>
  <c r="L1322" i="27" s="1"/>
  <c r="W1321" i="27"/>
  <c r="X1321" i="27" s="1"/>
  <c r="Q1321" i="27"/>
  <c r="R1321" i="27" s="1"/>
  <c r="K1321" i="27"/>
  <c r="W1320" i="27"/>
  <c r="X1320" i="27" s="1"/>
  <c r="Q1320" i="27"/>
  <c r="R1320" i="27" s="1"/>
  <c r="K1320" i="27"/>
  <c r="L1320" i="27" s="1"/>
  <c r="W1319" i="27"/>
  <c r="X1319" i="27" s="1"/>
  <c r="Q1319" i="27"/>
  <c r="R1319" i="27" s="1"/>
  <c r="K1319" i="27"/>
  <c r="W1318" i="27"/>
  <c r="X1318" i="27" s="1"/>
  <c r="Q1318" i="27"/>
  <c r="R1318" i="27" s="1"/>
  <c r="K1318" i="27"/>
  <c r="L1318" i="27" s="1"/>
  <c r="W1317" i="27"/>
  <c r="X1317" i="27" s="1"/>
  <c r="Q1317" i="27"/>
  <c r="K1317" i="27"/>
  <c r="W1316" i="27"/>
  <c r="X1316" i="27" s="1"/>
  <c r="Q1316" i="27"/>
  <c r="R1316" i="27" s="1"/>
  <c r="K1316" i="27"/>
  <c r="L1316" i="27" s="1"/>
  <c r="W1315" i="27"/>
  <c r="X1315" i="27" s="1"/>
  <c r="Q1315" i="27"/>
  <c r="R1315" i="27" s="1"/>
  <c r="K1315" i="27"/>
  <c r="L1315" i="27" s="1"/>
  <c r="W1314" i="27"/>
  <c r="X1314" i="27" s="1"/>
  <c r="Q1314" i="27"/>
  <c r="R1314" i="27" s="1"/>
  <c r="K1314" i="27"/>
  <c r="L1314" i="27" s="1"/>
  <c r="W1313" i="27"/>
  <c r="X1313" i="27" s="1"/>
  <c r="Q1313" i="27"/>
  <c r="R1313" i="27" s="1"/>
  <c r="K1313" i="27"/>
  <c r="W1312" i="27"/>
  <c r="X1312" i="27" s="1"/>
  <c r="Q1312" i="27"/>
  <c r="R1312" i="27" s="1"/>
  <c r="K1312" i="27"/>
  <c r="L1312" i="27" s="1"/>
  <c r="W1311" i="27"/>
  <c r="X1311" i="27" s="1"/>
  <c r="Q1311" i="27"/>
  <c r="R1311" i="27" s="1"/>
  <c r="K1311" i="27"/>
  <c r="W1310" i="27"/>
  <c r="X1310" i="27" s="1"/>
  <c r="Q1310" i="27"/>
  <c r="R1310" i="27" s="1"/>
  <c r="K1310" i="27"/>
  <c r="L1310" i="27" s="1"/>
  <c r="W1309" i="27"/>
  <c r="X1309" i="27" s="1"/>
  <c r="Q1309" i="27"/>
  <c r="R1309" i="27" s="1"/>
  <c r="K1309" i="27"/>
  <c r="L1309" i="27" s="1"/>
  <c r="W1308" i="27"/>
  <c r="X1308" i="27" s="1"/>
  <c r="Q1308" i="27"/>
  <c r="R1308" i="27" s="1"/>
  <c r="K1308" i="27"/>
  <c r="L1308" i="27" s="1"/>
  <c r="W1307" i="27"/>
  <c r="X1307" i="27" s="1"/>
  <c r="Q1307" i="27"/>
  <c r="R1307" i="27" s="1"/>
  <c r="K1307" i="27"/>
  <c r="L1307" i="27" s="1"/>
  <c r="W1306" i="27"/>
  <c r="X1306" i="27" s="1"/>
  <c r="Q1306" i="27"/>
  <c r="R1306" i="27" s="1"/>
  <c r="K1306" i="27"/>
  <c r="L1306" i="27" s="1"/>
  <c r="W1305" i="27"/>
  <c r="X1305" i="27" s="1"/>
  <c r="Q1305" i="27"/>
  <c r="R1305" i="27" s="1"/>
  <c r="K1305" i="27"/>
  <c r="W1304" i="27"/>
  <c r="X1304" i="27" s="1"/>
  <c r="Q1304" i="27"/>
  <c r="R1304" i="27" s="1"/>
  <c r="K1304" i="27"/>
  <c r="L1304" i="27" s="1"/>
  <c r="W1303" i="27"/>
  <c r="X1303" i="27" s="1"/>
  <c r="Q1303" i="27"/>
  <c r="K1303" i="27"/>
  <c r="W1302" i="27"/>
  <c r="Q1302" i="27"/>
  <c r="K1302" i="27"/>
  <c r="L1302" i="27" s="1"/>
  <c r="W729" i="27"/>
  <c r="X729" i="27" s="1"/>
  <c r="Q729" i="27"/>
  <c r="R729" i="27" s="1"/>
  <c r="K729" i="27"/>
  <c r="W728" i="27"/>
  <c r="X728" i="27" s="1"/>
  <c r="Q728" i="27"/>
  <c r="R728" i="27" s="1"/>
  <c r="K728" i="27"/>
  <c r="L728" i="27" s="1"/>
  <c r="W727" i="27"/>
  <c r="X727" i="27" s="1"/>
  <c r="Q727" i="27"/>
  <c r="R727" i="27" s="1"/>
  <c r="K727" i="27"/>
  <c r="L727" i="27" s="1"/>
  <c r="W726" i="27"/>
  <c r="X726" i="27" s="1"/>
  <c r="Q726" i="27"/>
  <c r="R726" i="27" s="1"/>
  <c r="K726" i="27"/>
  <c r="L726" i="27" s="1"/>
  <c r="W725" i="27"/>
  <c r="X725" i="27" s="1"/>
  <c r="Q725" i="27"/>
  <c r="R725" i="27" s="1"/>
  <c r="K725" i="27"/>
  <c r="W724" i="27"/>
  <c r="X724" i="27" s="1"/>
  <c r="Q724" i="27"/>
  <c r="R724" i="27" s="1"/>
  <c r="K724" i="27"/>
  <c r="L724" i="27" s="1"/>
  <c r="W723" i="27"/>
  <c r="X723" i="27" s="1"/>
  <c r="Q723" i="27"/>
  <c r="R723" i="27" s="1"/>
  <c r="K723" i="27"/>
  <c r="W722" i="27"/>
  <c r="X722" i="27" s="1"/>
  <c r="Q722" i="27"/>
  <c r="R722" i="27" s="1"/>
  <c r="K722" i="27"/>
  <c r="L722" i="27" s="1"/>
  <c r="W721" i="27"/>
  <c r="X721" i="27" s="1"/>
  <c r="Q721" i="27"/>
  <c r="R721" i="27" s="1"/>
  <c r="K721" i="27"/>
  <c r="L721" i="27" s="1"/>
  <c r="W720" i="27"/>
  <c r="X720" i="27" s="1"/>
  <c r="Q720" i="27"/>
  <c r="R720" i="27" s="1"/>
  <c r="K720" i="27"/>
  <c r="L720" i="27" s="1"/>
  <c r="W719" i="27"/>
  <c r="X719" i="27" s="1"/>
  <c r="Q719" i="27"/>
  <c r="R719" i="27" s="1"/>
  <c r="K719" i="27"/>
  <c r="L719" i="27" s="1"/>
  <c r="W718" i="27"/>
  <c r="X718" i="27" s="1"/>
  <c r="Q718" i="27"/>
  <c r="R718" i="27" s="1"/>
  <c r="K718" i="27"/>
  <c r="L718" i="27" s="1"/>
  <c r="W717" i="27"/>
  <c r="X717" i="27" s="1"/>
  <c r="Q717" i="27"/>
  <c r="R717" i="27" s="1"/>
  <c r="K717" i="27"/>
  <c r="W716" i="27"/>
  <c r="X716" i="27" s="1"/>
  <c r="Q716" i="27"/>
  <c r="R716" i="27" s="1"/>
  <c r="K716" i="27"/>
  <c r="L716" i="27" s="1"/>
  <c r="W715" i="27"/>
  <c r="X715" i="27" s="1"/>
  <c r="Q715" i="27"/>
  <c r="R715" i="27" s="1"/>
  <c r="K715" i="27"/>
  <c r="W714" i="27"/>
  <c r="X714" i="27" s="1"/>
  <c r="Q714" i="27"/>
  <c r="R714" i="27" s="1"/>
  <c r="K714" i="27"/>
  <c r="L714" i="27" s="1"/>
  <c r="W713" i="27"/>
  <c r="X713" i="27" s="1"/>
  <c r="Q713" i="27"/>
  <c r="R713" i="27" s="1"/>
  <c r="K713" i="27"/>
  <c r="W712" i="27"/>
  <c r="X712" i="27" s="1"/>
  <c r="Q712" i="27"/>
  <c r="R712" i="27" s="1"/>
  <c r="K712" i="27"/>
  <c r="L712" i="27" s="1"/>
  <c r="W711" i="27"/>
  <c r="X711" i="27" s="1"/>
  <c r="Q711" i="27"/>
  <c r="R711" i="27" s="1"/>
  <c r="K711" i="27"/>
  <c r="L711" i="27" s="1"/>
  <c r="W710" i="27"/>
  <c r="X710" i="27" s="1"/>
  <c r="Q710" i="27"/>
  <c r="R710" i="27" s="1"/>
  <c r="K710" i="27"/>
  <c r="L710" i="27" s="1"/>
  <c r="W709" i="27"/>
  <c r="X709" i="27" s="1"/>
  <c r="Q709" i="27"/>
  <c r="R709" i="27" s="1"/>
  <c r="K709" i="27"/>
  <c r="W708" i="27"/>
  <c r="X708" i="27" s="1"/>
  <c r="Q708" i="27"/>
  <c r="R708" i="27" s="1"/>
  <c r="K708" i="27"/>
  <c r="L708" i="27" s="1"/>
  <c r="W707" i="27"/>
  <c r="X707" i="27" s="1"/>
  <c r="Q707" i="27"/>
  <c r="R707" i="27" s="1"/>
  <c r="K707" i="27"/>
  <c r="W706" i="27"/>
  <c r="X706" i="27" s="1"/>
  <c r="Q706" i="27"/>
  <c r="R706" i="27" s="1"/>
  <c r="K706" i="27"/>
  <c r="L706" i="27" s="1"/>
  <c r="W705" i="27"/>
  <c r="X705" i="27" s="1"/>
  <c r="Q705" i="27"/>
  <c r="R705" i="27" s="1"/>
  <c r="K705" i="27"/>
  <c r="L705" i="27" s="1"/>
  <c r="W704" i="27"/>
  <c r="X704" i="27" s="1"/>
  <c r="Q704" i="27"/>
  <c r="R704" i="27" s="1"/>
  <c r="K704" i="27"/>
  <c r="L704" i="27" s="1"/>
  <c r="W703" i="27"/>
  <c r="X703" i="27" s="1"/>
  <c r="Q703" i="27"/>
  <c r="R703" i="27" s="1"/>
  <c r="K703" i="27"/>
  <c r="L703" i="27" s="1"/>
  <c r="W702" i="27"/>
  <c r="X702" i="27" s="1"/>
  <c r="Q702" i="27"/>
  <c r="R702" i="27" s="1"/>
  <c r="K702" i="27"/>
  <c r="W701" i="27"/>
  <c r="X701" i="27" s="1"/>
  <c r="Q701" i="27"/>
  <c r="R701" i="27" s="1"/>
  <c r="K701" i="27"/>
  <c r="W700" i="27"/>
  <c r="X700" i="27" s="1"/>
  <c r="Q700" i="27"/>
  <c r="R700" i="27" s="1"/>
  <c r="K700" i="27"/>
  <c r="L700" i="27" s="1"/>
  <c r="W699" i="27"/>
  <c r="X699" i="27" s="1"/>
  <c r="Q699" i="27"/>
  <c r="R699" i="27" s="1"/>
  <c r="K699" i="27"/>
  <c r="W698" i="27"/>
  <c r="X698" i="27" s="1"/>
  <c r="Q698" i="27"/>
  <c r="R698" i="27" s="1"/>
  <c r="K698" i="27"/>
  <c r="L698" i="27" s="1"/>
  <c r="W697" i="27"/>
  <c r="X697" i="27" s="1"/>
  <c r="Q697" i="27"/>
  <c r="R697" i="27" s="1"/>
  <c r="K697" i="27"/>
  <c r="W696" i="27"/>
  <c r="X696" i="27" s="1"/>
  <c r="Q696" i="27"/>
  <c r="R696" i="27" s="1"/>
  <c r="K696" i="27"/>
  <c r="L696" i="27" s="1"/>
  <c r="W695" i="27"/>
  <c r="X695" i="27" s="1"/>
  <c r="Q695" i="27"/>
  <c r="R695" i="27" s="1"/>
  <c r="K695" i="27"/>
  <c r="L695" i="27" s="1"/>
  <c r="W694" i="27"/>
  <c r="X694" i="27" s="1"/>
  <c r="Q694" i="27"/>
  <c r="R694" i="27" s="1"/>
  <c r="K694" i="27"/>
  <c r="L694" i="27" s="1"/>
  <c r="W693" i="27"/>
  <c r="X693" i="27" s="1"/>
  <c r="Q693" i="27"/>
  <c r="R693" i="27" s="1"/>
  <c r="K693" i="27"/>
  <c r="L693" i="27" s="1"/>
  <c r="W692" i="27"/>
  <c r="X692" i="27" s="1"/>
  <c r="Q692" i="27"/>
  <c r="R692" i="27" s="1"/>
  <c r="K692" i="27"/>
  <c r="L692" i="27" s="1"/>
  <c r="W691" i="27"/>
  <c r="X691" i="27" s="1"/>
  <c r="Q691" i="27"/>
  <c r="R691" i="27" s="1"/>
  <c r="K691" i="27"/>
  <c r="L691" i="27" s="1"/>
  <c r="W690" i="27"/>
  <c r="X690" i="27" s="1"/>
  <c r="Q690" i="27"/>
  <c r="R690" i="27" s="1"/>
  <c r="K690" i="27"/>
  <c r="L690" i="27" s="1"/>
  <c r="W689" i="27"/>
  <c r="X689" i="27" s="1"/>
  <c r="Q689" i="27"/>
  <c r="R689" i="27" s="1"/>
  <c r="K689" i="27"/>
  <c r="W688" i="27"/>
  <c r="X688" i="27" s="1"/>
  <c r="Q688" i="27"/>
  <c r="R688" i="27" s="1"/>
  <c r="K688" i="27"/>
  <c r="L688" i="27" s="1"/>
  <c r="W687" i="27"/>
  <c r="X687" i="27" s="1"/>
  <c r="Q687" i="27"/>
  <c r="R687" i="27" s="1"/>
  <c r="K687" i="27"/>
  <c r="L687" i="27" s="1"/>
  <c r="W686" i="27"/>
  <c r="X686" i="27" s="1"/>
  <c r="Q686" i="27"/>
  <c r="R686" i="27" s="1"/>
  <c r="K686" i="27"/>
  <c r="L686" i="27" s="1"/>
  <c r="W685" i="27"/>
  <c r="X685" i="27" s="1"/>
  <c r="Q685" i="27"/>
  <c r="R685" i="27" s="1"/>
  <c r="K685" i="27"/>
  <c r="L685" i="27" s="1"/>
  <c r="W684" i="27"/>
  <c r="X684" i="27" s="1"/>
  <c r="Q684" i="27"/>
  <c r="R684" i="27" s="1"/>
  <c r="K684" i="27"/>
  <c r="L684" i="27" s="1"/>
  <c r="W683" i="27"/>
  <c r="X683" i="27" s="1"/>
  <c r="Q683" i="27"/>
  <c r="R683" i="27" s="1"/>
  <c r="K683" i="27"/>
  <c r="L683" i="27" s="1"/>
  <c r="W682" i="27"/>
  <c r="X682" i="27" s="1"/>
  <c r="Q682" i="27"/>
  <c r="K682" i="27"/>
  <c r="L682" i="27" s="1"/>
  <c r="W681" i="27"/>
  <c r="Q681" i="27"/>
  <c r="R681" i="27" s="1"/>
  <c r="K681" i="27"/>
  <c r="L681" i="27" s="1"/>
  <c r="W680" i="27"/>
  <c r="X680" i="27" s="1"/>
  <c r="Q680" i="27"/>
  <c r="R680" i="27" s="1"/>
  <c r="K680" i="27"/>
  <c r="W679" i="27"/>
  <c r="X679" i="27" s="1"/>
  <c r="Q679" i="27"/>
  <c r="R679" i="27" s="1"/>
  <c r="K679" i="27"/>
  <c r="L679" i="27" s="1"/>
  <c r="W678" i="27"/>
  <c r="Q678" i="27"/>
  <c r="K678" i="27"/>
  <c r="W2133" i="27"/>
  <c r="X2133" i="27" s="1"/>
  <c r="Q2133" i="27"/>
  <c r="R2133" i="27" s="1"/>
  <c r="K2133" i="27"/>
  <c r="L2133" i="27" s="1"/>
  <c r="W2132" i="27"/>
  <c r="X2132" i="27" s="1"/>
  <c r="Q2132" i="27"/>
  <c r="R2132" i="27" s="1"/>
  <c r="K2132" i="27"/>
  <c r="L2132" i="27" s="1"/>
  <c r="W2131" i="27"/>
  <c r="X2131" i="27" s="1"/>
  <c r="Q2131" i="27"/>
  <c r="R2131" i="27" s="1"/>
  <c r="K2131" i="27"/>
  <c r="L2131" i="27" s="1"/>
  <c r="W2130" i="27"/>
  <c r="X2130" i="27" s="1"/>
  <c r="Q2130" i="27"/>
  <c r="R2130" i="27" s="1"/>
  <c r="K2130" i="27"/>
  <c r="L2130" i="27" s="1"/>
  <c r="W2129" i="27"/>
  <c r="X2129" i="27" s="1"/>
  <c r="Q2129" i="27"/>
  <c r="R2129" i="27" s="1"/>
  <c r="K2129" i="27"/>
  <c r="L2129" i="27" s="1"/>
  <c r="W2128" i="27"/>
  <c r="X2128" i="27" s="1"/>
  <c r="Q2128" i="27"/>
  <c r="R2128" i="27" s="1"/>
  <c r="K2128" i="27"/>
  <c r="L2128" i="27" s="1"/>
  <c r="W2127" i="27"/>
  <c r="X2127" i="27" s="1"/>
  <c r="Q2127" i="27"/>
  <c r="R2127" i="27" s="1"/>
  <c r="K2127" i="27"/>
  <c r="L2127" i="27" s="1"/>
  <c r="W2126" i="27"/>
  <c r="X2126" i="27" s="1"/>
  <c r="Q2126" i="27"/>
  <c r="R2126" i="27" s="1"/>
  <c r="K2126" i="27"/>
  <c r="L2126" i="27" s="1"/>
  <c r="W2125" i="27"/>
  <c r="X2125" i="27" s="1"/>
  <c r="Q2125" i="27"/>
  <c r="R2125" i="27" s="1"/>
  <c r="K2125" i="27"/>
  <c r="L2125" i="27" s="1"/>
  <c r="W2124" i="27"/>
  <c r="X2124" i="27" s="1"/>
  <c r="Q2124" i="27"/>
  <c r="R2124" i="27" s="1"/>
  <c r="K2124" i="27"/>
  <c r="L2124" i="27" s="1"/>
  <c r="W2123" i="27"/>
  <c r="X2123" i="27" s="1"/>
  <c r="Q2123" i="27"/>
  <c r="R2123" i="27" s="1"/>
  <c r="K2123" i="27"/>
  <c r="L2123" i="27" s="1"/>
  <c r="W2122" i="27"/>
  <c r="X2122" i="27" s="1"/>
  <c r="Q2122" i="27"/>
  <c r="R2122" i="27" s="1"/>
  <c r="K2122" i="27"/>
  <c r="L2122" i="27" s="1"/>
  <c r="W2121" i="27"/>
  <c r="X2121" i="27" s="1"/>
  <c r="Q2121" i="27"/>
  <c r="R2121" i="27" s="1"/>
  <c r="K2121" i="27"/>
  <c r="L2121" i="27" s="1"/>
  <c r="W2120" i="27"/>
  <c r="X2120" i="27" s="1"/>
  <c r="Q2120" i="27"/>
  <c r="R2120" i="27" s="1"/>
  <c r="K2120" i="27"/>
  <c r="L2120" i="27" s="1"/>
  <c r="W2119" i="27"/>
  <c r="X2119" i="27" s="1"/>
  <c r="Q2119" i="27"/>
  <c r="R2119" i="27" s="1"/>
  <c r="K2119" i="27"/>
  <c r="L2119" i="27" s="1"/>
  <c r="W2118" i="27"/>
  <c r="X2118" i="27" s="1"/>
  <c r="Q2118" i="27"/>
  <c r="R2118" i="27" s="1"/>
  <c r="K2118" i="27"/>
  <c r="L2118" i="27" s="1"/>
  <c r="W2117" i="27"/>
  <c r="X2117" i="27" s="1"/>
  <c r="Q2117" i="27"/>
  <c r="R2117" i="27" s="1"/>
  <c r="K2117" i="27"/>
  <c r="L2117" i="27" s="1"/>
  <c r="W2116" i="27"/>
  <c r="X2116" i="27" s="1"/>
  <c r="Q2116" i="27"/>
  <c r="R2116" i="27" s="1"/>
  <c r="K2116" i="27"/>
  <c r="W2115" i="27"/>
  <c r="X2115" i="27" s="1"/>
  <c r="Q2115" i="27"/>
  <c r="R2115" i="27" s="1"/>
  <c r="K2115" i="27"/>
  <c r="L2115" i="27" s="1"/>
  <c r="W2114" i="27"/>
  <c r="X2114" i="27" s="1"/>
  <c r="Q2114" i="27"/>
  <c r="R2114" i="27" s="1"/>
  <c r="K2114" i="27"/>
  <c r="L2114" i="27" s="1"/>
  <c r="W2113" i="27"/>
  <c r="X2113" i="27" s="1"/>
  <c r="Q2113" i="27"/>
  <c r="R2113" i="27" s="1"/>
  <c r="K2113" i="27"/>
  <c r="L2113" i="27" s="1"/>
  <c r="W2112" i="27"/>
  <c r="X2112" i="27" s="1"/>
  <c r="Q2112" i="27"/>
  <c r="R2112" i="27" s="1"/>
  <c r="K2112" i="27"/>
  <c r="L2112" i="27" s="1"/>
  <c r="W2111" i="27"/>
  <c r="X2111" i="27" s="1"/>
  <c r="Q2111" i="27"/>
  <c r="R2111" i="27" s="1"/>
  <c r="K2111" i="27"/>
  <c r="L2111" i="27" s="1"/>
  <c r="W2110" i="27"/>
  <c r="X2110" i="27" s="1"/>
  <c r="Q2110" i="27"/>
  <c r="R2110" i="27" s="1"/>
  <c r="K2110" i="27"/>
  <c r="L2110" i="27" s="1"/>
  <c r="W2109" i="27"/>
  <c r="X2109" i="27" s="1"/>
  <c r="Q2109" i="27"/>
  <c r="R2109" i="27" s="1"/>
  <c r="K2109" i="27"/>
  <c r="L2109" i="27" s="1"/>
  <c r="W2108" i="27"/>
  <c r="X2108" i="27" s="1"/>
  <c r="Q2108" i="27"/>
  <c r="R2108" i="27" s="1"/>
  <c r="K2108" i="27"/>
  <c r="W2107" i="27"/>
  <c r="X2107" i="27" s="1"/>
  <c r="Q2107" i="27"/>
  <c r="R2107" i="27" s="1"/>
  <c r="K2107" i="27"/>
  <c r="L2107" i="27" s="1"/>
  <c r="W2106" i="27"/>
  <c r="X2106" i="27" s="1"/>
  <c r="Q2106" i="27"/>
  <c r="R2106" i="27" s="1"/>
  <c r="K2106" i="27"/>
  <c r="L2106" i="27" s="1"/>
  <c r="W2105" i="27"/>
  <c r="X2105" i="27" s="1"/>
  <c r="Q2105" i="27"/>
  <c r="R2105" i="27" s="1"/>
  <c r="K2105" i="27"/>
  <c r="L2105" i="27" s="1"/>
  <c r="W2104" i="27"/>
  <c r="X2104" i="27" s="1"/>
  <c r="Q2104" i="27"/>
  <c r="R2104" i="27" s="1"/>
  <c r="K2104" i="27"/>
  <c r="L2104" i="27" s="1"/>
  <c r="W2103" i="27"/>
  <c r="X2103" i="27" s="1"/>
  <c r="Q2103" i="27"/>
  <c r="R2103" i="27" s="1"/>
  <c r="K2103" i="27"/>
  <c r="L2103" i="27" s="1"/>
  <c r="W2102" i="27"/>
  <c r="X2102" i="27" s="1"/>
  <c r="Q2102" i="27"/>
  <c r="R2102" i="27" s="1"/>
  <c r="K2102" i="27"/>
  <c r="L2102" i="27" s="1"/>
  <c r="W2101" i="27"/>
  <c r="X2101" i="27" s="1"/>
  <c r="Q2101" i="27"/>
  <c r="R2101" i="27" s="1"/>
  <c r="K2101" i="27"/>
  <c r="L2101" i="27" s="1"/>
  <c r="W2100" i="27"/>
  <c r="X2100" i="27" s="1"/>
  <c r="Q2100" i="27"/>
  <c r="R2100" i="27" s="1"/>
  <c r="K2100" i="27"/>
  <c r="L2100" i="27" s="1"/>
  <c r="W2099" i="27"/>
  <c r="X2099" i="27" s="1"/>
  <c r="Q2099" i="27"/>
  <c r="R2099" i="27" s="1"/>
  <c r="K2099" i="27"/>
  <c r="L2099" i="27" s="1"/>
  <c r="W2098" i="27"/>
  <c r="X2098" i="27" s="1"/>
  <c r="Q2098" i="27"/>
  <c r="R2098" i="27" s="1"/>
  <c r="K2098" i="27"/>
  <c r="L2098" i="27" s="1"/>
  <c r="W2097" i="27"/>
  <c r="X2097" i="27" s="1"/>
  <c r="Q2097" i="27"/>
  <c r="R2097" i="27" s="1"/>
  <c r="K2097" i="27"/>
  <c r="L2097" i="27" s="1"/>
  <c r="W2096" i="27"/>
  <c r="X2096" i="27" s="1"/>
  <c r="Q2096" i="27"/>
  <c r="R2096" i="27" s="1"/>
  <c r="K2096" i="27"/>
  <c r="L2096" i="27" s="1"/>
  <c r="W2095" i="27"/>
  <c r="X2095" i="27" s="1"/>
  <c r="Q2095" i="27"/>
  <c r="R2095" i="27" s="1"/>
  <c r="K2095" i="27"/>
  <c r="L2095" i="27" s="1"/>
  <c r="W2094" i="27"/>
  <c r="X2094" i="27" s="1"/>
  <c r="Q2094" i="27"/>
  <c r="R2094" i="27" s="1"/>
  <c r="K2094" i="27"/>
  <c r="L2094" i="27" s="1"/>
  <c r="W2093" i="27"/>
  <c r="X2093" i="27" s="1"/>
  <c r="Q2093" i="27"/>
  <c r="R2093" i="27" s="1"/>
  <c r="K2093" i="27"/>
  <c r="L2093" i="27" s="1"/>
  <c r="W2092" i="27"/>
  <c r="X2092" i="27" s="1"/>
  <c r="Q2092" i="27"/>
  <c r="R2092" i="27" s="1"/>
  <c r="K2092" i="27"/>
  <c r="L2092" i="27" s="1"/>
  <c r="W2091" i="27"/>
  <c r="X2091" i="27" s="1"/>
  <c r="Q2091" i="27"/>
  <c r="R2091" i="27" s="1"/>
  <c r="K2091" i="27"/>
  <c r="L2091" i="27" s="1"/>
  <c r="W2090" i="27"/>
  <c r="X2090" i="27" s="1"/>
  <c r="Q2090" i="27"/>
  <c r="R2090" i="27" s="1"/>
  <c r="K2090" i="27"/>
  <c r="L2090" i="27" s="1"/>
  <c r="W2089" i="27"/>
  <c r="X2089" i="27" s="1"/>
  <c r="Q2089" i="27"/>
  <c r="R2089" i="27" s="1"/>
  <c r="K2089" i="27"/>
  <c r="L2089" i="27" s="1"/>
  <c r="W2088" i="27"/>
  <c r="X2088" i="27" s="1"/>
  <c r="Q2088" i="27"/>
  <c r="R2088" i="27" s="1"/>
  <c r="K2088" i="27"/>
  <c r="W2087" i="27"/>
  <c r="X2087" i="27" s="1"/>
  <c r="Q2087" i="27"/>
  <c r="R2087" i="27" s="1"/>
  <c r="K2087" i="27"/>
  <c r="L2087" i="27" s="1"/>
  <c r="W2086" i="27"/>
  <c r="X2086" i="27" s="1"/>
  <c r="Q2086" i="27"/>
  <c r="R2086" i="27" s="1"/>
  <c r="K2086" i="27"/>
  <c r="L2086" i="27" s="1"/>
  <c r="W2085" i="27"/>
  <c r="X2085" i="27" s="1"/>
  <c r="Q2085" i="27"/>
  <c r="R2085" i="27" s="1"/>
  <c r="K2085" i="27"/>
  <c r="L2085" i="27" s="1"/>
  <c r="W2084" i="27"/>
  <c r="X2084" i="27" s="1"/>
  <c r="Q2084" i="27"/>
  <c r="R2084" i="27" s="1"/>
  <c r="K2084" i="27"/>
  <c r="L2084" i="27" s="1"/>
  <c r="W2083" i="27"/>
  <c r="X2083" i="27" s="1"/>
  <c r="Q2083" i="27"/>
  <c r="R2083" i="27" s="1"/>
  <c r="K2083" i="27"/>
  <c r="L2083" i="27" s="1"/>
  <c r="W2082" i="27"/>
  <c r="Q2082" i="27"/>
  <c r="K2082" i="27"/>
  <c r="W1041" i="27"/>
  <c r="X1041" i="27" s="1"/>
  <c r="Q1041" i="27"/>
  <c r="R1041" i="27" s="1"/>
  <c r="K1041" i="27"/>
  <c r="L1041" i="27" s="1"/>
  <c r="W1040" i="27"/>
  <c r="X1040" i="27" s="1"/>
  <c r="Q1040" i="27"/>
  <c r="R1040" i="27" s="1"/>
  <c r="K1040" i="27"/>
  <c r="L1040" i="27" s="1"/>
  <c r="W1039" i="27"/>
  <c r="X1039" i="27" s="1"/>
  <c r="Q1039" i="27"/>
  <c r="R1039" i="27" s="1"/>
  <c r="K1039" i="27"/>
  <c r="L1039" i="27" s="1"/>
  <c r="W1038" i="27"/>
  <c r="X1038" i="27" s="1"/>
  <c r="Q1038" i="27"/>
  <c r="R1038" i="27" s="1"/>
  <c r="K1038" i="27"/>
  <c r="L1038" i="27" s="1"/>
  <c r="W1037" i="27"/>
  <c r="X1037" i="27" s="1"/>
  <c r="Q1037" i="27"/>
  <c r="R1037" i="27" s="1"/>
  <c r="K1037" i="27"/>
  <c r="L1037" i="27" s="1"/>
  <c r="W1036" i="27"/>
  <c r="X1036" i="27" s="1"/>
  <c r="Q1036" i="27"/>
  <c r="R1036" i="27" s="1"/>
  <c r="K1036" i="27"/>
  <c r="L1036" i="27" s="1"/>
  <c r="W1035" i="27"/>
  <c r="X1035" i="27" s="1"/>
  <c r="Q1035" i="27"/>
  <c r="R1035" i="27" s="1"/>
  <c r="K1035" i="27"/>
  <c r="L1035" i="27" s="1"/>
  <c r="W1034" i="27"/>
  <c r="X1034" i="27" s="1"/>
  <c r="Q1034" i="27"/>
  <c r="R1034" i="27" s="1"/>
  <c r="K1034" i="27"/>
  <c r="L1034" i="27" s="1"/>
  <c r="W1033" i="27"/>
  <c r="X1033" i="27" s="1"/>
  <c r="Q1033" i="27"/>
  <c r="R1033" i="27" s="1"/>
  <c r="K1033" i="27"/>
  <c r="L1033" i="27" s="1"/>
  <c r="W1032" i="27"/>
  <c r="X1032" i="27" s="1"/>
  <c r="Q1032" i="27"/>
  <c r="R1032" i="27" s="1"/>
  <c r="K1032" i="27"/>
  <c r="L1032" i="27" s="1"/>
  <c r="W1031" i="27"/>
  <c r="X1031" i="27" s="1"/>
  <c r="Q1031" i="27"/>
  <c r="R1031" i="27" s="1"/>
  <c r="K1031" i="27"/>
  <c r="L1031" i="27" s="1"/>
  <c r="W1030" i="27"/>
  <c r="X1030" i="27" s="1"/>
  <c r="Q1030" i="27"/>
  <c r="R1030" i="27" s="1"/>
  <c r="K1030" i="27"/>
  <c r="L1030" i="27" s="1"/>
  <c r="W1029" i="27"/>
  <c r="X1029" i="27" s="1"/>
  <c r="Q1029" i="27"/>
  <c r="R1029" i="27" s="1"/>
  <c r="K1029" i="27"/>
  <c r="L1029" i="27" s="1"/>
  <c r="W1028" i="27"/>
  <c r="X1028" i="27" s="1"/>
  <c r="Q1028" i="27"/>
  <c r="R1028" i="27" s="1"/>
  <c r="K1028" i="27"/>
  <c r="L1028" i="27" s="1"/>
  <c r="W1027" i="27"/>
  <c r="X1027" i="27" s="1"/>
  <c r="Q1027" i="27"/>
  <c r="R1027" i="27" s="1"/>
  <c r="K1027" i="27"/>
  <c r="L1027" i="27" s="1"/>
  <c r="W1026" i="27"/>
  <c r="X1026" i="27" s="1"/>
  <c r="Q1026" i="27"/>
  <c r="R1026" i="27" s="1"/>
  <c r="K1026" i="27"/>
  <c r="L1026" i="27" s="1"/>
  <c r="W1025" i="27"/>
  <c r="X1025" i="27" s="1"/>
  <c r="Q1025" i="27"/>
  <c r="R1025" i="27" s="1"/>
  <c r="K1025" i="27"/>
  <c r="L1025" i="27" s="1"/>
  <c r="W1024" i="27"/>
  <c r="X1024" i="27" s="1"/>
  <c r="Q1024" i="27"/>
  <c r="R1024" i="27" s="1"/>
  <c r="K1024" i="27"/>
  <c r="L1024" i="27" s="1"/>
  <c r="W1023" i="27"/>
  <c r="X1023" i="27" s="1"/>
  <c r="Q1023" i="27"/>
  <c r="R1023" i="27" s="1"/>
  <c r="K1023" i="27"/>
  <c r="L1023" i="27" s="1"/>
  <c r="W1022" i="27"/>
  <c r="X1022" i="27" s="1"/>
  <c r="Q1022" i="27"/>
  <c r="R1022" i="27" s="1"/>
  <c r="K1022" i="27"/>
  <c r="L1022" i="27" s="1"/>
  <c r="W1021" i="27"/>
  <c r="X1021" i="27" s="1"/>
  <c r="Q1021" i="27"/>
  <c r="R1021" i="27" s="1"/>
  <c r="K1021" i="27"/>
  <c r="L1021" i="27" s="1"/>
  <c r="W1020" i="27"/>
  <c r="X1020" i="27" s="1"/>
  <c r="Q1020" i="27"/>
  <c r="R1020" i="27" s="1"/>
  <c r="K1020" i="27"/>
  <c r="L1020" i="27" s="1"/>
  <c r="W1019" i="27"/>
  <c r="X1019" i="27" s="1"/>
  <c r="Q1019" i="27"/>
  <c r="R1019" i="27" s="1"/>
  <c r="K1019" i="27"/>
  <c r="L1019" i="27" s="1"/>
  <c r="W1018" i="27"/>
  <c r="X1018" i="27" s="1"/>
  <c r="Q1018" i="27"/>
  <c r="R1018" i="27" s="1"/>
  <c r="K1018" i="27"/>
  <c r="L1018" i="27" s="1"/>
  <c r="W1017" i="27"/>
  <c r="X1017" i="27" s="1"/>
  <c r="Q1017" i="27"/>
  <c r="R1017" i="27" s="1"/>
  <c r="K1017" i="27"/>
  <c r="L1017" i="27" s="1"/>
  <c r="W1016" i="27"/>
  <c r="X1016" i="27" s="1"/>
  <c r="Q1016" i="27"/>
  <c r="R1016" i="27" s="1"/>
  <c r="K1016" i="27"/>
  <c r="L1016" i="27" s="1"/>
  <c r="W1015" i="27"/>
  <c r="X1015" i="27" s="1"/>
  <c r="Q1015" i="27"/>
  <c r="R1015" i="27" s="1"/>
  <c r="K1015" i="27"/>
  <c r="L1015" i="27" s="1"/>
  <c r="W1014" i="27"/>
  <c r="X1014" i="27" s="1"/>
  <c r="Q1014" i="27"/>
  <c r="R1014" i="27" s="1"/>
  <c r="K1014" i="27"/>
  <c r="L1014" i="27" s="1"/>
  <c r="W1013" i="27"/>
  <c r="X1013" i="27" s="1"/>
  <c r="Q1013" i="27"/>
  <c r="R1013" i="27" s="1"/>
  <c r="K1013" i="27"/>
  <c r="L1013" i="27" s="1"/>
  <c r="W1012" i="27"/>
  <c r="X1012" i="27" s="1"/>
  <c r="Q1012" i="27"/>
  <c r="R1012" i="27" s="1"/>
  <c r="K1012" i="27"/>
  <c r="L1012" i="27" s="1"/>
  <c r="W1011" i="27"/>
  <c r="X1011" i="27" s="1"/>
  <c r="Q1011" i="27"/>
  <c r="R1011" i="27" s="1"/>
  <c r="K1011" i="27"/>
  <c r="L1011" i="27" s="1"/>
  <c r="W1010" i="27"/>
  <c r="X1010" i="27" s="1"/>
  <c r="Q1010" i="27"/>
  <c r="R1010" i="27" s="1"/>
  <c r="K1010" i="27"/>
  <c r="L1010" i="27" s="1"/>
  <c r="W1009" i="27"/>
  <c r="X1009" i="27" s="1"/>
  <c r="Q1009" i="27"/>
  <c r="R1009" i="27" s="1"/>
  <c r="K1009" i="27"/>
  <c r="L1009" i="27" s="1"/>
  <c r="W1008" i="27"/>
  <c r="X1008" i="27" s="1"/>
  <c r="Q1008" i="27"/>
  <c r="R1008" i="27" s="1"/>
  <c r="K1008" i="27"/>
  <c r="L1008" i="27" s="1"/>
  <c r="W1007" i="27"/>
  <c r="X1007" i="27" s="1"/>
  <c r="Q1007" i="27"/>
  <c r="R1007" i="27" s="1"/>
  <c r="K1007" i="27"/>
  <c r="L1007" i="27" s="1"/>
  <c r="W1006" i="27"/>
  <c r="X1006" i="27" s="1"/>
  <c r="Q1006" i="27"/>
  <c r="R1006" i="27" s="1"/>
  <c r="K1006" i="27"/>
  <c r="L1006" i="27" s="1"/>
  <c r="W1005" i="27"/>
  <c r="X1005" i="27" s="1"/>
  <c r="Q1005" i="27"/>
  <c r="R1005" i="27" s="1"/>
  <c r="K1005" i="27"/>
  <c r="L1005" i="27" s="1"/>
  <c r="W1004" i="27"/>
  <c r="X1004" i="27" s="1"/>
  <c r="Q1004" i="27"/>
  <c r="R1004" i="27" s="1"/>
  <c r="K1004" i="27"/>
  <c r="L1004" i="27" s="1"/>
  <c r="W1003" i="27"/>
  <c r="X1003" i="27" s="1"/>
  <c r="Q1003" i="27"/>
  <c r="R1003" i="27" s="1"/>
  <c r="K1003" i="27"/>
  <c r="L1003" i="27" s="1"/>
  <c r="W1002" i="27"/>
  <c r="X1002" i="27" s="1"/>
  <c r="Q1002" i="27"/>
  <c r="R1002" i="27" s="1"/>
  <c r="K1002" i="27"/>
  <c r="L1002" i="27" s="1"/>
  <c r="W1001" i="27"/>
  <c r="Q1001" i="27"/>
  <c r="R1001" i="27" s="1"/>
  <c r="K1001" i="27"/>
  <c r="L1001" i="27" s="1"/>
  <c r="W1000" i="27"/>
  <c r="X1000" i="27" s="1"/>
  <c r="Q1000" i="27"/>
  <c r="R1000" i="27" s="1"/>
  <c r="K1000" i="27"/>
  <c r="L1000" i="27" s="1"/>
  <c r="W999" i="27"/>
  <c r="X999" i="27" s="1"/>
  <c r="Q999" i="27"/>
  <c r="R999" i="27" s="1"/>
  <c r="K999" i="27"/>
  <c r="L999" i="27" s="1"/>
  <c r="W998" i="27"/>
  <c r="X998" i="27" s="1"/>
  <c r="Q998" i="27"/>
  <c r="R998" i="27" s="1"/>
  <c r="K998" i="27"/>
  <c r="L998" i="27" s="1"/>
  <c r="W997" i="27"/>
  <c r="X997" i="27" s="1"/>
  <c r="Q997" i="27"/>
  <c r="R997" i="27" s="1"/>
  <c r="K997" i="27"/>
  <c r="L997" i="27" s="1"/>
  <c r="W996" i="27"/>
  <c r="X996" i="27" s="1"/>
  <c r="Q996" i="27"/>
  <c r="R996" i="27" s="1"/>
  <c r="K996" i="27"/>
  <c r="L996" i="27" s="1"/>
  <c r="W995" i="27"/>
  <c r="X995" i="27" s="1"/>
  <c r="Q995" i="27"/>
  <c r="R995" i="27" s="1"/>
  <c r="K995" i="27"/>
  <c r="L995" i="27" s="1"/>
  <c r="W994" i="27"/>
  <c r="X994" i="27" s="1"/>
  <c r="Q994" i="27"/>
  <c r="R994" i="27" s="1"/>
  <c r="K994" i="27"/>
  <c r="L994" i="27" s="1"/>
  <c r="W993" i="27"/>
  <c r="X993" i="27" s="1"/>
  <c r="Q993" i="27"/>
  <c r="K993" i="27"/>
  <c r="L993" i="27" s="1"/>
  <c r="W992" i="27"/>
  <c r="X992" i="27" s="1"/>
  <c r="Q992" i="27"/>
  <c r="R992" i="27" s="1"/>
  <c r="K992" i="27"/>
  <c r="W991" i="27"/>
  <c r="X991" i="27" s="1"/>
  <c r="Q991" i="27"/>
  <c r="R991" i="27" s="1"/>
  <c r="K991" i="27"/>
  <c r="L991" i="27" s="1"/>
  <c r="W990" i="27"/>
  <c r="Q990" i="27"/>
  <c r="R990" i="27" s="1"/>
  <c r="K990" i="27"/>
  <c r="W937" i="27"/>
  <c r="X937" i="27" s="1"/>
  <c r="Q937" i="27"/>
  <c r="R937" i="27" s="1"/>
  <c r="K937" i="27"/>
  <c r="L937" i="27" s="1"/>
  <c r="W936" i="27"/>
  <c r="X936" i="27" s="1"/>
  <c r="Q936" i="27"/>
  <c r="R936" i="27" s="1"/>
  <c r="K936" i="27"/>
  <c r="L936" i="27" s="1"/>
  <c r="W935" i="27"/>
  <c r="X935" i="27" s="1"/>
  <c r="Q935" i="27"/>
  <c r="R935" i="27" s="1"/>
  <c r="K935" i="27"/>
  <c r="L935" i="27" s="1"/>
  <c r="W934" i="27"/>
  <c r="X934" i="27" s="1"/>
  <c r="Q934" i="27"/>
  <c r="R934" i="27" s="1"/>
  <c r="K934" i="27"/>
  <c r="L934" i="27" s="1"/>
  <c r="W933" i="27"/>
  <c r="X933" i="27" s="1"/>
  <c r="Q933" i="27"/>
  <c r="R933" i="27" s="1"/>
  <c r="K933" i="27"/>
  <c r="L933" i="27" s="1"/>
  <c r="W932" i="27"/>
  <c r="X932" i="27" s="1"/>
  <c r="Q932" i="27"/>
  <c r="R932" i="27" s="1"/>
  <c r="K932" i="27"/>
  <c r="L932" i="27" s="1"/>
  <c r="W931" i="27"/>
  <c r="X931" i="27" s="1"/>
  <c r="Q931" i="27"/>
  <c r="R931" i="27" s="1"/>
  <c r="K931" i="27"/>
  <c r="L931" i="27" s="1"/>
  <c r="W930" i="27"/>
  <c r="X930" i="27" s="1"/>
  <c r="Q930" i="27"/>
  <c r="R930" i="27" s="1"/>
  <c r="K930" i="27"/>
  <c r="L930" i="27" s="1"/>
  <c r="W929" i="27"/>
  <c r="X929" i="27" s="1"/>
  <c r="Q929" i="27"/>
  <c r="R929" i="27" s="1"/>
  <c r="K929" i="27"/>
  <c r="L929" i="27" s="1"/>
  <c r="W928" i="27"/>
  <c r="X928" i="27" s="1"/>
  <c r="Q928" i="27"/>
  <c r="R928" i="27" s="1"/>
  <c r="K928" i="27"/>
  <c r="L928" i="27" s="1"/>
  <c r="W927" i="27"/>
  <c r="X927" i="27" s="1"/>
  <c r="Q927" i="27"/>
  <c r="R927" i="27" s="1"/>
  <c r="K927" i="27"/>
  <c r="L927" i="27" s="1"/>
  <c r="W926" i="27"/>
  <c r="X926" i="27" s="1"/>
  <c r="Q926" i="27"/>
  <c r="R926" i="27" s="1"/>
  <c r="K926" i="27"/>
  <c r="L926" i="27" s="1"/>
  <c r="W925" i="27"/>
  <c r="X925" i="27" s="1"/>
  <c r="Q925" i="27"/>
  <c r="R925" i="27" s="1"/>
  <c r="K925" i="27"/>
  <c r="L925" i="27" s="1"/>
  <c r="W924" i="27"/>
  <c r="X924" i="27" s="1"/>
  <c r="Q924" i="27"/>
  <c r="R924" i="27" s="1"/>
  <c r="K924" i="27"/>
  <c r="L924" i="27" s="1"/>
  <c r="W923" i="27"/>
  <c r="X923" i="27" s="1"/>
  <c r="Q923" i="27"/>
  <c r="R923" i="27" s="1"/>
  <c r="K923" i="27"/>
  <c r="L923" i="27" s="1"/>
  <c r="W922" i="27"/>
  <c r="X922" i="27" s="1"/>
  <c r="Q922" i="27"/>
  <c r="R922" i="27" s="1"/>
  <c r="K922" i="27"/>
  <c r="L922" i="27" s="1"/>
  <c r="W921" i="27"/>
  <c r="X921" i="27" s="1"/>
  <c r="Q921" i="27"/>
  <c r="R921" i="27" s="1"/>
  <c r="K921" i="27"/>
  <c r="L921" i="27" s="1"/>
  <c r="W920" i="27"/>
  <c r="X920" i="27" s="1"/>
  <c r="Q920" i="27"/>
  <c r="R920" i="27" s="1"/>
  <c r="K920" i="27"/>
  <c r="L920" i="27" s="1"/>
  <c r="W919" i="27"/>
  <c r="X919" i="27" s="1"/>
  <c r="Q919" i="27"/>
  <c r="R919" i="27" s="1"/>
  <c r="K919" i="27"/>
  <c r="L919" i="27" s="1"/>
  <c r="W918" i="27"/>
  <c r="X918" i="27" s="1"/>
  <c r="Q918" i="27"/>
  <c r="R918" i="27" s="1"/>
  <c r="K918" i="27"/>
  <c r="L918" i="27" s="1"/>
  <c r="W917" i="27"/>
  <c r="X917" i="27" s="1"/>
  <c r="Q917" i="27"/>
  <c r="R917" i="27" s="1"/>
  <c r="K917" i="27"/>
  <c r="L917" i="27" s="1"/>
  <c r="W916" i="27"/>
  <c r="X916" i="27" s="1"/>
  <c r="Q916" i="27"/>
  <c r="R916" i="27" s="1"/>
  <c r="K916" i="27"/>
  <c r="L916" i="27" s="1"/>
  <c r="W915" i="27"/>
  <c r="X915" i="27" s="1"/>
  <c r="Q915" i="27"/>
  <c r="R915" i="27" s="1"/>
  <c r="K915" i="27"/>
  <c r="L915" i="27" s="1"/>
  <c r="W914" i="27"/>
  <c r="X914" i="27" s="1"/>
  <c r="Q914" i="27"/>
  <c r="R914" i="27" s="1"/>
  <c r="K914" i="27"/>
  <c r="L914" i="27" s="1"/>
  <c r="W913" i="27"/>
  <c r="X913" i="27" s="1"/>
  <c r="Q913" i="27"/>
  <c r="R913" i="27" s="1"/>
  <c r="K913" i="27"/>
  <c r="L913" i="27" s="1"/>
  <c r="W912" i="27"/>
  <c r="X912" i="27" s="1"/>
  <c r="Q912" i="27"/>
  <c r="R912" i="27" s="1"/>
  <c r="K912" i="27"/>
  <c r="L912" i="27" s="1"/>
  <c r="W911" i="27"/>
  <c r="X911" i="27" s="1"/>
  <c r="Q911" i="27"/>
  <c r="R911" i="27" s="1"/>
  <c r="K911" i="27"/>
  <c r="L911" i="27" s="1"/>
  <c r="W910" i="27"/>
  <c r="X910" i="27" s="1"/>
  <c r="Q910" i="27"/>
  <c r="R910" i="27" s="1"/>
  <c r="K910" i="27"/>
  <c r="L910" i="27" s="1"/>
  <c r="W909" i="27"/>
  <c r="X909" i="27" s="1"/>
  <c r="Q909" i="27"/>
  <c r="R909" i="27" s="1"/>
  <c r="K909" i="27"/>
  <c r="L909" i="27" s="1"/>
  <c r="W908" i="27"/>
  <c r="X908" i="27" s="1"/>
  <c r="Q908" i="27"/>
  <c r="R908" i="27" s="1"/>
  <c r="K908" i="27"/>
  <c r="L908" i="27" s="1"/>
  <c r="W907" i="27"/>
  <c r="X907" i="27" s="1"/>
  <c r="Q907" i="27"/>
  <c r="R907" i="27" s="1"/>
  <c r="K907" i="27"/>
  <c r="L907" i="27" s="1"/>
  <c r="W906" i="27"/>
  <c r="X906" i="27" s="1"/>
  <c r="Q906" i="27"/>
  <c r="R906" i="27" s="1"/>
  <c r="K906" i="27"/>
  <c r="L906" i="27" s="1"/>
  <c r="W905" i="27"/>
  <c r="X905" i="27" s="1"/>
  <c r="Q905" i="27"/>
  <c r="R905" i="27" s="1"/>
  <c r="K905" i="27"/>
  <c r="L905" i="27" s="1"/>
  <c r="W904" i="27"/>
  <c r="X904" i="27" s="1"/>
  <c r="Q904" i="27"/>
  <c r="R904" i="27" s="1"/>
  <c r="K904" i="27"/>
  <c r="L904" i="27" s="1"/>
  <c r="W903" i="27"/>
  <c r="X903" i="27" s="1"/>
  <c r="Q903" i="27"/>
  <c r="R903" i="27" s="1"/>
  <c r="K903" i="27"/>
  <c r="L903" i="27" s="1"/>
  <c r="W902" i="27"/>
  <c r="X902" i="27" s="1"/>
  <c r="Q902" i="27"/>
  <c r="R902" i="27" s="1"/>
  <c r="K902" i="27"/>
  <c r="L902" i="27" s="1"/>
  <c r="W901" i="27"/>
  <c r="X901" i="27" s="1"/>
  <c r="Q901" i="27"/>
  <c r="R901" i="27" s="1"/>
  <c r="K901" i="27"/>
  <c r="L901" i="27" s="1"/>
  <c r="W900" i="27"/>
  <c r="X900" i="27" s="1"/>
  <c r="Q900" i="27"/>
  <c r="R900" i="27" s="1"/>
  <c r="K900" i="27"/>
  <c r="L900" i="27" s="1"/>
  <c r="W899" i="27"/>
  <c r="X899" i="27" s="1"/>
  <c r="Q899" i="27"/>
  <c r="R899" i="27" s="1"/>
  <c r="K899" i="27"/>
  <c r="L899" i="27" s="1"/>
  <c r="W898" i="27"/>
  <c r="X898" i="27" s="1"/>
  <c r="Q898" i="27"/>
  <c r="R898" i="27" s="1"/>
  <c r="K898" i="27"/>
  <c r="L898" i="27" s="1"/>
  <c r="W897" i="27"/>
  <c r="X897" i="27" s="1"/>
  <c r="Q897" i="27"/>
  <c r="R897" i="27" s="1"/>
  <c r="K897" i="27"/>
  <c r="L897" i="27" s="1"/>
  <c r="W896" i="27"/>
  <c r="X896" i="27" s="1"/>
  <c r="Q896" i="27"/>
  <c r="R896" i="27" s="1"/>
  <c r="K896" i="27"/>
  <c r="L896" i="27" s="1"/>
  <c r="W895" i="27"/>
  <c r="X895" i="27" s="1"/>
  <c r="Q895" i="27"/>
  <c r="R895" i="27" s="1"/>
  <c r="K895" i="27"/>
  <c r="L895" i="27" s="1"/>
  <c r="W894" i="27"/>
  <c r="X894" i="27" s="1"/>
  <c r="Q894" i="27"/>
  <c r="R894" i="27" s="1"/>
  <c r="K894" i="27"/>
  <c r="L894" i="27" s="1"/>
  <c r="W893" i="27"/>
  <c r="Q893" i="27"/>
  <c r="R893" i="27" s="1"/>
  <c r="K893" i="27"/>
  <c r="L893" i="27" s="1"/>
  <c r="W892" i="27"/>
  <c r="X892" i="27" s="1"/>
  <c r="Q892" i="27"/>
  <c r="R892" i="27" s="1"/>
  <c r="K892" i="27"/>
  <c r="L892" i="27" s="1"/>
  <c r="W891" i="27"/>
  <c r="X891" i="27" s="1"/>
  <c r="Q891" i="27"/>
  <c r="R891" i="27" s="1"/>
  <c r="K891" i="27"/>
  <c r="L891" i="27" s="1"/>
  <c r="W890" i="27"/>
  <c r="X890" i="27" s="1"/>
  <c r="Q890" i="27"/>
  <c r="R890" i="27" s="1"/>
  <c r="K890" i="27"/>
  <c r="L890" i="27" s="1"/>
  <c r="W889" i="27"/>
  <c r="X889" i="27" s="1"/>
  <c r="Q889" i="27"/>
  <c r="R889" i="27" s="1"/>
  <c r="K889" i="27"/>
  <c r="L889" i="27" s="1"/>
  <c r="W888" i="27"/>
  <c r="Q888" i="27"/>
  <c r="R888" i="27" s="1"/>
  <c r="K888" i="27"/>
  <c r="L888" i="27" s="1"/>
  <c r="W887" i="27"/>
  <c r="X887" i="27" s="1"/>
  <c r="Q887" i="27"/>
  <c r="K887" i="27"/>
  <c r="L887" i="27" s="1"/>
  <c r="W886" i="27"/>
  <c r="Q886" i="27"/>
  <c r="K886" i="27"/>
  <c r="W2081" i="27"/>
  <c r="X2081" i="27" s="1"/>
  <c r="Q2081" i="27"/>
  <c r="R2081" i="27" s="1"/>
  <c r="K2081" i="27"/>
  <c r="L2081" i="27" s="1"/>
  <c r="W2080" i="27"/>
  <c r="X2080" i="27" s="1"/>
  <c r="Q2080" i="27"/>
  <c r="R2080" i="27" s="1"/>
  <c r="K2080" i="27"/>
  <c r="L2080" i="27" s="1"/>
  <c r="W2079" i="27"/>
  <c r="X2079" i="27" s="1"/>
  <c r="Q2079" i="27"/>
  <c r="R2079" i="27" s="1"/>
  <c r="K2079" i="27"/>
  <c r="L2079" i="27" s="1"/>
  <c r="W2078" i="27"/>
  <c r="X2078" i="27" s="1"/>
  <c r="Q2078" i="27"/>
  <c r="R2078" i="27" s="1"/>
  <c r="K2078" i="27"/>
  <c r="L2078" i="27" s="1"/>
  <c r="W2077" i="27"/>
  <c r="X2077" i="27" s="1"/>
  <c r="Q2077" i="27"/>
  <c r="R2077" i="27" s="1"/>
  <c r="K2077" i="27"/>
  <c r="L2077" i="27" s="1"/>
  <c r="W2076" i="27"/>
  <c r="X2076" i="27" s="1"/>
  <c r="Q2076" i="27"/>
  <c r="R2076" i="27" s="1"/>
  <c r="K2076" i="27"/>
  <c r="L2076" i="27" s="1"/>
  <c r="W2075" i="27"/>
  <c r="X2075" i="27" s="1"/>
  <c r="Q2075" i="27"/>
  <c r="R2075" i="27" s="1"/>
  <c r="K2075" i="27"/>
  <c r="L2075" i="27" s="1"/>
  <c r="W2074" i="27"/>
  <c r="X2074" i="27" s="1"/>
  <c r="Q2074" i="27"/>
  <c r="R2074" i="27" s="1"/>
  <c r="K2074" i="27"/>
  <c r="L2074" i="27" s="1"/>
  <c r="W2073" i="27"/>
  <c r="X2073" i="27" s="1"/>
  <c r="Q2073" i="27"/>
  <c r="R2073" i="27" s="1"/>
  <c r="K2073" i="27"/>
  <c r="L2073" i="27" s="1"/>
  <c r="W2072" i="27"/>
  <c r="X2072" i="27" s="1"/>
  <c r="Q2072" i="27"/>
  <c r="R2072" i="27" s="1"/>
  <c r="K2072" i="27"/>
  <c r="L2072" i="27" s="1"/>
  <c r="W2071" i="27"/>
  <c r="X2071" i="27" s="1"/>
  <c r="Q2071" i="27"/>
  <c r="R2071" i="27" s="1"/>
  <c r="K2071" i="27"/>
  <c r="L2071" i="27" s="1"/>
  <c r="W2070" i="27"/>
  <c r="X2070" i="27" s="1"/>
  <c r="Q2070" i="27"/>
  <c r="R2070" i="27" s="1"/>
  <c r="K2070" i="27"/>
  <c r="L2070" i="27" s="1"/>
  <c r="W2069" i="27"/>
  <c r="X2069" i="27" s="1"/>
  <c r="Q2069" i="27"/>
  <c r="R2069" i="27" s="1"/>
  <c r="K2069" i="27"/>
  <c r="L2069" i="27" s="1"/>
  <c r="W2068" i="27"/>
  <c r="X2068" i="27" s="1"/>
  <c r="Q2068" i="27"/>
  <c r="R2068" i="27" s="1"/>
  <c r="K2068" i="27"/>
  <c r="L2068" i="27" s="1"/>
  <c r="W2067" i="27"/>
  <c r="X2067" i="27" s="1"/>
  <c r="Q2067" i="27"/>
  <c r="R2067" i="27" s="1"/>
  <c r="K2067" i="27"/>
  <c r="L2067" i="27" s="1"/>
  <c r="W2066" i="27"/>
  <c r="X2066" i="27" s="1"/>
  <c r="Q2066" i="27"/>
  <c r="R2066" i="27" s="1"/>
  <c r="K2066" i="27"/>
  <c r="L2066" i="27" s="1"/>
  <c r="W2065" i="27"/>
  <c r="X2065" i="27" s="1"/>
  <c r="Q2065" i="27"/>
  <c r="R2065" i="27" s="1"/>
  <c r="K2065" i="27"/>
  <c r="L2065" i="27" s="1"/>
  <c r="W2064" i="27"/>
  <c r="X2064" i="27" s="1"/>
  <c r="Q2064" i="27"/>
  <c r="R2064" i="27" s="1"/>
  <c r="K2064" i="27"/>
  <c r="L2064" i="27" s="1"/>
  <c r="W2063" i="27"/>
  <c r="X2063" i="27" s="1"/>
  <c r="Q2063" i="27"/>
  <c r="R2063" i="27" s="1"/>
  <c r="K2063" i="27"/>
  <c r="L2063" i="27" s="1"/>
  <c r="W2062" i="27"/>
  <c r="X2062" i="27" s="1"/>
  <c r="Q2062" i="27"/>
  <c r="R2062" i="27" s="1"/>
  <c r="K2062" i="27"/>
  <c r="L2062" i="27" s="1"/>
  <c r="W2061" i="27"/>
  <c r="X2061" i="27" s="1"/>
  <c r="Q2061" i="27"/>
  <c r="R2061" i="27" s="1"/>
  <c r="K2061" i="27"/>
  <c r="L2061" i="27" s="1"/>
  <c r="W2060" i="27"/>
  <c r="X2060" i="27" s="1"/>
  <c r="Q2060" i="27"/>
  <c r="R2060" i="27" s="1"/>
  <c r="K2060" i="27"/>
  <c r="L2060" i="27" s="1"/>
  <c r="W2059" i="27"/>
  <c r="X2059" i="27" s="1"/>
  <c r="Q2059" i="27"/>
  <c r="R2059" i="27" s="1"/>
  <c r="K2059" i="27"/>
  <c r="L2059" i="27" s="1"/>
  <c r="W2058" i="27"/>
  <c r="X2058" i="27" s="1"/>
  <c r="Q2058" i="27"/>
  <c r="R2058" i="27" s="1"/>
  <c r="K2058" i="27"/>
  <c r="L2058" i="27" s="1"/>
  <c r="W2057" i="27"/>
  <c r="X2057" i="27" s="1"/>
  <c r="Q2057" i="27"/>
  <c r="R2057" i="27" s="1"/>
  <c r="K2057" i="27"/>
  <c r="L2057" i="27" s="1"/>
  <c r="W2056" i="27"/>
  <c r="X2056" i="27" s="1"/>
  <c r="Q2056" i="27"/>
  <c r="R2056" i="27" s="1"/>
  <c r="K2056" i="27"/>
  <c r="L2056" i="27" s="1"/>
  <c r="W2055" i="27"/>
  <c r="X2055" i="27" s="1"/>
  <c r="Q2055" i="27"/>
  <c r="R2055" i="27" s="1"/>
  <c r="K2055" i="27"/>
  <c r="L2055" i="27" s="1"/>
  <c r="W2054" i="27"/>
  <c r="X2054" i="27" s="1"/>
  <c r="Q2054" i="27"/>
  <c r="R2054" i="27" s="1"/>
  <c r="K2054" i="27"/>
  <c r="L2054" i="27" s="1"/>
  <c r="W2053" i="27"/>
  <c r="X2053" i="27" s="1"/>
  <c r="Q2053" i="27"/>
  <c r="R2053" i="27" s="1"/>
  <c r="K2053" i="27"/>
  <c r="L2053" i="27" s="1"/>
  <c r="W2052" i="27"/>
  <c r="X2052" i="27" s="1"/>
  <c r="Q2052" i="27"/>
  <c r="R2052" i="27" s="1"/>
  <c r="K2052" i="27"/>
  <c r="L2052" i="27" s="1"/>
  <c r="W2051" i="27"/>
  <c r="X2051" i="27" s="1"/>
  <c r="Q2051" i="27"/>
  <c r="R2051" i="27" s="1"/>
  <c r="K2051" i="27"/>
  <c r="L2051" i="27" s="1"/>
  <c r="W2050" i="27"/>
  <c r="X2050" i="27" s="1"/>
  <c r="Q2050" i="27"/>
  <c r="R2050" i="27" s="1"/>
  <c r="K2050" i="27"/>
  <c r="L2050" i="27" s="1"/>
  <c r="W2049" i="27"/>
  <c r="X2049" i="27" s="1"/>
  <c r="Q2049" i="27"/>
  <c r="K2049" i="27"/>
  <c r="L2049" i="27" s="1"/>
  <c r="W2048" i="27"/>
  <c r="X2048" i="27" s="1"/>
  <c r="Q2048" i="27"/>
  <c r="R2048" i="27" s="1"/>
  <c r="K2048" i="27"/>
  <c r="L2048" i="27" s="1"/>
  <c r="W2047" i="27"/>
  <c r="X2047" i="27" s="1"/>
  <c r="Q2047" i="27"/>
  <c r="R2047" i="27" s="1"/>
  <c r="K2047" i="27"/>
  <c r="L2047" i="27" s="1"/>
  <c r="W2046" i="27"/>
  <c r="X2046" i="27" s="1"/>
  <c r="Q2046" i="27"/>
  <c r="R2046" i="27" s="1"/>
  <c r="K2046" i="27"/>
  <c r="L2046" i="27" s="1"/>
  <c r="W2045" i="27"/>
  <c r="X2045" i="27" s="1"/>
  <c r="Q2045" i="27"/>
  <c r="R2045" i="27" s="1"/>
  <c r="K2045" i="27"/>
  <c r="L2045" i="27" s="1"/>
  <c r="W2044" i="27"/>
  <c r="X2044" i="27" s="1"/>
  <c r="Q2044" i="27"/>
  <c r="R2044" i="27" s="1"/>
  <c r="K2044" i="27"/>
  <c r="L2044" i="27" s="1"/>
  <c r="W2043" i="27"/>
  <c r="X2043" i="27" s="1"/>
  <c r="Q2043" i="27"/>
  <c r="R2043" i="27" s="1"/>
  <c r="K2043" i="27"/>
  <c r="L2043" i="27" s="1"/>
  <c r="W2042" i="27"/>
  <c r="X2042" i="27" s="1"/>
  <c r="Q2042" i="27"/>
  <c r="R2042" i="27" s="1"/>
  <c r="K2042" i="27"/>
  <c r="L2042" i="27" s="1"/>
  <c r="W2041" i="27"/>
  <c r="X2041" i="27" s="1"/>
  <c r="Q2041" i="27"/>
  <c r="R2041" i="27" s="1"/>
  <c r="K2041" i="27"/>
  <c r="L2041" i="27" s="1"/>
  <c r="W2040" i="27"/>
  <c r="X2040" i="27" s="1"/>
  <c r="Q2040" i="27"/>
  <c r="R2040" i="27" s="1"/>
  <c r="K2040" i="27"/>
  <c r="L2040" i="27" s="1"/>
  <c r="W2039" i="27"/>
  <c r="X2039" i="27" s="1"/>
  <c r="Q2039" i="27"/>
  <c r="R2039" i="27" s="1"/>
  <c r="K2039" i="27"/>
  <c r="L2039" i="27" s="1"/>
  <c r="W2038" i="27"/>
  <c r="X2038" i="27" s="1"/>
  <c r="Q2038" i="27"/>
  <c r="R2038" i="27" s="1"/>
  <c r="K2038" i="27"/>
  <c r="L2038" i="27" s="1"/>
  <c r="W2037" i="27"/>
  <c r="X2037" i="27" s="1"/>
  <c r="Q2037" i="27"/>
  <c r="R2037" i="27" s="1"/>
  <c r="K2037" i="27"/>
  <c r="L2037" i="27" s="1"/>
  <c r="W2036" i="27"/>
  <c r="X2036" i="27" s="1"/>
  <c r="Q2036" i="27"/>
  <c r="R2036" i="27" s="1"/>
  <c r="K2036" i="27"/>
  <c r="L2036" i="27" s="1"/>
  <c r="W2035" i="27"/>
  <c r="X2035" i="27" s="1"/>
  <c r="Q2035" i="27"/>
  <c r="R2035" i="27" s="1"/>
  <c r="K2035" i="27"/>
  <c r="L2035" i="27" s="1"/>
  <c r="W2034" i="27"/>
  <c r="X2034" i="27" s="1"/>
  <c r="Q2034" i="27"/>
  <c r="R2034" i="27" s="1"/>
  <c r="K2034" i="27"/>
  <c r="L2034" i="27" s="1"/>
  <c r="W2033" i="27"/>
  <c r="X2033" i="27" s="1"/>
  <c r="Q2033" i="27"/>
  <c r="K2033" i="27"/>
  <c r="L2033" i="27" s="1"/>
  <c r="W2032" i="27"/>
  <c r="X2032" i="27" s="1"/>
  <c r="Q2032" i="27"/>
  <c r="R2032" i="27" s="1"/>
  <c r="K2032" i="27"/>
  <c r="L2032" i="27" s="1"/>
  <c r="W2031" i="27"/>
  <c r="X2031" i="27" s="1"/>
  <c r="Q2031" i="27"/>
  <c r="R2031" i="27" s="1"/>
  <c r="K2031" i="27"/>
  <c r="L2031" i="27" s="1"/>
  <c r="W2030" i="27"/>
  <c r="Q2030" i="27"/>
  <c r="K2030" i="27"/>
  <c r="W833" i="27"/>
  <c r="X833" i="27" s="1"/>
  <c r="Q833" i="27"/>
  <c r="R833" i="27" s="1"/>
  <c r="K833" i="27"/>
  <c r="L833" i="27" s="1"/>
  <c r="W832" i="27"/>
  <c r="X832" i="27" s="1"/>
  <c r="Q832" i="27"/>
  <c r="R832" i="27" s="1"/>
  <c r="K832" i="27"/>
  <c r="L832" i="27" s="1"/>
  <c r="W831" i="27"/>
  <c r="X831" i="27" s="1"/>
  <c r="Q831" i="27"/>
  <c r="R831" i="27" s="1"/>
  <c r="K831" i="27"/>
  <c r="L831" i="27" s="1"/>
  <c r="W830" i="27"/>
  <c r="X830" i="27" s="1"/>
  <c r="Q830" i="27"/>
  <c r="R830" i="27" s="1"/>
  <c r="K830" i="27"/>
  <c r="L830" i="27" s="1"/>
  <c r="W829" i="27"/>
  <c r="X829" i="27" s="1"/>
  <c r="Q829" i="27"/>
  <c r="R829" i="27" s="1"/>
  <c r="K829" i="27"/>
  <c r="L829" i="27" s="1"/>
  <c r="W828" i="27"/>
  <c r="X828" i="27" s="1"/>
  <c r="Q828" i="27"/>
  <c r="R828" i="27" s="1"/>
  <c r="K828" i="27"/>
  <c r="L828" i="27" s="1"/>
  <c r="W827" i="27"/>
  <c r="X827" i="27" s="1"/>
  <c r="Q827" i="27"/>
  <c r="R827" i="27" s="1"/>
  <c r="K827" i="27"/>
  <c r="L827" i="27" s="1"/>
  <c r="W826" i="27"/>
  <c r="X826" i="27" s="1"/>
  <c r="Q826" i="27"/>
  <c r="R826" i="27" s="1"/>
  <c r="K826" i="27"/>
  <c r="L826" i="27" s="1"/>
  <c r="W825" i="27"/>
  <c r="X825" i="27" s="1"/>
  <c r="Q825" i="27"/>
  <c r="R825" i="27" s="1"/>
  <c r="K825" i="27"/>
  <c r="L825" i="27" s="1"/>
  <c r="W824" i="27"/>
  <c r="X824" i="27" s="1"/>
  <c r="Q824" i="27"/>
  <c r="R824" i="27" s="1"/>
  <c r="K824" i="27"/>
  <c r="L824" i="27" s="1"/>
  <c r="W823" i="27"/>
  <c r="X823" i="27" s="1"/>
  <c r="Q823" i="27"/>
  <c r="R823" i="27" s="1"/>
  <c r="K823" i="27"/>
  <c r="L823" i="27" s="1"/>
  <c r="W822" i="27"/>
  <c r="X822" i="27" s="1"/>
  <c r="Q822" i="27"/>
  <c r="R822" i="27" s="1"/>
  <c r="K822" i="27"/>
  <c r="L822" i="27" s="1"/>
  <c r="W821" i="27"/>
  <c r="X821" i="27" s="1"/>
  <c r="Q821" i="27"/>
  <c r="R821" i="27" s="1"/>
  <c r="K821" i="27"/>
  <c r="L821" i="27" s="1"/>
  <c r="W820" i="27"/>
  <c r="X820" i="27" s="1"/>
  <c r="Q820" i="27"/>
  <c r="R820" i="27" s="1"/>
  <c r="K820" i="27"/>
  <c r="L820" i="27" s="1"/>
  <c r="W819" i="27"/>
  <c r="X819" i="27" s="1"/>
  <c r="Q819" i="27"/>
  <c r="R819" i="27" s="1"/>
  <c r="K819" i="27"/>
  <c r="L819" i="27" s="1"/>
  <c r="W818" i="27"/>
  <c r="X818" i="27" s="1"/>
  <c r="Q818" i="27"/>
  <c r="R818" i="27" s="1"/>
  <c r="K818" i="27"/>
  <c r="L818" i="27" s="1"/>
  <c r="W817" i="27"/>
  <c r="X817" i="27" s="1"/>
  <c r="Q817" i="27"/>
  <c r="R817" i="27" s="1"/>
  <c r="K817" i="27"/>
  <c r="L817" i="27" s="1"/>
  <c r="W816" i="27"/>
  <c r="X816" i="27" s="1"/>
  <c r="Q816" i="27"/>
  <c r="R816" i="27" s="1"/>
  <c r="K816" i="27"/>
  <c r="L816" i="27" s="1"/>
  <c r="W815" i="27"/>
  <c r="X815" i="27" s="1"/>
  <c r="Q815" i="27"/>
  <c r="R815" i="27" s="1"/>
  <c r="K815" i="27"/>
  <c r="L815" i="27" s="1"/>
  <c r="W814" i="27"/>
  <c r="X814" i="27" s="1"/>
  <c r="Q814" i="27"/>
  <c r="R814" i="27" s="1"/>
  <c r="K814" i="27"/>
  <c r="L814" i="27" s="1"/>
  <c r="W813" i="27"/>
  <c r="X813" i="27" s="1"/>
  <c r="Q813" i="27"/>
  <c r="R813" i="27" s="1"/>
  <c r="K813" i="27"/>
  <c r="L813" i="27" s="1"/>
  <c r="W812" i="27"/>
  <c r="X812" i="27" s="1"/>
  <c r="Q812" i="27"/>
  <c r="R812" i="27" s="1"/>
  <c r="K812" i="27"/>
  <c r="L812" i="27" s="1"/>
  <c r="W811" i="27"/>
  <c r="X811" i="27" s="1"/>
  <c r="Q811" i="27"/>
  <c r="R811" i="27" s="1"/>
  <c r="K811" i="27"/>
  <c r="L811" i="27" s="1"/>
  <c r="W810" i="27"/>
  <c r="X810" i="27" s="1"/>
  <c r="Q810" i="27"/>
  <c r="R810" i="27" s="1"/>
  <c r="K810" i="27"/>
  <c r="L810" i="27" s="1"/>
  <c r="W809" i="27"/>
  <c r="X809" i="27" s="1"/>
  <c r="Q809" i="27"/>
  <c r="R809" i="27" s="1"/>
  <c r="K809" i="27"/>
  <c r="L809" i="27" s="1"/>
  <c r="W808" i="27"/>
  <c r="X808" i="27" s="1"/>
  <c r="Q808" i="27"/>
  <c r="R808" i="27" s="1"/>
  <c r="K808" i="27"/>
  <c r="L808" i="27" s="1"/>
  <c r="W807" i="27"/>
  <c r="X807" i="27" s="1"/>
  <c r="Q807" i="27"/>
  <c r="R807" i="27" s="1"/>
  <c r="K807" i="27"/>
  <c r="L807" i="27" s="1"/>
  <c r="W806" i="27"/>
  <c r="X806" i="27" s="1"/>
  <c r="Q806" i="27"/>
  <c r="R806" i="27" s="1"/>
  <c r="K806" i="27"/>
  <c r="L806" i="27" s="1"/>
  <c r="W805" i="27"/>
  <c r="X805" i="27" s="1"/>
  <c r="Q805" i="27"/>
  <c r="R805" i="27" s="1"/>
  <c r="K805" i="27"/>
  <c r="L805" i="27" s="1"/>
  <c r="W804" i="27"/>
  <c r="X804" i="27" s="1"/>
  <c r="Q804" i="27"/>
  <c r="R804" i="27" s="1"/>
  <c r="K804" i="27"/>
  <c r="L804" i="27" s="1"/>
  <c r="W803" i="27"/>
  <c r="X803" i="27" s="1"/>
  <c r="Q803" i="27"/>
  <c r="R803" i="27" s="1"/>
  <c r="K803" i="27"/>
  <c r="L803" i="27" s="1"/>
  <c r="W802" i="27"/>
  <c r="X802" i="27" s="1"/>
  <c r="Q802" i="27"/>
  <c r="R802" i="27" s="1"/>
  <c r="K802" i="27"/>
  <c r="L802" i="27" s="1"/>
  <c r="W801" i="27"/>
  <c r="X801" i="27" s="1"/>
  <c r="Q801" i="27"/>
  <c r="R801" i="27" s="1"/>
  <c r="K801" i="27"/>
  <c r="L801" i="27" s="1"/>
  <c r="W800" i="27"/>
  <c r="X800" i="27" s="1"/>
  <c r="Q800" i="27"/>
  <c r="R800" i="27" s="1"/>
  <c r="K800" i="27"/>
  <c r="L800" i="27" s="1"/>
  <c r="W799" i="27"/>
  <c r="X799" i="27" s="1"/>
  <c r="Q799" i="27"/>
  <c r="R799" i="27" s="1"/>
  <c r="K799" i="27"/>
  <c r="L799" i="27" s="1"/>
  <c r="W798" i="27"/>
  <c r="X798" i="27" s="1"/>
  <c r="Q798" i="27"/>
  <c r="R798" i="27" s="1"/>
  <c r="K798" i="27"/>
  <c r="L798" i="27" s="1"/>
  <c r="W797" i="27"/>
  <c r="X797" i="27" s="1"/>
  <c r="Q797" i="27"/>
  <c r="K797" i="27"/>
  <c r="L797" i="27" s="1"/>
  <c r="W796" i="27"/>
  <c r="X796" i="27" s="1"/>
  <c r="Q796" i="27"/>
  <c r="R796" i="27" s="1"/>
  <c r="K796" i="27"/>
  <c r="L796" i="27" s="1"/>
  <c r="W795" i="27"/>
  <c r="X795" i="27" s="1"/>
  <c r="Q795" i="27"/>
  <c r="R795" i="27" s="1"/>
  <c r="K795" i="27"/>
  <c r="L795" i="27" s="1"/>
  <c r="W794" i="27"/>
  <c r="X794" i="27" s="1"/>
  <c r="Q794" i="27"/>
  <c r="R794" i="27" s="1"/>
  <c r="K794" i="27"/>
  <c r="L794" i="27" s="1"/>
  <c r="W793" i="27"/>
  <c r="X793" i="27" s="1"/>
  <c r="Q793" i="27"/>
  <c r="R793" i="27" s="1"/>
  <c r="K793" i="27"/>
  <c r="L793" i="27" s="1"/>
  <c r="W792" i="27"/>
  <c r="X792" i="27" s="1"/>
  <c r="Q792" i="27"/>
  <c r="R792" i="27" s="1"/>
  <c r="K792" i="27"/>
  <c r="L792" i="27" s="1"/>
  <c r="W791" i="27"/>
  <c r="X791" i="27" s="1"/>
  <c r="Q791" i="27"/>
  <c r="R791" i="27" s="1"/>
  <c r="K791" i="27"/>
  <c r="L791" i="27" s="1"/>
  <c r="W790" i="27"/>
  <c r="X790" i="27" s="1"/>
  <c r="Q790" i="27"/>
  <c r="R790" i="27" s="1"/>
  <c r="K790" i="27"/>
  <c r="L790" i="27" s="1"/>
  <c r="W789" i="27"/>
  <c r="X789" i="27" s="1"/>
  <c r="Q789" i="27"/>
  <c r="R789" i="27" s="1"/>
  <c r="K789" i="27"/>
  <c r="L789" i="27" s="1"/>
  <c r="W788" i="27"/>
  <c r="X788" i="27" s="1"/>
  <c r="Q788" i="27"/>
  <c r="R788" i="27" s="1"/>
  <c r="K788" i="27"/>
  <c r="L788" i="27" s="1"/>
  <c r="W787" i="27"/>
  <c r="X787" i="27" s="1"/>
  <c r="Q787" i="27"/>
  <c r="R787" i="27" s="1"/>
  <c r="K787" i="27"/>
  <c r="L787" i="27" s="1"/>
  <c r="W786" i="27"/>
  <c r="X786" i="27" s="1"/>
  <c r="Q786" i="27"/>
  <c r="R786" i="27" s="1"/>
  <c r="K786" i="27"/>
  <c r="L786" i="27" s="1"/>
  <c r="W785" i="27"/>
  <c r="X785" i="27" s="1"/>
  <c r="Q785" i="27"/>
  <c r="R785" i="27" s="1"/>
  <c r="K785" i="27"/>
  <c r="L785" i="27" s="1"/>
  <c r="W784" i="27"/>
  <c r="X784" i="27" s="1"/>
  <c r="Q784" i="27"/>
  <c r="R784" i="27" s="1"/>
  <c r="K784" i="27"/>
  <c r="L784" i="27" s="1"/>
  <c r="W783" i="27"/>
  <c r="X783" i="27" s="1"/>
  <c r="Q783" i="27"/>
  <c r="K783" i="27"/>
  <c r="L783" i="27" s="1"/>
  <c r="W782" i="27"/>
  <c r="Q782" i="27"/>
  <c r="K782" i="27"/>
  <c r="W573" i="27"/>
  <c r="X573" i="27" s="1"/>
  <c r="Q573" i="27"/>
  <c r="R573" i="27" s="1"/>
  <c r="K573" i="27"/>
  <c r="L573" i="27" s="1"/>
  <c r="W572" i="27"/>
  <c r="X572" i="27" s="1"/>
  <c r="Q572" i="27"/>
  <c r="R572" i="27" s="1"/>
  <c r="K572" i="27"/>
  <c r="L572" i="27" s="1"/>
  <c r="W571" i="27"/>
  <c r="X571" i="27" s="1"/>
  <c r="Q571" i="27"/>
  <c r="R571" i="27" s="1"/>
  <c r="K571" i="27"/>
  <c r="L571" i="27" s="1"/>
  <c r="W570" i="27"/>
  <c r="X570" i="27" s="1"/>
  <c r="Q570" i="27"/>
  <c r="R570" i="27" s="1"/>
  <c r="K570" i="27"/>
  <c r="L570" i="27" s="1"/>
  <c r="W569" i="27"/>
  <c r="X569" i="27" s="1"/>
  <c r="Q569" i="27"/>
  <c r="R569" i="27" s="1"/>
  <c r="K569" i="27"/>
  <c r="L569" i="27" s="1"/>
  <c r="W568" i="27"/>
  <c r="X568" i="27" s="1"/>
  <c r="Q568" i="27"/>
  <c r="R568" i="27" s="1"/>
  <c r="K568" i="27"/>
  <c r="L568" i="27" s="1"/>
  <c r="W567" i="27"/>
  <c r="X567" i="27" s="1"/>
  <c r="Q567" i="27"/>
  <c r="R567" i="27" s="1"/>
  <c r="K567" i="27"/>
  <c r="L567" i="27" s="1"/>
  <c r="W566" i="27"/>
  <c r="X566" i="27" s="1"/>
  <c r="Q566" i="27"/>
  <c r="R566" i="27" s="1"/>
  <c r="K566" i="27"/>
  <c r="L566" i="27" s="1"/>
  <c r="W565" i="27"/>
  <c r="X565" i="27" s="1"/>
  <c r="Q565" i="27"/>
  <c r="R565" i="27" s="1"/>
  <c r="K565" i="27"/>
  <c r="L565" i="27" s="1"/>
  <c r="W564" i="27"/>
  <c r="X564" i="27" s="1"/>
  <c r="Q564" i="27"/>
  <c r="R564" i="27" s="1"/>
  <c r="K564" i="27"/>
  <c r="L564" i="27" s="1"/>
  <c r="W563" i="27"/>
  <c r="X563" i="27" s="1"/>
  <c r="Q563" i="27"/>
  <c r="R563" i="27" s="1"/>
  <c r="K563" i="27"/>
  <c r="L563" i="27" s="1"/>
  <c r="W562" i="27"/>
  <c r="X562" i="27" s="1"/>
  <c r="Q562" i="27"/>
  <c r="R562" i="27" s="1"/>
  <c r="K562" i="27"/>
  <c r="L562" i="27" s="1"/>
  <c r="W561" i="27"/>
  <c r="X561" i="27" s="1"/>
  <c r="Q561" i="27"/>
  <c r="R561" i="27" s="1"/>
  <c r="K561" i="27"/>
  <c r="L561" i="27" s="1"/>
  <c r="W560" i="27"/>
  <c r="X560" i="27" s="1"/>
  <c r="Q560" i="27"/>
  <c r="R560" i="27" s="1"/>
  <c r="K560" i="27"/>
  <c r="L560" i="27" s="1"/>
  <c r="W559" i="27"/>
  <c r="X559" i="27" s="1"/>
  <c r="Q559" i="27"/>
  <c r="R559" i="27" s="1"/>
  <c r="K559" i="27"/>
  <c r="L559" i="27" s="1"/>
  <c r="W558" i="27"/>
  <c r="X558" i="27" s="1"/>
  <c r="Q558" i="27"/>
  <c r="R558" i="27" s="1"/>
  <c r="K558" i="27"/>
  <c r="L558" i="27" s="1"/>
  <c r="W557" i="27"/>
  <c r="X557" i="27" s="1"/>
  <c r="Q557" i="27"/>
  <c r="R557" i="27" s="1"/>
  <c r="K557" i="27"/>
  <c r="L557" i="27" s="1"/>
  <c r="W556" i="27"/>
  <c r="X556" i="27" s="1"/>
  <c r="Q556" i="27"/>
  <c r="R556" i="27" s="1"/>
  <c r="K556" i="27"/>
  <c r="L556" i="27" s="1"/>
  <c r="W555" i="27"/>
  <c r="X555" i="27" s="1"/>
  <c r="Q555" i="27"/>
  <c r="R555" i="27" s="1"/>
  <c r="K555" i="27"/>
  <c r="L555" i="27" s="1"/>
  <c r="W554" i="27"/>
  <c r="X554" i="27" s="1"/>
  <c r="Q554" i="27"/>
  <c r="R554" i="27" s="1"/>
  <c r="K554" i="27"/>
  <c r="L554" i="27" s="1"/>
  <c r="W553" i="27"/>
  <c r="X553" i="27" s="1"/>
  <c r="Q553" i="27"/>
  <c r="R553" i="27" s="1"/>
  <c r="K553" i="27"/>
  <c r="L553" i="27" s="1"/>
  <c r="W552" i="27"/>
  <c r="X552" i="27" s="1"/>
  <c r="Q552" i="27"/>
  <c r="R552" i="27" s="1"/>
  <c r="K552" i="27"/>
  <c r="L552" i="27" s="1"/>
  <c r="W551" i="27"/>
  <c r="X551" i="27" s="1"/>
  <c r="Q551" i="27"/>
  <c r="R551" i="27" s="1"/>
  <c r="K551" i="27"/>
  <c r="L551" i="27" s="1"/>
  <c r="W550" i="27"/>
  <c r="X550" i="27" s="1"/>
  <c r="Q550" i="27"/>
  <c r="R550" i="27" s="1"/>
  <c r="K550" i="27"/>
  <c r="L550" i="27" s="1"/>
  <c r="W549" i="27"/>
  <c r="X549" i="27" s="1"/>
  <c r="Q549" i="27"/>
  <c r="R549" i="27" s="1"/>
  <c r="K549" i="27"/>
  <c r="L549" i="27" s="1"/>
  <c r="W548" i="27"/>
  <c r="X548" i="27" s="1"/>
  <c r="Q548" i="27"/>
  <c r="R548" i="27" s="1"/>
  <c r="K548" i="27"/>
  <c r="L548" i="27" s="1"/>
  <c r="W547" i="27"/>
  <c r="X547" i="27" s="1"/>
  <c r="Q547" i="27"/>
  <c r="R547" i="27" s="1"/>
  <c r="K547" i="27"/>
  <c r="L547" i="27" s="1"/>
  <c r="W546" i="27"/>
  <c r="X546" i="27" s="1"/>
  <c r="Q546" i="27"/>
  <c r="R546" i="27" s="1"/>
  <c r="K546" i="27"/>
  <c r="L546" i="27" s="1"/>
  <c r="W545" i="27"/>
  <c r="X545" i="27" s="1"/>
  <c r="Q545" i="27"/>
  <c r="R545" i="27" s="1"/>
  <c r="K545" i="27"/>
  <c r="L545" i="27" s="1"/>
  <c r="W544" i="27"/>
  <c r="X544" i="27" s="1"/>
  <c r="Q544" i="27"/>
  <c r="R544" i="27" s="1"/>
  <c r="K544" i="27"/>
  <c r="L544" i="27" s="1"/>
  <c r="W543" i="27"/>
  <c r="X543" i="27" s="1"/>
  <c r="Q543" i="27"/>
  <c r="R543" i="27" s="1"/>
  <c r="K543" i="27"/>
  <c r="L543" i="27" s="1"/>
  <c r="W542" i="27"/>
  <c r="X542" i="27" s="1"/>
  <c r="Q542" i="27"/>
  <c r="R542" i="27" s="1"/>
  <c r="K542" i="27"/>
  <c r="L542" i="27" s="1"/>
  <c r="W541" i="27"/>
  <c r="X541" i="27" s="1"/>
  <c r="Q541" i="27"/>
  <c r="R541" i="27" s="1"/>
  <c r="K541" i="27"/>
  <c r="L541" i="27" s="1"/>
  <c r="W540" i="27"/>
  <c r="X540" i="27" s="1"/>
  <c r="Q540" i="27"/>
  <c r="R540" i="27" s="1"/>
  <c r="K540" i="27"/>
  <c r="L540" i="27" s="1"/>
  <c r="W539" i="27"/>
  <c r="X539" i="27" s="1"/>
  <c r="Q539" i="27"/>
  <c r="R539" i="27" s="1"/>
  <c r="K539" i="27"/>
  <c r="L539" i="27" s="1"/>
  <c r="W538" i="27"/>
  <c r="X538" i="27" s="1"/>
  <c r="Q538" i="27"/>
  <c r="R538" i="27" s="1"/>
  <c r="K538" i="27"/>
  <c r="L538" i="27" s="1"/>
  <c r="W537" i="27"/>
  <c r="X537" i="27" s="1"/>
  <c r="Q537" i="27"/>
  <c r="R537" i="27" s="1"/>
  <c r="K537" i="27"/>
  <c r="L537" i="27" s="1"/>
  <c r="W536" i="27"/>
  <c r="Q536" i="27"/>
  <c r="R536" i="27" s="1"/>
  <c r="K536" i="27"/>
  <c r="L536" i="27" s="1"/>
  <c r="W535" i="27"/>
  <c r="X535" i="27" s="1"/>
  <c r="Q535" i="27"/>
  <c r="R535" i="27" s="1"/>
  <c r="K535" i="27"/>
  <c r="L535" i="27" s="1"/>
  <c r="W534" i="27"/>
  <c r="X534" i="27" s="1"/>
  <c r="Q534" i="27"/>
  <c r="R534" i="27" s="1"/>
  <c r="K534" i="27"/>
  <c r="L534" i="27" s="1"/>
  <c r="W533" i="27"/>
  <c r="X533" i="27" s="1"/>
  <c r="Q533" i="27"/>
  <c r="R533" i="27" s="1"/>
  <c r="K533" i="27"/>
  <c r="L533" i="27" s="1"/>
  <c r="W532" i="27"/>
  <c r="X532" i="27" s="1"/>
  <c r="Q532" i="27"/>
  <c r="R532" i="27" s="1"/>
  <c r="K532" i="27"/>
  <c r="L532" i="27" s="1"/>
  <c r="W531" i="27"/>
  <c r="X531" i="27" s="1"/>
  <c r="Q531" i="27"/>
  <c r="R531" i="27" s="1"/>
  <c r="K531" i="27"/>
  <c r="L531" i="27" s="1"/>
  <c r="W530" i="27"/>
  <c r="X530" i="27" s="1"/>
  <c r="Q530" i="27"/>
  <c r="R530" i="27" s="1"/>
  <c r="K530" i="27"/>
  <c r="L530" i="27" s="1"/>
  <c r="W529" i="27"/>
  <c r="X529" i="27" s="1"/>
  <c r="Q529" i="27"/>
  <c r="R529" i="27" s="1"/>
  <c r="K529" i="27"/>
  <c r="L529" i="27" s="1"/>
  <c r="W528" i="27"/>
  <c r="X528" i="27" s="1"/>
  <c r="Q528" i="27"/>
  <c r="R528" i="27" s="1"/>
  <c r="K528" i="27"/>
  <c r="L528" i="27" s="1"/>
  <c r="W527" i="27"/>
  <c r="X527" i="27" s="1"/>
  <c r="Q527" i="27"/>
  <c r="R527" i="27" s="1"/>
  <c r="K527" i="27"/>
  <c r="L527" i="27" s="1"/>
  <c r="W526" i="27"/>
  <c r="X526" i="27" s="1"/>
  <c r="Q526" i="27"/>
  <c r="R526" i="27" s="1"/>
  <c r="K526" i="27"/>
  <c r="L526" i="27" s="1"/>
  <c r="W525" i="27"/>
  <c r="X525" i="27" s="1"/>
  <c r="Q525" i="27"/>
  <c r="R525" i="27" s="1"/>
  <c r="K525" i="27"/>
  <c r="L525" i="27" s="1"/>
  <c r="W524" i="27"/>
  <c r="X524" i="27" s="1"/>
  <c r="Q524" i="27"/>
  <c r="R524" i="27" s="1"/>
  <c r="K524" i="27"/>
  <c r="L524" i="27" s="1"/>
  <c r="W523" i="27"/>
  <c r="X523" i="27" s="1"/>
  <c r="Q523" i="27"/>
  <c r="K523" i="27"/>
  <c r="L523" i="27" s="1"/>
  <c r="W522" i="27"/>
  <c r="Q522" i="27"/>
  <c r="K522" i="27"/>
  <c r="W469" i="27"/>
  <c r="X469" i="27" s="1"/>
  <c r="Q469" i="27"/>
  <c r="R469" i="27" s="1"/>
  <c r="K469" i="27"/>
  <c r="L469" i="27" s="1"/>
  <c r="W468" i="27"/>
  <c r="X468" i="27" s="1"/>
  <c r="Q468" i="27"/>
  <c r="R468" i="27" s="1"/>
  <c r="K468" i="27"/>
  <c r="L468" i="27" s="1"/>
  <c r="W467" i="27"/>
  <c r="X467" i="27" s="1"/>
  <c r="Q467" i="27"/>
  <c r="R467" i="27" s="1"/>
  <c r="K467" i="27"/>
  <c r="L467" i="27" s="1"/>
  <c r="W466" i="27"/>
  <c r="X466" i="27" s="1"/>
  <c r="Q466" i="27"/>
  <c r="R466" i="27" s="1"/>
  <c r="K466" i="27"/>
  <c r="L466" i="27" s="1"/>
  <c r="W465" i="27"/>
  <c r="X465" i="27" s="1"/>
  <c r="Q465" i="27"/>
  <c r="R465" i="27" s="1"/>
  <c r="K465" i="27"/>
  <c r="L465" i="27" s="1"/>
  <c r="W464" i="27"/>
  <c r="X464" i="27" s="1"/>
  <c r="Q464" i="27"/>
  <c r="R464" i="27" s="1"/>
  <c r="K464" i="27"/>
  <c r="L464" i="27" s="1"/>
  <c r="W463" i="27"/>
  <c r="X463" i="27" s="1"/>
  <c r="Q463" i="27"/>
  <c r="R463" i="27" s="1"/>
  <c r="K463" i="27"/>
  <c r="L463" i="27" s="1"/>
  <c r="W462" i="27"/>
  <c r="X462" i="27" s="1"/>
  <c r="Q462" i="27"/>
  <c r="R462" i="27" s="1"/>
  <c r="K462" i="27"/>
  <c r="L462" i="27" s="1"/>
  <c r="W461" i="27"/>
  <c r="X461" i="27" s="1"/>
  <c r="Q461" i="27"/>
  <c r="R461" i="27" s="1"/>
  <c r="K461" i="27"/>
  <c r="L461" i="27" s="1"/>
  <c r="W460" i="27"/>
  <c r="X460" i="27" s="1"/>
  <c r="Q460" i="27"/>
  <c r="R460" i="27" s="1"/>
  <c r="K460" i="27"/>
  <c r="L460" i="27" s="1"/>
  <c r="W459" i="27"/>
  <c r="X459" i="27" s="1"/>
  <c r="Q459" i="27"/>
  <c r="R459" i="27" s="1"/>
  <c r="K459" i="27"/>
  <c r="L459" i="27" s="1"/>
  <c r="W458" i="27"/>
  <c r="X458" i="27" s="1"/>
  <c r="Q458" i="27"/>
  <c r="R458" i="27" s="1"/>
  <c r="K458" i="27"/>
  <c r="L458" i="27" s="1"/>
  <c r="W457" i="27"/>
  <c r="X457" i="27" s="1"/>
  <c r="Q457" i="27"/>
  <c r="R457" i="27" s="1"/>
  <c r="K457" i="27"/>
  <c r="L457" i="27" s="1"/>
  <c r="W456" i="27"/>
  <c r="X456" i="27" s="1"/>
  <c r="Q456" i="27"/>
  <c r="R456" i="27" s="1"/>
  <c r="K456" i="27"/>
  <c r="L456" i="27" s="1"/>
  <c r="W455" i="27"/>
  <c r="X455" i="27" s="1"/>
  <c r="Q455" i="27"/>
  <c r="R455" i="27" s="1"/>
  <c r="K455" i="27"/>
  <c r="L455" i="27" s="1"/>
  <c r="W454" i="27"/>
  <c r="X454" i="27" s="1"/>
  <c r="Q454" i="27"/>
  <c r="R454" i="27" s="1"/>
  <c r="K454" i="27"/>
  <c r="L454" i="27" s="1"/>
  <c r="W453" i="27"/>
  <c r="X453" i="27" s="1"/>
  <c r="Q453" i="27"/>
  <c r="R453" i="27" s="1"/>
  <c r="K453" i="27"/>
  <c r="L453" i="27" s="1"/>
  <c r="W452" i="27"/>
  <c r="X452" i="27" s="1"/>
  <c r="Q452" i="27"/>
  <c r="R452" i="27" s="1"/>
  <c r="K452" i="27"/>
  <c r="L452" i="27" s="1"/>
  <c r="W451" i="27"/>
  <c r="X451" i="27" s="1"/>
  <c r="Q451" i="27"/>
  <c r="R451" i="27" s="1"/>
  <c r="K451" i="27"/>
  <c r="L451" i="27" s="1"/>
  <c r="W450" i="27"/>
  <c r="X450" i="27" s="1"/>
  <c r="Q450" i="27"/>
  <c r="R450" i="27" s="1"/>
  <c r="K450" i="27"/>
  <c r="L450" i="27" s="1"/>
  <c r="W449" i="27"/>
  <c r="X449" i="27" s="1"/>
  <c r="Q449" i="27"/>
  <c r="R449" i="27" s="1"/>
  <c r="K449" i="27"/>
  <c r="L449" i="27" s="1"/>
  <c r="W448" i="27"/>
  <c r="X448" i="27" s="1"/>
  <c r="Q448" i="27"/>
  <c r="R448" i="27" s="1"/>
  <c r="K448" i="27"/>
  <c r="L448" i="27" s="1"/>
  <c r="W447" i="27"/>
  <c r="X447" i="27" s="1"/>
  <c r="Q447" i="27"/>
  <c r="R447" i="27" s="1"/>
  <c r="K447" i="27"/>
  <c r="L447" i="27" s="1"/>
  <c r="W446" i="27"/>
  <c r="X446" i="27" s="1"/>
  <c r="Q446" i="27"/>
  <c r="R446" i="27" s="1"/>
  <c r="K446" i="27"/>
  <c r="L446" i="27" s="1"/>
  <c r="W445" i="27"/>
  <c r="X445" i="27" s="1"/>
  <c r="Q445" i="27"/>
  <c r="R445" i="27" s="1"/>
  <c r="K445" i="27"/>
  <c r="L445" i="27" s="1"/>
  <c r="W444" i="27"/>
  <c r="X444" i="27" s="1"/>
  <c r="Q444" i="27"/>
  <c r="R444" i="27" s="1"/>
  <c r="K444" i="27"/>
  <c r="L444" i="27" s="1"/>
  <c r="W443" i="27"/>
  <c r="X443" i="27" s="1"/>
  <c r="Q443" i="27"/>
  <c r="R443" i="27" s="1"/>
  <c r="K443" i="27"/>
  <c r="L443" i="27" s="1"/>
  <c r="W442" i="27"/>
  <c r="X442" i="27" s="1"/>
  <c r="Q442" i="27"/>
  <c r="R442" i="27" s="1"/>
  <c r="K442" i="27"/>
  <c r="L442" i="27" s="1"/>
  <c r="W441" i="27"/>
  <c r="X441" i="27" s="1"/>
  <c r="Q441" i="27"/>
  <c r="R441" i="27" s="1"/>
  <c r="K441" i="27"/>
  <c r="L441" i="27" s="1"/>
  <c r="W440" i="27"/>
  <c r="X440" i="27" s="1"/>
  <c r="Q440" i="27"/>
  <c r="R440" i="27" s="1"/>
  <c r="K440" i="27"/>
  <c r="L440" i="27" s="1"/>
  <c r="W439" i="27"/>
  <c r="X439" i="27" s="1"/>
  <c r="Q439" i="27"/>
  <c r="R439" i="27" s="1"/>
  <c r="K439" i="27"/>
  <c r="L439" i="27" s="1"/>
  <c r="W438" i="27"/>
  <c r="X438" i="27" s="1"/>
  <c r="Q438" i="27"/>
  <c r="R438" i="27" s="1"/>
  <c r="K438" i="27"/>
  <c r="L438" i="27" s="1"/>
  <c r="W437" i="27"/>
  <c r="X437" i="27" s="1"/>
  <c r="Q437" i="27"/>
  <c r="R437" i="27" s="1"/>
  <c r="K437" i="27"/>
  <c r="L437" i="27" s="1"/>
  <c r="W436" i="27"/>
  <c r="X436" i="27" s="1"/>
  <c r="Q436" i="27"/>
  <c r="R436" i="27" s="1"/>
  <c r="K436" i="27"/>
  <c r="L436" i="27" s="1"/>
  <c r="W435" i="27"/>
  <c r="X435" i="27" s="1"/>
  <c r="Q435" i="27"/>
  <c r="R435" i="27" s="1"/>
  <c r="K435" i="27"/>
  <c r="L435" i="27" s="1"/>
  <c r="W434" i="27"/>
  <c r="X434" i="27" s="1"/>
  <c r="Q434" i="27"/>
  <c r="R434" i="27" s="1"/>
  <c r="K434" i="27"/>
  <c r="L434" i="27" s="1"/>
  <c r="W433" i="27"/>
  <c r="X433" i="27" s="1"/>
  <c r="Q433" i="27"/>
  <c r="R433" i="27" s="1"/>
  <c r="K433" i="27"/>
  <c r="L433" i="27" s="1"/>
  <c r="W432" i="27"/>
  <c r="X432" i="27" s="1"/>
  <c r="Q432" i="27"/>
  <c r="R432" i="27" s="1"/>
  <c r="K432" i="27"/>
  <c r="L432" i="27" s="1"/>
  <c r="W431" i="27"/>
  <c r="X431" i="27" s="1"/>
  <c r="Q431" i="27"/>
  <c r="R431" i="27" s="1"/>
  <c r="K431" i="27"/>
  <c r="L431" i="27" s="1"/>
  <c r="W430" i="27"/>
  <c r="X430" i="27" s="1"/>
  <c r="Q430" i="27"/>
  <c r="R430" i="27" s="1"/>
  <c r="K430" i="27"/>
  <c r="L430" i="27" s="1"/>
  <c r="W429" i="27"/>
  <c r="X429" i="27" s="1"/>
  <c r="Q429" i="27"/>
  <c r="R429" i="27" s="1"/>
  <c r="K429" i="27"/>
  <c r="L429" i="27" s="1"/>
  <c r="W428" i="27"/>
  <c r="X428" i="27" s="1"/>
  <c r="Q428" i="27"/>
  <c r="R428" i="27" s="1"/>
  <c r="K428" i="27"/>
  <c r="L428" i="27" s="1"/>
  <c r="W427" i="27"/>
  <c r="X427" i="27" s="1"/>
  <c r="Q427" i="27"/>
  <c r="R427" i="27" s="1"/>
  <c r="K427" i="27"/>
  <c r="L427" i="27" s="1"/>
  <c r="W426" i="27"/>
  <c r="X426" i="27" s="1"/>
  <c r="Q426" i="27"/>
  <c r="R426" i="27" s="1"/>
  <c r="K426" i="27"/>
  <c r="L426" i="27" s="1"/>
  <c r="W425" i="27"/>
  <c r="X425" i="27" s="1"/>
  <c r="Q425" i="27"/>
  <c r="R425" i="27" s="1"/>
  <c r="K425" i="27"/>
  <c r="L425" i="27" s="1"/>
  <c r="W424" i="27"/>
  <c r="X424" i="27" s="1"/>
  <c r="Q424" i="27"/>
  <c r="R424" i="27" s="1"/>
  <c r="K424" i="27"/>
  <c r="L424" i="27" s="1"/>
  <c r="W423" i="27"/>
  <c r="X423" i="27" s="1"/>
  <c r="Q423" i="27"/>
  <c r="R423" i="27" s="1"/>
  <c r="K423" i="27"/>
  <c r="L423" i="27" s="1"/>
  <c r="W422" i="27"/>
  <c r="X422" i="27" s="1"/>
  <c r="Q422" i="27"/>
  <c r="R422" i="27" s="1"/>
  <c r="K422" i="27"/>
  <c r="L422" i="27" s="1"/>
  <c r="W421" i="27"/>
  <c r="X421" i="27" s="1"/>
  <c r="Q421" i="27"/>
  <c r="R421" i="27" s="1"/>
  <c r="K421" i="27"/>
  <c r="L421" i="27" s="1"/>
  <c r="W420" i="27"/>
  <c r="Q420" i="27"/>
  <c r="R420" i="27" s="1"/>
  <c r="K420" i="27"/>
  <c r="L420" i="27" s="1"/>
  <c r="W419" i="27"/>
  <c r="X419" i="27" s="1"/>
  <c r="Q419" i="27"/>
  <c r="K419" i="27"/>
  <c r="L419" i="27" s="1"/>
  <c r="W418" i="27"/>
  <c r="Q418" i="27"/>
  <c r="K418" i="27"/>
  <c r="W417" i="27"/>
  <c r="X417" i="27" s="1"/>
  <c r="Q417" i="27"/>
  <c r="R417" i="27" s="1"/>
  <c r="K417" i="27"/>
  <c r="L417" i="27" s="1"/>
  <c r="W416" i="27"/>
  <c r="X416" i="27" s="1"/>
  <c r="Q416" i="27"/>
  <c r="R416" i="27" s="1"/>
  <c r="K416" i="27"/>
  <c r="L416" i="27" s="1"/>
  <c r="W415" i="27"/>
  <c r="X415" i="27" s="1"/>
  <c r="Q415" i="27"/>
  <c r="R415" i="27" s="1"/>
  <c r="K415" i="27"/>
  <c r="L415" i="27" s="1"/>
  <c r="W414" i="27"/>
  <c r="X414" i="27" s="1"/>
  <c r="Q414" i="27"/>
  <c r="R414" i="27" s="1"/>
  <c r="K414" i="27"/>
  <c r="L414" i="27" s="1"/>
  <c r="W413" i="27"/>
  <c r="X413" i="27" s="1"/>
  <c r="Q413" i="27"/>
  <c r="R413" i="27" s="1"/>
  <c r="K413" i="27"/>
  <c r="L413" i="27" s="1"/>
  <c r="W412" i="27"/>
  <c r="X412" i="27" s="1"/>
  <c r="Q412" i="27"/>
  <c r="R412" i="27" s="1"/>
  <c r="K412" i="27"/>
  <c r="L412" i="27" s="1"/>
  <c r="W411" i="27"/>
  <c r="X411" i="27" s="1"/>
  <c r="Q411" i="27"/>
  <c r="R411" i="27" s="1"/>
  <c r="K411" i="27"/>
  <c r="L411" i="27" s="1"/>
  <c r="W410" i="27"/>
  <c r="X410" i="27" s="1"/>
  <c r="Q410" i="27"/>
  <c r="R410" i="27" s="1"/>
  <c r="K410" i="27"/>
  <c r="L410" i="27" s="1"/>
  <c r="W409" i="27"/>
  <c r="X409" i="27" s="1"/>
  <c r="Q409" i="27"/>
  <c r="R409" i="27" s="1"/>
  <c r="K409" i="27"/>
  <c r="L409" i="27" s="1"/>
  <c r="W408" i="27"/>
  <c r="X408" i="27" s="1"/>
  <c r="Q408" i="27"/>
  <c r="R408" i="27" s="1"/>
  <c r="K408" i="27"/>
  <c r="L408" i="27" s="1"/>
  <c r="W407" i="27"/>
  <c r="X407" i="27" s="1"/>
  <c r="Q407" i="27"/>
  <c r="R407" i="27" s="1"/>
  <c r="K407" i="27"/>
  <c r="L407" i="27" s="1"/>
  <c r="W406" i="27"/>
  <c r="X406" i="27" s="1"/>
  <c r="Q406" i="27"/>
  <c r="R406" i="27" s="1"/>
  <c r="K406" i="27"/>
  <c r="L406" i="27" s="1"/>
  <c r="W405" i="27"/>
  <c r="X405" i="27" s="1"/>
  <c r="Q405" i="27"/>
  <c r="R405" i="27" s="1"/>
  <c r="K405" i="27"/>
  <c r="L405" i="27" s="1"/>
  <c r="W404" i="27"/>
  <c r="X404" i="27" s="1"/>
  <c r="Q404" i="27"/>
  <c r="R404" i="27" s="1"/>
  <c r="K404" i="27"/>
  <c r="L404" i="27" s="1"/>
  <c r="W403" i="27"/>
  <c r="X403" i="27" s="1"/>
  <c r="Q403" i="27"/>
  <c r="R403" i="27" s="1"/>
  <c r="K403" i="27"/>
  <c r="L403" i="27" s="1"/>
  <c r="W402" i="27"/>
  <c r="X402" i="27" s="1"/>
  <c r="Q402" i="27"/>
  <c r="R402" i="27" s="1"/>
  <c r="K402" i="27"/>
  <c r="L402" i="27" s="1"/>
  <c r="W401" i="27"/>
  <c r="X401" i="27" s="1"/>
  <c r="Q401" i="27"/>
  <c r="R401" i="27" s="1"/>
  <c r="K401" i="27"/>
  <c r="L401" i="27" s="1"/>
  <c r="W400" i="27"/>
  <c r="X400" i="27" s="1"/>
  <c r="Q400" i="27"/>
  <c r="R400" i="27" s="1"/>
  <c r="K400" i="27"/>
  <c r="L400" i="27" s="1"/>
  <c r="W399" i="27"/>
  <c r="X399" i="27" s="1"/>
  <c r="Q399" i="27"/>
  <c r="R399" i="27" s="1"/>
  <c r="K399" i="27"/>
  <c r="L399" i="27" s="1"/>
  <c r="W398" i="27"/>
  <c r="X398" i="27" s="1"/>
  <c r="Q398" i="27"/>
  <c r="R398" i="27" s="1"/>
  <c r="K398" i="27"/>
  <c r="L398" i="27" s="1"/>
  <c r="W397" i="27"/>
  <c r="X397" i="27" s="1"/>
  <c r="Q397" i="27"/>
  <c r="R397" i="27" s="1"/>
  <c r="K397" i="27"/>
  <c r="L397" i="27" s="1"/>
  <c r="W396" i="27"/>
  <c r="X396" i="27" s="1"/>
  <c r="Q396" i="27"/>
  <c r="R396" i="27" s="1"/>
  <c r="K396" i="27"/>
  <c r="L396" i="27" s="1"/>
  <c r="W395" i="27"/>
  <c r="X395" i="27" s="1"/>
  <c r="Q395" i="27"/>
  <c r="R395" i="27" s="1"/>
  <c r="K395" i="27"/>
  <c r="L395" i="27" s="1"/>
  <c r="W394" i="27"/>
  <c r="X394" i="27" s="1"/>
  <c r="Q394" i="27"/>
  <c r="R394" i="27" s="1"/>
  <c r="K394" i="27"/>
  <c r="L394" i="27" s="1"/>
  <c r="W393" i="27"/>
  <c r="X393" i="27" s="1"/>
  <c r="Q393" i="27"/>
  <c r="R393" i="27" s="1"/>
  <c r="K393" i="27"/>
  <c r="L393" i="27" s="1"/>
  <c r="W392" i="27"/>
  <c r="X392" i="27" s="1"/>
  <c r="Q392" i="27"/>
  <c r="R392" i="27" s="1"/>
  <c r="K392" i="27"/>
  <c r="L392" i="27" s="1"/>
  <c r="W391" i="27"/>
  <c r="X391" i="27" s="1"/>
  <c r="Q391" i="27"/>
  <c r="R391" i="27" s="1"/>
  <c r="K391" i="27"/>
  <c r="L391" i="27" s="1"/>
  <c r="W390" i="27"/>
  <c r="X390" i="27" s="1"/>
  <c r="Q390" i="27"/>
  <c r="R390" i="27" s="1"/>
  <c r="K390" i="27"/>
  <c r="L390" i="27" s="1"/>
  <c r="W389" i="27"/>
  <c r="X389" i="27" s="1"/>
  <c r="Q389" i="27"/>
  <c r="R389" i="27" s="1"/>
  <c r="K389" i="27"/>
  <c r="L389" i="27" s="1"/>
  <c r="W388" i="27"/>
  <c r="X388" i="27" s="1"/>
  <c r="Q388" i="27"/>
  <c r="R388" i="27" s="1"/>
  <c r="K388" i="27"/>
  <c r="L388" i="27" s="1"/>
  <c r="W387" i="27"/>
  <c r="X387" i="27" s="1"/>
  <c r="Q387" i="27"/>
  <c r="R387" i="27" s="1"/>
  <c r="K387" i="27"/>
  <c r="L387" i="27" s="1"/>
  <c r="W386" i="27"/>
  <c r="X386" i="27" s="1"/>
  <c r="Q386" i="27"/>
  <c r="R386" i="27" s="1"/>
  <c r="K386" i="27"/>
  <c r="L386" i="27" s="1"/>
  <c r="W385" i="27"/>
  <c r="X385" i="27" s="1"/>
  <c r="Q385" i="27"/>
  <c r="R385" i="27" s="1"/>
  <c r="K385" i="27"/>
  <c r="L385" i="27" s="1"/>
  <c r="W384" i="27"/>
  <c r="X384" i="27" s="1"/>
  <c r="Q384" i="27"/>
  <c r="R384" i="27" s="1"/>
  <c r="K384" i="27"/>
  <c r="L384" i="27" s="1"/>
  <c r="W383" i="27"/>
  <c r="X383" i="27" s="1"/>
  <c r="Q383" i="27"/>
  <c r="R383" i="27" s="1"/>
  <c r="K383" i="27"/>
  <c r="L383" i="27" s="1"/>
  <c r="W382" i="27"/>
  <c r="X382" i="27" s="1"/>
  <c r="Q382" i="27"/>
  <c r="R382" i="27" s="1"/>
  <c r="K382" i="27"/>
  <c r="L382" i="27" s="1"/>
  <c r="W381" i="27"/>
  <c r="X381" i="27" s="1"/>
  <c r="Q381" i="27"/>
  <c r="R381" i="27" s="1"/>
  <c r="K381" i="27"/>
  <c r="L381" i="27" s="1"/>
  <c r="W380" i="27"/>
  <c r="X380" i="27" s="1"/>
  <c r="Q380" i="27"/>
  <c r="R380" i="27" s="1"/>
  <c r="K380" i="27"/>
  <c r="L380" i="27" s="1"/>
  <c r="W379" i="27"/>
  <c r="X379" i="27" s="1"/>
  <c r="Q379" i="27"/>
  <c r="R379" i="27" s="1"/>
  <c r="K379" i="27"/>
  <c r="L379" i="27" s="1"/>
  <c r="W378" i="27"/>
  <c r="X378" i="27" s="1"/>
  <c r="Q378" i="27"/>
  <c r="R378" i="27" s="1"/>
  <c r="K378" i="27"/>
  <c r="L378" i="27" s="1"/>
  <c r="W377" i="27"/>
  <c r="X377" i="27" s="1"/>
  <c r="Q377" i="27"/>
  <c r="R377" i="27" s="1"/>
  <c r="K377" i="27"/>
  <c r="L377" i="27" s="1"/>
  <c r="W376" i="27"/>
  <c r="X376" i="27" s="1"/>
  <c r="Q376" i="27"/>
  <c r="R376" i="27" s="1"/>
  <c r="K376" i="27"/>
  <c r="L376" i="27" s="1"/>
  <c r="W375" i="27"/>
  <c r="X375" i="27" s="1"/>
  <c r="Q375" i="27"/>
  <c r="R375" i="27" s="1"/>
  <c r="K375" i="27"/>
  <c r="L375" i="27" s="1"/>
  <c r="W374" i="27"/>
  <c r="X374" i="27" s="1"/>
  <c r="Q374" i="27"/>
  <c r="R374" i="27" s="1"/>
  <c r="K374" i="27"/>
  <c r="L374" i="27" s="1"/>
  <c r="W373" i="27"/>
  <c r="X373" i="27" s="1"/>
  <c r="Q373" i="27"/>
  <c r="R373" i="27" s="1"/>
  <c r="K373" i="27"/>
  <c r="L373" i="27" s="1"/>
  <c r="W372" i="27"/>
  <c r="X372" i="27" s="1"/>
  <c r="Q372" i="27"/>
  <c r="R372" i="27" s="1"/>
  <c r="K372" i="27"/>
  <c r="L372" i="27" s="1"/>
  <c r="W371" i="27"/>
  <c r="X371" i="27" s="1"/>
  <c r="Q371" i="27"/>
  <c r="R371" i="27" s="1"/>
  <c r="K371" i="27"/>
  <c r="L371" i="27" s="1"/>
  <c r="W370" i="27"/>
  <c r="X370" i="27" s="1"/>
  <c r="Q370" i="27"/>
  <c r="R370" i="27" s="1"/>
  <c r="K370" i="27"/>
  <c r="L370" i="27" s="1"/>
  <c r="W369" i="27"/>
  <c r="X369" i="27" s="1"/>
  <c r="Q369" i="27"/>
  <c r="R369" i="27" s="1"/>
  <c r="K369" i="27"/>
  <c r="L369" i="27" s="1"/>
  <c r="W368" i="27"/>
  <c r="X368" i="27" s="1"/>
  <c r="Q368" i="27"/>
  <c r="R368" i="27" s="1"/>
  <c r="K368" i="27"/>
  <c r="L368" i="27" s="1"/>
  <c r="W367" i="27"/>
  <c r="X367" i="27" s="1"/>
  <c r="Q367" i="27"/>
  <c r="K367" i="27"/>
  <c r="L367" i="27" s="1"/>
  <c r="W366" i="27"/>
  <c r="Q366" i="27"/>
  <c r="K366" i="27"/>
  <c r="W365" i="27"/>
  <c r="X365" i="27" s="1"/>
  <c r="Q365" i="27"/>
  <c r="R365" i="27" s="1"/>
  <c r="K365" i="27"/>
  <c r="L365" i="27" s="1"/>
  <c r="W364" i="27"/>
  <c r="X364" i="27" s="1"/>
  <c r="Q364" i="27"/>
  <c r="R364" i="27" s="1"/>
  <c r="K364" i="27"/>
  <c r="L364" i="27" s="1"/>
  <c r="W363" i="27"/>
  <c r="X363" i="27" s="1"/>
  <c r="Q363" i="27"/>
  <c r="R363" i="27" s="1"/>
  <c r="K363" i="27"/>
  <c r="L363" i="27" s="1"/>
  <c r="W362" i="27"/>
  <c r="X362" i="27" s="1"/>
  <c r="Q362" i="27"/>
  <c r="R362" i="27" s="1"/>
  <c r="K362" i="27"/>
  <c r="L362" i="27" s="1"/>
  <c r="W361" i="27"/>
  <c r="X361" i="27" s="1"/>
  <c r="Q361" i="27"/>
  <c r="R361" i="27" s="1"/>
  <c r="K361" i="27"/>
  <c r="L361" i="27" s="1"/>
  <c r="W360" i="27"/>
  <c r="X360" i="27" s="1"/>
  <c r="Q360" i="27"/>
  <c r="R360" i="27" s="1"/>
  <c r="K360" i="27"/>
  <c r="L360" i="27" s="1"/>
  <c r="W359" i="27"/>
  <c r="X359" i="27" s="1"/>
  <c r="Q359" i="27"/>
  <c r="R359" i="27" s="1"/>
  <c r="K359" i="27"/>
  <c r="L359" i="27" s="1"/>
  <c r="W358" i="27"/>
  <c r="X358" i="27" s="1"/>
  <c r="Q358" i="27"/>
  <c r="R358" i="27" s="1"/>
  <c r="K358" i="27"/>
  <c r="L358" i="27" s="1"/>
  <c r="W357" i="27"/>
  <c r="X357" i="27" s="1"/>
  <c r="Q357" i="27"/>
  <c r="R357" i="27" s="1"/>
  <c r="K357" i="27"/>
  <c r="L357" i="27" s="1"/>
  <c r="W356" i="27"/>
  <c r="X356" i="27" s="1"/>
  <c r="Q356" i="27"/>
  <c r="R356" i="27" s="1"/>
  <c r="K356" i="27"/>
  <c r="L356" i="27" s="1"/>
  <c r="W355" i="27"/>
  <c r="X355" i="27" s="1"/>
  <c r="Q355" i="27"/>
  <c r="R355" i="27" s="1"/>
  <c r="K355" i="27"/>
  <c r="L355" i="27" s="1"/>
  <c r="W354" i="27"/>
  <c r="X354" i="27" s="1"/>
  <c r="Q354" i="27"/>
  <c r="R354" i="27" s="1"/>
  <c r="K354" i="27"/>
  <c r="L354" i="27" s="1"/>
  <c r="W353" i="27"/>
  <c r="X353" i="27" s="1"/>
  <c r="Q353" i="27"/>
  <c r="R353" i="27" s="1"/>
  <c r="K353" i="27"/>
  <c r="L353" i="27" s="1"/>
  <c r="W352" i="27"/>
  <c r="X352" i="27" s="1"/>
  <c r="Q352" i="27"/>
  <c r="R352" i="27" s="1"/>
  <c r="K352" i="27"/>
  <c r="L352" i="27" s="1"/>
  <c r="W351" i="27"/>
  <c r="X351" i="27" s="1"/>
  <c r="Q351" i="27"/>
  <c r="R351" i="27" s="1"/>
  <c r="K351" i="27"/>
  <c r="L351" i="27" s="1"/>
  <c r="W350" i="27"/>
  <c r="X350" i="27" s="1"/>
  <c r="Q350" i="27"/>
  <c r="R350" i="27" s="1"/>
  <c r="K350" i="27"/>
  <c r="L350" i="27" s="1"/>
  <c r="W349" i="27"/>
  <c r="X349" i="27" s="1"/>
  <c r="Q349" i="27"/>
  <c r="R349" i="27" s="1"/>
  <c r="K349" i="27"/>
  <c r="L349" i="27" s="1"/>
  <c r="W348" i="27"/>
  <c r="X348" i="27" s="1"/>
  <c r="Q348" i="27"/>
  <c r="R348" i="27" s="1"/>
  <c r="K348" i="27"/>
  <c r="L348" i="27" s="1"/>
  <c r="W347" i="27"/>
  <c r="X347" i="27" s="1"/>
  <c r="Q347" i="27"/>
  <c r="R347" i="27" s="1"/>
  <c r="K347" i="27"/>
  <c r="L347" i="27" s="1"/>
  <c r="W346" i="27"/>
  <c r="X346" i="27" s="1"/>
  <c r="Q346" i="27"/>
  <c r="R346" i="27" s="1"/>
  <c r="K346" i="27"/>
  <c r="L346" i="27" s="1"/>
  <c r="W345" i="27"/>
  <c r="X345" i="27" s="1"/>
  <c r="Q345" i="27"/>
  <c r="R345" i="27" s="1"/>
  <c r="K345" i="27"/>
  <c r="L345" i="27" s="1"/>
  <c r="W344" i="27"/>
  <c r="X344" i="27" s="1"/>
  <c r="Q344" i="27"/>
  <c r="R344" i="27" s="1"/>
  <c r="K344" i="27"/>
  <c r="L344" i="27" s="1"/>
  <c r="W343" i="27"/>
  <c r="X343" i="27" s="1"/>
  <c r="Q343" i="27"/>
  <c r="R343" i="27" s="1"/>
  <c r="K343" i="27"/>
  <c r="L343" i="27" s="1"/>
  <c r="W342" i="27"/>
  <c r="X342" i="27" s="1"/>
  <c r="Q342" i="27"/>
  <c r="R342" i="27" s="1"/>
  <c r="K342" i="27"/>
  <c r="L342" i="27" s="1"/>
  <c r="W341" i="27"/>
  <c r="X341" i="27" s="1"/>
  <c r="Q341" i="27"/>
  <c r="R341" i="27" s="1"/>
  <c r="K341" i="27"/>
  <c r="L341" i="27" s="1"/>
  <c r="W340" i="27"/>
  <c r="X340" i="27" s="1"/>
  <c r="Q340" i="27"/>
  <c r="R340" i="27" s="1"/>
  <c r="K340" i="27"/>
  <c r="L340" i="27" s="1"/>
  <c r="W339" i="27"/>
  <c r="X339" i="27" s="1"/>
  <c r="Q339" i="27"/>
  <c r="R339" i="27" s="1"/>
  <c r="K339" i="27"/>
  <c r="L339" i="27" s="1"/>
  <c r="W338" i="27"/>
  <c r="X338" i="27" s="1"/>
  <c r="Q338" i="27"/>
  <c r="R338" i="27" s="1"/>
  <c r="K338" i="27"/>
  <c r="L338" i="27" s="1"/>
  <c r="W337" i="27"/>
  <c r="X337" i="27" s="1"/>
  <c r="Q337" i="27"/>
  <c r="R337" i="27" s="1"/>
  <c r="K337" i="27"/>
  <c r="L337" i="27" s="1"/>
  <c r="W336" i="27"/>
  <c r="X336" i="27" s="1"/>
  <c r="Q336" i="27"/>
  <c r="R336" i="27" s="1"/>
  <c r="K336" i="27"/>
  <c r="L336" i="27" s="1"/>
  <c r="W335" i="27"/>
  <c r="X335" i="27" s="1"/>
  <c r="Q335" i="27"/>
  <c r="R335" i="27" s="1"/>
  <c r="K335" i="27"/>
  <c r="L335" i="27" s="1"/>
  <c r="W334" i="27"/>
  <c r="X334" i="27" s="1"/>
  <c r="Q334" i="27"/>
  <c r="R334" i="27" s="1"/>
  <c r="K334" i="27"/>
  <c r="L334" i="27" s="1"/>
  <c r="W333" i="27"/>
  <c r="X333" i="27" s="1"/>
  <c r="Q333" i="27"/>
  <c r="R333" i="27" s="1"/>
  <c r="K333" i="27"/>
  <c r="L333" i="27" s="1"/>
  <c r="W332" i="27"/>
  <c r="X332" i="27" s="1"/>
  <c r="Q332" i="27"/>
  <c r="R332" i="27" s="1"/>
  <c r="K332" i="27"/>
  <c r="L332" i="27" s="1"/>
  <c r="W331" i="27"/>
  <c r="X331" i="27" s="1"/>
  <c r="Q331" i="27"/>
  <c r="R331" i="27" s="1"/>
  <c r="K331" i="27"/>
  <c r="L331" i="27" s="1"/>
  <c r="W330" i="27"/>
  <c r="X330" i="27" s="1"/>
  <c r="Q330" i="27"/>
  <c r="R330" i="27" s="1"/>
  <c r="K330" i="27"/>
  <c r="L330" i="27" s="1"/>
  <c r="W329" i="27"/>
  <c r="X329" i="27" s="1"/>
  <c r="Q329" i="27"/>
  <c r="R329" i="27" s="1"/>
  <c r="K329" i="27"/>
  <c r="L329" i="27" s="1"/>
  <c r="W328" i="27"/>
  <c r="X328" i="27" s="1"/>
  <c r="Q328" i="27"/>
  <c r="R328" i="27" s="1"/>
  <c r="K328" i="27"/>
  <c r="L328" i="27" s="1"/>
  <c r="W327" i="27"/>
  <c r="X327" i="27" s="1"/>
  <c r="Q327" i="27"/>
  <c r="R327" i="27" s="1"/>
  <c r="K327" i="27"/>
  <c r="L327" i="27" s="1"/>
  <c r="W326" i="27"/>
  <c r="X326" i="27" s="1"/>
  <c r="Q326" i="27"/>
  <c r="R326" i="27" s="1"/>
  <c r="K326" i="27"/>
  <c r="L326" i="27" s="1"/>
  <c r="W325" i="27"/>
  <c r="X325" i="27" s="1"/>
  <c r="Q325" i="27"/>
  <c r="R325" i="27" s="1"/>
  <c r="K325" i="27"/>
  <c r="L325" i="27" s="1"/>
  <c r="W324" i="27"/>
  <c r="X324" i="27" s="1"/>
  <c r="Q324" i="27"/>
  <c r="R324" i="27" s="1"/>
  <c r="K324" i="27"/>
  <c r="L324" i="27" s="1"/>
  <c r="W323" i="27"/>
  <c r="X323" i="27" s="1"/>
  <c r="Q323" i="27"/>
  <c r="R323" i="27" s="1"/>
  <c r="K323" i="27"/>
  <c r="L323" i="27" s="1"/>
  <c r="W322" i="27"/>
  <c r="X322" i="27" s="1"/>
  <c r="Q322" i="27"/>
  <c r="R322" i="27" s="1"/>
  <c r="K322" i="27"/>
  <c r="L322" i="27" s="1"/>
  <c r="W321" i="27"/>
  <c r="X321" i="27" s="1"/>
  <c r="Q321" i="27"/>
  <c r="R321" i="27" s="1"/>
  <c r="K321" i="27"/>
  <c r="L321" i="27" s="1"/>
  <c r="W320" i="27"/>
  <c r="X320" i="27" s="1"/>
  <c r="Q320" i="27"/>
  <c r="R320" i="27" s="1"/>
  <c r="K320" i="27"/>
  <c r="L320" i="27" s="1"/>
  <c r="W319" i="27"/>
  <c r="X319" i="27" s="1"/>
  <c r="Q319" i="27"/>
  <c r="R319" i="27" s="1"/>
  <c r="K319" i="27"/>
  <c r="L319" i="27" s="1"/>
  <c r="W318" i="27"/>
  <c r="X318" i="27" s="1"/>
  <c r="Q318" i="27"/>
  <c r="R318" i="27" s="1"/>
  <c r="K318" i="27"/>
  <c r="L318" i="27" s="1"/>
  <c r="W317" i="27"/>
  <c r="X317" i="27" s="1"/>
  <c r="Q317" i="27"/>
  <c r="R317" i="27" s="1"/>
  <c r="K317" i="27"/>
  <c r="L317" i="27" s="1"/>
  <c r="W316" i="27"/>
  <c r="X316" i="27" s="1"/>
  <c r="Q316" i="27"/>
  <c r="R316" i="27" s="1"/>
  <c r="K316" i="27"/>
  <c r="L316" i="27" s="1"/>
  <c r="W315" i="27"/>
  <c r="X315" i="27" s="1"/>
  <c r="Q315" i="27"/>
  <c r="K315" i="27"/>
  <c r="L315" i="27" s="1"/>
  <c r="W314" i="27"/>
  <c r="Q314" i="27"/>
  <c r="R314" i="27" s="1"/>
  <c r="K314" i="27"/>
  <c r="W2445" i="27"/>
  <c r="X2445" i="27" s="1"/>
  <c r="Q2445" i="27"/>
  <c r="R2445" i="27" s="1"/>
  <c r="K2445" i="27"/>
  <c r="L2445" i="27" s="1"/>
  <c r="W2444" i="27"/>
  <c r="X2444" i="27" s="1"/>
  <c r="Q2444" i="27"/>
  <c r="R2444" i="27" s="1"/>
  <c r="K2444" i="27"/>
  <c r="L2444" i="27" s="1"/>
  <c r="W2443" i="27"/>
  <c r="X2443" i="27" s="1"/>
  <c r="Q2443" i="27"/>
  <c r="R2443" i="27" s="1"/>
  <c r="K2443" i="27"/>
  <c r="L2443" i="27" s="1"/>
  <c r="W2442" i="27"/>
  <c r="X2442" i="27" s="1"/>
  <c r="Q2442" i="27"/>
  <c r="R2442" i="27" s="1"/>
  <c r="K2442" i="27"/>
  <c r="L2442" i="27" s="1"/>
  <c r="W2441" i="27"/>
  <c r="X2441" i="27" s="1"/>
  <c r="Q2441" i="27"/>
  <c r="R2441" i="27" s="1"/>
  <c r="K2441" i="27"/>
  <c r="L2441" i="27" s="1"/>
  <c r="W2440" i="27"/>
  <c r="X2440" i="27" s="1"/>
  <c r="Q2440" i="27"/>
  <c r="R2440" i="27" s="1"/>
  <c r="K2440" i="27"/>
  <c r="L2440" i="27" s="1"/>
  <c r="W2439" i="27"/>
  <c r="X2439" i="27" s="1"/>
  <c r="Q2439" i="27"/>
  <c r="R2439" i="27" s="1"/>
  <c r="K2439" i="27"/>
  <c r="L2439" i="27" s="1"/>
  <c r="W2438" i="27"/>
  <c r="X2438" i="27" s="1"/>
  <c r="Q2438" i="27"/>
  <c r="R2438" i="27" s="1"/>
  <c r="K2438" i="27"/>
  <c r="L2438" i="27" s="1"/>
  <c r="W2437" i="27"/>
  <c r="X2437" i="27" s="1"/>
  <c r="Q2437" i="27"/>
  <c r="R2437" i="27" s="1"/>
  <c r="K2437" i="27"/>
  <c r="L2437" i="27" s="1"/>
  <c r="W2436" i="27"/>
  <c r="X2436" i="27" s="1"/>
  <c r="Q2436" i="27"/>
  <c r="R2436" i="27" s="1"/>
  <c r="K2436" i="27"/>
  <c r="L2436" i="27" s="1"/>
  <c r="W2435" i="27"/>
  <c r="X2435" i="27" s="1"/>
  <c r="Q2435" i="27"/>
  <c r="R2435" i="27" s="1"/>
  <c r="K2435" i="27"/>
  <c r="L2435" i="27" s="1"/>
  <c r="W2434" i="27"/>
  <c r="X2434" i="27" s="1"/>
  <c r="Q2434" i="27"/>
  <c r="R2434" i="27" s="1"/>
  <c r="K2434" i="27"/>
  <c r="L2434" i="27" s="1"/>
  <c r="W2433" i="27"/>
  <c r="X2433" i="27" s="1"/>
  <c r="Q2433" i="27"/>
  <c r="R2433" i="27" s="1"/>
  <c r="K2433" i="27"/>
  <c r="L2433" i="27" s="1"/>
  <c r="W2432" i="27"/>
  <c r="X2432" i="27" s="1"/>
  <c r="Q2432" i="27"/>
  <c r="R2432" i="27" s="1"/>
  <c r="K2432" i="27"/>
  <c r="L2432" i="27" s="1"/>
  <c r="W2431" i="27"/>
  <c r="X2431" i="27" s="1"/>
  <c r="Q2431" i="27"/>
  <c r="R2431" i="27" s="1"/>
  <c r="K2431" i="27"/>
  <c r="L2431" i="27" s="1"/>
  <c r="W2430" i="27"/>
  <c r="X2430" i="27" s="1"/>
  <c r="Q2430" i="27"/>
  <c r="R2430" i="27" s="1"/>
  <c r="K2430" i="27"/>
  <c r="L2430" i="27" s="1"/>
  <c r="W2429" i="27"/>
  <c r="X2429" i="27" s="1"/>
  <c r="Q2429" i="27"/>
  <c r="K2429" i="27"/>
  <c r="L2429" i="27" s="1"/>
  <c r="W2428" i="27"/>
  <c r="X2428" i="27" s="1"/>
  <c r="Q2428" i="27"/>
  <c r="R2428" i="27" s="1"/>
  <c r="K2428" i="27"/>
  <c r="L2428" i="27" s="1"/>
  <c r="W2427" i="27"/>
  <c r="X2427" i="27" s="1"/>
  <c r="Q2427" i="27"/>
  <c r="R2427" i="27" s="1"/>
  <c r="K2427" i="27"/>
  <c r="L2427" i="27" s="1"/>
  <c r="W2426" i="27"/>
  <c r="X2426" i="27" s="1"/>
  <c r="Q2426" i="27"/>
  <c r="R2426" i="27" s="1"/>
  <c r="K2426" i="27"/>
  <c r="L2426" i="27" s="1"/>
  <c r="W2425" i="27"/>
  <c r="X2425" i="27" s="1"/>
  <c r="Q2425" i="27"/>
  <c r="R2425" i="27" s="1"/>
  <c r="K2425" i="27"/>
  <c r="L2425" i="27" s="1"/>
  <c r="W2424" i="27"/>
  <c r="X2424" i="27" s="1"/>
  <c r="Q2424" i="27"/>
  <c r="R2424" i="27" s="1"/>
  <c r="K2424" i="27"/>
  <c r="L2424" i="27" s="1"/>
  <c r="W2423" i="27"/>
  <c r="X2423" i="27" s="1"/>
  <c r="Q2423" i="27"/>
  <c r="R2423" i="27" s="1"/>
  <c r="K2423" i="27"/>
  <c r="L2423" i="27" s="1"/>
  <c r="W2422" i="27"/>
  <c r="X2422" i="27" s="1"/>
  <c r="Q2422" i="27"/>
  <c r="R2422" i="27" s="1"/>
  <c r="K2422" i="27"/>
  <c r="L2422" i="27" s="1"/>
  <c r="W2421" i="27"/>
  <c r="X2421" i="27" s="1"/>
  <c r="Q2421" i="27"/>
  <c r="R2421" i="27" s="1"/>
  <c r="K2421" i="27"/>
  <c r="L2421" i="27" s="1"/>
  <c r="W2420" i="27"/>
  <c r="X2420" i="27" s="1"/>
  <c r="Q2420" i="27"/>
  <c r="R2420" i="27" s="1"/>
  <c r="K2420" i="27"/>
  <c r="L2420" i="27" s="1"/>
  <c r="W2419" i="27"/>
  <c r="X2419" i="27" s="1"/>
  <c r="Q2419" i="27"/>
  <c r="R2419" i="27" s="1"/>
  <c r="K2419" i="27"/>
  <c r="L2419" i="27" s="1"/>
  <c r="W2418" i="27"/>
  <c r="X2418" i="27" s="1"/>
  <c r="Q2418" i="27"/>
  <c r="R2418" i="27" s="1"/>
  <c r="K2418" i="27"/>
  <c r="L2418" i="27" s="1"/>
  <c r="W2417" i="27"/>
  <c r="X2417" i="27" s="1"/>
  <c r="Q2417" i="27"/>
  <c r="R2417" i="27" s="1"/>
  <c r="K2417" i="27"/>
  <c r="L2417" i="27" s="1"/>
  <c r="W2416" i="27"/>
  <c r="X2416" i="27" s="1"/>
  <c r="Q2416" i="27"/>
  <c r="R2416" i="27" s="1"/>
  <c r="K2416" i="27"/>
  <c r="L2416" i="27" s="1"/>
  <c r="W2415" i="27"/>
  <c r="X2415" i="27" s="1"/>
  <c r="Q2415" i="27"/>
  <c r="R2415" i="27" s="1"/>
  <c r="K2415" i="27"/>
  <c r="L2415" i="27" s="1"/>
  <c r="W2414" i="27"/>
  <c r="X2414" i="27" s="1"/>
  <c r="Q2414" i="27"/>
  <c r="R2414" i="27" s="1"/>
  <c r="K2414" i="27"/>
  <c r="L2414" i="27" s="1"/>
  <c r="W2413" i="27"/>
  <c r="X2413" i="27" s="1"/>
  <c r="Q2413" i="27"/>
  <c r="R2413" i="27" s="1"/>
  <c r="K2413" i="27"/>
  <c r="L2413" i="27" s="1"/>
  <c r="W2412" i="27"/>
  <c r="X2412" i="27" s="1"/>
  <c r="Q2412" i="27"/>
  <c r="R2412" i="27" s="1"/>
  <c r="K2412" i="27"/>
  <c r="L2412" i="27" s="1"/>
  <c r="W2411" i="27"/>
  <c r="X2411" i="27" s="1"/>
  <c r="Q2411" i="27"/>
  <c r="R2411" i="27" s="1"/>
  <c r="K2411" i="27"/>
  <c r="L2411" i="27" s="1"/>
  <c r="W2410" i="27"/>
  <c r="X2410" i="27" s="1"/>
  <c r="Q2410" i="27"/>
  <c r="R2410" i="27" s="1"/>
  <c r="K2410" i="27"/>
  <c r="L2410" i="27" s="1"/>
  <c r="W2409" i="27"/>
  <c r="X2409" i="27" s="1"/>
  <c r="Q2409" i="27"/>
  <c r="R2409" i="27" s="1"/>
  <c r="K2409" i="27"/>
  <c r="L2409" i="27" s="1"/>
  <c r="W2408" i="27"/>
  <c r="X2408" i="27" s="1"/>
  <c r="Q2408" i="27"/>
  <c r="R2408" i="27" s="1"/>
  <c r="K2408" i="27"/>
  <c r="L2408" i="27" s="1"/>
  <c r="W2407" i="27"/>
  <c r="X2407" i="27" s="1"/>
  <c r="Q2407" i="27"/>
  <c r="R2407" i="27" s="1"/>
  <c r="K2407" i="27"/>
  <c r="L2407" i="27" s="1"/>
  <c r="W2406" i="27"/>
  <c r="X2406" i="27" s="1"/>
  <c r="Q2406" i="27"/>
  <c r="R2406" i="27" s="1"/>
  <c r="K2406" i="27"/>
  <c r="L2406" i="27" s="1"/>
  <c r="W2405" i="27"/>
  <c r="X2405" i="27" s="1"/>
  <c r="Q2405" i="27"/>
  <c r="R2405" i="27" s="1"/>
  <c r="K2405" i="27"/>
  <c r="L2405" i="27" s="1"/>
  <c r="W2404" i="27"/>
  <c r="X2404" i="27" s="1"/>
  <c r="Q2404" i="27"/>
  <c r="R2404" i="27" s="1"/>
  <c r="K2404" i="27"/>
  <c r="L2404" i="27" s="1"/>
  <c r="W2403" i="27"/>
  <c r="X2403" i="27" s="1"/>
  <c r="Q2403" i="27"/>
  <c r="R2403" i="27" s="1"/>
  <c r="K2403" i="27"/>
  <c r="L2403" i="27" s="1"/>
  <c r="W2402" i="27"/>
  <c r="X2402" i="27" s="1"/>
  <c r="Q2402" i="27"/>
  <c r="R2402" i="27" s="1"/>
  <c r="K2402" i="27"/>
  <c r="L2402" i="27" s="1"/>
  <c r="W2401" i="27"/>
  <c r="X2401" i="27" s="1"/>
  <c r="Q2401" i="27"/>
  <c r="R2401" i="27" s="1"/>
  <c r="K2401" i="27"/>
  <c r="L2401" i="27" s="1"/>
  <c r="W2400" i="27"/>
  <c r="X2400" i="27" s="1"/>
  <c r="Q2400" i="27"/>
  <c r="R2400" i="27" s="1"/>
  <c r="K2400" i="27"/>
  <c r="L2400" i="27" s="1"/>
  <c r="W2399" i="27"/>
  <c r="X2399" i="27" s="1"/>
  <c r="Q2399" i="27"/>
  <c r="R2399" i="27" s="1"/>
  <c r="K2399" i="27"/>
  <c r="L2399" i="27" s="1"/>
  <c r="W2398" i="27"/>
  <c r="X2398" i="27" s="1"/>
  <c r="Q2398" i="27"/>
  <c r="R2398" i="27" s="1"/>
  <c r="K2398" i="27"/>
  <c r="L2398" i="27" s="1"/>
  <c r="W2397" i="27"/>
  <c r="X2397" i="27" s="1"/>
  <c r="Q2397" i="27"/>
  <c r="K2397" i="27"/>
  <c r="L2397" i="27" s="1"/>
  <c r="W2396" i="27"/>
  <c r="X2396" i="27" s="1"/>
  <c r="Q2396" i="27"/>
  <c r="K2396" i="27"/>
  <c r="L2396" i="27" s="1"/>
  <c r="W2395" i="27"/>
  <c r="X2395" i="27" s="1"/>
  <c r="Q2395" i="27"/>
  <c r="K2395" i="27"/>
  <c r="L2395" i="27" s="1"/>
  <c r="W2394" i="27"/>
  <c r="Q2394" i="27"/>
  <c r="K2394" i="27"/>
  <c r="W157" i="27"/>
  <c r="X157" i="27" s="1"/>
  <c r="Q157" i="27"/>
  <c r="R157" i="27" s="1"/>
  <c r="K157" i="27"/>
  <c r="L157" i="27" s="1"/>
  <c r="W156" i="27"/>
  <c r="X156" i="27" s="1"/>
  <c r="Q156" i="27"/>
  <c r="R156" i="27" s="1"/>
  <c r="K156" i="27"/>
  <c r="L156" i="27" s="1"/>
  <c r="W155" i="27"/>
  <c r="X155" i="27" s="1"/>
  <c r="Q155" i="27"/>
  <c r="R155" i="27" s="1"/>
  <c r="K155" i="27"/>
  <c r="L155" i="27" s="1"/>
  <c r="W154" i="27"/>
  <c r="X154" i="27" s="1"/>
  <c r="Q154" i="27"/>
  <c r="R154" i="27" s="1"/>
  <c r="K154" i="27"/>
  <c r="L154" i="27" s="1"/>
  <c r="W153" i="27"/>
  <c r="X153" i="27" s="1"/>
  <c r="Q153" i="27"/>
  <c r="R153" i="27" s="1"/>
  <c r="K153" i="27"/>
  <c r="L153" i="27" s="1"/>
  <c r="W152" i="27"/>
  <c r="X152" i="27" s="1"/>
  <c r="Q152" i="27"/>
  <c r="R152" i="27" s="1"/>
  <c r="K152" i="27"/>
  <c r="L152" i="27" s="1"/>
  <c r="W151" i="27"/>
  <c r="X151" i="27" s="1"/>
  <c r="Q151" i="27"/>
  <c r="R151" i="27" s="1"/>
  <c r="K151" i="27"/>
  <c r="L151" i="27" s="1"/>
  <c r="W150" i="27"/>
  <c r="X150" i="27" s="1"/>
  <c r="Q150" i="27"/>
  <c r="R150" i="27" s="1"/>
  <c r="K150" i="27"/>
  <c r="L150" i="27" s="1"/>
  <c r="W149" i="27"/>
  <c r="X149" i="27" s="1"/>
  <c r="Q149" i="27"/>
  <c r="R149" i="27" s="1"/>
  <c r="K149" i="27"/>
  <c r="L149" i="27" s="1"/>
  <c r="W148" i="27"/>
  <c r="X148" i="27" s="1"/>
  <c r="Q148" i="27"/>
  <c r="R148" i="27" s="1"/>
  <c r="K148" i="27"/>
  <c r="L148" i="27" s="1"/>
  <c r="W147" i="27"/>
  <c r="X147" i="27" s="1"/>
  <c r="Q147" i="27"/>
  <c r="R147" i="27" s="1"/>
  <c r="K147" i="27"/>
  <c r="L147" i="27" s="1"/>
  <c r="W146" i="27"/>
  <c r="X146" i="27" s="1"/>
  <c r="Q146" i="27"/>
  <c r="R146" i="27" s="1"/>
  <c r="K146" i="27"/>
  <c r="L146" i="27" s="1"/>
  <c r="W145" i="27"/>
  <c r="X145" i="27" s="1"/>
  <c r="Q145" i="27"/>
  <c r="R145" i="27" s="1"/>
  <c r="K145" i="27"/>
  <c r="L145" i="27" s="1"/>
  <c r="W144" i="27"/>
  <c r="X144" i="27" s="1"/>
  <c r="Q144" i="27"/>
  <c r="R144" i="27" s="1"/>
  <c r="K144" i="27"/>
  <c r="L144" i="27" s="1"/>
  <c r="W143" i="27"/>
  <c r="X143" i="27" s="1"/>
  <c r="Q143" i="27"/>
  <c r="R143" i="27" s="1"/>
  <c r="K143" i="27"/>
  <c r="L143" i="27" s="1"/>
  <c r="W142" i="27"/>
  <c r="X142" i="27" s="1"/>
  <c r="Q142" i="27"/>
  <c r="R142" i="27" s="1"/>
  <c r="K142" i="27"/>
  <c r="L142" i="27" s="1"/>
  <c r="W141" i="27"/>
  <c r="X141" i="27" s="1"/>
  <c r="Q141" i="27"/>
  <c r="R141" i="27" s="1"/>
  <c r="K141" i="27"/>
  <c r="L141" i="27" s="1"/>
  <c r="W140" i="27"/>
  <c r="X140" i="27" s="1"/>
  <c r="Q140" i="27"/>
  <c r="R140" i="27" s="1"/>
  <c r="K140" i="27"/>
  <c r="L140" i="27" s="1"/>
  <c r="W139" i="27"/>
  <c r="X139" i="27" s="1"/>
  <c r="Q139" i="27"/>
  <c r="R139" i="27" s="1"/>
  <c r="K139" i="27"/>
  <c r="L139" i="27" s="1"/>
  <c r="W138" i="27"/>
  <c r="X138" i="27" s="1"/>
  <c r="Q138" i="27"/>
  <c r="R138" i="27" s="1"/>
  <c r="K138" i="27"/>
  <c r="L138" i="27" s="1"/>
  <c r="W137" i="27"/>
  <c r="X137" i="27" s="1"/>
  <c r="Q137" i="27"/>
  <c r="R137" i="27" s="1"/>
  <c r="K137" i="27"/>
  <c r="L137" i="27" s="1"/>
  <c r="W136" i="27"/>
  <c r="X136" i="27" s="1"/>
  <c r="Q136" i="27"/>
  <c r="R136" i="27" s="1"/>
  <c r="K136" i="27"/>
  <c r="L136" i="27" s="1"/>
  <c r="W135" i="27"/>
  <c r="X135" i="27" s="1"/>
  <c r="Q135" i="27"/>
  <c r="R135" i="27" s="1"/>
  <c r="K135" i="27"/>
  <c r="L135" i="27" s="1"/>
  <c r="W134" i="27"/>
  <c r="X134" i="27" s="1"/>
  <c r="Q134" i="27"/>
  <c r="R134" i="27" s="1"/>
  <c r="K134" i="27"/>
  <c r="L134" i="27" s="1"/>
  <c r="W133" i="27"/>
  <c r="X133" i="27" s="1"/>
  <c r="Q133" i="27"/>
  <c r="R133" i="27" s="1"/>
  <c r="K133" i="27"/>
  <c r="L133" i="27" s="1"/>
  <c r="W132" i="27"/>
  <c r="X132" i="27" s="1"/>
  <c r="Q132" i="27"/>
  <c r="R132" i="27" s="1"/>
  <c r="K132" i="27"/>
  <c r="L132" i="27" s="1"/>
  <c r="W131" i="27"/>
  <c r="X131" i="27" s="1"/>
  <c r="Q131" i="27"/>
  <c r="R131" i="27" s="1"/>
  <c r="K131" i="27"/>
  <c r="L131" i="27" s="1"/>
  <c r="W130" i="27"/>
  <c r="X130" i="27" s="1"/>
  <c r="Q130" i="27"/>
  <c r="R130" i="27" s="1"/>
  <c r="K130" i="27"/>
  <c r="L130" i="27" s="1"/>
  <c r="W129" i="27"/>
  <c r="X129" i="27" s="1"/>
  <c r="Q129" i="27"/>
  <c r="R129" i="27" s="1"/>
  <c r="K129" i="27"/>
  <c r="L129" i="27" s="1"/>
  <c r="W128" i="27"/>
  <c r="X128" i="27" s="1"/>
  <c r="Q128" i="27"/>
  <c r="R128" i="27" s="1"/>
  <c r="K128" i="27"/>
  <c r="L128" i="27" s="1"/>
  <c r="W127" i="27"/>
  <c r="X127" i="27" s="1"/>
  <c r="Q127" i="27"/>
  <c r="R127" i="27" s="1"/>
  <c r="K127" i="27"/>
  <c r="L127" i="27" s="1"/>
  <c r="W126" i="27"/>
  <c r="X126" i="27" s="1"/>
  <c r="Q126" i="27"/>
  <c r="R126" i="27" s="1"/>
  <c r="K126" i="27"/>
  <c r="L126" i="27" s="1"/>
  <c r="W125" i="27"/>
  <c r="X125" i="27" s="1"/>
  <c r="Q125" i="27"/>
  <c r="R125" i="27" s="1"/>
  <c r="K125" i="27"/>
  <c r="L125" i="27" s="1"/>
  <c r="W124" i="27"/>
  <c r="X124" i="27" s="1"/>
  <c r="Q124" i="27"/>
  <c r="R124" i="27" s="1"/>
  <c r="K124" i="27"/>
  <c r="L124" i="27" s="1"/>
  <c r="W123" i="27"/>
  <c r="X123" i="27" s="1"/>
  <c r="Q123" i="27"/>
  <c r="R123" i="27" s="1"/>
  <c r="K123" i="27"/>
  <c r="L123" i="27" s="1"/>
  <c r="W122" i="27"/>
  <c r="X122" i="27" s="1"/>
  <c r="Q122" i="27"/>
  <c r="R122" i="27" s="1"/>
  <c r="K122" i="27"/>
  <c r="L122" i="27" s="1"/>
  <c r="W121" i="27"/>
  <c r="X121" i="27" s="1"/>
  <c r="Q121" i="27"/>
  <c r="R121" i="27" s="1"/>
  <c r="K121" i="27"/>
  <c r="L121" i="27" s="1"/>
  <c r="W120" i="27"/>
  <c r="X120" i="27" s="1"/>
  <c r="Q120" i="27"/>
  <c r="R120" i="27" s="1"/>
  <c r="K120" i="27"/>
  <c r="L120" i="27" s="1"/>
  <c r="W119" i="27"/>
  <c r="X119" i="27" s="1"/>
  <c r="Q119" i="27"/>
  <c r="R119" i="27" s="1"/>
  <c r="K119" i="27"/>
  <c r="L119" i="27" s="1"/>
  <c r="W118" i="27"/>
  <c r="X118" i="27" s="1"/>
  <c r="Q118" i="27"/>
  <c r="R118" i="27" s="1"/>
  <c r="K118" i="27"/>
  <c r="L118" i="27" s="1"/>
  <c r="W117" i="27"/>
  <c r="X117" i="27" s="1"/>
  <c r="Q117" i="27"/>
  <c r="R117" i="27" s="1"/>
  <c r="K117" i="27"/>
  <c r="L117" i="27" s="1"/>
  <c r="W116" i="27"/>
  <c r="X116" i="27" s="1"/>
  <c r="Q116" i="27"/>
  <c r="R116" i="27" s="1"/>
  <c r="K116" i="27"/>
  <c r="L116" i="27" s="1"/>
  <c r="W115" i="27"/>
  <c r="X115" i="27" s="1"/>
  <c r="Q115" i="27"/>
  <c r="R115" i="27" s="1"/>
  <c r="K115" i="27"/>
  <c r="L115" i="27" s="1"/>
  <c r="W114" i="27"/>
  <c r="X114" i="27" s="1"/>
  <c r="Q114" i="27"/>
  <c r="R114" i="27" s="1"/>
  <c r="K114" i="27"/>
  <c r="L114" i="27" s="1"/>
  <c r="W113" i="27"/>
  <c r="X113" i="27" s="1"/>
  <c r="Q113" i="27"/>
  <c r="R113" i="27" s="1"/>
  <c r="K113" i="27"/>
  <c r="L113" i="27" s="1"/>
  <c r="W112" i="27"/>
  <c r="X112" i="27" s="1"/>
  <c r="Q112" i="27"/>
  <c r="R112" i="27" s="1"/>
  <c r="K112" i="27"/>
  <c r="L112" i="27" s="1"/>
  <c r="W111" i="27"/>
  <c r="X111" i="27" s="1"/>
  <c r="Q111" i="27"/>
  <c r="R111" i="27" s="1"/>
  <c r="K111" i="27"/>
  <c r="L111" i="27" s="1"/>
  <c r="W110" i="27"/>
  <c r="X110" i="27" s="1"/>
  <c r="Q110" i="27"/>
  <c r="R110" i="27" s="1"/>
  <c r="K110" i="27"/>
  <c r="L110" i="27" s="1"/>
  <c r="W109" i="27"/>
  <c r="X109" i="27" s="1"/>
  <c r="Q109" i="27"/>
  <c r="R109" i="27" s="1"/>
  <c r="K109" i="27"/>
  <c r="L109" i="27" s="1"/>
  <c r="W108" i="27"/>
  <c r="X108" i="27" s="1"/>
  <c r="Q108" i="27"/>
  <c r="R108" i="27" s="1"/>
  <c r="K108" i="27"/>
  <c r="L108" i="27" s="1"/>
  <c r="W107" i="27"/>
  <c r="X107" i="27" s="1"/>
  <c r="Q107" i="27"/>
  <c r="K107" i="27"/>
  <c r="L107" i="27" s="1"/>
  <c r="W106" i="27"/>
  <c r="Q106" i="27"/>
  <c r="K106" i="27"/>
  <c r="G106" i="27"/>
  <c r="R107" i="27" l="1"/>
  <c r="L106" i="27"/>
  <c r="J106" i="27" s="1"/>
  <c r="L2394" i="27"/>
  <c r="J2394" i="27" s="1"/>
  <c r="P314" i="27"/>
  <c r="L702" i="27"/>
  <c r="R1979" i="27"/>
  <c r="R1983" i="27"/>
  <c r="X1984" i="27"/>
  <c r="L1987" i="27"/>
  <c r="R2023" i="27"/>
  <c r="X2883" i="27"/>
  <c r="X2914" i="27"/>
  <c r="V2914" i="27" s="1"/>
  <c r="L3278" i="27"/>
  <c r="J3278" i="27" s="1"/>
  <c r="X3590" i="27"/>
  <c r="V3590" i="27" s="1"/>
  <c r="L3593" i="27"/>
  <c r="R3226" i="27"/>
  <c r="P3226" i="27" s="1"/>
  <c r="R734" i="27"/>
  <c r="R1614" i="27"/>
  <c r="P1614" i="27" s="1"/>
  <c r="L1622" i="27"/>
  <c r="X3287" i="27"/>
  <c r="X106" i="27"/>
  <c r="V106" i="27" s="1"/>
  <c r="X2394" i="27"/>
  <c r="V2394" i="27" s="1"/>
  <c r="X314" i="27"/>
  <c r="V314" i="27" s="1"/>
  <c r="X2082" i="27"/>
  <c r="V2082" i="27" s="1"/>
  <c r="L1936" i="27"/>
  <c r="L3694" i="27"/>
  <c r="J3694" i="27" s="1"/>
  <c r="X3695" i="27"/>
  <c r="R3749" i="27"/>
  <c r="R106" i="27"/>
  <c r="P106" i="27" s="1"/>
  <c r="R523" i="27"/>
  <c r="R2030" i="27"/>
  <c r="P2030" i="27" s="1"/>
  <c r="X3505" i="27"/>
  <c r="R2397" i="27"/>
  <c r="L886" i="27"/>
  <c r="J886" i="27" s="1"/>
  <c r="R682" i="27"/>
  <c r="R1355" i="27"/>
  <c r="L1562" i="27"/>
  <c r="J1562" i="27" s="1"/>
  <c r="X1563" i="27"/>
  <c r="X3185" i="27"/>
  <c r="R3609" i="27"/>
  <c r="L3851" i="27"/>
  <c r="J3851" i="27" s="1"/>
  <c r="X3852" i="27"/>
  <c r="L3382" i="27"/>
  <c r="J3382" i="27" s="1"/>
  <c r="R2394" i="27"/>
  <c r="P2394" i="27" s="1"/>
  <c r="R419" i="27"/>
  <c r="R783" i="27"/>
  <c r="X678" i="27"/>
  <c r="V678" i="27" s="1"/>
  <c r="L3798" i="27"/>
  <c r="R2550" i="27"/>
  <c r="P2550" i="27" s="1"/>
  <c r="R3253" i="27"/>
  <c r="R2396" i="27"/>
  <c r="X1302" i="27"/>
  <c r="V1302" i="27" s="1"/>
  <c r="R1666" i="27"/>
  <c r="P1666" i="27" s="1"/>
  <c r="X1981" i="27"/>
  <c r="L1984" i="27"/>
  <c r="L3747" i="27"/>
  <c r="L3751" i="27"/>
  <c r="X2588" i="27"/>
  <c r="R2863" i="27"/>
  <c r="R3174" i="27"/>
  <c r="P3174" i="27" s="1"/>
  <c r="R3591" i="27"/>
  <c r="R2429" i="27"/>
  <c r="R366" i="27"/>
  <c r="P366" i="27" s="1"/>
  <c r="X1510" i="27"/>
  <c r="V1510" i="27" s="1"/>
  <c r="L1926" i="27"/>
  <c r="J1926" i="27" s="1"/>
  <c r="X1927" i="27"/>
  <c r="X2707" i="27"/>
  <c r="L2710" i="27"/>
  <c r="R2711" i="27"/>
  <c r="L2785" i="27"/>
  <c r="L3590" i="27"/>
  <c r="J3590" i="27" s="1"/>
  <c r="R2395" i="27"/>
  <c r="L314" i="27"/>
  <c r="J314" i="27" s="1"/>
  <c r="R315" i="27"/>
  <c r="X418" i="27"/>
  <c r="V418" i="27" s="1"/>
  <c r="X782" i="27"/>
  <c r="V782" i="27" s="1"/>
  <c r="R1375" i="27"/>
  <c r="L2343" i="27"/>
  <c r="R2706" i="27"/>
  <c r="P2706" i="27" s="1"/>
  <c r="L2764" i="27"/>
  <c r="R3279" i="27"/>
  <c r="X3637" i="27"/>
  <c r="L3230" i="27"/>
  <c r="L522" i="27"/>
  <c r="J522" i="27" s="1"/>
  <c r="R2049" i="27"/>
  <c r="L992" i="27"/>
  <c r="R993" i="27"/>
  <c r="L1354" i="27"/>
  <c r="J1354" i="27" s="1"/>
  <c r="X1356" i="27"/>
  <c r="L1564" i="27"/>
  <c r="R1689" i="27"/>
  <c r="R1926" i="27"/>
  <c r="P1926" i="27" s="1"/>
  <c r="L1978" i="27"/>
  <c r="J1978" i="27" s="1"/>
  <c r="X1979" i="27"/>
  <c r="R1987" i="27"/>
  <c r="L3696" i="27"/>
  <c r="R3747" i="27"/>
  <c r="L3755" i="27"/>
  <c r="R3798" i="27"/>
  <c r="X2550" i="27"/>
  <c r="V2550" i="27" s="1"/>
  <c r="L2862" i="27"/>
  <c r="J2862" i="27" s="1"/>
  <c r="R2953" i="27"/>
  <c r="R2759" i="27"/>
  <c r="R2772" i="27"/>
  <c r="L3070" i="27"/>
  <c r="J3070" i="27" s="1"/>
  <c r="X3071" i="27"/>
  <c r="R3593" i="27"/>
  <c r="L3853" i="27"/>
  <c r="L4009" i="27"/>
  <c r="R4010" i="27"/>
  <c r="X3226" i="27"/>
  <c r="V3226" i="27" s="1"/>
  <c r="X3240" i="27"/>
  <c r="L55" i="27"/>
  <c r="X56" i="27"/>
  <c r="R2290" i="27"/>
  <c r="P2290" i="27" s="1"/>
  <c r="R2294" i="27"/>
  <c r="R574" i="27"/>
  <c r="P574" i="27" s="1"/>
  <c r="R3439" i="27"/>
  <c r="X1458" i="27"/>
  <c r="V1458" i="27" s="1"/>
  <c r="X1462" i="27"/>
  <c r="R3551" i="27"/>
  <c r="X3799" i="27"/>
  <c r="V3799" i="27" s="1"/>
  <c r="X7" i="27"/>
  <c r="X366" i="27"/>
  <c r="V366" i="27" s="1"/>
  <c r="R522" i="27"/>
  <c r="P522" i="27" s="1"/>
  <c r="X536" i="27"/>
  <c r="L680" i="27"/>
  <c r="J1302" i="27"/>
  <c r="R1303" i="27"/>
  <c r="R1354" i="27"/>
  <c r="P1354" i="27" s="1"/>
  <c r="R1359" i="27"/>
  <c r="R1511" i="27"/>
  <c r="R1607" i="27"/>
  <c r="X1926" i="27"/>
  <c r="V1926" i="27" s="1"/>
  <c r="R1978" i="27"/>
  <c r="P1978" i="27" s="1"/>
  <c r="L1992" i="27"/>
  <c r="L2342" i="27"/>
  <c r="J2342" i="27" s="1"/>
  <c r="X2343" i="27"/>
  <c r="R2377" i="27"/>
  <c r="L3746" i="27"/>
  <c r="J3746" i="27" s="1"/>
  <c r="L3797" i="27"/>
  <c r="X3798" i="27"/>
  <c r="L2712" i="27"/>
  <c r="R2862" i="27"/>
  <c r="P2862" i="27" s="1"/>
  <c r="X2920" i="27"/>
  <c r="X2928" i="27"/>
  <c r="L2758" i="27"/>
  <c r="J2758" i="27" s="1"/>
  <c r="X2776" i="27"/>
  <c r="R3070" i="27"/>
  <c r="P3070" i="27" s="1"/>
  <c r="R3177" i="27"/>
  <c r="R3278" i="27"/>
  <c r="P3278" i="27" s="1"/>
  <c r="X3284" i="27"/>
  <c r="X4049" i="27"/>
  <c r="L3229" i="27"/>
  <c r="L54" i="27"/>
  <c r="J54" i="27" s="1"/>
  <c r="R55" i="27"/>
  <c r="X1774" i="27"/>
  <c r="L1781" i="27"/>
  <c r="X2657" i="27"/>
  <c r="X2677" i="27"/>
  <c r="R1846" i="27"/>
  <c r="X1042" i="27"/>
  <c r="V1042" i="27" s="1"/>
  <c r="R3538" i="27"/>
  <c r="P3538" i="27" s="1"/>
  <c r="L3123" i="27"/>
  <c r="L470" i="27"/>
  <c r="J470" i="27" s="1"/>
  <c r="X471" i="27"/>
  <c r="X2" i="27"/>
  <c r="V2" i="27" s="1"/>
  <c r="X2811" i="27"/>
  <c r="X522" i="27"/>
  <c r="V522" i="27" s="1"/>
  <c r="R797" i="27"/>
  <c r="X893" i="27"/>
  <c r="L990" i="27"/>
  <c r="J990" i="27" s="1"/>
  <c r="X681" i="27"/>
  <c r="X1354" i="27"/>
  <c r="V1354" i="27" s="1"/>
  <c r="L1510" i="27"/>
  <c r="J1510" i="27" s="1"/>
  <c r="X1511" i="27"/>
  <c r="X1564" i="27"/>
  <c r="R1667" i="27"/>
  <c r="L1933" i="27"/>
  <c r="X1978" i="27"/>
  <c r="V1978" i="27" s="1"/>
  <c r="L1981" i="27"/>
  <c r="L3695" i="27"/>
  <c r="R3705" i="27"/>
  <c r="R2342" i="27"/>
  <c r="P2342" i="27" s="1"/>
  <c r="R3746" i="27"/>
  <c r="P3746" i="27" s="1"/>
  <c r="R3797" i="27"/>
  <c r="X2554" i="27"/>
  <c r="J2706" i="27"/>
  <c r="L2707" i="27"/>
  <c r="X2708" i="27"/>
  <c r="X2862" i="27"/>
  <c r="V2862" i="27" s="1"/>
  <c r="L2875" i="27"/>
  <c r="L2914" i="27"/>
  <c r="J2914" i="27" s="1"/>
  <c r="X2915" i="27"/>
  <c r="R2758" i="27"/>
  <c r="P2758" i="27" s="1"/>
  <c r="X3070" i="27"/>
  <c r="V3070" i="27" s="1"/>
  <c r="L3078" i="27"/>
  <c r="X3088" i="27"/>
  <c r="J3174" i="27"/>
  <c r="X3177" i="27"/>
  <c r="R3196" i="27"/>
  <c r="X3278" i="27"/>
  <c r="V3278" i="27" s="1"/>
  <c r="X3282" i="27"/>
  <c r="R3866" i="27"/>
  <c r="X4023" i="27"/>
  <c r="L3228" i="27"/>
  <c r="R54" i="27"/>
  <c r="P54" i="27" s="1"/>
  <c r="X55" i="27"/>
  <c r="L1770" i="27"/>
  <c r="J1770" i="27" s="1"/>
  <c r="X643" i="27"/>
  <c r="X3434" i="27"/>
  <c r="V3434" i="27" s="1"/>
  <c r="R3438" i="27"/>
  <c r="L2473" i="27"/>
  <c r="X1409" i="27"/>
  <c r="X2134" i="27"/>
  <c r="V2134" i="27" s="1"/>
  <c r="X420" i="27"/>
  <c r="L2030" i="27"/>
  <c r="J2030" i="27" s="1"/>
  <c r="R887" i="27"/>
  <c r="X888" i="27"/>
  <c r="P990" i="27"/>
  <c r="X1001" i="27"/>
  <c r="L2088" i="27"/>
  <c r="R1302" i="27"/>
  <c r="P1302" i="27" s="1"/>
  <c r="R1510" i="27"/>
  <c r="P1510" i="27" s="1"/>
  <c r="R1563" i="27"/>
  <c r="R1567" i="27"/>
  <c r="L1666" i="27"/>
  <c r="J1666" i="27" s="1"/>
  <c r="X1667" i="27"/>
  <c r="L1928" i="27"/>
  <c r="X1929" i="27"/>
  <c r="R3695" i="27"/>
  <c r="L3699" i="27"/>
  <c r="X2342" i="27"/>
  <c r="V2342" i="27" s="1"/>
  <c r="X3746" i="27"/>
  <c r="V3746" i="27" s="1"/>
  <c r="L3753" i="27"/>
  <c r="X3797" i="27"/>
  <c r="R2914" i="27"/>
  <c r="P2914" i="27" s="1"/>
  <c r="L2922" i="27"/>
  <c r="L2930" i="27"/>
  <c r="X2758" i="27"/>
  <c r="V2758" i="27" s="1"/>
  <c r="X3096" i="27"/>
  <c r="R3175" i="27"/>
  <c r="X3176" i="27"/>
  <c r="R3191" i="27"/>
  <c r="R3852" i="27"/>
  <c r="R3228" i="27"/>
  <c r="R3251" i="27"/>
  <c r="V54" i="27"/>
  <c r="P1770" i="27"/>
  <c r="X1773" i="27"/>
  <c r="X624" i="27"/>
  <c r="L1095" i="27"/>
  <c r="X1104" i="27"/>
  <c r="L4007" i="27"/>
  <c r="J4007" i="27" s="1"/>
  <c r="X4008" i="27"/>
  <c r="R93" i="27"/>
  <c r="X1771" i="27"/>
  <c r="R2292" i="27"/>
  <c r="X2301" i="27"/>
  <c r="X3487" i="27"/>
  <c r="L2498" i="27"/>
  <c r="J2498" i="27" s="1"/>
  <c r="R2503" i="27"/>
  <c r="X940" i="27"/>
  <c r="R576" i="27"/>
  <c r="X1198" i="27"/>
  <c r="V1198" i="27" s="1"/>
  <c r="R163" i="27"/>
  <c r="X210" i="27"/>
  <c r="V210" i="27" s="1"/>
  <c r="R3903" i="27"/>
  <c r="P3903" i="27" s="1"/>
  <c r="L418" i="27"/>
  <c r="J418" i="27" s="1"/>
  <c r="L782" i="27"/>
  <c r="J782" i="27" s="1"/>
  <c r="X2030" i="27"/>
  <c r="V2030" i="27" s="1"/>
  <c r="R886" i="27"/>
  <c r="P886" i="27" s="1"/>
  <c r="X990" i="27"/>
  <c r="V990" i="27" s="1"/>
  <c r="L2082" i="27"/>
  <c r="J2082" i="27" s="1"/>
  <c r="L678" i="27"/>
  <c r="J678" i="27" s="1"/>
  <c r="R1327" i="27"/>
  <c r="X1372" i="27"/>
  <c r="R1562" i="27"/>
  <c r="P1562" i="27" s="1"/>
  <c r="R1575" i="27"/>
  <c r="X1588" i="27"/>
  <c r="X1666" i="27"/>
  <c r="V1666" i="27" s="1"/>
  <c r="L1927" i="27"/>
  <c r="X1928" i="27"/>
  <c r="L1944" i="27"/>
  <c r="X2000" i="27"/>
  <c r="R3694" i="27"/>
  <c r="P3694" i="27" s="1"/>
  <c r="R2345" i="27"/>
  <c r="X2366" i="27"/>
  <c r="L3748" i="27"/>
  <c r="X2706" i="27"/>
  <c r="V2706" i="27" s="1"/>
  <c r="R2710" i="27"/>
  <c r="R2761" i="27"/>
  <c r="R3072" i="27"/>
  <c r="R3099" i="27"/>
  <c r="X3174" i="27"/>
  <c r="V3174" i="27" s="1"/>
  <c r="R3190" i="27"/>
  <c r="X3195" i="27"/>
  <c r="L3285" i="27"/>
  <c r="X3591" i="27"/>
  <c r="X3595" i="27"/>
  <c r="R3851" i="27"/>
  <c r="P3851" i="27" s="1"/>
  <c r="R3855" i="27"/>
  <c r="R4007" i="27"/>
  <c r="P4007" i="27" s="1"/>
  <c r="R3227" i="27"/>
  <c r="R3241" i="27"/>
  <c r="X1770" i="27"/>
  <c r="V1770" i="27" s="1"/>
  <c r="R2300" i="27"/>
  <c r="X3486" i="27"/>
  <c r="V3486" i="27" s="1"/>
  <c r="R2498" i="27"/>
  <c r="P2498" i="27" s="1"/>
  <c r="X263" i="27"/>
  <c r="R278" i="27"/>
  <c r="R939" i="27"/>
  <c r="X2654" i="27"/>
  <c r="V2654" i="27" s="1"/>
  <c r="X576" i="27"/>
  <c r="R594" i="27"/>
  <c r="L3330" i="27"/>
  <c r="J3330" i="27" s="1"/>
  <c r="X3331" i="27"/>
  <c r="X2240" i="27"/>
  <c r="L2243" i="27"/>
  <c r="L158" i="27"/>
  <c r="J158" i="27" s="1"/>
  <c r="L366" i="27"/>
  <c r="J366" i="27" s="1"/>
  <c r="R367" i="27"/>
  <c r="R418" i="27"/>
  <c r="P418" i="27" s="1"/>
  <c r="R782" i="27"/>
  <c r="P782" i="27" s="1"/>
  <c r="R2033" i="27"/>
  <c r="X886" i="27"/>
  <c r="V886" i="27" s="1"/>
  <c r="R2082" i="27"/>
  <c r="P2082" i="27" s="1"/>
  <c r="R678" i="27"/>
  <c r="P678" i="27" s="1"/>
  <c r="R1317" i="27"/>
  <c r="L1355" i="27"/>
  <c r="R1519" i="27"/>
  <c r="X1562" i="27"/>
  <c r="V1562" i="27" s="1"/>
  <c r="R1927" i="27"/>
  <c r="L1979" i="27"/>
  <c r="X3694" i="27"/>
  <c r="V3694" i="27" s="1"/>
  <c r="R2365" i="27"/>
  <c r="R3748" i="27"/>
  <c r="L2550" i="27"/>
  <c r="J2550" i="27" s="1"/>
  <c r="X2552" i="27"/>
  <c r="X2865" i="27"/>
  <c r="L2888" i="27"/>
  <c r="R2769" i="27"/>
  <c r="L3178" i="27"/>
  <c r="X3180" i="27"/>
  <c r="R3590" i="27"/>
  <c r="P3590" i="27" s="1"/>
  <c r="X3851" i="27"/>
  <c r="V3851" i="27" s="1"/>
  <c r="R3878" i="27"/>
  <c r="X4007" i="27"/>
  <c r="V4007" i="27" s="1"/>
  <c r="L3226" i="27"/>
  <c r="J3226" i="27" s="1"/>
  <c r="X3227" i="27"/>
  <c r="R262" i="27"/>
  <c r="P262" i="27" s="1"/>
  <c r="L938" i="27"/>
  <c r="J938" i="27" s="1"/>
  <c r="R1094" i="27"/>
  <c r="P1094" i="27" s="1"/>
  <c r="L3649" i="27"/>
  <c r="L2446" i="27"/>
  <c r="J2446" i="27" s="1"/>
  <c r="L2450" i="27"/>
  <c r="X3805" i="27"/>
  <c r="L1045" i="27"/>
  <c r="X3538" i="27"/>
  <c r="V3538" i="27" s="1"/>
  <c r="L3546" i="27"/>
  <c r="R3330" i="27"/>
  <c r="P3330" i="27" s="1"/>
  <c r="X3343" i="27"/>
  <c r="R3123" i="27"/>
  <c r="R2239" i="27"/>
  <c r="L1201" i="27"/>
  <c r="R1720" i="27"/>
  <c r="L835" i="27"/>
  <c r="R2976" i="27"/>
  <c r="R2446" i="27"/>
  <c r="P2446" i="27" s="1"/>
  <c r="R470" i="27"/>
  <c r="P470" i="27" s="1"/>
  <c r="X1157" i="27"/>
  <c r="R158" i="27"/>
  <c r="P158" i="27" s="1"/>
  <c r="X730" i="27"/>
  <c r="V730" i="27" s="1"/>
  <c r="L2608" i="27"/>
  <c r="X2609" i="27"/>
  <c r="X1614" i="27"/>
  <c r="V1614" i="27" s="1"/>
  <c r="R3019" i="27"/>
  <c r="X3020" i="27"/>
  <c r="L31" i="27"/>
  <c r="X3903" i="27"/>
  <c r="V3903" i="27" s="1"/>
  <c r="R2810" i="27"/>
  <c r="P2810" i="27" s="1"/>
  <c r="R2291" i="27"/>
  <c r="R3382" i="27"/>
  <c r="P3382" i="27" s="1"/>
  <c r="X3387" i="27"/>
  <c r="X2498" i="27"/>
  <c r="V2498" i="27" s="1"/>
  <c r="X262" i="27"/>
  <c r="V262" i="27" s="1"/>
  <c r="X941" i="27"/>
  <c r="R1095" i="27"/>
  <c r="R627" i="27"/>
  <c r="R632" i="27"/>
  <c r="X633" i="27"/>
  <c r="L1822" i="27"/>
  <c r="J1822" i="27" s="1"/>
  <c r="L1824" i="27"/>
  <c r="R3644" i="27"/>
  <c r="R1470" i="27"/>
  <c r="R3541" i="27"/>
  <c r="X3330" i="27"/>
  <c r="V3330" i="27" s="1"/>
  <c r="X3334" i="27"/>
  <c r="L3337" i="27"/>
  <c r="L3122" i="27"/>
  <c r="J3122" i="27" s="1"/>
  <c r="X3123" i="27"/>
  <c r="L3126" i="27"/>
  <c r="L2238" i="27"/>
  <c r="J2238" i="27" s="1"/>
  <c r="X2239" i="27"/>
  <c r="X1741" i="27"/>
  <c r="X2968" i="27"/>
  <c r="L2971" i="27"/>
  <c r="X2446" i="27"/>
  <c r="V2446" i="27" s="1"/>
  <c r="L2449" i="27"/>
  <c r="X470" i="27"/>
  <c r="V470" i="27" s="1"/>
  <c r="R1148" i="27"/>
  <c r="X158" i="27"/>
  <c r="V158" i="27" s="1"/>
  <c r="L741" i="27"/>
  <c r="R2604" i="27"/>
  <c r="L3018" i="27"/>
  <c r="J3018" i="27" s="1"/>
  <c r="X3019" i="27"/>
  <c r="X3025" i="27"/>
  <c r="X2141" i="27"/>
  <c r="R5" i="27"/>
  <c r="X6" i="27"/>
  <c r="R2188" i="27"/>
  <c r="L3939" i="27"/>
  <c r="L3956" i="27"/>
  <c r="X2810" i="27"/>
  <c r="V2810" i="27" s="1"/>
  <c r="L2290" i="27"/>
  <c r="J2290" i="27" s="1"/>
  <c r="L2294" i="27"/>
  <c r="X3382" i="27"/>
  <c r="V3382" i="27" s="1"/>
  <c r="R2502" i="27"/>
  <c r="X266" i="27"/>
  <c r="L939" i="27"/>
  <c r="R940" i="27"/>
  <c r="R948" i="27"/>
  <c r="L574" i="27"/>
  <c r="J574" i="27" s="1"/>
  <c r="X575" i="27"/>
  <c r="L1094" i="27"/>
  <c r="J1094" i="27" s="1"/>
  <c r="X1095" i="27"/>
  <c r="L1106" i="27"/>
  <c r="L626" i="27"/>
  <c r="J626" i="27" s="1"/>
  <c r="X627" i="27"/>
  <c r="R1822" i="27"/>
  <c r="P1822" i="27" s="1"/>
  <c r="R1823" i="27"/>
  <c r="R1830" i="27"/>
  <c r="R3652" i="27"/>
  <c r="L1054" i="27"/>
  <c r="L3549" i="27"/>
  <c r="R3122" i="27"/>
  <c r="P3122" i="27" s="1"/>
  <c r="R2238" i="27"/>
  <c r="P2238" i="27" s="1"/>
  <c r="L1200" i="27"/>
  <c r="R1719" i="27"/>
  <c r="L834" i="27"/>
  <c r="J834" i="27" s="1"/>
  <c r="R2971" i="27"/>
  <c r="L1147" i="27"/>
  <c r="X1148" i="27"/>
  <c r="L169" i="27"/>
  <c r="X737" i="27"/>
  <c r="R1407" i="27"/>
  <c r="L2602" i="27"/>
  <c r="J2602" i="27" s="1"/>
  <c r="L2603" i="27"/>
  <c r="R3018" i="27"/>
  <c r="P3018" i="27" s="1"/>
  <c r="L1874" i="27"/>
  <c r="J1874" i="27" s="1"/>
  <c r="X3808" i="27"/>
  <c r="R2187" i="27"/>
  <c r="R1252" i="27"/>
  <c r="R626" i="27"/>
  <c r="P626" i="27" s="1"/>
  <c r="R3436" i="27"/>
  <c r="X1822" i="27"/>
  <c r="V1822" i="27" s="1"/>
  <c r="L1828" i="27"/>
  <c r="L3642" i="27"/>
  <c r="J3642" i="27" s="1"/>
  <c r="X3643" i="27"/>
  <c r="L1459" i="27"/>
  <c r="X1460" i="27"/>
  <c r="L3336" i="27"/>
  <c r="X3122" i="27"/>
  <c r="V3122" i="27" s="1"/>
  <c r="X2238" i="27"/>
  <c r="V2238" i="27" s="1"/>
  <c r="X2242" i="27"/>
  <c r="R1200" i="27"/>
  <c r="L1718" i="27"/>
  <c r="J1718" i="27" s="1"/>
  <c r="X1719" i="27"/>
  <c r="R834" i="27"/>
  <c r="P834" i="27" s="1"/>
  <c r="R838" i="27"/>
  <c r="L2966" i="27"/>
  <c r="J2966" i="27" s="1"/>
  <c r="X2967" i="27"/>
  <c r="R2453" i="27"/>
  <c r="X478" i="27"/>
  <c r="R1147" i="27"/>
  <c r="R161" i="27"/>
  <c r="R732" i="27"/>
  <c r="L1406" i="27"/>
  <c r="J1406" i="27" s="1"/>
  <c r="R2603" i="27"/>
  <c r="X3018" i="27"/>
  <c r="V3018" i="27" s="1"/>
  <c r="X3028" i="27"/>
  <c r="X2136" i="27"/>
  <c r="R1874" i="27"/>
  <c r="P1874" i="27" s="1"/>
  <c r="L1882" i="27"/>
  <c r="L3" i="27"/>
  <c r="X3956" i="27"/>
  <c r="X2290" i="27"/>
  <c r="V2290" i="27" s="1"/>
  <c r="X3490" i="27"/>
  <c r="L3493" i="27"/>
  <c r="R2500" i="27"/>
  <c r="R264" i="27"/>
  <c r="X574" i="27"/>
  <c r="V574" i="27" s="1"/>
  <c r="R578" i="27"/>
  <c r="X1094" i="27"/>
  <c r="V1094" i="27" s="1"/>
  <c r="X626" i="27"/>
  <c r="V626" i="27" s="1"/>
  <c r="R630" i="27"/>
  <c r="L3435" i="27"/>
  <c r="R3642" i="27"/>
  <c r="P3642" i="27" s="1"/>
  <c r="L1042" i="27"/>
  <c r="J1042" i="27" s="1"/>
  <c r="X1044" i="27"/>
  <c r="L1047" i="27"/>
  <c r="X1068" i="27"/>
  <c r="R1459" i="27"/>
  <c r="X3540" i="27"/>
  <c r="X3359" i="27"/>
  <c r="R1199" i="27"/>
  <c r="X1200" i="27"/>
  <c r="R1718" i="27"/>
  <c r="P1718" i="27" s="1"/>
  <c r="X834" i="27"/>
  <c r="V834" i="27" s="1"/>
  <c r="R2966" i="27"/>
  <c r="P2966" i="27" s="1"/>
  <c r="R2448" i="27"/>
  <c r="R472" i="27"/>
  <c r="L1146" i="27"/>
  <c r="J1146" i="27" s="1"/>
  <c r="X1147" i="27"/>
  <c r="L1158" i="27"/>
  <c r="L731" i="27"/>
  <c r="R1406" i="27"/>
  <c r="P1406" i="27" s="1"/>
  <c r="L1414" i="27"/>
  <c r="R2602" i="27"/>
  <c r="P2602" i="27" s="1"/>
  <c r="X2603" i="27"/>
  <c r="L2642" i="27"/>
  <c r="X1874" i="27"/>
  <c r="V1874" i="27" s="1"/>
  <c r="L1877" i="27"/>
  <c r="R3" i="27"/>
  <c r="X4" i="27"/>
  <c r="R2186" i="27"/>
  <c r="P2186" i="27" s="1"/>
  <c r="L2207" i="27"/>
  <c r="L3904" i="27"/>
  <c r="X3905" i="27"/>
  <c r="L1250" i="27"/>
  <c r="J1250" i="27" s="1"/>
  <c r="R1251" i="27"/>
  <c r="R3955" i="27"/>
  <c r="P3955" i="27" s="1"/>
  <c r="L2833" i="27"/>
  <c r="R2293" i="27"/>
  <c r="L3486" i="27"/>
  <c r="J3486" i="27" s="1"/>
  <c r="X2500" i="27"/>
  <c r="L263" i="27"/>
  <c r="R938" i="27"/>
  <c r="P938" i="27" s="1"/>
  <c r="X939" i="27"/>
  <c r="L2654" i="27"/>
  <c r="J2654" i="27" s="1"/>
  <c r="X2664" i="27"/>
  <c r="R1097" i="27"/>
  <c r="L3434" i="27"/>
  <c r="J3434" i="27" s="1"/>
  <c r="X3642" i="27"/>
  <c r="V3642" i="27" s="1"/>
  <c r="R1043" i="27"/>
  <c r="X1048" i="27"/>
  <c r="L1458" i="27"/>
  <c r="J1458" i="27" s="1"/>
  <c r="X1459" i="27"/>
  <c r="R3539" i="27"/>
  <c r="R3548" i="27"/>
  <c r="L3331" i="27"/>
  <c r="X3332" i="27"/>
  <c r="L3124" i="27"/>
  <c r="L2244" i="27"/>
  <c r="L1198" i="27"/>
  <c r="J1198" i="27" s="1"/>
  <c r="X1199" i="27"/>
  <c r="R1203" i="27"/>
  <c r="X1718" i="27"/>
  <c r="V1718" i="27" s="1"/>
  <c r="L1721" i="27"/>
  <c r="X1731" i="27"/>
  <c r="X2966" i="27"/>
  <c r="V2966" i="27" s="1"/>
  <c r="L2447" i="27"/>
  <c r="X472" i="27"/>
  <c r="R1146" i="27"/>
  <c r="P1146" i="27" s="1"/>
  <c r="R1150" i="27"/>
  <c r="R160" i="27"/>
  <c r="L730" i="27"/>
  <c r="J730" i="27" s="1"/>
  <c r="R731" i="27"/>
  <c r="R735" i="27"/>
  <c r="X1406" i="27"/>
  <c r="V1406" i="27" s="1"/>
  <c r="X2602" i="27"/>
  <c r="V2602" i="27" s="1"/>
  <c r="R2606" i="27"/>
  <c r="X3027" i="27"/>
  <c r="L210" i="27"/>
  <c r="J210" i="27" s="1"/>
  <c r="L2134" i="27"/>
  <c r="J2134" i="27" s="1"/>
  <c r="X2135" i="27"/>
  <c r="X2143" i="27"/>
  <c r="L3799" i="27"/>
  <c r="J3799" i="27" s="1"/>
  <c r="X3801" i="27"/>
  <c r="L2" i="27"/>
  <c r="J2" i="27" s="1"/>
  <c r="X2186" i="27"/>
  <c r="V2186" i="27" s="1"/>
  <c r="R1250" i="27"/>
  <c r="P1250" i="27" s="1"/>
  <c r="X1251" i="27"/>
  <c r="L1293" i="27"/>
  <c r="X3955" i="27"/>
  <c r="V3955" i="27" s="1"/>
  <c r="L2811" i="27"/>
  <c r="R2812" i="27"/>
  <c r="P3486" i="27"/>
  <c r="R2499" i="27"/>
  <c r="R2504" i="27"/>
  <c r="J262" i="27"/>
  <c r="R263" i="27"/>
  <c r="R279" i="27"/>
  <c r="X938" i="27"/>
  <c r="V938" i="27" s="1"/>
  <c r="R2654" i="27"/>
  <c r="P2654" i="27" s="1"/>
  <c r="L576" i="27"/>
  <c r="X586" i="27"/>
  <c r="L628" i="27"/>
  <c r="P3434" i="27"/>
  <c r="X3435" i="27"/>
  <c r="R3452" i="27"/>
  <c r="R1042" i="27"/>
  <c r="P1042" i="27" s="1"/>
  <c r="R1458" i="27"/>
  <c r="P1458" i="27" s="1"/>
  <c r="L3538" i="27"/>
  <c r="J3538" i="27" s="1"/>
  <c r="L3542" i="27"/>
  <c r="R3335" i="27"/>
  <c r="L3361" i="27"/>
  <c r="R1198" i="27"/>
  <c r="P1198" i="27" s="1"/>
  <c r="R2447" i="27"/>
  <c r="X1146" i="27"/>
  <c r="V1146" i="27" s="1"/>
  <c r="P730" i="27"/>
  <c r="X731" i="27"/>
  <c r="R1409" i="27"/>
  <c r="L2609" i="27"/>
  <c r="X2611" i="27"/>
  <c r="L1614" i="27"/>
  <c r="J1614" i="27" s="1"/>
  <c r="R210" i="27"/>
  <c r="P210" i="27" s="1"/>
  <c r="P211" i="27" s="1"/>
  <c r="R2134" i="27"/>
  <c r="P2134" i="27" s="1"/>
  <c r="L1876" i="27"/>
  <c r="R3799" i="27"/>
  <c r="P3799" i="27" s="1"/>
  <c r="X3806" i="27"/>
  <c r="R2" i="27"/>
  <c r="P2" i="27" s="1"/>
  <c r="L3903" i="27"/>
  <c r="J3903" i="27" s="1"/>
  <c r="L3907" i="27"/>
  <c r="X1250" i="27"/>
  <c r="V1250" i="27" s="1"/>
  <c r="L3958" i="27"/>
  <c r="J2810" i="27"/>
  <c r="R2811" i="27"/>
  <c r="L2819" i="27"/>
  <c r="L697" i="27"/>
  <c r="L723" i="27"/>
  <c r="L1333" i="27"/>
  <c r="L1367" i="27"/>
  <c r="L1535" i="27"/>
  <c r="L1599" i="27"/>
  <c r="L1687" i="27"/>
  <c r="L2560" i="27"/>
  <c r="L3076" i="27"/>
  <c r="L1457" i="27"/>
  <c r="L2116" i="27"/>
  <c r="L1321" i="27"/>
  <c r="L1511" i="27"/>
  <c r="L1565" i="27"/>
  <c r="L1575" i="27"/>
  <c r="L1595" i="27"/>
  <c r="L1691" i="27"/>
  <c r="L3761" i="27"/>
  <c r="L2960" i="27"/>
  <c r="L707" i="27"/>
  <c r="L1317" i="27"/>
  <c r="L1383" i="27"/>
  <c r="L1551" i="27"/>
  <c r="L1667" i="27"/>
  <c r="L1707" i="27"/>
  <c r="L1998" i="27"/>
  <c r="L2896" i="27"/>
  <c r="L3186" i="27"/>
  <c r="L1363" i="27"/>
  <c r="L1531" i="27"/>
  <c r="L715" i="27"/>
  <c r="L1305" i="27"/>
  <c r="L1349" i="27"/>
  <c r="L1359" i="27"/>
  <c r="L1379" i="27"/>
  <c r="L1517" i="27"/>
  <c r="L1527" i="27"/>
  <c r="L1547" i="27"/>
  <c r="L1581" i="27"/>
  <c r="L1591" i="27"/>
  <c r="L1611" i="27"/>
  <c r="L1695" i="27"/>
  <c r="L1709" i="27"/>
  <c r="L1947" i="27"/>
  <c r="L1303" i="27"/>
  <c r="L1343" i="27"/>
  <c r="L1397" i="27"/>
  <c r="L729" i="27"/>
  <c r="L1327" i="27"/>
  <c r="L1335" i="27"/>
  <c r="L1399" i="27"/>
  <c r="L1567" i="27"/>
  <c r="L2728" i="27"/>
  <c r="L2108" i="27"/>
  <c r="L699" i="27"/>
  <c r="L717" i="27"/>
  <c r="L1365" i="27"/>
  <c r="L1375" i="27"/>
  <c r="L1395" i="27"/>
  <c r="L1533" i="27"/>
  <c r="L1543" i="27"/>
  <c r="L1563" i="27"/>
  <c r="L1597" i="27"/>
  <c r="L1607" i="27"/>
  <c r="L1703" i="27"/>
  <c r="L1963" i="27"/>
  <c r="L2022" i="27"/>
  <c r="L713" i="27"/>
  <c r="L1311" i="27"/>
  <c r="L1351" i="27"/>
  <c r="L1519" i="27"/>
  <c r="L1583" i="27"/>
  <c r="L1675" i="27"/>
  <c r="L1683" i="27"/>
  <c r="L1713" i="27"/>
  <c r="L2023" i="27"/>
  <c r="L689" i="27"/>
  <c r="L701" i="27"/>
  <c r="L1319" i="27"/>
  <c r="L1347" i="27"/>
  <c r="L1381" i="27"/>
  <c r="L1391" i="27"/>
  <c r="L1515" i="27"/>
  <c r="L1549" i="27"/>
  <c r="L1559" i="27"/>
  <c r="L1579" i="27"/>
  <c r="L1613" i="27"/>
  <c r="L1937" i="27"/>
  <c r="L3294" i="27"/>
  <c r="L1337" i="27"/>
  <c r="L1353" i="27"/>
  <c r="L1369" i="27"/>
  <c r="L1385" i="27"/>
  <c r="L1401" i="27"/>
  <c r="L1521" i="27"/>
  <c r="L1537" i="27"/>
  <c r="L1553" i="27"/>
  <c r="L1569" i="27"/>
  <c r="L1585" i="27"/>
  <c r="L1601" i="27"/>
  <c r="L1669" i="27"/>
  <c r="L1693" i="27"/>
  <c r="L1699" i="27"/>
  <c r="L1967" i="27"/>
  <c r="L2594" i="27"/>
  <c r="L1711" i="27"/>
  <c r="L3765" i="27"/>
  <c r="L3224" i="27"/>
  <c r="L607" i="27"/>
  <c r="L1135" i="27"/>
  <c r="L2377" i="27"/>
  <c r="L3783" i="27"/>
  <c r="L2714" i="27"/>
  <c r="L3218" i="27"/>
  <c r="L293" i="27"/>
  <c r="L709" i="27"/>
  <c r="L725" i="27"/>
  <c r="L1313" i="27"/>
  <c r="L1329" i="27"/>
  <c r="L1345" i="27"/>
  <c r="L1361" i="27"/>
  <c r="L1377" i="27"/>
  <c r="L1393" i="27"/>
  <c r="L1513" i="27"/>
  <c r="L1529" i="27"/>
  <c r="L1545" i="27"/>
  <c r="L1561" i="27"/>
  <c r="L1577" i="27"/>
  <c r="L1593" i="27"/>
  <c r="L1609" i="27"/>
  <c r="L1677" i="27"/>
  <c r="L1931" i="27"/>
  <c r="L2562" i="27"/>
  <c r="L2730" i="27"/>
  <c r="L1689" i="27"/>
  <c r="L1955" i="27"/>
  <c r="L1971" i="27"/>
  <c r="L1975" i="27"/>
  <c r="L2006" i="27"/>
  <c r="L3192" i="27"/>
  <c r="L3594" i="27"/>
  <c r="L2320" i="27"/>
  <c r="L3392" i="27"/>
  <c r="L3424" i="27"/>
  <c r="L1685" i="27"/>
  <c r="L1951" i="27"/>
  <c r="L1982" i="27"/>
  <c r="L975" i="27"/>
  <c r="L1119" i="27"/>
  <c r="L2001" i="27"/>
  <c r="L3286" i="27"/>
  <c r="L2312" i="27"/>
  <c r="L1681" i="27"/>
  <c r="L1697" i="27"/>
  <c r="L1935" i="27"/>
  <c r="L1965" i="27"/>
  <c r="L1990" i="27"/>
  <c r="L3118" i="27"/>
  <c r="L2533" i="27"/>
  <c r="L2324" i="27"/>
  <c r="L3396" i="27"/>
  <c r="L3428" i="27"/>
  <c r="L3503" i="27"/>
  <c r="L3519" i="27"/>
  <c r="L3535" i="27"/>
  <c r="L2705" i="27"/>
  <c r="L2332" i="27"/>
  <c r="L3404" i="27"/>
  <c r="L3488" i="27"/>
  <c r="L3495" i="27"/>
  <c r="L2014" i="27"/>
  <c r="L2351" i="27"/>
  <c r="L3112" i="27"/>
  <c r="L3120" i="27"/>
  <c r="L3180" i="27"/>
  <c r="L3188" i="27"/>
  <c r="L3196" i="27"/>
  <c r="L3204" i="27"/>
  <c r="L3212" i="27"/>
  <c r="L3220" i="27"/>
  <c r="L3280" i="27"/>
  <c r="L3288" i="27"/>
  <c r="L3296" i="27"/>
  <c r="L3304" i="27"/>
  <c r="L3312" i="27"/>
  <c r="L3320" i="27"/>
  <c r="L3328" i="27"/>
  <c r="L3596" i="27"/>
  <c r="L279" i="27"/>
  <c r="L1793" i="27"/>
  <c r="L1801" i="27"/>
  <c r="L1809" i="27"/>
  <c r="L1817" i="27"/>
  <c r="L2293" i="27"/>
  <c r="L2301" i="27"/>
  <c r="L2308" i="27"/>
  <c r="L2340" i="27"/>
  <c r="L3412" i="27"/>
  <c r="L2505" i="27"/>
  <c r="L2521" i="27"/>
  <c r="L291" i="27"/>
  <c r="L1117" i="27"/>
  <c r="L3661" i="27"/>
  <c r="L2316" i="27"/>
  <c r="L3388" i="27"/>
  <c r="L3420" i="27"/>
  <c r="L2657" i="27"/>
  <c r="L1099" i="27"/>
  <c r="L3479" i="27"/>
  <c r="L1501" i="27"/>
  <c r="L2681" i="27"/>
  <c r="L1073" i="27"/>
  <c r="L663" i="27"/>
  <c r="L587" i="27"/>
  <c r="L1469" i="27"/>
  <c r="L2255" i="27"/>
  <c r="L3169" i="27"/>
  <c r="L1231" i="27"/>
  <c r="L3003" i="27"/>
  <c r="L3568" i="27"/>
  <c r="L1219" i="27"/>
  <c r="L1769" i="27"/>
  <c r="L2490" i="27"/>
  <c r="L3157" i="27"/>
  <c r="L2287" i="27"/>
  <c r="L1729" i="27"/>
  <c r="L2461" i="27"/>
  <c r="L3356" i="27"/>
  <c r="L3128" i="27"/>
  <c r="L1199" i="27"/>
  <c r="L2985" i="27"/>
  <c r="L3161" i="27"/>
  <c r="L1725" i="27"/>
  <c r="L853" i="27"/>
  <c r="L2476" i="27"/>
  <c r="L494" i="27"/>
  <c r="L3340" i="27"/>
  <c r="L3372" i="27"/>
  <c r="L3144" i="27"/>
  <c r="L484" i="27"/>
  <c r="L472" i="27"/>
  <c r="L2975" i="27"/>
  <c r="L2480" i="27"/>
  <c r="L516" i="27"/>
  <c r="L2979" i="27"/>
  <c r="L837" i="27"/>
  <c r="L2987" i="27"/>
  <c r="L172" i="27"/>
  <c r="L162" i="27"/>
  <c r="L198" i="27"/>
  <c r="L761" i="27"/>
  <c r="L200" i="27"/>
  <c r="L1453" i="27"/>
  <c r="L194" i="27"/>
  <c r="L739" i="27"/>
  <c r="L777" i="27"/>
  <c r="L1415" i="27"/>
  <c r="L1444" i="27"/>
  <c r="L1445" i="27"/>
  <c r="L1621" i="27"/>
  <c r="L1629" i="27"/>
  <c r="L1637" i="27"/>
  <c r="L1645" i="27"/>
  <c r="L1428" i="27"/>
  <c r="L1623" i="27"/>
  <c r="L1631" i="27"/>
  <c r="L1639" i="27"/>
  <c r="L1625" i="27"/>
  <c r="L1420" i="27"/>
  <c r="L2607" i="27"/>
  <c r="L1619" i="27"/>
  <c r="L1627" i="27"/>
  <c r="L1635" i="27"/>
  <c r="L1643" i="27"/>
  <c r="L1651" i="27"/>
  <c r="L1659" i="27"/>
  <c r="L1633" i="27"/>
  <c r="L1641" i="27"/>
  <c r="L1649" i="27"/>
  <c r="L1657" i="27"/>
  <c r="L1665" i="27"/>
  <c r="L3025" i="27"/>
  <c r="L3039" i="27"/>
  <c r="L2613" i="27"/>
  <c r="L3019" i="27"/>
  <c r="L3027" i="27"/>
  <c r="L3041" i="27"/>
  <c r="L3067" i="27"/>
  <c r="L1653" i="27"/>
  <c r="L1661" i="27"/>
  <c r="L3021" i="27"/>
  <c r="L3063" i="27"/>
  <c r="L227" i="27"/>
  <c r="L1647" i="27"/>
  <c r="L1655" i="27"/>
  <c r="L1663" i="27"/>
  <c r="L3023" i="27"/>
  <c r="L3043" i="27"/>
  <c r="L215" i="27"/>
  <c r="L219" i="27"/>
  <c r="L3047" i="27"/>
  <c r="L3051" i="27"/>
  <c r="L211" i="27"/>
  <c r="L3035" i="27"/>
  <c r="L3055" i="27"/>
  <c r="L3059" i="27"/>
  <c r="L235" i="27"/>
  <c r="L2139" i="27"/>
  <c r="L255" i="27"/>
  <c r="L261" i="27"/>
  <c r="L2155" i="27"/>
  <c r="L1875" i="27"/>
  <c r="L2175" i="27"/>
  <c r="L2135" i="27"/>
  <c r="L2177" i="27"/>
  <c r="L2171" i="27"/>
  <c r="L1879" i="27"/>
  <c r="L1881" i="27"/>
  <c r="L239" i="27"/>
  <c r="L2159" i="27"/>
  <c r="L1913" i="27"/>
  <c r="L1889" i="27"/>
  <c r="L2143" i="27"/>
  <c r="L1905" i="27"/>
  <c r="L1921" i="27"/>
  <c r="L243" i="27"/>
  <c r="L259" i="27"/>
  <c r="L2147" i="27"/>
  <c r="L2163" i="27"/>
  <c r="L2179" i="27"/>
  <c r="L1884" i="27"/>
  <c r="L1897" i="27"/>
  <c r="L20" i="27"/>
  <c r="L52" i="27"/>
  <c r="L2190" i="27"/>
  <c r="L28" i="27"/>
  <c r="L2192" i="27"/>
  <c r="L2200" i="27"/>
  <c r="L2206" i="27"/>
  <c r="L3802" i="27"/>
  <c r="L36" i="27"/>
  <c r="L2208" i="27"/>
  <c r="L44" i="27"/>
  <c r="L2196" i="27"/>
  <c r="L2202" i="27"/>
  <c r="L2198" i="27"/>
  <c r="L2204" i="27"/>
  <c r="L22" i="27"/>
  <c r="L30" i="27"/>
  <c r="L38" i="27"/>
  <c r="L46" i="27"/>
  <c r="L2186" i="27"/>
  <c r="J2186" i="27" s="1"/>
  <c r="L2194" i="27"/>
  <c r="L2210" i="27"/>
  <c r="L3926" i="27"/>
  <c r="L3942" i="27"/>
  <c r="L3940" i="27"/>
  <c r="L3970" i="27"/>
  <c r="L3955" i="27"/>
  <c r="J3955" i="27" s="1"/>
  <c r="L1301" i="27"/>
  <c r="L1299" i="27"/>
  <c r="L3988" i="27"/>
  <c r="L3966" i="27"/>
  <c r="L3984" i="27"/>
  <c r="L3986" i="27"/>
  <c r="V3800" i="27" l="1"/>
  <c r="P1459" i="27"/>
  <c r="P3227" i="27"/>
  <c r="J2187" i="27"/>
  <c r="J2083" i="27"/>
  <c r="J3904" i="27"/>
  <c r="J1667" i="27"/>
  <c r="V1407" i="27"/>
  <c r="J2447" i="27"/>
  <c r="V835" i="27"/>
  <c r="V1095" i="27"/>
  <c r="J575" i="27"/>
  <c r="J2291" i="27"/>
  <c r="J2239" i="27"/>
  <c r="V3904" i="27"/>
  <c r="P679" i="27"/>
  <c r="J783" i="27"/>
  <c r="J4008" i="27"/>
  <c r="P55" i="27"/>
  <c r="J2915" i="27"/>
  <c r="P1667" i="27"/>
  <c r="V1043" i="27"/>
  <c r="P1355" i="27"/>
  <c r="V419" i="27"/>
  <c r="V2395" i="27"/>
  <c r="P3956" i="27"/>
  <c r="V2291" i="27"/>
  <c r="P2135" i="27"/>
  <c r="V731" i="27"/>
  <c r="J3539" i="27"/>
  <c r="V2135" i="27"/>
  <c r="V2811" i="27"/>
  <c r="V263" i="27"/>
  <c r="P159" i="27"/>
  <c r="J367" i="27"/>
  <c r="V2655" i="27"/>
  <c r="V3591" i="27"/>
  <c r="J419" i="27"/>
  <c r="J2499" i="27"/>
  <c r="J3175" i="27"/>
  <c r="V523" i="27"/>
  <c r="P315" i="27"/>
  <c r="V1303" i="27"/>
  <c r="P2395" i="27"/>
  <c r="V107" i="27"/>
  <c r="P2655" i="27"/>
  <c r="J2135" i="27"/>
  <c r="J1251" i="27"/>
  <c r="J1043" i="27"/>
  <c r="J1407" i="27"/>
  <c r="J2967" i="27"/>
  <c r="J3643" i="27"/>
  <c r="V2447" i="27"/>
  <c r="V2499" i="27"/>
  <c r="J3227" i="27"/>
  <c r="J1979" i="27"/>
  <c r="P2083" i="27"/>
  <c r="J159" i="27"/>
  <c r="J679" i="27"/>
  <c r="P3904" i="27"/>
  <c r="P2915" i="27"/>
  <c r="V2863" i="27"/>
  <c r="P2343" i="27"/>
  <c r="J3071" i="27"/>
  <c r="J315" i="27"/>
  <c r="J3383" i="27"/>
  <c r="J3279" i="27"/>
  <c r="P1043" i="27"/>
  <c r="P3487" i="27"/>
  <c r="V2187" i="27"/>
  <c r="V3643" i="27"/>
  <c r="V1875" i="27"/>
  <c r="P3643" i="27"/>
  <c r="P939" i="27"/>
  <c r="V2239" i="27"/>
  <c r="J627" i="27"/>
  <c r="J1823" i="27"/>
  <c r="P471" i="27"/>
  <c r="V4008" i="27"/>
  <c r="P1927" i="27"/>
  <c r="V887" i="27"/>
  <c r="V211" i="27"/>
  <c r="P991" i="27"/>
  <c r="V3" i="27"/>
  <c r="P3279" i="27"/>
  <c r="J887" i="27"/>
  <c r="P3383" i="27"/>
  <c r="P3331" i="27"/>
  <c r="V1355" i="27"/>
  <c r="P2707" i="27"/>
  <c r="J3591" i="27"/>
  <c r="P2551" i="27"/>
  <c r="J3852" i="27"/>
  <c r="P1615" i="27"/>
  <c r="J2395" i="27"/>
  <c r="J1147" i="27"/>
  <c r="V1823" i="27"/>
  <c r="J3956" i="27"/>
  <c r="P1199" i="27"/>
  <c r="J3487" i="27"/>
  <c r="V2603" i="27"/>
  <c r="P1875" i="27"/>
  <c r="P835" i="27"/>
  <c r="J835" i="27"/>
  <c r="V159" i="27"/>
  <c r="V1615" i="27"/>
  <c r="P2499" i="27"/>
  <c r="P4008" i="27"/>
  <c r="V3175" i="27"/>
  <c r="V991" i="27"/>
  <c r="V3747" i="27"/>
  <c r="V3279" i="27"/>
  <c r="J2707" i="27"/>
  <c r="J471" i="27"/>
  <c r="P3071" i="27"/>
  <c r="V2083" i="27"/>
  <c r="J107" i="27"/>
  <c r="P3435" i="27"/>
  <c r="P3539" i="27"/>
  <c r="V627" i="27"/>
  <c r="V3383" i="27"/>
  <c r="V3331" i="27"/>
  <c r="V3539" i="27"/>
  <c r="J2551" i="27"/>
  <c r="P887" i="27"/>
  <c r="P1771" i="27"/>
  <c r="J2031" i="27"/>
  <c r="J1771" i="27"/>
  <c r="V1979" i="27"/>
  <c r="J991" i="27"/>
  <c r="P575" i="27"/>
  <c r="J2863" i="27"/>
  <c r="V679" i="27"/>
  <c r="P2031" i="27"/>
  <c r="J1615" i="27"/>
  <c r="J3331" i="27"/>
  <c r="V3123" i="27"/>
  <c r="V3956" i="27"/>
  <c r="P2187" i="27"/>
  <c r="P3800" i="27"/>
  <c r="J3800" i="27"/>
  <c r="J2655" i="27"/>
  <c r="P2967" i="27"/>
  <c r="J1719" i="27"/>
  <c r="P419" i="27"/>
  <c r="V2031" i="27"/>
  <c r="V2759" i="27"/>
  <c r="P1511" i="27"/>
  <c r="J2759" i="27"/>
  <c r="V367" i="27"/>
  <c r="V2551" i="27"/>
  <c r="J523" i="27"/>
  <c r="V783" i="27"/>
  <c r="V315" i="27"/>
  <c r="V1199" i="27"/>
  <c r="J1095" i="27"/>
  <c r="P263" i="27"/>
  <c r="P1719" i="27"/>
  <c r="P2239" i="27"/>
  <c r="V1511" i="27"/>
  <c r="J3695" i="27"/>
  <c r="J3435" i="27"/>
  <c r="J3" i="27"/>
  <c r="V55" i="27"/>
  <c r="J211" i="27"/>
  <c r="J3019" i="27"/>
  <c r="J2811" i="27"/>
  <c r="V3487" i="27"/>
  <c r="P2811" i="27"/>
  <c r="V3019" i="27"/>
  <c r="P1407" i="27"/>
  <c r="V2915" i="27"/>
  <c r="V2967" i="27"/>
  <c r="V2968" i="27" s="1"/>
  <c r="P1095" i="27"/>
  <c r="V3435" i="27"/>
  <c r="P3175" i="27"/>
  <c r="V1459" i="27"/>
  <c r="P2863" i="27"/>
  <c r="P1823" i="27"/>
  <c r="P1824" i="27" s="1"/>
  <c r="P1147" i="27"/>
  <c r="J3747" i="27"/>
  <c r="V1147" i="27"/>
  <c r="J1459" i="27"/>
  <c r="P367" i="27"/>
  <c r="P368" i="27" s="1"/>
  <c r="P731" i="27"/>
  <c r="P3123" i="27"/>
  <c r="P3591" i="27"/>
  <c r="V1667" i="27"/>
  <c r="P2759" i="27"/>
  <c r="P2760" i="27" s="1"/>
  <c r="P2291" i="27"/>
  <c r="V1251" i="27"/>
  <c r="P1251" i="27"/>
  <c r="P627" i="27"/>
  <c r="J2603" i="27"/>
  <c r="V3227" i="27"/>
  <c r="J1875" i="27"/>
  <c r="P2447" i="27"/>
  <c r="J263" i="27"/>
  <c r="P3" i="27"/>
  <c r="J731" i="27"/>
  <c r="V575" i="27"/>
  <c r="J1355" i="27"/>
  <c r="J1927" i="27"/>
  <c r="P1563" i="27"/>
  <c r="J55" i="27"/>
  <c r="J1199" i="27"/>
  <c r="J1563" i="27"/>
  <c r="P3019" i="27"/>
  <c r="J3123" i="27"/>
  <c r="P1979" i="27"/>
  <c r="V1771" i="27"/>
  <c r="V3905" i="27" s="1"/>
  <c r="V3071" i="27"/>
  <c r="V1563" i="27"/>
  <c r="P3747" i="27"/>
  <c r="P1303" i="27"/>
  <c r="J2343" i="27"/>
  <c r="V3695" i="27"/>
  <c r="V939" i="27"/>
  <c r="J939" i="27"/>
  <c r="P3852" i="27"/>
  <c r="V471" i="27"/>
  <c r="J1303" i="27"/>
  <c r="V3852" i="27"/>
  <c r="V3853" i="27" s="1"/>
  <c r="J1511" i="27"/>
  <c r="V2707" i="27"/>
  <c r="V2500" i="27"/>
  <c r="P2603" i="27"/>
  <c r="V1719" i="27"/>
  <c r="V3801" i="27" s="1"/>
  <c r="P3695" i="27"/>
  <c r="V2343" i="27"/>
  <c r="V1927" i="27"/>
  <c r="P783" i="27"/>
  <c r="P523" i="27"/>
  <c r="P107" i="27"/>
  <c r="V1044" i="27" l="1"/>
  <c r="P732" i="27"/>
  <c r="V1356" i="27"/>
  <c r="J680" i="27"/>
  <c r="J576" i="27"/>
  <c r="J1876" i="27"/>
  <c r="J992" i="27"/>
  <c r="J1668" i="27"/>
  <c r="V680" i="27"/>
  <c r="J2396" i="27"/>
  <c r="J3384" i="27"/>
  <c r="J160" i="27"/>
  <c r="J1408" i="27"/>
  <c r="V1304" i="27"/>
  <c r="J368" i="27"/>
  <c r="V732" i="27"/>
  <c r="J2240" i="27"/>
  <c r="P472" i="27"/>
  <c r="J3801" i="27"/>
  <c r="V992" i="27"/>
  <c r="J940" i="27"/>
  <c r="V3072" i="27"/>
  <c r="P3020" i="27"/>
  <c r="J1356" i="27"/>
  <c r="P3228" i="27"/>
  <c r="P2188" i="27"/>
  <c r="V1668" i="27"/>
  <c r="V420" i="27"/>
  <c r="P1148" i="27"/>
  <c r="P3176" i="27"/>
  <c r="J3020" i="27"/>
  <c r="J3436" i="27"/>
  <c r="P1512" i="27"/>
  <c r="P3801" i="27"/>
  <c r="J2864" i="27"/>
  <c r="J2552" i="27"/>
  <c r="J108" i="27"/>
  <c r="V3176" i="27"/>
  <c r="V2604" i="27"/>
  <c r="P1616" i="27"/>
  <c r="P3332" i="27"/>
  <c r="P1928" i="27"/>
  <c r="V1876" i="27"/>
  <c r="J316" i="27"/>
  <c r="P2084" i="27"/>
  <c r="J1044" i="27"/>
  <c r="P316" i="27"/>
  <c r="P2136" i="27"/>
  <c r="P1668" i="27"/>
  <c r="J2292" i="27"/>
  <c r="J2760" i="27"/>
  <c r="P888" i="27"/>
  <c r="P1876" i="27"/>
  <c r="P3696" i="27"/>
  <c r="P1304" i="27"/>
  <c r="V1772" i="27"/>
  <c r="V3228" i="27"/>
  <c r="V1252" i="27"/>
  <c r="V2552" i="27"/>
  <c r="J3696" i="27"/>
  <c r="V3436" i="27"/>
  <c r="V2760" i="27"/>
  <c r="V2084" i="27"/>
  <c r="P4009" i="27"/>
  <c r="P3384" i="27"/>
  <c r="V4009" i="27"/>
  <c r="V3644" i="27"/>
  <c r="J3072" i="27"/>
  <c r="J1980" i="27"/>
  <c r="J1252" i="27"/>
  <c r="V524" i="27"/>
  <c r="V264" i="27"/>
  <c r="V2292" i="27"/>
  <c r="J2916" i="27"/>
  <c r="J4" i="27"/>
  <c r="P108" i="27"/>
  <c r="V2344" i="27"/>
  <c r="P1980" i="27"/>
  <c r="V576" i="27"/>
  <c r="J2604" i="27"/>
  <c r="P2292" i="27"/>
  <c r="P3592" i="27"/>
  <c r="V888" i="27"/>
  <c r="P2812" i="27"/>
  <c r="J212" i="27"/>
  <c r="V1512" i="27"/>
  <c r="V1513" i="27" s="1"/>
  <c r="V316" i="27"/>
  <c r="V2032" i="27"/>
  <c r="V3957" i="27"/>
  <c r="P1200" i="27"/>
  <c r="P2552" i="27"/>
  <c r="J888" i="27"/>
  <c r="V2188" i="27"/>
  <c r="P2344" i="27"/>
  <c r="J3228" i="27"/>
  <c r="J2136" i="27"/>
  <c r="J3176" i="27"/>
  <c r="V2812" i="27"/>
  <c r="P3957" i="27"/>
  <c r="P56" i="27"/>
  <c r="V1096" i="27"/>
  <c r="V3488" i="27"/>
  <c r="P2240" i="27"/>
  <c r="V784" i="27"/>
  <c r="P420" i="27"/>
  <c r="V3124" i="27"/>
  <c r="V1980" i="27"/>
  <c r="V3384" i="27"/>
  <c r="V1616" i="27"/>
  <c r="J3957" i="27"/>
  <c r="J3592" i="27"/>
  <c r="P3280" i="27"/>
  <c r="P3488" i="27"/>
  <c r="V2864" i="27"/>
  <c r="P2656" i="27"/>
  <c r="J2500" i="27"/>
  <c r="J3905" i="27"/>
  <c r="J4009" i="27"/>
  <c r="V836" i="27"/>
  <c r="P3436" i="27"/>
  <c r="J1304" i="27"/>
  <c r="J732" i="27"/>
  <c r="J3853" i="27"/>
  <c r="P3124" i="27"/>
  <c r="V2708" i="27"/>
  <c r="V940" i="27"/>
  <c r="P3748" i="27"/>
  <c r="J1200" i="27"/>
  <c r="P4" i="27"/>
  <c r="V1200" i="27"/>
  <c r="P3644" i="27"/>
  <c r="P2864" i="27"/>
  <c r="P1096" i="27"/>
  <c r="V2916" i="27"/>
  <c r="P160" i="27"/>
  <c r="P576" i="27"/>
  <c r="J524" i="27"/>
  <c r="J1720" i="27"/>
  <c r="J3332" i="27"/>
  <c r="J1772" i="27"/>
  <c r="V628" i="27"/>
  <c r="J2708" i="27"/>
  <c r="V160" i="27"/>
  <c r="V1824" i="27"/>
  <c r="P2708" i="27"/>
  <c r="V4" i="27"/>
  <c r="P1044" i="27"/>
  <c r="P2916" i="27"/>
  <c r="P2917" i="27" s="1"/>
  <c r="V2448" i="27"/>
  <c r="P1460" i="27"/>
  <c r="J420" i="27"/>
  <c r="V2396" i="27"/>
  <c r="V1357" i="27" s="1"/>
  <c r="J784" i="27"/>
  <c r="J2448" i="27"/>
  <c r="P264" i="27"/>
  <c r="V3540" i="27"/>
  <c r="J1564" i="27"/>
  <c r="V3332" i="27"/>
  <c r="P628" i="27"/>
  <c r="P1720" i="27"/>
  <c r="P784" i="27"/>
  <c r="J1824" i="27"/>
  <c r="P2604" i="27"/>
  <c r="V472" i="27"/>
  <c r="V3696" i="27"/>
  <c r="V1928" i="27"/>
  <c r="P1252" i="27"/>
  <c r="J1512" i="27"/>
  <c r="P3853" i="27"/>
  <c r="P940" i="27"/>
  <c r="P1825" i="27" s="1"/>
  <c r="V1460" i="27"/>
  <c r="J56" i="27"/>
  <c r="P1564" i="27"/>
  <c r="J264" i="27"/>
  <c r="J1460" i="27"/>
  <c r="P1408" i="27"/>
  <c r="J628" i="27"/>
  <c r="P2968" i="27"/>
  <c r="J1616" i="27"/>
  <c r="J2032" i="27"/>
  <c r="P3540" i="27"/>
  <c r="V3280" i="27"/>
  <c r="J836" i="27"/>
  <c r="J1148" i="27"/>
  <c r="P992" i="27"/>
  <c r="V2240" i="27"/>
  <c r="V2241" i="27" s="1"/>
  <c r="J472" i="27"/>
  <c r="P3905" i="27"/>
  <c r="J3644" i="27"/>
  <c r="V108" i="27"/>
  <c r="V2969" i="27" s="1"/>
  <c r="V3592" i="27"/>
  <c r="V2136" i="27"/>
  <c r="P680" i="27"/>
  <c r="V1408" i="27"/>
  <c r="V1409" i="27" s="1"/>
  <c r="P524" i="27"/>
  <c r="J3124" i="27"/>
  <c r="V1720" i="27"/>
  <c r="P2500" i="27"/>
  <c r="J3748" i="27"/>
  <c r="J2344" i="27"/>
  <c r="V1564" i="27"/>
  <c r="J3488" i="27"/>
  <c r="P2396" i="27"/>
  <c r="P369" i="27" s="1"/>
  <c r="P3072" i="27"/>
  <c r="J1928" i="27"/>
  <c r="P2448" i="27"/>
  <c r="J3280" i="27"/>
  <c r="V1148" i="27"/>
  <c r="V3020" i="27"/>
  <c r="J2812" i="27"/>
  <c r="V56" i="27"/>
  <c r="J1096" i="27"/>
  <c r="V368" i="27"/>
  <c r="J2656" i="27"/>
  <c r="P2032" i="27"/>
  <c r="P1772" i="27"/>
  <c r="V3748" i="27"/>
  <c r="P836" i="27"/>
  <c r="P837" i="27" s="1"/>
  <c r="J2188" i="27"/>
  <c r="J2084" i="27"/>
  <c r="V212" i="27"/>
  <c r="J2968" i="27"/>
  <c r="V2656" i="27"/>
  <c r="J3540" i="27"/>
  <c r="P1356" i="27"/>
  <c r="P212" i="27"/>
  <c r="P213" i="27" s="1"/>
  <c r="J993" i="27" l="1"/>
  <c r="J577" i="27"/>
  <c r="J2813" i="27"/>
  <c r="J3489" i="27"/>
  <c r="J1357" i="27"/>
  <c r="P2865" i="27"/>
  <c r="P2137" i="27"/>
  <c r="J629" i="27"/>
  <c r="J681" i="27"/>
  <c r="J3333" i="27"/>
  <c r="P3645" i="27"/>
  <c r="J3854" i="27"/>
  <c r="J2501" i="27"/>
  <c r="V3385" i="27"/>
  <c r="V1097" i="27"/>
  <c r="V2189" i="27"/>
  <c r="J213" i="27"/>
  <c r="V2345" i="27"/>
  <c r="J1253" i="27"/>
  <c r="V2761" i="27"/>
  <c r="P3697" i="27"/>
  <c r="P317" i="27"/>
  <c r="V2605" i="27"/>
  <c r="P3021" i="27"/>
  <c r="V733" i="27"/>
  <c r="P941" i="27"/>
  <c r="P3125" i="27"/>
  <c r="V525" i="27"/>
  <c r="P1357" i="27"/>
  <c r="P1773" i="27"/>
  <c r="V2137" i="27"/>
  <c r="J1149" i="27"/>
  <c r="P1409" i="27"/>
  <c r="J1513" i="27"/>
  <c r="P1721" i="27"/>
  <c r="V5" i="27"/>
  <c r="J1721" i="27"/>
  <c r="V1201" i="27"/>
  <c r="J733" i="27"/>
  <c r="P2657" i="27"/>
  <c r="P57" i="27"/>
  <c r="J889" i="27"/>
  <c r="P2813" i="27"/>
  <c r="P109" i="27"/>
  <c r="P161" i="27"/>
  <c r="P3541" i="27"/>
  <c r="J1981" i="27"/>
  <c r="V3437" i="27"/>
  <c r="P1877" i="27"/>
  <c r="V3177" i="27"/>
  <c r="P3177" i="27"/>
  <c r="V3073" i="27"/>
  <c r="J369" i="27"/>
  <c r="J1773" i="27"/>
  <c r="P1617" i="27"/>
  <c r="V3749" i="27"/>
  <c r="P785" i="27"/>
  <c r="J2345" i="27"/>
  <c r="J3749" i="27"/>
  <c r="V3593" i="27"/>
  <c r="J1461" i="27"/>
  <c r="P1253" i="27"/>
  <c r="P629" i="27"/>
  <c r="J785" i="27"/>
  <c r="P2709" i="27"/>
  <c r="J525" i="27"/>
  <c r="P5" i="27"/>
  <c r="J1305" i="27"/>
  <c r="V3125" i="27"/>
  <c r="P3958" i="27"/>
  <c r="P2553" i="27"/>
  <c r="V889" i="27"/>
  <c r="J5" i="27"/>
  <c r="J3073" i="27"/>
  <c r="J3697" i="27"/>
  <c r="P889" i="27"/>
  <c r="P2085" i="27"/>
  <c r="J109" i="27"/>
  <c r="J1877" i="27"/>
  <c r="J837" i="27"/>
  <c r="J2657" i="27"/>
  <c r="J2449" i="27"/>
  <c r="J3802" i="27"/>
  <c r="J3958" i="27"/>
  <c r="J1045" i="27"/>
  <c r="J3021" i="27"/>
  <c r="P1149" i="27"/>
  <c r="J941" i="27"/>
  <c r="V1305" i="27"/>
  <c r="P2969" i="27"/>
  <c r="V1617" i="27"/>
  <c r="P681" i="27"/>
  <c r="J3541" i="27"/>
  <c r="P2501" i="27"/>
  <c r="V109" i="27"/>
  <c r="V2657" i="27"/>
  <c r="V1773" i="27"/>
  <c r="V3281" i="27"/>
  <c r="J265" i="27"/>
  <c r="V1929" i="27"/>
  <c r="V3333" i="27"/>
  <c r="V2397" i="27"/>
  <c r="V1981" i="27"/>
  <c r="V681" i="27"/>
  <c r="V2865" i="27"/>
  <c r="V1825" i="27"/>
  <c r="P577" i="27"/>
  <c r="J1201" i="27"/>
  <c r="P3437" i="27"/>
  <c r="P3489" i="27"/>
  <c r="P421" i="27"/>
  <c r="V2813" i="27"/>
  <c r="P1201" i="27"/>
  <c r="V3854" i="27"/>
  <c r="V3645" i="27"/>
  <c r="V2553" i="27"/>
  <c r="J2761" i="27"/>
  <c r="J317" i="27"/>
  <c r="J2553" i="27"/>
  <c r="V421" i="27"/>
  <c r="V993" i="27"/>
  <c r="J1409" i="27"/>
  <c r="V1045" i="27"/>
  <c r="J1825" i="27"/>
  <c r="J3906" i="27"/>
  <c r="P1305" i="27"/>
  <c r="V3021" i="27"/>
  <c r="P1045" i="27"/>
  <c r="J3281" i="27"/>
  <c r="P2449" i="27"/>
  <c r="V369" i="27"/>
  <c r="V1721" i="27"/>
  <c r="J3645" i="27"/>
  <c r="P1565" i="27"/>
  <c r="V3697" i="27"/>
  <c r="J1565" i="27"/>
  <c r="J421" i="27"/>
  <c r="V161" i="27"/>
  <c r="P3749" i="27"/>
  <c r="V2501" i="27"/>
  <c r="P3281" i="27"/>
  <c r="V785" i="27"/>
  <c r="J3177" i="27"/>
  <c r="V3958" i="27"/>
  <c r="P2293" i="27"/>
  <c r="J2917" i="27"/>
  <c r="V4010" i="27"/>
  <c r="V1253" i="27"/>
  <c r="P2761" i="27"/>
  <c r="V1877" i="27"/>
  <c r="J2865" i="27"/>
  <c r="V1669" i="27"/>
  <c r="J161" i="27"/>
  <c r="P733" i="27"/>
  <c r="V2085" i="27"/>
  <c r="J2241" i="27"/>
  <c r="V1565" i="27"/>
  <c r="P3854" i="27"/>
  <c r="V1149" i="27"/>
  <c r="J2969" i="27"/>
  <c r="V213" i="27"/>
  <c r="J1929" i="27"/>
  <c r="J2085" i="27"/>
  <c r="J1097" i="27"/>
  <c r="P3073" i="27"/>
  <c r="J3125" i="27"/>
  <c r="P3906" i="27"/>
  <c r="J2033" i="27"/>
  <c r="J57" i="27"/>
  <c r="V473" i="27"/>
  <c r="V3541" i="27"/>
  <c r="P1461" i="27"/>
  <c r="J2709" i="27"/>
  <c r="V2917" i="27"/>
  <c r="V941" i="27"/>
  <c r="V837" i="27"/>
  <c r="P2241" i="27"/>
  <c r="J2137" i="27"/>
  <c r="V2033" i="27"/>
  <c r="J2605" i="27"/>
  <c r="V2293" i="27"/>
  <c r="P3385" i="27"/>
  <c r="V3229" i="27"/>
  <c r="J2293" i="27"/>
  <c r="P1929" i="27"/>
  <c r="P3802" i="27"/>
  <c r="P2189" i="27"/>
  <c r="J3385" i="27"/>
  <c r="V3906" i="27"/>
  <c r="P1981" i="27"/>
  <c r="J3437" i="27"/>
  <c r="J2189" i="27"/>
  <c r="V57" i="27"/>
  <c r="V1410" i="27" s="1"/>
  <c r="P2397" i="27"/>
  <c r="P370" i="27" s="1"/>
  <c r="P2345" i="27"/>
  <c r="P2033" i="27"/>
  <c r="P4010" i="27"/>
  <c r="P993" i="27"/>
  <c r="P3593" i="27"/>
  <c r="P525" i="27"/>
  <c r="P526" i="27" s="1"/>
  <c r="J473" i="27"/>
  <c r="J1617" i="27"/>
  <c r="V1461" i="27"/>
  <c r="P2605" i="27"/>
  <c r="P265" i="27"/>
  <c r="V2449" i="27"/>
  <c r="V629" i="27"/>
  <c r="P1097" i="27"/>
  <c r="P1098" i="27" s="1"/>
  <c r="V2709" i="27"/>
  <c r="V2710" i="27" s="1"/>
  <c r="J4010" i="27"/>
  <c r="V3489" i="27"/>
  <c r="J3229" i="27"/>
  <c r="V317" i="27"/>
  <c r="V577" i="27"/>
  <c r="V265" i="27"/>
  <c r="P1669" i="27"/>
  <c r="P1670" i="27" s="1"/>
  <c r="P3333" i="27"/>
  <c r="P1513" i="27"/>
  <c r="P3229" i="27"/>
  <c r="P473" i="27"/>
  <c r="J2397" i="27"/>
  <c r="J3593" i="27"/>
  <c r="J1669" i="27"/>
  <c r="V3802" i="27"/>
  <c r="V3803" i="27" s="1"/>
  <c r="J994" i="27" l="1"/>
  <c r="J110" i="27"/>
  <c r="J58" i="27"/>
  <c r="J1358" i="27"/>
  <c r="J3490" i="27"/>
  <c r="J2762" i="27"/>
  <c r="V214" i="27"/>
  <c r="J1774" i="27"/>
  <c r="V2190" i="27"/>
  <c r="J1670" i="27"/>
  <c r="V266" i="27"/>
  <c r="V630" i="27"/>
  <c r="P3594" i="27"/>
  <c r="J3438" i="27"/>
  <c r="V838" i="27"/>
  <c r="J2034" i="27"/>
  <c r="J2970" i="27"/>
  <c r="V4011" i="27"/>
  <c r="P3750" i="27"/>
  <c r="V370" i="27"/>
  <c r="J2814" i="27"/>
  <c r="V2554" i="27"/>
  <c r="J1202" i="27"/>
  <c r="V1930" i="27"/>
  <c r="J1046" i="27"/>
  <c r="P2086" i="27"/>
  <c r="V3126" i="27"/>
  <c r="J1462" i="27"/>
  <c r="P3542" i="27"/>
  <c r="V1202" i="27"/>
  <c r="P1774" i="27"/>
  <c r="V2606" i="27"/>
  <c r="V1098" i="27"/>
  <c r="P2138" i="27"/>
  <c r="J1826" i="27"/>
  <c r="J3542" i="27"/>
  <c r="J2294" i="27"/>
  <c r="J2190" i="27"/>
  <c r="J162" i="27"/>
  <c r="J734" i="27"/>
  <c r="J3594" i="27"/>
  <c r="V2450" i="27"/>
  <c r="P994" i="27"/>
  <c r="P1982" i="27"/>
  <c r="V3230" i="27"/>
  <c r="V942" i="27"/>
  <c r="P3907" i="27"/>
  <c r="V1150" i="27"/>
  <c r="P734" i="27"/>
  <c r="J2918" i="27"/>
  <c r="V162" i="27"/>
  <c r="P2450" i="27"/>
  <c r="V1046" i="27"/>
  <c r="V3646" i="27"/>
  <c r="J266" i="27"/>
  <c r="J3959" i="27"/>
  <c r="P890" i="27"/>
  <c r="J1306" i="27"/>
  <c r="V3594" i="27"/>
  <c r="J370" i="27"/>
  <c r="P162" i="27"/>
  <c r="J1722" i="27"/>
  <c r="P1358" i="27"/>
  <c r="P318" i="27"/>
  <c r="V3386" i="27"/>
  <c r="P2866" i="27"/>
  <c r="P2242" i="27"/>
  <c r="P1254" i="27"/>
  <c r="V2138" i="27"/>
  <c r="J630" i="27"/>
  <c r="V578" i="27"/>
  <c r="J2398" i="27"/>
  <c r="J1982" i="27"/>
  <c r="J2710" i="27"/>
  <c r="J3178" i="27"/>
  <c r="J3230" i="27"/>
  <c r="V318" i="27"/>
  <c r="P266" i="27"/>
  <c r="P4011" i="27"/>
  <c r="P2918" i="27"/>
  <c r="P3386" i="27"/>
  <c r="V2918" i="27"/>
  <c r="J3126" i="27"/>
  <c r="P3855" i="27"/>
  <c r="J422" i="27"/>
  <c r="J3282" i="27"/>
  <c r="J1410" i="27"/>
  <c r="V3855" i="27"/>
  <c r="V1826" i="27"/>
  <c r="V1618" i="27"/>
  <c r="J3803" i="27"/>
  <c r="J3698" i="27"/>
  <c r="P6" i="27"/>
  <c r="J3750" i="27"/>
  <c r="V3074" i="27"/>
  <c r="P110" i="27"/>
  <c r="P578" i="27"/>
  <c r="P2294" i="27"/>
  <c r="P838" i="27"/>
  <c r="P3438" i="27"/>
  <c r="V526" i="27"/>
  <c r="P3698" i="27"/>
  <c r="J2502" i="27"/>
  <c r="P1826" i="27"/>
  <c r="V2502" i="27"/>
  <c r="J3022" i="27"/>
  <c r="P3022" i="27"/>
  <c r="P474" i="27"/>
  <c r="P2606" i="27"/>
  <c r="P2034" i="27"/>
  <c r="V3907" i="27"/>
  <c r="V2294" i="27"/>
  <c r="P3074" i="27"/>
  <c r="V1566" i="27"/>
  <c r="V1670" i="27"/>
  <c r="V3959" i="27"/>
  <c r="J1566" i="27"/>
  <c r="P1046" i="27"/>
  <c r="V994" i="27"/>
  <c r="P1202" i="27"/>
  <c r="V2866" i="27"/>
  <c r="V1774" i="27"/>
  <c r="P2970" i="27"/>
  <c r="J2450" i="27"/>
  <c r="J3074" i="27"/>
  <c r="J526" i="27"/>
  <c r="J2346" i="27"/>
  <c r="P3178" i="27"/>
  <c r="P2814" i="27"/>
  <c r="P1722" i="27"/>
  <c r="P3126" i="27"/>
  <c r="V2762" i="27"/>
  <c r="J3855" i="27"/>
  <c r="P1930" i="27"/>
  <c r="V3334" i="27"/>
  <c r="V3490" i="27"/>
  <c r="P2346" i="27"/>
  <c r="J2606" i="27"/>
  <c r="J1098" i="27"/>
  <c r="J2866" i="27"/>
  <c r="V3698" i="27"/>
  <c r="V3022" i="27"/>
  <c r="V422" i="27"/>
  <c r="V2814" i="27"/>
  <c r="V682" i="27"/>
  <c r="V2658" i="27"/>
  <c r="V1306" i="27"/>
  <c r="J2658" i="27"/>
  <c r="J6" i="27"/>
  <c r="P786" i="27"/>
  <c r="V3178" i="27"/>
  <c r="J890" i="27"/>
  <c r="J1514" i="27"/>
  <c r="P942" i="27"/>
  <c r="J1254" i="27"/>
  <c r="P3646" i="27"/>
  <c r="J578" i="27"/>
  <c r="V1254" i="27"/>
  <c r="P3959" i="27"/>
  <c r="P3230" i="27"/>
  <c r="J3386" i="27"/>
  <c r="P1462" i="27"/>
  <c r="J2242" i="27"/>
  <c r="P1514" i="27"/>
  <c r="J4011" i="27"/>
  <c r="J1618" i="27"/>
  <c r="P2398" i="27"/>
  <c r="P682" i="27"/>
  <c r="P2710" i="27"/>
  <c r="P2190" i="27"/>
  <c r="V2034" i="27"/>
  <c r="V3542" i="27"/>
  <c r="J2086" i="27"/>
  <c r="V2086" i="27"/>
  <c r="V1878" i="27"/>
  <c r="V786" i="27"/>
  <c r="P1566" i="27"/>
  <c r="P1306" i="27"/>
  <c r="J2554" i="27"/>
  <c r="P422" i="27"/>
  <c r="V1982" i="27"/>
  <c r="V110" i="27"/>
  <c r="V3804" i="27" s="1"/>
  <c r="V6" i="27"/>
  <c r="V2242" i="27"/>
  <c r="V1462" i="27"/>
  <c r="J942" i="27"/>
  <c r="J838" i="27"/>
  <c r="V890" i="27"/>
  <c r="J786" i="27"/>
  <c r="V3750" i="27"/>
  <c r="P1878" i="27"/>
  <c r="P58" i="27"/>
  <c r="P1410" i="27"/>
  <c r="P214" i="27"/>
  <c r="V2346" i="27"/>
  <c r="J3334" i="27"/>
  <c r="V2970" i="27"/>
  <c r="V1722" i="27"/>
  <c r="P3334" i="27"/>
  <c r="J474" i="27"/>
  <c r="V58" i="27"/>
  <c r="P3803" i="27"/>
  <c r="J2138" i="27"/>
  <c r="V474" i="27"/>
  <c r="J1930" i="27"/>
  <c r="V1514" i="27"/>
  <c r="P2762" i="27"/>
  <c r="P3282" i="27"/>
  <c r="J3646" i="27"/>
  <c r="J3907" i="27"/>
  <c r="J318" i="27"/>
  <c r="P3490" i="27"/>
  <c r="V2398" i="27"/>
  <c r="V3282" i="27"/>
  <c r="P2502" i="27"/>
  <c r="P1150" i="27"/>
  <c r="P1151" i="27" s="1"/>
  <c r="J1878" i="27"/>
  <c r="P2554" i="27"/>
  <c r="P2555" i="27" s="1"/>
  <c r="P630" i="27"/>
  <c r="P631" i="27" s="1"/>
  <c r="P1618" i="27"/>
  <c r="V3438" i="27"/>
  <c r="P2658" i="27"/>
  <c r="J1150" i="27"/>
  <c r="V734" i="27"/>
  <c r="V735" i="27" s="1"/>
  <c r="J214" i="27"/>
  <c r="J682" i="27"/>
  <c r="V1358" i="27"/>
  <c r="V1359" i="27" s="1"/>
  <c r="J995" i="27" l="1"/>
  <c r="J215" i="27"/>
  <c r="J1879" i="27"/>
  <c r="J3647" i="27"/>
  <c r="J2763" i="27"/>
  <c r="J683" i="27"/>
  <c r="V59" i="27"/>
  <c r="P215" i="27"/>
  <c r="J943" i="27"/>
  <c r="P1307" i="27"/>
  <c r="P2191" i="27"/>
  <c r="P1463" i="27"/>
  <c r="J1255" i="27"/>
  <c r="V1307" i="27"/>
  <c r="V2763" i="27"/>
  <c r="J2451" i="27"/>
  <c r="V3960" i="27"/>
  <c r="P475" i="27"/>
  <c r="V527" i="27"/>
  <c r="P7" i="27"/>
  <c r="J423" i="27"/>
  <c r="V319" i="27"/>
  <c r="V2139" i="27"/>
  <c r="P1359" i="27"/>
  <c r="J267" i="27"/>
  <c r="P3908" i="27"/>
  <c r="J163" i="27"/>
  <c r="V1099" i="27"/>
  <c r="J1047" i="27"/>
  <c r="J2971" i="27"/>
  <c r="V2191" i="27"/>
  <c r="J475" i="27"/>
  <c r="P1411" i="27"/>
  <c r="V1463" i="27"/>
  <c r="P2711" i="27"/>
  <c r="J3387" i="27"/>
  <c r="P943" i="27"/>
  <c r="V2659" i="27"/>
  <c r="J2607" i="27"/>
  <c r="P3127" i="27"/>
  <c r="V1671" i="27"/>
  <c r="P3023" i="27"/>
  <c r="P3439" i="27"/>
  <c r="P3856" i="27"/>
  <c r="J3231" i="27"/>
  <c r="P1255" i="27"/>
  <c r="J1723" i="27"/>
  <c r="V3647" i="27"/>
  <c r="V943" i="27"/>
  <c r="J2191" i="27"/>
  <c r="V2607" i="27"/>
  <c r="V1931" i="27"/>
  <c r="J2035" i="27"/>
  <c r="J1775" i="27"/>
  <c r="P3283" i="27"/>
  <c r="P2763" i="27"/>
  <c r="V2711" i="27"/>
  <c r="P59" i="27"/>
  <c r="V2243" i="27"/>
  <c r="V787" i="27"/>
  <c r="P683" i="27"/>
  <c r="P3231" i="27"/>
  <c r="J1515" i="27"/>
  <c r="V683" i="27"/>
  <c r="P2347" i="27"/>
  <c r="P1723" i="27"/>
  <c r="V1775" i="27"/>
  <c r="V1567" i="27"/>
  <c r="J3023" i="27"/>
  <c r="P839" i="27"/>
  <c r="J3804" i="27"/>
  <c r="J3127" i="27"/>
  <c r="J3179" i="27"/>
  <c r="P163" i="27"/>
  <c r="V1047" i="27"/>
  <c r="V3231" i="27"/>
  <c r="J2295" i="27"/>
  <c r="P1775" i="27"/>
  <c r="J1203" i="27"/>
  <c r="V839" i="27"/>
  <c r="V215" i="27"/>
  <c r="P2503" i="27"/>
  <c r="V1515" i="27"/>
  <c r="P1879" i="27"/>
  <c r="V7" i="27"/>
  <c r="V1879" i="27"/>
  <c r="P2399" i="27"/>
  <c r="P1567" i="27"/>
  <c r="P3960" i="27"/>
  <c r="J891" i="27"/>
  <c r="V2815" i="27"/>
  <c r="V3491" i="27"/>
  <c r="P2815" i="27"/>
  <c r="V2867" i="27"/>
  <c r="P3075" i="27"/>
  <c r="V2503" i="27"/>
  <c r="P2295" i="27"/>
  <c r="V1619" i="27"/>
  <c r="V2919" i="27"/>
  <c r="J2711" i="27"/>
  <c r="P2243" i="27"/>
  <c r="J371" i="27"/>
  <c r="P2451" i="27"/>
  <c r="P1983" i="27"/>
  <c r="J3543" i="27"/>
  <c r="V1203" i="27"/>
  <c r="V2555" i="27"/>
  <c r="J3439" i="27"/>
  <c r="J1151" i="27"/>
  <c r="V3283" i="27"/>
  <c r="V3439" i="27"/>
  <c r="V2399" i="27"/>
  <c r="V3595" i="27"/>
  <c r="J1931" i="27"/>
  <c r="V1723" i="27"/>
  <c r="V3751" i="27"/>
  <c r="V111" i="27"/>
  <c r="V3387" i="27"/>
  <c r="V2087" i="27"/>
  <c r="V1255" i="27"/>
  <c r="V3179" i="27"/>
  <c r="V423" i="27"/>
  <c r="V3335" i="27"/>
  <c r="P3179" i="27"/>
  <c r="V2295" i="27"/>
  <c r="P527" i="27"/>
  <c r="P579" i="27"/>
  <c r="V1827" i="27"/>
  <c r="P3387" i="27"/>
  <c r="J1983" i="27"/>
  <c r="P1671" i="27"/>
  <c r="V163" i="27"/>
  <c r="P995" i="27"/>
  <c r="J111" i="27"/>
  <c r="J1099" i="27"/>
  <c r="J2139" i="27"/>
  <c r="J2243" i="27"/>
  <c r="J1619" i="27"/>
  <c r="P3543" i="27"/>
  <c r="J2815" i="27"/>
  <c r="P3595" i="27"/>
  <c r="J3491" i="27"/>
  <c r="P2659" i="27"/>
  <c r="P1619" i="27"/>
  <c r="P3491" i="27"/>
  <c r="V475" i="27"/>
  <c r="V2971" i="27"/>
  <c r="J787" i="27"/>
  <c r="V1983" i="27"/>
  <c r="J2087" i="27"/>
  <c r="J4012" i="27"/>
  <c r="P1099" i="27"/>
  <c r="P787" i="27"/>
  <c r="V3023" i="27"/>
  <c r="J2347" i="27"/>
  <c r="V995" i="27"/>
  <c r="V3908" i="27"/>
  <c r="V3909" i="27" s="1"/>
  <c r="P1827" i="27"/>
  <c r="P111" i="27"/>
  <c r="P1152" i="27" s="1"/>
  <c r="P1203" i="27"/>
  <c r="P3335" i="27"/>
  <c r="P2971" i="27"/>
  <c r="V3856" i="27"/>
  <c r="P2919" i="27"/>
  <c r="J2399" i="27"/>
  <c r="J3699" i="27"/>
  <c r="P2867" i="27"/>
  <c r="J1307" i="27"/>
  <c r="J2919" i="27"/>
  <c r="V2451" i="27"/>
  <c r="J1827" i="27"/>
  <c r="J1463" i="27"/>
  <c r="V371" i="27"/>
  <c r="V631" i="27"/>
  <c r="J1359" i="27"/>
  <c r="J319" i="27"/>
  <c r="J3335" i="27"/>
  <c r="V891" i="27"/>
  <c r="P423" i="27"/>
  <c r="P424" i="27" s="1"/>
  <c r="V3543" i="27"/>
  <c r="P1515" i="27"/>
  <c r="J579" i="27"/>
  <c r="J7" i="27"/>
  <c r="V3699" i="27"/>
  <c r="P1931" i="27"/>
  <c r="J527" i="27"/>
  <c r="P1047" i="27"/>
  <c r="P2035" i="27"/>
  <c r="J2503" i="27"/>
  <c r="V3075" i="27"/>
  <c r="J1411" i="27"/>
  <c r="P4012" i="27"/>
  <c r="V579" i="27"/>
  <c r="P891" i="27"/>
  <c r="P735" i="27"/>
  <c r="J3595" i="27"/>
  <c r="J59" i="27"/>
  <c r="V3127" i="27"/>
  <c r="P3751" i="27"/>
  <c r="V267" i="27"/>
  <c r="V1411" i="27"/>
  <c r="J3908" i="27"/>
  <c r="P3804" i="27"/>
  <c r="V2347" i="27"/>
  <c r="J839" i="27"/>
  <c r="J2555" i="27"/>
  <c r="V2035" i="27"/>
  <c r="P3647" i="27"/>
  <c r="J2659" i="27"/>
  <c r="J2867" i="27"/>
  <c r="J3856" i="27"/>
  <c r="J3075" i="27"/>
  <c r="J1567" i="27"/>
  <c r="P2607" i="27"/>
  <c r="P3699" i="27"/>
  <c r="J3751" i="27"/>
  <c r="J3283" i="27"/>
  <c r="P267" i="27"/>
  <c r="P268" i="27" s="1"/>
  <c r="J631" i="27"/>
  <c r="P319" i="27"/>
  <c r="J3960" i="27"/>
  <c r="V1151" i="27"/>
  <c r="J735" i="27"/>
  <c r="P2139" i="27"/>
  <c r="P2087" i="27"/>
  <c r="V4012" i="27"/>
  <c r="V4013" i="27" s="1"/>
  <c r="J1671" i="27"/>
  <c r="P371" i="27"/>
  <c r="J996" i="27" l="1"/>
  <c r="J2868" i="27"/>
  <c r="J3909" i="27"/>
  <c r="J112" i="27"/>
  <c r="J3388" i="27"/>
  <c r="J3336" i="27"/>
  <c r="P2400" i="27"/>
  <c r="P1412" i="27"/>
  <c r="P2088" i="27"/>
  <c r="J2660" i="27"/>
  <c r="P2556" i="27"/>
  <c r="P892" i="27"/>
  <c r="J528" i="27"/>
  <c r="V892" i="27"/>
  <c r="J1464" i="27"/>
  <c r="P2920" i="27"/>
  <c r="V996" i="27"/>
  <c r="J788" i="27"/>
  <c r="P3596" i="27"/>
  <c r="P996" i="27"/>
  <c r="V2296" i="27"/>
  <c r="V112" i="27"/>
  <c r="V1048" i="27"/>
  <c r="J1152" i="27"/>
  <c r="J372" i="27"/>
  <c r="V2868" i="27"/>
  <c r="V1880" i="27"/>
  <c r="J1204" i="27"/>
  <c r="J3805" i="27"/>
  <c r="J1516" i="27"/>
  <c r="P3284" i="27"/>
  <c r="V3648" i="27"/>
  <c r="P3128" i="27"/>
  <c r="J476" i="27"/>
  <c r="J268" i="27"/>
  <c r="V3961" i="27"/>
  <c r="J944" i="27"/>
  <c r="J3492" i="27"/>
  <c r="P3076" i="27"/>
  <c r="V944" i="27"/>
  <c r="P1308" i="27"/>
  <c r="J3752" i="27"/>
  <c r="P3648" i="27"/>
  <c r="V1412" i="27"/>
  <c r="V580" i="27"/>
  <c r="P1932" i="27"/>
  <c r="J1828" i="27"/>
  <c r="V3857" i="27"/>
  <c r="J2348" i="27"/>
  <c r="V2972" i="27"/>
  <c r="J2816" i="27"/>
  <c r="V164" i="27"/>
  <c r="P3180" i="27"/>
  <c r="V3752" i="27"/>
  <c r="V736" i="27"/>
  <c r="P2244" i="27"/>
  <c r="P2816" i="27"/>
  <c r="V8" i="27"/>
  <c r="P1776" i="27"/>
  <c r="P840" i="27"/>
  <c r="P3232" i="27"/>
  <c r="J3648" i="27"/>
  <c r="J1724" i="27"/>
  <c r="J2608" i="27"/>
  <c r="P1360" i="27"/>
  <c r="J2452" i="27"/>
  <c r="P216" i="27"/>
  <c r="V684" i="27"/>
  <c r="P3909" i="27"/>
  <c r="J3284" i="27"/>
  <c r="P3700" i="27"/>
  <c r="P4013" i="27"/>
  <c r="V2452" i="27"/>
  <c r="P2972" i="27"/>
  <c r="V3024" i="27"/>
  <c r="V476" i="27"/>
  <c r="P3544" i="27"/>
  <c r="P1672" i="27"/>
  <c r="V3336" i="27"/>
  <c r="V1724" i="27"/>
  <c r="J3440" i="27"/>
  <c r="J2712" i="27"/>
  <c r="V3492" i="27"/>
  <c r="P1880" i="27"/>
  <c r="J2296" i="27"/>
  <c r="J3024" i="27"/>
  <c r="P684" i="27"/>
  <c r="J1776" i="27"/>
  <c r="P1256" i="27"/>
  <c r="V2660" i="27"/>
  <c r="V2661" i="27" s="1"/>
  <c r="V2192" i="27"/>
  <c r="V2140" i="27"/>
  <c r="V2764" i="27"/>
  <c r="V60" i="27"/>
  <c r="V372" i="27"/>
  <c r="P528" i="27"/>
  <c r="J3128" i="27"/>
  <c r="V1672" i="27"/>
  <c r="P2140" i="27"/>
  <c r="V2036" i="27"/>
  <c r="J320" i="27"/>
  <c r="P2608" i="27"/>
  <c r="P3752" i="27"/>
  <c r="J8" i="27"/>
  <c r="P632" i="27"/>
  <c r="J2920" i="27"/>
  <c r="P3336" i="27"/>
  <c r="P788" i="27"/>
  <c r="P3492" i="27"/>
  <c r="J1620" i="27"/>
  <c r="V424" i="27"/>
  <c r="J1932" i="27"/>
  <c r="V2556" i="27"/>
  <c r="V2920" i="27"/>
  <c r="V2816" i="27"/>
  <c r="V1516" i="27"/>
  <c r="V3232" i="27"/>
  <c r="V1568" i="27"/>
  <c r="V788" i="27"/>
  <c r="J2036" i="27"/>
  <c r="J3232" i="27"/>
  <c r="P944" i="27"/>
  <c r="J2972" i="27"/>
  <c r="V320" i="27"/>
  <c r="V1308" i="27"/>
  <c r="J684" i="27"/>
  <c r="P736" i="27"/>
  <c r="V3388" i="27"/>
  <c r="V840" i="27"/>
  <c r="P2764" i="27"/>
  <c r="P476" i="27"/>
  <c r="J736" i="27"/>
  <c r="V268" i="27"/>
  <c r="V3700" i="27"/>
  <c r="V1152" i="27"/>
  <c r="J2556" i="27"/>
  <c r="J1412" i="27"/>
  <c r="J3961" i="27"/>
  <c r="J1568" i="27"/>
  <c r="J840" i="27"/>
  <c r="V3128" i="27"/>
  <c r="V3076" i="27"/>
  <c r="J580" i="27"/>
  <c r="V1360" i="27"/>
  <c r="J1308" i="27"/>
  <c r="P1204" i="27"/>
  <c r="P1100" i="27"/>
  <c r="P1620" i="27"/>
  <c r="J2244" i="27"/>
  <c r="P3388" i="27"/>
  <c r="V3596" i="27"/>
  <c r="V1204" i="27"/>
  <c r="V1620" i="27"/>
  <c r="J892" i="27"/>
  <c r="P2504" i="27"/>
  <c r="V1776" i="27"/>
  <c r="V2244" i="27"/>
  <c r="V1932" i="27"/>
  <c r="P3857" i="27"/>
  <c r="J1048" i="27"/>
  <c r="J424" i="27"/>
  <c r="J1256" i="27"/>
  <c r="V3805" i="27"/>
  <c r="P1048" i="27"/>
  <c r="V1984" i="27"/>
  <c r="P372" i="27"/>
  <c r="P320" i="27"/>
  <c r="V2348" i="27"/>
  <c r="V2349" i="27" s="1"/>
  <c r="J60" i="27"/>
  <c r="J2504" i="27"/>
  <c r="P1516" i="27"/>
  <c r="J1360" i="27"/>
  <c r="P2868" i="27"/>
  <c r="P112" i="27"/>
  <c r="J4013" i="27"/>
  <c r="P2660" i="27"/>
  <c r="P2661" i="27" s="1"/>
  <c r="J2140" i="27"/>
  <c r="V1828" i="27"/>
  <c r="V1256" i="27"/>
  <c r="V2400" i="27"/>
  <c r="V3284" i="27"/>
  <c r="V3180" i="27"/>
  <c r="J3544" i="27"/>
  <c r="P2296" i="27"/>
  <c r="P2297" i="27" s="1"/>
  <c r="P3961" i="27"/>
  <c r="J216" i="27"/>
  <c r="P164" i="27"/>
  <c r="P1724" i="27"/>
  <c r="P60" i="27"/>
  <c r="V2608" i="27"/>
  <c r="P3440" i="27"/>
  <c r="P2712" i="27"/>
  <c r="P2713" i="27" s="1"/>
  <c r="V1100" i="27"/>
  <c r="P8" i="27"/>
  <c r="P1464" i="27"/>
  <c r="J2400" i="27"/>
  <c r="J2088" i="27"/>
  <c r="J1984" i="27"/>
  <c r="J3076" i="27"/>
  <c r="P2452" i="27"/>
  <c r="J1672" i="27"/>
  <c r="J632" i="27"/>
  <c r="J3857" i="27"/>
  <c r="P3805" i="27"/>
  <c r="J3596" i="27"/>
  <c r="P2036" i="27"/>
  <c r="V3544" i="27"/>
  <c r="V632" i="27"/>
  <c r="J3700" i="27"/>
  <c r="P1828" i="27"/>
  <c r="J1880" i="27"/>
  <c r="J1100" i="27"/>
  <c r="P580" i="27"/>
  <c r="V2088" i="27"/>
  <c r="V3440" i="27"/>
  <c r="P1984" i="27"/>
  <c r="V2504" i="27"/>
  <c r="P1568" i="27"/>
  <c r="V216" i="27"/>
  <c r="J3180" i="27"/>
  <c r="P2348" i="27"/>
  <c r="V2712" i="27"/>
  <c r="J2192" i="27"/>
  <c r="P3024" i="27"/>
  <c r="V1464" i="27"/>
  <c r="J164" i="27"/>
  <c r="V528" i="27"/>
  <c r="P2192" i="27"/>
  <c r="J2764" i="27"/>
  <c r="J2193" i="27" l="1"/>
  <c r="J3077" i="27"/>
  <c r="J3910" i="27"/>
  <c r="J997" i="27"/>
  <c r="V3545" i="27"/>
  <c r="J425" i="27"/>
  <c r="V529" i="27"/>
  <c r="V217" i="27"/>
  <c r="J1881" i="27"/>
  <c r="J3858" i="27"/>
  <c r="P1725" i="27"/>
  <c r="V2401" i="27"/>
  <c r="V893" i="27"/>
  <c r="J1361" i="27"/>
  <c r="P1049" i="27"/>
  <c r="V2245" i="27"/>
  <c r="J2245" i="27"/>
  <c r="V3129" i="27"/>
  <c r="V269" i="27"/>
  <c r="J685" i="27"/>
  <c r="V1569" i="27"/>
  <c r="J1621" i="27"/>
  <c r="P2609" i="27"/>
  <c r="V61" i="27"/>
  <c r="J3025" i="27"/>
  <c r="P1673" i="27"/>
  <c r="J3285" i="27"/>
  <c r="J1829" i="27"/>
  <c r="P3077" i="27"/>
  <c r="V3649" i="27"/>
  <c r="J1153" i="27"/>
  <c r="P2921" i="27"/>
  <c r="P1413" i="27"/>
  <c r="V3441" i="27"/>
  <c r="J165" i="27"/>
  <c r="P1829" i="27"/>
  <c r="J633" i="27"/>
  <c r="P1465" i="27"/>
  <c r="P165" i="27"/>
  <c r="V1257" i="27"/>
  <c r="P1517" i="27"/>
  <c r="V4014" i="27"/>
  <c r="V1777" i="27"/>
  <c r="P1621" i="27"/>
  <c r="J841" i="27"/>
  <c r="J737" i="27"/>
  <c r="V1309" i="27"/>
  <c r="V3233" i="27"/>
  <c r="P3493" i="27"/>
  <c r="J321" i="27"/>
  <c r="V2765" i="27"/>
  <c r="J2297" i="27"/>
  <c r="P3545" i="27"/>
  <c r="P3910" i="27"/>
  <c r="V3753" i="27"/>
  <c r="P1933" i="27"/>
  <c r="J3493" i="27"/>
  <c r="P3285" i="27"/>
  <c r="V1049" i="27"/>
  <c r="J1465" i="27"/>
  <c r="P2401" i="27"/>
  <c r="P1569" i="27"/>
  <c r="V1465" i="27"/>
  <c r="V2505" i="27"/>
  <c r="J3701" i="27"/>
  <c r="J1673" i="27"/>
  <c r="P9" i="27"/>
  <c r="J217" i="27"/>
  <c r="V1829" i="27"/>
  <c r="V3806" i="27"/>
  <c r="P2505" i="27"/>
  <c r="P1101" i="27"/>
  <c r="J1569" i="27"/>
  <c r="P477" i="27"/>
  <c r="V321" i="27"/>
  <c r="V2350" i="27" s="1"/>
  <c r="V1517" i="27"/>
  <c r="P789" i="27"/>
  <c r="V2037" i="27"/>
  <c r="P1881" i="27"/>
  <c r="V477" i="27"/>
  <c r="V685" i="27"/>
  <c r="P3233" i="27"/>
  <c r="P3181" i="27"/>
  <c r="V581" i="27"/>
  <c r="J2869" i="27"/>
  <c r="J1517" i="27"/>
  <c r="V113" i="27"/>
  <c r="V2141" i="27"/>
  <c r="V737" i="27"/>
  <c r="V633" i="27"/>
  <c r="V3025" i="27"/>
  <c r="J3337" i="27"/>
  <c r="P3025" i="27"/>
  <c r="P1985" i="27"/>
  <c r="P2453" i="27"/>
  <c r="V1101" i="27"/>
  <c r="P3962" i="27"/>
  <c r="J2141" i="27"/>
  <c r="J61" i="27"/>
  <c r="J1257" i="27"/>
  <c r="J893" i="27"/>
  <c r="P1205" i="27"/>
  <c r="J3962" i="27"/>
  <c r="P2765" i="27"/>
  <c r="J2973" i="27"/>
  <c r="V2817" i="27"/>
  <c r="P3337" i="27"/>
  <c r="P2141" i="27"/>
  <c r="V2193" i="27"/>
  <c r="V3493" i="27"/>
  <c r="V3910" i="27"/>
  <c r="P841" i="27"/>
  <c r="V165" i="27"/>
  <c r="V1413" i="27"/>
  <c r="J945" i="27"/>
  <c r="J3806" i="27"/>
  <c r="V2297" i="27"/>
  <c r="J529" i="27"/>
  <c r="J3389" i="27"/>
  <c r="J2713" i="27"/>
  <c r="P2973" i="27"/>
  <c r="P217" i="27"/>
  <c r="P1777" i="27"/>
  <c r="J2817" i="27"/>
  <c r="P3649" i="27"/>
  <c r="V3962" i="27"/>
  <c r="J1205" i="27"/>
  <c r="P997" i="27"/>
  <c r="P893" i="27"/>
  <c r="J113" i="27"/>
  <c r="J1725" i="27"/>
  <c r="J2505" i="27"/>
  <c r="J3649" i="27"/>
  <c r="J1309" i="27"/>
  <c r="P945" i="27"/>
  <c r="V1673" i="27"/>
  <c r="P2037" i="27"/>
  <c r="J1985" i="27"/>
  <c r="P3441" i="27"/>
  <c r="J3545" i="27"/>
  <c r="J4014" i="27"/>
  <c r="P321" i="27"/>
  <c r="J1049" i="27"/>
  <c r="V1205" i="27"/>
  <c r="V1361" i="27"/>
  <c r="J2557" i="27"/>
  <c r="V3389" i="27"/>
  <c r="J3233" i="27"/>
  <c r="V2557" i="27"/>
  <c r="P633" i="27"/>
  <c r="J3129" i="27"/>
  <c r="P1257" i="27"/>
  <c r="J3441" i="27"/>
  <c r="V2453" i="27"/>
  <c r="J2453" i="27"/>
  <c r="V9" i="27"/>
  <c r="V2973" i="27"/>
  <c r="J3753" i="27"/>
  <c r="J269" i="27"/>
  <c r="V1881" i="27"/>
  <c r="P3597" i="27"/>
  <c r="P2557" i="27"/>
  <c r="P425" i="27"/>
  <c r="V1621" i="27"/>
  <c r="V841" i="27"/>
  <c r="J2921" i="27"/>
  <c r="V2713" i="27"/>
  <c r="V2089" i="27"/>
  <c r="J2765" i="27"/>
  <c r="P2349" i="27"/>
  <c r="P581" i="27"/>
  <c r="J3597" i="27"/>
  <c r="J2089" i="27"/>
  <c r="V2609" i="27"/>
  <c r="V3181" i="27"/>
  <c r="P113" i="27"/>
  <c r="P2298" i="27" s="1"/>
  <c r="P373" i="27"/>
  <c r="P3858" i="27"/>
  <c r="V3597" i="27"/>
  <c r="J581" i="27"/>
  <c r="V1153" i="27"/>
  <c r="P737" i="27"/>
  <c r="J2037" i="27"/>
  <c r="J1933" i="27"/>
  <c r="J9" i="27"/>
  <c r="P529" i="27"/>
  <c r="J1777" i="27"/>
  <c r="V1725" i="27"/>
  <c r="P4014" i="27"/>
  <c r="P1361" i="27"/>
  <c r="P2817" i="27"/>
  <c r="J2349" i="27"/>
  <c r="P1309" i="27"/>
  <c r="J477" i="27"/>
  <c r="V2869" i="27"/>
  <c r="J789" i="27"/>
  <c r="J2661" i="27"/>
  <c r="J1413" i="27"/>
  <c r="V2921" i="27"/>
  <c r="P2193" i="27"/>
  <c r="J3181" i="27"/>
  <c r="J1101" i="27"/>
  <c r="P3806" i="27"/>
  <c r="J2401" i="27"/>
  <c r="J3078" i="27" s="1"/>
  <c r="P61" i="27"/>
  <c r="V3285" i="27"/>
  <c r="P2869" i="27"/>
  <c r="V1985" i="27"/>
  <c r="V1933" i="27"/>
  <c r="P3389" i="27"/>
  <c r="V3077" i="27"/>
  <c r="V3701" i="27"/>
  <c r="P269" i="27"/>
  <c r="V789" i="27"/>
  <c r="V425" i="27"/>
  <c r="P3753" i="27"/>
  <c r="V373" i="27"/>
  <c r="P685" i="27"/>
  <c r="P686" i="27" s="1"/>
  <c r="V3337" i="27"/>
  <c r="V3338" i="27" s="1"/>
  <c r="P3701" i="27"/>
  <c r="J2609" i="27"/>
  <c r="P2245" i="27"/>
  <c r="P2246" i="27" s="1"/>
  <c r="V3858" i="27"/>
  <c r="V945" i="27"/>
  <c r="V946" i="27" s="1"/>
  <c r="P3129" i="27"/>
  <c r="P3130" i="27" s="1"/>
  <c r="J373" i="27"/>
  <c r="V997" i="27"/>
  <c r="V998" i="27" s="1"/>
  <c r="P2089" i="27"/>
  <c r="P2714" i="27" s="1"/>
  <c r="P1153" i="27"/>
  <c r="P1154" i="27" s="1"/>
  <c r="O3" i="19" a="1"/>
  <c r="O3" i="19" s="1"/>
  <c r="J374" i="27" l="1"/>
  <c r="J2610" i="27"/>
  <c r="V3078" i="27"/>
  <c r="P3807" i="27"/>
  <c r="J790" i="27"/>
  <c r="V1726" i="27"/>
  <c r="J582" i="27"/>
  <c r="J3598" i="27"/>
  <c r="V1622" i="27"/>
  <c r="V2974" i="27"/>
  <c r="V2558" i="27"/>
  <c r="J4015" i="27"/>
  <c r="P2662" i="27"/>
  <c r="V3963" i="27"/>
  <c r="J3390" i="27"/>
  <c r="V3911" i="27"/>
  <c r="J3963" i="27"/>
  <c r="P2454" i="27"/>
  <c r="V2142" i="27"/>
  <c r="V478" i="27"/>
  <c r="P1102" i="27"/>
  <c r="V2506" i="27"/>
  <c r="P3286" i="27"/>
  <c r="J322" i="27"/>
  <c r="V4015" i="27"/>
  <c r="V3442" i="27"/>
  <c r="P1674" i="27"/>
  <c r="V3130" i="27"/>
  <c r="J3859" i="27"/>
  <c r="P3390" i="27"/>
  <c r="J1102" i="27"/>
  <c r="V2870" i="27"/>
  <c r="J1778" i="27"/>
  <c r="V3598" i="27"/>
  <c r="P582" i="27"/>
  <c r="V10" i="27"/>
  <c r="J3234" i="27"/>
  <c r="J3546" i="27"/>
  <c r="J3650" i="27"/>
  <c r="P3650" i="27"/>
  <c r="J530" i="27"/>
  <c r="V3494" i="27"/>
  <c r="P1206" i="27"/>
  <c r="P1986" i="27"/>
  <c r="V114" i="27"/>
  <c r="V3339" i="27" s="1"/>
  <c r="P1882" i="27"/>
  <c r="P2506" i="27"/>
  <c r="V1466" i="27"/>
  <c r="J3494" i="27"/>
  <c r="P3494" i="27"/>
  <c r="P1518" i="27"/>
  <c r="P1414" i="27"/>
  <c r="J3026" i="27"/>
  <c r="J2246" i="27"/>
  <c r="J1882" i="27"/>
  <c r="V374" i="27"/>
  <c r="V1934" i="27"/>
  <c r="J3182" i="27"/>
  <c r="J478" i="27"/>
  <c r="P530" i="27"/>
  <c r="P3859" i="27"/>
  <c r="P2350" i="27"/>
  <c r="P426" i="27"/>
  <c r="J2454" i="27"/>
  <c r="V3390" i="27"/>
  <c r="P3442" i="27"/>
  <c r="J2506" i="27"/>
  <c r="J2818" i="27"/>
  <c r="V2298" i="27"/>
  <c r="V2194" i="27"/>
  <c r="J894" i="27"/>
  <c r="P3026" i="27"/>
  <c r="J1518" i="27"/>
  <c r="V2038" i="27"/>
  <c r="V3807" i="27"/>
  <c r="P1570" i="27"/>
  <c r="P1934" i="27"/>
  <c r="V3234" i="27"/>
  <c r="V1258" i="27"/>
  <c r="P2922" i="27"/>
  <c r="V62" i="27"/>
  <c r="V2246" i="27"/>
  <c r="V218" i="27"/>
  <c r="P3754" i="27"/>
  <c r="V1986" i="27"/>
  <c r="P2194" i="27"/>
  <c r="P1310" i="27"/>
  <c r="J10" i="27"/>
  <c r="P374" i="27"/>
  <c r="J2766" i="27"/>
  <c r="P2558" i="27"/>
  <c r="V2454" i="27"/>
  <c r="J2558" i="27"/>
  <c r="J1986" i="27"/>
  <c r="J1726" i="27"/>
  <c r="P1778" i="27"/>
  <c r="J3807" i="27"/>
  <c r="P2142" i="27"/>
  <c r="J1258" i="27"/>
  <c r="J2870" i="27"/>
  <c r="P790" i="27"/>
  <c r="V1830" i="27"/>
  <c r="V3754" i="27"/>
  <c r="V1310" i="27"/>
  <c r="P166" i="27"/>
  <c r="J1154" i="27"/>
  <c r="P2610" i="27"/>
  <c r="P1050" i="27"/>
  <c r="V530" i="27"/>
  <c r="V3859" i="27"/>
  <c r="V426" i="27"/>
  <c r="P2870" i="27"/>
  <c r="V2922" i="27"/>
  <c r="J2350" i="27"/>
  <c r="J1934" i="27"/>
  <c r="P114" i="27"/>
  <c r="P3131" i="27" s="1"/>
  <c r="V2090" i="27"/>
  <c r="P3598" i="27"/>
  <c r="J3442" i="27"/>
  <c r="V1362" i="27"/>
  <c r="P2038" i="27"/>
  <c r="J114" i="27"/>
  <c r="J1414" i="27"/>
  <c r="P218" i="27"/>
  <c r="J946" i="27"/>
  <c r="P3338" i="27"/>
  <c r="J62" i="27"/>
  <c r="J3338" i="27"/>
  <c r="V582" i="27"/>
  <c r="V1518" i="27"/>
  <c r="J218" i="27"/>
  <c r="J2194" i="27"/>
  <c r="P3911" i="27"/>
  <c r="J738" i="27"/>
  <c r="P1466" i="27"/>
  <c r="V3650" i="27"/>
  <c r="J1622" i="27"/>
  <c r="J1362" i="27"/>
  <c r="J426" i="27"/>
  <c r="V790" i="27"/>
  <c r="V3286" i="27"/>
  <c r="P2818" i="27"/>
  <c r="J2038" i="27"/>
  <c r="V3182" i="27"/>
  <c r="V2714" i="27"/>
  <c r="V1882" i="27"/>
  <c r="P1258" i="27"/>
  <c r="V1206" i="27"/>
  <c r="V1674" i="27"/>
  <c r="P894" i="27"/>
  <c r="P2974" i="27"/>
  <c r="V1414" i="27"/>
  <c r="V2818" i="27"/>
  <c r="J2142" i="27"/>
  <c r="V3026" i="27"/>
  <c r="P3182" i="27"/>
  <c r="V322" i="27"/>
  <c r="P10" i="27"/>
  <c r="P2402" i="27"/>
  <c r="P3546" i="27"/>
  <c r="J842" i="27"/>
  <c r="J634" i="27"/>
  <c r="P3078" i="27"/>
  <c r="V1570" i="27"/>
  <c r="V894" i="27"/>
  <c r="V3546" i="27"/>
  <c r="P270" i="27"/>
  <c r="P62" i="27"/>
  <c r="P2247" i="27" s="1"/>
  <c r="P1362" i="27"/>
  <c r="P738" i="27"/>
  <c r="V2610" i="27"/>
  <c r="J270" i="27"/>
  <c r="J3130" i="27"/>
  <c r="J1050" i="27"/>
  <c r="P946" i="27"/>
  <c r="P998" i="27"/>
  <c r="V166" i="27"/>
  <c r="J2974" i="27"/>
  <c r="P3963" i="27"/>
  <c r="V634" i="27"/>
  <c r="P3234" i="27"/>
  <c r="P478" i="27"/>
  <c r="J1674" i="27"/>
  <c r="J1466" i="27"/>
  <c r="J2298" i="27"/>
  <c r="P1622" i="27"/>
  <c r="P1830" i="27"/>
  <c r="J1830" i="27"/>
  <c r="J686" i="27"/>
  <c r="V2402" i="27"/>
  <c r="J3911" i="27"/>
  <c r="P2090" i="27"/>
  <c r="P3702" i="27"/>
  <c r="V3702" i="27"/>
  <c r="J2402" i="27"/>
  <c r="J2714" i="27"/>
  <c r="J2922" i="27"/>
  <c r="J2662" i="27"/>
  <c r="P4015" i="27"/>
  <c r="V1154" i="27"/>
  <c r="J2090" i="27"/>
  <c r="V842" i="27"/>
  <c r="J3754" i="27"/>
  <c r="P634" i="27"/>
  <c r="P635" i="27" s="1"/>
  <c r="P322" i="27"/>
  <c r="P323" i="27" s="1"/>
  <c r="J1310" i="27"/>
  <c r="J1206" i="27"/>
  <c r="V2662" i="27"/>
  <c r="P842" i="27"/>
  <c r="P2766" i="27"/>
  <c r="P2767" i="27" s="1"/>
  <c r="V1102" i="27"/>
  <c r="V738" i="27"/>
  <c r="V686" i="27"/>
  <c r="V687" i="27" s="1"/>
  <c r="J1570" i="27"/>
  <c r="J3702" i="27"/>
  <c r="V1050" i="27"/>
  <c r="V2766" i="27"/>
  <c r="V1778" i="27"/>
  <c r="J166" i="27"/>
  <c r="J3286" i="27"/>
  <c r="V270" i="27"/>
  <c r="V271" i="27" s="1"/>
  <c r="P1726" i="27"/>
  <c r="P1727" i="27" s="1"/>
  <c r="J998" i="27"/>
  <c r="B14" i="3"/>
  <c r="J167" i="27" l="1"/>
  <c r="J2611" i="27"/>
  <c r="J2715" i="27"/>
  <c r="J2923" i="27"/>
  <c r="V2403" i="27"/>
  <c r="P479" i="27"/>
  <c r="J1051" i="27"/>
  <c r="P2403" i="27"/>
  <c r="P324" i="27" s="1"/>
  <c r="P1519" i="27"/>
  <c r="P2975" i="27"/>
  <c r="J2039" i="27"/>
  <c r="V3651" i="27"/>
  <c r="J3339" i="27"/>
  <c r="V1363" i="27"/>
  <c r="P2871" i="27"/>
  <c r="P167" i="27"/>
  <c r="J3808" i="27"/>
  <c r="P375" i="27"/>
  <c r="V219" i="27"/>
  <c r="V3808" i="27"/>
  <c r="J2507" i="27"/>
  <c r="J479" i="27"/>
  <c r="P1415" i="27"/>
  <c r="P1987" i="27"/>
  <c r="V11" i="27"/>
  <c r="J3860" i="27"/>
  <c r="P1103" i="27"/>
  <c r="P2663" i="27"/>
  <c r="J791" i="27"/>
  <c r="J687" i="27"/>
  <c r="P3235" i="27"/>
  <c r="J3131" i="27"/>
  <c r="V3547" i="27"/>
  <c r="P11" i="27"/>
  <c r="P895" i="27"/>
  <c r="P2819" i="27"/>
  <c r="P1467" i="27"/>
  <c r="J63" i="27"/>
  <c r="J3443" i="27"/>
  <c r="V427" i="27"/>
  <c r="V1311" i="27"/>
  <c r="P1779" i="27"/>
  <c r="J11" i="27"/>
  <c r="V2247" i="27"/>
  <c r="V2039" i="27"/>
  <c r="P3443" i="27"/>
  <c r="J3183" i="27"/>
  <c r="P1207" i="27"/>
  <c r="P583" i="27"/>
  <c r="V3131" i="27"/>
  <c r="V479" i="27"/>
  <c r="J4016" i="27"/>
  <c r="P3808" i="27"/>
  <c r="J3287" i="27"/>
  <c r="V1103" i="27"/>
  <c r="J2403" i="27"/>
  <c r="J1675" i="27"/>
  <c r="J3755" i="27"/>
  <c r="J1831" i="27"/>
  <c r="V635" i="27"/>
  <c r="J271" i="27"/>
  <c r="V895" i="27"/>
  <c r="V323" i="27"/>
  <c r="V1675" i="27"/>
  <c r="V3287" i="27"/>
  <c r="P3339" i="27"/>
  <c r="P3599" i="27"/>
  <c r="V3860" i="27"/>
  <c r="V3755" i="27"/>
  <c r="J1727" i="27"/>
  <c r="P1311" i="27"/>
  <c r="V63" i="27"/>
  <c r="J1519" i="27"/>
  <c r="V3391" i="27"/>
  <c r="V1935" i="27"/>
  <c r="P3495" i="27"/>
  <c r="V3495" i="27"/>
  <c r="V3599" i="27"/>
  <c r="P1675" i="27"/>
  <c r="V2143" i="27"/>
  <c r="V2559" i="27"/>
  <c r="V3079" i="27"/>
  <c r="V843" i="27"/>
  <c r="V844" i="27" s="1"/>
  <c r="V3703" i="27"/>
  <c r="P1831" i="27"/>
  <c r="P3964" i="27"/>
  <c r="V2611" i="27"/>
  <c r="V1571" i="27"/>
  <c r="P3183" i="27"/>
  <c r="V1207" i="27"/>
  <c r="V791" i="27"/>
  <c r="P3912" i="27"/>
  <c r="J947" i="27"/>
  <c r="V2091" i="27"/>
  <c r="V1831" i="27"/>
  <c r="J1987" i="27"/>
  <c r="P2195" i="27"/>
  <c r="P2923" i="27"/>
  <c r="P3027" i="27"/>
  <c r="J2455" i="27"/>
  <c r="V375" i="27"/>
  <c r="J3495" i="27"/>
  <c r="J531" i="27"/>
  <c r="J1779" i="27"/>
  <c r="V3443" i="27"/>
  <c r="P2455" i="27"/>
  <c r="V2975" i="27"/>
  <c r="V739" i="27"/>
  <c r="V1779" i="27"/>
  <c r="V2767" i="27"/>
  <c r="P843" i="27"/>
  <c r="J2091" i="27"/>
  <c r="P3703" i="27"/>
  <c r="P1623" i="27"/>
  <c r="J2975" i="27"/>
  <c r="P739" i="27"/>
  <c r="P3079" i="27"/>
  <c r="V3027" i="27"/>
  <c r="P1259" i="27"/>
  <c r="J2195" i="27"/>
  <c r="P219" i="27"/>
  <c r="P115" i="27"/>
  <c r="P2248" i="27" s="1"/>
  <c r="V531" i="27"/>
  <c r="P791" i="27"/>
  <c r="J2559" i="27"/>
  <c r="V1987" i="27"/>
  <c r="V1259" i="27"/>
  <c r="J895" i="27"/>
  <c r="P427" i="27"/>
  <c r="P687" i="27"/>
  <c r="V1467" i="27"/>
  <c r="P3651" i="27"/>
  <c r="V2871" i="27"/>
  <c r="V4016" i="27"/>
  <c r="J3964" i="27"/>
  <c r="V1623" i="27"/>
  <c r="P2299" i="27"/>
  <c r="V1051" i="27"/>
  <c r="V2663" i="27"/>
  <c r="V1155" i="27"/>
  <c r="P2091" i="27"/>
  <c r="J2299" i="27"/>
  <c r="V167" i="27"/>
  <c r="P1363" i="27"/>
  <c r="J635" i="27"/>
  <c r="J2143" i="27"/>
  <c r="V1883" i="27"/>
  <c r="J427" i="27"/>
  <c r="J219" i="27"/>
  <c r="J1415" i="27"/>
  <c r="J1935" i="27"/>
  <c r="P1051" i="27"/>
  <c r="J2871" i="27"/>
  <c r="V2455" i="27"/>
  <c r="P3755" i="27"/>
  <c r="V3235" i="27"/>
  <c r="V2195" i="27"/>
  <c r="P2351" i="27"/>
  <c r="J1883" i="27"/>
  <c r="P2507" i="27"/>
  <c r="P1728" i="27" s="1"/>
  <c r="J3651" i="27"/>
  <c r="J1103" i="27"/>
  <c r="J323" i="27"/>
  <c r="V3912" i="27"/>
  <c r="J3599" i="27"/>
  <c r="P2715" i="27"/>
  <c r="J999" i="27"/>
  <c r="J3703" i="27"/>
  <c r="J1207" i="27"/>
  <c r="P4016" i="27"/>
  <c r="P1155" i="27"/>
  <c r="J1467" i="27"/>
  <c r="P999" i="27"/>
  <c r="P63" i="27"/>
  <c r="J843" i="27"/>
  <c r="V2819" i="27"/>
  <c r="V2715" i="27"/>
  <c r="J1363" i="27"/>
  <c r="V1519" i="27"/>
  <c r="J115" i="27"/>
  <c r="J739" i="27"/>
  <c r="J2351" i="27"/>
  <c r="P2611" i="27"/>
  <c r="P2612" i="27" s="1"/>
  <c r="J1259" i="27"/>
  <c r="P2559" i="27"/>
  <c r="V947" i="27"/>
  <c r="P1935" i="27"/>
  <c r="V2299" i="27"/>
  <c r="P3860" i="27"/>
  <c r="J2247" i="27"/>
  <c r="P1883" i="27"/>
  <c r="P1884" i="27" s="1"/>
  <c r="J3547" i="27"/>
  <c r="P3391" i="27"/>
  <c r="P3287" i="27"/>
  <c r="J3391" i="27"/>
  <c r="J583" i="27"/>
  <c r="V2351" i="27"/>
  <c r="J1571" i="27"/>
  <c r="J1311" i="27"/>
  <c r="J2663" i="27"/>
  <c r="J3912" i="27"/>
  <c r="P947" i="27"/>
  <c r="P271" i="27"/>
  <c r="P3547" i="27"/>
  <c r="V1415" i="27"/>
  <c r="V3183" i="27"/>
  <c r="V3184" i="27" s="1"/>
  <c r="J1623" i="27"/>
  <c r="V583" i="27"/>
  <c r="P2039" i="27"/>
  <c r="V2923" i="27"/>
  <c r="J1155" i="27"/>
  <c r="P2143" i="27"/>
  <c r="J2767" i="27"/>
  <c r="J375" i="27"/>
  <c r="P1571" i="27"/>
  <c r="J2819" i="27"/>
  <c r="P531" i="27"/>
  <c r="P532" i="27" s="1"/>
  <c r="J3027" i="27"/>
  <c r="V115" i="27"/>
  <c r="V272" i="27" s="1"/>
  <c r="J3235" i="27"/>
  <c r="V999" i="27"/>
  <c r="V2507" i="27"/>
  <c r="V2508" i="27" s="1"/>
  <c r="V3964" i="27"/>
  <c r="V1727" i="27"/>
  <c r="J3079" i="27"/>
  <c r="J3080" i="27" s="1"/>
  <c r="F4381" i="12"/>
  <c r="F1655" i="12"/>
  <c r="F326" i="12"/>
  <c r="F225" i="12"/>
  <c r="J3913" i="27" l="1"/>
  <c r="P2040" i="27"/>
  <c r="V948" i="27"/>
  <c r="J1364" i="27"/>
  <c r="J324" i="27"/>
  <c r="V1884" i="27"/>
  <c r="V1468" i="27"/>
  <c r="V532" i="27"/>
  <c r="V2976" i="27"/>
  <c r="V792" i="27"/>
  <c r="V1728" i="27"/>
  <c r="V584" i="27"/>
  <c r="P3392" i="27"/>
  <c r="V3965" i="27"/>
  <c r="P1572" i="27"/>
  <c r="J1624" i="27"/>
  <c r="J1312" i="27"/>
  <c r="J3548" i="27"/>
  <c r="J1260" i="27"/>
  <c r="V2820" i="27"/>
  <c r="J3704" i="27"/>
  <c r="J3652" i="27"/>
  <c r="J2872" i="27"/>
  <c r="J636" i="27"/>
  <c r="P2300" i="27"/>
  <c r="P428" i="27"/>
  <c r="P220" i="27"/>
  <c r="P3704" i="27"/>
  <c r="V3444" i="27"/>
  <c r="P2196" i="27"/>
  <c r="P3184" i="27"/>
  <c r="P636" i="27"/>
  <c r="V1936" i="27"/>
  <c r="P3600" i="27"/>
  <c r="J1832" i="27"/>
  <c r="J4017" i="27"/>
  <c r="V2248" i="27"/>
  <c r="P2820" i="27"/>
  <c r="J792" i="27"/>
  <c r="J2508" i="27"/>
  <c r="J3340" i="27"/>
  <c r="V2404" i="27"/>
  <c r="J1000" i="27"/>
  <c r="V1624" i="27"/>
  <c r="J896" i="27"/>
  <c r="J2092" i="27"/>
  <c r="J1780" i="27"/>
  <c r="J1988" i="27"/>
  <c r="V1572" i="27"/>
  <c r="V3080" i="27"/>
  <c r="V3392" i="27"/>
  <c r="P3340" i="27"/>
  <c r="J3756" i="27"/>
  <c r="V480" i="27"/>
  <c r="J12" i="27"/>
  <c r="P896" i="27"/>
  <c r="P2664" i="27"/>
  <c r="V3809" i="27"/>
  <c r="V3652" i="27"/>
  <c r="J2924" i="27"/>
  <c r="P1364" i="27"/>
  <c r="J2196" i="27"/>
  <c r="V1000" i="27"/>
  <c r="J2768" i="27"/>
  <c r="V1416" i="27"/>
  <c r="J2248" i="27"/>
  <c r="J2352" i="27"/>
  <c r="P64" i="27"/>
  <c r="J1884" i="27"/>
  <c r="J1936" i="27"/>
  <c r="V168" i="27"/>
  <c r="J3965" i="27"/>
  <c r="V1260" i="27"/>
  <c r="P1260" i="27"/>
  <c r="P844" i="27"/>
  <c r="J532" i="27"/>
  <c r="V1832" i="27"/>
  <c r="V2612" i="27"/>
  <c r="V2560" i="27"/>
  <c r="J1520" i="27"/>
  <c r="V3288" i="27"/>
  <c r="J1676" i="27"/>
  <c r="V3132" i="27"/>
  <c r="P1780" i="27"/>
  <c r="P12" i="27"/>
  <c r="P1104" i="27"/>
  <c r="V220" i="27"/>
  <c r="J2040" i="27"/>
  <c r="J1572" i="27"/>
  <c r="P1052" i="27"/>
  <c r="J3236" i="27"/>
  <c r="P2144" i="27"/>
  <c r="P3548" i="27"/>
  <c r="V2352" i="27"/>
  <c r="P3861" i="27"/>
  <c r="J740" i="27"/>
  <c r="P1000" i="27"/>
  <c r="P2716" i="27"/>
  <c r="P2352" i="27"/>
  <c r="J1416" i="27"/>
  <c r="J2300" i="27"/>
  <c r="V4017" i="27"/>
  <c r="V1988" i="27"/>
  <c r="V3028" i="27"/>
  <c r="V2768" i="27"/>
  <c r="J3496" i="27"/>
  <c r="V2092" i="27"/>
  <c r="P3965" i="27"/>
  <c r="V2144" i="27"/>
  <c r="V64" i="27"/>
  <c r="V1676" i="27"/>
  <c r="J2404" i="27"/>
  <c r="J2560" i="27"/>
  <c r="P584" i="27"/>
  <c r="V1312" i="27"/>
  <c r="V3548" i="27"/>
  <c r="J3861" i="27"/>
  <c r="P376" i="27"/>
  <c r="P2976" i="27"/>
  <c r="V688" i="27"/>
  <c r="P2508" i="27"/>
  <c r="J1156" i="27"/>
  <c r="P272" i="27"/>
  <c r="J584" i="27"/>
  <c r="V2300" i="27"/>
  <c r="J116" i="27"/>
  <c r="J1468" i="27"/>
  <c r="J3600" i="27"/>
  <c r="V2196" i="27"/>
  <c r="J220" i="27"/>
  <c r="P2092" i="27"/>
  <c r="V2872" i="27"/>
  <c r="P3080" i="27"/>
  <c r="V1780" i="27"/>
  <c r="V376" i="27"/>
  <c r="J948" i="27"/>
  <c r="P1832" i="27"/>
  <c r="P1676" i="27"/>
  <c r="P1312" i="27"/>
  <c r="V324" i="27"/>
  <c r="V1104" i="27"/>
  <c r="P1208" i="27"/>
  <c r="V428" i="27"/>
  <c r="J3132" i="27"/>
  <c r="V12" i="27"/>
  <c r="J3809" i="27"/>
  <c r="P1520" i="27"/>
  <c r="P3132" i="27"/>
  <c r="J376" i="27"/>
  <c r="J844" i="27"/>
  <c r="V116" i="27"/>
  <c r="J3028" i="27"/>
  <c r="V2924" i="27"/>
  <c r="P948" i="27"/>
  <c r="J3392" i="27"/>
  <c r="P1936" i="27"/>
  <c r="V1520" i="27"/>
  <c r="P1156" i="27"/>
  <c r="V3913" i="27"/>
  <c r="V3236" i="27"/>
  <c r="J428" i="27"/>
  <c r="V1156" i="27"/>
  <c r="P3652" i="27"/>
  <c r="P792" i="27"/>
  <c r="P740" i="27"/>
  <c r="V740" i="27"/>
  <c r="J2456" i="27"/>
  <c r="P3913" i="27"/>
  <c r="V3704" i="27"/>
  <c r="V3600" i="27"/>
  <c r="J1728" i="27"/>
  <c r="V896" i="27"/>
  <c r="J168" i="27"/>
  <c r="J3184" i="27"/>
  <c r="J3444" i="27"/>
  <c r="P3236" i="27"/>
  <c r="P1988" i="27"/>
  <c r="P168" i="27"/>
  <c r="P2404" i="27"/>
  <c r="V3496" i="27"/>
  <c r="V3756" i="27"/>
  <c r="J272" i="27"/>
  <c r="J3288" i="27"/>
  <c r="P3444" i="27"/>
  <c r="J64" i="27"/>
  <c r="J688" i="27"/>
  <c r="P1416" i="27"/>
  <c r="P2872" i="27"/>
  <c r="J1052" i="27"/>
  <c r="V3340" i="27"/>
  <c r="P3288" i="27"/>
  <c r="P4017" i="27"/>
  <c r="P3756" i="27"/>
  <c r="V2664" i="27"/>
  <c r="J2976" i="27"/>
  <c r="P3028" i="27"/>
  <c r="J2820" i="27"/>
  <c r="J2664" i="27"/>
  <c r="P2560" i="27"/>
  <c r="V2716" i="27"/>
  <c r="J1208" i="27"/>
  <c r="J1104" i="27"/>
  <c r="V2456" i="27"/>
  <c r="J2144" i="27"/>
  <c r="V1052" i="27"/>
  <c r="P688" i="27"/>
  <c r="P689" i="27" s="1"/>
  <c r="P116" i="27"/>
  <c r="P2613" i="27" s="1"/>
  <c r="P1624" i="27"/>
  <c r="P2456" i="27"/>
  <c r="P2924" i="27"/>
  <c r="V1208" i="27"/>
  <c r="P2768" i="27"/>
  <c r="P3496" i="27"/>
  <c r="V3861" i="27"/>
  <c r="V3862" i="27" s="1"/>
  <c r="V636" i="27"/>
  <c r="V637" i="27" s="1"/>
  <c r="P3809" i="27"/>
  <c r="V2040" i="27"/>
  <c r="P1468" i="27"/>
  <c r="J2716" i="27"/>
  <c r="J480" i="27"/>
  <c r="V1364" i="27"/>
  <c r="V1365" i="27" s="1"/>
  <c r="P480" i="27"/>
  <c r="P481" i="27" s="1"/>
  <c r="J2612" i="27"/>
  <c r="J2665" i="27" l="1"/>
  <c r="J3185" i="27"/>
  <c r="P3497" i="27"/>
  <c r="V1053" i="27"/>
  <c r="J2821" i="27"/>
  <c r="V3341" i="27"/>
  <c r="J273" i="27"/>
  <c r="J3445" i="27"/>
  <c r="J2457" i="27"/>
  <c r="V3914" i="27"/>
  <c r="V117" i="27"/>
  <c r="V1157" i="27"/>
  <c r="V429" i="27"/>
  <c r="V377" i="27"/>
  <c r="V689" i="27"/>
  <c r="J2405" i="27"/>
  <c r="V3029" i="27"/>
  <c r="V2509" i="27"/>
  <c r="V3289" i="27"/>
  <c r="V1261" i="27"/>
  <c r="V1417" i="27"/>
  <c r="V3653" i="27"/>
  <c r="V3393" i="27"/>
  <c r="J1001" i="27"/>
  <c r="V2249" i="27"/>
  <c r="V3445" i="27"/>
  <c r="J3705" i="27"/>
  <c r="P3393" i="27"/>
  <c r="J325" i="27"/>
  <c r="V741" i="27"/>
  <c r="P1157" i="27"/>
  <c r="J845" i="27"/>
  <c r="P1209" i="27"/>
  <c r="V1781" i="27"/>
  <c r="J117" i="27"/>
  <c r="J1781" i="27"/>
  <c r="J1469" i="27"/>
  <c r="J741" i="27"/>
  <c r="J3966" i="27"/>
  <c r="P2977" i="27"/>
  <c r="V1677" i="27"/>
  <c r="V1989" i="27"/>
  <c r="P3862" i="27"/>
  <c r="J2041" i="27"/>
  <c r="J1521" i="27"/>
  <c r="J2769" i="27"/>
  <c r="V3810" i="27"/>
  <c r="V3081" i="27"/>
  <c r="P1885" i="27"/>
  <c r="J4018" i="27"/>
  <c r="P3705" i="27"/>
  <c r="V2821" i="27"/>
  <c r="V585" i="27"/>
  <c r="J1365" i="27"/>
  <c r="P533" i="27"/>
  <c r="P3029" i="27"/>
  <c r="J1053" i="27"/>
  <c r="V3757" i="27"/>
  <c r="J2717" i="27"/>
  <c r="V1209" i="27"/>
  <c r="V2457" i="27"/>
  <c r="J2977" i="27"/>
  <c r="P2873" i="27"/>
  <c r="V3497" i="27"/>
  <c r="J169" i="27"/>
  <c r="P741" i="27"/>
  <c r="V1521" i="27"/>
  <c r="J377" i="27"/>
  <c r="V1105" i="27"/>
  <c r="P3081" i="27"/>
  <c r="V2301" i="27"/>
  <c r="P377" i="27"/>
  <c r="V65" i="27"/>
  <c r="V4018" i="27"/>
  <c r="V2353" i="27"/>
  <c r="V221" i="27"/>
  <c r="V2561" i="27"/>
  <c r="V169" i="27"/>
  <c r="P2665" i="27"/>
  <c r="V1573" i="27"/>
  <c r="J3081" i="27"/>
  <c r="J1833" i="27"/>
  <c r="P221" i="27"/>
  <c r="J1261" i="27"/>
  <c r="V1729" i="27"/>
  <c r="V949" i="27"/>
  <c r="J481" i="27"/>
  <c r="P1469" i="27"/>
  <c r="P2925" i="27"/>
  <c r="J1105" i="27"/>
  <c r="V2665" i="27"/>
  <c r="P1417" i="27"/>
  <c r="V845" i="27"/>
  <c r="V897" i="27"/>
  <c r="P793" i="27"/>
  <c r="P1937" i="27"/>
  <c r="P3133" i="27"/>
  <c r="V325" i="27"/>
  <c r="V2873" i="27"/>
  <c r="J585" i="27"/>
  <c r="J3862" i="27"/>
  <c r="V2145" i="27"/>
  <c r="J2301" i="27"/>
  <c r="P3549" i="27"/>
  <c r="P1105" i="27"/>
  <c r="V2613" i="27"/>
  <c r="J1937" i="27"/>
  <c r="J2197" i="27"/>
  <c r="P897" i="27"/>
  <c r="J1989" i="27"/>
  <c r="V2405" i="27"/>
  <c r="V1366" i="27" s="1"/>
  <c r="V1001" i="27"/>
  <c r="P3601" i="27"/>
  <c r="P429" i="27"/>
  <c r="J3549" i="27"/>
  <c r="V793" i="27"/>
  <c r="P2041" i="27"/>
  <c r="P2457" i="27"/>
  <c r="J1209" i="27"/>
  <c r="P3757" i="27"/>
  <c r="J689" i="27"/>
  <c r="P2405" i="27"/>
  <c r="P690" i="27" s="1"/>
  <c r="P2769" i="27"/>
  <c r="J1729" i="27"/>
  <c r="P3653" i="27"/>
  <c r="J3393" i="27"/>
  <c r="P1521" i="27"/>
  <c r="P1313" i="27"/>
  <c r="P2093" i="27"/>
  <c r="P273" i="27"/>
  <c r="V3549" i="27"/>
  <c r="P3966" i="27"/>
  <c r="J1417" i="27"/>
  <c r="P2145" i="27"/>
  <c r="P13" i="27"/>
  <c r="V1833" i="27"/>
  <c r="J1885" i="27"/>
  <c r="P1365" i="27"/>
  <c r="J13" i="27"/>
  <c r="J3341" i="27"/>
  <c r="V1937" i="27"/>
  <c r="P2301" i="27"/>
  <c r="J1313" i="27"/>
  <c r="V2977" i="27"/>
  <c r="P325" i="27"/>
  <c r="J2145" i="27"/>
  <c r="V2041" i="27"/>
  <c r="V2042" i="27" s="1"/>
  <c r="P3810" i="27"/>
  <c r="P1625" i="27"/>
  <c r="V2717" i="27"/>
  <c r="P4018" i="27"/>
  <c r="J65" i="27"/>
  <c r="P169" i="27"/>
  <c r="V3601" i="27"/>
  <c r="P949" i="27"/>
  <c r="P950" i="27" s="1"/>
  <c r="J3810" i="27"/>
  <c r="P1677" i="27"/>
  <c r="J221" i="27"/>
  <c r="J1157" i="27"/>
  <c r="V1313" i="27"/>
  <c r="V2093" i="27"/>
  <c r="P2353" i="27"/>
  <c r="J3237" i="27"/>
  <c r="P1781" i="27"/>
  <c r="J533" i="27"/>
  <c r="P65" i="27"/>
  <c r="V481" i="27"/>
  <c r="J2093" i="27"/>
  <c r="J2509" i="27"/>
  <c r="P637" i="27"/>
  <c r="J637" i="27"/>
  <c r="J1625" i="27"/>
  <c r="V533" i="27"/>
  <c r="V273" i="27"/>
  <c r="J2613" i="27"/>
  <c r="P117" i="27"/>
  <c r="P2561" i="27"/>
  <c r="P3289" i="27"/>
  <c r="P3290" i="27" s="1"/>
  <c r="P3445" i="27"/>
  <c r="P1989" i="27"/>
  <c r="V3705" i="27"/>
  <c r="J429" i="27"/>
  <c r="V2925" i="27"/>
  <c r="V13" i="27"/>
  <c r="P1833" i="27"/>
  <c r="V2197" i="27"/>
  <c r="P2509" i="27"/>
  <c r="P585" i="27"/>
  <c r="J3497" i="27"/>
  <c r="P2717" i="27"/>
  <c r="P1053" i="27"/>
  <c r="V3133" i="27"/>
  <c r="P845" i="27"/>
  <c r="J2353" i="27"/>
  <c r="J3914" i="27"/>
  <c r="J3757" i="27"/>
  <c r="J897" i="27"/>
  <c r="J793" i="27"/>
  <c r="P3185" i="27"/>
  <c r="J2873" i="27"/>
  <c r="P1573" i="27"/>
  <c r="V1469" i="27"/>
  <c r="V1470" i="27" s="1"/>
  <c r="P2249" i="27"/>
  <c r="J3289" i="27"/>
  <c r="P3237" i="27"/>
  <c r="P3914" i="27"/>
  <c r="V3237" i="27"/>
  <c r="J3029" i="27"/>
  <c r="J3133" i="27"/>
  <c r="J949" i="27"/>
  <c r="J3601" i="27"/>
  <c r="V3185" i="27"/>
  <c r="J2561" i="27"/>
  <c r="V2769" i="27"/>
  <c r="P1001" i="27"/>
  <c r="J1573" i="27"/>
  <c r="J1677" i="27"/>
  <c r="P1261" i="27"/>
  <c r="J2249" i="27"/>
  <c r="J2925" i="27"/>
  <c r="P3341" i="27"/>
  <c r="V1625" i="27"/>
  <c r="P2821" i="27"/>
  <c r="P2197" i="27"/>
  <c r="J3653" i="27"/>
  <c r="J3654" i="27" s="1"/>
  <c r="V3966" i="27"/>
  <c r="V1885" i="27"/>
  <c r="P1729" i="27"/>
  <c r="J1678" i="27" l="1"/>
  <c r="J3134" i="27"/>
  <c r="J3186" i="27"/>
  <c r="P2042" i="27"/>
  <c r="J1366" i="27"/>
  <c r="V3967" i="27"/>
  <c r="P1262" i="27"/>
  <c r="J950" i="27"/>
  <c r="P2250" i="27"/>
  <c r="J3915" i="27"/>
  <c r="P2510" i="27"/>
  <c r="P3446" i="27"/>
  <c r="J1626" i="27"/>
  <c r="P1782" i="27"/>
  <c r="J3811" i="27"/>
  <c r="P3811" i="27"/>
  <c r="V1938" i="27"/>
  <c r="J1418" i="27"/>
  <c r="P3654" i="27"/>
  <c r="J1990" i="27"/>
  <c r="V2146" i="27"/>
  <c r="V898" i="27"/>
  <c r="V950" i="27"/>
  <c r="V170" i="27"/>
  <c r="P3082" i="27"/>
  <c r="J2978" i="27"/>
  <c r="V3863" i="27"/>
  <c r="V3811" i="27"/>
  <c r="J3967" i="27"/>
  <c r="P1158" i="27"/>
  <c r="J1002" i="27"/>
  <c r="J2406" i="27"/>
  <c r="J3446" i="27"/>
  <c r="J3238" i="27"/>
  <c r="V846" i="27"/>
  <c r="J742" i="27"/>
  <c r="V690" i="27"/>
  <c r="J274" i="27"/>
  <c r="J3342" i="27"/>
  <c r="V1106" i="27"/>
  <c r="P2198" i="27"/>
  <c r="J1574" i="27"/>
  <c r="J3030" i="27"/>
  <c r="P1574" i="27"/>
  <c r="P846" i="27"/>
  <c r="P1834" i="27"/>
  <c r="P2562" i="27"/>
  <c r="P638" i="27"/>
  <c r="P2354" i="27"/>
  <c r="V3602" i="27"/>
  <c r="J2146" i="27"/>
  <c r="J14" i="27"/>
  <c r="V3550" i="27"/>
  <c r="P2770" i="27"/>
  <c r="V794" i="27"/>
  <c r="J2198" i="27"/>
  <c r="J586" i="27"/>
  <c r="P1418" i="27"/>
  <c r="J1262" i="27"/>
  <c r="V222" i="27"/>
  <c r="J378" i="27"/>
  <c r="V1210" i="27"/>
  <c r="V586" i="27"/>
  <c r="J1522" i="27"/>
  <c r="J1470" i="27"/>
  <c r="V3654" i="27"/>
  <c r="V378" i="27"/>
  <c r="V3342" i="27"/>
  <c r="V1730" i="27"/>
  <c r="V742" i="27"/>
  <c r="P2822" i="27"/>
  <c r="P1002" i="27"/>
  <c r="V3238" i="27"/>
  <c r="J2874" i="27"/>
  <c r="V3134" i="27"/>
  <c r="V14" i="27"/>
  <c r="P118" i="27"/>
  <c r="P951" i="27" s="1"/>
  <c r="J2510" i="27"/>
  <c r="V2094" i="27"/>
  <c r="P170" i="27"/>
  <c r="P482" i="27"/>
  <c r="P1366" i="27"/>
  <c r="P274" i="27"/>
  <c r="P2406" i="27"/>
  <c r="J3550" i="27"/>
  <c r="J1938" i="27"/>
  <c r="V2874" i="27"/>
  <c r="V2666" i="27"/>
  <c r="P222" i="27"/>
  <c r="V2354" i="27"/>
  <c r="V1522" i="27"/>
  <c r="J2718" i="27"/>
  <c r="V2822" i="27"/>
  <c r="J2042" i="27"/>
  <c r="J1782" i="27"/>
  <c r="J326" i="27"/>
  <c r="V1418" i="27"/>
  <c r="V430" i="27"/>
  <c r="J2822" i="27"/>
  <c r="J2354" i="27"/>
  <c r="P3967" i="27"/>
  <c r="V2562" i="27"/>
  <c r="V3394" i="27"/>
  <c r="V1626" i="27"/>
  <c r="V2770" i="27"/>
  <c r="P3915" i="27"/>
  <c r="P3186" i="27"/>
  <c r="P1054" i="27"/>
  <c r="V2926" i="27"/>
  <c r="V638" i="27"/>
  <c r="J2094" i="27"/>
  <c r="V1314" i="27"/>
  <c r="J66" i="27"/>
  <c r="P326" i="27"/>
  <c r="J1886" i="27"/>
  <c r="P2094" i="27"/>
  <c r="J690" i="27"/>
  <c r="P430" i="27"/>
  <c r="V2614" i="27"/>
  <c r="V326" i="27"/>
  <c r="J1106" i="27"/>
  <c r="J1834" i="27"/>
  <c r="V4019" i="27"/>
  <c r="P742" i="27"/>
  <c r="V3758" i="27"/>
  <c r="P3706" i="27"/>
  <c r="P3863" i="27"/>
  <c r="J118" i="27"/>
  <c r="J1158" i="27"/>
  <c r="P3394" i="27"/>
  <c r="V1262" i="27"/>
  <c r="V1158" i="27"/>
  <c r="V1054" i="27"/>
  <c r="V2198" i="27"/>
  <c r="J1730" i="27"/>
  <c r="V2458" i="27"/>
  <c r="P3342" i="27"/>
  <c r="J2562" i="27"/>
  <c r="P3238" i="27"/>
  <c r="J794" i="27"/>
  <c r="P2718" i="27"/>
  <c r="J430" i="27"/>
  <c r="J2614" i="27"/>
  <c r="V482" i="27"/>
  <c r="P4019" i="27"/>
  <c r="V2978" i="27"/>
  <c r="V1834" i="27"/>
  <c r="P1314" i="27"/>
  <c r="P3758" i="27"/>
  <c r="P3602" i="27"/>
  <c r="P1106" i="27"/>
  <c r="P3134" i="27"/>
  <c r="P2926" i="27"/>
  <c r="J3082" i="27"/>
  <c r="V66" i="27"/>
  <c r="J170" i="27"/>
  <c r="J1054" i="27"/>
  <c r="J4019" i="27"/>
  <c r="V1990" i="27"/>
  <c r="V1782" i="27"/>
  <c r="J3706" i="27"/>
  <c r="V3290" i="27"/>
  <c r="V118" i="27"/>
  <c r="P3498" i="27"/>
  <c r="J3863" i="27"/>
  <c r="P1730" i="27"/>
  <c r="J2926" i="27"/>
  <c r="V3186" i="27"/>
  <c r="J3290" i="27"/>
  <c r="J898" i="27"/>
  <c r="J3498" i="27"/>
  <c r="V3706" i="27"/>
  <c r="V274" i="27"/>
  <c r="P66" i="27"/>
  <c r="J222" i="27"/>
  <c r="V2718" i="27"/>
  <c r="J1314" i="27"/>
  <c r="P14" i="27"/>
  <c r="P1522" i="27"/>
  <c r="J1210" i="27"/>
  <c r="V1002" i="27"/>
  <c r="P3550" i="27"/>
  <c r="P1938" i="27"/>
  <c r="P1470" i="27"/>
  <c r="V1574" i="27"/>
  <c r="P378" i="27"/>
  <c r="V3498" i="27"/>
  <c r="P3030" i="27"/>
  <c r="P1886" i="27"/>
  <c r="V1678" i="27"/>
  <c r="P1210" i="27"/>
  <c r="V3446" i="27"/>
  <c r="V2510" i="27"/>
  <c r="V3915" i="27"/>
  <c r="J638" i="27"/>
  <c r="P898" i="27"/>
  <c r="J2770" i="27"/>
  <c r="V1886" i="27"/>
  <c r="J2250" i="27"/>
  <c r="J3602" i="27"/>
  <c r="J2666" i="27"/>
  <c r="J3758" i="27"/>
  <c r="P586" i="27"/>
  <c r="P1990" i="27"/>
  <c r="V534" i="27"/>
  <c r="J534" i="27"/>
  <c r="P1678" i="27"/>
  <c r="P1626" i="27"/>
  <c r="P2302" i="27"/>
  <c r="P2146" i="27"/>
  <c r="J3394" i="27"/>
  <c r="P2458" i="27"/>
  <c r="V2406" i="27"/>
  <c r="J2302" i="27"/>
  <c r="P794" i="27"/>
  <c r="P795" i="27" s="1"/>
  <c r="J482" i="27"/>
  <c r="P2666" i="27"/>
  <c r="V2302" i="27"/>
  <c r="P2874" i="27"/>
  <c r="P2875" i="27" s="1"/>
  <c r="P534" i="27"/>
  <c r="P535" i="27" s="1"/>
  <c r="V3082" i="27"/>
  <c r="V3083" i="27" s="1"/>
  <c r="P2978" i="27"/>
  <c r="P2979" i="27" s="1"/>
  <c r="J846" i="27"/>
  <c r="V2250" i="27"/>
  <c r="V2251" i="27" s="1"/>
  <c r="V3030" i="27"/>
  <c r="V3031" i="27" s="1"/>
  <c r="J2458" i="27"/>
  <c r="P2614" i="27"/>
  <c r="J3187" i="27" l="1"/>
  <c r="J2303" i="27"/>
  <c r="J535" i="27"/>
  <c r="J847" i="27"/>
  <c r="P2667" i="27"/>
  <c r="P2303" i="27"/>
  <c r="J2667" i="27"/>
  <c r="V3916" i="27"/>
  <c r="P379" i="27"/>
  <c r="P15" i="27"/>
  <c r="J899" i="27"/>
  <c r="P3499" i="27"/>
  <c r="J171" i="27"/>
  <c r="P1315" i="27"/>
  <c r="J795" i="27"/>
  <c r="V1159" i="27"/>
  <c r="P743" i="27"/>
  <c r="P2095" i="27"/>
  <c r="P1055" i="27"/>
  <c r="J2355" i="27"/>
  <c r="J2719" i="27"/>
  <c r="P2407" i="27"/>
  <c r="V15" i="27"/>
  <c r="J379" i="27"/>
  <c r="V3551" i="27"/>
  <c r="P847" i="27"/>
  <c r="J275" i="27"/>
  <c r="J1003" i="27"/>
  <c r="V951" i="27"/>
  <c r="J3812" i="27"/>
  <c r="P1263" i="27"/>
  <c r="J483" i="27"/>
  <c r="P1627" i="27"/>
  <c r="J3603" i="27"/>
  <c r="V2511" i="27"/>
  <c r="V1575" i="27"/>
  <c r="J1315" i="27"/>
  <c r="J3291" i="27"/>
  <c r="V119" i="27"/>
  <c r="V3343" i="27"/>
  <c r="V67" i="27"/>
  <c r="V1835" i="27"/>
  <c r="P3239" i="27"/>
  <c r="V1263" i="27"/>
  <c r="V4020" i="27"/>
  <c r="J1887" i="27"/>
  <c r="P3187" i="27"/>
  <c r="J2823" i="27"/>
  <c r="V1523" i="27"/>
  <c r="P275" i="27"/>
  <c r="V3135" i="27"/>
  <c r="V223" i="27"/>
  <c r="J15" i="27"/>
  <c r="P1575" i="27"/>
  <c r="V691" i="27"/>
  <c r="P1159" i="27"/>
  <c r="V899" i="27"/>
  <c r="P1783" i="27"/>
  <c r="V3968" i="27"/>
  <c r="P1679" i="27"/>
  <c r="J2251" i="27"/>
  <c r="V3447" i="27"/>
  <c r="P1471" i="27"/>
  <c r="V2719" i="27"/>
  <c r="V3187" i="27"/>
  <c r="V3291" i="27"/>
  <c r="J3083" i="27"/>
  <c r="V2979" i="27"/>
  <c r="J2563" i="27"/>
  <c r="P3395" i="27"/>
  <c r="J1835" i="27"/>
  <c r="P327" i="27"/>
  <c r="P796" i="27" s="1"/>
  <c r="P3916" i="27"/>
  <c r="V431" i="27"/>
  <c r="V2355" i="27"/>
  <c r="P1367" i="27"/>
  <c r="V379" i="27"/>
  <c r="J1263" i="27"/>
  <c r="J2147" i="27"/>
  <c r="J3031" i="27"/>
  <c r="J743" i="27"/>
  <c r="J3968" i="27"/>
  <c r="V2147" i="27"/>
  <c r="J1627" i="27"/>
  <c r="J1367" i="27"/>
  <c r="V1887" i="27"/>
  <c r="P1211" i="27"/>
  <c r="P1939" i="27"/>
  <c r="J223" i="27"/>
  <c r="J2927" i="27"/>
  <c r="J3707" i="27"/>
  <c r="P2927" i="27"/>
  <c r="P4020" i="27"/>
  <c r="P3343" i="27"/>
  <c r="J1159" i="27"/>
  <c r="J1107" i="27"/>
  <c r="J67" i="27"/>
  <c r="V2771" i="27"/>
  <c r="V1419" i="27"/>
  <c r="P223" i="27"/>
  <c r="P483" i="27"/>
  <c r="V3239" i="27"/>
  <c r="V3655" i="27"/>
  <c r="P1419" i="27"/>
  <c r="V3603" i="27"/>
  <c r="J1575" i="27"/>
  <c r="V847" i="27"/>
  <c r="V3812" i="27"/>
  <c r="J1991" i="27"/>
  <c r="P3447" i="27"/>
  <c r="P2043" i="27"/>
  <c r="V2407" i="27"/>
  <c r="V535" i="27"/>
  <c r="J2771" i="27"/>
  <c r="V1679" i="27"/>
  <c r="P3551" i="27"/>
  <c r="P67" i="27"/>
  <c r="P1731" i="27"/>
  <c r="V1783" i="27"/>
  <c r="P3135" i="27"/>
  <c r="V483" i="27"/>
  <c r="V2459" i="27"/>
  <c r="J119" i="27"/>
  <c r="J2979" i="27"/>
  <c r="J587" i="27"/>
  <c r="V327" i="27"/>
  <c r="V1315" i="27"/>
  <c r="V1627" i="27"/>
  <c r="J327" i="27"/>
  <c r="V2667" i="27"/>
  <c r="P171" i="27"/>
  <c r="P1003" i="27"/>
  <c r="P1004" i="27" s="1"/>
  <c r="J1471" i="27"/>
  <c r="P2355" i="27"/>
  <c r="P2199" i="27"/>
  <c r="J3239" i="27"/>
  <c r="V3864" i="27"/>
  <c r="P3655" i="27"/>
  <c r="P2511" i="27"/>
  <c r="P3291" i="27"/>
  <c r="P3292" i="27" s="1"/>
  <c r="P2459" i="27"/>
  <c r="P1991" i="27"/>
  <c r="P899" i="27"/>
  <c r="P1887" i="27"/>
  <c r="V1003" i="27"/>
  <c r="V275" i="27"/>
  <c r="J3864" i="27"/>
  <c r="V1991" i="27"/>
  <c r="P1107" i="27"/>
  <c r="J2615" i="27"/>
  <c r="J1731" i="27"/>
  <c r="P3864" i="27"/>
  <c r="V2615" i="27"/>
  <c r="J2095" i="27"/>
  <c r="V3395" i="27"/>
  <c r="J1783" i="27"/>
  <c r="V2875" i="27"/>
  <c r="V2095" i="27"/>
  <c r="P2823" i="27"/>
  <c r="J1523" i="27"/>
  <c r="J2199" i="27"/>
  <c r="P639" i="27"/>
  <c r="V1107" i="27"/>
  <c r="J3135" i="27"/>
  <c r="J1419" i="27"/>
  <c r="J3916" i="27"/>
  <c r="J3395" i="27"/>
  <c r="P587" i="27"/>
  <c r="J639" i="27"/>
  <c r="P3031" i="27"/>
  <c r="J1211" i="27"/>
  <c r="V3707" i="27"/>
  <c r="V2043" i="27"/>
  <c r="J4020" i="27"/>
  <c r="P3603" i="27"/>
  <c r="J431" i="27"/>
  <c r="V2199" i="27"/>
  <c r="P3707" i="27"/>
  <c r="P431" i="27"/>
  <c r="V639" i="27"/>
  <c r="V2563" i="27"/>
  <c r="J2043" i="27"/>
  <c r="J1939" i="27"/>
  <c r="J2511" i="27"/>
  <c r="V743" i="27"/>
  <c r="V587" i="27"/>
  <c r="V795" i="27"/>
  <c r="P2563" i="27"/>
  <c r="J3343" i="27"/>
  <c r="J3447" i="27"/>
  <c r="P3083" i="27"/>
  <c r="V1939" i="27"/>
  <c r="V1940" i="27" s="1"/>
  <c r="P2251" i="27"/>
  <c r="V1367" i="27"/>
  <c r="P2615" i="27"/>
  <c r="J2459" i="27"/>
  <c r="V2303" i="27"/>
  <c r="P2147" i="27"/>
  <c r="J3759" i="27"/>
  <c r="J3655" i="27"/>
  <c r="J3656" i="27" s="1"/>
  <c r="V3499" i="27"/>
  <c r="P1523" i="27"/>
  <c r="J3499" i="27"/>
  <c r="J1679" i="27"/>
  <c r="J1055" i="27"/>
  <c r="P3759" i="27"/>
  <c r="P2719" i="27"/>
  <c r="V1055" i="27"/>
  <c r="V1056" i="27" s="1"/>
  <c r="V3759" i="27"/>
  <c r="J691" i="27"/>
  <c r="V2927" i="27"/>
  <c r="P3968" i="27"/>
  <c r="V2823" i="27"/>
  <c r="J3551" i="27"/>
  <c r="P119" i="27"/>
  <c r="V1731" i="27"/>
  <c r="V1732" i="27" s="1"/>
  <c r="V1211" i="27"/>
  <c r="P2771" i="27"/>
  <c r="P1835" i="27"/>
  <c r="V1471" i="27"/>
  <c r="J2407" i="27"/>
  <c r="J2875" i="27"/>
  <c r="V171" i="27"/>
  <c r="P3812" i="27"/>
  <c r="P3813" i="27" s="1"/>
  <c r="J951" i="27"/>
  <c r="P691" i="27"/>
  <c r="J2512" i="27" l="1"/>
  <c r="J432" i="27"/>
  <c r="J2148" i="27"/>
  <c r="V68" i="27"/>
  <c r="P744" i="27"/>
  <c r="P120" i="27"/>
  <c r="J3760" i="27"/>
  <c r="J1940" i="27"/>
  <c r="P3604" i="27"/>
  <c r="J3396" i="27"/>
  <c r="J2200" i="27"/>
  <c r="V2616" i="27"/>
  <c r="V1004" i="27"/>
  <c r="P2512" i="27"/>
  <c r="P172" i="27"/>
  <c r="J120" i="27"/>
  <c r="V1680" i="27"/>
  <c r="V3813" i="27"/>
  <c r="P224" i="27"/>
  <c r="P2928" i="27"/>
  <c r="V2252" i="27"/>
  <c r="J1264" i="27"/>
  <c r="P3396" i="27"/>
  <c r="V3448" i="27"/>
  <c r="P1160" i="27"/>
  <c r="J2824" i="27"/>
  <c r="V3344" i="27"/>
  <c r="J484" i="27"/>
  <c r="J380" i="27"/>
  <c r="V1160" i="27"/>
  <c r="V3917" i="27"/>
  <c r="P640" i="27"/>
  <c r="P3552" i="27"/>
  <c r="J1836" i="27"/>
  <c r="P1628" i="27"/>
  <c r="V3552" i="27"/>
  <c r="P380" i="27"/>
  <c r="V172" i="27"/>
  <c r="V173" i="27" s="1"/>
  <c r="P2720" i="27"/>
  <c r="P3084" i="27"/>
  <c r="J2876" i="27"/>
  <c r="J3552" i="27"/>
  <c r="P3760" i="27"/>
  <c r="P2148" i="27"/>
  <c r="J3448" i="27"/>
  <c r="J2044" i="27"/>
  <c r="J4021" i="27"/>
  <c r="P2876" i="27"/>
  <c r="J1524" i="27"/>
  <c r="P3865" i="27"/>
  <c r="P1888" i="27"/>
  <c r="P3656" i="27"/>
  <c r="V2668" i="27"/>
  <c r="V2460" i="27"/>
  <c r="J2772" i="27"/>
  <c r="V848" i="27"/>
  <c r="V1420" i="27"/>
  <c r="J3708" i="27"/>
  <c r="J1368" i="27"/>
  <c r="V380" i="27"/>
  <c r="J2564" i="27"/>
  <c r="J2252" i="27"/>
  <c r="V692" i="27"/>
  <c r="P3188" i="27"/>
  <c r="V120" i="27"/>
  <c r="P1264" i="27"/>
  <c r="V16" i="27"/>
  <c r="J796" i="27"/>
  <c r="J2668" i="27"/>
  <c r="P1472" i="27"/>
  <c r="J2408" i="27"/>
  <c r="V2824" i="27"/>
  <c r="J1056" i="27"/>
  <c r="V2304" i="27"/>
  <c r="J3344" i="27"/>
  <c r="V2564" i="27"/>
  <c r="V2044" i="27"/>
  <c r="J2304" i="27"/>
  <c r="P2824" i="27"/>
  <c r="J1732" i="27"/>
  <c r="P900" i="27"/>
  <c r="V3865" i="27"/>
  <c r="J328" i="27"/>
  <c r="V484" i="27"/>
  <c r="J1576" i="27"/>
  <c r="V2772" i="27"/>
  <c r="J2928" i="27"/>
  <c r="J1628" i="27"/>
  <c r="P1368" i="27"/>
  <c r="V2980" i="27"/>
  <c r="P1680" i="27"/>
  <c r="P1576" i="27"/>
  <c r="J1888" i="27"/>
  <c r="J3292" i="27"/>
  <c r="J3813" i="27"/>
  <c r="P2408" i="27"/>
  <c r="P1316" i="27"/>
  <c r="P2304" i="27"/>
  <c r="V276" i="27"/>
  <c r="J1992" i="27"/>
  <c r="J536" i="27"/>
  <c r="V1524" i="27"/>
  <c r="P3969" i="27"/>
  <c r="J1680" i="27"/>
  <c r="J2460" i="27"/>
  <c r="P2564" i="27"/>
  <c r="V640" i="27"/>
  <c r="V3708" i="27"/>
  <c r="J3917" i="27"/>
  <c r="V2096" i="27"/>
  <c r="J2616" i="27"/>
  <c r="P1992" i="27"/>
  <c r="J3240" i="27"/>
  <c r="V1628" i="27"/>
  <c r="P3136" i="27"/>
  <c r="V2408" i="27"/>
  <c r="V536" i="27"/>
  <c r="V3604" i="27"/>
  <c r="J68" i="27"/>
  <c r="J224" i="27"/>
  <c r="V2148" i="27"/>
  <c r="V2356" i="27"/>
  <c r="J3084" i="27"/>
  <c r="J16" i="27"/>
  <c r="V4021" i="27"/>
  <c r="J1316" i="27"/>
  <c r="V952" i="27"/>
  <c r="J2720" i="27"/>
  <c r="J172" i="27"/>
  <c r="P2668" i="27"/>
  <c r="P588" i="27"/>
  <c r="P484" i="27"/>
  <c r="V900" i="27"/>
  <c r="V1472" i="27"/>
  <c r="P1836" i="27"/>
  <c r="V2928" i="27"/>
  <c r="J3500" i="27"/>
  <c r="P2616" i="27"/>
  <c r="V796" i="27"/>
  <c r="P432" i="27"/>
  <c r="J1212" i="27"/>
  <c r="J1420" i="27"/>
  <c r="V2876" i="27"/>
  <c r="P1108" i="27"/>
  <c r="P2460" i="27"/>
  <c r="P2200" i="27"/>
  <c r="V1316" i="27"/>
  <c r="V1784" i="27"/>
  <c r="V1057" i="27" s="1"/>
  <c r="V3084" i="27"/>
  <c r="P1420" i="27"/>
  <c r="J1108" i="27"/>
  <c r="P1940" i="27"/>
  <c r="J3969" i="27"/>
  <c r="V432" i="27"/>
  <c r="V3292" i="27"/>
  <c r="J848" i="27"/>
  <c r="V224" i="27"/>
  <c r="V1264" i="27"/>
  <c r="V1576" i="27"/>
  <c r="J1004" i="27"/>
  <c r="J2356" i="27"/>
  <c r="P3500" i="27"/>
  <c r="V3032" i="27"/>
  <c r="J2096" i="27"/>
  <c r="P4021" i="27"/>
  <c r="P692" i="27"/>
  <c r="P2772" i="27"/>
  <c r="J692" i="27"/>
  <c r="P1524" i="27"/>
  <c r="V1368" i="27"/>
  <c r="V1369" i="27" s="1"/>
  <c r="V588" i="27"/>
  <c r="P3708" i="27"/>
  <c r="P3032" i="27"/>
  <c r="J3136" i="27"/>
  <c r="J1784" i="27"/>
  <c r="V1992" i="27"/>
  <c r="P536" i="27"/>
  <c r="P2356" i="27"/>
  <c r="V328" i="27"/>
  <c r="P1732" i="27"/>
  <c r="P2044" i="27"/>
  <c r="V3656" i="27"/>
  <c r="J1160" i="27"/>
  <c r="P1212" i="27"/>
  <c r="J744" i="27"/>
  <c r="P3917" i="27"/>
  <c r="V3188" i="27"/>
  <c r="V3969" i="27"/>
  <c r="V3136" i="27"/>
  <c r="P3240" i="27"/>
  <c r="V2512" i="27"/>
  <c r="J276" i="27"/>
  <c r="P1056" i="27"/>
  <c r="J900" i="27"/>
  <c r="P952" i="27"/>
  <c r="J2980" i="27"/>
  <c r="J952" i="27"/>
  <c r="V1212" i="27"/>
  <c r="V3760" i="27"/>
  <c r="V3500" i="27"/>
  <c r="P2252" i="27"/>
  <c r="V744" i="27"/>
  <c r="V2200" i="27"/>
  <c r="J640" i="27"/>
  <c r="V1108" i="27"/>
  <c r="V3396" i="27"/>
  <c r="J3865" i="27"/>
  <c r="P2980" i="27"/>
  <c r="P2981" i="27" s="1"/>
  <c r="J1472" i="27"/>
  <c r="J588" i="27"/>
  <c r="P68" i="27"/>
  <c r="P3448" i="27"/>
  <c r="V3240" i="27"/>
  <c r="P3344" i="27"/>
  <c r="V1888" i="27"/>
  <c r="J3032" i="27"/>
  <c r="J3033" i="27" s="1"/>
  <c r="P328" i="27"/>
  <c r="V2720" i="27"/>
  <c r="P1784" i="27"/>
  <c r="P276" i="27"/>
  <c r="V1836" i="27"/>
  <c r="J3604" i="27"/>
  <c r="P848" i="27"/>
  <c r="P2096" i="27"/>
  <c r="P2097" i="27" s="1"/>
  <c r="P16" i="27"/>
  <c r="J3188" i="27"/>
  <c r="J901" i="27" l="1"/>
  <c r="V797" i="27"/>
  <c r="V485" i="27"/>
  <c r="P3397" i="27"/>
  <c r="V1889" i="27"/>
  <c r="J3866" i="27"/>
  <c r="V3761" i="27"/>
  <c r="P1057" i="27"/>
  <c r="J745" i="27"/>
  <c r="P537" i="27"/>
  <c r="P1525" i="27"/>
  <c r="P3501" i="27"/>
  <c r="V433" i="27"/>
  <c r="P2201" i="27"/>
  <c r="P2617" i="27"/>
  <c r="P2669" i="27"/>
  <c r="V2357" i="27"/>
  <c r="V1629" i="27"/>
  <c r="P2565" i="27"/>
  <c r="P1681" i="27"/>
  <c r="J329" i="27"/>
  <c r="J3345" i="27"/>
  <c r="J2669" i="27"/>
  <c r="J2565" i="27"/>
  <c r="V2669" i="27"/>
  <c r="J3449" i="27"/>
  <c r="P381" i="27"/>
  <c r="V1161" i="27"/>
  <c r="J1265" i="27"/>
  <c r="P2513" i="27"/>
  <c r="P121" i="27"/>
  <c r="V3501" i="27"/>
  <c r="P589" i="27"/>
  <c r="P1577" i="27"/>
  <c r="J2045" i="27"/>
  <c r="J3605" i="27"/>
  <c r="V1213" i="27"/>
  <c r="J277" i="27"/>
  <c r="P1213" i="27"/>
  <c r="V1993" i="27"/>
  <c r="J693" i="27"/>
  <c r="J2357" i="27"/>
  <c r="J3970" i="27"/>
  <c r="P2461" i="27"/>
  <c r="J3501" i="27"/>
  <c r="J173" i="27"/>
  <c r="V2149" i="27"/>
  <c r="J3241" i="27"/>
  <c r="J2461" i="27"/>
  <c r="P2305" i="27"/>
  <c r="V2981" i="27"/>
  <c r="V3866" i="27"/>
  <c r="V2305" i="27"/>
  <c r="J797" i="27"/>
  <c r="V381" i="27"/>
  <c r="P3657" i="27"/>
  <c r="P2149" i="27"/>
  <c r="V3553" i="27"/>
  <c r="J381" i="27"/>
  <c r="V2253" i="27"/>
  <c r="V1005" i="27"/>
  <c r="P745" i="27"/>
  <c r="P2357" i="27"/>
  <c r="P3137" i="27"/>
  <c r="V2565" i="27"/>
  <c r="P173" i="27"/>
  <c r="V3397" i="27"/>
  <c r="V1109" i="27"/>
  <c r="V2513" i="27"/>
  <c r="J1161" i="27"/>
  <c r="J1785" i="27"/>
  <c r="P2773" i="27"/>
  <c r="J1005" i="27"/>
  <c r="P1941" i="27"/>
  <c r="P1109" i="27"/>
  <c r="V2929" i="27"/>
  <c r="J2721" i="27"/>
  <c r="J225" i="27"/>
  <c r="P1993" i="27"/>
  <c r="J1681" i="27"/>
  <c r="P1317" i="27"/>
  <c r="P1369" i="27"/>
  <c r="P901" i="27"/>
  <c r="J1057" i="27"/>
  <c r="V17" i="27"/>
  <c r="J1369" i="27"/>
  <c r="P1889" i="27"/>
  <c r="P3761" i="27"/>
  <c r="P1629" i="27"/>
  <c r="J485" i="27"/>
  <c r="P2929" i="27"/>
  <c r="V2617" i="27"/>
  <c r="V69" i="27"/>
  <c r="V3033" i="27"/>
  <c r="V641" i="27"/>
  <c r="V3918" i="27"/>
  <c r="P3345" i="27"/>
  <c r="V3241" i="27"/>
  <c r="P277" i="27"/>
  <c r="J2981" i="27"/>
  <c r="V3657" i="27"/>
  <c r="P693" i="27"/>
  <c r="J1109" i="27"/>
  <c r="V2877" i="27"/>
  <c r="P1837" i="27"/>
  <c r="V953" i="27"/>
  <c r="J69" i="27"/>
  <c r="J2617" i="27"/>
  <c r="P3970" i="27"/>
  <c r="P2409" i="27"/>
  <c r="P2098" i="27" s="1"/>
  <c r="J1629" i="27"/>
  <c r="J1733" i="27"/>
  <c r="V2825" i="27"/>
  <c r="P1265" i="27"/>
  <c r="J3709" i="27"/>
  <c r="P3866" i="27"/>
  <c r="J3553" i="27"/>
  <c r="J1837" i="27"/>
  <c r="V3345" i="27"/>
  <c r="P225" i="27"/>
  <c r="J2201" i="27"/>
  <c r="J2149" i="27"/>
  <c r="V3293" i="27"/>
  <c r="J3085" i="27"/>
  <c r="V277" i="27"/>
  <c r="V1941" i="27"/>
  <c r="V2461" i="27"/>
  <c r="P849" i="27"/>
  <c r="V1837" i="27"/>
  <c r="J953" i="27"/>
  <c r="P3449" i="27"/>
  <c r="J641" i="27"/>
  <c r="P3241" i="27"/>
  <c r="J3137" i="27"/>
  <c r="V1577" i="27"/>
  <c r="P1785" i="27"/>
  <c r="P69" i="27"/>
  <c r="V2201" i="27"/>
  <c r="J433" i="27"/>
  <c r="V3137" i="27"/>
  <c r="P2045" i="27"/>
  <c r="P3033" i="27"/>
  <c r="P4022" i="27"/>
  <c r="V1265" i="27"/>
  <c r="P1421" i="27"/>
  <c r="J1421" i="27"/>
  <c r="V1473" i="27"/>
  <c r="J1317" i="27"/>
  <c r="V3605" i="27"/>
  <c r="V2097" i="27"/>
  <c r="V1525" i="27"/>
  <c r="J3814" i="27"/>
  <c r="J2929" i="27"/>
  <c r="P2825" i="27"/>
  <c r="J2409" i="27"/>
  <c r="V121" i="27"/>
  <c r="V1421" i="27"/>
  <c r="J1525" i="27"/>
  <c r="J2877" i="27"/>
  <c r="P3553" i="27"/>
  <c r="J2825" i="27"/>
  <c r="V3814" i="27"/>
  <c r="J3397" i="27"/>
  <c r="P3293" i="27"/>
  <c r="J3189" i="27"/>
  <c r="J589" i="27"/>
  <c r="V745" i="27"/>
  <c r="P3814" i="27"/>
  <c r="V3970" i="27"/>
  <c r="P1733" i="27"/>
  <c r="P3709" i="27"/>
  <c r="J2097" i="27"/>
  <c r="V225" i="27"/>
  <c r="V3085" i="27"/>
  <c r="J1213" i="27"/>
  <c r="V901" i="27"/>
  <c r="V4022" i="27"/>
  <c r="V537" i="27"/>
  <c r="J3918" i="27"/>
  <c r="J537" i="27"/>
  <c r="J3293" i="27"/>
  <c r="V2773" i="27"/>
  <c r="J2305" i="27"/>
  <c r="P1473" i="27"/>
  <c r="P3189" i="27"/>
  <c r="V849" i="27"/>
  <c r="P2877" i="27"/>
  <c r="P3085" i="27"/>
  <c r="P641" i="27"/>
  <c r="P1161" i="27"/>
  <c r="V1681" i="27"/>
  <c r="P3605" i="27"/>
  <c r="V1733" i="27"/>
  <c r="P3918" i="27"/>
  <c r="V1317" i="27"/>
  <c r="J2253" i="27"/>
  <c r="J3761" i="27"/>
  <c r="V2721" i="27"/>
  <c r="P17" i="27"/>
  <c r="P329" i="27"/>
  <c r="J1473" i="27"/>
  <c r="P2253" i="27"/>
  <c r="P2254" i="27" s="1"/>
  <c r="P953" i="27"/>
  <c r="V3189" i="27"/>
  <c r="V329" i="27"/>
  <c r="V589" i="27"/>
  <c r="J2513" i="27"/>
  <c r="J849" i="27"/>
  <c r="V1785" i="27"/>
  <c r="V174" i="27" s="1"/>
  <c r="P433" i="27"/>
  <c r="P434" i="27" s="1"/>
  <c r="P485" i="27"/>
  <c r="J17" i="27"/>
  <c r="V2409" i="27"/>
  <c r="V3709" i="27"/>
  <c r="J1993" i="27"/>
  <c r="J1889" i="27"/>
  <c r="J1577" i="27"/>
  <c r="V2045" i="27"/>
  <c r="V2046" i="27" s="1"/>
  <c r="P1005" i="27"/>
  <c r="V693" i="27"/>
  <c r="J2773" i="27"/>
  <c r="J4022" i="27"/>
  <c r="P2721" i="27"/>
  <c r="P2722" i="27" s="1"/>
  <c r="J3657" i="27"/>
  <c r="V3449" i="27"/>
  <c r="V3450" i="27" s="1"/>
  <c r="J121" i="27"/>
  <c r="J1941" i="27"/>
  <c r="P797" i="27"/>
  <c r="J122" i="27" l="1"/>
  <c r="J1578" i="27"/>
  <c r="P3919" i="27"/>
  <c r="V850" i="27"/>
  <c r="V538" i="27"/>
  <c r="P1734" i="27"/>
  <c r="J3398" i="27"/>
  <c r="J2410" i="27"/>
  <c r="V1474" i="27"/>
  <c r="J434" i="27"/>
  <c r="P3450" i="27"/>
  <c r="V3294" i="27"/>
  <c r="J3554" i="27"/>
  <c r="P3971" i="27"/>
  <c r="V3658" i="27"/>
  <c r="V70" i="27"/>
  <c r="V18" i="27"/>
  <c r="J2722" i="27"/>
  <c r="V2514" i="27"/>
  <c r="P746" i="27"/>
  <c r="J798" i="27"/>
  <c r="J174" i="27"/>
  <c r="J278" i="27"/>
  <c r="P2514" i="27"/>
  <c r="J3346" i="27"/>
  <c r="P2202" i="27"/>
  <c r="J3867" i="27"/>
  <c r="J1474" i="27"/>
  <c r="V1734" i="27"/>
  <c r="P3190" i="27"/>
  <c r="V3971" i="27"/>
  <c r="V3815" i="27"/>
  <c r="P2826" i="27"/>
  <c r="J1422" i="27"/>
  <c r="V2202" i="27"/>
  <c r="J954" i="27"/>
  <c r="J902" i="27"/>
  <c r="P3867" i="27"/>
  <c r="J2618" i="27"/>
  <c r="J2982" i="27"/>
  <c r="V2618" i="27"/>
  <c r="J1058" i="27"/>
  <c r="V2930" i="27"/>
  <c r="V1110" i="27"/>
  <c r="V1006" i="27"/>
  <c r="V2306" i="27"/>
  <c r="J3502" i="27"/>
  <c r="V1214" i="27"/>
  <c r="J1266" i="27"/>
  <c r="J330" i="27"/>
  <c r="V434" i="27"/>
  <c r="V1890" i="27"/>
  <c r="J3658" i="27"/>
  <c r="J1890" i="27"/>
  <c r="J850" i="27"/>
  <c r="P330" i="27"/>
  <c r="P3606" i="27"/>
  <c r="P1474" i="27"/>
  <c r="V902" i="27"/>
  <c r="P3815" i="27"/>
  <c r="J2826" i="27"/>
  <c r="J2930" i="27"/>
  <c r="P1422" i="27"/>
  <c r="P70" i="27"/>
  <c r="V1838" i="27"/>
  <c r="J3034" i="27"/>
  <c r="J3710" i="27"/>
  <c r="J70" i="27"/>
  <c r="P278" i="27"/>
  <c r="P2930" i="27"/>
  <c r="P902" i="27"/>
  <c r="P1110" i="27"/>
  <c r="V3398" i="27"/>
  <c r="V2254" i="27"/>
  <c r="V3867" i="27"/>
  <c r="P2462" i="27"/>
  <c r="J3606" i="27"/>
  <c r="V1162" i="27"/>
  <c r="P1682" i="27"/>
  <c r="P3502" i="27"/>
  <c r="P3398" i="27"/>
  <c r="J1994" i="27"/>
  <c r="J2514" i="27"/>
  <c r="P18" i="27"/>
  <c r="V1682" i="27"/>
  <c r="J2306" i="27"/>
  <c r="J1214" i="27"/>
  <c r="V746" i="27"/>
  <c r="P3554" i="27"/>
  <c r="J3815" i="27"/>
  <c r="V1266" i="27"/>
  <c r="P1786" i="27"/>
  <c r="P850" i="27"/>
  <c r="J2150" i="27"/>
  <c r="P1266" i="27"/>
  <c r="V954" i="27"/>
  <c r="V3242" i="27"/>
  <c r="J486" i="27"/>
  <c r="P1370" i="27"/>
  <c r="P1942" i="27"/>
  <c r="P174" i="27"/>
  <c r="J382" i="27"/>
  <c r="V2982" i="27"/>
  <c r="J3971" i="27"/>
  <c r="J2046" i="27"/>
  <c r="P382" i="27"/>
  <c r="P2566" i="27"/>
  <c r="P1526" i="27"/>
  <c r="V486" i="27"/>
  <c r="V590" i="27"/>
  <c r="V2722" i="27"/>
  <c r="P1162" i="27"/>
  <c r="V2774" i="27"/>
  <c r="V3086" i="27"/>
  <c r="J590" i="27"/>
  <c r="J2878" i="27"/>
  <c r="V1526" i="27"/>
  <c r="P4023" i="27"/>
  <c r="V1578" i="27"/>
  <c r="V2462" i="27"/>
  <c r="J2202" i="27"/>
  <c r="V2826" i="27"/>
  <c r="P1838" i="27"/>
  <c r="P3346" i="27"/>
  <c r="P1630" i="27"/>
  <c r="P1318" i="27"/>
  <c r="J1006" i="27"/>
  <c r="V2566" i="27"/>
  <c r="V3554" i="27"/>
  <c r="P2306" i="27"/>
  <c r="J2358" i="27"/>
  <c r="P1578" i="27"/>
  <c r="J3450" i="27"/>
  <c r="V1630" i="27"/>
  <c r="P538" i="27"/>
  <c r="V798" i="27"/>
  <c r="J4023" i="27"/>
  <c r="J2774" i="27"/>
  <c r="V2410" i="27"/>
  <c r="V2047" i="27" s="1"/>
  <c r="V4023" i="27"/>
  <c r="V330" i="27"/>
  <c r="J3762" i="27"/>
  <c r="P642" i="27"/>
  <c r="J3294" i="27"/>
  <c r="V226" i="27"/>
  <c r="J3190" i="27"/>
  <c r="J1526" i="27"/>
  <c r="V2098" i="27"/>
  <c r="P3034" i="27"/>
  <c r="J3138" i="27"/>
  <c r="V1942" i="27"/>
  <c r="P226" i="27"/>
  <c r="J1734" i="27"/>
  <c r="V2878" i="27"/>
  <c r="V3919" i="27"/>
  <c r="P3762" i="27"/>
  <c r="J1682" i="27"/>
  <c r="P2774" i="27"/>
  <c r="P3138" i="27"/>
  <c r="P2150" i="27"/>
  <c r="J2462" i="27"/>
  <c r="J694" i="27"/>
  <c r="P590" i="27"/>
  <c r="V2670" i="27"/>
  <c r="V2358" i="27"/>
  <c r="J746" i="27"/>
  <c r="V1370" i="27"/>
  <c r="V3710" i="27"/>
  <c r="P798" i="27"/>
  <c r="V694" i="27"/>
  <c r="J18" i="27"/>
  <c r="V3190" i="27"/>
  <c r="J2254" i="27"/>
  <c r="P3086" i="27"/>
  <c r="J538" i="27"/>
  <c r="J2098" i="27"/>
  <c r="V1422" i="27"/>
  <c r="V3606" i="27"/>
  <c r="P2046" i="27"/>
  <c r="P3242" i="27"/>
  <c r="V278" i="27"/>
  <c r="V3346" i="27"/>
  <c r="J1630" i="27"/>
  <c r="J1110" i="27"/>
  <c r="V642" i="27"/>
  <c r="P1890" i="27"/>
  <c r="P1994" i="27"/>
  <c r="J1786" i="27"/>
  <c r="P2358" i="27"/>
  <c r="P3658" i="27"/>
  <c r="J3242" i="27"/>
  <c r="V1994" i="27"/>
  <c r="V3502" i="27"/>
  <c r="J2566" i="27"/>
  <c r="P2670" i="27"/>
  <c r="P1058" i="27"/>
  <c r="V1786" i="27"/>
  <c r="J1942" i="27"/>
  <c r="P1006" i="27"/>
  <c r="P486" i="27"/>
  <c r="P954" i="27"/>
  <c r="V1318" i="27"/>
  <c r="P2878" i="27"/>
  <c r="J3919" i="27"/>
  <c r="P3710" i="27"/>
  <c r="P3294" i="27"/>
  <c r="V122" i="27"/>
  <c r="J1318" i="27"/>
  <c r="V3138" i="27"/>
  <c r="J642" i="27"/>
  <c r="J3086" i="27"/>
  <c r="J1838" i="27"/>
  <c r="P2410" i="27"/>
  <c r="P694" i="27"/>
  <c r="P695" i="27" s="1"/>
  <c r="V3034" i="27"/>
  <c r="J1370" i="27"/>
  <c r="J226" i="27"/>
  <c r="J1162" i="27"/>
  <c r="P2982" i="27"/>
  <c r="V382" i="27"/>
  <c r="V2150" i="27"/>
  <c r="P1214" i="27"/>
  <c r="P1215" i="27" s="1"/>
  <c r="P122" i="27"/>
  <c r="J2670" i="27"/>
  <c r="P2618" i="27"/>
  <c r="P2619" i="27" s="1"/>
  <c r="V3762" i="27"/>
  <c r="V3763" i="27" s="1"/>
  <c r="V1058" i="27"/>
  <c r="V1059" i="27" s="1"/>
  <c r="J2671" i="27" l="1"/>
  <c r="J1371" i="27"/>
  <c r="J123" i="27"/>
  <c r="J1579" i="27"/>
  <c r="J227" i="27"/>
  <c r="V3139" i="27"/>
  <c r="P955" i="27"/>
  <c r="V3503" i="27"/>
  <c r="V643" i="27"/>
  <c r="V1423" i="27"/>
  <c r="P799" i="27"/>
  <c r="J695" i="27"/>
  <c r="V2879" i="27"/>
  <c r="J3191" i="27"/>
  <c r="J2775" i="27"/>
  <c r="J2359" i="27"/>
  <c r="P1839" i="27"/>
  <c r="J591" i="27"/>
  <c r="P1527" i="27"/>
  <c r="P1943" i="27"/>
  <c r="P1787" i="27"/>
  <c r="P19" i="27"/>
  <c r="J3607" i="27"/>
  <c r="P279" i="27"/>
  <c r="J2827" i="27"/>
  <c r="J3659" i="27"/>
  <c r="V2307" i="27"/>
  <c r="P3868" i="27"/>
  <c r="J175" i="27"/>
  <c r="P3972" i="27"/>
  <c r="P1735" i="27"/>
  <c r="J1319" i="27"/>
  <c r="P487" i="27"/>
  <c r="V1995" i="27"/>
  <c r="J1111" i="27"/>
  <c r="J2099" i="27"/>
  <c r="V3711" i="27"/>
  <c r="J2463" i="27"/>
  <c r="J1735" i="27"/>
  <c r="V227" i="27"/>
  <c r="J4024" i="27"/>
  <c r="P2307" i="27"/>
  <c r="V2827" i="27"/>
  <c r="V3087" i="27"/>
  <c r="P2567" i="27"/>
  <c r="P1371" i="27"/>
  <c r="V1267" i="27"/>
  <c r="J2515" i="27"/>
  <c r="P2463" i="27"/>
  <c r="J71" i="27"/>
  <c r="P3816" i="27"/>
  <c r="V1007" i="27"/>
  <c r="J903" i="27"/>
  <c r="V1735" i="27"/>
  <c r="J799" i="27"/>
  <c r="J3555" i="27"/>
  <c r="V539" i="27"/>
  <c r="P123" i="27"/>
  <c r="V3035" i="27"/>
  <c r="V123" i="27"/>
  <c r="P1007" i="27"/>
  <c r="J3243" i="27"/>
  <c r="J1631" i="27"/>
  <c r="J539" i="27"/>
  <c r="V3451" i="27"/>
  <c r="P2151" i="27"/>
  <c r="P227" i="27"/>
  <c r="J3295" i="27"/>
  <c r="V3555" i="27"/>
  <c r="J2203" i="27"/>
  <c r="V2775" i="27"/>
  <c r="P383" i="27"/>
  <c r="J487" i="27"/>
  <c r="J3816" i="27"/>
  <c r="J1995" i="27"/>
  <c r="V3868" i="27"/>
  <c r="J3711" i="27"/>
  <c r="V903" i="27"/>
  <c r="V1891" i="27"/>
  <c r="V1111" i="27"/>
  <c r="J955" i="27"/>
  <c r="J1475" i="27"/>
  <c r="P747" i="27"/>
  <c r="V3295" i="27"/>
  <c r="V851" i="27"/>
  <c r="P3295" i="27"/>
  <c r="J1943" i="27"/>
  <c r="P3659" i="27"/>
  <c r="V3347" i="27"/>
  <c r="P3087" i="27"/>
  <c r="V1371" i="27"/>
  <c r="P3139" i="27"/>
  <c r="V1943" i="27"/>
  <c r="P643" i="27"/>
  <c r="V799" i="27"/>
  <c r="V2567" i="27"/>
  <c r="V2463" i="27"/>
  <c r="P1163" i="27"/>
  <c r="J2047" i="27"/>
  <c r="V3243" i="27"/>
  <c r="P3555" i="27"/>
  <c r="V2255" i="27"/>
  <c r="J3035" i="27"/>
  <c r="P1475" i="27"/>
  <c r="V435" i="27"/>
  <c r="V2931" i="27"/>
  <c r="V2203" i="27"/>
  <c r="J3868" i="27"/>
  <c r="V2515" i="27"/>
  <c r="P3451" i="27"/>
  <c r="P3920" i="27"/>
  <c r="V2151" i="27"/>
  <c r="P2411" i="27"/>
  <c r="P3191" i="27"/>
  <c r="P3711" i="27"/>
  <c r="V1787" i="27"/>
  <c r="P2359" i="27"/>
  <c r="V279" i="27"/>
  <c r="J2255" i="27"/>
  <c r="J747" i="27"/>
  <c r="P2775" i="27"/>
  <c r="J3139" i="27"/>
  <c r="J3763" i="27"/>
  <c r="P539" i="27"/>
  <c r="J1007" i="27"/>
  <c r="V1579" i="27"/>
  <c r="V2723" i="27"/>
  <c r="J3972" i="27"/>
  <c r="V955" i="27"/>
  <c r="V747" i="27"/>
  <c r="P3399" i="27"/>
  <c r="V3399" i="27"/>
  <c r="V1839" i="27"/>
  <c r="P3607" i="27"/>
  <c r="J331" i="27"/>
  <c r="J1059" i="27"/>
  <c r="J1423" i="27"/>
  <c r="P2203" i="27"/>
  <c r="J2723" i="27"/>
  <c r="J435" i="27"/>
  <c r="P2255" i="27"/>
  <c r="V383" i="27"/>
  <c r="J1839" i="27"/>
  <c r="J3920" i="27"/>
  <c r="P1059" i="27"/>
  <c r="J1787" i="27"/>
  <c r="P3243" i="27"/>
  <c r="V3191" i="27"/>
  <c r="V2359" i="27"/>
  <c r="J1683" i="27"/>
  <c r="P3035" i="27"/>
  <c r="V331" i="27"/>
  <c r="V1631" i="27"/>
  <c r="P1319" i="27"/>
  <c r="P4024" i="27"/>
  <c r="V591" i="27"/>
  <c r="V2983" i="27"/>
  <c r="P1267" i="27"/>
  <c r="J1215" i="27"/>
  <c r="P3503" i="27"/>
  <c r="P1111" i="27"/>
  <c r="P71" i="27"/>
  <c r="P1216" i="27" s="1"/>
  <c r="P331" i="27"/>
  <c r="J1267" i="27"/>
  <c r="V2619" i="27"/>
  <c r="P2827" i="27"/>
  <c r="J3347" i="27"/>
  <c r="V19" i="27"/>
  <c r="V1475" i="27"/>
  <c r="P435" i="27"/>
  <c r="P2983" i="27"/>
  <c r="J3087" i="27"/>
  <c r="P2879" i="27"/>
  <c r="P2671" i="27"/>
  <c r="P1995" i="27"/>
  <c r="P2047" i="27"/>
  <c r="J19" i="27"/>
  <c r="V2671" i="27"/>
  <c r="P3763" i="27"/>
  <c r="V2099" i="27"/>
  <c r="V4024" i="27"/>
  <c r="J3451" i="27"/>
  <c r="P1631" i="27"/>
  <c r="V1527" i="27"/>
  <c r="P2723" i="27"/>
  <c r="J383" i="27"/>
  <c r="J2151" i="27"/>
  <c r="J2307" i="27"/>
  <c r="P1683" i="27"/>
  <c r="P903" i="27"/>
  <c r="P1423" i="27"/>
  <c r="J851" i="27"/>
  <c r="V1215" i="27"/>
  <c r="J2983" i="27"/>
  <c r="V3816" i="27"/>
  <c r="P2515" i="27"/>
  <c r="V71" i="27"/>
  <c r="V1060" i="27" s="1"/>
  <c r="J2411" i="27"/>
  <c r="P2099" i="27"/>
  <c r="P2100" i="27" s="1"/>
  <c r="J1163" i="27"/>
  <c r="J643" i="27"/>
  <c r="V1319" i="27"/>
  <c r="J2567" i="27"/>
  <c r="P1891" i="27"/>
  <c r="V3607" i="27"/>
  <c r="V695" i="27"/>
  <c r="P591" i="27"/>
  <c r="P592" i="27" s="1"/>
  <c r="V3920" i="27"/>
  <c r="J1527" i="27"/>
  <c r="V2411" i="27"/>
  <c r="P1579" i="27"/>
  <c r="P1580" i="27" s="1"/>
  <c r="P3347" i="27"/>
  <c r="J2879" i="27"/>
  <c r="V487" i="27"/>
  <c r="P175" i="27"/>
  <c r="P176" i="27" s="1"/>
  <c r="P851" i="27"/>
  <c r="V1683" i="27"/>
  <c r="V1684" i="27" s="1"/>
  <c r="V1163" i="27"/>
  <c r="P2931" i="27"/>
  <c r="P2932" i="27" s="1"/>
  <c r="J2931" i="27"/>
  <c r="J1891" i="27"/>
  <c r="J3503" i="27"/>
  <c r="J2619" i="27"/>
  <c r="V3972" i="27"/>
  <c r="V3973" i="27" s="1"/>
  <c r="J279" i="27"/>
  <c r="J280" i="27" s="1"/>
  <c r="V3659" i="27"/>
  <c r="J3399" i="27"/>
  <c r="V175" i="27"/>
  <c r="V176" i="27" s="1"/>
  <c r="J2620" i="27" l="1"/>
  <c r="J1372" i="27"/>
  <c r="J2932" i="27"/>
  <c r="J228" i="27"/>
  <c r="J3400" i="27"/>
  <c r="V3660" i="27"/>
  <c r="V1164" i="27"/>
  <c r="V2412" i="27"/>
  <c r="V2776" i="27"/>
  <c r="V1372" i="27"/>
  <c r="V1320" i="27"/>
  <c r="J2984" i="27"/>
  <c r="J384" i="27"/>
  <c r="V2672" i="27"/>
  <c r="P332" i="27"/>
  <c r="P4025" i="27"/>
  <c r="P3244" i="27"/>
  <c r="J2724" i="27"/>
  <c r="P3400" i="27"/>
  <c r="J3764" i="27"/>
  <c r="P3712" i="27"/>
  <c r="J3869" i="27"/>
  <c r="V3244" i="27"/>
  <c r="P3140" i="27"/>
  <c r="V904" i="27"/>
  <c r="J2204" i="27"/>
  <c r="J3244" i="27"/>
  <c r="J800" i="27"/>
  <c r="V1268" i="27"/>
  <c r="J1736" i="27"/>
  <c r="J2828" i="27"/>
  <c r="P1840" i="27"/>
  <c r="V644" i="27"/>
  <c r="J1528" i="27"/>
  <c r="J644" i="27"/>
  <c r="V1216" i="27"/>
  <c r="P2724" i="27"/>
  <c r="J20" i="27"/>
  <c r="P436" i="27"/>
  <c r="P72" i="27"/>
  <c r="P1320" i="27"/>
  <c r="J1788" i="27"/>
  <c r="P2204" i="27"/>
  <c r="V748" i="27"/>
  <c r="J3140" i="27"/>
  <c r="P3192" i="27"/>
  <c r="V2204" i="27"/>
  <c r="J2048" i="27"/>
  <c r="V852" i="27"/>
  <c r="J3712" i="27"/>
  <c r="V3556" i="27"/>
  <c r="P1008" i="27"/>
  <c r="V1736" i="27"/>
  <c r="P1372" i="27"/>
  <c r="J2464" i="27"/>
  <c r="J2672" i="27"/>
  <c r="P280" i="27"/>
  <c r="J2360" i="27"/>
  <c r="V3504" i="27"/>
  <c r="P852" i="27"/>
  <c r="V3921" i="27"/>
  <c r="J1164" i="27"/>
  <c r="J852" i="27"/>
  <c r="V1528" i="27"/>
  <c r="P2048" i="27"/>
  <c r="V1476" i="27"/>
  <c r="P1112" i="27"/>
  <c r="V1632" i="27"/>
  <c r="P1060" i="27"/>
  <c r="J1424" i="27"/>
  <c r="V956" i="27"/>
  <c r="P2776" i="27"/>
  <c r="P2412" i="27"/>
  <c r="P1581" i="27" s="1"/>
  <c r="V2932" i="27"/>
  <c r="P1164" i="27"/>
  <c r="P3088" i="27"/>
  <c r="V3296" i="27"/>
  <c r="V3869" i="27"/>
  <c r="J3296" i="27"/>
  <c r="V124" i="27"/>
  <c r="V3974" i="27" s="1"/>
  <c r="J904" i="27"/>
  <c r="P2568" i="27"/>
  <c r="V3712" i="27"/>
  <c r="P1736" i="27"/>
  <c r="J3608" i="27"/>
  <c r="J2776" i="27"/>
  <c r="P956" i="27"/>
  <c r="P1424" i="27"/>
  <c r="P1632" i="27"/>
  <c r="P1996" i="27"/>
  <c r="V20" i="27"/>
  <c r="P3504" i="27"/>
  <c r="V332" i="27"/>
  <c r="V1685" i="27" s="1"/>
  <c r="J3921" i="27"/>
  <c r="J1060" i="27"/>
  <c r="J3973" i="27"/>
  <c r="J748" i="27"/>
  <c r="V2152" i="27"/>
  <c r="V436" i="27"/>
  <c r="V2464" i="27"/>
  <c r="V3348" i="27"/>
  <c r="P748" i="27"/>
  <c r="J1996" i="27"/>
  <c r="P228" i="27"/>
  <c r="V3036" i="27"/>
  <c r="V1008" i="27"/>
  <c r="V3088" i="27"/>
  <c r="J2100" i="27"/>
  <c r="P3973" i="27"/>
  <c r="P20" i="27"/>
  <c r="J3192" i="27"/>
  <c r="V3140" i="27"/>
  <c r="V488" i="27"/>
  <c r="V696" i="27"/>
  <c r="J2412" i="27"/>
  <c r="P904" i="27"/>
  <c r="J3452" i="27"/>
  <c r="P2672" i="27"/>
  <c r="J3348" i="27"/>
  <c r="J1216" i="27"/>
  <c r="P3036" i="27"/>
  <c r="J1840" i="27"/>
  <c r="J332" i="27"/>
  <c r="V2724" i="27"/>
  <c r="J2256" i="27"/>
  <c r="P2620" i="27"/>
  <c r="P1476" i="27"/>
  <c r="V2568" i="27"/>
  <c r="P3660" i="27"/>
  <c r="J1476" i="27"/>
  <c r="J3817" i="27"/>
  <c r="P2152" i="27"/>
  <c r="P124" i="27"/>
  <c r="P3817" i="27"/>
  <c r="V2828" i="27"/>
  <c r="J1112" i="27"/>
  <c r="J176" i="27"/>
  <c r="P1788" i="27"/>
  <c r="V2880" i="27"/>
  <c r="J3504" i="27"/>
  <c r="J1892" i="27"/>
  <c r="J2880" i="27"/>
  <c r="V3608" i="27"/>
  <c r="V72" i="27"/>
  <c r="V177" i="27" s="1"/>
  <c r="P1684" i="27"/>
  <c r="V4025" i="27"/>
  <c r="P2880" i="27"/>
  <c r="P2828" i="27"/>
  <c r="P1268" i="27"/>
  <c r="J1684" i="27"/>
  <c r="V384" i="27"/>
  <c r="P3608" i="27"/>
  <c r="V1580" i="27"/>
  <c r="V280" i="27"/>
  <c r="P3921" i="27"/>
  <c r="J3036" i="27"/>
  <c r="V800" i="27"/>
  <c r="J1944" i="27"/>
  <c r="J956" i="27"/>
  <c r="J488" i="27"/>
  <c r="V3452" i="27"/>
  <c r="V3764" i="27"/>
  <c r="V3765" i="27" s="1"/>
  <c r="J72" i="27"/>
  <c r="P2308" i="27"/>
  <c r="V1996" i="27"/>
  <c r="P3869" i="27"/>
  <c r="P1944" i="27"/>
  <c r="J696" i="27"/>
  <c r="V2048" i="27"/>
  <c r="P3348" i="27"/>
  <c r="P1892" i="27"/>
  <c r="P2516" i="27"/>
  <c r="J2308" i="27"/>
  <c r="V2100" i="27"/>
  <c r="J3088" i="27"/>
  <c r="V2620" i="27"/>
  <c r="V2984" i="27"/>
  <c r="V2360" i="27"/>
  <c r="P2256" i="27"/>
  <c r="V1840" i="27"/>
  <c r="J1008" i="27"/>
  <c r="P2360" i="27"/>
  <c r="P3452" i="27"/>
  <c r="V2256" i="27"/>
  <c r="P644" i="27"/>
  <c r="P645" i="27" s="1"/>
  <c r="P3296" i="27"/>
  <c r="V1112" i="27"/>
  <c r="P384" i="27"/>
  <c r="J540" i="27"/>
  <c r="V540" i="27"/>
  <c r="P2464" i="27"/>
  <c r="J4025" i="27"/>
  <c r="P488" i="27"/>
  <c r="P489" i="27" s="1"/>
  <c r="V2308" i="27"/>
  <c r="P1528" i="27"/>
  <c r="P800" i="27"/>
  <c r="J124" i="27"/>
  <c r="J2568" i="27"/>
  <c r="V3817" i="27"/>
  <c r="V3818" i="27" s="1"/>
  <c r="J2152" i="27"/>
  <c r="P3764" i="27"/>
  <c r="P2984" i="27"/>
  <c r="J1268" i="27"/>
  <c r="V592" i="27"/>
  <c r="V3192" i="27"/>
  <c r="V3193" i="27" s="1"/>
  <c r="J436" i="27"/>
  <c r="V3400" i="27"/>
  <c r="V3401" i="27" s="1"/>
  <c r="P540" i="27"/>
  <c r="V1788" i="27"/>
  <c r="V2516" i="27"/>
  <c r="P3556" i="27"/>
  <c r="V1944" i="27"/>
  <c r="P696" i="27"/>
  <c r="P697" i="27" s="1"/>
  <c r="V1892" i="27"/>
  <c r="J1632" i="27"/>
  <c r="J1633" i="27" s="1"/>
  <c r="J3556" i="27"/>
  <c r="J2516" i="27"/>
  <c r="V228" i="27"/>
  <c r="J1320" i="27"/>
  <c r="J3660" i="27"/>
  <c r="J592" i="27"/>
  <c r="V1424" i="27"/>
  <c r="J1580" i="27"/>
  <c r="J1581" i="27" s="1"/>
  <c r="J1373" i="27" l="1"/>
  <c r="J2621" i="27"/>
  <c r="J593" i="27"/>
  <c r="J3089" i="27"/>
  <c r="P3661" i="27"/>
  <c r="P1737" i="27"/>
  <c r="V1737" i="27"/>
  <c r="V3245" i="27"/>
  <c r="P333" i="27"/>
  <c r="V1165" i="27"/>
  <c r="J3661" i="27"/>
  <c r="V1945" i="27"/>
  <c r="V593" i="27"/>
  <c r="V541" i="27"/>
  <c r="P2361" i="27"/>
  <c r="V2101" i="27"/>
  <c r="P1945" i="27"/>
  <c r="J957" i="27"/>
  <c r="V385" i="27"/>
  <c r="V3609" i="27"/>
  <c r="J1113" i="27"/>
  <c r="V2569" i="27"/>
  <c r="J1217" i="27"/>
  <c r="V3037" i="27"/>
  <c r="J749" i="27"/>
  <c r="P1633" i="27"/>
  <c r="V3713" i="27"/>
  <c r="P1165" i="27"/>
  <c r="P1113" i="27"/>
  <c r="P1009" i="27"/>
  <c r="V749" i="27"/>
  <c r="V1217" i="27"/>
  <c r="J1737" i="27"/>
  <c r="J3870" i="27"/>
  <c r="V2673" i="27"/>
  <c r="V3661" i="27"/>
  <c r="P3453" i="27"/>
  <c r="V73" i="27"/>
  <c r="V489" i="27"/>
  <c r="P853" i="27"/>
  <c r="P2725" i="27"/>
  <c r="J1269" i="27"/>
  <c r="J1009" i="27"/>
  <c r="P3870" i="27"/>
  <c r="J1945" i="27"/>
  <c r="J1685" i="27"/>
  <c r="J2881" i="27"/>
  <c r="V2829" i="27"/>
  <c r="P1477" i="27"/>
  <c r="J3349" i="27"/>
  <c r="V3141" i="27"/>
  <c r="P229" i="27"/>
  <c r="J3974" i="27"/>
  <c r="P1425" i="27"/>
  <c r="P2569" i="27"/>
  <c r="V2933" i="27"/>
  <c r="V1477" i="27"/>
  <c r="V3505" i="27"/>
  <c r="V3557" i="27"/>
  <c r="P2205" i="27"/>
  <c r="J645" i="27"/>
  <c r="V1269" i="27"/>
  <c r="P3713" i="27"/>
  <c r="J385" i="27"/>
  <c r="P2933" i="27"/>
  <c r="J489" i="27"/>
  <c r="J177" i="27"/>
  <c r="V2153" i="27"/>
  <c r="P3089" i="27"/>
  <c r="J3141" i="27"/>
  <c r="J1321" i="27"/>
  <c r="J125" i="27"/>
  <c r="J541" i="27"/>
  <c r="V229" i="27"/>
  <c r="V2517" i="27"/>
  <c r="P2985" i="27"/>
  <c r="P801" i="27"/>
  <c r="P385" i="27"/>
  <c r="V1841" i="27"/>
  <c r="P2517" i="27"/>
  <c r="V1997" i="27"/>
  <c r="V801" i="27"/>
  <c r="P1269" i="27"/>
  <c r="J1893" i="27"/>
  <c r="P3818" i="27"/>
  <c r="P2621" i="27"/>
  <c r="P2673" i="27"/>
  <c r="J3193" i="27"/>
  <c r="J1997" i="27"/>
  <c r="J1061" i="27"/>
  <c r="P2101" i="27"/>
  <c r="J905" i="27"/>
  <c r="P2413" i="27"/>
  <c r="P2049" i="27"/>
  <c r="J2361" i="27"/>
  <c r="J3713" i="27"/>
  <c r="J1789" i="27"/>
  <c r="J1529" i="27"/>
  <c r="J801" i="27"/>
  <c r="J3765" i="27"/>
  <c r="J2985" i="27"/>
  <c r="J3401" i="27"/>
  <c r="P2465" i="27"/>
  <c r="P3609" i="27"/>
  <c r="V1009" i="27"/>
  <c r="V1633" i="27"/>
  <c r="J2829" i="27"/>
  <c r="P3557" i="27"/>
  <c r="J2309" i="27"/>
  <c r="J2517" i="27"/>
  <c r="V1789" i="27"/>
  <c r="P3765" i="27"/>
  <c r="P1529" i="27"/>
  <c r="V1113" i="27"/>
  <c r="P2257" i="27"/>
  <c r="P1893" i="27"/>
  <c r="P2309" i="27"/>
  <c r="J3037" i="27"/>
  <c r="P2829" i="27"/>
  <c r="J3505" i="27"/>
  <c r="P125" i="27"/>
  <c r="P490" i="27" s="1"/>
  <c r="J2257" i="27"/>
  <c r="J3453" i="27"/>
  <c r="P21" i="27"/>
  <c r="P749" i="27"/>
  <c r="J3922" i="27"/>
  <c r="P593" i="27"/>
  <c r="V125" i="27"/>
  <c r="V3975" i="27" s="1"/>
  <c r="P2777" i="27"/>
  <c r="V1529" i="27"/>
  <c r="P281" i="27"/>
  <c r="V853" i="27"/>
  <c r="P1321" i="27"/>
  <c r="J3245" i="27"/>
  <c r="P3401" i="27"/>
  <c r="V1321" i="27"/>
  <c r="J697" i="27"/>
  <c r="P3037" i="27"/>
  <c r="P1997" i="27"/>
  <c r="J3557" i="27"/>
  <c r="P541" i="27"/>
  <c r="J2153" i="27"/>
  <c r="V2309" i="27"/>
  <c r="P3297" i="27"/>
  <c r="V2361" i="27"/>
  <c r="P3349" i="27"/>
  <c r="J73" i="27"/>
  <c r="P3922" i="27"/>
  <c r="P2881" i="27"/>
  <c r="P177" i="27"/>
  <c r="P2153" i="27"/>
  <c r="V2725" i="27"/>
  <c r="P905" i="27"/>
  <c r="P3974" i="27"/>
  <c r="V3349" i="27"/>
  <c r="V333" i="27"/>
  <c r="P957" i="27"/>
  <c r="J3297" i="27"/>
  <c r="V957" i="27"/>
  <c r="J853" i="27"/>
  <c r="J2673" i="27"/>
  <c r="J2049" i="27"/>
  <c r="P73" i="27"/>
  <c r="J281" i="27"/>
  <c r="J2205" i="27"/>
  <c r="J2725" i="27"/>
  <c r="V1373" i="27"/>
  <c r="P1217" i="27"/>
  <c r="V4026" i="27"/>
  <c r="J3818" i="27"/>
  <c r="J2413" i="27"/>
  <c r="V2465" i="27"/>
  <c r="J2777" i="27"/>
  <c r="V3870" i="27"/>
  <c r="J1425" i="27"/>
  <c r="J1165" i="27"/>
  <c r="J2465" i="27"/>
  <c r="V2205" i="27"/>
  <c r="P437" i="27"/>
  <c r="V645" i="27"/>
  <c r="V905" i="27"/>
  <c r="P3245" i="27"/>
  <c r="V2777" i="27"/>
  <c r="J229" i="27"/>
  <c r="V2985" i="27"/>
  <c r="J2933" i="27"/>
  <c r="V281" i="27"/>
  <c r="V2881" i="27"/>
  <c r="J333" i="27"/>
  <c r="J2101" i="27"/>
  <c r="P3505" i="27"/>
  <c r="V1425" i="27"/>
  <c r="V1893" i="27"/>
  <c r="J437" i="27"/>
  <c r="J2569" i="27"/>
  <c r="J2570" i="27" s="1"/>
  <c r="J4026" i="27"/>
  <c r="V2257" i="27"/>
  <c r="V2621" i="27"/>
  <c r="V2049" i="27"/>
  <c r="V3453" i="27"/>
  <c r="V1581" i="27"/>
  <c r="P1685" i="27"/>
  <c r="P1789" i="27"/>
  <c r="J1477" i="27"/>
  <c r="J1841" i="27"/>
  <c r="V697" i="27"/>
  <c r="V3089" i="27"/>
  <c r="V437" i="27"/>
  <c r="V21" i="27"/>
  <c r="J3609" i="27"/>
  <c r="V3297" i="27"/>
  <c r="P1061" i="27"/>
  <c r="V3922" i="27"/>
  <c r="P1373" i="27"/>
  <c r="P3193" i="27"/>
  <c r="P3194" i="27" s="1"/>
  <c r="J21" i="27"/>
  <c r="P1841" i="27"/>
  <c r="P1842" i="27" s="1"/>
  <c r="P3141" i="27"/>
  <c r="P4026" i="27"/>
  <c r="P4027" i="27" s="1"/>
  <c r="V2413" i="27"/>
  <c r="V2414" i="27" s="1"/>
  <c r="V1061" i="27"/>
  <c r="V1062" i="27" s="1"/>
  <c r="J22" i="27" l="1"/>
  <c r="V3298" i="27"/>
  <c r="V282" i="27"/>
  <c r="V646" i="27"/>
  <c r="V2466" i="27"/>
  <c r="J2726" i="27"/>
  <c r="J3298" i="27"/>
  <c r="P178" i="27"/>
  <c r="J2154" i="27"/>
  <c r="P3402" i="27"/>
  <c r="P594" i="27"/>
  <c r="P2830" i="27"/>
  <c r="V1790" i="27"/>
  <c r="P2466" i="27"/>
  <c r="J3714" i="27"/>
  <c r="J3194" i="27"/>
  <c r="P2518" i="27"/>
  <c r="J126" i="27"/>
  <c r="V3194" i="27"/>
  <c r="V3506" i="27"/>
  <c r="J3350" i="27"/>
  <c r="J1270" i="27"/>
  <c r="V2674" i="27"/>
  <c r="V3714" i="27"/>
  <c r="V386" i="27"/>
  <c r="J3662" i="27"/>
  <c r="J594" i="27"/>
  <c r="P1790" i="27"/>
  <c r="P3142" i="27"/>
  <c r="J3610" i="27"/>
  <c r="P1686" i="27"/>
  <c r="J438" i="27"/>
  <c r="J2934" i="27"/>
  <c r="P438" i="27"/>
  <c r="J2414" i="27"/>
  <c r="J2206" i="27"/>
  <c r="P958" i="27"/>
  <c r="P2882" i="27"/>
  <c r="P542" i="27"/>
  <c r="J3246" i="27"/>
  <c r="J3923" i="27"/>
  <c r="J3038" i="27"/>
  <c r="J2518" i="27"/>
  <c r="J2362" i="27"/>
  <c r="P2674" i="27"/>
  <c r="V1842" i="27"/>
  <c r="J1322" i="27"/>
  <c r="J1582" i="27"/>
  <c r="V1478" i="27"/>
  <c r="P1478" i="27"/>
  <c r="P2726" i="27"/>
  <c r="J3871" i="27"/>
  <c r="P1634" i="27"/>
  <c r="J958" i="27"/>
  <c r="V1166" i="27"/>
  <c r="J1634" i="27"/>
  <c r="V22" i="27"/>
  <c r="V1582" i="27"/>
  <c r="V1894" i="27"/>
  <c r="V2986" i="27"/>
  <c r="V2206" i="27"/>
  <c r="J3819" i="27"/>
  <c r="J282" i="27"/>
  <c r="V334" i="27"/>
  <c r="V2415" i="27" s="1"/>
  <c r="P3923" i="27"/>
  <c r="J3558" i="27"/>
  <c r="P1322" i="27"/>
  <c r="P750" i="27"/>
  <c r="P2310" i="27"/>
  <c r="J2310" i="27"/>
  <c r="J3402" i="27"/>
  <c r="P2050" i="27"/>
  <c r="P2622" i="27"/>
  <c r="P386" i="27"/>
  <c r="J3142" i="27"/>
  <c r="J386" i="27"/>
  <c r="V2934" i="27"/>
  <c r="V2830" i="27"/>
  <c r="P854" i="27"/>
  <c r="J1738" i="27"/>
  <c r="J750" i="27"/>
  <c r="P1946" i="27"/>
  <c r="P334" i="27"/>
  <c r="V1686" i="27"/>
  <c r="V438" i="27"/>
  <c r="V3454" i="27"/>
  <c r="V1426" i="27"/>
  <c r="V3402" i="27"/>
  <c r="J2466" i="27"/>
  <c r="V4027" i="27"/>
  <c r="P74" i="27"/>
  <c r="V3350" i="27"/>
  <c r="J74" i="27"/>
  <c r="P1998" i="27"/>
  <c r="V854" i="27"/>
  <c r="P22" i="27"/>
  <c r="P1894" i="27"/>
  <c r="P3558" i="27"/>
  <c r="J2986" i="27"/>
  <c r="P2414" i="27"/>
  <c r="P3819" i="27"/>
  <c r="P802" i="27"/>
  <c r="P3090" i="27"/>
  <c r="P3714" i="27"/>
  <c r="P2570" i="27"/>
  <c r="J2882" i="27"/>
  <c r="V490" i="27"/>
  <c r="V1218" i="27"/>
  <c r="V3038" i="27"/>
  <c r="V2102" i="27"/>
  <c r="V3246" i="27"/>
  <c r="V178" i="27"/>
  <c r="V3090" i="27"/>
  <c r="V2050" i="27"/>
  <c r="P3506" i="27"/>
  <c r="J230" i="27"/>
  <c r="J1166" i="27"/>
  <c r="V3766" i="27"/>
  <c r="J2050" i="27"/>
  <c r="P3975" i="27"/>
  <c r="P3350" i="27"/>
  <c r="P3038" i="27"/>
  <c r="P282" i="27"/>
  <c r="J3454" i="27"/>
  <c r="P2258" i="27"/>
  <c r="J2830" i="27"/>
  <c r="J3766" i="27"/>
  <c r="J906" i="27"/>
  <c r="J1894" i="27"/>
  <c r="P2986" i="27"/>
  <c r="V2154" i="27"/>
  <c r="V1270" i="27"/>
  <c r="P1426" i="27"/>
  <c r="J1686" i="27"/>
  <c r="V74" i="27"/>
  <c r="V750" i="27"/>
  <c r="J1218" i="27"/>
  <c r="P2362" i="27"/>
  <c r="V1738" i="27"/>
  <c r="P1374" i="27"/>
  <c r="V698" i="27"/>
  <c r="V2622" i="27"/>
  <c r="J2102" i="27"/>
  <c r="V2778" i="27"/>
  <c r="J1426" i="27"/>
  <c r="V3819" i="27"/>
  <c r="J2674" i="27"/>
  <c r="P906" i="27"/>
  <c r="P3195" i="27" s="1"/>
  <c r="V2362" i="27"/>
  <c r="J698" i="27"/>
  <c r="V1530" i="27"/>
  <c r="J2258" i="27"/>
  <c r="V1114" i="27"/>
  <c r="V1634" i="27"/>
  <c r="J802" i="27"/>
  <c r="P2102" i="27"/>
  <c r="P1270" i="27"/>
  <c r="V2518" i="27"/>
  <c r="J178" i="27"/>
  <c r="J646" i="27"/>
  <c r="J3975" i="27"/>
  <c r="J1946" i="27"/>
  <c r="P3454" i="27"/>
  <c r="P1010" i="27"/>
  <c r="V2570" i="27"/>
  <c r="V542" i="27"/>
  <c r="P1738" i="27"/>
  <c r="P1582" i="27"/>
  <c r="V3923" i="27"/>
  <c r="J1842" i="27"/>
  <c r="V2258" i="27"/>
  <c r="J334" i="27"/>
  <c r="P3246" i="27"/>
  <c r="V3871" i="27"/>
  <c r="P1218" i="27"/>
  <c r="J854" i="27"/>
  <c r="V2726" i="27"/>
  <c r="P3298" i="27"/>
  <c r="P698" i="27"/>
  <c r="P2778" i="27"/>
  <c r="P126" i="27"/>
  <c r="P1530" i="27"/>
  <c r="V1010" i="27"/>
  <c r="J1530" i="27"/>
  <c r="J1062" i="27"/>
  <c r="V802" i="27"/>
  <c r="V230" i="27"/>
  <c r="J490" i="27"/>
  <c r="P2206" i="27"/>
  <c r="P230" i="27"/>
  <c r="P3871" i="27"/>
  <c r="P646" i="27"/>
  <c r="P1114" i="27"/>
  <c r="J1114" i="27"/>
  <c r="V594" i="27"/>
  <c r="P3662" i="27"/>
  <c r="J1374" i="27"/>
  <c r="P1062" i="27"/>
  <c r="J1478" i="27"/>
  <c r="J4027" i="27"/>
  <c r="V2882" i="27"/>
  <c r="V906" i="27"/>
  <c r="J2778" i="27"/>
  <c r="V1374" i="27"/>
  <c r="V958" i="27"/>
  <c r="P2154" i="27"/>
  <c r="V2310" i="27"/>
  <c r="V1322" i="27"/>
  <c r="V126" i="27"/>
  <c r="V1063" i="27" s="1"/>
  <c r="J3506" i="27"/>
  <c r="P3766" i="27"/>
  <c r="P3610" i="27"/>
  <c r="P3611" i="27" s="1"/>
  <c r="J1790" i="27"/>
  <c r="J1998" i="27"/>
  <c r="V1998" i="27"/>
  <c r="J542" i="27"/>
  <c r="P2934" i="27"/>
  <c r="P2935" i="27" s="1"/>
  <c r="V3558" i="27"/>
  <c r="V3142" i="27"/>
  <c r="V3143" i="27" s="1"/>
  <c r="J1010" i="27"/>
  <c r="V3662" i="27"/>
  <c r="V3663" i="27" s="1"/>
  <c r="P1166" i="27"/>
  <c r="P1167" i="27" s="1"/>
  <c r="V3610" i="27"/>
  <c r="V1946" i="27"/>
  <c r="V1947" i="27" s="1"/>
  <c r="J3090" i="27"/>
  <c r="J2622" i="27"/>
  <c r="J2623" i="27" s="1"/>
  <c r="J1011" i="27" l="1"/>
  <c r="V3611" i="27"/>
  <c r="V1999" i="27"/>
  <c r="V2311" i="27"/>
  <c r="J1479" i="27"/>
  <c r="P3872" i="27"/>
  <c r="V1011" i="27"/>
  <c r="P1219" i="27"/>
  <c r="P1739" i="27"/>
  <c r="J179" i="27"/>
  <c r="V1531" i="27"/>
  <c r="J2103" i="27"/>
  <c r="V751" i="27"/>
  <c r="J907" i="27"/>
  <c r="P3976" i="27"/>
  <c r="P2571" i="27"/>
  <c r="P1895" i="27"/>
  <c r="J2467" i="27"/>
  <c r="P1947" i="27"/>
  <c r="P387" i="27"/>
  <c r="J3559" i="27"/>
  <c r="V1583" i="27"/>
  <c r="P2727" i="27"/>
  <c r="J2519" i="27"/>
  <c r="J2415" i="27"/>
  <c r="V2883" i="27"/>
  <c r="J3351" i="27"/>
  <c r="V1791" i="27"/>
  <c r="V2467" i="27"/>
  <c r="J1999" i="27"/>
  <c r="P2155" i="27"/>
  <c r="P1063" i="27"/>
  <c r="P231" i="27"/>
  <c r="P1531" i="27"/>
  <c r="V3872" i="27"/>
  <c r="V543" i="27"/>
  <c r="V2519" i="27"/>
  <c r="J699" i="27"/>
  <c r="V2623" i="27"/>
  <c r="V75" i="27"/>
  <c r="J3767" i="27"/>
  <c r="J2051" i="27"/>
  <c r="V179" i="27"/>
  <c r="P3715" i="27"/>
  <c r="P23" i="27"/>
  <c r="V3403" i="27"/>
  <c r="J751" i="27"/>
  <c r="P2623" i="27"/>
  <c r="P3924" i="27"/>
  <c r="V23" i="27"/>
  <c r="P1479" i="27"/>
  <c r="J3039" i="27"/>
  <c r="P439" i="27"/>
  <c r="V3507" i="27"/>
  <c r="P2831" i="27"/>
  <c r="V647" i="27"/>
  <c r="J1791" i="27"/>
  <c r="V959" i="27"/>
  <c r="J1375" i="27"/>
  <c r="P2207" i="27"/>
  <c r="P127" i="27"/>
  <c r="P3247" i="27"/>
  <c r="V2571" i="27"/>
  <c r="P1271" i="27"/>
  <c r="V2363" i="27"/>
  <c r="V699" i="27"/>
  <c r="J1687" i="27"/>
  <c r="J2831" i="27"/>
  <c r="V3767" i="27"/>
  <c r="V3247" i="27"/>
  <c r="P3091" i="27"/>
  <c r="V855" i="27"/>
  <c r="V1427" i="27"/>
  <c r="J1739" i="27"/>
  <c r="P2051" i="27"/>
  <c r="V335" i="27"/>
  <c r="V2416" i="27" s="1"/>
  <c r="V1479" i="27"/>
  <c r="J3924" i="27"/>
  <c r="J2935" i="27"/>
  <c r="J595" i="27"/>
  <c r="V3195" i="27"/>
  <c r="P595" i="27"/>
  <c r="V283" i="27"/>
  <c r="V1375" i="27"/>
  <c r="P3663" i="27"/>
  <c r="J491" i="27"/>
  <c r="P2779" i="27"/>
  <c r="J335" i="27"/>
  <c r="P1011" i="27"/>
  <c r="P2103" i="27"/>
  <c r="P907" i="27"/>
  <c r="P1375" i="27"/>
  <c r="P1427" i="27"/>
  <c r="P2259" i="27"/>
  <c r="J1167" i="27"/>
  <c r="V2103" i="27"/>
  <c r="P803" i="27"/>
  <c r="P1999" i="27"/>
  <c r="V3455" i="27"/>
  <c r="P855" i="27"/>
  <c r="J3403" i="27"/>
  <c r="J283" i="27"/>
  <c r="J1635" i="27"/>
  <c r="J1583" i="27"/>
  <c r="J3247" i="27"/>
  <c r="J439" i="27"/>
  <c r="J3663" i="27"/>
  <c r="J127" i="27"/>
  <c r="J2207" i="27"/>
  <c r="P3403" i="27"/>
  <c r="J2571" i="27"/>
  <c r="P3767" i="27"/>
  <c r="J2779" i="27"/>
  <c r="V595" i="27"/>
  <c r="V231" i="27"/>
  <c r="P699" i="27"/>
  <c r="V2259" i="27"/>
  <c r="P3455" i="27"/>
  <c r="J803" i="27"/>
  <c r="J2675" i="27"/>
  <c r="P1843" i="27"/>
  <c r="V1271" i="27"/>
  <c r="J3455" i="27"/>
  <c r="J231" i="27"/>
  <c r="V3039" i="27"/>
  <c r="P3820" i="27"/>
  <c r="J75" i="27"/>
  <c r="V439" i="27"/>
  <c r="V2831" i="27"/>
  <c r="J2311" i="27"/>
  <c r="J3820" i="27"/>
  <c r="V1167" i="27"/>
  <c r="J1323" i="27"/>
  <c r="P543" i="27"/>
  <c r="P1687" i="27"/>
  <c r="V387" i="27"/>
  <c r="P2519" i="27"/>
  <c r="J2155" i="27"/>
  <c r="V3299" i="27"/>
  <c r="V3559" i="27"/>
  <c r="J3507" i="27"/>
  <c r="V907" i="27"/>
  <c r="J1115" i="27"/>
  <c r="V803" i="27"/>
  <c r="P3299" i="27"/>
  <c r="J1843" i="27"/>
  <c r="J1947" i="27"/>
  <c r="V1635" i="27"/>
  <c r="V3820" i="27"/>
  <c r="V1739" i="27"/>
  <c r="V2155" i="27"/>
  <c r="P283" i="27"/>
  <c r="P3507" i="27"/>
  <c r="V1219" i="27"/>
  <c r="P2415" i="27"/>
  <c r="V3351" i="27"/>
  <c r="J23" i="27"/>
  <c r="V2935" i="27"/>
  <c r="P2311" i="27"/>
  <c r="V2207" i="27"/>
  <c r="J959" i="27"/>
  <c r="V1843" i="27"/>
  <c r="P2883" i="27"/>
  <c r="J3611" i="27"/>
  <c r="V3715" i="27"/>
  <c r="J3195" i="27"/>
  <c r="P179" i="27"/>
  <c r="P4028" i="27"/>
  <c r="J3091" i="27"/>
  <c r="V127" i="27"/>
  <c r="V3664" i="27" s="1"/>
  <c r="P1115" i="27"/>
  <c r="J1063" i="27"/>
  <c r="V2727" i="27"/>
  <c r="V3924" i="27"/>
  <c r="J3976" i="27"/>
  <c r="V1115" i="27"/>
  <c r="J1427" i="27"/>
  <c r="P2363" i="27"/>
  <c r="P2987" i="27"/>
  <c r="P3039" i="27"/>
  <c r="V2051" i="27"/>
  <c r="V491" i="27"/>
  <c r="J2987" i="27"/>
  <c r="P75" i="27"/>
  <c r="V1687" i="27"/>
  <c r="J387" i="27"/>
  <c r="P751" i="27"/>
  <c r="V2987" i="27"/>
  <c r="P1635" i="27"/>
  <c r="P2675" i="27"/>
  <c r="P959" i="27"/>
  <c r="P3143" i="27"/>
  <c r="V2675" i="27"/>
  <c r="J3715" i="27"/>
  <c r="J3299" i="27"/>
  <c r="V3976" i="27"/>
  <c r="J543" i="27"/>
  <c r="V1323" i="27"/>
  <c r="J4028" i="27"/>
  <c r="P647" i="27"/>
  <c r="J1531" i="27"/>
  <c r="J855" i="27"/>
  <c r="P1583" i="27"/>
  <c r="J647" i="27"/>
  <c r="J2259" i="27"/>
  <c r="V2779" i="27"/>
  <c r="V2780" i="27" s="1"/>
  <c r="J1219" i="27"/>
  <c r="J1895" i="27"/>
  <c r="P3351" i="27"/>
  <c r="V3091" i="27"/>
  <c r="J2883" i="27"/>
  <c r="P3559" i="27"/>
  <c r="V4028" i="27"/>
  <c r="P335" i="27"/>
  <c r="P336" i="27" s="1"/>
  <c r="J3143" i="27"/>
  <c r="J3144" i="27" s="1"/>
  <c r="P1323" i="27"/>
  <c r="V1895" i="27"/>
  <c r="V1896" i="27" s="1"/>
  <c r="J3872" i="27"/>
  <c r="J2363" i="27"/>
  <c r="J2364" i="27" s="1"/>
  <c r="P1791" i="27"/>
  <c r="J1271" i="27"/>
  <c r="P2467" i="27"/>
  <c r="P2468" i="27" s="1"/>
  <c r="J2727" i="27"/>
  <c r="J2728" i="27" s="1"/>
  <c r="P491" i="27"/>
  <c r="J1220" i="27" l="1"/>
  <c r="J4029" i="27"/>
  <c r="P3144" i="27"/>
  <c r="P76" i="27"/>
  <c r="V1116" i="27"/>
  <c r="P4029" i="27"/>
  <c r="V2208" i="27"/>
  <c r="P284" i="27"/>
  <c r="V804" i="27"/>
  <c r="P2520" i="27"/>
  <c r="V2832" i="27"/>
  <c r="P1844" i="27"/>
  <c r="J2780" i="27"/>
  <c r="J440" i="27"/>
  <c r="P2000" i="27"/>
  <c r="P2104" i="27"/>
  <c r="V284" i="27"/>
  <c r="P2052" i="27"/>
  <c r="J1688" i="27"/>
  <c r="J1376" i="27"/>
  <c r="J3040" i="27"/>
  <c r="P3716" i="27"/>
  <c r="V544" i="27"/>
  <c r="V2468" i="27"/>
  <c r="J3560" i="27"/>
  <c r="V752" i="27"/>
  <c r="J1480" i="27"/>
  <c r="V1324" i="27"/>
  <c r="P960" i="27"/>
  <c r="J2988" i="27"/>
  <c r="J3977" i="27"/>
  <c r="P180" i="27"/>
  <c r="P2312" i="27"/>
  <c r="V2156" i="27"/>
  <c r="J1116" i="27"/>
  <c r="V388" i="27"/>
  <c r="V440" i="27"/>
  <c r="J2676" i="27"/>
  <c r="P3768" i="27"/>
  <c r="J3248" i="27"/>
  <c r="P804" i="27"/>
  <c r="P1012" i="27"/>
  <c r="P596" i="27"/>
  <c r="J1740" i="27"/>
  <c r="V700" i="27"/>
  <c r="V960" i="27"/>
  <c r="P1480" i="27"/>
  <c r="V180" i="27"/>
  <c r="V3873" i="27"/>
  <c r="V1792" i="27"/>
  <c r="P388" i="27"/>
  <c r="J2104" i="27"/>
  <c r="V2312" i="27"/>
  <c r="J1272" i="27"/>
  <c r="V4029" i="27"/>
  <c r="J2260" i="27"/>
  <c r="J544" i="27"/>
  <c r="P2676" i="27"/>
  <c r="V492" i="27"/>
  <c r="V3925" i="27"/>
  <c r="J3196" i="27"/>
  <c r="V2936" i="27"/>
  <c r="V1740" i="27"/>
  <c r="V908" i="27"/>
  <c r="P1688" i="27"/>
  <c r="J76" i="27"/>
  <c r="J804" i="27"/>
  <c r="V3144" i="27"/>
  <c r="J1584" i="27"/>
  <c r="V2104" i="27"/>
  <c r="J336" i="27"/>
  <c r="V3196" i="27"/>
  <c r="V1428" i="27"/>
  <c r="V2364" i="27"/>
  <c r="J1792" i="27"/>
  <c r="V24" i="27"/>
  <c r="J2052" i="27"/>
  <c r="P1532" i="27"/>
  <c r="J3352" i="27"/>
  <c r="P1948" i="27"/>
  <c r="V1532" i="27"/>
  <c r="V2000" i="27"/>
  <c r="P1792" i="27"/>
  <c r="P3560" i="27"/>
  <c r="J648" i="27"/>
  <c r="P2936" i="27"/>
  <c r="P1636" i="27"/>
  <c r="V2052" i="27"/>
  <c r="V2728" i="27"/>
  <c r="V3716" i="27"/>
  <c r="J24" i="27"/>
  <c r="V3821" i="27"/>
  <c r="J3508" i="27"/>
  <c r="P544" i="27"/>
  <c r="P3821" i="27"/>
  <c r="P3456" i="27"/>
  <c r="J2572" i="27"/>
  <c r="J1636" i="27"/>
  <c r="J1168" i="27"/>
  <c r="P2780" i="27"/>
  <c r="J596" i="27"/>
  <c r="V856" i="27"/>
  <c r="P1272" i="27"/>
  <c r="P3925" i="27"/>
  <c r="J3768" i="27"/>
  <c r="P232" i="27"/>
  <c r="V2884" i="27"/>
  <c r="J2468" i="27"/>
  <c r="J180" i="27"/>
  <c r="V3612" i="27"/>
  <c r="J2884" i="27"/>
  <c r="P1584" i="27"/>
  <c r="V3977" i="27"/>
  <c r="V2988" i="27"/>
  <c r="P3040" i="27"/>
  <c r="J1064" i="27"/>
  <c r="J3612" i="27"/>
  <c r="V3352" i="27"/>
  <c r="V1636" i="27"/>
  <c r="V3560" i="27"/>
  <c r="J1324" i="27"/>
  <c r="V3040" i="27"/>
  <c r="V2260" i="27"/>
  <c r="P3404" i="27"/>
  <c r="J284" i="27"/>
  <c r="P2260" i="27"/>
  <c r="J492" i="27"/>
  <c r="J2936" i="27"/>
  <c r="P3092" i="27"/>
  <c r="V2572" i="27"/>
  <c r="V648" i="27"/>
  <c r="P2624" i="27"/>
  <c r="V76" i="27"/>
  <c r="P1064" i="27"/>
  <c r="J2416" i="27"/>
  <c r="P1896" i="27"/>
  <c r="P1740" i="27"/>
  <c r="V1948" i="27"/>
  <c r="J3873" i="27"/>
  <c r="V3092" i="27"/>
  <c r="J856" i="27"/>
  <c r="J3300" i="27"/>
  <c r="P752" i="27"/>
  <c r="P2988" i="27"/>
  <c r="P1116" i="27"/>
  <c r="P2884" i="27"/>
  <c r="P2416" i="27"/>
  <c r="P337" i="27" s="1"/>
  <c r="P3196" i="27"/>
  <c r="J1948" i="27"/>
  <c r="J2624" i="27"/>
  <c r="V1168" i="27"/>
  <c r="J232" i="27"/>
  <c r="P700" i="27"/>
  <c r="J2208" i="27"/>
  <c r="J3404" i="27"/>
  <c r="P1428" i="27"/>
  <c r="P3664" i="27"/>
  <c r="J3925" i="27"/>
  <c r="V3248" i="27"/>
  <c r="P3248" i="27"/>
  <c r="P2832" i="27"/>
  <c r="J752" i="27"/>
  <c r="V2624" i="27"/>
  <c r="P2156" i="27"/>
  <c r="J2520" i="27"/>
  <c r="P2572" i="27"/>
  <c r="P1220" i="27"/>
  <c r="J1012" i="27"/>
  <c r="P3352" i="27"/>
  <c r="J1532" i="27"/>
  <c r="J3716" i="27"/>
  <c r="J388" i="27"/>
  <c r="P2364" i="27"/>
  <c r="V128" i="27"/>
  <c r="V1897" i="27" s="1"/>
  <c r="V1844" i="27"/>
  <c r="V1220" i="27"/>
  <c r="J1844" i="27"/>
  <c r="V3300" i="27"/>
  <c r="J3821" i="27"/>
  <c r="J3456" i="27"/>
  <c r="V232" i="27"/>
  <c r="J128" i="27"/>
  <c r="P856" i="27"/>
  <c r="P1376" i="27"/>
  <c r="V1376" i="27"/>
  <c r="V1480" i="27"/>
  <c r="V3768" i="27"/>
  <c r="P128" i="27"/>
  <c r="P2469" i="27" s="1"/>
  <c r="V3508" i="27"/>
  <c r="V3404" i="27"/>
  <c r="J700" i="27"/>
  <c r="J2000" i="27"/>
  <c r="P2728" i="27"/>
  <c r="P3977" i="27"/>
  <c r="V1012" i="27"/>
  <c r="P492" i="27"/>
  <c r="P1324" i="27"/>
  <c r="J1896" i="27"/>
  <c r="P648" i="27"/>
  <c r="V2676" i="27"/>
  <c r="V1688" i="27"/>
  <c r="J1428" i="27"/>
  <c r="J3092" i="27"/>
  <c r="J960" i="27"/>
  <c r="P3508" i="27"/>
  <c r="P3300" i="27"/>
  <c r="J2156" i="27"/>
  <c r="J2312" i="27"/>
  <c r="V1272" i="27"/>
  <c r="V596" i="27"/>
  <c r="J3664" i="27"/>
  <c r="V3456" i="27"/>
  <c r="P908" i="27"/>
  <c r="P909" i="27" s="1"/>
  <c r="P3612" i="27"/>
  <c r="V336" i="27"/>
  <c r="J2832" i="27"/>
  <c r="P2208" i="27"/>
  <c r="P440" i="27"/>
  <c r="P24" i="27"/>
  <c r="V2520" i="27"/>
  <c r="V2521" i="27" s="1"/>
  <c r="P1168" i="27"/>
  <c r="P1169" i="27" s="1"/>
  <c r="V1584" i="27"/>
  <c r="V1585" i="27" s="1"/>
  <c r="J908" i="27"/>
  <c r="P3873" i="27"/>
  <c r="V1064" i="27"/>
  <c r="J3665" i="27" l="1"/>
  <c r="J909" i="27"/>
  <c r="J961" i="27"/>
  <c r="V337" i="27"/>
  <c r="J2157" i="27"/>
  <c r="P649" i="27"/>
  <c r="J2001" i="27"/>
  <c r="P1377" i="27"/>
  <c r="V1221" i="27"/>
  <c r="P2833" i="27"/>
  <c r="P701" i="27"/>
  <c r="P1117" i="27"/>
  <c r="V1949" i="27"/>
  <c r="V2573" i="27"/>
  <c r="V3041" i="27"/>
  <c r="V2989" i="27"/>
  <c r="P233" i="27"/>
  <c r="J1637" i="27"/>
  <c r="V3717" i="27"/>
  <c r="V2001" i="27"/>
  <c r="V2365" i="27"/>
  <c r="J77" i="27"/>
  <c r="P2677" i="27"/>
  <c r="P389" i="27"/>
  <c r="P597" i="27"/>
  <c r="J1117" i="27"/>
  <c r="V2781" i="27"/>
  <c r="J3041" i="27"/>
  <c r="J2781" i="27"/>
  <c r="V1117" i="27"/>
  <c r="V1065" i="27"/>
  <c r="P3613" i="27"/>
  <c r="P3301" i="27"/>
  <c r="J1897" i="27"/>
  <c r="J701" i="27"/>
  <c r="P857" i="27"/>
  <c r="V1845" i="27"/>
  <c r="J1013" i="27"/>
  <c r="P3249" i="27"/>
  <c r="J233" i="27"/>
  <c r="P2989" i="27"/>
  <c r="P1741" i="27"/>
  <c r="P3093" i="27"/>
  <c r="J1325" i="27"/>
  <c r="V3978" i="27"/>
  <c r="J3769" i="27"/>
  <c r="J2573" i="27"/>
  <c r="V2729" i="27"/>
  <c r="V1533" i="27"/>
  <c r="V1429" i="27"/>
  <c r="J545" i="27"/>
  <c r="V1793" i="27"/>
  <c r="P1013" i="27"/>
  <c r="V2157" i="27"/>
  <c r="V2158" i="27" s="1"/>
  <c r="J1377" i="27"/>
  <c r="P1845" i="27"/>
  <c r="P77" i="27"/>
  <c r="P3509" i="27"/>
  <c r="P1325" i="27"/>
  <c r="V3405" i="27"/>
  <c r="J129" i="27"/>
  <c r="J2833" i="27"/>
  <c r="V129" i="27"/>
  <c r="V2522" i="27" s="1"/>
  <c r="P1221" i="27"/>
  <c r="V3249" i="27"/>
  <c r="V1169" i="27"/>
  <c r="P753" i="27"/>
  <c r="P1897" i="27"/>
  <c r="J2937" i="27"/>
  <c r="V3561" i="27"/>
  <c r="P1585" i="27"/>
  <c r="P3926" i="27"/>
  <c r="P3457" i="27"/>
  <c r="V2053" i="27"/>
  <c r="P1949" i="27"/>
  <c r="V3197" i="27"/>
  <c r="V909" i="27"/>
  <c r="J2261" i="27"/>
  <c r="V3874" i="27"/>
  <c r="P805" i="27"/>
  <c r="P2313" i="27"/>
  <c r="J1481" i="27"/>
  <c r="J1689" i="27"/>
  <c r="V2833" i="27"/>
  <c r="P3145" i="27"/>
  <c r="P493" i="27"/>
  <c r="V3509" i="27"/>
  <c r="V233" i="27"/>
  <c r="P2573" i="27"/>
  <c r="J3926" i="27"/>
  <c r="J2625" i="27"/>
  <c r="J3301" i="27"/>
  <c r="J2417" i="27"/>
  <c r="J493" i="27"/>
  <c r="V1637" i="27"/>
  <c r="J2885" i="27"/>
  <c r="P1273" i="27"/>
  <c r="P3822" i="27"/>
  <c r="P1637" i="27"/>
  <c r="J3353" i="27"/>
  <c r="J337" i="27"/>
  <c r="V1741" i="27"/>
  <c r="V4030" i="27"/>
  <c r="V181" i="27"/>
  <c r="J3249" i="27"/>
  <c r="P181" i="27"/>
  <c r="V753" i="27"/>
  <c r="P2053" i="27"/>
  <c r="P2521" i="27"/>
  <c r="J4030" i="27"/>
  <c r="J3093" i="27"/>
  <c r="J2729" i="27"/>
  <c r="P129" i="27"/>
  <c r="J3457" i="27"/>
  <c r="J389" i="27"/>
  <c r="J2521" i="27"/>
  <c r="P3665" i="27"/>
  <c r="J1949" i="27"/>
  <c r="J857" i="27"/>
  <c r="P1065" i="27"/>
  <c r="P2261" i="27"/>
  <c r="V3353" i="27"/>
  <c r="V3613" i="27"/>
  <c r="V857" i="27"/>
  <c r="P545" i="27"/>
  <c r="P2937" i="27"/>
  <c r="P1533" i="27"/>
  <c r="V2105" i="27"/>
  <c r="V2937" i="27"/>
  <c r="J1273" i="27"/>
  <c r="P1481" i="27"/>
  <c r="P3769" i="27"/>
  <c r="J3978" i="27"/>
  <c r="J3561" i="27"/>
  <c r="V285" i="27"/>
  <c r="V805" i="27"/>
  <c r="J1221" i="27"/>
  <c r="P25" i="27"/>
  <c r="P441" i="27"/>
  <c r="V597" i="27"/>
  <c r="J1429" i="27"/>
  <c r="V1013" i="27"/>
  <c r="V3769" i="27"/>
  <c r="J3822" i="27"/>
  <c r="J3717" i="27"/>
  <c r="P2157" i="27"/>
  <c r="P1429" i="27"/>
  <c r="P3197" i="27"/>
  <c r="V3093" i="27"/>
  <c r="V77" i="27"/>
  <c r="J285" i="27"/>
  <c r="J3613" i="27"/>
  <c r="J181" i="27"/>
  <c r="J597" i="27"/>
  <c r="J3509" i="27"/>
  <c r="J649" i="27"/>
  <c r="J2053" i="27"/>
  <c r="J1585" i="27"/>
  <c r="J3197" i="27"/>
  <c r="V961" i="27"/>
  <c r="J2677" i="27"/>
  <c r="J2989" i="27"/>
  <c r="V2469" i="27"/>
  <c r="P2105" i="27"/>
  <c r="P285" i="27"/>
  <c r="J3145" i="27"/>
  <c r="P2209" i="27"/>
  <c r="V1273" i="27"/>
  <c r="V1689" i="27"/>
  <c r="P3978" i="27"/>
  <c r="V1481" i="27"/>
  <c r="V3301" i="27"/>
  <c r="J1533" i="27"/>
  <c r="V2625" i="27"/>
  <c r="J3405" i="27"/>
  <c r="P2417" i="27"/>
  <c r="P1689" i="27"/>
  <c r="P2365" i="27"/>
  <c r="J3874" i="27"/>
  <c r="P2625" i="27"/>
  <c r="P3405" i="27"/>
  <c r="J1065" i="27"/>
  <c r="J2469" i="27"/>
  <c r="P2781" i="27"/>
  <c r="V3822" i="27"/>
  <c r="P3561" i="27"/>
  <c r="P3562" i="27" s="1"/>
  <c r="V25" i="27"/>
  <c r="V3145" i="27"/>
  <c r="V3926" i="27"/>
  <c r="V2313" i="27"/>
  <c r="V701" i="27"/>
  <c r="V441" i="27"/>
  <c r="P961" i="27"/>
  <c r="V545" i="27"/>
  <c r="V546" i="27" s="1"/>
  <c r="P2001" i="27"/>
  <c r="V2209" i="27"/>
  <c r="V3665" i="27"/>
  <c r="V3457" i="27"/>
  <c r="P3874" i="27"/>
  <c r="J2313" i="27"/>
  <c r="V2677" i="27"/>
  <c r="P2729" i="27"/>
  <c r="V1377" i="27"/>
  <c r="J1845" i="27"/>
  <c r="P3353" i="27"/>
  <c r="J753" i="27"/>
  <c r="J2209" i="27"/>
  <c r="P2885" i="27"/>
  <c r="J2365" i="27"/>
  <c r="V649" i="27"/>
  <c r="V650" i="27" s="1"/>
  <c r="V2261" i="27"/>
  <c r="P3041" i="27"/>
  <c r="V2885" i="27"/>
  <c r="J1169" i="27"/>
  <c r="J25" i="27"/>
  <c r="P1793" i="27"/>
  <c r="J1793" i="27"/>
  <c r="J805" i="27"/>
  <c r="J806" i="27" s="1"/>
  <c r="V493" i="27"/>
  <c r="J2105" i="27"/>
  <c r="J1741" i="27"/>
  <c r="V389" i="27"/>
  <c r="V1325" i="27"/>
  <c r="P3717" i="27"/>
  <c r="J441" i="27"/>
  <c r="P4030" i="27"/>
  <c r="P4031" i="27" s="1"/>
  <c r="V2417" i="27"/>
  <c r="J2990" i="27" l="1"/>
  <c r="J910" i="27"/>
  <c r="J3666" i="27"/>
  <c r="P3979" i="27"/>
  <c r="V3354" i="27"/>
  <c r="V910" i="27"/>
  <c r="V2678" i="27"/>
  <c r="P962" i="27"/>
  <c r="V3823" i="27"/>
  <c r="P1690" i="27"/>
  <c r="V1690" i="27"/>
  <c r="J2678" i="27"/>
  <c r="J182" i="27"/>
  <c r="J3718" i="27"/>
  <c r="J1222" i="27"/>
  <c r="V2938" i="27"/>
  <c r="P2262" i="27"/>
  <c r="P130" i="27"/>
  <c r="P182" i="27"/>
  <c r="P3823" i="27"/>
  <c r="J3927" i="27"/>
  <c r="V2834" i="27"/>
  <c r="V3198" i="27"/>
  <c r="P1898" i="27"/>
  <c r="V3406" i="27"/>
  <c r="P1014" i="27"/>
  <c r="V3979" i="27"/>
  <c r="V1846" i="27"/>
  <c r="V1118" i="27"/>
  <c r="J78" i="27"/>
  <c r="V2574" i="27"/>
  <c r="P650" i="27"/>
  <c r="P2366" i="27"/>
  <c r="P26" i="27"/>
  <c r="P3146" i="27"/>
  <c r="J2366" i="27"/>
  <c r="P2886" i="27"/>
  <c r="J2314" i="27"/>
  <c r="V442" i="27"/>
  <c r="P2782" i="27"/>
  <c r="P2418" i="27"/>
  <c r="V1274" i="27"/>
  <c r="V962" i="27"/>
  <c r="J3614" i="27"/>
  <c r="J3823" i="27"/>
  <c r="V806" i="27"/>
  <c r="V2106" i="27"/>
  <c r="P1066" i="27"/>
  <c r="J2730" i="27"/>
  <c r="J3250" i="27"/>
  <c r="P1274" i="27"/>
  <c r="P2574" i="27"/>
  <c r="J1690" i="27"/>
  <c r="P1950" i="27"/>
  <c r="P754" i="27"/>
  <c r="P1326" i="27"/>
  <c r="V1794" i="27"/>
  <c r="J1326" i="27"/>
  <c r="P858" i="27"/>
  <c r="J2782" i="27"/>
  <c r="V2366" i="27"/>
  <c r="V1950" i="27"/>
  <c r="J2158" i="27"/>
  <c r="J1274" i="27"/>
  <c r="J2626" i="27"/>
  <c r="J1794" i="27"/>
  <c r="J26" i="27"/>
  <c r="P3875" i="27"/>
  <c r="V702" i="27"/>
  <c r="J2470" i="27"/>
  <c r="J3406" i="27"/>
  <c r="P2210" i="27"/>
  <c r="J3198" i="27"/>
  <c r="J286" i="27"/>
  <c r="V3770" i="27"/>
  <c r="V286" i="27"/>
  <c r="P1534" i="27"/>
  <c r="J858" i="27"/>
  <c r="J3094" i="27"/>
  <c r="V182" i="27"/>
  <c r="J2886" i="27"/>
  <c r="V234" i="27"/>
  <c r="J1482" i="27"/>
  <c r="V2054" i="27"/>
  <c r="V1170" i="27"/>
  <c r="P3510" i="27"/>
  <c r="J546" i="27"/>
  <c r="P3094" i="27"/>
  <c r="J702" i="27"/>
  <c r="J3042" i="27"/>
  <c r="V2002" i="27"/>
  <c r="P1118" i="27"/>
  <c r="V338" i="27"/>
  <c r="P2730" i="27"/>
  <c r="P2158" i="27"/>
  <c r="V754" i="27"/>
  <c r="J2938" i="27"/>
  <c r="P1794" i="27"/>
  <c r="V390" i="27"/>
  <c r="J754" i="27"/>
  <c r="V3458" i="27"/>
  <c r="V2314" i="27"/>
  <c r="J1066" i="27"/>
  <c r="V2626" i="27"/>
  <c r="J3146" i="27"/>
  <c r="J1586" i="27"/>
  <c r="V78" i="27"/>
  <c r="V1014" i="27"/>
  <c r="J3562" i="27"/>
  <c r="P2938" i="27"/>
  <c r="J1950" i="27"/>
  <c r="V4031" i="27"/>
  <c r="V1638" i="27"/>
  <c r="V3510" i="27"/>
  <c r="P2314" i="27"/>
  <c r="P3458" i="27"/>
  <c r="V3250" i="27"/>
  <c r="P910" i="27"/>
  <c r="V1430" i="27"/>
  <c r="P1742" i="27"/>
  <c r="J1898" i="27"/>
  <c r="V2782" i="27"/>
  <c r="V3718" i="27"/>
  <c r="P702" i="27"/>
  <c r="P1638" i="27"/>
  <c r="J442" i="27"/>
  <c r="V1326" i="27"/>
  <c r="J1170" i="27"/>
  <c r="P3354" i="27"/>
  <c r="V3927" i="27"/>
  <c r="J1534" i="27"/>
  <c r="P286" i="27"/>
  <c r="J2054" i="27"/>
  <c r="V3094" i="27"/>
  <c r="J1430" i="27"/>
  <c r="J3979" i="27"/>
  <c r="P546" i="27"/>
  <c r="P3666" i="27"/>
  <c r="J4031" i="27"/>
  <c r="V1742" i="27"/>
  <c r="J494" i="27"/>
  <c r="P494" i="27"/>
  <c r="P806" i="27"/>
  <c r="P3927" i="27"/>
  <c r="P1222" i="27"/>
  <c r="P78" i="27"/>
  <c r="V1534" i="27"/>
  <c r="P2990" i="27"/>
  <c r="P3302" i="27"/>
  <c r="J1118" i="27"/>
  <c r="J1638" i="27"/>
  <c r="P2834" i="27"/>
  <c r="J598" i="27"/>
  <c r="J3458" i="27"/>
  <c r="J130" i="27"/>
  <c r="P3718" i="27"/>
  <c r="J2210" i="27"/>
  <c r="J1742" i="27"/>
  <c r="V2886" i="27"/>
  <c r="V3666" i="27"/>
  <c r="P3406" i="27"/>
  <c r="J2106" i="27"/>
  <c r="P3042" i="27"/>
  <c r="J1846" i="27"/>
  <c r="V2210" i="27"/>
  <c r="V3146" i="27"/>
  <c r="P2626" i="27"/>
  <c r="V3302" i="27"/>
  <c r="P2106" i="27"/>
  <c r="J650" i="27"/>
  <c r="P3198" i="27"/>
  <c r="V598" i="27"/>
  <c r="P3770" i="27"/>
  <c r="V858" i="27"/>
  <c r="J2522" i="27"/>
  <c r="P2522" i="27"/>
  <c r="J338" i="27"/>
  <c r="J2418" i="27"/>
  <c r="J962" i="27"/>
  <c r="V3875" i="27"/>
  <c r="P1586" i="27"/>
  <c r="V130" i="27"/>
  <c r="P1846" i="27"/>
  <c r="V2730" i="27"/>
  <c r="J234" i="27"/>
  <c r="P3614" i="27"/>
  <c r="P598" i="27"/>
  <c r="P234" i="27"/>
  <c r="V1222" i="27"/>
  <c r="P338" i="27"/>
  <c r="P4032" i="27" s="1"/>
  <c r="V2418" i="27"/>
  <c r="V494" i="27"/>
  <c r="V2262" i="27"/>
  <c r="V1378" i="27"/>
  <c r="P2002" i="27"/>
  <c r="V26" i="27"/>
  <c r="J3875" i="27"/>
  <c r="V1482" i="27"/>
  <c r="V2470" i="27"/>
  <c r="J3510" i="27"/>
  <c r="P1430" i="27"/>
  <c r="P442" i="27"/>
  <c r="P1482" i="27"/>
  <c r="V3614" i="27"/>
  <c r="J390" i="27"/>
  <c r="P2054" i="27"/>
  <c r="J3354" i="27"/>
  <c r="J3302" i="27"/>
  <c r="P1170" i="27"/>
  <c r="J2262" i="27"/>
  <c r="V3562" i="27"/>
  <c r="J2834" i="27"/>
  <c r="J1378" i="27"/>
  <c r="J2574" i="27"/>
  <c r="P3250" i="27"/>
  <c r="P3251" i="27" s="1"/>
  <c r="V1586" i="27"/>
  <c r="V1587" i="27" s="1"/>
  <c r="P390" i="27"/>
  <c r="V2990" i="27"/>
  <c r="P1378" i="27"/>
  <c r="P2470" i="27"/>
  <c r="P2471" i="27" s="1"/>
  <c r="J3770" i="27"/>
  <c r="J1014" i="27"/>
  <c r="V1066" i="27"/>
  <c r="V1067" i="27" s="1"/>
  <c r="P2678" i="27"/>
  <c r="V3042" i="27"/>
  <c r="J2002" i="27"/>
  <c r="J2003" i="27" s="1"/>
  <c r="V1898" i="27"/>
  <c r="V1899" i="27" s="1"/>
  <c r="J3771" i="27" l="1"/>
  <c r="J2835" i="27"/>
  <c r="J1015" i="27"/>
  <c r="V2991" i="27"/>
  <c r="J2263" i="27"/>
  <c r="P443" i="27"/>
  <c r="V1379" i="27"/>
  <c r="P599" i="27"/>
  <c r="J963" i="27"/>
  <c r="P3199" i="27"/>
  <c r="P3043" i="27"/>
  <c r="J131" i="27"/>
  <c r="P2991" i="27"/>
  <c r="V1743" i="27"/>
  <c r="P287" i="27"/>
  <c r="J2991" i="27"/>
  <c r="P911" i="27"/>
  <c r="P2939" i="27"/>
  <c r="V2315" i="27"/>
  <c r="P2731" i="27"/>
  <c r="P3511" i="27"/>
  <c r="J859" i="27"/>
  <c r="J2471" i="27"/>
  <c r="J2159" i="27"/>
  <c r="P755" i="27"/>
  <c r="V2107" i="27"/>
  <c r="V443" i="27"/>
  <c r="V2575" i="27"/>
  <c r="V3199" i="27"/>
  <c r="J1223" i="27"/>
  <c r="V2679" i="27"/>
  <c r="V3043" i="27"/>
  <c r="P2679" i="27"/>
  <c r="P391" i="27"/>
  <c r="P1171" i="27"/>
  <c r="P1431" i="27"/>
  <c r="V2263" i="27"/>
  <c r="P3615" i="27"/>
  <c r="J2419" i="27"/>
  <c r="J651" i="27"/>
  <c r="J2107" i="27"/>
  <c r="J3459" i="27"/>
  <c r="V1535" i="27"/>
  <c r="J4032" i="27"/>
  <c r="J1535" i="27"/>
  <c r="V3251" i="27"/>
  <c r="J3563" i="27"/>
  <c r="V3459" i="27"/>
  <c r="V339" i="27"/>
  <c r="V1171" i="27"/>
  <c r="P1535" i="27"/>
  <c r="V703" i="27"/>
  <c r="V1951" i="27"/>
  <c r="P1951" i="27"/>
  <c r="V807" i="27"/>
  <c r="J2315" i="27"/>
  <c r="J79" i="27"/>
  <c r="V2835" i="27"/>
  <c r="J3719" i="27"/>
  <c r="V911" i="27"/>
  <c r="J3303" i="27"/>
  <c r="J3511" i="27"/>
  <c r="V495" i="27"/>
  <c r="J235" i="27"/>
  <c r="J339" i="27"/>
  <c r="P2107" i="27"/>
  <c r="P3407" i="27"/>
  <c r="J599" i="27"/>
  <c r="P79" i="27"/>
  <c r="P3667" i="27"/>
  <c r="V3928" i="27"/>
  <c r="P703" i="27"/>
  <c r="P3459" i="27"/>
  <c r="V1015" i="27"/>
  <c r="J755" i="27"/>
  <c r="P1119" i="27"/>
  <c r="V2055" i="27"/>
  <c r="V287" i="27"/>
  <c r="P3876" i="27"/>
  <c r="V2367" i="27"/>
  <c r="J1691" i="27"/>
  <c r="J3824" i="27"/>
  <c r="P2887" i="27"/>
  <c r="V1119" i="27"/>
  <c r="J3928" i="27"/>
  <c r="J183" i="27"/>
  <c r="V3355" i="27"/>
  <c r="J3355" i="27"/>
  <c r="V2471" i="27"/>
  <c r="V2419" i="27"/>
  <c r="V2731" i="27"/>
  <c r="P2523" i="27"/>
  <c r="V3303" i="27"/>
  <c r="V3667" i="27"/>
  <c r="V547" i="27"/>
  <c r="P1223" i="27"/>
  <c r="P547" i="27"/>
  <c r="P3355" i="27"/>
  <c r="V3719" i="27"/>
  <c r="P2315" i="27"/>
  <c r="V79" i="27"/>
  <c r="V391" i="27"/>
  <c r="V2003" i="27"/>
  <c r="J1483" i="27"/>
  <c r="V3771" i="27"/>
  <c r="J27" i="27"/>
  <c r="J2783" i="27"/>
  <c r="P2575" i="27"/>
  <c r="J3615" i="27"/>
  <c r="J2367" i="27"/>
  <c r="V1847" i="27"/>
  <c r="P3824" i="27"/>
  <c r="J2679" i="27"/>
  <c r="P3980" i="27"/>
  <c r="P2055" i="27"/>
  <c r="V1483" i="27"/>
  <c r="V651" i="27"/>
  <c r="P1847" i="27"/>
  <c r="J2523" i="27"/>
  <c r="P2627" i="27"/>
  <c r="V2887" i="27"/>
  <c r="P2835" i="27"/>
  <c r="P3928" i="27"/>
  <c r="J3980" i="27"/>
  <c r="J1171" i="27"/>
  <c r="V2783" i="27"/>
  <c r="V3511" i="27"/>
  <c r="J1587" i="27"/>
  <c r="P1795" i="27"/>
  <c r="J3043" i="27"/>
  <c r="V235" i="27"/>
  <c r="J287" i="27"/>
  <c r="J1795" i="27"/>
  <c r="P859" i="27"/>
  <c r="P1275" i="27"/>
  <c r="V963" i="27"/>
  <c r="P3147" i="27"/>
  <c r="V3980" i="27"/>
  <c r="P183" i="27"/>
  <c r="V1691" i="27"/>
  <c r="J807" i="27"/>
  <c r="J2575" i="27"/>
  <c r="V2159" i="27"/>
  <c r="J1379" i="27"/>
  <c r="J391" i="27"/>
  <c r="J3876" i="27"/>
  <c r="P339" i="27"/>
  <c r="V131" i="27"/>
  <c r="V859" i="27"/>
  <c r="V3147" i="27"/>
  <c r="J1743" i="27"/>
  <c r="J1639" i="27"/>
  <c r="P807" i="27"/>
  <c r="J1431" i="27"/>
  <c r="V1327" i="27"/>
  <c r="J1899" i="27"/>
  <c r="V1639" i="27"/>
  <c r="J3147" i="27"/>
  <c r="J2939" i="27"/>
  <c r="J703" i="27"/>
  <c r="J2887" i="27"/>
  <c r="J3199" i="27"/>
  <c r="J2627" i="27"/>
  <c r="J1327" i="27"/>
  <c r="J3251" i="27"/>
  <c r="V1275" i="27"/>
  <c r="P27" i="27"/>
  <c r="P1015" i="27"/>
  <c r="P131" i="27"/>
  <c r="P1691" i="27"/>
  <c r="J3667" i="27"/>
  <c r="V3615" i="27"/>
  <c r="V27" i="27"/>
  <c r="V1223" i="27"/>
  <c r="P1587" i="27"/>
  <c r="P3771" i="27"/>
  <c r="V2211" i="27"/>
  <c r="J2211" i="27"/>
  <c r="J1119" i="27"/>
  <c r="P495" i="27"/>
  <c r="V3095" i="27"/>
  <c r="J443" i="27"/>
  <c r="P1743" i="27"/>
  <c r="V4032" i="27"/>
  <c r="V2627" i="27"/>
  <c r="V755" i="27"/>
  <c r="P3095" i="27"/>
  <c r="V183" i="27"/>
  <c r="P2211" i="27"/>
  <c r="J1275" i="27"/>
  <c r="V1795" i="27"/>
  <c r="V1900" i="27" s="1"/>
  <c r="J2731" i="27"/>
  <c r="P2419" i="27"/>
  <c r="P2367" i="27"/>
  <c r="V3407" i="27"/>
  <c r="P2263" i="27"/>
  <c r="V3824" i="27"/>
  <c r="V2523" i="27"/>
  <c r="P1379" i="27"/>
  <c r="V3563" i="27"/>
  <c r="P1483" i="27"/>
  <c r="P2003" i="27"/>
  <c r="P235" i="27"/>
  <c r="V3876" i="27"/>
  <c r="V3877" i="27" s="1"/>
  <c r="V599" i="27"/>
  <c r="J1847" i="27"/>
  <c r="P3719" i="27"/>
  <c r="P3303" i="27"/>
  <c r="P3304" i="27" s="1"/>
  <c r="J495" i="27"/>
  <c r="J2055" i="27"/>
  <c r="P1639" i="27"/>
  <c r="V1431" i="27"/>
  <c r="V1432" i="27" s="1"/>
  <c r="J1951" i="27"/>
  <c r="J1067" i="27"/>
  <c r="P2159" i="27"/>
  <c r="J547" i="27"/>
  <c r="J3095" i="27"/>
  <c r="J3407" i="27"/>
  <c r="P3563" i="27"/>
  <c r="P1327" i="27"/>
  <c r="P1328" i="27" s="1"/>
  <c r="P1067" i="27"/>
  <c r="P2783" i="27"/>
  <c r="P651" i="27"/>
  <c r="P652" i="27" s="1"/>
  <c r="P1899" i="27"/>
  <c r="P1900" i="27" s="1"/>
  <c r="V2939" i="27"/>
  <c r="P963" i="27"/>
  <c r="J911" i="27"/>
  <c r="J548" i="27" l="1"/>
  <c r="J1068" i="27"/>
  <c r="V2940" i="27"/>
  <c r="J3096" i="27"/>
  <c r="J496" i="27"/>
  <c r="P1484" i="27"/>
  <c r="P2368" i="27"/>
  <c r="V756" i="27"/>
  <c r="J2212" i="27"/>
  <c r="J1328" i="27"/>
  <c r="J1900" i="27"/>
  <c r="V132" i="27"/>
  <c r="J808" i="27"/>
  <c r="J1796" i="27"/>
  <c r="J1172" i="27"/>
  <c r="V652" i="27"/>
  <c r="J2368" i="27"/>
  <c r="V392" i="27"/>
  <c r="V3668" i="27"/>
  <c r="V1068" i="27"/>
  <c r="V2368" i="27"/>
  <c r="P704" i="27"/>
  <c r="J236" i="27"/>
  <c r="J80" i="27"/>
  <c r="V340" i="27"/>
  <c r="P2680" i="27"/>
  <c r="P756" i="27"/>
  <c r="P912" i="27"/>
  <c r="J964" i="27"/>
  <c r="V3564" i="27"/>
  <c r="P2420" i="27"/>
  <c r="V2628" i="27"/>
  <c r="V2212" i="27"/>
  <c r="J3668" i="27"/>
  <c r="J2628" i="27"/>
  <c r="V1328" i="27"/>
  <c r="P340" i="27"/>
  <c r="V1692" i="27"/>
  <c r="J288" i="27"/>
  <c r="J3981" i="27"/>
  <c r="V1484" i="27"/>
  <c r="J3616" i="27"/>
  <c r="V80" i="27"/>
  <c r="V3304" i="27"/>
  <c r="V3356" i="27"/>
  <c r="P3877" i="27"/>
  <c r="V3929" i="27"/>
  <c r="V496" i="27"/>
  <c r="J2316" i="27"/>
  <c r="V3460" i="27"/>
  <c r="J652" i="27"/>
  <c r="V3044" i="27"/>
  <c r="J2160" i="27"/>
  <c r="J2992" i="27"/>
  <c r="P600" i="27"/>
  <c r="P2160" i="27"/>
  <c r="P3720" i="27"/>
  <c r="P1380" i="27"/>
  <c r="J2732" i="27"/>
  <c r="V4033" i="27"/>
  <c r="P3772" i="27"/>
  <c r="P1692" i="27"/>
  <c r="J3200" i="27"/>
  <c r="J1432" i="27"/>
  <c r="J3877" i="27"/>
  <c r="P184" i="27"/>
  <c r="V236" i="27"/>
  <c r="P3929" i="27"/>
  <c r="P2056" i="27"/>
  <c r="P2576" i="27"/>
  <c r="P2316" i="27"/>
  <c r="P2524" i="27"/>
  <c r="J184" i="27"/>
  <c r="V288" i="27"/>
  <c r="P3668" i="27"/>
  <c r="J3512" i="27"/>
  <c r="V808" i="27"/>
  <c r="J3564" i="27"/>
  <c r="J2420" i="27"/>
  <c r="J2108" i="27"/>
  <c r="V2680" i="27"/>
  <c r="J2472" i="27"/>
  <c r="P288" i="27"/>
  <c r="V1380" i="27"/>
  <c r="P2784" i="27"/>
  <c r="J1848" i="27"/>
  <c r="J2004" i="27"/>
  <c r="V1796" i="27"/>
  <c r="P1744" i="27"/>
  <c r="P1588" i="27"/>
  <c r="P132" i="27"/>
  <c r="J2888" i="27"/>
  <c r="P808" i="27"/>
  <c r="J392" i="27"/>
  <c r="V3981" i="27"/>
  <c r="J3044" i="27"/>
  <c r="P2836" i="27"/>
  <c r="J3772" i="27"/>
  <c r="J2784" i="27"/>
  <c r="V3720" i="27"/>
  <c r="V2732" i="27"/>
  <c r="J3929" i="27"/>
  <c r="V2056" i="27"/>
  <c r="P80" i="27"/>
  <c r="J3304" i="27"/>
  <c r="P1952" i="27"/>
  <c r="V3252" i="27"/>
  <c r="P3616" i="27"/>
  <c r="J1224" i="27"/>
  <c r="J860" i="27"/>
  <c r="V1744" i="27"/>
  <c r="P444" i="27"/>
  <c r="P1068" i="27"/>
  <c r="J1952" i="27"/>
  <c r="V600" i="27"/>
  <c r="V2524" i="27"/>
  <c r="J1276" i="27"/>
  <c r="J444" i="27"/>
  <c r="V1224" i="27"/>
  <c r="P1016" i="27"/>
  <c r="J704" i="27"/>
  <c r="J1640" i="27"/>
  <c r="J1380" i="27"/>
  <c r="P3148" i="27"/>
  <c r="P1796" i="27"/>
  <c r="V2888" i="27"/>
  <c r="P3981" i="27"/>
  <c r="P3356" i="27"/>
  <c r="V2420" i="27"/>
  <c r="V1120" i="27"/>
  <c r="P1120" i="27"/>
  <c r="J600" i="27"/>
  <c r="V1588" i="27"/>
  <c r="V1952" i="27"/>
  <c r="J1536" i="27"/>
  <c r="V2264" i="27"/>
  <c r="V3200" i="27"/>
  <c r="P3512" i="27"/>
  <c r="P2992" i="27"/>
  <c r="J2264" i="27"/>
  <c r="V3825" i="27"/>
  <c r="P2212" i="27"/>
  <c r="V3096" i="27"/>
  <c r="V28" i="27"/>
  <c r="P28" i="27"/>
  <c r="J2940" i="27"/>
  <c r="J1744" i="27"/>
  <c r="V2160" i="27"/>
  <c r="V964" i="27"/>
  <c r="J1588" i="27"/>
  <c r="P2628" i="27"/>
  <c r="J2680" i="27"/>
  <c r="V3772" i="27"/>
  <c r="P548" i="27"/>
  <c r="V2472" i="27"/>
  <c r="P2888" i="27"/>
  <c r="J756" i="27"/>
  <c r="P3408" i="27"/>
  <c r="V912" i="27"/>
  <c r="V704" i="27"/>
  <c r="J4033" i="27"/>
  <c r="P1432" i="27"/>
  <c r="V2576" i="27"/>
  <c r="P2732" i="27"/>
  <c r="J132" i="27"/>
  <c r="J28" i="27"/>
  <c r="V2992" i="27"/>
  <c r="J912" i="27"/>
  <c r="P1640" i="27"/>
  <c r="P2264" i="27"/>
  <c r="V184" i="27"/>
  <c r="P496" i="27"/>
  <c r="V3616" i="27"/>
  <c r="V1276" i="27"/>
  <c r="J3148" i="27"/>
  <c r="V3148" i="27"/>
  <c r="J2576" i="27"/>
  <c r="P1276" i="27"/>
  <c r="V3512" i="27"/>
  <c r="J2524" i="27"/>
  <c r="P3825" i="27"/>
  <c r="J1484" i="27"/>
  <c r="P1224" i="27"/>
  <c r="J3356" i="27"/>
  <c r="J3825" i="27"/>
  <c r="V1016" i="27"/>
  <c r="P2108" i="27"/>
  <c r="J3720" i="27"/>
  <c r="P1536" i="27"/>
  <c r="V1536" i="27"/>
  <c r="P1172" i="27"/>
  <c r="V444" i="27"/>
  <c r="V2316" i="27"/>
  <c r="P3044" i="27"/>
  <c r="P2472" i="27"/>
  <c r="P3564" i="27"/>
  <c r="P236" i="27"/>
  <c r="P964" i="27"/>
  <c r="J3408" i="27"/>
  <c r="J2056" i="27"/>
  <c r="P2004" i="27"/>
  <c r="V3408" i="27"/>
  <c r="P3096" i="27"/>
  <c r="J1120" i="27"/>
  <c r="J2836" i="27"/>
  <c r="J3252" i="27"/>
  <c r="V1640" i="27"/>
  <c r="V860" i="27"/>
  <c r="J1016" i="27"/>
  <c r="P860" i="27"/>
  <c r="V2784" i="27"/>
  <c r="P1848" i="27"/>
  <c r="P1849" i="27" s="1"/>
  <c r="V1848" i="27"/>
  <c r="V1849" i="27" s="1"/>
  <c r="V2004" i="27"/>
  <c r="V2005" i="27" s="1"/>
  <c r="V548" i="27"/>
  <c r="P3252" i="27"/>
  <c r="J1692" i="27"/>
  <c r="J1693" i="27" s="1"/>
  <c r="P3460" i="27"/>
  <c r="J340" i="27"/>
  <c r="V2836" i="27"/>
  <c r="V2837" i="27" s="1"/>
  <c r="V1172" i="27"/>
  <c r="V1173" i="27" s="1"/>
  <c r="J3460" i="27"/>
  <c r="J3461" i="27" s="1"/>
  <c r="P392" i="27"/>
  <c r="V2108" i="27"/>
  <c r="V2109" i="27" s="1"/>
  <c r="P2940" i="27"/>
  <c r="P2941" i="27" s="1"/>
  <c r="P3200" i="27"/>
  <c r="P4033" i="27"/>
  <c r="J1017" i="27" l="1"/>
  <c r="P2005" i="27"/>
  <c r="P2006" i="27" s="1"/>
  <c r="P3045" i="27"/>
  <c r="P3046" i="27" s="1"/>
  <c r="V1017" i="27"/>
  <c r="V1018" i="27" s="1"/>
  <c r="P1277" i="27"/>
  <c r="P1278" i="27" s="1"/>
  <c r="P2265" i="27"/>
  <c r="P2266" i="27" s="1"/>
  <c r="V2577" i="27"/>
  <c r="V2578" i="27" s="1"/>
  <c r="V2473" i="27"/>
  <c r="V2474" i="27" s="1"/>
  <c r="J1745" i="27"/>
  <c r="J2265" i="27"/>
  <c r="J601" i="27"/>
  <c r="P3149" i="27"/>
  <c r="P3150" i="27" s="1"/>
  <c r="V2525" i="27"/>
  <c r="V2526" i="27" s="1"/>
  <c r="P3617" i="27"/>
  <c r="P3618" i="27" s="1"/>
  <c r="V3721" i="27"/>
  <c r="V3722" i="27" s="1"/>
  <c r="J2889" i="27"/>
  <c r="P2785" i="27"/>
  <c r="P2786" i="27" s="1"/>
  <c r="J3565" i="27"/>
  <c r="P2577" i="27"/>
  <c r="P2578" i="27" s="1"/>
  <c r="P1693" i="27"/>
  <c r="P1694" i="27" s="1"/>
  <c r="P601" i="27"/>
  <c r="P602" i="27" s="1"/>
  <c r="V3930" i="27"/>
  <c r="V3931" i="27" s="1"/>
  <c r="J289" i="27"/>
  <c r="P2421" i="27"/>
  <c r="P2422" i="27" s="1"/>
  <c r="J81" i="27"/>
  <c r="V653" i="27"/>
  <c r="V654" i="27" s="1"/>
  <c r="V757" i="27"/>
  <c r="V758" i="27" s="1"/>
  <c r="P2942" i="27"/>
  <c r="V2110" i="27"/>
  <c r="P3253" i="27"/>
  <c r="P3254" i="27" s="1"/>
  <c r="V861" i="27"/>
  <c r="V862" i="27" s="1"/>
  <c r="J2057" i="27"/>
  <c r="V2317" i="27"/>
  <c r="V2318" i="27" s="1"/>
  <c r="J3826" i="27"/>
  <c r="J2577" i="27"/>
  <c r="P1641" i="27"/>
  <c r="P1642" i="27" s="1"/>
  <c r="P1433" i="27"/>
  <c r="P1434" i="27" s="1"/>
  <c r="P549" i="27"/>
  <c r="P550" i="27" s="1"/>
  <c r="J2941" i="27"/>
  <c r="P2993" i="27"/>
  <c r="P2994" i="27" s="1"/>
  <c r="P1121" i="27"/>
  <c r="P1122" i="27" s="1"/>
  <c r="J1381" i="27"/>
  <c r="V601" i="27"/>
  <c r="V602" i="27" s="1"/>
  <c r="V3253" i="27"/>
  <c r="V3254" i="27" s="1"/>
  <c r="P133" i="27"/>
  <c r="P134" i="27" s="1"/>
  <c r="P1901" i="27"/>
  <c r="P1902" i="27" s="1"/>
  <c r="V809" i="27"/>
  <c r="V810" i="27" s="1"/>
  <c r="P2057" i="27"/>
  <c r="P2058" i="27" s="1"/>
  <c r="P3773" i="27"/>
  <c r="P3774" i="27" s="1"/>
  <c r="J2993" i="27"/>
  <c r="P3878" i="27"/>
  <c r="P3879" i="27" s="1"/>
  <c r="V1693" i="27"/>
  <c r="V1694" i="27" s="1"/>
  <c r="V3565" i="27"/>
  <c r="V3566" i="27" s="1"/>
  <c r="J237" i="27"/>
  <c r="J1173" i="27"/>
  <c r="P2369" i="27"/>
  <c r="P2370" i="27" s="1"/>
  <c r="V1174" i="27"/>
  <c r="P393" i="27"/>
  <c r="P394" i="27" s="1"/>
  <c r="V549" i="27"/>
  <c r="V550" i="27" s="1"/>
  <c r="V1641" i="27"/>
  <c r="V1642" i="27" s="1"/>
  <c r="J3409" i="27"/>
  <c r="V445" i="27"/>
  <c r="V446" i="27" s="1"/>
  <c r="J3357" i="27"/>
  <c r="V3149" i="27"/>
  <c r="V3150" i="27" s="1"/>
  <c r="J913" i="27"/>
  <c r="J4034" i="27"/>
  <c r="V3773" i="27"/>
  <c r="V3774" i="27" s="1"/>
  <c r="P29" i="27"/>
  <c r="P30" i="27" s="1"/>
  <c r="P3513" i="27"/>
  <c r="P3514" i="27" s="1"/>
  <c r="V1121" i="27"/>
  <c r="V1122" i="27" s="1"/>
  <c r="J1641" i="27"/>
  <c r="J1953" i="27"/>
  <c r="P1953" i="27"/>
  <c r="P1954" i="27" s="1"/>
  <c r="J3773" i="27"/>
  <c r="P1589" i="27"/>
  <c r="P1590" i="27" s="1"/>
  <c r="V1381" i="27"/>
  <c r="V1382" i="27" s="1"/>
  <c r="J3513" i="27"/>
  <c r="P3930" i="27"/>
  <c r="P3931" i="27" s="1"/>
  <c r="V4034" i="27"/>
  <c r="V4035" i="27" s="1"/>
  <c r="J2161" i="27"/>
  <c r="V3357" i="27"/>
  <c r="V3358" i="27" s="1"/>
  <c r="P341" i="27"/>
  <c r="P342" i="27" s="1"/>
  <c r="P3305" i="27"/>
  <c r="P3306" i="27" s="1"/>
  <c r="P705" i="27"/>
  <c r="P706" i="27" s="1"/>
  <c r="J1797" i="27"/>
  <c r="P1485" i="27"/>
  <c r="P1486" i="27" s="1"/>
  <c r="V2006" i="27"/>
  <c r="J3253" i="27"/>
  <c r="P965" i="27"/>
  <c r="P966" i="27" s="1"/>
  <c r="P1173" i="27"/>
  <c r="P1174" i="27" s="1"/>
  <c r="P1225" i="27"/>
  <c r="P1226" i="27" s="1"/>
  <c r="J3149" i="27"/>
  <c r="P1329" i="27"/>
  <c r="P1330" i="27" s="1"/>
  <c r="V705" i="27"/>
  <c r="V706" i="27" s="1"/>
  <c r="J2681" i="27"/>
  <c r="V29" i="27"/>
  <c r="V30" i="27" s="1"/>
  <c r="V3201" i="27"/>
  <c r="V3202" i="27" s="1"/>
  <c r="V2421" i="27"/>
  <c r="V2422" i="27" s="1"/>
  <c r="J705" i="27"/>
  <c r="P1069" i="27"/>
  <c r="P1070" i="27" s="1"/>
  <c r="J3305" i="27"/>
  <c r="P2837" i="27"/>
  <c r="P2838" i="27" s="1"/>
  <c r="P1745" i="27"/>
  <c r="P1746" i="27" s="1"/>
  <c r="P289" i="27"/>
  <c r="P290" i="27" s="1"/>
  <c r="P3669" i="27"/>
  <c r="P3670" i="27" s="1"/>
  <c r="V237" i="27"/>
  <c r="V238" i="27" s="1"/>
  <c r="J2733" i="27"/>
  <c r="V3045" i="27"/>
  <c r="V3046" i="27" s="1"/>
  <c r="V3305" i="27"/>
  <c r="V3306" i="27" s="1"/>
  <c r="V1329" i="27"/>
  <c r="V1330" i="27" s="1"/>
  <c r="J965" i="27"/>
  <c r="V2369" i="27"/>
  <c r="V2370" i="27" s="1"/>
  <c r="J809" i="27"/>
  <c r="J497" i="27"/>
  <c r="J2837" i="27"/>
  <c r="P237" i="27"/>
  <c r="P238" i="27" s="1"/>
  <c r="V1537" i="27"/>
  <c r="V1538" i="27" s="1"/>
  <c r="J1485" i="27"/>
  <c r="V1277" i="27"/>
  <c r="V1278" i="27" s="1"/>
  <c r="V2993" i="27"/>
  <c r="V2994" i="27" s="1"/>
  <c r="V913" i="27"/>
  <c r="V914" i="27" s="1"/>
  <c r="P2629" i="27"/>
  <c r="P2630" i="27" s="1"/>
  <c r="V3097" i="27"/>
  <c r="V3098" i="27" s="1"/>
  <c r="V2265" i="27"/>
  <c r="V2266" i="27" s="1"/>
  <c r="P3357" i="27"/>
  <c r="P3358" i="27" s="1"/>
  <c r="P1017" i="27"/>
  <c r="P1018" i="27" s="1"/>
  <c r="P445" i="27"/>
  <c r="P446" i="27" s="1"/>
  <c r="P81" i="27"/>
  <c r="P82" i="27" s="1"/>
  <c r="J3045" i="27"/>
  <c r="V1797" i="27"/>
  <c r="V1798" i="27" s="1"/>
  <c r="J2473" i="27"/>
  <c r="V289" i="27"/>
  <c r="V290" i="27" s="1"/>
  <c r="P185" i="27"/>
  <c r="P186" i="27" s="1"/>
  <c r="P1381" i="27"/>
  <c r="P1382" i="27" s="1"/>
  <c r="J653" i="27"/>
  <c r="V81" i="27"/>
  <c r="V82" i="27" s="1"/>
  <c r="J2629" i="27"/>
  <c r="P913" i="27"/>
  <c r="P914" i="27" s="1"/>
  <c r="V1069" i="27"/>
  <c r="V1070" i="27" s="1"/>
  <c r="V133" i="27"/>
  <c r="V134" i="27" s="1"/>
  <c r="J3097" i="27"/>
  <c r="V2838" i="27"/>
  <c r="J1121" i="27"/>
  <c r="P3565" i="27"/>
  <c r="P3566" i="27" s="1"/>
  <c r="P1537" i="27"/>
  <c r="P1538" i="27" s="1"/>
  <c r="P3826" i="27"/>
  <c r="P3827" i="27" s="1"/>
  <c r="V3617" i="27"/>
  <c r="V3618" i="27" s="1"/>
  <c r="J29" i="27"/>
  <c r="P3409" i="27"/>
  <c r="P3410" i="27" s="1"/>
  <c r="J1589" i="27"/>
  <c r="P2213" i="27"/>
  <c r="P2214" i="27" s="1"/>
  <c r="J1537" i="27"/>
  <c r="P3982" i="27"/>
  <c r="P3983" i="27" s="1"/>
  <c r="V1225" i="27"/>
  <c r="V1226" i="27" s="1"/>
  <c r="V1745" i="27"/>
  <c r="V1746" i="27" s="1"/>
  <c r="V2057" i="27"/>
  <c r="V2058" i="27" s="1"/>
  <c r="V3982" i="27"/>
  <c r="V3983" i="27" s="1"/>
  <c r="J2005" i="27"/>
  <c r="V2681" i="27"/>
  <c r="V2682" i="27" s="1"/>
  <c r="J185" i="27"/>
  <c r="J3878" i="27"/>
  <c r="P3721" i="27"/>
  <c r="P3722" i="27" s="1"/>
  <c r="V3461" i="27"/>
  <c r="V3462" i="27" s="1"/>
  <c r="J3617" i="27"/>
  <c r="J3669" i="27"/>
  <c r="P757" i="27"/>
  <c r="P758" i="27" s="1"/>
  <c r="V3669" i="27"/>
  <c r="V3670" i="27" s="1"/>
  <c r="J1901" i="27"/>
  <c r="V2941" i="27"/>
  <c r="V2942" i="27" s="1"/>
  <c r="P1850" i="27"/>
  <c r="J341" i="27"/>
  <c r="V2785" i="27"/>
  <c r="V2786" i="27" s="1"/>
  <c r="P3097" i="27"/>
  <c r="P3098" i="27" s="1"/>
  <c r="J549" i="27"/>
  <c r="J3721" i="27"/>
  <c r="J2525" i="27"/>
  <c r="P497" i="27"/>
  <c r="P498" i="27" s="1"/>
  <c r="J133" i="27"/>
  <c r="J757" i="27"/>
  <c r="V965" i="27"/>
  <c r="V966" i="27" s="1"/>
  <c r="V3826" i="27"/>
  <c r="V3827" i="27" s="1"/>
  <c r="V1953" i="27"/>
  <c r="V1954" i="27" s="1"/>
  <c r="V2889" i="27"/>
  <c r="V2890" i="27" s="1"/>
  <c r="V2891" i="27" s="1"/>
  <c r="J445" i="27"/>
  <c r="J861" i="27"/>
  <c r="J3930" i="27"/>
  <c r="J393" i="27"/>
  <c r="J394" i="27" s="1"/>
  <c r="J1849" i="27"/>
  <c r="J2109" i="27"/>
  <c r="P2525" i="27"/>
  <c r="P2526" i="27" s="1"/>
  <c r="J1433" i="27"/>
  <c r="P2161" i="27"/>
  <c r="P2162" i="27" s="1"/>
  <c r="J2317" i="27"/>
  <c r="J2318" i="27" s="1"/>
  <c r="V1485" i="27"/>
  <c r="V1486" i="27" s="1"/>
  <c r="V2213" i="27"/>
  <c r="V2214" i="27" s="1"/>
  <c r="P2681" i="27"/>
  <c r="P2682" i="27" s="1"/>
  <c r="V393" i="27"/>
  <c r="V394" i="27" s="1"/>
  <c r="J1329" i="27"/>
  <c r="V1433" i="27"/>
  <c r="V1434" i="27" s="1"/>
  <c r="V1435" i="27" s="1"/>
  <c r="V1850" i="27"/>
  <c r="P4034" i="27"/>
  <c r="P4035" i="27" s="1"/>
  <c r="P3201" i="27"/>
  <c r="P3202" i="27" s="1"/>
  <c r="P3461" i="27"/>
  <c r="P3462" i="27" s="1"/>
  <c r="P861" i="27"/>
  <c r="P862" i="27" s="1"/>
  <c r="V3409" i="27"/>
  <c r="V3410" i="27" s="1"/>
  <c r="P2473" i="27"/>
  <c r="P2474" i="27" s="1"/>
  <c r="P2109" i="27"/>
  <c r="P2110" i="27" s="1"/>
  <c r="V3513" i="27"/>
  <c r="V3514" i="27" s="1"/>
  <c r="V185" i="27"/>
  <c r="V186" i="27" s="1"/>
  <c r="P2733" i="27"/>
  <c r="P2734" i="27" s="1"/>
  <c r="P2735" i="27" s="1"/>
  <c r="P2889" i="27"/>
  <c r="P2890" i="27" s="1"/>
  <c r="V2161" i="27"/>
  <c r="V2162" i="27" s="1"/>
  <c r="V3878" i="27"/>
  <c r="V3879" i="27" s="1"/>
  <c r="V1589" i="27"/>
  <c r="V1590" i="27" s="1"/>
  <c r="P1797" i="27"/>
  <c r="P1798" i="27" s="1"/>
  <c r="J1277" i="27"/>
  <c r="J1225" i="27"/>
  <c r="J1226" i="27" s="1"/>
  <c r="V2733" i="27"/>
  <c r="V2734" i="27" s="1"/>
  <c r="P809" i="27"/>
  <c r="P810" i="27" s="1"/>
  <c r="J1069" i="27"/>
  <c r="J2421" i="27"/>
  <c r="J2785" i="27"/>
  <c r="P2317" i="27"/>
  <c r="P2318" i="27" s="1"/>
  <c r="P2319" i="27" s="1"/>
  <c r="J3201" i="27"/>
  <c r="P653" i="27"/>
  <c r="P654" i="27" s="1"/>
  <c r="V497" i="27"/>
  <c r="V498" i="27" s="1"/>
  <c r="V499" i="27" s="1"/>
  <c r="J3982" i="27"/>
  <c r="J3983" i="27" s="1"/>
  <c r="V2629" i="27"/>
  <c r="V2630" i="27" s="1"/>
  <c r="V341" i="27"/>
  <c r="V342" i="27" s="1"/>
  <c r="J2369" i="27"/>
  <c r="J2213" i="27"/>
  <c r="V1901" i="27"/>
  <c r="V1902" i="27" s="1"/>
  <c r="V1903" i="27" s="1"/>
  <c r="J758" i="27" l="1"/>
  <c r="J3462" i="27"/>
  <c r="J446" i="27"/>
  <c r="J1330" i="27"/>
  <c r="J2006" i="27"/>
  <c r="J1590" i="27"/>
  <c r="J966" i="27"/>
  <c r="J1642" i="27"/>
  <c r="J3358" i="27"/>
  <c r="J1174" i="27"/>
  <c r="J2942" i="27"/>
  <c r="J290" i="27"/>
  <c r="J1278" i="27"/>
  <c r="J2786" i="27"/>
  <c r="J550" i="27"/>
  <c r="J1486" i="27"/>
  <c r="J2682" i="27"/>
  <c r="J2422" i="27"/>
  <c r="J2110" i="27"/>
  <c r="J3670" i="27"/>
  <c r="J3098" i="27"/>
  <c r="J238" i="27"/>
  <c r="J3879" i="27"/>
  <c r="J2370" i="27"/>
  <c r="J2371" i="27" s="1"/>
  <c r="J1070" i="27"/>
  <c r="J1850" i="27"/>
  <c r="J3618" i="27"/>
  <c r="J30" i="27"/>
  <c r="J3306" i="27"/>
  <c r="J1798" i="27"/>
  <c r="J3514" i="27"/>
  <c r="J3410" i="27"/>
  <c r="J342" i="27"/>
  <c r="J2474" i="27"/>
  <c r="J2838" i="27"/>
  <c r="J3150" i="27"/>
  <c r="J3931" i="27"/>
  <c r="J2734" i="27"/>
  <c r="J706" i="27"/>
  <c r="J2578" i="27"/>
  <c r="J2579" i="27" s="1"/>
  <c r="J602" i="27"/>
  <c r="J2630" i="27"/>
  <c r="J3046" i="27"/>
  <c r="J498" i="27"/>
  <c r="J3774" i="27"/>
  <c r="J4035" i="27"/>
  <c r="J4036" i="27" s="1"/>
  <c r="J2994" i="27"/>
  <c r="J1382" i="27"/>
  <c r="J3827" i="27"/>
  <c r="J3566" i="27"/>
  <c r="J2266" i="27"/>
  <c r="J3202" i="27"/>
  <c r="J2526" i="27"/>
  <c r="J1902" i="27"/>
  <c r="J186" i="27"/>
  <c r="J1538" i="27"/>
  <c r="J1539" i="27" s="1"/>
  <c r="J810" i="27"/>
  <c r="J914" i="27"/>
  <c r="J82" i="27"/>
  <c r="J1746" i="27"/>
  <c r="J1018" i="27"/>
  <c r="J2214" i="27"/>
  <c r="J1434" i="27"/>
  <c r="J3722" i="27"/>
  <c r="J3723" i="27" s="1"/>
  <c r="J1122" i="27"/>
  <c r="J654" i="27"/>
  <c r="J3254" i="27"/>
  <c r="J2162" i="27"/>
  <c r="J1954" i="27"/>
  <c r="J2058" i="27"/>
  <c r="J2890" i="27"/>
  <c r="J1694" i="27"/>
  <c r="P2111" i="27"/>
  <c r="V1591" i="27"/>
  <c r="V1955" i="27"/>
  <c r="J551" i="27"/>
  <c r="P759" i="27"/>
  <c r="J2007" i="27"/>
  <c r="J1591" i="27"/>
  <c r="V2839" i="27"/>
  <c r="P1383" i="27"/>
  <c r="P1019" i="27"/>
  <c r="P1747" i="27"/>
  <c r="V2007" i="27"/>
  <c r="V4036" i="27"/>
  <c r="V811" i="27"/>
  <c r="J2943" i="27"/>
  <c r="V863" i="27"/>
  <c r="V3723" i="27"/>
  <c r="V2579" i="27"/>
  <c r="J1331" i="27"/>
  <c r="V343" i="27"/>
  <c r="J2423" i="27"/>
  <c r="V3880" i="27"/>
  <c r="V3411" i="27"/>
  <c r="V395" i="27"/>
  <c r="V3828" i="27"/>
  <c r="P3099" i="27"/>
  <c r="V3984" i="27"/>
  <c r="P3411" i="27"/>
  <c r="J3099" i="27"/>
  <c r="P187" i="27"/>
  <c r="P3359" i="27"/>
  <c r="V1539" i="27"/>
  <c r="V1331" i="27"/>
  <c r="P2839" i="27"/>
  <c r="V707" i="27"/>
  <c r="P1487" i="27"/>
  <c r="P3932" i="27"/>
  <c r="V1123" i="27"/>
  <c r="V447" i="27"/>
  <c r="P1903" i="27"/>
  <c r="P551" i="27"/>
  <c r="P3255" i="27"/>
  <c r="V3932" i="27"/>
  <c r="P3619" i="27"/>
  <c r="P2267" i="27"/>
  <c r="P1799" i="27"/>
  <c r="P2527" i="27"/>
  <c r="V2631" i="27"/>
  <c r="V2163" i="27"/>
  <c r="P863" i="27"/>
  <c r="P2683" i="27"/>
  <c r="V967" i="27"/>
  <c r="V2787" i="27"/>
  <c r="J3619" i="27"/>
  <c r="V2059" i="27"/>
  <c r="V135" i="27"/>
  <c r="V1436" i="27" s="1"/>
  <c r="V291" i="27"/>
  <c r="V2267" i="27"/>
  <c r="P239" i="27"/>
  <c r="V3307" i="27"/>
  <c r="J3307" i="27"/>
  <c r="P1331" i="27"/>
  <c r="P3515" i="27"/>
  <c r="V3567" i="27"/>
  <c r="P135" i="27"/>
  <c r="P1435" i="27"/>
  <c r="V2111" i="27"/>
  <c r="P603" i="27"/>
  <c r="V2527" i="27"/>
  <c r="P1279" i="27"/>
  <c r="P2475" i="27"/>
  <c r="P811" i="27"/>
  <c r="P2891" i="27"/>
  <c r="P3463" i="27"/>
  <c r="V2215" i="27"/>
  <c r="J343" i="27"/>
  <c r="V3463" i="27"/>
  <c r="V1747" i="27"/>
  <c r="V3619" i="27"/>
  <c r="V1071" i="27"/>
  <c r="V1904" i="27" s="1"/>
  <c r="V3099" i="27"/>
  <c r="V3047" i="27"/>
  <c r="P1071" i="27"/>
  <c r="P707" i="27"/>
  <c r="V1383" i="27"/>
  <c r="V1384" i="27" s="1"/>
  <c r="P31" i="27"/>
  <c r="V1643" i="27"/>
  <c r="V1695" i="27"/>
  <c r="V3255" i="27"/>
  <c r="P1643" i="27"/>
  <c r="P2943" i="27"/>
  <c r="P1695" i="27"/>
  <c r="P3151" i="27"/>
  <c r="V1019" i="27"/>
  <c r="P3203" i="27"/>
  <c r="V1487" i="27"/>
  <c r="P1851" i="27"/>
  <c r="P3723" i="27"/>
  <c r="V1227" i="27"/>
  <c r="P3828" i="27"/>
  <c r="P915" i="27"/>
  <c r="V1799" i="27"/>
  <c r="P2631" i="27"/>
  <c r="J2735" i="27"/>
  <c r="J707" i="27"/>
  <c r="P1227" i="27"/>
  <c r="P1228" i="27" s="1"/>
  <c r="P3307" i="27"/>
  <c r="P1591" i="27"/>
  <c r="V3775" i="27"/>
  <c r="V551" i="27"/>
  <c r="P3880" i="27"/>
  <c r="V603" i="27"/>
  <c r="V759" i="27"/>
  <c r="P2579" i="27"/>
  <c r="P3047" i="27"/>
  <c r="V2735" i="27"/>
  <c r="P655" i="27"/>
  <c r="V187" i="27"/>
  <c r="P4036" i="27"/>
  <c r="P499" i="27"/>
  <c r="V2943" i="27"/>
  <c r="J3880" i="27"/>
  <c r="P3984" i="27"/>
  <c r="P1539" i="27"/>
  <c r="V915" i="27"/>
  <c r="V239" i="27"/>
  <c r="V2423" i="27"/>
  <c r="P1175" i="27"/>
  <c r="P343" i="27"/>
  <c r="J3775" i="27"/>
  <c r="P395" i="27"/>
  <c r="V655" i="27"/>
  <c r="P2007" i="27"/>
  <c r="V3515" i="27"/>
  <c r="V1851" i="27"/>
  <c r="P2163" i="27"/>
  <c r="J447" i="27"/>
  <c r="P3567" i="27"/>
  <c r="V83" i="27"/>
  <c r="P83" i="27"/>
  <c r="V2995" i="27"/>
  <c r="J811" i="27"/>
  <c r="P3671" i="27"/>
  <c r="V3203" i="27"/>
  <c r="P967" i="27"/>
  <c r="V3359" i="27"/>
  <c r="P1955" i="27"/>
  <c r="J915" i="27"/>
  <c r="V1175" i="27"/>
  <c r="P3775" i="27"/>
  <c r="P1123" i="27"/>
  <c r="V2319" i="27"/>
  <c r="P2787" i="27"/>
  <c r="J1019" i="27"/>
  <c r="V3671" i="27"/>
  <c r="V2683" i="27"/>
  <c r="P2215" i="27"/>
  <c r="P447" i="27"/>
  <c r="P448" i="27" s="1"/>
  <c r="V1279" i="27"/>
  <c r="V2371" i="27"/>
  <c r="P291" i="27"/>
  <c r="V31" i="27"/>
  <c r="J3255" i="27"/>
  <c r="J1955" i="27"/>
  <c r="V3151" i="27"/>
  <c r="V3152" i="27" s="1"/>
  <c r="P2371" i="27"/>
  <c r="P2059" i="27"/>
  <c r="P2995" i="27"/>
  <c r="J2059" i="27"/>
  <c r="P2423" i="27"/>
  <c r="J2891" i="27"/>
  <c r="V2475" i="27"/>
  <c r="J1695" i="27"/>
  <c r="J134" i="27"/>
  <c r="J2267" i="27" s="1"/>
  <c r="J862" i="27"/>
  <c r="J2215" i="27" l="1"/>
  <c r="J2787" i="27"/>
  <c r="J1383" i="27"/>
  <c r="J395" i="27"/>
  <c r="J135" i="27"/>
  <c r="J2527" i="27"/>
  <c r="J2111" i="27"/>
  <c r="J1696" i="27" s="1"/>
  <c r="J3203" i="27"/>
  <c r="J3204" i="27" s="1"/>
  <c r="V1228" i="27"/>
  <c r="V3933" i="27"/>
  <c r="V2476" i="27"/>
  <c r="J1956" i="27"/>
  <c r="J655" i="27"/>
  <c r="V1176" i="27"/>
  <c r="V2996" i="27"/>
  <c r="J448" i="27"/>
  <c r="J3567" i="27"/>
  <c r="P344" i="27"/>
  <c r="P1540" i="27"/>
  <c r="J1227" i="27"/>
  <c r="J2580" i="27"/>
  <c r="J708" i="27"/>
  <c r="P3724" i="27"/>
  <c r="P1696" i="27"/>
  <c r="P708" i="27"/>
  <c r="V3620" i="27"/>
  <c r="P2892" i="27"/>
  <c r="V2112" i="27"/>
  <c r="P1332" i="27"/>
  <c r="V2060" i="27"/>
  <c r="J1071" i="27"/>
  <c r="P3256" i="27"/>
  <c r="V708" i="27"/>
  <c r="V3985" i="27"/>
  <c r="V864" i="27"/>
  <c r="J2683" i="27"/>
  <c r="J2008" i="27"/>
  <c r="P604" i="27"/>
  <c r="J1799" i="27"/>
  <c r="J31" i="27"/>
  <c r="J2163" i="27"/>
  <c r="P2164" i="27"/>
  <c r="V656" i="27"/>
  <c r="P1176" i="27"/>
  <c r="P3985" i="27"/>
  <c r="P656" i="27"/>
  <c r="V604" i="27"/>
  <c r="P1852" i="27"/>
  <c r="P2944" i="27"/>
  <c r="J3151" i="27"/>
  <c r="V1748" i="27"/>
  <c r="P812" i="27"/>
  <c r="P1436" i="27"/>
  <c r="J3308" i="27"/>
  <c r="V2632" i="27"/>
  <c r="P552" i="27"/>
  <c r="P2840" i="27"/>
  <c r="J3671" i="27"/>
  <c r="V344" i="27"/>
  <c r="J2944" i="27"/>
  <c r="P1748" i="27"/>
  <c r="P760" i="27"/>
  <c r="V188" i="27"/>
  <c r="V1072" i="27"/>
  <c r="P3412" i="27"/>
  <c r="J1020" i="27"/>
  <c r="P2216" i="27"/>
  <c r="J1747" i="27"/>
  <c r="P1956" i="27"/>
  <c r="V84" i="27"/>
  <c r="V1852" i="27"/>
  <c r="J3828" i="27"/>
  <c r="V2424" i="27"/>
  <c r="J3881" i="27"/>
  <c r="V2736" i="27"/>
  <c r="P3881" i="27"/>
  <c r="J3463" i="27"/>
  <c r="J3932" i="27"/>
  <c r="P1644" i="27"/>
  <c r="P1072" i="27"/>
  <c r="V3464" i="27"/>
  <c r="J3984" i="27"/>
  <c r="P136" i="27"/>
  <c r="V3308" i="27"/>
  <c r="V2788" i="27"/>
  <c r="P2528" i="27"/>
  <c r="P1904" i="27"/>
  <c r="V1332" i="27"/>
  <c r="P3100" i="27"/>
  <c r="J1332" i="27"/>
  <c r="V812" i="27"/>
  <c r="J967" i="27"/>
  <c r="J552" i="27"/>
  <c r="P1488" i="27"/>
  <c r="J2892" i="27"/>
  <c r="J1123" i="27"/>
  <c r="P2424" i="27"/>
  <c r="P449" i="27" s="1"/>
  <c r="V2684" i="27"/>
  <c r="P3568" i="27"/>
  <c r="J1384" i="27"/>
  <c r="V240" i="27"/>
  <c r="V2944" i="27"/>
  <c r="V500" i="27"/>
  <c r="V552" i="27"/>
  <c r="P2632" i="27"/>
  <c r="V1488" i="27"/>
  <c r="V3256" i="27"/>
  <c r="V3048" i="27"/>
  <c r="J344" i="27"/>
  <c r="P2476" i="27"/>
  <c r="V3568" i="27"/>
  <c r="P240" i="27"/>
  <c r="V968" i="27"/>
  <c r="J2788" i="27"/>
  <c r="J239" i="27"/>
  <c r="V1540" i="27"/>
  <c r="V3829" i="27"/>
  <c r="J2372" i="27"/>
  <c r="J1175" i="27"/>
  <c r="J1487" i="27"/>
  <c r="V1956" i="27"/>
  <c r="P3776" i="27"/>
  <c r="V760" i="27"/>
  <c r="P3464" i="27"/>
  <c r="V3881" i="27"/>
  <c r="J291" i="27"/>
  <c r="P84" i="27"/>
  <c r="J2060" i="27"/>
  <c r="V3360" i="27"/>
  <c r="P2996" i="27"/>
  <c r="P292" i="27"/>
  <c r="V3672" i="27"/>
  <c r="J83" i="27"/>
  <c r="P968" i="27"/>
  <c r="J1540" i="27"/>
  <c r="J1279" i="27"/>
  <c r="J2995" i="27"/>
  <c r="J499" i="27"/>
  <c r="P500" i="27"/>
  <c r="P3048" i="27"/>
  <c r="V3776" i="27"/>
  <c r="V1800" i="27"/>
  <c r="P3204" i="27"/>
  <c r="V1696" i="27"/>
  <c r="J2839" i="27"/>
  <c r="J759" i="27"/>
  <c r="J3411" i="27"/>
  <c r="V2268" i="27"/>
  <c r="J1851" i="27"/>
  <c r="P1800" i="27"/>
  <c r="V448" i="27"/>
  <c r="P3360" i="27"/>
  <c r="J2112" i="27"/>
  <c r="P2320" i="27"/>
  <c r="P2321" i="27" s="1"/>
  <c r="J3359" i="27"/>
  <c r="P1020" i="27"/>
  <c r="V1592" i="27"/>
  <c r="J812" i="27"/>
  <c r="J3776" i="27"/>
  <c r="J2631" i="27"/>
  <c r="P3152" i="27"/>
  <c r="V2164" i="27"/>
  <c r="V2008" i="27"/>
  <c r="J916" i="27"/>
  <c r="J3256" i="27"/>
  <c r="V32" i="27"/>
  <c r="P2788" i="27"/>
  <c r="V3516" i="27"/>
  <c r="J863" i="27"/>
  <c r="P2060" i="27"/>
  <c r="V2372" i="27"/>
  <c r="J3724" i="27"/>
  <c r="V2320" i="27"/>
  <c r="V3204" i="27"/>
  <c r="J187" i="27"/>
  <c r="P396" i="27"/>
  <c r="V916" i="27"/>
  <c r="J2319" i="27"/>
  <c r="J603" i="27"/>
  <c r="P1592" i="27"/>
  <c r="P916" i="27"/>
  <c r="P2736" i="27"/>
  <c r="V1644" i="27"/>
  <c r="V3100" i="27"/>
  <c r="J396" i="27"/>
  <c r="P1280" i="27"/>
  <c r="P3516" i="27"/>
  <c r="V292" i="27"/>
  <c r="P2684" i="27"/>
  <c r="P2268" i="27"/>
  <c r="V1124" i="27"/>
  <c r="P188" i="27"/>
  <c r="V396" i="27"/>
  <c r="V2580" i="27"/>
  <c r="J1643" i="27"/>
  <c r="P1384" i="27"/>
  <c r="J1435" i="27"/>
  <c r="P2372" i="27"/>
  <c r="V1280" i="27"/>
  <c r="V2892" i="27"/>
  <c r="P1124" i="27"/>
  <c r="P3672" i="27"/>
  <c r="J1903" i="27"/>
  <c r="P2008" i="27"/>
  <c r="J4037" i="27"/>
  <c r="J3047" i="27"/>
  <c r="P4037" i="27"/>
  <c r="P4038" i="27" s="1"/>
  <c r="P2580" i="27"/>
  <c r="P3308" i="27"/>
  <c r="P3829" i="27"/>
  <c r="V1020" i="27"/>
  <c r="P32" i="27"/>
  <c r="J2475" i="27"/>
  <c r="V2216" i="27"/>
  <c r="V2528" i="27"/>
  <c r="V2529" i="27" s="1"/>
  <c r="J3515" i="27"/>
  <c r="V136" i="27"/>
  <c r="V1437" i="27" s="1"/>
  <c r="P864" i="27"/>
  <c r="P3620" i="27"/>
  <c r="P3933" i="27"/>
  <c r="J3100" i="27"/>
  <c r="V3412" i="27"/>
  <c r="V3724" i="27"/>
  <c r="V3725" i="27" s="1"/>
  <c r="V4037" i="27"/>
  <c r="V2840" i="27"/>
  <c r="P2112" i="27"/>
  <c r="J500" i="27" l="1"/>
  <c r="J760" i="27"/>
  <c r="J2424" i="27"/>
  <c r="J397" i="27" s="1"/>
  <c r="J3620" i="27"/>
  <c r="J3621" i="27" s="1"/>
  <c r="J2736" i="27"/>
  <c r="J1592" i="27"/>
  <c r="J2528" i="27"/>
  <c r="V1281" i="27"/>
  <c r="V2165" i="27"/>
  <c r="P865" i="27"/>
  <c r="V4038" i="27"/>
  <c r="J3516" i="27"/>
  <c r="P2581" i="27"/>
  <c r="P2582" i="27" s="1"/>
  <c r="V2893" i="27"/>
  <c r="V2581" i="27"/>
  <c r="P1281" i="27"/>
  <c r="J2320" i="27"/>
  <c r="V2373" i="27"/>
  <c r="V2009" i="27"/>
  <c r="J3360" i="27"/>
  <c r="J3412" i="27"/>
  <c r="P501" i="27"/>
  <c r="P293" i="27"/>
  <c r="V761" i="27"/>
  <c r="J240" i="27"/>
  <c r="V3257" i="27"/>
  <c r="P3569" i="27"/>
  <c r="P2529" i="27"/>
  <c r="J3933" i="27"/>
  <c r="V85" i="27"/>
  <c r="V2633" i="27"/>
  <c r="P1853" i="27"/>
  <c r="J2164" i="27"/>
  <c r="J2684" i="27"/>
  <c r="P1333" i="27"/>
  <c r="J2581" i="27"/>
  <c r="J656" i="27"/>
  <c r="V2685" i="27"/>
  <c r="P1957" i="27"/>
  <c r="V2113" i="27"/>
  <c r="J1957" i="27"/>
  <c r="V2217" i="27"/>
  <c r="P2373" i="27"/>
  <c r="V3101" i="27"/>
  <c r="J864" i="27"/>
  <c r="P3153" i="27"/>
  <c r="J2840" i="27"/>
  <c r="J2996" i="27"/>
  <c r="V3361" i="27"/>
  <c r="V1957" i="27"/>
  <c r="V969" i="27"/>
  <c r="P2633" i="27"/>
  <c r="P2425" i="27"/>
  <c r="J968" i="27"/>
  <c r="V3309" i="27"/>
  <c r="P3882" i="27"/>
  <c r="J1748" i="27"/>
  <c r="P1749" i="27"/>
  <c r="J3309" i="27"/>
  <c r="V605" i="27"/>
  <c r="J32" i="27"/>
  <c r="J2425" i="27"/>
  <c r="P2893" i="27"/>
  <c r="P1541" i="27"/>
  <c r="V2477" i="27"/>
  <c r="J2789" i="27"/>
  <c r="J553" i="27"/>
  <c r="P761" i="27"/>
  <c r="J2737" i="27"/>
  <c r="V865" i="27"/>
  <c r="J1228" i="27"/>
  <c r="V3413" i="27"/>
  <c r="J3048" i="27"/>
  <c r="P189" i="27"/>
  <c r="P397" i="27"/>
  <c r="J3101" i="27"/>
  <c r="J2476" i="27"/>
  <c r="J4038" i="27"/>
  <c r="J136" i="27"/>
  <c r="V1125" i="27"/>
  <c r="V1645" i="27"/>
  <c r="J3205" i="27"/>
  <c r="V3517" i="27"/>
  <c r="J2632" i="27"/>
  <c r="P3361" i="27"/>
  <c r="V1697" i="27"/>
  <c r="J1280" i="27"/>
  <c r="J2061" i="27"/>
  <c r="J1488" i="27"/>
  <c r="P241" i="27"/>
  <c r="V553" i="27"/>
  <c r="J1124" i="27"/>
  <c r="V813" i="27"/>
  <c r="P137" i="27"/>
  <c r="P2322" i="27" s="1"/>
  <c r="V2737" i="27"/>
  <c r="V2738" i="27" s="1"/>
  <c r="P2217" i="27"/>
  <c r="J2945" i="27"/>
  <c r="P1437" i="27"/>
  <c r="P657" i="27"/>
  <c r="J1800" i="27"/>
  <c r="V3986" i="27"/>
  <c r="V3621" i="27"/>
  <c r="P345" i="27"/>
  <c r="V3934" i="27"/>
  <c r="V1489" i="27"/>
  <c r="V2789" i="27"/>
  <c r="P3934" i="27"/>
  <c r="P33" i="27"/>
  <c r="P2009" i="27"/>
  <c r="J2216" i="27"/>
  <c r="P2269" i="27"/>
  <c r="P2737" i="27"/>
  <c r="J188" i="27"/>
  <c r="P2789" i="27"/>
  <c r="J3777" i="27"/>
  <c r="V449" i="27"/>
  <c r="P3205" i="27"/>
  <c r="J1541" i="27"/>
  <c r="P85" i="27"/>
  <c r="J1176" i="27"/>
  <c r="V3569" i="27"/>
  <c r="V501" i="27"/>
  <c r="J2893" i="27"/>
  <c r="J1333" i="27"/>
  <c r="J3985" i="27"/>
  <c r="J3882" i="27"/>
  <c r="J1021" i="27"/>
  <c r="V345" i="27"/>
  <c r="P813" i="27"/>
  <c r="P3986" i="27"/>
  <c r="P605" i="27"/>
  <c r="V709" i="27"/>
  <c r="P709" i="27"/>
  <c r="J3568" i="27"/>
  <c r="V1229" i="27"/>
  <c r="P2997" i="27"/>
  <c r="J3464" i="27"/>
  <c r="P3621" i="27"/>
  <c r="V1021" i="27"/>
  <c r="J1904" i="27"/>
  <c r="J1436" i="27"/>
  <c r="P2685" i="27"/>
  <c r="P917" i="27"/>
  <c r="V3205" i="27"/>
  <c r="V33" i="27"/>
  <c r="J813" i="27"/>
  <c r="P1801" i="27"/>
  <c r="V1801" i="27"/>
  <c r="P969" i="27"/>
  <c r="J292" i="27"/>
  <c r="J2373" i="27"/>
  <c r="P2477" i="27"/>
  <c r="V2945" i="27"/>
  <c r="P1489" i="27"/>
  <c r="P3101" i="27"/>
  <c r="V3465" i="27"/>
  <c r="V2425" i="27"/>
  <c r="P3413" i="27"/>
  <c r="J3672" i="27"/>
  <c r="V1749" i="27"/>
  <c r="P1177" i="27"/>
  <c r="P1229" i="27"/>
  <c r="P3257" i="27"/>
  <c r="P1697" i="27"/>
  <c r="J449" i="27"/>
  <c r="V397" i="27"/>
  <c r="V917" i="27"/>
  <c r="P3777" i="27"/>
  <c r="P3830" i="27"/>
  <c r="P1385" i="27"/>
  <c r="V293" i="27"/>
  <c r="P1593" i="27"/>
  <c r="V2321" i="27"/>
  <c r="J3257" i="27"/>
  <c r="V1593" i="27"/>
  <c r="J1852" i="27"/>
  <c r="V3777" i="27"/>
  <c r="J84" i="27"/>
  <c r="V3882" i="27"/>
  <c r="V3830" i="27"/>
  <c r="J345" i="27"/>
  <c r="V241" i="27"/>
  <c r="V1385" i="27"/>
  <c r="V1333" i="27"/>
  <c r="P1073" i="27"/>
  <c r="J3829" i="27"/>
  <c r="V1073" i="27"/>
  <c r="P2841" i="27"/>
  <c r="J3152" i="27"/>
  <c r="V657" i="27"/>
  <c r="V3153" i="27"/>
  <c r="J1072" i="27"/>
  <c r="P3725" i="27"/>
  <c r="V2997" i="27"/>
  <c r="P2061" i="27"/>
  <c r="P2062" i="27" s="1"/>
  <c r="P2113" i="27"/>
  <c r="P3673" i="27"/>
  <c r="V2841" i="27"/>
  <c r="V137" i="27"/>
  <c r="P3309" i="27"/>
  <c r="P1125" i="27"/>
  <c r="J1644" i="27"/>
  <c r="P3517" i="27"/>
  <c r="P3518" i="27" s="1"/>
  <c r="J604" i="27"/>
  <c r="J3725" i="27"/>
  <c r="J917" i="27"/>
  <c r="P1021" i="27"/>
  <c r="V2269" i="27"/>
  <c r="P3049" i="27"/>
  <c r="V3673" i="27"/>
  <c r="P3465" i="27"/>
  <c r="P3466" i="27" s="1"/>
  <c r="V1541" i="27"/>
  <c r="V3049" i="27"/>
  <c r="J1385" i="27"/>
  <c r="J2268" i="27"/>
  <c r="P1905" i="27"/>
  <c r="P1645" i="27"/>
  <c r="V1853" i="27"/>
  <c r="V189" i="27"/>
  <c r="V190" i="27" s="1"/>
  <c r="P553" i="27"/>
  <c r="P2945" i="27"/>
  <c r="P2165" i="27"/>
  <c r="J2009" i="27"/>
  <c r="V2061" i="27"/>
  <c r="J709" i="27"/>
  <c r="V1177" i="27"/>
  <c r="V1905" i="27"/>
  <c r="V1906" i="27" s="1"/>
  <c r="J3569" i="27" l="1"/>
  <c r="J2217" i="27"/>
  <c r="J2113" i="27"/>
  <c r="J398" i="27" s="1"/>
  <c r="J1593" i="27"/>
  <c r="J1905" i="27"/>
  <c r="J1697" i="27"/>
  <c r="J3102" i="27" s="1"/>
  <c r="J761" i="27"/>
  <c r="V3466" i="27"/>
  <c r="J657" i="27"/>
  <c r="P3050" i="27"/>
  <c r="P1126" i="27"/>
  <c r="V2998" i="27"/>
  <c r="J3830" i="27"/>
  <c r="J85" i="27"/>
  <c r="P1386" i="27"/>
  <c r="P1230" i="27"/>
  <c r="P1490" i="27"/>
  <c r="J814" i="27"/>
  <c r="P3622" i="27"/>
  <c r="V710" i="27"/>
  <c r="J1334" i="27"/>
  <c r="V450" i="27"/>
  <c r="P34" i="27"/>
  <c r="V3987" i="27"/>
  <c r="V814" i="27"/>
  <c r="P3362" i="27"/>
  <c r="J2477" i="27"/>
  <c r="P2894" i="27"/>
  <c r="V3310" i="27"/>
  <c r="J2841" i="27"/>
  <c r="V2114" i="27"/>
  <c r="P1334" i="27"/>
  <c r="P3570" i="27"/>
  <c r="V2010" i="27"/>
  <c r="V4039" i="27"/>
  <c r="P1594" i="27"/>
  <c r="V2478" i="27"/>
  <c r="V1178" i="27"/>
  <c r="V2270" i="27"/>
  <c r="P3726" i="27"/>
  <c r="P1074" i="27"/>
  <c r="V3778" i="27"/>
  <c r="P3831" i="27"/>
  <c r="P1178" i="27"/>
  <c r="V2946" i="27"/>
  <c r="V34" i="27"/>
  <c r="P606" i="27"/>
  <c r="J3778" i="27"/>
  <c r="P3935" i="27"/>
  <c r="J1801" i="27"/>
  <c r="J1125" i="27"/>
  <c r="J2633" i="27"/>
  <c r="P762" i="27"/>
  <c r="J2426" i="27"/>
  <c r="J969" i="27"/>
  <c r="J1594" i="27"/>
  <c r="J2685" i="27"/>
  <c r="V3258" i="27"/>
  <c r="V2374" i="27"/>
  <c r="P866" i="27"/>
  <c r="V3831" i="27"/>
  <c r="J1749" i="27"/>
  <c r="V2062" i="27"/>
  <c r="J2010" i="27"/>
  <c r="P1022" i="27"/>
  <c r="V1334" i="27"/>
  <c r="J1853" i="27"/>
  <c r="P3778" i="27"/>
  <c r="V1750" i="27"/>
  <c r="P2478" i="27"/>
  <c r="V3206" i="27"/>
  <c r="J3465" i="27"/>
  <c r="P3987" i="27"/>
  <c r="V502" i="27"/>
  <c r="P2790" i="27"/>
  <c r="V2790" i="27"/>
  <c r="P658" i="27"/>
  <c r="V554" i="27"/>
  <c r="V3518" i="27"/>
  <c r="P398" i="27"/>
  <c r="J554" i="27"/>
  <c r="J33" i="27"/>
  <c r="P2426" i="27"/>
  <c r="P3154" i="27"/>
  <c r="P1958" i="27"/>
  <c r="J2165" i="27"/>
  <c r="J241" i="27"/>
  <c r="J2321" i="27"/>
  <c r="V2166" i="27"/>
  <c r="V1802" i="27"/>
  <c r="P346" i="27"/>
  <c r="V3362" i="27"/>
  <c r="P1646" i="27"/>
  <c r="P3310" i="27"/>
  <c r="V138" i="27"/>
  <c r="P2166" i="27"/>
  <c r="J918" i="27"/>
  <c r="V1386" i="27"/>
  <c r="V918" i="27"/>
  <c r="J2374" i="27"/>
  <c r="P2998" i="27"/>
  <c r="P814" i="27"/>
  <c r="V3570" i="27"/>
  <c r="J189" i="27"/>
  <c r="V1490" i="27"/>
  <c r="P1438" i="27"/>
  <c r="P242" i="27"/>
  <c r="J3206" i="27"/>
  <c r="P190" i="27"/>
  <c r="J2790" i="27"/>
  <c r="V606" i="27"/>
  <c r="P2634" i="27"/>
  <c r="J865" i="27"/>
  <c r="V2686" i="27"/>
  <c r="P1854" i="27"/>
  <c r="V762" i="27"/>
  <c r="P1282" i="27"/>
  <c r="V1282" i="27"/>
  <c r="P2842" i="27"/>
  <c r="P1698" i="27"/>
  <c r="J1281" i="27"/>
  <c r="V2218" i="27"/>
  <c r="J710" i="27"/>
  <c r="P1906" i="27"/>
  <c r="J2269" i="27"/>
  <c r="J1073" i="27"/>
  <c r="J1386" i="27"/>
  <c r="V2842" i="27"/>
  <c r="V3154" i="27"/>
  <c r="V1594" i="27"/>
  <c r="J3673" i="27"/>
  <c r="P918" i="27"/>
  <c r="P2946" i="27"/>
  <c r="V3050" i="27"/>
  <c r="J3726" i="27"/>
  <c r="P3674" i="27"/>
  <c r="V658" i="27"/>
  <c r="V242" i="27"/>
  <c r="J3258" i="27"/>
  <c r="V398" i="27"/>
  <c r="P3414" i="27"/>
  <c r="J293" i="27"/>
  <c r="P2686" i="27"/>
  <c r="V346" i="27"/>
  <c r="J1177" i="27"/>
  <c r="P2738" i="27"/>
  <c r="J2946" i="27"/>
  <c r="J1489" i="27"/>
  <c r="V1646" i="27"/>
  <c r="J3049" i="27"/>
  <c r="J501" i="27"/>
  <c r="J3310" i="27"/>
  <c r="V970" i="27"/>
  <c r="V3102" i="27"/>
  <c r="V2634" i="27"/>
  <c r="P294" i="27"/>
  <c r="V2582" i="27"/>
  <c r="J1698" i="27"/>
  <c r="J1229" i="27"/>
  <c r="J3413" i="27"/>
  <c r="P554" i="27"/>
  <c r="V1542" i="27"/>
  <c r="J605" i="27"/>
  <c r="P2114" i="27"/>
  <c r="J3153" i="27"/>
  <c r="J346" i="27"/>
  <c r="V2322" i="27"/>
  <c r="J450" i="27"/>
  <c r="V2426" i="27"/>
  <c r="V2739" i="27" s="1"/>
  <c r="P970" i="27"/>
  <c r="J1437" i="27"/>
  <c r="V1230" i="27"/>
  <c r="J1022" i="27"/>
  <c r="P86" i="27"/>
  <c r="P2270" i="27"/>
  <c r="V3935" i="27"/>
  <c r="P2218" i="27"/>
  <c r="J2062" i="27"/>
  <c r="V1126" i="27"/>
  <c r="V3414" i="27"/>
  <c r="P4039" i="27"/>
  <c r="P4040" i="27" s="1"/>
  <c r="P1750" i="27"/>
  <c r="V1958" i="27"/>
  <c r="P2374" i="27"/>
  <c r="V3726" i="27"/>
  <c r="V86" i="27"/>
  <c r="P502" i="27"/>
  <c r="V2894" i="27"/>
  <c r="V1438" i="27"/>
  <c r="V1439" i="27" s="1"/>
  <c r="P450" i="27"/>
  <c r="J137" i="27"/>
  <c r="J3934" i="27"/>
  <c r="V1854" i="27"/>
  <c r="V3674" i="27"/>
  <c r="V3675" i="27" s="1"/>
  <c r="J1645" i="27"/>
  <c r="V2530" i="27"/>
  <c r="V1074" i="27"/>
  <c r="V3883" i="27"/>
  <c r="V294" i="27"/>
  <c r="P3258" i="27"/>
  <c r="P3102" i="27"/>
  <c r="P1802" i="27"/>
  <c r="V1022" i="27"/>
  <c r="P710" i="27"/>
  <c r="J3986" i="27"/>
  <c r="P3206" i="27"/>
  <c r="P2010" i="27"/>
  <c r="V3622" i="27"/>
  <c r="P138" i="27"/>
  <c r="P3519" i="27" s="1"/>
  <c r="V1698" i="27"/>
  <c r="V1699" i="27" s="1"/>
  <c r="J4039" i="27"/>
  <c r="V866" i="27"/>
  <c r="P1542" i="27"/>
  <c r="P3883" i="27"/>
  <c r="J2997" i="27"/>
  <c r="J1958" i="27"/>
  <c r="J2582" i="27"/>
  <c r="P2530" i="27"/>
  <c r="P2531" i="27" s="1"/>
  <c r="J3361" i="27"/>
  <c r="J3517" i="27"/>
  <c r="J2529" i="27"/>
  <c r="J2114" i="27" l="1"/>
  <c r="J2894" i="27"/>
  <c r="J3570" i="27"/>
  <c r="J502" i="27"/>
  <c r="J2738" i="27"/>
  <c r="J3154" i="27"/>
  <c r="J1542" i="27"/>
  <c r="J1543" i="27" s="1"/>
  <c r="J3622" i="27"/>
  <c r="J3623" i="27" s="1"/>
  <c r="J3883" i="27"/>
  <c r="J347" i="27" s="1"/>
  <c r="J3518" i="27"/>
  <c r="P711" i="27"/>
  <c r="P451" i="27"/>
  <c r="J3362" i="27"/>
  <c r="V1023" i="27"/>
  <c r="J1646" i="27"/>
  <c r="P2583" i="27"/>
  <c r="P1751" i="27"/>
  <c r="P87" i="27"/>
  <c r="J3311" i="27"/>
  <c r="V347" i="27"/>
  <c r="P3675" i="27"/>
  <c r="V2843" i="27"/>
  <c r="J866" i="27"/>
  <c r="V1491" i="27"/>
  <c r="J919" i="27"/>
  <c r="J34" i="27"/>
  <c r="V503" i="27"/>
  <c r="V1335" i="27"/>
  <c r="V2375" i="27"/>
  <c r="J3103" i="27"/>
  <c r="V2271" i="27"/>
  <c r="V2272" i="27" s="1"/>
  <c r="P3571" i="27"/>
  <c r="P3363" i="27"/>
  <c r="P3051" i="27"/>
  <c r="P1699" i="27"/>
  <c r="J555" i="27"/>
  <c r="V35" i="27"/>
  <c r="P1335" i="27"/>
  <c r="P1491" i="27"/>
  <c r="P139" i="27"/>
  <c r="P3520" i="27" s="1"/>
  <c r="V1855" i="27"/>
  <c r="V1231" i="27"/>
  <c r="P2115" i="27"/>
  <c r="J1699" i="27"/>
  <c r="J3050" i="27"/>
  <c r="J294" i="27"/>
  <c r="V3051" i="27"/>
  <c r="J1074" i="27"/>
  <c r="P2843" i="27"/>
  <c r="V607" i="27"/>
  <c r="V3571" i="27"/>
  <c r="V139" i="27"/>
  <c r="J2322" i="27"/>
  <c r="P399" i="27"/>
  <c r="J3466" i="27"/>
  <c r="J2011" i="27"/>
  <c r="J2686" i="27"/>
  <c r="J1126" i="27"/>
  <c r="V2947" i="27"/>
  <c r="V2479" i="27"/>
  <c r="V2115" i="27"/>
  <c r="V3988" i="27"/>
  <c r="P1231" i="27"/>
  <c r="P2063" i="27"/>
  <c r="J3727" i="27"/>
  <c r="V2167" i="27"/>
  <c r="V3259" i="27"/>
  <c r="V1179" i="27"/>
  <c r="V815" i="27"/>
  <c r="J658" i="27"/>
  <c r="J2583" i="27"/>
  <c r="P3103" i="27"/>
  <c r="V2895" i="27"/>
  <c r="V3415" i="27"/>
  <c r="J1959" i="27"/>
  <c r="V3623" i="27"/>
  <c r="P3259" i="27"/>
  <c r="J3935" i="27"/>
  <c r="P503" i="27"/>
  <c r="V1127" i="27"/>
  <c r="J1438" i="27"/>
  <c r="J606" i="27"/>
  <c r="V2583" i="27"/>
  <c r="V1647" i="27"/>
  <c r="P3415" i="27"/>
  <c r="P2947" i="27"/>
  <c r="J2270" i="27"/>
  <c r="V1283" i="27"/>
  <c r="J2791" i="27"/>
  <c r="P815" i="27"/>
  <c r="P3311" i="27"/>
  <c r="J242" i="27"/>
  <c r="V3519" i="27"/>
  <c r="V3207" i="27"/>
  <c r="V2063" i="27"/>
  <c r="J1595" i="27"/>
  <c r="J1802" i="27"/>
  <c r="P1179" i="27"/>
  <c r="J2842" i="27"/>
  <c r="P35" i="27"/>
  <c r="P1387" i="27"/>
  <c r="V3467" i="27"/>
  <c r="J190" i="27"/>
  <c r="P1023" i="27"/>
  <c r="J2998" i="27"/>
  <c r="V295" i="27"/>
  <c r="V87" i="27"/>
  <c r="J2063" i="27"/>
  <c r="P971" i="27"/>
  <c r="V1543" i="27"/>
  <c r="P295" i="27"/>
  <c r="J1490" i="27"/>
  <c r="V399" i="27"/>
  <c r="P919" i="27"/>
  <c r="P1907" i="27"/>
  <c r="P1283" i="27"/>
  <c r="P191" i="27"/>
  <c r="P2999" i="27"/>
  <c r="P1647" i="27"/>
  <c r="J2166" i="27"/>
  <c r="V555" i="27"/>
  <c r="P2479" i="27"/>
  <c r="J1750" i="27"/>
  <c r="J2115" i="27"/>
  <c r="P3936" i="27"/>
  <c r="P3832" i="27"/>
  <c r="P1595" i="27"/>
  <c r="V3311" i="27"/>
  <c r="V451" i="27"/>
  <c r="J86" i="27"/>
  <c r="V1907" i="27"/>
  <c r="P2635" i="27"/>
  <c r="P3988" i="27"/>
  <c r="J2634" i="27"/>
  <c r="P2011" i="27"/>
  <c r="J138" i="27"/>
  <c r="P3884" i="27"/>
  <c r="P3207" i="27"/>
  <c r="V3884" i="27"/>
  <c r="J1906" i="27"/>
  <c r="V3727" i="27"/>
  <c r="P2219" i="27"/>
  <c r="V2427" i="27"/>
  <c r="P555" i="27"/>
  <c r="V2635" i="27"/>
  <c r="J2947" i="27"/>
  <c r="J3259" i="27"/>
  <c r="J3674" i="27"/>
  <c r="J711" i="27"/>
  <c r="V763" i="27"/>
  <c r="J3207" i="27"/>
  <c r="J2375" i="27"/>
  <c r="V3363" i="27"/>
  <c r="P1959" i="27"/>
  <c r="P659" i="27"/>
  <c r="V1751" i="27"/>
  <c r="J2218" i="27"/>
  <c r="J970" i="27"/>
  <c r="J3779" i="27"/>
  <c r="V3779" i="27"/>
  <c r="P3467" i="27"/>
  <c r="P2895" i="27"/>
  <c r="J1335" i="27"/>
  <c r="J3831" i="27"/>
  <c r="P2323" i="27"/>
  <c r="P1803" i="27"/>
  <c r="P2687" i="27"/>
  <c r="P2167" i="27"/>
  <c r="J2530" i="27"/>
  <c r="P1543" i="27"/>
  <c r="J3987" i="27"/>
  <c r="V1075" i="27"/>
  <c r="V191" i="27"/>
  <c r="P2375" i="27"/>
  <c r="V3936" i="27"/>
  <c r="J451" i="27"/>
  <c r="J3414" i="27"/>
  <c r="V3103" i="27"/>
  <c r="P2739" i="27"/>
  <c r="V243" i="27"/>
  <c r="V1595" i="27"/>
  <c r="V2219" i="27"/>
  <c r="P1855" i="27"/>
  <c r="P243" i="27"/>
  <c r="V919" i="27"/>
  <c r="V920" i="27" s="1"/>
  <c r="P347" i="27"/>
  <c r="P3155" i="27"/>
  <c r="V2791" i="27"/>
  <c r="P3779" i="27"/>
  <c r="V3832" i="27"/>
  <c r="J2427" i="27"/>
  <c r="J2895" i="27"/>
  <c r="P1075" i="27"/>
  <c r="P1076" i="27" s="1"/>
  <c r="V4040" i="27"/>
  <c r="J2739" i="27"/>
  <c r="V711" i="27"/>
  <c r="V2999" i="27"/>
  <c r="J762" i="27"/>
  <c r="J1387" i="27"/>
  <c r="V867" i="27"/>
  <c r="V2531" i="27"/>
  <c r="V1959" i="27"/>
  <c r="P2271" i="27"/>
  <c r="V2323" i="27"/>
  <c r="J1230" i="27"/>
  <c r="V971" i="27"/>
  <c r="J1178" i="27"/>
  <c r="V659" i="27"/>
  <c r="V3155" i="27"/>
  <c r="J1282" i="27"/>
  <c r="V2687" i="27"/>
  <c r="P1439" i="27"/>
  <c r="V1387" i="27"/>
  <c r="V1803" i="27"/>
  <c r="P2427" i="27"/>
  <c r="P2428" i="27" s="1"/>
  <c r="P2791" i="27"/>
  <c r="J1854" i="27"/>
  <c r="P867" i="27"/>
  <c r="P763" i="27"/>
  <c r="P607" i="27"/>
  <c r="P3727" i="27"/>
  <c r="V2011" i="27"/>
  <c r="J2478" i="27"/>
  <c r="P3623" i="27"/>
  <c r="P1127" i="27"/>
  <c r="J399" i="27"/>
  <c r="J3884" i="27" l="1"/>
  <c r="J2479" i="27"/>
  <c r="J815" i="27"/>
  <c r="J1388" i="27" s="1"/>
  <c r="J4040" i="27"/>
  <c r="J4041" i="27" s="1"/>
  <c r="J1023" i="27"/>
  <c r="J1179" i="27"/>
  <c r="V2636" i="27"/>
  <c r="P36" i="27"/>
  <c r="P764" i="27"/>
  <c r="J1855" i="27"/>
  <c r="P3624" i="27"/>
  <c r="P2792" i="27"/>
  <c r="V660" i="27"/>
  <c r="V868" i="27"/>
  <c r="V4041" i="27"/>
  <c r="P348" i="27"/>
  <c r="V3104" i="27"/>
  <c r="P1544" i="27"/>
  <c r="P2896" i="27"/>
  <c r="P1960" i="27"/>
  <c r="P3208" i="27"/>
  <c r="V1700" i="27"/>
  <c r="P1284" i="27"/>
  <c r="P1388" i="27"/>
  <c r="V3520" i="27"/>
  <c r="P3416" i="27"/>
  <c r="P3260" i="27"/>
  <c r="V816" i="27"/>
  <c r="V3989" i="27"/>
  <c r="P400" i="27"/>
  <c r="J295" i="27"/>
  <c r="P1336" i="27"/>
  <c r="P3572" i="27"/>
  <c r="P452" i="27"/>
  <c r="J3415" i="27"/>
  <c r="P3885" i="27"/>
  <c r="J243" i="27"/>
  <c r="J2323" i="27"/>
  <c r="J3051" i="27"/>
  <c r="V36" i="27"/>
  <c r="V1492" i="27"/>
  <c r="P712" i="27"/>
  <c r="V1804" i="27"/>
  <c r="V3780" i="27"/>
  <c r="J2376" i="27"/>
  <c r="P556" i="27"/>
  <c r="J139" i="27"/>
  <c r="J87" i="27"/>
  <c r="P2480" i="27"/>
  <c r="P920" i="27"/>
  <c r="V296" i="27"/>
  <c r="J2843" i="27"/>
  <c r="P3312" i="27"/>
  <c r="V2584" i="27"/>
  <c r="J1960" i="27"/>
  <c r="V3260" i="27"/>
  <c r="V2480" i="27"/>
  <c r="V140" i="27"/>
  <c r="J556" i="27"/>
  <c r="J3624" i="27"/>
  <c r="J867" i="27"/>
  <c r="P1752" i="27"/>
  <c r="J3519" i="27"/>
  <c r="P88" i="27"/>
  <c r="V2012" i="27"/>
  <c r="V972" i="27"/>
  <c r="P4041" i="27"/>
  <c r="P244" i="27"/>
  <c r="P2168" i="27"/>
  <c r="P3728" i="27"/>
  <c r="V1388" i="27"/>
  <c r="J1231" i="27"/>
  <c r="P2532" i="27"/>
  <c r="P1856" i="27"/>
  <c r="V3937" i="27"/>
  <c r="P2688" i="27"/>
  <c r="J3780" i="27"/>
  <c r="J3208" i="27"/>
  <c r="V2428" i="27"/>
  <c r="P2012" i="27"/>
  <c r="V452" i="27"/>
  <c r="V556" i="27"/>
  <c r="V400" i="27"/>
  <c r="J2999" i="27"/>
  <c r="P1180" i="27"/>
  <c r="P816" i="27"/>
  <c r="J607" i="27"/>
  <c r="V3416" i="27"/>
  <c r="V2168" i="27"/>
  <c r="V2948" i="27"/>
  <c r="V3572" i="27"/>
  <c r="P2116" i="27"/>
  <c r="P1700" i="27"/>
  <c r="J3104" i="27"/>
  <c r="J3885" i="27"/>
  <c r="P2584" i="27"/>
  <c r="J503" i="27"/>
  <c r="V1908" i="27"/>
  <c r="V1648" i="27"/>
  <c r="P608" i="27"/>
  <c r="P1440" i="27"/>
  <c r="V2324" i="27"/>
  <c r="V2325" i="27" s="1"/>
  <c r="J763" i="27"/>
  <c r="V3833" i="27"/>
  <c r="V2220" i="27"/>
  <c r="P2376" i="27"/>
  <c r="P1804" i="27"/>
  <c r="J971" i="27"/>
  <c r="V764" i="27"/>
  <c r="P2220" i="27"/>
  <c r="J2635" i="27"/>
  <c r="V3312" i="27"/>
  <c r="J2167" i="27"/>
  <c r="J1491" i="27"/>
  <c r="P1024" i="27"/>
  <c r="J1803" i="27"/>
  <c r="J2792" i="27"/>
  <c r="J1439" i="27"/>
  <c r="V2896" i="27"/>
  <c r="J1127" i="27"/>
  <c r="V608" i="27"/>
  <c r="V1232" i="27"/>
  <c r="V1440" i="27"/>
  <c r="V2376" i="27"/>
  <c r="V2844" i="27"/>
  <c r="J1647" i="27"/>
  <c r="J2531" i="27"/>
  <c r="V88" i="27"/>
  <c r="V2273" i="27" s="1"/>
  <c r="V2116" i="27"/>
  <c r="V2688" i="27"/>
  <c r="P2272" i="27"/>
  <c r="V3000" i="27"/>
  <c r="P3780" i="27"/>
  <c r="V1596" i="27"/>
  <c r="V192" i="27"/>
  <c r="P2324" i="27"/>
  <c r="J2219" i="27"/>
  <c r="J712" i="27"/>
  <c r="V3728" i="27"/>
  <c r="P3989" i="27"/>
  <c r="P1596" i="27"/>
  <c r="P1648" i="27"/>
  <c r="P296" i="27"/>
  <c r="J191" i="27"/>
  <c r="J1596" i="27"/>
  <c r="V1284" i="27"/>
  <c r="V1128" i="27"/>
  <c r="P3104" i="27"/>
  <c r="P3105" i="27" s="1"/>
  <c r="P2064" i="27"/>
  <c r="J2687" i="27"/>
  <c r="P2844" i="27"/>
  <c r="V1856" i="27"/>
  <c r="P3052" i="27"/>
  <c r="V1336" i="27"/>
  <c r="P3676" i="27"/>
  <c r="V1024" i="27"/>
  <c r="J3571" i="27"/>
  <c r="V3364" i="27"/>
  <c r="J1751" i="27"/>
  <c r="V3624" i="27"/>
  <c r="J400" i="27"/>
  <c r="P868" i="27"/>
  <c r="J1283" i="27"/>
  <c r="V1960" i="27"/>
  <c r="V712" i="27"/>
  <c r="V2792" i="27"/>
  <c r="V244" i="27"/>
  <c r="V1076" i="27"/>
  <c r="J3832" i="27"/>
  <c r="V1752" i="27"/>
  <c r="J3675" i="27"/>
  <c r="J1907" i="27"/>
  <c r="P2636" i="27"/>
  <c r="P3833" i="27"/>
  <c r="P3000" i="27"/>
  <c r="V1544" i="27"/>
  <c r="J3155" i="27"/>
  <c r="V2064" i="27"/>
  <c r="J2271" i="27"/>
  <c r="P504" i="27"/>
  <c r="J2584" i="27"/>
  <c r="V3676" i="27"/>
  <c r="J2012" i="27"/>
  <c r="J1075" i="27"/>
  <c r="P140" i="27"/>
  <c r="J816" i="27"/>
  <c r="V504" i="27"/>
  <c r="V348" i="27"/>
  <c r="J1544" i="27"/>
  <c r="P3468" i="27"/>
  <c r="P1908" i="27"/>
  <c r="V1180" i="27"/>
  <c r="P1128" i="27"/>
  <c r="V3156" i="27"/>
  <c r="V2532" i="27"/>
  <c r="J2740" i="27"/>
  <c r="P3156" i="27"/>
  <c r="P2740" i="27"/>
  <c r="J3988" i="27"/>
  <c r="J1336" i="27"/>
  <c r="P660" i="27"/>
  <c r="P661" i="27" s="1"/>
  <c r="J3260" i="27"/>
  <c r="V3885" i="27"/>
  <c r="J1024" i="27"/>
  <c r="P3937" i="27"/>
  <c r="P192" i="27"/>
  <c r="P972" i="27"/>
  <c r="V3468" i="27"/>
  <c r="V3208" i="27"/>
  <c r="V3209" i="27" s="1"/>
  <c r="P2948" i="27"/>
  <c r="J3936" i="27"/>
  <c r="J659" i="27"/>
  <c r="P1232" i="27"/>
  <c r="J3467" i="27"/>
  <c r="V3052" i="27"/>
  <c r="P1492" i="27"/>
  <c r="P3364" i="27"/>
  <c r="P3365" i="27" s="1"/>
  <c r="J35" i="27"/>
  <c r="J3312" i="27"/>
  <c r="J3363" i="27"/>
  <c r="V2740" i="27"/>
  <c r="J2064" i="27" l="1"/>
  <c r="J2428" i="27"/>
  <c r="J1700" i="27"/>
  <c r="J452" i="27"/>
  <c r="J453" i="27" s="1"/>
  <c r="J2948" i="27"/>
  <c r="J920" i="27"/>
  <c r="J3728" i="27"/>
  <c r="J2896" i="27"/>
  <c r="J2897" i="27" s="1"/>
  <c r="J2116" i="27"/>
  <c r="J2480" i="27"/>
  <c r="J348" i="27"/>
  <c r="J557" i="27" s="1"/>
  <c r="J2272" i="27"/>
  <c r="J1284" i="27"/>
  <c r="P1129" i="27"/>
  <c r="P1493" i="27"/>
  <c r="P869" i="27"/>
  <c r="J36" i="27"/>
  <c r="P2949" i="27"/>
  <c r="J3261" i="27"/>
  <c r="V3157" i="27"/>
  <c r="V349" i="27"/>
  <c r="P505" i="27"/>
  <c r="J1908" i="27"/>
  <c r="V1961" i="27"/>
  <c r="J3572" i="27"/>
  <c r="P2065" i="27"/>
  <c r="P1597" i="27"/>
  <c r="P3781" i="27"/>
  <c r="P2429" i="27"/>
  <c r="V3313" i="27"/>
  <c r="V3834" i="27"/>
  <c r="J504" i="27"/>
  <c r="V2169" i="27"/>
  <c r="V453" i="27"/>
  <c r="J2429" i="27"/>
  <c r="V973" i="27"/>
  <c r="J2844" i="27"/>
  <c r="V3781" i="27"/>
  <c r="J2324" i="27"/>
  <c r="P3573" i="27"/>
  <c r="V3521" i="27"/>
  <c r="P1961" i="27"/>
  <c r="P2793" i="27"/>
  <c r="J3676" i="27"/>
  <c r="P3990" i="27"/>
  <c r="V3001" i="27"/>
  <c r="J1648" i="27"/>
  <c r="V2897" i="27"/>
  <c r="J2636" i="27"/>
  <c r="J764" i="27"/>
  <c r="P2585" i="27"/>
  <c r="V3417" i="27"/>
  <c r="P2013" i="27"/>
  <c r="P2533" i="27"/>
  <c r="V2013" i="27"/>
  <c r="J1701" i="27"/>
  <c r="V297" i="27"/>
  <c r="J244" i="27"/>
  <c r="P1337" i="27"/>
  <c r="P1389" i="27"/>
  <c r="P2897" i="27"/>
  <c r="P3625" i="27"/>
  <c r="J3886" i="27"/>
  <c r="J608" i="27"/>
  <c r="V2429" i="27"/>
  <c r="J1232" i="27"/>
  <c r="P89" i="27"/>
  <c r="V141" i="27"/>
  <c r="P921" i="27"/>
  <c r="P3886" i="27"/>
  <c r="J296" i="27"/>
  <c r="J2065" i="27"/>
  <c r="P1545" i="27"/>
  <c r="J1856" i="27"/>
  <c r="P3677" i="27"/>
  <c r="J1440" i="27"/>
  <c r="P973" i="27"/>
  <c r="J3989" i="27"/>
  <c r="P1909" i="27"/>
  <c r="P141" i="27"/>
  <c r="P662" i="27" s="1"/>
  <c r="J3156" i="27"/>
  <c r="J3833" i="27"/>
  <c r="J401" i="27"/>
  <c r="V1337" i="27"/>
  <c r="V1285" i="27"/>
  <c r="J713" i="27"/>
  <c r="V2689" i="27"/>
  <c r="V2377" i="27"/>
  <c r="J2793" i="27"/>
  <c r="V765" i="27"/>
  <c r="P1441" i="27"/>
  <c r="J3105" i="27"/>
  <c r="P817" i="27"/>
  <c r="J3209" i="27"/>
  <c r="V1389" i="27"/>
  <c r="V2481" i="27"/>
  <c r="P2481" i="27"/>
  <c r="V1805" i="27"/>
  <c r="J3416" i="27"/>
  <c r="P401" i="27"/>
  <c r="P1285" i="27"/>
  <c r="V3105" i="27"/>
  <c r="P765" i="27"/>
  <c r="V505" i="27"/>
  <c r="V3469" i="27"/>
  <c r="V1753" i="27"/>
  <c r="J3468" i="27"/>
  <c r="P2741" i="27"/>
  <c r="P3469" i="27"/>
  <c r="J1076" i="27"/>
  <c r="V1545" i="27"/>
  <c r="V1077" i="27"/>
  <c r="V3625" i="27"/>
  <c r="P3053" i="27"/>
  <c r="J1597" i="27"/>
  <c r="J2220" i="27"/>
  <c r="V2117" i="27"/>
  <c r="V1441" i="27"/>
  <c r="J1804" i="27"/>
  <c r="J972" i="27"/>
  <c r="P609" i="27"/>
  <c r="P1701" i="27"/>
  <c r="P1181" i="27"/>
  <c r="J3781" i="27"/>
  <c r="P3729" i="27"/>
  <c r="J3520" i="27"/>
  <c r="V3261" i="27"/>
  <c r="J88" i="27"/>
  <c r="P713" i="27"/>
  <c r="V3990" i="27"/>
  <c r="J2117" i="27"/>
  <c r="P349" i="27"/>
  <c r="P3106" i="27" s="1"/>
  <c r="P37" i="27"/>
  <c r="J817" i="27"/>
  <c r="V3729" i="27"/>
  <c r="V2845" i="27"/>
  <c r="P193" i="27"/>
  <c r="P3938" i="27"/>
  <c r="J2013" i="27"/>
  <c r="P3001" i="27"/>
  <c r="V245" i="27"/>
  <c r="J1752" i="27"/>
  <c r="V1857" i="27"/>
  <c r="J192" i="27"/>
  <c r="P2325" i="27"/>
  <c r="V89" i="27"/>
  <c r="V2326" i="27" s="1"/>
  <c r="V1233" i="27"/>
  <c r="P1025" i="27"/>
  <c r="P1805" i="27"/>
  <c r="V1649" i="27"/>
  <c r="P2117" i="27"/>
  <c r="J3000" i="27"/>
  <c r="P2689" i="27"/>
  <c r="P2169" i="27"/>
  <c r="P2170" i="27" s="1"/>
  <c r="P1753" i="27"/>
  <c r="J1961" i="27"/>
  <c r="J140" i="27"/>
  <c r="V1493" i="27"/>
  <c r="P453" i="27"/>
  <c r="V817" i="27"/>
  <c r="V1701" i="27"/>
  <c r="V4042" i="27"/>
  <c r="V2637" i="27"/>
  <c r="V1181" i="27"/>
  <c r="V1129" i="27"/>
  <c r="P2221" i="27"/>
  <c r="P1233" i="27"/>
  <c r="P3157" i="27"/>
  <c r="J1389" i="27"/>
  <c r="J3364" i="27"/>
  <c r="J660" i="27"/>
  <c r="J1025" i="27"/>
  <c r="J2741" i="27"/>
  <c r="J1545" i="27"/>
  <c r="V3677" i="27"/>
  <c r="P3834" i="27"/>
  <c r="V2793" i="27"/>
  <c r="V2794" i="27" s="1"/>
  <c r="V3365" i="27"/>
  <c r="P2845" i="27"/>
  <c r="P297" i="27"/>
  <c r="V193" i="27"/>
  <c r="J2532" i="27"/>
  <c r="V609" i="27"/>
  <c r="J1492" i="27"/>
  <c r="V1909" i="27"/>
  <c r="V3573" i="27"/>
  <c r="V401" i="27"/>
  <c r="V3938" i="27"/>
  <c r="P245" i="27"/>
  <c r="J868" i="27"/>
  <c r="V2585" i="27"/>
  <c r="P557" i="27"/>
  <c r="V37" i="27"/>
  <c r="J349" i="27"/>
  <c r="P3261" i="27"/>
  <c r="P3209" i="27"/>
  <c r="V869" i="27"/>
  <c r="P1077" i="27"/>
  <c r="V1025" i="27"/>
  <c r="V2065" i="27"/>
  <c r="V2066" i="27" s="1"/>
  <c r="P2273" i="27"/>
  <c r="V3053" i="27"/>
  <c r="V2741" i="27"/>
  <c r="J3313" i="27"/>
  <c r="J3937" i="27"/>
  <c r="V3886" i="27"/>
  <c r="V2533" i="27"/>
  <c r="J4042" i="27"/>
  <c r="J2585" i="27"/>
  <c r="P2637" i="27"/>
  <c r="V713" i="27"/>
  <c r="J1180" i="27"/>
  <c r="J2688" i="27"/>
  <c r="P1649" i="27"/>
  <c r="V1597" i="27"/>
  <c r="P2377" i="27"/>
  <c r="P2378" i="27" s="1"/>
  <c r="J1128" i="27"/>
  <c r="J2168" i="27"/>
  <c r="V2221" i="27"/>
  <c r="V921" i="27"/>
  <c r="V2949" i="27"/>
  <c r="V557" i="27"/>
  <c r="P1857" i="27"/>
  <c r="P4042" i="27"/>
  <c r="P4043" i="27" s="1"/>
  <c r="J3625" i="27"/>
  <c r="P3313" i="27"/>
  <c r="J2377" i="27"/>
  <c r="J3052" i="27"/>
  <c r="J921" i="27"/>
  <c r="P3417" i="27"/>
  <c r="J2949" i="27"/>
  <c r="V661" i="27"/>
  <c r="V662" i="27" s="1"/>
  <c r="P3521" i="27"/>
  <c r="J3729" i="27" l="1"/>
  <c r="J1337" i="27"/>
  <c r="J1390" i="27" s="1"/>
  <c r="J3469" i="27"/>
  <c r="J3417" i="27"/>
  <c r="J2950" i="27"/>
  <c r="P558" i="27"/>
  <c r="J1493" i="27"/>
  <c r="P3835" i="27"/>
  <c r="P3158" i="27"/>
  <c r="V1702" i="27"/>
  <c r="P2690" i="27"/>
  <c r="P2326" i="27"/>
  <c r="P194" i="27"/>
  <c r="V3991" i="27"/>
  <c r="P1702" i="27"/>
  <c r="P3054" i="27"/>
  <c r="V1754" i="27"/>
  <c r="V1806" i="27"/>
  <c r="V766" i="27"/>
  <c r="J3834" i="27"/>
  <c r="P922" i="27"/>
  <c r="P3626" i="27"/>
  <c r="V2014" i="27"/>
  <c r="J1649" i="27"/>
  <c r="V3522" i="27"/>
  <c r="V454" i="27"/>
  <c r="P1598" i="27"/>
  <c r="J3262" i="27"/>
  <c r="P1962" i="27"/>
  <c r="P3418" i="27"/>
  <c r="V558" i="27"/>
  <c r="P1650" i="27"/>
  <c r="V3887" i="27"/>
  <c r="P3366" i="27"/>
  <c r="V2586" i="27"/>
  <c r="V610" i="27"/>
  <c r="V3678" i="27"/>
  <c r="P1234" i="27"/>
  <c r="V818" i="27"/>
  <c r="J3001" i="27"/>
  <c r="J193" i="27"/>
  <c r="V2846" i="27"/>
  <c r="P714" i="27"/>
  <c r="P610" i="27"/>
  <c r="V3626" i="27"/>
  <c r="V3470" i="27"/>
  <c r="P2482" i="27"/>
  <c r="J2794" i="27"/>
  <c r="J3157" i="27"/>
  <c r="V142" i="27"/>
  <c r="P2898" i="27"/>
  <c r="P2534" i="27"/>
  <c r="V3002" i="27"/>
  <c r="P3574" i="27"/>
  <c r="V2170" i="27"/>
  <c r="P2066" i="27"/>
  <c r="P2950" i="27"/>
  <c r="V38" i="27"/>
  <c r="V90" i="27"/>
  <c r="V663" i="27" s="1"/>
  <c r="P3678" i="27"/>
  <c r="P1858" i="27"/>
  <c r="P1078" i="27"/>
  <c r="J869" i="27"/>
  <c r="J2533" i="27"/>
  <c r="J1546" i="27"/>
  <c r="P2222" i="27"/>
  <c r="P454" i="27"/>
  <c r="P2118" i="27"/>
  <c r="V1858" i="27"/>
  <c r="V3730" i="27"/>
  <c r="J89" i="27"/>
  <c r="J973" i="27"/>
  <c r="V1078" i="27"/>
  <c r="V506" i="27"/>
  <c r="V2482" i="27"/>
  <c r="V2378" i="27"/>
  <c r="P142" i="27"/>
  <c r="P2171" i="27" s="1"/>
  <c r="J1857" i="27"/>
  <c r="P90" i="27"/>
  <c r="P1390" i="27"/>
  <c r="P2014" i="27"/>
  <c r="P3991" i="27"/>
  <c r="J2325" i="27"/>
  <c r="J505" i="27"/>
  <c r="J3573" i="27"/>
  <c r="J37" i="27"/>
  <c r="J1702" i="27"/>
  <c r="V1598" i="27"/>
  <c r="J2689" i="27"/>
  <c r="J1181" i="27"/>
  <c r="V870" i="27"/>
  <c r="P246" i="27"/>
  <c r="V194" i="27"/>
  <c r="J2742" i="27"/>
  <c r="V1130" i="27"/>
  <c r="V1494" i="27"/>
  <c r="V1650" i="27"/>
  <c r="J1753" i="27"/>
  <c r="J818" i="27"/>
  <c r="V3262" i="27"/>
  <c r="J1805" i="27"/>
  <c r="V1546" i="27"/>
  <c r="P766" i="27"/>
  <c r="V1390" i="27"/>
  <c r="V2690" i="27"/>
  <c r="P1910" i="27"/>
  <c r="P1546" i="27"/>
  <c r="J1233" i="27"/>
  <c r="P1338" i="27"/>
  <c r="V3418" i="27"/>
  <c r="V3782" i="27"/>
  <c r="V3835" i="27"/>
  <c r="V1962" i="27"/>
  <c r="P870" i="27"/>
  <c r="V4043" i="27"/>
  <c r="P1442" i="27"/>
  <c r="V2898" i="27"/>
  <c r="V1026" i="27"/>
  <c r="J3938" i="27"/>
  <c r="V922" i="27"/>
  <c r="V2222" i="27"/>
  <c r="V2742" i="27"/>
  <c r="P298" i="27"/>
  <c r="J1026" i="27"/>
  <c r="V1182" i="27"/>
  <c r="J141" i="27"/>
  <c r="P1806" i="27"/>
  <c r="V246" i="27"/>
  <c r="J1285" i="27"/>
  <c r="J3521" i="27"/>
  <c r="V1442" i="27"/>
  <c r="J1077" i="27"/>
  <c r="V3106" i="27"/>
  <c r="J3210" i="27"/>
  <c r="J714" i="27"/>
  <c r="J3990" i="27"/>
  <c r="J2066" i="27"/>
  <c r="V2430" i="27"/>
  <c r="J245" i="27"/>
  <c r="P2586" i="27"/>
  <c r="J3677" i="27"/>
  <c r="J2845" i="27"/>
  <c r="V3314" i="27"/>
  <c r="J1909" i="27"/>
  <c r="P1494" i="27"/>
  <c r="P3939" i="27"/>
  <c r="J1598" i="27"/>
  <c r="J402" i="27"/>
  <c r="J2430" i="27"/>
  <c r="V2534" i="27"/>
  <c r="V2950" i="27"/>
  <c r="J3053" i="27"/>
  <c r="J3314" i="27"/>
  <c r="J2378" i="27"/>
  <c r="V714" i="27"/>
  <c r="P3210" i="27"/>
  <c r="V3939" i="27"/>
  <c r="P3314" i="27"/>
  <c r="J2169" i="27"/>
  <c r="P2638" i="27"/>
  <c r="V3054" i="27"/>
  <c r="P3262" i="27"/>
  <c r="V402" i="27"/>
  <c r="V403" i="27" s="1"/>
  <c r="P2846" i="27"/>
  <c r="J661" i="27"/>
  <c r="J2273" i="27"/>
  <c r="J1962" i="27"/>
  <c r="P1026" i="27"/>
  <c r="P3002" i="27"/>
  <c r="P38" i="27"/>
  <c r="P3730" i="27"/>
  <c r="V2118" i="27"/>
  <c r="P3470" i="27"/>
  <c r="P3471" i="27" s="1"/>
  <c r="P1286" i="27"/>
  <c r="P818" i="27"/>
  <c r="V1286" i="27"/>
  <c r="P974" i="27"/>
  <c r="J297" i="27"/>
  <c r="J609" i="27"/>
  <c r="J454" i="27"/>
  <c r="J765" i="27"/>
  <c r="V3210" i="27"/>
  <c r="J558" i="27"/>
  <c r="J3730" i="27"/>
  <c r="P506" i="27"/>
  <c r="P1130" i="27"/>
  <c r="V1910" i="27"/>
  <c r="P1182" i="27"/>
  <c r="P3522" i="27"/>
  <c r="J3626" i="27"/>
  <c r="J1129" i="27"/>
  <c r="J2586" i="27"/>
  <c r="P2274" i="27"/>
  <c r="J350" i="27"/>
  <c r="V3574" i="27"/>
  <c r="V3366" i="27"/>
  <c r="J3365" i="27"/>
  <c r="V2638" i="27"/>
  <c r="P1754" i="27"/>
  <c r="V1234" i="27"/>
  <c r="J2014" i="27"/>
  <c r="P350" i="27"/>
  <c r="P351" i="27" s="1"/>
  <c r="J3782" i="27"/>
  <c r="J2221" i="27"/>
  <c r="P2742" i="27"/>
  <c r="P402" i="27"/>
  <c r="J3106" i="27"/>
  <c r="V1338" i="27"/>
  <c r="J1441" i="27"/>
  <c r="P3887" i="27"/>
  <c r="P3888" i="27" s="1"/>
  <c r="J3887" i="27"/>
  <c r="V298" i="27"/>
  <c r="V299" i="27" s="1"/>
  <c r="J2637" i="27"/>
  <c r="P2794" i="27"/>
  <c r="V974" i="27"/>
  <c r="P2430" i="27"/>
  <c r="V350" i="27"/>
  <c r="V2274" i="27"/>
  <c r="P3782" i="27"/>
  <c r="V3158" i="27"/>
  <c r="V3159" i="27" s="1"/>
  <c r="J2481" i="27"/>
  <c r="J2898" i="27" l="1"/>
  <c r="J2118" i="27"/>
  <c r="J455" i="27" s="1"/>
  <c r="J4043" i="27"/>
  <c r="J4044" i="27" s="1"/>
  <c r="J1338" i="27"/>
  <c r="J922" i="27"/>
  <c r="J351" i="27" s="1"/>
  <c r="J2222" i="27"/>
  <c r="J3470" i="27"/>
  <c r="P2172" i="27"/>
  <c r="V664" i="27"/>
  <c r="V3367" i="27"/>
  <c r="V3368" i="27" s="1"/>
  <c r="P1183" i="27"/>
  <c r="P1184" i="27" s="1"/>
  <c r="J766" i="27"/>
  <c r="P3783" i="27"/>
  <c r="P3784" i="27" s="1"/>
  <c r="J3888" i="27"/>
  <c r="J3783" i="27"/>
  <c r="V3575" i="27"/>
  <c r="V3576" i="27" s="1"/>
  <c r="V1911" i="27"/>
  <c r="V1912" i="27" s="1"/>
  <c r="V2119" i="27"/>
  <c r="V2120" i="27" s="1"/>
  <c r="P2847" i="27"/>
  <c r="P2848" i="27" s="1"/>
  <c r="P3211" i="27"/>
  <c r="P3212" i="27" s="1"/>
  <c r="J403" i="27"/>
  <c r="J3678" i="27"/>
  <c r="V3107" i="27"/>
  <c r="V3108" i="27" s="1"/>
  <c r="V1183" i="27"/>
  <c r="V1184" i="27" s="1"/>
  <c r="V2899" i="27"/>
  <c r="V2900" i="27" s="1"/>
  <c r="V3419" i="27"/>
  <c r="V3420" i="27" s="1"/>
  <c r="V1547" i="27"/>
  <c r="V1548" i="27" s="1"/>
  <c r="J3418" i="27"/>
  <c r="P1391" i="27"/>
  <c r="P1392" i="27" s="1"/>
  <c r="J974" i="27"/>
  <c r="J2534" i="27"/>
  <c r="V143" i="27"/>
  <c r="V144" i="27" s="1"/>
  <c r="V2847" i="27"/>
  <c r="V2848" i="27" s="1"/>
  <c r="P3367" i="27"/>
  <c r="P3368" i="27" s="1"/>
  <c r="J3263" i="27"/>
  <c r="J3835" i="27"/>
  <c r="P2327" i="27"/>
  <c r="P2328" i="27" s="1"/>
  <c r="J2899" i="27"/>
  <c r="P3889" i="27"/>
  <c r="V715" i="27"/>
  <c r="V716" i="27" s="1"/>
  <c r="J1027" i="27"/>
  <c r="V195" i="27"/>
  <c r="V196" i="27" s="1"/>
  <c r="J1391" i="27"/>
  <c r="J870" i="27"/>
  <c r="J194" i="27"/>
  <c r="V767" i="27"/>
  <c r="V768" i="27" s="1"/>
  <c r="V769" i="27" s="1"/>
  <c r="P2691" i="27"/>
  <c r="P2692" i="27" s="1"/>
  <c r="J2119" i="27"/>
  <c r="P352" i="27"/>
  <c r="P4044" i="27"/>
  <c r="P4045" i="27" s="1"/>
  <c r="J1078" i="27"/>
  <c r="P1339" i="27"/>
  <c r="P1340" i="27" s="1"/>
  <c r="P91" i="27"/>
  <c r="P92" i="27" s="1"/>
  <c r="P2951" i="27"/>
  <c r="P2952" i="27" s="1"/>
  <c r="P1599" i="27"/>
  <c r="P1600" i="27" s="1"/>
  <c r="J1442" i="27"/>
  <c r="P1131" i="27"/>
  <c r="P1132" i="27" s="1"/>
  <c r="P39" i="27"/>
  <c r="P40" i="27" s="1"/>
  <c r="J2379" i="27"/>
  <c r="P3940" i="27"/>
  <c r="P3941" i="27" s="1"/>
  <c r="J246" i="27"/>
  <c r="V1443" i="27"/>
  <c r="V1444" i="27" s="1"/>
  <c r="P299" i="27"/>
  <c r="P300" i="27" s="1"/>
  <c r="V4044" i="27"/>
  <c r="V4045" i="27" s="1"/>
  <c r="J1234" i="27"/>
  <c r="V3263" i="27"/>
  <c r="V3264" i="27" s="1"/>
  <c r="P247" i="27"/>
  <c r="P248" i="27" s="1"/>
  <c r="J38" i="27"/>
  <c r="J1858" i="27"/>
  <c r="V3731" i="27"/>
  <c r="V3732" i="27" s="1"/>
  <c r="P1079" i="27"/>
  <c r="P1080" i="27" s="1"/>
  <c r="P2067" i="27"/>
  <c r="P2068" i="27" s="1"/>
  <c r="J2795" i="27"/>
  <c r="J3002" i="27"/>
  <c r="P1651" i="27"/>
  <c r="P1652" i="27" s="1"/>
  <c r="V455" i="27"/>
  <c r="V456" i="27" s="1"/>
  <c r="V1807" i="27"/>
  <c r="V1808" i="27" s="1"/>
  <c r="V1703" i="27"/>
  <c r="V1704" i="27" s="1"/>
  <c r="V300" i="27"/>
  <c r="V2275" i="27"/>
  <c r="V2276" i="27" s="1"/>
  <c r="P3731" i="27"/>
  <c r="P3732" i="27" s="1"/>
  <c r="J1599" i="27"/>
  <c r="P1443" i="27"/>
  <c r="P1444" i="27" s="1"/>
  <c r="J1806" i="27"/>
  <c r="J90" i="27"/>
  <c r="J3158" i="27"/>
  <c r="V3888" i="27"/>
  <c r="V3889" i="27" s="1"/>
  <c r="V351" i="27"/>
  <c r="V352" i="27" s="1"/>
  <c r="J2015" i="27"/>
  <c r="P2275" i="27"/>
  <c r="P2276" i="27" s="1"/>
  <c r="J298" i="27"/>
  <c r="P3263" i="27"/>
  <c r="P3264" i="27" s="1"/>
  <c r="P2431" i="27"/>
  <c r="P2432" i="27" s="1"/>
  <c r="V1339" i="27"/>
  <c r="V1340" i="27" s="1"/>
  <c r="V1235" i="27"/>
  <c r="V1236" i="27" s="1"/>
  <c r="J2587" i="27"/>
  <c r="P507" i="27"/>
  <c r="P508" i="27" s="1"/>
  <c r="P975" i="27"/>
  <c r="P976" i="27" s="1"/>
  <c r="P3003" i="27"/>
  <c r="P3004" i="27" s="1"/>
  <c r="V3055" i="27"/>
  <c r="V3056" i="27" s="1"/>
  <c r="J3315" i="27"/>
  <c r="V2067" i="27"/>
  <c r="V2068" i="27" s="1"/>
  <c r="V2431" i="27"/>
  <c r="J3522" i="27"/>
  <c r="V2743" i="27"/>
  <c r="V2744" i="27" s="1"/>
  <c r="P1547" i="27"/>
  <c r="P1548" i="27" s="1"/>
  <c r="J819" i="27"/>
  <c r="V871" i="27"/>
  <c r="V872" i="27" s="1"/>
  <c r="J3574" i="27"/>
  <c r="P143" i="27"/>
  <c r="P144" i="27" s="1"/>
  <c r="V1859" i="27"/>
  <c r="V1860" i="27" s="1"/>
  <c r="J923" i="27"/>
  <c r="V2171" i="27"/>
  <c r="V2172" i="27" s="1"/>
  <c r="P2483" i="27"/>
  <c r="P2484" i="27" s="1"/>
  <c r="V819" i="27"/>
  <c r="V820" i="27" s="1"/>
  <c r="V559" i="27"/>
  <c r="V560" i="27" s="1"/>
  <c r="V3523" i="27"/>
  <c r="V3524" i="27" s="1"/>
  <c r="V1755" i="27"/>
  <c r="V1756" i="27" s="1"/>
  <c r="P3159" i="27"/>
  <c r="P3160" i="27" s="1"/>
  <c r="P2379" i="27"/>
  <c r="P2380" i="27" s="1"/>
  <c r="J610" i="27"/>
  <c r="P2587" i="27"/>
  <c r="P2588" i="27" s="1"/>
  <c r="J3107" i="27"/>
  <c r="P1755" i="27"/>
  <c r="P1756" i="27" s="1"/>
  <c r="J1130" i="27"/>
  <c r="J3731" i="27"/>
  <c r="V1287" i="27"/>
  <c r="V1288" i="27" s="1"/>
  <c r="P1027" i="27"/>
  <c r="P1028" i="27" s="1"/>
  <c r="P2639" i="27"/>
  <c r="P2640" i="27" s="1"/>
  <c r="J3054" i="27"/>
  <c r="P1495" i="27"/>
  <c r="P1496" i="27" s="1"/>
  <c r="J2067" i="27"/>
  <c r="J1286" i="27"/>
  <c r="J1287" i="27" s="1"/>
  <c r="V2223" i="27"/>
  <c r="V2224" i="27" s="1"/>
  <c r="P871" i="27"/>
  <c r="P872" i="27" s="1"/>
  <c r="P1911" i="27"/>
  <c r="P1912" i="27" s="1"/>
  <c r="J1754" i="27"/>
  <c r="J1182" i="27"/>
  <c r="J506" i="27"/>
  <c r="V2379" i="27"/>
  <c r="V2380" i="27" s="1"/>
  <c r="P2119" i="27"/>
  <c r="P2120" i="27" s="1"/>
  <c r="P1859" i="27"/>
  <c r="P1860" i="27" s="1"/>
  <c r="P3575" i="27"/>
  <c r="P3576" i="27" s="1"/>
  <c r="V3471" i="27"/>
  <c r="V3472" i="27" s="1"/>
  <c r="P1235" i="27"/>
  <c r="P1236" i="27" s="1"/>
  <c r="P3419" i="27"/>
  <c r="P3420" i="27" s="1"/>
  <c r="J1650" i="27"/>
  <c r="P3055" i="27"/>
  <c r="P3056" i="27" s="1"/>
  <c r="P3836" i="27"/>
  <c r="P3837" i="27" s="1"/>
  <c r="V2327" i="27"/>
  <c r="V2328" i="27" s="1"/>
  <c r="V404" i="27"/>
  <c r="V975" i="27"/>
  <c r="V976" i="27" s="1"/>
  <c r="P2795" i="27"/>
  <c r="P2796" i="27" s="1"/>
  <c r="P403" i="27"/>
  <c r="P404" i="27" s="1"/>
  <c r="V2639" i="27"/>
  <c r="V2640" i="27" s="1"/>
  <c r="J3627" i="27"/>
  <c r="J559" i="27"/>
  <c r="P819" i="27"/>
  <c r="P820" i="27" s="1"/>
  <c r="J1963" i="27"/>
  <c r="J2170" i="27"/>
  <c r="V2951" i="27"/>
  <c r="V2952" i="27" s="1"/>
  <c r="J1910" i="27"/>
  <c r="J3991" i="27"/>
  <c r="V247" i="27"/>
  <c r="V248" i="27" s="1"/>
  <c r="V923" i="27"/>
  <c r="V924" i="27" s="1"/>
  <c r="V1963" i="27"/>
  <c r="V1964" i="27" s="1"/>
  <c r="V2691" i="27"/>
  <c r="V2692" i="27" s="1"/>
  <c r="V1651" i="27"/>
  <c r="V1652" i="27" s="1"/>
  <c r="J2690" i="27"/>
  <c r="J2326" i="27"/>
  <c r="V2483" i="27"/>
  <c r="V2484" i="27" s="1"/>
  <c r="P455" i="27"/>
  <c r="P456" i="27" s="1"/>
  <c r="P3679" i="27"/>
  <c r="P3680" i="27" s="1"/>
  <c r="V3003" i="27"/>
  <c r="V3004" i="27" s="1"/>
  <c r="V3627" i="27"/>
  <c r="V3628" i="27" s="1"/>
  <c r="V3679" i="27"/>
  <c r="V3680" i="27" s="1"/>
  <c r="P1963" i="27"/>
  <c r="P1964" i="27" s="1"/>
  <c r="V2015" i="27"/>
  <c r="V2016" i="27" s="1"/>
  <c r="P1703" i="27"/>
  <c r="P1704" i="27" s="1"/>
  <c r="J1494" i="27"/>
  <c r="J1495" i="27" s="1"/>
  <c r="P3107" i="27"/>
  <c r="P3108" i="27" s="1"/>
  <c r="V3160" i="27"/>
  <c r="J2482" i="27"/>
  <c r="J2638" i="27"/>
  <c r="P2743" i="27"/>
  <c r="P2744" i="27" s="1"/>
  <c r="J3366" i="27"/>
  <c r="P3523" i="27"/>
  <c r="P3524" i="27" s="1"/>
  <c r="V3211" i="27"/>
  <c r="V3212" i="27" s="1"/>
  <c r="P1287" i="27"/>
  <c r="P1288" i="27" s="1"/>
  <c r="J2274" i="27"/>
  <c r="P3315" i="27"/>
  <c r="P3316" i="27" s="1"/>
  <c r="V2535" i="27"/>
  <c r="V2536" i="27" s="1"/>
  <c r="V3315" i="27"/>
  <c r="V3316" i="27" s="1"/>
  <c r="J715" i="27"/>
  <c r="P1807" i="27"/>
  <c r="P1808" i="27" s="1"/>
  <c r="V3836" i="27"/>
  <c r="V3837" i="27" s="1"/>
  <c r="V1391" i="27"/>
  <c r="V1392" i="27" s="1"/>
  <c r="V1495" i="27"/>
  <c r="V1496" i="27" s="1"/>
  <c r="V1599" i="27"/>
  <c r="V1600" i="27" s="1"/>
  <c r="P3992" i="27"/>
  <c r="P3993" i="27" s="1"/>
  <c r="V507" i="27"/>
  <c r="V508" i="27" s="1"/>
  <c r="P2223" i="27"/>
  <c r="P2224" i="27" s="1"/>
  <c r="V91" i="27"/>
  <c r="V92" i="27" s="1"/>
  <c r="P2535" i="27"/>
  <c r="P2536" i="27" s="1"/>
  <c r="P2537" i="27" s="1"/>
  <c r="P611" i="27"/>
  <c r="P612" i="27" s="1"/>
  <c r="V611" i="27"/>
  <c r="V612" i="27" s="1"/>
  <c r="P3627" i="27"/>
  <c r="P3628" i="27" s="1"/>
  <c r="V3992" i="27"/>
  <c r="V3993" i="27" s="1"/>
  <c r="P559" i="27"/>
  <c r="P560" i="27" s="1"/>
  <c r="P663" i="27"/>
  <c r="P664" i="27" s="1"/>
  <c r="P3472" i="27"/>
  <c r="J662" i="27"/>
  <c r="V3940" i="27"/>
  <c r="V3941" i="27" s="1"/>
  <c r="J2431" i="27"/>
  <c r="J2846" i="27"/>
  <c r="J3211" i="27"/>
  <c r="J142" i="27"/>
  <c r="J3939" i="27"/>
  <c r="V1027" i="27"/>
  <c r="V1028" i="27" s="1"/>
  <c r="V3783" i="27"/>
  <c r="V3784" i="27" s="1"/>
  <c r="P767" i="27"/>
  <c r="P768" i="27" s="1"/>
  <c r="V1131" i="27"/>
  <c r="V1132" i="27" s="1"/>
  <c r="J1703" i="27"/>
  <c r="P2015" i="27"/>
  <c r="P2016" i="27" s="1"/>
  <c r="V1079" i="27"/>
  <c r="V1080" i="27" s="1"/>
  <c r="J1547" i="27"/>
  <c r="V39" i="27"/>
  <c r="V40" i="27" s="1"/>
  <c r="P2899" i="27"/>
  <c r="P2900" i="27" s="1"/>
  <c r="P2901" i="27" s="1"/>
  <c r="P715" i="27"/>
  <c r="P716" i="27" s="1"/>
  <c r="V2587" i="27"/>
  <c r="V2795" i="27"/>
  <c r="V2796" i="27" s="1"/>
  <c r="P923" i="27"/>
  <c r="P924" i="27" s="1"/>
  <c r="P195" i="27"/>
  <c r="P196" i="27" s="1"/>
  <c r="J2951" i="27"/>
  <c r="J1339" i="27"/>
  <c r="J2743" i="27" l="1"/>
  <c r="J1340" i="27" s="1"/>
  <c r="J3471" i="27"/>
  <c r="J3940" i="27"/>
  <c r="J1651" i="27"/>
  <c r="J1755" i="27"/>
  <c r="J2275" i="27"/>
  <c r="J352" i="27"/>
  <c r="J3523" i="27"/>
  <c r="J3524" i="27" s="1"/>
  <c r="J2588" i="27"/>
  <c r="J2120" i="27"/>
  <c r="J2223" i="27"/>
  <c r="J2224" i="27" s="1"/>
  <c r="J2535" i="27"/>
  <c r="J3992" i="27"/>
  <c r="J3108" i="27"/>
  <c r="J2847" i="27"/>
  <c r="J663" i="27"/>
  <c r="J560" i="27"/>
  <c r="J3732" i="27"/>
  <c r="J3159" i="27"/>
  <c r="J2900" i="27"/>
  <c r="J975" i="27"/>
  <c r="J1131" i="27"/>
  <c r="J1132" i="27" s="1"/>
  <c r="J3575" i="27"/>
  <c r="J3316" i="27"/>
  <c r="J91" i="27"/>
  <c r="J1859" i="27"/>
  <c r="J247" i="27"/>
  <c r="J195" i="27"/>
  <c r="J3679" i="27"/>
  <c r="J3784" i="27"/>
  <c r="J716" i="27"/>
  <c r="J2068" i="27"/>
  <c r="J1807" i="27"/>
  <c r="J39" i="27"/>
  <c r="J871" i="27"/>
  <c r="J3836" i="27"/>
  <c r="J3419" i="27"/>
  <c r="J404" i="27"/>
  <c r="J3889" i="27"/>
  <c r="J1548" i="27"/>
  <c r="J1911" i="27"/>
  <c r="J820" i="27"/>
  <c r="J299" i="27"/>
  <c r="J2380" i="27"/>
  <c r="J1079" i="27"/>
  <c r="J1080" i="27" s="1"/>
  <c r="J1392" i="27"/>
  <c r="J3264" i="27"/>
  <c r="J2744" i="27"/>
  <c r="J3367" i="27"/>
  <c r="J507" i="27"/>
  <c r="J2691" i="27"/>
  <c r="J2692" i="27" s="1"/>
  <c r="J1183" i="27"/>
  <c r="J3055" i="27"/>
  <c r="J1600" i="27"/>
  <c r="J3003" i="27"/>
  <c r="J767" i="27"/>
  <c r="J2952" i="27"/>
  <c r="J2327" i="27"/>
  <c r="J2639" i="27"/>
  <c r="J2171" i="27"/>
  <c r="J611" i="27"/>
  <c r="J612" i="27" s="1"/>
  <c r="J2016" i="27"/>
  <c r="J2796" i="27"/>
  <c r="J1235" i="27"/>
  <c r="J1028" i="27"/>
  <c r="J143" i="27"/>
  <c r="J3212" i="27"/>
  <c r="J2483" i="27"/>
  <c r="J2432" i="27"/>
  <c r="J1964" i="27"/>
  <c r="J924" i="27"/>
  <c r="J1443" i="27"/>
  <c r="J1444" i="27" s="1"/>
  <c r="J456" i="27"/>
  <c r="P665" i="27"/>
  <c r="V1081" i="27"/>
  <c r="P561" i="27"/>
  <c r="P405" i="27"/>
  <c r="P1497" i="27"/>
  <c r="P3005" i="27"/>
  <c r="P1445" i="27"/>
  <c r="P1653" i="27"/>
  <c r="P249" i="27"/>
  <c r="P3213" i="27"/>
  <c r="P3785" i="27"/>
  <c r="P3681" i="27"/>
  <c r="V1757" i="27"/>
  <c r="V1445" i="27"/>
  <c r="P197" i="27"/>
  <c r="V509" i="27"/>
  <c r="P2745" i="27"/>
  <c r="P925" i="27"/>
  <c r="P2017" i="27"/>
  <c r="V3994" i="27"/>
  <c r="P3994" i="27"/>
  <c r="V2537" i="27"/>
  <c r="P1965" i="27"/>
  <c r="P2797" i="27"/>
  <c r="P3421" i="27"/>
  <c r="J1184" i="27"/>
  <c r="P2589" i="27"/>
  <c r="P2485" i="27"/>
  <c r="P1549" i="27"/>
  <c r="P977" i="27"/>
  <c r="P2277" i="27"/>
  <c r="P41" i="27"/>
  <c r="P4046" i="27"/>
  <c r="V197" i="27"/>
  <c r="P3369" i="27"/>
  <c r="P2849" i="27"/>
  <c r="J768" i="27"/>
  <c r="P3109" i="27"/>
  <c r="V2225" i="27"/>
  <c r="V1029" i="27"/>
  <c r="V3681" i="27"/>
  <c r="V1653" i="27"/>
  <c r="V977" i="27"/>
  <c r="P1237" i="27"/>
  <c r="P2641" i="27"/>
  <c r="V2173" i="27"/>
  <c r="P509" i="27"/>
  <c r="P3733" i="27"/>
  <c r="P1133" i="27"/>
  <c r="P353" i="27"/>
  <c r="V2849" i="27"/>
  <c r="V3421" i="27"/>
  <c r="P1185" i="27"/>
  <c r="P145" i="27"/>
  <c r="V41" i="27"/>
  <c r="P3317" i="27"/>
  <c r="V1497" i="27"/>
  <c r="J2276" i="27"/>
  <c r="V2693" i="27"/>
  <c r="V3473" i="27"/>
  <c r="P1913" i="27"/>
  <c r="P1029" i="27"/>
  <c r="P2381" i="27"/>
  <c r="V2277" i="27"/>
  <c r="P2069" i="27"/>
  <c r="V145" i="27"/>
  <c r="V3369" i="27"/>
  <c r="V3838" i="27"/>
  <c r="P3629" i="27"/>
  <c r="V1133" i="27"/>
  <c r="V613" i="27"/>
  <c r="P717" i="27"/>
  <c r="P769" i="27"/>
  <c r="V3942" i="27"/>
  <c r="P613" i="27"/>
  <c r="P1289" i="27"/>
  <c r="V3161" i="27"/>
  <c r="V3005" i="27"/>
  <c r="P821" i="27"/>
  <c r="P3577" i="27"/>
  <c r="P873" i="27"/>
  <c r="V1289" i="27"/>
  <c r="P3161" i="27"/>
  <c r="V1861" i="27"/>
  <c r="V1237" i="27"/>
  <c r="V301" i="27"/>
  <c r="P1081" i="27"/>
  <c r="P301" i="27"/>
  <c r="P1601" i="27"/>
  <c r="P2693" i="27"/>
  <c r="P3890" i="27"/>
  <c r="J2536" i="27"/>
  <c r="V1185" i="27"/>
  <c r="V1913" i="27"/>
  <c r="V665" i="27"/>
  <c r="J976" i="27"/>
  <c r="V3577" i="27"/>
  <c r="P1861" i="27"/>
  <c r="P3473" i="27"/>
  <c r="V93" i="27"/>
  <c r="V94" i="27" s="1"/>
  <c r="P1809" i="27"/>
  <c r="P3525" i="27"/>
  <c r="J1496" i="27"/>
  <c r="P457" i="27"/>
  <c r="V249" i="27"/>
  <c r="P3838" i="27"/>
  <c r="P2121" i="27"/>
  <c r="J1288" i="27"/>
  <c r="V3525" i="27"/>
  <c r="J3576" i="27"/>
  <c r="J92" i="27"/>
  <c r="V1809" i="27"/>
  <c r="J1860" i="27"/>
  <c r="J248" i="27"/>
  <c r="P93" i="27"/>
  <c r="J196" i="27"/>
  <c r="P2329" i="27"/>
  <c r="P1393" i="27"/>
  <c r="J3680" i="27"/>
  <c r="P2173" i="27"/>
  <c r="P2174" i="27" s="1"/>
  <c r="V2329" i="27"/>
  <c r="J3941" i="27"/>
  <c r="P2225" i="27"/>
  <c r="P1705" i="27"/>
  <c r="V2485" i="27"/>
  <c r="J3993" i="27"/>
  <c r="V2641" i="27"/>
  <c r="P3057" i="27"/>
  <c r="P1757" i="27"/>
  <c r="V561" i="27"/>
  <c r="V873" i="27"/>
  <c r="V3057" i="27"/>
  <c r="P3265" i="27"/>
  <c r="J1808" i="27"/>
  <c r="J40" i="27"/>
  <c r="P3942" i="27"/>
  <c r="P1341" i="27"/>
  <c r="J3837" i="27"/>
  <c r="J3420" i="27"/>
  <c r="J3472" i="27"/>
  <c r="V2588" i="27"/>
  <c r="V2432" i="27"/>
  <c r="V2433" i="27" s="1"/>
  <c r="P2433" i="27"/>
  <c r="P2434" i="27" s="1"/>
  <c r="P2953" i="27"/>
  <c r="J2172" i="27" l="1"/>
  <c r="J1704" i="27"/>
  <c r="J1393" i="27" s="1"/>
  <c r="J3004" i="27"/>
  <c r="J1912" i="27"/>
  <c r="J4045" i="27"/>
  <c r="J3628" i="27"/>
  <c r="J821" i="27" s="1"/>
  <c r="J2953" i="27"/>
  <c r="J2433" i="27"/>
  <c r="J2328" i="27"/>
  <c r="J508" i="27"/>
  <c r="J2484" i="27"/>
  <c r="J2640" i="27"/>
  <c r="J1652" i="27"/>
  <c r="J664" i="27"/>
  <c r="J665" i="27" s="1"/>
  <c r="J872" i="27"/>
  <c r="J3368" i="27"/>
  <c r="J3369" i="27" s="1"/>
  <c r="J3317" i="27"/>
  <c r="J4046" i="27"/>
  <c r="J1341" i="27"/>
  <c r="J1705" i="27"/>
  <c r="J2848" i="27"/>
  <c r="J3160" i="27"/>
  <c r="J1965" i="27"/>
  <c r="J1236" i="27"/>
  <c r="J1756" i="27"/>
  <c r="J3056" i="27"/>
  <c r="J144" i="27"/>
  <c r="J1861" i="27" s="1"/>
  <c r="J2745" i="27"/>
  <c r="J300" i="27"/>
  <c r="J41" i="27" s="1"/>
  <c r="J2381" i="27"/>
  <c r="J3733" i="27"/>
  <c r="V3317" i="27"/>
  <c r="V1810" i="27"/>
  <c r="P3839" i="27"/>
  <c r="P3474" i="27"/>
  <c r="P1602" i="27"/>
  <c r="V1290" i="27"/>
  <c r="P1290" i="27"/>
  <c r="V1601" i="27"/>
  <c r="V2278" i="27"/>
  <c r="V3474" i="27"/>
  <c r="V2121" i="27"/>
  <c r="P3734" i="27"/>
  <c r="P1238" i="27"/>
  <c r="V1705" i="27"/>
  <c r="P4047" i="27"/>
  <c r="P2486" i="27"/>
  <c r="P1966" i="27"/>
  <c r="P3682" i="27"/>
  <c r="P562" i="27"/>
  <c r="P1706" i="27"/>
  <c r="V3162" i="27"/>
  <c r="P1186" i="27"/>
  <c r="P926" i="27"/>
  <c r="P1758" i="27"/>
  <c r="V2589" i="27"/>
  <c r="V1341" i="27"/>
  <c r="V770" i="27"/>
  <c r="P302" i="27"/>
  <c r="P874" i="27"/>
  <c r="V1393" i="27"/>
  <c r="P3630" i="27"/>
  <c r="V2901" i="27"/>
  <c r="V353" i="27"/>
  <c r="V405" i="27"/>
  <c r="P3318" i="27"/>
  <c r="V3422" i="27"/>
  <c r="V978" i="27"/>
  <c r="V2226" i="27"/>
  <c r="P42" i="27"/>
  <c r="P2590" i="27"/>
  <c r="P2746" i="27"/>
  <c r="P2902" i="27"/>
  <c r="P250" i="27"/>
  <c r="P1498" i="27"/>
  <c r="V1082" i="27"/>
  <c r="P2122" i="27"/>
  <c r="V3370" i="27"/>
  <c r="V198" i="27"/>
  <c r="P3943" i="27"/>
  <c r="V457" i="27"/>
  <c r="V2381" i="27"/>
  <c r="V250" i="27"/>
  <c r="P1862" i="27"/>
  <c r="V666" i="27"/>
  <c r="P1082" i="27"/>
  <c r="P3578" i="27"/>
  <c r="P614" i="27"/>
  <c r="V2797" i="27"/>
  <c r="V146" i="27"/>
  <c r="V2850" i="27"/>
  <c r="P510" i="27"/>
  <c r="P3110" i="27"/>
  <c r="V3265" i="27"/>
  <c r="J3057" i="27"/>
  <c r="V2538" i="27"/>
  <c r="V510" i="27"/>
  <c r="P3786" i="27"/>
  <c r="P1654" i="27"/>
  <c r="P666" i="27"/>
  <c r="P3162" i="27"/>
  <c r="P1914" i="27"/>
  <c r="P2226" i="27"/>
  <c r="P1394" i="27"/>
  <c r="P3058" i="27"/>
  <c r="J3942" i="27"/>
  <c r="P2330" i="27"/>
  <c r="J3577" i="27"/>
  <c r="P458" i="27"/>
  <c r="V3213" i="27"/>
  <c r="V1914" i="27"/>
  <c r="V302" i="27"/>
  <c r="J2225" i="27"/>
  <c r="V3943" i="27"/>
  <c r="V717" i="27"/>
  <c r="J3525" i="27"/>
  <c r="V2694" i="27"/>
  <c r="V42" i="27"/>
  <c r="V2745" i="27"/>
  <c r="V1654" i="27"/>
  <c r="J769" i="27"/>
  <c r="J3005" i="27"/>
  <c r="J1185" i="27"/>
  <c r="P3995" i="27"/>
  <c r="P3214" i="27"/>
  <c r="P1446" i="27"/>
  <c r="J1653" i="27"/>
  <c r="P1342" i="27"/>
  <c r="P1343" i="27" s="1"/>
  <c r="J977" i="27"/>
  <c r="P2070" i="27"/>
  <c r="J3421" i="27"/>
  <c r="P3266" i="27"/>
  <c r="V2642" i="27"/>
  <c r="V2069" i="27"/>
  <c r="J197" i="27"/>
  <c r="V3526" i="27"/>
  <c r="V1186" i="27"/>
  <c r="V3890" i="27"/>
  <c r="P822" i="27"/>
  <c r="P770" i="27"/>
  <c r="J3161" i="27"/>
  <c r="V3629" i="27"/>
  <c r="P146" i="27"/>
  <c r="P354" i="27"/>
  <c r="P2435" i="27" s="1"/>
  <c r="V2174" i="27"/>
  <c r="V3682" i="27"/>
  <c r="P2850" i="27"/>
  <c r="P3422" i="27"/>
  <c r="V3995" i="27"/>
  <c r="P198" i="27"/>
  <c r="J301" i="27"/>
  <c r="P406" i="27"/>
  <c r="V3733" i="27"/>
  <c r="V3734" i="27" s="1"/>
  <c r="P2694" i="27"/>
  <c r="V1498" i="27"/>
  <c r="P1550" i="27"/>
  <c r="V3058" i="27"/>
  <c r="J3994" i="27"/>
  <c r="V2330" i="27"/>
  <c r="P94" i="27"/>
  <c r="P95" i="27" s="1"/>
  <c r="J1133" i="27"/>
  <c r="P3526" i="27"/>
  <c r="V3578" i="27"/>
  <c r="V1238" i="27"/>
  <c r="V1965" i="27"/>
  <c r="P718" i="27"/>
  <c r="J1445" i="27"/>
  <c r="P2382" i="27"/>
  <c r="V925" i="27"/>
  <c r="P1134" i="27"/>
  <c r="J613" i="27"/>
  <c r="J2485" i="27"/>
  <c r="V1549" i="27"/>
  <c r="V1550" i="27" s="1"/>
  <c r="P2278" i="27"/>
  <c r="P2798" i="27"/>
  <c r="P3006" i="27"/>
  <c r="J1913" i="27"/>
  <c r="V1134" i="27"/>
  <c r="J1757" i="27"/>
  <c r="V1758" i="27"/>
  <c r="V821" i="27"/>
  <c r="V1030" i="27" s="1"/>
  <c r="P2954" i="27"/>
  <c r="J873" i="27"/>
  <c r="V874" i="27"/>
  <c r="V875" i="27" s="1"/>
  <c r="V2486" i="27"/>
  <c r="V3785" i="27"/>
  <c r="J249" i="27"/>
  <c r="J1289" i="27"/>
  <c r="P1810" i="27"/>
  <c r="V3109" i="27"/>
  <c r="P3891" i="27"/>
  <c r="V1862" i="27"/>
  <c r="V1863" i="27" s="1"/>
  <c r="V3006" i="27"/>
  <c r="V614" i="27"/>
  <c r="V3839" i="27"/>
  <c r="V4046" i="27"/>
  <c r="P1030" i="27"/>
  <c r="J2277" i="27"/>
  <c r="J1237" i="27"/>
  <c r="P2642" i="27"/>
  <c r="J2849" i="27"/>
  <c r="P3370" i="27"/>
  <c r="P978" i="27"/>
  <c r="V2953" i="27"/>
  <c r="P2018" i="27"/>
  <c r="V1446" i="27"/>
  <c r="V2017" i="27"/>
  <c r="P2538" i="27"/>
  <c r="J1809" i="27" l="1"/>
  <c r="J509" i="27"/>
  <c r="J2173" i="27"/>
  <c r="J2537" i="27"/>
  <c r="J3838" i="27"/>
  <c r="J2693" i="27"/>
  <c r="J145" i="27"/>
  <c r="J561" i="27"/>
  <c r="J2901" i="27"/>
  <c r="J1601" i="27"/>
  <c r="J2069" i="27"/>
  <c r="J2589" i="27"/>
  <c r="J3109" i="27"/>
  <c r="J3110" i="27" s="1"/>
  <c r="J353" i="27"/>
  <c r="J93" i="27"/>
  <c r="J1029" i="27"/>
  <c r="J3265" i="27"/>
  <c r="J3213" i="27"/>
  <c r="J3629" i="27"/>
  <c r="J2797" i="27"/>
  <c r="J925" i="27"/>
  <c r="J2121" i="27"/>
  <c r="J457" i="27"/>
  <c r="J2017" i="27"/>
  <c r="J3890" i="27"/>
  <c r="J2329" i="27"/>
  <c r="J2226" i="27" s="1"/>
  <c r="J3785" i="27"/>
  <c r="J1549" i="27"/>
  <c r="J405" i="27"/>
  <c r="J2382" i="27" s="1"/>
  <c r="J717" i="27"/>
  <c r="J1497" i="27"/>
  <c r="J3473" i="27"/>
  <c r="J198" i="27" s="1"/>
  <c r="J2641" i="27"/>
  <c r="J2642" i="27" s="1"/>
  <c r="J1081" i="27"/>
  <c r="J3681" i="27"/>
  <c r="J978" i="27" s="1"/>
  <c r="J2798" i="27"/>
  <c r="P511" i="27"/>
  <c r="P2643" i="27"/>
  <c r="V3007" i="27"/>
  <c r="V2487" i="27"/>
  <c r="P2175" i="27"/>
  <c r="P2279" i="27"/>
  <c r="P2695" i="27"/>
  <c r="V3527" i="27"/>
  <c r="P459" i="27"/>
  <c r="P2227" i="27"/>
  <c r="J2174" i="27"/>
  <c r="P615" i="27"/>
  <c r="V458" i="27"/>
  <c r="P1499" i="27"/>
  <c r="V979" i="27"/>
  <c r="V1394" i="27"/>
  <c r="V3163" i="27"/>
  <c r="P1967" i="27"/>
  <c r="V3475" i="27"/>
  <c r="P3475" i="27"/>
  <c r="J3370" i="27"/>
  <c r="P2487" i="27"/>
  <c r="P719" i="27"/>
  <c r="V2331" i="27"/>
  <c r="P407" i="27"/>
  <c r="V3683" i="27"/>
  <c r="P771" i="27"/>
  <c r="V2070" i="27"/>
  <c r="J770" i="27"/>
  <c r="P2331" i="27"/>
  <c r="V2434" i="27"/>
  <c r="P3787" i="27"/>
  <c r="V2851" i="27"/>
  <c r="P1083" i="27"/>
  <c r="P3944" i="27"/>
  <c r="P2903" i="27"/>
  <c r="V3423" i="27"/>
  <c r="P303" i="27"/>
  <c r="J42" i="27"/>
  <c r="P4048" i="27"/>
  <c r="V1811" i="27"/>
  <c r="J3578" i="27"/>
  <c r="P1707" i="27"/>
  <c r="V1447" i="27"/>
  <c r="J874" i="27"/>
  <c r="P2019" i="27"/>
  <c r="P2955" i="27"/>
  <c r="V1966" i="27"/>
  <c r="J3995" i="27"/>
  <c r="J302" i="27"/>
  <c r="V2175" i="27"/>
  <c r="P823" i="27"/>
  <c r="V2643" i="27"/>
  <c r="J1654" i="27"/>
  <c r="V1655" i="27"/>
  <c r="V3944" i="27"/>
  <c r="J3943" i="27"/>
  <c r="V511" i="27"/>
  <c r="V667" i="27"/>
  <c r="V199" i="27"/>
  <c r="P2747" i="27"/>
  <c r="P3319" i="27"/>
  <c r="V771" i="27"/>
  <c r="P563" i="27"/>
  <c r="V1706" i="27"/>
  <c r="V1602" i="27"/>
  <c r="V2279" i="27"/>
  <c r="P3840" i="27"/>
  <c r="P3892" i="27"/>
  <c r="J2486" i="27"/>
  <c r="J2278" i="27"/>
  <c r="V3110" i="27"/>
  <c r="P3007" i="27"/>
  <c r="V2954" i="27"/>
  <c r="P1031" i="27"/>
  <c r="P1811" i="27"/>
  <c r="V822" i="27"/>
  <c r="P1135" i="27"/>
  <c r="V1239" i="27"/>
  <c r="V3059" i="27"/>
  <c r="P355" i="27"/>
  <c r="P2436" i="27" s="1"/>
  <c r="V3891" i="27"/>
  <c r="P3267" i="27"/>
  <c r="P1447" i="27"/>
  <c r="V2746" i="27"/>
  <c r="P3059" i="27"/>
  <c r="P1915" i="27"/>
  <c r="V2539" i="27"/>
  <c r="P1863" i="27"/>
  <c r="V3371" i="27"/>
  <c r="V406" i="27"/>
  <c r="V1342" i="27"/>
  <c r="V2590" i="27"/>
  <c r="P1239" i="27"/>
  <c r="P1291" i="27"/>
  <c r="V3318" i="27"/>
  <c r="P3579" i="27"/>
  <c r="V4047" i="27"/>
  <c r="V1759" i="27"/>
  <c r="V926" i="27"/>
  <c r="P199" i="27"/>
  <c r="P147" i="27"/>
  <c r="P96" i="27" s="1"/>
  <c r="V1187" i="27"/>
  <c r="J3422" i="27"/>
  <c r="P3215" i="27"/>
  <c r="V303" i="27"/>
  <c r="P3163" i="27"/>
  <c r="J3058" i="27"/>
  <c r="V251" i="27"/>
  <c r="P2123" i="27"/>
  <c r="P2591" i="27"/>
  <c r="V354" i="27"/>
  <c r="P1759" i="27"/>
  <c r="P3735" i="27"/>
  <c r="V1291" i="27"/>
  <c r="J1082" i="27"/>
  <c r="J3162" i="27"/>
  <c r="P1655" i="27"/>
  <c r="P875" i="27"/>
  <c r="P979" i="27"/>
  <c r="P2539" i="27"/>
  <c r="P3371" i="27"/>
  <c r="V3840" i="27"/>
  <c r="J250" i="27"/>
  <c r="J1758" i="27"/>
  <c r="V3579" i="27"/>
  <c r="P1551" i="27"/>
  <c r="V3996" i="27"/>
  <c r="V3630" i="27"/>
  <c r="J2694" i="27"/>
  <c r="V43" i="27"/>
  <c r="V1915" i="27"/>
  <c r="V3266" i="27"/>
  <c r="V147" i="27"/>
  <c r="V562" i="27"/>
  <c r="P43" i="27"/>
  <c r="V2902" i="27"/>
  <c r="J94" i="27"/>
  <c r="P927" i="27"/>
  <c r="P3683" i="27"/>
  <c r="V2122" i="27"/>
  <c r="P1603" i="27"/>
  <c r="P2851" i="27"/>
  <c r="V718" i="27"/>
  <c r="P251" i="27"/>
  <c r="V2018" i="27"/>
  <c r="V2019" i="27" s="1"/>
  <c r="J2850" i="27"/>
  <c r="V615" i="27"/>
  <c r="V3786" i="27"/>
  <c r="V1135" i="27"/>
  <c r="P2799" i="27"/>
  <c r="P2383" i="27"/>
  <c r="P3527" i="27"/>
  <c r="V1499" i="27"/>
  <c r="V1500" i="27" s="1"/>
  <c r="P3423" i="27"/>
  <c r="J1498" i="27"/>
  <c r="P2071" i="27"/>
  <c r="P3996" i="27"/>
  <c r="P3997" i="27" s="1"/>
  <c r="V2695" i="27"/>
  <c r="V3214" i="27"/>
  <c r="V3215" i="27" s="1"/>
  <c r="P1395" i="27"/>
  <c r="P1396" i="27" s="1"/>
  <c r="P667" i="27"/>
  <c r="P3111" i="27"/>
  <c r="V2798" i="27"/>
  <c r="V2799" i="27" s="1"/>
  <c r="V2382" i="27"/>
  <c r="V1083" i="27"/>
  <c r="V2227" i="27"/>
  <c r="V2228" i="27" s="1"/>
  <c r="P3631" i="27"/>
  <c r="J3682" i="27"/>
  <c r="P1187" i="27"/>
  <c r="P1188" i="27" s="1"/>
  <c r="J2330" i="27"/>
  <c r="V95" i="27"/>
  <c r="V96" i="27" s="1"/>
  <c r="J3474" i="27" l="1"/>
  <c r="J3786" i="27"/>
  <c r="J1810" i="27"/>
  <c r="J3839" i="27"/>
  <c r="J146" i="27"/>
  <c r="J2538" i="27"/>
  <c r="J2539" i="27" s="1"/>
  <c r="J3006" i="27"/>
  <c r="J2746" i="27"/>
  <c r="J2902" i="27"/>
  <c r="J2434" i="27"/>
  <c r="J2018" i="27"/>
  <c r="J1394" i="27"/>
  <c r="J822" i="27"/>
  <c r="J823" i="27" s="1"/>
  <c r="J2070" i="27"/>
  <c r="J3318" i="27"/>
  <c r="J3734" i="27"/>
  <c r="J718" i="27"/>
  <c r="J2590" i="27"/>
  <c r="J1342" i="27"/>
  <c r="J2954" i="27"/>
  <c r="J1966" i="27"/>
  <c r="J3630" i="27"/>
  <c r="J1706" i="27"/>
  <c r="J926" i="27"/>
  <c r="J458" i="27"/>
  <c r="J4047" i="27"/>
  <c r="J354" i="27"/>
  <c r="J3214" i="27"/>
  <c r="J2122" i="27"/>
  <c r="J3891" i="27"/>
  <c r="J406" i="27"/>
  <c r="J1550" i="27"/>
  <c r="J1030" i="27"/>
  <c r="J3266" i="27"/>
  <c r="J562" i="27"/>
  <c r="J1602" i="27"/>
  <c r="J1862" i="27"/>
  <c r="J1863" i="27" s="1"/>
  <c r="J1290" i="27"/>
  <c r="J1291" i="27" s="1"/>
  <c r="J1914" i="27"/>
  <c r="J510" i="27"/>
  <c r="J1238" i="27"/>
  <c r="J666" i="27"/>
  <c r="J614" i="27"/>
  <c r="J2851" i="27" s="1"/>
  <c r="J1134" i="27"/>
  <c r="J1135" i="27" s="1"/>
  <c r="J3526" i="27"/>
  <c r="J3527" i="27" s="1"/>
  <c r="J1446" i="27"/>
  <c r="J1186" i="27"/>
  <c r="J3735" i="27"/>
  <c r="V3787" i="27"/>
  <c r="P1604" i="27"/>
  <c r="V355" i="27"/>
  <c r="V304" i="27"/>
  <c r="V1343" i="27"/>
  <c r="P3060" i="27"/>
  <c r="V3060" i="27"/>
  <c r="P3008" i="27"/>
  <c r="V1551" i="27"/>
  <c r="P3320" i="27"/>
  <c r="V1656" i="27"/>
  <c r="P3945" i="27"/>
  <c r="V3164" i="27"/>
  <c r="P2644" i="27"/>
  <c r="J2331" i="27"/>
  <c r="P3112" i="27"/>
  <c r="V616" i="27"/>
  <c r="V2123" i="27"/>
  <c r="V148" i="27"/>
  <c r="V1864" i="27"/>
  <c r="P2592" i="27"/>
  <c r="V927" i="27"/>
  <c r="V407" i="27"/>
  <c r="V1240" i="27"/>
  <c r="V3111" i="27"/>
  <c r="P2748" i="27"/>
  <c r="P2956" i="27"/>
  <c r="V1812" i="27"/>
  <c r="P1084" i="27"/>
  <c r="V2071" i="27"/>
  <c r="P2488" i="27"/>
  <c r="P2228" i="27"/>
  <c r="P2696" i="27"/>
  <c r="P668" i="27"/>
  <c r="P3424" i="27"/>
  <c r="P3684" i="27"/>
  <c r="V3267" i="27"/>
  <c r="V3631" i="27"/>
  <c r="V3841" i="27"/>
  <c r="J1083" i="27"/>
  <c r="P2124" i="27"/>
  <c r="P3216" i="27"/>
  <c r="J2643" i="27"/>
  <c r="V2747" i="27"/>
  <c r="P1136" i="27"/>
  <c r="V200" i="27"/>
  <c r="V2644" i="27"/>
  <c r="P2020" i="27"/>
  <c r="V2852" i="27"/>
  <c r="P772" i="27"/>
  <c r="V1395" i="27"/>
  <c r="P460" i="27"/>
  <c r="P512" i="27"/>
  <c r="P928" i="27"/>
  <c r="V3997" i="27"/>
  <c r="P3372" i="27"/>
  <c r="V1292" i="27"/>
  <c r="V252" i="27"/>
  <c r="J3423" i="27"/>
  <c r="V1760" i="27"/>
  <c r="V3319" i="27"/>
  <c r="V3372" i="27"/>
  <c r="P1448" i="27"/>
  <c r="J2487" i="27"/>
  <c r="V1603" i="27"/>
  <c r="V668" i="27"/>
  <c r="P824" i="27"/>
  <c r="J875" i="27"/>
  <c r="P4049" i="27"/>
  <c r="P3788" i="27"/>
  <c r="V3684" i="27"/>
  <c r="J3371" i="27"/>
  <c r="V980" i="27"/>
  <c r="J199" i="27"/>
  <c r="P3632" i="27"/>
  <c r="P3528" i="27"/>
  <c r="P252" i="27"/>
  <c r="J95" i="27"/>
  <c r="P1552" i="27"/>
  <c r="P2540" i="27"/>
  <c r="P3736" i="27"/>
  <c r="V1188" i="27"/>
  <c r="P1292" i="27"/>
  <c r="P1864" i="27"/>
  <c r="P3268" i="27"/>
  <c r="V823" i="27"/>
  <c r="P3893" i="27"/>
  <c r="V1707" i="27"/>
  <c r="V2176" i="27"/>
  <c r="V1448" i="27"/>
  <c r="V2435" i="27"/>
  <c r="V2800" i="27" s="1"/>
  <c r="P408" i="27"/>
  <c r="V3735" i="27"/>
  <c r="P1500" i="27"/>
  <c r="P2280" i="27"/>
  <c r="V2696" i="27"/>
  <c r="P2384" i="27"/>
  <c r="V719" i="27"/>
  <c r="V2903" i="27"/>
  <c r="V1916" i="27"/>
  <c r="V3580" i="27"/>
  <c r="P980" i="27"/>
  <c r="P148" i="27"/>
  <c r="P1189" i="27" s="1"/>
  <c r="V4048" i="27"/>
  <c r="P1240" i="27"/>
  <c r="V3892" i="27"/>
  <c r="P1812" i="27"/>
  <c r="P3841" i="27"/>
  <c r="P564" i="27"/>
  <c r="V512" i="27"/>
  <c r="J303" i="27"/>
  <c r="P1708" i="27"/>
  <c r="P304" i="27"/>
  <c r="P2332" i="27"/>
  <c r="P3998" i="27" s="1"/>
  <c r="V2332" i="27"/>
  <c r="V2229" i="27" s="1"/>
  <c r="P3476" i="27"/>
  <c r="V459" i="27"/>
  <c r="J979" i="27"/>
  <c r="P2176" i="27"/>
  <c r="P2800" i="27"/>
  <c r="P2852" i="27"/>
  <c r="P44" i="27"/>
  <c r="V44" i="27"/>
  <c r="P876" i="27"/>
  <c r="P1760" i="27"/>
  <c r="P3164" i="27"/>
  <c r="P200" i="27"/>
  <c r="V2540" i="27"/>
  <c r="P356" i="27"/>
  <c r="P1032" i="27"/>
  <c r="V2280" i="27"/>
  <c r="J3475" i="27"/>
  <c r="J3944" i="27"/>
  <c r="J3996" i="27"/>
  <c r="V3424" i="27"/>
  <c r="P720" i="27"/>
  <c r="V3476" i="27"/>
  <c r="P616" i="27"/>
  <c r="V3528" i="27"/>
  <c r="V2488" i="27"/>
  <c r="V1031" i="27"/>
  <c r="V1084" i="27"/>
  <c r="V2383" i="27"/>
  <c r="P2072" i="27"/>
  <c r="V1136" i="27"/>
  <c r="V876" i="27"/>
  <c r="V563" i="27"/>
  <c r="P1656" i="27"/>
  <c r="J1811" i="27"/>
  <c r="J3840" i="27"/>
  <c r="P3580" i="27"/>
  <c r="P3581" i="27" s="1"/>
  <c r="V2591" i="27"/>
  <c r="P1916" i="27"/>
  <c r="P1917" i="27" s="1"/>
  <c r="V2955" i="27"/>
  <c r="P1344" i="27"/>
  <c r="V772" i="27"/>
  <c r="V3945" i="27"/>
  <c r="V1967" i="27"/>
  <c r="V1968" i="27" s="1"/>
  <c r="J3579" i="27"/>
  <c r="P2904" i="27"/>
  <c r="P2905" i="27" s="1"/>
  <c r="J771" i="27"/>
  <c r="J1915" i="27"/>
  <c r="P1968" i="27"/>
  <c r="J2175" i="27"/>
  <c r="V3008" i="27"/>
  <c r="V3009" i="27" s="1"/>
  <c r="J1395" i="27" l="1"/>
  <c r="J1447" i="27"/>
  <c r="J1603" i="27"/>
  <c r="J2695" i="27"/>
  <c r="J3683" i="27"/>
  <c r="J2227" i="27"/>
  <c r="J3059" i="27"/>
  <c r="J43" i="27"/>
  <c r="J44" i="27" s="1"/>
  <c r="J2279" i="27"/>
  <c r="J1655" i="27"/>
  <c r="J147" i="27"/>
  <c r="J1187" i="27"/>
  <c r="J615" i="27"/>
  <c r="J3007" i="27"/>
  <c r="J1499" i="27"/>
  <c r="J719" i="27"/>
  <c r="J563" i="27"/>
  <c r="J3787" i="27"/>
  <c r="J2747" i="27"/>
  <c r="J2071" i="27"/>
  <c r="J3111" i="27"/>
  <c r="J407" i="27"/>
  <c r="J2383" i="27"/>
  <c r="J1551" i="27"/>
  <c r="J4048" i="27"/>
  <c r="J459" i="27"/>
  <c r="J1967" i="27"/>
  <c r="J2591" i="27"/>
  <c r="J2435" i="27"/>
  <c r="J2436" i="27" s="1"/>
  <c r="J927" i="27"/>
  <c r="J3267" i="27"/>
  <c r="J2903" i="27"/>
  <c r="J2019" i="27"/>
  <c r="J2955" i="27"/>
  <c r="J2123" i="27"/>
  <c r="J3892" i="27"/>
  <c r="J1343" i="27"/>
  <c r="J1707" i="27"/>
  <c r="J3215" i="27"/>
  <c r="J3631" i="27"/>
  <c r="J355" i="27"/>
  <c r="J1031" i="27"/>
  <c r="J3319" i="27"/>
  <c r="J251" i="27"/>
  <c r="J2799" i="27"/>
  <c r="J511" i="27"/>
  <c r="J1239" i="27"/>
  <c r="J3163" i="27"/>
  <c r="J3164" i="27" s="1"/>
  <c r="J667" i="27"/>
  <c r="J3841" i="27" s="1"/>
  <c r="J1759" i="27"/>
  <c r="V1137" i="27"/>
  <c r="V3529" i="27"/>
  <c r="J3945" i="27"/>
  <c r="P201" i="27"/>
  <c r="P2801" i="27"/>
  <c r="P305" i="27"/>
  <c r="V1917" i="27"/>
  <c r="J1188" i="27"/>
  <c r="V1189" i="27"/>
  <c r="P3529" i="27"/>
  <c r="J3372" i="27"/>
  <c r="V1293" i="27"/>
  <c r="J1136" i="27"/>
  <c r="V2645" i="27"/>
  <c r="P3217" i="27"/>
  <c r="P3425" i="27"/>
  <c r="V2072" i="27"/>
  <c r="V1241" i="27"/>
  <c r="J252" i="27"/>
  <c r="J616" i="27"/>
  <c r="J3008" i="27"/>
  <c r="P1605" i="27"/>
  <c r="J1812" i="27"/>
  <c r="P2073" i="27"/>
  <c r="P617" i="27"/>
  <c r="P3165" i="27"/>
  <c r="P1709" i="27"/>
  <c r="P1241" i="27"/>
  <c r="V2904" i="27"/>
  <c r="P1501" i="27"/>
  <c r="V1708" i="27"/>
  <c r="V3216" i="27"/>
  <c r="V3685" i="27"/>
  <c r="P3373" i="27"/>
  <c r="P461" i="27"/>
  <c r="V201" i="27"/>
  <c r="P2125" i="27"/>
  <c r="P669" i="27"/>
  <c r="P1085" i="27"/>
  <c r="J2228" i="27"/>
  <c r="P2645" i="27"/>
  <c r="V1657" i="27"/>
  <c r="J2540" i="27"/>
  <c r="V3788" i="27"/>
  <c r="V3946" i="27"/>
  <c r="V773" i="27"/>
  <c r="P1969" i="27"/>
  <c r="P1345" i="27"/>
  <c r="V2384" i="27"/>
  <c r="V3477" i="27"/>
  <c r="V2281" i="27"/>
  <c r="P1761" i="27"/>
  <c r="P2177" i="27"/>
  <c r="J304" i="27"/>
  <c r="V720" i="27"/>
  <c r="V3736" i="27"/>
  <c r="P3894" i="27"/>
  <c r="P3737" i="27"/>
  <c r="P3633" i="27"/>
  <c r="P3789" i="27"/>
  <c r="P1449" i="27"/>
  <c r="V3998" i="27"/>
  <c r="V1396" i="27"/>
  <c r="J1084" i="27"/>
  <c r="V1813" i="27"/>
  <c r="V408" i="27"/>
  <c r="V149" i="27"/>
  <c r="V3010" i="27" s="1"/>
  <c r="P3321" i="27"/>
  <c r="V305" i="27"/>
  <c r="J1500" i="27"/>
  <c r="J2176" i="27"/>
  <c r="J1916" i="27"/>
  <c r="V2956" i="27"/>
  <c r="P1657" i="27"/>
  <c r="P721" i="27"/>
  <c r="P1033" i="27"/>
  <c r="P877" i="27"/>
  <c r="J980" i="27"/>
  <c r="V513" i="27"/>
  <c r="P149" i="27"/>
  <c r="P1190" i="27" s="1"/>
  <c r="P2385" i="27"/>
  <c r="P409" i="27"/>
  <c r="V824" i="27"/>
  <c r="P2541" i="27"/>
  <c r="P4050" i="27"/>
  <c r="V3373" i="27"/>
  <c r="J1864" i="27"/>
  <c r="J2280" i="27"/>
  <c r="V3842" i="27"/>
  <c r="P2957" i="27"/>
  <c r="V2124" i="27"/>
  <c r="J512" i="27"/>
  <c r="V1552" i="27"/>
  <c r="V356" i="27"/>
  <c r="J772" i="27"/>
  <c r="V1085" i="27"/>
  <c r="P357" i="27"/>
  <c r="V460" i="27"/>
  <c r="P565" i="27"/>
  <c r="J3060" i="27"/>
  <c r="V2697" i="27"/>
  <c r="V2436" i="27"/>
  <c r="V4049" i="27"/>
  <c r="P3269" i="27"/>
  <c r="P1553" i="27"/>
  <c r="J200" i="27"/>
  <c r="J876" i="27"/>
  <c r="V3320" i="27"/>
  <c r="P929" i="27"/>
  <c r="P773" i="27"/>
  <c r="P1137" i="27"/>
  <c r="V3632" i="27"/>
  <c r="P2697" i="27"/>
  <c r="J1656" i="27"/>
  <c r="V928" i="27"/>
  <c r="V617" i="27"/>
  <c r="V3165" i="27"/>
  <c r="P3009" i="27"/>
  <c r="V97" i="27"/>
  <c r="J148" i="27"/>
  <c r="P1397" i="27"/>
  <c r="V3425" i="27"/>
  <c r="V2541" i="27"/>
  <c r="V45" i="27"/>
  <c r="P3477" i="27"/>
  <c r="P3842" i="27"/>
  <c r="P1865" i="27"/>
  <c r="J1448" i="27"/>
  <c r="P825" i="27"/>
  <c r="V1761" i="27"/>
  <c r="V2020" i="27"/>
  <c r="V2853" i="27"/>
  <c r="V2748" i="27"/>
  <c r="V3268" i="27"/>
  <c r="P2229" i="27"/>
  <c r="P2749" i="27"/>
  <c r="V3061" i="27"/>
  <c r="J1760" i="27"/>
  <c r="P97" i="27"/>
  <c r="J3580" i="27"/>
  <c r="V2592" i="27"/>
  <c r="V564" i="27"/>
  <c r="V1032" i="27"/>
  <c r="P45" i="27"/>
  <c r="V2333" i="27"/>
  <c r="P1813" i="27"/>
  <c r="P3582" i="27" s="1"/>
  <c r="P981" i="27"/>
  <c r="V1449" i="27"/>
  <c r="P1293" i="27"/>
  <c r="J96" i="27"/>
  <c r="J3528" i="27"/>
  <c r="V669" i="27"/>
  <c r="J3424" i="27"/>
  <c r="V1501" i="27"/>
  <c r="J2644" i="27"/>
  <c r="P3685" i="27"/>
  <c r="P2593" i="27"/>
  <c r="P3113" i="27"/>
  <c r="P3061" i="27"/>
  <c r="J2696" i="27"/>
  <c r="J1240" i="27"/>
  <c r="V877" i="27"/>
  <c r="V2489" i="27"/>
  <c r="J3997" i="27"/>
  <c r="P2853" i="27"/>
  <c r="P2333" i="27"/>
  <c r="V3893" i="27"/>
  <c r="V3581" i="27"/>
  <c r="P2281" i="27"/>
  <c r="V2177" i="27"/>
  <c r="J1292" i="27"/>
  <c r="P253" i="27"/>
  <c r="V981" i="27"/>
  <c r="V1604" i="27"/>
  <c r="V253" i="27"/>
  <c r="P513" i="27"/>
  <c r="P2021" i="27"/>
  <c r="J2852" i="27"/>
  <c r="P2489" i="27"/>
  <c r="P2490" i="27" s="1"/>
  <c r="V3112" i="27"/>
  <c r="V3113" i="27" s="1"/>
  <c r="V1865" i="27"/>
  <c r="V1866" i="27" s="1"/>
  <c r="J2332" i="27"/>
  <c r="P3946" i="27"/>
  <c r="V1344" i="27"/>
  <c r="V1345" i="27" s="1"/>
  <c r="P2437" i="27"/>
  <c r="P2438" i="27" s="1"/>
  <c r="J668" i="27" l="1"/>
  <c r="J3476" i="27"/>
  <c r="J1552" i="27"/>
  <c r="J460" i="27"/>
  <c r="J1396" i="27"/>
  <c r="J720" i="27"/>
  <c r="J2592" i="27"/>
  <c r="J1968" i="27"/>
  <c r="J2072" i="27"/>
  <c r="J2800" i="27"/>
  <c r="J928" i="27"/>
  <c r="J1032" i="27"/>
  <c r="J1708" i="27"/>
  <c r="J3112" i="27"/>
  <c r="J3893" i="27"/>
  <c r="J3216" i="27"/>
  <c r="J2748" i="27"/>
  <c r="J2020" i="27"/>
  <c r="J3268" i="27"/>
  <c r="J3788" i="27"/>
  <c r="J2384" i="27"/>
  <c r="J1344" i="27"/>
  <c r="J2956" i="27"/>
  <c r="J564" i="27"/>
  <c r="J824" i="27"/>
  <c r="J3736" i="27"/>
  <c r="J356" i="27"/>
  <c r="J2437" i="27" s="1"/>
  <c r="J2904" i="27"/>
  <c r="J3320" i="27"/>
  <c r="J408" i="27"/>
  <c r="J3632" i="27"/>
  <c r="J1604" i="27"/>
  <c r="J4049" i="27"/>
  <c r="J2124" i="27"/>
  <c r="J2488" i="27"/>
  <c r="J3684" i="27"/>
  <c r="J2853" i="27" s="1"/>
  <c r="P2022" i="27"/>
  <c r="P2282" i="27"/>
  <c r="V878" i="27"/>
  <c r="J3529" i="27"/>
  <c r="P46" i="27"/>
  <c r="P2906" i="27"/>
  <c r="P2230" i="27"/>
  <c r="V3426" i="27"/>
  <c r="V618" i="27"/>
  <c r="V3321" i="27"/>
  <c r="J3061" i="27"/>
  <c r="P2958" i="27"/>
  <c r="P2542" i="27"/>
  <c r="P1034" i="27"/>
  <c r="V3737" i="27"/>
  <c r="P2646" i="27"/>
  <c r="P3374" i="27"/>
  <c r="P1242" i="27"/>
  <c r="P1606" i="27"/>
  <c r="V2646" i="27"/>
  <c r="V1138" i="27"/>
  <c r="P3947" i="27"/>
  <c r="P514" i="27"/>
  <c r="V3582" i="27"/>
  <c r="P98" i="27"/>
  <c r="V3269" i="27"/>
  <c r="P1866" i="27"/>
  <c r="P1398" i="27"/>
  <c r="V929" i="27"/>
  <c r="P566" i="27"/>
  <c r="V825" i="27"/>
  <c r="P722" i="27"/>
  <c r="V306" i="27"/>
  <c r="V1397" i="27"/>
  <c r="V721" i="27"/>
  <c r="P1346" i="27"/>
  <c r="P1710" i="27"/>
  <c r="J3009" i="27"/>
  <c r="J1137" i="27"/>
  <c r="V1918" i="27"/>
  <c r="J2333" i="27"/>
  <c r="V254" i="27"/>
  <c r="V3894" i="27"/>
  <c r="J1241" i="27"/>
  <c r="P3686" i="27"/>
  <c r="P1294" i="27"/>
  <c r="J1761" i="27"/>
  <c r="V2749" i="27"/>
  <c r="J1293" i="27"/>
  <c r="J149" i="27"/>
  <c r="J201" i="27"/>
  <c r="V461" i="27"/>
  <c r="V3843" i="27"/>
  <c r="P410" i="27"/>
  <c r="P3322" i="27"/>
  <c r="V3999" i="27"/>
  <c r="P1970" i="27"/>
  <c r="J2229" i="27"/>
  <c r="V3686" i="27"/>
  <c r="P3166" i="27"/>
  <c r="J617" i="27"/>
  <c r="V1294" i="27"/>
  <c r="V1605" i="27"/>
  <c r="P2334" i="27"/>
  <c r="J2697" i="27"/>
  <c r="J2645" i="27"/>
  <c r="V1450" i="27"/>
  <c r="V1033" i="27"/>
  <c r="V3062" i="27"/>
  <c r="V2854" i="27"/>
  <c r="P1918" i="27"/>
  <c r="P2698" i="27"/>
  <c r="P1554" i="27"/>
  <c r="V357" i="27"/>
  <c r="J2281" i="27"/>
  <c r="P2386" i="27"/>
  <c r="P1658" i="27"/>
  <c r="P1450" i="27"/>
  <c r="P2178" i="27"/>
  <c r="V774" i="27"/>
  <c r="P1086" i="27"/>
  <c r="V3217" i="27"/>
  <c r="J3477" i="27"/>
  <c r="J253" i="27"/>
  <c r="J2489" i="27"/>
  <c r="P306" i="27"/>
  <c r="V982" i="27"/>
  <c r="P2854" i="27"/>
  <c r="P3062" i="27"/>
  <c r="V565" i="27"/>
  <c r="J669" i="27"/>
  <c r="V2021" i="27"/>
  <c r="P3843" i="27"/>
  <c r="V98" i="27"/>
  <c r="V3633" i="27"/>
  <c r="P3270" i="27"/>
  <c r="P358" i="27"/>
  <c r="V1553" i="27"/>
  <c r="P150" i="27"/>
  <c r="V2957" i="27"/>
  <c r="V150" i="27"/>
  <c r="V1867" i="27" s="1"/>
  <c r="P3790" i="27"/>
  <c r="P1762" i="27"/>
  <c r="V3947" i="27"/>
  <c r="P670" i="27"/>
  <c r="P618" i="27"/>
  <c r="V1242" i="27"/>
  <c r="J3373" i="27"/>
  <c r="P2802" i="27"/>
  <c r="J3685" i="27"/>
  <c r="P254" i="27"/>
  <c r="V1502" i="27"/>
  <c r="P982" i="27"/>
  <c r="V2593" i="27"/>
  <c r="V1762" i="27"/>
  <c r="P3478" i="27"/>
  <c r="J3165" i="27"/>
  <c r="P1138" i="27"/>
  <c r="V4050" i="27"/>
  <c r="J513" i="27"/>
  <c r="J1865" i="27"/>
  <c r="V514" i="27"/>
  <c r="J1917" i="27"/>
  <c r="V409" i="27"/>
  <c r="P3634" i="27"/>
  <c r="V2282" i="27"/>
  <c r="V3789" i="27"/>
  <c r="P2126" i="27"/>
  <c r="V1709" i="27"/>
  <c r="P2074" i="27"/>
  <c r="V2073" i="27"/>
  <c r="P3530" i="27"/>
  <c r="P202" i="27"/>
  <c r="P3999" i="27"/>
  <c r="J3998" i="27"/>
  <c r="P3114" i="27"/>
  <c r="J3425" i="27"/>
  <c r="P1814" i="27"/>
  <c r="J3581" i="27"/>
  <c r="P826" i="27"/>
  <c r="V46" i="27"/>
  <c r="P3010" i="27"/>
  <c r="P774" i="27"/>
  <c r="V2437" i="27"/>
  <c r="V3114" i="27" s="1"/>
  <c r="V1086" i="27"/>
  <c r="V2125" i="27"/>
  <c r="V3374" i="27"/>
  <c r="J981" i="27"/>
  <c r="J2177" i="27"/>
  <c r="V1814" i="27"/>
  <c r="P3738" i="27"/>
  <c r="V3478" i="27"/>
  <c r="J2541" i="27"/>
  <c r="V202" i="27"/>
  <c r="P1502" i="27"/>
  <c r="J1813" i="27"/>
  <c r="P3426" i="27"/>
  <c r="V1190" i="27"/>
  <c r="J3946" i="27"/>
  <c r="V2230" i="27"/>
  <c r="V2178" i="27"/>
  <c r="V2490" i="27"/>
  <c r="P2594" i="27"/>
  <c r="V670" i="27"/>
  <c r="V2334" i="27"/>
  <c r="P2750" i="27"/>
  <c r="J1449" i="27"/>
  <c r="V2542" i="27"/>
  <c r="V3166" i="27"/>
  <c r="P930" i="27"/>
  <c r="P931" i="27" s="1"/>
  <c r="V2698" i="27"/>
  <c r="P4051" i="27"/>
  <c r="P878" i="27"/>
  <c r="P879" i="27" s="1"/>
  <c r="V1969" i="27"/>
  <c r="V1970" i="27" s="1"/>
  <c r="J1085" i="27"/>
  <c r="P3895" i="27"/>
  <c r="P3896" i="27" s="1"/>
  <c r="V2385" i="27"/>
  <c r="V1658" i="27"/>
  <c r="P462" i="27"/>
  <c r="V2905" i="27"/>
  <c r="J3842" i="27"/>
  <c r="P3218" i="27"/>
  <c r="V3530" i="27"/>
  <c r="V3531" i="27" s="1"/>
  <c r="V2801" i="27"/>
  <c r="J1189" i="27" l="1"/>
  <c r="J1190" i="27" s="1"/>
  <c r="J3633" i="27"/>
  <c r="J409" i="27"/>
  <c r="J3113" i="27"/>
  <c r="J2385" i="27"/>
  <c r="J773" i="27"/>
  <c r="J2957" i="27"/>
  <c r="J2905" i="27"/>
  <c r="J357" i="27"/>
  <c r="J1345" i="27"/>
  <c r="J45" i="27"/>
  <c r="J97" i="27"/>
  <c r="J1033" i="27"/>
  <c r="J1605" i="27"/>
  <c r="J2021" i="27"/>
  <c r="J461" i="27"/>
  <c r="J877" i="27"/>
  <c r="J878" i="27" s="1"/>
  <c r="J3217" i="27"/>
  <c r="J2593" i="27"/>
  <c r="J1709" i="27"/>
  <c r="J3737" i="27"/>
  <c r="J4050" i="27"/>
  <c r="J825" i="27"/>
  <c r="J2749" i="27"/>
  <c r="J929" i="27"/>
  <c r="J3269" i="27"/>
  <c r="J1553" i="27"/>
  <c r="J3321" i="27"/>
  <c r="J565" i="27"/>
  <c r="J2073" i="27"/>
  <c r="J1397" i="27"/>
  <c r="J3894" i="27"/>
  <c r="J1969" i="27"/>
  <c r="J305" i="27"/>
  <c r="J1657" i="27"/>
  <c r="J3789" i="27"/>
  <c r="J2801" i="27"/>
  <c r="J721" i="27"/>
  <c r="J2125" i="27"/>
  <c r="J1501" i="27"/>
  <c r="J2854" i="27" s="1"/>
  <c r="V3167" i="27"/>
  <c r="V2491" i="27"/>
  <c r="P3427" i="27"/>
  <c r="V47" i="27"/>
  <c r="P4000" i="27"/>
  <c r="V2283" i="27"/>
  <c r="V4051" i="27"/>
  <c r="V1503" i="27"/>
  <c r="V1243" i="27"/>
  <c r="V2958" i="27"/>
  <c r="P3844" i="27"/>
  <c r="V983" i="27"/>
  <c r="P1087" i="27"/>
  <c r="V358" i="27"/>
  <c r="V1034" i="27"/>
  <c r="V1295" i="27"/>
  <c r="P3323" i="27"/>
  <c r="V3895" i="27"/>
  <c r="J774" i="27"/>
  <c r="V619" i="27"/>
  <c r="V879" i="27"/>
  <c r="V2543" i="27"/>
  <c r="V2179" i="27"/>
  <c r="J1814" i="27"/>
  <c r="J982" i="27"/>
  <c r="P827" i="27"/>
  <c r="P203" i="27"/>
  <c r="P3635" i="27"/>
  <c r="P1139" i="27"/>
  <c r="P619" i="27"/>
  <c r="P151" i="27"/>
  <c r="V2022" i="27"/>
  <c r="V775" i="27"/>
  <c r="V1451" i="27"/>
  <c r="J46" i="27"/>
  <c r="V255" i="27"/>
  <c r="P1347" i="27"/>
  <c r="P567" i="27"/>
  <c r="J98" i="27"/>
  <c r="V2647" i="27"/>
  <c r="V3427" i="27"/>
  <c r="P2283" i="27"/>
  <c r="J1450" i="27"/>
  <c r="P1503" i="27"/>
  <c r="V3375" i="27"/>
  <c r="P3531" i="27"/>
  <c r="V410" i="27"/>
  <c r="J3166" i="27"/>
  <c r="J670" i="27"/>
  <c r="P2179" i="27"/>
  <c r="P1555" i="27"/>
  <c r="J2646" i="27"/>
  <c r="P3167" i="27"/>
  <c r="P411" i="27"/>
  <c r="V2750" i="27"/>
  <c r="J2334" i="27"/>
  <c r="V722" i="27"/>
  <c r="P1607" i="27"/>
  <c r="P1035" i="27"/>
  <c r="P2023" i="27"/>
  <c r="J3843" i="27"/>
  <c r="P4052" i="27"/>
  <c r="P2751" i="27"/>
  <c r="V203" i="27"/>
  <c r="V2126" i="27"/>
  <c r="J3582" i="27"/>
  <c r="V2074" i="27"/>
  <c r="J1918" i="27"/>
  <c r="P3479" i="27"/>
  <c r="P255" i="27"/>
  <c r="P671" i="27"/>
  <c r="V1554" i="27"/>
  <c r="V566" i="27"/>
  <c r="P307" i="27"/>
  <c r="P1451" i="27"/>
  <c r="P2699" i="27"/>
  <c r="J2698" i="27"/>
  <c r="V3687" i="27"/>
  <c r="V3844" i="27"/>
  <c r="J1762" i="27"/>
  <c r="V1919" i="27"/>
  <c r="V1398" i="27"/>
  <c r="V930" i="27"/>
  <c r="V3583" i="27"/>
  <c r="P1243" i="27"/>
  <c r="P2543" i="27"/>
  <c r="P2231" i="27"/>
  <c r="V2906" i="27"/>
  <c r="P463" i="27"/>
  <c r="P2439" i="27"/>
  <c r="J2542" i="27"/>
  <c r="V1087" i="27"/>
  <c r="P1815" i="27"/>
  <c r="P2075" i="27"/>
  <c r="V515" i="27"/>
  <c r="V1763" i="27"/>
  <c r="P2491" i="27"/>
  <c r="V3948" i="27"/>
  <c r="P359" i="27"/>
  <c r="J2490" i="27"/>
  <c r="P1919" i="27"/>
  <c r="P2335" i="27"/>
  <c r="J2230" i="27"/>
  <c r="V462" i="27"/>
  <c r="J1138" i="27"/>
  <c r="V307" i="27"/>
  <c r="P1399" i="27"/>
  <c r="P515" i="27"/>
  <c r="P3375" i="27"/>
  <c r="P2959" i="27"/>
  <c r="P2907" i="27"/>
  <c r="P3219" i="27"/>
  <c r="V2335" i="27"/>
  <c r="V2231" i="27"/>
  <c r="V3479" i="27"/>
  <c r="V2438" i="27"/>
  <c r="V3115" i="27" s="1"/>
  <c r="J3426" i="27"/>
  <c r="V1710" i="27"/>
  <c r="J1866" i="27"/>
  <c r="J3686" i="27"/>
  <c r="P1763" i="27"/>
  <c r="P3271" i="27"/>
  <c r="J254" i="27"/>
  <c r="P1659" i="27"/>
  <c r="V1606" i="27"/>
  <c r="P1971" i="27"/>
  <c r="J202" i="27"/>
  <c r="P1295" i="27"/>
  <c r="J3010" i="27"/>
  <c r="P723" i="27"/>
  <c r="P1867" i="27"/>
  <c r="P3948" i="27"/>
  <c r="P2647" i="27"/>
  <c r="P47" i="27"/>
  <c r="V3011" i="27"/>
  <c r="V1659" i="27"/>
  <c r="V2802" i="27"/>
  <c r="V2386" i="27"/>
  <c r="V2699" i="27"/>
  <c r="V671" i="27"/>
  <c r="J3947" i="27"/>
  <c r="P3739" i="27"/>
  <c r="P775" i="27"/>
  <c r="P3115" i="27"/>
  <c r="P2127" i="27"/>
  <c r="J514" i="27"/>
  <c r="V2594" i="27"/>
  <c r="P2803" i="27"/>
  <c r="P3791" i="27"/>
  <c r="V3634" i="27"/>
  <c r="P3063" i="27"/>
  <c r="J3478" i="27"/>
  <c r="P2387" i="27"/>
  <c r="V2855" i="27"/>
  <c r="J306" i="27"/>
  <c r="J1658" i="27"/>
  <c r="P3687" i="27"/>
  <c r="P1711" i="27"/>
  <c r="V826" i="27"/>
  <c r="V3270" i="27"/>
  <c r="V1346" i="27"/>
  <c r="J3062" i="27"/>
  <c r="J3530" i="27"/>
  <c r="P3583" i="27"/>
  <c r="P2595" i="27"/>
  <c r="P2596" i="27" s="1"/>
  <c r="V1191" i="27"/>
  <c r="V1815" i="27"/>
  <c r="P3011" i="27"/>
  <c r="J3999" i="27"/>
  <c r="V3790" i="27"/>
  <c r="P983" i="27"/>
  <c r="J3374" i="27"/>
  <c r="V151" i="27"/>
  <c r="V1868" i="27" s="1"/>
  <c r="V99" i="27"/>
  <c r="P2855" i="27"/>
  <c r="V3218" i="27"/>
  <c r="J2282" i="27"/>
  <c r="V3063" i="27"/>
  <c r="V4000" i="27"/>
  <c r="V4001" i="27" s="1"/>
  <c r="J150" i="27"/>
  <c r="J1242" i="27"/>
  <c r="P99" i="27"/>
  <c r="V1139" i="27"/>
  <c r="V1140" i="27" s="1"/>
  <c r="V3738" i="27"/>
  <c r="V3322" i="27"/>
  <c r="V3323" i="27" s="1"/>
  <c r="P1191" i="27"/>
  <c r="P1192" i="27" s="1"/>
  <c r="J2386" i="27" l="1"/>
  <c r="J1502" i="27"/>
  <c r="J1710" i="27"/>
  <c r="J3114" i="27"/>
  <c r="J1346" i="27"/>
  <c r="J1034" i="27"/>
  <c r="J462" i="27"/>
  <c r="J410" i="27"/>
  <c r="J358" i="27"/>
  <c r="J1606" i="27"/>
  <c r="J1970" i="27"/>
  <c r="J1554" i="27"/>
  <c r="J722" i="27"/>
  <c r="J3634" i="27"/>
  <c r="J3270" i="27"/>
  <c r="J566" i="27"/>
  <c r="J3322" i="27"/>
  <c r="J1398" i="27"/>
  <c r="J826" i="27"/>
  <c r="J2802" i="27"/>
  <c r="J2594" i="27"/>
  <c r="J2958" i="27"/>
  <c r="J3790" i="27"/>
  <c r="J2906" i="27"/>
  <c r="J2438" i="27"/>
  <c r="J2074" i="27"/>
  <c r="J930" i="27"/>
  <c r="J2126" i="27"/>
  <c r="J2750" i="27"/>
  <c r="J3738" i="27"/>
  <c r="J2022" i="27"/>
  <c r="J4051" i="27"/>
  <c r="J3218" i="27"/>
  <c r="J3895" i="27"/>
  <c r="J2178" i="27"/>
  <c r="J2179" i="27" s="1"/>
  <c r="J618" i="27"/>
  <c r="J1243" i="27" s="1"/>
  <c r="J1294" i="27"/>
  <c r="J1086" i="27"/>
  <c r="J1087" i="27" s="1"/>
  <c r="V827" i="27"/>
  <c r="P3064" i="27"/>
  <c r="P776" i="27"/>
  <c r="V3012" i="27"/>
  <c r="P1296" i="27"/>
  <c r="P3272" i="27"/>
  <c r="V3480" i="27"/>
  <c r="P3376" i="27"/>
  <c r="P2336" i="27"/>
  <c r="V1764" i="27"/>
  <c r="V931" i="27"/>
  <c r="P1452" i="27"/>
  <c r="V2075" i="27"/>
  <c r="P2024" i="27"/>
  <c r="V2751" i="27"/>
  <c r="P1504" i="27"/>
  <c r="V2648" i="27"/>
  <c r="V1452" i="27"/>
  <c r="P3636" i="27"/>
  <c r="V880" i="27"/>
  <c r="V2959" i="27"/>
  <c r="P3428" i="27"/>
  <c r="P984" i="27"/>
  <c r="P932" i="27"/>
  <c r="P1712" i="27"/>
  <c r="V3635" i="27"/>
  <c r="P3740" i="27"/>
  <c r="P48" i="27"/>
  <c r="P1764" i="27"/>
  <c r="V2232" i="27"/>
  <c r="P516" i="27"/>
  <c r="P1920" i="27"/>
  <c r="V516" i="27"/>
  <c r="P464" i="27"/>
  <c r="V1399" i="27"/>
  <c r="P308" i="27"/>
  <c r="P412" i="27"/>
  <c r="P204" i="27"/>
  <c r="V620" i="27"/>
  <c r="P3324" i="27"/>
  <c r="V1244" i="27"/>
  <c r="V2492" i="27"/>
  <c r="V3064" i="27"/>
  <c r="P3584" i="27"/>
  <c r="P3688" i="27"/>
  <c r="P3792" i="27"/>
  <c r="P1972" i="27"/>
  <c r="J3687" i="27"/>
  <c r="V2336" i="27"/>
  <c r="P1400" i="27"/>
  <c r="P2076" i="27"/>
  <c r="V2907" i="27"/>
  <c r="V1920" i="27"/>
  <c r="V567" i="27"/>
  <c r="V2127" i="27"/>
  <c r="P1036" i="27"/>
  <c r="P3168" i="27"/>
  <c r="P568" i="27"/>
  <c r="V776" i="27"/>
  <c r="P828" i="27"/>
  <c r="V1296" i="27"/>
  <c r="V1504" i="27"/>
  <c r="V3168" i="27"/>
  <c r="P100" i="27"/>
  <c r="J2283" i="27"/>
  <c r="V3791" i="27"/>
  <c r="J3531" i="27"/>
  <c r="J1659" i="27"/>
  <c r="P2804" i="27"/>
  <c r="V672" i="27"/>
  <c r="P2648" i="27"/>
  <c r="V1607" i="27"/>
  <c r="V308" i="27"/>
  <c r="J2491" i="27"/>
  <c r="P1816" i="27"/>
  <c r="V1555" i="27"/>
  <c r="V204" i="27"/>
  <c r="P1608" i="27"/>
  <c r="J2647" i="27"/>
  <c r="J3167" i="27"/>
  <c r="P880" i="27"/>
  <c r="P1348" i="27"/>
  <c r="V2023" i="27"/>
  <c r="J983" i="27"/>
  <c r="J1191" i="27"/>
  <c r="V1035" i="27"/>
  <c r="V4052" i="27"/>
  <c r="V3739" i="27"/>
  <c r="V3219" i="27"/>
  <c r="J4000" i="27"/>
  <c r="J3063" i="27"/>
  <c r="J307" i="27"/>
  <c r="V2595" i="27"/>
  <c r="V2700" i="27"/>
  <c r="P3949" i="27"/>
  <c r="P3220" i="27"/>
  <c r="J1139" i="27"/>
  <c r="V1088" i="27"/>
  <c r="P2232" i="27"/>
  <c r="V3845" i="27"/>
  <c r="P672" i="27"/>
  <c r="P2752" i="27"/>
  <c r="P1556" i="27"/>
  <c r="V411" i="27"/>
  <c r="V3532" i="27"/>
  <c r="V256" i="27"/>
  <c r="P152" i="27"/>
  <c r="V359" i="27"/>
  <c r="V2284" i="27"/>
  <c r="P2856" i="27"/>
  <c r="P3012" i="27"/>
  <c r="V2856" i="27"/>
  <c r="J515" i="27"/>
  <c r="V2387" i="27"/>
  <c r="P1868" i="27"/>
  <c r="P1660" i="27"/>
  <c r="V1711" i="27"/>
  <c r="P360" i="27"/>
  <c r="J2543" i="27"/>
  <c r="P2544" i="27"/>
  <c r="V3688" i="27"/>
  <c r="P256" i="27"/>
  <c r="P4053" i="27"/>
  <c r="J879" i="27"/>
  <c r="P2180" i="27"/>
  <c r="P3532" i="27"/>
  <c r="P2284" i="27"/>
  <c r="J47" i="27"/>
  <c r="P620" i="27"/>
  <c r="V2180" i="27"/>
  <c r="J775" i="27"/>
  <c r="P1088" i="27"/>
  <c r="P4001" i="27"/>
  <c r="V100" i="27"/>
  <c r="V1816" i="27"/>
  <c r="V1347" i="27"/>
  <c r="P2388" i="27"/>
  <c r="P2128" i="27"/>
  <c r="V2803" i="27"/>
  <c r="P724" i="27"/>
  <c r="J255" i="27"/>
  <c r="J3427" i="27"/>
  <c r="P2908" i="27"/>
  <c r="V463" i="27"/>
  <c r="V3949" i="27"/>
  <c r="P2440" i="27"/>
  <c r="P2597" i="27" s="1"/>
  <c r="P1244" i="27"/>
  <c r="J2699" i="27"/>
  <c r="P3480" i="27"/>
  <c r="J3844" i="27"/>
  <c r="V723" i="27"/>
  <c r="V3428" i="27"/>
  <c r="V2544" i="27"/>
  <c r="V984" i="27"/>
  <c r="V48" i="27"/>
  <c r="J151" i="27"/>
  <c r="J3479" i="27"/>
  <c r="V152" i="27"/>
  <c r="V1192" i="27"/>
  <c r="V3271" i="27"/>
  <c r="P3116" i="27"/>
  <c r="V1660" i="27"/>
  <c r="J3011" i="27"/>
  <c r="V2439" i="27"/>
  <c r="P2960" i="27"/>
  <c r="J2231" i="27"/>
  <c r="P2492" i="27"/>
  <c r="V3584" i="27"/>
  <c r="P2700" i="27"/>
  <c r="J1919" i="27"/>
  <c r="P3897" i="27"/>
  <c r="P3898" i="27" s="1"/>
  <c r="J2335" i="27"/>
  <c r="J671" i="27"/>
  <c r="V3376" i="27"/>
  <c r="V3377" i="27" s="1"/>
  <c r="J1503" i="27"/>
  <c r="J619" i="27"/>
  <c r="P1140" i="27"/>
  <c r="V1971" i="27"/>
  <c r="V1972" i="27" s="1"/>
  <c r="V3896" i="27"/>
  <c r="V3897" i="27" s="1"/>
  <c r="P3845" i="27"/>
  <c r="P3846" i="27" s="1"/>
  <c r="J3948" i="27" l="1"/>
  <c r="J3949" i="27" s="1"/>
  <c r="J3583" i="27"/>
  <c r="J1451" i="27"/>
  <c r="J203" i="27"/>
  <c r="J3375" i="27"/>
  <c r="J3791" i="27"/>
  <c r="J359" i="27"/>
  <c r="J1035" i="27"/>
  <c r="J2439" i="27"/>
  <c r="J3739" i="27"/>
  <c r="J2387" i="27"/>
  <c r="J3323" i="27"/>
  <c r="J3219" i="27"/>
  <c r="J931" i="27"/>
  <c r="J2907" i="27"/>
  <c r="J723" i="27"/>
  <c r="J1607" i="27"/>
  <c r="J2751" i="27"/>
  <c r="J1971" i="27"/>
  <c r="J3896" i="27"/>
  <c r="J2959" i="27"/>
  <c r="J827" i="27"/>
  <c r="J4052" i="27"/>
  <c r="J2075" i="27"/>
  <c r="J567" i="27"/>
  <c r="J1399" i="27"/>
  <c r="J2127" i="27"/>
  <c r="J1555" i="27"/>
  <c r="J2595" i="27"/>
  <c r="J411" i="27"/>
  <c r="J2803" i="27"/>
  <c r="J463" i="27"/>
  <c r="J1347" i="27"/>
  <c r="J3115" i="27"/>
  <c r="J2023" i="27"/>
  <c r="J3271" i="27"/>
  <c r="J3635" i="27"/>
  <c r="J1867" i="27"/>
  <c r="J1868" i="27" s="1"/>
  <c r="J1763" i="27"/>
  <c r="J1764" i="27" s="1"/>
  <c r="J1815" i="27"/>
  <c r="J1711" i="27"/>
  <c r="J99" i="27"/>
  <c r="J1504" i="27" s="1"/>
  <c r="J1295" i="27"/>
  <c r="J2855" i="27"/>
  <c r="J2856" i="27" s="1"/>
  <c r="P2961" i="27"/>
  <c r="V2545" i="27"/>
  <c r="P3481" i="27"/>
  <c r="P3533" i="27"/>
  <c r="P361" i="27"/>
  <c r="V2857" i="27"/>
  <c r="P673" i="27"/>
  <c r="P1349" i="27"/>
  <c r="P1817" i="27"/>
  <c r="P2805" i="27"/>
  <c r="V1505" i="27"/>
  <c r="P3169" i="27"/>
  <c r="P1401" i="27"/>
  <c r="P3585" i="27"/>
  <c r="P205" i="27"/>
  <c r="P309" i="27"/>
  <c r="P3429" i="27"/>
  <c r="P2337" i="27"/>
  <c r="V828" i="27"/>
  <c r="V2440" i="27"/>
  <c r="V153" i="27" s="1"/>
  <c r="P725" i="27"/>
  <c r="P4002" i="27"/>
  <c r="P2181" i="27"/>
  <c r="P153" i="27"/>
  <c r="V3846" i="27"/>
  <c r="P3950" i="27"/>
  <c r="V3740" i="27"/>
  <c r="P881" i="27"/>
  <c r="J1660" i="27"/>
  <c r="V1297" i="27"/>
  <c r="P1037" i="27"/>
  <c r="V2337" i="27"/>
  <c r="V1400" i="27"/>
  <c r="P49" i="27"/>
  <c r="V2960" i="27"/>
  <c r="V2752" i="27"/>
  <c r="P3377" i="27"/>
  <c r="P1245" i="27"/>
  <c r="V2804" i="27"/>
  <c r="P1089" i="27"/>
  <c r="J880" i="27"/>
  <c r="P3013" i="27"/>
  <c r="V257" i="27"/>
  <c r="P2233" i="27"/>
  <c r="V2701" i="27"/>
  <c r="J1088" i="27"/>
  <c r="J3168" i="27"/>
  <c r="V309" i="27"/>
  <c r="V2128" i="27"/>
  <c r="V3065" i="27"/>
  <c r="P465" i="27"/>
  <c r="P3741" i="27"/>
  <c r="P2025" i="27"/>
  <c r="V3481" i="27"/>
  <c r="P2701" i="27"/>
  <c r="J3012" i="27"/>
  <c r="V3429" i="27"/>
  <c r="P2441" i="27"/>
  <c r="P2129" i="27"/>
  <c r="P4054" i="27"/>
  <c r="V1712" i="27"/>
  <c r="P2857" i="27"/>
  <c r="V3533" i="27"/>
  <c r="V1089" i="27"/>
  <c r="V2596" i="27"/>
  <c r="V4053" i="27"/>
  <c r="V3792" i="27"/>
  <c r="P829" i="27"/>
  <c r="V568" i="27"/>
  <c r="P1973" i="27"/>
  <c r="V1141" i="27"/>
  <c r="V517" i="27"/>
  <c r="V3636" i="27"/>
  <c r="V881" i="27"/>
  <c r="V2076" i="27"/>
  <c r="P3273" i="27"/>
  <c r="V3324" i="27"/>
  <c r="P1141" i="27"/>
  <c r="J620" i="27"/>
  <c r="V3585" i="27"/>
  <c r="V1661" i="27"/>
  <c r="P1193" i="27"/>
  <c r="V3950" i="27"/>
  <c r="P2389" i="27"/>
  <c r="V2181" i="27"/>
  <c r="P257" i="27"/>
  <c r="P1661" i="27"/>
  <c r="V412" i="27"/>
  <c r="J308" i="27"/>
  <c r="V1036" i="27"/>
  <c r="P1609" i="27"/>
  <c r="J2284" i="27"/>
  <c r="V777" i="27"/>
  <c r="V1921" i="27"/>
  <c r="V2493" i="27"/>
  <c r="P1921" i="27"/>
  <c r="P1713" i="27"/>
  <c r="P3637" i="27"/>
  <c r="P1453" i="27"/>
  <c r="P1297" i="27"/>
  <c r="P3117" i="27"/>
  <c r="V49" i="27"/>
  <c r="V464" i="27"/>
  <c r="V1348" i="27"/>
  <c r="P621" i="27"/>
  <c r="V3689" i="27"/>
  <c r="P1869" i="27"/>
  <c r="V2285" i="27"/>
  <c r="P1557" i="27"/>
  <c r="J1140" i="27"/>
  <c r="J3064" i="27"/>
  <c r="J1192" i="27"/>
  <c r="V205" i="27"/>
  <c r="V1608" i="27"/>
  <c r="P101" i="27"/>
  <c r="P569" i="27"/>
  <c r="V2908" i="27"/>
  <c r="V1245" i="27"/>
  <c r="P413" i="27"/>
  <c r="P517" i="27"/>
  <c r="P933" i="27"/>
  <c r="V1453" i="27"/>
  <c r="V932" i="27"/>
  <c r="V3013" i="27"/>
  <c r="V1869" i="27"/>
  <c r="P2493" i="27"/>
  <c r="V3272" i="27"/>
  <c r="V985" i="27"/>
  <c r="V724" i="27"/>
  <c r="P2909" i="27"/>
  <c r="V1817" i="27"/>
  <c r="J48" i="27"/>
  <c r="P2545" i="27"/>
  <c r="V2388" i="27"/>
  <c r="V360" i="27"/>
  <c r="P3221" i="27"/>
  <c r="J4001" i="27"/>
  <c r="J984" i="27"/>
  <c r="V1556" i="27"/>
  <c r="P2649" i="27"/>
  <c r="V4002" i="27"/>
  <c r="J1452" i="27"/>
  <c r="P2077" i="27"/>
  <c r="P3793" i="27"/>
  <c r="P3325" i="27"/>
  <c r="V2233" i="27"/>
  <c r="P985" i="27"/>
  <c r="V2649" i="27"/>
  <c r="P777" i="27"/>
  <c r="V3116" i="27"/>
  <c r="J2232" i="27"/>
  <c r="V1193" i="27"/>
  <c r="J3845" i="27"/>
  <c r="J3428" i="27"/>
  <c r="V101" i="27"/>
  <c r="P2285" i="27"/>
  <c r="J516" i="27"/>
  <c r="P2753" i="27"/>
  <c r="P2754" i="27" s="1"/>
  <c r="V3220" i="27"/>
  <c r="V3221" i="27" s="1"/>
  <c r="V2024" i="27"/>
  <c r="V673" i="27"/>
  <c r="V3169" i="27"/>
  <c r="P3689" i="27"/>
  <c r="V621" i="27"/>
  <c r="V622" i="27" s="1"/>
  <c r="J3584" i="27"/>
  <c r="P1765" i="27"/>
  <c r="P1766" i="27" s="1"/>
  <c r="P1505" i="27"/>
  <c r="P1506" i="27" s="1"/>
  <c r="V1765" i="27"/>
  <c r="P3065" i="27"/>
  <c r="P3066" i="27" s="1"/>
  <c r="J100" i="27" l="1"/>
  <c r="J3376" i="27"/>
  <c r="J3688" i="27"/>
  <c r="J2648" i="27"/>
  <c r="J776" i="27"/>
  <c r="J672" i="27"/>
  <c r="J152" i="27"/>
  <c r="J3480" i="27"/>
  <c r="J1296" i="27"/>
  <c r="J3532" i="27"/>
  <c r="J3533" i="27" s="1"/>
  <c r="J2544" i="27"/>
  <c r="J412" i="27"/>
  <c r="J2752" i="27"/>
  <c r="J3220" i="27"/>
  <c r="J2128" i="27"/>
  <c r="J568" i="27"/>
  <c r="J3636" i="27"/>
  <c r="J2596" i="27"/>
  <c r="J3792" i="27"/>
  <c r="J3272" i="27"/>
  <c r="J1556" i="27"/>
  <c r="J1348" i="27"/>
  <c r="J828" i="27"/>
  <c r="J2388" i="27"/>
  <c r="J2804" i="27"/>
  <c r="J3324" i="27"/>
  <c r="J1712" i="27"/>
  <c r="J360" i="27"/>
  <c r="J3116" i="27"/>
  <c r="J2440" i="27"/>
  <c r="J724" i="27"/>
  <c r="J1400" i="27"/>
  <c r="J1608" i="27"/>
  <c r="J2076" i="27"/>
  <c r="J1036" i="27"/>
  <c r="J2960" i="27"/>
  <c r="J3897" i="27"/>
  <c r="J464" i="27"/>
  <c r="J2024" i="27"/>
  <c r="J1972" i="27"/>
  <c r="J932" i="27"/>
  <c r="J3740" i="27"/>
  <c r="J2908" i="27"/>
  <c r="J4053" i="27"/>
  <c r="J1244" i="27"/>
  <c r="J2700" i="27"/>
  <c r="J204" i="27"/>
  <c r="J205" i="27" s="1"/>
  <c r="J2180" i="27"/>
  <c r="J2181" i="27" s="1"/>
  <c r="J256" i="27"/>
  <c r="J1089" i="27" s="1"/>
  <c r="J1920" i="27"/>
  <c r="J2492" i="27"/>
  <c r="J2493" i="27" s="1"/>
  <c r="J1816" i="27"/>
  <c r="J2336" i="27"/>
  <c r="V1766" i="27"/>
  <c r="V1194" i="27"/>
  <c r="V1818" i="27"/>
  <c r="V1870" i="27"/>
  <c r="P1714" i="27"/>
  <c r="P258" i="27"/>
  <c r="V4054" i="27"/>
  <c r="P2130" i="27"/>
  <c r="P2234" i="27"/>
  <c r="P50" i="27"/>
  <c r="P2182" i="27"/>
  <c r="V3898" i="27"/>
  <c r="P3586" i="27"/>
  <c r="V2546" i="27"/>
  <c r="V3170" i="27"/>
  <c r="J2233" i="27"/>
  <c r="P3326" i="27"/>
  <c r="P2910" i="27"/>
  <c r="V3014" i="27"/>
  <c r="V2909" i="27"/>
  <c r="P1558" i="27"/>
  <c r="V50" i="27"/>
  <c r="P1922" i="27"/>
  <c r="P1610" i="27"/>
  <c r="V2182" i="27"/>
  <c r="P1142" i="27"/>
  <c r="V1142" i="27"/>
  <c r="V2597" i="27"/>
  <c r="P2442" i="27"/>
  <c r="V3482" i="27"/>
  <c r="V2129" i="27"/>
  <c r="V258" i="27"/>
  <c r="V1401" i="27"/>
  <c r="P882" i="27"/>
  <c r="P4003" i="27"/>
  <c r="V829" i="27"/>
  <c r="P1402" i="27"/>
  <c r="P674" i="27"/>
  <c r="V3117" i="27"/>
  <c r="P3794" i="27"/>
  <c r="P3222" i="27"/>
  <c r="V725" i="27"/>
  <c r="V933" i="27"/>
  <c r="P570" i="27"/>
  <c r="V2286" i="27"/>
  <c r="P3118" i="27"/>
  <c r="V1037" i="27"/>
  <c r="P2390" i="27"/>
  <c r="V3325" i="27"/>
  <c r="P1974" i="27"/>
  <c r="V1090" i="27"/>
  <c r="V3430" i="27"/>
  <c r="P2026" i="27"/>
  <c r="P3014" i="27"/>
  <c r="V3741" i="27"/>
  <c r="P726" i="27"/>
  <c r="P2338" i="27"/>
  <c r="P3170" i="27"/>
  <c r="P2962" i="27"/>
  <c r="P778" i="27"/>
  <c r="P2078" i="27"/>
  <c r="V986" i="27"/>
  <c r="V1454" i="27"/>
  <c r="P102" i="27"/>
  <c r="P1767" i="27" s="1"/>
  <c r="P1870" i="27"/>
  <c r="V2494" i="27"/>
  <c r="V3951" i="27"/>
  <c r="P3274" i="27"/>
  <c r="V569" i="27"/>
  <c r="V3534" i="27"/>
  <c r="J1297" i="27"/>
  <c r="P3951" i="27"/>
  <c r="V1506" i="27"/>
  <c r="V2858" i="27"/>
  <c r="J2337" i="27"/>
  <c r="V674" i="27"/>
  <c r="P2286" i="27"/>
  <c r="J3585" i="27"/>
  <c r="V2025" i="27"/>
  <c r="V102" i="27"/>
  <c r="V623" i="27" s="1"/>
  <c r="J1453" i="27"/>
  <c r="V361" i="27"/>
  <c r="V3273" i="27"/>
  <c r="P934" i="27"/>
  <c r="V1609" i="27"/>
  <c r="V3690" i="27"/>
  <c r="V2077" i="27"/>
  <c r="P830" i="27"/>
  <c r="P2858" i="27"/>
  <c r="J3013" i="27"/>
  <c r="P3742" i="27"/>
  <c r="V310" i="27"/>
  <c r="J881" i="27"/>
  <c r="V1973" i="27"/>
  <c r="V2338" i="27"/>
  <c r="V3847" i="27"/>
  <c r="P3430" i="27"/>
  <c r="P2806" i="27"/>
  <c r="P362" i="27"/>
  <c r="P3847" i="27"/>
  <c r="J3429" i="27"/>
  <c r="V2650" i="27"/>
  <c r="V4003" i="27"/>
  <c r="V2389" i="27"/>
  <c r="P2494" i="27"/>
  <c r="P518" i="27"/>
  <c r="V206" i="27"/>
  <c r="P622" i="27"/>
  <c r="P1298" i="27"/>
  <c r="V1922" i="27"/>
  <c r="V413" i="27"/>
  <c r="P1194" i="27"/>
  <c r="V882" i="27"/>
  <c r="V3793" i="27"/>
  <c r="V1713" i="27"/>
  <c r="P2702" i="27"/>
  <c r="P466" i="27"/>
  <c r="J3169" i="27"/>
  <c r="P1090" i="27"/>
  <c r="P3378" i="27"/>
  <c r="P1038" i="27"/>
  <c r="P154" i="27"/>
  <c r="J3481" i="27"/>
  <c r="P1818" i="27"/>
  <c r="P3534" i="27"/>
  <c r="P3690" i="27"/>
  <c r="J1869" i="27"/>
  <c r="P986" i="27"/>
  <c r="P2650" i="27"/>
  <c r="P2546" i="27"/>
  <c r="V3378" i="27"/>
  <c r="P414" i="27"/>
  <c r="V1349" i="27"/>
  <c r="P1454" i="27"/>
  <c r="V778" i="27"/>
  <c r="V1662" i="27"/>
  <c r="P4055" i="27"/>
  <c r="J101" i="27"/>
  <c r="V2805" i="27"/>
  <c r="V2753" i="27"/>
  <c r="V1298" i="27"/>
  <c r="V3637" i="27"/>
  <c r="V2441" i="27"/>
  <c r="P310" i="27"/>
  <c r="P1350" i="27"/>
  <c r="P2755" i="27" s="1"/>
  <c r="J257" i="27"/>
  <c r="P2598" i="27"/>
  <c r="V2234" i="27"/>
  <c r="V1557" i="27"/>
  <c r="J49" i="27"/>
  <c r="V1246" i="27"/>
  <c r="J3065" i="27"/>
  <c r="V465" i="27"/>
  <c r="P3638" i="27"/>
  <c r="P1662" i="27"/>
  <c r="V3586" i="27"/>
  <c r="V518" i="27"/>
  <c r="V519" i="27" s="1"/>
  <c r="J2649" i="27"/>
  <c r="J777" i="27"/>
  <c r="V3066" i="27"/>
  <c r="V2702" i="27"/>
  <c r="V2703" i="27" s="1"/>
  <c r="P1246" i="27"/>
  <c r="P1247" i="27" s="1"/>
  <c r="V2961" i="27"/>
  <c r="V2962" i="27" s="1"/>
  <c r="J1661" i="27"/>
  <c r="P3899" i="27"/>
  <c r="P3900" i="27" s="1"/>
  <c r="P206" i="27"/>
  <c r="P3482" i="27"/>
  <c r="J3377" i="27" l="1"/>
  <c r="J1921" i="27"/>
  <c r="J1193" i="27"/>
  <c r="J2285" i="27"/>
  <c r="J1245" i="27"/>
  <c r="J153" i="27"/>
  <c r="J309" i="27"/>
  <c r="J1973" i="27"/>
  <c r="J2025" i="27"/>
  <c r="J2077" i="27"/>
  <c r="J3741" i="27"/>
  <c r="J2805" i="27"/>
  <c r="J3898" i="27"/>
  <c r="J1401" i="27"/>
  <c r="J3637" i="27"/>
  <c r="J2597" i="27"/>
  <c r="J4054" i="27"/>
  <c r="J1609" i="27"/>
  <c r="J3325" i="27"/>
  <c r="J465" i="27"/>
  <c r="J2129" i="27"/>
  <c r="J2441" i="27"/>
  <c r="J1713" i="27"/>
  <c r="J2389" i="27"/>
  <c r="J1349" i="27"/>
  <c r="J3793" i="27"/>
  <c r="J1557" i="27"/>
  <c r="J933" i="27"/>
  <c r="J413" i="27"/>
  <c r="J829" i="27"/>
  <c r="J2961" i="27"/>
  <c r="J361" i="27"/>
  <c r="J569" i="27"/>
  <c r="J2909" i="27"/>
  <c r="J3221" i="27"/>
  <c r="J3273" i="27"/>
  <c r="J725" i="27"/>
  <c r="J1037" i="27"/>
  <c r="J2753" i="27"/>
  <c r="J3117" i="27"/>
  <c r="J1505" i="27"/>
  <c r="J1506" i="27" s="1"/>
  <c r="J1765" i="27"/>
  <c r="J985" i="27"/>
  <c r="J621" i="27"/>
  <c r="J3846" i="27"/>
  <c r="J2701" i="27"/>
  <c r="J1817" i="27"/>
  <c r="J517" i="27"/>
  <c r="J518" i="27" s="1"/>
  <c r="J673" i="27"/>
  <c r="J674" i="27" s="1"/>
  <c r="J4002" i="27"/>
  <c r="J1141" i="27"/>
  <c r="J1246" i="27" s="1"/>
  <c r="J2857" i="27"/>
  <c r="J3950" i="27"/>
  <c r="J3951" i="27" s="1"/>
  <c r="J3689" i="27"/>
  <c r="J2545" i="27"/>
  <c r="J3066" i="27" s="1"/>
  <c r="V3067" i="27"/>
  <c r="P3639" i="27"/>
  <c r="V2442" i="27"/>
  <c r="P3691" i="27"/>
  <c r="P1039" i="27"/>
  <c r="V883" i="27"/>
  <c r="P2495" i="27"/>
  <c r="P2807" i="27"/>
  <c r="P3743" i="27"/>
  <c r="V3691" i="27"/>
  <c r="V2026" i="27"/>
  <c r="P1871" i="27"/>
  <c r="P2391" i="27"/>
  <c r="P3223" i="27"/>
  <c r="P883" i="27"/>
  <c r="V1143" i="27"/>
  <c r="V3015" i="27"/>
  <c r="V2547" i="27"/>
  <c r="P2235" i="27"/>
  <c r="P3483" i="27"/>
  <c r="P207" i="27"/>
  <c r="V466" i="27"/>
  <c r="V3638" i="27"/>
  <c r="P4056" i="27"/>
  <c r="P415" i="27"/>
  <c r="J2858" i="27"/>
  <c r="P3379" i="27"/>
  <c r="P1195" i="27"/>
  <c r="V2390" i="27"/>
  <c r="P3431" i="27"/>
  <c r="J3014" i="27"/>
  <c r="V1610" i="27"/>
  <c r="J3586" i="27"/>
  <c r="J2702" i="27"/>
  <c r="V3535" i="27"/>
  <c r="P103" i="27"/>
  <c r="P1768" i="27" s="1"/>
  <c r="P2963" i="27"/>
  <c r="P3015" i="27"/>
  <c r="V1038" i="27"/>
  <c r="P3795" i="27"/>
  <c r="V1402" i="27"/>
  <c r="P1143" i="27"/>
  <c r="P2911" i="27"/>
  <c r="P1715" i="27"/>
  <c r="V1195" i="27"/>
  <c r="V3379" i="27"/>
  <c r="P1091" i="27"/>
  <c r="V414" i="27"/>
  <c r="V4004" i="27"/>
  <c r="P2859" i="27"/>
  <c r="P935" i="27"/>
  <c r="P2287" i="27"/>
  <c r="P3952" i="27"/>
  <c r="V570" i="27"/>
  <c r="V1455" i="27"/>
  <c r="V3118" i="27"/>
  <c r="V2183" i="27"/>
  <c r="J4003" i="27"/>
  <c r="P3587" i="27"/>
  <c r="J2650" i="27"/>
  <c r="V1247" i="27"/>
  <c r="P3067" i="27"/>
  <c r="V1299" i="27"/>
  <c r="V1663" i="27"/>
  <c r="P2547" i="27"/>
  <c r="P3535" i="27"/>
  <c r="J3170" i="27"/>
  <c r="V1923" i="27"/>
  <c r="V2651" i="27"/>
  <c r="V3848" i="27"/>
  <c r="P831" i="27"/>
  <c r="V3274" i="27"/>
  <c r="V675" i="27"/>
  <c r="P3275" i="27"/>
  <c r="V987" i="27"/>
  <c r="P3171" i="27"/>
  <c r="P2027" i="27"/>
  <c r="P3119" i="27"/>
  <c r="V259" i="27"/>
  <c r="P1611" i="27"/>
  <c r="P3327" i="27"/>
  <c r="V3899" i="27"/>
  <c r="P2131" i="27"/>
  <c r="J1142" i="27"/>
  <c r="P2599" i="27"/>
  <c r="V2754" i="27"/>
  <c r="P2651" i="27"/>
  <c r="P1819" i="27"/>
  <c r="P467" i="27"/>
  <c r="P1299" i="27"/>
  <c r="J3430" i="27"/>
  <c r="V2339" i="27"/>
  <c r="V2078" i="27"/>
  <c r="V362" i="27"/>
  <c r="V3952" i="27"/>
  <c r="P2339" i="27"/>
  <c r="V3431" i="27"/>
  <c r="V2287" i="27"/>
  <c r="P675" i="27"/>
  <c r="V2130" i="27"/>
  <c r="P1923" i="27"/>
  <c r="J2234" i="27"/>
  <c r="P2183" i="27"/>
  <c r="V4055" i="27"/>
  <c r="V1767" i="27"/>
  <c r="V3587" i="27"/>
  <c r="J50" i="27"/>
  <c r="J258" i="27"/>
  <c r="V2806" i="27"/>
  <c r="V779" i="27"/>
  <c r="P987" i="27"/>
  <c r="J206" i="27"/>
  <c r="P2703" i="27"/>
  <c r="P623" i="27"/>
  <c r="V3222" i="27"/>
  <c r="V1974" i="27"/>
  <c r="J1454" i="27"/>
  <c r="J2338" i="27"/>
  <c r="J310" i="27"/>
  <c r="P2079" i="27"/>
  <c r="P727" i="27"/>
  <c r="V1091" i="27"/>
  <c r="P571" i="27"/>
  <c r="P1403" i="27"/>
  <c r="V3483" i="27"/>
  <c r="V51" i="27"/>
  <c r="J2494" i="27"/>
  <c r="V1871" i="27"/>
  <c r="P1663" i="27"/>
  <c r="V1558" i="27"/>
  <c r="P1351" i="27"/>
  <c r="J1090" i="27"/>
  <c r="P1455" i="27"/>
  <c r="J3847" i="27"/>
  <c r="J3482" i="27"/>
  <c r="V1714" i="27"/>
  <c r="V207" i="27"/>
  <c r="P3848" i="27"/>
  <c r="J882" i="27"/>
  <c r="V2859" i="27"/>
  <c r="J3534" i="27"/>
  <c r="V2495" i="27"/>
  <c r="P779" i="27"/>
  <c r="V3742" i="27"/>
  <c r="P1975" i="27"/>
  <c r="V934" i="27"/>
  <c r="V830" i="27"/>
  <c r="P2443" i="27"/>
  <c r="P1559" i="27"/>
  <c r="V3171" i="27"/>
  <c r="P51" i="27"/>
  <c r="J622" i="27"/>
  <c r="V1819" i="27"/>
  <c r="V154" i="27"/>
  <c r="V2704" i="27"/>
  <c r="J2286" i="27"/>
  <c r="V2235" i="27"/>
  <c r="P311" i="27"/>
  <c r="J102" i="27"/>
  <c r="V1350" i="27"/>
  <c r="J1870" i="27"/>
  <c r="P155" i="27"/>
  <c r="P156" i="27" s="1"/>
  <c r="V3794" i="27"/>
  <c r="P519" i="27"/>
  <c r="P363" i="27"/>
  <c r="P364" i="27" s="1"/>
  <c r="V311" i="27"/>
  <c r="V103" i="27"/>
  <c r="V520" i="27" s="1"/>
  <c r="V1507" i="27"/>
  <c r="V1508" i="27" s="1"/>
  <c r="J1298" i="27"/>
  <c r="J1766" i="27"/>
  <c r="V3326" i="27"/>
  <c r="V726" i="27"/>
  <c r="V727" i="27" s="1"/>
  <c r="P4004" i="27"/>
  <c r="V2598" i="27"/>
  <c r="V2910" i="27"/>
  <c r="P1507" i="27"/>
  <c r="P1508" i="27" s="1"/>
  <c r="P259" i="27"/>
  <c r="P260" i="27" s="1"/>
  <c r="J986" i="27"/>
  <c r="J3378" i="27" l="1"/>
  <c r="J1818" i="27"/>
  <c r="J778" i="27"/>
  <c r="J3690" i="27"/>
  <c r="J2182" i="27"/>
  <c r="J2183" i="27" s="1"/>
  <c r="J1194" i="27"/>
  <c r="J1974" i="27"/>
  <c r="J2598" i="27"/>
  <c r="J3794" i="27"/>
  <c r="J3326" i="27"/>
  <c r="J1402" i="27"/>
  <c r="J2026" i="27"/>
  <c r="J2754" i="27"/>
  <c r="J3899" i="27"/>
  <c r="J414" i="27"/>
  <c r="J1558" i="27"/>
  <c r="J154" i="27"/>
  <c r="J2806" i="27"/>
  <c r="J570" i="27"/>
  <c r="J3742" i="27"/>
  <c r="J362" i="27"/>
  <c r="J1038" i="27"/>
  <c r="J2130" i="27"/>
  <c r="J3222" i="27"/>
  <c r="J3638" i="27"/>
  <c r="J4055" i="27"/>
  <c r="J830" i="27"/>
  <c r="J2442" i="27"/>
  <c r="J2390" i="27"/>
  <c r="J726" i="27"/>
  <c r="J466" i="27"/>
  <c r="J1714" i="27"/>
  <c r="J2078" i="27"/>
  <c r="J1350" i="27"/>
  <c r="J2962" i="27"/>
  <c r="J3118" i="27"/>
  <c r="J2910" i="27"/>
  <c r="J3274" i="27"/>
  <c r="J1610" i="27"/>
  <c r="J934" i="27"/>
  <c r="J1922" i="27"/>
  <c r="J2546" i="27"/>
  <c r="J1507" i="27" s="1"/>
  <c r="J1662" i="27"/>
  <c r="V3327" i="27"/>
  <c r="V312" i="27"/>
  <c r="P312" i="27"/>
  <c r="V3172" i="27"/>
  <c r="V2496" i="27"/>
  <c r="V1715" i="27"/>
  <c r="P1248" i="27"/>
  <c r="P572" i="27"/>
  <c r="V2807" i="27"/>
  <c r="V4056" i="27"/>
  <c r="P2340" i="27"/>
  <c r="V260" i="27"/>
  <c r="V3275" i="27"/>
  <c r="V1664" i="27"/>
  <c r="P1144" i="27"/>
  <c r="P2392" i="27"/>
  <c r="P2808" i="27"/>
  <c r="V2236" i="27"/>
  <c r="P1560" i="27"/>
  <c r="J3483" i="27"/>
  <c r="V1872" i="27"/>
  <c r="V1092" i="27"/>
  <c r="V1975" i="27"/>
  <c r="P2184" i="27"/>
  <c r="P1300" i="27"/>
  <c r="P3120" i="27"/>
  <c r="P832" i="27"/>
  <c r="V1300" i="27"/>
  <c r="V4005" i="27"/>
  <c r="J3067" i="27"/>
  <c r="V1403" i="27"/>
  <c r="J3587" i="27"/>
  <c r="P416" i="27"/>
  <c r="P2496" i="27"/>
  <c r="P3640" i="27"/>
  <c r="J1767" i="27"/>
  <c r="P520" i="27"/>
  <c r="J2287" i="27"/>
  <c r="P2444" i="27"/>
  <c r="P365" i="27" s="1"/>
  <c r="V2860" i="27"/>
  <c r="P728" i="27"/>
  <c r="V3223" i="27"/>
  <c r="V3953" i="27"/>
  <c r="P468" i="27"/>
  <c r="P2028" i="27"/>
  <c r="V3849" i="27"/>
  <c r="P3068" i="27"/>
  <c r="P3588" i="27"/>
  <c r="V1456" i="27"/>
  <c r="V415" i="27"/>
  <c r="P3796" i="27"/>
  <c r="V1611" i="27"/>
  <c r="P4057" i="27"/>
  <c r="P2236" i="27"/>
  <c r="P1872" i="27"/>
  <c r="V884" i="27"/>
  <c r="V3068" i="27"/>
  <c r="V3795" i="27"/>
  <c r="V831" i="27"/>
  <c r="P1456" i="27"/>
  <c r="P2080" i="27"/>
  <c r="P624" i="27"/>
  <c r="V3588" i="27"/>
  <c r="P1924" i="27"/>
  <c r="P1820" i="27"/>
  <c r="P3172" i="27"/>
  <c r="V2652" i="27"/>
  <c r="V1248" i="27"/>
  <c r="J4004" i="27"/>
  <c r="V571" i="27"/>
  <c r="P1092" i="27"/>
  <c r="V1196" i="27"/>
  <c r="V1039" i="27"/>
  <c r="V3639" i="27"/>
  <c r="V2548" i="27"/>
  <c r="P1040" i="27"/>
  <c r="J1299" i="27"/>
  <c r="V155" i="27"/>
  <c r="V935" i="27"/>
  <c r="J519" i="27"/>
  <c r="P2704" i="27"/>
  <c r="V2963" i="27"/>
  <c r="V2131" i="27"/>
  <c r="P2652" i="27"/>
  <c r="P2132" i="27"/>
  <c r="V988" i="27"/>
  <c r="V1924" i="27"/>
  <c r="J2651" i="27"/>
  <c r="V2184" i="27"/>
  <c r="P3953" i="27"/>
  <c r="P1716" i="27"/>
  <c r="P3016" i="27"/>
  <c r="P3432" i="27"/>
  <c r="V467" i="27"/>
  <c r="V3016" i="27"/>
  <c r="P3692" i="27"/>
  <c r="V2599" i="27"/>
  <c r="J1871" i="27"/>
  <c r="V1820" i="27"/>
  <c r="P1976" i="27"/>
  <c r="J883" i="27"/>
  <c r="P1352" i="27"/>
  <c r="V52" i="27"/>
  <c r="J207" i="27"/>
  <c r="P676" i="27"/>
  <c r="V363" i="27"/>
  <c r="V3900" i="27"/>
  <c r="P3276" i="27"/>
  <c r="J3171" i="27"/>
  <c r="J675" i="27"/>
  <c r="P2288" i="27"/>
  <c r="V3380" i="27"/>
  <c r="J3691" i="27"/>
  <c r="P2964" i="27"/>
  <c r="V2391" i="27"/>
  <c r="V1144" i="27"/>
  <c r="V2027" i="27"/>
  <c r="J1195" i="27"/>
  <c r="V2911" i="27"/>
  <c r="P4005" i="27"/>
  <c r="V104" i="27"/>
  <c r="V2705" i="27" s="1"/>
  <c r="V624" i="27"/>
  <c r="V1351" i="27"/>
  <c r="J623" i="27"/>
  <c r="V3743" i="27"/>
  <c r="P3849" i="27"/>
  <c r="V1559" i="27"/>
  <c r="V3484" i="27"/>
  <c r="J2339" i="27"/>
  <c r="P988" i="27"/>
  <c r="V1768" i="27"/>
  <c r="V2288" i="27"/>
  <c r="V2079" i="27"/>
  <c r="V2755" i="27"/>
  <c r="P3328" i="27"/>
  <c r="P3536" i="27"/>
  <c r="P3901" i="27"/>
  <c r="V3119" i="27"/>
  <c r="P936" i="27"/>
  <c r="P104" i="27"/>
  <c r="P1509" i="27" s="1"/>
  <c r="P1196" i="27"/>
  <c r="P208" i="27"/>
  <c r="P884" i="27"/>
  <c r="V3692" i="27"/>
  <c r="J1923" i="27"/>
  <c r="P2756" i="27"/>
  <c r="J103" i="27"/>
  <c r="P52" i="27"/>
  <c r="P780" i="27"/>
  <c r="V208" i="27"/>
  <c r="P1664" i="27"/>
  <c r="P1404" i="27"/>
  <c r="J1455" i="27"/>
  <c r="V780" i="27"/>
  <c r="J3952" i="27"/>
  <c r="V3432" i="27"/>
  <c r="V2340" i="27"/>
  <c r="P2600" i="27"/>
  <c r="P1612" i="27"/>
  <c r="V676" i="27"/>
  <c r="V677" i="27" s="1"/>
  <c r="P2548" i="27"/>
  <c r="P2860" i="27"/>
  <c r="P2912" i="27"/>
  <c r="V3536" i="27"/>
  <c r="P3380" i="27"/>
  <c r="P3484" i="27"/>
  <c r="P3485" i="27" s="1"/>
  <c r="P3224" i="27"/>
  <c r="P3225" i="27" s="1"/>
  <c r="P3744" i="27"/>
  <c r="V2443" i="27"/>
  <c r="V2444" i="27" s="1"/>
  <c r="J2547" i="27"/>
  <c r="J1247" i="27" l="1"/>
  <c r="J3015" i="27"/>
  <c r="J2495" i="27"/>
  <c r="J1143" i="27"/>
  <c r="J1819" i="27"/>
  <c r="J259" i="27"/>
  <c r="J260" i="27" s="1"/>
  <c r="J3848" i="27"/>
  <c r="J3379" i="27"/>
  <c r="J311" i="27"/>
  <c r="J779" i="27"/>
  <c r="J1091" i="27"/>
  <c r="J2235" i="27"/>
  <c r="J3431" i="27"/>
  <c r="J155" i="27"/>
  <c r="J935" i="27"/>
  <c r="J1611" i="27"/>
  <c r="J2963" i="27"/>
  <c r="J3795" i="27"/>
  <c r="J2443" i="27"/>
  <c r="J571" i="27"/>
  <c r="J2807" i="27"/>
  <c r="J415" i="27"/>
  <c r="J3639" i="27"/>
  <c r="J2599" i="27"/>
  <c r="J3119" i="27"/>
  <c r="J1351" i="27"/>
  <c r="J3275" i="27"/>
  <c r="J4056" i="27"/>
  <c r="J3223" i="27"/>
  <c r="J3900" i="27"/>
  <c r="J1975" i="27"/>
  <c r="J1559" i="27"/>
  <c r="J2391" i="27"/>
  <c r="J467" i="27"/>
  <c r="J1715" i="27"/>
  <c r="J1039" i="27"/>
  <c r="J2755" i="27"/>
  <c r="J2911" i="27"/>
  <c r="J2027" i="27"/>
  <c r="J2079" i="27"/>
  <c r="J727" i="27"/>
  <c r="J1403" i="27"/>
  <c r="J3327" i="27"/>
  <c r="J831" i="27"/>
  <c r="J2131" i="27"/>
  <c r="J3743" i="27"/>
  <c r="J363" i="27"/>
  <c r="J51" i="27"/>
  <c r="J52" i="27" s="1"/>
  <c r="J3535" i="27"/>
  <c r="J2548" i="27" s="1"/>
  <c r="J2859" i="27"/>
  <c r="J987" i="27"/>
  <c r="J988" i="27" s="1"/>
  <c r="J2703" i="27"/>
  <c r="J1663" i="27"/>
  <c r="P2549" i="27"/>
  <c r="J1456" i="27"/>
  <c r="P2757" i="27"/>
  <c r="V2080" i="27"/>
  <c r="V3744" i="27"/>
  <c r="V2028" i="27"/>
  <c r="J208" i="27"/>
  <c r="V1509" i="27"/>
  <c r="P3433" i="27"/>
  <c r="V989" i="27"/>
  <c r="V1040" i="27"/>
  <c r="P1457" i="27"/>
  <c r="P1873" i="27"/>
  <c r="P3589" i="27"/>
  <c r="P521" i="27"/>
  <c r="J3588" i="27"/>
  <c r="P3121" i="27"/>
  <c r="P2809" i="27"/>
  <c r="V4057" i="27"/>
  <c r="P313" i="27"/>
  <c r="P1405" i="27"/>
  <c r="J1924" i="27"/>
  <c r="P937" i="27"/>
  <c r="V2289" i="27"/>
  <c r="J624" i="27"/>
  <c r="V1145" i="27"/>
  <c r="V2600" i="27"/>
  <c r="P3017" i="27"/>
  <c r="P2133" i="27"/>
  <c r="V1197" i="27"/>
  <c r="P1821" i="27"/>
  <c r="P2237" i="27"/>
  <c r="P3069" i="27"/>
  <c r="V3224" i="27"/>
  <c r="V1404" i="27"/>
  <c r="P1301" i="27"/>
  <c r="J3536" i="27"/>
  <c r="P2393" i="27"/>
  <c r="V2808" i="27"/>
  <c r="V313" i="27"/>
  <c r="P3381" i="27"/>
  <c r="V3537" i="27"/>
  <c r="P1613" i="27"/>
  <c r="P1665" i="27"/>
  <c r="V3693" i="27"/>
  <c r="V3120" i="27"/>
  <c r="V1769" i="27"/>
  <c r="V1352" i="27"/>
  <c r="J3172" i="27"/>
  <c r="V53" i="27"/>
  <c r="P1717" i="27"/>
  <c r="P2653" i="27"/>
  <c r="P1093" i="27"/>
  <c r="V832" i="27"/>
  <c r="P4058" i="27"/>
  <c r="V3850" i="27"/>
  <c r="P729" i="27"/>
  <c r="J3068" i="27"/>
  <c r="P1561" i="27"/>
  <c r="V1665" i="27"/>
  <c r="V3328" i="27"/>
  <c r="P2913" i="27"/>
  <c r="P2601" i="27"/>
  <c r="V209" i="27"/>
  <c r="P885" i="27"/>
  <c r="P3902" i="27"/>
  <c r="P989" i="27"/>
  <c r="V625" i="27"/>
  <c r="V2392" i="27"/>
  <c r="P3277" i="27"/>
  <c r="P1353" i="27"/>
  <c r="V936" i="27"/>
  <c r="P1041" i="27"/>
  <c r="V572" i="27"/>
  <c r="P1925" i="27"/>
  <c r="V1612" i="27"/>
  <c r="P2029" i="27"/>
  <c r="P3641" i="27"/>
  <c r="V4006" i="27"/>
  <c r="P2185" i="27"/>
  <c r="V2237" i="27"/>
  <c r="V3276" i="27"/>
  <c r="P573" i="27"/>
  <c r="V2341" i="27"/>
  <c r="P781" i="27"/>
  <c r="P209" i="27"/>
  <c r="P3537" i="27"/>
  <c r="J2340" i="27"/>
  <c r="V105" i="27"/>
  <c r="P2965" i="27"/>
  <c r="V3901" i="27"/>
  <c r="J884" i="27"/>
  <c r="P3693" i="27"/>
  <c r="P3954" i="27"/>
  <c r="V2132" i="27"/>
  <c r="V156" i="27"/>
  <c r="J4005" i="27"/>
  <c r="V3589" i="27"/>
  <c r="V3796" i="27"/>
  <c r="J3849" i="27"/>
  <c r="P2497" i="27"/>
  <c r="J1820" i="27"/>
  <c r="J2704" i="27"/>
  <c r="V261" i="27"/>
  <c r="P1249" i="27"/>
  <c r="V728" i="27"/>
  <c r="P2861" i="27"/>
  <c r="V3433" i="27"/>
  <c r="P53" i="27"/>
  <c r="P1197" i="27"/>
  <c r="V3485" i="27"/>
  <c r="P4006" i="27"/>
  <c r="J3692" i="27"/>
  <c r="P1977" i="27"/>
  <c r="V2185" i="27"/>
  <c r="V2964" i="27"/>
  <c r="P3798" i="27"/>
  <c r="V2549" i="27"/>
  <c r="V1249" i="27"/>
  <c r="P625" i="27"/>
  <c r="J780" i="27"/>
  <c r="P469" i="27"/>
  <c r="V2861" i="27"/>
  <c r="J3380" i="27"/>
  <c r="V1976" i="27"/>
  <c r="P1145" i="27"/>
  <c r="V1716" i="27"/>
  <c r="V521" i="27"/>
  <c r="P3745" i="27"/>
  <c r="J3953" i="27"/>
  <c r="J104" i="27"/>
  <c r="P105" i="27"/>
  <c r="P3329" i="27"/>
  <c r="V1560" i="27"/>
  <c r="V2912" i="27"/>
  <c r="V3381" i="27"/>
  <c r="V364" i="27"/>
  <c r="V2445" i="27" s="1"/>
  <c r="V1821" i="27"/>
  <c r="V3017" i="27"/>
  <c r="J2652" i="27"/>
  <c r="P2705" i="27"/>
  <c r="P3797" i="27"/>
  <c r="V3640" i="27"/>
  <c r="V2653" i="27"/>
  <c r="P2081" i="27"/>
  <c r="V3069" i="27"/>
  <c r="V416" i="27"/>
  <c r="V3954" i="27"/>
  <c r="P2445" i="27"/>
  <c r="V1301" i="27"/>
  <c r="V1093" i="27"/>
  <c r="P261" i="27"/>
  <c r="J3432" i="27"/>
  <c r="V2497" i="27"/>
  <c r="P1769" i="27"/>
  <c r="V781" i="27"/>
  <c r="V2756" i="27"/>
  <c r="P3850" i="27"/>
  <c r="J1196" i="27"/>
  <c r="P2289" i="27"/>
  <c r="P677" i="27"/>
  <c r="J1872" i="27"/>
  <c r="V468" i="27"/>
  <c r="V469" i="27" s="1"/>
  <c r="V1925" i="27"/>
  <c r="J312" i="27"/>
  <c r="P157" i="27"/>
  <c r="J3016" i="27"/>
  <c r="P3173" i="27"/>
  <c r="J2496" i="27"/>
  <c r="V885" i="27"/>
  <c r="V1457" i="27"/>
  <c r="J2236" i="27"/>
  <c r="J2288" i="27"/>
  <c r="P417" i="27"/>
  <c r="P833" i="27"/>
  <c r="V1873" i="27"/>
  <c r="P2341" i="27"/>
  <c r="V3173" i="27"/>
  <c r="J1664" i="27"/>
  <c r="J1248" i="27" l="1"/>
  <c r="J2184" i="27"/>
  <c r="J1768" i="27"/>
  <c r="J1092" i="27"/>
  <c r="J3484" i="27"/>
  <c r="J1144" i="27"/>
  <c r="J1145" i="27" s="1"/>
  <c r="J676" i="27"/>
  <c r="J1508" i="27"/>
  <c r="J1300" i="27"/>
  <c r="J2964" i="27"/>
  <c r="J728" i="27"/>
  <c r="J2912" i="27"/>
  <c r="J1612" i="27"/>
  <c r="J2392" i="27"/>
  <c r="J2756" i="27"/>
  <c r="J3120" i="27"/>
  <c r="J3328" i="27"/>
  <c r="J2808" i="27"/>
  <c r="J416" i="27"/>
  <c r="J3276" i="27"/>
  <c r="J1352" i="27"/>
  <c r="J3640" i="27"/>
  <c r="J936" i="27"/>
  <c r="J2080" i="27"/>
  <c r="J468" i="27"/>
  <c r="J832" i="27"/>
  <c r="J1040" i="27"/>
  <c r="J156" i="27"/>
  <c r="J572" i="27"/>
  <c r="J2028" i="27"/>
  <c r="J3224" i="27"/>
  <c r="J2600" i="27"/>
  <c r="J2444" i="27"/>
  <c r="J4057" i="27"/>
  <c r="J1560" i="27"/>
  <c r="J3796" i="27"/>
  <c r="J364" i="27"/>
  <c r="J1976" i="27"/>
  <c r="J1716" i="27"/>
  <c r="J2132" i="27"/>
  <c r="J3901" i="27"/>
  <c r="J3744" i="27"/>
  <c r="J1404" i="27"/>
  <c r="J2860" i="27"/>
  <c r="J520" i="27"/>
  <c r="J1665" i="27" s="1"/>
  <c r="J2705" i="27"/>
  <c r="J4006" i="27"/>
  <c r="V1353" i="27"/>
  <c r="V3225" i="27"/>
  <c r="V1041" i="27"/>
  <c r="V2029" i="27"/>
  <c r="J2653" i="27"/>
  <c r="J781" i="27"/>
  <c r="J261" i="27"/>
  <c r="V3277" i="27"/>
  <c r="V1613" i="27"/>
  <c r="J3069" i="27"/>
  <c r="V2809" i="27"/>
  <c r="J1925" i="27"/>
  <c r="J3589" i="27"/>
  <c r="J1301" i="27"/>
  <c r="V3745" i="27"/>
  <c r="J3017" i="27"/>
  <c r="J1197" i="27"/>
  <c r="J3433" i="27"/>
  <c r="V417" i="27"/>
  <c r="J105" i="27"/>
  <c r="J1821" i="27"/>
  <c r="V157" i="27"/>
  <c r="V3797" i="27"/>
  <c r="V3798" i="27"/>
  <c r="J2341" i="27"/>
  <c r="J2861" i="27"/>
  <c r="V3121" i="27"/>
  <c r="V2601" i="27"/>
  <c r="V2081" i="27"/>
  <c r="J3954" i="27"/>
  <c r="V1977" i="27"/>
  <c r="J3693" i="27"/>
  <c r="V2133" i="27"/>
  <c r="V573" i="27"/>
  <c r="V2393" i="27"/>
  <c r="V3329" i="27"/>
  <c r="J53" i="27"/>
  <c r="J2289" i="27"/>
  <c r="J313" i="27"/>
  <c r="V2757" i="27"/>
  <c r="V365" i="27"/>
  <c r="J3381" i="27"/>
  <c r="J2549" i="27"/>
  <c r="J3850" i="27"/>
  <c r="J3537" i="27"/>
  <c r="V4058" i="27"/>
  <c r="J2237" i="27"/>
  <c r="V729" i="27"/>
  <c r="V937" i="27"/>
  <c r="J1457" i="27"/>
  <c r="V3641" i="27"/>
  <c r="V2913" i="27"/>
  <c r="V2965" i="27"/>
  <c r="J885" i="27"/>
  <c r="V833" i="27"/>
  <c r="J3173" i="27"/>
  <c r="V1405" i="27"/>
  <c r="J625" i="27"/>
  <c r="J209" i="27"/>
  <c r="V1561" i="27"/>
  <c r="V1717" i="27"/>
  <c r="V3902" i="27"/>
  <c r="J989" i="27"/>
  <c r="J1249" i="27"/>
  <c r="J2185" i="27"/>
  <c r="J1769" i="27"/>
  <c r="J1093" i="27"/>
  <c r="J3485" i="27"/>
  <c r="J677" i="27"/>
  <c r="J1509" i="27"/>
  <c r="J521" i="27" l="1"/>
  <c r="J2497" i="27"/>
  <c r="J1873" i="27"/>
  <c r="J2809" i="27"/>
  <c r="J2601" i="27"/>
  <c r="J3798" i="27"/>
  <c r="J2081" i="27"/>
  <c r="J3902" i="27"/>
  <c r="J1041" i="27"/>
  <c r="J3277" i="27"/>
  <c r="J365" i="27"/>
  <c r="J3225" i="27"/>
  <c r="J2133" i="27"/>
  <c r="J573" i="27"/>
  <c r="J3641" i="27"/>
  <c r="J2445" i="27"/>
  <c r="J3745" i="27"/>
  <c r="J2913" i="27"/>
  <c r="J2029" i="27"/>
  <c r="J3329" i="27"/>
  <c r="J4058" i="27"/>
  <c r="J937" i="27"/>
  <c r="J2965" i="27"/>
  <c r="J833" i="27"/>
  <c r="J1405" i="27"/>
  <c r="J729" i="27"/>
  <c r="J1717" i="27"/>
  <c r="J1353" i="27"/>
  <c r="J157" i="27"/>
  <c r="J2757" i="27"/>
  <c r="J417" i="27"/>
  <c r="J1613" i="27"/>
  <c r="J3121" i="27"/>
  <c r="J469" i="27"/>
  <c r="J1561" i="27"/>
  <c r="J3797" i="27"/>
  <c r="J2393" i="27"/>
  <c r="J1977" i="2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<sst xmlns="http://schemas.openxmlformats.org/spreadsheetml/2006/main" count="31523" uniqueCount="268">
  <si>
    <t>AGRICOLA ARIZTIA</t>
  </si>
  <si>
    <t>AGRÍCOLA TARAPACÁ</t>
  </si>
  <si>
    <t>AGROSUPER COMERCIAL</t>
  </si>
  <si>
    <t>FAENADORA LO MIRANDA</t>
  </si>
  <si>
    <t>FAENADORA SAN VICENTE</t>
  </si>
  <si>
    <t>PROCESADORA DE ALIMENTOS DEL SUR</t>
  </si>
  <si>
    <t>ALTAS CUMBRES</t>
  </si>
  <si>
    <t>BIDFOOD</t>
  </si>
  <si>
    <t>CIAL ALIMENTOS</t>
  </si>
  <si>
    <t>COEXCA</t>
  </si>
  <si>
    <t>COMERCIAL FRIVAR</t>
  </si>
  <si>
    <t>COMERCIALIZADORA GLOBAL PRODUCTS</t>
  </si>
  <si>
    <t>AQUACHILE</t>
  </si>
  <si>
    <t>GLOBAL PROTEIN</t>
  </si>
  <si>
    <t>GRANAROLO</t>
  </si>
  <si>
    <t>COMERCIAL CASTRO</t>
  </si>
  <si>
    <t>GRANJA MARINA TORNAGALEONES</t>
  </si>
  <si>
    <t>JMB PARTNERS</t>
  </si>
  <si>
    <t>KARMAC</t>
  </si>
  <si>
    <t>LACTALIS</t>
  </si>
  <si>
    <t>SALMONES ANTÁRTICA</t>
  </si>
  <si>
    <t>PAPA JOHNS</t>
  </si>
  <si>
    <t>RICH</t>
  </si>
  <si>
    <t>SADIA</t>
  </si>
  <si>
    <t>SALMONES AYSÉN</t>
  </si>
  <si>
    <t>ORIZON</t>
  </si>
  <si>
    <t xml:space="preserve">SUSARON </t>
  </si>
  <si>
    <t>TOTTUS</t>
  </si>
  <si>
    <t>TRENDY</t>
  </si>
  <si>
    <t>SMU</t>
  </si>
  <si>
    <t>VITAL JUGOS</t>
  </si>
  <si>
    <t>Facility</t>
  </si>
  <si>
    <t>Quilicura</t>
  </si>
  <si>
    <t>Saldo.0</t>
  </si>
  <si>
    <t>MesSaldo</t>
  </si>
  <si>
    <t>SemanaSaldo</t>
  </si>
  <si>
    <t>Inflation</t>
  </si>
  <si>
    <t>HANDLING</t>
  </si>
  <si>
    <t>OTHERS</t>
  </si>
  <si>
    <t>Month</t>
  </si>
  <si>
    <t>Week</t>
  </si>
  <si>
    <t>Expected_HANDLING (0 or 1)</t>
  </si>
  <si>
    <t>Expected_OTHERS (0 or 1)</t>
  </si>
  <si>
    <t>LABELING</t>
  </si>
  <si>
    <t>PICKING</t>
  </si>
  <si>
    <t>In(Dry)</t>
  </si>
  <si>
    <t>Out(Dry)</t>
  </si>
  <si>
    <t>In(Refrigerated)</t>
  </si>
  <si>
    <t>Out(Refrigerated)</t>
  </si>
  <si>
    <t>Balance(Dry)</t>
  </si>
  <si>
    <t>Balance(Refrigerated)</t>
  </si>
  <si>
    <t>TRANSPORTATION</t>
  </si>
  <si>
    <t>In(Frozen)</t>
  </si>
  <si>
    <t>Out(Frozen)</t>
  </si>
  <si>
    <t>Balance(Frozen)</t>
  </si>
  <si>
    <t>Blast Freezing Volume</t>
  </si>
  <si>
    <t>Expected_PICKING (0 or 1)</t>
  </si>
  <si>
    <t>Expected_LABELING (0 or 1)</t>
  </si>
  <si>
    <t>Specified_Services</t>
  </si>
  <si>
    <t xml:space="preserve"> </t>
  </si>
  <si>
    <t>ServiceCode</t>
  </si>
  <si>
    <t>Expected_TRANSPORTATION (0 or 1)</t>
  </si>
  <si>
    <t>Buin</t>
  </si>
  <si>
    <t>JBS</t>
  </si>
  <si>
    <t>FRIOSUR</t>
  </si>
  <si>
    <t>LO VALLEDOR</t>
  </si>
  <si>
    <t>ACONCAGUA FOODS</t>
  </si>
  <si>
    <t>COMERCIAL MAXAGRO</t>
  </si>
  <si>
    <t>MULTIMARES</t>
  </si>
  <si>
    <t>CERRILLOS</t>
  </si>
  <si>
    <t>AGROSUPER</t>
  </si>
  <si>
    <t>SOPROLE</t>
  </si>
  <si>
    <t>DIANA FOODS</t>
  </si>
  <si>
    <t>CARNES OLY</t>
  </si>
  <si>
    <t>ARIZTÍA</t>
  </si>
  <si>
    <t>DISTRIBUIDORA MAXCERDO</t>
  </si>
  <si>
    <t>COMERCIAL DOLLINCO</t>
  </si>
  <si>
    <t>SOPRAVAL</t>
  </si>
  <si>
    <t>RAPA NUI</t>
  </si>
  <si>
    <t>EMBRIO</t>
  </si>
  <si>
    <t>COM E INV SANTO DOMINGO</t>
  </si>
  <si>
    <t>DISTR DE ALIMENTOS DEL MAR</t>
  </si>
  <si>
    <t>FULLMAR</t>
  </si>
  <si>
    <t>RIVERA MAR</t>
  </si>
  <si>
    <t>COMERCIAL TORRES</t>
  </si>
  <si>
    <t>INVERTEC</t>
  </si>
  <si>
    <t>DOÑA CARNE</t>
  </si>
  <si>
    <t>MINERVA</t>
  </si>
  <si>
    <t>Semana</t>
  </si>
  <si>
    <t>Mes</t>
  </si>
  <si>
    <t>FBS FOOD SUPPLY</t>
  </si>
  <si>
    <t>GUALLARAUCO</t>
  </si>
  <si>
    <t>ELCOR</t>
  </si>
  <si>
    <t>Type</t>
  </si>
  <si>
    <t>Revenue</t>
  </si>
  <si>
    <t>Positions</t>
  </si>
  <si>
    <t>Fixed Positions Rate</t>
  </si>
  <si>
    <t>Variable Positions Rate</t>
  </si>
  <si>
    <t>CONTRACT VALIDITY</t>
  </si>
  <si>
    <t>Rate Adjustment Initial Month</t>
  </si>
  <si>
    <t>Rate Adjustment Frequency</t>
  </si>
  <si>
    <t>Obs</t>
  </si>
  <si>
    <t>Pallet per Day</t>
  </si>
  <si>
    <t>AGROINDUSTRIAS LOMAS COLORADAS LTDA</t>
  </si>
  <si>
    <t>ALIMENTOS Y FRUTOS</t>
  </si>
  <si>
    <t>ANDRES RETAMAL HERNANDEZ</t>
  </si>
  <si>
    <t>BARRY CALLEBAUT</t>
  </si>
  <si>
    <t>COMERCIAL LAS TORRES</t>
  </si>
  <si>
    <t>COMERCIALIZADORA LA FAVORITA LTDA.</t>
  </si>
  <si>
    <t>CRISTIAN GUERRA NAVARRETE TRANSPORTE TERRESTRE</t>
  </si>
  <si>
    <t>DIANA NATURALS</t>
  </si>
  <si>
    <t xml:space="preserve">DIST. DE ALIM. DEL MAR </t>
  </si>
  <si>
    <t>FABIAN ALFARO GUERRA</t>
  </si>
  <si>
    <t>FRIGOTEMUCO</t>
  </si>
  <si>
    <t>FRUTICOLA OLMUE</t>
  </si>
  <si>
    <t>TakeorPay</t>
  </si>
  <si>
    <t>INTERBAKE</t>
  </si>
  <si>
    <t>LACTEOS MATTHEI</t>
  </si>
  <si>
    <t>LUNIBEN</t>
  </si>
  <si>
    <t>MARFRIG</t>
  </si>
  <si>
    <t>MARIA ZAPATA ARREPOL</t>
  </si>
  <si>
    <t>MARIO LEIVA BARAHONA</t>
  </si>
  <si>
    <t>MARTINEZ Y COMPAÑIA LTDA</t>
  </si>
  <si>
    <t>NESTLE</t>
  </si>
  <si>
    <t>Otro</t>
  </si>
  <si>
    <t>PEDRO OPAZO PRADENA</t>
  </si>
  <si>
    <t>TAK S.A.</t>
  </si>
  <si>
    <t>TECNOLOGIA Y ALIMENTOS</t>
  </si>
  <si>
    <t>TRANSPORTE JOSE MEDINA E.I.R.L.</t>
  </si>
  <si>
    <t>VERNE CONTRERAS CORNEJO</t>
  </si>
  <si>
    <t>WALMART</t>
  </si>
  <si>
    <t>INNOVACION ALIMENTARIA</t>
  </si>
  <si>
    <t>FOURPOPE</t>
  </si>
  <si>
    <t>Group</t>
  </si>
  <si>
    <t>GroupCode</t>
  </si>
  <si>
    <t>Segment</t>
  </si>
  <si>
    <t>AGROCOMMERCE</t>
  </si>
  <si>
    <t>ALIFRUT</t>
  </si>
  <si>
    <t>AXIONLOG</t>
  </si>
  <si>
    <t>COMAFRI</t>
  </si>
  <si>
    <t>COMERCIAL LAS ORQUIDEAS</t>
  </si>
  <si>
    <t>IMPORT.Y COMERC.PINO HACHADO L</t>
  </si>
  <si>
    <t>IMPORTADORA NORTE Y SUR</t>
  </si>
  <si>
    <t>OTHER CLIENTS</t>
  </si>
  <si>
    <t>PRODEA</t>
  </si>
  <si>
    <t>PROMERCO</t>
  </si>
  <si>
    <t>NUTRISCO</t>
  </si>
  <si>
    <t>EUROPASTRY</t>
  </si>
  <si>
    <t>BLAST FREEZE</t>
  </si>
  <si>
    <t>STORAGE</t>
  </si>
  <si>
    <t>Total</t>
  </si>
  <si>
    <t>Service</t>
  </si>
  <si>
    <t>others</t>
  </si>
  <si>
    <t>check</t>
  </si>
  <si>
    <t>Row Labels</t>
  </si>
  <si>
    <t>MesSaldo2</t>
  </si>
  <si>
    <t>SemanaSaldo3</t>
  </si>
  <si>
    <t>Saldo.04</t>
  </si>
  <si>
    <t>MesSaldo8</t>
  </si>
  <si>
    <t>SemanaSaldo9</t>
  </si>
  <si>
    <t>Saldo.010</t>
  </si>
  <si>
    <t>ARRENDAMIENTO DE MAQUINAS ROYAL RENTAL</t>
  </si>
  <si>
    <t>AGRICOLA EL TRANQUERO</t>
  </si>
  <si>
    <t>AGROINDUSTRIAL EL PAICO</t>
  </si>
  <si>
    <t>VALLE VERDE</t>
  </si>
  <si>
    <t>SUSARON</t>
  </si>
  <si>
    <t>NUTRISCO CHILE</t>
  </si>
  <si>
    <t>AGRICOLA MOLLENDO</t>
  </si>
  <si>
    <t>COMERCIAL TOMENELO</t>
  </si>
  <si>
    <t>EXPORTADORA YAVU</t>
  </si>
  <si>
    <t>FRIOFORT</t>
  </si>
  <si>
    <t>ALIMENTOS PACIFICO</t>
  </si>
  <si>
    <t>COMERCIALIZADORA INTERANDINA</t>
  </si>
  <si>
    <t>COMERCIALIZADORA MAHUIDA</t>
  </si>
  <si>
    <t>DISTRIBUIDORA Y COMERCIALIZADORA RODENBERG</t>
  </si>
  <si>
    <t>EDUCARIS FULL SEGURIDAD INTEGRAL</t>
  </si>
  <si>
    <t>INNVITA</t>
  </si>
  <si>
    <t>RCM SERVICIOS</t>
  </si>
  <si>
    <t>RUTA PALLETS</t>
  </si>
  <si>
    <t>SERVICIOS GUZMAN GONZALEZ EST</t>
  </si>
  <si>
    <t>SOCIEDAD COMERCIAL RUPANCO</t>
  </si>
  <si>
    <t>TEXINCO</t>
  </si>
  <si>
    <t>TRANSPORTE CATALAN Y CATALAN</t>
  </si>
  <si>
    <t>FRIGORIFICO CFC</t>
  </si>
  <si>
    <t>Client_Name</t>
  </si>
  <si>
    <t>Client_Code</t>
  </si>
  <si>
    <t>PESOS</t>
  </si>
  <si>
    <t>UF</t>
  </si>
  <si>
    <t>Valor</t>
  </si>
  <si>
    <t>Moneda_Geral</t>
  </si>
  <si>
    <t>IceStar Contract Type</t>
  </si>
  <si>
    <t>Storage Frozen</t>
  </si>
  <si>
    <t>Storage Refrigerated</t>
  </si>
  <si>
    <t>Blast Freezing</t>
  </si>
  <si>
    <t>ContractType</t>
  </si>
  <si>
    <t>Protein</t>
  </si>
  <si>
    <t>Vegetables</t>
  </si>
  <si>
    <t>Dairy</t>
  </si>
  <si>
    <t>Retail</t>
  </si>
  <si>
    <t>Others</t>
  </si>
  <si>
    <t>Fruits</t>
  </si>
  <si>
    <t>Food Industry</t>
  </si>
  <si>
    <t>Sum of Client_Code</t>
  </si>
  <si>
    <t>Column Labels</t>
  </si>
  <si>
    <t>NC INMOBILIARIA</t>
  </si>
  <si>
    <t>PANESCO</t>
  </si>
  <si>
    <t>PACIFIC BLUE/EL GOLFO</t>
  </si>
  <si>
    <t>MARJANO</t>
  </si>
  <si>
    <t>SURFOODS (ASSA)</t>
  </si>
  <si>
    <t/>
  </si>
  <si>
    <t>Client_Type</t>
  </si>
  <si>
    <t>Operation_Type</t>
  </si>
  <si>
    <t>ELABORADORA DOÑIHUE</t>
  </si>
  <si>
    <t>FAENADORA ROSARIO</t>
  </si>
  <si>
    <t>SUPER LO MIRANDA</t>
  </si>
  <si>
    <t>SUPER ROSARIO</t>
  </si>
  <si>
    <t>SUPER SAN VICENTE</t>
  </si>
  <si>
    <t>Food Service</t>
  </si>
  <si>
    <t>UKITCHEN</t>
  </si>
  <si>
    <t>VALLE FRIO</t>
  </si>
  <si>
    <t>COM. E INV. STO. DOMINGO</t>
  </si>
  <si>
    <t xml:space="preserve">COMERCIAL TOMENELO  </t>
  </si>
  <si>
    <t>DIST. DE ALIM. DEL MAR</t>
  </si>
  <si>
    <t>FISH</t>
  </si>
  <si>
    <t>EXPORTADORA YAVÚ</t>
  </si>
  <si>
    <t>FRIGORÍFICO CFC</t>
  </si>
  <si>
    <t xml:space="preserve">FRIOFORT </t>
  </si>
  <si>
    <t>OTHER</t>
  </si>
  <si>
    <t>DAIRY</t>
  </si>
  <si>
    <t>TAK</t>
  </si>
  <si>
    <t xml:space="preserve">AGRICOLA EL TRANQUERO </t>
  </si>
  <si>
    <t xml:space="preserve">AGRICOLA INDUSTRIAL LO VALLEDOR AASA </t>
  </si>
  <si>
    <t xml:space="preserve">ALIMENTOS PACIFICO </t>
  </si>
  <si>
    <t xml:space="preserve">ARRENDAMIENTO DE MAQUINAS ROYAL RENTAL </t>
  </si>
  <si>
    <t xml:space="preserve">COMERCIALIZADORA INTERANDINA </t>
  </si>
  <si>
    <t xml:space="preserve">COMERCIALIZADORA MAHUIDA </t>
  </si>
  <si>
    <t xml:space="preserve">COMERCIALIZADORA NOVAVERDE </t>
  </si>
  <si>
    <t xml:space="preserve">DISTRIBUIDORA Y COMERCIALIZADORA RODENBERG </t>
  </si>
  <si>
    <t xml:space="preserve">EDUCARIS FULL SEGURIDAD INTEGRAL </t>
  </si>
  <si>
    <t xml:space="preserve">INNVITA </t>
  </si>
  <si>
    <t xml:space="preserve">RCM SERVICIOS </t>
  </si>
  <si>
    <t xml:space="preserve">RUTA PALLETS </t>
  </si>
  <si>
    <t xml:space="preserve">SERVICIOS GUZMAN GONZALEZ EST </t>
  </si>
  <si>
    <t xml:space="preserve">SOCIEDAD COMERCIAL RUPANCO </t>
  </si>
  <si>
    <t xml:space="preserve">TEXINCO </t>
  </si>
  <si>
    <t xml:space="preserve">TRANSPORTE CATALAN Y CATALAN </t>
  </si>
  <si>
    <t xml:space="preserve">COMERCIALIZADORA EL MIRADOR </t>
  </si>
  <si>
    <t xml:space="preserve">FOURPOPE </t>
  </si>
  <si>
    <t>VEGETABLES</t>
  </si>
  <si>
    <t>AGROCOMERCIAL CODIGUA</t>
  </si>
  <si>
    <t>IMP. Y EXP. JOSE MARIA BORY EI</t>
  </si>
  <si>
    <t>G.SEAFOOD</t>
  </si>
  <si>
    <t>Seafood</t>
  </si>
  <si>
    <t>ALIACE (ALIMENTOS Y ACEITES)</t>
  </si>
  <si>
    <t>GREEN FOODS</t>
  </si>
  <si>
    <t>INVERSIONES FIORDOS PATAGONICOS</t>
  </si>
  <si>
    <t>PESQUERA FRIOSUR</t>
  </si>
  <si>
    <t>AASA PORK</t>
  </si>
  <si>
    <t>Service Type</t>
  </si>
  <si>
    <t>JANUARY 2025</t>
  </si>
  <si>
    <t>TO BE TAKEN TO UF INSTEAD OF CLP AS FROM SEP 23 ON</t>
  </si>
  <si>
    <t>JULY 2025</t>
  </si>
  <si>
    <t>TO BE TAKEN TO UF INSTEAD OF CLP AS FROM MAY 23 ON</t>
  </si>
  <si>
    <t>6 MONTH ADVANCE NOTICE TO EARLY FINISH</t>
  </si>
  <si>
    <t>Regular</t>
  </si>
  <si>
    <t>Spot</t>
  </si>
  <si>
    <t>Takeorpay</t>
  </si>
  <si>
    <t>Client_new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</si>
</sst>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6" formatCode="&quot;$&quot;#,##0;[Red]&quot;$&quot;\-#,##0"/>
    <numFmt numFmtId="41" formatCode="_ * #,##0_ ;_ * \-#,##0_ ;_ * &quot;-&quot;_ ;_ @_ "/>
    <numFmt numFmtId="164" formatCode="0.000000000"/>
    <numFmt numFmtId="165" formatCode="&quot;$&quot;#,##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4"/>
      </left>
      <right/>
      <top/>
      <bottom/>
      <diagonal/>
    </border>
  </borders>
  <cellStyleXfs count="3">
    <xf numFmtId="0" fontId="0" fillId="0" borderId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</cellStyleXfs>
  <cellXfs count="75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0" fillId="5" borderId="0" xfId="0" applyFill="1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2" fillId="3" borderId="0" xfId="0" applyFont="1" applyFill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5" fillId="2" borderId="0" xfId="0" applyFont="1" applyFill="1" applyAlignment="1">
      <alignment horizontal="center"/>
    </xf>
    <xf numFmtId="0" fontId="0" fillId="0" borderId="0" xfId="0" applyAlignment="1">
      <alignment horizontal="left"/>
    </xf>
    <xf numFmtId="41" fontId="0" fillId="0" borderId="0" xfId="0" applyNumberFormat="1" applyAlignment="1">
      <alignment horizontal="center"/>
    </xf>
    <xf numFmtId="3" fontId="0" fillId="0" borderId="0" xfId="0" applyNumberFormat="1" applyAlignment="1">
      <alignment horizontal="left"/>
    </xf>
    <xf numFmtId="41" fontId="0" fillId="0" borderId="0" xfId="1" applyFont="1" applyAlignment="1">
      <alignment horizontal="center"/>
    </xf>
    <xf numFmtId="41" fontId="0" fillId="0" borderId="0" xfId="1" applyFont="1" applyAlignment="1"/>
    <xf numFmtId="0" fontId="0" fillId="0" borderId="0" xfId="0" pivotButton="1"/>
    <xf numFmtId="0" fontId="0" fillId="0" borderId="3" xfId="0" applyBorder="1"/>
    <xf numFmtId="0" fontId="1" fillId="2" borderId="4" xfId="0" applyFont="1" applyFill="1" applyBorder="1" applyAlignment="1">
      <alignment horizontal="center" vertical="top"/>
    </xf>
    <xf numFmtId="3" fontId="1" fillId="2" borderId="4" xfId="0" applyNumberFormat="1" applyFont="1" applyFill="1" applyBorder="1" applyAlignment="1">
      <alignment horizontal="center" vertical="top"/>
    </xf>
    <xf numFmtId="0" fontId="0" fillId="0" borderId="2" xfId="0" applyBorder="1" applyAlignment="1">
      <alignment horizontal="center"/>
    </xf>
    <xf numFmtId="0" fontId="0" fillId="0" borderId="5" xfId="0" applyBorder="1"/>
    <xf numFmtId="164" fontId="0" fillId="0" borderId="3" xfId="0" applyNumberFormat="1" applyBorder="1"/>
    <xf numFmtId="0" fontId="1" fillId="6" borderId="4" xfId="0" applyFont="1" applyFill="1" applyBorder="1" applyAlignment="1">
      <alignment horizontal="center" vertical="top"/>
    </xf>
    <xf numFmtId="165" fontId="0" fillId="0" borderId="0" xfId="0" applyNumberFormat="1" applyAlignment="1">
      <alignment horizontal="left"/>
    </xf>
    <xf numFmtId="0" fontId="1" fillId="2" borderId="4" xfId="0" applyFont="1" applyFill="1" applyBorder="1" applyAlignment="1">
      <alignment horizontal="left" vertical="top"/>
    </xf>
    <xf numFmtId="0" fontId="5" fillId="2" borderId="0" xfId="0" applyFont="1" applyFill="1"/>
    <xf numFmtId="1" fontId="1" fillId="2" borderId="4" xfId="0" applyNumberFormat="1" applyFont="1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4" fillId="3" borderId="0" xfId="0" applyFont="1" applyFill="1" applyAlignment="1">
      <alignment vertical="top" readingOrder="1"/>
    </xf>
    <xf numFmtId="3" fontId="0" fillId="3" borderId="0" xfId="0" applyNumberFormat="1" applyFill="1" applyAlignment="1">
      <alignment horizontal="center" vertical="top"/>
    </xf>
    <xf numFmtId="0" fontId="0" fillId="3" borderId="0" xfId="0" applyFill="1" applyAlignment="1">
      <alignment horizontal="center" vertical="top"/>
    </xf>
    <xf numFmtId="0" fontId="6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5" borderId="0" xfId="0" applyFill="1" applyAlignment="1">
      <alignment vertical="top"/>
    </xf>
    <xf numFmtId="1" fontId="6" fillId="0" borderId="0" xfId="0" applyNumberFormat="1" applyFont="1" applyAlignment="1">
      <alignment vertical="top"/>
    </xf>
    <xf numFmtId="0" fontId="1" fillId="2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1" fillId="2" borderId="4" xfId="0" applyNumberFormat="1" applyFont="1" applyFill="1" applyBorder="1" applyAlignment="1">
      <alignment horizontal="center" vertical="top"/>
    </xf>
    <xf numFmtId="3" fontId="1" fillId="2" borderId="4" xfId="0" applyNumberFormat="1" applyFont="1" applyFill="1" applyBorder="1" applyAlignment="1">
      <alignment vertical="top"/>
    </xf>
    <xf numFmtId="0" fontId="0" fillId="7" borderId="0" xfId="0" applyFill="1" applyAlignment="1" applyProtection="1">
      <alignment horizontal="center" vertical="top"/>
      <protection locked="0"/>
    </xf>
    <xf numFmtId="1" fontId="0" fillId="4" borderId="0" xfId="0" applyNumberFormat="1" applyFill="1" applyAlignment="1" applyProtection="1">
      <alignment horizontal="center" vertical="top"/>
      <protection locked="0"/>
    </xf>
    <xf numFmtId="0" fontId="0" fillId="4" borderId="0" xfId="0" applyFill="1" applyAlignment="1" applyProtection="1">
      <alignment horizontal="center" vertical="top"/>
      <protection locked="0"/>
    </xf>
    <xf numFmtId="0" fontId="0" fillId="4" borderId="0" xfId="0" applyFill="1" applyAlignment="1" applyProtection="1">
      <alignment vertical="top"/>
      <protection locked="0"/>
    </xf>
    <xf numFmtId="41" fontId="8" fillId="3" borderId="1" xfId="0" applyNumberFormat="1" applyFont="1" applyFill="1" applyBorder="1" applyAlignment="1">
      <alignment horizontal="left"/>
    </xf>
    <xf numFmtId="0" fontId="8" fillId="3" borderId="1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41" fontId="8" fillId="3" borderId="6" xfId="0" applyNumberFormat="1" applyFont="1" applyFill="1" applyBorder="1" applyAlignment="1">
      <alignment horizontal="left"/>
    </xf>
    <xf numFmtId="0" fontId="0" fillId="3" borderId="3" xfId="0" applyFill="1" applyBorder="1"/>
    <xf numFmtId="0" fontId="0" fillId="3" borderId="2" xfId="0" applyFill="1" applyBorder="1" applyAlignment="1">
      <alignment horizontal="center"/>
    </xf>
    <xf numFmtId="0" fontId="0" fillId="3" borderId="5" xfId="0" applyFill="1" applyBorder="1"/>
    <xf numFmtId="6" fontId="0" fillId="0" borderId="3" xfId="0" applyNumberFormat="1" applyBorder="1"/>
    <xf numFmtId="0" fontId="0" fillId="0" borderId="7" xfId="0" applyBorder="1" applyAlignment="1">
      <alignment horizontal="center"/>
    </xf>
    <xf numFmtId="3" fontId="0" fillId="0" borderId="0" xfId="0" applyNumberFormat="1" applyAlignment="1">
      <alignment horizontal="center" vertical="top"/>
    </xf>
    <xf numFmtId="0" fontId="9" fillId="2" borderId="0" xfId="0" applyFont="1" applyFill="1"/>
    <xf numFmtId="0" fontId="9" fillId="2" borderId="0" xfId="0" applyFont="1" applyFill="1" applyAlignment="1">
      <alignment horizontal="center"/>
    </xf>
    <xf numFmtId="0" fontId="9" fillId="8" borderId="0" xfId="0" applyFont="1" applyFill="1"/>
    <xf numFmtId="0" fontId="10" fillId="2" borderId="0" xfId="0" applyFont="1" applyFill="1" applyAlignment="1">
      <alignment horizontal="center"/>
    </xf>
    <xf numFmtId="0" fontId="10" fillId="2" borderId="0" xfId="0" applyFont="1" applyFill="1"/>
    <xf numFmtId="0" fontId="0" fillId="7" borderId="0" xfId="0" applyFill="1" applyAlignment="1">
      <alignment horizontal="center"/>
    </xf>
    <xf numFmtId="0" fontId="11" fillId="0" borderId="0" xfId="0" applyFont="1" applyAlignment="1">
      <alignment horizontal="left"/>
    </xf>
    <xf numFmtId="165" fontId="0" fillId="0" borderId="0" xfId="0" applyNumberFormat="1"/>
    <xf numFmtId="165" fontId="0" fillId="0" borderId="0" xfId="0" applyNumberFormat="1" applyAlignment="1">
      <alignment horizontal="center"/>
    </xf>
    <xf numFmtId="165" fontId="0" fillId="0" borderId="3" xfId="0" applyNumberFormat="1" applyBorder="1" applyAlignment="1">
      <alignment horizontal="left"/>
    </xf>
    <xf numFmtId="0" fontId="0" fillId="0" borderId="3" xfId="0" applyBorder="1" applyAlignment="1">
      <alignment horizontal="left"/>
    </xf>
    <xf numFmtId="0" fontId="0" fillId="3" borderId="3" xfId="0" applyFill="1" applyBorder="1" applyAlignment="1">
      <alignment horizontal="left"/>
    </xf>
    <xf numFmtId="10" fontId="0" fillId="0" borderId="0" xfId="0" applyNumberFormat="1" applyAlignment="1">
      <alignment horizontal="center" vertical="top"/>
    </xf>
    <xf numFmtId="0" fontId="0" fillId="9" borderId="0" xfId="0" applyFill="1" applyAlignment="1">
      <alignment horizontal="left"/>
    </xf>
    <xf numFmtId="0" fontId="0" fillId="9" borderId="0" xfId="0" applyFill="1"/>
    <xf numFmtId="0" fontId="0" fillId="3" borderId="0" xfId="0" applyFill="1"/>
    <xf numFmtId="0" fontId="0" fillId="3" borderId="0" xfId="0" applyFill="1" applyAlignment="1">
      <alignment horizontal="center"/>
    </xf>
    <xf numFmtId="1" fontId="0" fillId="3" borderId="0" xfId="0" applyNumberFormat="1" applyFill="1"/>
    <xf numFmtId="3" fontId="0" fillId="3" borderId="0" xfId="0" applyNumberFormat="1" applyFill="1" applyAlignment="1">
      <alignment horizontal="center"/>
    </xf>
    <xf numFmtId="10" fontId="0" fillId="4" borderId="0" xfId="0" applyNumberFormat="1" applyFill="1" applyAlignment="1" applyProtection="1">
      <alignment vertical="top"/>
      <protection locked="0"/>
    </xf>
    <xf numFmtId="9" fontId="0" fillId="4" borderId="0" xfId="0" applyNumberFormat="1" applyFill="1" applyAlignment="1" applyProtection="1">
      <alignment vertical="top"/>
      <protection locked="0"/>
    </xf>
    <xf numFmtId="10" fontId="0" fillId="4" borderId="0" xfId="0" applyNumberFormat="1" applyFill="1" applyAlignment="1" applyProtection="1">
      <alignment horizontal="center" vertical="top"/>
      <protection locked="0"/>
    </xf>
    <xf numFmtId="9" fontId="0" fillId="4" borderId="0" xfId="0" applyNumberFormat="1" applyFill="1" applyAlignment="1" applyProtection="1">
      <alignment horizontal="center" vertical="top"/>
      <protection locked="0"/>
    </xf>
    <xf numFmtId="10" fontId="0" fillId="4" borderId="0" xfId="0" applyNumberFormat="1" applyFill="1" applyAlignment="1" applyProtection="1">
      <alignment horizontal="right" vertical="top"/>
      <protection locked="0"/>
    </xf>
  </cellXfs>
  <cellStyles count="3">
    <cellStyle name="Millares [0]" xfId="1" builtinId="6"/>
    <cellStyle name="Millares [0] 2" xfId="2" xr:uid="{2A27E845-1526-4B69-899E-F92FF6EDA9C9}"/>
    <cellStyle name="Normal" xfId="0" builtinId="0"/>
  </cellStyles>
  <dxfs count="126"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indent="0" justifyLastLine="0" shrinkToFit="0" readingOrder="0"/>
    </dxf>
    <dxf>
      <numFmt numFmtId="33" formatCode="_ * #,##0_ ;_ * \-#,##0_ ;_ * &quot;-&quot;_ ;_ @_ 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z val="10"/>
        <name val="Arial"/>
        <family val="2"/>
        <scheme val="none"/>
      </font>
      <numFmt numFmtId="33" formatCode="_ * #,##0_ ;_ * \-#,##0_ ;_ * &quot;-&quot;_ ;_ @_ 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1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5" formatCode="&quot;$&quot;#,##0"/>
      <alignment horizontal="left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3" formatCode="#,##0"/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theme="9" tint="0.59999389629810485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9" tint="0.59999389629810485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9" tint="0.59999389629810485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 style="thin">
          <color theme="4"/>
        </right>
        <top style="thin">
          <color theme="4"/>
        </top>
        <bottom/>
        <vertical/>
        <horizontal/>
      </border>
    </dxf>
    <dxf>
      <font>
        <color rgb="FF000000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1"/>
      <border diagonalUp="0" diagonalDown="0" outline="0">
        <left/>
        <right/>
        <top style="thin">
          <color theme="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top style="thin">
          <color auto="1"/>
        </top>
        <bottom style="thin">
          <color theme="4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1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vertical="top" textRotation="0" wrapText="0" indent="0" justifyLastLine="0" shrinkToFit="0"/>
      <protection locked="0" hidden="0"/>
    </dxf>
    <dxf>
      <fill>
        <patternFill patternType="solid">
          <fgColor indexed="64"/>
          <bgColor theme="0" tint="-0.14999847407452621"/>
        </patternFill>
      </fill>
      <alignment vertical="top" textRotation="0" wrapText="0" indent="0" justifyLastLine="0" shrinkToFit="0"/>
    </dxf>
    <dxf>
      <fill>
        <patternFill patternType="solid">
          <fgColor indexed="64"/>
          <bgColor theme="4" tint="0.79998168889431442"/>
        </patternFill>
      </fill>
      <alignment vertical="top" textRotation="0" wrapText="0" indent="0" justifyLastLine="0" shrinkToFit="0"/>
      <protection locked="0" hidden="0"/>
    </dxf>
    <dxf>
      <fill>
        <patternFill patternType="solid">
          <fgColor indexed="64"/>
          <bgColor theme="0" tint="-0.14999847407452621"/>
        </patternFill>
      </fill>
      <alignment vertical="top" textRotation="0" wrapText="0" indent="0" justifyLastLine="0" shrinkToFit="0"/>
    </dxf>
    <dxf>
      <fill>
        <patternFill patternType="solid">
          <fgColor indexed="64"/>
          <bgColor theme="4" tint="0.79998168889431442"/>
        </patternFill>
      </fill>
      <alignment vertical="top" textRotation="0" wrapText="0" indent="0" justifyLastLine="0" shrinkToFit="0"/>
      <protection locked="0" hidden="0"/>
    </dxf>
    <dxf>
      <fill>
        <patternFill patternType="solid">
          <fgColor indexed="64"/>
          <bgColor theme="0" tint="-0.14999847407452621"/>
        </patternFill>
      </fill>
      <alignment vertical="top" textRotation="0" wrapText="0" indent="0" justifyLastLine="0" shrinkToFit="0"/>
    </dxf>
    <dxf>
      <fill>
        <patternFill patternType="solid">
          <fgColor indexed="64"/>
          <bgColor theme="4" tint="0.79998168889431442"/>
        </patternFill>
      </fill>
      <alignment vertical="top" textRotation="0" wrapText="0" indent="0" justifyLastLine="0" shrinkToFit="0"/>
      <protection locked="0" hidden="0"/>
    </dxf>
    <dxf>
      <fill>
        <patternFill patternType="solid">
          <fgColor indexed="64"/>
          <bgColor theme="0" tint="-0.14999847407452621"/>
        </patternFill>
      </fill>
      <alignment vertical="top" textRotation="0" wrapText="0" indent="0" justifyLastLine="0" shrinkToFit="0"/>
    </dxf>
    <dxf>
      <fill>
        <patternFill patternType="solid">
          <fgColor indexed="64"/>
          <bgColor theme="4" tint="0.79998168889431442"/>
        </patternFill>
      </fill>
      <alignment vertical="top" textRotation="0" wrapText="0" indent="0" justifyLastLine="0" shrinkToFit="0"/>
      <protection locked="0" hidden="0"/>
    </dxf>
    <dxf>
      <fill>
        <patternFill patternType="solid">
          <fgColor indexed="64"/>
          <bgColor theme="0" tint="-0.14999847407452621"/>
        </patternFill>
      </fill>
      <alignment vertical="top" textRotation="0" wrapText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top" textRotation="0" wrapText="0" indent="0" justifyLastLine="0" shrinkToFit="0" readingOrder="0"/>
      <protection locked="0" hidden="0"/>
    </dxf>
    <dxf>
      <alignment vertical="top" textRotation="0" wrapText="0" indent="0" justifyLastLine="0" shrinkToFit="0"/>
    </dxf>
    <dxf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center" vertical="top" textRotation="0" wrapText="0" indent="0" justifyLastLine="0" shrinkToFit="0" readingOrder="0"/>
      <protection locked="0" hidden="0"/>
    </dxf>
    <dxf>
      <fill>
        <patternFill patternType="solid">
          <fgColor indexed="64"/>
          <bgColor theme="4" tint="0.79998168889431442"/>
        </patternFill>
      </fill>
      <alignment horizontal="center" vertical="top" textRotation="0" wrapText="0" indent="0" justifyLastLine="0" shrinkToFit="0" readingOrder="0"/>
      <protection locked="0" hidden="0"/>
    </dxf>
    <dxf>
      <alignment vertical="top" textRotation="0" wrapText="0" indent="0" justifyLastLine="0" shrinkToFit="0"/>
    </dxf>
    <dxf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center" vertical="top" textRotation="0" wrapText="0" indent="0" justifyLastLine="0" shrinkToFit="0" readingOrder="0"/>
      <protection locked="0" hidden="0"/>
    </dxf>
    <dxf>
      <fill>
        <patternFill patternType="solid">
          <fgColor indexed="64"/>
          <bgColor theme="4" tint="0.79998168889431442"/>
        </patternFill>
      </fill>
      <alignment horizontal="center" vertical="top" textRotation="0" wrapText="0" indent="0" justifyLastLine="0" shrinkToFit="0" readingOrder="0"/>
      <protection locked="0" hidden="0"/>
    </dxf>
    <dxf>
      <alignment vertical="top" textRotation="0" wrapText="0" indent="0" justifyLastLine="0" shrinkToFit="0"/>
    </dxf>
    <dxf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numFmt numFmtId="1" formatCode="0"/>
      <fill>
        <patternFill patternType="solid">
          <fgColor indexed="64"/>
          <bgColor theme="4" tint="0.79998168889431442"/>
        </patternFill>
      </fill>
      <alignment horizontal="center" vertical="top" textRotation="0" wrapText="0" indent="0" justifyLastLine="0" shrinkToFit="0" readingOrder="0"/>
      <protection locked="0" hidden="0"/>
    </dxf>
    <dxf>
      <numFmt numFmtId="1" formatCode="0"/>
      <fill>
        <patternFill patternType="solid">
          <fgColor indexed="64"/>
          <bgColor theme="4" tint="0.79998168889431442"/>
        </patternFill>
      </fill>
      <alignment horizontal="center" vertical="top" textRotation="0" wrapText="0" indent="0" justifyLastLine="0" shrinkToFit="0" readingOrder="0"/>
      <protection locked="0" hidden="0"/>
    </dxf>
    <dxf>
      <numFmt numFmtId="166" formatCode="0.0%"/>
      <alignment horizontal="center" vertical="top" textRotation="0" wrapText="0" indent="0" justifyLastLine="0" shrinkToFit="0" readingOrder="0"/>
      <protection locked="1" hidden="0"/>
    </dxf>
    <dxf>
      <numFmt numFmtId="0" formatCode="General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1"/>
    </dxf>
    <dxf>
      <fill>
        <patternFill patternType="solid">
          <fgColor indexed="64"/>
          <bgColor theme="8" tint="0.79998168889431442"/>
        </patternFill>
      </fill>
      <alignment horizontal="center" vertical="top" textRotation="0" wrapText="0" indent="0" justifyLastLine="0" shrinkToFit="0" readingOrder="0"/>
      <protection locked="0" hidden="0"/>
    </dxf>
    <dxf>
      <fill>
        <patternFill patternType="solid">
          <fgColor indexed="64"/>
          <bgColor theme="8" tint="0.79998168889431442"/>
        </patternFill>
      </fill>
      <alignment horizontal="center" vertical="top" textRotation="0" wrapText="0" indent="0" justifyLastLine="0" shrinkToFit="0" readingOrder="0"/>
      <protection locked="0" hidden="0"/>
    </dxf>
    <dxf>
      <border outline="0">
        <top style="thin">
          <color auto="1"/>
        </top>
      </border>
    </dxf>
    <dxf>
      <fill>
        <patternFill patternType="solid">
          <fgColor rgb="FF000000"/>
          <bgColor rgb="FFDCE6F1"/>
        </patternFill>
      </fill>
      <alignment vertical="top" textRotation="0" wrapText="0" indent="0" justifyLastLine="0" shrinkToFit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1" defaultTableStyle="TableStyleMedium9" defaultPivotStyle="PivotStyleLight16">
    <tableStyle name="Table Style 1" pivot="0" count="0" xr9:uid="{59C8EB6D-7296-4404-A742-E0001497017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825712</xdr:colOff>
      <xdr:row>3</xdr:row>
      <xdr:rowOff>10583</xdr:rowOff>
    </xdr:from>
    <xdr:to>
      <xdr:col>8</xdr:col>
      <xdr:colOff>465772</xdr:colOff>
      <xdr:row>23</xdr:row>
      <xdr:rowOff>12250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F35405B-EC16-4D4E-962B-A03D8BB1A85D}"/>
            </a:ext>
          </a:extLst>
        </xdr:cNvPr>
        <xdr:cNvSpPr txBox="1"/>
      </xdr:nvSpPr>
      <xdr:spPr>
        <a:xfrm>
          <a:off x="825712" y="550333"/>
          <a:ext cx="14403810" cy="360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/>
            <a:t>Update Forecast 3+9</a:t>
          </a:r>
          <a:r>
            <a:rPr lang="en-US" sz="3200" baseline="0"/>
            <a:t> </a:t>
          </a:r>
          <a:r>
            <a:rPr lang="en-US" sz="3200"/>
            <a:t>in April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787400</xdr:colOff>
      <xdr:row>3</xdr:row>
      <xdr:rowOff>8467</xdr:rowOff>
    </xdr:from>
    <xdr:to>
      <xdr:col>7</xdr:col>
      <xdr:colOff>0</xdr:colOff>
      <xdr:row>23</xdr:row>
      <xdr:rowOff>10134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A8E3A29-0401-416B-A000-2EBC5AE5972E}"/>
            </a:ext>
          </a:extLst>
        </xdr:cNvPr>
        <xdr:cNvSpPr txBox="1"/>
      </xdr:nvSpPr>
      <xdr:spPr>
        <a:xfrm>
          <a:off x="787400" y="548217"/>
          <a:ext cx="14400000" cy="360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/>
            <a:t>Update Forecast 6+6</a:t>
          </a:r>
          <a:r>
            <a:rPr lang="en-US" sz="3200" baseline="0"/>
            <a:t> </a:t>
          </a:r>
          <a:r>
            <a:rPr lang="en-US" sz="3200"/>
            <a:t>in July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830574</xdr:colOff>
      <xdr:row>2</xdr:row>
      <xdr:rowOff>179070</xdr:rowOff>
    </xdr:from>
    <xdr:to>
      <xdr:col>7</xdr:col>
      <xdr:colOff>424914</xdr:colOff>
      <xdr:row>23</xdr:row>
      <xdr:rowOff>1455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03DE214-CD88-4585-8978-0CD765E3172C}"/>
            </a:ext>
          </a:extLst>
        </xdr:cNvPr>
        <xdr:cNvSpPr txBox="1"/>
      </xdr:nvSpPr>
      <xdr:spPr>
        <a:xfrm>
          <a:off x="830574" y="541020"/>
          <a:ext cx="14396190" cy="362286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/>
            <a:t>Update Forecast 9+3</a:t>
          </a:r>
          <a:r>
            <a:rPr lang="en-US" sz="3200" baseline="0"/>
            <a:t> </a:t>
          </a:r>
          <a:r>
            <a:rPr lang="en-US" sz="3200"/>
            <a:t>in October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guiar, Gabriela" refreshedDate="45362.710796180552" createdVersion="6" refreshedVersion="6" minRefreshableVersion="3" recordCount="162" xr:uid="{71CFDC7D-C2E1-4EBD-9B18-C5DB4579E3DD}">
  <cacheSource type="worksheet">
    <worksheetSource name="Clients"/>
  </cacheSource>
  <cacheFields count="8">
    <cacheField name="Client_Name" numFmtId="0">
      <sharedItems/>
    </cacheField>
    <cacheField name="Client_Code" numFmtId="0">
      <sharedItems containsSemiMixedTypes="0" containsString="0" containsNumber="1" containsInteger="1" minValue="1" maxValue="2016" count="332">
        <n v="1"/>
        <n v="2"/>
        <n v="1001"/>
        <n v="1002"/>
        <n v="1004"/>
        <n v="1005"/>
        <n v="4"/>
        <n v="5"/>
        <n v="6"/>
        <n v="7"/>
        <n v="8"/>
        <n v="9"/>
        <n v="1006"/>
        <n v="1007"/>
        <n v="1008"/>
        <n v="1009"/>
        <n v="1010"/>
        <n v="1084"/>
        <n v="13"/>
        <n v="14"/>
        <n v="1086"/>
        <n v="15"/>
        <n v="16"/>
        <n v="17"/>
        <n v="18"/>
        <n v="19"/>
        <n v="20"/>
        <n v="1011"/>
        <n v="21"/>
        <n v="1012"/>
        <n v="1013"/>
        <n v="22"/>
        <n v="23"/>
        <n v="24"/>
        <n v="26"/>
        <n v="30"/>
        <n v="31"/>
        <n v="33"/>
        <n v="1014"/>
        <n v="40"/>
        <n v="1015"/>
        <n v="1016"/>
        <n v="1017"/>
        <n v="49"/>
        <n v="1021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52"/>
        <n v="1036"/>
        <n v="1037"/>
        <n v="1038"/>
        <n v="1040"/>
        <n v="1041"/>
        <n v="1043"/>
        <n v="1044"/>
        <n v="1046"/>
        <n v="58"/>
        <n v="1047"/>
        <n v="1048"/>
        <n v="1049"/>
        <n v="1050"/>
        <n v="1051"/>
        <n v="1052"/>
        <n v="1053"/>
        <n v="1054"/>
        <n v="1055"/>
        <n v="1058"/>
        <n v="1059"/>
        <n v="53"/>
        <n v="1060"/>
        <n v="1062"/>
        <n v="1063"/>
        <n v="1070"/>
        <n v="1074"/>
        <n v="1076"/>
        <n v="1083"/>
        <n v="55"/>
        <n v="1085"/>
        <n v="205"/>
        <n v="56"/>
        <n v="187"/>
        <n v="199"/>
        <n v="200"/>
        <n v="1003"/>
        <n v="3"/>
        <n v="10"/>
        <n v="11"/>
        <n v="12"/>
        <n v="25"/>
        <n v="27"/>
        <n v="28"/>
        <n v="32"/>
        <n v="34"/>
        <n v="35"/>
        <n v="36"/>
        <n v="38"/>
        <n v="39"/>
        <n v="41"/>
        <n v="42"/>
        <n v="43"/>
        <n v="45"/>
        <n v="46"/>
        <n v="47"/>
        <n v="1018"/>
        <n v="1019"/>
        <n v="48"/>
        <n v="50"/>
        <n v="51"/>
        <n v="1020"/>
        <n v="1022"/>
        <n v="1039"/>
        <n v="1042"/>
        <n v="1045"/>
        <n v="1056"/>
        <n v="1057"/>
        <n v="1061"/>
        <n v="1064"/>
        <n v="1065"/>
        <n v="1066"/>
        <n v="1067"/>
        <n v="1068"/>
        <n v="1069"/>
        <n v="1071"/>
        <n v="1072"/>
        <n v="1073"/>
        <n v="1075"/>
        <n v="1077"/>
        <n v="1078"/>
        <n v="1079"/>
        <n v="1080"/>
        <n v="1081"/>
        <n v="1082"/>
        <n v="54"/>
        <n v="57"/>
        <n v="203"/>
        <n v="29"/>
        <n v="37"/>
        <n v="44"/>
        <n v="1087"/>
        <n v="213"/>
        <n v="211"/>
        <n v="206"/>
        <n v="207"/>
        <n v="208"/>
        <n v="209"/>
        <n v="210"/>
        <n v="212"/>
        <n v="214"/>
        <n v="1088"/>
        <n v="215"/>
        <n v="216"/>
        <n v="94" u="1"/>
        <n v="174" u="1"/>
        <n v="86" u="1"/>
        <n v="223" u="1"/>
        <n v="158" u="1"/>
        <n v="78" u="1"/>
        <n v="142" u="1"/>
        <n v="70" u="1"/>
        <n v="191" u="1"/>
        <n v="127" u="1"/>
        <n v="63" u="1"/>
        <n v="175" u="1"/>
        <n v="119" u="1"/>
        <n v="59" u="1"/>
        <n v="224" u="1"/>
        <n v="159" u="1"/>
        <n v="111" u="1"/>
        <n v="143" u="1"/>
        <n v="103" u="1"/>
        <n v="192" u="1"/>
        <n v="95" u="1"/>
        <n v="176" u="1"/>
        <n v="87" u="1"/>
        <n v="225" u="1"/>
        <n v="160" u="1"/>
        <n v="79" u="1"/>
        <n v="144" u="1"/>
        <n v="71" u="1"/>
        <n v="193" u="1"/>
        <n v="128" u="1"/>
        <n v="177" u="1"/>
        <n v="120" u="1"/>
        <n v="226" u="1"/>
        <n v="161" u="1"/>
        <n v="112" u="1"/>
        <n v="145" u="1"/>
        <n v="104" u="1"/>
        <n v="194" u="1"/>
        <n v="129" u="1"/>
        <n v="96" u="1"/>
        <n v="178" u="1"/>
        <n v="88" u="1"/>
        <n v="227" u="1"/>
        <n v="162" u="1"/>
        <n v="80" u="1"/>
        <n v="146" u="1"/>
        <n v="72" u="1"/>
        <n v="195" u="1"/>
        <n v="130" u="1"/>
        <n v="2002" u="1"/>
        <n v="64" u="1"/>
        <n v="179" u="1"/>
        <n v="2004" u="1"/>
        <n v="121" u="1"/>
        <n v="60" u="1"/>
        <n v="228" u="1"/>
        <n v="163" u="1"/>
        <n v="2006" u="1"/>
        <n v="113" u="1"/>
        <n v="147" u="1"/>
        <n v="2008" u="1"/>
        <n v="105" u="1"/>
        <n v="196" u="1"/>
        <n v="131" u="1"/>
        <n v="2010" u="1"/>
        <n v="97" u="1"/>
        <n v="180" u="1"/>
        <n v="2012" u="1"/>
        <n v="89" u="1"/>
        <n v="164" u="1"/>
        <n v="2014" u="1"/>
        <n v="81" u="1"/>
        <n v="148" u="1"/>
        <n v="2016" u="1"/>
        <n v="73" u="1"/>
        <n v="197" u="1"/>
        <n v="132" u="1"/>
        <n v="65" u="1"/>
        <n v="181" u="1"/>
        <n v="122" u="1"/>
        <n v="165" u="1"/>
        <n v="114" u="1"/>
        <n v="149" u="1"/>
        <n v="106" u="1"/>
        <n v="198" u="1"/>
        <n v="133" u="1"/>
        <n v="98" u="1"/>
        <n v="182" u="1"/>
        <n v="90" u="1"/>
        <n v="166" u="1"/>
        <n v="82" u="1"/>
        <n v="150" u="1"/>
        <n v="74" u="1"/>
        <n v="134" u="1"/>
        <n v="66" u="1"/>
        <n v="183" u="1"/>
        <n v="123" u="1"/>
        <n v="61" u="1"/>
        <n v="167" u="1"/>
        <n v="115" u="1"/>
        <n v="151" u="1"/>
        <n v="107" u="1"/>
        <n v="135" u="1"/>
        <n v="99" u="1"/>
        <n v="184" u="1"/>
        <n v="91" u="1"/>
        <n v="168" u="1"/>
        <n v="83" u="1"/>
        <n v="217" u="1"/>
        <n v="152" u="1"/>
        <n v="75" u="1"/>
        <n v="201" u="1"/>
        <n v="136" u="1"/>
        <n v="67" u="1"/>
        <n v="185" u="1"/>
        <n v="124" u="1"/>
        <n v="169" u="1"/>
        <n v="116" u="1"/>
        <n v="218" u="1"/>
        <n v="153" u="1"/>
        <n v="108" u="1"/>
        <n v="202" u="1"/>
        <n v="137" u="1"/>
        <n v="100" u="1"/>
        <n v="186" u="1"/>
        <n v="92" u="1"/>
        <n v="170" u="1"/>
        <n v="84" u="1"/>
        <n v="219" u="1"/>
        <n v="154" u="1"/>
        <n v="76" u="1"/>
        <n v="138" u="1"/>
        <n v="2001" u="1"/>
        <n v="68" u="1"/>
        <n v="2003" u="1"/>
        <n v="125" u="1"/>
        <n v="62" u="1"/>
        <n v="171" u="1"/>
        <n v="2005" u="1"/>
        <n v="117" u="1"/>
        <n v="220" u="1"/>
        <n v="155" u="1"/>
        <n v="2007" u="1"/>
        <n v="109" u="1"/>
        <n v="204" u="1"/>
        <n v="139" u="1"/>
        <n v="2009" u="1"/>
        <n v="101" u="1"/>
        <n v="188" u="1"/>
        <n v="2011" u="1"/>
        <n v="93" u="1"/>
        <n v="172" u="1"/>
        <n v="2013" u="1"/>
        <n v="85" u="1"/>
        <n v="221" u="1"/>
        <n v="156" u="1"/>
        <n v="2015" u="1"/>
        <n v="77" u="1"/>
        <n v="140" u="1"/>
        <n v="69" u="1"/>
        <n v="189" u="1"/>
        <n v="126" u="1"/>
        <n v="173" u="1"/>
        <n v="118" u="1"/>
        <n v="222" u="1"/>
        <n v="157" u="1"/>
        <n v="110" u="1"/>
        <n v="141" u="1"/>
        <n v="102" u="1"/>
        <n v="190" u="1"/>
      </sharedItems>
    </cacheField>
    <cacheField name="Group" numFmtId="0">
      <sharedItems/>
    </cacheField>
    <cacheField name="GroupCode" numFmtId="0">
      <sharedItems containsSemiMixedTypes="0" containsString="0" containsNumber="1" minValue="0.99999999999999978" maxValue="153"/>
    </cacheField>
    <cacheField name="Segment" numFmtId="0">
      <sharedItems containsBlank="1"/>
    </cacheField>
    <cacheField name="Client_Type" numFmtId="0">
      <sharedItems containsBlank="1"/>
    </cacheField>
    <cacheField name="Operation_Type" numFmtId="0">
      <sharedItems containsNonDate="0" containsString="0" containsBlank="1"/>
    </cacheField>
    <cacheField name="Facility" numFmtId="0">
      <sharedItems containsBlank="1" count="4">
        <s v="Quilicura"/>
        <s v="Buin"/>
        <m u="1"/>
        <s v="Medelli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2">
  <r>
    <s v="AGRICOLA ARIZTIA"/>
    <x v="0"/>
    <s v="AGRICOLA ARIZTIA"/>
    <n v="0.99999999999999978"/>
    <s v="Protein"/>
    <s v="Regular"/>
    <m/>
    <x v="0"/>
  </r>
  <r>
    <s v="TECNOLOGIA Y ALIMENTOS"/>
    <x v="1"/>
    <s v="AGRICOLA ARIZTIA"/>
    <n v="0.99999999999999978"/>
    <s v="Protein"/>
    <s v="Regular"/>
    <m/>
    <x v="0"/>
  </r>
  <r>
    <s v="AGRÍCOLA TARAPACÁ"/>
    <x v="2"/>
    <s v="AGRICOLA ARIZTIA"/>
    <n v="0.99999999999999978"/>
    <s v="Protein"/>
    <s v="Regular"/>
    <m/>
    <x v="1"/>
  </r>
  <r>
    <s v="AGROINDUSTRIAL EL PAICO"/>
    <x v="3"/>
    <s v="AGRICOLA ARIZTIA"/>
    <n v="0.99999999999999978"/>
    <s v="Protein"/>
    <s v="Regular"/>
    <m/>
    <x v="1"/>
  </r>
  <r>
    <s v="ARIZTÍA"/>
    <x v="4"/>
    <s v="AGRICOLA ARIZTIA"/>
    <n v="0.99999999999999978"/>
    <s v="Protein"/>
    <s v="Regular"/>
    <m/>
    <x v="1"/>
  </r>
  <r>
    <s v="VALLE VERDE"/>
    <x v="5"/>
    <s v="AGRICOLA ARIZTIA"/>
    <n v="0.99999999999999978"/>
    <s v="Dairy"/>
    <s v="Regular"/>
    <m/>
    <x v="1"/>
  </r>
  <r>
    <s v="AGROSUPER COMERCIAL"/>
    <x v="6"/>
    <s v="AGROSUPER"/>
    <n v="2.9999999999999987"/>
    <s v="Protein"/>
    <s v="Regular"/>
    <m/>
    <x v="0"/>
  </r>
  <r>
    <s v="ELABORADORA DOÑIHUE"/>
    <x v="7"/>
    <s v="AGROSUPER"/>
    <n v="2.9999999999999987"/>
    <s v="Protein"/>
    <s v="Regular"/>
    <m/>
    <x v="0"/>
  </r>
  <r>
    <s v="FAENADORA LO MIRANDA"/>
    <x v="8"/>
    <s v="AGROSUPER"/>
    <n v="2.9999999999999987"/>
    <s v="Protein"/>
    <s v="Regular"/>
    <m/>
    <x v="0"/>
  </r>
  <r>
    <s v="FAENADORA SAN VICENTE"/>
    <x v="9"/>
    <s v="AGROSUPER"/>
    <n v="2.9999999999999987"/>
    <s v="Protein"/>
    <s v="Regular"/>
    <m/>
    <x v="0"/>
  </r>
  <r>
    <s v="SOPRAVAL"/>
    <x v="10"/>
    <s v="AGROSUPER"/>
    <n v="2.9999999999999987"/>
    <s v="Protein"/>
    <s v="Regular"/>
    <m/>
    <x v="0"/>
  </r>
  <r>
    <s v="PROCESADORA DE ALIMENTOS DEL SUR"/>
    <x v="11"/>
    <s v="AGROSUPER"/>
    <n v="2.9999999999999987"/>
    <s v="Protein"/>
    <s v="Regular"/>
    <m/>
    <x v="0"/>
  </r>
  <r>
    <s v="AGROSUPER"/>
    <x v="12"/>
    <s v="AGROSUPER"/>
    <n v="2.9999999999999987"/>
    <s v="Protein"/>
    <s v="Regular"/>
    <m/>
    <x v="1"/>
  </r>
  <r>
    <s v="SOPRAVAL"/>
    <x v="13"/>
    <s v="AGROSUPER"/>
    <n v="2.9999999999999987"/>
    <s v="Protein"/>
    <s v="Regular"/>
    <m/>
    <x v="1"/>
  </r>
  <r>
    <s v="SUPER LO MIRANDA"/>
    <x v="14"/>
    <s v="AGROSUPER"/>
    <n v="2.9999999999999987"/>
    <s v="Protein"/>
    <s v="Regular"/>
    <m/>
    <x v="1"/>
  </r>
  <r>
    <s v="SUPER ROSARIO"/>
    <x v="15"/>
    <s v="AGROSUPER"/>
    <n v="2.9999999999999987"/>
    <s v="Protein"/>
    <s v="Regular"/>
    <m/>
    <x v="1"/>
  </r>
  <r>
    <s v="SUPER SAN VICENTE"/>
    <x v="16"/>
    <s v="AGROSUPER"/>
    <n v="2.9999999999999987"/>
    <s v="Protein"/>
    <s v="Regular"/>
    <m/>
    <x v="1"/>
  </r>
  <r>
    <s v="FAENADORA ROSARIO"/>
    <x v="17"/>
    <s v="AGROSUPER"/>
    <n v="3"/>
    <s v="Protein"/>
    <s v="Regular"/>
    <m/>
    <x v="1"/>
  </r>
  <r>
    <s v="BIDFOOD"/>
    <x v="18"/>
    <s v="BIDFOOD"/>
    <n v="7.0000000000000018"/>
    <s v="Protein"/>
    <s v="Regular"/>
    <m/>
    <x v="0"/>
  </r>
  <r>
    <s v="CIAL ALIMENTOS"/>
    <x v="19"/>
    <s v="CIAL ALIMENTOS"/>
    <n v="8.0000000000000018"/>
    <s v="Protein"/>
    <s v="Regular"/>
    <m/>
    <x v="0"/>
  </r>
  <r>
    <s v="COEXCA"/>
    <x v="20"/>
    <s v="COEXCA"/>
    <n v="9"/>
    <s v="Protein"/>
    <s v="Regular"/>
    <m/>
    <x v="1"/>
  </r>
  <r>
    <s v="COEXCA"/>
    <x v="21"/>
    <s v="COEXCA"/>
    <n v="9.0000000000000107"/>
    <s v="Protein"/>
    <s v="Regular"/>
    <m/>
    <x v="0"/>
  </r>
  <r>
    <s v="COMAFRI"/>
    <x v="22"/>
    <s v="COMAFRI"/>
    <n v="10.000000000000005"/>
    <s v="Protein"/>
    <s v="Regular"/>
    <m/>
    <x v="0"/>
  </r>
  <r>
    <s v="COMERCIAL CASTRO"/>
    <x v="23"/>
    <s v="COMERCIAL CASTRO"/>
    <n v="11.000000000000005"/>
    <s v="Vegetables"/>
    <s v="Regular"/>
    <m/>
    <x v="0"/>
  </r>
  <r>
    <s v="COMERCIAL FRIVAR"/>
    <x v="24"/>
    <s v="COMERCIAL FRIVAR"/>
    <n v="12.000000000000005"/>
    <s v="Protein"/>
    <s v="Regular"/>
    <m/>
    <x v="0"/>
  </r>
  <r>
    <s v="COMERCIAL LAS ORQUIDEAS"/>
    <x v="25"/>
    <s v="COMERCIAL LAS ORQUIDEAS"/>
    <n v="13.000000000000005"/>
    <s v="Fruits"/>
    <s v="Regular"/>
    <m/>
    <x v="0"/>
  </r>
  <r>
    <s v="COMERCIAL LAS TORRES"/>
    <x v="26"/>
    <s v="COMERCIAL LAS TORRES"/>
    <n v="14.000000000000005"/>
    <s v="Protein"/>
    <s v="Regular"/>
    <m/>
    <x v="0"/>
  </r>
  <r>
    <s v="COMERCIAL TORRES"/>
    <x v="27"/>
    <s v="COMERCIAL LAS TORRES"/>
    <n v="14.000000000000005"/>
    <s v="Protein"/>
    <s v="Regular"/>
    <m/>
    <x v="1"/>
  </r>
  <r>
    <s v="COMERCIAL MAXAGRO"/>
    <x v="28"/>
    <s v="COMERCIAL MAXAGRO"/>
    <n v="15.000000000000007"/>
    <s v="Protein"/>
    <s v="Regular"/>
    <m/>
    <x v="0"/>
  </r>
  <r>
    <s v="COMERCIAL MAXAGRO"/>
    <x v="29"/>
    <s v="COMERCIAL MAXAGRO"/>
    <n v="15.000000000000007"/>
    <s v="Fruits"/>
    <s v="Regular"/>
    <m/>
    <x v="1"/>
  </r>
  <r>
    <s v="DISTRIBUIDORA MAXCERDO"/>
    <x v="30"/>
    <s v="COMERCIAL MAXAGRO"/>
    <n v="15.000000000000007"/>
    <s v="Protein"/>
    <s v="Regular"/>
    <m/>
    <x v="1"/>
  </r>
  <r>
    <s v="COMERCIALIZADORA GLOBAL PRODUCTS"/>
    <x v="31"/>
    <s v="COMERCIALIZADORA GLOBAL PRODUCTS"/>
    <n v="16.000000000000007"/>
    <s v="Food Service"/>
    <s v="Regular"/>
    <m/>
    <x v="0"/>
  </r>
  <r>
    <s v="GLOBAL PROTEIN"/>
    <x v="32"/>
    <s v="GLOBAL PROTEIN"/>
    <n v="16.999999999999989"/>
    <s v="Protein"/>
    <s v="Regular"/>
    <m/>
    <x v="0"/>
  </r>
  <r>
    <s v="GRANAROLO"/>
    <x v="33"/>
    <s v="GRANAROLO"/>
    <n v="17.999999999999986"/>
    <s v="Dairy"/>
    <s v="Regular"/>
    <m/>
    <x v="0"/>
  </r>
  <r>
    <s v="IMPORT.Y COMERC.PINO HACHADO L"/>
    <x v="34"/>
    <s v="IMPORT.Y COMERC.PINO HACHADO L"/>
    <n v="19.999999999999982"/>
    <s v="Protein"/>
    <s v="Regular"/>
    <m/>
    <x v="0"/>
  </r>
  <r>
    <s v="KARMAC"/>
    <x v="35"/>
    <s v="KARMAC"/>
    <n v="23.999999999999982"/>
    <s v="Protein"/>
    <s v="Regular"/>
    <m/>
    <x v="0"/>
  </r>
  <r>
    <s v="LACTALIS"/>
    <x v="36"/>
    <s v="LACTALIS"/>
    <n v="24.999999999999982"/>
    <s v="Dairy"/>
    <s v="Regular"/>
    <m/>
    <x v="0"/>
  </r>
  <r>
    <s v="MINERVA"/>
    <x v="37"/>
    <s v="MINERVA"/>
    <n v="26.999999999999982"/>
    <s v="Protein"/>
    <s v="Regular"/>
    <m/>
    <x v="0"/>
  </r>
  <r>
    <s v="MINERVA"/>
    <x v="38"/>
    <s v="MINERVA"/>
    <n v="26.999999999999982"/>
    <s v="Protein"/>
    <s v="Regular"/>
    <m/>
    <x v="1"/>
  </r>
  <r>
    <s v="SADIA"/>
    <x v="39"/>
    <s v="SADIA"/>
    <n v="34.000000000000043"/>
    <s v="Protein"/>
    <s v="Regular"/>
    <m/>
    <x v="0"/>
  </r>
  <r>
    <s v="SADIA"/>
    <x v="40"/>
    <s v="SADIA"/>
    <n v="34.000000000000043"/>
    <s v="Protein"/>
    <s v="Regular"/>
    <m/>
    <x v="1"/>
  </r>
  <r>
    <s v="UKITCHEN"/>
    <x v="41"/>
    <s v="UKITCHEN"/>
    <n v="40.000000000000057"/>
    <s v="Protein"/>
    <s v="Regular"/>
    <m/>
    <x v="1"/>
  </r>
  <r>
    <s v="INVERSIONES FIORDOS PATAGONICOS"/>
    <x v="42"/>
    <s v="UKITCHEN"/>
    <n v="40.000000000000057"/>
    <s v="Dairy"/>
    <s v="Regular"/>
    <m/>
    <x v="1"/>
  </r>
  <r>
    <s v="WALMART"/>
    <x v="43"/>
    <s v="WALMART"/>
    <n v="43.000000000000057"/>
    <s v="Retail"/>
    <s v="Regular"/>
    <m/>
    <x v="0"/>
  </r>
  <r>
    <s v="AGRICOLA MOLLENDO"/>
    <x v="44"/>
    <s v="AGRICOLA MOLLENDO"/>
    <n v="46.000000000000057"/>
    <s v="Protein"/>
    <s v="Regular"/>
    <m/>
    <x v="1"/>
  </r>
  <r>
    <s v="CARNES OLY"/>
    <x v="45"/>
    <s v="CARNES OLY"/>
    <n v="48.000000000000057"/>
    <s v="Protein"/>
    <s v="Regular"/>
    <m/>
    <x v="1"/>
  </r>
  <r>
    <s v="CERRILLOS"/>
    <x v="46"/>
    <s v="CERRILLOS"/>
    <n v="49.000000000000057"/>
    <s v="Protein"/>
    <s v="Regular"/>
    <m/>
    <x v="1"/>
  </r>
  <r>
    <s v="COM E INV SANTO DOMINGO"/>
    <x v="47"/>
    <s v="COM E INV SANTO DOMINGO"/>
    <n v="50.000000000000057"/>
    <s v="Food Industry"/>
    <s v="Regular"/>
    <m/>
    <x v="1"/>
  </r>
  <r>
    <s v="COM. E INV. STO. DOMINGO"/>
    <x v="48"/>
    <s v="COM E INV SANTO DOMINGO"/>
    <n v="50.000000000000057"/>
    <s v="Food Industry"/>
    <s v="Regular"/>
    <m/>
    <x v="1"/>
  </r>
  <r>
    <s v="COMERCIAL DOLLINCO"/>
    <x v="49"/>
    <s v="COMERCIAL DOLLINCO"/>
    <n v="51.000000000000057"/>
    <s v="Protein"/>
    <s v="Regular"/>
    <m/>
    <x v="1"/>
  </r>
  <r>
    <s v="COMERCIAL TOMENELO"/>
    <x v="50"/>
    <s v="COMERCIAL TOMENELO  "/>
    <n v="52.000000000000057"/>
    <s v="Others"/>
    <s v="Regular"/>
    <m/>
    <x v="1"/>
  </r>
  <r>
    <s v="COMERCIALIZADORA LA FAVORITA LTDA."/>
    <x v="51"/>
    <s v="COMERCIALIZADORA LA FAVORITA LTDA."/>
    <n v="53.000000000000057"/>
    <s v="Protein"/>
    <s v="Regular"/>
    <m/>
    <x v="1"/>
  </r>
  <r>
    <s v="DIANA FOODS"/>
    <x v="52"/>
    <s v="DIANA FOODS"/>
    <n v="54.000000000000057"/>
    <s v="Fruits"/>
    <s v="Regular"/>
    <m/>
    <x v="1"/>
  </r>
  <r>
    <s v="DIANA NATURALS"/>
    <x v="53"/>
    <s v="DIANA FOODS"/>
    <n v="54.000000000000057"/>
    <s v="Fruits"/>
    <s v="Regular"/>
    <m/>
    <x v="1"/>
  </r>
  <r>
    <s v="DIST. DE ALIM. DEL MAR"/>
    <x v="54"/>
    <s v="DIST. DE ALIM. DEL MAR "/>
    <n v="55.000000000000057"/>
    <s v="Seafood"/>
    <s v="Regular"/>
    <m/>
    <x v="1"/>
  </r>
  <r>
    <s v="DISTR DE ALIMENTOS DEL MAR"/>
    <x v="55"/>
    <s v="DIST. DE ALIM. DEL MAR "/>
    <n v="55.000000000000057"/>
    <s v="Seafood"/>
    <s v="Regular"/>
    <m/>
    <x v="1"/>
  </r>
  <r>
    <s v="EMBRIO"/>
    <x v="56"/>
    <s v="EMBRIO"/>
    <n v="56.000000000000057"/>
    <s v="Protein"/>
    <s v="Regular"/>
    <m/>
    <x v="1"/>
  </r>
  <r>
    <s v="EXPORTADORA YAVU"/>
    <x v="57"/>
    <s v="EXPORTADORA YAVÚ"/>
    <n v="57.000000000000057"/>
    <s v="Seafood"/>
    <s v="Regular"/>
    <m/>
    <x v="1"/>
  </r>
  <r>
    <s v="FRIGORIFICO CFC"/>
    <x v="58"/>
    <s v="FRIGORÍFICO CFC"/>
    <n v="58.000000000000064"/>
    <s v="Protein"/>
    <s v="Regular"/>
    <m/>
    <x v="0"/>
  </r>
  <r>
    <s v="FRIGORÍFICO CFC"/>
    <x v="59"/>
    <s v="FRIGORÍFICO CFC"/>
    <n v="58.000000000000064"/>
    <s v="Protein"/>
    <s v="Regular"/>
    <m/>
    <x v="1"/>
  </r>
  <r>
    <s v="FRIGORIFICO CFC"/>
    <x v="60"/>
    <s v="FRIGORÍFICO CFC"/>
    <n v="58.000000000000064"/>
    <s v="Protein"/>
    <s v="Regular"/>
    <m/>
    <x v="1"/>
  </r>
  <r>
    <s v="FRIGOTEMUCO"/>
    <x v="61"/>
    <s v="FRIGOTEMUCO"/>
    <n v="59.000000000000064"/>
    <s v="Protein"/>
    <s v="Regular"/>
    <m/>
    <x v="1"/>
  </r>
  <r>
    <s v="FRIOSUR"/>
    <x v="62"/>
    <s v="FRIOSUR"/>
    <n v="61.000000000000064"/>
    <s v="Seafood"/>
    <s v="Regular"/>
    <m/>
    <x v="1"/>
  </r>
  <r>
    <s v="PESQUERA FRIOSUR"/>
    <x v="63"/>
    <s v="FRIOSUR"/>
    <n v="61.000000000000064"/>
    <s v="Seafood"/>
    <s v="Regular"/>
    <m/>
    <x v="1"/>
  </r>
  <r>
    <s v="FULLMAR"/>
    <x v="64"/>
    <s v="FULLMAR"/>
    <n v="63.000000000000064"/>
    <s v="Seafood"/>
    <s v="Regular"/>
    <m/>
    <x v="1"/>
  </r>
  <r>
    <s v="JBS"/>
    <x v="65"/>
    <s v="JBS"/>
    <n v="64.000000000000057"/>
    <s v="Protein"/>
    <s v="Regular"/>
    <m/>
    <x v="1"/>
  </r>
  <r>
    <s v="MULTIMARES"/>
    <x v="66"/>
    <s v="MULTIMARES"/>
    <n v="66.000000000000014"/>
    <s v="Seafood"/>
    <s v="Regular"/>
    <m/>
    <x v="1"/>
  </r>
  <r>
    <s v="RAPA NUI"/>
    <x v="67"/>
    <s v="RAPA NUI"/>
    <n v="67"/>
    <s v="Seafood"/>
    <s v="Regular"/>
    <m/>
    <x v="0"/>
  </r>
  <r>
    <s v="RAPA NUI"/>
    <x v="68"/>
    <s v="RAPA NUI"/>
    <n v="67.000000000000014"/>
    <s v="Seafood"/>
    <s v="Regular"/>
    <m/>
    <x v="1"/>
  </r>
  <r>
    <s v="RIVERA MAR"/>
    <x v="69"/>
    <s v="RIVERA MAR"/>
    <n v="67.999999999999986"/>
    <s v="Seafood"/>
    <s v="Regular"/>
    <m/>
    <x v="1"/>
  </r>
  <r>
    <s v="SOPROLE"/>
    <x v="70"/>
    <s v="SOPROLE"/>
    <n v="68.999999999999972"/>
    <s v="Dairy"/>
    <s v="Regular"/>
    <m/>
    <x v="1"/>
  </r>
  <r>
    <s v="TAK"/>
    <x v="71"/>
    <s v="TAK"/>
    <n v="69.999999999999972"/>
    <s v="Protein"/>
    <s v="Regular"/>
    <m/>
    <x v="1"/>
  </r>
  <r>
    <s v="TAK S.A."/>
    <x v="72"/>
    <s v="TAK"/>
    <n v="69.999999999999972"/>
    <s v="Protein"/>
    <s v="Regular"/>
    <m/>
    <x v="1"/>
  </r>
  <r>
    <s v="AGRICOLA EL TRANQUERO"/>
    <x v="73"/>
    <s v="AGRICOLA EL TRANQUERO "/>
    <n v="70.999999999999972"/>
    <s v="Others"/>
    <s v="Regular"/>
    <m/>
    <x v="1"/>
  </r>
  <r>
    <s v="AASA PORK"/>
    <x v="74"/>
    <s v="AGRICOLA INDUSTRIAL LO VALLEDOR AASA "/>
    <n v="71.999999999999972"/>
    <s v="Protein"/>
    <s v="Regular"/>
    <m/>
    <x v="1"/>
  </r>
  <r>
    <s v="LO VALLEDOR"/>
    <x v="75"/>
    <s v="AGRICOLA INDUSTRIAL LO VALLEDOR AASA "/>
    <n v="71.999999999999972"/>
    <s v="Protein"/>
    <s v="Regular"/>
    <m/>
    <x v="1"/>
  </r>
  <r>
    <s v="ALIMENTOS PACIFICO"/>
    <x v="76"/>
    <s v="ALIMENTOS PACIFICO "/>
    <n v="72.999999999999972"/>
    <s v="Seafood"/>
    <s v="Regular"/>
    <m/>
    <x v="1"/>
  </r>
  <r>
    <s v="COMERCIALIZADORA INTERANDINA"/>
    <x v="77"/>
    <s v="COMERCIALIZADORA INTERANDINA "/>
    <n v="75.999999999999972"/>
    <s v="Protein"/>
    <s v="Regular"/>
    <m/>
    <x v="1"/>
  </r>
  <r>
    <s v="COMERCIALIZADORA MAHUIDA"/>
    <x v="78"/>
    <s v="COMERCIALIZADORA MAHUIDA "/>
    <n v="76.999999999999972"/>
    <s v="Protein"/>
    <s v="Regular"/>
    <m/>
    <x v="1"/>
  </r>
  <r>
    <s v="GUALLARAUCO"/>
    <x v="79"/>
    <s v="COMERCIALIZADORA NOVAVERDE "/>
    <n v="77.999999999999972"/>
    <s v="Fruits"/>
    <s v="Regular"/>
    <m/>
    <x v="0"/>
  </r>
  <r>
    <s v="GUALLARAUCO"/>
    <x v="80"/>
    <s v="COMERCIALIZADORA NOVAVERDE "/>
    <n v="77.999999999999972"/>
    <s v="Fruits"/>
    <s v="Regular"/>
    <m/>
    <x v="1"/>
  </r>
  <r>
    <s v="DISTRIBUIDORA Y COMERCIALIZADORA RODENBERG"/>
    <x v="81"/>
    <s v="DISTRIBUIDORA Y COMERCIALIZADORA RODENBERG "/>
    <n v="79.999999999999972"/>
    <s v="Dairy"/>
    <s v="Regular"/>
    <m/>
    <x v="1"/>
  </r>
  <r>
    <s v="LACTEOS MATTHEI"/>
    <x v="82"/>
    <s v="DISTRIBUIDORA Y COMERCIALIZADORA RODENBERG "/>
    <n v="79.999999999999972"/>
    <s v="Dairy"/>
    <s v="Regular"/>
    <m/>
    <x v="1"/>
  </r>
  <r>
    <s v="NC INMOBILIARIA"/>
    <x v="83"/>
    <s v="NC INMOBILIARIA"/>
    <n v="86.999999999999972"/>
    <s v="Protein"/>
    <s v="Regular"/>
    <m/>
    <x v="1"/>
  </r>
  <r>
    <s v="RUTA PALLETS"/>
    <x v="84"/>
    <s v="RUTA PALLETS "/>
    <n v="90.999999999999972"/>
    <s v="Others"/>
    <s v="Regular"/>
    <m/>
    <x v="1"/>
  </r>
  <r>
    <s v="SOCIEDAD COMERCIAL RUPANCO"/>
    <x v="85"/>
    <s v="SOCIEDAD COMERCIAL RUPANCO "/>
    <n v="92.999999999999972"/>
    <s v="Others"/>
    <s v="Regular"/>
    <m/>
    <x v="1"/>
  </r>
  <r>
    <s v="FBS FOOD SUPPLY"/>
    <x v="86"/>
    <s v="FBS FOOD SUPPLY"/>
    <n v="100.99999999999997"/>
    <s v="Food Service"/>
    <s v="Regular"/>
    <m/>
    <x v="1"/>
  </r>
  <r>
    <s v="ELCOR"/>
    <x v="87"/>
    <s v="ELCOR"/>
    <n v="101.99999999999997"/>
    <s v="Dairy"/>
    <s v="Regular"/>
    <m/>
    <x v="0"/>
  </r>
  <r>
    <s v="ELCOR"/>
    <x v="88"/>
    <s v="ELCOR"/>
    <n v="101.99999999999997"/>
    <s v="Dairy"/>
    <s v="Regular"/>
    <m/>
    <x v="1"/>
  </r>
  <r>
    <s v="ELCOR"/>
    <x v="89"/>
    <s v="ELCOR"/>
    <n v="102"/>
    <s v="Dairy"/>
    <s v="Regular"/>
    <m/>
    <x v="0"/>
  </r>
  <r>
    <s v="ALIACE (ALIMENTOS Y ACEITES)"/>
    <x v="90"/>
    <s v="ALIACE (ALIMENTOS Y ACEITES)"/>
    <n v="118.99999999999997"/>
    <s v="Vegetables"/>
    <s v="Regular"/>
    <m/>
    <x v="0"/>
  </r>
  <r>
    <s v="FOURPOPE"/>
    <x v="91"/>
    <s v="FOURPOPE "/>
    <n v="129"/>
    <s v="Vegetables"/>
    <s v="Regular"/>
    <m/>
    <x v="0"/>
  </r>
  <r>
    <s v="AGROCOMERCIAL CODIGUA"/>
    <x v="92"/>
    <s v="AGROCOMERCIAL CODIGUA"/>
    <n v="141"/>
    <s v="Dairy"/>
    <s v="Regular"/>
    <m/>
    <x v="0"/>
  </r>
  <r>
    <s v="IMP. Y EXP. JOSE MARIA BORY EI"/>
    <x v="93"/>
    <s v="IMP. Y EXP. JOSE MARIA BORY EI"/>
    <n v="142"/>
    <s v="OTHER"/>
    <s v="Regular"/>
    <m/>
    <x v="0"/>
  </r>
  <r>
    <s v="AGROINDUSTRIAS LOMAS COLORADAS LTDA"/>
    <x v="94"/>
    <s v="AGRICOLA ARIZTIA"/>
    <n v="0.99999999999999978"/>
    <s v="Protein"/>
    <s v="Spot"/>
    <m/>
    <x v="1"/>
  </r>
  <r>
    <s v="AGROCOMMERCE"/>
    <x v="95"/>
    <s v="AGROCOMMERCE"/>
    <n v="1.9999999999999996"/>
    <s v="Protein"/>
    <s v="Spot"/>
    <m/>
    <x v="0"/>
  </r>
  <r>
    <s v="ALIMENTOS Y FRUTOS"/>
    <x v="96"/>
    <s v="ALIFRUT"/>
    <n v="3.9999999999999987"/>
    <s v="Vegetables"/>
    <s v="Spot"/>
    <m/>
    <x v="0"/>
  </r>
  <r>
    <s v="ALTAS CUMBRES"/>
    <x v="97"/>
    <s v="ALTAS CUMBRES"/>
    <n v="4.9999999999999991"/>
    <s v="Dairy"/>
    <s v="Spot"/>
    <m/>
    <x v="0"/>
  </r>
  <r>
    <s v="AQUACHILE"/>
    <x v="98"/>
    <s v="AQUACHILE"/>
    <n v="6.0000000000000018"/>
    <s v="Seafood"/>
    <s v="Spot"/>
    <m/>
    <x v="0"/>
  </r>
  <r>
    <s v="GRANJA MARINA TORNAGALEONES"/>
    <x v="99"/>
    <s v="GRANJA MARINA TORNAGALEONES"/>
    <n v="18.999999999999982"/>
    <s v="Seafood"/>
    <s v="Spot"/>
    <m/>
    <x v="0"/>
  </r>
  <r>
    <s v="IMPORTADORA NORTE Y SUR"/>
    <x v="100"/>
    <s v="IMPORTADORA NORTE Y SUR"/>
    <n v="20.999999999999982"/>
    <s v="Protein"/>
    <s v="Spot"/>
    <m/>
    <x v="0"/>
  </r>
  <r>
    <s v="INTERBAKE"/>
    <x v="101"/>
    <s v="INTERBAKE"/>
    <n v="21.999999999999982"/>
    <s v="Food Industry"/>
    <s v="Spot"/>
    <m/>
    <x v="0"/>
  </r>
  <r>
    <s v="LUNIBEN"/>
    <x v="102"/>
    <s v="LUNIBEN"/>
    <n v="25.999999999999982"/>
    <s v="Food Industry"/>
    <s v="Spot"/>
    <m/>
    <x v="0"/>
  </r>
  <r>
    <s v="NESTLE"/>
    <x v="103"/>
    <s v="NESTLE"/>
    <n v="27.999999999999982"/>
    <s v="Others"/>
    <s v="Spot"/>
    <m/>
    <x v="0"/>
  </r>
  <r>
    <s v="ORIZON"/>
    <x v="104"/>
    <s v="ORIZON"/>
    <n v="28.999999999999982"/>
    <s v="Seafood"/>
    <s v="Spot"/>
    <m/>
    <x v="0"/>
  </r>
  <r>
    <s v="OTHER CLIENTS"/>
    <x v="105"/>
    <s v="OTHER CLIENTS"/>
    <n v="29.999999999999982"/>
    <s v="Others"/>
    <s v="Spot"/>
    <m/>
    <x v="0"/>
  </r>
  <r>
    <s v="PRODEA"/>
    <x v="106"/>
    <s v="PRODEA"/>
    <n v="31.999999999999982"/>
    <s v="Protein"/>
    <s v="Spot"/>
    <m/>
    <x v="0"/>
  </r>
  <r>
    <s v="PROMERCO"/>
    <x v="107"/>
    <s v="PROMERCO"/>
    <n v="33.000000000000021"/>
    <s v="Food Service"/>
    <s v="Spot"/>
    <m/>
    <x v="0"/>
  </r>
  <r>
    <s v="SALMONES ANTÁRTICA"/>
    <x v="108"/>
    <s v="SALMONES ANTÁRTICA"/>
    <n v="35.000000000000057"/>
    <s v="Seafood"/>
    <s v="Spot"/>
    <m/>
    <x v="0"/>
  </r>
  <r>
    <s v="SALMONES AYSÉN"/>
    <x v="109"/>
    <s v="SALMONES AYSÉN"/>
    <n v="36.000000000000057"/>
    <s v="Seafood"/>
    <s v="Spot"/>
    <m/>
    <x v="0"/>
  </r>
  <r>
    <s v="SUSARON"/>
    <x v="110"/>
    <s v="SUSARON "/>
    <n v="37.000000000000057"/>
    <s v="Protein"/>
    <s v="Spot"/>
    <m/>
    <x v="0"/>
  </r>
  <r>
    <s v="TRENDY"/>
    <x v="111"/>
    <s v="TRENDY"/>
    <n v="39.000000000000057"/>
    <s v="Others"/>
    <s v="Spot"/>
    <m/>
    <x v="0"/>
  </r>
  <r>
    <s v="VALLE FRIO"/>
    <x v="112"/>
    <s v="VALLE FRIO"/>
    <n v="41.000000000000057"/>
    <s v="Fruits"/>
    <s v="Spot"/>
    <m/>
    <x v="0"/>
  </r>
  <r>
    <s v="NUTRISCO"/>
    <x v="113"/>
    <s v="VALLE FRIO"/>
    <n v="41.000000000000057"/>
    <s v="Fruits"/>
    <s v="Spot"/>
    <m/>
    <x v="0"/>
  </r>
  <r>
    <s v="VALLE FRIO"/>
    <x v="114"/>
    <s v="VALLE FRIO"/>
    <n v="41.000000000000057"/>
    <s v="Fruits"/>
    <s v="Spot"/>
    <m/>
    <x v="1"/>
  </r>
  <r>
    <s v="NUTRISCO CHILE"/>
    <x v="115"/>
    <s v="VALLE FRIO"/>
    <n v="41.000000000000057"/>
    <s v="Fruits"/>
    <s v="Spot"/>
    <m/>
    <x v="1"/>
  </r>
  <r>
    <s v="VITAL JUGOS"/>
    <x v="116"/>
    <s v="VITAL JUGOS"/>
    <n v="42.000000000000057"/>
    <s v="Fruits"/>
    <s v="Spot"/>
    <m/>
    <x v="0"/>
  </r>
  <r>
    <s v="INNOVACION ALIMENTARIA"/>
    <x v="117"/>
    <s v="INNOVACION ALIMENTARIA"/>
    <n v="44.000000000000057"/>
    <s v="Food Service"/>
    <s v="Spot"/>
    <m/>
    <x v="0"/>
  </r>
  <r>
    <s v="INNOVACION ALIMENTARIA"/>
    <x v="118"/>
    <s v="INNOVACION ALIMENTARIA"/>
    <n v="44.000000000000057"/>
    <s v="Food Service"/>
    <s v="Spot"/>
    <m/>
    <x v="0"/>
  </r>
  <r>
    <s v="ACONCAGUA FOODS"/>
    <x v="119"/>
    <s v="ACONCAGUA FOODS"/>
    <n v="45.000000000000057"/>
    <s v="Fruits"/>
    <s v="Spot"/>
    <m/>
    <x v="1"/>
  </r>
  <r>
    <s v="BARRY CALLEBAUT"/>
    <x v="120"/>
    <s v="BARRY CALLEBAUT"/>
    <n v="47.000000000000057"/>
    <s v="Food Industry"/>
    <s v="Spot"/>
    <m/>
    <x v="1"/>
  </r>
  <r>
    <s v="FRIOFORT"/>
    <x v="121"/>
    <s v="FRIOFORT "/>
    <n v="60.000000000000064"/>
    <s v="Others"/>
    <s v="Spot"/>
    <m/>
    <x v="1"/>
  </r>
  <r>
    <s v="FRUTICOLA OLMUE"/>
    <x v="122"/>
    <s v="FRUTICOLA OLMUE"/>
    <n v="62.000000000000064"/>
    <s v="Fruits"/>
    <s v="Spot"/>
    <m/>
    <x v="1"/>
  </r>
  <r>
    <s v="MARFRIG"/>
    <x v="123"/>
    <s v="MARFRIG"/>
    <n v="65.000000000000057"/>
    <s v="Protein"/>
    <s v="Spot"/>
    <m/>
    <x v="1"/>
  </r>
  <r>
    <s v="ANDRES RETAMAL HERNANDEZ"/>
    <x v="124"/>
    <s v="ANDRES RETAMAL HERNANDEZ"/>
    <n v="73.999999999999972"/>
    <s v="Others"/>
    <s v="Spot"/>
    <m/>
    <x v="1"/>
  </r>
  <r>
    <s v="ARRENDAMIENTO DE MAQUINAS ROYAL RENTAL"/>
    <x v="125"/>
    <s v="ARRENDAMIENTO DE MAQUINAS ROYAL RENTAL "/>
    <n v="74.999999999999972"/>
    <s v="Others"/>
    <s v="Spot"/>
    <m/>
    <x v="1"/>
  </r>
  <r>
    <s v="CRISTIAN GUERRA NAVARRETE TRANSPORTE TERRESTRE"/>
    <x v="126"/>
    <s v="CRISTIAN GUERRA NAVARRETE TRANSPORTE TERRESTRE"/>
    <n v="78.999999999999972"/>
    <s v="Others"/>
    <s v="Spot"/>
    <m/>
    <x v="1"/>
  </r>
  <r>
    <s v="EDUCARIS FULL SEGURIDAD INTEGRAL"/>
    <x v="127"/>
    <s v="EDUCARIS FULL SEGURIDAD INTEGRAL "/>
    <n v="80.999999999999972"/>
    <s v="Others"/>
    <s v="Spot"/>
    <m/>
    <x v="1"/>
  </r>
  <r>
    <s v="FABIAN ALFARO GUERRA"/>
    <x v="128"/>
    <s v="FABIAN ALFARO GUERRA"/>
    <n v="81.999999999999972"/>
    <s v="Others"/>
    <s v="Spot"/>
    <m/>
    <x v="1"/>
  </r>
  <r>
    <s v="INNVITA"/>
    <x v="129"/>
    <s v="INNVITA "/>
    <n v="82.999999999999972"/>
    <s v="Others"/>
    <s v="Spot"/>
    <m/>
    <x v="1"/>
  </r>
  <r>
    <s v="MARIA ZAPATA ARREPOL"/>
    <x v="130"/>
    <s v="MARIA ZAPATA ARREPOL"/>
    <n v="83.999999999999972"/>
    <s v="Others"/>
    <s v="Spot"/>
    <m/>
    <x v="1"/>
  </r>
  <r>
    <s v="MARIO LEIVA BARAHONA"/>
    <x v="131"/>
    <s v="MARIO LEIVA BARAHONA"/>
    <n v="84.999999999999972"/>
    <s v="Others"/>
    <s v="Spot"/>
    <m/>
    <x v="1"/>
  </r>
  <r>
    <s v="MARTINEZ Y COMPAÑIA LTDA"/>
    <x v="132"/>
    <s v="MARTINEZ Y COMPAÑIA LTDA"/>
    <n v="85.999999999999972"/>
    <s v="Others"/>
    <s v="Spot"/>
    <m/>
    <x v="1"/>
  </r>
  <r>
    <s v="Otro"/>
    <x v="133"/>
    <s v="Otro"/>
    <n v="87.999999999999972"/>
    <s v="Others"/>
    <s v="Spot"/>
    <m/>
    <x v="1"/>
  </r>
  <r>
    <s v="PEDRO OPAZO PRADENA"/>
    <x v="134"/>
    <s v="PEDRO OPAZO PRADENA"/>
    <n v="88.999999999999972"/>
    <s v="Others"/>
    <s v="Spot"/>
    <m/>
    <x v="1"/>
  </r>
  <r>
    <s v="RCM SERVICIOS"/>
    <x v="135"/>
    <s v="RCM SERVICIOS "/>
    <n v="89.999999999999972"/>
    <s v="Others"/>
    <s v="Spot"/>
    <m/>
    <x v="1"/>
  </r>
  <r>
    <s v="SERVICIOS GUZMAN GONZALEZ EST"/>
    <x v="136"/>
    <s v="SERVICIOS GUZMAN GONZALEZ EST "/>
    <n v="91.999999999999972"/>
    <s v="Others"/>
    <s v="Spot"/>
    <m/>
    <x v="1"/>
  </r>
  <r>
    <s v="TEXINCO"/>
    <x v="137"/>
    <s v="TEXINCO "/>
    <n v="93.999999999999972"/>
    <s v="Others"/>
    <s v="Spot"/>
    <m/>
    <x v="1"/>
  </r>
  <r>
    <s v="TRANSPORTE CATALAN Y CATALAN"/>
    <x v="138"/>
    <s v="TRANSPORTE CATALAN Y CATALAN "/>
    <n v="94.999999999999972"/>
    <s v="Others"/>
    <s v="Spot"/>
    <m/>
    <x v="1"/>
  </r>
  <r>
    <s v="TRANSPORTE JOSE MEDINA E.I.R.L."/>
    <x v="139"/>
    <s v="TRANSPORTE JOSE MEDINA E.I.R.L."/>
    <n v="95.999999999999972"/>
    <s v="Others"/>
    <s v="Spot"/>
    <m/>
    <x v="1"/>
  </r>
  <r>
    <s v="VERNE CONTRERAS CORNEJO"/>
    <x v="140"/>
    <s v="VERNE CONTRERAS CORNEJO"/>
    <n v="96.999999999999972"/>
    <s v="Others"/>
    <s v="Spot"/>
    <m/>
    <x v="1"/>
  </r>
  <r>
    <s v="INVERTEC"/>
    <x v="141"/>
    <s v="INVERTEC"/>
    <n v="97.999999999999972"/>
    <s v="Fruits"/>
    <s v="Spot"/>
    <m/>
    <x v="1"/>
  </r>
  <r>
    <s v="DOÑA CARNE"/>
    <x v="142"/>
    <s v="COMERCIALIZADORA EL MIRADOR "/>
    <n v="98.999999999999972"/>
    <s v="Protein"/>
    <s v="Spot"/>
    <m/>
    <x v="1"/>
  </r>
  <r>
    <s v="FOURPOPE"/>
    <x v="143"/>
    <s v="FOURPOPE "/>
    <n v="99.999999999999972"/>
    <s v="Vegetables"/>
    <s v="Spot"/>
    <m/>
    <x v="0"/>
  </r>
  <r>
    <s v="GREEN FOODS"/>
    <x v="144"/>
    <s v="GREEN FOODS"/>
    <n v="119.99999999999997"/>
    <s v="Vegetables"/>
    <s v="Spot"/>
    <m/>
    <x v="0"/>
  </r>
  <r>
    <s v="G.SEAFOOD"/>
    <x v="145"/>
    <s v="G.SEAFOOD"/>
    <n v="144"/>
    <s v="FISH"/>
    <s v="Spot"/>
    <m/>
    <x v="0"/>
  </r>
  <r>
    <s v="JMB PARTNERS"/>
    <x v="146"/>
    <s v="JMB PARTNERS"/>
    <n v="22.999999999999982"/>
    <s v="Retail"/>
    <s v="Takeorpay"/>
    <m/>
    <x v="0"/>
  </r>
  <r>
    <s v="PAPA JOHNS"/>
    <x v="147"/>
    <s v="PAPA JOHNS"/>
    <n v="30.999999999999982"/>
    <s v="Food Service"/>
    <s v="Takeorpay"/>
    <m/>
    <x v="0"/>
  </r>
  <r>
    <s v="TOTTUS"/>
    <x v="148"/>
    <s v="TOTTUS"/>
    <n v="38.000000000000057"/>
    <s v="Retail"/>
    <s v="Takeorpay"/>
    <m/>
    <x v="0"/>
  </r>
  <r>
    <s v="ORIZON"/>
    <x v="149"/>
    <s v="ORIZON"/>
    <n v="29"/>
    <s v="Seafood"/>
    <m/>
    <m/>
    <x v="1"/>
  </r>
  <r>
    <s v="FRIOSUR"/>
    <x v="150"/>
    <s v="FRIOSUR"/>
    <n v="61"/>
    <s v="Seafood"/>
    <m/>
    <m/>
    <x v="0"/>
  </r>
  <r>
    <s v="MULTIMARES"/>
    <x v="151"/>
    <s v="MULTIMARES"/>
    <n v="66"/>
    <s v="Seafood"/>
    <m/>
    <m/>
    <x v="0"/>
  </r>
  <r>
    <s v="SURFOODS (ASSA)"/>
    <x v="152"/>
    <s v="SURFOODS (ASSA)"/>
    <n v="145"/>
    <m/>
    <m/>
    <m/>
    <x v="0"/>
  </r>
  <r>
    <s v="SMU"/>
    <x v="153"/>
    <s v="SMU"/>
    <n v="146"/>
    <m/>
    <m/>
    <m/>
    <x v="0"/>
  </r>
  <r>
    <s v="RICH"/>
    <x v="154"/>
    <s v="RICH"/>
    <n v="147"/>
    <m/>
    <m/>
    <m/>
    <x v="0"/>
  </r>
  <r>
    <s v="PANESCO"/>
    <x v="155"/>
    <s v="PANESCO"/>
    <n v="148"/>
    <m/>
    <m/>
    <m/>
    <x v="0"/>
  </r>
  <r>
    <s v="PACIFIC BLUE/EL GOLFO"/>
    <x v="156"/>
    <s v="PACIFIC BLUE/EL GOLFO"/>
    <n v="149"/>
    <m/>
    <m/>
    <m/>
    <x v="0"/>
  </r>
  <r>
    <s v="MARJANO"/>
    <x v="157"/>
    <s v="MARJANO"/>
    <n v="150"/>
    <m/>
    <m/>
    <m/>
    <x v="0"/>
  </r>
  <r>
    <s v="EUROPASTRY"/>
    <x v="158"/>
    <s v="EUROPASTRY"/>
    <n v="151"/>
    <m/>
    <m/>
    <m/>
    <x v="0"/>
  </r>
  <r>
    <s v="COMERCIAL FRIVAR"/>
    <x v="159"/>
    <s v="COMERCIAL FRIVAR"/>
    <n v="152"/>
    <m/>
    <m/>
    <m/>
    <x v="1"/>
  </r>
  <r>
    <s v="AXIONLOG"/>
    <x v="160"/>
    <s v="AXIONLOG"/>
    <n v="153"/>
    <m/>
    <m/>
    <m/>
    <x v="0"/>
  </r>
  <r>
    <s v="AGRICOLA MOLLENDO"/>
    <x v="161"/>
    <s v="AGRICOLA MOLLENDO"/>
    <n v="46.000000000000057"/>
    <s v="Protein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5AF56C-48F3-4879-B5C9-8445FA0B0C69}" name="PivotTable4" cacheId="10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K3:L4" firstHeaderRow="1" firstDataRow="2" firstDataCol="1"/>
  <pivotFields count="8">
    <pivotField showAll="0"/>
    <pivotField axis="axisRow" dataField="1" showAll="0">
      <items count="333">
        <item x="0"/>
        <item x="1"/>
        <item x="95"/>
        <item x="6"/>
        <item x="7"/>
        <item x="8"/>
        <item x="9"/>
        <item x="10"/>
        <item x="11"/>
        <item x="96"/>
        <item x="97"/>
        <item x="98"/>
        <item x="18"/>
        <item x="19"/>
        <item x="21"/>
        <item x="22"/>
        <item x="23"/>
        <item x="24"/>
        <item x="25"/>
        <item x="26"/>
        <item x="28"/>
        <item x="31"/>
        <item x="32"/>
        <item x="33"/>
        <item x="99"/>
        <item x="34"/>
        <item x="100"/>
        <item x="101"/>
        <item x="146"/>
        <item x="35"/>
        <item x="36"/>
        <item x="102"/>
        <item x="37"/>
        <item x="103"/>
        <item x="104"/>
        <item x="105"/>
        <item x="147"/>
        <item x="106"/>
        <item x="107"/>
        <item x="39"/>
        <item x="108"/>
        <item x="109"/>
        <item x="110"/>
        <item x="148"/>
        <item x="111"/>
        <item x="112"/>
        <item x="113"/>
        <item x="116"/>
        <item x="43"/>
        <item x="117"/>
        <item x="118"/>
        <item x="58"/>
        <item x="79"/>
        <item x="143"/>
        <item x="87"/>
        <item x="90"/>
        <item x="144"/>
        <item x="67"/>
        <item m="1" x="175"/>
        <item m="1" x="216"/>
        <item m="1" x="259"/>
        <item m="1" x="298"/>
        <item m="1" x="172"/>
        <item m="1" x="212"/>
        <item m="1" x="239"/>
        <item m="1" x="256"/>
        <item m="1" x="275"/>
        <item m="1" x="295"/>
        <item m="1" x="321"/>
        <item m="1" x="169"/>
        <item m="1" x="189"/>
        <item m="1" x="208"/>
        <item m="1" x="236"/>
        <item m="1" x="254"/>
        <item m="1" x="272"/>
        <item m="1" x="292"/>
        <item m="1" x="319"/>
        <item m="1" x="167"/>
        <item m="1" x="187"/>
        <item m="1" x="206"/>
        <item m="1" x="233"/>
        <item m="1" x="252"/>
        <item m="1" x="269"/>
        <item m="1" x="289"/>
        <item m="1" x="315"/>
        <item m="1" x="164"/>
        <item m="1" x="184"/>
        <item m="1" x="203"/>
        <item m="1" x="230"/>
        <item m="1" x="250"/>
        <item m="1" x="267"/>
        <item m="1" x="287"/>
        <item m="1" x="312"/>
        <item m="1" x="162"/>
        <item m="1" x="182"/>
        <item m="1" x="201"/>
        <item m="1" x="227"/>
        <item m="1" x="248"/>
        <item m="1" x="265"/>
        <item m="1" x="285"/>
        <item m="1" x="309"/>
        <item m="1" x="330"/>
        <item m="1" x="180"/>
        <item m="1" x="198"/>
        <item m="1" x="223"/>
        <item m="1" x="245"/>
        <item m="1" x="263"/>
        <item m="1" x="282"/>
        <item m="1" x="305"/>
        <item m="1" x="328"/>
        <item m="1" x="178"/>
        <item m="1" x="196"/>
        <item m="1" x="220"/>
        <item m="1" x="243"/>
        <item m="1" x="261"/>
        <item m="1" x="279"/>
        <item m="1" x="301"/>
        <item m="1" x="325"/>
        <item m="1" x="174"/>
        <item m="1" x="193"/>
        <item m="1" x="215"/>
        <item m="1" x="241"/>
        <item m="1" x="258"/>
        <item m="1" x="277"/>
        <item m="1" x="297"/>
        <item m="1" x="323"/>
        <item m="1" x="171"/>
        <item m="1" x="191"/>
        <item m="1" x="200"/>
        <item m="1" x="210"/>
        <item m="1" x="225"/>
        <item m="1" x="238"/>
        <item m="1" x="247"/>
        <item m="1" x="255"/>
        <item m="1" x="264"/>
        <item m="1" x="274"/>
        <item m="1" x="284"/>
        <item m="1" x="293"/>
        <item m="1" x="307"/>
        <item m="1" x="320"/>
        <item m="1" x="329"/>
        <item m="1" x="168"/>
        <item m="1" x="179"/>
        <item m="1" x="188"/>
        <item m="1" x="197"/>
        <item m="1" x="207"/>
        <item m="1" x="221"/>
        <item m="1" x="234"/>
        <item m="1" x="244"/>
        <item m="1" x="253"/>
        <item m="1" x="262"/>
        <item m="1" x="271"/>
        <item m="1" x="281"/>
        <item m="1" x="291"/>
        <item m="1" x="303"/>
        <item m="1" x="317"/>
        <item m="1" x="327"/>
        <item m="1" x="166"/>
        <item m="1" x="177"/>
        <item m="1" x="186"/>
        <item m="1" x="195"/>
        <item m="1" x="205"/>
        <item m="1" x="218"/>
        <item m="1" x="231"/>
        <item m="1" x="242"/>
        <item m="1" x="251"/>
        <item m="1" x="260"/>
        <item m="1" x="268"/>
        <item m="1" x="278"/>
        <item m="1" x="288"/>
        <item m="1" x="299"/>
        <item m="1" x="313"/>
        <item m="1" x="324"/>
        <item m="1" x="163"/>
        <item m="1" x="173"/>
        <item m="1" x="183"/>
        <item m="1" x="192"/>
        <item m="1" x="202"/>
        <item m="1" x="213"/>
        <item m="1" x="228"/>
        <item m="1" x="240"/>
        <item m="1" x="249"/>
        <item m="1" x="257"/>
        <item m="1" x="266"/>
        <item m="1" x="276"/>
        <item m="1" x="286"/>
        <item x="91"/>
        <item m="1" x="310"/>
        <item m="1" x="322"/>
        <item m="1" x="331"/>
        <item m="1" x="170"/>
        <item m="1" x="181"/>
        <item m="1" x="190"/>
        <item m="1" x="199"/>
        <item m="1" x="209"/>
        <item m="1" x="224"/>
        <item m="1" x="237"/>
        <item m="1" x="246"/>
        <item x="92"/>
        <item x="93"/>
        <item m="1" x="273"/>
        <item m="1" x="283"/>
        <item x="145"/>
        <item m="1" x="306"/>
        <item x="89"/>
        <item x="152"/>
        <item x="153"/>
        <item x="154"/>
        <item x="155"/>
        <item x="156"/>
        <item x="151"/>
        <item x="157"/>
        <item x="150"/>
        <item x="158"/>
        <item x="160"/>
        <item x="161"/>
        <item m="1" x="270"/>
        <item m="1" x="280"/>
        <item m="1" x="290"/>
        <item m="1" x="302"/>
        <item m="1" x="316"/>
        <item m="1" x="326"/>
        <item m="1" x="165"/>
        <item m="1" x="176"/>
        <item m="1" x="185"/>
        <item m="1" x="194"/>
        <item m="1" x="204"/>
        <item m="1" x="217"/>
        <item x="2"/>
        <item x="3"/>
        <item x="94"/>
        <item x="4"/>
        <item x="5"/>
        <item x="12"/>
        <item x="13"/>
        <item x="14"/>
        <item x="15"/>
        <item x="16"/>
        <item x="27"/>
        <item x="29"/>
        <item x="30"/>
        <item x="38"/>
        <item x="40"/>
        <item x="41"/>
        <item x="42"/>
        <item x="114"/>
        <item x="115"/>
        <item x="119"/>
        <item x="44"/>
        <item x="120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9"/>
        <item x="60"/>
        <item x="61"/>
        <item x="121"/>
        <item x="62"/>
        <item x="63"/>
        <item x="122"/>
        <item x="64"/>
        <item x="65"/>
        <item x="123"/>
        <item x="66"/>
        <item x="68"/>
        <item x="69"/>
        <item x="70"/>
        <item x="71"/>
        <item x="72"/>
        <item x="73"/>
        <item x="74"/>
        <item x="75"/>
        <item x="76"/>
        <item x="124"/>
        <item x="125"/>
        <item x="77"/>
        <item x="78"/>
        <item x="80"/>
        <item x="126"/>
        <item x="81"/>
        <item x="82"/>
        <item x="127"/>
        <item x="128"/>
        <item x="129"/>
        <item x="130"/>
        <item x="131"/>
        <item x="132"/>
        <item x="83"/>
        <item x="133"/>
        <item x="134"/>
        <item x="135"/>
        <item x="84"/>
        <item x="136"/>
        <item x="85"/>
        <item x="137"/>
        <item x="138"/>
        <item x="139"/>
        <item x="140"/>
        <item x="141"/>
        <item x="142"/>
        <item x="86"/>
        <item m="1" x="294"/>
        <item m="1" x="211"/>
        <item m="1" x="296"/>
        <item m="1" x="214"/>
        <item m="1" x="300"/>
        <item m="1" x="219"/>
        <item m="1" x="304"/>
        <item m="1" x="222"/>
        <item m="1" x="308"/>
        <item m="1" x="226"/>
        <item m="1" x="311"/>
        <item m="1" x="229"/>
        <item m="1" x="314"/>
        <item m="1" x="232"/>
        <item m="1" x="318"/>
        <item m="1" x="235"/>
        <item x="17"/>
        <item x="20"/>
        <item x="88"/>
        <item x="149"/>
        <item x="159"/>
        <item t="default"/>
      </items>
    </pivotField>
    <pivotField showAll="0"/>
    <pivotField showAll="0"/>
    <pivotField showAll="0"/>
    <pivotField showAll="0"/>
    <pivotField showAll="0"/>
    <pivotField axis="axisCol" showAll="0">
      <items count="5">
        <item h="1" x="1"/>
        <item h="1" x="0"/>
        <item h="1" m="1" x="2"/>
        <item m="1" x="3"/>
        <item t="default"/>
      </items>
    </pivotField>
  </pivotFields>
  <rowFields count="1">
    <field x="1"/>
  </rowFields>
  <colFields count="1">
    <field x="7"/>
  </colFields>
  <dataFields count="1">
    <dataField name="Sum of Client_Code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CBC438-C552-4AE1-B3EE-7C90C707199D}" name="PivotTable1" cacheId="10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gridDropZones="1" multipleFieldFilters="0">
  <location ref="C3:D78" firstHeaderRow="1" firstDataRow="2" firstDataCol="1"/>
  <pivotFields count="8">
    <pivotField compact="0" outline="0" showAll="0"/>
    <pivotField axis="axisRow" dataField="1" compact="0" outline="0" showAll="0">
      <items count="333">
        <item x="0"/>
        <item x="1"/>
        <item x="95"/>
        <item x="6"/>
        <item x="7"/>
        <item x="8"/>
        <item x="9"/>
        <item x="10"/>
        <item x="11"/>
        <item x="96"/>
        <item x="97"/>
        <item x="98"/>
        <item x="18"/>
        <item x="19"/>
        <item x="21"/>
        <item x="22"/>
        <item x="23"/>
        <item x="24"/>
        <item x="25"/>
        <item x="26"/>
        <item x="28"/>
        <item x="31"/>
        <item x="32"/>
        <item x="33"/>
        <item x="99"/>
        <item x="34"/>
        <item x="100"/>
        <item x="101"/>
        <item x="146"/>
        <item x="35"/>
        <item x="36"/>
        <item x="102"/>
        <item x="37"/>
        <item x="103"/>
        <item x="104"/>
        <item x="105"/>
        <item x="147"/>
        <item x="106"/>
        <item x="107"/>
        <item x="39"/>
        <item x="108"/>
        <item x="109"/>
        <item x="110"/>
        <item x="148"/>
        <item x="111"/>
        <item x="112"/>
        <item x="113"/>
        <item x="116"/>
        <item x="43"/>
        <item x="117"/>
        <item x="118"/>
        <item x="58"/>
        <item x="79"/>
        <item x="143"/>
        <item x="87"/>
        <item x="90"/>
        <item x="144"/>
        <item x="67"/>
        <item m="1" x="175"/>
        <item m="1" x="216"/>
        <item m="1" x="259"/>
        <item m="1" x="298"/>
        <item m="1" x="172"/>
        <item m="1" x="212"/>
        <item m="1" x="239"/>
        <item m="1" x="256"/>
        <item m="1" x="275"/>
        <item m="1" x="295"/>
        <item m="1" x="321"/>
        <item m="1" x="169"/>
        <item m="1" x="189"/>
        <item m="1" x="208"/>
        <item m="1" x="236"/>
        <item m="1" x="254"/>
        <item m="1" x="272"/>
        <item m="1" x="292"/>
        <item m="1" x="319"/>
        <item m="1" x="167"/>
        <item m="1" x="187"/>
        <item m="1" x="206"/>
        <item m="1" x="233"/>
        <item m="1" x="252"/>
        <item m="1" x="269"/>
        <item m="1" x="289"/>
        <item m="1" x="315"/>
        <item m="1" x="164"/>
        <item m="1" x="184"/>
        <item m="1" x="203"/>
        <item m="1" x="230"/>
        <item m="1" x="250"/>
        <item m="1" x="267"/>
        <item m="1" x="287"/>
        <item m="1" x="312"/>
        <item m="1" x="162"/>
        <item m="1" x="182"/>
        <item m="1" x="201"/>
        <item m="1" x="227"/>
        <item m="1" x="248"/>
        <item m="1" x="265"/>
        <item m="1" x="285"/>
        <item m="1" x="309"/>
        <item m="1" x="330"/>
        <item m="1" x="180"/>
        <item m="1" x="198"/>
        <item m="1" x="223"/>
        <item m="1" x="245"/>
        <item m="1" x="263"/>
        <item m="1" x="282"/>
        <item m="1" x="305"/>
        <item m="1" x="328"/>
        <item m="1" x="178"/>
        <item m="1" x="196"/>
        <item m="1" x="220"/>
        <item m="1" x="243"/>
        <item m="1" x="261"/>
        <item m="1" x="279"/>
        <item m="1" x="301"/>
        <item m="1" x="325"/>
        <item m="1" x="174"/>
        <item m="1" x="193"/>
        <item m="1" x="215"/>
        <item m="1" x="241"/>
        <item m="1" x="258"/>
        <item m="1" x="277"/>
        <item m="1" x="297"/>
        <item m="1" x="323"/>
        <item m="1" x="171"/>
        <item m="1" x="191"/>
        <item m="1" x="200"/>
        <item m="1" x="210"/>
        <item m="1" x="225"/>
        <item m="1" x="238"/>
        <item m="1" x="247"/>
        <item m="1" x="255"/>
        <item m="1" x="264"/>
        <item m="1" x="274"/>
        <item m="1" x="284"/>
        <item m="1" x="293"/>
        <item m="1" x="307"/>
        <item m="1" x="320"/>
        <item m="1" x="329"/>
        <item m="1" x="168"/>
        <item m="1" x="179"/>
        <item m="1" x="188"/>
        <item m="1" x="197"/>
        <item m="1" x="207"/>
        <item m="1" x="221"/>
        <item m="1" x="234"/>
        <item m="1" x="244"/>
        <item m="1" x="253"/>
        <item m="1" x="262"/>
        <item m="1" x="271"/>
        <item m="1" x="281"/>
        <item m="1" x="291"/>
        <item m="1" x="303"/>
        <item m="1" x="317"/>
        <item m="1" x="327"/>
        <item m="1" x="166"/>
        <item m="1" x="177"/>
        <item m="1" x="186"/>
        <item m="1" x="195"/>
        <item m="1" x="205"/>
        <item m="1" x="218"/>
        <item m="1" x="231"/>
        <item m="1" x="242"/>
        <item m="1" x="251"/>
        <item m="1" x="260"/>
        <item m="1" x="268"/>
        <item m="1" x="278"/>
        <item m="1" x="288"/>
        <item m="1" x="299"/>
        <item m="1" x="313"/>
        <item m="1" x="324"/>
        <item m="1" x="163"/>
        <item m="1" x="173"/>
        <item m="1" x="183"/>
        <item m="1" x="192"/>
        <item m="1" x="202"/>
        <item m="1" x="213"/>
        <item m="1" x="228"/>
        <item m="1" x="240"/>
        <item m="1" x="249"/>
        <item m="1" x="257"/>
        <item m="1" x="266"/>
        <item m="1" x="276"/>
        <item m="1" x="286"/>
        <item x="91"/>
        <item m="1" x="310"/>
        <item m="1" x="322"/>
        <item m="1" x="331"/>
        <item m="1" x="170"/>
        <item m="1" x="181"/>
        <item m="1" x="190"/>
        <item m="1" x="199"/>
        <item m="1" x="209"/>
        <item m="1" x="224"/>
        <item m="1" x="237"/>
        <item m="1" x="246"/>
        <item x="92"/>
        <item x="93"/>
        <item m="1" x="273"/>
        <item m="1" x="283"/>
        <item x="145"/>
        <item m="1" x="306"/>
        <item x="89"/>
        <item x="152"/>
        <item x="153"/>
        <item x="154"/>
        <item x="155"/>
        <item x="156"/>
        <item x="151"/>
        <item x="157"/>
        <item x="150"/>
        <item x="158"/>
        <item x="160"/>
        <item x="161"/>
        <item m="1" x="270"/>
        <item m="1" x="280"/>
        <item m="1" x="290"/>
        <item m="1" x="302"/>
        <item m="1" x="316"/>
        <item m="1" x="326"/>
        <item m="1" x="165"/>
        <item m="1" x="176"/>
        <item m="1" x="185"/>
        <item m="1" x="194"/>
        <item m="1" x="204"/>
        <item m="1" x="217"/>
        <item x="2"/>
        <item x="3"/>
        <item x="94"/>
        <item x="4"/>
        <item x="5"/>
        <item x="12"/>
        <item x="13"/>
        <item x="14"/>
        <item x="15"/>
        <item x="16"/>
        <item x="27"/>
        <item x="29"/>
        <item x="30"/>
        <item x="38"/>
        <item x="40"/>
        <item x="41"/>
        <item x="42"/>
        <item x="114"/>
        <item x="115"/>
        <item x="119"/>
        <item x="44"/>
        <item x="120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9"/>
        <item x="60"/>
        <item x="61"/>
        <item x="121"/>
        <item x="62"/>
        <item x="63"/>
        <item x="122"/>
        <item x="64"/>
        <item x="65"/>
        <item x="123"/>
        <item x="66"/>
        <item x="68"/>
        <item x="69"/>
        <item x="70"/>
        <item x="71"/>
        <item x="72"/>
        <item x="73"/>
        <item x="74"/>
        <item x="75"/>
        <item x="76"/>
        <item x="124"/>
        <item x="125"/>
        <item x="77"/>
        <item x="78"/>
        <item x="80"/>
        <item x="126"/>
        <item x="81"/>
        <item x="82"/>
        <item x="127"/>
        <item x="128"/>
        <item x="129"/>
        <item x="130"/>
        <item x="131"/>
        <item x="132"/>
        <item x="83"/>
        <item x="133"/>
        <item x="134"/>
        <item x="135"/>
        <item x="84"/>
        <item x="136"/>
        <item x="85"/>
        <item x="137"/>
        <item x="138"/>
        <item x="139"/>
        <item x="140"/>
        <item x="141"/>
        <item x="142"/>
        <item x="86"/>
        <item m="1" x="294"/>
        <item m="1" x="211"/>
        <item m="1" x="296"/>
        <item m="1" x="214"/>
        <item m="1" x="300"/>
        <item m="1" x="219"/>
        <item m="1" x="304"/>
        <item m="1" x="222"/>
        <item m="1" x="308"/>
        <item m="1" x="226"/>
        <item m="1" x="311"/>
        <item m="1" x="229"/>
        <item m="1" x="314"/>
        <item m="1" x="232"/>
        <item m="1" x="318"/>
        <item m="1" x="235"/>
        <item x="17"/>
        <item x="20"/>
        <item x="88"/>
        <item x="149"/>
        <item x="159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 defaultSubtotal="0">
      <items count="4">
        <item h="1" x="1"/>
        <item x="0"/>
        <item h="1" m="1" x="2"/>
        <item h="1" m="1" x="3"/>
      </items>
    </pivotField>
  </pivotFields>
  <rowFields count="1">
    <field x="1"/>
  </rowFields>
  <rowItems count="7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186"/>
    </i>
    <i>
      <x v="198"/>
    </i>
    <i>
      <x v="199"/>
    </i>
    <i>
      <x v="202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</rowItems>
  <colFields count="1">
    <field x="7"/>
  </colFields>
  <colItems count="1">
    <i>
      <x v="1"/>
    </i>
  </colItems>
  <dataFields count="1">
    <dataField name="Sum of Client_Code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1F0C52-1539-4427-9264-41281A868985}" name="PivotTable2" cacheId="10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H3:I92" firstHeaderRow="1" firstDataRow="2" firstDataCol="1"/>
  <pivotFields count="8">
    <pivotField showAll="0"/>
    <pivotField axis="axisRow" dataField="1" showAll="0">
      <items count="333">
        <item x="0"/>
        <item x="1"/>
        <item x="95"/>
        <item x="6"/>
        <item x="7"/>
        <item x="8"/>
        <item x="9"/>
        <item x="10"/>
        <item x="11"/>
        <item x="96"/>
        <item x="97"/>
        <item x="98"/>
        <item x="18"/>
        <item x="19"/>
        <item x="21"/>
        <item x="22"/>
        <item x="23"/>
        <item x="24"/>
        <item x="25"/>
        <item x="26"/>
        <item x="28"/>
        <item x="31"/>
        <item x="32"/>
        <item x="33"/>
        <item x="99"/>
        <item x="34"/>
        <item x="100"/>
        <item x="101"/>
        <item x="146"/>
        <item x="35"/>
        <item x="36"/>
        <item x="102"/>
        <item x="37"/>
        <item x="103"/>
        <item x="104"/>
        <item x="105"/>
        <item x="147"/>
        <item x="106"/>
        <item x="107"/>
        <item x="39"/>
        <item x="108"/>
        <item x="109"/>
        <item x="110"/>
        <item x="148"/>
        <item x="111"/>
        <item x="112"/>
        <item x="113"/>
        <item x="116"/>
        <item x="43"/>
        <item x="117"/>
        <item x="118"/>
        <item x="58"/>
        <item x="79"/>
        <item x="143"/>
        <item x="87"/>
        <item x="90"/>
        <item x="144"/>
        <item x="67"/>
        <item m="1" x="175"/>
        <item m="1" x="216"/>
        <item m="1" x="259"/>
        <item m="1" x="298"/>
        <item m="1" x="172"/>
        <item m="1" x="212"/>
        <item m="1" x="239"/>
        <item m="1" x="256"/>
        <item m="1" x="275"/>
        <item m="1" x="295"/>
        <item m="1" x="321"/>
        <item m="1" x="169"/>
        <item m="1" x="189"/>
        <item m="1" x="208"/>
        <item m="1" x="236"/>
        <item m="1" x="254"/>
        <item m="1" x="272"/>
        <item m="1" x="292"/>
        <item m="1" x="319"/>
        <item m="1" x="167"/>
        <item m="1" x="187"/>
        <item m="1" x="206"/>
        <item m="1" x="233"/>
        <item m="1" x="252"/>
        <item m="1" x="269"/>
        <item m="1" x="289"/>
        <item m="1" x="315"/>
        <item m="1" x="164"/>
        <item m="1" x="184"/>
        <item m="1" x="203"/>
        <item m="1" x="230"/>
        <item m="1" x="250"/>
        <item m="1" x="267"/>
        <item m="1" x="287"/>
        <item m="1" x="312"/>
        <item m="1" x="162"/>
        <item m="1" x="182"/>
        <item m="1" x="201"/>
        <item m="1" x="227"/>
        <item m="1" x="248"/>
        <item m="1" x="265"/>
        <item m="1" x="285"/>
        <item m="1" x="309"/>
        <item m="1" x="330"/>
        <item m="1" x="180"/>
        <item m="1" x="198"/>
        <item m="1" x="223"/>
        <item m="1" x="245"/>
        <item m="1" x="263"/>
        <item m="1" x="282"/>
        <item m="1" x="305"/>
        <item m="1" x="328"/>
        <item m="1" x="178"/>
        <item m="1" x="196"/>
        <item m="1" x="220"/>
        <item m="1" x="243"/>
        <item m="1" x="261"/>
        <item m="1" x="279"/>
        <item m="1" x="301"/>
        <item m="1" x="325"/>
        <item m="1" x="174"/>
        <item m="1" x="193"/>
        <item m="1" x="215"/>
        <item m="1" x="241"/>
        <item m="1" x="258"/>
        <item m="1" x="277"/>
        <item m="1" x="297"/>
        <item m="1" x="323"/>
        <item m="1" x="171"/>
        <item m="1" x="191"/>
        <item m="1" x="200"/>
        <item m="1" x="210"/>
        <item m="1" x="225"/>
        <item m="1" x="238"/>
        <item m="1" x="247"/>
        <item m="1" x="255"/>
        <item m="1" x="264"/>
        <item m="1" x="274"/>
        <item m="1" x="284"/>
        <item m="1" x="293"/>
        <item m="1" x="307"/>
        <item m="1" x="320"/>
        <item m="1" x="329"/>
        <item m="1" x="168"/>
        <item m="1" x="179"/>
        <item m="1" x="188"/>
        <item m="1" x="197"/>
        <item m="1" x="207"/>
        <item m="1" x="221"/>
        <item m="1" x="234"/>
        <item m="1" x="244"/>
        <item m="1" x="253"/>
        <item m="1" x="262"/>
        <item m="1" x="271"/>
        <item m="1" x="281"/>
        <item m="1" x="291"/>
        <item m="1" x="303"/>
        <item m="1" x="317"/>
        <item m="1" x="327"/>
        <item m="1" x="166"/>
        <item m="1" x="177"/>
        <item m="1" x="186"/>
        <item m="1" x="195"/>
        <item m="1" x="205"/>
        <item m="1" x="218"/>
        <item m="1" x="231"/>
        <item m="1" x="242"/>
        <item m="1" x="251"/>
        <item m="1" x="260"/>
        <item m="1" x="268"/>
        <item m="1" x="278"/>
        <item m="1" x="288"/>
        <item m="1" x="299"/>
        <item m="1" x="313"/>
        <item m="1" x="324"/>
        <item m="1" x="163"/>
        <item m="1" x="173"/>
        <item m="1" x="183"/>
        <item m="1" x="192"/>
        <item m="1" x="202"/>
        <item m="1" x="213"/>
        <item m="1" x="228"/>
        <item m="1" x="240"/>
        <item m="1" x="249"/>
        <item m="1" x="257"/>
        <item m="1" x="266"/>
        <item m="1" x="276"/>
        <item m="1" x="286"/>
        <item x="91"/>
        <item m="1" x="310"/>
        <item m="1" x="322"/>
        <item m="1" x="331"/>
        <item m="1" x="170"/>
        <item m="1" x="181"/>
        <item m="1" x="190"/>
        <item m="1" x="199"/>
        <item m="1" x="209"/>
        <item m="1" x="224"/>
        <item m="1" x="237"/>
        <item m="1" x="246"/>
        <item x="92"/>
        <item x="93"/>
        <item m="1" x="273"/>
        <item m="1" x="283"/>
        <item x="145"/>
        <item m="1" x="306"/>
        <item x="89"/>
        <item x="152"/>
        <item x="153"/>
        <item x="154"/>
        <item x="155"/>
        <item x="156"/>
        <item x="151"/>
        <item x="157"/>
        <item x="150"/>
        <item x="158"/>
        <item x="160"/>
        <item x="161"/>
        <item m="1" x="270"/>
        <item m="1" x="280"/>
        <item m="1" x="290"/>
        <item m="1" x="302"/>
        <item m="1" x="316"/>
        <item m="1" x="326"/>
        <item m="1" x="165"/>
        <item m="1" x="176"/>
        <item m="1" x="185"/>
        <item m="1" x="194"/>
        <item m="1" x="204"/>
        <item m="1" x="217"/>
        <item x="2"/>
        <item x="3"/>
        <item x="94"/>
        <item x="4"/>
        <item x="5"/>
        <item x="12"/>
        <item x="13"/>
        <item x="14"/>
        <item x="15"/>
        <item x="16"/>
        <item x="27"/>
        <item x="29"/>
        <item x="30"/>
        <item x="38"/>
        <item x="40"/>
        <item x="41"/>
        <item x="42"/>
        <item x="114"/>
        <item x="115"/>
        <item x="119"/>
        <item x="44"/>
        <item x="120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9"/>
        <item x="60"/>
        <item x="61"/>
        <item x="121"/>
        <item x="62"/>
        <item x="63"/>
        <item x="122"/>
        <item x="64"/>
        <item x="65"/>
        <item x="123"/>
        <item x="66"/>
        <item x="68"/>
        <item x="69"/>
        <item x="70"/>
        <item x="71"/>
        <item x="72"/>
        <item x="73"/>
        <item x="74"/>
        <item x="75"/>
        <item x="76"/>
        <item x="124"/>
        <item x="125"/>
        <item x="77"/>
        <item x="78"/>
        <item x="80"/>
        <item x="126"/>
        <item x="81"/>
        <item x="82"/>
        <item x="127"/>
        <item x="128"/>
        <item x="129"/>
        <item x="130"/>
        <item x="131"/>
        <item x="132"/>
        <item x="83"/>
        <item x="133"/>
        <item x="134"/>
        <item x="135"/>
        <item x="84"/>
        <item x="136"/>
        <item x="85"/>
        <item x="137"/>
        <item x="138"/>
        <item x="139"/>
        <item x="140"/>
        <item x="141"/>
        <item x="142"/>
        <item x="86"/>
        <item m="1" x="294"/>
        <item m="1" x="211"/>
        <item m="1" x="296"/>
        <item m="1" x="214"/>
        <item m="1" x="300"/>
        <item m="1" x="219"/>
        <item m="1" x="304"/>
        <item m="1" x="222"/>
        <item m="1" x="308"/>
        <item m="1" x="226"/>
        <item m="1" x="311"/>
        <item m="1" x="229"/>
        <item m="1" x="314"/>
        <item m="1" x="232"/>
        <item m="1" x="318"/>
        <item m="1" x="235"/>
        <item x="17"/>
        <item x="20"/>
        <item x="88"/>
        <item x="149"/>
        <item x="159"/>
        <item t="default"/>
      </items>
    </pivotField>
    <pivotField showAll="0"/>
    <pivotField showAll="0"/>
    <pivotField showAll="0"/>
    <pivotField showAll="0"/>
    <pivotField showAll="0"/>
    <pivotField axis="axisCol" showAll="0">
      <items count="5">
        <item x="1"/>
        <item h="1" x="0"/>
        <item h="1" m="1" x="2"/>
        <item h="1" m="1" x="3"/>
        <item t="default"/>
      </items>
    </pivotField>
  </pivotFields>
  <rowFields count="1">
    <field x="1"/>
  </rowFields>
  <rowItems count="88"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27"/>
    </i>
    <i>
      <x v="328"/>
    </i>
    <i>
      <x v="329"/>
    </i>
    <i>
      <x v="330"/>
    </i>
    <i>
      <x v="331"/>
    </i>
  </rowItems>
  <colFields count="1">
    <field x="7"/>
  </colFields>
  <colItems count="1">
    <i>
      <x/>
    </i>
  </colItems>
  <dataFields count="1">
    <dataField name="Sum of Client_Code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C3F9AE-3CE8-456C-8D71-F1342081CFBD}" name="PivotTable3" cacheId="10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A5" firstHeaderRow="1" firstDataRow="1" firstDataCol="1"/>
  <pivotFields count="8"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1"/>
        <item x="0"/>
        <item m="1" x="3"/>
        <item m="1" x="2"/>
        <item t="default"/>
      </items>
    </pivotField>
  </pivotFields>
  <rowFields count="1">
    <field x="7"/>
  </rowFields>
  <rowItems count="2">
    <i>
      <x/>
    </i>
    <i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13881C3-3525-415C-BE32-4DF7F3F55076}" name="Table312" displayName="Table312" ref="A1:AJ4058" totalsRowShown="0" headerRowDxfId="125" dataDxfId="123" headerRowBorderDxfId="124" tableBorderDxfId="122">
  <tableColumns count="36">
    <tableColumn id="1" xr3:uid="{196E0A51-9218-497E-AF0A-72D48D8FBB4D}" name="Facility" dataDxfId="121"/>
    <tableColumn id="3" xr3:uid="{AE676B7C-9238-4663-A51A-692C7B515DFE}" name="Client_Code" dataDxfId="120"/>
    <tableColumn id="44" xr3:uid="{C41D94F8-3A0A-4E60-A35F-414664790773}" name="Client_Name" dataDxfId="119">
      <calculatedColumnFormula>IFERROR(INDEX(Clients[Client_Name],MATCH(Table312[[#This Row],[Client_Code]],Clients[Client_Code],0)),"")</calculatedColumnFormula>
    </tableColumn>
    <tableColumn id="5" xr3:uid="{CFDE5F97-1174-40DF-A745-668FEAD3C8D7}" name="Month" dataDxfId="118"/>
    <tableColumn id="6" xr3:uid="{58D5156F-FB60-46AE-9F6A-B482EF36B01C}" name="Week" dataDxfId="117"/>
    <tableColumn id="7" xr3:uid="{AB3D34D9-90E5-4725-BF3B-1F074A7A97C9}" name="check" dataDxfId="116">
      <calculatedColumnFormula>IF(E2&gt;(VLOOKUP(D2,Months_Weeks!$A$2:$B$13,2,TRUE)),FALSE)</calculatedColumnFormula>
    </tableColumn>
    <tableColumn id="8" xr3:uid="{4355C2F1-312F-49BA-8125-1B17F56801D0}" name="Inflation" dataDxfId="115">
      <calculatedColumnFormula>IF(Table312[[#This Row],[Facility]]="Buin",1.5%,0.25%)</calculatedColumnFormula>
    </tableColumn>
    <tableColumn id="9" xr3:uid="{97BC7184-347E-44F3-B76B-50D2CDB3027D}" name="In(Frozen)" dataDxfId="114"/>
    <tableColumn id="10" xr3:uid="{C03DA0F5-4BCE-42FF-AF51-852FD9736EBA}" name="Out(Frozen)" dataDxfId="113"/>
    <tableColumn id="11" xr3:uid="{400D271D-BE0A-475F-99FB-F46276919CF1}" name="Balance(Frozen)" dataDxfId="112">
      <calculatedColumnFormula xml:space="preserve"> SUMIFS(J:J,$B:$B,$B2,$D:$D,K2,$E:$E,L2,$A:$A,$A2)+H2-I2</calculatedColumnFormula>
    </tableColumn>
    <tableColumn id="12" xr3:uid="{B15641A8-9A11-4D93-A8A9-6CDD4551A972}" name="MesSaldo" dataDxfId="111">
      <calculatedColumnFormula>IF(E2&gt;1,D2,D2-1)</calculatedColumnFormula>
    </tableColumn>
    <tableColumn id="13" xr3:uid="{7CBF7FEE-6690-428C-A80E-4FDD76428D7F}" name="SemanaSaldo" dataDxfId="110">
      <calculatedColumnFormula>IF(K2=0,0,IF(E2&gt;1,E2-1,VLOOKUP(K2,Months_Weeks!$A$1:$B$13,2,0)))</calculatedColumnFormula>
    </tableColumn>
    <tableColumn id="14" xr3:uid="{BA0D622B-F320-4BD4-A0B1-BDF6157FE398}" name="Saldo.0" dataDxfId="109"/>
    <tableColumn id="15" xr3:uid="{25B27A97-00A2-47D5-B7BF-43BD3A5774BD}" name="In(Refrigerated)" dataDxfId="108"/>
    <tableColumn id="16" xr3:uid="{27BEB90A-9621-416F-9AD4-DC65F9B586AD}" name="Out(Refrigerated)" dataDxfId="107"/>
    <tableColumn id="17" xr3:uid="{242C8054-C5A4-438C-84DC-CB67B8514108}" name="Balance(Refrigerated)" dataDxfId="106">
      <calculatedColumnFormula xml:space="preserve"> SUMIFS(P:P,$B:$B,$B2,$D:$D,Q2,$E:$E,R2,$A:$A,$A2)+N2-O2</calculatedColumnFormula>
    </tableColumn>
    <tableColumn id="18" xr3:uid="{C1570850-229F-4BFD-AC7A-30A260FA9982}" name="MesSaldo2" dataDxfId="105">
      <calculatedColumnFormula>IF(E2&gt;1,D2,D2-1)</calculatedColumnFormula>
    </tableColumn>
    <tableColumn id="19" xr3:uid="{E734DF3D-560C-4B90-9E7F-9A6E6CBCAD96}" name="SemanaSaldo3" dataDxfId="104">
      <calculatedColumnFormula>IF(Q2=0,0,IF(E2&gt;1,E2-1,VLOOKUP(Q2,Months_Weeks!$A$1:$B$13,2,0)))</calculatedColumnFormula>
    </tableColumn>
    <tableColumn id="20" xr3:uid="{8704DC6C-E49C-4FF5-B04D-3DEF46F8AF7E}" name="Saldo.04" dataDxfId="103"/>
    <tableColumn id="27" xr3:uid="{F1F88F26-E6CE-4A4B-BA9F-1346EEF34A9B}" name="In(Dry)" dataDxfId="102"/>
    <tableColumn id="28" xr3:uid="{7DF0077C-1062-44E3-858E-018D4F6D0DB7}" name="Out(Dry)" dataDxfId="101"/>
    <tableColumn id="29" xr3:uid="{293C88BF-65A1-456C-8693-DC9DC7961F12}" name="Balance(Dry)" dataDxfId="100">
      <calculatedColumnFormula xml:space="preserve"> SUMIFS(V:V,$B:$B,$B2,$D:$D,W2,$E:$E,X2,$A:$A,$A2)+T2-U2</calculatedColumnFormula>
    </tableColumn>
    <tableColumn id="30" xr3:uid="{29962E9D-BD95-41D8-A85E-8E02D934902F}" name="MesSaldo8" dataDxfId="99">
      <calculatedColumnFormula>IF(E2&gt;1,D2,D2-1)</calculatedColumnFormula>
    </tableColumn>
    <tableColumn id="31" xr3:uid="{5E9050E8-4641-4A24-81E6-9B61F371A713}" name="SemanaSaldo9" dataDxfId="98">
      <calculatedColumnFormula>IF(W2=0,0,IF(E2&gt;1,E2-1,VLOOKUP(W2,Months_Weeks!$A$1:$B$13,2,0)))</calculatedColumnFormula>
    </tableColumn>
    <tableColumn id="32" xr3:uid="{116433FB-A5C7-4CAB-BA6A-6620CE8A8BE3}" name="Saldo.010" dataDxfId="97"/>
    <tableColumn id="33" xr3:uid="{3C3647CE-7AE8-4BC7-8BCF-AB2EE3199001}" name="Blast Freezing Volume" dataDxfId="96"/>
    <tableColumn id="34" xr3:uid="{4D059722-57D9-49B8-8C4F-D884E5197670}" name="Expected_HANDLING (0 or 1)" dataDxfId="95"/>
    <tableColumn id="35" xr3:uid="{E9614065-EF63-4BDA-A76E-44FBD92006C3}" name="HANDLING" dataDxfId="94"/>
    <tableColumn id="36" xr3:uid="{ECDA25A2-3316-4C4A-A6A9-FDE86109AF64}" name="Expected_PICKING (0 or 1)" dataDxfId="93"/>
    <tableColumn id="37" xr3:uid="{D7B9A9A9-2FE9-4862-96FB-5F47181E66E5}" name="PICKING" dataDxfId="92"/>
    <tableColumn id="38" xr3:uid="{E3E7A1F1-8C1F-46FD-81D8-E6F3BC7EC72D}" name="Expected_LABELING (0 or 1)" dataDxfId="91"/>
    <tableColumn id="39" xr3:uid="{434CA94D-DE3A-4D2D-A139-F500697549E9}" name="LABELING" dataDxfId="90"/>
    <tableColumn id="40" xr3:uid="{254C9AA0-A20F-43DB-948C-EAE39B40D8EA}" name="Expected_TRANSPORTATION (0 or 1)" dataDxfId="89"/>
    <tableColumn id="41" xr3:uid="{A4B97D6B-5809-4EC1-896B-C438D14AA999}" name="TRANSPORTATION" dataDxfId="88"/>
    <tableColumn id="42" xr3:uid="{E1EB0F3A-765F-47C0-940B-9615FCD90FA6}" name="Expected_OTHERS (0 or 1)" dataDxfId="87"/>
    <tableColumn id="43" xr3:uid="{8282E956-C3BD-4CE9-BB04-64B70A87061C}" name="OTHERS" dataDxfId="8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98C3FAD-803B-49BB-B33C-38EEDA1B75B0}" name="Table4" displayName="Table4" ref="A1:N79" totalsRowShown="0" headerRowDxfId="85" dataDxfId="84">
  <autoFilter ref="A1:N79" xr:uid="{8552D485-A59F-419F-A25D-7FB06783A895}"/>
  <tableColumns count="14">
    <tableColumn id="1" xr3:uid="{9922ACE4-661E-4338-9324-70C147DD0E4D}" name="Facility" dataDxfId="83"/>
    <tableColumn id="15" xr3:uid="{5EDAAFA7-B881-4D95-BD94-7640659DDF3D}" name="Client_Code" dataDxfId="82"/>
    <tableColumn id="16" xr3:uid="{28A4F250-AE7D-490E-881D-96BF5E663365}" name="Client_Name" dataDxfId="81">
      <calculatedColumnFormula>IFERROR(INDEX(Clients[Client_Name],MATCH(Table4[[#This Row],[Client_Code]],Clients[Client_Code],0)),"")</calculatedColumnFormula>
    </tableColumn>
    <tableColumn id="4" xr3:uid="{70246681-A638-4634-B760-B8AD867C7C0B}" name="ContractType" dataDxfId="80"/>
    <tableColumn id="2" xr3:uid="{78706625-0F3A-44C7-975A-5188845A2AD8}" name="Service Type" dataDxfId="79"/>
    <tableColumn id="5" xr3:uid="{678D1B94-00C6-4A23-A496-34472B51B4BE}" name="Type" dataDxfId="78"/>
    <tableColumn id="6" xr3:uid="{7A31B695-5852-4961-A25E-3B586C24E07F}" name="Revenue" dataDxfId="77"/>
    <tableColumn id="7" xr3:uid="{9BFC4551-511E-4FA8-BEA3-E938AF316E94}" name="Positions" dataDxfId="76"/>
    <tableColumn id="8" xr3:uid="{9CB02BB3-94D4-4D36-AB07-3155C1A7C328}" name="Fixed Positions Rate" dataDxfId="75"/>
    <tableColumn id="9" xr3:uid="{5D0FADF1-832F-45BC-ABFE-4DD49F0DCDB1}" name="Variable Positions Rate" dataDxfId="74"/>
    <tableColumn id="10" xr3:uid="{C8FEE497-06C4-44CA-B298-4DE36BDD3A39}" name="CONTRACT VALIDITY" dataDxfId="73"/>
    <tableColumn id="11" xr3:uid="{E1477A13-0F1A-416F-A185-CC21FA821037}" name="Rate Adjustment Initial Month" dataDxfId="72"/>
    <tableColumn id="12" xr3:uid="{423D988F-AB3D-4A5C-BF87-32564DA62CD2}" name="Rate Adjustment Frequency" dataDxfId="71"/>
    <tableColumn id="13" xr3:uid="{A27348F4-F0E4-46D0-AF17-836A03C0D1DE}" name="Obs" dataDxfId="70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AECD3B5-51DD-4416-9B5C-60F2EE291035}" name="Table7" displayName="Table7" ref="A1:F289" totalsRowShown="0" headerRowDxfId="69" headerRowBorderDxfId="68" tableBorderDxfId="67">
  <autoFilter ref="A1:F289" xr:uid="{FAECD3B5-51DD-4416-9B5C-60F2EE291035}"/>
  <tableColumns count="6">
    <tableColumn id="8" xr3:uid="{A4D9988D-57DD-4A33-807D-80BC8AD1D050}" name="Facility" dataDxfId="66"/>
    <tableColumn id="1" xr3:uid="{346BE234-33B7-4237-A47D-E79722848E7C}" name="Client_Code" dataDxfId="65"/>
    <tableColumn id="2" xr3:uid="{A1CDF642-4182-4E22-9205-1F929653810F}" name="Client_Name" dataDxfId="64">
      <calculatedColumnFormula>IFERROR(INDEX(Clients[Client_Name],MATCH(Table7[[#This Row],[Client_Code]],Clients[Client_Code],0)),"")</calculatedColumnFormula>
    </tableColumn>
    <tableColumn id="7" xr3:uid="{F3E91771-C7E2-4F8C-8899-3B55DFEE9544}" name="IceStar Contract Type" dataDxfId="63"/>
    <tableColumn id="4" xr3:uid="{DEFCFAF5-B772-43D8-954A-A6C42131253D}" name="Valor" dataDxfId="62"/>
    <tableColumn id="5" xr3:uid="{6907E9E9-337D-4DD7-B68C-D85CF73B9253}" name="Moneda_Geral" dataDxfId="61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46D566-2F11-41B7-8F71-80B044FEB85B}" name="Clients" displayName="Clients" ref="A1:H163" totalsRowShown="0" headerRowDxfId="60">
  <autoFilter ref="A1:H163" xr:uid="{A8BFEA34-F839-4AE0-8563-E60914F4D03F}"/>
  <sortState xmlns:xlrd2="http://schemas.microsoft.com/office/spreadsheetml/2017/richdata2" ref="A2:H163">
    <sortCondition ref="F1:F163"/>
  </sortState>
  <tableColumns count="8">
    <tableColumn id="1" xr3:uid="{15C8A4CE-5F28-440F-8C43-7D5D9A690F3D}" name="Client_Name"/>
    <tableColumn id="2" xr3:uid="{06AFCC5B-7C8D-49BA-95E7-79E27126F3F4}" name="Client_Code" dataDxfId="59"/>
    <tableColumn id="3" xr3:uid="{E60BF2C6-CC34-49B1-B893-B93AE6F64CBE}" name="Group"/>
    <tableColumn id="4" xr3:uid="{B3FEAFCB-69A0-43DA-8A93-5FBCBCD08F99}" name="GroupCode" dataDxfId="58"/>
    <tableColumn id="5" xr3:uid="{5680AD64-E542-410A-A1E9-F730B5263944}" name="Segment" dataDxfId="57"/>
    <tableColumn id="7" xr3:uid="{ADDB19A3-24F3-4593-B0BD-300F921FEC2D}" name="Client_Type" dataDxfId="56"/>
    <tableColumn id="18" xr3:uid="{E95DD57B-50D0-4824-A959-B7E56D4B97BA}" name="Operation_Type" dataDxfId="55"/>
    <tableColumn id="6" xr3:uid="{4EAD4A1F-FA79-4CFD-B18B-BC17C25D61BA}" name="Facility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C8C90E-44F1-4283-BF39-5B36C53623A7}" name="Table2" displayName="Table2" ref="A1:F7023" totalsRowShown="0" headerRowDxfId="54" dataDxfId="52" headerRowBorderDxfId="53" tableBorderDxfId="51">
  <autoFilter ref="A1:F7023" xr:uid="{CFC8C90E-44F1-4283-BF39-5B36C53623A7}"/>
  <tableColumns count="6">
    <tableColumn id="1" xr3:uid="{1350FF1C-2FAD-42D7-B9B0-5F5303C812AC}" name="Facility" dataDxfId="50"/>
    <tableColumn id="5" xr3:uid="{4FCFEF0B-2F29-46A9-B296-905AB8AD8A84}" name="Client_new" dataDxfId="49">
      <calculatedColumnFormula>IFERROR(INDEX(Clients[Client_Name],MATCH(Table2[[#This Row],[Client_Code]],Clients[Client_Code],0)),"")</calculatedColumnFormula>
    </tableColumn>
    <tableColumn id="3" xr3:uid="{AFC3D726-9BB7-4949-B634-160C4E0E57E7}" name="Client_Code" dataDxfId="48"/>
    <tableColumn id="4" xr3:uid="{DC5E1A44-1D03-42C6-AB25-CA6368772DAE}" name="Service" dataDxfId="47"/>
    <tableColumn id="6" xr3:uid="{161ACE03-95F2-417B-8D87-A749E7DFEB28}" name="Month" dataDxfId="46"/>
    <tableColumn id="8" xr3:uid="{1D10341B-F625-4690-BC0D-6A428C3C7DE5}" name="Total" dataDxfId="45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68C141F-36D3-4B27-94D7-CDE82300CAAB}" name="Table6" displayName="Table6" ref="A1:F649" totalsRowShown="0" headerRowDxfId="44" headerRowBorderDxfId="43" tableBorderDxfId="42">
  <tableColumns count="6">
    <tableColumn id="1" xr3:uid="{E1388490-7DC9-4D2B-B308-3DA6F98606A6}" name="Facility"/>
    <tableColumn id="2" xr3:uid="{EDB87C42-C4D8-4034-B2F8-77E2027CC859}" name="Client_Name" dataDxfId="41">
      <calculatedColumnFormula>IFERROR(INDEX(Clients[Client_Name],MATCH(Table6[[#This Row],[Client_Code]],Clients[Client_Code],0)),"")</calculatedColumnFormula>
    </tableColumn>
    <tableColumn id="3" xr3:uid="{E2991F3E-4532-43EC-952A-84D43FEF3371}" name="Client_Code" dataDxfId="40"/>
    <tableColumn id="4" xr3:uid="{5F992635-0450-40AE-BAFE-F8249F9C63F8}" name="Service"/>
    <tableColumn id="8" xr3:uid="{9D77F4CB-7503-4058-B1B4-537C5FA23B11}" name="Month"/>
    <tableColumn id="7" xr3:uid="{E0EDB4A4-1655-4D99-A1AB-2374D0CAB7F4}" name="Total" dataDxfId="39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1787CFA-145C-4C7A-A7E0-1A65C459066E}" name="Table10" displayName="Table10" ref="A1:F5137" totalsRowShown="0" headerRowDxfId="38" dataDxfId="36" headerRowBorderDxfId="37" tableBorderDxfId="35">
  <sortState xmlns:xlrd2="http://schemas.microsoft.com/office/spreadsheetml/2017/richdata2" ref="A2:F5137">
    <sortCondition descending="1" ref="B1:B5137"/>
  </sortState>
  <tableColumns count="6">
    <tableColumn id="1" xr3:uid="{07089F72-9131-4560-9295-07B7FEB3BB84}" name="Facility" dataDxfId="34"/>
    <tableColumn id="7" xr3:uid="{7BA5EA03-C3F5-46EC-8C77-901A47F88DF4}" name="Client_Name" dataDxfId="33">
      <calculatedColumnFormula>IFERROR(INDEX(Clients[Client_Name],MATCH(Table10[[#This Row],[Client_Code]],Clients[Client_Code],0)),"")</calculatedColumnFormula>
    </tableColumn>
    <tableColumn id="4" xr3:uid="{C4830AE4-F924-41DF-91BE-81A937553A86}" name="Client_Code" dataDxfId="32"/>
    <tableColumn id="5" xr3:uid="{C7673C5C-4D37-4204-8F30-19F61119F6DD}" name="Service" dataDxfId="31"/>
    <tableColumn id="6" xr3:uid="{66F65DBB-0BFF-48B5-A7B4-27D949C9A0E9}" name="Month" dataDxfId="30"/>
    <tableColumn id="3" xr3:uid="{3CA8E287-48C5-418D-AF8F-5020E87A269B}" name="Total" dataDxfId="29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09314FD-CBBF-423D-9449-46AE90DAD11D}" name="Table9" displayName="Table9" ref="A1:G121" totalsRowShown="0" headerRowDxfId="28" dataDxfId="26" headerRowBorderDxfId="27" tableBorderDxfId="25">
  <autoFilter ref="A1:G121" xr:uid="{180F39C1-714F-42D3-91A2-A03683A04193}"/>
  <tableColumns count="7">
    <tableColumn id="1" xr3:uid="{BF842788-913E-4883-BFE2-8C8C60CE3EF0}" name="Facility" dataDxfId="24"/>
    <tableColumn id="2" xr3:uid="{18053466-0B43-47DD-B946-8EFE50BC7A3B}" name="Client_Name" dataDxfId="23"/>
    <tableColumn id="4" xr3:uid="{62E720D4-FADE-4772-A9DA-0A024FC1C5A3}" name="Client_Code" dataDxfId="22"/>
    <tableColumn id="5" xr3:uid="{8767ABAA-0C17-4507-B22E-A3A8533DED8A}" name="Service" dataDxfId="21"/>
    <tableColumn id="6" xr3:uid="{E96A8BBB-D86E-4DF0-86F7-3BCB5F633135}" name="Month" dataDxfId="20"/>
    <tableColumn id="8" xr3:uid="{E0B8BED6-79A6-43D8-9B01-4D267D03B328}" name="ContractType" dataDxfId="19"/>
    <tableColumn id="3" xr3:uid="{4B6C3158-50F1-4B32-85EB-425C3A025F4C}" name="Total" dataDxfId="18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E948AA0-02D6-4388-98C8-D57E7A42EB3C}" name="Table8" displayName="Table8" ref="A1:G2233" totalsRowShown="0" headerRowDxfId="17" headerRowBorderDxfId="16" tableBorderDxfId="15">
  <autoFilter ref="A1:G2233" xr:uid="{02D6EABE-2053-4D1F-B37A-E1C7228F304F}"/>
  <tableColumns count="7">
    <tableColumn id="1" xr3:uid="{EE4428A6-D750-410A-9000-52ADD300FDF0}" name="Facility" dataDxfId="14"/>
    <tableColumn id="2" xr3:uid="{65EE7FFE-4772-4DDD-95B1-188CA324FAA0}" name="Client_Name" dataDxfId="13"/>
    <tableColumn id="4" xr3:uid="{E8287261-FF96-46DF-8991-312E4B7FC607}" name="Client_Code"/>
    <tableColumn id="5" xr3:uid="{B4111AB5-60C8-42B7-AB99-18654B1DF907}" name="Service"/>
    <tableColumn id="6" xr3:uid="{12E51075-6D09-4ACA-AC93-DCCEA90FD73C}" name="Month" dataDxfId="12"/>
    <tableColumn id="8" xr3:uid="{C1160CEB-9740-4755-BE3A-C9E69507D54E}" name="ContractType" dataDxfId="11"/>
    <tableColumn id="3" xr3:uid="{87071945-AD9C-44F0-94C3-D6989DE2DD61}" name="Total" dataDxfId="10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B0F867-003C-4317-AE40-A79112586C60}" name="Table5" displayName="Table5" ref="A1:G1175" totalsRowShown="0" headerRowDxfId="9" dataDxfId="7" headerRowBorderDxfId="8" tableBorderDxfId="6">
  <autoFilter ref="A1:G1175" xr:uid="{C2FB7F5B-4FB6-4477-8F92-469FD5AA6DD3}"/>
  <tableColumns count="7">
    <tableColumn id="1" xr3:uid="{0BD1F332-F0BB-4CE0-A1C8-18A20639DC25}" name="Facility" dataDxfId="5"/>
    <tableColumn id="2" xr3:uid="{432DEB56-B6FD-4BDB-825D-43AE7B7B0DAF}" name="Client_Name" dataDxfId="4"/>
    <tableColumn id="4" xr3:uid="{7F428BC9-CB81-465E-B1D9-3E8600D3A6E3}" name="Client_Code"/>
    <tableColumn id="5" xr3:uid="{39585C37-F8C7-4EA1-A96A-F93FA7902DEE}" name="Service" dataDxfId="3"/>
    <tableColumn id="6" xr3:uid="{96BD4FAC-C78F-4A24-B56E-AD2DCDC9602C}" name="Month" dataDxfId="2"/>
    <tableColumn id="8" xr3:uid="{1B7C3682-5133-4610-9412-79B30E50950F}" name="ContractType" dataDxfId="1"/>
    <tableColumn id="3" xr3:uid="{72576974-6844-427C-BB8C-ABFDD51F03AE}" name="Total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04E70-2472-440C-B553-E39142C73725}">
  <sheetPr codeName="Sheet1">
    <tabColor theme="8" tint="0.79998168889431442"/>
  </sheetPr>
  <dimension ref="A1"/>
  <sheetViews>
    <sheetView showGridLines="0" workbookViewId="0">
      <selection activeCell="A34" sqref="A34"/>
    </sheetView>
  </sheetViews>
  <sheetFormatPr baseColWidth="10" defaultColWidth="8.85546875" defaultRowHeight="15" x14ac:dyDescent="0.25"/>
  <cols>
    <col min="1" max="16384" width="8.85546875" style="2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2DABF-CA3D-459C-8A36-8EBE9DCC816A}">
  <sheetPr codeName="Sheet2">
    <tabColor rgb="FF002060"/>
  </sheetPr>
  <dimension ref="A1:AL4058"/>
  <sheetViews>
    <sheetView showGridLines="0" tabSelected="1" zoomScale="85" zoomScaleNormal="85" workbookViewId="0">
      <selection activeCell="E3989" sqref="E3989"/>
    </sheetView>
  </sheetViews>
  <sheetFormatPr baseColWidth="10" defaultColWidth="9.140625" defaultRowHeight="15" x14ac:dyDescent="0.25"/>
  <cols>
    <col min="1" max="1" width="12.42578125" style="67" bestFit="1" customWidth="1"/>
    <col min="2" max="2" width="16.7109375" style="67" bestFit="1" customWidth="1"/>
    <col min="3" max="3" width="37.28515625" style="66" bestFit="1" customWidth="1"/>
    <col min="4" max="4" width="12.28515625" style="66" bestFit="1" customWidth="1"/>
    <col min="5" max="6" width="11.28515625" style="67" bestFit="1" customWidth="1"/>
    <col min="7" max="7" width="13.7109375" style="67" bestFit="1" customWidth="1"/>
    <col min="8" max="8" width="10.140625" style="68" bestFit="1" customWidth="1"/>
    <col min="9" max="9" width="11.7109375" style="67" bestFit="1" customWidth="1"/>
    <col min="10" max="10" width="15.28515625" style="67" bestFit="1" customWidth="1"/>
    <col min="11" max="11" width="9.7109375" style="69" bestFit="1" customWidth="1"/>
    <col min="12" max="12" width="12.85546875" style="66" bestFit="1" customWidth="1"/>
    <col min="13" max="13" width="7.42578125" style="66" bestFit="1" customWidth="1"/>
    <col min="14" max="14" width="15.28515625" style="66" bestFit="1" customWidth="1"/>
    <col min="15" max="15" width="17" style="67" bestFit="1" customWidth="1"/>
    <col min="16" max="16" width="20.5703125" style="67" bestFit="1" customWidth="1"/>
    <col min="17" max="17" width="10.7109375" style="67" bestFit="1" customWidth="1"/>
    <col min="18" max="18" width="13.85546875" style="66" bestFit="1" customWidth="1"/>
    <col min="19" max="19" width="8.42578125" style="66" bestFit="1" customWidth="1"/>
    <col min="20" max="20" width="7.140625" style="66" bestFit="1" customWidth="1"/>
    <col min="21" max="21" width="8.7109375" style="67" bestFit="1" customWidth="1"/>
    <col min="22" max="22" width="12.28515625" style="67" bestFit="1" customWidth="1"/>
    <col min="23" max="23" width="10.7109375" style="67" bestFit="1" customWidth="1"/>
    <col min="24" max="24" width="13.85546875" style="66" bestFit="1" customWidth="1"/>
    <col min="25" max="25" width="9.42578125" style="66" bestFit="1" customWidth="1"/>
    <col min="26" max="26" width="20.85546875" style="66" bestFit="1" customWidth="1"/>
    <col min="27" max="27" width="26.7109375" style="67" bestFit="1" customWidth="1"/>
    <col min="28" max="28" width="10.5703125" style="66" bestFit="1" customWidth="1"/>
    <col min="29" max="29" width="24.42578125" style="66" bestFit="1" customWidth="1"/>
    <col min="30" max="30" width="8.42578125" style="66" bestFit="1" customWidth="1"/>
    <col min="31" max="31" width="25.5703125" style="66" bestFit="1" customWidth="1"/>
    <col min="32" max="32" width="9.5703125" style="66" bestFit="1" customWidth="1"/>
    <col min="33" max="33" width="33.5703125" style="66" bestFit="1" customWidth="1"/>
    <col min="34" max="34" width="17.42578125" style="66" bestFit="1" customWidth="1"/>
    <col min="35" max="35" width="23.85546875" style="66" bestFit="1" customWidth="1"/>
    <col min="36" max="36" width="8.140625" style="66" bestFit="1" customWidth="1"/>
    <col min="37" max="37" width="12.42578125" style="66" bestFit="1" customWidth="1"/>
    <col min="38" max="38" width="9.140625" style="66"/>
  </cols>
  <sheetData>
    <row r="1" spans="1:36" x14ac:dyDescent="0.25">
      <c r="A1" s="15" t="s">
        <v>31</v>
      </c>
      <c r="B1" s="15" t="s">
        <v>185</v>
      </c>
      <c r="C1" s="15" t="s">
        <v>184</v>
      </c>
      <c r="D1" s="15" t="s">
        <v>39</v>
      </c>
      <c r="E1" s="15" t="s">
        <v>40</v>
      </c>
      <c r="F1" s="15" t="s">
        <v>153</v>
      </c>
      <c r="G1" s="15" t="s">
        <v>36</v>
      </c>
      <c r="H1" s="15" t="s">
        <v>52</v>
      </c>
      <c r="I1" s="24" t="s">
        <v>53</v>
      </c>
      <c r="J1" s="16" t="s">
        <v>54</v>
      </c>
      <c r="K1" s="15" t="s">
        <v>34</v>
      </c>
      <c r="L1" s="15" t="s">
        <v>35</v>
      </c>
      <c r="M1" s="15" t="s">
        <v>33</v>
      </c>
      <c r="N1" s="15" t="s">
        <v>47</v>
      </c>
      <c r="O1" s="15" t="s">
        <v>48</v>
      </c>
      <c r="P1" s="15" t="s">
        <v>50</v>
      </c>
      <c r="Q1" s="15" t="s">
        <v>155</v>
      </c>
      <c r="R1" s="15" t="s">
        <v>156</v>
      </c>
      <c r="S1" s="15" t="s">
        <v>157</v>
      </c>
      <c r="T1" s="15" t="s">
        <v>45</v>
      </c>
      <c r="U1" s="15" t="s">
        <v>46</v>
      </c>
      <c r="V1" s="15" t="s">
        <v>49</v>
      </c>
      <c r="W1" s="15" t="s">
        <v>158</v>
      </c>
      <c r="X1" s="15" t="s">
        <v>159</v>
      </c>
      <c r="Y1" s="15" t="s">
        <v>160</v>
      </c>
      <c r="Z1" s="15" t="s">
        <v>55</v>
      </c>
      <c r="AA1" s="15" t="s">
        <v>41</v>
      </c>
      <c r="AB1" s="15" t="s">
        <v>37</v>
      </c>
      <c r="AC1" s="15" t="s">
        <v>56</v>
      </c>
      <c r="AD1" s="15" t="s">
        <v>44</v>
      </c>
      <c r="AE1" s="15" t="s">
        <v>57</v>
      </c>
      <c r="AF1" s="15" t="s">
        <v>43</v>
      </c>
      <c r="AG1" s="15" t="s">
        <v>61</v>
      </c>
      <c r="AH1" s="15" t="s">
        <v>51</v>
      </c>
      <c r="AI1" s="15" t="s">
        <v>42</v>
      </c>
      <c r="AJ1" s="15" t="s">
        <v>38</v>
      </c>
    </row>
    <row r="2" spans="1:36" x14ac:dyDescent="0.25">
      <c r="A2" s="37" t="s">
        <v>62</v>
      </c>
      <c r="B2" s="37">
        <v>1053</v>
      </c>
      <c r="C2" s="26" t="str">
        <f>IFERROR(INDEX(Clients[Client_Name],MATCH(Table312[[#This Row],[Client_Code]],Clients[Client_Code],0)),"")</f>
        <v>AASA PORK</v>
      </c>
      <c r="D2" s="25">
        <v>1</v>
      </c>
      <c r="E2" s="25">
        <v>1</v>
      </c>
      <c r="F2" s="25" t="b">
        <f>IF(E2&gt;(VLOOKUP(D2,Months_Weeks!$A$2:$B$13,2,TRUE)),FALSE)</f>
        <v>0</v>
      </c>
      <c r="G2" s="63">
        <f>IF(Table312[[#This Row],[Facility]]="Buin",1.5%,0.25%)</f>
        <v>1.4999999999999999E-2</v>
      </c>
      <c r="H2" s="38">
        <v>0</v>
      </c>
      <c r="I2" s="38"/>
      <c r="J2" s="27">
        <f t="shared" ref="J2:J65" si="0" xml:space="preserve"> SUMIFS(J:J,$B:$B,$B2,$D:$D,K2,$E:$E,L2,$A:$A,$A2)+H2-I2</f>
        <v>0</v>
      </c>
      <c r="K2" s="28">
        <f t="shared" ref="K2:K65" si="1">IF(E2&gt;1,D2,D2-1)</f>
        <v>0</v>
      </c>
      <c r="L2" s="27">
        <f>IF(K2=0,0,IF(E2&gt;1,E2-1,VLOOKUP(K2,Months_Weeks!$A$1:$B$13,2,0)))</f>
        <v>0</v>
      </c>
      <c r="M2" s="29"/>
      <c r="N2" s="39"/>
      <c r="O2" s="39"/>
      <c r="P2" s="50">
        <f t="shared" ref="P2:P65" si="2" xml:space="preserve"> SUMIFS(P:P,$B:$B,$B2,$D:$D,Q2,$E:$E,R2,$A:$A,$A2)+N2-O2</f>
        <v>0</v>
      </c>
      <c r="Q2" s="28">
        <f t="shared" ref="Q2:Q65" si="3">IF(E2&gt;1,D2,D2-1)</f>
        <v>0</v>
      </c>
      <c r="R2" s="28">
        <f>IF(Q2=0,0,IF(E2&gt;1,E2-1,VLOOKUP(Q2,Months_Weeks!$A$1:$B$13,2,0)))</f>
        <v>0</v>
      </c>
      <c r="S2" s="30"/>
      <c r="T2" s="39"/>
      <c r="U2" s="39"/>
      <c r="V2" s="50">
        <f t="shared" ref="V2:V65" si="4" xml:space="preserve"> SUMIFS(V:V,$B:$B,$B2,$D:$D,W2,$E:$E,X2,$A:$A,$A2)+T2-U2</f>
        <v>0</v>
      </c>
      <c r="W2" s="28">
        <f t="shared" ref="W2:W65" si="5">IF(E2&gt;1,D2,D2-1)</f>
        <v>0</v>
      </c>
      <c r="X2" s="28">
        <f>IF(W2=0,0,IF(E2&gt;1,E2-1,VLOOKUP(W2,Months_Weeks!$A$1:$B$13,2,0)))</f>
        <v>0</v>
      </c>
      <c r="Y2" s="30"/>
      <c r="Z2" s="39"/>
      <c r="AA2" s="31">
        <v>1</v>
      </c>
      <c r="AB2" s="72">
        <v>0.58899999999999997</v>
      </c>
      <c r="AC2" s="31"/>
      <c r="AD2" s="40"/>
      <c r="AE2" s="31"/>
      <c r="AF2" s="40"/>
      <c r="AG2" s="31"/>
      <c r="AH2" s="40"/>
      <c r="AI2" s="31">
        <v>1</v>
      </c>
      <c r="AJ2" s="70">
        <v>0.30399999999999999</v>
      </c>
    </row>
    <row r="3" spans="1:36" x14ac:dyDescent="0.25">
      <c r="A3" s="37" t="s">
        <v>62</v>
      </c>
      <c r="B3" s="37">
        <v>1053</v>
      </c>
      <c r="C3" s="26" t="str">
        <f>IFERROR(INDEX(Clients[Client_Name],MATCH(Table312[[#This Row],[Client_Code]],Clients[Client_Code],0)),"")</f>
        <v>AASA PORK</v>
      </c>
      <c r="D3" s="25">
        <v>1</v>
      </c>
      <c r="E3" s="25">
        <v>2</v>
      </c>
      <c r="F3" s="25" t="b">
        <f>IF(E3&gt;(VLOOKUP(D3,Months_Weeks!$A$2:$B$13,2,TRUE)),FALSE)</f>
        <v>0</v>
      </c>
      <c r="G3" s="63">
        <f>IF(Table312[[#This Row],[Facility]]="Buin",1.5%,0.25%)</f>
        <v>1.4999999999999999E-2</v>
      </c>
      <c r="H3" s="38">
        <v>175</v>
      </c>
      <c r="I3" s="38"/>
      <c r="J3" s="27">
        <f t="shared" si="0"/>
        <v>175</v>
      </c>
      <c r="K3" s="28">
        <f t="shared" si="1"/>
        <v>1</v>
      </c>
      <c r="L3" s="27">
        <f>IF(K3=0,0,IF(E3&gt;1,E3-1,VLOOKUP(K3,Months_Weeks!$A$1:$B$13,2,0)))</f>
        <v>1</v>
      </c>
      <c r="M3" s="29"/>
      <c r="N3" s="39"/>
      <c r="O3" s="39"/>
      <c r="P3" s="50">
        <f t="shared" si="2"/>
        <v>0</v>
      </c>
      <c r="Q3" s="28">
        <f t="shared" si="3"/>
        <v>1</v>
      </c>
      <c r="R3" s="28">
        <f>IF(Q3=0,0,IF(E3&gt;1,E3-1,VLOOKUP(Q3,Months_Weeks!$A$1:$B$13,2,0)))</f>
        <v>1</v>
      </c>
      <c r="S3" s="30"/>
      <c r="T3" s="39"/>
      <c r="U3" s="39"/>
      <c r="V3" s="50">
        <f t="shared" si="4"/>
        <v>0</v>
      </c>
      <c r="W3" s="28">
        <f t="shared" si="5"/>
        <v>1</v>
      </c>
      <c r="X3" s="28">
        <f>IF(W3=0,0,IF(E3&gt;1,E3-1,VLOOKUP(W3,Months_Weeks!$A$1:$B$13,2,0)))</f>
        <v>1</v>
      </c>
      <c r="Y3" s="30"/>
      <c r="Z3" s="39"/>
      <c r="AA3" s="31"/>
      <c r="AB3" s="39"/>
      <c r="AC3" s="31"/>
      <c r="AD3" s="40"/>
      <c r="AE3" s="31"/>
      <c r="AF3" s="40"/>
      <c r="AG3" s="31"/>
      <c r="AH3" s="40"/>
      <c r="AI3" s="31"/>
      <c r="AJ3" s="40"/>
    </row>
    <row r="4" spans="1:36" x14ac:dyDescent="0.25">
      <c r="A4" s="37" t="s">
        <v>62</v>
      </c>
      <c r="B4" s="37">
        <v>1053</v>
      </c>
      <c r="C4" s="26" t="str">
        <f>IFERROR(INDEX(Clients[Client_Name],MATCH(Table312[[#This Row],[Client_Code]],Clients[Client_Code],0)),"")</f>
        <v>AASA PORK</v>
      </c>
      <c r="D4" s="25">
        <v>1</v>
      </c>
      <c r="E4" s="25">
        <v>3</v>
      </c>
      <c r="F4" s="25" t="b">
        <f>IF(E4&gt;(VLOOKUP(D4,Months_Weeks!$A$2:$B$13,2,TRUE)),FALSE)</f>
        <v>0</v>
      </c>
      <c r="G4" s="63">
        <f>IF(Table312[[#This Row],[Facility]]="Buin",1.5%,0.25%)</f>
        <v>1.4999999999999999E-2</v>
      </c>
      <c r="H4" s="38">
        <v>231</v>
      </c>
      <c r="I4" s="38"/>
      <c r="J4" s="27">
        <f t="shared" si="0"/>
        <v>406</v>
      </c>
      <c r="K4" s="28">
        <f t="shared" si="1"/>
        <v>1</v>
      </c>
      <c r="L4" s="27">
        <f>IF(K4=0,0,IF(E4&gt;1,E4-1,VLOOKUP(K4,Months_Weeks!$A$1:$B$13,2,0)))</f>
        <v>2</v>
      </c>
      <c r="M4" s="29"/>
      <c r="N4" s="39"/>
      <c r="O4" s="39"/>
      <c r="P4" s="50">
        <f t="shared" si="2"/>
        <v>0</v>
      </c>
      <c r="Q4" s="28">
        <f t="shared" si="3"/>
        <v>1</v>
      </c>
      <c r="R4" s="28">
        <f>IF(Q4=0,0,IF(E4&gt;1,E4-1,VLOOKUP(Q4,Months_Weeks!$A$1:$B$13,2,0)))</f>
        <v>2</v>
      </c>
      <c r="S4" s="30"/>
      <c r="T4" s="39"/>
      <c r="U4" s="39"/>
      <c r="V4" s="50">
        <f t="shared" si="4"/>
        <v>0</v>
      </c>
      <c r="W4" s="28">
        <f t="shared" si="5"/>
        <v>1</v>
      </c>
      <c r="X4" s="28">
        <f>IF(W4=0,0,IF(E4&gt;1,E4-1,VLOOKUP(W4,Months_Weeks!$A$1:$B$13,2,0)))</f>
        <v>2</v>
      </c>
      <c r="Y4" s="30"/>
      <c r="Z4" s="39"/>
      <c r="AA4" s="31"/>
      <c r="AB4" s="39"/>
      <c r="AC4" s="31"/>
      <c r="AD4" s="40"/>
      <c r="AE4" s="31"/>
      <c r="AF4" s="40"/>
      <c r="AG4" s="31"/>
      <c r="AH4" s="40"/>
      <c r="AI4" s="31"/>
      <c r="AJ4" s="40"/>
    </row>
    <row r="5" spans="1:36" x14ac:dyDescent="0.25">
      <c r="A5" s="37" t="s">
        <v>62</v>
      </c>
      <c r="B5" s="37">
        <v>1053</v>
      </c>
      <c r="C5" s="26" t="str">
        <f>IFERROR(INDEX(Clients[Client_Name],MATCH(Table312[[#This Row],[Client_Code]],Clients[Client_Code],0)),"")</f>
        <v>AASA PORK</v>
      </c>
      <c r="D5" s="25">
        <v>1</v>
      </c>
      <c r="E5" s="25">
        <v>4</v>
      </c>
      <c r="F5" s="25" t="b">
        <f>IF(E5&gt;(VLOOKUP(D5,Months_Weeks!$A$2:$B$13,2,TRUE)),FALSE)</f>
        <v>0</v>
      </c>
      <c r="G5" s="63">
        <f>IF(Table312[[#This Row],[Facility]]="Buin",1.5%,0.25%)</f>
        <v>1.4999999999999999E-2</v>
      </c>
      <c r="H5" s="38">
        <v>113</v>
      </c>
      <c r="I5" s="38"/>
      <c r="J5" s="27">
        <f t="shared" si="0"/>
        <v>519</v>
      </c>
      <c r="K5" s="28">
        <f t="shared" si="1"/>
        <v>1</v>
      </c>
      <c r="L5" s="27">
        <f>IF(K5=0,0,IF(E5&gt;1,E5-1,VLOOKUP(K5,Months_Weeks!$A$1:$B$13,2,0)))</f>
        <v>3</v>
      </c>
      <c r="M5" s="29"/>
      <c r="N5" s="39"/>
      <c r="O5" s="39"/>
      <c r="P5" s="50">
        <f t="shared" si="2"/>
        <v>0</v>
      </c>
      <c r="Q5" s="28">
        <f t="shared" si="3"/>
        <v>1</v>
      </c>
      <c r="R5" s="28">
        <f>IF(Q5=0,0,IF(E5&gt;1,E5-1,VLOOKUP(Q5,Months_Weeks!$A$1:$B$13,2,0)))</f>
        <v>3</v>
      </c>
      <c r="S5" s="30"/>
      <c r="T5" s="39"/>
      <c r="U5" s="39"/>
      <c r="V5" s="50">
        <f t="shared" si="4"/>
        <v>0</v>
      </c>
      <c r="W5" s="28">
        <f t="shared" si="5"/>
        <v>1</v>
      </c>
      <c r="X5" s="28">
        <f>IF(W5=0,0,IF(E5&gt;1,E5-1,VLOOKUP(W5,Months_Weeks!$A$1:$B$13,2,0)))</f>
        <v>3</v>
      </c>
      <c r="Y5" s="30"/>
      <c r="Z5" s="39">
        <v>101225</v>
      </c>
      <c r="AA5" s="31"/>
      <c r="AB5" s="39"/>
      <c r="AC5" s="31"/>
      <c r="AD5" s="40"/>
      <c r="AE5" s="31"/>
      <c r="AF5" s="40"/>
      <c r="AG5" s="31"/>
      <c r="AH5" s="40"/>
      <c r="AI5" s="31"/>
      <c r="AJ5" s="40"/>
    </row>
    <row r="6" spans="1:36" x14ac:dyDescent="0.25">
      <c r="A6" s="37" t="s">
        <v>62</v>
      </c>
      <c r="B6" s="37">
        <v>1053</v>
      </c>
      <c r="C6" s="26" t="str">
        <f>IFERROR(INDEX(Clients[Client_Name],MATCH(Table312[[#This Row],[Client_Code]],Clients[Client_Code],0)),"")</f>
        <v>AASA PORK</v>
      </c>
      <c r="D6" s="25">
        <v>2</v>
      </c>
      <c r="E6" s="25">
        <v>1</v>
      </c>
      <c r="F6" s="25" t="b">
        <f>IF(E6&gt;(VLOOKUP(D6,Months_Weeks!$A$2:$B$13,2,TRUE)),FALSE)</f>
        <v>0</v>
      </c>
      <c r="G6" s="63">
        <f>IF(Table312[[#This Row],[Facility]]="Buin",1.5%,0.25%)</f>
        <v>1.4999999999999999E-2</v>
      </c>
      <c r="H6" s="38">
        <v>90</v>
      </c>
      <c r="I6" s="38"/>
      <c r="J6" s="27">
        <f t="shared" si="0"/>
        <v>609</v>
      </c>
      <c r="K6" s="28">
        <f t="shared" si="1"/>
        <v>1</v>
      </c>
      <c r="L6" s="27">
        <f>IF(K6=0,0,IF(E6&gt;1,E6-1,VLOOKUP(K6,Months_Weeks!$A$1:$B$13,2,0)))</f>
        <v>4</v>
      </c>
      <c r="M6" s="29"/>
      <c r="N6" s="39"/>
      <c r="O6" s="39"/>
      <c r="P6" s="50">
        <f t="shared" si="2"/>
        <v>0</v>
      </c>
      <c r="Q6" s="28">
        <f t="shared" si="3"/>
        <v>1</v>
      </c>
      <c r="R6" s="28">
        <f>IF(Q6=0,0,IF(E6&gt;1,E6-1,VLOOKUP(Q6,Months_Weeks!$A$1:$B$13,2,0)))</f>
        <v>4</v>
      </c>
      <c r="S6" s="30"/>
      <c r="T6" s="39"/>
      <c r="U6" s="39"/>
      <c r="V6" s="50">
        <f t="shared" si="4"/>
        <v>0</v>
      </c>
      <c r="W6" s="28">
        <f t="shared" si="5"/>
        <v>1</v>
      </c>
      <c r="X6" s="28">
        <f>IF(W6=0,0,IF(E6&gt;1,E6-1,VLOOKUP(W6,Months_Weeks!$A$1:$B$13,2,0)))</f>
        <v>4</v>
      </c>
      <c r="Y6" s="30"/>
      <c r="Z6" s="39"/>
      <c r="AA6" s="31"/>
      <c r="AB6" s="39"/>
      <c r="AC6" s="31"/>
      <c r="AD6" s="40"/>
      <c r="AE6" s="31"/>
      <c r="AF6" s="40"/>
      <c r="AG6" s="31"/>
      <c r="AH6" s="40"/>
      <c r="AI6" s="31"/>
      <c r="AJ6" s="40"/>
    </row>
    <row r="7" spans="1:36" x14ac:dyDescent="0.25">
      <c r="A7" s="37" t="s">
        <v>62</v>
      </c>
      <c r="B7" s="37">
        <v>1053</v>
      </c>
      <c r="C7" s="26" t="str">
        <f>IFERROR(INDEX(Clients[Client_Name],MATCH(Table312[[#This Row],[Client_Code]],Clients[Client_Code],0)),"")</f>
        <v>AASA PORK</v>
      </c>
      <c r="D7" s="25">
        <v>2</v>
      </c>
      <c r="E7" s="25">
        <v>2</v>
      </c>
      <c r="F7" s="25" t="b">
        <f>IF(E7&gt;(VLOOKUP(D7,Months_Weeks!$A$2:$B$13,2,TRUE)),FALSE)</f>
        <v>0</v>
      </c>
      <c r="G7" s="63">
        <f>IF(Table312[[#This Row],[Facility]]="Buin",1.5%,0.25%)</f>
        <v>1.4999999999999999E-2</v>
      </c>
      <c r="H7" s="38"/>
      <c r="I7" s="38">
        <v>11</v>
      </c>
      <c r="J7" s="27">
        <f t="shared" si="0"/>
        <v>598</v>
      </c>
      <c r="K7" s="28">
        <f t="shared" si="1"/>
        <v>2</v>
      </c>
      <c r="L7" s="27">
        <f>IF(K7=0,0,IF(E7&gt;1,E7-1,VLOOKUP(K7,Months_Weeks!$A$1:$B$13,2,0)))</f>
        <v>1</v>
      </c>
      <c r="M7" s="29"/>
      <c r="N7" s="39"/>
      <c r="O7" s="39"/>
      <c r="P7" s="50">
        <f t="shared" si="2"/>
        <v>0</v>
      </c>
      <c r="Q7" s="28">
        <f t="shared" si="3"/>
        <v>2</v>
      </c>
      <c r="R7" s="28">
        <f>IF(Q7=0,0,IF(E7&gt;1,E7-1,VLOOKUP(Q7,Months_Weeks!$A$1:$B$13,2,0)))</f>
        <v>1</v>
      </c>
      <c r="S7" s="30"/>
      <c r="T7" s="39"/>
      <c r="U7" s="39"/>
      <c r="V7" s="50">
        <f t="shared" si="4"/>
        <v>0</v>
      </c>
      <c r="W7" s="28">
        <f t="shared" si="5"/>
        <v>2</v>
      </c>
      <c r="X7" s="28">
        <f>IF(W7=0,0,IF(E7&gt;1,E7-1,VLOOKUP(W7,Months_Weeks!$A$1:$B$13,2,0)))</f>
        <v>1</v>
      </c>
      <c r="Y7" s="30"/>
      <c r="Z7" s="39">
        <v>228952</v>
      </c>
      <c r="AA7" s="31"/>
      <c r="AB7" s="39"/>
      <c r="AC7" s="31"/>
      <c r="AD7" s="40"/>
      <c r="AE7" s="31"/>
      <c r="AF7" s="40"/>
      <c r="AG7" s="31"/>
      <c r="AH7" s="40"/>
      <c r="AI7" s="31"/>
      <c r="AJ7" s="40"/>
    </row>
    <row r="8" spans="1:36" x14ac:dyDescent="0.25">
      <c r="A8" s="37" t="s">
        <v>62</v>
      </c>
      <c r="B8" s="37">
        <v>1053</v>
      </c>
      <c r="C8" s="26" t="str">
        <f>IFERROR(INDEX(Clients[Client_Name],MATCH(Table312[[#This Row],[Client_Code]],Clients[Client_Code],0)),"")</f>
        <v>AASA PORK</v>
      </c>
      <c r="D8" s="25">
        <v>2</v>
      </c>
      <c r="E8" s="25">
        <v>3</v>
      </c>
      <c r="F8" s="25" t="b">
        <f>IF(E8&gt;(VLOOKUP(D8,Months_Weeks!$A$2:$B$13,2,TRUE)),FALSE)</f>
        <v>0</v>
      </c>
      <c r="G8" s="63">
        <f>IF(Table312[[#This Row],[Facility]]="Buin",1.5%,0.25%)</f>
        <v>1.4999999999999999E-2</v>
      </c>
      <c r="H8" s="38">
        <v>44</v>
      </c>
      <c r="I8" s="38"/>
      <c r="J8" s="27">
        <f t="shared" si="0"/>
        <v>642</v>
      </c>
      <c r="K8" s="28">
        <f t="shared" si="1"/>
        <v>2</v>
      </c>
      <c r="L8" s="27">
        <f>IF(K8=0,0,IF(E8&gt;1,E8-1,VLOOKUP(K8,Months_Weeks!$A$1:$B$13,2,0)))</f>
        <v>2</v>
      </c>
      <c r="M8" s="29"/>
      <c r="N8" s="39"/>
      <c r="O8" s="39"/>
      <c r="P8" s="50">
        <f t="shared" si="2"/>
        <v>0</v>
      </c>
      <c r="Q8" s="28">
        <f t="shared" si="3"/>
        <v>2</v>
      </c>
      <c r="R8" s="28">
        <f>IF(Q8=0,0,IF(E8&gt;1,E8-1,VLOOKUP(Q8,Months_Weeks!$A$1:$B$13,2,0)))</f>
        <v>2</v>
      </c>
      <c r="S8" s="30"/>
      <c r="T8" s="39"/>
      <c r="U8" s="39"/>
      <c r="V8" s="50">
        <f t="shared" si="4"/>
        <v>0</v>
      </c>
      <c r="W8" s="28">
        <f t="shared" si="5"/>
        <v>2</v>
      </c>
      <c r="X8" s="28">
        <f>IF(W8=0,0,IF(E8&gt;1,E8-1,VLOOKUP(W8,Months_Weeks!$A$1:$B$13,2,0)))</f>
        <v>2</v>
      </c>
      <c r="Y8" s="30"/>
      <c r="Z8" s="39"/>
      <c r="AA8" s="31"/>
      <c r="AB8" s="39"/>
      <c r="AC8" s="31"/>
      <c r="AD8" s="40"/>
      <c r="AE8" s="31"/>
      <c r="AF8" s="40"/>
      <c r="AG8" s="31"/>
      <c r="AH8" s="40"/>
      <c r="AI8" s="31"/>
      <c r="AJ8" s="40"/>
    </row>
    <row r="9" spans="1:36" x14ac:dyDescent="0.25">
      <c r="A9" s="37" t="s">
        <v>62</v>
      </c>
      <c r="B9" s="37">
        <v>1053</v>
      </c>
      <c r="C9" s="26" t="str">
        <f>IFERROR(INDEX(Clients[Client_Name],MATCH(Table312[[#This Row],[Client_Code]],Clients[Client_Code],0)),"")</f>
        <v>AASA PORK</v>
      </c>
      <c r="D9" s="25">
        <v>2</v>
      </c>
      <c r="E9" s="25">
        <v>4</v>
      </c>
      <c r="F9" s="25" t="b">
        <f>IF(E9&gt;(VLOOKUP(D9,Months_Weeks!$A$2:$B$13,2,TRUE)),FALSE)</f>
        <v>0</v>
      </c>
      <c r="G9" s="63">
        <f>IF(Table312[[#This Row],[Facility]]="Buin",1.5%,0.25%)</f>
        <v>1.4999999999999999E-2</v>
      </c>
      <c r="H9" s="38">
        <v>68</v>
      </c>
      <c r="I9" s="38"/>
      <c r="J9" s="27">
        <f t="shared" si="0"/>
        <v>710</v>
      </c>
      <c r="K9" s="28">
        <f t="shared" si="1"/>
        <v>2</v>
      </c>
      <c r="L9" s="27">
        <f>IF(K9=0,0,IF(E9&gt;1,E9-1,VLOOKUP(K9,Months_Weeks!$A$1:$B$13,2,0)))</f>
        <v>3</v>
      </c>
      <c r="M9" s="29"/>
      <c r="N9" s="39"/>
      <c r="O9" s="39"/>
      <c r="P9" s="50">
        <f t="shared" si="2"/>
        <v>0</v>
      </c>
      <c r="Q9" s="28">
        <f t="shared" si="3"/>
        <v>2</v>
      </c>
      <c r="R9" s="28">
        <f>IF(Q9=0,0,IF(E9&gt;1,E9-1,VLOOKUP(Q9,Months_Weeks!$A$1:$B$13,2,0)))</f>
        <v>3</v>
      </c>
      <c r="S9" s="30"/>
      <c r="T9" s="39"/>
      <c r="U9" s="39"/>
      <c r="V9" s="50">
        <f t="shared" si="4"/>
        <v>0</v>
      </c>
      <c r="W9" s="28">
        <f t="shared" si="5"/>
        <v>2</v>
      </c>
      <c r="X9" s="28">
        <f>IF(W9=0,0,IF(E9&gt;1,E9-1,VLOOKUP(W9,Months_Weeks!$A$1:$B$13,2,0)))</f>
        <v>3</v>
      </c>
      <c r="Y9" s="30"/>
      <c r="Z9" s="39"/>
      <c r="AA9" s="31"/>
      <c r="AB9" s="39"/>
      <c r="AC9" s="31"/>
      <c r="AD9" s="40"/>
      <c r="AE9" s="31"/>
      <c r="AF9" s="40"/>
      <c r="AG9" s="31"/>
      <c r="AH9" s="40"/>
      <c r="AI9" s="31"/>
      <c r="AJ9" s="40"/>
    </row>
    <row r="10" spans="1:36" x14ac:dyDescent="0.25">
      <c r="A10" s="37" t="s">
        <v>62</v>
      </c>
      <c r="B10" s="37">
        <v>1053</v>
      </c>
      <c r="C10" s="26" t="str">
        <f>IFERROR(INDEX(Clients[Client_Name],MATCH(Table312[[#This Row],[Client_Code]],Clients[Client_Code],0)),"")</f>
        <v>AASA PORK</v>
      </c>
      <c r="D10" s="25">
        <v>3</v>
      </c>
      <c r="E10" s="25">
        <v>1</v>
      </c>
      <c r="F10" s="25" t="b">
        <f>IF(E10&gt;(VLOOKUP(D10,Months_Weeks!$A$2:$B$13,2,TRUE)),FALSE)</f>
        <v>0</v>
      </c>
      <c r="G10" s="63">
        <f>IF(Table312[[#This Row],[Facility]]="Buin",1.5%,0.25%)</f>
        <v>1.4999999999999999E-2</v>
      </c>
      <c r="H10" s="38">
        <v>10</v>
      </c>
      <c r="I10" s="38"/>
      <c r="J10" s="27">
        <f t="shared" si="0"/>
        <v>720</v>
      </c>
      <c r="K10" s="28">
        <f t="shared" si="1"/>
        <v>2</v>
      </c>
      <c r="L10" s="27">
        <f>IF(K10=0,0,IF(E10&gt;1,E10-1,VLOOKUP(K10,Months_Weeks!$A$1:$B$13,2,0)))</f>
        <v>4</v>
      </c>
      <c r="M10" s="29"/>
      <c r="N10" s="39"/>
      <c r="O10" s="39"/>
      <c r="P10" s="50">
        <f t="shared" si="2"/>
        <v>0</v>
      </c>
      <c r="Q10" s="28">
        <f t="shared" si="3"/>
        <v>2</v>
      </c>
      <c r="R10" s="28">
        <f>IF(Q10=0,0,IF(E10&gt;1,E10-1,VLOOKUP(Q10,Months_Weeks!$A$1:$B$13,2,0)))</f>
        <v>4</v>
      </c>
      <c r="S10" s="30"/>
      <c r="T10" s="39"/>
      <c r="U10" s="39"/>
      <c r="V10" s="50">
        <f t="shared" si="4"/>
        <v>0</v>
      </c>
      <c r="W10" s="28">
        <f t="shared" si="5"/>
        <v>2</v>
      </c>
      <c r="X10" s="28">
        <f>IF(W10=0,0,IF(E10&gt;1,E10-1,VLOOKUP(W10,Months_Weeks!$A$1:$B$13,2,0)))</f>
        <v>4</v>
      </c>
      <c r="Y10" s="30"/>
      <c r="Z10" s="39"/>
      <c r="AA10" s="31"/>
      <c r="AB10" s="39"/>
      <c r="AC10" s="31"/>
      <c r="AD10" s="40"/>
      <c r="AE10" s="31"/>
      <c r="AF10" s="40"/>
      <c r="AG10" s="31"/>
      <c r="AH10" s="40"/>
      <c r="AI10" s="31"/>
      <c r="AJ10" s="40"/>
    </row>
    <row r="11" spans="1:36" x14ac:dyDescent="0.25">
      <c r="A11" s="37" t="s">
        <v>62</v>
      </c>
      <c r="B11" s="37">
        <v>1053</v>
      </c>
      <c r="C11" s="26" t="str">
        <f>IFERROR(INDEX(Clients[Client_Name],MATCH(Table312[[#This Row],[Client_Code]],Clients[Client_Code],0)),"")</f>
        <v>AASA PORK</v>
      </c>
      <c r="D11" s="25">
        <v>3</v>
      </c>
      <c r="E11" s="25">
        <v>2</v>
      </c>
      <c r="F11" s="25" t="b">
        <f>IF(E11&gt;(VLOOKUP(D11,Months_Weeks!$A$2:$B$13,2,TRUE)),FALSE)</f>
        <v>0</v>
      </c>
      <c r="G11" s="63">
        <f>IF(Table312[[#This Row],[Facility]]="Buin",1.5%,0.25%)</f>
        <v>1.4999999999999999E-2</v>
      </c>
      <c r="H11" s="38"/>
      <c r="I11" s="38"/>
      <c r="J11" s="27">
        <f t="shared" si="0"/>
        <v>720</v>
      </c>
      <c r="K11" s="28">
        <f t="shared" si="1"/>
        <v>3</v>
      </c>
      <c r="L11" s="27">
        <f>IF(K11=0,0,IF(E11&gt;1,E11-1,VLOOKUP(K11,Months_Weeks!$A$1:$B$13,2,0)))</f>
        <v>1</v>
      </c>
      <c r="M11" s="29"/>
      <c r="N11" s="39"/>
      <c r="O11" s="39"/>
      <c r="P11" s="50">
        <f t="shared" si="2"/>
        <v>0</v>
      </c>
      <c r="Q11" s="28">
        <f t="shared" si="3"/>
        <v>3</v>
      </c>
      <c r="R11" s="28">
        <f>IF(Q11=0,0,IF(E11&gt;1,E11-1,VLOOKUP(Q11,Months_Weeks!$A$1:$B$13,2,0)))</f>
        <v>1</v>
      </c>
      <c r="S11" s="30"/>
      <c r="T11" s="39"/>
      <c r="U11" s="39"/>
      <c r="V11" s="50">
        <f t="shared" si="4"/>
        <v>0</v>
      </c>
      <c r="W11" s="28">
        <f t="shared" si="5"/>
        <v>3</v>
      </c>
      <c r="X11" s="28">
        <f>IF(W11=0,0,IF(E11&gt;1,E11-1,VLOOKUP(W11,Months_Weeks!$A$1:$B$13,2,0)))</f>
        <v>1</v>
      </c>
      <c r="Y11" s="30"/>
      <c r="Z11" s="39"/>
      <c r="AA11" s="31"/>
      <c r="AB11" s="39"/>
      <c r="AC11" s="31"/>
      <c r="AD11" s="40"/>
      <c r="AE11" s="31"/>
      <c r="AF11" s="40"/>
      <c r="AG11" s="31"/>
      <c r="AH11" s="40"/>
      <c r="AI11" s="31"/>
      <c r="AJ11" s="40"/>
    </row>
    <row r="12" spans="1:36" x14ac:dyDescent="0.25">
      <c r="A12" s="37" t="s">
        <v>62</v>
      </c>
      <c r="B12" s="37">
        <v>1053</v>
      </c>
      <c r="C12" s="26" t="str">
        <f>IFERROR(INDEX(Clients[Client_Name],MATCH(Table312[[#This Row],[Client_Code]],Clients[Client_Code],0)),"")</f>
        <v>AASA PORK</v>
      </c>
      <c r="D12" s="25">
        <v>3</v>
      </c>
      <c r="E12" s="25">
        <v>3</v>
      </c>
      <c r="F12" s="25" t="b">
        <f>IF(E12&gt;(VLOOKUP(D12,Months_Weeks!$A$2:$B$13,2,TRUE)),FALSE)</f>
        <v>0</v>
      </c>
      <c r="G12" s="63">
        <f>IF(Table312[[#This Row],[Facility]]="Buin",1.5%,0.25%)</f>
        <v>1.4999999999999999E-2</v>
      </c>
      <c r="H12" s="38"/>
      <c r="I12" s="38"/>
      <c r="J12" s="27">
        <f t="shared" si="0"/>
        <v>720</v>
      </c>
      <c r="K12" s="28">
        <f t="shared" si="1"/>
        <v>3</v>
      </c>
      <c r="L12" s="27">
        <f>IF(K12=0,0,IF(E12&gt;1,E12-1,VLOOKUP(K12,Months_Weeks!$A$1:$B$13,2,0)))</f>
        <v>2</v>
      </c>
      <c r="M12" s="29"/>
      <c r="N12" s="39"/>
      <c r="O12" s="39"/>
      <c r="P12" s="50">
        <f t="shared" si="2"/>
        <v>0</v>
      </c>
      <c r="Q12" s="28">
        <f t="shared" si="3"/>
        <v>3</v>
      </c>
      <c r="R12" s="28">
        <f>IF(Q12=0,0,IF(E12&gt;1,E12-1,VLOOKUP(Q12,Months_Weeks!$A$1:$B$13,2,0)))</f>
        <v>2</v>
      </c>
      <c r="S12" s="30"/>
      <c r="T12" s="39"/>
      <c r="U12" s="39"/>
      <c r="V12" s="50">
        <f t="shared" si="4"/>
        <v>0</v>
      </c>
      <c r="W12" s="28">
        <f t="shared" si="5"/>
        <v>3</v>
      </c>
      <c r="X12" s="28">
        <f>IF(W12=0,0,IF(E12&gt;1,E12-1,VLOOKUP(W12,Months_Weeks!$A$1:$B$13,2,0)))</f>
        <v>2</v>
      </c>
      <c r="Y12" s="30"/>
      <c r="Z12" s="39">
        <v>252000</v>
      </c>
      <c r="AA12" s="31"/>
      <c r="AB12" s="39"/>
      <c r="AC12" s="31"/>
      <c r="AD12" s="40"/>
      <c r="AE12" s="31"/>
      <c r="AF12" s="40"/>
      <c r="AG12" s="31"/>
      <c r="AH12" s="40"/>
      <c r="AI12" s="31"/>
      <c r="AJ12" s="40"/>
    </row>
    <row r="13" spans="1:36" x14ac:dyDescent="0.25">
      <c r="A13" s="37" t="s">
        <v>62</v>
      </c>
      <c r="B13" s="37">
        <v>1053</v>
      </c>
      <c r="C13" s="26" t="str">
        <f>IFERROR(INDEX(Clients[Client_Name],MATCH(Table312[[#This Row],[Client_Code]],Clients[Client_Code],0)),"")</f>
        <v>AASA PORK</v>
      </c>
      <c r="D13" s="25">
        <v>3</v>
      </c>
      <c r="E13" s="25">
        <v>4</v>
      </c>
      <c r="F13" s="25" t="b">
        <f>IF(E13&gt;(VLOOKUP(D13,Months_Weeks!$A$2:$B$13,2,TRUE)),FALSE)</f>
        <v>0</v>
      </c>
      <c r="G13" s="63">
        <f>IF(Table312[[#This Row],[Facility]]="Buin",1.5%,0.25%)</f>
        <v>1.4999999999999999E-2</v>
      </c>
      <c r="H13" s="38"/>
      <c r="I13" s="38"/>
      <c r="J13" s="27">
        <f t="shared" si="0"/>
        <v>720</v>
      </c>
      <c r="K13" s="28">
        <f t="shared" si="1"/>
        <v>3</v>
      </c>
      <c r="L13" s="27">
        <f>IF(K13=0,0,IF(E13&gt;1,E13-1,VLOOKUP(K13,Months_Weeks!$A$1:$B$13,2,0)))</f>
        <v>3</v>
      </c>
      <c r="M13" s="29"/>
      <c r="N13" s="39"/>
      <c r="O13" s="39"/>
      <c r="P13" s="50">
        <f t="shared" si="2"/>
        <v>0</v>
      </c>
      <c r="Q13" s="28">
        <f t="shared" si="3"/>
        <v>3</v>
      </c>
      <c r="R13" s="28">
        <f>IF(Q13=0,0,IF(E13&gt;1,E13-1,VLOOKUP(Q13,Months_Weeks!$A$1:$B$13,2,0)))</f>
        <v>3</v>
      </c>
      <c r="S13" s="30"/>
      <c r="T13" s="39"/>
      <c r="U13" s="39"/>
      <c r="V13" s="50">
        <f t="shared" si="4"/>
        <v>0</v>
      </c>
      <c r="W13" s="28">
        <f t="shared" si="5"/>
        <v>3</v>
      </c>
      <c r="X13" s="28">
        <f>IF(W13=0,0,IF(E13&gt;1,E13-1,VLOOKUP(W13,Months_Weeks!$A$1:$B$13,2,0)))</f>
        <v>3</v>
      </c>
      <c r="Y13" s="30"/>
      <c r="Z13" s="39"/>
      <c r="AA13" s="31"/>
      <c r="AB13" s="39"/>
      <c r="AC13" s="31"/>
      <c r="AD13" s="40"/>
      <c r="AE13" s="31"/>
      <c r="AF13" s="40"/>
      <c r="AG13" s="31"/>
      <c r="AH13" s="40"/>
      <c r="AI13" s="31"/>
      <c r="AJ13" s="40"/>
    </row>
    <row r="14" spans="1:36" x14ac:dyDescent="0.25">
      <c r="A14" s="37" t="s">
        <v>62</v>
      </c>
      <c r="B14" s="37">
        <v>1053</v>
      </c>
      <c r="C14" s="26" t="str">
        <f>IFERROR(INDEX(Clients[Client_Name],MATCH(Table312[[#This Row],[Client_Code]],Clients[Client_Code],0)),"")</f>
        <v>AASA PORK</v>
      </c>
      <c r="D14" s="25">
        <v>3</v>
      </c>
      <c r="E14" s="25">
        <v>5</v>
      </c>
      <c r="F14" s="25" t="b">
        <f>IF(E14&gt;(VLOOKUP(D14,Months_Weeks!$A$2:$B$13,2,TRUE)),FALSE)</f>
        <v>0</v>
      </c>
      <c r="G14" s="63">
        <f>IF(Table312[[#This Row],[Facility]]="Buin",1.5%,0.25%)</f>
        <v>1.4999999999999999E-2</v>
      </c>
      <c r="H14" s="38"/>
      <c r="I14" s="38"/>
      <c r="J14" s="27">
        <f t="shared" si="0"/>
        <v>720</v>
      </c>
      <c r="K14" s="28">
        <f t="shared" si="1"/>
        <v>3</v>
      </c>
      <c r="L14" s="27">
        <f>IF(K14=0,0,IF(E14&gt;1,E14-1,VLOOKUP(K14,Months_Weeks!$A$1:$B$13,2,0)))</f>
        <v>4</v>
      </c>
      <c r="M14" s="29"/>
      <c r="N14" s="39"/>
      <c r="O14" s="39"/>
      <c r="P14" s="50">
        <f t="shared" si="2"/>
        <v>0</v>
      </c>
      <c r="Q14" s="28">
        <f t="shared" si="3"/>
        <v>3</v>
      </c>
      <c r="R14" s="28">
        <f>IF(Q14=0,0,IF(E14&gt;1,E14-1,VLOOKUP(Q14,Months_Weeks!$A$1:$B$13,2,0)))</f>
        <v>4</v>
      </c>
      <c r="S14" s="30"/>
      <c r="T14" s="39"/>
      <c r="U14" s="39"/>
      <c r="V14" s="50">
        <f t="shared" si="4"/>
        <v>0</v>
      </c>
      <c r="W14" s="28">
        <f t="shared" si="5"/>
        <v>3</v>
      </c>
      <c r="X14" s="28">
        <f>IF(W14=0,0,IF(E14&gt;1,E14-1,VLOOKUP(W14,Months_Weeks!$A$1:$B$13,2,0)))</f>
        <v>4</v>
      </c>
      <c r="Y14" s="30"/>
      <c r="Z14" s="39"/>
      <c r="AA14" s="31"/>
      <c r="AB14" s="39"/>
      <c r="AC14" s="31"/>
      <c r="AD14" s="40"/>
      <c r="AE14" s="31"/>
      <c r="AF14" s="40"/>
      <c r="AG14" s="31"/>
      <c r="AH14" s="40"/>
      <c r="AI14" s="31"/>
      <c r="AJ14" s="40"/>
    </row>
    <row r="15" spans="1:36" x14ac:dyDescent="0.25">
      <c r="A15" s="37" t="s">
        <v>62</v>
      </c>
      <c r="B15" s="37">
        <v>1053</v>
      </c>
      <c r="C15" s="26" t="str">
        <f>IFERROR(INDEX(Clients[Client_Name],MATCH(Table312[[#This Row],[Client_Code]],Clients[Client_Code],0)),"")</f>
        <v>AASA PORK</v>
      </c>
      <c r="D15" s="25">
        <v>4</v>
      </c>
      <c r="E15" s="25">
        <v>1</v>
      </c>
      <c r="F15" s="25" t="b">
        <f>IF(E15&gt;(VLOOKUP(D15,Months_Weeks!$A$2:$B$13,2,TRUE)),FALSE)</f>
        <v>0</v>
      </c>
      <c r="G15" s="63">
        <f>IF(Table312[[#This Row],[Facility]]="Buin",1.5%,0.25%)</f>
        <v>1.4999999999999999E-2</v>
      </c>
      <c r="H15" s="38"/>
      <c r="I15" s="38"/>
      <c r="J15" s="27">
        <f t="shared" si="0"/>
        <v>720</v>
      </c>
      <c r="K15" s="28">
        <f t="shared" si="1"/>
        <v>3</v>
      </c>
      <c r="L15" s="27">
        <f>IF(K15=0,0,IF(E15&gt;1,E15-1,VLOOKUP(K15,Months_Weeks!$A$1:$B$13,2,0)))</f>
        <v>5</v>
      </c>
      <c r="M15" s="29"/>
      <c r="N15" s="39"/>
      <c r="O15" s="39"/>
      <c r="P15" s="50">
        <f t="shared" si="2"/>
        <v>0</v>
      </c>
      <c r="Q15" s="28">
        <f t="shared" si="3"/>
        <v>3</v>
      </c>
      <c r="R15" s="28">
        <f>IF(Q15=0,0,IF(E15&gt;1,E15-1,VLOOKUP(Q15,Months_Weeks!$A$1:$B$13,2,0)))</f>
        <v>5</v>
      </c>
      <c r="S15" s="30"/>
      <c r="T15" s="39"/>
      <c r="U15" s="39"/>
      <c r="V15" s="50">
        <f t="shared" si="4"/>
        <v>0</v>
      </c>
      <c r="W15" s="28">
        <f t="shared" si="5"/>
        <v>3</v>
      </c>
      <c r="X15" s="28">
        <f>IF(W15=0,0,IF(E15&gt;1,E15-1,VLOOKUP(W15,Months_Weeks!$A$1:$B$13,2,0)))</f>
        <v>5</v>
      </c>
      <c r="Y15" s="30"/>
      <c r="Z15" s="39"/>
      <c r="AA15" s="31"/>
      <c r="AB15" s="39"/>
      <c r="AC15" s="31"/>
      <c r="AD15" s="40"/>
      <c r="AE15" s="31"/>
      <c r="AF15" s="40"/>
      <c r="AG15" s="31"/>
      <c r="AH15" s="40"/>
      <c r="AI15" s="31"/>
      <c r="AJ15" s="40"/>
    </row>
    <row r="16" spans="1:36" x14ac:dyDescent="0.25">
      <c r="A16" s="37" t="s">
        <v>62</v>
      </c>
      <c r="B16" s="37">
        <v>1053</v>
      </c>
      <c r="C16" s="26" t="str">
        <f>IFERROR(INDEX(Clients[Client_Name],MATCH(Table312[[#This Row],[Client_Code]],Clients[Client_Code],0)),"")</f>
        <v>AASA PORK</v>
      </c>
      <c r="D16" s="25">
        <v>4</v>
      </c>
      <c r="E16" s="25">
        <v>2</v>
      </c>
      <c r="F16" s="25" t="b">
        <f>IF(E16&gt;(VLOOKUP(D16,Months_Weeks!$A$2:$B$13,2,TRUE)),FALSE)</f>
        <v>0</v>
      </c>
      <c r="G16" s="63">
        <f>IF(Table312[[#This Row],[Facility]]="Buin",1.5%,0.25%)</f>
        <v>1.4999999999999999E-2</v>
      </c>
      <c r="H16" s="38"/>
      <c r="I16" s="38"/>
      <c r="J16" s="27">
        <f t="shared" si="0"/>
        <v>720</v>
      </c>
      <c r="K16" s="28">
        <f t="shared" si="1"/>
        <v>4</v>
      </c>
      <c r="L16" s="27">
        <f>IF(K16=0,0,IF(E16&gt;1,E16-1,VLOOKUP(K16,Months_Weeks!$A$1:$B$13,2,0)))</f>
        <v>1</v>
      </c>
      <c r="M16" s="29"/>
      <c r="N16" s="39"/>
      <c r="O16" s="39"/>
      <c r="P16" s="50">
        <f t="shared" si="2"/>
        <v>0</v>
      </c>
      <c r="Q16" s="28">
        <f t="shared" si="3"/>
        <v>4</v>
      </c>
      <c r="R16" s="28">
        <f>IF(Q16=0,0,IF(E16&gt;1,E16-1,VLOOKUP(Q16,Months_Weeks!$A$1:$B$13,2,0)))</f>
        <v>1</v>
      </c>
      <c r="S16" s="30"/>
      <c r="T16" s="39"/>
      <c r="U16" s="39"/>
      <c r="V16" s="50">
        <f t="shared" si="4"/>
        <v>0</v>
      </c>
      <c r="W16" s="28">
        <f t="shared" si="5"/>
        <v>4</v>
      </c>
      <c r="X16" s="28">
        <f>IF(W16=0,0,IF(E16&gt;1,E16-1,VLOOKUP(W16,Months_Weeks!$A$1:$B$13,2,0)))</f>
        <v>1</v>
      </c>
      <c r="Y16" s="30"/>
      <c r="Z16" s="39"/>
      <c r="AA16" s="31"/>
      <c r="AB16" s="39"/>
      <c r="AC16" s="31"/>
      <c r="AD16" s="40"/>
      <c r="AE16" s="31"/>
      <c r="AF16" s="40"/>
      <c r="AG16" s="31"/>
      <c r="AH16" s="40"/>
      <c r="AI16" s="31"/>
      <c r="AJ16" s="40"/>
    </row>
    <row r="17" spans="1:36" x14ac:dyDescent="0.25">
      <c r="A17" s="37" t="s">
        <v>62</v>
      </c>
      <c r="B17" s="37">
        <v>1053</v>
      </c>
      <c r="C17" s="26" t="str">
        <f>IFERROR(INDEX(Clients[Client_Name],MATCH(Table312[[#This Row],[Client_Code]],Clients[Client_Code],0)),"")</f>
        <v>AASA PORK</v>
      </c>
      <c r="D17" s="25">
        <v>4</v>
      </c>
      <c r="E17" s="25">
        <v>3</v>
      </c>
      <c r="F17" s="25" t="b">
        <f>IF(E17&gt;(VLOOKUP(D17,Months_Weeks!$A$2:$B$13,2,TRUE)),FALSE)</f>
        <v>0</v>
      </c>
      <c r="G17" s="63">
        <f>IF(Table312[[#This Row],[Facility]]="Buin",1.5%,0.25%)</f>
        <v>1.4999999999999999E-2</v>
      </c>
      <c r="H17" s="38"/>
      <c r="I17" s="38"/>
      <c r="J17" s="27">
        <f t="shared" si="0"/>
        <v>720</v>
      </c>
      <c r="K17" s="28">
        <f t="shared" si="1"/>
        <v>4</v>
      </c>
      <c r="L17" s="27">
        <f>IF(K17=0,0,IF(E17&gt;1,E17-1,VLOOKUP(K17,Months_Weeks!$A$1:$B$13,2,0)))</f>
        <v>2</v>
      </c>
      <c r="M17" s="29"/>
      <c r="N17" s="39"/>
      <c r="O17" s="39"/>
      <c r="P17" s="50">
        <f t="shared" si="2"/>
        <v>0</v>
      </c>
      <c r="Q17" s="28">
        <f t="shared" si="3"/>
        <v>4</v>
      </c>
      <c r="R17" s="28">
        <f>IF(Q17=0,0,IF(E17&gt;1,E17-1,VLOOKUP(Q17,Months_Weeks!$A$1:$B$13,2,0)))</f>
        <v>2</v>
      </c>
      <c r="S17" s="30"/>
      <c r="T17" s="39"/>
      <c r="U17" s="39"/>
      <c r="V17" s="50">
        <f t="shared" si="4"/>
        <v>0</v>
      </c>
      <c r="W17" s="28">
        <f t="shared" si="5"/>
        <v>4</v>
      </c>
      <c r="X17" s="28">
        <f>IF(W17=0,0,IF(E17&gt;1,E17-1,VLOOKUP(W17,Months_Weeks!$A$1:$B$13,2,0)))</f>
        <v>2</v>
      </c>
      <c r="Y17" s="30"/>
      <c r="Z17" s="39">
        <v>288000</v>
      </c>
      <c r="AA17" s="31"/>
      <c r="AB17" s="39"/>
      <c r="AC17" s="31"/>
      <c r="AD17" s="40"/>
      <c r="AE17" s="31"/>
      <c r="AF17" s="40"/>
      <c r="AG17" s="31"/>
      <c r="AH17" s="40"/>
      <c r="AI17" s="31"/>
      <c r="AJ17" s="40"/>
    </row>
    <row r="18" spans="1:36" x14ac:dyDescent="0.25">
      <c r="A18" s="37" t="s">
        <v>62</v>
      </c>
      <c r="B18" s="37">
        <v>1053</v>
      </c>
      <c r="C18" s="26" t="str">
        <f>IFERROR(INDEX(Clients[Client_Name],MATCH(Table312[[#This Row],[Client_Code]],Clients[Client_Code],0)),"")</f>
        <v>AASA PORK</v>
      </c>
      <c r="D18" s="25">
        <v>4</v>
      </c>
      <c r="E18" s="25">
        <v>4</v>
      </c>
      <c r="F18" s="25" t="b">
        <f>IF(E18&gt;(VLOOKUP(D18,Months_Weeks!$A$2:$B$13,2,TRUE)),FALSE)</f>
        <v>0</v>
      </c>
      <c r="G18" s="63">
        <f>IF(Table312[[#This Row],[Facility]]="Buin",1.5%,0.25%)</f>
        <v>1.4999999999999999E-2</v>
      </c>
      <c r="H18" s="38"/>
      <c r="I18" s="38"/>
      <c r="J18" s="27">
        <f t="shared" si="0"/>
        <v>720</v>
      </c>
      <c r="K18" s="28">
        <f t="shared" si="1"/>
        <v>4</v>
      </c>
      <c r="L18" s="27">
        <f>IF(K18=0,0,IF(E18&gt;1,E18-1,VLOOKUP(K18,Months_Weeks!$A$1:$B$13,2,0)))</f>
        <v>3</v>
      </c>
      <c r="M18" s="29"/>
      <c r="N18" s="39"/>
      <c r="O18" s="39"/>
      <c r="P18" s="50">
        <f t="shared" si="2"/>
        <v>0</v>
      </c>
      <c r="Q18" s="28">
        <f t="shared" si="3"/>
        <v>4</v>
      </c>
      <c r="R18" s="28">
        <f>IF(Q18=0,0,IF(E18&gt;1,E18-1,VLOOKUP(Q18,Months_Weeks!$A$1:$B$13,2,0)))</f>
        <v>3</v>
      </c>
      <c r="S18" s="30"/>
      <c r="T18" s="39"/>
      <c r="U18" s="39"/>
      <c r="V18" s="50">
        <f t="shared" si="4"/>
        <v>0</v>
      </c>
      <c r="W18" s="28">
        <f t="shared" si="5"/>
        <v>4</v>
      </c>
      <c r="X18" s="28">
        <f>IF(W18=0,0,IF(E18&gt;1,E18-1,VLOOKUP(W18,Months_Weeks!$A$1:$B$13,2,0)))</f>
        <v>3</v>
      </c>
      <c r="Y18" s="30"/>
      <c r="Z18" s="39"/>
      <c r="AA18" s="31"/>
      <c r="AB18" s="39"/>
      <c r="AC18" s="31"/>
      <c r="AD18" s="40"/>
      <c r="AE18" s="31"/>
      <c r="AF18" s="40"/>
      <c r="AG18" s="31"/>
      <c r="AH18" s="40"/>
      <c r="AI18" s="31"/>
      <c r="AJ18" s="40"/>
    </row>
    <row r="19" spans="1:36" x14ac:dyDescent="0.25">
      <c r="A19" s="37" t="s">
        <v>62</v>
      </c>
      <c r="B19" s="37">
        <v>1053</v>
      </c>
      <c r="C19" s="26" t="str">
        <f>IFERROR(INDEX(Clients[Client_Name],MATCH(Table312[[#This Row],[Client_Code]],Clients[Client_Code],0)),"")</f>
        <v>AASA PORK</v>
      </c>
      <c r="D19" s="25">
        <v>5</v>
      </c>
      <c r="E19" s="25">
        <v>1</v>
      </c>
      <c r="F19" s="25" t="b">
        <f>IF(E19&gt;(VLOOKUP(D19,Months_Weeks!$A$2:$B$13,2,TRUE)),FALSE)</f>
        <v>0</v>
      </c>
      <c r="G19" s="63">
        <f>IF(Table312[[#This Row],[Facility]]="Buin",1.5%,0.25%)</f>
        <v>1.4999999999999999E-2</v>
      </c>
      <c r="H19" s="38"/>
      <c r="I19" s="38"/>
      <c r="J19" s="27">
        <f t="shared" si="0"/>
        <v>720</v>
      </c>
      <c r="K19" s="28">
        <f t="shared" si="1"/>
        <v>4</v>
      </c>
      <c r="L19" s="27">
        <f>IF(K19=0,0,IF(E19&gt;1,E19-1,VLOOKUP(K19,Months_Weeks!$A$1:$B$13,2,0)))</f>
        <v>4</v>
      </c>
      <c r="M19" s="29"/>
      <c r="N19" s="39"/>
      <c r="O19" s="39"/>
      <c r="P19" s="50">
        <f t="shared" si="2"/>
        <v>0</v>
      </c>
      <c r="Q19" s="28">
        <f t="shared" si="3"/>
        <v>4</v>
      </c>
      <c r="R19" s="28">
        <f>IF(Q19=0,0,IF(E19&gt;1,E19-1,VLOOKUP(Q19,Months_Weeks!$A$1:$B$13,2,0)))</f>
        <v>4</v>
      </c>
      <c r="S19" s="30"/>
      <c r="T19" s="39"/>
      <c r="U19" s="39"/>
      <c r="V19" s="50">
        <f t="shared" si="4"/>
        <v>0</v>
      </c>
      <c r="W19" s="28">
        <f t="shared" si="5"/>
        <v>4</v>
      </c>
      <c r="X19" s="28">
        <f>IF(W19=0,0,IF(E19&gt;1,E19-1,VLOOKUP(W19,Months_Weeks!$A$1:$B$13,2,0)))</f>
        <v>4</v>
      </c>
      <c r="Y19" s="30"/>
      <c r="Z19" s="39"/>
      <c r="AA19" s="31"/>
      <c r="AB19" s="39"/>
      <c r="AC19" s="31"/>
      <c r="AD19" s="40"/>
      <c r="AE19" s="31"/>
      <c r="AF19" s="40"/>
      <c r="AG19" s="31"/>
      <c r="AH19" s="40"/>
      <c r="AI19" s="31"/>
      <c r="AJ19" s="40"/>
    </row>
    <row r="20" spans="1:36" x14ac:dyDescent="0.25">
      <c r="A20" s="37" t="s">
        <v>62</v>
      </c>
      <c r="B20" s="37">
        <v>1053</v>
      </c>
      <c r="C20" s="26" t="str">
        <f>IFERROR(INDEX(Clients[Client_Name],MATCH(Table312[[#This Row],[Client_Code]],Clients[Client_Code],0)),"")</f>
        <v>AASA PORK</v>
      </c>
      <c r="D20" s="25">
        <v>5</v>
      </c>
      <c r="E20" s="25">
        <v>2</v>
      </c>
      <c r="F20" s="25" t="b">
        <f>IF(E20&gt;(VLOOKUP(D20,Months_Weeks!$A$2:$B$13,2,TRUE)),FALSE)</f>
        <v>0</v>
      </c>
      <c r="G20" s="63">
        <f>IF(Table312[[#This Row],[Facility]]="Buin",1.5%,0.25%)</f>
        <v>1.4999999999999999E-2</v>
      </c>
      <c r="H20" s="38"/>
      <c r="I20" s="38"/>
      <c r="J20" s="27">
        <f t="shared" si="0"/>
        <v>720</v>
      </c>
      <c r="K20" s="28">
        <f t="shared" si="1"/>
        <v>5</v>
      </c>
      <c r="L20" s="27">
        <f>IF(K20=0,0,IF(E20&gt;1,E20-1,VLOOKUP(K20,Months_Weeks!$A$1:$B$13,2,0)))</f>
        <v>1</v>
      </c>
      <c r="M20" s="29"/>
      <c r="N20" s="39"/>
      <c r="O20" s="39"/>
      <c r="P20" s="50">
        <f t="shared" si="2"/>
        <v>0</v>
      </c>
      <c r="Q20" s="28">
        <f t="shared" si="3"/>
        <v>5</v>
      </c>
      <c r="R20" s="28">
        <f>IF(Q20=0,0,IF(E20&gt;1,E20-1,VLOOKUP(Q20,Months_Weeks!$A$1:$B$13,2,0)))</f>
        <v>1</v>
      </c>
      <c r="S20" s="30"/>
      <c r="T20" s="39"/>
      <c r="U20" s="39"/>
      <c r="V20" s="50">
        <f t="shared" si="4"/>
        <v>0</v>
      </c>
      <c r="W20" s="28">
        <f t="shared" si="5"/>
        <v>5</v>
      </c>
      <c r="X20" s="28">
        <f>IF(W20=0,0,IF(E20&gt;1,E20-1,VLOOKUP(W20,Months_Weeks!$A$1:$B$13,2,0)))</f>
        <v>1</v>
      </c>
      <c r="Y20" s="30"/>
      <c r="Z20" s="39"/>
      <c r="AA20" s="31"/>
      <c r="AB20" s="39"/>
      <c r="AC20" s="31"/>
      <c r="AD20" s="40"/>
      <c r="AE20" s="31"/>
      <c r="AF20" s="40"/>
      <c r="AG20" s="31"/>
      <c r="AH20" s="40"/>
      <c r="AI20" s="31"/>
      <c r="AJ20" s="40"/>
    </row>
    <row r="21" spans="1:36" x14ac:dyDescent="0.25">
      <c r="A21" s="37" t="s">
        <v>62</v>
      </c>
      <c r="B21" s="37">
        <v>1053</v>
      </c>
      <c r="C21" s="26" t="str">
        <f>IFERROR(INDEX(Clients[Client_Name],MATCH(Table312[[#This Row],[Client_Code]],Clients[Client_Code],0)),"")</f>
        <v>AASA PORK</v>
      </c>
      <c r="D21" s="25">
        <v>5</v>
      </c>
      <c r="E21" s="25">
        <v>3</v>
      </c>
      <c r="F21" s="25" t="b">
        <f>IF(E21&gt;(VLOOKUP(D21,Months_Weeks!$A$2:$B$13,2,TRUE)),FALSE)</f>
        <v>0</v>
      </c>
      <c r="G21" s="63">
        <f>IF(Table312[[#This Row],[Facility]]="Buin",1.5%,0.25%)</f>
        <v>1.4999999999999999E-2</v>
      </c>
      <c r="H21" s="38"/>
      <c r="I21" s="38"/>
      <c r="J21" s="27">
        <f t="shared" si="0"/>
        <v>720</v>
      </c>
      <c r="K21" s="28">
        <f t="shared" si="1"/>
        <v>5</v>
      </c>
      <c r="L21" s="27">
        <f>IF(K21=0,0,IF(E21&gt;1,E21-1,VLOOKUP(K21,Months_Weeks!$A$1:$B$13,2,0)))</f>
        <v>2</v>
      </c>
      <c r="M21" s="29"/>
      <c r="N21" s="39"/>
      <c r="O21" s="39"/>
      <c r="P21" s="50">
        <f t="shared" si="2"/>
        <v>0</v>
      </c>
      <c r="Q21" s="28">
        <f t="shared" si="3"/>
        <v>5</v>
      </c>
      <c r="R21" s="28">
        <f>IF(Q21=0,0,IF(E21&gt;1,E21-1,VLOOKUP(Q21,Months_Weeks!$A$1:$B$13,2,0)))</f>
        <v>2</v>
      </c>
      <c r="S21" s="30"/>
      <c r="T21" s="39"/>
      <c r="U21" s="39"/>
      <c r="V21" s="50">
        <f t="shared" si="4"/>
        <v>0</v>
      </c>
      <c r="W21" s="28">
        <f t="shared" si="5"/>
        <v>5</v>
      </c>
      <c r="X21" s="28">
        <f>IF(W21=0,0,IF(E21&gt;1,E21-1,VLOOKUP(W21,Months_Weeks!$A$1:$B$13,2,0)))</f>
        <v>2</v>
      </c>
      <c r="Y21" s="30"/>
      <c r="Z21" s="39">
        <v>234000</v>
      </c>
      <c r="AA21" s="31"/>
      <c r="AB21" s="39"/>
      <c r="AC21" s="31"/>
      <c r="AD21" s="40"/>
      <c r="AE21" s="31"/>
      <c r="AF21" s="40"/>
      <c r="AG21" s="31"/>
      <c r="AH21" s="40"/>
      <c r="AI21" s="31"/>
      <c r="AJ21" s="40"/>
    </row>
    <row r="22" spans="1:36" x14ac:dyDescent="0.25">
      <c r="A22" s="37" t="s">
        <v>62</v>
      </c>
      <c r="B22" s="37">
        <v>1053</v>
      </c>
      <c r="C22" s="26" t="str">
        <f>IFERROR(INDEX(Clients[Client_Name],MATCH(Table312[[#This Row],[Client_Code]],Clients[Client_Code],0)),"")</f>
        <v>AASA PORK</v>
      </c>
      <c r="D22" s="25">
        <v>5</v>
      </c>
      <c r="E22" s="25">
        <v>4</v>
      </c>
      <c r="F22" s="25" t="b">
        <f>IF(E22&gt;(VLOOKUP(D22,Months_Weeks!$A$2:$B$13,2,TRUE)),FALSE)</f>
        <v>0</v>
      </c>
      <c r="G22" s="63">
        <f>IF(Table312[[#This Row],[Facility]]="Buin",1.5%,0.25%)</f>
        <v>1.4999999999999999E-2</v>
      </c>
      <c r="H22" s="38"/>
      <c r="I22" s="38"/>
      <c r="J22" s="27">
        <f t="shared" si="0"/>
        <v>720</v>
      </c>
      <c r="K22" s="28">
        <f t="shared" si="1"/>
        <v>5</v>
      </c>
      <c r="L22" s="27">
        <f>IF(K22=0,0,IF(E22&gt;1,E22-1,VLOOKUP(K22,Months_Weeks!$A$1:$B$13,2,0)))</f>
        <v>3</v>
      </c>
      <c r="M22" s="29"/>
      <c r="N22" s="39"/>
      <c r="O22" s="39"/>
      <c r="P22" s="50">
        <f t="shared" si="2"/>
        <v>0</v>
      </c>
      <c r="Q22" s="28">
        <f t="shared" si="3"/>
        <v>5</v>
      </c>
      <c r="R22" s="28">
        <f>IF(Q22=0,0,IF(E22&gt;1,E22-1,VLOOKUP(Q22,Months_Weeks!$A$1:$B$13,2,0)))</f>
        <v>3</v>
      </c>
      <c r="S22" s="30"/>
      <c r="T22" s="39"/>
      <c r="U22" s="39"/>
      <c r="V22" s="50">
        <f t="shared" si="4"/>
        <v>0</v>
      </c>
      <c r="W22" s="28">
        <f t="shared" si="5"/>
        <v>5</v>
      </c>
      <c r="X22" s="28">
        <f>IF(W22=0,0,IF(E22&gt;1,E22-1,VLOOKUP(W22,Months_Weeks!$A$1:$B$13,2,0)))</f>
        <v>3</v>
      </c>
      <c r="Y22" s="30"/>
      <c r="Z22" s="39"/>
      <c r="AA22" s="31"/>
      <c r="AB22" s="39"/>
      <c r="AC22" s="31"/>
      <c r="AD22" s="40"/>
      <c r="AE22" s="31"/>
      <c r="AF22" s="40"/>
      <c r="AG22" s="31"/>
      <c r="AH22" s="40"/>
      <c r="AI22" s="31"/>
      <c r="AJ22" s="40"/>
    </row>
    <row r="23" spans="1:36" x14ac:dyDescent="0.25">
      <c r="A23" s="37" t="s">
        <v>62</v>
      </c>
      <c r="B23" s="37">
        <v>1053</v>
      </c>
      <c r="C23" s="26" t="str">
        <f>IFERROR(INDEX(Clients[Client_Name],MATCH(Table312[[#This Row],[Client_Code]],Clients[Client_Code],0)),"")</f>
        <v>AASA PORK</v>
      </c>
      <c r="D23" s="25">
        <v>6</v>
      </c>
      <c r="E23" s="25">
        <v>1</v>
      </c>
      <c r="F23" s="25" t="b">
        <f>IF(E23&gt;(VLOOKUP(D23,Months_Weeks!$A$2:$B$13,2,TRUE)),FALSE)</f>
        <v>0</v>
      </c>
      <c r="G23" s="63">
        <f>IF(Table312[[#This Row],[Facility]]="Buin",1.5%,0.25%)</f>
        <v>1.4999999999999999E-2</v>
      </c>
      <c r="H23" s="38"/>
      <c r="I23" s="38"/>
      <c r="J23" s="27">
        <f t="shared" si="0"/>
        <v>720</v>
      </c>
      <c r="K23" s="28">
        <f t="shared" si="1"/>
        <v>5</v>
      </c>
      <c r="L23" s="27">
        <f>IF(K23=0,0,IF(E23&gt;1,E23-1,VLOOKUP(K23,Months_Weeks!$A$1:$B$13,2,0)))</f>
        <v>4</v>
      </c>
      <c r="M23" s="29"/>
      <c r="N23" s="39"/>
      <c r="O23" s="39"/>
      <c r="P23" s="50">
        <f t="shared" si="2"/>
        <v>0</v>
      </c>
      <c r="Q23" s="28">
        <f t="shared" si="3"/>
        <v>5</v>
      </c>
      <c r="R23" s="28">
        <f>IF(Q23=0,0,IF(E23&gt;1,E23-1,VLOOKUP(Q23,Months_Weeks!$A$1:$B$13,2,0)))</f>
        <v>4</v>
      </c>
      <c r="S23" s="30"/>
      <c r="T23" s="39"/>
      <c r="U23" s="39"/>
      <c r="V23" s="50">
        <f t="shared" si="4"/>
        <v>0</v>
      </c>
      <c r="W23" s="28">
        <f t="shared" si="5"/>
        <v>5</v>
      </c>
      <c r="X23" s="28">
        <f>IF(W23=0,0,IF(E23&gt;1,E23-1,VLOOKUP(W23,Months_Weeks!$A$1:$B$13,2,0)))</f>
        <v>4</v>
      </c>
      <c r="Y23" s="30"/>
      <c r="Z23" s="39"/>
      <c r="AA23" s="31"/>
      <c r="AB23" s="39"/>
      <c r="AC23" s="31"/>
      <c r="AD23" s="40"/>
      <c r="AE23" s="31"/>
      <c r="AF23" s="40"/>
      <c r="AG23" s="31"/>
      <c r="AH23" s="40"/>
      <c r="AI23" s="31"/>
      <c r="AJ23" s="40"/>
    </row>
    <row r="24" spans="1:36" x14ac:dyDescent="0.25">
      <c r="A24" s="37" t="s">
        <v>62</v>
      </c>
      <c r="B24" s="37">
        <v>1053</v>
      </c>
      <c r="C24" s="26" t="str">
        <f>IFERROR(INDEX(Clients[Client_Name],MATCH(Table312[[#This Row],[Client_Code]],Clients[Client_Code],0)),"")</f>
        <v>AASA PORK</v>
      </c>
      <c r="D24" s="25">
        <v>6</v>
      </c>
      <c r="E24" s="25">
        <v>2</v>
      </c>
      <c r="F24" s="25" t="b">
        <f>IF(E24&gt;(VLOOKUP(D24,Months_Weeks!$A$2:$B$13,2,TRUE)),FALSE)</f>
        <v>0</v>
      </c>
      <c r="G24" s="63">
        <f>IF(Table312[[#This Row],[Facility]]="Buin",1.5%,0.25%)</f>
        <v>1.4999999999999999E-2</v>
      </c>
      <c r="H24" s="38"/>
      <c r="I24" s="38"/>
      <c r="J24" s="27">
        <f t="shared" si="0"/>
        <v>720</v>
      </c>
      <c r="K24" s="28">
        <f t="shared" si="1"/>
        <v>6</v>
      </c>
      <c r="L24" s="27">
        <f>IF(K24=0,0,IF(E24&gt;1,E24-1,VLOOKUP(K24,Months_Weeks!$A$1:$B$13,2,0)))</f>
        <v>1</v>
      </c>
      <c r="M24" s="29"/>
      <c r="N24" s="39"/>
      <c r="O24" s="39"/>
      <c r="P24" s="50">
        <f t="shared" si="2"/>
        <v>0</v>
      </c>
      <c r="Q24" s="28">
        <f t="shared" si="3"/>
        <v>6</v>
      </c>
      <c r="R24" s="28">
        <f>IF(Q24=0,0,IF(E24&gt;1,E24-1,VLOOKUP(Q24,Months_Weeks!$A$1:$B$13,2,0)))</f>
        <v>1</v>
      </c>
      <c r="S24" s="30"/>
      <c r="T24" s="39"/>
      <c r="U24" s="39"/>
      <c r="V24" s="50">
        <f t="shared" si="4"/>
        <v>0</v>
      </c>
      <c r="W24" s="28">
        <f t="shared" si="5"/>
        <v>6</v>
      </c>
      <c r="X24" s="28">
        <f>IF(W24=0,0,IF(E24&gt;1,E24-1,VLOOKUP(W24,Months_Weeks!$A$1:$B$13,2,0)))</f>
        <v>1</v>
      </c>
      <c r="Y24" s="30"/>
      <c r="Z24" s="39"/>
      <c r="AA24" s="31"/>
      <c r="AB24" s="39"/>
      <c r="AC24" s="31"/>
      <c r="AD24" s="40"/>
      <c r="AE24" s="31"/>
      <c r="AF24" s="40"/>
      <c r="AG24" s="31"/>
      <c r="AH24" s="40"/>
      <c r="AI24" s="31"/>
      <c r="AJ24" s="40"/>
    </row>
    <row r="25" spans="1:36" x14ac:dyDescent="0.25">
      <c r="A25" s="37" t="s">
        <v>62</v>
      </c>
      <c r="B25" s="37">
        <v>1053</v>
      </c>
      <c r="C25" s="26" t="str">
        <f>IFERROR(INDEX(Clients[Client_Name],MATCH(Table312[[#This Row],[Client_Code]],Clients[Client_Code],0)),"")</f>
        <v>AASA PORK</v>
      </c>
      <c r="D25" s="25">
        <v>6</v>
      </c>
      <c r="E25" s="25">
        <v>3</v>
      </c>
      <c r="F25" s="25" t="b">
        <f>IF(E25&gt;(VLOOKUP(D25,Months_Weeks!$A$2:$B$13,2,TRUE)),FALSE)</f>
        <v>0</v>
      </c>
      <c r="G25" s="63">
        <f>IF(Table312[[#This Row],[Facility]]="Buin",1.5%,0.25%)</f>
        <v>1.4999999999999999E-2</v>
      </c>
      <c r="H25" s="38"/>
      <c r="I25" s="38"/>
      <c r="J25" s="27">
        <f t="shared" si="0"/>
        <v>720</v>
      </c>
      <c r="K25" s="28">
        <f t="shared" si="1"/>
        <v>6</v>
      </c>
      <c r="L25" s="27">
        <f>IF(K25=0,0,IF(E25&gt;1,E25-1,VLOOKUP(K25,Months_Weeks!$A$1:$B$13,2,0)))</f>
        <v>2</v>
      </c>
      <c r="M25" s="29"/>
      <c r="N25" s="39"/>
      <c r="O25" s="39"/>
      <c r="P25" s="50">
        <f t="shared" si="2"/>
        <v>0</v>
      </c>
      <c r="Q25" s="28">
        <f t="shared" si="3"/>
        <v>6</v>
      </c>
      <c r="R25" s="28">
        <f>IF(Q25=0,0,IF(E25&gt;1,E25-1,VLOOKUP(Q25,Months_Weeks!$A$1:$B$13,2,0)))</f>
        <v>2</v>
      </c>
      <c r="S25" s="30"/>
      <c r="T25" s="39"/>
      <c r="U25" s="39"/>
      <c r="V25" s="50">
        <f t="shared" si="4"/>
        <v>0</v>
      </c>
      <c r="W25" s="28">
        <f t="shared" si="5"/>
        <v>6</v>
      </c>
      <c r="X25" s="28">
        <f>IF(W25=0,0,IF(E25&gt;1,E25-1,VLOOKUP(W25,Months_Weeks!$A$1:$B$13,2,0)))</f>
        <v>2</v>
      </c>
      <c r="Y25" s="30"/>
      <c r="Z25" s="39">
        <v>342000</v>
      </c>
      <c r="AA25" s="31"/>
      <c r="AB25" s="39"/>
      <c r="AC25" s="31"/>
      <c r="AD25" s="40"/>
      <c r="AE25" s="31"/>
      <c r="AF25" s="40"/>
      <c r="AG25" s="31"/>
      <c r="AH25" s="40"/>
      <c r="AI25" s="31"/>
      <c r="AJ25" s="40"/>
    </row>
    <row r="26" spans="1:36" x14ac:dyDescent="0.25">
      <c r="A26" s="37" t="s">
        <v>62</v>
      </c>
      <c r="B26" s="37">
        <v>1053</v>
      </c>
      <c r="C26" s="26" t="str">
        <f>IFERROR(INDEX(Clients[Client_Name],MATCH(Table312[[#This Row],[Client_Code]],Clients[Client_Code],0)),"")</f>
        <v>AASA PORK</v>
      </c>
      <c r="D26" s="25">
        <v>6</v>
      </c>
      <c r="E26" s="25">
        <v>4</v>
      </c>
      <c r="F26" s="25" t="b">
        <f>IF(E26&gt;(VLOOKUP(D26,Months_Weeks!$A$2:$B$13,2,TRUE)),FALSE)</f>
        <v>0</v>
      </c>
      <c r="G26" s="63">
        <f>IF(Table312[[#This Row],[Facility]]="Buin",1.5%,0.25%)</f>
        <v>1.4999999999999999E-2</v>
      </c>
      <c r="H26" s="38"/>
      <c r="I26" s="38"/>
      <c r="J26" s="27">
        <f t="shared" si="0"/>
        <v>720</v>
      </c>
      <c r="K26" s="28">
        <f t="shared" si="1"/>
        <v>6</v>
      </c>
      <c r="L26" s="27">
        <f>IF(K26=0,0,IF(E26&gt;1,E26-1,VLOOKUP(K26,Months_Weeks!$A$1:$B$13,2,0)))</f>
        <v>3</v>
      </c>
      <c r="M26" s="29"/>
      <c r="N26" s="39"/>
      <c r="O26" s="39"/>
      <c r="P26" s="50">
        <f t="shared" si="2"/>
        <v>0</v>
      </c>
      <c r="Q26" s="28">
        <f t="shared" si="3"/>
        <v>6</v>
      </c>
      <c r="R26" s="28">
        <f>IF(Q26=0,0,IF(E26&gt;1,E26-1,VLOOKUP(Q26,Months_Weeks!$A$1:$B$13,2,0)))</f>
        <v>3</v>
      </c>
      <c r="S26" s="30"/>
      <c r="T26" s="39"/>
      <c r="U26" s="39"/>
      <c r="V26" s="50">
        <f t="shared" si="4"/>
        <v>0</v>
      </c>
      <c r="W26" s="28">
        <f t="shared" si="5"/>
        <v>6</v>
      </c>
      <c r="X26" s="28">
        <f>IF(W26=0,0,IF(E26&gt;1,E26-1,VLOOKUP(W26,Months_Weeks!$A$1:$B$13,2,0)))</f>
        <v>3</v>
      </c>
      <c r="Y26" s="30"/>
      <c r="Z26" s="39"/>
      <c r="AA26" s="31"/>
      <c r="AB26" s="39"/>
      <c r="AC26" s="31"/>
      <c r="AD26" s="40"/>
      <c r="AE26" s="31"/>
      <c r="AF26" s="40"/>
      <c r="AG26" s="31"/>
      <c r="AH26" s="40"/>
      <c r="AI26" s="31"/>
      <c r="AJ26" s="40"/>
    </row>
    <row r="27" spans="1:36" x14ac:dyDescent="0.25">
      <c r="A27" s="37" t="s">
        <v>62</v>
      </c>
      <c r="B27" s="37">
        <v>1053</v>
      </c>
      <c r="C27" s="26" t="str">
        <f>IFERROR(INDEX(Clients[Client_Name],MATCH(Table312[[#This Row],[Client_Code]],Clients[Client_Code],0)),"")</f>
        <v>AASA PORK</v>
      </c>
      <c r="D27" s="25">
        <v>6</v>
      </c>
      <c r="E27" s="25">
        <v>5</v>
      </c>
      <c r="F27" s="25" t="b">
        <f>IF(E27&gt;(VLOOKUP(D27,Months_Weeks!$A$2:$B$13,2,TRUE)),FALSE)</f>
        <v>0</v>
      </c>
      <c r="G27" s="63">
        <f>IF(Table312[[#This Row],[Facility]]="Buin",1.5%,0.25%)</f>
        <v>1.4999999999999999E-2</v>
      </c>
      <c r="H27" s="38"/>
      <c r="I27" s="38"/>
      <c r="J27" s="27">
        <f t="shared" si="0"/>
        <v>720</v>
      </c>
      <c r="K27" s="28">
        <f t="shared" si="1"/>
        <v>6</v>
      </c>
      <c r="L27" s="27">
        <f>IF(K27=0,0,IF(E27&gt;1,E27-1,VLOOKUP(K27,Months_Weeks!$A$1:$B$13,2,0)))</f>
        <v>4</v>
      </c>
      <c r="M27" s="29"/>
      <c r="N27" s="39"/>
      <c r="O27" s="39"/>
      <c r="P27" s="50">
        <f t="shared" si="2"/>
        <v>0</v>
      </c>
      <c r="Q27" s="28">
        <f t="shared" si="3"/>
        <v>6</v>
      </c>
      <c r="R27" s="28">
        <f>IF(Q27=0,0,IF(E27&gt;1,E27-1,VLOOKUP(Q27,Months_Weeks!$A$1:$B$13,2,0)))</f>
        <v>4</v>
      </c>
      <c r="S27" s="30"/>
      <c r="T27" s="39"/>
      <c r="U27" s="39"/>
      <c r="V27" s="50">
        <f t="shared" si="4"/>
        <v>0</v>
      </c>
      <c r="W27" s="28">
        <f t="shared" si="5"/>
        <v>6</v>
      </c>
      <c r="X27" s="28">
        <f>IF(W27=0,0,IF(E27&gt;1,E27-1,VLOOKUP(W27,Months_Weeks!$A$1:$B$13,2,0)))</f>
        <v>4</v>
      </c>
      <c r="Y27" s="30"/>
      <c r="Z27" s="39"/>
      <c r="AA27" s="31"/>
      <c r="AB27" s="39"/>
      <c r="AC27" s="31"/>
      <c r="AD27" s="40"/>
      <c r="AE27" s="31"/>
      <c r="AF27" s="40"/>
      <c r="AG27" s="31"/>
      <c r="AH27" s="40"/>
      <c r="AI27" s="31"/>
      <c r="AJ27" s="40"/>
    </row>
    <row r="28" spans="1:36" x14ac:dyDescent="0.25">
      <c r="A28" s="37" t="s">
        <v>62</v>
      </c>
      <c r="B28" s="37">
        <v>1053</v>
      </c>
      <c r="C28" s="26" t="str">
        <f>IFERROR(INDEX(Clients[Client_Name],MATCH(Table312[[#This Row],[Client_Code]],Clients[Client_Code],0)),"")</f>
        <v>AASA PORK</v>
      </c>
      <c r="D28" s="25">
        <v>7</v>
      </c>
      <c r="E28" s="25">
        <v>1</v>
      </c>
      <c r="F28" s="25" t="b">
        <f>IF(E28&gt;(VLOOKUP(D28,Months_Weeks!$A$2:$B$13,2,TRUE)),FALSE)</f>
        <v>0</v>
      </c>
      <c r="G28" s="63">
        <f>IF(Table312[[#This Row],[Facility]]="Buin",1.5%,0.25%)</f>
        <v>1.4999999999999999E-2</v>
      </c>
      <c r="H28" s="38"/>
      <c r="I28" s="38"/>
      <c r="J28" s="27">
        <f t="shared" si="0"/>
        <v>720</v>
      </c>
      <c r="K28" s="28">
        <f t="shared" si="1"/>
        <v>6</v>
      </c>
      <c r="L28" s="27">
        <f>IF(K28=0,0,IF(E28&gt;1,E28-1,VLOOKUP(K28,Months_Weeks!$A$1:$B$13,2,0)))</f>
        <v>5</v>
      </c>
      <c r="M28" s="29"/>
      <c r="N28" s="39"/>
      <c r="O28" s="39"/>
      <c r="P28" s="50">
        <f t="shared" si="2"/>
        <v>0</v>
      </c>
      <c r="Q28" s="28">
        <f t="shared" si="3"/>
        <v>6</v>
      </c>
      <c r="R28" s="28">
        <f>IF(Q28=0,0,IF(E28&gt;1,E28-1,VLOOKUP(Q28,Months_Weeks!$A$1:$B$13,2,0)))</f>
        <v>5</v>
      </c>
      <c r="S28" s="30"/>
      <c r="T28" s="39"/>
      <c r="U28" s="39"/>
      <c r="V28" s="50">
        <f t="shared" si="4"/>
        <v>0</v>
      </c>
      <c r="W28" s="28">
        <f t="shared" si="5"/>
        <v>6</v>
      </c>
      <c r="X28" s="28">
        <f>IF(W28=0,0,IF(E28&gt;1,E28-1,VLOOKUP(W28,Months_Weeks!$A$1:$B$13,2,0)))</f>
        <v>5</v>
      </c>
      <c r="Y28" s="30"/>
      <c r="Z28" s="39"/>
      <c r="AA28" s="31"/>
      <c r="AB28" s="39"/>
      <c r="AC28" s="31"/>
      <c r="AD28" s="40"/>
      <c r="AE28" s="31"/>
      <c r="AF28" s="40"/>
      <c r="AG28" s="31"/>
      <c r="AH28" s="40"/>
      <c r="AI28" s="31"/>
      <c r="AJ28" s="40"/>
    </row>
    <row r="29" spans="1:36" x14ac:dyDescent="0.25">
      <c r="A29" s="37" t="s">
        <v>62</v>
      </c>
      <c r="B29" s="37">
        <v>1053</v>
      </c>
      <c r="C29" s="26" t="str">
        <f>IFERROR(INDEX(Clients[Client_Name],MATCH(Table312[[#This Row],[Client_Code]],Clients[Client_Code],0)),"")</f>
        <v>AASA PORK</v>
      </c>
      <c r="D29" s="25">
        <v>7</v>
      </c>
      <c r="E29" s="25">
        <v>2</v>
      </c>
      <c r="F29" s="25" t="b">
        <f>IF(E29&gt;(VLOOKUP(D29,Months_Weeks!$A$2:$B$13,2,TRUE)),FALSE)</f>
        <v>0</v>
      </c>
      <c r="G29" s="63">
        <f>IF(Table312[[#This Row],[Facility]]="Buin",1.5%,0.25%)</f>
        <v>1.4999999999999999E-2</v>
      </c>
      <c r="H29" s="38"/>
      <c r="I29" s="38"/>
      <c r="J29" s="27">
        <f t="shared" si="0"/>
        <v>720</v>
      </c>
      <c r="K29" s="28">
        <f t="shared" si="1"/>
        <v>7</v>
      </c>
      <c r="L29" s="27">
        <f>IF(K29=0,0,IF(E29&gt;1,E29-1,VLOOKUP(K29,Months_Weeks!$A$1:$B$13,2,0)))</f>
        <v>1</v>
      </c>
      <c r="M29" s="29"/>
      <c r="N29" s="39"/>
      <c r="O29" s="39"/>
      <c r="P29" s="50">
        <f t="shared" si="2"/>
        <v>0</v>
      </c>
      <c r="Q29" s="28">
        <f t="shared" si="3"/>
        <v>7</v>
      </c>
      <c r="R29" s="28">
        <f>IF(Q29=0,0,IF(E29&gt;1,E29-1,VLOOKUP(Q29,Months_Weeks!$A$1:$B$13,2,0)))</f>
        <v>1</v>
      </c>
      <c r="S29" s="30"/>
      <c r="T29" s="39"/>
      <c r="U29" s="39"/>
      <c r="V29" s="50">
        <f t="shared" si="4"/>
        <v>0</v>
      </c>
      <c r="W29" s="28">
        <f t="shared" si="5"/>
        <v>7</v>
      </c>
      <c r="X29" s="28">
        <f>IF(W29=0,0,IF(E29&gt;1,E29-1,VLOOKUP(W29,Months_Weeks!$A$1:$B$13,2,0)))</f>
        <v>1</v>
      </c>
      <c r="Y29" s="30"/>
      <c r="Z29" s="39"/>
      <c r="AA29" s="31"/>
      <c r="AB29" s="39"/>
      <c r="AC29" s="31"/>
      <c r="AD29" s="40"/>
      <c r="AE29" s="31"/>
      <c r="AF29" s="40"/>
      <c r="AG29" s="31"/>
      <c r="AH29" s="40"/>
      <c r="AI29" s="31"/>
      <c r="AJ29" s="40"/>
    </row>
    <row r="30" spans="1:36" x14ac:dyDescent="0.25">
      <c r="A30" s="37" t="s">
        <v>62</v>
      </c>
      <c r="B30" s="37">
        <v>1053</v>
      </c>
      <c r="C30" s="26" t="str">
        <f>IFERROR(INDEX(Clients[Client_Name],MATCH(Table312[[#This Row],[Client_Code]],Clients[Client_Code],0)),"")</f>
        <v>AASA PORK</v>
      </c>
      <c r="D30" s="25">
        <v>7</v>
      </c>
      <c r="E30" s="25">
        <v>3</v>
      </c>
      <c r="F30" s="25" t="b">
        <f>IF(E30&gt;(VLOOKUP(D30,Months_Weeks!$A$2:$B$13,2,TRUE)),FALSE)</f>
        <v>0</v>
      </c>
      <c r="G30" s="63">
        <f>IF(Table312[[#This Row],[Facility]]="Buin",1.5%,0.25%)</f>
        <v>1.4999999999999999E-2</v>
      </c>
      <c r="H30" s="38"/>
      <c r="I30" s="38"/>
      <c r="J30" s="27">
        <f t="shared" si="0"/>
        <v>720</v>
      </c>
      <c r="K30" s="28">
        <f t="shared" si="1"/>
        <v>7</v>
      </c>
      <c r="L30" s="27">
        <f>IF(K30=0,0,IF(E30&gt;1,E30-1,VLOOKUP(K30,Months_Weeks!$A$1:$B$13,2,0)))</f>
        <v>2</v>
      </c>
      <c r="M30" s="29"/>
      <c r="N30" s="39"/>
      <c r="O30" s="39"/>
      <c r="P30" s="50">
        <f t="shared" si="2"/>
        <v>0</v>
      </c>
      <c r="Q30" s="28">
        <f t="shared" si="3"/>
        <v>7</v>
      </c>
      <c r="R30" s="28">
        <f>IF(Q30=0,0,IF(E30&gt;1,E30-1,VLOOKUP(Q30,Months_Weeks!$A$1:$B$13,2,0)))</f>
        <v>2</v>
      </c>
      <c r="S30" s="30"/>
      <c r="T30" s="39"/>
      <c r="U30" s="39"/>
      <c r="V30" s="50">
        <f t="shared" si="4"/>
        <v>0</v>
      </c>
      <c r="W30" s="28">
        <f t="shared" si="5"/>
        <v>7</v>
      </c>
      <c r="X30" s="28">
        <f>IF(W30=0,0,IF(E30&gt;1,E30-1,VLOOKUP(W30,Months_Weeks!$A$1:$B$13,2,0)))</f>
        <v>2</v>
      </c>
      <c r="Y30" s="30"/>
      <c r="Z30" s="39">
        <v>270000</v>
      </c>
      <c r="AA30" s="31"/>
      <c r="AB30" s="39"/>
      <c r="AC30" s="31"/>
      <c r="AD30" s="40"/>
      <c r="AE30" s="31"/>
      <c r="AF30" s="40"/>
      <c r="AG30" s="31"/>
      <c r="AH30" s="40"/>
      <c r="AI30" s="31"/>
      <c r="AJ30" s="40"/>
    </row>
    <row r="31" spans="1:36" x14ac:dyDescent="0.25">
      <c r="A31" s="37" t="s">
        <v>62</v>
      </c>
      <c r="B31" s="37">
        <v>1053</v>
      </c>
      <c r="C31" s="26" t="str">
        <f>IFERROR(INDEX(Clients[Client_Name],MATCH(Table312[[#This Row],[Client_Code]],Clients[Client_Code],0)),"")</f>
        <v>AASA PORK</v>
      </c>
      <c r="D31" s="25">
        <v>7</v>
      </c>
      <c r="E31" s="25">
        <v>4</v>
      </c>
      <c r="F31" s="25" t="b">
        <f>IF(E31&gt;(VLOOKUP(D31,Months_Weeks!$A$2:$B$13,2,TRUE)),FALSE)</f>
        <v>0</v>
      </c>
      <c r="G31" s="63">
        <f>IF(Table312[[#This Row],[Facility]]="Buin",1.5%,0.25%)</f>
        <v>1.4999999999999999E-2</v>
      </c>
      <c r="H31" s="38"/>
      <c r="I31" s="38"/>
      <c r="J31" s="27">
        <f t="shared" si="0"/>
        <v>720</v>
      </c>
      <c r="K31" s="28">
        <f t="shared" si="1"/>
        <v>7</v>
      </c>
      <c r="L31" s="27">
        <f>IF(K31=0,0,IF(E31&gt;1,E31-1,VLOOKUP(K31,Months_Weeks!$A$1:$B$13,2,0)))</f>
        <v>3</v>
      </c>
      <c r="M31" s="29"/>
      <c r="N31" s="39"/>
      <c r="O31" s="39"/>
      <c r="P31" s="50">
        <f t="shared" si="2"/>
        <v>0</v>
      </c>
      <c r="Q31" s="28">
        <f t="shared" si="3"/>
        <v>7</v>
      </c>
      <c r="R31" s="28">
        <f>IF(Q31=0,0,IF(E31&gt;1,E31-1,VLOOKUP(Q31,Months_Weeks!$A$1:$B$13,2,0)))</f>
        <v>3</v>
      </c>
      <c r="S31" s="30"/>
      <c r="T31" s="39"/>
      <c r="U31" s="39"/>
      <c r="V31" s="50">
        <f t="shared" si="4"/>
        <v>0</v>
      </c>
      <c r="W31" s="28">
        <f t="shared" si="5"/>
        <v>7</v>
      </c>
      <c r="X31" s="28">
        <f>IF(W31=0,0,IF(E31&gt;1,E31-1,VLOOKUP(W31,Months_Weeks!$A$1:$B$13,2,0)))</f>
        <v>3</v>
      </c>
      <c r="Y31" s="30"/>
      <c r="Z31" s="39"/>
      <c r="AA31" s="31"/>
      <c r="AB31" s="39"/>
      <c r="AC31" s="31"/>
      <c r="AD31" s="40"/>
      <c r="AE31" s="31"/>
      <c r="AF31" s="40"/>
      <c r="AG31" s="31"/>
      <c r="AH31" s="40"/>
      <c r="AI31" s="31"/>
      <c r="AJ31" s="40"/>
    </row>
    <row r="32" spans="1:36" x14ac:dyDescent="0.25">
      <c r="A32" s="37" t="s">
        <v>62</v>
      </c>
      <c r="B32" s="37">
        <v>1053</v>
      </c>
      <c r="C32" s="26" t="str">
        <f>IFERROR(INDEX(Clients[Client_Name],MATCH(Table312[[#This Row],[Client_Code]],Clients[Client_Code],0)),"")</f>
        <v>AASA PORK</v>
      </c>
      <c r="D32" s="25">
        <v>8</v>
      </c>
      <c r="E32" s="25">
        <v>1</v>
      </c>
      <c r="F32" s="25" t="b">
        <f>IF(E32&gt;(VLOOKUP(D32,Months_Weeks!$A$2:$B$13,2,TRUE)),FALSE)</f>
        <v>0</v>
      </c>
      <c r="G32" s="63">
        <f>IF(Table312[[#This Row],[Facility]]="Buin",1.5%,0.25%)</f>
        <v>1.4999999999999999E-2</v>
      </c>
      <c r="H32" s="38"/>
      <c r="I32" s="38"/>
      <c r="J32" s="27">
        <f t="shared" si="0"/>
        <v>720</v>
      </c>
      <c r="K32" s="28">
        <f t="shared" si="1"/>
        <v>7</v>
      </c>
      <c r="L32" s="27">
        <f>IF(K32=0,0,IF(E32&gt;1,E32-1,VLOOKUP(K32,Months_Weeks!$A$1:$B$13,2,0)))</f>
        <v>4</v>
      </c>
      <c r="M32" s="29"/>
      <c r="N32" s="39"/>
      <c r="O32" s="39"/>
      <c r="P32" s="50">
        <f t="shared" si="2"/>
        <v>0</v>
      </c>
      <c r="Q32" s="28">
        <f t="shared" si="3"/>
        <v>7</v>
      </c>
      <c r="R32" s="28">
        <f>IF(Q32=0,0,IF(E32&gt;1,E32-1,VLOOKUP(Q32,Months_Weeks!$A$1:$B$13,2,0)))</f>
        <v>4</v>
      </c>
      <c r="S32" s="30"/>
      <c r="T32" s="39"/>
      <c r="U32" s="39"/>
      <c r="V32" s="50">
        <f t="shared" si="4"/>
        <v>0</v>
      </c>
      <c r="W32" s="28">
        <f t="shared" si="5"/>
        <v>7</v>
      </c>
      <c r="X32" s="28">
        <f>IF(W32=0,0,IF(E32&gt;1,E32-1,VLOOKUP(W32,Months_Weeks!$A$1:$B$13,2,0)))</f>
        <v>4</v>
      </c>
      <c r="Y32" s="30"/>
      <c r="Z32" s="39"/>
      <c r="AA32" s="31"/>
      <c r="AB32" s="39"/>
      <c r="AC32" s="31"/>
      <c r="AD32" s="40"/>
      <c r="AE32" s="31"/>
      <c r="AF32" s="40"/>
      <c r="AG32" s="31"/>
      <c r="AH32" s="40"/>
      <c r="AI32" s="31"/>
      <c r="AJ32" s="40"/>
    </row>
    <row r="33" spans="1:36" x14ac:dyDescent="0.25">
      <c r="A33" s="37" t="s">
        <v>62</v>
      </c>
      <c r="B33" s="37">
        <v>1053</v>
      </c>
      <c r="C33" s="26" t="str">
        <f>IFERROR(INDEX(Clients[Client_Name],MATCH(Table312[[#This Row],[Client_Code]],Clients[Client_Code],0)),"")</f>
        <v>AASA PORK</v>
      </c>
      <c r="D33" s="25">
        <v>8</v>
      </c>
      <c r="E33" s="25">
        <v>2</v>
      </c>
      <c r="F33" s="25" t="b">
        <f>IF(E33&gt;(VLOOKUP(D33,Months_Weeks!$A$2:$B$13,2,TRUE)),FALSE)</f>
        <v>0</v>
      </c>
      <c r="G33" s="63">
        <f>IF(Table312[[#This Row],[Facility]]="Buin",1.5%,0.25%)</f>
        <v>1.4999999999999999E-2</v>
      </c>
      <c r="H33" s="38"/>
      <c r="I33" s="38"/>
      <c r="J33" s="27">
        <f t="shared" si="0"/>
        <v>720</v>
      </c>
      <c r="K33" s="28">
        <f t="shared" si="1"/>
        <v>8</v>
      </c>
      <c r="L33" s="27">
        <f>IF(K33=0,0,IF(E33&gt;1,E33-1,VLOOKUP(K33,Months_Weeks!$A$1:$B$13,2,0)))</f>
        <v>1</v>
      </c>
      <c r="M33" s="29"/>
      <c r="N33" s="39"/>
      <c r="O33" s="39"/>
      <c r="P33" s="50">
        <f t="shared" si="2"/>
        <v>0</v>
      </c>
      <c r="Q33" s="28">
        <f t="shared" si="3"/>
        <v>8</v>
      </c>
      <c r="R33" s="28">
        <f>IF(Q33=0,0,IF(E33&gt;1,E33-1,VLOOKUP(Q33,Months_Weeks!$A$1:$B$13,2,0)))</f>
        <v>1</v>
      </c>
      <c r="S33" s="30"/>
      <c r="T33" s="39"/>
      <c r="U33" s="39"/>
      <c r="V33" s="50">
        <f t="shared" si="4"/>
        <v>0</v>
      </c>
      <c r="W33" s="28">
        <f t="shared" si="5"/>
        <v>8</v>
      </c>
      <c r="X33" s="28">
        <f>IF(W33=0,0,IF(E33&gt;1,E33-1,VLOOKUP(W33,Months_Weeks!$A$1:$B$13,2,0)))</f>
        <v>1</v>
      </c>
      <c r="Y33" s="30"/>
      <c r="Z33" s="39"/>
      <c r="AA33" s="31"/>
      <c r="AB33" s="39"/>
      <c r="AC33" s="31"/>
      <c r="AD33" s="40"/>
      <c r="AE33" s="31"/>
      <c r="AF33" s="40"/>
      <c r="AG33" s="31"/>
      <c r="AH33" s="40"/>
      <c r="AI33" s="31"/>
      <c r="AJ33" s="40"/>
    </row>
    <row r="34" spans="1:36" x14ac:dyDescent="0.25">
      <c r="A34" s="37" t="s">
        <v>62</v>
      </c>
      <c r="B34" s="37">
        <v>1053</v>
      </c>
      <c r="C34" s="26" t="str">
        <f>IFERROR(INDEX(Clients[Client_Name],MATCH(Table312[[#This Row],[Client_Code]],Clients[Client_Code],0)),"")</f>
        <v>AASA PORK</v>
      </c>
      <c r="D34" s="25">
        <v>8</v>
      </c>
      <c r="E34" s="25">
        <v>3</v>
      </c>
      <c r="F34" s="25" t="b">
        <f>IF(E34&gt;(VLOOKUP(D34,Months_Weeks!$A$2:$B$13,2,TRUE)),FALSE)</f>
        <v>0</v>
      </c>
      <c r="G34" s="63">
        <f>IF(Table312[[#This Row],[Facility]]="Buin",1.5%,0.25%)</f>
        <v>1.4999999999999999E-2</v>
      </c>
      <c r="H34" s="38"/>
      <c r="I34" s="38"/>
      <c r="J34" s="27">
        <f t="shared" si="0"/>
        <v>720</v>
      </c>
      <c r="K34" s="28">
        <f t="shared" si="1"/>
        <v>8</v>
      </c>
      <c r="L34" s="27">
        <f>IF(K34=0,0,IF(E34&gt;1,E34-1,VLOOKUP(K34,Months_Weeks!$A$1:$B$13,2,0)))</f>
        <v>2</v>
      </c>
      <c r="M34" s="29"/>
      <c r="N34" s="39"/>
      <c r="O34" s="39"/>
      <c r="P34" s="50">
        <f t="shared" si="2"/>
        <v>0</v>
      </c>
      <c r="Q34" s="28">
        <f t="shared" si="3"/>
        <v>8</v>
      </c>
      <c r="R34" s="28">
        <f>IF(Q34=0,0,IF(E34&gt;1,E34-1,VLOOKUP(Q34,Months_Weeks!$A$1:$B$13,2,0)))</f>
        <v>2</v>
      </c>
      <c r="S34" s="30"/>
      <c r="T34" s="39"/>
      <c r="U34" s="39"/>
      <c r="V34" s="50">
        <f t="shared" si="4"/>
        <v>0</v>
      </c>
      <c r="W34" s="28">
        <f t="shared" si="5"/>
        <v>8</v>
      </c>
      <c r="X34" s="28">
        <f>IF(W34=0,0,IF(E34&gt;1,E34-1,VLOOKUP(W34,Months_Weeks!$A$1:$B$13,2,0)))</f>
        <v>2</v>
      </c>
      <c r="Y34" s="30"/>
      <c r="Z34" s="39"/>
      <c r="AA34" s="31"/>
      <c r="AB34" s="39"/>
      <c r="AC34" s="31"/>
      <c r="AD34" s="40"/>
      <c r="AE34" s="31"/>
      <c r="AF34" s="40"/>
      <c r="AG34" s="31"/>
      <c r="AH34" s="40"/>
      <c r="AI34" s="31"/>
      <c r="AJ34" s="40"/>
    </row>
    <row r="35" spans="1:36" x14ac:dyDescent="0.25">
      <c r="A35" s="37" t="s">
        <v>62</v>
      </c>
      <c r="B35" s="37">
        <v>1053</v>
      </c>
      <c r="C35" s="26" t="str">
        <f>IFERROR(INDEX(Clients[Client_Name],MATCH(Table312[[#This Row],[Client_Code]],Clients[Client_Code],0)),"")</f>
        <v>AASA PORK</v>
      </c>
      <c r="D35" s="25">
        <v>8</v>
      </c>
      <c r="E35" s="25">
        <v>4</v>
      </c>
      <c r="F35" s="25" t="b">
        <f>IF(E35&gt;(VLOOKUP(D35,Months_Weeks!$A$2:$B$13,2,TRUE)),FALSE)</f>
        <v>0</v>
      </c>
      <c r="G35" s="63">
        <f>IF(Table312[[#This Row],[Facility]]="Buin",1.5%,0.25%)</f>
        <v>1.4999999999999999E-2</v>
      </c>
      <c r="H35" s="38"/>
      <c r="I35" s="38"/>
      <c r="J35" s="27">
        <f t="shared" si="0"/>
        <v>720</v>
      </c>
      <c r="K35" s="28">
        <f t="shared" si="1"/>
        <v>8</v>
      </c>
      <c r="L35" s="27">
        <f>IF(K35=0,0,IF(E35&gt;1,E35-1,VLOOKUP(K35,Months_Weeks!$A$1:$B$13,2,0)))</f>
        <v>3</v>
      </c>
      <c r="M35" s="29"/>
      <c r="N35" s="39"/>
      <c r="O35" s="39"/>
      <c r="P35" s="50">
        <f t="shared" si="2"/>
        <v>0</v>
      </c>
      <c r="Q35" s="28">
        <f t="shared" si="3"/>
        <v>8</v>
      </c>
      <c r="R35" s="28">
        <f>IF(Q35=0,0,IF(E35&gt;1,E35-1,VLOOKUP(Q35,Months_Weeks!$A$1:$B$13,2,0)))</f>
        <v>3</v>
      </c>
      <c r="S35" s="30"/>
      <c r="T35" s="39"/>
      <c r="U35" s="39"/>
      <c r="V35" s="50">
        <f t="shared" si="4"/>
        <v>0</v>
      </c>
      <c r="W35" s="28">
        <f t="shared" si="5"/>
        <v>8</v>
      </c>
      <c r="X35" s="28">
        <f>IF(W35=0,0,IF(E35&gt;1,E35-1,VLOOKUP(W35,Months_Weeks!$A$1:$B$13,2,0)))</f>
        <v>3</v>
      </c>
      <c r="Y35" s="30"/>
      <c r="Z35" s="39">
        <v>324000</v>
      </c>
      <c r="AA35" s="31"/>
      <c r="AB35" s="39"/>
      <c r="AC35" s="31"/>
      <c r="AD35" s="40"/>
      <c r="AE35" s="31"/>
      <c r="AF35" s="40"/>
      <c r="AG35" s="31"/>
      <c r="AH35" s="40"/>
      <c r="AI35" s="31"/>
      <c r="AJ35" s="40"/>
    </row>
    <row r="36" spans="1:36" x14ac:dyDescent="0.25">
      <c r="A36" s="37" t="s">
        <v>62</v>
      </c>
      <c r="B36" s="37">
        <v>1053</v>
      </c>
      <c r="C36" s="26" t="str">
        <f>IFERROR(INDEX(Clients[Client_Name],MATCH(Table312[[#This Row],[Client_Code]],Clients[Client_Code],0)),"")</f>
        <v>AASA PORK</v>
      </c>
      <c r="D36" s="25">
        <v>9</v>
      </c>
      <c r="E36" s="25">
        <v>1</v>
      </c>
      <c r="F36" s="25" t="b">
        <f>IF(E36&gt;(VLOOKUP(D36,Months_Weeks!$A$2:$B$13,2,TRUE)),FALSE)</f>
        <v>0</v>
      </c>
      <c r="G36" s="63">
        <f>IF(Table312[[#This Row],[Facility]]="Buin",1.5%,0.25%)</f>
        <v>1.4999999999999999E-2</v>
      </c>
      <c r="H36" s="38"/>
      <c r="I36" s="38"/>
      <c r="J36" s="27">
        <f t="shared" si="0"/>
        <v>720</v>
      </c>
      <c r="K36" s="28">
        <f t="shared" si="1"/>
        <v>8</v>
      </c>
      <c r="L36" s="27">
        <f>IF(K36=0,0,IF(E36&gt;1,E36-1,VLOOKUP(K36,Months_Weeks!$A$1:$B$13,2,0)))</f>
        <v>4</v>
      </c>
      <c r="M36" s="29"/>
      <c r="N36" s="39"/>
      <c r="O36" s="39"/>
      <c r="P36" s="50">
        <f t="shared" si="2"/>
        <v>0</v>
      </c>
      <c r="Q36" s="28">
        <f t="shared" si="3"/>
        <v>8</v>
      </c>
      <c r="R36" s="28">
        <f>IF(Q36=0,0,IF(E36&gt;1,E36-1,VLOOKUP(Q36,Months_Weeks!$A$1:$B$13,2,0)))</f>
        <v>4</v>
      </c>
      <c r="S36" s="30"/>
      <c r="T36" s="39"/>
      <c r="U36" s="39"/>
      <c r="V36" s="50">
        <f t="shared" si="4"/>
        <v>0</v>
      </c>
      <c r="W36" s="28">
        <f t="shared" si="5"/>
        <v>8</v>
      </c>
      <c r="X36" s="28">
        <f>IF(W36=0,0,IF(E36&gt;1,E36-1,VLOOKUP(W36,Months_Weeks!$A$1:$B$13,2,0)))</f>
        <v>4</v>
      </c>
      <c r="Y36" s="30"/>
      <c r="Z36" s="39"/>
      <c r="AA36" s="31"/>
      <c r="AB36" s="39"/>
      <c r="AC36" s="31"/>
      <c r="AD36" s="40"/>
      <c r="AE36" s="31"/>
      <c r="AF36" s="40"/>
      <c r="AG36" s="31"/>
      <c r="AH36" s="40"/>
      <c r="AI36" s="31"/>
      <c r="AJ36" s="40"/>
    </row>
    <row r="37" spans="1:36" x14ac:dyDescent="0.25">
      <c r="A37" s="37" t="s">
        <v>62</v>
      </c>
      <c r="B37" s="37">
        <v>1053</v>
      </c>
      <c r="C37" s="26" t="str">
        <f>IFERROR(INDEX(Clients[Client_Name],MATCH(Table312[[#This Row],[Client_Code]],Clients[Client_Code],0)),"")</f>
        <v>AASA PORK</v>
      </c>
      <c r="D37" s="25">
        <v>9</v>
      </c>
      <c r="E37" s="25">
        <v>2</v>
      </c>
      <c r="F37" s="25" t="b">
        <f>IF(E37&gt;(VLOOKUP(D37,Months_Weeks!$A$2:$B$13,2,TRUE)),FALSE)</f>
        <v>0</v>
      </c>
      <c r="G37" s="63">
        <f>IF(Table312[[#This Row],[Facility]]="Buin",1.5%,0.25%)</f>
        <v>1.4999999999999999E-2</v>
      </c>
      <c r="H37" s="38"/>
      <c r="I37" s="38"/>
      <c r="J37" s="27">
        <f t="shared" si="0"/>
        <v>720</v>
      </c>
      <c r="K37" s="28">
        <f t="shared" si="1"/>
        <v>9</v>
      </c>
      <c r="L37" s="27">
        <f>IF(K37=0,0,IF(E37&gt;1,E37-1,VLOOKUP(K37,Months_Weeks!$A$1:$B$13,2,0)))</f>
        <v>1</v>
      </c>
      <c r="M37" s="29"/>
      <c r="N37" s="39"/>
      <c r="O37" s="39"/>
      <c r="P37" s="50">
        <f t="shared" si="2"/>
        <v>0</v>
      </c>
      <c r="Q37" s="28">
        <f t="shared" si="3"/>
        <v>9</v>
      </c>
      <c r="R37" s="28">
        <f>IF(Q37=0,0,IF(E37&gt;1,E37-1,VLOOKUP(Q37,Months_Weeks!$A$1:$B$13,2,0)))</f>
        <v>1</v>
      </c>
      <c r="S37" s="30"/>
      <c r="T37" s="39"/>
      <c r="U37" s="39"/>
      <c r="V37" s="50">
        <f t="shared" si="4"/>
        <v>0</v>
      </c>
      <c r="W37" s="28">
        <f t="shared" si="5"/>
        <v>9</v>
      </c>
      <c r="X37" s="28">
        <f>IF(W37=0,0,IF(E37&gt;1,E37-1,VLOOKUP(W37,Months_Weeks!$A$1:$B$13,2,0)))</f>
        <v>1</v>
      </c>
      <c r="Y37" s="30"/>
      <c r="Z37" s="39"/>
      <c r="AA37" s="31"/>
      <c r="AB37" s="39"/>
      <c r="AC37" s="31"/>
      <c r="AD37" s="40"/>
      <c r="AE37" s="31"/>
      <c r="AF37" s="40"/>
      <c r="AG37" s="31"/>
      <c r="AH37" s="40"/>
      <c r="AI37" s="31"/>
      <c r="AJ37" s="40"/>
    </row>
    <row r="38" spans="1:36" x14ac:dyDescent="0.25">
      <c r="A38" s="37" t="s">
        <v>62</v>
      </c>
      <c r="B38" s="37">
        <v>1053</v>
      </c>
      <c r="C38" s="26" t="str">
        <f>IFERROR(INDEX(Clients[Client_Name],MATCH(Table312[[#This Row],[Client_Code]],Clients[Client_Code],0)),"")</f>
        <v>AASA PORK</v>
      </c>
      <c r="D38" s="25">
        <v>9</v>
      </c>
      <c r="E38" s="25">
        <v>3</v>
      </c>
      <c r="F38" s="25" t="b">
        <f>IF(E38&gt;(VLOOKUP(D38,Months_Weeks!$A$2:$B$13,2,TRUE)),FALSE)</f>
        <v>0</v>
      </c>
      <c r="G38" s="63">
        <f>IF(Table312[[#This Row],[Facility]]="Buin",1.5%,0.25%)</f>
        <v>1.4999999999999999E-2</v>
      </c>
      <c r="H38" s="38"/>
      <c r="I38" s="38"/>
      <c r="J38" s="27">
        <f t="shared" si="0"/>
        <v>720</v>
      </c>
      <c r="K38" s="28">
        <f t="shared" si="1"/>
        <v>9</v>
      </c>
      <c r="L38" s="27">
        <f>IF(K38=0,0,IF(E38&gt;1,E38-1,VLOOKUP(K38,Months_Weeks!$A$1:$B$13,2,0)))</f>
        <v>2</v>
      </c>
      <c r="M38" s="29"/>
      <c r="N38" s="39"/>
      <c r="O38" s="39"/>
      <c r="P38" s="50">
        <f t="shared" si="2"/>
        <v>0</v>
      </c>
      <c r="Q38" s="28">
        <f t="shared" si="3"/>
        <v>9</v>
      </c>
      <c r="R38" s="28">
        <f>IF(Q38=0,0,IF(E38&gt;1,E38-1,VLOOKUP(Q38,Months_Weeks!$A$1:$B$13,2,0)))</f>
        <v>2</v>
      </c>
      <c r="S38" s="30"/>
      <c r="T38" s="39"/>
      <c r="U38" s="39"/>
      <c r="V38" s="50">
        <f t="shared" si="4"/>
        <v>0</v>
      </c>
      <c r="W38" s="28">
        <f t="shared" si="5"/>
        <v>9</v>
      </c>
      <c r="X38" s="28">
        <f>IF(W38=0,0,IF(E38&gt;1,E38-1,VLOOKUP(W38,Months_Weeks!$A$1:$B$13,2,0)))</f>
        <v>2</v>
      </c>
      <c r="Y38" s="30"/>
      <c r="Z38" s="39"/>
      <c r="AA38" s="31"/>
      <c r="AB38" s="39"/>
      <c r="AC38" s="31"/>
      <c r="AD38" s="40"/>
      <c r="AE38" s="31"/>
      <c r="AF38" s="40"/>
      <c r="AG38" s="31"/>
      <c r="AH38" s="40"/>
      <c r="AI38" s="31"/>
      <c r="AJ38" s="40"/>
    </row>
    <row r="39" spans="1:36" x14ac:dyDescent="0.25">
      <c r="A39" s="37" t="s">
        <v>62</v>
      </c>
      <c r="B39" s="37">
        <v>1053</v>
      </c>
      <c r="C39" s="26" t="str">
        <f>IFERROR(INDEX(Clients[Client_Name],MATCH(Table312[[#This Row],[Client_Code]],Clients[Client_Code],0)),"")</f>
        <v>AASA PORK</v>
      </c>
      <c r="D39" s="25">
        <v>9</v>
      </c>
      <c r="E39" s="25">
        <v>4</v>
      </c>
      <c r="F39" s="25" t="b">
        <f>IF(E39&gt;(VLOOKUP(D39,Months_Weeks!$A$2:$B$13,2,TRUE)),FALSE)</f>
        <v>0</v>
      </c>
      <c r="G39" s="63">
        <f>IF(Table312[[#This Row],[Facility]]="Buin",1.5%,0.25%)</f>
        <v>1.4999999999999999E-2</v>
      </c>
      <c r="H39" s="38"/>
      <c r="I39" s="38"/>
      <c r="J39" s="27">
        <f t="shared" si="0"/>
        <v>720</v>
      </c>
      <c r="K39" s="28">
        <f t="shared" si="1"/>
        <v>9</v>
      </c>
      <c r="L39" s="27">
        <f>IF(K39=0,0,IF(E39&gt;1,E39-1,VLOOKUP(K39,Months_Weeks!$A$1:$B$13,2,0)))</f>
        <v>3</v>
      </c>
      <c r="M39" s="29"/>
      <c r="N39" s="39"/>
      <c r="O39" s="39"/>
      <c r="P39" s="50">
        <f t="shared" si="2"/>
        <v>0</v>
      </c>
      <c r="Q39" s="28">
        <f t="shared" si="3"/>
        <v>9</v>
      </c>
      <c r="R39" s="28">
        <f>IF(Q39=0,0,IF(E39&gt;1,E39-1,VLOOKUP(Q39,Months_Weeks!$A$1:$B$13,2,0)))</f>
        <v>3</v>
      </c>
      <c r="S39" s="30"/>
      <c r="T39" s="39"/>
      <c r="U39" s="39"/>
      <c r="V39" s="50">
        <f t="shared" si="4"/>
        <v>0</v>
      </c>
      <c r="W39" s="28">
        <f t="shared" si="5"/>
        <v>9</v>
      </c>
      <c r="X39" s="28">
        <f>IF(W39=0,0,IF(E39&gt;1,E39-1,VLOOKUP(W39,Months_Weeks!$A$1:$B$13,2,0)))</f>
        <v>3</v>
      </c>
      <c r="Y39" s="30"/>
      <c r="Z39" s="39">
        <v>126000</v>
      </c>
      <c r="AA39" s="31"/>
      <c r="AB39" s="39"/>
      <c r="AC39" s="31"/>
      <c r="AD39" s="40"/>
      <c r="AE39" s="31"/>
      <c r="AF39" s="40"/>
      <c r="AG39" s="31"/>
      <c r="AH39" s="40"/>
      <c r="AI39" s="31"/>
      <c r="AJ39" s="40"/>
    </row>
    <row r="40" spans="1:36" x14ac:dyDescent="0.25">
      <c r="A40" s="37" t="s">
        <v>62</v>
      </c>
      <c r="B40" s="37">
        <v>1053</v>
      </c>
      <c r="C40" s="26" t="str">
        <f>IFERROR(INDEX(Clients[Client_Name],MATCH(Table312[[#This Row],[Client_Code]],Clients[Client_Code],0)),"")</f>
        <v>AASA PORK</v>
      </c>
      <c r="D40" s="25">
        <v>9</v>
      </c>
      <c r="E40" s="25">
        <v>5</v>
      </c>
      <c r="F40" s="25" t="b">
        <f>IF(E40&gt;(VLOOKUP(D40,Months_Weeks!$A$2:$B$13,2,TRUE)),FALSE)</f>
        <v>0</v>
      </c>
      <c r="G40" s="63">
        <f>IF(Table312[[#This Row],[Facility]]="Buin",1.5%,0.25%)</f>
        <v>1.4999999999999999E-2</v>
      </c>
      <c r="H40" s="38"/>
      <c r="I40" s="38"/>
      <c r="J40" s="27">
        <f t="shared" si="0"/>
        <v>720</v>
      </c>
      <c r="K40" s="28">
        <f t="shared" si="1"/>
        <v>9</v>
      </c>
      <c r="L40" s="27">
        <f>IF(K40=0,0,IF(E40&gt;1,E40-1,VLOOKUP(K40,Months_Weeks!$A$1:$B$13,2,0)))</f>
        <v>4</v>
      </c>
      <c r="M40" s="29"/>
      <c r="N40" s="39"/>
      <c r="O40" s="39"/>
      <c r="P40" s="50">
        <f t="shared" si="2"/>
        <v>0</v>
      </c>
      <c r="Q40" s="28">
        <f t="shared" si="3"/>
        <v>9</v>
      </c>
      <c r="R40" s="28">
        <f>IF(Q40=0,0,IF(E40&gt;1,E40-1,VLOOKUP(Q40,Months_Weeks!$A$1:$B$13,2,0)))</f>
        <v>4</v>
      </c>
      <c r="S40" s="30"/>
      <c r="T40" s="39"/>
      <c r="U40" s="39"/>
      <c r="V40" s="50">
        <f t="shared" si="4"/>
        <v>0</v>
      </c>
      <c r="W40" s="28">
        <f t="shared" si="5"/>
        <v>9</v>
      </c>
      <c r="X40" s="28">
        <f>IF(W40=0,0,IF(E40&gt;1,E40-1,VLOOKUP(W40,Months_Weeks!$A$1:$B$13,2,0)))</f>
        <v>4</v>
      </c>
      <c r="Y40" s="30"/>
      <c r="Z40" s="39"/>
      <c r="AA40" s="31"/>
      <c r="AB40" s="39"/>
      <c r="AC40" s="31"/>
      <c r="AD40" s="40"/>
      <c r="AE40" s="31"/>
      <c r="AF40" s="40"/>
      <c r="AG40" s="31"/>
      <c r="AH40" s="40"/>
      <c r="AI40" s="31"/>
      <c r="AJ40" s="40"/>
    </row>
    <row r="41" spans="1:36" x14ac:dyDescent="0.25">
      <c r="A41" s="37" t="s">
        <v>62</v>
      </c>
      <c r="B41" s="37">
        <v>1053</v>
      </c>
      <c r="C41" s="26" t="str">
        <f>IFERROR(INDEX(Clients[Client_Name],MATCH(Table312[[#This Row],[Client_Code]],Clients[Client_Code],0)),"")</f>
        <v>AASA PORK</v>
      </c>
      <c r="D41" s="25">
        <v>10</v>
      </c>
      <c r="E41" s="25">
        <v>1</v>
      </c>
      <c r="F41" s="25" t="b">
        <f>IF(E41&gt;(VLOOKUP(D41,Months_Weeks!$A$2:$B$13,2,TRUE)),FALSE)</f>
        <v>0</v>
      </c>
      <c r="G41" s="63">
        <f>IF(Table312[[#This Row],[Facility]]="Buin",1.5%,0.25%)</f>
        <v>1.4999999999999999E-2</v>
      </c>
      <c r="H41" s="38"/>
      <c r="I41" s="38"/>
      <c r="J41" s="27">
        <f t="shared" si="0"/>
        <v>720</v>
      </c>
      <c r="K41" s="28">
        <f t="shared" si="1"/>
        <v>9</v>
      </c>
      <c r="L41" s="27">
        <f>IF(K41=0,0,IF(E41&gt;1,E41-1,VLOOKUP(K41,Months_Weeks!$A$1:$B$13,2,0)))</f>
        <v>5</v>
      </c>
      <c r="M41" s="29"/>
      <c r="N41" s="39"/>
      <c r="O41" s="39"/>
      <c r="P41" s="50">
        <f t="shared" si="2"/>
        <v>0</v>
      </c>
      <c r="Q41" s="28">
        <f t="shared" si="3"/>
        <v>9</v>
      </c>
      <c r="R41" s="28">
        <f>IF(Q41=0,0,IF(E41&gt;1,E41-1,VLOOKUP(Q41,Months_Weeks!$A$1:$B$13,2,0)))</f>
        <v>5</v>
      </c>
      <c r="S41" s="30"/>
      <c r="T41" s="39"/>
      <c r="U41" s="39"/>
      <c r="V41" s="50">
        <f t="shared" si="4"/>
        <v>0</v>
      </c>
      <c r="W41" s="28">
        <f t="shared" si="5"/>
        <v>9</v>
      </c>
      <c r="X41" s="28">
        <f>IF(W41=0,0,IF(E41&gt;1,E41-1,VLOOKUP(W41,Months_Weeks!$A$1:$B$13,2,0)))</f>
        <v>5</v>
      </c>
      <c r="Y41" s="30"/>
      <c r="Z41" s="39"/>
      <c r="AA41" s="31"/>
      <c r="AB41" s="39"/>
      <c r="AC41" s="31"/>
      <c r="AD41" s="40"/>
      <c r="AE41" s="31"/>
      <c r="AF41" s="40"/>
      <c r="AG41" s="31"/>
      <c r="AH41" s="40"/>
      <c r="AI41" s="31"/>
      <c r="AJ41" s="40"/>
    </row>
    <row r="42" spans="1:36" x14ac:dyDescent="0.25">
      <c r="A42" s="37" t="s">
        <v>62</v>
      </c>
      <c r="B42" s="37">
        <v>1053</v>
      </c>
      <c r="C42" s="26" t="str">
        <f>IFERROR(INDEX(Clients[Client_Name],MATCH(Table312[[#This Row],[Client_Code]],Clients[Client_Code],0)),"")</f>
        <v>AASA PORK</v>
      </c>
      <c r="D42" s="25">
        <v>10</v>
      </c>
      <c r="E42" s="25">
        <v>2</v>
      </c>
      <c r="F42" s="25" t="b">
        <f>IF(E42&gt;(VLOOKUP(D42,Months_Weeks!$A$2:$B$13,2,TRUE)),FALSE)</f>
        <v>0</v>
      </c>
      <c r="G42" s="63">
        <f>IF(Table312[[#This Row],[Facility]]="Buin",1.5%,0.25%)</f>
        <v>1.4999999999999999E-2</v>
      </c>
      <c r="H42" s="38"/>
      <c r="I42" s="38"/>
      <c r="J42" s="27">
        <f t="shared" si="0"/>
        <v>720</v>
      </c>
      <c r="K42" s="28">
        <f t="shared" si="1"/>
        <v>10</v>
      </c>
      <c r="L42" s="27">
        <f>IF(K42=0,0,IF(E42&gt;1,E42-1,VLOOKUP(K42,Months_Weeks!$A$1:$B$13,2,0)))</f>
        <v>1</v>
      </c>
      <c r="M42" s="29"/>
      <c r="N42" s="39"/>
      <c r="O42" s="39"/>
      <c r="P42" s="50">
        <f t="shared" si="2"/>
        <v>0</v>
      </c>
      <c r="Q42" s="28">
        <f t="shared" si="3"/>
        <v>10</v>
      </c>
      <c r="R42" s="28">
        <f>IF(Q42=0,0,IF(E42&gt;1,E42-1,VLOOKUP(Q42,Months_Weeks!$A$1:$B$13,2,0)))</f>
        <v>1</v>
      </c>
      <c r="S42" s="30"/>
      <c r="T42" s="39"/>
      <c r="U42" s="39"/>
      <c r="V42" s="50">
        <f t="shared" si="4"/>
        <v>0</v>
      </c>
      <c r="W42" s="28">
        <f t="shared" si="5"/>
        <v>10</v>
      </c>
      <c r="X42" s="28">
        <f>IF(W42=0,0,IF(E42&gt;1,E42-1,VLOOKUP(W42,Months_Weeks!$A$1:$B$13,2,0)))</f>
        <v>1</v>
      </c>
      <c r="Y42" s="30"/>
      <c r="Z42" s="39"/>
      <c r="AA42" s="31"/>
      <c r="AB42" s="39"/>
      <c r="AC42" s="31"/>
      <c r="AD42" s="40"/>
      <c r="AE42" s="31"/>
      <c r="AF42" s="40"/>
      <c r="AG42" s="31"/>
      <c r="AH42" s="40"/>
      <c r="AI42" s="31"/>
      <c r="AJ42" s="40"/>
    </row>
    <row r="43" spans="1:36" x14ac:dyDescent="0.25">
      <c r="A43" s="37" t="s">
        <v>62</v>
      </c>
      <c r="B43" s="37">
        <v>1053</v>
      </c>
      <c r="C43" s="26" t="str">
        <f>IFERROR(INDEX(Clients[Client_Name],MATCH(Table312[[#This Row],[Client_Code]],Clients[Client_Code],0)),"")</f>
        <v>AASA PORK</v>
      </c>
      <c r="D43" s="25">
        <v>10</v>
      </c>
      <c r="E43" s="25">
        <v>3</v>
      </c>
      <c r="F43" s="25" t="b">
        <f>IF(E43&gt;(VLOOKUP(D43,Months_Weeks!$A$2:$B$13,2,TRUE)),FALSE)</f>
        <v>0</v>
      </c>
      <c r="G43" s="63">
        <f>IF(Table312[[#This Row],[Facility]]="Buin",1.5%,0.25%)</f>
        <v>1.4999999999999999E-2</v>
      </c>
      <c r="H43" s="38"/>
      <c r="I43" s="38"/>
      <c r="J43" s="27">
        <f t="shared" si="0"/>
        <v>720</v>
      </c>
      <c r="K43" s="28">
        <f t="shared" si="1"/>
        <v>10</v>
      </c>
      <c r="L43" s="27">
        <f>IF(K43=0,0,IF(E43&gt;1,E43-1,VLOOKUP(K43,Months_Weeks!$A$1:$B$13,2,0)))</f>
        <v>2</v>
      </c>
      <c r="M43" s="29"/>
      <c r="N43" s="39"/>
      <c r="O43" s="39"/>
      <c r="P43" s="50">
        <f t="shared" si="2"/>
        <v>0</v>
      </c>
      <c r="Q43" s="28">
        <f t="shared" si="3"/>
        <v>10</v>
      </c>
      <c r="R43" s="28">
        <f>IF(Q43=0,0,IF(E43&gt;1,E43-1,VLOOKUP(Q43,Months_Weeks!$A$1:$B$13,2,0)))</f>
        <v>2</v>
      </c>
      <c r="S43" s="30"/>
      <c r="T43" s="39"/>
      <c r="U43" s="39"/>
      <c r="V43" s="50">
        <f t="shared" si="4"/>
        <v>0</v>
      </c>
      <c r="W43" s="28">
        <f t="shared" si="5"/>
        <v>10</v>
      </c>
      <c r="X43" s="28">
        <f>IF(W43=0,0,IF(E43&gt;1,E43-1,VLOOKUP(W43,Months_Weeks!$A$1:$B$13,2,0)))</f>
        <v>2</v>
      </c>
      <c r="Y43" s="30"/>
      <c r="Z43" s="39"/>
      <c r="AA43" s="31"/>
      <c r="AB43" s="39"/>
      <c r="AC43" s="31"/>
      <c r="AD43" s="40"/>
      <c r="AE43" s="31"/>
      <c r="AF43" s="40"/>
      <c r="AG43" s="31"/>
      <c r="AH43" s="40"/>
      <c r="AI43" s="31"/>
      <c r="AJ43" s="40"/>
    </row>
    <row r="44" spans="1:36" x14ac:dyDescent="0.25">
      <c r="A44" s="37" t="s">
        <v>62</v>
      </c>
      <c r="B44" s="37">
        <v>1053</v>
      </c>
      <c r="C44" s="26" t="str">
        <f>IFERROR(INDEX(Clients[Client_Name],MATCH(Table312[[#This Row],[Client_Code]],Clients[Client_Code],0)),"")</f>
        <v>AASA PORK</v>
      </c>
      <c r="D44" s="25">
        <v>10</v>
      </c>
      <c r="E44" s="25">
        <v>4</v>
      </c>
      <c r="F44" s="25" t="b">
        <f>IF(E44&gt;(VLOOKUP(D44,Months_Weeks!$A$2:$B$13,2,TRUE)),FALSE)</f>
        <v>0</v>
      </c>
      <c r="G44" s="63">
        <f>IF(Table312[[#This Row],[Facility]]="Buin",1.5%,0.25%)</f>
        <v>1.4999999999999999E-2</v>
      </c>
      <c r="H44" s="38"/>
      <c r="I44" s="38"/>
      <c r="J44" s="27">
        <f t="shared" si="0"/>
        <v>720</v>
      </c>
      <c r="K44" s="28">
        <f t="shared" si="1"/>
        <v>10</v>
      </c>
      <c r="L44" s="27">
        <f>IF(K44=0,0,IF(E44&gt;1,E44-1,VLOOKUP(K44,Months_Weeks!$A$1:$B$13,2,0)))</f>
        <v>3</v>
      </c>
      <c r="M44" s="29"/>
      <c r="N44" s="39"/>
      <c r="O44" s="39"/>
      <c r="P44" s="50">
        <f t="shared" si="2"/>
        <v>0</v>
      </c>
      <c r="Q44" s="28">
        <f t="shared" si="3"/>
        <v>10</v>
      </c>
      <c r="R44" s="28">
        <f>IF(Q44=0,0,IF(E44&gt;1,E44-1,VLOOKUP(Q44,Months_Weeks!$A$1:$B$13,2,0)))</f>
        <v>3</v>
      </c>
      <c r="S44" s="30"/>
      <c r="T44" s="39"/>
      <c r="U44" s="39"/>
      <c r="V44" s="50">
        <f t="shared" si="4"/>
        <v>0</v>
      </c>
      <c r="W44" s="28">
        <f t="shared" si="5"/>
        <v>10</v>
      </c>
      <c r="X44" s="28">
        <f>IF(W44=0,0,IF(E44&gt;1,E44-1,VLOOKUP(W44,Months_Weeks!$A$1:$B$13,2,0)))</f>
        <v>3</v>
      </c>
      <c r="Y44" s="30"/>
      <c r="Z44" s="39">
        <v>216000</v>
      </c>
      <c r="AA44" s="31"/>
      <c r="AB44" s="39"/>
      <c r="AC44" s="31"/>
      <c r="AD44" s="40"/>
      <c r="AE44" s="31"/>
      <c r="AF44" s="40"/>
      <c r="AG44" s="31"/>
      <c r="AH44" s="40"/>
      <c r="AI44" s="31"/>
      <c r="AJ44" s="40"/>
    </row>
    <row r="45" spans="1:36" x14ac:dyDescent="0.25">
      <c r="A45" s="37" t="s">
        <v>62</v>
      </c>
      <c r="B45" s="37">
        <v>1053</v>
      </c>
      <c r="C45" s="26" t="str">
        <f>IFERROR(INDEX(Clients[Client_Name],MATCH(Table312[[#This Row],[Client_Code]],Clients[Client_Code],0)),"")</f>
        <v>AASA PORK</v>
      </c>
      <c r="D45" s="25">
        <v>11</v>
      </c>
      <c r="E45" s="25">
        <v>1</v>
      </c>
      <c r="F45" s="25" t="b">
        <f>IF(E45&gt;(VLOOKUP(D45,Months_Weeks!$A$2:$B$13,2,TRUE)),FALSE)</f>
        <v>0</v>
      </c>
      <c r="G45" s="63">
        <f>IF(Table312[[#This Row],[Facility]]="Buin",1.5%,0.25%)</f>
        <v>1.4999999999999999E-2</v>
      </c>
      <c r="H45" s="38"/>
      <c r="I45" s="38"/>
      <c r="J45" s="27">
        <f t="shared" si="0"/>
        <v>720</v>
      </c>
      <c r="K45" s="28">
        <f t="shared" si="1"/>
        <v>10</v>
      </c>
      <c r="L45" s="27">
        <f>IF(K45=0,0,IF(E45&gt;1,E45-1,VLOOKUP(K45,Months_Weeks!$A$1:$B$13,2,0)))</f>
        <v>4</v>
      </c>
      <c r="M45" s="29"/>
      <c r="N45" s="39"/>
      <c r="O45" s="39"/>
      <c r="P45" s="50">
        <f t="shared" si="2"/>
        <v>0</v>
      </c>
      <c r="Q45" s="28">
        <f t="shared" si="3"/>
        <v>10</v>
      </c>
      <c r="R45" s="28">
        <f>IF(Q45=0,0,IF(E45&gt;1,E45-1,VLOOKUP(Q45,Months_Weeks!$A$1:$B$13,2,0)))</f>
        <v>4</v>
      </c>
      <c r="S45" s="30"/>
      <c r="T45" s="39"/>
      <c r="U45" s="39"/>
      <c r="V45" s="50">
        <f t="shared" si="4"/>
        <v>0</v>
      </c>
      <c r="W45" s="28">
        <f t="shared" si="5"/>
        <v>10</v>
      </c>
      <c r="X45" s="28">
        <f>IF(W45=0,0,IF(E45&gt;1,E45-1,VLOOKUP(W45,Months_Weeks!$A$1:$B$13,2,0)))</f>
        <v>4</v>
      </c>
      <c r="Y45" s="30"/>
      <c r="Z45" s="39"/>
      <c r="AA45" s="31"/>
      <c r="AB45" s="39"/>
      <c r="AC45" s="31"/>
      <c r="AD45" s="40"/>
      <c r="AE45" s="31"/>
      <c r="AF45" s="40"/>
      <c r="AG45" s="31"/>
      <c r="AH45" s="40"/>
      <c r="AI45" s="31"/>
      <c r="AJ45" s="40"/>
    </row>
    <row r="46" spans="1:36" x14ac:dyDescent="0.25">
      <c r="A46" s="37" t="s">
        <v>62</v>
      </c>
      <c r="B46" s="37">
        <v>1053</v>
      </c>
      <c r="C46" s="26" t="str">
        <f>IFERROR(INDEX(Clients[Client_Name],MATCH(Table312[[#This Row],[Client_Code]],Clients[Client_Code],0)),"")</f>
        <v>AASA PORK</v>
      </c>
      <c r="D46" s="25">
        <v>11</v>
      </c>
      <c r="E46" s="25">
        <v>2</v>
      </c>
      <c r="F46" s="25" t="b">
        <f>IF(E46&gt;(VLOOKUP(D46,Months_Weeks!$A$2:$B$13,2,TRUE)),FALSE)</f>
        <v>0</v>
      </c>
      <c r="G46" s="63">
        <f>IF(Table312[[#This Row],[Facility]]="Buin",1.5%,0.25%)</f>
        <v>1.4999999999999999E-2</v>
      </c>
      <c r="H46" s="38"/>
      <c r="I46" s="38"/>
      <c r="J46" s="27">
        <f t="shared" si="0"/>
        <v>720</v>
      </c>
      <c r="K46" s="28">
        <f t="shared" si="1"/>
        <v>11</v>
      </c>
      <c r="L46" s="27">
        <f>IF(K46=0,0,IF(E46&gt;1,E46-1,VLOOKUP(K46,Months_Weeks!$A$1:$B$13,2,0)))</f>
        <v>1</v>
      </c>
      <c r="M46" s="29"/>
      <c r="N46" s="39"/>
      <c r="O46" s="39"/>
      <c r="P46" s="50">
        <f t="shared" si="2"/>
        <v>0</v>
      </c>
      <c r="Q46" s="28">
        <f t="shared" si="3"/>
        <v>11</v>
      </c>
      <c r="R46" s="28">
        <f>IF(Q46=0,0,IF(E46&gt;1,E46-1,VLOOKUP(Q46,Months_Weeks!$A$1:$B$13,2,0)))</f>
        <v>1</v>
      </c>
      <c r="S46" s="30"/>
      <c r="T46" s="39"/>
      <c r="U46" s="39"/>
      <c r="V46" s="50">
        <f t="shared" si="4"/>
        <v>0</v>
      </c>
      <c r="W46" s="28">
        <f t="shared" si="5"/>
        <v>11</v>
      </c>
      <c r="X46" s="28">
        <f>IF(W46=0,0,IF(E46&gt;1,E46-1,VLOOKUP(W46,Months_Weeks!$A$1:$B$13,2,0)))</f>
        <v>1</v>
      </c>
      <c r="Y46" s="30"/>
      <c r="Z46" s="39"/>
      <c r="AA46" s="31"/>
      <c r="AB46" s="39"/>
      <c r="AC46" s="31"/>
      <c r="AD46" s="40"/>
      <c r="AE46" s="31"/>
      <c r="AF46" s="40"/>
      <c r="AG46" s="31"/>
      <c r="AH46" s="40"/>
      <c r="AI46" s="31"/>
      <c r="AJ46" s="40"/>
    </row>
    <row r="47" spans="1:36" x14ac:dyDescent="0.25">
      <c r="A47" s="37" t="s">
        <v>62</v>
      </c>
      <c r="B47" s="37">
        <v>1053</v>
      </c>
      <c r="C47" s="26" t="str">
        <f>IFERROR(INDEX(Clients[Client_Name],MATCH(Table312[[#This Row],[Client_Code]],Clients[Client_Code],0)),"")</f>
        <v>AASA PORK</v>
      </c>
      <c r="D47" s="25">
        <v>11</v>
      </c>
      <c r="E47" s="25">
        <v>3</v>
      </c>
      <c r="F47" s="25" t="b">
        <f>IF(E47&gt;(VLOOKUP(D47,Months_Weeks!$A$2:$B$13,2,TRUE)),FALSE)</f>
        <v>0</v>
      </c>
      <c r="G47" s="63">
        <f>IF(Table312[[#This Row],[Facility]]="Buin",1.5%,0.25%)</f>
        <v>1.4999999999999999E-2</v>
      </c>
      <c r="H47" s="38"/>
      <c r="I47" s="38"/>
      <c r="J47" s="27">
        <f t="shared" si="0"/>
        <v>720</v>
      </c>
      <c r="K47" s="28">
        <f t="shared" si="1"/>
        <v>11</v>
      </c>
      <c r="L47" s="27">
        <f>IF(K47=0,0,IF(E47&gt;1,E47-1,VLOOKUP(K47,Months_Weeks!$A$1:$B$13,2,0)))</f>
        <v>2</v>
      </c>
      <c r="M47" s="29"/>
      <c r="N47" s="39"/>
      <c r="O47" s="39"/>
      <c r="P47" s="50">
        <f t="shared" si="2"/>
        <v>0</v>
      </c>
      <c r="Q47" s="28">
        <f t="shared" si="3"/>
        <v>11</v>
      </c>
      <c r="R47" s="28">
        <f>IF(Q47=0,0,IF(E47&gt;1,E47-1,VLOOKUP(Q47,Months_Weeks!$A$1:$B$13,2,0)))</f>
        <v>2</v>
      </c>
      <c r="S47" s="30"/>
      <c r="T47" s="39"/>
      <c r="U47" s="39"/>
      <c r="V47" s="50">
        <f t="shared" si="4"/>
        <v>0</v>
      </c>
      <c r="W47" s="28">
        <f t="shared" si="5"/>
        <v>11</v>
      </c>
      <c r="X47" s="28">
        <f>IF(W47=0,0,IF(E47&gt;1,E47-1,VLOOKUP(W47,Months_Weeks!$A$1:$B$13,2,0)))</f>
        <v>2</v>
      </c>
      <c r="Y47" s="30"/>
      <c r="Z47" s="39"/>
      <c r="AA47" s="31"/>
      <c r="AB47" s="39"/>
      <c r="AC47" s="31"/>
      <c r="AD47" s="40"/>
      <c r="AE47" s="31"/>
      <c r="AF47" s="40"/>
      <c r="AG47" s="31"/>
      <c r="AH47" s="40"/>
      <c r="AI47" s="31"/>
      <c r="AJ47" s="40"/>
    </row>
    <row r="48" spans="1:36" x14ac:dyDescent="0.25">
      <c r="A48" s="37" t="s">
        <v>62</v>
      </c>
      <c r="B48" s="37">
        <v>1053</v>
      </c>
      <c r="C48" s="26" t="str">
        <f>IFERROR(INDEX(Clients[Client_Name],MATCH(Table312[[#This Row],[Client_Code]],Clients[Client_Code],0)),"")</f>
        <v>AASA PORK</v>
      </c>
      <c r="D48" s="25">
        <v>11</v>
      </c>
      <c r="E48" s="25">
        <v>4</v>
      </c>
      <c r="F48" s="25" t="b">
        <f>IF(E48&gt;(VLOOKUP(D48,Months_Weeks!$A$2:$B$13,2,TRUE)),FALSE)</f>
        <v>0</v>
      </c>
      <c r="G48" s="63">
        <f>IF(Table312[[#This Row],[Facility]]="Buin",1.5%,0.25%)</f>
        <v>1.4999999999999999E-2</v>
      </c>
      <c r="H48" s="38"/>
      <c r="I48" s="38"/>
      <c r="J48" s="27">
        <f t="shared" si="0"/>
        <v>720</v>
      </c>
      <c r="K48" s="28">
        <f t="shared" si="1"/>
        <v>11</v>
      </c>
      <c r="L48" s="27">
        <f>IF(K48=0,0,IF(E48&gt;1,E48-1,VLOOKUP(K48,Months_Weeks!$A$1:$B$13,2,0)))</f>
        <v>3</v>
      </c>
      <c r="M48" s="29"/>
      <c r="N48" s="39"/>
      <c r="O48" s="39"/>
      <c r="P48" s="50">
        <f t="shared" si="2"/>
        <v>0</v>
      </c>
      <c r="Q48" s="28">
        <f t="shared" si="3"/>
        <v>11</v>
      </c>
      <c r="R48" s="28">
        <f>IF(Q48=0,0,IF(E48&gt;1,E48-1,VLOOKUP(Q48,Months_Weeks!$A$1:$B$13,2,0)))</f>
        <v>3</v>
      </c>
      <c r="S48" s="30"/>
      <c r="T48" s="39"/>
      <c r="U48" s="39"/>
      <c r="V48" s="50">
        <f t="shared" si="4"/>
        <v>0</v>
      </c>
      <c r="W48" s="28">
        <f t="shared" si="5"/>
        <v>11</v>
      </c>
      <c r="X48" s="28">
        <f>IF(W48=0,0,IF(E48&gt;1,E48-1,VLOOKUP(W48,Months_Weeks!$A$1:$B$13,2,0)))</f>
        <v>3</v>
      </c>
      <c r="Y48" s="30"/>
      <c r="Z48" s="39">
        <v>324000</v>
      </c>
      <c r="AA48" s="31"/>
      <c r="AB48" s="39"/>
      <c r="AC48" s="31"/>
      <c r="AD48" s="40"/>
      <c r="AE48" s="31"/>
      <c r="AF48" s="40"/>
      <c r="AG48" s="31"/>
      <c r="AH48" s="40"/>
      <c r="AI48" s="31"/>
      <c r="AJ48" s="40"/>
    </row>
    <row r="49" spans="1:36" x14ac:dyDescent="0.25">
      <c r="A49" s="37" t="s">
        <v>62</v>
      </c>
      <c r="B49" s="37">
        <v>1053</v>
      </c>
      <c r="C49" s="26" t="str">
        <f>IFERROR(INDEX(Clients[Client_Name],MATCH(Table312[[#This Row],[Client_Code]],Clients[Client_Code],0)),"")</f>
        <v>AASA PORK</v>
      </c>
      <c r="D49" s="25">
        <v>12</v>
      </c>
      <c r="E49" s="25">
        <v>1</v>
      </c>
      <c r="F49" s="25" t="b">
        <f>IF(E49&gt;(VLOOKUP(D49,Months_Weeks!$A$2:$B$13,2,TRUE)),FALSE)</f>
        <v>0</v>
      </c>
      <c r="G49" s="63">
        <f>IF(Table312[[#This Row],[Facility]]="Buin",1.5%,0.25%)</f>
        <v>1.4999999999999999E-2</v>
      </c>
      <c r="H49" s="38"/>
      <c r="I49" s="38"/>
      <c r="J49" s="27">
        <f t="shared" si="0"/>
        <v>720</v>
      </c>
      <c r="K49" s="28">
        <f t="shared" si="1"/>
        <v>11</v>
      </c>
      <c r="L49" s="27">
        <f>IF(K49=0,0,IF(E49&gt;1,E49-1,VLOOKUP(K49,Months_Weeks!$A$1:$B$13,2,0)))</f>
        <v>4</v>
      </c>
      <c r="M49" s="29"/>
      <c r="N49" s="39"/>
      <c r="O49" s="39"/>
      <c r="P49" s="50">
        <f t="shared" si="2"/>
        <v>0</v>
      </c>
      <c r="Q49" s="28">
        <f t="shared" si="3"/>
        <v>11</v>
      </c>
      <c r="R49" s="28">
        <f>IF(Q49=0,0,IF(E49&gt;1,E49-1,VLOOKUP(Q49,Months_Weeks!$A$1:$B$13,2,0)))</f>
        <v>4</v>
      </c>
      <c r="S49" s="30"/>
      <c r="T49" s="39"/>
      <c r="U49" s="39"/>
      <c r="V49" s="50">
        <f t="shared" si="4"/>
        <v>0</v>
      </c>
      <c r="W49" s="28">
        <f t="shared" si="5"/>
        <v>11</v>
      </c>
      <c r="X49" s="28">
        <f>IF(W49=0,0,IF(E49&gt;1,E49-1,VLOOKUP(W49,Months_Weeks!$A$1:$B$13,2,0)))</f>
        <v>4</v>
      </c>
      <c r="Y49" s="30"/>
      <c r="Z49" s="39"/>
      <c r="AA49" s="31"/>
      <c r="AB49" s="39"/>
      <c r="AC49" s="31"/>
      <c r="AD49" s="40"/>
      <c r="AE49" s="31"/>
      <c r="AF49" s="40"/>
      <c r="AG49" s="31"/>
      <c r="AH49" s="40"/>
      <c r="AI49" s="31"/>
      <c r="AJ49" s="40"/>
    </row>
    <row r="50" spans="1:36" x14ac:dyDescent="0.25">
      <c r="A50" s="37" t="s">
        <v>62</v>
      </c>
      <c r="B50" s="37">
        <v>1053</v>
      </c>
      <c r="C50" s="26" t="str">
        <f>IFERROR(INDEX(Clients[Client_Name],MATCH(Table312[[#This Row],[Client_Code]],Clients[Client_Code],0)),"")</f>
        <v>AASA PORK</v>
      </c>
      <c r="D50" s="25">
        <v>12</v>
      </c>
      <c r="E50" s="25">
        <v>2</v>
      </c>
      <c r="F50" s="25" t="b">
        <f>IF(E50&gt;(VLOOKUP(D50,Months_Weeks!$A$2:$B$13,2,TRUE)),FALSE)</f>
        <v>0</v>
      </c>
      <c r="G50" s="63">
        <f>IF(Table312[[#This Row],[Facility]]="Buin",1.5%,0.25%)</f>
        <v>1.4999999999999999E-2</v>
      </c>
      <c r="H50" s="38"/>
      <c r="I50" s="38"/>
      <c r="J50" s="27">
        <f t="shared" si="0"/>
        <v>720</v>
      </c>
      <c r="K50" s="28">
        <f t="shared" si="1"/>
        <v>12</v>
      </c>
      <c r="L50" s="27">
        <f>IF(K50=0,0,IF(E50&gt;1,E50-1,VLOOKUP(K50,Months_Weeks!$A$1:$B$13,2,0)))</f>
        <v>1</v>
      </c>
      <c r="M50" s="29"/>
      <c r="N50" s="39"/>
      <c r="O50" s="39"/>
      <c r="P50" s="50">
        <f t="shared" si="2"/>
        <v>0</v>
      </c>
      <c r="Q50" s="28">
        <f t="shared" si="3"/>
        <v>12</v>
      </c>
      <c r="R50" s="28">
        <f>IF(Q50=0,0,IF(E50&gt;1,E50-1,VLOOKUP(Q50,Months_Weeks!$A$1:$B$13,2,0)))</f>
        <v>1</v>
      </c>
      <c r="S50" s="30"/>
      <c r="T50" s="39"/>
      <c r="U50" s="39"/>
      <c r="V50" s="50">
        <f t="shared" si="4"/>
        <v>0</v>
      </c>
      <c r="W50" s="28">
        <f t="shared" si="5"/>
        <v>12</v>
      </c>
      <c r="X50" s="28">
        <f>IF(W50=0,0,IF(E50&gt;1,E50-1,VLOOKUP(W50,Months_Weeks!$A$1:$B$13,2,0)))</f>
        <v>1</v>
      </c>
      <c r="Y50" s="30"/>
      <c r="Z50" s="39"/>
      <c r="AA50" s="31"/>
      <c r="AB50" s="39"/>
      <c r="AC50" s="31"/>
      <c r="AD50" s="40"/>
      <c r="AE50" s="31"/>
      <c r="AF50" s="40"/>
      <c r="AG50" s="31"/>
      <c r="AH50" s="40"/>
      <c r="AI50" s="31"/>
      <c r="AJ50" s="40"/>
    </row>
    <row r="51" spans="1:36" x14ac:dyDescent="0.25">
      <c r="A51" s="37" t="s">
        <v>62</v>
      </c>
      <c r="B51" s="37">
        <v>1053</v>
      </c>
      <c r="C51" s="26" t="str">
        <f>IFERROR(INDEX(Clients[Client_Name],MATCH(Table312[[#This Row],[Client_Code]],Clients[Client_Code],0)),"")</f>
        <v>AASA PORK</v>
      </c>
      <c r="D51" s="25">
        <v>12</v>
      </c>
      <c r="E51" s="25">
        <v>3</v>
      </c>
      <c r="F51" s="25" t="b">
        <f>IF(E51&gt;(VLOOKUP(D51,Months_Weeks!$A$2:$B$13,2,TRUE)),FALSE)</f>
        <v>0</v>
      </c>
      <c r="G51" s="63">
        <f>IF(Table312[[#This Row],[Facility]]="Buin",1.5%,0.25%)</f>
        <v>1.4999999999999999E-2</v>
      </c>
      <c r="H51" s="38"/>
      <c r="I51" s="38"/>
      <c r="J51" s="27">
        <f t="shared" si="0"/>
        <v>720</v>
      </c>
      <c r="K51" s="28">
        <f t="shared" si="1"/>
        <v>12</v>
      </c>
      <c r="L51" s="27">
        <f>IF(K51=0,0,IF(E51&gt;1,E51-1,VLOOKUP(K51,Months_Weeks!$A$1:$B$13,2,0)))</f>
        <v>2</v>
      </c>
      <c r="M51" s="29"/>
      <c r="N51" s="39"/>
      <c r="O51" s="39"/>
      <c r="P51" s="50">
        <f t="shared" si="2"/>
        <v>0</v>
      </c>
      <c r="Q51" s="28">
        <f t="shared" si="3"/>
        <v>12</v>
      </c>
      <c r="R51" s="28">
        <f>IF(Q51=0,0,IF(E51&gt;1,E51-1,VLOOKUP(Q51,Months_Weeks!$A$1:$B$13,2,0)))</f>
        <v>2</v>
      </c>
      <c r="S51" s="30"/>
      <c r="T51" s="39"/>
      <c r="U51" s="39"/>
      <c r="V51" s="50">
        <f t="shared" si="4"/>
        <v>0</v>
      </c>
      <c r="W51" s="28">
        <f t="shared" si="5"/>
        <v>12</v>
      </c>
      <c r="X51" s="28">
        <f>IF(W51=0,0,IF(E51&gt;1,E51-1,VLOOKUP(W51,Months_Weeks!$A$1:$B$13,2,0)))</f>
        <v>2</v>
      </c>
      <c r="Y51" s="30"/>
      <c r="Z51" s="39"/>
      <c r="AA51" s="31"/>
      <c r="AB51" s="39"/>
      <c r="AC51" s="31"/>
      <c r="AD51" s="40"/>
      <c r="AE51" s="31"/>
      <c r="AF51" s="40"/>
      <c r="AG51" s="31"/>
      <c r="AH51" s="40"/>
      <c r="AI51" s="31"/>
      <c r="AJ51" s="40"/>
    </row>
    <row r="52" spans="1:36" x14ac:dyDescent="0.25">
      <c r="A52" s="37" t="s">
        <v>62</v>
      </c>
      <c r="B52" s="37">
        <v>1053</v>
      </c>
      <c r="C52" s="26" t="str">
        <f>IFERROR(INDEX(Clients[Client_Name],MATCH(Table312[[#This Row],[Client_Code]],Clients[Client_Code],0)),"")</f>
        <v>AASA PORK</v>
      </c>
      <c r="D52" s="25">
        <v>12</v>
      </c>
      <c r="E52" s="25">
        <v>4</v>
      </c>
      <c r="F52" s="25" t="b">
        <f>IF(E52&gt;(VLOOKUP(D52,Months_Weeks!$A$2:$B$13,2,TRUE)),FALSE)</f>
        <v>0</v>
      </c>
      <c r="G52" s="63">
        <f>IF(Table312[[#This Row],[Facility]]="Buin",1.5%,0.25%)</f>
        <v>1.4999999999999999E-2</v>
      </c>
      <c r="H52" s="38"/>
      <c r="I52" s="38"/>
      <c r="J52" s="27">
        <f t="shared" si="0"/>
        <v>720</v>
      </c>
      <c r="K52" s="28">
        <f t="shared" si="1"/>
        <v>12</v>
      </c>
      <c r="L52" s="27">
        <f>IF(K52=0,0,IF(E52&gt;1,E52-1,VLOOKUP(K52,Months_Weeks!$A$1:$B$13,2,0)))</f>
        <v>3</v>
      </c>
      <c r="M52" s="29"/>
      <c r="N52" s="39"/>
      <c r="O52" s="39"/>
      <c r="P52" s="50">
        <f t="shared" si="2"/>
        <v>0</v>
      </c>
      <c r="Q52" s="28">
        <f t="shared" si="3"/>
        <v>12</v>
      </c>
      <c r="R52" s="28">
        <f>IF(Q52=0,0,IF(E52&gt;1,E52-1,VLOOKUP(Q52,Months_Weeks!$A$1:$B$13,2,0)))</f>
        <v>3</v>
      </c>
      <c r="S52" s="30"/>
      <c r="T52" s="39"/>
      <c r="U52" s="39"/>
      <c r="V52" s="50">
        <f t="shared" si="4"/>
        <v>0</v>
      </c>
      <c r="W52" s="28">
        <f t="shared" si="5"/>
        <v>12</v>
      </c>
      <c r="X52" s="28">
        <f>IF(W52=0,0,IF(E52&gt;1,E52-1,VLOOKUP(W52,Months_Weeks!$A$1:$B$13,2,0)))</f>
        <v>3</v>
      </c>
      <c r="Y52" s="30"/>
      <c r="Z52" s="39">
        <v>252000</v>
      </c>
      <c r="AA52" s="31"/>
      <c r="AB52" s="39"/>
      <c r="AC52" s="31"/>
      <c r="AD52" s="40"/>
      <c r="AE52" s="31"/>
      <c r="AF52" s="40"/>
      <c r="AG52" s="31"/>
      <c r="AH52" s="40"/>
      <c r="AI52" s="31"/>
      <c r="AJ52" s="40"/>
    </row>
    <row r="53" spans="1:36" x14ac:dyDescent="0.25">
      <c r="A53" s="37" t="s">
        <v>62</v>
      </c>
      <c r="B53" s="37">
        <v>1053</v>
      </c>
      <c r="C53" s="26" t="str">
        <f>IFERROR(INDEX(Clients[Client_Name],MATCH(Table312[[#This Row],[Client_Code]],Clients[Client_Code],0)),"")</f>
        <v>AASA PORK</v>
      </c>
      <c r="D53" s="25">
        <v>12</v>
      </c>
      <c r="E53" s="25">
        <v>5</v>
      </c>
      <c r="F53" s="25" t="b">
        <f>IF(E53&gt;(VLOOKUP(D53,Months_Weeks!$A$2:$B$13,2,TRUE)),FALSE)</f>
        <v>0</v>
      </c>
      <c r="G53" s="63">
        <f>IF(Table312[[#This Row],[Facility]]="Buin",1.5%,0.25%)</f>
        <v>1.4999999999999999E-2</v>
      </c>
      <c r="H53" s="38"/>
      <c r="I53" s="38"/>
      <c r="J53" s="27">
        <f t="shared" si="0"/>
        <v>720</v>
      </c>
      <c r="K53" s="28">
        <f t="shared" si="1"/>
        <v>12</v>
      </c>
      <c r="L53" s="27">
        <f>IF(K53=0,0,IF(E53&gt;1,E53-1,VLOOKUP(K53,Months_Weeks!$A$1:$B$13,2,0)))</f>
        <v>4</v>
      </c>
      <c r="M53" s="29"/>
      <c r="N53" s="39"/>
      <c r="O53" s="39"/>
      <c r="P53" s="50">
        <f t="shared" si="2"/>
        <v>0</v>
      </c>
      <c r="Q53" s="28">
        <f t="shared" si="3"/>
        <v>12</v>
      </c>
      <c r="R53" s="28">
        <f>IF(Q53=0,0,IF(E53&gt;1,E53-1,VLOOKUP(Q53,Months_Weeks!$A$1:$B$13,2,0)))</f>
        <v>4</v>
      </c>
      <c r="S53" s="30"/>
      <c r="T53" s="39"/>
      <c r="U53" s="39"/>
      <c r="V53" s="50">
        <f t="shared" si="4"/>
        <v>0</v>
      </c>
      <c r="W53" s="28">
        <f t="shared" si="5"/>
        <v>12</v>
      </c>
      <c r="X53" s="28">
        <f>IF(W53=0,0,IF(E53&gt;1,E53-1,VLOOKUP(W53,Months_Weeks!$A$1:$B$13,2,0)))</f>
        <v>4</v>
      </c>
      <c r="Y53" s="30"/>
      <c r="Z53" s="39"/>
      <c r="AA53" s="31"/>
      <c r="AB53" s="39"/>
      <c r="AC53" s="31"/>
      <c r="AD53" s="40"/>
      <c r="AE53" s="31"/>
      <c r="AF53" s="40"/>
      <c r="AG53" s="31"/>
      <c r="AH53" s="40"/>
      <c r="AI53" s="31"/>
      <c r="AJ53" s="40"/>
    </row>
    <row r="54" spans="1:36" x14ac:dyDescent="0.25">
      <c r="A54" s="37" t="s">
        <v>62</v>
      </c>
      <c r="B54" s="37">
        <v>1020</v>
      </c>
      <c r="C54" s="26" t="str">
        <f>IFERROR(INDEX(Clients[Client_Name],MATCH(Table312[[#This Row],[Client_Code]],Clients[Client_Code],0)),"")</f>
        <v>ACONCAGUA FOODS</v>
      </c>
      <c r="D54" s="25">
        <v>1</v>
      </c>
      <c r="E54" s="25">
        <v>1</v>
      </c>
      <c r="F54" s="25" t="b">
        <f>IF(E54&gt;(VLOOKUP(D54,Months_Weeks!$A$2:$B$13,2,TRUE)),FALSE)</f>
        <v>0</v>
      </c>
      <c r="G54" s="63">
        <f>IF(Table312[[#This Row],[Facility]]="Buin",1.5%,0.25%)</f>
        <v>1.4999999999999999E-2</v>
      </c>
      <c r="H54" s="38">
        <v>124</v>
      </c>
      <c r="I54" s="38"/>
      <c r="J54" s="27">
        <f t="shared" si="0"/>
        <v>124</v>
      </c>
      <c r="K54" s="28">
        <f t="shared" si="1"/>
        <v>0</v>
      </c>
      <c r="L54" s="27">
        <f>IF(K54=0,0,IF(E54&gt;1,E54-1,VLOOKUP(K54,Months_Weeks!$A$1:$B$13,2,0)))</f>
        <v>0</v>
      </c>
      <c r="M54" s="29"/>
      <c r="N54" s="39"/>
      <c r="O54" s="39"/>
      <c r="P54" s="50">
        <f t="shared" si="2"/>
        <v>0</v>
      </c>
      <c r="Q54" s="28">
        <f t="shared" si="3"/>
        <v>0</v>
      </c>
      <c r="R54" s="28">
        <f>IF(Q54=0,0,IF(E54&gt;1,E54-1,VLOOKUP(Q54,Months_Weeks!$A$1:$B$13,2,0)))</f>
        <v>0</v>
      </c>
      <c r="S54" s="30"/>
      <c r="T54" s="39"/>
      <c r="U54" s="39"/>
      <c r="V54" s="50">
        <f t="shared" si="4"/>
        <v>0</v>
      </c>
      <c r="W54" s="28">
        <f t="shared" si="5"/>
        <v>0</v>
      </c>
      <c r="X54" s="28">
        <f>IF(W54=0,0,IF(E54&gt;1,E54-1,VLOOKUP(W54,Months_Weeks!$A$1:$B$13,2,0)))</f>
        <v>0</v>
      </c>
      <c r="Y54" s="30"/>
      <c r="Z54" s="39"/>
      <c r="AA54" s="31">
        <v>1</v>
      </c>
      <c r="AB54" s="72">
        <v>0.14799999999999999</v>
      </c>
      <c r="AC54" s="31"/>
      <c r="AD54" s="40"/>
      <c r="AE54" s="31"/>
      <c r="AF54" s="40"/>
      <c r="AG54" s="31"/>
      <c r="AH54" s="40"/>
      <c r="AI54" s="31"/>
      <c r="AJ54" s="40"/>
    </row>
    <row r="55" spans="1:36" x14ac:dyDescent="0.25">
      <c r="A55" s="37" t="s">
        <v>62</v>
      </c>
      <c r="B55" s="37">
        <v>1020</v>
      </c>
      <c r="C55" s="26" t="str">
        <f>IFERROR(INDEX(Clients[Client_Name],MATCH(Table312[[#This Row],[Client_Code]],Clients[Client_Code],0)),"")</f>
        <v>ACONCAGUA FOODS</v>
      </c>
      <c r="D55" s="25">
        <v>1</v>
      </c>
      <c r="E55" s="25">
        <v>2</v>
      </c>
      <c r="F55" s="25" t="b">
        <f>IF(E55&gt;(VLOOKUP(D55,Months_Weeks!$A$2:$B$13,2,TRUE)),FALSE)</f>
        <v>0</v>
      </c>
      <c r="G55" s="63">
        <f>IF(Table312[[#This Row],[Facility]]="Buin",1.5%,0.25%)</f>
        <v>1.4999999999999999E-2</v>
      </c>
      <c r="H55" s="38">
        <v>24</v>
      </c>
      <c r="I55" s="38"/>
      <c r="J55" s="27">
        <f t="shared" si="0"/>
        <v>148</v>
      </c>
      <c r="K55" s="28">
        <f t="shared" si="1"/>
        <v>1</v>
      </c>
      <c r="L55" s="27">
        <f>IF(K55=0,0,IF(E55&gt;1,E55-1,VLOOKUP(K55,Months_Weeks!$A$1:$B$13,2,0)))</f>
        <v>1</v>
      </c>
      <c r="M55" s="29"/>
      <c r="N55" s="39"/>
      <c r="O55" s="39"/>
      <c r="P55" s="50">
        <f t="shared" si="2"/>
        <v>0</v>
      </c>
      <c r="Q55" s="28">
        <f t="shared" si="3"/>
        <v>1</v>
      </c>
      <c r="R55" s="28">
        <f>IF(Q55=0,0,IF(E55&gt;1,E55-1,VLOOKUP(Q55,Months_Weeks!$A$1:$B$13,2,0)))</f>
        <v>1</v>
      </c>
      <c r="S55" s="30"/>
      <c r="T55" s="39"/>
      <c r="U55" s="39"/>
      <c r="V55" s="50">
        <f t="shared" si="4"/>
        <v>0</v>
      </c>
      <c r="W55" s="28">
        <f t="shared" si="5"/>
        <v>1</v>
      </c>
      <c r="X55" s="28">
        <f>IF(W55=0,0,IF(E55&gt;1,E55-1,VLOOKUP(W55,Months_Weeks!$A$1:$B$13,2,0)))</f>
        <v>1</v>
      </c>
      <c r="Y55" s="30"/>
      <c r="Z55" s="39"/>
      <c r="AA55" s="31"/>
      <c r="AB55" s="39"/>
      <c r="AC55" s="31"/>
      <c r="AD55" s="40"/>
      <c r="AE55" s="31"/>
      <c r="AF55" s="40"/>
      <c r="AG55" s="31"/>
      <c r="AH55" s="40"/>
      <c r="AI55" s="31"/>
      <c r="AJ55" s="40"/>
    </row>
    <row r="56" spans="1:36" x14ac:dyDescent="0.25">
      <c r="A56" s="37" t="s">
        <v>62</v>
      </c>
      <c r="B56" s="37">
        <v>1020</v>
      </c>
      <c r="C56" s="26" t="str">
        <f>IFERROR(INDEX(Clients[Client_Name],MATCH(Table312[[#This Row],[Client_Code]],Clients[Client_Code],0)),"")</f>
        <v>ACONCAGUA FOODS</v>
      </c>
      <c r="D56" s="25">
        <v>1</v>
      </c>
      <c r="E56" s="25">
        <v>3</v>
      </c>
      <c r="F56" s="25" t="b">
        <f>IF(E56&gt;(VLOOKUP(D56,Months_Weeks!$A$2:$B$13,2,TRUE)),FALSE)</f>
        <v>0</v>
      </c>
      <c r="G56" s="63">
        <f>IF(Table312[[#This Row],[Facility]]="Buin",1.5%,0.25%)</f>
        <v>1.4999999999999999E-2</v>
      </c>
      <c r="H56" s="38">
        <v>32</v>
      </c>
      <c r="I56" s="38"/>
      <c r="J56" s="27">
        <f t="shared" si="0"/>
        <v>180</v>
      </c>
      <c r="K56" s="28">
        <f t="shared" si="1"/>
        <v>1</v>
      </c>
      <c r="L56" s="27">
        <f>IF(K56=0,0,IF(E56&gt;1,E56-1,VLOOKUP(K56,Months_Weeks!$A$1:$B$13,2,0)))</f>
        <v>2</v>
      </c>
      <c r="M56" s="29"/>
      <c r="N56" s="39"/>
      <c r="O56" s="39"/>
      <c r="P56" s="50">
        <f t="shared" si="2"/>
        <v>0</v>
      </c>
      <c r="Q56" s="28">
        <f t="shared" si="3"/>
        <v>1</v>
      </c>
      <c r="R56" s="28">
        <f>IF(Q56=0,0,IF(E56&gt;1,E56-1,VLOOKUP(Q56,Months_Weeks!$A$1:$B$13,2,0)))</f>
        <v>2</v>
      </c>
      <c r="S56" s="30"/>
      <c r="T56" s="39"/>
      <c r="U56" s="39"/>
      <c r="V56" s="50">
        <f t="shared" si="4"/>
        <v>0</v>
      </c>
      <c r="W56" s="28">
        <f t="shared" si="5"/>
        <v>1</v>
      </c>
      <c r="X56" s="28">
        <f>IF(W56=0,0,IF(E56&gt;1,E56-1,VLOOKUP(W56,Months_Weeks!$A$1:$B$13,2,0)))</f>
        <v>2</v>
      </c>
      <c r="Y56" s="30"/>
      <c r="Z56" s="39"/>
      <c r="AA56" s="31"/>
      <c r="AB56" s="39"/>
      <c r="AC56" s="31"/>
      <c r="AD56" s="40"/>
      <c r="AE56" s="31"/>
      <c r="AF56" s="40"/>
      <c r="AG56" s="31"/>
      <c r="AH56" s="40"/>
      <c r="AI56" s="31"/>
      <c r="AJ56" s="40"/>
    </row>
    <row r="57" spans="1:36" x14ac:dyDescent="0.25">
      <c r="A57" s="37" t="s">
        <v>62</v>
      </c>
      <c r="B57" s="37">
        <v>1020</v>
      </c>
      <c r="C57" s="26" t="str">
        <f>IFERROR(INDEX(Clients[Client_Name],MATCH(Table312[[#This Row],[Client_Code]],Clients[Client_Code],0)),"")</f>
        <v>ACONCAGUA FOODS</v>
      </c>
      <c r="D57" s="25">
        <v>1</v>
      </c>
      <c r="E57" s="25">
        <v>4</v>
      </c>
      <c r="F57" s="25" t="b">
        <f>IF(E57&gt;(VLOOKUP(D57,Months_Weeks!$A$2:$B$13,2,TRUE)),FALSE)</f>
        <v>0</v>
      </c>
      <c r="G57" s="63">
        <f>IF(Table312[[#This Row],[Facility]]="Buin",1.5%,0.25%)</f>
        <v>1.4999999999999999E-2</v>
      </c>
      <c r="H57" s="38">
        <v>0</v>
      </c>
      <c r="I57" s="38"/>
      <c r="J57" s="27">
        <f t="shared" si="0"/>
        <v>180</v>
      </c>
      <c r="K57" s="28">
        <f t="shared" si="1"/>
        <v>1</v>
      </c>
      <c r="L57" s="27">
        <f>IF(K57=0,0,IF(E57&gt;1,E57-1,VLOOKUP(K57,Months_Weeks!$A$1:$B$13,2,0)))</f>
        <v>3</v>
      </c>
      <c r="M57" s="29"/>
      <c r="N57" s="39"/>
      <c r="O57" s="39"/>
      <c r="P57" s="50">
        <f t="shared" si="2"/>
        <v>0</v>
      </c>
      <c r="Q57" s="28">
        <f t="shared" si="3"/>
        <v>1</v>
      </c>
      <c r="R57" s="28">
        <f>IF(Q57=0,0,IF(E57&gt;1,E57-1,VLOOKUP(Q57,Months_Weeks!$A$1:$B$13,2,0)))</f>
        <v>3</v>
      </c>
      <c r="S57" s="30"/>
      <c r="T57" s="39"/>
      <c r="U57" s="39"/>
      <c r="V57" s="50">
        <f t="shared" si="4"/>
        <v>0</v>
      </c>
      <c r="W57" s="28">
        <f t="shared" si="5"/>
        <v>1</v>
      </c>
      <c r="X57" s="28">
        <f>IF(W57=0,0,IF(E57&gt;1,E57-1,VLOOKUP(W57,Months_Weeks!$A$1:$B$13,2,0)))</f>
        <v>3</v>
      </c>
      <c r="Y57" s="30"/>
      <c r="Z57" s="39"/>
      <c r="AA57" s="31"/>
      <c r="AB57" s="39"/>
      <c r="AC57" s="31"/>
      <c r="AD57" s="40"/>
      <c r="AE57" s="31"/>
      <c r="AF57" s="40"/>
      <c r="AG57" s="31"/>
      <c r="AH57" s="40"/>
      <c r="AI57" s="31"/>
      <c r="AJ57" s="40"/>
    </row>
    <row r="58" spans="1:36" x14ac:dyDescent="0.25">
      <c r="A58" s="37" t="s">
        <v>62</v>
      </c>
      <c r="B58" s="37">
        <v>1020</v>
      </c>
      <c r="C58" s="26" t="str">
        <f>IFERROR(INDEX(Clients[Client_Name],MATCH(Table312[[#This Row],[Client_Code]],Clients[Client_Code],0)),"")</f>
        <v>ACONCAGUA FOODS</v>
      </c>
      <c r="D58" s="25">
        <v>2</v>
      </c>
      <c r="E58" s="25">
        <v>1</v>
      </c>
      <c r="F58" s="25" t="b">
        <f>IF(E58&gt;(VLOOKUP(D58,Months_Weeks!$A$2:$B$13,2,TRUE)),FALSE)</f>
        <v>0</v>
      </c>
      <c r="G58" s="63">
        <f>IF(Table312[[#This Row],[Facility]]="Buin",1.5%,0.25%)</f>
        <v>1.4999999999999999E-2</v>
      </c>
      <c r="H58" s="38">
        <v>13</v>
      </c>
      <c r="I58" s="38"/>
      <c r="J58" s="27">
        <f t="shared" si="0"/>
        <v>193</v>
      </c>
      <c r="K58" s="28">
        <f t="shared" si="1"/>
        <v>1</v>
      </c>
      <c r="L58" s="27">
        <f>IF(K58=0,0,IF(E58&gt;1,E58-1,VLOOKUP(K58,Months_Weeks!$A$1:$B$13,2,0)))</f>
        <v>4</v>
      </c>
      <c r="M58" s="29"/>
      <c r="N58" s="39"/>
      <c r="O58" s="39"/>
      <c r="P58" s="50">
        <f t="shared" si="2"/>
        <v>0</v>
      </c>
      <c r="Q58" s="28">
        <f t="shared" si="3"/>
        <v>1</v>
      </c>
      <c r="R58" s="28">
        <f>IF(Q58=0,0,IF(E58&gt;1,E58-1,VLOOKUP(Q58,Months_Weeks!$A$1:$B$13,2,0)))</f>
        <v>4</v>
      </c>
      <c r="S58" s="30"/>
      <c r="T58" s="39"/>
      <c r="U58" s="39"/>
      <c r="V58" s="50">
        <f t="shared" si="4"/>
        <v>0</v>
      </c>
      <c r="W58" s="28">
        <f t="shared" si="5"/>
        <v>1</v>
      </c>
      <c r="X58" s="28">
        <f>IF(W58=0,0,IF(E58&gt;1,E58-1,VLOOKUP(W58,Months_Weeks!$A$1:$B$13,2,0)))</f>
        <v>4</v>
      </c>
      <c r="Y58" s="30"/>
      <c r="Z58" s="39"/>
      <c r="AA58" s="31"/>
      <c r="AB58" s="39"/>
      <c r="AC58" s="31"/>
      <c r="AD58" s="40"/>
      <c r="AE58" s="31"/>
      <c r="AF58" s="40"/>
      <c r="AG58" s="31"/>
      <c r="AH58" s="40"/>
      <c r="AI58" s="31"/>
      <c r="AJ58" s="40"/>
    </row>
    <row r="59" spans="1:36" x14ac:dyDescent="0.25">
      <c r="A59" s="37" t="s">
        <v>62</v>
      </c>
      <c r="B59" s="37">
        <v>1020</v>
      </c>
      <c r="C59" s="26" t="str">
        <f>IFERROR(INDEX(Clients[Client_Name],MATCH(Table312[[#This Row],[Client_Code]],Clients[Client_Code],0)),"")</f>
        <v>ACONCAGUA FOODS</v>
      </c>
      <c r="D59" s="25">
        <v>2</v>
      </c>
      <c r="E59" s="25">
        <v>2</v>
      </c>
      <c r="F59" s="25" t="b">
        <f>IF(E59&gt;(VLOOKUP(D59,Months_Weeks!$A$2:$B$13,2,TRUE)),FALSE)</f>
        <v>0</v>
      </c>
      <c r="G59" s="63">
        <f>IF(Table312[[#This Row],[Facility]]="Buin",1.5%,0.25%)</f>
        <v>1.4999999999999999E-2</v>
      </c>
      <c r="H59" s="38">
        <v>24</v>
      </c>
      <c r="I59" s="38"/>
      <c r="J59" s="27">
        <f t="shared" si="0"/>
        <v>217</v>
      </c>
      <c r="K59" s="28">
        <f t="shared" si="1"/>
        <v>2</v>
      </c>
      <c r="L59" s="27">
        <f>IF(K59=0,0,IF(E59&gt;1,E59-1,VLOOKUP(K59,Months_Weeks!$A$1:$B$13,2,0)))</f>
        <v>1</v>
      </c>
      <c r="M59" s="29"/>
      <c r="N59" s="39"/>
      <c r="O59" s="39"/>
      <c r="P59" s="50">
        <f t="shared" si="2"/>
        <v>0</v>
      </c>
      <c r="Q59" s="28">
        <f t="shared" si="3"/>
        <v>2</v>
      </c>
      <c r="R59" s="28">
        <f>IF(Q59=0,0,IF(E59&gt;1,E59-1,VLOOKUP(Q59,Months_Weeks!$A$1:$B$13,2,0)))</f>
        <v>1</v>
      </c>
      <c r="S59" s="30"/>
      <c r="T59" s="39"/>
      <c r="U59" s="39"/>
      <c r="V59" s="50">
        <f t="shared" si="4"/>
        <v>0</v>
      </c>
      <c r="W59" s="28">
        <f t="shared" si="5"/>
        <v>2</v>
      </c>
      <c r="X59" s="28">
        <f>IF(W59=0,0,IF(E59&gt;1,E59-1,VLOOKUP(W59,Months_Weeks!$A$1:$B$13,2,0)))</f>
        <v>1</v>
      </c>
      <c r="Y59" s="30"/>
      <c r="Z59" s="39"/>
      <c r="AA59" s="31"/>
      <c r="AB59" s="39"/>
      <c r="AC59" s="31"/>
      <c r="AD59" s="40"/>
      <c r="AE59" s="31"/>
      <c r="AF59" s="40"/>
      <c r="AG59" s="31"/>
      <c r="AH59" s="40"/>
      <c r="AI59" s="31"/>
      <c r="AJ59" s="40"/>
    </row>
    <row r="60" spans="1:36" x14ac:dyDescent="0.25">
      <c r="A60" s="37" t="s">
        <v>62</v>
      </c>
      <c r="B60" s="37">
        <v>1020</v>
      </c>
      <c r="C60" s="26" t="str">
        <f>IFERROR(INDEX(Clients[Client_Name],MATCH(Table312[[#This Row],[Client_Code]],Clients[Client_Code],0)),"")</f>
        <v>ACONCAGUA FOODS</v>
      </c>
      <c r="D60" s="25">
        <v>2</v>
      </c>
      <c r="E60" s="25">
        <v>3</v>
      </c>
      <c r="F60" s="25" t="b">
        <f>IF(E60&gt;(VLOOKUP(D60,Months_Weeks!$A$2:$B$13,2,TRUE)),FALSE)</f>
        <v>0</v>
      </c>
      <c r="G60" s="63">
        <f>IF(Table312[[#This Row],[Facility]]="Buin",1.5%,0.25%)</f>
        <v>1.4999999999999999E-2</v>
      </c>
      <c r="H60" s="38">
        <v>48</v>
      </c>
      <c r="I60" s="38"/>
      <c r="J60" s="27">
        <f t="shared" si="0"/>
        <v>265</v>
      </c>
      <c r="K60" s="28">
        <f t="shared" si="1"/>
        <v>2</v>
      </c>
      <c r="L60" s="27">
        <f>IF(K60=0,0,IF(E60&gt;1,E60-1,VLOOKUP(K60,Months_Weeks!$A$1:$B$13,2,0)))</f>
        <v>2</v>
      </c>
      <c r="M60" s="29"/>
      <c r="N60" s="39"/>
      <c r="O60" s="39"/>
      <c r="P60" s="50">
        <f t="shared" si="2"/>
        <v>0</v>
      </c>
      <c r="Q60" s="28">
        <f t="shared" si="3"/>
        <v>2</v>
      </c>
      <c r="R60" s="28">
        <f>IF(Q60=0,0,IF(E60&gt;1,E60-1,VLOOKUP(Q60,Months_Weeks!$A$1:$B$13,2,0)))</f>
        <v>2</v>
      </c>
      <c r="S60" s="30"/>
      <c r="T60" s="39"/>
      <c r="U60" s="39"/>
      <c r="V60" s="50">
        <f t="shared" si="4"/>
        <v>0</v>
      </c>
      <c r="W60" s="28">
        <f t="shared" si="5"/>
        <v>2</v>
      </c>
      <c r="X60" s="28">
        <f>IF(W60=0,0,IF(E60&gt;1,E60-1,VLOOKUP(W60,Months_Weeks!$A$1:$B$13,2,0)))</f>
        <v>2</v>
      </c>
      <c r="Y60" s="30"/>
      <c r="Z60" s="39"/>
      <c r="AA60" s="31"/>
      <c r="AB60" s="39"/>
      <c r="AC60" s="31"/>
      <c r="AD60" s="40"/>
      <c r="AE60" s="31"/>
      <c r="AF60" s="40"/>
      <c r="AG60" s="31"/>
      <c r="AH60" s="40"/>
      <c r="AI60" s="31"/>
      <c r="AJ60" s="40"/>
    </row>
    <row r="61" spans="1:36" x14ac:dyDescent="0.25">
      <c r="A61" s="37" t="s">
        <v>62</v>
      </c>
      <c r="B61" s="37">
        <v>1020</v>
      </c>
      <c r="C61" s="26" t="str">
        <f>IFERROR(INDEX(Clients[Client_Name],MATCH(Table312[[#This Row],[Client_Code]],Clients[Client_Code],0)),"")</f>
        <v>ACONCAGUA FOODS</v>
      </c>
      <c r="D61" s="25">
        <v>2</v>
      </c>
      <c r="E61" s="25">
        <v>4</v>
      </c>
      <c r="F61" s="25" t="b">
        <f>IF(E61&gt;(VLOOKUP(D61,Months_Weeks!$A$2:$B$13,2,TRUE)),FALSE)</f>
        <v>0</v>
      </c>
      <c r="G61" s="63">
        <f>IF(Table312[[#This Row],[Facility]]="Buin",1.5%,0.25%)</f>
        <v>1.4999999999999999E-2</v>
      </c>
      <c r="H61" s="38">
        <v>72</v>
      </c>
      <c r="I61" s="38"/>
      <c r="J61" s="27">
        <f t="shared" si="0"/>
        <v>337</v>
      </c>
      <c r="K61" s="28">
        <f t="shared" si="1"/>
        <v>2</v>
      </c>
      <c r="L61" s="27">
        <f>IF(K61=0,0,IF(E61&gt;1,E61-1,VLOOKUP(K61,Months_Weeks!$A$1:$B$13,2,0)))</f>
        <v>3</v>
      </c>
      <c r="M61" s="29"/>
      <c r="N61" s="39"/>
      <c r="O61" s="39"/>
      <c r="P61" s="50">
        <f t="shared" si="2"/>
        <v>0</v>
      </c>
      <c r="Q61" s="28">
        <f t="shared" si="3"/>
        <v>2</v>
      </c>
      <c r="R61" s="28">
        <f>IF(Q61=0,0,IF(E61&gt;1,E61-1,VLOOKUP(Q61,Months_Weeks!$A$1:$B$13,2,0)))</f>
        <v>3</v>
      </c>
      <c r="S61" s="30"/>
      <c r="T61" s="39"/>
      <c r="U61" s="39"/>
      <c r="V61" s="50">
        <f t="shared" si="4"/>
        <v>0</v>
      </c>
      <c r="W61" s="28">
        <f t="shared" si="5"/>
        <v>2</v>
      </c>
      <c r="X61" s="28">
        <f>IF(W61=0,0,IF(E61&gt;1,E61-1,VLOOKUP(W61,Months_Weeks!$A$1:$B$13,2,0)))</f>
        <v>3</v>
      </c>
      <c r="Y61" s="30"/>
      <c r="Z61" s="39"/>
      <c r="AA61" s="31"/>
      <c r="AB61" s="39"/>
      <c r="AC61" s="31"/>
      <c r="AD61" s="40"/>
      <c r="AE61" s="31"/>
      <c r="AF61" s="40"/>
      <c r="AG61" s="31"/>
      <c r="AH61" s="40"/>
      <c r="AI61" s="31"/>
      <c r="AJ61" s="40"/>
    </row>
    <row r="62" spans="1:36" x14ac:dyDescent="0.25">
      <c r="A62" s="37" t="s">
        <v>62</v>
      </c>
      <c r="B62" s="37">
        <v>1020</v>
      </c>
      <c r="C62" s="26" t="str">
        <f>IFERROR(INDEX(Clients[Client_Name],MATCH(Table312[[#This Row],[Client_Code]],Clients[Client_Code],0)),"")</f>
        <v>ACONCAGUA FOODS</v>
      </c>
      <c r="D62" s="25">
        <v>3</v>
      </c>
      <c r="E62" s="25">
        <v>1</v>
      </c>
      <c r="F62" s="25" t="b">
        <f>IF(E62&gt;(VLOOKUP(D62,Months_Weeks!$A$2:$B$13,2,TRUE)),FALSE)</f>
        <v>0</v>
      </c>
      <c r="G62" s="63">
        <f>IF(Table312[[#This Row],[Facility]]="Buin",1.5%,0.25%)</f>
        <v>1.4999999999999999E-2</v>
      </c>
      <c r="H62" s="38">
        <v>72</v>
      </c>
      <c r="I62" s="38"/>
      <c r="J62" s="27">
        <f t="shared" si="0"/>
        <v>409</v>
      </c>
      <c r="K62" s="28">
        <f t="shared" si="1"/>
        <v>2</v>
      </c>
      <c r="L62" s="27">
        <f>IF(K62=0,0,IF(E62&gt;1,E62-1,VLOOKUP(K62,Months_Weeks!$A$1:$B$13,2,0)))</f>
        <v>4</v>
      </c>
      <c r="M62" s="29"/>
      <c r="N62" s="39"/>
      <c r="O62" s="39"/>
      <c r="P62" s="50">
        <f t="shared" si="2"/>
        <v>0</v>
      </c>
      <c r="Q62" s="28">
        <f t="shared" si="3"/>
        <v>2</v>
      </c>
      <c r="R62" s="28">
        <f>IF(Q62=0,0,IF(E62&gt;1,E62-1,VLOOKUP(Q62,Months_Weeks!$A$1:$B$13,2,0)))</f>
        <v>4</v>
      </c>
      <c r="S62" s="30"/>
      <c r="T62" s="39"/>
      <c r="U62" s="39"/>
      <c r="V62" s="50">
        <f t="shared" si="4"/>
        <v>0</v>
      </c>
      <c r="W62" s="28">
        <f t="shared" si="5"/>
        <v>2</v>
      </c>
      <c r="X62" s="28">
        <f>IF(W62=0,0,IF(E62&gt;1,E62-1,VLOOKUP(W62,Months_Weeks!$A$1:$B$13,2,0)))</f>
        <v>4</v>
      </c>
      <c r="Y62" s="30"/>
      <c r="Z62" s="39"/>
      <c r="AA62" s="31"/>
      <c r="AB62" s="39"/>
      <c r="AC62" s="31"/>
      <c r="AD62" s="40"/>
      <c r="AE62" s="31"/>
      <c r="AF62" s="40"/>
      <c r="AG62" s="31"/>
      <c r="AH62" s="40"/>
      <c r="AI62" s="31"/>
      <c r="AJ62" s="40"/>
    </row>
    <row r="63" spans="1:36" x14ac:dyDescent="0.25">
      <c r="A63" s="37" t="s">
        <v>62</v>
      </c>
      <c r="B63" s="37">
        <v>1020</v>
      </c>
      <c r="C63" s="26" t="str">
        <f>IFERROR(INDEX(Clients[Client_Name],MATCH(Table312[[#This Row],[Client_Code]],Clients[Client_Code],0)),"")</f>
        <v>ACONCAGUA FOODS</v>
      </c>
      <c r="D63" s="25">
        <v>3</v>
      </c>
      <c r="E63" s="25">
        <v>2</v>
      </c>
      <c r="F63" s="25" t="b">
        <f>IF(E63&gt;(VLOOKUP(D63,Months_Weeks!$A$2:$B$13,2,TRUE)),FALSE)</f>
        <v>0</v>
      </c>
      <c r="G63" s="63">
        <f>IF(Table312[[#This Row],[Facility]]="Buin",1.5%,0.25%)</f>
        <v>1.4999999999999999E-2</v>
      </c>
      <c r="H63" s="38">
        <v>50</v>
      </c>
      <c r="I63" s="38"/>
      <c r="J63" s="27">
        <f t="shared" si="0"/>
        <v>459</v>
      </c>
      <c r="K63" s="28">
        <f t="shared" si="1"/>
        <v>3</v>
      </c>
      <c r="L63" s="27">
        <f>IF(K63=0,0,IF(E63&gt;1,E63-1,VLOOKUP(K63,Months_Weeks!$A$1:$B$13,2,0)))</f>
        <v>1</v>
      </c>
      <c r="M63" s="29"/>
      <c r="N63" s="39"/>
      <c r="O63" s="39"/>
      <c r="P63" s="50">
        <f t="shared" si="2"/>
        <v>0</v>
      </c>
      <c r="Q63" s="28">
        <f t="shared" si="3"/>
        <v>3</v>
      </c>
      <c r="R63" s="28">
        <f>IF(Q63=0,0,IF(E63&gt;1,E63-1,VLOOKUP(Q63,Months_Weeks!$A$1:$B$13,2,0)))</f>
        <v>1</v>
      </c>
      <c r="S63" s="30"/>
      <c r="T63" s="39"/>
      <c r="U63" s="39"/>
      <c r="V63" s="50">
        <f t="shared" si="4"/>
        <v>0</v>
      </c>
      <c r="W63" s="28">
        <f t="shared" si="5"/>
        <v>3</v>
      </c>
      <c r="X63" s="28">
        <f>IF(W63=0,0,IF(E63&gt;1,E63-1,VLOOKUP(W63,Months_Weeks!$A$1:$B$13,2,0)))</f>
        <v>1</v>
      </c>
      <c r="Y63" s="30"/>
      <c r="Z63" s="39"/>
      <c r="AA63" s="31"/>
      <c r="AB63" s="39"/>
      <c r="AC63" s="31"/>
      <c r="AD63" s="40"/>
      <c r="AE63" s="31"/>
      <c r="AF63" s="40"/>
      <c r="AG63" s="31"/>
      <c r="AH63" s="40"/>
      <c r="AI63" s="31"/>
      <c r="AJ63" s="40"/>
    </row>
    <row r="64" spans="1:36" x14ac:dyDescent="0.25">
      <c r="A64" s="37" t="s">
        <v>62</v>
      </c>
      <c r="B64" s="37">
        <v>1020</v>
      </c>
      <c r="C64" s="26" t="str">
        <f>IFERROR(INDEX(Clients[Client_Name],MATCH(Table312[[#This Row],[Client_Code]],Clients[Client_Code],0)),"")</f>
        <v>ACONCAGUA FOODS</v>
      </c>
      <c r="D64" s="25">
        <v>3</v>
      </c>
      <c r="E64" s="25">
        <v>3</v>
      </c>
      <c r="F64" s="25" t="b">
        <f>IF(E64&gt;(VLOOKUP(D64,Months_Weeks!$A$2:$B$13,2,TRUE)),FALSE)</f>
        <v>0</v>
      </c>
      <c r="G64" s="63">
        <f>IF(Table312[[#This Row],[Facility]]="Buin",1.5%,0.25%)</f>
        <v>1.4999999999999999E-2</v>
      </c>
      <c r="H64" s="38">
        <v>75</v>
      </c>
      <c r="I64" s="38"/>
      <c r="J64" s="27">
        <f t="shared" si="0"/>
        <v>534</v>
      </c>
      <c r="K64" s="28">
        <f t="shared" si="1"/>
        <v>3</v>
      </c>
      <c r="L64" s="27">
        <f>IF(K64=0,0,IF(E64&gt;1,E64-1,VLOOKUP(K64,Months_Weeks!$A$1:$B$13,2,0)))</f>
        <v>2</v>
      </c>
      <c r="M64" s="29"/>
      <c r="N64" s="39"/>
      <c r="O64" s="39"/>
      <c r="P64" s="50">
        <f t="shared" si="2"/>
        <v>0</v>
      </c>
      <c r="Q64" s="28">
        <f t="shared" si="3"/>
        <v>3</v>
      </c>
      <c r="R64" s="28">
        <f>IF(Q64=0,0,IF(E64&gt;1,E64-1,VLOOKUP(Q64,Months_Weeks!$A$1:$B$13,2,0)))</f>
        <v>2</v>
      </c>
      <c r="S64" s="30"/>
      <c r="T64" s="39"/>
      <c r="U64" s="39"/>
      <c r="V64" s="50">
        <f t="shared" si="4"/>
        <v>0</v>
      </c>
      <c r="W64" s="28">
        <f t="shared" si="5"/>
        <v>3</v>
      </c>
      <c r="X64" s="28">
        <f>IF(W64=0,0,IF(E64&gt;1,E64-1,VLOOKUP(W64,Months_Weeks!$A$1:$B$13,2,0)))</f>
        <v>2</v>
      </c>
      <c r="Y64" s="30"/>
      <c r="Z64" s="39"/>
      <c r="AA64" s="31"/>
      <c r="AB64" s="39"/>
      <c r="AC64" s="31"/>
      <c r="AD64" s="40"/>
      <c r="AE64" s="31"/>
      <c r="AF64" s="40"/>
      <c r="AG64" s="31"/>
      <c r="AH64" s="40"/>
      <c r="AI64" s="31"/>
      <c r="AJ64" s="40"/>
    </row>
    <row r="65" spans="1:36" x14ac:dyDescent="0.25">
      <c r="A65" s="37" t="s">
        <v>62</v>
      </c>
      <c r="B65" s="37">
        <v>1020</v>
      </c>
      <c r="C65" s="26" t="str">
        <f>IFERROR(INDEX(Clients[Client_Name],MATCH(Table312[[#This Row],[Client_Code]],Clients[Client_Code],0)),"")</f>
        <v>ACONCAGUA FOODS</v>
      </c>
      <c r="D65" s="25">
        <v>3</v>
      </c>
      <c r="E65" s="25">
        <v>4</v>
      </c>
      <c r="F65" s="25" t="b">
        <f>IF(E65&gt;(VLOOKUP(D65,Months_Weeks!$A$2:$B$13,2,TRUE)),FALSE)</f>
        <v>0</v>
      </c>
      <c r="G65" s="63">
        <f>IF(Table312[[#This Row],[Facility]]="Buin",1.5%,0.25%)</f>
        <v>1.4999999999999999E-2</v>
      </c>
      <c r="H65" s="38">
        <v>100</v>
      </c>
      <c r="I65" s="38"/>
      <c r="J65" s="27">
        <f t="shared" si="0"/>
        <v>634</v>
      </c>
      <c r="K65" s="28">
        <f t="shared" si="1"/>
        <v>3</v>
      </c>
      <c r="L65" s="27">
        <f>IF(K65=0,0,IF(E65&gt;1,E65-1,VLOOKUP(K65,Months_Weeks!$A$1:$B$13,2,0)))</f>
        <v>3</v>
      </c>
      <c r="M65" s="29"/>
      <c r="N65" s="39"/>
      <c r="O65" s="39"/>
      <c r="P65" s="50">
        <f t="shared" si="2"/>
        <v>0</v>
      </c>
      <c r="Q65" s="28">
        <f t="shared" si="3"/>
        <v>3</v>
      </c>
      <c r="R65" s="28">
        <f>IF(Q65=0,0,IF(E65&gt;1,E65-1,VLOOKUP(Q65,Months_Weeks!$A$1:$B$13,2,0)))</f>
        <v>3</v>
      </c>
      <c r="S65" s="30"/>
      <c r="T65" s="39"/>
      <c r="U65" s="39"/>
      <c r="V65" s="50">
        <f t="shared" si="4"/>
        <v>0</v>
      </c>
      <c r="W65" s="28">
        <f t="shared" si="5"/>
        <v>3</v>
      </c>
      <c r="X65" s="28">
        <f>IF(W65=0,0,IF(E65&gt;1,E65-1,VLOOKUP(W65,Months_Weeks!$A$1:$B$13,2,0)))</f>
        <v>3</v>
      </c>
      <c r="Y65" s="30"/>
      <c r="Z65" s="39"/>
      <c r="AA65" s="31"/>
      <c r="AB65" s="39"/>
      <c r="AC65" s="31"/>
      <c r="AD65" s="40"/>
      <c r="AE65" s="31"/>
      <c r="AF65" s="40"/>
      <c r="AG65" s="31"/>
      <c r="AH65" s="40"/>
      <c r="AI65" s="31"/>
      <c r="AJ65" s="40"/>
    </row>
    <row r="66" spans="1:36" x14ac:dyDescent="0.25">
      <c r="A66" s="37" t="s">
        <v>62</v>
      </c>
      <c r="B66" s="37">
        <v>1020</v>
      </c>
      <c r="C66" s="26" t="str">
        <f>IFERROR(INDEX(Clients[Client_Name],MATCH(Table312[[#This Row],[Client_Code]],Clients[Client_Code],0)),"")</f>
        <v>ACONCAGUA FOODS</v>
      </c>
      <c r="D66" s="25">
        <v>3</v>
      </c>
      <c r="E66" s="25">
        <v>5</v>
      </c>
      <c r="F66" s="25" t="b">
        <f>IF(E66&gt;(VLOOKUP(D66,Months_Weeks!$A$2:$B$13,2,TRUE)),FALSE)</f>
        <v>0</v>
      </c>
      <c r="G66" s="63">
        <f>IF(Table312[[#This Row],[Facility]]="Buin",1.5%,0.25%)</f>
        <v>1.4999999999999999E-2</v>
      </c>
      <c r="H66" s="38">
        <v>150</v>
      </c>
      <c r="I66" s="38"/>
      <c r="J66" s="27">
        <f t="shared" ref="J66:J129" si="6" xml:space="preserve"> SUMIFS(J:J,$B:$B,$B66,$D:$D,K66,$E:$E,L66,$A:$A,$A66)+H66-I66</f>
        <v>784</v>
      </c>
      <c r="K66" s="28">
        <f t="shared" ref="K66:K129" si="7">IF(E66&gt;1,D66,D66-1)</f>
        <v>3</v>
      </c>
      <c r="L66" s="27">
        <f>IF(K66=0,0,IF(E66&gt;1,E66-1,VLOOKUP(K66,Months_Weeks!$A$1:$B$13,2,0)))</f>
        <v>4</v>
      </c>
      <c r="M66" s="29"/>
      <c r="N66" s="39"/>
      <c r="O66" s="39"/>
      <c r="P66" s="50">
        <f t="shared" ref="P66:P129" si="8" xml:space="preserve"> SUMIFS(P:P,$B:$B,$B66,$D:$D,Q66,$E:$E,R66,$A:$A,$A66)+N66-O66</f>
        <v>0</v>
      </c>
      <c r="Q66" s="28">
        <f t="shared" ref="Q66:Q129" si="9">IF(E66&gt;1,D66,D66-1)</f>
        <v>3</v>
      </c>
      <c r="R66" s="28">
        <f>IF(Q66=0,0,IF(E66&gt;1,E66-1,VLOOKUP(Q66,Months_Weeks!$A$1:$B$13,2,0)))</f>
        <v>4</v>
      </c>
      <c r="S66" s="30"/>
      <c r="T66" s="39"/>
      <c r="U66" s="39"/>
      <c r="V66" s="50">
        <f t="shared" ref="V66:V129" si="10" xml:space="preserve"> SUMIFS(V:V,$B:$B,$B66,$D:$D,W66,$E:$E,X66,$A:$A,$A66)+T66-U66</f>
        <v>0</v>
      </c>
      <c r="W66" s="28">
        <f t="shared" ref="W66:W129" si="11">IF(E66&gt;1,D66,D66-1)</f>
        <v>3</v>
      </c>
      <c r="X66" s="28">
        <f>IF(W66=0,0,IF(E66&gt;1,E66-1,VLOOKUP(W66,Months_Weeks!$A$1:$B$13,2,0)))</f>
        <v>4</v>
      </c>
      <c r="Y66" s="30"/>
      <c r="Z66" s="39"/>
      <c r="AA66" s="31"/>
      <c r="AB66" s="39"/>
      <c r="AC66" s="31"/>
      <c r="AD66" s="40"/>
      <c r="AE66" s="31"/>
      <c r="AF66" s="40"/>
      <c r="AG66" s="31"/>
      <c r="AH66" s="40"/>
      <c r="AI66" s="31"/>
      <c r="AJ66" s="40"/>
    </row>
    <row r="67" spans="1:36" x14ac:dyDescent="0.25">
      <c r="A67" s="37" t="s">
        <v>62</v>
      </c>
      <c r="B67" s="37">
        <v>1020</v>
      </c>
      <c r="C67" s="26" t="str">
        <f>IFERROR(INDEX(Clients[Client_Name],MATCH(Table312[[#This Row],[Client_Code]],Clients[Client_Code],0)),"")</f>
        <v>ACONCAGUA FOODS</v>
      </c>
      <c r="D67" s="25">
        <v>4</v>
      </c>
      <c r="E67" s="25">
        <v>1</v>
      </c>
      <c r="F67" s="25" t="b">
        <f>IF(E67&gt;(VLOOKUP(D67,Months_Weeks!$A$2:$B$13,2,TRUE)),FALSE)</f>
        <v>0</v>
      </c>
      <c r="G67" s="63">
        <f>IF(Table312[[#This Row],[Facility]]="Buin",1.5%,0.25%)</f>
        <v>1.4999999999999999E-2</v>
      </c>
      <c r="H67" s="38">
        <v>150</v>
      </c>
      <c r="I67" s="38"/>
      <c r="J67" s="27">
        <f t="shared" si="6"/>
        <v>934</v>
      </c>
      <c r="K67" s="28">
        <f t="shared" si="7"/>
        <v>3</v>
      </c>
      <c r="L67" s="27">
        <f>IF(K67=0,0,IF(E67&gt;1,E67-1,VLOOKUP(K67,Months_Weeks!$A$1:$B$13,2,0)))</f>
        <v>5</v>
      </c>
      <c r="M67" s="29"/>
      <c r="N67" s="39"/>
      <c r="O67" s="39"/>
      <c r="P67" s="50">
        <f t="shared" si="8"/>
        <v>0</v>
      </c>
      <c r="Q67" s="28">
        <f t="shared" si="9"/>
        <v>3</v>
      </c>
      <c r="R67" s="28">
        <f>IF(Q67=0,0,IF(E67&gt;1,E67-1,VLOOKUP(Q67,Months_Weeks!$A$1:$B$13,2,0)))</f>
        <v>5</v>
      </c>
      <c r="S67" s="30"/>
      <c r="T67" s="39"/>
      <c r="U67" s="39"/>
      <c r="V67" s="50">
        <f t="shared" si="10"/>
        <v>0</v>
      </c>
      <c r="W67" s="28">
        <f t="shared" si="11"/>
        <v>3</v>
      </c>
      <c r="X67" s="28">
        <f>IF(W67=0,0,IF(E67&gt;1,E67-1,VLOOKUP(W67,Months_Weeks!$A$1:$B$13,2,0)))</f>
        <v>5</v>
      </c>
      <c r="Y67" s="30"/>
      <c r="Z67" s="39"/>
      <c r="AA67" s="31"/>
      <c r="AB67" s="39"/>
      <c r="AC67" s="31"/>
      <c r="AD67" s="40"/>
      <c r="AE67" s="31"/>
      <c r="AF67" s="40"/>
      <c r="AG67" s="31"/>
      <c r="AH67" s="40"/>
      <c r="AI67" s="31"/>
      <c r="AJ67" s="40"/>
    </row>
    <row r="68" spans="1:36" x14ac:dyDescent="0.25">
      <c r="A68" s="37" t="s">
        <v>62</v>
      </c>
      <c r="B68" s="37">
        <v>1020</v>
      </c>
      <c r="C68" s="26" t="str">
        <f>IFERROR(INDEX(Clients[Client_Name],MATCH(Table312[[#This Row],[Client_Code]],Clients[Client_Code],0)),"")</f>
        <v>ACONCAGUA FOODS</v>
      </c>
      <c r="D68" s="25">
        <v>4</v>
      </c>
      <c r="E68" s="25">
        <v>2</v>
      </c>
      <c r="F68" s="25" t="b">
        <f>IF(E68&gt;(VLOOKUP(D68,Months_Weeks!$A$2:$B$13,2,TRUE)),FALSE)</f>
        <v>0</v>
      </c>
      <c r="G68" s="63">
        <f>IF(Table312[[#This Row],[Facility]]="Buin",1.5%,0.25%)</f>
        <v>1.4999999999999999E-2</v>
      </c>
      <c r="H68" s="38">
        <v>200</v>
      </c>
      <c r="I68" s="38"/>
      <c r="J68" s="27">
        <f t="shared" si="6"/>
        <v>1134</v>
      </c>
      <c r="K68" s="28">
        <f t="shared" si="7"/>
        <v>4</v>
      </c>
      <c r="L68" s="27">
        <f>IF(K68=0,0,IF(E68&gt;1,E68-1,VLOOKUP(K68,Months_Weeks!$A$1:$B$13,2,0)))</f>
        <v>1</v>
      </c>
      <c r="M68" s="29"/>
      <c r="N68" s="39"/>
      <c r="O68" s="39"/>
      <c r="P68" s="50">
        <f t="shared" si="8"/>
        <v>0</v>
      </c>
      <c r="Q68" s="28">
        <f t="shared" si="9"/>
        <v>4</v>
      </c>
      <c r="R68" s="28">
        <f>IF(Q68=0,0,IF(E68&gt;1,E68-1,VLOOKUP(Q68,Months_Weeks!$A$1:$B$13,2,0)))</f>
        <v>1</v>
      </c>
      <c r="S68" s="30"/>
      <c r="T68" s="39"/>
      <c r="U68" s="39"/>
      <c r="V68" s="50">
        <f t="shared" si="10"/>
        <v>0</v>
      </c>
      <c r="W68" s="28">
        <f t="shared" si="11"/>
        <v>4</v>
      </c>
      <c r="X68" s="28">
        <f>IF(W68=0,0,IF(E68&gt;1,E68-1,VLOOKUP(W68,Months_Weeks!$A$1:$B$13,2,0)))</f>
        <v>1</v>
      </c>
      <c r="Y68" s="30"/>
      <c r="Z68" s="39"/>
      <c r="AA68" s="31"/>
      <c r="AB68" s="39"/>
      <c r="AC68" s="31"/>
      <c r="AD68" s="40"/>
      <c r="AE68" s="31"/>
      <c r="AF68" s="40"/>
      <c r="AG68" s="31"/>
      <c r="AH68" s="40"/>
      <c r="AI68" s="31"/>
      <c r="AJ68" s="40"/>
    </row>
    <row r="69" spans="1:36" x14ac:dyDescent="0.25">
      <c r="A69" s="37" t="s">
        <v>62</v>
      </c>
      <c r="B69" s="37">
        <v>1020</v>
      </c>
      <c r="C69" s="26" t="str">
        <f>IFERROR(INDEX(Clients[Client_Name],MATCH(Table312[[#This Row],[Client_Code]],Clients[Client_Code],0)),"")</f>
        <v>ACONCAGUA FOODS</v>
      </c>
      <c r="D69" s="25">
        <v>4</v>
      </c>
      <c r="E69" s="25">
        <v>3</v>
      </c>
      <c r="F69" s="25" t="b">
        <f>IF(E69&gt;(VLOOKUP(D69,Months_Weeks!$A$2:$B$13,2,TRUE)),FALSE)</f>
        <v>0</v>
      </c>
      <c r="G69" s="63">
        <f>IF(Table312[[#This Row],[Facility]]="Buin",1.5%,0.25%)</f>
        <v>1.4999999999999999E-2</v>
      </c>
      <c r="H69" s="38">
        <v>200</v>
      </c>
      <c r="I69" s="38"/>
      <c r="J69" s="27">
        <f t="shared" si="6"/>
        <v>1334</v>
      </c>
      <c r="K69" s="28">
        <f t="shared" si="7"/>
        <v>4</v>
      </c>
      <c r="L69" s="27">
        <f>IF(K69=0,0,IF(E69&gt;1,E69-1,VLOOKUP(K69,Months_Weeks!$A$1:$B$13,2,0)))</f>
        <v>2</v>
      </c>
      <c r="M69" s="29"/>
      <c r="N69" s="39"/>
      <c r="O69" s="39"/>
      <c r="P69" s="50">
        <f t="shared" si="8"/>
        <v>0</v>
      </c>
      <c r="Q69" s="28">
        <f t="shared" si="9"/>
        <v>4</v>
      </c>
      <c r="R69" s="28">
        <f>IF(Q69=0,0,IF(E69&gt;1,E69-1,VLOOKUP(Q69,Months_Weeks!$A$1:$B$13,2,0)))</f>
        <v>2</v>
      </c>
      <c r="S69" s="30"/>
      <c r="T69" s="39"/>
      <c r="U69" s="39"/>
      <c r="V69" s="50">
        <f t="shared" si="10"/>
        <v>0</v>
      </c>
      <c r="W69" s="28">
        <f t="shared" si="11"/>
        <v>4</v>
      </c>
      <c r="X69" s="28">
        <f>IF(W69=0,0,IF(E69&gt;1,E69-1,VLOOKUP(W69,Months_Weeks!$A$1:$B$13,2,0)))</f>
        <v>2</v>
      </c>
      <c r="Y69" s="30"/>
      <c r="Z69" s="39"/>
      <c r="AA69" s="31"/>
      <c r="AB69" s="39"/>
      <c r="AC69" s="31"/>
      <c r="AD69" s="40"/>
      <c r="AE69" s="31"/>
      <c r="AF69" s="40"/>
      <c r="AG69" s="31"/>
      <c r="AH69" s="40"/>
      <c r="AI69" s="31"/>
      <c r="AJ69" s="40"/>
    </row>
    <row r="70" spans="1:36" x14ac:dyDescent="0.25">
      <c r="A70" s="37" t="s">
        <v>62</v>
      </c>
      <c r="B70" s="37">
        <v>1020</v>
      </c>
      <c r="C70" s="26" t="str">
        <f>IFERROR(INDEX(Clients[Client_Name],MATCH(Table312[[#This Row],[Client_Code]],Clients[Client_Code],0)),"")</f>
        <v>ACONCAGUA FOODS</v>
      </c>
      <c r="D70" s="25">
        <v>4</v>
      </c>
      <c r="E70" s="25">
        <v>4</v>
      </c>
      <c r="F70" s="25" t="b">
        <f>IF(E70&gt;(VLOOKUP(D70,Months_Weeks!$A$2:$B$13,2,TRUE)),FALSE)</f>
        <v>0</v>
      </c>
      <c r="G70" s="63">
        <f>IF(Table312[[#This Row],[Facility]]="Buin",1.5%,0.25%)</f>
        <v>1.4999999999999999E-2</v>
      </c>
      <c r="H70" s="38">
        <v>200</v>
      </c>
      <c r="I70" s="38"/>
      <c r="J70" s="27">
        <f t="shared" si="6"/>
        <v>1534</v>
      </c>
      <c r="K70" s="28">
        <f t="shared" si="7"/>
        <v>4</v>
      </c>
      <c r="L70" s="27">
        <f>IF(K70=0,0,IF(E70&gt;1,E70-1,VLOOKUP(K70,Months_Weeks!$A$1:$B$13,2,0)))</f>
        <v>3</v>
      </c>
      <c r="M70" s="29"/>
      <c r="N70" s="39"/>
      <c r="O70" s="39"/>
      <c r="P70" s="50">
        <f t="shared" si="8"/>
        <v>0</v>
      </c>
      <c r="Q70" s="28">
        <f t="shared" si="9"/>
        <v>4</v>
      </c>
      <c r="R70" s="28">
        <f>IF(Q70=0,0,IF(E70&gt;1,E70-1,VLOOKUP(Q70,Months_Weeks!$A$1:$B$13,2,0)))</f>
        <v>3</v>
      </c>
      <c r="S70" s="30"/>
      <c r="T70" s="39"/>
      <c r="U70" s="39"/>
      <c r="V70" s="50">
        <f t="shared" si="10"/>
        <v>0</v>
      </c>
      <c r="W70" s="28">
        <f t="shared" si="11"/>
        <v>4</v>
      </c>
      <c r="X70" s="28">
        <f>IF(W70=0,0,IF(E70&gt;1,E70-1,VLOOKUP(W70,Months_Weeks!$A$1:$B$13,2,0)))</f>
        <v>3</v>
      </c>
      <c r="Y70" s="30"/>
      <c r="Z70" s="39"/>
      <c r="AA70" s="31"/>
      <c r="AB70" s="39"/>
      <c r="AC70" s="31"/>
      <c r="AD70" s="40"/>
      <c r="AE70" s="31"/>
      <c r="AF70" s="40"/>
      <c r="AG70" s="31"/>
      <c r="AH70" s="40"/>
      <c r="AI70" s="31"/>
      <c r="AJ70" s="40"/>
    </row>
    <row r="71" spans="1:36" x14ac:dyDescent="0.25">
      <c r="A71" s="37" t="s">
        <v>62</v>
      </c>
      <c r="B71" s="37">
        <v>1020</v>
      </c>
      <c r="C71" s="26" t="str">
        <f>IFERROR(INDEX(Clients[Client_Name],MATCH(Table312[[#This Row],[Client_Code]],Clients[Client_Code],0)),"")</f>
        <v>ACONCAGUA FOODS</v>
      </c>
      <c r="D71" s="25">
        <v>5</v>
      </c>
      <c r="E71" s="25">
        <v>1</v>
      </c>
      <c r="F71" s="25" t="b">
        <f>IF(E71&gt;(VLOOKUP(D71,Months_Weeks!$A$2:$B$13,2,TRUE)),FALSE)</f>
        <v>0</v>
      </c>
      <c r="G71" s="63">
        <f>IF(Table312[[#This Row],[Facility]]="Buin",1.5%,0.25%)</f>
        <v>1.4999999999999999E-2</v>
      </c>
      <c r="H71" s="38">
        <v>200</v>
      </c>
      <c r="I71" s="38"/>
      <c r="J71" s="27">
        <f t="shared" si="6"/>
        <v>1734</v>
      </c>
      <c r="K71" s="28">
        <f t="shared" si="7"/>
        <v>4</v>
      </c>
      <c r="L71" s="27">
        <f>IF(K71=0,0,IF(E71&gt;1,E71-1,VLOOKUP(K71,Months_Weeks!$A$1:$B$13,2,0)))</f>
        <v>4</v>
      </c>
      <c r="M71" s="29"/>
      <c r="N71" s="39"/>
      <c r="O71" s="39"/>
      <c r="P71" s="50">
        <f t="shared" si="8"/>
        <v>0</v>
      </c>
      <c r="Q71" s="28">
        <f t="shared" si="9"/>
        <v>4</v>
      </c>
      <c r="R71" s="28">
        <f>IF(Q71=0,0,IF(E71&gt;1,E71-1,VLOOKUP(Q71,Months_Weeks!$A$1:$B$13,2,0)))</f>
        <v>4</v>
      </c>
      <c r="S71" s="30"/>
      <c r="T71" s="39"/>
      <c r="U71" s="39"/>
      <c r="V71" s="50">
        <f t="shared" si="10"/>
        <v>0</v>
      </c>
      <c r="W71" s="28">
        <f t="shared" si="11"/>
        <v>4</v>
      </c>
      <c r="X71" s="28">
        <f>IF(W71=0,0,IF(E71&gt;1,E71-1,VLOOKUP(W71,Months_Weeks!$A$1:$B$13,2,0)))</f>
        <v>4</v>
      </c>
      <c r="Y71" s="30"/>
      <c r="Z71" s="39"/>
      <c r="AA71" s="31"/>
      <c r="AB71" s="39"/>
      <c r="AC71" s="31"/>
      <c r="AD71" s="40"/>
      <c r="AE71" s="31"/>
      <c r="AF71" s="40"/>
      <c r="AG71" s="31"/>
      <c r="AH71" s="40"/>
      <c r="AI71" s="31"/>
      <c r="AJ71" s="40"/>
    </row>
    <row r="72" spans="1:36" x14ac:dyDescent="0.25">
      <c r="A72" s="37" t="s">
        <v>62</v>
      </c>
      <c r="B72" s="37">
        <v>1020</v>
      </c>
      <c r="C72" s="26" t="str">
        <f>IFERROR(INDEX(Clients[Client_Name],MATCH(Table312[[#This Row],[Client_Code]],Clients[Client_Code],0)),"")</f>
        <v>ACONCAGUA FOODS</v>
      </c>
      <c r="D72" s="25">
        <v>5</v>
      </c>
      <c r="E72" s="25">
        <v>2</v>
      </c>
      <c r="F72" s="25" t="b">
        <f>IF(E72&gt;(VLOOKUP(D72,Months_Weeks!$A$2:$B$13,2,TRUE)),FALSE)</f>
        <v>0</v>
      </c>
      <c r="G72" s="63">
        <f>IF(Table312[[#This Row],[Facility]]="Buin",1.5%,0.25%)</f>
        <v>1.4999999999999999E-2</v>
      </c>
      <c r="H72" s="38"/>
      <c r="I72" s="38">
        <v>50</v>
      </c>
      <c r="J72" s="27">
        <f t="shared" si="6"/>
        <v>1684</v>
      </c>
      <c r="K72" s="28">
        <f t="shared" si="7"/>
        <v>5</v>
      </c>
      <c r="L72" s="27">
        <f>IF(K72=0,0,IF(E72&gt;1,E72-1,VLOOKUP(K72,Months_Weeks!$A$1:$B$13,2,0)))</f>
        <v>1</v>
      </c>
      <c r="M72" s="29"/>
      <c r="N72" s="39"/>
      <c r="O72" s="39"/>
      <c r="P72" s="50">
        <f t="shared" si="8"/>
        <v>0</v>
      </c>
      <c r="Q72" s="28">
        <f t="shared" si="9"/>
        <v>5</v>
      </c>
      <c r="R72" s="28">
        <f>IF(Q72=0,0,IF(E72&gt;1,E72-1,VLOOKUP(Q72,Months_Weeks!$A$1:$B$13,2,0)))</f>
        <v>1</v>
      </c>
      <c r="S72" s="30"/>
      <c r="T72" s="39"/>
      <c r="U72" s="39"/>
      <c r="V72" s="50">
        <f t="shared" si="10"/>
        <v>0</v>
      </c>
      <c r="W72" s="28">
        <f t="shared" si="11"/>
        <v>5</v>
      </c>
      <c r="X72" s="28">
        <f>IF(W72=0,0,IF(E72&gt;1,E72-1,VLOOKUP(W72,Months_Weeks!$A$1:$B$13,2,0)))</f>
        <v>1</v>
      </c>
      <c r="Y72" s="30"/>
      <c r="Z72" s="39"/>
      <c r="AA72" s="31"/>
      <c r="AB72" s="39"/>
      <c r="AC72" s="31"/>
      <c r="AD72" s="40"/>
      <c r="AE72" s="31"/>
      <c r="AF72" s="40"/>
      <c r="AG72" s="31"/>
      <c r="AH72" s="40"/>
      <c r="AI72" s="31"/>
      <c r="AJ72" s="40"/>
    </row>
    <row r="73" spans="1:36" x14ac:dyDescent="0.25">
      <c r="A73" s="37" t="s">
        <v>62</v>
      </c>
      <c r="B73" s="37">
        <v>1020</v>
      </c>
      <c r="C73" s="26" t="str">
        <f>IFERROR(INDEX(Clients[Client_Name],MATCH(Table312[[#This Row],[Client_Code]],Clients[Client_Code],0)),"")</f>
        <v>ACONCAGUA FOODS</v>
      </c>
      <c r="D73" s="25">
        <v>5</v>
      </c>
      <c r="E73" s="25">
        <v>3</v>
      </c>
      <c r="F73" s="25" t="b">
        <f>IF(E73&gt;(VLOOKUP(D73,Months_Weeks!$A$2:$B$13,2,TRUE)),FALSE)</f>
        <v>0</v>
      </c>
      <c r="G73" s="63">
        <f>IF(Table312[[#This Row],[Facility]]="Buin",1.5%,0.25%)</f>
        <v>1.4999999999999999E-2</v>
      </c>
      <c r="H73" s="38"/>
      <c r="I73" s="38">
        <v>50</v>
      </c>
      <c r="J73" s="27">
        <f t="shared" si="6"/>
        <v>1634</v>
      </c>
      <c r="K73" s="28">
        <f t="shared" si="7"/>
        <v>5</v>
      </c>
      <c r="L73" s="27">
        <f>IF(K73=0,0,IF(E73&gt;1,E73-1,VLOOKUP(K73,Months_Weeks!$A$1:$B$13,2,0)))</f>
        <v>2</v>
      </c>
      <c r="M73" s="29"/>
      <c r="N73" s="39"/>
      <c r="O73" s="39"/>
      <c r="P73" s="50">
        <f t="shared" si="8"/>
        <v>0</v>
      </c>
      <c r="Q73" s="28">
        <f t="shared" si="9"/>
        <v>5</v>
      </c>
      <c r="R73" s="28">
        <f>IF(Q73=0,0,IF(E73&gt;1,E73-1,VLOOKUP(Q73,Months_Weeks!$A$1:$B$13,2,0)))</f>
        <v>2</v>
      </c>
      <c r="S73" s="30"/>
      <c r="T73" s="39"/>
      <c r="U73" s="39"/>
      <c r="V73" s="50">
        <f t="shared" si="10"/>
        <v>0</v>
      </c>
      <c r="W73" s="28">
        <f t="shared" si="11"/>
        <v>5</v>
      </c>
      <c r="X73" s="28">
        <f>IF(W73=0,0,IF(E73&gt;1,E73-1,VLOOKUP(W73,Months_Weeks!$A$1:$B$13,2,0)))</f>
        <v>2</v>
      </c>
      <c r="Y73" s="30"/>
      <c r="Z73" s="39"/>
      <c r="AA73" s="31"/>
      <c r="AB73" s="39"/>
      <c r="AC73" s="31"/>
      <c r="AD73" s="40"/>
      <c r="AE73" s="31"/>
      <c r="AF73" s="40"/>
      <c r="AG73" s="31"/>
      <c r="AH73" s="40"/>
      <c r="AI73" s="31"/>
      <c r="AJ73" s="40"/>
    </row>
    <row r="74" spans="1:36" x14ac:dyDescent="0.25">
      <c r="A74" s="37" t="s">
        <v>62</v>
      </c>
      <c r="B74" s="37">
        <v>1020</v>
      </c>
      <c r="C74" s="26" t="str">
        <f>IFERROR(INDEX(Clients[Client_Name],MATCH(Table312[[#This Row],[Client_Code]],Clients[Client_Code],0)),"")</f>
        <v>ACONCAGUA FOODS</v>
      </c>
      <c r="D74" s="25">
        <v>5</v>
      </c>
      <c r="E74" s="25">
        <v>4</v>
      </c>
      <c r="F74" s="25" t="b">
        <f>IF(E74&gt;(VLOOKUP(D74,Months_Weeks!$A$2:$B$13,2,TRUE)),FALSE)</f>
        <v>0</v>
      </c>
      <c r="G74" s="63">
        <f>IF(Table312[[#This Row],[Facility]]="Buin",1.5%,0.25%)</f>
        <v>1.4999999999999999E-2</v>
      </c>
      <c r="H74" s="38"/>
      <c r="I74" s="38">
        <v>50</v>
      </c>
      <c r="J74" s="27">
        <f t="shared" si="6"/>
        <v>1584</v>
      </c>
      <c r="K74" s="28">
        <f t="shared" si="7"/>
        <v>5</v>
      </c>
      <c r="L74" s="27">
        <f>IF(K74=0,0,IF(E74&gt;1,E74-1,VLOOKUP(K74,Months_Weeks!$A$1:$B$13,2,0)))</f>
        <v>3</v>
      </c>
      <c r="M74" s="29"/>
      <c r="N74" s="39"/>
      <c r="O74" s="39"/>
      <c r="P74" s="50">
        <f t="shared" si="8"/>
        <v>0</v>
      </c>
      <c r="Q74" s="28">
        <f t="shared" si="9"/>
        <v>5</v>
      </c>
      <c r="R74" s="28">
        <f>IF(Q74=0,0,IF(E74&gt;1,E74-1,VLOOKUP(Q74,Months_Weeks!$A$1:$B$13,2,0)))</f>
        <v>3</v>
      </c>
      <c r="S74" s="30"/>
      <c r="T74" s="39"/>
      <c r="U74" s="39"/>
      <c r="V74" s="50">
        <f t="shared" si="10"/>
        <v>0</v>
      </c>
      <c r="W74" s="28">
        <f t="shared" si="11"/>
        <v>5</v>
      </c>
      <c r="X74" s="28">
        <f>IF(W74=0,0,IF(E74&gt;1,E74-1,VLOOKUP(W74,Months_Weeks!$A$1:$B$13,2,0)))</f>
        <v>3</v>
      </c>
      <c r="Y74" s="30"/>
      <c r="Z74" s="39"/>
      <c r="AA74" s="31"/>
      <c r="AB74" s="39"/>
      <c r="AC74" s="31"/>
      <c r="AD74" s="40"/>
      <c r="AE74" s="31"/>
      <c r="AF74" s="40"/>
      <c r="AG74" s="31"/>
      <c r="AH74" s="40"/>
      <c r="AI74" s="31"/>
      <c r="AJ74" s="40"/>
    </row>
    <row r="75" spans="1:36" x14ac:dyDescent="0.25">
      <c r="A75" s="37" t="s">
        <v>62</v>
      </c>
      <c r="B75" s="37">
        <v>1020</v>
      </c>
      <c r="C75" s="26" t="str">
        <f>IFERROR(INDEX(Clients[Client_Name],MATCH(Table312[[#This Row],[Client_Code]],Clients[Client_Code],0)),"")</f>
        <v>ACONCAGUA FOODS</v>
      </c>
      <c r="D75" s="25">
        <v>6</v>
      </c>
      <c r="E75" s="25">
        <v>1</v>
      </c>
      <c r="F75" s="25" t="b">
        <f>IF(E75&gt;(VLOOKUP(D75,Months_Weeks!$A$2:$B$13,2,TRUE)),FALSE)</f>
        <v>0</v>
      </c>
      <c r="G75" s="63">
        <f>IF(Table312[[#This Row],[Facility]]="Buin",1.5%,0.25%)</f>
        <v>1.4999999999999999E-2</v>
      </c>
      <c r="H75" s="38"/>
      <c r="I75" s="38">
        <v>50</v>
      </c>
      <c r="J75" s="27">
        <f t="shared" si="6"/>
        <v>1534</v>
      </c>
      <c r="K75" s="28">
        <f t="shared" si="7"/>
        <v>5</v>
      </c>
      <c r="L75" s="27">
        <f>IF(K75=0,0,IF(E75&gt;1,E75-1,VLOOKUP(K75,Months_Weeks!$A$1:$B$13,2,0)))</f>
        <v>4</v>
      </c>
      <c r="M75" s="29"/>
      <c r="N75" s="39"/>
      <c r="O75" s="39"/>
      <c r="P75" s="50">
        <f t="shared" si="8"/>
        <v>0</v>
      </c>
      <c r="Q75" s="28">
        <f t="shared" si="9"/>
        <v>5</v>
      </c>
      <c r="R75" s="28">
        <f>IF(Q75=0,0,IF(E75&gt;1,E75-1,VLOOKUP(Q75,Months_Weeks!$A$1:$B$13,2,0)))</f>
        <v>4</v>
      </c>
      <c r="S75" s="30"/>
      <c r="T75" s="39"/>
      <c r="U75" s="39"/>
      <c r="V75" s="50">
        <f t="shared" si="10"/>
        <v>0</v>
      </c>
      <c r="W75" s="28">
        <f t="shared" si="11"/>
        <v>5</v>
      </c>
      <c r="X75" s="28">
        <f>IF(W75=0,0,IF(E75&gt;1,E75-1,VLOOKUP(W75,Months_Weeks!$A$1:$B$13,2,0)))</f>
        <v>4</v>
      </c>
      <c r="Y75" s="30"/>
      <c r="Z75" s="39"/>
      <c r="AA75" s="31"/>
      <c r="AB75" s="39"/>
      <c r="AC75" s="31"/>
      <c r="AD75" s="40"/>
      <c r="AE75" s="31"/>
      <c r="AF75" s="40"/>
      <c r="AG75" s="31"/>
      <c r="AH75" s="40"/>
      <c r="AI75" s="31"/>
      <c r="AJ75" s="40"/>
    </row>
    <row r="76" spans="1:36" x14ac:dyDescent="0.25">
      <c r="A76" s="37" t="s">
        <v>62</v>
      </c>
      <c r="B76" s="37">
        <v>1020</v>
      </c>
      <c r="C76" s="26" t="str">
        <f>IFERROR(INDEX(Clients[Client_Name],MATCH(Table312[[#This Row],[Client_Code]],Clients[Client_Code],0)),"")</f>
        <v>ACONCAGUA FOODS</v>
      </c>
      <c r="D76" s="25">
        <v>6</v>
      </c>
      <c r="E76" s="25">
        <v>2</v>
      </c>
      <c r="F76" s="25" t="b">
        <f>IF(E76&gt;(VLOOKUP(D76,Months_Weeks!$A$2:$B$13,2,TRUE)),FALSE)</f>
        <v>0</v>
      </c>
      <c r="G76" s="63">
        <f>IF(Table312[[#This Row],[Facility]]="Buin",1.5%,0.25%)</f>
        <v>1.4999999999999999E-2</v>
      </c>
      <c r="H76" s="38"/>
      <c r="I76" s="38">
        <v>50</v>
      </c>
      <c r="J76" s="27">
        <f t="shared" si="6"/>
        <v>1484</v>
      </c>
      <c r="K76" s="28">
        <f t="shared" si="7"/>
        <v>6</v>
      </c>
      <c r="L76" s="27">
        <f>IF(K76=0,0,IF(E76&gt;1,E76-1,VLOOKUP(K76,Months_Weeks!$A$1:$B$13,2,0)))</f>
        <v>1</v>
      </c>
      <c r="M76" s="29"/>
      <c r="N76" s="39"/>
      <c r="O76" s="39"/>
      <c r="P76" s="50">
        <f t="shared" si="8"/>
        <v>0</v>
      </c>
      <c r="Q76" s="28">
        <f t="shared" si="9"/>
        <v>6</v>
      </c>
      <c r="R76" s="28">
        <f>IF(Q76=0,0,IF(E76&gt;1,E76-1,VLOOKUP(Q76,Months_Weeks!$A$1:$B$13,2,0)))</f>
        <v>1</v>
      </c>
      <c r="S76" s="30"/>
      <c r="T76" s="39"/>
      <c r="U76" s="39"/>
      <c r="V76" s="50">
        <f t="shared" si="10"/>
        <v>0</v>
      </c>
      <c r="W76" s="28">
        <f t="shared" si="11"/>
        <v>6</v>
      </c>
      <c r="X76" s="28">
        <f>IF(W76=0,0,IF(E76&gt;1,E76-1,VLOOKUP(W76,Months_Weeks!$A$1:$B$13,2,0)))</f>
        <v>1</v>
      </c>
      <c r="Y76" s="30"/>
      <c r="Z76" s="39"/>
      <c r="AA76" s="31"/>
      <c r="AB76" s="39"/>
      <c r="AC76" s="31"/>
      <c r="AD76" s="40"/>
      <c r="AE76" s="31"/>
      <c r="AF76" s="40"/>
      <c r="AG76" s="31"/>
      <c r="AH76" s="40"/>
      <c r="AI76" s="31"/>
      <c r="AJ76" s="40"/>
    </row>
    <row r="77" spans="1:36" x14ac:dyDescent="0.25">
      <c r="A77" s="37" t="s">
        <v>62</v>
      </c>
      <c r="B77" s="37">
        <v>1020</v>
      </c>
      <c r="C77" s="26" t="str">
        <f>IFERROR(INDEX(Clients[Client_Name],MATCH(Table312[[#This Row],[Client_Code]],Clients[Client_Code],0)),"")</f>
        <v>ACONCAGUA FOODS</v>
      </c>
      <c r="D77" s="25">
        <v>6</v>
      </c>
      <c r="E77" s="25">
        <v>3</v>
      </c>
      <c r="F77" s="25" t="b">
        <f>IF(E77&gt;(VLOOKUP(D77,Months_Weeks!$A$2:$B$13,2,TRUE)),FALSE)</f>
        <v>0</v>
      </c>
      <c r="G77" s="63">
        <f>IF(Table312[[#This Row],[Facility]]="Buin",1.5%,0.25%)</f>
        <v>1.4999999999999999E-2</v>
      </c>
      <c r="H77" s="38"/>
      <c r="I77" s="38">
        <v>75</v>
      </c>
      <c r="J77" s="27">
        <f t="shared" si="6"/>
        <v>1409</v>
      </c>
      <c r="K77" s="28">
        <f t="shared" si="7"/>
        <v>6</v>
      </c>
      <c r="L77" s="27">
        <f>IF(K77=0,0,IF(E77&gt;1,E77-1,VLOOKUP(K77,Months_Weeks!$A$1:$B$13,2,0)))</f>
        <v>2</v>
      </c>
      <c r="M77" s="29"/>
      <c r="N77" s="39"/>
      <c r="O77" s="39"/>
      <c r="P77" s="50">
        <f t="shared" si="8"/>
        <v>0</v>
      </c>
      <c r="Q77" s="28">
        <f t="shared" si="9"/>
        <v>6</v>
      </c>
      <c r="R77" s="28">
        <f>IF(Q77=0,0,IF(E77&gt;1,E77-1,VLOOKUP(Q77,Months_Weeks!$A$1:$B$13,2,0)))</f>
        <v>2</v>
      </c>
      <c r="S77" s="30"/>
      <c r="T77" s="39"/>
      <c r="U77" s="39"/>
      <c r="V77" s="50">
        <f t="shared" si="10"/>
        <v>0</v>
      </c>
      <c r="W77" s="28">
        <f t="shared" si="11"/>
        <v>6</v>
      </c>
      <c r="X77" s="28">
        <f>IF(W77=0,0,IF(E77&gt;1,E77-1,VLOOKUP(W77,Months_Weeks!$A$1:$B$13,2,0)))</f>
        <v>2</v>
      </c>
      <c r="Y77" s="30"/>
      <c r="Z77" s="39"/>
      <c r="AA77" s="31"/>
      <c r="AB77" s="39"/>
      <c r="AC77" s="31"/>
      <c r="AD77" s="40"/>
      <c r="AE77" s="31"/>
      <c r="AF77" s="40"/>
      <c r="AG77" s="31"/>
      <c r="AH77" s="40"/>
      <c r="AI77" s="31"/>
      <c r="AJ77" s="40"/>
    </row>
    <row r="78" spans="1:36" x14ac:dyDescent="0.25">
      <c r="A78" s="37" t="s">
        <v>62</v>
      </c>
      <c r="B78" s="37">
        <v>1020</v>
      </c>
      <c r="C78" s="26" t="str">
        <f>IFERROR(INDEX(Clients[Client_Name],MATCH(Table312[[#This Row],[Client_Code]],Clients[Client_Code],0)),"")</f>
        <v>ACONCAGUA FOODS</v>
      </c>
      <c r="D78" s="25">
        <v>6</v>
      </c>
      <c r="E78" s="25">
        <v>4</v>
      </c>
      <c r="F78" s="25" t="b">
        <f>IF(E78&gt;(VLOOKUP(D78,Months_Weeks!$A$2:$B$13,2,TRUE)),FALSE)</f>
        <v>0</v>
      </c>
      <c r="G78" s="63">
        <f>IF(Table312[[#This Row],[Facility]]="Buin",1.5%,0.25%)</f>
        <v>1.4999999999999999E-2</v>
      </c>
      <c r="H78" s="38"/>
      <c r="I78" s="38">
        <v>75</v>
      </c>
      <c r="J78" s="27">
        <f t="shared" si="6"/>
        <v>1334</v>
      </c>
      <c r="K78" s="28">
        <f t="shared" si="7"/>
        <v>6</v>
      </c>
      <c r="L78" s="27">
        <f>IF(K78=0,0,IF(E78&gt;1,E78-1,VLOOKUP(K78,Months_Weeks!$A$1:$B$13,2,0)))</f>
        <v>3</v>
      </c>
      <c r="M78" s="29"/>
      <c r="N78" s="39"/>
      <c r="O78" s="39"/>
      <c r="P78" s="50">
        <f t="shared" si="8"/>
        <v>0</v>
      </c>
      <c r="Q78" s="28">
        <f t="shared" si="9"/>
        <v>6</v>
      </c>
      <c r="R78" s="28">
        <f>IF(Q78=0,0,IF(E78&gt;1,E78-1,VLOOKUP(Q78,Months_Weeks!$A$1:$B$13,2,0)))</f>
        <v>3</v>
      </c>
      <c r="S78" s="30"/>
      <c r="T78" s="39"/>
      <c r="U78" s="39"/>
      <c r="V78" s="50">
        <f t="shared" si="10"/>
        <v>0</v>
      </c>
      <c r="W78" s="28">
        <f t="shared" si="11"/>
        <v>6</v>
      </c>
      <c r="X78" s="28">
        <f>IF(W78=0,0,IF(E78&gt;1,E78-1,VLOOKUP(W78,Months_Weeks!$A$1:$B$13,2,0)))</f>
        <v>3</v>
      </c>
      <c r="Y78" s="30"/>
      <c r="Z78" s="39"/>
      <c r="AA78" s="31"/>
      <c r="AB78" s="39"/>
      <c r="AC78" s="31"/>
      <c r="AD78" s="40"/>
      <c r="AE78" s="31"/>
      <c r="AF78" s="40"/>
      <c r="AG78" s="31"/>
      <c r="AH78" s="40"/>
      <c r="AI78" s="31"/>
      <c r="AJ78" s="40"/>
    </row>
    <row r="79" spans="1:36" x14ac:dyDescent="0.25">
      <c r="A79" s="37" t="s">
        <v>62</v>
      </c>
      <c r="B79" s="37">
        <v>1020</v>
      </c>
      <c r="C79" s="26" t="str">
        <f>IFERROR(INDEX(Clients[Client_Name],MATCH(Table312[[#This Row],[Client_Code]],Clients[Client_Code],0)),"")</f>
        <v>ACONCAGUA FOODS</v>
      </c>
      <c r="D79" s="25">
        <v>6</v>
      </c>
      <c r="E79" s="25">
        <v>5</v>
      </c>
      <c r="F79" s="25" t="b">
        <f>IF(E79&gt;(VLOOKUP(D79,Months_Weeks!$A$2:$B$13,2,TRUE)),FALSE)</f>
        <v>0</v>
      </c>
      <c r="G79" s="63">
        <f>IF(Table312[[#This Row],[Facility]]="Buin",1.5%,0.25%)</f>
        <v>1.4999999999999999E-2</v>
      </c>
      <c r="H79" s="38"/>
      <c r="I79" s="38">
        <v>75</v>
      </c>
      <c r="J79" s="27">
        <f t="shared" si="6"/>
        <v>1259</v>
      </c>
      <c r="K79" s="28">
        <f t="shared" si="7"/>
        <v>6</v>
      </c>
      <c r="L79" s="27">
        <f>IF(K79=0,0,IF(E79&gt;1,E79-1,VLOOKUP(K79,Months_Weeks!$A$1:$B$13,2,0)))</f>
        <v>4</v>
      </c>
      <c r="M79" s="29"/>
      <c r="N79" s="39"/>
      <c r="O79" s="39"/>
      <c r="P79" s="50">
        <f t="shared" si="8"/>
        <v>0</v>
      </c>
      <c r="Q79" s="28">
        <f t="shared" si="9"/>
        <v>6</v>
      </c>
      <c r="R79" s="28">
        <f>IF(Q79=0,0,IF(E79&gt;1,E79-1,VLOOKUP(Q79,Months_Weeks!$A$1:$B$13,2,0)))</f>
        <v>4</v>
      </c>
      <c r="S79" s="30"/>
      <c r="T79" s="39"/>
      <c r="U79" s="39"/>
      <c r="V79" s="50">
        <f t="shared" si="10"/>
        <v>0</v>
      </c>
      <c r="W79" s="28">
        <f t="shared" si="11"/>
        <v>6</v>
      </c>
      <c r="X79" s="28">
        <f>IF(W79=0,0,IF(E79&gt;1,E79-1,VLOOKUP(W79,Months_Weeks!$A$1:$B$13,2,0)))</f>
        <v>4</v>
      </c>
      <c r="Y79" s="30"/>
      <c r="Z79" s="39"/>
      <c r="AA79" s="31"/>
      <c r="AB79" s="39"/>
      <c r="AC79" s="31"/>
      <c r="AD79" s="40"/>
      <c r="AE79" s="31"/>
      <c r="AF79" s="40"/>
      <c r="AG79" s="31"/>
      <c r="AH79" s="40"/>
      <c r="AI79" s="31"/>
      <c r="AJ79" s="40"/>
    </row>
    <row r="80" spans="1:36" x14ac:dyDescent="0.25">
      <c r="A80" s="37" t="s">
        <v>62</v>
      </c>
      <c r="B80" s="37">
        <v>1020</v>
      </c>
      <c r="C80" s="26" t="str">
        <f>IFERROR(INDEX(Clients[Client_Name],MATCH(Table312[[#This Row],[Client_Code]],Clients[Client_Code],0)),"")</f>
        <v>ACONCAGUA FOODS</v>
      </c>
      <c r="D80" s="25">
        <v>7</v>
      </c>
      <c r="E80" s="25">
        <v>1</v>
      </c>
      <c r="F80" s="25" t="b">
        <f>IF(E80&gt;(VLOOKUP(D80,Months_Weeks!$A$2:$B$13,2,TRUE)),FALSE)</f>
        <v>0</v>
      </c>
      <c r="G80" s="63">
        <f>IF(Table312[[#This Row],[Facility]]="Buin",1.5%,0.25%)</f>
        <v>1.4999999999999999E-2</v>
      </c>
      <c r="H80" s="38"/>
      <c r="I80" s="38">
        <v>75</v>
      </c>
      <c r="J80" s="27">
        <f t="shared" si="6"/>
        <v>1184</v>
      </c>
      <c r="K80" s="28">
        <f t="shared" si="7"/>
        <v>6</v>
      </c>
      <c r="L80" s="27">
        <f>IF(K80=0,0,IF(E80&gt;1,E80-1,VLOOKUP(K80,Months_Weeks!$A$1:$B$13,2,0)))</f>
        <v>5</v>
      </c>
      <c r="M80" s="29"/>
      <c r="N80" s="39"/>
      <c r="O80" s="39"/>
      <c r="P80" s="50">
        <f t="shared" si="8"/>
        <v>0</v>
      </c>
      <c r="Q80" s="28">
        <f t="shared" si="9"/>
        <v>6</v>
      </c>
      <c r="R80" s="28">
        <f>IF(Q80=0,0,IF(E80&gt;1,E80-1,VLOOKUP(Q80,Months_Weeks!$A$1:$B$13,2,0)))</f>
        <v>5</v>
      </c>
      <c r="S80" s="30"/>
      <c r="T80" s="39"/>
      <c r="U80" s="39"/>
      <c r="V80" s="50">
        <f t="shared" si="10"/>
        <v>0</v>
      </c>
      <c r="W80" s="28">
        <f t="shared" si="11"/>
        <v>6</v>
      </c>
      <c r="X80" s="28">
        <f>IF(W80=0,0,IF(E80&gt;1,E80-1,VLOOKUP(W80,Months_Weeks!$A$1:$B$13,2,0)))</f>
        <v>5</v>
      </c>
      <c r="Y80" s="30"/>
      <c r="Z80" s="39"/>
      <c r="AA80" s="31"/>
      <c r="AB80" s="39"/>
      <c r="AC80" s="31"/>
      <c r="AD80" s="40"/>
      <c r="AE80" s="31"/>
      <c r="AF80" s="40"/>
      <c r="AG80" s="31"/>
      <c r="AH80" s="40"/>
      <c r="AI80" s="31"/>
      <c r="AJ80" s="40"/>
    </row>
    <row r="81" spans="1:36" x14ac:dyDescent="0.25">
      <c r="A81" s="37" t="s">
        <v>62</v>
      </c>
      <c r="B81" s="37">
        <v>1020</v>
      </c>
      <c r="C81" s="26" t="str">
        <f>IFERROR(INDEX(Clients[Client_Name],MATCH(Table312[[#This Row],[Client_Code]],Clients[Client_Code],0)),"")</f>
        <v>ACONCAGUA FOODS</v>
      </c>
      <c r="D81" s="25">
        <v>7</v>
      </c>
      <c r="E81" s="25">
        <v>2</v>
      </c>
      <c r="F81" s="25" t="b">
        <f>IF(E81&gt;(VLOOKUP(D81,Months_Weeks!$A$2:$B$13,2,TRUE)),FALSE)</f>
        <v>0</v>
      </c>
      <c r="G81" s="63">
        <f>IF(Table312[[#This Row],[Facility]]="Buin",1.5%,0.25%)</f>
        <v>1.4999999999999999E-2</v>
      </c>
      <c r="H81" s="38"/>
      <c r="I81" s="38">
        <v>75</v>
      </c>
      <c r="J81" s="27">
        <f t="shared" si="6"/>
        <v>1109</v>
      </c>
      <c r="K81" s="28">
        <f t="shared" si="7"/>
        <v>7</v>
      </c>
      <c r="L81" s="27">
        <f>IF(K81=0,0,IF(E81&gt;1,E81-1,VLOOKUP(K81,Months_Weeks!$A$1:$B$13,2,0)))</f>
        <v>1</v>
      </c>
      <c r="M81" s="29"/>
      <c r="N81" s="39"/>
      <c r="O81" s="39"/>
      <c r="P81" s="50">
        <f t="shared" si="8"/>
        <v>0</v>
      </c>
      <c r="Q81" s="28">
        <f t="shared" si="9"/>
        <v>7</v>
      </c>
      <c r="R81" s="28">
        <f>IF(Q81=0,0,IF(E81&gt;1,E81-1,VLOOKUP(Q81,Months_Weeks!$A$1:$B$13,2,0)))</f>
        <v>1</v>
      </c>
      <c r="S81" s="30"/>
      <c r="T81" s="39"/>
      <c r="U81" s="39"/>
      <c r="V81" s="50">
        <f t="shared" si="10"/>
        <v>0</v>
      </c>
      <c r="W81" s="28">
        <f t="shared" si="11"/>
        <v>7</v>
      </c>
      <c r="X81" s="28">
        <f>IF(W81=0,0,IF(E81&gt;1,E81-1,VLOOKUP(W81,Months_Weeks!$A$1:$B$13,2,0)))</f>
        <v>1</v>
      </c>
      <c r="Y81" s="30"/>
      <c r="Z81" s="39"/>
      <c r="AA81" s="31"/>
      <c r="AB81" s="39"/>
      <c r="AC81" s="31"/>
      <c r="AD81" s="40"/>
      <c r="AE81" s="31"/>
      <c r="AF81" s="40"/>
      <c r="AG81" s="31"/>
      <c r="AH81" s="40"/>
      <c r="AI81" s="31"/>
      <c r="AJ81" s="40"/>
    </row>
    <row r="82" spans="1:36" x14ac:dyDescent="0.25">
      <c r="A82" s="37" t="s">
        <v>62</v>
      </c>
      <c r="B82" s="37">
        <v>1020</v>
      </c>
      <c r="C82" s="26" t="str">
        <f>IFERROR(INDEX(Clients[Client_Name],MATCH(Table312[[#This Row],[Client_Code]],Clients[Client_Code],0)),"")</f>
        <v>ACONCAGUA FOODS</v>
      </c>
      <c r="D82" s="25">
        <v>7</v>
      </c>
      <c r="E82" s="25">
        <v>3</v>
      </c>
      <c r="F82" s="25" t="b">
        <f>IF(E82&gt;(VLOOKUP(D82,Months_Weeks!$A$2:$B$13,2,TRUE)),FALSE)</f>
        <v>0</v>
      </c>
      <c r="G82" s="63">
        <f>IF(Table312[[#This Row],[Facility]]="Buin",1.5%,0.25%)</f>
        <v>1.4999999999999999E-2</v>
      </c>
      <c r="H82" s="38"/>
      <c r="I82" s="38">
        <v>75</v>
      </c>
      <c r="J82" s="27">
        <f t="shared" si="6"/>
        <v>1034</v>
      </c>
      <c r="K82" s="28">
        <f t="shared" si="7"/>
        <v>7</v>
      </c>
      <c r="L82" s="27">
        <f>IF(K82=0,0,IF(E82&gt;1,E82-1,VLOOKUP(K82,Months_Weeks!$A$1:$B$13,2,0)))</f>
        <v>2</v>
      </c>
      <c r="M82" s="29"/>
      <c r="N82" s="39"/>
      <c r="O82" s="39"/>
      <c r="P82" s="50">
        <f t="shared" si="8"/>
        <v>0</v>
      </c>
      <c r="Q82" s="28">
        <f t="shared" si="9"/>
        <v>7</v>
      </c>
      <c r="R82" s="28">
        <f>IF(Q82=0,0,IF(E82&gt;1,E82-1,VLOOKUP(Q82,Months_Weeks!$A$1:$B$13,2,0)))</f>
        <v>2</v>
      </c>
      <c r="S82" s="30"/>
      <c r="T82" s="39"/>
      <c r="U82" s="39"/>
      <c r="V82" s="50">
        <f t="shared" si="10"/>
        <v>0</v>
      </c>
      <c r="W82" s="28">
        <f t="shared" si="11"/>
        <v>7</v>
      </c>
      <c r="X82" s="28">
        <f>IF(W82=0,0,IF(E82&gt;1,E82-1,VLOOKUP(W82,Months_Weeks!$A$1:$B$13,2,0)))</f>
        <v>2</v>
      </c>
      <c r="Y82" s="30"/>
      <c r="Z82" s="39"/>
      <c r="AA82" s="31"/>
      <c r="AB82" s="39"/>
      <c r="AC82" s="31"/>
      <c r="AD82" s="40"/>
      <c r="AE82" s="31"/>
      <c r="AF82" s="40"/>
      <c r="AG82" s="31"/>
      <c r="AH82" s="40"/>
      <c r="AI82" s="31"/>
      <c r="AJ82" s="40"/>
    </row>
    <row r="83" spans="1:36" x14ac:dyDescent="0.25">
      <c r="A83" s="37" t="s">
        <v>62</v>
      </c>
      <c r="B83" s="37">
        <v>1020</v>
      </c>
      <c r="C83" s="26" t="str">
        <f>IFERROR(INDEX(Clients[Client_Name],MATCH(Table312[[#This Row],[Client_Code]],Clients[Client_Code],0)),"")</f>
        <v>ACONCAGUA FOODS</v>
      </c>
      <c r="D83" s="25">
        <v>7</v>
      </c>
      <c r="E83" s="25">
        <v>4</v>
      </c>
      <c r="F83" s="25" t="b">
        <f>IF(E83&gt;(VLOOKUP(D83,Months_Weeks!$A$2:$B$13,2,TRUE)),FALSE)</f>
        <v>0</v>
      </c>
      <c r="G83" s="63">
        <f>IF(Table312[[#This Row],[Facility]]="Buin",1.5%,0.25%)</f>
        <v>1.4999999999999999E-2</v>
      </c>
      <c r="H83" s="38"/>
      <c r="I83" s="38">
        <v>75</v>
      </c>
      <c r="J83" s="27">
        <f t="shared" si="6"/>
        <v>959</v>
      </c>
      <c r="K83" s="28">
        <f t="shared" si="7"/>
        <v>7</v>
      </c>
      <c r="L83" s="27">
        <f>IF(K83=0,0,IF(E83&gt;1,E83-1,VLOOKUP(K83,Months_Weeks!$A$1:$B$13,2,0)))</f>
        <v>3</v>
      </c>
      <c r="M83" s="29"/>
      <c r="N83" s="39"/>
      <c r="O83" s="39"/>
      <c r="P83" s="50">
        <f t="shared" si="8"/>
        <v>0</v>
      </c>
      <c r="Q83" s="28">
        <f t="shared" si="9"/>
        <v>7</v>
      </c>
      <c r="R83" s="28">
        <f>IF(Q83=0,0,IF(E83&gt;1,E83-1,VLOOKUP(Q83,Months_Weeks!$A$1:$B$13,2,0)))</f>
        <v>3</v>
      </c>
      <c r="S83" s="30"/>
      <c r="T83" s="39"/>
      <c r="U83" s="39"/>
      <c r="V83" s="50">
        <f t="shared" si="10"/>
        <v>0</v>
      </c>
      <c r="W83" s="28">
        <f t="shared" si="11"/>
        <v>7</v>
      </c>
      <c r="X83" s="28">
        <f>IF(W83=0,0,IF(E83&gt;1,E83-1,VLOOKUP(W83,Months_Weeks!$A$1:$B$13,2,0)))</f>
        <v>3</v>
      </c>
      <c r="Y83" s="30"/>
      <c r="Z83" s="39"/>
      <c r="AA83" s="31"/>
      <c r="AB83" s="39"/>
      <c r="AC83" s="31"/>
      <c r="AD83" s="40"/>
      <c r="AE83" s="31"/>
      <c r="AF83" s="40"/>
      <c r="AG83" s="31"/>
      <c r="AH83" s="40"/>
      <c r="AI83" s="31"/>
      <c r="AJ83" s="40"/>
    </row>
    <row r="84" spans="1:36" x14ac:dyDescent="0.25">
      <c r="A84" s="37" t="s">
        <v>62</v>
      </c>
      <c r="B84" s="37">
        <v>1020</v>
      </c>
      <c r="C84" s="26" t="str">
        <f>IFERROR(INDEX(Clients[Client_Name],MATCH(Table312[[#This Row],[Client_Code]],Clients[Client_Code],0)),"")</f>
        <v>ACONCAGUA FOODS</v>
      </c>
      <c r="D84" s="25">
        <v>8</v>
      </c>
      <c r="E84" s="25">
        <v>1</v>
      </c>
      <c r="F84" s="25" t="b">
        <f>IF(E84&gt;(VLOOKUP(D84,Months_Weeks!$A$2:$B$13,2,TRUE)),FALSE)</f>
        <v>0</v>
      </c>
      <c r="G84" s="63">
        <f>IF(Table312[[#This Row],[Facility]]="Buin",1.5%,0.25%)</f>
        <v>1.4999999999999999E-2</v>
      </c>
      <c r="H84" s="38"/>
      <c r="I84" s="38">
        <v>100</v>
      </c>
      <c r="J84" s="27">
        <f t="shared" si="6"/>
        <v>859</v>
      </c>
      <c r="K84" s="28">
        <f t="shared" si="7"/>
        <v>7</v>
      </c>
      <c r="L84" s="27">
        <f>IF(K84=0,0,IF(E84&gt;1,E84-1,VLOOKUP(K84,Months_Weeks!$A$1:$B$13,2,0)))</f>
        <v>4</v>
      </c>
      <c r="M84" s="29"/>
      <c r="N84" s="39"/>
      <c r="O84" s="39"/>
      <c r="P84" s="50">
        <f t="shared" si="8"/>
        <v>0</v>
      </c>
      <c r="Q84" s="28">
        <f t="shared" si="9"/>
        <v>7</v>
      </c>
      <c r="R84" s="28">
        <f>IF(Q84=0,0,IF(E84&gt;1,E84-1,VLOOKUP(Q84,Months_Weeks!$A$1:$B$13,2,0)))</f>
        <v>4</v>
      </c>
      <c r="S84" s="30"/>
      <c r="T84" s="39"/>
      <c r="U84" s="39"/>
      <c r="V84" s="50">
        <f t="shared" si="10"/>
        <v>0</v>
      </c>
      <c r="W84" s="28">
        <f t="shared" si="11"/>
        <v>7</v>
      </c>
      <c r="X84" s="28">
        <f>IF(W84=0,0,IF(E84&gt;1,E84-1,VLOOKUP(W84,Months_Weeks!$A$1:$B$13,2,0)))</f>
        <v>4</v>
      </c>
      <c r="Y84" s="30"/>
      <c r="Z84" s="39"/>
      <c r="AA84" s="31"/>
      <c r="AB84" s="39"/>
      <c r="AC84" s="31"/>
      <c r="AD84" s="40"/>
      <c r="AE84" s="31"/>
      <c r="AF84" s="40"/>
      <c r="AG84" s="31"/>
      <c r="AH84" s="40"/>
      <c r="AI84" s="31"/>
      <c r="AJ84" s="40"/>
    </row>
    <row r="85" spans="1:36" x14ac:dyDescent="0.25">
      <c r="A85" s="37" t="s">
        <v>62</v>
      </c>
      <c r="B85" s="37">
        <v>1020</v>
      </c>
      <c r="C85" s="26" t="str">
        <f>IFERROR(INDEX(Clients[Client_Name],MATCH(Table312[[#This Row],[Client_Code]],Clients[Client_Code],0)),"")</f>
        <v>ACONCAGUA FOODS</v>
      </c>
      <c r="D85" s="25">
        <v>8</v>
      </c>
      <c r="E85" s="25">
        <v>2</v>
      </c>
      <c r="F85" s="25" t="b">
        <f>IF(E85&gt;(VLOOKUP(D85,Months_Weeks!$A$2:$B$13,2,TRUE)),FALSE)</f>
        <v>0</v>
      </c>
      <c r="G85" s="63">
        <f>IF(Table312[[#This Row],[Facility]]="Buin",1.5%,0.25%)</f>
        <v>1.4999999999999999E-2</v>
      </c>
      <c r="H85" s="38"/>
      <c r="I85" s="38">
        <v>100</v>
      </c>
      <c r="J85" s="27">
        <f t="shared" si="6"/>
        <v>759</v>
      </c>
      <c r="K85" s="28">
        <f t="shared" si="7"/>
        <v>8</v>
      </c>
      <c r="L85" s="27">
        <f>IF(K85=0,0,IF(E85&gt;1,E85-1,VLOOKUP(K85,Months_Weeks!$A$1:$B$13,2,0)))</f>
        <v>1</v>
      </c>
      <c r="M85" s="29"/>
      <c r="N85" s="39"/>
      <c r="O85" s="39"/>
      <c r="P85" s="50">
        <f t="shared" si="8"/>
        <v>0</v>
      </c>
      <c r="Q85" s="28">
        <f t="shared" si="9"/>
        <v>8</v>
      </c>
      <c r="R85" s="28">
        <f>IF(Q85=0,0,IF(E85&gt;1,E85-1,VLOOKUP(Q85,Months_Weeks!$A$1:$B$13,2,0)))</f>
        <v>1</v>
      </c>
      <c r="S85" s="30"/>
      <c r="T85" s="39"/>
      <c r="U85" s="39"/>
      <c r="V85" s="50">
        <f t="shared" si="10"/>
        <v>0</v>
      </c>
      <c r="W85" s="28">
        <f t="shared" si="11"/>
        <v>8</v>
      </c>
      <c r="X85" s="28">
        <f>IF(W85=0,0,IF(E85&gt;1,E85-1,VLOOKUP(W85,Months_Weeks!$A$1:$B$13,2,0)))</f>
        <v>1</v>
      </c>
      <c r="Y85" s="30"/>
      <c r="Z85" s="39"/>
      <c r="AA85" s="31"/>
      <c r="AB85" s="39"/>
      <c r="AC85" s="31"/>
      <c r="AD85" s="40"/>
      <c r="AE85" s="31"/>
      <c r="AF85" s="40"/>
      <c r="AG85" s="31"/>
      <c r="AH85" s="40"/>
      <c r="AI85" s="31"/>
      <c r="AJ85" s="40"/>
    </row>
    <row r="86" spans="1:36" x14ac:dyDescent="0.25">
      <c r="A86" s="37" t="s">
        <v>62</v>
      </c>
      <c r="B86" s="37">
        <v>1020</v>
      </c>
      <c r="C86" s="26" t="str">
        <f>IFERROR(INDEX(Clients[Client_Name],MATCH(Table312[[#This Row],[Client_Code]],Clients[Client_Code],0)),"")</f>
        <v>ACONCAGUA FOODS</v>
      </c>
      <c r="D86" s="25">
        <v>8</v>
      </c>
      <c r="E86" s="25">
        <v>3</v>
      </c>
      <c r="F86" s="25" t="b">
        <f>IF(E86&gt;(VLOOKUP(D86,Months_Weeks!$A$2:$B$13,2,TRUE)),FALSE)</f>
        <v>0</v>
      </c>
      <c r="G86" s="63">
        <f>IF(Table312[[#This Row],[Facility]]="Buin",1.5%,0.25%)</f>
        <v>1.4999999999999999E-2</v>
      </c>
      <c r="H86" s="38"/>
      <c r="I86" s="38">
        <v>100</v>
      </c>
      <c r="J86" s="27">
        <f t="shared" si="6"/>
        <v>659</v>
      </c>
      <c r="K86" s="28">
        <f t="shared" si="7"/>
        <v>8</v>
      </c>
      <c r="L86" s="27">
        <f>IF(K86=0,0,IF(E86&gt;1,E86-1,VLOOKUP(K86,Months_Weeks!$A$1:$B$13,2,0)))</f>
        <v>2</v>
      </c>
      <c r="M86" s="29"/>
      <c r="N86" s="39"/>
      <c r="O86" s="39"/>
      <c r="P86" s="50">
        <f t="shared" si="8"/>
        <v>0</v>
      </c>
      <c r="Q86" s="28">
        <f t="shared" si="9"/>
        <v>8</v>
      </c>
      <c r="R86" s="28">
        <f>IF(Q86=0,0,IF(E86&gt;1,E86-1,VLOOKUP(Q86,Months_Weeks!$A$1:$B$13,2,0)))</f>
        <v>2</v>
      </c>
      <c r="S86" s="30"/>
      <c r="T86" s="39"/>
      <c r="U86" s="39"/>
      <c r="V86" s="50">
        <f t="shared" si="10"/>
        <v>0</v>
      </c>
      <c r="W86" s="28">
        <f t="shared" si="11"/>
        <v>8</v>
      </c>
      <c r="X86" s="28">
        <f>IF(W86=0,0,IF(E86&gt;1,E86-1,VLOOKUP(W86,Months_Weeks!$A$1:$B$13,2,0)))</f>
        <v>2</v>
      </c>
      <c r="Y86" s="30"/>
      <c r="Z86" s="39"/>
      <c r="AA86" s="31"/>
      <c r="AB86" s="39"/>
      <c r="AC86" s="31"/>
      <c r="AD86" s="40"/>
      <c r="AE86" s="31"/>
      <c r="AF86" s="40"/>
      <c r="AG86" s="31"/>
      <c r="AH86" s="40"/>
      <c r="AI86" s="31"/>
      <c r="AJ86" s="40"/>
    </row>
    <row r="87" spans="1:36" x14ac:dyDescent="0.25">
      <c r="A87" s="37" t="s">
        <v>62</v>
      </c>
      <c r="B87" s="37">
        <v>1020</v>
      </c>
      <c r="C87" s="26" t="str">
        <f>IFERROR(INDEX(Clients[Client_Name],MATCH(Table312[[#This Row],[Client_Code]],Clients[Client_Code],0)),"")</f>
        <v>ACONCAGUA FOODS</v>
      </c>
      <c r="D87" s="25">
        <v>8</v>
      </c>
      <c r="E87" s="25">
        <v>4</v>
      </c>
      <c r="F87" s="25" t="b">
        <f>IF(E87&gt;(VLOOKUP(D87,Months_Weeks!$A$2:$B$13,2,TRUE)),FALSE)</f>
        <v>0</v>
      </c>
      <c r="G87" s="63">
        <f>IF(Table312[[#This Row],[Facility]]="Buin",1.5%,0.25%)</f>
        <v>1.4999999999999999E-2</v>
      </c>
      <c r="H87" s="38"/>
      <c r="I87" s="38">
        <v>100</v>
      </c>
      <c r="J87" s="27">
        <f t="shared" si="6"/>
        <v>559</v>
      </c>
      <c r="K87" s="28">
        <f t="shared" si="7"/>
        <v>8</v>
      </c>
      <c r="L87" s="27">
        <f>IF(K87=0,0,IF(E87&gt;1,E87-1,VLOOKUP(K87,Months_Weeks!$A$1:$B$13,2,0)))</f>
        <v>3</v>
      </c>
      <c r="M87" s="29"/>
      <c r="N87" s="39"/>
      <c r="O87" s="39"/>
      <c r="P87" s="50">
        <f t="shared" si="8"/>
        <v>0</v>
      </c>
      <c r="Q87" s="28">
        <f t="shared" si="9"/>
        <v>8</v>
      </c>
      <c r="R87" s="28">
        <f>IF(Q87=0,0,IF(E87&gt;1,E87-1,VLOOKUP(Q87,Months_Weeks!$A$1:$B$13,2,0)))</f>
        <v>3</v>
      </c>
      <c r="S87" s="30"/>
      <c r="T87" s="39"/>
      <c r="U87" s="39"/>
      <c r="V87" s="50">
        <f t="shared" si="10"/>
        <v>0</v>
      </c>
      <c r="W87" s="28">
        <f t="shared" si="11"/>
        <v>8</v>
      </c>
      <c r="X87" s="28">
        <f>IF(W87=0,0,IF(E87&gt;1,E87-1,VLOOKUP(W87,Months_Weeks!$A$1:$B$13,2,0)))</f>
        <v>3</v>
      </c>
      <c r="Y87" s="30"/>
      <c r="Z87" s="39"/>
      <c r="AA87" s="31"/>
      <c r="AB87" s="39"/>
      <c r="AC87" s="31"/>
      <c r="AD87" s="40"/>
      <c r="AE87" s="31"/>
      <c r="AF87" s="40"/>
      <c r="AG87" s="31"/>
      <c r="AH87" s="40"/>
      <c r="AI87" s="31"/>
      <c r="AJ87" s="40"/>
    </row>
    <row r="88" spans="1:36" x14ac:dyDescent="0.25">
      <c r="A88" s="37" t="s">
        <v>62</v>
      </c>
      <c r="B88" s="37">
        <v>1020</v>
      </c>
      <c r="C88" s="26" t="str">
        <f>IFERROR(INDEX(Clients[Client_Name],MATCH(Table312[[#This Row],[Client_Code]],Clients[Client_Code],0)),"")</f>
        <v>ACONCAGUA FOODS</v>
      </c>
      <c r="D88" s="25">
        <v>9</v>
      </c>
      <c r="E88" s="25">
        <v>1</v>
      </c>
      <c r="F88" s="25" t="b">
        <f>IF(E88&gt;(VLOOKUP(D88,Months_Weeks!$A$2:$B$13,2,TRUE)),FALSE)</f>
        <v>0</v>
      </c>
      <c r="G88" s="63">
        <f>IF(Table312[[#This Row],[Facility]]="Buin",1.5%,0.25%)</f>
        <v>1.4999999999999999E-2</v>
      </c>
      <c r="H88" s="38"/>
      <c r="I88" s="38">
        <v>100</v>
      </c>
      <c r="J88" s="27">
        <f t="shared" si="6"/>
        <v>459</v>
      </c>
      <c r="K88" s="28">
        <f t="shared" si="7"/>
        <v>8</v>
      </c>
      <c r="L88" s="27">
        <f>IF(K88=0,0,IF(E88&gt;1,E88-1,VLOOKUP(K88,Months_Weeks!$A$1:$B$13,2,0)))</f>
        <v>4</v>
      </c>
      <c r="M88" s="29"/>
      <c r="N88" s="39"/>
      <c r="O88" s="39"/>
      <c r="P88" s="50">
        <f t="shared" si="8"/>
        <v>0</v>
      </c>
      <c r="Q88" s="28">
        <f t="shared" si="9"/>
        <v>8</v>
      </c>
      <c r="R88" s="28">
        <f>IF(Q88=0,0,IF(E88&gt;1,E88-1,VLOOKUP(Q88,Months_Weeks!$A$1:$B$13,2,0)))</f>
        <v>4</v>
      </c>
      <c r="S88" s="30"/>
      <c r="T88" s="39"/>
      <c r="U88" s="39"/>
      <c r="V88" s="50">
        <f t="shared" si="10"/>
        <v>0</v>
      </c>
      <c r="W88" s="28">
        <f t="shared" si="11"/>
        <v>8</v>
      </c>
      <c r="X88" s="28">
        <f>IF(W88=0,0,IF(E88&gt;1,E88-1,VLOOKUP(W88,Months_Weeks!$A$1:$B$13,2,0)))</f>
        <v>4</v>
      </c>
      <c r="Y88" s="30"/>
      <c r="Z88" s="39"/>
      <c r="AA88" s="31"/>
      <c r="AB88" s="39"/>
      <c r="AC88" s="31"/>
      <c r="AD88" s="40"/>
      <c r="AE88" s="31"/>
      <c r="AF88" s="40"/>
      <c r="AG88" s="31"/>
      <c r="AH88" s="40"/>
      <c r="AI88" s="31"/>
      <c r="AJ88" s="40"/>
    </row>
    <row r="89" spans="1:36" x14ac:dyDescent="0.25">
      <c r="A89" s="37" t="s">
        <v>62</v>
      </c>
      <c r="B89" s="37">
        <v>1020</v>
      </c>
      <c r="C89" s="26" t="str">
        <f>IFERROR(INDEX(Clients[Client_Name],MATCH(Table312[[#This Row],[Client_Code]],Clients[Client_Code],0)),"")</f>
        <v>ACONCAGUA FOODS</v>
      </c>
      <c r="D89" s="25">
        <v>9</v>
      </c>
      <c r="E89" s="25">
        <v>2</v>
      </c>
      <c r="F89" s="25" t="b">
        <f>IF(E89&gt;(VLOOKUP(D89,Months_Weeks!$A$2:$B$13,2,TRUE)),FALSE)</f>
        <v>0</v>
      </c>
      <c r="G89" s="63">
        <f>IF(Table312[[#This Row],[Facility]]="Buin",1.5%,0.25%)</f>
        <v>1.4999999999999999E-2</v>
      </c>
      <c r="H89" s="38"/>
      <c r="I89" s="38">
        <v>100</v>
      </c>
      <c r="J89" s="27">
        <f t="shared" si="6"/>
        <v>359</v>
      </c>
      <c r="K89" s="28">
        <f t="shared" si="7"/>
        <v>9</v>
      </c>
      <c r="L89" s="27">
        <f>IF(K89=0,0,IF(E89&gt;1,E89-1,VLOOKUP(K89,Months_Weeks!$A$1:$B$13,2,0)))</f>
        <v>1</v>
      </c>
      <c r="M89" s="29"/>
      <c r="N89" s="39"/>
      <c r="O89" s="39"/>
      <c r="P89" s="50">
        <f t="shared" si="8"/>
        <v>0</v>
      </c>
      <c r="Q89" s="28">
        <f t="shared" si="9"/>
        <v>9</v>
      </c>
      <c r="R89" s="28">
        <f>IF(Q89=0,0,IF(E89&gt;1,E89-1,VLOOKUP(Q89,Months_Weeks!$A$1:$B$13,2,0)))</f>
        <v>1</v>
      </c>
      <c r="S89" s="30"/>
      <c r="T89" s="39"/>
      <c r="U89" s="39"/>
      <c r="V89" s="50">
        <f t="shared" si="10"/>
        <v>0</v>
      </c>
      <c r="W89" s="28">
        <f t="shared" si="11"/>
        <v>9</v>
      </c>
      <c r="X89" s="28">
        <f>IF(W89=0,0,IF(E89&gt;1,E89-1,VLOOKUP(W89,Months_Weeks!$A$1:$B$13,2,0)))</f>
        <v>1</v>
      </c>
      <c r="Y89" s="30"/>
      <c r="Z89" s="39"/>
      <c r="AA89" s="31"/>
      <c r="AB89" s="39"/>
      <c r="AC89" s="31"/>
      <c r="AD89" s="40"/>
      <c r="AE89" s="31"/>
      <c r="AF89" s="40"/>
      <c r="AG89" s="31"/>
      <c r="AH89" s="40"/>
      <c r="AI89" s="31"/>
      <c r="AJ89" s="40"/>
    </row>
    <row r="90" spans="1:36" x14ac:dyDescent="0.25">
      <c r="A90" s="37" t="s">
        <v>62</v>
      </c>
      <c r="B90" s="37">
        <v>1020</v>
      </c>
      <c r="C90" s="26" t="str">
        <f>IFERROR(INDEX(Clients[Client_Name],MATCH(Table312[[#This Row],[Client_Code]],Clients[Client_Code],0)),"")</f>
        <v>ACONCAGUA FOODS</v>
      </c>
      <c r="D90" s="25">
        <v>9</v>
      </c>
      <c r="E90" s="25">
        <v>3</v>
      </c>
      <c r="F90" s="25" t="b">
        <f>IF(E90&gt;(VLOOKUP(D90,Months_Weeks!$A$2:$B$13,2,TRUE)),FALSE)</f>
        <v>0</v>
      </c>
      <c r="G90" s="63">
        <f>IF(Table312[[#This Row],[Facility]]="Buin",1.5%,0.25%)</f>
        <v>1.4999999999999999E-2</v>
      </c>
      <c r="H90" s="38"/>
      <c r="I90" s="38">
        <v>25</v>
      </c>
      <c r="J90" s="27">
        <f t="shared" si="6"/>
        <v>334</v>
      </c>
      <c r="K90" s="28">
        <f t="shared" si="7"/>
        <v>9</v>
      </c>
      <c r="L90" s="27">
        <f>IF(K90=0,0,IF(E90&gt;1,E90-1,VLOOKUP(K90,Months_Weeks!$A$1:$B$13,2,0)))</f>
        <v>2</v>
      </c>
      <c r="M90" s="29"/>
      <c r="N90" s="39"/>
      <c r="O90" s="39"/>
      <c r="P90" s="50">
        <f t="shared" si="8"/>
        <v>0</v>
      </c>
      <c r="Q90" s="28">
        <f t="shared" si="9"/>
        <v>9</v>
      </c>
      <c r="R90" s="28">
        <f>IF(Q90=0,0,IF(E90&gt;1,E90-1,VLOOKUP(Q90,Months_Weeks!$A$1:$B$13,2,0)))</f>
        <v>2</v>
      </c>
      <c r="S90" s="30"/>
      <c r="T90" s="39"/>
      <c r="U90" s="39"/>
      <c r="V90" s="50">
        <f t="shared" si="10"/>
        <v>0</v>
      </c>
      <c r="W90" s="28">
        <f t="shared" si="11"/>
        <v>9</v>
      </c>
      <c r="X90" s="28">
        <f>IF(W90=0,0,IF(E90&gt;1,E90-1,VLOOKUP(W90,Months_Weeks!$A$1:$B$13,2,0)))</f>
        <v>2</v>
      </c>
      <c r="Y90" s="30"/>
      <c r="Z90" s="39"/>
      <c r="AA90" s="31"/>
      <c r="AB90" s="39"/>
      <c r="AC90" s="31"/>
      <c r="AD90" s="40"/>
      <c r="AE90" s="31"/>
      <c r="AF90" s="40"/>
      <c r="AG90" s="31"/>
      <c r="AH90" s="40"/>
      <c r="AI90" s="31"/>
      <c r="AJ90" s="40"/>
    </row>
    <row r="91" spans="1:36" x14ac:dyDescent="0.25">
      <c r="A91" s="37" t="s">
        <v>62</v>
      </c>
      <c r="B91" s="37">
        <v>1020</v>
      </c>
      <c r="C91" s="26" t="str">
        <f>IFERROR(INDEX(Clients[Client_Name],MATCH(Table312[[#This Row],[Client_Code]],Clients[Client_Code],0)),"")</f>
        <v>ACONCAGUA FOODS</v>
      </c>
      <c r="D91" s="25">
        <v>9</v>
      </c>
      <c r="E91" s="25">
        <v>4</v>
      </c>
      <c r="F91" s="25" t="b">
        <f>IF(E91&gt;(VLOOKUP(D91,Months_Weeks!$A$2:$B$13,2,TRUE)),FALSE)</f>
        <v>0</v>
      </c>
      <c r="G91" s="63">
        <f>IF(Table312[[#This Row],[Facility]]="Buin",1.5%,0.25%)</f>
        <v>1.4999999999999999E-2</v>
      </c>
      <c r="H91" s="38"/>
      <c r="I91" s="38">
        <v>25</v>
      </c>
      <c r="J91" s="27">
        <f t="shared" si="6"/>
        <v>309</v>
      </c>
      <c r="K91" s="28">
        <f t="shared" si="7"/>
        <v>9</v>
      </c>
      <c r="L91" s="27">
        <f>IF(K91=0,0,IF(E91&gt;1,E91-1,VLOOKUP(K91,Months_Weeks!$A$1:$B$13,2,0)))</f>
        <v>3</v>
      </c>
      <c r="M91" s="29"/>
      <c r="N91" s="39"/>
      <c r="O91" s="39"/>
      <c r="P91" s="50">
        <f t="shared" si="8"/>
        <v>0</v>
      </c>
      <c r="Q91" s="28">
        <f t="shared" si="9"/>
        <v>9</v>
      </c>
      <c r="R91" s="28">
        <f>IF(Q91=0,0,IF(E91&gt;1,E91-1,VLOOKUP(Q91,Months_Weeks!$A$1:$B$13,2,0)))</f>
        <v>3</v>
      </c>
      <c r="S91" s="30"/>
      <c r="T91" s="39"/>
      <c r="U91" s="39"/>
      <c r="V91" s="50">
        <f t="shared" si="10"/>
        <v>0</v>
      </c>
      <c r="W91" s="28">
        <f t="shared" si="11"/>
        <v>9</v>
      </c>
      <c r="X91" s="28">
        <f>IF(W91=0,0,IF(E91&gt;1,E91-1,VLOOKUP(W91,Months_Weeks!$A$1:$B$13,2,0)))</f>
        <v>3</v>
      </c>
      <c r="Y91" s="30"/>
      <c r="Z91" s="39"/>
      <c r="AA91" s="31"/>
      <c r="AB91" s="39"/>
      <c r="AC91" s="31"/>
      <c r="AD91" s="40"/>
      <c r="AE91" s="31"/>
      <c r="AF91" s="40"/>
      <c r="AG91" s="31"/>
      <c r="AH91" s="40"/>
      <c r="AI91" s="31"/>
      <c r="AJ91" s="40"/>
    </row>
    <row r="92" spans="1:36" x14ac:dyDescent="0.25">
      <c r="A92" s="37" t="s">
        <v>62</v>
      </c>
      <c r="B92" s="37">
        <v>1020</v>
      </c>
      <c r="C92" s="26" t="str">
        <f>IFERROR(INDEX(Clients[Client_Name],MATCH(Table312[[#This Row],[Client_Code]],Clients[Client_Code],0)),"")</f>
        <v>ACONCAGUA FOODS</v>
      </c>
      <c r="D92" s="25">
        <v>9</v>
      </c>
      <c r="E92" s="25">
        <v>5</v>
      </c>
      <c r="F92" s="25" t="b">
        <f>IF(E92&gt;(VLOOKUP(D92,Months_Weeks!$A$2:$B$13,2,TRUE)),FALSE)</f>
        <v>0</v>
      </c>
      <c r="G92" s="63">
        <f>IF(Table312[[#This Row],[Facility]]="Buin",1.5%,0.25%)</f>
        <v>1.4999999999999999E-2</v>
      </c>
      <c r="H92" s="38"/>
      <c r="I92" s="38">
        <v>25</v>
      </c>
      <c r="J92" s="27">
        <f t="shared" si="6"/>
        <v>284</v>
      </c>
      <c r="K92" s="28">
        <f t="shared" si="7"/>
        <v>9</v>
      </c>
      <c r="L92" s="27">
        <f>IF(K92=0,0,IF(E92&gt;1,E92-1,VLOOKUP(K92,Months_Weeks!$A$1:$B$13,2,0)))</f>
        <v>4</v>
      </c>
      <c r="M92" s="29"/>
      <c r="N92" s="39"/>
      <c r="O92" s="39"/>
      <c r="P92" s="50">
        <f t="shared" si="8"/>
        <v>0</v>
      </c>
      <c r="Q92" s="28">
        <f t="shared" si="9"/>
        <v>9</v>
      </c>
      <c r="R92" s="28">
        <f>IF(Q92=0,0,IF(E92&gt;1,E92-1,VLOOKUP(Q92,Months_Weeks!$A$1:$B$13,2,0)))</f>
        <v>4</v>
      </c>
      <c r="S92" s="30"/>
      <c r="T92" s="39"/>
      <c r="U92" s="39"/>
      <c r="V92" s="50">
        <f t="shared" si="10"/>
        <v>0</v>
      </c>
      <c r="W92" s="28">
        <f t="shared" si="11"/>
        <v>9</v>
      </c>
      <c r="X92" s="28">
        <f>IF(W92=0,0,IF(E92&gt;1,E92-1,VLOOKUP(W92,Months_Weeks!$A$1:$B$13,2,0)))</f>
        <v>4</v>
      </c>
      <c r="Y92" s="30"/>
      <c r="Z92" s="39"/>
      <c r="AA92" s="31"/>
      <c r="AB92" s="39"/>
      <c r="AC92" s="31"/>
      <c r="AD92" s="40"/>
      <c r="AE92" s="31"/>
      <c r="AF92" s="40"/>
      <c r="AG92" s="31"/>
      <c r="AH92" s="40"/>
      <c r="AI92" s="31"/>
      <c r="AJ92" s="40"/>
    </row>
    <row r="93" spans="1:36" x14ac:dyDescent="0.25">
      <c r="A93" s="37" t="s">
        <v>62</v>
      </c>
      <c r="B93" s="37">
        <v>1020</v>
      </c>
      <c r="C93" s="26" t="str">
        <f>IFERROR(INDEX(Clients[Client_Name],MATCH(Table312[[#This Row],[Client_Code]],Clients[Client_Code],0)),"")</f>
        <v>ACONCAGUA FOODS</v>
      </c>
      <c r="D93" s="25">
        <v>10</v>
      </c>
      <c r="E93" s="25">
        <v>1</v>
      </c>
      <c r="F93" s="25" t="b">
        <f>IF(E93&gt;(VLOOKUP(D93,Months_Weeks!$A$2:$B$13,2,TRUE)),FALSE)</f>
        <v>0</v>
      </c>
      <c r="G93" s="63">
        <f>IF(Table312[[#This Row],[Facility]]="Buin",1.5%,0.25%)</f>
        <v>1.4999999999999999E-2</v>
      </c>
      <c r="H93" s="38"/>
      <c r="I93" s="38">
        <v>25</v>
      </c>
      <c r="J93" s="27">
        <f t="shared" si="6"/>
        <v>259</v>
      </c>
      <c r="K93" s="28">
        <f t="shared" si="7"/>
        <v>9</v>
      </c>
      <c r="L93" s="27">
        <f>IF(K93=0,0,IF(E93&gt;1,E93-1,VLOOKUP(K93,Months_Weeks!$A$1:$B$13,2,0)))</f>
        <v>5</v>
      </c>
      <c r="M93" s="29"/>
      <c r="N93" s="39"/>
      <c r="O93" s="39"/>
      <c r="P93" s="50">
        <f t="shared" si="8"/>
        <v>0</v>
      </c>
      <c r="Q93" s="28">
        <f t="shared" si="9"/>
        <v>9</v>
      </c>
      <c r="R93" s="28">
        <f>IF(Q93=0,0,IF(E93&gt;1,E93-1,VLOOKUP(Q93,Months_Weeks!$A$1:$B$13,2,0)))</f>
        <v>5</v>
      </c>
      <c r="S93" s="30"/>
      <c r="T93" s="39"/>
      <c r="U93" s="39"/>
      <c r="V93" s="50">
        <f t="shared" si="10"/>
        <v>0</v>
      </c>
      <c r="W93" s="28">
        <f t="shared" si="11"/>
        <v>9</v>
      </c>
      <c r="X93" s="28">
        <f>IF(W93=0,0,IF(E93&gt;1,E93-1,VLOOKUP(W93,Months_Weeks!$A$1:$B$13,2,0)))</f>
        <v>5</v>
      </c>
      <c r="Y93" s="30"/>
      <c r="Z93" s="39"/>
      <c r="AA93" s="31"/>
      <c r="AB93" s="39"/>
      <c r="AC93" s="31"/>
      <c r="AD93" s="40"/>
      <c r="AE93" s="31"/>
      <c r="AF93" s="40"/>
      <c r="AG93" s="31"/>
      <c r="AH93" s="40"/>
      <c r="AI93" s="31"/>
      <c r="AJ93" s="40"/>
    </row>
    <row r="94" spans="1:36" x14ac:dyDescent="0.25">
      <c r="A94" s="37" t="s">
        <v>62</v>
      </c>
      <c r="B94" s="37">
        <v>1020</v>
      </c>
      <c r="C94" s="26" t="str">
        <f>IFERROR(INDEX(Clients[Client_Name],MATCH(Table312[[#This Row],[Client_Code]],Clients[Client_Code],0)),"")</f>
        <v>ACONCAGUA FOODS</v>
      </c>
      <c r="D94" s="25">
        <v>10</v>
      </c>
      <c r="E94" s="25">
        <v>2</v>
      </c>
      <c r="F94" s="25" t="b">
        <f>IF(E94&gt;(VLOOKUP(D94,Months_Weeks!$A$2:$B$13,2,TRUE)),FALSE)</f>
        <v>0</v>
      </c>
      <c r="G94" s="63">
        <f>IF(Table312[[#This Row],[Facility]]="Buin",1.5%,0.25%)</f>
        <v>1.4999999999999999E-2</v>
      </c>
      <c r="H94" s="38"/>
      <c r="I94" s="38">
        <v>25</v>
      </c>
      <c r="J94" s="27">
        <f t="shared" si="6"/>
        <v>234</v>
      </c>
      <c r="K94" s="28">
        <f t="shared" si="7"/>
        <v>10</v>
      </c>
      <c r="L94" s="27">
        <f>IF(K94=0,0,IF(E94&gt;1,E94-1,VLOOKUP(K94,Months_Weeks!$A$1:$B$13,2,0)))</f>
        <v>1</v>
      </c>
      <c r="M94" s="29"/>
      <c r="N94" s="39"/>
      <c r="O94" s="39"/>
      <c r="P94" s="50">
        <f t="shared" si="8"/>
        <v>0</v>
      </c>
      <c r="Q94" s="28">
        <f t="shared" si="9"/>
        <v>10</v>
      </c>
      <c r="R94" s="28">
        <f>IF(Q94=0,0,IF(E94&gt;1,E94-1,VLOOKUP(Q94,Months_Weeks!$A$1:$B$13,2,0)))</f>
        <v>1</v>
      </c>
      <c r="S94" s="30"/>
      <c r="T94" s="39"/>
      <c r="U94" s="39"/>
      <c r="V94" s="50">
        <f t="shared" si="10"/>
        <v>0</v>
      </c>
      <c r="W94" s="28">
        <f t="shared" si="11"/>
        <v>10</v>
      </c>
      <c r="X94" s="28">
        <f>IF(W94=0,0,IF(E94&gt;1,E94-1,VLOOKUP(W94,Months_Weeks!$A$1:$B$13,2,0)))</f>
        <v>1</v>
      </c>
      <c r="Y94" s="30"/>
      <c r="Z94" s="39"/>
      <c r="AA94" s="31"/>
      <c r="AB94" s="39"/>
      <c r="AC94" s="31"/>
      <c r="AD94" s="40"/>
      <c r="AE94" s="31"/>
      <c r="AF94" s="40"/>
      <c r="AG94" s="31"/>
      <c r="AH94" s="40"/>
      <c r="AI94" s="31"/>
      <c r="AJ94" s="40"/>
    </row>
    <row r="95" spans="1:36" x14ac:dyDescent="0.25">
      <c r="A95" s="37" t="s">
        <v>62</v>
      </c>
      <c r="B95" s="37">
        <v>1020</v>
      </c>
      <c r="C95" s="26" t="str">
        <f>IFERROR(INDEX(Clients[Client_Name],MATCH(Table312[[#This Row],[Client_Code]],Clients[Client_Code],0)),"")</f>
        <v>ACONCAGUA FOODS</v>
      </c>
      <c r="D95" s="25">
        <v>10</v>
      </c>
      <c r="E95" s="25">
        <v>3</v>
      </c>
      <c r="F95" s="25" t="b">
        <f>IF(E95&gt;(VLOOKUP(D95,Months_Weeks!$A$2:$B$13,2,TRUE)),FALSE)</f>
        <v>0</v>
      </c>
      <c r="G95" s="63">
        <f>IF(Table312[[#This Row],[Facility]]="Buin",1.5%,0.25%)</f>
        <v>1.4999999999999999E-2</v>
      </c>
      <c r="H95" s="38"/>
      <c r="I95" s="38">
        <v>25</v>
      </c>
      <c r="J95" s="27">
        <f t="shared" si="6"/>
        <v>209</v>
      </c>
      <c r="K95" s="28">
        <f t="shared" si="7"/>
        <v>10</v>
      </c>
      <c r="L95" s="27">
        <f>IF(K95=0,0,IF(E95&gt;1,E95-1,VLOOKUP(K95,Months_Weeks!$A$1:$B$13,2,0)))</f>
        <v>2</v>
      </c>
      <c r="M95" s="29"/>
      <c r="N95" s="39"/>
      <c r="O95" s="39"/>
      <c r="P95" s="50">
        <f t="shared" si="8"/>
        <v>0</v>
      </c>
      <c r="Q95" s="28">
        <f t="shared" si="9"/>
        <v>10</v>
      </c>
      <c r="R95" s="28">
        <f>IF(Q95=0,0,IF(E95&gt;1,E95-1,VLOOKUP(Q95,Months_Weeks!$A$1:$B$13,2,0)))</f>
        <v>2</v>
      </c>
      <c r="S95" s="30"/>
      <c r="T95" s="39"/>
      <c r="U95" s="39"/>
      <c r="V95" s="50">
        <f t="shared" si="10"/>
        <v>0</v>
      </c>
      <c r="W95" s="28">
        <f t="shared" si="11"/>
        <v>10</v>
      </c>
      <c r="X95" s="28">
        <f>IF(W95=0,0,IF(E95&gt;1,E95-1,VLOOKUP(W95,Months_Weeks!$A$1:$B$13,2,0)))</f>
        <v>2</v>
      </c>
      <c r="Y95" s="30"/>
      <c r="Z95" s="39"/>
      <c r="AA95" s="31"/>
      <c r="AB95" s="39"/>
      <c r="AC95" s="31"/>
      <c r="AD95" s="40"/>
      <c r="AE95" s="31"/>
      <c r="AF95" s="40"/>
      <c r="AG95" s="31"/>
      <c r="AH95" s="40"/>
      <c r="AI95" s="31"/>
      <c r="AJ95" s="40"/>
    </row>
    <row r="96" spans="1:36" x14ac:dyDescent="0.25">
      <c r="A96" s="37" t="s">
        <v>62</v>
      </c>
      <c r="B96" s="37">
        <v>1020</v>
      </c>
      <c r="C96" s="26" t="str">
        <f>IFERROR(INDEX(Clients[Client_Name],MATCH(Table312[[#This Row],[Client_Code]],Clients[Client_Code],0)),"")</f>
        <v>ACONCAGUA FOODS</v>
      </c>
      <c r="D96" s="25">
        <v>10</v>
      </c>
      <c r="E96" s="25">
        <v>4</v>
      </c>
      <c r="F96" s="25" t="b">
        <f>IF(E96&gt;(VLOOKUP(D96,Months_Weeks!$A$2:$B$13,2,TRUE)),FALSE)</f>
        <v>0</v>
      </c>
      <c r="G96" s="63">
        <f>IF(Table312[[#This Row],[Facility]]="Buin",1.5%,0.25%)</f>
        <v>1.4999999999999999E-2</v>
      </c>
      <c r="H96" s="38"/>
      <c r="I96" s="38">
        <v>25</v>
      </c>
      <c r="J96" s="27">
        <f t="shared" si="6"/>
        <v>184</v>
      </c>
      <c r="K96" s="28">
        <f t="shared" si="7"/>
        <v>10</v>
      </c>
      <c r="L96" s="27">
        <f>IF(K96=0,0,IF(E96&gt;1,E96-1,VLOOKUP(K96,Months_Weeks!$A$1:$B$13,2,0)))</f>
        <v>3</v>
      </c>
      <c r="M96" s="29"/>
      <c r="N96" s="39"/>
      <c r="O96" s="39"/>
      <c r="P96" s="50">
        <f t="shared" si="8"/>
        <v>0</v>
      </c>
      <c r="Q96" s="28">
        <f t="shared" si="9"/>
        <v>10</v>
      </c>
      <c r="R96" s="28">
        <f>IF(Q96=0,0,IF(E96&gt;1,E96-1,VLOOKUP(Q96,Months_Weeks!$A$1:$B$13,2,0)))</f>
        <v>3</v>
      </c>
      <c r="S96" s="30"/>
      <c r="T96" s="39"/>
      <c r="U96" s="39"/>
      <c r="V96" s="50">
        <f t="shared" si="10"/>
        <v>0</v>
      </c>
      <c r="W96" s="28">
        <f t="shared" si="11"/>
        <v>10</v>
      </c>
      <c r="X96" s="28">
        <f>IF(W96=0,0,IF(E96&gt;1,E96-1,VLOOKUP(W96,Months_Weeks!$A$1:$B$13,2,0)))</f>
        <v>3</v>
      </c>
      <c r="Y96" s="30"/>
      <c r="Z96" s="39"/>
      <c r="AA96" s="31"/>
      <c r="AB96" s="39"/>
      <c r="AC96" s="31"/>
      <c r="AD96" s="40"/>
      <c r="AE96" s="31"/>
      <c r="AF96" s="40"/>
      <c r="AG96" s="31"/>
      <c r="AH96" s="40"/>
      <c r="AI96" s="31"/>
      <c r="AJ96" s="40"/>
    </row>
    <row r="97" spans="1:36" x14ac:dyDescent="0.25">
      <c r="A97" s="37" t="s">
        <v>62</v>
      </c>
      <c r="B97" s="37">
        <v>1020</v>
      </c>
      <c r="C97" s="26" t="str">
        <f>IFERROR(INDEX(Clients[Client_Name],MATCH(Table312[[#This Row],[Client_Code]],Clients[Client_Code],0)),"")</f>
        <v>ACONCAGUA FOODS</v>
      </c>
      <c r="D97" s="25">
        <v>11</v>
      </c>
      <c r="E97" s="25">
        <v>1</v>
      </c>
      <c r="F97" s="25" t="b">
        <f>IF(E97&gt;(VLOOKUP(D97,Months_Weeks!$A$2:$B$13,2,TRUE)),FALSE)</f>
        <v>0</v>
      </c>
      <c r="G97" s="63">
        <f>IF(Table312[[#This Row],[Facility]]="Buin",1.5%,0.25%)</f>
        <v>1.4999999999999999E-2</v>
      </c>
      <c r="H97" s="38"/>
      <c r="I97" s="38">
        <v>25</v>
      </c>
      <c r="J97" s="27">
        <f t="shared" si="6"/>
        <v>159</v>
      </c>
      <c r="K97" s="28">
        <f t="shared" si="7"/>
        <v>10</v>
      </c>
      <c r="L97" s="27">
        <f>IF(K97=0,0,IF(E97&gt;1,E97-1,VLOOKUP(K97,Months_Weeks!$A$1:$B$13,2,0)))</f>
        <v>4</v>
      </c>
      <c r="M97" s="29"/>
      <c r="N97" s="39"/>
      <c r="O97" s="39"/>
      <c r="P97" s="50">
        <f t="shared" si="8"/>
        <v>0</v>
      </c>
      <c r="Q97" s="28">
        <f t="shared" si="9"/>
        <v>10</v>
      </c>
      <c r="R97" s="28">
        <f>IF(Q97=0,0,IF(E97&gt;1,E97-1,VLOOKUP(Q97,Months_Weeks!$A$1:$B$13,2,0)))</f>
        <v>4</v>
      </c>
      <c r="S97" s="30"/>
      <c r="T97" s="39"/>
      <c r="U97" s="39"/>
      <c r="V97" s="50">
        <f t="shared" si="10"/>
        <v>0</v>
      </c>
      <c r="W97" s="28">
        <f t="shared" si="11"/>
        <v>10</v>
      </c>
      <c r="X97" s="28">
        <f>IF(W97=0,0,IF(E97&gt;1,E97-1,VLOOKUP(W97,Months_Weeks!$A$1:$B$13,2,0)))</f>
        <v>4</v>
      </c>
      <c r="Y97" s="30"/>
      <c r="Z97" s="39"/>
      <c r="AA97" s="31"/>
      <c r="AB97" s="39"/>
      <c r="AC97" s="31"/>
      <c r="AD97" s="40"/>
      <c r="AE97" s="31"/>
      <c r="AF97" s="40"/>
      <c r="AG97" s="31"/>
      <c r="AH97" s="40"/>
      <c r="AI97" s="31"/>
      <c r="AJ97" s="40"/>
    </row>
    <row r="98" spans="1:36" x14ac:dyDescent="0.25">
      <c r="A98" s="37" t="s">
        <v>62</v>
      </c>
      <c r="B98" s="37">
        <v>1020</v>
      </c>
      <c r="C98" s="26" t="str">
        <f>IFERROR(INDEX(Clients[Client_Name],MATCH(Table312[[#This Row],[Client_Code]],Clients[Client_Code],0)),"")</f>
        <v>ACONCAGUA FOODS</v>
      </c>
      <c r="D98" s="25">
        <v>11</v>
      </c>
      <c r="E98" s="25">
        <v>2</v>
      </c>
      <c r="F98" s="25" t="b">
        <f>IF(E98&gt;(VLOOKUP(D98,Months_Weeks!$A$2:$B$13,2,TRUE)),FALSE)</f>
        <v>0</v>
      </c>
      <c r="G98" s="63">
        <f>IF(Table312[[#This Row],[Facility]]="Buin",1.5%,0.25%)</f>
        <v>1.4999999999999999E-2</v>
      </c>
      <c r="H98" s="38"/>
      <c r="I98" s="38">
        <v>25</v>
      </c>
      <c r="J98" s="27">
        <f t="shared" si="6"/>
        <v>134</v>
      </c>
      <c r="K98" s="28">
        <f t="shared" si="7"/>
        <v>11</v>
      </c>
      <c r="L98" s="27">
        <f>IF(K98=0,0,IF(E98&gt;1,E98-1,VLOOKUP(K98,Months_Weeks!$A$1:$B$13,2,0)))</f>
        <v>1</v>
      </c>
      <c r="M98" s="29"/>
      <c r="N98" s="39"/>
      <c r="O98" s="39"/>
      <c r="P98" s="50">
        <f t="shared" si="8"/>
        <v>0</v>
      </c>
      <c r="Q98" s="28">
        <f t="shared" si="9"/>
        <v>11</v>
      </c>
      <c r="R98" s="28">
        <f>IF(Q98=0,0,IF(E98&gt;1,E98-1,VLOOKUP(Q98,Months_Weeks!$A$1:$B$13,2,0)))</f>
        <v>1</v>
      </c>
      <c r="S98" s="30"/>
      <c r="T98" s="39"/>
      <c r="U98" s="39"/>
      <c r="V98" s="50">
        <f t="shared" si="10"/>
        <v>0</v>
      </c>
      <c r="W98" s="28">
        <f t="shared" si="11"/>
        <v>11</v>
      </c>
      <c r="X98" s="28">
        <f>IF(W98=0,0,IF(E98&gt;1,E98-1,VLOOKUP(W98,Months_Weeks!$A$1:$B$13,2,0)))</f>
        <v>1</v>
      </c>
      <c r="Y98" s="30"/>
      <c r="Z98" s="39"/>
      <c r="AA98" s="31"/>
      <c r="AB98" s="39"/>
      <c r="AC98" s="31"/>
      <c r="AD98" s="40"/>
      <c r="AE98" s="31"/>
      <c r="AF98" s="40"/>
      <c r="AG98" s="31"/>
      <c r="AH98" s="40"/>
      <c r="AI98" s="31"/>
      <c r="AJ98" s="40"/>
    </row>
    <row r="99" spans="1:36" x14ac:dyDescent="0.25">
      <c r="A99" s="37" t="s">
        <v>62</v>
      </c>
      <c r="B99" s="37">
        <v>1020</v>
      </c>
      <c r="C99" s="26" t="str">
        <f>IFERROR(INDEX(Clients[Client_Name],MATCH(Table312[[#This Row],[Client_Code]],Clients[Client_Code],0)),"")</f>
        <v>ACONCAGUA FOODS</v>
      </c>
      <c r="D99" s="25">
        <v>11</v>
      </c>
      <c r="E99" s="25">
        <v>3</v>
      </c>
      <c r="F99" s="25" t="b">
        <f>IF(E99&gt;(VLOOKUP(D99,Months_Weeks!$A$2:$B$13,2,TRUE)),FALSE)</f>
        <v>0</v>
      </c>
      <c r="G99" s="63">
        <f>IF(Table312[[#This Row],[Facility]]="Buin",1.5%,0.25%)</f>
        <v>1.4999999999999999E-2</v>
      </c>
      <c r="H99" s="38"/>
      <c r="I99" s="38">
        <v>25</v>
      </c>
      <c r="J99" s="27">
        <f t="shared" si="6"/>
        <v>109</v>
      </c>
      <c r="K99" s="28">
        <f t="shared" si="7"/>
        <v>11</v>
      </c>
      <c r="L99" s="27">
        <f>IF(K99=0,0,IF(E99&gt;1,E99-1,VLOOKUP(K99,Months_Weeks!$A$1:$B$13,2,0)))</f>
        <v>2</v>
      </c>
      <c r="M99" s="29"/>
      <c r="N99" s="39"/>
      <c r="O99" s="39"/>
      <c r="P99" s="50">
        <f t="shared" si="8"/>
        <v>0</v>
      </c>
      <c r="Q99" s="28">
        <f t="shared" si="9"/>
        <v>11</v>
      </c>
      <c r="R99" s="28">
        <f>IF(Q99=0,0,IF(E99&gt;1,E99-1,VLOOKUP(Q99,Months_Weeks!$A$1:$B$13,2,0)))</f>
        <v>2</v>
      </c>
      <c r="S99" s="30"/>
      <c r="T99" s="39"/>
      <c r="U99" s="39"/>
      <c r="V99" s="50">
        <f t="shared" si="10"/>
        <v>0</v>
      </c>
      <c r="W99" s="28">
        <f t="shared" si="11"/>
        <v>11</v>
      </c>
      <c r="X99" s="28">
        <f>IF(W99=0,0,IF(E99&gt;1,E99-1,VLOOKUP(W99,Months_Weeks!$A$1:$B$13,2,0)))</f>
        <v>2</v>
      </c>
      <c r="Y99" s="30"/>
      <c r="Z99" s="39"/>
      <c r="AA99" s="31"/>
      <c r="AB99" s="39"/>
      <c r="AC99" s="31"/>
      <c r="AD99" s="40"/>
      <c r="AE99" s="31"/>
      <c r="AF99" s="40"/>
      <c r="AG99" s="31"/>
      <c r="AH99" s="40"/>
      <c r="AI99" s="31"/>
      <c r="AJ99" s="40"/>
    </row>
    <row r="100" spans="1:36" x14ac:dyDescent="0.25">
      <c r="A100" s="37" t="s">
        <v>62</v>
      </c>
      <c r="B100" s="37">
        <v>1020</v>
      </c>
      <c r="C100" s="26" t="str">
        <f>IFERROR(INDEX(Clients[Client_Name],MATCH(Table312[[#This Row],[Client_Code]],Clients[Client_Code],0)),"")</f>
        <v>ACONCAGUA FOODS</v>
      </c>
      <c r="D100" s="25">
        <v>11</v>
      </c>
      <c r="E100" s="25">
        <v>4</v>
      </c>
      <c r="F100" s="25" t="b">
        <f>IF(E100&gt;(VLOOKUP(D100,Months_Weeks!$A$2:$B$13,2,TRUE)),FALSE)</f>
        <v>0</v>
      </c>
      <c r="G100" s="63">
        <f>IF(Table312[[#This Row],[Facility]]="Buin",1.5%,0.25%)</f>
        <v>1.4999999999999999E-2</v>
      </c>
      <c r="H100" s="38"/>
      <c r="I100" s="38">
        <v>25</v>
      </c>
      <c r="J100" s="27">
        <f t="shared" si="6"/>
        <v>84</v>
      </c>
      <c r="K100" s="28">
        <f t="shared" si="7"/>
        <v>11</v>
      </c>
      <c r="L100" s="27">
        <f>IF(K100=0,0,IF(E100&gt;1,E100-1,VLOOKUP(K100,Months_Weeks!$A$1:$B$13,2,0)))</f>
        <v>3</v>
      </c>
      <c r="M100" s="29"/>
      <c r="N100" s="39"/>
      <c r="O100" s="39"/>
      <c r="P100" s="50">
        <f t="shared" si="8"/>
        <v>0</v>
      </c>
      <c r="Q100" s="28">
        <f t="shared" si="9"/>
        <v>11</v>
      </c>
      <c r="R100" s="28">
        <f>IF(Q100=0,0,IF(E100&gt;1,E100-1,VLOOKUP(Q100,Months_Weeks!$A$1:$B$13,2,0)))</f>
        <v>3</v>
      </c>
      <c r="S100" s="30"/>
      <c r="T100" s="39"/>
      <c r="U100" s="39"/>
      <c r="V100" s="50">
        <f t="shared" si="10"/>
        <v>0</v>
      </c>
      <c r="W100" s="28">
        <f t="shared" si="11"/>
        <v>11</v>
      </c>
      <c r="X100" s="28">
        <f>IF(W100=0,0,IF(E100&gt;1,E100-1,VLOOKUP(W100,Months_Weeks!$A$1:$B$13,2,0)))</f>
        <v>3</v>
      </c>
      <c r="Y100" s="30"/>
      <c r="Z100" s="39"/>
      <c r="AA100" s="31"/>
      <c r="AB100" s="39"/>
      <c r="AC100" s="31"/>
      <c r="AD100" s="40"/>
      <c r="AE100" s="31"/>
      <c r="AF100" s="40"/>
      <c r="AG100" s="31"/>
      <c r="AH100" s="40"/>
      <c r="AI100" s="31"/>
      <c r="AJ100" s="40"/>
    </row>
    <row r="101" spans="1:36" x14ac:dyDescent="0.25">
      <c r="A101" s="37" t="s">
        <v>62</v>
      </c>
      <c r="B101" s="37">
        <v>1020</v>
      </c>
      <c r="C101" s="26" t="str">
        <f>IFERROR(INDEX(Clients[Client_Name],MATCH(Table312[[#This Row],[Client_Code]],Clients[Client_Code],0)),"")</f>
        <v>ACONCAGUA FOODS</v>
      </c>
      <c r="D101" s="25">
        <v>12</v>
      </c>
      <c r="E101" s="25">
        <v>1</v>
      </c>
      <c r="F101" s="25" t="b">
        <f>IF(E101&gt;(VLOOKUP(D101,Months_Weeks!$A$2:$B$13,2,TRUE)),FALSE)</f>
        <v>0</v>
      </c>
      <c r="G101" s="63">
        <f>IF(Table312[[#This Row],[Facility]]="Buin",1.5%,0.25%)</f>
        <v>1.4999999999999999E-2</v>
      </c>
      <c r="H101" s="38"/>
      <c r="I101" s="38">
        <v>25</v>
      </c>
      <c r="J101" s="27">
        <f t="shared" si="6"/>
        <v>59</v>
      </c>
      <c r="K101" s="28">
        <f t="shared" si="7"/>
        <v>11</v>
      </c>
      <c r="L101" s="27">
        <f>IF(K101=0,0,IF(E101&gt;1,E101-1,VLOOKUP(K101,Months_Weeks!$A$1:$B$13,2,0)))</f>
        <v>4</v>
      </c>
      <c r="M101" s="29"/>
      <c r="N101" s="39"/>
      <c r="O101" s="39"/>
      <c r="P101" s="50">
        <f t="shared" si="8"/>
        <v>0</v>
      </c>
      <c r="Q101" s="28">
        <f t="shared" si="9"/>
        <v>11</v>
      </c>
      <c r="R101" s="28">
        <f>IF(Q101=0,0,IF(E101&gt;1,E101-1,VLOOKUP(Q101,Months_Weeks!$A$1:$B$13,2,0)))</f>
        <v>4</v>
      </c>
      <c r="S101" s="30"/>
      <c r="T101" s="39"/>
      <c r="U101" s="39"/>
      <c r="V101" s="50">
        <f t="shared" si="10"/>
        <v>0</v>
      </c>
      <c r="W101" s="28">
        <f t="shared" si="11"/>
        <v>11</v>
      </c>
      <c r="X101" s="28">
        <f>IF(W101=0,0,IF(E101&gt;1,E101-1,VLOOKUP(W101,Months_Weeks!$A$1:$B$13,2,0)))</f>
        <v>4</v>
      </c>
      <c r="Y101" s="30"/>
      <c r="Z101" s="39"/>
      <c r="AA101" s="31"/>
      <c r="AB101" s="39"/>
      <c r="AC101" s="31"/>
      <c r="AD101" s="40"/>
      <c r="AE101" s="31"/>
      <c r="AF101" s="40"/>
      <c r="AG101" s="31"/>
      <c r="AH101" s="40"/>
      <c r="AI101" s="31"/>
      <c r="AJ101" s="40"/>
    </row>
    <row r="102" spans="1:36" x14ac:dyDescent="0.25">
      <c r="A102" s="37" t="s">
        <v>62</v>
      </c>
      <c r="B102" s="37">
        <v>1020</v>
      </c>
      <c r="C102" s="26" t="str">
        <f>IFERROR(INDEX(Clients[Client_Name],MATCH(Table312[[#This Row],[Client_Code]],Clients[Client_Code],0)),"")</f>
        <v>ACONCAGUA FOODS</v>
      </c>
      <c r="D102" s="25">
        <v>12</v>
      </c>
      <c r="E102" s="25">
        <v>2</v>
      </c>
      <c r="F102" s="25" t="b">
        <f>IF(E102&gt;(VLOOKUP(D102,Months_Weeks!$A$2:$B$13,2,TRUE)),FALSE)</f>
        <v>0</v>
      </c>
      <c r="G102" s="63">
        <f>IF(Table312[[#This Row],[Facility]]="Buin",1.5%,0.25%)</f>
        <v>1.4999999999999999E-2</v>
      </c>
      <c r="H102" s="38"/>
      <c r="I102" s="38">
        <v>12</v>
      </c>
      <c r="J102" s="27">
        <f t="shared" si="6"/>
        <v>47</v>
      </c>
      <c r="K102" s="28">
        <f t="shared" si="7"/>
        <v>12</v>
      </c>
      <c r="L102" s="27">
        <f>IF(K102=0,0,IF(E102&gt;1,E102-1,VLOOKUP(K102,Months_Weeks!$A$1:$B$13,2,0)))</f>
        <v>1</v>
      </c>
      <c r="M102" s="29"/>
      <c r="N102" s="39"/>
      <c r="O102" s="39"/>
      <c r="P102" s="50">
        <f t="shared" si="8"/>
        <v>0</v>
      </c>
      <c r="Q102" s="28">
        <f t="shared" si="9"/>
        <v>12</v>
      </c>
      <c r="R102" s="28">
        <f>IF(Q102=0,0,IF(E102&gt;1,E102-1,VLOOKUP(Q102,Months_Weeks!$A$1:$B$13,2,0)))</f>
        <v>1</v>
      </c>
      <c r="S102" s="30"/>
      <c r="T102" s="39"/>
      <c r="U102" s="39"/>
      <c r="V102" s="50">
        <f t="shared" si="10"/>
        <v>0</v>
      </c>
      <c r="W102" s="28">
        <f t="shared" si="11"/>
        <v>12</v>
      </c>
      <c r="X102" s="28">
        <f>IF(W102=0,0,IF(E102&gt;1,E102-1,VLOOKUP(W102,Months_Weeks!$A$1:$B$13,2,0)))</f>
        <v>1</v>
      </c>
      <c r="Y102" s="30"/>
      <c r="Z102" s="39"/>
      <c r="AA102" s="31"/>
      <c r="AB102" s="39"/>
      <c r="AC102" s="31"/>
      <c r="AD102" s="40"/>
      <c r="AE102" s="31"/>
      <c r="AF102" s="40"/>
      <c r="AG102" s="31"/>
      <c r="AH102" s="40"/>
      <c r="AI102" s="31"/>
      <c r="AJ102" s="40"/>
    </row>
    <row r="103" spans="1:36" x14ac:dyDescent="0.25">
      <c r="A103" s="37" t="s">
        <v>62</v>
      </c>
      <c r="B103" s="37">
        <v>1020</v>
      </c>
      <c r="C103" s="26" t="str">
        <f>IFERROR(INDEX(Clients[Client_Name],MATCH(Table312[[#This Row],[Client_Code]],Clients[Client_Code],0)),"")</f>
        <v>ACONCAGUA FOODS</v>
      </c>
      <c r="D103" s="25">
        <v>12</v>
      </c>
      <c r="E103" s="25">
        <v>3</v>
      </c>
      <c r="F103" s="25" t="b">
        <f>IF(E103&gt;(VLOOKUP(D103,Months_Weeks!$A$2:$B$13,2,TRUE)),FALSE)</f>
        <v>0</v>
      </c>
      <c r="G103" s="63">
        <f>IF(Table312[[#This Row],[Facility]]="Buin",1.5%,0.25%)</f>
        <v>1.4999999999999999E-2</v>
      </c>
      <c r="H103" s="38"/>
      <c r="I103" s="38"/>
      <c r="J103" s="27">
        <f t="shared" si="6"/>
        <v>47</v>
      </c>
      <c r="K103" s="28">
        <f t="shared" si="7"/>
        <v>12</v>
      </c>
      <c r="L103" s="27">
        <f>IF(K103=0,0,IF(E103&gt;1,E103-1,VLOOKUP(K103,Months_Weeks!$A$1:$B$13,2,0)))</f>
        <v>2</v>
      </c>
      <c r="M103" s="29"/>
      <c r="N103" s="39"/>
      <c r="O103" s="39"/>
      <c r="P103" s="50">
        <f t="shared" si="8"/>
        <v>0</v>
      </c>
      <c r="Q103" s="28">
        <f t="shared" si="9"/>
        <v>12</v>
      </c>
      <c r="R103" s="28">
        <f>IF(Q103=0,0,IF(E103&gt;1,E103-1,VLOOKUP(Q103,Months_Weeks!$A$1:$B$13,2,0)))</f>
        <v>2</v>
      </c>
      <c r="S103" s="30"/>
      <c r="T103" s="39"/>
      <c r="U103" s="39"/>
      <c r="V103" s="50">
        <f t="shared" si="10"/>
        <v>0</v>
      </c>
      <c r="W103" s="28">
        <f t="shared" si="11"/>
        <v>12</v>
      </c>
      <c r="X103" s="28">
        <f>IF(W103=0,0,IF(E103&gt;1,E103-1,VLOOKUP(W103,Months_Weeks!$A$1:$B$13,2,0)))</f>
        <v>2</v>
      </c>
      <c r="Y103" s="30"/>
      <c r="Z103" s="39"/>
      <c r="AA103" s="31"/>
      <c r="AB103" s="39"/>
      <c r="AC103" s="31"/>
      <c r="AD103" s="40"/>
      <c r="AE103" s="31"/>
      <c r="AF103" s="40"/>
      <c r="AG103" s="31"/>
      <c r="AH103" s="40"/>
      <c r="AI103" s="31"/>
      <c r="AJ103" s="40"/>
    </row>
    <row r="104" spans="1:36" x14ac:dyDescent="0.25">
      <c r="A104" s="37" t="s">
        <v>62</v>
      </c>
      <c r="B104" s="37">
        <v>1020</v>
      </c>
      <c r="C104" s="26" t="str">
        <f>IFERROR(INDEX(Clients[Client_Name],MATCH(Table312[[#This Row],[Client_Code]],Clients[Client_Code],0)),"")</f>
        <v>ACONCAGUA FOODS</v>
      </c>
      <c r="D104" s="25">
        <v>12</v>
      </c>
      <c r="E104" s="25">
        <v>4</v>
      </c>
      <c r="F104" s="25" t="b">
        <f>IF(E104&gt;(VLOOKUP(D104,Months_Weeks!$A$2:$B$13,2,TRUE)),FALSE)</f>
        <v>0</v>
      </c>
      <c r="G104" s="63">
        <f>IF(Table312[[#This Row],[Facility]]="Buin",1.5%,0.25%)</f>
        <v>1.4999999999999999E-2</v>
      </c>
      <c r="H104" s="38"/>
      <c r="I104" s="38"/>
      <c r="J104" s="27">
        <f t="shared" si="6"/>
        <v>47</v>
      </c>
      <c r="K104" s="28">
        <f t="shared" si="7"/>
        <v>12</v>
      </c>
      <c r="L104" s="27">
        <f>IF(K104=0,0,IF(E104&gt;1,E104-1,VLOOKUP(K104,Months_Weeks!$A$1:$B$13,2,0)))</f>
        <v>3</v>
      </c>
      <c r="M104" s="29"/>
      <c r="N104" s="39"/>
      <c r="O104" s="39"/>
      <c r="P104" s="50">
        <f t="shared" si="8"/>
        <v>0</v>
      </c>
      <c r="Q104" s="28">
        <f t="shared" si="9"/>
        <v>12</v>
      </c>
      <c r="R104" s="28">
        <f>IF(Q104=0,0,IF(E104&gt;1,E104-1,VLOOKUP(Q104,Months_Weeks!$A$1:$B$13,2,0)))</f>
        <v>3</v>
      </c>
      <c r="S104" s="30"/>
      <c r="T104" s="39"/>
      <c r="U104" s="39"/>
      <c r="V104" s="50">
        <f t="shared" si="10"/>
        <v>0</v>
      </c>
      <c r="W104" s="28">
        <f t="shared" si="11"/>
        <v>12</v>
      </c>
      <c r="X104" s="28">
        <f>IF(W104=0,0,IF(E104&gt;1,E104-1,VLOOKUP(W104,Months_Weeks!$A$1:$B$13,2,0)))</f>
        <v>3</v>
      </c>
      <c r="Y104" s="30"/>
      <c r="Z104" s="39"/>
      <c r="AA104" s="31"/>
      <c r="AB104" s="39"/>
      <c r="AC104" s="31"/>
      <c r="AD104" s="40"/>
      <c r="AE104" s="31"/>
      <c r="AF104" s="40"/>
      <c r="AG104" s="31"/>
      <c r="AH104" s="40"/>
      <c r="AI104" s="31"/>
      <c r="AJ104" s="40"/>
    </row>
    <row r="105" spans="1:36" x14ac:dyDescent="0.25">
      <c r="A105" s="37" t="s">
        <v>62</v>
      </c>
      <c r="B105" s="37">
        <v>1020</v>
      </c>
      <c r="C105" s="26" t="str">
        <f>IFERROR(INDEX(Clients[Client_Name],MATCH(Table312[[#This Row],[Client_Code]],Clients[Client_Code],0)),"")</f>
        <v>ACONCAGUA FOODS</v>
      </c>
      <c r="D105" s="25">
        <v>12</v>
      </c>
      <c r="E105" s="25">
        <v>5</v>
      </c>
      <c r="F105" s="25" t="b">
        <f>IF(E105&gt;(VLOOKUP(D105,Months_Weeks!$A$2:$B$13,2,TRUE)),FALSE)</f>
        <v>0</v>
      </c>
      <c r="G105" s="63">
        <f>IF(Table312[[#This Row],[Facility]]="Buin",1.5%,0.25%)</f>
        <v>1.4999999999999999E-2</v>
      </c>
      <c r="H105" s="38"/>
      <c r="I105" s="38"/>
      <c r="J105" s="27">
        <f t="shared" si="6"/>
        <v>47</v>
      </c>
      <c r="K105" s="28">
        <f t="shared" si="7"/>
        <v>12</v>
      </c>
      <c r="L105" s="27">
        <f>IF(K105=0,0,IF(E105&gt;1,E105-1,VLOOKUP(K105,Months_Weeks!$A$1:$B$13,2,0)))</f>
        <v>4</v>
      </c>
      <c r="M105" s="29"/>
      <c r="N105" s="39"/>
      <c r="O105" s="39"/>
      <c r="P105" s="50">
        <f t="shared" si="8"/>
        <v>0</v>
      </c>
      <c r="Q105" s="28">
        <f t="shared" si="9"/>
        <v>12</v>
      </c>
      <c r="R105" s="28">
        <f>IF(Q105=0,0,IF(E105&gt;1,E105-1,VLOOKUP(Q105,Months_Weeks!$A$1:$B$13,2,0)))</f>
        <v>4</v>
      </c>
      <c r="S105" s="30"/>
      <c r="T105" s="39"/>
      <c r="U105" s="39"/>
      <c r="V105" s="50">
        <f t="shared" si="10"/>
        <v>0</v>
      </c>
      <c r="W105" s="28">
        <f t="shared" si="11"/>
        <v>12</v>
      </c>
      <c r="X105" s="28">
        <f>IF(W105=0,0,IF(E105&gt;1,E105-1,VLOOKUP(W105,Months_Weeks!$A$1:$B$13,2,0)))</f>
        <v>4</v>
      </c>
      <c r="Y105" s="30"/>
      <c r="Z105" s="39"/>
      <c r="AA105" s="31"/>
      <c r="AB105" s="39"/>
      <c r="AC105" s="31"/>
      <c r="AD105" s="40"/>
      <c r="AE105" s="31"/>
      <c r="AF105" s="40"/>
      <c r="AG105" s="31"/>
      <c r="AH105" s="40"/>
      <c r="AI105" s="31"/>
      <c r="AJ105" s="40"/>
    </row>
    <row r="106" spans="1:36" x14ac:dyDescent="0.25">
      <c r="A106" s="37" t="s">
        <v>32</v>
      </c>
      <c r="B106" s="37">
        <v>1</v>
      </c>
      <c r="C106" s="26" t="str">
        <f>IFERROR(INDEX(Clients[Client_Name],MATCH(Table312[[#This Row],[Client_Code]],Clients[Client_Code],0)),"")</f>
        <v>AGRICOLA ARIZTIA</v>
      </c>
      <c r="D106" s="25">
        <v>1</v>
      </c>
      <c r="E106" s="25">
        <v>1</v>
      </c>
      <c r="F106" s="25" t="b">
        <f>IF(E106&gt;(VLOOKUP(D106,Months_Weeks!$A$2:$B$13,2,TRUE)),FALSE)</f>
        <v>0</v>
      </c>
      <c r="G106" s="63">
        <f>IF(Table312[[#This Row],[Facility]]="Buin",1.5%,0.25%)</f>
        <v>2.5000000000000001E-3</v>
      </c>
      <c r="H106" s="38">
        <v>31</v>
      </c>
      <c r="I106" s="38"/>
      <c r="J106" s="27">
        <f t="shared" si="6"/>
        <v>31</v>
      </c>
      <c r="K106" s="28">
        <f t="shared" si="7"/>
        <v>0</v>
      </c>
      <c r="L106" s="27">
        <f>IF(K106=0,0,IF(E106&gt;1,E106-1,VLOOKUP(K106,Months_Weeks!$A$1:$B$13,2,0)))</f>
        <v>0</v>
      </c>
      <c r="M106" s="29"/>
      <c r="N106" s="39"/>
      <c r="O106" s="39"/>
      <c r="P106" s="27">
        <f t="shared" si="8"/>
        <v>0</v>
      </c>
      <c r="Q106" s="28">
        <f t="shared" si="9"/>
        <v>0</v>
      </c>
      <c r="R106" s="28">
        <f>IF(Q106=0,0,IF(E106&gt;1,E106-1,VLOOKUP(Q106,Months_Weeks!$A$1:$B$13,2,0)))</f>
        <v>0</v>
      </c>
      <c r="S106" s="30"/>
      <c r="T106" s="39"/>
      <c r="U106" s="39"/>
      <c r="V106" s="27">
        <f t="shared" si="10"/>
        <v>0</v>
      </c>
      <c r="W106" s="28">
        <f t="shared" si="11"/>
        <v>0</v>
      </c>
      <c r="X106" s="28">
        <f>IF(W106=0,0,IF(E106&gt;1,E106-1,VLOOKUP(W106,Months_Weeks!$A$1:$B$13,2,0)))</f>
        <v>0</v>
      </c>
      <c r="Y106" s="30"/>
      <c r="Z106" s="39"/>
      <c r="AA106" s="31">
        <v>1</v>
      </c>
      <c r="AB106" s="72">
        <v>0.4985</v>
      </c>
      <c r="AC106" s="31"/>
      <c r="AD106" s="40"/>
      <c r="AE106" s="31"/>
      <c r="AF106" s="40"/>
      <c r="AG106" s="31"/>
      <c r="AH106" s="40"/>
      <c r="AI106" s="31">
        <v>1</v>
      </c>
      <c r="AJ106" s="70">
        <v>1.2936000000000001</v>
      </c>
    </row>
    <row r="107" spans="1:36" x14ac:dyDescent="0.25">
      <c r="A107" s="37" t="s">
        <v>32</v>
      </c>
      <c r="B107" s="37">
        <v>1</v>
      </c>
      <c r="C107" s="26" t="str">
        <f>IFERROR(INDEX(Clients[Client_Name],MATCH(Table312[[#This Row],[Client_Code]],Clients[Client_Code],0)),"")</f>
        <v>AGRICOLA ARIZTIA</v>
      </c>
      <c r="D107" s="25">
        <v>1</v>
      </c>
      <c r="E107" s="25">
        <v>2</v>
      </c>
      <c r="F107" s="25" t="b">
        <f>IF(E107&gt;(VLOOKUP(D107,Months_Weeks!$A$2:$B$13,2,TRUE)),FALSE)</f>
        <v>0</v>
      </c>
      <c r="G107" s="63">
        <f>IF(Table312[[#This Row],[Facility]]="Buin",1.5%,0.25%)</f>
        <v>2.5000000000000001E-3</v>
      </c>
      <c r="H107" s="38"/>
      <c r="I107" s="38">
        <v>29</v>
      </c>
      <c r="J107" s="27">
        <f t="shared" si="6"/>
        <v>2</v>
      </c>
      <c r="K107" s="28">
        <f t="shared" si="7"/>
        <v>1</v>
      </c>
      <c r="L107" s="27">
        <f>IF(K107=0,0,IF(E107&gt;1,E107-1,VLOOKUP(K107,Months_Weeks!$A$1:$B$13,2,0)))</f>
        <v>1</v>
      </c>
      <c r="M107" s="29"/>
      <c r="N107" s="39"/>
      <c r="O107" s="39"/>
      <c r="P107" s="50">
        <f t="shared" si="8"/>
        <v>0</v>
      </c>
      <c r="Q107" s="28">
        <f t="shared" si="9"/>
        <v>1</v>
      </c>
      <c r="R107" s="28">
        <f>IF(Q107=0,0,IF(E107&gt;1,E107-1,VLOOKUP(Q107,Months_Weeks!$A$1:$B$13,2,0)))</f>
        <v>1</v>
      </c>
      <c r="S107" s="30"/>
      <c r="T107" s="39"/>
      <c r="U107" s="39"/>
      <c r="V107" s="50">
        <f t="shared" si="10"/>
        <v>0</v>
      </c>
      <c r="W107" s="28">
        <f t="shared" si="11"/>
        <v>1</v>
      </c>
      <c r="X107" s="28">
        <f>IF(W107=0,0,IF(E107&gt;1,E107-1,VLOOKUP(W107,Months_Weeks!$A$1:$B$13,2,0)))</f>
        <v>1</v>
      </c>
      <c r="Y107" s="30"/>
      <c r="Z107" s="39"/>
      <c r="AA107" s="31"/>
      <c r="AB107" s="39"/>
      <c r="AC107" s="31"/>
      <c r="AD107" s="40"/>
      <c r="AE107" s="31"/>
      <c r="AF107" s="40"/>
      <c r="AG107" s="31"/>
      <c r="AH107" s="40"/>
      <c r="AI107" s="31"/>
      <c r="AJ107" s="40"/>
    </row>
    <row r="108" spans="1:36" x14ac:dyDescent="0.25">
      <c r="A108" s="37" t="s">
        <v>32</v>
      </c>
      <c r="B108" s="37">
        <v>1</v>
      </c>
      <c r="C108" s="26" t="str">
        <f>IFERROR(INDEX(Clients[Client_Name],MATCH(Table312[[#This Row],[Client_Code]],Clients[Client_Code],0)),"")</f>
        <v>AGRICOLA ARIZTIA</v>
      </c>
      <c r="D108" s="25">
        <v>1</v>
      </c>
      <c r="E108" s="25">
        <v>3</v>
      </c>
      <c r="F108" s="25" t="b">
        <f>IF(E108&gt;(VLOOKUP(D108,Months_Weeks!$A$2:$B$13,2,TRUE)),FALSE)</f>
        <v>0</v>
      </c>
      <c r="G108" s="63">
        <f>IF(Table312[[#This Row],[Facility]]="Buin",1.5%,0.25%)</f>
        <v>2.5000000000000001E-3</v>
      </c>
      <c r="H108" s="38">
        <v>0</v>
      </c>
      <c r="I108" s="38"/>
      <c r="J108" s="27">
        <f t="shared" si="6"/>
        <v>2</v>
      </c>
      <c r="K108" s="28">
        <f t="shared" si="7"/>
        <v>1</v>
      </c>
      <c r="L108" s="27">
        <f>IF(K108=0,0,IF(E108&gt;1,E108-1,VLOOKUP(K108,Months_Weeks!$A$1:$B$13,2,0)))</f>
        <v>2</v>
      </c>
      <c r="M108" s="29"/>
      <c r="N108" s="39"/>
      <c r="O108" s="39"/>
      <c r="P108" s="50">
        <f t="shared" si="8"/>
        <v>0</v>
      </c>
      <c r="Q108" s="28">
        <f t="shared" si="9"/>
        <v>1</v>
      </c>
      <c r="R108" s="28">
        <f>IF(Q108=0,0,IF(E108&gt;1,E108-1,VLOOKUP(Q108,Months_Weeks!$A$1:$B$13,2,0)))</f>
        <v>2</v>
      </c>
      <c r="S108" s="30"/>
      <c r="T108" s="39"/>
      <c r="U108" s="39"/>
      <c r="V108" s="50">
        <f t="shared" si="10"/>
        <v>0</v>
      </c>
      <c r="W108" s="28">
        <f t="shared" si="11"/>
        <v>1</v>
      </c>
      <c r="X108" s="28">
        <f>IF(W108=0,0,IF(E108&gt;1,E108-1,VLOOKUP(W108,Months_Weeks!$A$1:$B$13,2,0)))</f>
        <v>2</v>
      </c>
      <c r="Y108" s="30"/>
      <c r="Z108" s="39"/>
      <c r="AA108" s="31"/>
      <c r="AB108" s="39"/>
      <c r="AC108" s="31"/>
      <c r="AD108" s="40"/>
      <c r="AE108" s="31"/>
      <c r="AF108" s="40"/>
      <c r="AG108" s="31"/>
      <c r="AH108" s="40"/>
      <c r="AI108" s="31"/>
      <c r="AJ108" s="40"/>
    </row>
    <row r="109" spans="1:36" x14ac:dyDescent="0.25">
      <c r="A109" s="37" t="s">
        <v>32</v>
      </c>
      <c r="B109" s="37">
        <v>1</v>
      </c>
      <c r="C109" s="26" t="str">
        <f>IFERROR(INDEX(Clients[Client_Name],MATCH(Table312[[#This Row],[Client_Code]],Clients[Client_Code],0)),"")</f>
        <v>AGRICOLA ARIZTIA</v>
      </c>
      <c r="D109" s="25">
        <v>1</v>
      </c>
      <c r="E109" s="25">
        <v>4</v>
      </c>
      <c r="F109" s="25" t="b">
        <f>IF(E109&gt;(VLOOKUP(D109,Months_Weeks!$A$2:$B$13,2,TRUE)),FALSE)</f>
        <v>0</v>
      </c>
      <c r="G109" s="63">
        <f>IF(Table312[[#This Row],[Facility]]="Buin",1.5%,0.25%)</f>
        <v>2.5000000000000001E-3</v>
      </c>
      <c r="H109" s="38">
        <v>40</v>
      </c>
      <c r="I109" s="38"/>
      <c r="J109" s="27">
        <f t="shared" si="6"/>
        <v>42</v>
      </c>
      <c r="K109" s="28">
        <f t="shared" si="7"/>
        <v>1</v>
      </c>
      <c r="L109" s="27">
        <f>IF(K109=0,0,IF(E109&gt;1,E109-1,VLOOKUP(K109,Months_Weeks!$A$1:$B$13,2,0)))</f>
        <v>3</v>
      </c>
      <c r="M109" s="29"/>
      <c r="N109" s="39"/>
      <c r="O109" s="39"/>
      <c r="P109" s="50">
        <f t="shared" si="8"/>
        <v>0</v>
      </c>
      <c r="Q109" s="28">
        <f t="shared" si="9"/>
        <v>1</v>
      </c>
      <c r="R109" s="28">
        <f>IF(Q109=0,0,IF(E109&gt;1,E109-1,VLOOKUP(Q109,Months_Weeks!$A$1:$B$13,2,0)))</f>
        <v>3</v>
      </c>
      <c r="S109" s="30"/>
      <c r="T109" s="39"/>
      <c r="U109" s="39"/>
      <c r="V109" s="50">
        <f t="shared" si="10"/>
        <v>0</v>
      </c>
      <c r="W109" s="28">
        <f t="shared" si="11"/>
        <v>1</v>
      </c>
      <c r="X109" s="28">
        <f>IF(W109=0,0,IF(E109&gt;1,E109-1,VLOOKUP(W109,Months_Weeks!$A$1:$B$13,2,0)))</f>
        <v>3</v>
      </c>
      <c r="Y109" s="30"/>
      <c r="Z109" s="39"/>
      <c r="AA109" s="31"/>
      <c r="AB109" s="39"/>
      <c r="AC109" s="31"/>
      <c r="AD109" s="40"/>
      <c r="AE109" s="31"/>
      <c r="AF109" s="40"/>
      <c r="AG109" s="31"/>
      <c r="AH109" s="40"/>
      <c r="AI109" s="31"/>
      <c r="AJ109" s="40"/>
    </row>
    <row r="110" spans="1:36" x14ac:dyDescent="0.25">
      <c r="A110" s="37" t="s">
        <v>32</v>
      </c>
      <c r="B110" s="37">
        <v>1</v>
      </c>
      <c r="C110" s="26" t="str">
        <f>IFERROR(INDEX(Clients[Client_Name],MATCH(Table312[[#This Row],[Client_Code]],Clients[Client_Code],0)),"")</f>
        <v>AGRICOLA ARIZTIA</v>
      </c>
      <c r="D110" s="25">
        <v>2</v>
      </c>
      <c r="E110" s="25">
        <v>1</v>
      </c>
      <c r="F110" s="25" t="b">
        <f>IF(E110&gt;(VLOOKUP(D110,Months_Weeks!$A$2:$B$13,2,TRUE)),FALSE)</f>
        <v>0</v>
      </c>
      <c r="G110" s="63">
        <f>IF(Table312[[#This Row],[Facility]]="Buin",1.5%,0.25%)</f>
        <v>2.5000000000000001E-3</v>
      </c>
      <c r="H110" s="38">
        <v>102</v>
      </c>
      <c r="I110" s="38"/>
      <c r="J110" s="27">
        <f t="shared" si="6"/>
        <v>144</v>
      </c>
      <c r="K110" s="28">
        <f t="shared" si="7"/>
        <v>1</v>
      </c>
      <c r="L110" s="27">
        <f>IF(K110=0,0,IF(E110&gt;1,E110-1,VLOOKUP(K110,Months_Weeks!$A$1:$B$13,2,0)))</f>
        <v>4</v>
      </c>
      <c r="M110" s="29"/>
      <c r="N110" s="39"/>
      <c r="O110" s="39"/>
      <c r="P110" s="50">
        <f t="shared" si="8"/>
        <v>0</v>
      </c>
      <c r="Q110" s="28">
        <f t="shared" si="9"/>
        <v>1</v>
      </c>
      <c r="R110" s="28">
        <f>IF(Q110=0,0,IF(E110&gt;1,E110-1,VLOOKUP(Q110,Months_Weeks!$A$1:$B$13,2,0)))</f>
        <v>4</v>
      </c>
      <c r="S110" s="30"/>
      <c r="T110" s="39"/>
      <c r="U110" s="39"/>
      <c r="V110" s="50">
        <f t="shared" si="10"/>
        <v>0</v>
      </c>
      <c r="W110" s="28">
        <f t="shared" si="11"/>
        <v>1</v>
      </c>
      <c r="X110" s="28">
        <f>IF(W110=0,0,IF(E110&gt;1,E110-1,VLOOKUP(W110,Months_Weeks!$A$1:$B$13,2,0)))</f>
        <v>4</v>
      </c>
      <c r="Y110" s="30"/>
      <c r="Z110" s="39"/>
      <c r="AA110" s="31"/>
      <c r="AB110" s="39"/>
      <c r="AC110" s="31"/>
      <c r="AD110" s="40"/>
      <c r="AE110" s="31"/>
      <c r="AF110" s="40"/>
      <c r="AG110" s="31"/>
      <c r="AH110" s="40"/>
      <c r="AI110" s="31"/>
      <c r="AJ110" s="40"/>
    </row>
    <row r="111" spans="1:36" x14ac:dyDescent="0.25">
      <c r="A111" s="37" t="s">
        <v>32</v>
      </c>
      <c r="B111" s="37">
        <v>1</v>
      </c>
      <c r="C111" s="26" t="str">
        <f>IFERROR(INDEX(Clients[Client_Name],MATCH(Table312[[#This Row],[Client_Code]],Clients[Client_Code],0)),"")</f>
        <v>AGRICOLA ARIZTIA</v>
      </c>
      <c r="D111" s="25">
        <v>2</v>
      </c>
      <c r="E111" s="25">
        <v>2</v>
      </c>
      <c r="F111" s="25" t="b">
        <f>IF(E111&gt;(VLOOKUP(D111,Months_Weeks!$A$2:$B$13,2,TRUE)),FALSE)</f>
        <v>0</v>
      </c>
      <c r="G111" s="63">
        <f>IF(Table312[[#This Row],[Facility]]="Buin",1.5%,0.25%)</f>
        <v>2.5000000000000001E-3</v>
      </c>
      <c r="H111" s="38">
        <v>100</v>
      </c>
      <c r="I111" s="38"/>
      <c r="J111" s="27">
        <f t="shared" si="6"/>
        <v>244</v>
      </c>
      <c r="K111" s="28">
        <f t="shared" si="7"/>
        <v>2</v>
      </c>
      <c r="L111" s="27">
        <f>IF(K111=0,0,IF(E111&gt;1,E111-1,VLOOKUP(K111,Months_Weeks!$A$1:$B$13,2,0)))</f>
        <v>1</v>
      </c>
      <c r="M111" s="29"/>
      <c r="N111" s="39"/>
      <c r="O111" s="39"/>
      <c r="P111" s="50">
        <f t="shared" si="8"/>
        <v>0</v>
      </c>
      <c r="Q111" s="28">
        <f t="shared" si="9"/>
        <v>2</v>
      </c>
      <c r="R111" s="28">
        <f>IF(Q111=0,0,IF(E111&gt;1,E111-1,VLOOKUP(Q111,Months_Weeks!$A$1:$B$13,2,0)))</f>
        <v>1</v>
      </c>
      <c r="S111" s="30"/>
      <c r="T111" s="39"/>
      <c r="U111" s="39"/>
      <c r="V111" s="50">
        <f t="shared" si="10"/>
        <v>0</v>
      </c>
      <c r="W111" s="28">
        <f t="shared" si="11"/>
        <v>2</v>
      </c>
      <c r="X111" s="28">
        <f>IF(W111=0,0,IF(E111&gt;1,E111-1,VLOOKUP(W111,Months_Weeks!$A$1:$B$13,2,0)))</f>
        <v>1</v>
      </c>
      <c r="Y111" s="30"/>
      <c r="Z111" s="39"/>
      <c r="AA111" s="31"/>
      <c r="AB111" s="39"/>
      <c r="AC111" s="31"/>
      <c r="AD111" s="40"/>
      <c r="AE111" s="31"/>
      <c r="AF111" s="40"/>
      <c r="AG111" s="31"/>
      <c r="AH111" s="40"/>
      <c r="AI111" s="31"/>
      <c r="AJ111" s="40"/>
    </row>
    <row r="112" spans="1:36" x14ac:dyDescent="0.25">
      <c r="A112" s="37" t="s">
        <v>32</v>
      </c>
      <c r="B112" s="37">
        <v>1</v>
      </c>
      <c r="C112" s="26" t="str">
        <f>IFERROR(INDEX(Clients[Client_Name],MATCH(Table312[[#This Row],[Client_Code]],Clients[Client_Code],0)),"")</f>
        <v>AGRICOLA ARIZTIA</v>
      </c>
      <c r="D112" s="25">
        <v>2</v>
      </c>
      <c r="E112" s="25">
        <v>3</v>
      </c>
      <c r="F112" s="25" t="b">
        <f>IF(E112&gt;(VLOOKUP(D112,Months_Weeks!$A$2:$B$13,2,TRUE)),FALSE)</f>
        <v>0</v>
      </c>
      <c r="G112" s="63">
        <f>IF(Table312[[#This Row],[Facility]]="Buin",1.5%,0.25%)</f>
        <v>2.5000000000000001E-3</v>
      </c>
      <c r="H112" s="38"/>
      <c r="I112" s="38">
        <v>20</v>
      </c>
      <c r="J112" s="27">
        <f t="shared" si="6"/>
        <v>224</v>
      </c>
      <c r="K112" s="28">
        <f t="shared" si="7"/>
        <v>2</v>
      </c>
      <c r="L112" s="27">
        <f>IF(K112=0,0,IF(E112&gt;1,E112-1,VLOOKUP(K112,Months_Weeks!$A$1:$B$13,2,0)))</f>
        <v>2</v>
      </c>
      <c r="M112" s="29"/>
      <c r="N112" s="39"/>
      <c r="O112" s="39"/>
      <c r="P112" s="50">
        <f t="shared" si="8"/>
        <v>0</v>
      </c>
      <c r="Q112" s="28">
        <f t="shared" si="9"/>
        <v>2</v>
      </c>
      <c r="R112" s="28">
        <f>IF(Q112=0,0,IF(E112&gt;1,E112-1,VLOOKUP(Q112,Months_Weeks!$A$1:$B$13,2,0)))</f>
        <v>2</v>
      </c>
      <c r="S112" s="30"/>
      <c r="T112" s="39"/>
      <c r="U112" s="39"/>
      <c r="V112" s="50">
        <f t="shared" si="10"/>
        <v>0</v>
      </c>
      <c r="W112" s="28">
        <f t="shared" si="11"/>
        <v>2</v>
      </c>
      <c r="X112" s="28">
        <f>IF(W112=0,0,IF(E112&gt;1,E112-1,VLOOKUP(W112,Months_Weeks!$A$1:$B$13,2,0)))</f>
        <v>2</v>
      </c>
      <c r="Y112" s="30"/>
      <c r="Z112" s="39"/>
      <c r="AA112" s="31"/>
      <c r="AB112" s="39"/>
      <c r="AC112" s="31"/>
      <c r="AD112" s="40"/>
      <c r="AE112" s="31"/>
      <c r="AF112" s="40"/>
      <c r="AG112" s="31"/>
      <c r="AH112" s="40"/>
      <c r="AI112" s="31"/>
      <c r="AJ112" s="40"/>
    </row>
    <row r="113" spans="1:36" x14ac:dyDescent="0.25">
      <c r="A113" s="37" t="s">
        <v>32</v>
      </c>
      <c r="B113" s="37">
        <v>1</v>
      </c>
      <c r="C113" s="26" t="str">
        <f>IFERROR(INDEX(Clients[Client_Name],MATCH(Table312[[#This Row],[Client_Code]],Clients[Client_Code],0)),"")</f>
        <v>AGRICOLA ARIZTIA</v>
      </c>
      <c r="D113" s="25">
        <v>2</v>
      </c>
      <c r="E113" s="25">
        <v>4</v>
      </c>
      <c r="F113" s="25" t="b">
        <f>IF(E113&gt;(VLOOKUP(D113,Months_Weeks!$A$2:$B$13,2,TRUE)),FALSE)</f>
        <v>0</v>
      </c>
      <c r="G113" s="63">
        <f>IF(Table312[[#This Row],[Facility]]="Buin",1.5%,0.25%)</f>
        <v>2.5000000000000001E-3</v>
      </c>
      <c r="H113" s="38"/>
      <c r="I113" s="38">
        <v>82</v>
      </c>
      <c r="J113" s="27">
        <f t="shared" si="6"/>
        <v>142</v>
      </c>
      <c r="K113" s="28">
        <f t="shared" si="7"/>
        <v>2</v>
      </c>
      <c r="L113" s="27">
        <f>IF(K113=0,0,IF(E113&gt;1,E113-1,VLOOKUP(K113,Months_Weeks!$A$1:$B$13,2,0)))</f>
        <v>3</v>
      </c>
      <c r="M113" s="29"/>
      <c r="N113" s="39"/>
      <c r="O113" s="39"/>
      <c r="P113" s="50">
        <f t="shared" si="8"/>
        <v>0</v>
      </c>
      <c r="Q113" s="28">
        <f t="shared" si="9"/>
        <v>2</v>
      </c>
      <c r="R113" s="28">
        <f>IF(Q113=0,0,IF(E113&gt;1,E113-1,VLOOKUP(Q113,Months_Weeks!$A$1:$B$13,2,0)))</f>
        <v>3</v>
      </c>
      <c r="S113" s="30"/>
      <c r="T113" s="39"/>
      <c r="U113" s="39"/>
      <c r="V113" s="50">
        <f t="shared" si="10"/>
        <v>0</v>
      </c>
      <c r="W113" s="28">
        <f t="shared" si="11"/>
        <v>2</v>
      </c>
      <c r="X113" s="28">
        <f>IF(W113=0,0,IF(E113&gt;1,E113-1,VLOOKUP(W113,Months_Weeks!$A$1:$B$13,2,0)))</f>
        <v>3</v>
      </c>
      <c r="Y113" s="30"/>
      <c r="Z113" s="39"/>
      <c r="AA113" s="31"/>
      <c r="AB113" s="39"/>
      <c r="AC113" s="31"/>
      <c r="AD113" s="40"/>
      <c r="AE113" s="31"/>
      <c r="AF113" s="40"/>
      <c r="AG113" s="31"/>
      <c r="AH113" s="40"/>
      <c r="AI113" s="31"/>
      <c r="AJ113" s="40"/>
    </row>
    <row r="114" spans="1:36" x14ac:dyDescent="0.25">
      <c r="A114" s="37" t="s">
        <v>32</v>
      </c>
      <c r="B114" s="37">
        <v>1</v>
      </c>
      <c r="C114" s="26" t="str">
        <f>IFERROR(INDEX(Clients[Client_Name],MATCH(Table312[[#This Row],[Client_Code]],Clients[Client_Code],0)),"")</f>
        <v>AGRICOLA ARIZTIA</v>
      </c>
      <c r="D114" s="25">
        <v>3</v>
      </c>
      <c r="E114" s="25">
        <v>1</v>
      </c>
      <c r="F114" s="25" t="b">
        <f>IF(E114&gt;(VLOOKUP(D114,Months_Weeks!$A$2:$B$13,2,TRUE)),FALSE)</f>
        <v>0</v>
      </c>
      <c r="G114" s="63">
        <f>IF(Table312[[#This Row],[Facility]]="Buin",1.5%,0.25%)</f>
        <v>2.5000000000000001E-3</v>
      </c>
      <c r="H114" s="38"/>
      <c r="I114" s="38">
        <v>25</v>
      </c>
      <c r="J114" s="27">
        <f t="shared" si="6"/>
        <v>117</v>
      </c>
      <c r="K114" s="28">
        <f t="shared" si="7"/>
        <v>2</v>
      </c>
      <c r="L114" s="27">
        <f>IF(K114=0,0,IF(E114&gt;1,E114-1,VLOOKUP(K114,Months_Weeks!$A$1:$B$13,2,0)))</f>
        <v>4</v>
      </c>
      <c r="M114" s="29"/>
      <c r="N114" s="39"/>
      <c r="O114" s="39"/>
      <c r="P114" s="50">
        <f t="shared" si="8"/>
        <v>0</v>
      </c>
      <c r="Q114" s="28">
        <f t="shared" si="9"/>
        <v>2</v>
      </c>
      <c r="R114" s="28">
        <f>IF(Q114=0,0,IF(E114&gt;1,E114-1,VLOOKUP(Q114,Months_Weeks!$A$1:$B$13,2,0)))</f>
        <v>4</v>
      </c>
      <c r="S114" s="30"/>
      <c r="T114" s="39"/>
      <c r="U114" s="39"/>
      <c r="V114" s="50">
        <f t="shared" si="10"/>
        <v>0</v>
      </c>
      <c r="W114" s="28">
        <f t="shared" si="11"/>
        <v>2</v>
      </c>
      <c r="X114" s="28">
        <f>IF(W114=0,0,IF(E114&gt;1,E114-1,VLOOKUP(W114,Months_Weeks!$A$1:$B$13,2,0)))</f>
        <v>4</v>
      </c>
      <c r="Y114" s="30"/>
      <c r="Z114" s="39"/>
      <c r="AA114" s="31"/>
      <c r="AB114" s="39"/>
      <c r="AC114" s="31"/>
      <c r="AD114" s="40"/>
      <c r="AE114" s="31"/>
      <c r="AF114" s="40"/>
      <c r="AG114" s="31"/>
      <c r="AH114" s="40"/>
      <c r="AI114" s="31"/>
      <c r="AJ114" s="40"/>
    </row>
    <row r="115" spans="1:36" x14ac:dyDescent="0.25">
      <c r="A115" s="37" t="s">
        <v>32</v>
      </c>
      <c r="B115" s="37">
        <v>1</v>
      </c>
      <c r="C115" s="26" t="str">
        <f>IFERROR(INDEX(Clients[Client_Name],MATCH(Table312[[#This Row],[Client_Code]],Clients[Client_Code],0)),"")</f>
        <v>AGRICOLA ARIZTIA</v>
      </c>
      <c r="D115" s="25">
        <v>3</v>
      </c>
      <c r="E115" s="25">
        <v>2</v>
      </c>
      <c r="F115" s="25" t="b">
        <f>IF(E115&gt;(VLOOKUP(D115,Months_Weeks!$A$2:$B$13,2,TRUE)),FALSE)</f>
        <v>0</v>
      </c>
      <c r="G115" s="63">
        <f>IF(Table312[[#This Row],[Facility]]="Buin",1.5%,0.25%)</f>
        <v>2.5000000000000001E-3</v>
      </c>
      <c r="H115" s="38"/>
      <c r="I115" s="38">
        <v>25</v>
      </c>
      <c r="J115" s="27">
        <f t="shared" si="6"/>
        <v>92</v>
      </c>
      <c r="K115" s="28">
        <f t="shared" si="7"/>
        <v>3</v>
      </c>
      <c r="L115" s="27">
        <f>IF(K115=0,0,IF(E115&gt;1,E115-1,VLOOKUP(K115,Months_Weeks!$A$1:$B$13,2,0)))</f>
        <v>1</v>
      </c>
      <c r="M115" s="29"/>
      <c r="N115" s="39"/>
      <c r="O115" s="39"/>
      <c r="P115" s="50">
        <f t="shared" si="8"/>
        <v>0</v>
      </c>
      <c r="Q115" s="28">
        <f t="shared" si="9"/>
        <v>3</v>
      </c>
      <c r="R115" s="28">
        <f>IF(Q115=0,0,IF(E115&gt;1,E115-1,VLOOKUP(Q115,Months_Weeks!$A$1:$B$13,2,0)))</f>
        <v>1</v>
      </c>
      <c r="S115" s="30"/>
      <c r="T115" s="39"/>
      <c r="U115" s="39"/>
      <c r="V115" s="50">
        <f t="shared" si="10"/>
        <v>0</v>
      </c>
      <c r="W115" s="28">
        <f t="shared" si="11"/>
        <v>3</v>
      </c>
      <c r="X115" s="28">
        <f>IF(W115=0,0,IF(E115&gt;1,E115-1,VLOOKUP(W115,Months_Weeks!$A$1:$B$13,2,0)))</f>
        <v>1</v>
      </c>
      <c r="Y115" s="30"/>
      <c r="Z115" s="39"/>
      <c r="AA115" s="31"/>
      <c r="AB115" s="39"/>
      <c r="AC115" s="31"/>
      <c r="AD115" s="40"/>
      <c r="AE115" s="31"/>
      <c r="AF115" s="40"/>
      <c r="AG115" s="31"/>
      <c r="AH115" s="40"/>
      <c r="AI115" s="31"/>
      <c r="AJ115" s="40"/>
    </row>
    <row r="116" spans="1:36" x14ac:dyDescent="0.25">
      <c r="A116" s="37" t="s">
        <v>32</v>
      </c>
      <c r="B116" s="37">
        <v>1</v>
      </c>
      <c r="C116" s="26" t="str">
        <f>IFERROR(INDEX(Clients[Client_Name],MATCH(Table312[[#This Row],[Client_Code]],Clients[Client_Code],0)),"")</f>
        <v>AGRICOLA ARIZTIA</v>
      </c>
      <c r="D116" s="25">
        <v>3</v>
      </c>
      <c r="E116" s="25">
        <v>3</v>
      </c>
      <c r="F116" s="25" t="b">
        <f>IF(E116&gt;(VLOOKUP(D116,Months_Weeks!$A$2:$B$13,2,TRUE)),FALSE)</f>
        <v>0</v>
      </c>
      <c r="G116" s="63">
        <f>IF(Table312[[#This Row],[Facility]]="Buin",1.5%,0.25%)</f>
        <v>2.5000000000000001E-3</v>
      </c>
      <c r="H116" s="38"/>
      <c r="I116" s="38">
        <v>25</v>
      </c>
      <c r="J116" s="27">
        <f t="shared" si="6"/>
        <v>67</v>
      </c>
      <c r="K116" s="28">
        <f t="shared" si="7"/>
        <v>3</v>
      </c>
      <c r="L116" s="27">
        <f>IF(K116=0,0,IF(E116&gt;1,E116-1,VLOOKUP(K116,Months_Weeks!$A$1:$B$13,2,0)))</f>
        <v>2</v>
      </c>
      <c r="M116" s="29"/>
      <c r="N116" s="39"/>
      <c r="O116" s="39"/>
      <c r="P116" s="50">
        <f t="shared" si="8"/>
        <v>0</v>
      </c>
      <c r="Q116" s="28">
        <f t="shared" si="9"/>
        <v>3</v>
      </c>
      <c r="R116" s="28">
        <f>IF(Q116=0,0,IF(E116&gt;1,E116-1,VLOOKUP(Q116,Months_Weeks!$A$1:$B$13,2,0)))</f>
        <v>2</v>
      </c>
      <c r="S116" s="30"/>
      <c r="T116" s="39"/>
      <c r="U116" s="39"/>
      <c r="V116" s="50">
        <f t="shared" si="10"/>
        <v>0</v>
      </c>
      <c r="W116" s="28">
        <f t="shared" si="11"/>
        <v>3</v>
      </c>
      <c r="X116" s="28">
        <f>IF(W116=0,0,IF(E116&gt;1,E116-1,VLOOKUP(W116,Months_Weeks!$A$1:$B$13,2,0)))</f>
        <v>2</v>
      </c>
      <c r="Y116" s="30"/>
      <c r="Z116" s="39"/>
      <c r="AA116" s="31"/>
      <c r="AB116" s="39"/>
      <c r="AC116" s="31"/>
      <c r="AD116" s="40"/>
      <c r="AE116" s="31"/>
      <c r="AF116" s="40"/>
      <c r="AG116" s="31"/>
      <c r="AH116" s="40"/>
      <c r="AI116" s="31"/>
      <c r="AJ116" s="40"/>
    </row>
    <row r="117" spans="1:36" x14ac:dyDescent="0.25">
      <c r="A117" s="37" t="s">
        <v>32</v>
      </c>
      <c r="B117" s="37">
        <v>1</v>
      </c>
      <c r="C117" s="26" t="str">
        <f>IFERROR(INDEX(Clients[Client_Name],MATCH(Table312[[#This Row],[Client_Code]],Clients[Client_Code],0)),"")</f>
        <v>AGRICOLA ARIZTIA</v>
      </c>
      <c r="D117" s="25">
        <v>3</v>
      </c>
      <c r="E117" s="25">
        <v>4</v>
      </c>
      <c r="F117" s="25" t="b">
        <f>IF(E117&gt;(VLOOKUP(D117,Months_Weeks!$A$2:$B$13,2,TRUE)),FALSE)</f>
        <v>0</v>
      </c>
      <c r="G117" s="63">
        <f>IF(Table312[[#This Row],[Facility]]="Buin",1.5%,0.25%)</f>
        <v>2.5000000000000001E-3</v>
      </c>
      <c r="H117" s="38"/>
      <c r="I117" s="38">
        <v>25</v>
      </c>
      <c r="J117" s="27">
        <f t="shared" si="6"/>
        <v>42</v>
      </c>
      <c r="K117" s="28">
        <f t="shared" si="7"/>
        <v>3</v>
      </c>
      <c r="L117" s="27">
        <f>IF(K117=0,0,IF(E117&gt;1,E117-1,VLOOKUP(K117,Months_Weeks!$A$1:$B$13,2,0)))</f>
        <v>3</v>
      </c>
      <c r="M117" s="29"/>
      <c r="N117" s="39"/>
      <c r="O117" s="39"/>
      <c r="P117" s="50">
        <f t="shared" si="8"/>
        <v>0</v>
      </c>
      <c r="Q117" s="28">
        <f t="shared" si="9"/>
        <v>3</v>
      </c>
      <c r="R117" s="28">
        <f>IF(Q117=0,0,IF(E117&gt;1,E117-1,VLOOKUP(Q117,Months_Weeks!$A$1:$B$13,2,0)))</f>
        <v>3</v>
      </c>
      <c r="S117" s="30"/>
      <c r="T117" s="39"/>
      <c r="U117" s="39"/>
      <c r="V117" s="50">
        <f t="shared" si="10"/>
        <v>0</v>
      </c>
      <c r="W117" s="28">
        <f t="shared" si="11"/>
        <v>3</v>
      </c>
      <c r="X117" s="28">
        <f>IF(W117=0,0,IF(E117&gt;1,E117-1,VLOOKUP(W117,Months_Weeks!$A$1:$B$13,2,0)))</f>
        <v>3</v>
      </c>
      <c r="Y117" s="30"/>
      <c r="Z117" s="39"/>
      <c r="AA117" s="31"/>
      <c r="AB117" s="39"/>
      <c r="AC117" s="31"/>
      <c r="AD117" s="40"/>
      <c r="AE117" s="31"/>
      <c r="AF117" s="40"/>
      <c r="AG117" s="31"/>
      <c r="AH117" s="40"/>
      <c r="AI117" s="31"/>
      <c r="AJ117" s="40"/>
    </row>
    <row r="118" spans="1:36" x14ac:dyDescent="0.25">
      <c r="A118" s="37" t="s">
        <v>32</v>
      </c>
      <c r="B118" s="37">
        <v>1</v>
      </c>
      <c r="C118" s="26" t="str">
        <f>IFERROR(INDEX(Clients[Client_Name],MATCH(Table312[[#This Row],[Client_Code]],Clients[Client_Code],0)),"")</f>
        <v>AGRICOLA ARIZTIA</v>
      </c>
      <c r="D118" s="25">
        <v>3</v>
      </c>
      <c r="E118" s="25">
        <v>5</v>
      </c>
      <c r="F118" s="25" t="b">
        <f>IF(E118&gt;(VLOOKUP(D118,Months_Weeks!$A$2:$B$13,2,TRUE)),FALSE)</f>
        <v>0</v>
      </c>
      <c r="G118" s="63">
        <f>IF(Table312[[#This Row],[Facility]]="Buin",1.5%,0.25%)</f>
        <v>2.5000000000000001E-3</v>
      </c>
      <c r="H118" s="38"/>
      <c r="I118" s="38"/>
      <c r="J118" s="27">
        <f t="shared" si="6"/>
        <v>42</v>
      </c>
      <c r="K118" s="28">
        <f t="shared" si="7"/>
        <v>3</v>
      </c>
      <c r="L118" s="27">
        <f>IF(K118=0,0,IF(E118&gt;1,E118-1,VLOOKUP(K118,Months_Weeks!$A$1:$B$13,2,0)))</f>
        <v>4</v>
      </c>
      <c r="M118" s="29"/>
      <c r="N118" s="39"/>
      <c r="O118" s="39"/>
      <c r="P118" s="50">
        <f t="shared" si="8"/>
        <v>0</v>
      </c>
      <c r="Q118" s="28">
        <f t="shared" si="9"/>
        <v>3</v>
      </c>
      <c r="R118" s="28">
        <f>IF(Q118=0,0,IF(E118&gt;1,E118-1,VLOOKUP(Q118,Months_Weeks!$A$1:$B$13,2,0)))</f>
        <v>4</v>
      </c>
      <c r="S118" s="30"/>
      <c r="T118" s="39"/>
      <c r="U118" s="39"/>
      <c r="V118" s="50">
        <f t="shared" si="10"/>
        <v>0</v>
      </c>
      <c r="W118" s="28">
        <f t="shared" si="11"/>
        <v>3</v>
      </c>
      <c r="X118" s="28">
        <f>IF(W118=0,0,IF(E118&gt;1,E118-1,VLOOKUP(W118,Months_Weeks!$A$1:$B$13,2,0)))</f>
        <v>4</v>
      </c>
      <c r="Y118" s="30"/>
      <c r="Z118" s="39"/>
      <c r="AA118" s="31"/>
      <c r="AB118" s="39"/>
      <c r="AC118" s="31"/>
      <c r="AD118" s="40"/>
      <c r="AE118" s="31"/>
      <c r="AF118" s="40"/>
      <c r="AG118" s="31"/>
      <c r="AH118" s="40"/>
      <c r="AI118" s="31"/>
      <c r="AJ118" s="40"/>
    </row>
    <row r="119" spans="1:36" x14ac:dyDescent="0.25">
      <c r="A119" s="37" t="s">
        <v>32</v>
      </c>
      <c r="B119" s="37">
        <v>1</v>
      </c>
      <c r="C119" s="26" t="str">
        <f>IFERROR(INDEX(Clients[Client_Name],MATCH(Table312[[#This Row],[Client_Code]],Clients[Client_Code],0)),"")</f>
        <v>AGRICOLA ARIZTIA</v>
      </c>
      <c r="D119" s="25">
        <v>4</v>
      </c>
      <c r="E119" s="25">
        <v>1</v>
      </c>
      <c r="F119" s="25" t="b">
        <f>IF(E119&gt;(VLOOKUP(D119,Months_Weeks!$A$2:$B$13,2,TRUE)),FALSE)</f>
        <v>0</v>
      </c>
      <c r="G119" s="63">
        <f>IF(Table312[[#This Row],[Facility]]="Buin",1.5%,0.25%)</f>
        <v>2.5000000000000001E-3</v>
      </c>
      <c r="H119" s="38"/>
      <c r="I119" s="38"/>
      <c r="J119" s="27">
        <f t="shared" si="6"/>
        <v>42</v>
      </c>
      <c r="K119" s="28">
        <f t="shared" si="7"/>
        <v>3</v>
      </c>
      <c r="L119" s="27">
        <f>IF(K119=0,0,IF(E119&gt;1,E119-1,VLOOKUP(K119,Months_Weeks!$A$1:$B$13,2,0)))</f>
        <v>5</v>
      </c>
      <c r="M119" s="29"/>
      <c r="N119" s="39"/>
      <c r="O119" s="39"/>
      <c r="P119" s="50">
        <f t="shared" si="8"/>
        <v>0</v>
      </c>
      <c r="Q119" s="28">
        <f t="shared" si="9"/>
        <v>3</v>
      </c>
      <c r="R119" s="28">
        <f>IF(Q119=0,0,IF(E119&gt;1,E119-1,VLOOKUP(Q119,Months_Weeks!$A$1:$B$13,2,0)))</f>
        <v>5</v>
      </c>
      <c r="S119" s="30"/>
      <c r="T119" s="39"/>
      <c r="U119" s="39"/>
      <c r="V119" s="50">
        <f t="shared" si="10"/>
        <v>0</v>
      </c>
      <c r="W119" s="28">
        <f t="shared" si="11"/>
        <v>3</v>
      </c>
      <c r="X119" s="28">
        <f>IF(W119=0,0,IF(E119&gt;1,E119-1,VLOOKUP(W119,Months_Weeks!$A$1:$B$13,2,0)))</f>
        <v>5</v>
      </c>
      <c r="Y119" s="30"/>
      <c r="Z119" s="39"/>
      <c r="AA119" s="31"/>
      <c r="AB119" s="39"/>
      <c r="AC119" s="31"/>
      <c r="AD119" s="40"/>
      <c r="AE119" s="31"/>
      <c r="AF119" s="40"/>
      <c r="AG119" s="31"/>
      <c r="AH119" s="40"/>
      <c r="AI119" s="31"/>
      <c r="AJ119" s="40"/>
    </row>
    <row r="120" spans="1:36" x14ac:dyDescent="0.25">
      <c r="A120" s="37" t="s">
        <v>32</v>
      </c>
      <c r="B120" s="37">
        <v>1</v>
      </c>
      <c r="C120" s="26" t="str">
        <f>IFERROR(INDEX(Clients[Client_Name],MATCH(Table312[[#This Row],[Client_Code]],Clients[Client_Code],0)),"")</f>
        <v>AGRICOLA ARIZTIA</v>
      </c>
      <c r="D120" s="25">
        <v>4</v>
      </c>
      <c r="E120" s="25">
        <v>2</v>
      </c>
      <c r="F120" s="25" t="b">
        <f>IF(E120&gt;(VLOOKUP(D120,Months_Weeks!$A$2:$B$13,2,TRUE)),FALSE)</f>
        <v>0</v>
      </c>
      <c r="G120" s="63">
        <f>IF(Table312[[#This Row],[Facility]]="Buin",1.5%,0.25%)</f>
        <v>2.5000000000000001E-3</v>
      </c>
      <c r="H120" s="38"/>
      <c r="I120" s="38"/>
      <c r="J120" s="27">
        <f t="shared" si="6"/>
        <v>42</v>
      </c>
      <c r="K120" s="28">
        <f t="shared" si="7"/>
        <v>4</v>
      </c>
      <c r="L120" s="27">
        <f>IF(K120=0,0,IF(E120&gt;1,E120-1,VLOOKUP(K120,Months_Weeks!$A$1:$B$13,2,0)))</f>
        <v>1</v>
      </c>
      <c r="M120" s="29"/>
      <c r="N120" s="39"/>
      <c r="O120" s="39"/>
      <c r="P120" s="50">
        <f t="shared" si="8"/>
        <v>0</v>
      </c>
      <c r="Q120" s="28">
        <f t="shared" si="9"/>
        <v>4</v>
      </c>
      <c r="R120" s="28">
        <f>IF(Q120=0,0,IF(E120&gt;1,E120-1,VLOOKUP(Q120,Months_Weeks!$A$1:$B$13,2,0)))</f>
        <v>1</v>
      </c>
      <c r="S120" s="30"/>
      <c r="T120" s="39"/>
      <c r="U120" s="39"/>
      <c r="V120" s="50">
        <f t="shared" si="10"/>
        <v>0</v>
      </c>
      <c r="W120" s="28">
        <f t="shared" si="11"/>
        <v>4</v>
      </c>
      <c r="X120" s="28">
        <f>IF(W120=0,0,IF(E120&gt;1,E120-1,VLOOKUP(W120,Months_Weeks!$A$1:$B$13,2,0)))</f>
        <v>1</v>
      </c>
      <c r="Y120" s="30"/>
      <c r="Z120" s="39"/>
      <c r="AA120" s="31"/>
      <c r="AB120" s="39"/>
      <c r="AC120" s="31"/>
      <c r="AD120" s="40"/>
      <c r="AE120" s="31"/>
      <c r="AF120" s="40"/>
      <c r="AG120" s="31"/>
      <c r="AH120" s="40"/>
      <c r="AI120" s="31"/>
      <c r="AJ120" s="40"/>
    </row>
    <row r="121" spans="1:36" x14ac:dyDescent="0.25">
      <c r="A121" s="37" t="s">
        <v>32</v>
      </c>
      <c r="B121" s="37">
        <v>1</v>
      </c>
      <c r="C121" s="26" t="str">
        <f>IFERROR(INDEX(Clients[Client_Name],MATCH(Table312[[#This Row],[Client_Code]],Clients[Client_Code],0)),"")</f>
        <v>AGRICOLA ARIZTIA</v>
      </c>
      <c r="D121" s="25">
        <v>4</v>
      </c>
      <c r="E121" s="25">
        <v>3</v>
      </c>
      <c r="F121" s="25" t="b">
        <f>IF(E121&gt;(VLOOKUP(D121,Months_Weeks!$A$2:$B$13,2,TRUE)),FALSE)</f>
        <v>0</v>
      </c>
      <c r="G121" s="63">
        <f>IF(Table312[[#This Row],[Facility]]="Buin",1.5%,0.25%)</f>
        <v>2.5000000000000001E-3</v>
      </c>
      <c r="H121" s="38"/>
      <c r="I121" s="38"/>
      <c r="J121" s="27">
        <f t="shared" si="6"/>
        <v>42</v>
      </c>
      <c r="K121" s="28">
        <f t="shared" si="7"/>
        <v>4</v>
      </c>
      <c r="L121" s="27">
        <f>IF(K121=0,0,IF(E121&gt;1,E121-1,VLOOKUP(K121,Months_Weeks!$A$1:$B$13,2,0)))</f>
        <v>2</v>
      </c>
      <c r="M121" s="29"/>
      <c r="N121" s="39"/>
      <c r="O121" s="39"/>
      <c r="P121" s="50">
        <f t="shared" si="8"/>
        <v>0</v>
      </c>
      <c r="Q121" s="28">
        <f t="shared" si="9"/>
        <v>4</v>
      </c>
      <c r="R121" s="28">
        <f>IF(Q121=0,0,IF(E121&gt;1,E121-1,VLOOKUP(Q121,Months_Weeks!$A$1:$B$13,2,0)))</f>
        <v>2</v>
      </c>
      <c r="S121" s="30"/>
      <c r="T121" s="39"/>
      <c r="U121" s="39"/>
      <c r="V121" s="50">
        <f t="shared" si="10"/>
        <v>0</v>
      </c>
      <c r="W121" s="28">
        <f t="shared" si="11"/>
        <v>4</v>
      </c>
      <c r="X121" s="28">
        <f>IF(W121=0,0,IF(E121&gt;1,E121-1,VLOOKUP(W121,Months_Weeks!$A$1:$B$13,2,0)))</f>
        <v>2</v>
      </c>
      <c r="Y121" s="30"/>
      <c r="Z121" s="39"/>
      <c r="AA121" s="31"/>
      <c r="AB121" s="39"/>
      <c r="AC121" s="31"/>
      <c r="AD121" s="40"/>
      <c r="AE121" s="31"/>
      <c r="AF121" s="40"/>
      <c r="AG121" s="31"/>
      <c r="AH121" s="40"/>
      <c r="AI121" s="31"/>
      <c r="AJ121" s="40"/>
    </row>
    <row r="122" spans="1:36" x14ac:dyDescent="0.25">
      <c r="A122" s="37" t="s">
        <v>32</v>
      </c>
      <c r="B122" s="37">
        <v>1</v>
      </c>
      <c r="C122" s="26" t="str">
        <f>IFERROR(INDEX(Clients[Client_Name],MATCH(Table312[[#This Row],[Client_Code]],Clients[Client_Code],0)),"")</f>
        <v>AGRICOLA ARIZTIA</v>
      </c>
      <c r="D122" s="25">
        <v>4</v>
      </c>
      <c r="E122" s="25">
        <v>4</v>
      </c>
      <c r="F122" s="25" t="b">
        <f>IF(E122&gt;(VLOOKUP(D122,Months_Weeks!$A$2:$B$13,2,TRUE)),FALSE)</f>
        <v>0</v>
      </c>
      <c r="G122" s="63">
        <f>IF(Table312[[#This Row],[Facility]]="Buin",1.5%,0.25%)</f>
        <v>2.5000000000000001E-3</v>
      </c>
      <c r="H122" s="38"/>
      <c r="I122" s="38"/>
      <c r="J122" s="27">
        <f t="shared" si="6"/>
        <v>42</v>
      </c>
      <c r="K122" s="28">
        <f t="shared" si="7"/>
        <v>4</v>
      </c>
      <c r="L122" s="27">
        <f>IF(K122=0,0,IF(E122&gt;1,E122-1,VLOOKUP(K122,Months_Weeks!$A$1:$B$13,2,0)))</f>
        <v>3</v>
      </c>
      <c r="M122" s="29"/>
      <c r="N122" s="39"/>
      <c r="O122" s="39"/>
      <c r="P122" s="50">
        <f t="shared" si="8"/>
        <v>0</v>
      </c>
      <c r="Q122" s="28">
        <f t="shared" si="9"/>
        <v>4</v>
      </c>
      <c r="R122" s="28">
        <f>IF(Q122=0,0,IF(E122&gt;1,E122-1,VLOOKUP(Q122,Months_Weeks!$A$1:$B$13,2,0)))</f>
        <v>3</v>
      </c>
      <c r="S122" s="30"/>
      <c r="T122" s="39"/>
      <c r="U122" s="39"/>
      <c r="V122" s="50">
        <f t="shared" si="10"/>
        <v>0</v>
      </c>
      <c r="W122" s="28">
        <f t="shared" si="11"/>
        <v>4</v>
      </c>
      <c r="X122" s="28">
        <f>IF(W122=0,0,IF(E122&gt;1,E122-1,VLOOKUP(W122,Months_Weeks!$A$1:$B$13,2,0)))</f>
        <v>3</v>
      </c>
      <c r="Y122" s="30"/>
      <c r="Z122" s="39"/>
      <c r="AA122" s="31"/>
      <c r="AB122" s="39"/>
      <c r="AC122" s="31"/>
      <c r="AD122" s="40"/>
      <c r="AE122" s="31"/>
      <c r="AF122" s="40"/>
      <c r="AG122" s="31"/>
      <c r="AH122" s="40"/>
      <c r="AI122" s="31"/>
      <c r="AJ122" s="40"/>
    </row>
    <row r="123" spans="1:36" x14ac:dyDescent="0.25">
      <c r="A123" s="37" t="s">
        <v>32</v>
      </c>
      <c r="B123" s="37">
        <v>1</v>
      </c>
      <c r="C123" s="26" t="str">
        <f>IFERROR(INDEX(Clients[Client_Name],MATCH(Table312[[#This Row],[Client_Code]],Clients[Client_Code],0)),"")</f>
        <v>AGRICOLA ARIZTIA</v>
      </c>
      <c r="D123" s="25">
        <v>5</v>
      </c>
      <c r="E123" s="25">
        <v>1</v>
      </c>
      <c r="F123" s="25" t="b">
        <f>IF(E123&gt;(VLOOKUP(D123,Months_Weeks!$A$2:$B$13,2,TRUE)),FALSE)</f>
        <v>0</v>
      </c>
      <c r="G123" s="63">
        <f>IF(Table312[[#This Row],[Facility]]="Buin",1.5%,0.25%)</f>
        <v>2.5000000000000001E-3</v>
      </c>
      <c r="H123" s="38"/>
      <c r="I123" s="38"/>
      <c r="J123" s="27">
        <f t="shared" si="6"/>
        <v>42</v>
      </c>
      <c r="K123" s="28">
        <f t="shared" si="7"/>
        <v>4</v>
      </c>
      <c r="L123" s="27">
        <f>IF(K123=0,0,IF(E123&gt;1,E123-1,VLOOKUP(K123,Months_Weeks!$A$1:$B$13,2,0)))</f>
        <v>4</v>
      </c>
      <c r="M123" s="29"/>
      <c r="N123" s="39"/>
      <c r="O123" s="39"/>
      <c r="P123" s="50">
        <f t="shared" si="8"/>
        <v>0</v>
      </c>
      <c r="Q123" s="28">
        <f t="shared" si="9"/>
        <v>4</v>
      </c>
      <c r="R123" s="28">
        <f>IF(Q123=0,0,IF(E123&gt;1,E123-1,VLOOKUP(Q123,Months_Weeks!$A$1:$B$13,2,0)))</f>
        <v>4</v>
      </c>
      <c r="S123" s="30"/>
      <c r="T123" s="39"/>
      <c r="U123" s="39"/>
      <c r="V123" s="50">
        <f t="shared" si="10"/>
        <v>0</v>
      </c>
      <c r="W123" s="28">
        <f t="shared" si="11"/>
        <v>4</v>
      </c>
      <c r="X123" s="28">
        <f>IF(W123=0,0,IF(E123&gt;1,E123-1,VLOOKUP(W123,Months_Weeks!$A$1:$B$13,2,0)))</f>
        <v>4</v>
      </c>
      <c r="Y123" s="30"/>
      <c r="Z123" s="39"/>
      <c r="AA123" s="31"/>
      <c r="AB123" s="39"/>
      <c r="AC123" s="31"/>
      <c r="AD123" s="40"/>
      <c r="AE123" s="31"/>
      <c r="AF123" s="40"/>
      <c r="AG123" s="31"/>
      <c r="AH123" s="40"/>
      <c r="AI123" s="31"/>
      <c r="AJ123" s="40"/>
    </row>
    <row r="124" spans="1:36" x14ac:dyDescent="0.25">
      <c r="A124" s="37" t="s">
        <v>32</v>
      </c>
      <c r="B124" s="37">
        <v>1</v>
      </c>
      <c r="C124" s="26" t="str">
        <f>IFERROR(INDEX(Clients[Client_Name],MATCH(Table312[[#This Row],[Client_Code]],Clients[Client_Code],0)),"")</f>
        <v>AGRICOLA ARIZTIA</v>
      </c>
      <c r="D124" s="25">
        <v>5</v>
      </c>
      <c r="E124" s="25">
        <v>2</v>
      </c>
      <c r="F124" s="25" t="b">
        <f>IF(E124&gt;(VLOOKUP(D124,Months_Weeks!$A$2:$B$13,2,TRUE)),FALSE)</f>
        <v>0</v>
      </c>
      <c r="G124" s="63">
        <f>IF(Table312[[#This Row],[Facility]]="Buin",1.5%,0.25%)</f>
        <v>2.5000000000000001E-3</v>
      </c>
      <c r="H124" s="38"/>
      <c r="I124" s="38"/>
      <c r="J124" s="27">
        <f t="shared" si="6"/>
        <v>42</v>
      </c>
      <c r="K124" s="28">
        <f t="shared" si="7"/>
        <v>5</v>
      </c>
      <c r="L124" s="27">
        <f>IF(K124=0,0,IF(E124&gt;1,E124-1,VLOOKUP(K124,Months_Weeks!$A$1:$B$13,2,0)))</f>
        <v>1</v>
      </c>
      <c r="M124" s="29"/>
      <c r="N124" s="39"/>
      <c r="O124" s="39"/>
      <c r="P124" s="50">
        <f t="shared" si="8"/>
        <v>0</v>
      </c>
      <c r="Q124" s="28">
        <f t="shared" si="9"/>
        <v>5</v>
      </c>
      <c r="R124" s="28">
        <f>IF(Q124=0,0,IF(E124&gt;1,E124-1,VLOOKUP(Q124,Months_Weeks!$A$1:$B$13,2,0)))</f>
        <v>1</v>
      </c>
      <c r="S124" s="30"/>
      <c r="T124" s="39"/>
      <c r="U124" s="39"/>
      <c r="V124" s="50">
        <f t="shared" si="10"/>
        <v>0</v>
      </c>
      <c r="W124" s="28">
        <f t="shared" si="11"/>
        <v>5</v>
      </c>
      <c r="X124" s="28">
        <f>IF(W124=0,0,IF(E124&gt;1,E124-1,VLOOKUP(W124,Months_Weeks!$A$1:$B$13,2,0)))</f>
        <v>1</v>
      </c>
      <c r="Y124" s="30"/>
      <c r="Z124" s="39"/>
      <c r="AA124" s="31"/>
      <c r="AB124" s="39"/>
      <c r="AC124" s="31"/>
      <c r="AD124" s="40"/>
      <c r="AE124" s="31"/>
      <c r="AF124" s="40"/>
      <c r="AG124" s="31"/>
      <c r="AH124" s="40"/>
      <c r="AI124" s="31"/>
      <c r="AJ124" s="40"/>
    </row>
    <row r="125" spans="1:36" x14ac:dyDescent="0.25">
      <c r="A125" s="37" t="s">
        <v>32</v>
      </c>
      <c r="B125" s="37">
        <v>1</v>
      </c>
      <c r="C125" s="26" t="str">
        <f>IFERROR(INDEX(Clients[Client_Name],MATCH(Table312[[#This Row],[Client_Code]],Clients[Client_Code],0)),"")</f>
        <v>AGRICOLA ARIZTIA</v>
      </c>
      <c r="D125" s="25">
        <v>5</v>
      </c>
      <c r="E125" s="25">
        <v>3</v>
      </c>
      <c r="F125" s="25" t="b">
        <f>IF(E125&gt;(VLOOKUP(D125,Months_Weeks!$A$2:$B$13,2,TRUE)),FALSE)</f>
        <v>0</v>
      </c>
      <c r="G125" s="63">
        <f>IF(Table312[[#This Row],[Facility]]="Buin",1.5%,0.25%)</f>
        <v>2.5000000000000001E-3</v>
      </c>
      <c r="H125" s="38">
        <v>50</v>
      </c>
      <c r="I125" s="38"/>
      <c r="J125" s="27">
        <f t="shared" si="6"/>
        <v>92</v>
      </c>
      <c r="K125" s="28">
        <f t="shared" si="7"/>
        <v>5</v>
      </c>
      <c r="L125" s="27">
        <f>IF(K125=0,0,IF(E125&gt;1,E125-1,VLOOKUP(K125,Months_Weeks!$A$1:$B$13,2,0)))</f>
        <v>2</v>
      </c>
      <c r="M125" s="29"/>
      <c r="N125" s="39"/>
      <c r="O125" s="39"/>
      <c r="P125" s="50">
        <f t="shared" si="8"/>
        <v>0</v>
      </c>
      <c r="Q125" s="28">
        <f t="shared" si="9"/>
        <v>5</v>
      </c>
      <c r="R125" s="28">
        <f>IF(Q125=0,0,IF(E125&gt;1,E125-1,VLOOKUP(Q125,Months_Weeks!$A$1:$B$13,2,0)))</f>
        <v>2</v>
      </c>
      <c r="S125" s="30"/>
      <c r="T125" s="39"/>
      <c r="U125" s="39"/>
      <c r="V125" s="50">
        <f t="shared" si="10"/>
        <v>0</v>
      </c>
      <c r="W125" s="28">
        <f t="shared" si="11"/>
        <v>5</v>
      </c>
      <c r="X125" s="28">
        <f>IF(W125=0,0,IF(E125&gt;1,E125-1,VLOOKUP(W125,Months_Weeks!$A$1:$B$13,2,0)))</f>
        <v>2</v>
      </c>
      <c r="Y125" s="30"/>
      <c r="Z125" s="39">
        <v>50</v>
      </c>
      <c r="AA125" s="31"/>
      <c r="AB125" s="39"/>
      <c r="AC125" s="31"/>
      <c r="AD125" s="40"/>
      <c r="AE125" s="31"/>
      <c r="AF125" s="40"/>
      <c r="AG125" s="31"/>
      <c r="AH125" s="40"/>
      <c r="AI125" s="31"/>
      <c r="AJ125" s="40"/>
    </row>
    <row r="126" spans="1:36" x14ac:dyDescent="0.25">
      <c r="A126" s="37" t="s">
        <v>32</v>
      </c>
      <c r="B126" s="37">
        <v>1</v>
      </c>
      <c r="C126" s="26" t="str">
        <f>IFERROR(INDEX(Clients[Client_Name],MATCH(Table312[[#This Row],[Client_Code]],Clients[Client_Code],0)),"")</f>
        <v>AGRICOLA ARIZTIA</v>
      </c>
      <c r="D126" s="25">
        <v>5</v>
      </c>
      <c r="E126" s="25">
        <v>4</v>
      </c>
      <c r="F126" s="25" t="b">
        <f>IF(E126&gt;(VLOOKUP(D126,Months_Weeks!$A$2:$B$13,2,TRUE)),FALSE)</f>
        <v>0</v>
      </c>
      <c r="G126" s="63">
        <f>IF(Table312[[#This Row],[Facility]]="Buin",1.5%,0.25%)</f>
        <v>2.5000000000000001E-3</v>
      </c>
      <c r="H126" s="38">
        <v>50</v>
      </c>
      <c r="I126" s="38"/>
      <c r="J126" s="27">
        <f t="shared" si="6"/>
        <v>142</v>
      </c>
      <c r="K126" s="28">
        <f t="shared" si="7"/>
        <v>5</v>
      </c>
      <c r="L126" s="27">
        <f>IF(K126=0,0,IF(E126&gt;1,E126-1,VLOOKUP(K126,Months_Weeks!$A$1:$B$13,2,0)))</f>
        <v>3</v>
      </c>
      <c r="M126" s="29"/>
      <c r="N126" s="39"/>
      <c r="O126" s="39"/>
      <c r="P126" s="50">
        <f t="shared" si="8"/>
        <v>0</v>
      </c>
      <c r="Q126" s="28">
        <f t="shared" si="9"/>
        <v>5</v>
      </c>
      <c r="R126" s="28">
        <f>IF(Q126=0,0,IF(E126&gt;1,E126-1,VLOOKUP(Q126,Months_Weeks!$A$1:$B$13,2,0)))</f>
        <v>3</v>
      </c>
      <c r="S126" s="30"/>
      <c r="T126" s="39"/>
      <c r="U126" s="39"/>
      <c r="V126" s="50">
        <f t="shared" si="10"/>
        <v>0</v>
      </c>
      <c r="W126" s="28">
        <f t="shared" si="11"/>
        <v>5</v>
      </c>
      <c r="X126" s="28">
        <f>IF(W126=0,0,IF(E126&gt;1,E126-1,VLOOKUP(W126,Months_Weeks!$A$1:$B$13,2,0)))</f>
        <v>3</v>
      </c>
      <c r="Y126" s="30"/>
      <c r="Z126" s="39">
        <v>50</v>
      </c>
      <c r="AA126" s="31"/>
      <c r="AB126" s="39"/>
      <c r="AC126" s="31"/>
      <c r="AD126" s="40"/>
      <c r="AE126" s="31"/>
      <c r="AF126" s="40"/>
      <c r="AG126" s="31"/>
      <c r="AH126" s="40"/>
      <c r="AI126" s="31"/>
      <c r="AJ126" s="40"/>
    </row>
    <row r="127" spans="1:36" x14ac:dyDescent="0.25">
      <c r="A127" s="37" t="s">
        <v>32</v>
      </c>
      <c r="B127" s="37">
        <v>1</v>
      </c>
      <c r="C127" s="26" t="str">
        <f>IFERROR(INDEX(Clients[Client_Name],MATCH(Table312[[#This Row],[Client_Code]],Clients[Client_Code],0)),"")</f>
        <v>AGRICOLA ARIZTIA</v>
      </c>
      <c r="D127" s="25">
        <v>6</v>
      </c>
      <c r="E127" s="25">
        <v>1</v>
      </c>
      <c r="F127" s="25" t="b">
        <f>IF(E127&gt;(VLOOKUP(D127,Months_Weeks!$A$2:$B$13,2,TRUE)),FALSE)</f>
        <v>0</v>
      </c>
      <c r="G127" s="63">
        <f>IF(Table312[[#This Row],[Facility]]="Buin",1.5%,0.25%)</f>
        <v>2.5000000000000001E-3</v>
      </c>
      <c r="H127" s="38">
        <v>50</v>
      </c>
      <c r="I127" s="38"/>
      <c r="J127" s="27">
        <f t="shared" si="6"/>
        <v>192</v>
      </c>
      <c r="K127" s="28">
        <f t="shared" si="7"/>
        <v>5</v>
      </c>
      <c r="L127" s="27">
        <f>IF(K127=0,0,IF(E127&gt;1,E127-1,VLOOKUP(K127,Months_Weeks!$A$1:$B$13,2,0)))</f>
        <v>4</v>
      </c>
      <c r="M127" s="29"/>
      <c r="N127" s="39"/>
      <c r="O127" s="39"/>
      <c r="P127" s="50">
        <f t="shared" si="8"/>
        <v>0</v>
      </c>
      <c r="Q127" s="28">
        <f t="shared" si="9"/>
        <v>5</v>
      </c>
      <c r="R127" s="28">
        <f>IF(Q127=0,0,IF(E127&gt;1,E127-1,VLOOKUP(Q127,Months_Weeks!$A$1:$B$13,2,0)))</f>
        <v>4</v>
      </c>
      <c r="S127" s="30"/>
      <c r="T127" s="39"/>
      <c r="U127" s="39"/>
      <c r="V127" s="50">
        <f t="shared" si="10"/>
        <v>0</v>
      </c>
      <c r="W127" s="28">
        <f t="shared" si="11"/>
        <v>5</v>
      </c>
      <c r="X127" s="28">
        <f>IF(W127=0,0,IF(E127&gt;1,E127-1,VLOOKUP(W127,Months_Weeks!$A$1:$B$13,2,0)))</f>
        <v>4</v>
      </c>
      <c r="Y127" s="30"/>
      <c r="Z127" s="39">
        <v>50</v>
      </c>
      <c r="AA127" s="31"/>
      <c r="AB127" s="39"/>
      <c r="AC127" s="31"/>
      <c r="AD127" s="40"/>
      <c r="AE127" s="31"/>
      <c r="AF127" s="40"/>
      <c r="AG127" s="31"/>
      <c r="AH127" s="40"/>
      <c r="AI127" s="31"/>
      <c r="AJ127" s="40"/>
    </row>
    <row r="128" spans="1:36" x14ac:dyDescent="0.25">
      <c r="A128" s="37" t="s">
        <v>32</v>
      </c>
      <c r="B128" s="37">
        <v>1</v>
      </c>
      <c r="C128" s="26" t="str">
        <f>IFERROR(INDEX(Clients[Client_Name],MATCH(Table312[[#This Row],[Client_Code]],Clients[Client_Code],0)),"")</f>
        <v>AGRICOLA ARIZTIA</v>
      </c>
      <c r="D128" s="25">
        <v>6</v>
      </c>
      <c r="E128" s="25">
        <v>2</v>
      </c>
      <c r="F128" s="25" t="b">
        <f>IF(E128&gt;(VLOOKUP(D128,Months_Weeks!$A$2:$B$13,2,TRUE)),FALSE)</f>
        <v>0</v>
      </c>
      <c r="G128" s="63">
        <f>IF(Table312[[#This Row],[Facility]]="Buin",1.5%,0.25%)</f>
        <v>2.5000000000000001E-3</v>
      </c>
      <c r="H128" s="38">
        <v>50</v>
      </c>
      <c r="I128" s="38"/>
      <c r="J128" s="27">
        <f t="shared" si="6"/>
        <v>242</v>
      </c>
      <c r="K128" s="28">
        <f t="shared" si="7"/>
        <v>6</v>
      </c>
      <c r="L128" s="27">
        <f>IF(K128=0,0,IF(E128&gt;1,E128-1,VLOOKUP(K128,Months_Weeks!$A$1:$B$13,2,0)))</f>
        <v>1</v>
      </c>
      <c r="M128" s="29"/>
      <c r="N128" s="39"/>
      <c r="O128" s="39"/>
      <c r="P128" s="50">
        <f t="shared" si="8"/>
        <v>0</v>
      </c>
      <c r="Q128" s="28">
        <f t="shared" si="9"/>
        <v>6</v>
      </c>
      <c r="R128" s="28">
        <f>IF(Q128=0,0,IF(E128&gt;1,E128-1,VLOOKUP(Q128,Months_Weeks!$A$1:$B$13,2,0)))</f>
        <v>1</v>
      </c>
      <c r="S128" s="30"/>
      <c r="T128" s="39"/>
      <c r="U128" s="39"/>
      <c r="V128" s="50">
        <f t="shared" si="10"/>
        <v>0</v>
      </c>
      <c r="W128" s="28">
        <f t="shared" si="11"/>
        <v>6</v>
      </c>
      <c r="X128" s="28">
        <f>IF(W128=0,0,IF(E128&gt;1,E128-1,VLOOKUP(W128,Months_Weeks!$A$1:$B$13,2,0)))</f>
        <v>1</v>
      </c>
      <c r="Y128" s="30"/>
      <c r="Z128" s="39">
        <v>50</v>
      </c>
      <c r="AA128" s="31"/>
      <c r="AB128" s="39"/>
      <c r="AC128" s="31"/>
      <c r="AD128" s="40"/>
      <c r="AE128" s="31"/>
      <c r="AF128" s="40"/>
      <c r="AG128" s="31"/>
      <c r="AH128" s="40"/>
      <c r="AI128" s="31"/>
      <c r="AJ128" s="40"/>
    </row>
    <row r="129" spans="1:36" x14ac:dyDescent="0.25">
      <c r="A129" s="37" t="s">
        <v>32</v>
      </c>
      <c r="B129" s="37">
        <v>1</v>
      </c>
      <c r="C129" s="26" t="str">
        <f>IFERROR(INDEX(Clients[Client_Name],MATCH(Table312[[#This Row],[Client_Code]],Clients[Client_Code],0)),"")</f>
        <v>AGRICOLA ARIZTIA</v>
      </c>
      <c r="D129" s="25">
        <v>6</v>
      </c>
      <c r="E129" s="25">
        <v>3</v>
      </c>
      <c r="F129" s="25" t="b">
        <f>IF(E129&gt;(VLOOKUP(D129,Months_Weeks!$A$2:$B$13,2,TRUE)),FALSE)</f>
        <v>0</v>
      </c>
      <c r="G129" s="63">
        <f>IF(Table312[[#This Row],[Facility]]="Buin",1.5%,0.25%)</f>
        <v>2.5000000000000001E-3</v>
      </c>
      <c r="H129" s="38">
        <v>50</v>
      </c>
      <c r="I129" s="38"/>
      <c r="J129" s="27">
        <f t="shared" si="6"/>
        <v>292</v>
      </c>
      <c r="K129" s="28">
        <f t="shared" si="7"/>
        <v>6</v>
      </c>
      <c r="L129" s="27">
        <f>IF(K129=0,0,IF(E129&gt;1,E129-1,VLOOKUP(K129,Months_Weeks!$A$1:$B$13,2,0)))</f>
        <v>2</v>
      </c>
      <c r="M129" s="29"/>
      <c r="N129" s="39"/>
      <c r="O129" s="39"/>
      <c r="P129" s="50">
        <f t="shared" si="8"/>
        <v>0</v>
      </c>
      <c r="Q129" s="28">
        <f t="shared" si="9"/>
        <v>6</v>
      </c>
      <c r="R129" s="28">
        <f>IF(Q129=0,0,IF(E129&gt;1,E129-1,VLOOKUP(Q129,Months_Weeks!$A$1:$B$13,2,0)))</f>
        <v>2</v>
      </c>
      <c r="S129" s="30"/>
      <c r="T129" s="39"/>
      <c r="U129" s="39"/>
      <c r="V129" s="50">
        <f t="shared" si="10"/>
        <v>0</v>
      </c>
      <c r="W129" s="28">
        <f t="shared" si="11"/>
        <v>6</v>
      </c>
      <c r="X129" s="28">
        <f>IF(W129=0,0,IF(E129&gt;1,E129-1,VLOOKUP(W129,Months_Weeks!$A$1:$B$13,2,0)))</f>
        <v>2</v>
      </c>
      <c r="Y129" s="30"/>
      <c r="Z129" s="39">
        <v>50</v>
      </c>
      <c r="AA129" s="31"/>
      <c r="AB129" s="39"/>
      <c r="AC129" s="31"/>
      <c r="AD129" s="40"/>
      <c r="AE129" s="31"/>
      <c r="AF129" s="40"/>
      <c r="AG129" s="31"/>
      <c r="AH129" s="40"/>
      <c r="AI129" s="31"/>
      <c r="AJ129" s="40"/>
    </row>
    <row r="130" spans="1:36" x14ac:dyDescent="0.25">
      <c r="A130" s="37" t="s">
        <v>32</v>
      </c>
      <c r="B130" s="37">
        <v>1</v>
      </c>
      <c r="C130" s="26" t="str">
        <f>IFERROR(INDEX(Clients[Client_Name],MATCH(Table312[[#This Row],[Client_Code]],Clients[Client_Code],0)),"")</f>
        <v>AGRICOLA ARIZTIA</v>
      </c>
      <c r="D130" s="25">
        <v>6</v>
      </c>
      <c r="E130" s="25">
        <v>4</v>
      </c>
      <c r="F130" s="25" t="b">
        <f>IF(E130&gt;(VLOOKUP(D130,Months_Weeks!$A$2:$B$13,2,TRUE)),FALSE)</f>
        <v>0</v>
      </c>
      <c r="G130" s="63">
        <f>IF(Table312[[#This Row],[Facility]]="Buin",1.5%,0.25%)</f>
        <v>2.5000000000000001E-3</v>
      </c>
      <c r="H130" s="38">
        <v>50</v>
      </c>
      <c r="I130" s="38"/>
      <c r="J130" s="27">
        <f t="shared" ref="J130:J193" si="12" xml:space="preserve"> SUMIFS(J:J,$B:$B,$B130,$D:$D,K130,$E:$E,L130,$A:$A,$A130)+H130-I130</f>
        <v>342</v>
      </c>
      <c r="K130" s="28">
        <f t="shared" ref="K130:K193" si="13">IF(E130&gt;1,D130,D130-1)</f>
        <v>6</v>
      </c>
      <c r="L130" s="27">
        <f>IF(K130=0,0,IF(E130&gt;1,E130-1,VLOOKUP(K130,Months_Weeks!$A$1:$B$13,2,0)))</f>
        <v>3</v>
      </c>
      <c r="M130" s="29"/>
      <c r="N130" s="39"/>
      <c r="O130" s="39"/>
      <c r="P130" s="50">
        <f t="shared" ref="P130:P193" si="14" xml:space="preserve"> SUMIFS(P:P,$B:$B,$B130,$D:$D,Q130,$E:$E,R130,$A:$A,$A130)+N130-O130</f>
        <v>0</v>
      </c>
      <c r="Q130" s="28">
        <f t="shared" ref="Q130:Q193" si="15">IF(E130&gt;1,D130,D130-1)</f>
        <v>6</v>
      </c>
      <c r="R130" s="28">
        <f>IF(Q130=0,0,IF(E130&gt;1,E130-1,VLOOKUP(Q130,Months_Weeks!$A$1:$B$13,2,0)))</f>
        <v>3</v>
      </c>
      <c r="S130" s="30"/>
      <c r="T130" s="39"/>
      <c r="U130" s="39"/>
      <c r="V130" s="50">
        <f t="shared" ref="V130:V193" si="16" xml:space="preserve"> SUMIFS(V:V,$B:$B,$B130,$D:$D,W130,$E:$E,X130,$A:$A,$A130)+T130-U130</f>
        <v>0</v>
      </c>
      <c r="W130" s="28">
        <f t="shared" ref="W130:W193" si="17">IF(E130&gt;1,D130,D130-1)</f>
        <v>6</v>
      </c>
      <c r="X130" s="28">
        <f>IF(W130=0,0,IF(E130&gt;1,E130-1,VLOOKUP(W130,Months_Weeks!$A$1:$B$13,2,0)))</f>
        <v>3</v>
      </c>
      <c r="Y130" s="30"/>
      <c r="Z130" s="39">
        <v>50</v>
      </c>
      <c r="AA130" s="31"/>
      <c r="AB130" s="39"/>
      <c r="AC130" s="31"/>
      <c r="AD130" s="40"/>
      <c r="AE130" s="31"/>
      <c r="AF130" s="40"/>
      <c r="AG130" s="31"/>
      <c r="AH130" s="40"/>
      <c r="AI130" s="31"/>
      <c r="AJ130" s="40"/>
    </row>
    <row r="131" spans="1:36" x14ac:dyDescent="0.25">
      <c r="A131" s="37" t="s">
        <v>32</v>
      </c>
      <c r="B131" s="37">
        <v>1</v>
      </c>
      <c r="C131" s="26" t="str">
        <f>IFERROR(INDEX(Clients[Client_Name],MATCH(Table312[[#This Row],[Client_Code]],Clients[Client_Code],0)),"")</f>
        <v>AGRICOLA ARIZTIA</v>
      </c>
      <c r="D131" s="25">
        <v>6</v>
      </c>
      <c r="E131" s="25">
        <v>5</v>
      </c>
      <c r="F131" s="25" t="b">
        <f>IF(E131&gt;(VLOOKUP(D131,Months_Weeks!$A$2:$B$13,2,TRUE)),FALSE)</f>
        <v>0</v>
      </c>
      <c r="G131" s="63">
        <f>IF(Table312[[#This Row],[Facility]]="Buin",1.5%,0.25%)</f>
        <v>2.5000000000000001E-3</v>
      </c>
      <c r="H131" s="38">
        <v>50</v>
      </c>
      <c r="I131" s="38"/>
      <c r="J131" s="27">
        <f t="shared" si="12"/>
        <v>392</v>
      </c>
      <c r="K131" s="28">
        <f t="shared" si="13"/>
        <v>6</v>
      </c>
      <c r="L131" s="27">
        <f>IF(K131=0,0,IF(E131&gt;1,E131-1,VLOOKUP(K131,Months_Weeks!$A$1:$B$13,2,0)))</f>
        <v>4</v>
      </c>
      <c r="M131" s="29"/>
      <c r="N131" s="39"/>
      <c r="O131" s="39"/>
      <c r="P131" s="50">
        <f t="shared" si="14"/>
        <v>0</v>
      </c>
      <c r="Q131" s="28">
        <f t="shared" si="15"/>
        <v>6</v>
      </c>
      <c r="R131" s="28">
        <f>IF(Q131=0,0,IF(E131&gt;1,E131-1,VLOOKUP(Q131,Months_Weeks!$A$1:$B$13,2,0)))</f>
        <v>4</v>
      </c>
      <c r="S131" s="30"/>
      <c r="T131" s="39"/>
      <c r="U131" s="39"/>
      <c r="V131" s="50">
        <f t="shared" si="16"/>
        <v>0</v>
      </c>
      <c r="W131" s="28">
        <f t="shared" si="17"/>
        <v>6</v>
      </c>
      <c r="X131" s="28">
        <f>IF(W131=0,0,IF(E131&gt;1,E131-1,VLOOKUP(W131,Months_Weeks!$A$1:$B$13,2,0)))</f>
        <v>4</v>
      </c>
      <c r="Y131" s="30"/>
      <c r="Z131" s="39">
        <v>50</v>
      </c>
      <c r="AA131" s="31"/>
      <c r="AB131" s="39"/>
      <c r="AC131" s="31"/>
      <c r="AD131" s="40"/>
      <c r="AE131" s="31"/>
      <c r="AF131" s="40"/>
      <c r="AG131" s="31"/>
      <c r="AH131" s="40"/>
      <c r="AI131" s="31"/>
      <c r="AJ131" s="40"/>
    </row>
    <row r="132" spans="1:36" x14ac:dyDescent="0.25">
      <c r="A132" s="37" t="s">
        <v>32</v>
      </c>
      <c r="B132" s="37">
        <v>1</v>
      </c>
      <c r="C132" s="26" t="str">
        <f>IFERROR(INDEX(Clients[Client_Name],MATCH(Table312[[#This Row],[Client_Code]],Clients[Client_Code],0)),"")</f>
        <v>AGRICOLA ARIZTIA</v>
      </c>
      <c r="D132" s="25">
        <v>7</v>
      </c>
      <c r="E132" s="25">
        <v>1</v>
      </c>
      <c r="F132" s="25" t="b">
        <f>IF(E132&gt;(VLOOKUP(D132,Months_Weeks!$A$2:$B$13,2,TRUE)),FALSE)</f>
        <v>0</v>
      </c>
      <c r="G132" s="63">
        <f>IF(Table312[[#This Row],[Facility]]="Buin",1.5%,0.25%)</f>
        <v>2.5000000000000001E-3</v>
      </c>
      <c r="H132" s="38">
        <v>50</v>
      </c>
      <c r="I132" s="38"/>
      <c r="J132" s="27">
        <f t="shared" si="12"/>
        <v>442</v>
      </c>
      <c r="K132" s="28">
        <f t="shared" si="13"/>
        <v>6</v>
      </c>
      <c r="L132" s="27">
        <f>IF(K132=0,0,IF(E132&gt;1,E132-1,VLOOKUP(K132,Months_Weeks!$A$1:$B$13,2,0)))</f>
        <v>5</v>
      </c>
      <c r="M132" s="29"/>
      <c r="N132" s="39"/>
      <c r="O132" s="39"/>
      <c r="P132" s="50">
        <f t="shared" si="14"/>
        <v>0</v>
      </c>
      <c r="Q132" s="28">
        <f t="shared" si="15"/>
        <v>6</v>
      </c>
      <c r="R132" s="28">
        <f>IF(Q132=0,0,IF(E132&gt;1,E132-1,VLOOKUP(Q132,Months_Weeks!$A$1:$B$13,2,0)))</f>
        <v>5</v>
      </c>
      <c r="S132" s="30"/>
      <c r="T132" s="39"/>
      <c r="U132" s="39"/>
      <c r="V132" s="50">
        <f t="shared" si="16"/>
        <v>0</v>
      </c>
      <c r="W132" s="28">
        <f t="shared" si="17"/>
        <v>6</v>
      </c>
      <c r="X132" s="28">
        <f>IF(W132=0,0,IF(E132&gt;1,E132-1,VLOOKUP(W132,Months_Weeks!$A$1:$B$13,2,0)))</f>
        <v>5</v>
      </c>
      <c r="Y132" s="30"/>
      <c r="Z132" s="39">
        <v>50</v>
      </c>
      <c r="AA132" s="31"/>
      <c r="AB132" s="39"/>
      <c r="AC132" s="31"/>
      <c r="AD132" s="40"/>
      <c r="AE132" s="31"/>
      <c r="AF132" s="40"/>
      <c r="AG132" s="31"/>
      <c r="AH132" s="40"/>
      <c r="AI132" s="31"/>
      <c r="AJ132" s="40"/>
    </row>
    <row r="133" spans="1:36" x14ac:dyDescent="0.25">
      <c r="A133" s="37" t="s">
        <v>32</v>
      </c>
      <c r="B133" s="37">
        <v>1</v>
      </c>
      <c r="C133" s="26" t="str">
        <f>IFERROR(INDEX(Clients[Client_Name],MATCH(Table312[[#This Row],[Client_Code]],Clients[Client_Code],0)),"")</f>
        <v>AGRICOLA ARIZTIA</v>
      </c>
      <c r="D133" s="25">
        <v>7</v>
      </c>
      <c r="E133" s="25">
        <v>2</v>
      </c>
      <c r="F133" s="25" t="b">
        <f>IF(E133&gt;(VLOOKUP(D133,Months_Weeks!$A$2:$B$13,2,TRUE)),FALSE)</f>
        <v>0</v>
      </c>
      <c r="G133" s="63">
        <f>IF(Table312[[#This Row],[Facility]]="Buin",1.5%,0.25%)</f>
        <v>2.5000000000000001E-3</v>
      </c>
      <c r="H133" s="38">
        <v>50</v>
      </c>
      <c r="I133" s="38"/>
      <c r="J133" s="27">
        <f t="shared" si="12"/>
        <v>492</v>
      </c>
      <c r="K133" s="28">
        <f t="shared" si="13"/>
        <v>7</v>
      </c>
      <c r="L133" s="27">
        <f>IF(K133=0,0,IF(E133&gt;1,E133-1,VLOOKUP(K133,Months_Weeks!$A$1:$B$13,2,0)))</f>
        <v>1</v>
      </c>
      <c r="M133" s="29"/>
      <c r="N133" s="39"/>
      <c r="O133" s="39"/>
      <c r="P133" s="50">
        <f t="shared" si="14"/>
        <v>0</v>
      </c>
      <c r="Q133" s="28">
        <f t="shared" si="15"/>
        <v>7</v>
      </c>
      <c r="R133" s="28">
        <f>IF(Q133=0,0,IF(E133&gt;1,E133-1,VLOOKUP(Q133,Months_Weeks!$A$1:$B$13,2,0)))</f>
        <v>1</v>
      </c>
      <c r="S133" s="30"/>
      <c r="T133" s="39"/>
      <c r="U133" s="39"/>
      <c r="V133" s="50">
        <f t="shared" si="16"/>
        <v>0</v>
      </c>
      <c r="W133" s="28">
        <f t="shared" si="17"/>
        <v>7</v>
      </c>
      <c r="X133" s="28">
        <f>IF(W133=0,0,IF(E133&gt;1,E133-1,VLOOKUP(W133,Months_Weeks!$A$1:$B$13,2,0)))</f>
        <v>1</v>
      </c>
      <c r="Y133" s="30"/>
      <c r="Z133" s="39">
        <v>50</v>
      </c>
      <c r="AA133" s="31"/>
      <c r="AB133" s="39"/>
      <c r="AC133" s="31"/>
      <c r="AD133" s="40"/>
      <c r="AE133" s="31"/>
      <c r="AF133" s="40"/>
      <c r="AG133" s="31"/>
      <c r="AH133" s="40"/>
      <c r="AI133" s="31"/>
      <c r="AJ133" s="40"/>
    </row>
    <row r="134" spans="1:36" x14ac:dyDescent="0.25">
      <c r="A134" s="37" t="s">
        <v>32</v>
      </c>
      <c r="B134" s="37">
        <v>1</v>
      </c>
      <c r="C134" s="26" t="str">
        <f>IFERROR(INDEX(Clients[Client_Name],MATCH(Table312[[#This Row],[Client_Code]],Clients[Client_Code],0)),"")</f>
        <v>AGRICOLA ARIZTIA</v>
      </c>
      <c r="D134" s="25">
        <v>7</v>
      </c>
      <c r="E134" s="25">
        <v>3</v>
      </c>
      <c r="F134" s="25" t="b">
        <f>IF(E134&gt;(VLOOKUP(D134,Months_Weeks!$A$2:$B$13,2,TRUE)),FALSE)</f>
        <v>0</v>
      </c>
      <c r="G134" s="63">
        <f>IF(Table312[[#This Row],[Facility]]="Buin",1.5%,0.25%)</f>
        <v>2.5000000000000001E-3</v>
      </c>
      <c r="H134" s="38"/>
      <c r="I134" s="38"/>
      <c r="J134" s="27">
        <f t="shared" si="12"/>
        <v>492</v>
      </c>
      <c r="K134" s="28">
        <f t="shared" si="13"/>
        <v>7</v>
      </c>
      <c r="L134" s="27">
        <f>IF(K134=0,0,IF(E134&gt;1,E134-1,VLOOKUP(K134,Months_Weeks!$A$1:$B$13,2,0)))</f>
        <v>2</v>
      </c>
      <c r="M134" s="29"/>
      <c r="N134" s="39"/>
      <c r="O134" s="39"/>
      <c r="P134" s="50">
        <f t="shared" si="14"/>
        <v>0</v>
      </c>
      <c r="Q134" s="28">
        <f t="shared" si="15"/>
        <v>7</v>
      </c>
      <c r="R134" s="28">
        <f>IF(Q134=0,0,IF(E134&gt;1,E134-1,VLOOKUP(Q134,Months_Weeks!$A$1:$B$13,2,0)))</f>
        <v>2</v>
      </c>
      <c r="S134" s="30"/>
      <c r="T134" s="39"/>
      <c r="U134" s="39"/>
      <c r="V134" s="50">
        <f t="shared" si="16"/>
        <v>0</v>
      </c>
      <c r="W134" s="28">
        <f t="shared" si="17"/>
        <v>7</v>
      </c>
      <c r="X134" s="28">
        <f>IF(W134=0,0,IF(E134&gt;1,E134-1,VLOOKUP(W134,Months_Weeks!$A$1:$B$13,2,0)))</f>
        <v>2</v>
      </c>
      <c r="Y134" s="30"/>
      <c r="Z134" s="39"/>
      <c r="AA134" s="31"/>
      <c r="AB134" s="39"/>
      <c r="AC134" s="31"/>
      <c r="AD134" s="40"/>
      <c r="AE134" s="31"/>
      <c r="AF134" s="40"/>
      <c r="AG134" s="31"/>
      <c r="AH134" s="40"/>
      <c r="AI134" s="31"/>
      <c r="AJ134" s="40"/>
    </row>
    <row r="135" spans="1:36" x14ac:dyDescent="0.25">
      <c r="A135" s="37" t="s">
        <v>32</v>
      </c>
      <c r="B135" s="37">
        <v>1</v>
      </c>
      <c r="C135" s="26" t="str">
        <f>IFERROR(INDEX(Clients[Client_Name],MATCH(Table312[[#This Row],[Client_Code]],Clients[Client_Code],0)),"")</f>
        <v>AGRICOLA ARIZTIA</v>
      </c>
      <c r="D135" s="25">
        <v>7</v>
      </c>
      <c r="E135" s="25">
        <v>4</v>
      </c>
      <c r="F135" s="25" t="b">
        <f>IF(E135&gt;(VLOOKUP(D135,Months_Weeks!$A$2:$B$13,2,TRUE)),FALSE)</f>
        <v>0</v>
      </c>
      <c r="G135" s="63">
        <f>IF(Table312[[#This Row],[Facility]]="Buin",1.5%,0.25%)</f>
        <v>2.5000000000000001E-3</v>
      </c>
      <c r="H135" s="38"/>
      <c r="I135" s="38"/>
      <c r="J135" s="27">
        <f t="shared" si="12"/>
        <v>492</v>
      </c>
      <c r="K135" s="28">
        <f t="shared" si="13"/>
        <v>7</v>
      </c>
      <c r="L135" s="27">
        <f>IF(K135=0,0,IF(E135&gt;1,E135-1,VLOOKUP(K135,Months_Weeks!$A$1:$B$13,2,0)))</f>
        <v>3</v>
      </c>
      <c r="M135" s="29"/>
      <c r="N135" s="39"/>
      <c r="O135" s="39"/>
      <c r="P135" s="50">
        <f t="shared" si="14"/>
        <v>0</v>
      </c>
      <c r="Q135" s="28">
        <f t="shared" si="15"/>
        <v>7</v>
      </c>
      <c r="R135" s="28">
        <f>IF(Q135=0,0,IF(E135&gt;1,E135-1,VLOOKUP(Q135,Months_Weeks!$A$1:$B$13,2,0)))</f>
        <v>3</v>
      </c>
      <c r="S135" s="30"/>
      <c r="T135" s="39"/>
      <c r="U135" s="39"/>
      <c r="V135" s="50">
        <f t="shared" si="16"/>
        <v>0</v>
      </c>
      <c r="W135" s="28">
        <f t="shared" si="17"/>
        <v>7</v>
      </c>
      <c r="X135" s="28">
        <f>IF(W135=0,0,IF(E135&gt;1,E135-1,VLOOKUP(W135,Months_Weeks!$A$1:$B$13,2,0)))</f>
        <v>3</v>
      </c>
      <c r="Y135" s="30"/>
      <c r="Z135" s="39"/>
      <c r="AA135" s="31"/>
      <c r="AB135" s="39"/>
      <c r="AC135" s="31"/>
      <c r="AD135" s="40"/>
      <c r="AE135" s="31"/>
      <c r="AF135" s="40"/>
      <c r="AG135" s="31"/>
      <c r="AH135" s="40"/>
      <c r="AI135" s="31"/>
      <c r="AJ135" s="40"/>
    </row>
    <row r="136" spans="1:36" x14ac:dyDescent="0.25">
      <c r="A136" s="37" t="s">
        <v>32</v>
      </c>
      <c r="B136" s="37">
        <v>1</v>
      </c>
      <c r="C136" s="26" t="str">
        <f>IFERROR(INDEX(Clients[Client_Name],MATCH(Table312[[#This Row],[Client_Code]],Clients[Client_Code],0)),"")</f>
        <v>AGRICOLA ARIZTIA</v>
      </c>
      <c r="D136" s="25">
        <v>8</v>
      </c>
      <c r="E136" s="25">
        <v>1</v>
      </c>
      <c r="F136" s="25" t="b">
        <f>IF(E136&gt;(VLOOKUP(D136,Months_Weeks!$A$2:$B$13,2,TRUE)),FALSE)</f>
        <v>0</v>
      </c>
      <c r="G136" s="63">
        <f>IF(Table312[[#This Row],[Facility]]="Buin",1.5%,0.25%)</f>
        <v>2.5000000000000001E-3</v>
      </c>
      <c r="H136" s="38"/>
      <c r="I136" s="38"/>
      <c r="J136" s="27">
        <f t="shared" si="12"/>
        <v>492</v>
      </c>
      <c r="K136" s="28">
        <f t="shared" si="13"/>
        <v>7</v>
      </c>
      <c r="L136" s="27">
        <f>IF(K136=0,0,IF(E136&gt;1,E136-1,VLOOKUP(K136,Months_Weeks!$A$1:$B$13,2,0)))</f>
        <v>4</v>
      </c>
      <c r="M136" s="29"/>
      <c r="N136" s="39"/>
      <c r="O136" s="39"/>
      <c r="P136" s="50">
        <f t="shared" si="14"/>
        <v>0</v>
      </c>
      <c r="Q136" s="28">
        <f t="shared" si="15"/>
        <v>7</v>
      </c>
      <c r="R136" s="28">
        <f>IF(Q136=0,0,IF(E136&gt;1,E136-1,VLOOKUP(Q136,Months_Weeks!$A$1:$B$13,2,0)))</f>
        <v>4</v>
      </c>
      <c r="S136" s="30"/>
      <c r="T136" s="39"/>
      <c r="U136" s="39"/>
      <c r="V136" s="50">
        <f t="shared" si="16"/>
        <v>0</v>
      </c>
      <c r="W136" s="28">
        <f t="shared" si="17"/>
        <v>7</v>
      </c>
      <c r="X136" s="28">
        <f>IF(W136=0,0,IF(E136&gt;1,E136-1,VLOOKUP(W136,Months_Weeks!$A$1:$B$13,2,0)))</f>
        <v>4</v>
      </c>
      <c r="Y136" s="30"/>
      <c r="Z136" s="39"/>
      <c r="AA136" s="31"/>
      <c r="AB136" s="39"/>
      <c r="AC136" s="31"/>
      <c r="AD136" s="40"/>
      <c r="AE136" s="31"/>
      <c r="AF136" s="40"/>
      <c r="AG136" s="31"/>
      <c r="AH136" s="40"/>
      <c r="AI136" s="31"/>
      <c r="AJ136" s="40"/>
    </row>
    <row r="137" spans="1:36" x14ac:dyDescent="0.25">
      <c r="A137" s="37" t="s">
        <v>32</v>
      </c>
      <c r="B137" s="37">
        <v>1</v>
      </c>
      <c r="C137" s="26" t="str">
        <f>IFERROR(INDEX(Clients[Client_Name],MATCH(Table312[[#This Row],[Client_Code]],Clients[Client_Code],0)),"")</f>
        <v>AGRICOLA ARIZTIA</v>
      </c>
      <c r="D137" s="25">
        <v>8</v>
      </c>
      <c r="E137" s="25">
        <v>2</v>
      </c>
      <c r="F137" s="25" t="b">
        <f>IF(E137&gt;(VLOOKUP(D137,Months_Weeks!$A$2:$B$13,2,TRUE)),FALSE)</f>
        <v>0</v>
      </c>
      <c r="G137" s="63">
        <f>IF(Table312[[#This Row],[Facility]]="Buin",1.5%,0.25%)</f>
        <v>2.5000000000000001E-3</v>
      </c>
      <c r="H137" s="38"/>
      <c r="I137" s="38"/>
      <c r="J137" s="27">
        <f t="shared" si="12"/>
        <v>492</v>
      </c>
      <c r="K137" s="28">
        <f t="shared" si="13"/>
        <v>8</v>
      </c>
      <c r="L137" s="27">
        <f>IF(K137=0,0,IF(E137&gt;1,E137-1,VLOOKUP(K137,Months_Weeks!$A$1:$B$13,2,0)))</f>
        <v>1</v>
      </c>
      <c r="M137" s="29"/>
      <c r="N137" s="39"/>
      <c r="O137" s="39"/>
      <c r="P137" s="50">
        <f t="shared" si="14"/>
        <v>0</v>
      </c>
      <c r="Q137" s="28">
        <f t="shared" si="15"/>
        <v>8</v>
      </c>
      <c r="R137" s="28">
        <f>IF(Q137=0,0,IF(E137&gt;1,E137-1,VLOOKUP(Q137,Months_Weeks!$A$1:$B$13,2,0)))</f>
        <v>1</v>
      </c>
      <c r="S137" s="30"/>
      <c r="T137" s="39"/>
      <c r="U137" s="39"/>
      <c r="V137" s="50">
        <f t="shared" si="16"/>
        <v>0</v>
      </c>
      <c r="W137" s="28">
        <f t="shared" si="17"/>
        <v>8</v>
      </c>
      <c r="X137" s="28">
        <f>IF(W137=0,0,IF(E137&gt;1,E137-1,VLOOKUP(W137,Months_Weeks!$A$1:$B$13,2,0)))</f>
        <v>1</v>
      </c>
      <c r="Y137" s="30"/>
      <c r="Z137" s="39"/>
      <c r="AA137" s="31"/>
      <c r="AB137" s="39"/>
      <c r="AC137" s="31"/>
      <c r="AD137" s="40"/>
      <c r="AE137" s="31"/>
      <c r="AF137" s="40"/>
      <c r="AG137" s="31"/>
      <c r="AH137" s="40"/>
      <c r="AI137" s="31"/>
      <c r="AJ137" s="40"/>
    </row>
    <row r="138" spans="1:36" x14ac:dyDescent="0.25">
      <c r="A138" s="37" t="s">
        <v>32</v>
      </c>
      <c r="B138" s="37">
        <v>1</v>
      </c>
      <c r="C138" s="26" t="str">
        <f>IFERROR(INDEX(Clients[Client_Name],MATCH(Table312[[#This Row],[Client_Code]],Clients[Client_Code],0)),"")</f>
        <v>AGRICOLA ARIZTIA</v>
      </c>
      <c r="D138" s="25">
        <v>8</v>
      </c>
      <c r="E138" s="25">
        <v>3</v>
      </c>
      <c r="F138" s="25" t="b">
        <f>IF(E138&gt;(VLOOKUP(D138,Months_Weeks!$A$2:$B$13,2,TRUE)),FALSE)</f>
        <v>0</v>
      </c>
      <c r="G138" s="63">
        <f>IF(Table312[[#This Row],[Facility]]="Buin",1.5%,0.25%)</f>
        <v>2.5000000000000001E-3</v>
      </c>
      <c r="H138" s="38"/>
      <c r="I138" s="38"/>
      <c r="J138" s="27">
        <f t="shared" si="12"/>
        <v>492</v>
      </c>
      <c r="K138" s="28">
        <f t="shared" si="13"/>
        <v>8</v>
      </c>
      <c r="L138" s="27">
        <f>IF(K138=0,0,IF(E138&gt;1,E138-1,VLOOKUP(K138,Months_Weeks!$A$1:$B$13,2,0)))</f>
        <v>2</v>
      </c>
      <c r="M138" s="29"/>
      <c r="N138" s="39"/>
      <c r="O138" s="39"/>
      <c r="P138" s="50">
        <f t="shared" si="14"/>
        <v>0</v>
      </c>
      <c r="Q138" s="28">
        <f t="shared" si="15"/>
        <v>8</v>
      </c>
      <c r="R138" s="28">
        <f>IF(Q138=0,0,IF(E138&gt;1,E138-1,VLOOKUP(Q138,Months_Weeks!$A$1:$B$13,2,0)))</f>
        <v>2</v>
      </c>
      <c r="S138" s="30"/>
      <c r="T138" s="39"/>
      <c r="U138" s="39"/>
      <c r="V138" s="50">
        <f t="shared" si="16"/>
        <v>0</v>
      </c>
      <c r="W138" s="28">
        <f t="shared" si="17"/>
        <v>8</v>
      </c>
      <c r="X138" s="28">
        <f>IF(W138=0,0,IF(E138&gt;1,E138-1,VLOOKUP(W138,Months_Weeks!$A$1:$B$13,2,0)))</f>
        <v>2</v>
      </c>
      <c r="Y138" s="30"/>
      <c r="Z138" s="39"/>
      <c r="AA138" s="31"/>
      <c r="AB138" s="39"/>
      <c r="AC138" s="31"/>
      <c r="AD138" s="40"/>
      <c r="AE138" s="31"/>
      <c r="AF138" s="40"/>
      <c r="AG138" s="31"/>
      <c r="AH138" s="40"/>
      <c r="AI138" s="31"/>
      <c r="AJ138" s="40"/>
    </row>
    <row r="139" spans="1:36" x14ac:dyDescent="0.25">
      <c r="A139" s="37" t="s">
        <v>32</v>
      </c>
      <c r="B139" s="37">
        <v>1</v>
      </c>
      <c r="C139" s="26" t="str">
        <f>IFERROR(INDEX(Clients[Client_Name],MATCH(Table312[[#This Row],[Client_Code]],Clients[Client_Code],0)),"")</f>
        <v>AGRICOLA ARIZTIA</v>
      </c>
      <c r="D139" s="25">
        <v>8</v>
      </c>
      <c r="E139" s="25">
        <v>4</v>
      </c>
      <c r="F139" s="25" t="b">
        <f>IF(E139&gt;(VLOOKUP(D139,Months_Weeks!$A$2:$B$13,2,TRUE)),FALSE)</f>
        <v>0</v>
      </c>
      <c r="G139" s="63">
        <f>IF(Table312[[#This Row],[Facility]]="Buin",1.5%,0.25%)</f>
        <v>2.5000000000000001E-3</v>
      </c>
      <c r="H139" s="38"/>
      <c r="I139" s="38"/>
      <c r="J139" s="27">
        <f t="shared" si="12"/>
        <v>492</v>
      </c>
      <c r="K139" s="28">
        <f t="shared" si="13"/>
        <v>8</v>
      </c>
      <c r="L139" s="27">
        <f>IF(K139=0,0,IF(E139&gt;1,E139-1,VLOOKUP(K139,Months_Weeks!$A$1:$B$13,2,0)))</f>
        <v>3</v>
      </c>
      <c r="M139" s="29"/>
      <c r="N139" s="39"/>
      <c r="O139" s="39"/>
      <c r="P139" s="50">
        <f t="shared" si="14"/>
        <v>0</v>
      </c>
      <c r="Q139" s="28">
        <f t="shared" si="15"/>
        <v>8</v>
      </c>
      <c r="R139" s="28">
        <f>IF(Q139=0,0,IF(E139&gt;1,E139-1,VLOOKUP(Q139,Months_Weeks!$A$1:$B$13,2,0)))</f>
        <v>3</v>
      </c>
      <c r="S139" s="30"/>
      <c r="T139" s="39"/>
      <c r="U139" s="39"/>
      <c r="V139" s="50">
        <f t="shared" si="16"/>
        <v>0</v>
      </c>
      <c r="W139" s="28">
        <f t="shared" si="17"/>
        <v>8</v>
      </c>
      <c r="X139" s="28">
        <f>IF(W139=0,0,IF(E139&gt;1,E139-1,VLOOKUP(W139,Months_Weeks!$A$1:$B$13,2,0)))</f>
        <v>3</v>
      </c>
      <c r="Y139" s="30"/>
      <c r="Z139" s="39"/>
      <c r="AA139" s="31"/>
      <c r="AB139" s="39"/>
      <c r="AC139" s="31"/>
      <c r="AD139" s="40"/>
      <c r="AE139" s="31"/>
      <c r="AF139" s="40"/>
      <c r="AG139" s="31"/>
      <c r="AH139" s="40"/>
      <c r="AI139" s="31"/>
      <c r="AJ139" s="40"/>
    </row>
    <row r="140" spans="1:36" x14ac:dyDescent="0.25">
      <c r="A140" s="37" t="s">
        <v>32</v>
      </c>
      <c r="B140" s="37">
        <v>1</v>
      </c>
      <c r="C140" s="26" t="str">
        <f>IFERROR(INDEX(Clients[Client_Name],MATCH(Table312[[#This Row],[Client_Code]],Clients[Client_Code],0)),"")</f>
        <v>AGRICOLA ARIZTIA</v>
      </c>
      <c r="D140" s="25">
        <v>9</v>
      </c>
      <c r="E140" s="25">
        <v>1</v>
      </c>
      <c r="F140" s="25" t="b">
        <f>IF(E140&gt;(VLOOKUP(D140,Months_Weeks!$A$2:$B$13,2,TRUE)),FALSE)</f>
        <v>0</v>
      </c>
      <c r="G140" s="63">
        <f>IF(Table312[[#This Row],[Facility]]="Buin",1.5%,0.25%)</f>
        <v>2.5000000000000001E-3</v>
      </c>
      <c r="H140" s="38"/>
      <c r="I140" s="38"/>
      <c r="J140" s="27">
        <f t="shared" si="12"/>
        <v>492</v>
      </c>
      <c r="K140" s="28">
        <f t="shared" si="13"/>
        <v>8</v>
      </c>
      <c r="L140" s="27">
        <f>IF(K140=0,0,IF(E140&gt;1,E140-1,VLOOKUP(K140,Months_Weeks!$A$1:$B$13,2,0)))</f>
        <v>4</v>
      </c>
      <c r="M140" s="29"/>
      <c r="N140" s="39"/>
      <c r="O140" s="39"/>
      <c r="P140" s="50">
        <f t="shared" si="14"/>
        <v>0</v>
      </c>
      <c r="Q140" s="28">
        <f t="shared" si="15"/>
        <v>8</v>
      </c>
      <c r="R140" s="28">
        <f>IF(Q140=0,0,IF(E140&gt;1,E140-1,VLOOKUP(Q140,Months_Weeks!$A$1:$B$13,2,0)))</f>
        <v>4</v>
      </c>
      <c r="S140" s="30"/>
      <c r="T140" s="39"/>
      <c r="U140" s="39"/>
      <c r="V140" s="50">
        <f t="shared" si="16"/>
        <v>0</v>
      </c>
      <c r="W140" s="28">
        <f t="shared" si="17"/>
        <v>8</v>
      </c>
      <c r="X140" s="28">
        <f>IF(W140=0,0,IF(E140&gt;1,E140-1,VLOOKUP(W140,Months_Weeks!$A$1:$B$13,2,0)))</f>
        <v>4</v>
      </c>
      <c r="Y140" s="30"/>
      <c r="Z140" s="39"/>
      <c r="AA140" s="31"/>
      <c r="AB140" s="39"/>
      <c r="AC140" s="31"/>
      <c r="AD140" s="40"/>
      <c r="AE140" s="31"/>
      <c r="AF140" s="40"/>
      <c r="AG140" s="31"/>
      <c r="AH140" s="40"/>
      <c r="AI140" s="31"/>
      <c r="AJ140" s="40"/>
    </row>
    <row r="141" spans="1:36" x14ac:dyDescent="0.25">
      <c r="A141" s="37" t="s">
        <v>32</v>
      </c>
      <c r="B141" s="37">
        <v>1</v>
      </c>
      <c r="C141" s="26" t="str">
        <f>IFERROR(INDEX(Clients[Client_Name],MATCH(Table312[[#This Row],[Client_Code]],Clients[Client_Code],0)),"")</f>
        <v>AGRICOLA ARIZTIA</v>
      </c>
      <c r="D141" s="25">
        <v>9</v>
      </c>
      <c r="E141" s="25">
        <v>2</v>
      </c>
      <c r="F141" s="25" t="b">
        <f>IF(E141&gt;(VLOOKUP(D141,Months_Weeks!$A$2:$B$13,2,TRUE)),FALSE)</f>
        <v>0</v>
      </c>
      <c r="G141" s="63">
        <f>IF(Table312[[#This Row],[Facility]]="Buin",1.5%,0.25%)</f>
        <v>2.5000000000000001E-3</v>
      </c>
      <c r="H141" s="38"/>
      <c r="I141" s="38"/>
      <c r="J141" s="27">
        <f t="shared" si="12"/>
        <v>492</v>
      </c>
      <c r="K141" s="28">
        <f t="shared" si="13"/>
        <v>9</v>
      </c>
      <c r="L141" s="27">
        <f>IF(K141=0,0,IF(E141&gt;1,E141-1,VLOOKUP(K141,Months_Weeks!$A$1:$B$13,2,0)))</f>
        <v>1</v>
      </c>
      <c r="M141" s="29"/>
      <c r="N141" s="39"/>
      <c r="O141" s="39"/>
      <c r="P141" s="50">
        <f t="shared" si="14"/>
        <v>0</v>
      </c>
      <c r="Q141" s="28">
        <f t="shared" si="15"/>
        <v>9</v>
      </c>
      <c r="R141" s="28">
        <f>IF(Q141=0,0,IF(E141&gt;1,E141-1,VLOOKUP(Q141,Months_Weeks!$A$1:$B$13,2,0)))</f>
        <v>1</v>
      </c>
      <c r="S141" s="30"/>
      <c r="T141" s="39"/>
      <c r="U141" s="39"/>
      <c r="V141" s="50">
        <f t="shared" si="16"/>
        <v>0</v>
      </c>
      <c r="W141" s="28">
        <f t="shared" si="17"/>
        <v>9</v>
      </c>
      <c r="X141" s="28">
        <f>IF(W141=0,0,IF(E141&gt;1,E141-1,VLOOKUP(W141,Months_Weeks!$A$1:$B$13,2,0)))</f>
        <v>1</v>
      </c>
      <c r="Y141" s="30"/>
      <c r="Z141" s="39"/>
      <c r="AA141" s="31"/>
      <c r="AB141" s="39"/>
      <c r="AC141" s="31"/>
      <c r="AD141" s="40"/>
      <c r="AE141" s="31"/>
      <c r="AF141" s="40"/>
      <c r="AG141" s="31"/>
      <c r="AH141" s="40"/>
      <c r="AI141" s="31"/>
      <c r="AJ141" s="40"/>
    </row>
    <row r="142" spans="1:36" x14ac:dyDescent="0.25">
      <c r="A142" s="37" t="s">
        <v>32</v>
      </c>
      <c r="B142" s="37">
        <v>1</v>
      </c>
      <c r="C142" s="26" t="str">
        <f>IFERROR(INDEX(Clients[Client_Name],MATCH(Table312[[#This Row],[Client_Code]],Clients[Client_Code],0)),"")</f>
        <v>AGRICOLA ARIZTIA</v>
      </c>
      <c r="D142" s="25">
        <v>9</v>
      </c>
      <c r="E142" s="25">
        <v>3</v>
      </c>
      <c r="F142" s="25" t="b">
        <f>IF(E142&gt;(VLOOKUP(D142,Months_Weeks!$A$2:$B$13,2,TRUE)),FALSE)</f>
        <v>0</v>
      </c>
      <c r="G142" s="63">
        <f>IF(Table312[[#This Row],[Facility]]="Buin",1.5%,0.25%)</f>
        <v>2.5000000000000001E-3</v>
      </c>
      <c r="H142" s="38"/>
      <c r="I142" s="38"/>
      <c r="J142" s="27">
        <f t="shared" si="12"/>
        <v>492</v>
      </c>
      <c r="K142" s="28">
        <f t="shared" si="13"/>
        <v>9</v>
      </c>
      <c r="L142" s="27">
        <f>IF(K142=0,0,IF(E142&gt;1,E142-1,VLOOKUP(K142,Months_Weeks!$A$1:$B$13,2,0)))</f>
        <v>2</v>
      </c>
      <c r="M142" s="29"/>
      <c r="N142" s="39"/>
      <c r="O142" s="39"/>
      <c r="P142" s="50">
        <f t="shared" si="14"/>
        <v>0</v>
      </c>
      <c r="Q142" s="28">
        <f t="shared" si="15"/>
        <v>9</v>
      </c>
      <c r="R142" s="28">
        <f>IF(Q142=0,0,IF(E142&gt;1,E142-1,VLOOKUP(Q142,Months_Weeks!$A$1:$B$13,2,0)))</f>
        <v>2</v>
      </c>
      <c r="S142" s="30"/>
      <c r="T142" s="39"/>
      <c r="U142" s="39"/>
      <c r="V142" s="50">
        <f t="shared" si="16"/>
        <v>0</v>
      </c>
      <c r="W142" s="28">
        <f t="shared" si="17"/>
        <v>9</v>
      </c>
      <c r="X142" s="28">
        <f>IF(W142=0,0,IF(E142&gt;1,E142-1,VLOOKUP(W142,Months_Weeks!$A$1:$B$13,2,0)))</f>
        <v>2</v>
      </c>
      <c r="Y142" s="30"/>
      <c r="Z142" s="39"/>
      <c r="AA142" s="31"/>
      <c r="AB142" s="39"/>
      <c r="AC142" s="31"/>
      <c r="AD142" s="40"/>
      <c r="AE142" s="31"/>
      <c r="AF142" s="40"/>
      <c r="AG142" s="31"/>
      <c r="AH142" s="40"/>
      <c r="AI142" s="31"/>
      <c r="AJ142" s="40"/>
    </row>
    <row r="143" spans="1:36" x14ac:dyDescent="0.25">
      <c r="A143" s="37" t="s">
        <v>32</v>
      </c>
      <c r="B143" s="37">
        <v>1</v>
      </c>
      <c r="C143" s="26" t="str">
        <f>IFERROR(INDEX(Clients[Client_Name],MATCH(Table312[[#This Row],[Client_Code]],Clients[Client_Code],0)),"")</f>
        <v>AGRICOLA ARIZTIA</v>
      </c>
      <c r="D143" s="25">
        <v>9</v>
      </c>
      <c r="E143" s="25">
        <v>4</v>
      </c>
      <c r="F143" s="25" t="b">
        <f>IF(E143&gt;(VLOOKUP(D143,Months_Weeks!$A$2:$B$13,2,TRUE)),FALSE)</f>
        <v>0</v>
      </c>
      <c r="G143" s="63">
        <f>IF(Table312[[#This Row],[Facility]]="Buin",1.5%,0.25%)</f>
        <v>2.5000000000000001E-3</v>
      </c>
      <c r="H143" s="38"/>
      <c r="I143" s="38"/>
      <c r="J143" s="27">
        <f t="shared" si="12"/>
        <v>492</v>
      </c>
      <c r="K143" s="28">
        <f t="shared" si="13"/>
        <v>9</v>
      </c>
      <c r="L143" s="27">
        <f>IF(K143=0,0,IF(E143&gt;1,E143-1,VLOOKUP(K143,Months_Weeks!$A$1:$B$13,2,0)))</f>
        <v>3</v>
      </c>
      <c r="M143" s="29"/>
      <c r="N143" s="39"/>
      <c r="O143" s="39"/>
      <c r="P143" s="50">
        <f t="shared" si="14"/>
        <v>0</v>
      </c>
      <c r="Q143" s="28">
        <f t="shared" si="15"/>
        <v>9</v>
      </c>
      <c r="R143" s="28">
        <f>IF(Q143=0,0,IF(E143&gt;1,E143-1,VLOOKUP(Q143,Months_Weeks!$A$1:$B$13,2,0)))</f>
        <v>3</v>
      </c>
      <c r="S143" s="30"/>
      <c r="T143" s="39"/>
      <c r="U143" s="39"/>
      <c r="V143" s="50">
        <f t="shared" si="16"/>
        <v>0</v>
      </c>
      <c r="W143" s="28">
        <f t="shared" si="17"/>
        <v>9</v>
      </c>
      <c r="X143" s="28">
        <f>IF(W143=0,0,IF(E143&gt;1,E143-1,VLOOKUP(W143,Months_Weeks!$A$1:$B$13,2,0)))</f>
        <v>3</v>
      </c>
      <c r="Y143" s="30"/>
      <c r="Z143" s="39"/>
      <c r="AA143" s="31"/>
      <c r="AB143" s="39"/>
      <c r="AC143" s="31"/>
      <c r="AD143" s="40"/>
      <c r="AE143" s="31"/>
      <c r="AF143" s="40"/>
      <c r="AG143" s="31"/>
      <c r="AH143" s="40"/>
      <c r="AI143" s="31"/>
      <c r="AJ143" s="40"/>
    </row>
    <row r="144" spans="1:36" x14ac:dyDescent="0.25">
      <c r="A144" s="37" t="s">
        <v>32</v>
      </c>
      <c r="B144" s="37">
        <v>1</v>
      </c>
      <c r="C144" s="26" t="str">
        <f>IFERROR(INDEX(Clients[Client_Name],MATCH(Table312[[#This Row],[Client_Code]],Clients[Client_Code],0)),"")</f>
        <v>AGRICOLA ARIZTIA</v>
      </c>
      <c r="D144" s="25">
        <v>9</v>
      </c>
      <c r="E144" s="25">
        <v>5</v>
      </c>
      <c r="F144" s="25" t="b">
        <f>IF(E144&gt;(VLOOKUP(D144,Months_Weeks!$A$2:$B$13,2,TRUE)),FALSE)</f>
        <v>0</v>
      </c>
      <c r="G144" s="63">
        <f>IF(Table312[[#This Row],[Facility]]="Buin",1.5%,0.25%)</f>
        <v>2.5000000000000001E-3</v>
      </c>
      <c r="H144" s="38"/>
      <c r="I144" s="38"/>
      <c r="J144" s="27">
        <f t="shared" si="12"/>
        <v>492</v>
      </c>
      <c r="K144" s="28">
        <f t="shared" si="13"/>
        <v>9</v>
      </c>
      <c r="L144" s="27">
        <f>IF(K144=0,0,IF(E144&gt;1,E144-1,VLOOKUP(K144,Months_Weeks!$A$1:$B$13,2,0)))</f>
        <v>4</v>
      </c>
      <c r="M144" s="29"/>
      <c r="N144" s="39"/>
      <c r="O144" s="39"/>
      <c r="P144" s="50">
        <f t="shared" si="14"/>
        <v>0</v>
      </c>
      <c r="Q144" s="28">
        <f t="shared" si="15"/>
        <v>9</v>
      </c>
      <c r="R144" s="28">
        <f>IF(Q144=0,0,IF(E144&gt;1,E144-1,VLOOKUP(Q144,Months_Weeks!$A$1:$B$13,2,0)))</f>
        <v>4</v>
      </c>
      <c r="S144" s="30"/>
      <c r="T144" s="39"/>
      <c r="U144" s="39"/>
      <c r="V144" s="50">
        <f t="shared" si="16"/>
        <v>0</v>
      </c>
      <c r="W144" s="28">
        <f t="shared" si="17"/>
        <v>9</v>
      </c>
      <c r="X144" s="28">
        <f>IF(W144=0,0,IF(E144&gt;1,E144-1,VLOOKUP(W144,Months_Weeks!$A$1:$B$13,2,0)))</f>
        <v>4</v>
      </c>
      <c r="Y144" s="30"/>
      <c r="Z144" s="39"/>
      <c r="AA144" s="31"/>
      <c r="AB144" s="39"/>
      <c r="AC144" s="31"/>
      <c r="AD144" s="40"/>
      <c r="AE144" s="31"/>
      <c r="AF144" s="40"/>
      <c r="AG144" s="31"/>
      <c r="AH144" s="40"/>
      <c r="AI144" s="31"/>
      <c r="AJ144" s="40"/>
    </row>
    <row r="145" spans="1:36" x14ac:dyDescent="0.25">
      <c r="A145" s="37" t="s">
        <v>32</v>
      </c>
      <c r="B145" s="37">
        <v>1</v>
      </c>
      <c r="C145" s="26" t="str">
        <f>IFERROR(INDEX(Clients[Client_Name],MATCH(Table312[[#This Row],[Client_Code]],Clients[Client_Code],0)),"")</f>
        <v>AGRICOLA ARIZTIA</v>
      </c>
      <c r="D145" s="25">
        <v>10</v>
      </c>
      <c r="E145" s="25">
        <v>1</v>
      </c>
      <c r="F145" s="25" t="b">
        <f>IF(E145&gt;(VLOOKUP(D145,Months_Weeks!$A$2:$B$13,2,TRUE)),FALSE)</f>
        <v>0</v>
      </c>
      <c r="G145" s="63">
        <f>IF(Table312[[#This Row],[Facility]]="Buin",1.5%,0.25%)</f>
        <v>2.5000000000000001E-3</v>
      </c>
      <c r="H145" s="38"/>
      <c r="I145" s="38"/>
      <c r="J145" s="27">
        <f t="shared" si="12"/>
        <v>492</v>
      </c>
      <c r="K145" s="28">
        <f t="shared" si="13"/>
        <v>9</v>
      </c>
      <c r="L145" s="27">
        <f>IF(K145=0,0,IF(E145&gt;1,E145-1,VLOOKUP(K145,Months_Weeks!$A$1:$B$13,2,0)))</f>
        <v>5</v>
      </c>
      <c r="M145" s="29"/>
      <c r="N145" s="39"/>
      <c r="O145" s="39"/>
      <c r="P145" s="50">
        <f t="shared" si="14"/>
        <v>0</v>
      </c>
      <c r="Q145" s="28">
        <f t="shared" si="15"/>
        <v>9</v>
      </c>
      <c r="R145" s="28">
        <f>IF(Q145=0,0,IF(E145&gt;1,E145-1,VLOOKUP(Q145,Months_Weeks!$A$1:$B$13,2,0)))</f>
        <v>5</v>
      </c>
      <c r="S145" s="30"/>
      <c r="T145" s="39"/>
      <c r="U145" s="39"/>
      <c r="V145" s="50">
        <f t="shared" si="16"/>
        <v>0</v>
      </c>
      <c r="W145" s="28">
        <f t="shared" si="17"/>
        <v>9</v>
      </c>
      <c r="X145" s="28">
        <f>IF(W145=0,0,IF(E145&gt;1,E145-1,VLOOKUP(W145,Months_Weeks!$A$1:$B$13,2,0)))</f>
        <v>5</v>
      </c>
      <c r="Y145" s="30"/>
      <c r="Z145" s="39"/>
      <c r="AA145" s="31"/>
      <c r="AB145" s="39"/>
      <c r="AC145" s="31"/>
      <c r="AD145" s="40"/>
      <c r="AE145" s="31"/>
      <c r="AF145" s="40"/>
      <c r="AG145" s="31"/>
      <c r="AH145" s="40"/>
      <c r="AI145" s="31"/>
      <c r="AJ145" s="40"/>
    </row>
    <row r="146" spans="1:36" x14ac:dyDescent="0.25">
      <c r="A146" s="37" t="s">
        <v>32</v>
      </c>
      <c r="B146" s="37">
        <v>1</v>
      </c>
      <c r="C146" s="26" t="str">
        <f>IFERROR(INDEX(Clients[Client_Name],MATCH(Table312[[#This Row],[Client_Code]],Clients[Client_Code],0)),"")</f>
        <v>AGRICOLA ARIZTIA</v>
      </c>
      <c r="D146" s="25">
        <v>10</v>
      </c>
      <c r="E146" s="25">
        <v>2</v>
      </c>
      <c r="F146" s="25" t="b">
        <f>IF(E146&gt;(VLOOKUP(D146,Months_Weeks!$A$2:$B$13,2,TRUE)),FALSE)</f>
        <v>0</v>
      </c>
      <c r="G146" s="63">
        <f>IF(Table312[[#This Row],[Facility]]="Buin",1.5%,0.25%)</f>
        <v>2.5000000000000001E-3</v>
      </c>
      <c r="H146" s="38"/>
      <c r="I146" s="38"/>
      <c r="J146" s="27">
        <f t="shared" si="12"/>
        <v>492</v>
      </c>
      <c r="K146" s="28">
        <f t="shared" si="13"/>
        <v>10</v>
      </c>
      <c r="L146" s="27">
        <f>IF(K146=0,0,IF(E146&gt;1,E146-1,VLOOKUP(K146,Months_Weeks!$A$1:$B$13,2,0)))</f>
        <v>1</v>
      </c>
      <c r="M146" s="29"/>
      <c r="N146" s="39"/>
      <c r="O146" s="39"/>
      <c r="P146" s="50">
        <f t="shared" si="14"/>
        <v>0</v>
      </c>
      <c r="Q146" s="28">
        <f t="shared" si="15"/>
        <v>10</v>
      </c>
      <c r="R146" s="28">
        <f>IF(Q146=0,0,IF(E146&gt;1,E146-1,VLOOKUP(Q146,Months_Weeks!$A$1:$B$13,2,0)))</f>
        <v>1</v>
      </c>
      <c r="S146" s="30"/>
      <c r="T146" s="39"/>
      <c r="U146" s="39"/>
      <c r="V146" s="50">
        <f t="shared" si="16"/>
        <v>0</v>
      </c>
      <c r="W146" s="28">
        <f t="shared" si="17"/>
        <v>10</v>
      </c>
      <c r="X146" s="28">
        <f>IF(W146=0,0,IF(E146&gt;1,E146-1,VLOOKUP(W146,Months_Weeks!$A$1:$B$13,2,0)))</f>
        <v>1</v>
      </c>
      <c r="Y146" s="30"/>
      <c r="Z146" s="39"/>
      <c r="AA146" s="31"/>
      <c r="AB146" s="39"/>
      <c r="AC146" s="31"/>
      <c r="AD146" s="40"/>
      <c r="AE146" s="31"/>
      <c r="AF146" s="40"/>
      <c r="AG146" s="31"/>
      <c r="AH146" s="40"/>
      <c r="AI146" s="31"/>
      <c r="AJ146" s="40"/>
    </row>
    <row r="147" spans="1:36" x14ac:dyDescent="0.25">
      <c r="A147" s="37" t="s">
        <v>32</v>
      </c>
      <c r="B147" s="37">
        <v>1</v>
      </c>
      <c r="C147" s="26" t="str">
        <f>IFERROR(INDEX(Clients[Client_Name],MATCH(Table312[[#This Row],[Client_Code]],Clients[Client_Code],0)),"")</f>
        <v>AGRICOLA ARIZTIA</v>
      </c>
      <c r="D147" s="25">
        <v>10</v>
      </c>
      <c r="E147" s="25">
        <v>3</v>
      </c>
      <c r="F147" s="25" t="b">
        <f>IF(E147&gt;(VLOOKUP(D147,Months_Weeks!$A$2:$B$13,2,TRUE)),FALSE)</f>
        <v>0</v>
      </c>
      <c r="G147" s="63">
        <f>IF(Table312[[#This Row],[Facility]]="Buin",1.5%,0.25%)</f>
        <v>2.5000000000000001E-3</v>
      </c>
      <c r="H147" s="38"/>
      <c r="I147" s="38"/>
      <c r="J147" s="27">
        <f t="shared" si="12"/>
        <v>492</v>
      </c>
      <c r="K147" s="28">
        <f t="shared" si="13"/>
        <v>10</v>
      </c>
      <c r="L147" s="27">
        <f>IF(K147=0,0,IF(E147&gt;1,E147-1,VLOOKUP(K147,Months_Weeks!$A$1:$B$13,2,0)))</f>
        <v>2</v>
      </c>
      <c r="M147" s="29"/>
      <c r="N147" s="39"/>
      <c r="O147" s="39"/>
      <c r="P147" s="50">
        <f t="shared" si="14"/>
        <v>0</v>
      </c>
      <c r="Q147" s="28">
        <f t="shared" si="15"/>
        <v>10</v>
      </c>
      <c r="R147" s="28">
        <f>IF(Q147=0,0,IF(E147&gt;1,E147-1,VLOOKUP(Q147,Months_Weeks!$A$1:$B$13,2,0)))</f>
        <v>2</v>
      </c>
      <c r="S147" s="30"/>
      <c r="T147" s="39"/>
      <c r="U147" s="39"/>
      <c r="V147" s="50">
        <f t="shared" si="16"/>
        <v>0</v>
      </c>
      <c r="W147" s="28">
        <f t="shared" si="17"/>
        <v>10</v>
      </c>
      <c r="X147" s="28">
        <f>IF(W147=0,0,IF(E147&gt;1,E147-1,VLOOKUP(W147,Months_Weeks!$A$1:$B$13,2,0)))</f>
        <v>2</v>
      </c>
      <c r="Y147" s="30"/>
      <c r="Z147" s="39"/>
      <c r="AA147" s="31"/>
      <c r="AB147" s="39"/>
      <c r="AC147" s="31"/>
      <c r="AD147" s="40"/>
      <c r="AE147" s="31"/>
      <c r="AF147" s="40"/>
      <c r="AG147" s="31"/>
      <c r="AH147" s="40"/>
      <c r="AI147" s="31"/>
      <c r="AJ147" s="40"/>
    </row>
    <row r="148" spans="1:36" x14ac:dyDescent="0.25">
      <c r="A148" s="37" t="s">
        <v>32</v>
      </c>
      <c r="B148" s="37">
        <v>1</v>
      </c>
      <c r="C148" s="26" t="str">
        <f>IFERROR(INDEX(Clients[Client_Name],MATCH(Table312[[#This Row],[Client_Code]],Clients[Client_Code],0)),"")</f>
        <v>AGRICOLA ARIZTIA</v>
      </c>
      <c r="D148" s="25">
        <v>10</v>
      </c>
      <c r="E148" s="25">
        <v>4</v>
      </c>
      <c r="F148" s="25" t="b">
        <f>IF(E148&gt;(VLOOKUP(D148,Months_Weeks!$A$2:$B$13,2,TRUE)),FALSE)</f>
        <v>0</v>
      </c>
      <c r="G148" s="63">
        <f>IF(Table312[[#This Row],[Facility]]="Buin",1.5%,0.25%)</f>
        <v>2.5000000000000001E-3</v>
      </c>
      <c r="H148" s="38"/>
      <c r="I148" s="38"/>
      <c r="J148" s="27">
        <f t="shared" si="12"/>
        <v>492</v>
      </c>
      <c r="K148" s="28">
        <f t="shared" si="13"/>
        <v>10</v>
      </c>
      <c r="L148" s="27">
        <f>IF(K148=0,0,IF(E148&gt;1,E148-1,VLOOKUP(K148,Months_Weeks!$A$1:$B$13,2,0)))</f>
        <v>3</v>
      </c>
      <c r="M148" s="29"/>
      <c r="N148" s="39"/>
      <c r="O148" s="39"/>
      <c r="P148" s="50">
        <f t="shared" si="14"/>
        <v>0</v>
      </c>
      <c r="Q148" s="28">
        <f t="shared" si="15"/>
        <v>10</v>
      </c>
      <c r="R148" s="28">
        <f>IF(Q148=0,0,IF(E148&gt;1,E148-1,VLOOKUP(Q148,Months_Weeks!$A$1:$B$13,2,0)))</f>
        <v>3</v>
      </c>
      <c r="S148" s="30"/>
      <c r="T148" s="39"/>
      <c r="U148" s="39"/>
      <c r="V148" s="50">
        <f t="shared" si="16"/>
        <v>0</v>
      </c>
      <c r="W148" s="28">
        <f t="shared" si="17"/>
        <v>10</v>
      </c>
      <c r="X148" s="28">
        <f>IF(W148=0,0,IF(E148&gt;1,E148-1,VLOOKUP(W148,Months_Weeks!$A$1:$B$13,2,0)))</f>
        <v>3</v>
      </c>
      <c r="Y148" s="30"/>
      <c r="Z148" s="39"/>
      <c r="AA148" s="31"/>
      <c r="AB148" s="39"/>
      <c r="AC148" s="31"/>
      <c r="AD148" s="40"/>
      <c r="AE148" s="31"/>
      <c r="AF148" s="40"/>
      <c r="AG148" s="31"/>
      <c r="AH148" s="40"/>
      <c r="AI148" s="31"/>
      <c r="AJ148" s="40"/>
    </row>
    <row r="149" spans="1:36" x14ac:dyDescent="0.25">
      <c r="A149" s="37" t="s">
        <v>32</v>
      </c>
      <c r="B149" s="37">
        <v>1</v>
      </c>
      <c r="C149" s="26" t="str">
        <f>IFERROR(INDEX(Clients[Client_Name],MATCH(Table312[[#This Row],[Client_Code]],Clients[Client_Code],0)),"")</f>
        <v>AGRICOLA ARIZTIA</v>
      </c>
      <c r="D149" s="25">
        <v>11</v>
      </c>
      <c r="E149" s="25">
        <v>1</v>
      </c>
      <c r="F149" s="25" t="b">
        <f>IF(E149&gt;(VLOOKUP(D149,Months_Weeks!$A$2:$B$13,2,TRUE)),FALSE)</f>
        <v>0</v>
      </c>
      <c r="G149" s="63">
        <f>IF(Table312[[#This Row],[Facility]]="Buin",1.5%,0.25%)</f>
        <v>2.5000000000000001E-3</v>
      </c>
      <c r="H149" s="38"/>
      <c r="I149" s="38"/>
      <c r="J149" s="27">
        <f t="shared" si="12"/>
        <v>492</v>
      </c>
      <c r="K149" s="28">
        <f t="shared" si="13"/>
        <v>10</v>
      </c>
      <c r="L149" s="27">
        <f>IF(K149=0,0,IF(E149&gt;1,E149-1,VLOOKUP(K149,Months_Weeks!$A$1:$B$13,2,0)))</f>
        <v>4</v>
      </c>
      <c r="M149" s="29"/>
      <c r="N149" s="39"/>
      <c r="O149" s="39"/>
      <c r="P149" s="50">
        <f t="shared" si="14"/>
        <v>0</v>
      </c>
      <c r="Q149" s="28">
        <f t="shared" si="15"/>
        <v>10</v>
      </c>
      <c r="R149" s="28">
        <f>IF(Q149=0,0,IF(E149&gt;1,E149-1,VLOOKUP(Q149,Months_Weeks!$A$1:$B$13,2,0)))</f>
        <v>4</v>
      </c>
      <c r="S149" s="30"/>
      <c r="T149" s="39"/>
      <c r="U149" s="39"/>
      <c r="V149" s="50">
        <f t="shared" si="16"/>
        <v>0</v>
      </c>
      <c r="W149" s="28">
        <f t="shared" si="17"/>
        <v>10</v>
      </c>
      <c r="X149" s="28">
        <f>IF(W149=0,0,IF(E149&gt;1,E149-1,VLOOKUP(W149,Months_Weeks!$A$1:$B$13,2,0)))</f>
        <v>4</v>
      </c>
      <c r="Y149" s="30"/>
      <c r="Z149" s="39"/>
      <c r="AA149" s="31"/>
      <c r="AB149" s="39"/>
      <c r="AC149" s="31"/>
      <c r="AD149" s="40"/>
      <c r="AE149" s="31"/>
      <c r="AF149" s="40"/>
      <c r="AG149" s="31"/>
      <c r="AH149" s="40"/>
      <c r="AI149" s="31"/>
      <c r="AJ149" s="40"/>
    </row>
    <row r="150" spans="1:36" x14ac:dyDescent="0.25">
      <c r="A150" s="37" t="s">
        <v>32</v>
      </c>
      <c r="B150" s="37">
        <v>1</v>
      </c>
      <c r="C150" s="26" t="str">
        <f>IFERROR(INDEX(Clients[Client_Name],MATCH(Table312[[#This Row],[Client_Code]],Clients[Client_Code],0)),"")</f>
        <v>AGRICOLA ARIZTIA</v>
      </c>
      <c r="D150" s="25">
        <v>11</v>
      </c>
      <c r="E150" s="25">
        <v>2</v>
      </c>
      <c r="F150" s="25" t="b">
        <f>IF(E150&gt;(VLOOKUP(D150,Months_Weeks!$A$2:$B$13,2,TRUE)),FALSE)</f>
        <v>0</v>
      </c>
      <c r="G150" s="63">
        <f>IF(Table312[[#This Row],[Facility]]="Buin",1.5%,0.25%)</f>
        <v>2.5000000000000001E-3</v>
      </c>
      <c r="H150" s="38"/>
      <c r="I150" s="38"/>
      <c r="J150" s="27">
        <f t="shared" si="12"/>
        <v>492</v>
      </c>
      <c r="K150" s="28">
        <f t="shared" si="13"/>
        <v>11</v>
      </c>
      <c r="L150" s="27">
        <f>IF(K150=0,0,IF(E150&gt;1,E150-1,VLOOKUP(K150,Months_Weeks!$A$1:$B$13,2,0)))</f>
        <v>1</v>
      </c>
      <c r="M150" s="29"/>
      <c r="N150" s="39"/>
      <c r="O150" s="39"/>
      <c r="P150" s="50">
        <f t="shared" si="14"/>
        <v>0</v>
      </c>
      <c r="Q150" s="28">
        <f t="shared" si="15"/>
        <v>11</v>
      </c>
      <c r="R150" s="28">
        <f>IF(Q150=0,0,IF(E150&gt;1,E150-1,VLOOKUP(Q150,Months_Weeks!$A$1:$B$13,2,0)))</f>
        <v>1</v>
      </c>
      <c r="S150" s="30"/>
      <c r="T150" s="39"/>
      <c r="U150" s="39"/>
      <c r="V150" s="50">
        <f t="shared" si="16"/>
        <v>0</v>
      </c>
      <c r="W150" s="28">
        <f t="shared" si="17"/>
        <v>11</v>
      </c>
      <c r="X150" s="28">
        <f>IF(W150=0,0,IF(E150&gt;1,E150-1,VLOOKUP(W150,Months_Weeks!$A$1:$B$13,2,0)))</f>
        <v>1</v>
      </c>
      <c r="Y150" s="30"/>
      <c r="Z150" s="39"/>
      <c r="AA150" s="31"/>
      <c r="AB150" s="39"/>
      <c r="AC150" s="31"/>
      <c r="AD150" s="40"/>
      <c r="AE150" s="31"/>
      <c r="AF150" s="40"/>
      <c r="AG150" s="31"/>
      <c r="AH150" s="40"/>
      <c r="AI150" s="31"/>
      <c r="AJ150" s="40"/>
    </row>
    <row r="151" spans="1:36" x14ac:dyDescent="0.25">
      <c r="A151" s="37" t="s">
        <v>32</v>
      </c>
      <c r="B151" s="37">
        <v>1</v>
      </c>
      <c r="C151" s="26" t="str">
        <f>IFERROR(INDEX(Clients[Client_Name],MATCH(Table312[[#This Row],[Client_Code]],Clients[Client_Code],0)),"")</f>
        <v>AGRICOLA ARIZTIA</v>
      </c>
      <c r="D151" s="25">
        <v>11</v>
      </c>
      <c r="E151" s="25">
        <v>3</v>
      </c>
      <c r="F151" s="25" t="b">
        <f>IF(E151&gt;(VLOOKUP(D151,Months_Weeks!$A$2:$B$13,2,TRUE)),FALSE)</f>
        <v>0</v>
      </c>
      <c r="G151" s="63">
        <f>IF(Table312[[#This Row],[Facility]]="Buin",1.5%,0.25%)</f>
        <v>2.5000000000000001E-3</v>
      </c>
      <c r="H151" s="38"/>
      <c r="I151" s="38"/>
      <c r="J151" s="27">
        <f t="shared" si="12"/>
        <v>492</v>
      </c>
      <c r="K151" s="28">
        <f t="shared" si="13"/>
        <v>11</v>
      </c>
      <c r="L151" s="27">
        <f>IF(K151=0,0,IF(E151&gt;1,E151-1,VLOOKUP(K151,Months_Weeks!$A$1:$B$13,2,0)))</f>
        <v>2</v>
      </c>
      <c r="M151" s="29"/>
      <c r="N151" s="39"/>
      <c r="O151" s="39"/>
      <c r="P151" s="50">
        <f t="shared" si="14"/>
        <v>0</v>
      </c>
      <c r="Q151" s="28">
        <f t="shared" si="15"/>
        <v>11</v>
      </c>
      <c r="R151" s="28">
        <f>IF(Q151=0,0,IF(E151&gt;1,E151-1,VLOOKUP(Q151,Months_Weeks!$A$1:$B$13,2,0)))</f>
        <v>2</v>
      </c>
      <c r="S151" s="30"/>
      <c r="T151" s="39"/>
      <c r="U151" s="39"/>
      <c r="V151" s="50">
        <f t="shared" si="16"/>
        <v>0</v>
      </c>
      <c r="W151" s="28">
        <f t="shared" si="17"/>
        <v>11</v>
      </c>
      <c r="X151" s="28">
        <f>IF(W151=0,0,IF(E151&gt;1,E151-1,VLOOKUP(W151,Months_Weeks!$A$1:$B$13,2,0)))</f>
        <v>2</v>
      </c>
      <c r="Y151" s="30"/>
      <c r="Z151" s="39"/>
      <c r="AA151" s="31"/>
      <c r="AB151" s="39"/>
      <c r="AC151" s="31"/>
      <c r="AD151" s="40"/>
      <c r="AE151" s="31"/>
      <c r="AF151" s="40"/>
      <c r="AG151" s="31"/>
      <c r="AH151" s="40"/>
      <c r="AI151" s="31"/>
      <c r="AJ151" s="40"/>
    </row>
    <row r="152" spans="1:36" x14ac:dyDescent="0.25">
      <c r="A152" s="37" t="s">
        <v>32</v>
      </c>
      <c r="B152" s="37">
        <v>1</v>
      </c>
      <c r="C152" s="26" t="str">
        <f>IFERROR(INDEX(Clients[Client_Name],MATCH(Table312[[#This Row],[Client_Code]],Clients[Client_Code],0)),"")</f>
        <v>AGRICOLA ARIZTIA</v>
      </c>
      <c r="D152" s="25">
        <v>11</v>
      </c>
      <c r="E152" s="25">
        <v>4</v>
      </c>
      <c r="F152" s="25" t="b">
        <f>IF(E152&gt;(VLOOKUP(D152,Months_Weeks!$A$2:$B$13,2,TRUE)),FALSE)</f>
        <v>0</v>
      </c>
      <c r="G152" s="63">
        <f>IF(Table312[[#This Row],[Facility]]="Buin",1.5%,0.25%)</f>
        <v>2.5000000000000001E-3</v>
      </c>
      <c r="H152" s="38"/>
      <c r="I152" s="38"/>
      <c r="J152" s="27">
        <f t="shared" si="12"/>
        <v>492</v>
      </c>
      <c r="K152" s="28">
        <f t="shared" si="13"/>
        <v>11</v>
      </c>
      <c r="L152" s="27">
        <f>IF(K152=0,0,IF(E152&gt;1,E152-1,VLOOKUP(K152,Months_Weeks!$A$1:$B$13,2,0)))</f>
        <v>3</v>
      </c>
      <c r="M152" s="29"/>
      <c r="N152" s="39"/>
      <c r="O152" s="39"/>
      <c r="P152" s="50">
        <f t="shared" si="14"/>
        <v>0</v>
      </c>
      <c r="Q152" s="28">
        <f t="shared" si="15"/>
        <v>11</v>
      </c>
      <c r="R152" s="28">
        <f>IF(Q152=0,0,IF(E152&gt;1,E152-1,VLOOKUP(Q152,Months_Weeks!$A$1:$B$13,2,0)))</f>
        <v>3</v>
      </c>
      <c r="S152" s="30"/>
      <c r="T152" s="39"/>
      <c r="U152" s="39"/>
      <c r="V152" s="50">
        <f t="shared" si="16"/>
        <v>0</v>
      </c>
      <c r="W152" s="28">
        <f t="shared" si="17"/>
        <v>11</v>
      </c>
      <c r="X152" s="28">
        <f>IF(W152=0,0,IF(E152&gt;1,E152-1,VLOOKUP(W152,Months_Weeks!$A$1:$B$13,2,0)))</f>
        <v>3</v>
      </c>
      <c r="Y152" s="30"/>
      <c r="Z152" s="39"/>
      <c r="AA152" s="31"/>
      <c r="AB152" s="39"/>
      <c r="AC152" s="31"/>
      <c r="AD152" s="40"/>
      <c r="AE152" s="31"/>
      <c r="AF152" s="40"/>
      <c r="AG152" s="31"/>
      <c r="AH152" s="40"/>
      <c r="AI152" s="31"/>
      <c r="AJ152" s="40"/>
    </row>
    <row r="153" spans="1:36" x14ac:dyDescent="0.25">
      <c r="A153" s="37" t="s">
        <v>32</v>
      </c>
      <c r="B153" s="37">
        <v>1</v>
      </c>
      <c r="C153" s="26" t="str">
        <f>IFERROR(INDEX(Clients[Client_Name],MATCH(Table312[[#This Row],[Client_Code]],Clients[Client_Code],0)),"")</f>
        <v>AGRICOLA ARIZTIA</v>
      </c>
      <c r="D153" s="25">
        <v>12</v>
      </c>
      <c r="E153" s="25">
        <v>1</v>
      </c>
      <c r="F153" s="25" t="b">
        <f>IF(E153&gt;(VLOOKUP(D153,Months_Weeks!$A$2:$B$13,2,TRUE)),FALSE)</f>
        <v>0</v>
      </c>
      <c r="G153" s="63">
        <f>IF(Table312[[#This Row],[Facility]]="Buin",1.5%,0.25%)</f>
        <v>2.5000000000000001E-3</v>
      </c>
      <c r="H153" s="38"/>
      <c r="I153" s="38"/>
      <c r="J153" s="27">
        <f t="shared" si="12"/>
        <v>492</v>
      </c>
      <c r="K153" s="28">
        <f t="shared" si="13"/>
        <v>11</v>
      </c>
      <c r="L153" s="27">
        <f>IF(K153=0,0,IF(E153&gt;1,E153-1,VLOOKUP(K153,Months_Weeks!$A$1:$B$13,2,0)))</f>
        <v>4</v>
      </c>
      <c r="M153" s="29"/>
      <c r="N153" s="39"/>
      <c r="O153" s="39"/>
      <c r="P153" s="50">
        <f t="shared" si="14"/>
        <v>0</v>
      </c>
      <c r="Q153" s="28">
        <f t="shared" si="15"/>
        <v>11</v>
      </c>
      <c r="R153" s="28">
        <f>IF(Q153=0,0,IF(E153&gt;1,E153-1,VLOOKUP(Q153,Months_Weeks!$A$1:$B$13,2,0)))</f>
        <v>4</v>
      </c>
      <c r="S153" s="30"/>
      <c r="T153" s="39"/>
      <c r="U153" s="39"/>
      <c r="V153" s="50">
        <f t="shared" si="16"/>
        <v>0</v>
      </c>
      <c r="W153" s="28">
        <f t="shared" si="17"/>
        <v>11</v>
      </c>
      <c r="X153" s="28">
        <f>IF(W153=0,0,IF(E153&gt;1,E153-1,VLOOKUP(W153,Months_Weeks!$A$1:$B$13,2,0)))</f>
        <v>4</v>
      </c>
      <c r="Y153" s="30"/>
      <c r="Z153" s="39"/>
      <c r="AA153" s="31"/>
      <c r="AB153" s="39"/>
      <c r="AC153" s="31"/>
      <c r="AD153" s="40"/>
      <c r="AE153" s="31"/>
      <c r="AF153" s="40"/>
      <c r="AG153" s="31"/>
      <c r="AH153" s="40"/>
      <c r="AI153" s="31"/>
      <c r="AJ153" s="40"/>
    </row>
    <row r="154" spans="1:36" x14ac:dyDescent="0.25">
      <c r="A154" s="37" t="s">
        <v>32</v>
      </c>
      <c r="B154" s="37">
        <v>1</v>
      </c>
      <c r="C154" s="26" t="str">
        <f>IFERROR(INDEX(Clients[Client_Name],MATCH(Table312[[#This Row],[Client_Code]],Clients[Client_Code],0)),"")</f>
        <v>AGRICOLA ARIZTIA</v>
      </c>
      <c r="D154" s="25">
        <v>12</v>
      </c>
      <c r="E154" s="25">
        <v>2</v>
      </c>
      <c r="F154" s="25" t="b">
        <f>IF(E154&gt;(VLOOKUP(D154,Months_Weeks!$A$2:$B$13,2,TRUE)),FALSE)</f>
        <v>0</v>
      </c>
      <c r="G154" s="63">
        <f>IF(Table312[[#This Row],[Facility]]="Buin",1.5%,0.25%)</f>
        <v>2.5000000000000001E-3</v>
      </c>
      <c r="H154" s="38"/>
      <c r="I154" s="38"/>
      <c r="J154" s="27">
        <f t="shared" si="12"/>
        <v>492</v>
      </c>
      <c r="K154" s="28">
        <f t="shared" si="13"/>
        <v>12</v>
      </c>
      <c r="L154" s="27">
        <f>IF(K154=0,0,IF(E154&gt;1,E154-1,VLOOKUP(K154,Months_Weeks!$A$1:$B$13,2,0)))</f>
        <v>1</v>
      </c>
      <c r="M154" s="29"/>
      <c r="N154" s="39"/>
      <c r="O154" s="39"/>
      <c r="P154" s="50">
        <f t="shared" si="14"/>
        <v>0</v>
      </c>
      <c r="Q154" s="28">
        <f t="shared" si="15"/>
        <v>12</v>
      </c>
      <c r="R154" s="28">
        <f>IF(Q154=0,0,IF(E154&gt;1,E154-1,VLOOKUP(Q154,Months_Weeks!$A$1:$B$13,2,0)))</f>
        <v>1</v>
      </c>
      <c r="S154" s="30"/>
      <c r="T154" s="39"/>
      <c r="U154" s="39"/>
      <c r="V154" s="50">
        <f t="shared" si="16"/>
        <v>0</v>
      </c>
      <c r="W154" s="28">
        <f t="shared" si="17"/>
        <v>12</v>
      </c>
      <c r="X154" s="28">
        <f>IF(W154=0,0,IF(E154&gt;1,E154-1,VLOOKUP(W154,Months_Weeks!$A$1:$B$13,2,0)))</f>
        <v>1</v>
      </c>
      <c r="Y154" s="30"/>
      <c r="Z154" s="39"/>
      <c r="AA154" s="31"/>
      <c r="AB154" s="39"/>
      <c r="AC154" s="31"/>
      <c r="AD154" s="40"/>
      <c r="AE154" s="31"/>
      <c r="AF154" s="40"/>
      <c r="AG154" s="31"/>
      <c r="AH154" s="40"/>
      <c r="AI154" s="31"/>
      <c r="AJ154" s="40"/>
    </row>
    <row r="155" spans="1:36" x14ac:dyDescent="0.25">
      <c r="A155" s="37" t="s">
        <v>32</v>
      </c>
      <c r="B155" s="37">
        <v>1</v>
      </c>
      <c r="C155" s="26" t="str">
        <f>IFERROR(INDEX(Clients[Client_Name],MATCH(Table312[[#This Row],[Client_Code]],Clients[Client_Code],0)),"")</f>
        <v>AGRICOLA ARIZTIA</v>
      </c>
      <c r="D155" s="25">
        <v>12</v>
      </c>
      <c r="E155" s="25">
        <v>3</v>
      </c>
      <c r="F155" s="25" t="b">
        <f>IF(E155&gt;(VLOOKUP(D155,Months_Weeks!$A$2:$B$13,2,TRUE)),FALSE)</f>
        <v>0</v>
      </c>
      <c r="G155" s="63">
        <f>IF(Table312[[#This Row],[Facility]]="Buin",1.5%,0.25%)</f>
        <v>2.5000000000000001E-3</v>
      </c>
      <c r="H155" s="38"/>
      <c r="I155" s="38"/>
      <c r="J155" s="27">
        <f t="shared" si="12"/>
        <v>492</v>
      </c>
      <c r="K155" s="28">
        <f t="shared" si="13"/>
        <v>12</v>
      </c>
      <c r="L155" s="27">
        <f>IF(K155=0,0,IF(E155&gt;1,E155-1,VLOOKUP(K155,Months_Weeks!$A$1:$B$13,2,0)))</f>
        <v>2</v>
      </c>
      <c r="M155" s="29"/>
      <c r="N155" s="39"/>
      <c r="O155" s="39"/>
      <c r="P155" s="50">
        <f t="shared" si="14"/>
        <v>0</v>
      </c>
      <c r="Q155" s="28">
        <f t="shared" si="15"/>
        <v>12</v>
      </c>
      <c r="R155" s="28">
        <f>IF(Q155=0,0,IF(E155&gt;1,E155-1,VLOOKUP(Q155,Months_Weeks!$A$1:$B$13,2,0)))</f>
        <v>2</v>
      </c>
      <c r="S155" s="30"/>
      <c r="T155" s="39"/>
      <c r="U155" s="39"/>
      <c r="V155" s="50">
        <f t="shared" si="16"/>
        <v>0</v>
      </c>
      <c r="W155" s="28">
        <f t="shared" si="17"/>
        <v>12</v>
      </c>
      <c r="X155" s="28">
        <f>IF(W155=0,0,IF(E155&gt;1,E155-1,VLOOKUP(W155,Months_Weeks!$A$1:$B$13,2,0)))</f>
        <v>2</v>
      </c>
      <c r="Y155" s="30"/>
      <c r="Z155" s="39"/>
      <c r="AA155" s="31"/>
      <c r="AB155" s="39"/>
      <c r="AC155" s="31"/>
      <c r="AD155" s="40"/>
      <c r="AE155" s="31"/>
      <c r="AF155" s="40"/>
      <c r="AG155" s="31"/>
      <c r="AH155" s="40"/>
      <c r="AI155" s="31"/>
      <c r="AJ155" s="40"/>
    </row>
    <row r="156" spans="1:36" x14ac:dyDescent="0.25">
      <c r="A156" s="37" t="s">
        <v>32</v>
      </c>
      <c r="B156" s="37">
        <v>1</v>
      </c>
      <c r="C156" s="26" t="str">
        <f>IFERROR(INDEX(Clients[Client_Name],MATCH(Table312[[#This Row],[Client_Code]],Clients[Client_Code],0)),"")</f>
        <v>AGRICOLA ARIZTIA</v>
      </c>
      <c r="D156" s="25">
        <v>12</v>
      </c>
      <c r="E156" s="25">
        <v>4</v>
      </c>
      <c r="F156" s="25" t="b">
        <f>IF(E156&gt;(VLOOKUP(D156,Months_Weeks!$A$2:$B$13,2,TRUE)),FALSE)</f>
        <v>0</v>
      </c>
      <c r="G156" s="63">
        <f>IF(Table312[[#This Row],[Facility]]="Buin",1.5%,0.25%)</f>
        <v>2.5000000000000001E-3</v>
      </c>
      <c r="H156" s="38"/>
      <c r="I156" s="38"/>
      <c r="J156" s="27">
        <f t="shared" si="12"/>
        <v>492</v>
      </c>
      <c r="K156" s="28">
        <f t="shared" si="13"/>
        <v>12</v>
      </c>
      <c r="L156" s="27">
        <f>IF(K156=0,0,IF(E156&gt;1,E156-1,VLOOKUP(K156,Months_Weeks!$A$1:$B$13,2,0)))</f>
        <v>3</v>
      </c>
      <c r="M156" s="29"/>
      <c r="N156" s="39"/>
      <c r="O156" s="39"/>
      <c r="P156" s="50">
        <f t="shared" si="14"/>
        <v>0</v>
      </c>
      <c r="Q156" s="28">
        <f t="shared" si="15"/>
        <v>12</v>
      </c>
      <c r="R156" s="28">
        <f>IF(Q156=0,0,IF(E156&gt;1,E156-1,VLOOKUP(Q156,Months_Weeks!$A$1:$B$13,2,0)))</f>
        <v>3</v>
      </c>
      <c r="S156" s="30"/>
      <c r="T156" s="39"/>
      <c r="U156" s="39"/>
      <c r="V156" s="50">
        <f t="shared" si="16"/>
        <v>0</v>
      </c>
      <c r="W156" s="28">
        <f t="shared" si="17"/>
        <v>12</v>
      </c>
      <c r="X156" s="28">
        <f>IF(W156=0,0,IF(E156&gt;1,E156-1,VLOOKUP(W156,Months_Weeks!$A$1:$B$13,2,0)))</f>
        <v>3</v>
      </c>
      <c r="Y156" s="30"/>
      <c r="Z156" s="39"/>
      <c r="AA156" s="31"/>
      <c r="AB156" s="39"/>
      <c r="AC156" s="31"/>
      <c r="AD156" s="40"/>
      <c r="AE156" s="31"/>
      <c r="AF156" s="40"/>
      <c r="AG156" s="31"/>
      <c r="AH156" s="40"/>
      <c r="AI156" s="31"/>
      <c r="AJ156" s="40"/>
    </row>
    <row r="157" spans="1:36" x14ac:dyDescent="0.25">
      <c r="A157" s="37" t="s">
        <v>32</v>
      </c>
      <c r="B157" s="37">
        <v>1</v>
      </c>
      <c r="C157" s="26" t="str">
        <f>IFERROR(INDEX(Clients[Client_Name],MATCH(Table312[[#This Row],[Client_Code]],Clients[Client_Code],0)),"")</f>
        <v>AGRICOLA ARIZTIA</v>
      </c>
      <c r="D157" s="25">
        <v>12</v>
      </c>
      <c r="E157" s="25">
        <v>5</v>
      </c>
      <c r="F157" s="25" t="b">
        <f>IF(E157&gt;(VLOOKUP(D157,Months_Weeks!$A$2:$B$13,2,TRUE)),FALSE)</f>
        <v>0</v>
      </c>
      <c r="G157" s="63">
        <f>IF(Table312[[#This Row],[Facility]]="Buin",1.5%,0.25%)</f>
        <v>2.5000000000000001E-3</v>
      </c>
      <c r="H157" s="38"/>
      <c r="I157" s="38"/>
      <c r="J157" s="27">
        <f t="shared" si="12"/>
        <v>492</v>
      </c>
      <c r="K157" s="28">
        <f t="shared" si="13"/>
        <v>12</v>
      </c>
      <c r="L157" s="27">
        <f>IF(K157=0,0,IF(E157&gt;1,E157-1,VLOOKUP(K157,Months_Weeks!$A$1:$B$13,2,0)))</f>
        <v>4</v>
      </c>
      <c r="M157" s="29"/>
      <c r="N157" s="39"/>
      <c r="O157" s="39"/>
      <c r="P157" s="50">
        <f t="shared" si="14"/>
        <v>0</v>
      </c>
      <c r="Q157" s="28">
        <f t="shared" si="15"/>
        <v>12</v>
      </c>
      <c r="R157" s="28">
        <f>IF(Q157=0,0,IF(E157&gt;1,E157-1,VLOOKUP(Q157,Months_Weeks!$A$1:$B$13,2,0)))</f>
        <v>4</v>
      </c>
      <c r="S157" s="30"/>
      <c r="T157" s="39"/>
      <c r="U157" s="39"/>
      <c r="V157" s="50">
        <f t="shared" si="16"/>
        <v>0</v>
      </c>
      <c r="W157" s="28">
        <f t="shared" si="17"/>
        <v>12</v>
      </c>
      <c r="X157" s="28">
        <f>IF(W157=0,0,IF(E157&gt;1,E157-1,VLOOKUP(W157,Months_Weeks!$A$1:$B$13,2,0)))</f>
        <v>4</v>
      </c>
      <c r="Y157" s="30"/>
      <c r="Z157" s="39"/>
      <c r="AA157" s="31"/>
      <c r="AB157" s="39"/>
      <c r="AC157" s="31"/>
      <c r="AD157" s="40"/>
      <c r="AE157" s="31"/>
      <c r="AF157" s="40"/>
      <c r="AG157" s="31"/>
      <c r="AH157" s="40"/>
      <c r="AI157" s="31"/>
      <c r="AJ157" s="40"/>
    </row>
    <row r="158" spans="1:36" x14ac:dyDescent="0.25">
      <c r="A158" s="37" t="s">
        <v>62</v>
      </c>
      <c r="B158" s="37">
        <v>1021</v>
      </c>
      <c r="C158" s="26" t="str">
        <f>IFERROR(INDEX(Clients[Client_Name],MATCH(Table312[[#This Row],[Client_Code]],Clients[Client_Code],0)),"")</f>
        <v>AGRICOLA MOLLENDO</v>
      </c>
      <c r="D158" s="25">
        <v>1</v>
      </c>
      <c r="E158" s="25">
        <v>1</v>
      </c>
      <c r="F158" s="25" t="b">
        <f>IF(E158&gt;(VLOOKUP(D158,Months_Weeks!$A$2:$B$13,2,TRUE)),FALSE)</f>
        <v>0</v>
      </c>
      <c r="G158" s="63">
        <f>IF(Table312[[#This Row],[Facility]]="Buin",1.5%,0.25%)</f>
        <v>1.4999999999999999E-2</v>
      </c>
      <c r="H158" s="38">
        <v>22</v>
      </c>
      <c r="I158" s="38"/>
      <c r="J158" s="27">
        <f t="shared" si="12"/>
        <v>22</v>
      </c>
      <c r="K158" s="28">
        <f t="shared" si="13"/>
        <v>0</v>
      </c>
      <c r="L158" s="27">
        <f>IF(K158=0,0,IF(E158&gt;1,E158-1,VLOOKUP(K158,Months_Weeks!$A$1:$B$13,2,0)))</f>
        <v>0</v>
      </c>
      <c r="M158" s="29"/>
      <c r="N158" s="39"/>
      <c r="O158" s="39"/>
      <c r="P158" s="50">
        <f t="shared" si="14"/>
        <v>0</v>
      </c>
      <c r="Q158" s="28">
        <f t="shared" si="15"/>
        <v>0</v>
      </c>
      <c r="R158" s="28">
        <f>IF(Q158=0,0,IF(E158&gt;1,E158-1,VLOOKUP(Q158,Months_Weeks!$A$1:$B$13,2,0)))</f>
        <v>0</v>
      </c>
      <c r="S158" s="30"/>
      <c r="T158" s="39"/>
      <c r="U158" s="39"/>
      <c r="V158" s="50">
        <f t="shared" si="16"/>
        <v>0</v>
      </c>
      <c r="W158" s="28">
        <f t="shared" si="17"/>
        <v>0</v>
      </c>
      <c r="X158" s="28">
        <f>IF(W158=0,0,IF(E158&gt;1,E158-1,VLOOKUP(W158,Months_Weeks!$A$1:$B$13,2,0)))</f>
        <v>0</v>
      </c>
      <c r="Y158" s="30"/>
      <c r="Z158" s="39"/>
      <c r="AA158" s="31">
        <v>1</v>
      </c>
      <c r="AB158" s="72">
        <v>0.78300000000000003</v>
      </c>
      <c r="AC158" s="31"/>
      <c r="AD158" s="40"/>
      <c r="AE158" s="31"/>
      <c r="AF158" s="40"/>
      <c r="AG158" s="31"/>
      <c r="AH158" s="40"/>
      <c r="AI158" s="31">
        <v>1</v>
      </c>
      <c r="AJ158" s="70">
        <v>1.0429999999999999</v>
      </c>
    </row>
    <row r="159" spans="1:36" x14ac:dyDescent="0.25">
      <c r="A159" s="37" t="s">
        <v>62</v>
      </c>
      <c r="B159" s="37">
        <v>1021</v>
      </c>
      <c r="C159" s="26" t="str">
        <f>IFERROR(INDEX(Clients[Client_Name],MATCH(Table312[[#This Row],[Client_Code]],Clients[Client_Code],0)),"")</f>
        <v>AGRICOLA MOLLENDO</v>
      </c>
      <c r="D159" s="25">
        <v>1</v>
      </c>
      <c r="E159" s="25">
        <v>2</v>
      </c>
      <c r="F159" s="25" t="b">
        <f>IF(E159&gt;(VLOOKUP(D159,Months_Weeks!$A$2:$B$13,2,TRUE)),FALSE)</f>
        <v>0</v>
      </c>
      <c r="G159" s="63">
        <f>IF(Table312[[#This Row],[Facility]]="Buin",1.5%,0.25%)</f>
        <v>1.4999999999999999E-2</v>
      </c>
      <c r="H159" s="38"/>
      <c r="I159" s="38">
        <v>4</v>
      </c>
      <c r="J159" s="27">
        <f t="shared" si="12"/>
        <v>18</v>
      </c>
      <c r="K159" s="28">
        <f t="shared" si="13"/>
        <v>1</v>
      </c>
      <c r="L159" s="27">
        <f>IF(K159=0,0,IF(E159&gt;1,E159-1,VLOOKUP(K159,Months_Weeks!$A$1:$B$13,2,0)))</f>
        <v>1</v>
      </c>
      <c r="M159" s="29"/>
      <c r="N159" s="39"/>
      <c r="O159" s="39"/>
      <c r="P159" s="50">
        <f t="shared" si="14"/>
        <v>0</v>
      </c>
      <c r="Q159" s="28">
        <f t="shared" si="15"/>
        <v>1</v>
      </c>
      <c r="R159" s="28">
        <f>IF(Q159=0,0,IF(E159&gt;1,E159-1,VLOOKUP(Q159,Months_Weeks!$A$1:$B$13,2,0)))</f>
        <v>1</v>
      </c>
      <c r="S159" s="30"/>
      <c r="T159" s="39"/>
      <c r="U159" s="39"/>
      <c r="V159" s="50">
        <f t="shared" si="16"/>
        <v>0</v>
      </c>
      <c r="W159" s="28">
        <f t="shared" si="17"/>
        <v>1</v>
      </c>
      <c r="X159" s="28">
        <f>IF(W159=0,0,IF(E159&gt;1,E159-1,VLOOKUP(W159,Months_Weeks!$A$1:$B$13,2,0)))</f>
        <v>1</v>
      </c>
      <c r="Y159" s="30"/>
      <c r="Z159" s="39"/>
      <c r="AA159" s="31"/>
      <c r="AB159" s="39"/>
      <c r="AC159" s="31"/>
      <c r="AD159" s="40"/>
      <c r="AE159" s="31"/>
      <c r="AF159" s="40"/>
      <c r="AG159" s="31"/>
      <c r="AH159" s="40"/>
      <c r="AI159" s="31"/>
      <c r="AJ159" s="40"/>
    </row>
    <row r="160" spans="1:36" x14ac:dyDescent="0.25">
      <c r="A160" s="37" t="s">
        <v>62</v>
      </c>
      <c r="B160" s="37">
        <v>1021</v>
      </c>
      <c r="C160" s="26" t="str">
        <f>IFERROR(INDEX(Clients[Client_Name],MATCH(Table312[[#This Row],[Client_Code]],Clients[Client_Code],0)),"")</f>
        <v>AGRICOLA MOLLENDO</v>
      </c>
      <c r="D160" s="25">
        <v>1</v>
      </c>
      <c r="E160" s="25">
        <v>3</v>
      </c>
      <c r="F160" s="25" t="b">
        <f>IF(E160&gt;(VLOOKUP(D160,Months_Weeks!$A$2:$B$13,2,TRUE)),FALSE)</f>
        <v>0</v>
      </c>
      <c r="G160" s="63">
        <f>IF(Table312[[#This Row],[Facility]]="Buin",1.5%,0.25%)</f>
        <v>1.4999999999999999E-2</v>
      </c>
      <c r="H160" s="38">
        <v>8</v>
      </c>
      <c r="I160" s="38"/>
      <c r="J160" s="27">
        <f t="shared" si="12"/>
        <v>26</v>
      </c>
      <c r="K160" s="28">
        <f t="shared" si="13"/>
        <v>1</v>
      </c>
      <c r="L160" s="27">
        <f>IF(K160=0,0,IF(E160&gt;1,E160-1,VLOOKUP(K160,Months_Weeks!$A$1:$B$13,2,0)))</f>
        <v>2</v>
      </c>
      <c r="M160" s="29"/>
      <c r="N160" s="39"/>
      <c r="O160" s="39"/>
      <c r="P160" s="50">
        <f t="shared" si="14"/>
        <v>0</v>
      </c>
      <c r="Q160" s="28">
        <f t="shared" si="15"/>
        <v>1</v>
      </c>
      <c r="R160" s="28">
        <f>IF(Q160=0,0,IF(E160&gt;1,E160-1,VLOOKUP(Q160,Months_Weeks!$A$1:$B$13,2,0)))</f>
        <v>2</v>
      </c>
      <c r="S160" s="30"/>
      <c r="T160" s="39"/>
      <c r="U160" s="39"/>
      <c r="V160" s="50">
        <f t="shared" si="16"/>
        <v>0</v>
      </c>
      <c r="W160" s="28">
        <f t="shared" si="17"/>
        <v>1</v>
      </c>
      <c r="X160" s="28">
        <f>IF(W160=0,0,IF(E160&gt;1,E160-1,VLOOKUP(W160,Months_Weeks!$A$1:$B$13,2,0)))</f>
        <v>2</v>
      </c>
      <c r="Y160" s="30"/>
      <c r="Z160" s="39"/>
      <c r="AA160" s="31"/>
      <c r="AB160" s="39"/>
      <c r="AC160" s="31"/>
      <c r="AD160" s="40"/>
      <c r="AE160" s="31"/>
      <c r="AF160" s="40"/>
      <c r="AG160" s="31"/>
      <c r="AH160" s="40"/>
      <c r="AI160" s="31"/>
      <c r="AJ160" s="40"/>
    </row>
    <row r="161" spans="1:36" x14ac:dyDescent="0.25">
      <c r="A161" s="37" t="s">
        <v>62</v>
      </c>
      <c r="B161" s="37">
        <v>1021</v>
      </c>
      <c r="C161" s="26" t="str">
        <f>IFERROR(INDEX(Clients[Client_Name],MATCH(Table312[[#This Row],[Client_Code]],Clients[Client_Code],0)),"")</f>
        <v>AGRICOLA MOLLENDO</v>
      </c>
      <c r="D161" s="25">
        <v>1</v>
      </c>
      <c r="E161" s="25">
        <v>4</v>
      </c>
      <c r="F161" s="25" t="b">
        <f>IF(E161&gt;(VLOOKUP(D161,Months_Weeks!$A$2:$B$13,2,TRUE)),FALSE)</f>
        <v>0</v>
      </c>
      <c r="G161" s="63">
        <f>IF(Table312[[#This Row],[Facility]]="Buin",1.5%,0.25%)</f>
        <v>1.4999999999999999E-2</v>
      </c>
      <c r="H161" s="38">
        <v>14</v>
      </c>
      <c r="I161" s="38"/>
      <c r="J161" s="27">
        <f t="shared" si="12"/>
        <v>40</v>
      </c>
      <c r="K161" s="28">
        <f t="shared" si="13"/>
        <v>1</v>
      </c>
      <c r="L161" s="27">
        <f>IF(K161=0,0,IF(E161&gt;1,E161-1,VLOOKUP(K161,Months_Weeks!$A$1:$B$13,2,0)))</f>
        <v>3</v>
      </c>
      <c r="M161" s="29"/>
      <c r="N161" s="39"/>
      <c r="O161" s="39"/>
      <c r="P161" s="50">
        <f t="shared" si="14"/>
        <v>0</v>
      </c>
      <c r="Q161" s="28">
        <f t="shared" si="15"/>
        <v>1</v>
      </c>
      <c r="R161" s="28">
        <f>IF(Q161=0,0,IF(E161&gt;1,E161-1,VLOOKUP(Q161,Months_Weeks!$A$1:$B$13,2,0)))</f>
        <v>3</v>
      </c>
      <c r="S161" s="30"/>
      <c r="T161" s="39"/>
      <c r="U161" s="39"/>
      <c r="V161" s="50">
        <f t="shared" si="16"/>
        <v>0</v>
      </c>
      <c r="W161" s="28">
        <f t="shared" si="17"/>
        <v>1</v>
      </c>
      <c r="X161" s="28">
        <f>IF(W161=0,0,IF(E161&gt;1,E161-1,VLOOKUP(W161,Months_Weeks!$A$1:$B$13,2,0)))</f>
        <v>3</v>
      </c>
      <c r="Y161" s="30"/>
      <c r="Z161" s="39"/>
      <c r="AA161" s="31"/>
      <c r="AB161" s="39"/>
      <c r="AC161" s="31"/>
      <c r="AD161" s="40"/>
      <c r="AE161" s="31"/>
      <c r="AF161" s="40"/>
      <c r="AG161" s="31"/>
      <c r="AH161" s="40"/>
      <c r="AI161" s="31"/>
      <c r="AJ161" s="40"/>
    </row>
    <row r="162" spans="1:36" x14ac:dyDescent="0.25">
      <c r="A162" s="37" t="s">
        <v>62</v>
      </c>
      <c r="B162" s="37">
        <v>1021</v>
      </c>
      <c r="C162" s="26" t="str">
        <f>IFERROR(INDEX(Clients[Client_Name],MATCH(Table312[[#This Row],[Client_Code]],Clients[Client_Code],0)),"")</f>
        <v>AGRICOLA MOLLENDO</v>
      </c>
      <c r="D162" s="25">
        <v>2</v>
      </c>
      <c r="E162" s="25">
        <v>1</v>
      </c>
      <c r="F162" s="25" t="b">
        <f>IF(E162&gt;(VLOOKUP(D162,Months_Weeks!$A$2:$B$13,2,TRUE)),FALSE)</f>
        <v>0</v>
      </c>
      <c r="G162" s="63">
        <f>IF(Table312[[#This Row],[Facility]]="Buin",1.5%,0.25%)</f>
        <v>1.4999999999999999E-2</v>
      </c>
      <c r="H162" s="38">
        <v>11</v>
      </c>
      <c r="I162" s="38"/>
      <c r="J162" s="27">
        <f t="shared" si="12"/>
        <v>51</v>
      </c>
      <c r="K162" s="28">
        <f t="shared" si="13"/>
        <v>1</v>
      </c>
      <c r="L162" s="27">
        <f>IF(K162=0,0,IF(E162&gt;1,E162-1,VLOOKUP(K162,Months_Weeks!$A$1:$B$13,2,0)))</f>
        <v>4</v>
      </c>
      <c r="M162" s="29"/>
      <c r="N162" s="39"/>
      <c r="O162" s="39"/>
      <c r="P162" s="50">
        <f t="shared" si="14"/>
        <v>0</v>
      </c>
      <c r="Q162" s="28">
        <f t="shared" si="15"/>
        <v>1</v>
      </c>
      <c r="R162" s="28">
        <f>IF(Q162=0,0,IF(E162&gt;1,E162-1,VLOOKUP(Q162,Months_Weeks!$A$1:$B$13,2,0)))</f>
        <v>4</v>
      </c>
      <c r="S162" s="30"/>
      <c r="T162" s="39"/>
      <c r="U162" s="39"/>
      <c r="V162" s="50">
        <f t="shared" si="16"/>
        <v>0</v>
      </c>
      <c r="W162" s="28">
        <f t="shared" si="17"/>
        <v>1</v>
      </c>
      <c r="X162" s="28">
        <f>IF(W162=0,0,IF(E162&gt;1,E162-1,VLOOKUP(W162,Months_Weeks!$A$1:$B$13,2,0)))</f>
        <v>4</v>
      </c>
      <c r="Y162" s="30"/>
      <c r="Z162" s="39"/>
      <c r="AA162" s="31"/>
      <c r="AB162" s="39"/>
      <c r="AC162" s="31"/>
      <c r="AD162" s="40"/>
      <c r="AE162" s="31"/>
      <c r="AF162" s="40"/>
      <c r="AG162" s="31"/>
      <c r="AH162" s="40"/>
      <c r="AI162" s="31"/>
      <c r="AJ162" s="40"/>
    </row>
    <row r="163" spans="1:36" x14ac:dyDescent="0.25">
      <c r="A163" s="37" t="s">
        <v>62</v>
      </c>
      <c r="B163" s="37">
        <v>1021</v>
      </c>
      <c r="C163" s="26" t="str">
        <f>IFERROR(INDEX(Clients[Client_Name],MATCH(Table312[[#This Row],[Client_Code]],Clients[Client_Code],0)),"")</f>
        <v>AGRICOLA MOLLENDO</v>
      </c>
      <c r="D163" s="25">
        <v>2</v>
      </c>
      <c r="E163" s="25">
        <v>2</v>
      </c>
      <c r="F163" s="25" t="b">
        <f>IF(E163&gt;(VLOOKUP(D163,Months_Weeks!$A$2:$B$13,2,TRUE)),FALSE)</f>
        <v>0</v>
      </c>
      <c r="G163" s="63">
        <f>IF(Table312[[#This Row],[Facility]]="Buin",1.5%,0.25%)</f>
        <v>1.4999999999999999E-2</v>
      </c>
      <c r="H163" s="38"/>
      <c r="I163" s="38">
        <v>9</v>
      </c>
      <c r="J163" s="27">
        <f t="shared" si="12"/>
        <v>42</v>
      </c>
      <c r="K163" s="28">
        <f t="shared" si="13"/>
        <v>2</v>
      </c>
      <c r="L163" s="27">
        <f>IF(K163=0,0,IF(E163&gt;1,E163-1,VLOOKUP(K163,Months_Weeks!$A$1:$B$13,2,0)))</f>
        <v>1</v>
      </c>
      <c r="M163" s="29"/>
      <c r="N163" s="39"/>
      <c r="O163" s="39"/>
      <c r="P163" s="50">
        <f t="shared" si="14"/>
        <v>0</v>
      </c>
      <c r="Q163" s="28">
        <f t="shared" si="15"/>
        <v>2</v>
      </c>
      <c r="R163" s="28">
        <f>IF(Q163=0,0,IF(E163&gt;1,E163-1,VLOOKUP(Q163,Months_Weeks!$A$1:$B$13,2,0)))</f>
        <v>1</v>
      </c>
      <c r="S163" s="30"/>
      <c r="T163" s="39"/>
      <c r="U163" s="39"/>
      <c r="V163" s="50">
        <f t="shared" si="16"/>
        <v>0</v>
      </c>
      <c r="W163" s="28">
        <f t="shared" si="17"/>
        <v>2</v>
      </c>
      <c r="X163" s="28">
        <f>IF(W163=0,0,IF(E163&gt;1,E163-1,VLOOKUP(W163,Months_Weeks!$A$1:$B$13,2,0)))</f>
        <v>1</v>
      </c>
      <c r="Y163" s="30"/>
      <c r="Z163" s="39"/>
      <c r="AA163" s="31"/>
      <c r="AB163" s="39"/>
      <c r="AC163" s="31"/>
      <c r="AD163" s="40"/>
      <c r="AE163" s="31"/>
      <c r="AF163" s="40"/>
      <c r="AG163" s="31"/>
      <c r="AH163" s="40"/>
      <c r="AI163" s="31"/>
      <c r="AJ163" s="40"/>
    </row>
    <row r="164" spans="1:36" x14ac:dyDescent="0.25">
      <c r="A164" s="37" t="s">
        <v>62</v>
      </c>
      <c r="B164" s="37">
        <v>1021</v>
      </c>
      <c r="C164" s="26" t="str">
        <f>IFERROR(INDEX(Clients[Client_Name],MATCH(Table312[[#This Row],[Client_Code]],Clients[Client_Code],0)),"")</f>
        <v>AGRICOLA MOLLENDO</v>
      </c>
      <c r="D164" s="25">
        <v>2</v>
      </c>
      <c r="E164" s="25">
        <v>3</v>
      </c>
      <c r="F164" s="25" t="b">
        <f>IF(E164&gt;(VLOOKUP(D164,Months_Weeks!$A$2:$B$13,2,TRUE)),FALSE)</f>
        <v>0</v>
      </c>
      <c r="G164" s="63">
        <f>IF(Table312[[#This Row],[Facility]]="Buin",1.5%,0.25%)</f>
        <v>1.4999999999999999E-2</v>
      </c>
      <c r="H164" s="38"/>
      <c r="I164" s="38">
        <v>10</v>
      </c>
      <c r="J164" s="27">
        <f t="shared" si="12"/>
        <v>32</v>
      </c>
      <c r="K164" s="28">
        <f t="shared" si="13"/>
        <v>2</v>
      </c>
      <c r="L164" s="27">
        <f>IF(K164=0,0,IF(E164&gt;1,E164-1,VLOOKUP(K164,Months_Weeks!$A$1:$B$13,2,0)))</f>
        <v>2</v>
      </c>
      <c r="M164" s="29"/>
      <c r="N164" s="39"/>
      <c r="O164" s="39"/>
      <c r="P164" s="50">
        <f t="shared" si="14"/>
        <v>0</v>
      </c>
      <c r="Q164" s="28">
        <f t="shared" si="15"/>
        <v>2</v>
      </c>
      <c r="R164" s="28">
        <f>IF(Q164=0,0,IF(E164&gt;1,E164-1,VLOOKUP(Q164,Months_Weeks!$A$1:$B$13,2,0)))</f>
        <v>2</v>
      </c>
      <c r="S164" s="30"/>
      <c r="T164" s="39"/>
      <c r="U164" s="39"/>
      <c r="V164" s="50">
        <f t="shared" si="16"/>
        <v>0</v>
      </c>
      <c r="W164" s="28">
        <f t="shared" si="17"/>
        <v>2</v>
      </c>
      <c r="X164" s="28">
        <f>IF(W164=0,0,IF(E164&gt;1,E164-1,VLOOKUP(W164,Months_Weeks!$A$1:$B$13,2,0)))</f>
        <v>2</v>
      </c>
      <c r="Y164" s="30"/>
      <c r="Z164" s="39"/>
      <c r="AA164" s="31"/>
      <c r="AB164" s="39"/>
      <c r="AC164" s="31"/>
      <c r="AD164" s="40"/>
      <c r="AE164" s="31"/>
      <c r="AF164" s="40"/>
      <c r="AG164" s="31"/>
      <c r="AH164" s="40"/>
      <c r="AI164" s="31"/>
      <c r="AJ164" s="40"/>
    </row>
    <row r="165" spans="1:36" x14ac:dyDescent="0.25">
      <c r="A165" s="37" t="s">
        <v>62</v>
      </c>
      <c r="B165" s="37">
        <v>1021</v>
      </c>
      <c r="C165" s="26" t="str">
        <f>IFERROR(INDEX(Clients[Client_Name],MATCH(Table312[[#This Row],[Client_Code]],Clients[Client_Code],0)),"")</f>
        <v>AGRICOLA MOLLENDO</v>
      </c>
      <c r="D165" s="25">
        <v>2</v>
      </c>
      <c r="E165" s="25">
        <v>4</v>
      </c>
      <c r="F165" s="25" t="b">
        <f>IF(E165&gt;(VLOOKUP(D165,Months_Weeks!$A$2:$B$13,2,TRUE)),FALSE)</f>
        <v>0</v>
      </c>
      <c r="G165" s="63">
        <f>IF(Table312[[#This Row],[Facility]]="Buin",1.5%,0.25%)</f>
        <v>1.4999999999999999E-2</v>
      </c>
      <c r="H165" s="38"/>
      <c r="I165" s="38">
        <v>5</v>
      </c>
      <c r="J165" s="27">
        <f t="shared" si="12"/>
        <v>27</v>
      </c>
      <c r="K165" s="28">
        <f t="shared" si="13"/>
        <v>2</v>
      </c>
      <c r="L165" s="27">
        <f>IF(K165=0,0,IF(E165&gt;1,E165-1,VLOOKUP(K165,Months_Weeks!$A$1:$B$13,2,0)))</f>
        <v>3</v>
      </c>
      <c r="M165" s="29"/>
      <c r="N165" s="39"/>
      <c r="O165" s="39"/>
      <c r="P165" s="50">
        <f t="shared" si="14"/>
        <v>0</v>
      </c>
      <c r="Q165" s="28">
        <f t="shared" si="15"/>
        <v>2</v>
      </c>
      <c r="R165" s="28">
        <f>IF(Q165=0,0,IF(E165&gt;1,E165-1,VLOOKUP(Q165,Months_Weeks!$A$1:$B$13,2,0)))</f>
        <v>3</v>
      </c>
      <c r="S165" s="30"/>
      <c r="T165" s="39"/>
      <c r="U165" s="39"/>
      <c r="V165" s="50">
        <f t="shared" si="16"/>
        <v>0</v>
      </c>
      <c r="W165" s="28">
        <f t="shared" si="17"/>
        <v>2</v>
      </c>
      <c r="X165" s="28">
        <f>IF(W165=0,0,IF(E165&gt;1,E165-1,VLOOKUP(W165,Months_Weeks!$A$1:$B$13,2,0)))</f>
        <v>3</v>
      </c>
      <c r="Y165" s="30"/>
      <c r="Z165" s="39"/>
      <c r="AA165" s="31"/>
      <c r="AB165" s="39"/>
      <c r="AC165" s="31"/>
      <c r="AD165" s="40"/>
      <c r="AE165" s="31"/>
      <c r="AF165" s="40"/>
      <c r="AG165" s="31"/>
      <c r="AH165" s="40"/>
      <c r="AI165" s="31"/>
      <c r="AJ165" s="40"/>
    </row>
    <row r="166" spans="1:36" x14ac:dyDescent="0.25">
      <c r="A166" s="37" t="s">
        <v>62</v>
      </c>
      <c r="B166" s="37">
        <v>1021</v>
      </c>
      <c r="C166" s="26" t="str">
        <f>IFERROR(INDEX(Clients[Client_Name],MATCH(Table312[[#This Row],[Client_Code]],Clients[Client_Code],0)),"")</f>
        <v>AGRICOLA MOLLENDO</v>
      </c>
      <c r="D166" s="25">
        <v>3</v>
      </c>
      <c r="E166" s="25">
        <v>1</v>
      </c>
      <c r="F166" s="25" t="b">
        <f>IF(E166&gt;(VLOOKUP(D166,Months_Weeks!$A$2:$B$13,2,TRUE)),FALSE)</f>
        <v>0</v>
      </c>
      <c r="G166" s="63">
        <f>IF(Table312[[#This Row],[Facility]]="Buin",1.5%,0.25%)</f>
        <v>1.4999999999999999E-2</v>
      </c>
      <c r="H166" s="38">
        <v>1</v>
      </c>
      <c r="I166" s="38"/>
      <c r="J166" s="27">
        <f t="shared" si="12"/>
        <v>28</v>
      </c>
      <c r="K166" s="28">
        <f t="shared" si="13"/>
        <v>2</v>
      </c>
      <c r="L166" s="27">
        <f>IF(K166=0,0,IF(E166&gt;1,E166-1,VLOOKUP(K166,Months_Weeks!$A$1:$B$13,2,0)))</f>
        <v>4</v>
      </c>
      <c r="M166" s="29"/>
      <c r="N166" s="39"/>
      <c r="O166" s="39"/>
      <c r="P166" s="50">
        <f t="shared" si="14"/>
        <v>0</v>
      </c>
      <c r="Q166" s="28">
        <f t="shared" si="15"/>
        <v>2</v>
      </c>
      <c r="R166" s="28">
        <f>IF(Q166=0,0,IF(E166&gt;1,E166-1,VLOOKUP(Q166,Months_Weeks!$A$1:$B$13,2,0)))</f>
        <v>4</v>
      </c>
      <c r="S166" s="30"/>
      <c r="T166" s="39"/>
      <c r="U166" s="39"/>
      <c r="V166" s="50">
        <f t="shared" si="16"/>
        <v>0</v>
      </c>
      <c r="W166" s="28">
        <f t="shared" si="17"/>
        <v>2</v>
      </c>
      <c r="X166" s="28">
        <f>IF(W166=0,0,IF(E166&gt;1,E166-1,VLOOKUP(W166,Months_Weeks!$A$1:$B$13,2,0)))</f>
        <v>4</v>
      </c>
      <c r="Y166" s="30"/>
      <c r="Z166" s="39"/>
      <c r="AA166" s="31"/>
      <c r="AB166" s="39"/>
      <c r="AC166" s="31"/>
      <c r="AD166" s="40"/>
      <c r="AE166" s="31"/>
      <c r="AF166" s="40"/>
      <c r="AG166" s="31"/>
      <c r="AH166" s="40"/>
      <c r="AI166" s="31"/>
      <c r="AJ166" s="40"/>
    </row>
    <row r="167" spans="1:36" x14ac:dyDescent="0.25">
      <c r="A167" s="37" t="s">
        <v>62</v>
      </c>
      <c r="B167" s="37">
        <v>1021</v>
      </c>
      <c r="C167" s="26" t="str">
        <f>IFERROR(INDEX(Clients[Client_Name],MATCH(Table312[[#This Row],[Client_Code]],Clients[Client_Code],0)),"")</f>
        <v>AGRICOLA MOLLENDO</v>
      </c>
      <c r="D167" s="25">
        <v>3</v>
      </c>
      <c r="E167" s="25">
        <v>2</v>
      </c>
      <c r="F167" s="25" t="b">
        <f>IF(E167&gt;(VLOOKUP(D167,Months_Weeks!$A$2:$B$13,2,TRUE)),FALSE)</f>
        <v>0</v>
      </c>
      <c r="G167" s="63">
        <f>IF(Table312[[#This Row],[Facility]]="Buin",1.5%,0.25%)</f>
        <v>1.4999999999999999E-2</v>
      </c>
      <c r="H167" s="38"/>
      <c r="I167" s="38"/>
      <c r="J167" s="27">
        <f t="shared" si="12"/>
        <v>28</v>
      </c>
      <c r="K167" s="28">
        <f t="shared" si="13"/>
        <v>3</v>
      </c>
      <c r="L167" s="27">
        <f>IF(K167=0,0,IF(E167&gt;1,E167-1,VLOOKUP(K167,Months_Weeks!$A$1:$B$13,2,0)))</f>
        <v>1</v>
      </c>
      <c r="M167" s="29"/>
      <c r="N167" s="39"/>
      <c r="O167" s="39"/>
      <c r="P167" s="50">
        <f t="shared" si="14"/>
        <v>0</v>
      </c>
      <c r="Q167" s="28">
        <f t="shared" si="15"/>
        <v>3</v>
      </c>
      <c r="R167" s="28">
        <f>IF(Q167=0,0,IF(E167&gt;1,E167-1,VLOOKUP(Q167,Months_Weeks!$A$1:$B$13,2,0)))</f>
        <v>1</v>
      </c>
      <c r="S167" s="30"/>
      <c r="T167" s="39"/>
      <c r="U167" s="39"/>
      <c r="V167" s="50">
        <f t="shared" si="16"/>
        <v>0</v>
      </c>
      <c r="W167" s="28">
        <f t="shared" si="17"/>
        <v>3</v>
      </c>
      <c r="X167" s="28">
        <f>IF(W167=0,0,IF(E167&gt;1,E167-1,VLOOKUP(W167,Months_Weeks!$A$1:$B$13,2,0)))</f>
        <v>1</v>
      </c>
      <c r="Y167" s="30"/>
      <c r="Z167" s="39"/>
      <c r="AA167" s="31"/>
      <c r="AB167" s="39"/>
      <c r="AC167" s="31"/>
      <c r="AD167" s="40"/>
      <c r="AE167" s="31"/>
      <c r="AF167" s="40"/>
      <c r="AG167" s="31"/>
      <c r="AH167" s="40"/>
      <c r="AI167" s="31"/>
      <c r="AJ167" s="40"/>
    </row>
    <row r="168" spans="1:36" x14ac:dyDescent="0.25">
      <c r="A168" s="37" t="s">
        <v>62</v>
      </c>
      <c r="B168" s="37">
        <v>1021</v>
      </c>
      <c r="C168" s="26" t="str">
        <f>IFERROR(INDEX(Clients[Client_Name],MATCH(Table312[[#This Row],[Client_Code]],Clients[Client_Code],0)),"")</f>
        <v>AGRICOLA MOLLENDO</v>
      </c>
      <c r="D168" s="25">
        <v>3</v>
      </c>
      <c r="E168" s="25">
        <v>3</v>
      </c>
      <c r="F168" s="25" t="b">
        <f>IF(E168&gt;(VLOOKUP(D168,Months_Weeks!$A$2:$B$13,2,TRUE)),FALSE)</f>
        <v>0</v>
      </c>
      <c r="G168" s="63">
        <f>IF(Table312[[#This Row],[Facility]]="Buin",1.5%,0.25%)</f>
        <v>1.4999999999999999E-2</v>
      </c>
      <c r="H168" s="38"/>
      <c r="I168" s="38">
        <v>3</v>
      </c>
      <c r="J168" s="27">
        <f t="shared" si="12"/>
        <v>25</v>
      </c>
      <c r="K168" s="28">
        <f t="shared" si="13"/>
        <v>3</v>
      </c>
      <c r="L168" s="27">
        <f>IF(K168=0,0,IF(E168&gt;1,E168-1,VLOOKUP(K168,Months_Weeks!$A$1:$B$13,2,0)))</f>
        <v>2</v>
      </c>
      <c r="M168" s="29"/>
      <c r="N168" s="39"/>
      <c r="O168" s="39"/>
      <c r="P168" s="50">
        <f t="shared" si="14"/>
        <v>0</v>
      </c>
      <c r="Q168" s="28">
        <f t="shared" si="15"/>
        <v>3</v>
      </c>
      <c r="R168" s="28">
        <f>IF(Q168=0,0,IF(E168&gt;1,E168-1,VLOOKUP(Q168,Months_Weeks!$A$1:$B$13,2,0)))</f>
        <v>2</v>
      </c>
      <c r="S168" s="30"/>
      <c r="T168" s="39"/>
      <c r="U168" s="39"/>
      <c r="V168" s="50">
        <f t="shared" si="16"/>
        <v>0</v>
      </c>
      <c r="W168" s="28">
        <f t="shared" si="17"/>
        <v>3</v>
      </c>
      <c r="X168" s="28">
        <f>IF(W168=0,0,IF(E168&gt;1,E168-1,VLOOKUP(W168,Months_Weeks!$A$1:$B$13,2,0)))</f>
        <v>2</v>
      </c>
      <c r="Y168" s="30"/>
      <c r="Z168" s="39"/>
      <c r="AA168" s="31"/>
      <c r="AB168" s="39"/>
      <c r="AC168" s="31"/>
      <c r="AD168" s="40"/>
      <c r="AE168" s="31"/>
      <c r="AF168" s="40"/>
      <c r="AG168" s="31"/>
      <c r="AH168" s="40"/>
      <c r="AI168" s="31"/>
      <c r="AJ168" s="40"/>
    </row>
    <row r="169" spans="1:36" x14ac:dyDescent="0.25">
      <c r="A169" s="37" t="s">
        <v>62</v>
      </c>
      <c r="B169" s="37">
        <v>1021</v>
      </c>
      <c r="C169" s="26" t="str">
        <f>IFERROR(INDEX(Clients[Client_Name],MATCH(Table312[[#This Row],[Client_Code]],Clients[Client_Code],0)),"")</f>
        <v>AGRICOLA MOLLENDO</v>
      </c>
      <c r="D169" s="25">
        <v>3</v>
      </c>
      <c r="E169" s="25">
        <v>4</v>
      </c>
      <c r="F169" s="25" t="b">
        <f>IF(E169&gt;(VLOOKUP(D169,Months_Weeks!$A$2:$B$13,2,TRUE)),FALSE)</f>
        <v>0</v>
      </c>
      <c r="G169" s="63">
        <f>IF(Table312[[#This Row],[Facility]]="Buin",1.5%,0.25%)</f>
        <v>1.4999999999999999E-2</v>
      </c>
      <c r="H169" s="38"/>
      <c r="I169" s="38"/>
      <c r="J169" s="27">
        <f t="shared" si="12"/>
        <v>25</v>
      </c>
      <c r="K169" s="28">
        <f t="shared" si="13"/>
        <v>3</v>
      </c>
      <c r="L169" s="27">
        <f>IF(K169=0,0,IF(E169&gt;1,E169-1,VLOOKUP(K169,Months_Weeks!$A$1:$B$13,2,0)))</f>
        <v>3</v>
      </c>
      <c r="M169" s="29"/>
      <c r="N169" s="39"/>
      <c r="O169" s="39"/>
      <c r="P169" s="50">
        <f t="shared" si="14"/>
        <v>0</v>
      </c>
      <c r="Q169" s="28">
        <f t="shared" si="15"/>
        <v>3</v>
      </c>
      <c r="R169" s="28">
        <f>IF(Q169=0,0,IF(E169&gt;1,E169-1,VLOOKUP(Q169,Months_Weeks!$A$1:$B$13,2,0)))</f>
        <v>3</v>
      </c>
      <c r="S169" s="30"/>
      <c r="T169" s="39"/>
      <c r="U169" s="39"/>
      <c r="V169" s="50">
        <f t="shared" si="16"/>
        <v>0</v>
      </c>
      <c r="W169" s="28">
        <f t="shared" si="17"/>
        <v>3</v>
      </c>
      <c r="X169" s="28">
        <f>IF(W169=0,0,IF(E169&gt;1,E169-1,VLOOKUP(W169,Months_Weeks!$A$1:$B$13,2,0)))</f>
        <v>3</v>
      </c>
      <c r="Y169" s="30"/>
      <c r="Z169" s="39"/>
      <c r="AA169" s="31"/>
      <c r="AB169" s="39"/>
      <c r="AC169" s="31"/>
      <c r="AD169" s="40"/>
      <c r="AE169" s="31"/>
      <c r="AF169" s="40"/>
      <c r="AG169" s="31"/>
      <c r="AH169" s="40"/>
      <c r="AI169" s="31"/>
      <c r="AJ169" s="40"/>
    </row>
    <row r="170" spans="1:36" x14ac:dyDescent="0.25">
      <c r="A170" s="37" t="s">
        <v>62</v>
      </c>
      <c r="B170" s="37">
        <v>1021</v>
      </c>
      <c r="C170" s="26" t="str">
        <f>IFERROR(INDEX(Clients[Client_Name],MATCH(Table312[[#This Row],[Client_Code]],Clients[Client_Code],0)),"")</f>
        <v>AGRICOLA MOLLENDO</v>
      </c>
      <c r="D170" s="25">
        <v>3</v>
      </c>
      <c r="E170" s="25">
        <v>5</v>
      </c>
      <c r="F170" s="25" t="b">
        <f>IF(E170&gt;(VLOOKUP(D170,Months_Weeks!$A$2:$B$13,2,TRUE)),FALSE)</f>
        <v>0</v>
      </c>
      <c r="G170" s="63">
        <f>IF(Table312[[#This Row],[Facility]]="Buin",1.5%,0.25%)</f>
        <v>1.4999999999999999E-2</v>
      </c>
      <c r="H170" s="38"/>
      <c r="I170" s="38"/>
      <c r="J170" s="27">
        <f t="shared" si="12"/>
        <v>25</v>
      </c>
      <c r="K170" s="28">
        <f t="shared" si="13"/>
        <v>3</v>
      </c>
      <c r="L170" s="27">
        <f>IF(K170=0,0,IF(E170&gt;1,E170-1,VLOOKUP(K170,Months_Weeks!$A$1:$B$13,2,0)))</f>
        <v>4</v>
      </c>
      <c r="M170" s="29"/>
      <c r="N170" s="39"/>
      <c r="O170" s="39"/>
      <c r="P170" s="50">
        <f t="shared" si="14"/>
        <v>0</v>
      </c>
      <c r="Q170" s="28">
        <f t="shared" si="15"/>
        <v>3</v>
      </c>
      <c r="R170" s="28">
        <f>IF(Q170=0,0,IF(E170&gt;1,E170-1,VLOOKUP(Q170,Months_Weeks!$A$1:$B$13,2,0)))</f>
        <v>4</v>
      </c>
      <c r="S170" s="30"/>
      <c r="T170" s="39"/>
      <c r="U170" s="39"/>
      <c r="V170" s="50">
        <f t="shared" si="16"/>
        <v>0</v>
      </c>
      <c r="W170" s="28">
        <f t="shared" si="17"/>
        <v>3</v>
      </c>
      <c r="X170" s="28">
        <f>IF(W170=0,0,IF(E170&gt;1,E170-1,VLOOKUP(W170,Months_Weeks!$A$1:$B$13,2,0)))</f>
        <v>4</v>
      </c>
      <c r="Y170" s="30"/>
      <c r="Z170" s="39"/>
      <c r="AA170" s="31"/>
      <c r="AB170" s="39"/>
      <c r="AC170" s="31"/>
      <c r="AD170" s="40"/>
      <c r="AE170" s="31"/>
      <c r="AF170" s="40"/>
      <c r="AG170" s="31"/>
      <c r="AH170" s="40"/>
      <c r="AI170" s="31"/>
      <c r="AJ170" s="40"/>
    </row>
    <row r="171" spans="1:36" x14ac:dyDescent="0.25">
      <c r="A171" s="37" t="s">
        <v>62</v>
      </c>
      <c r="B171" s="37">
        <v>1021</v>
      </c>
      <c r="C171" s="26" t="str">
        <f>IFERROR(INDEX(Clients[Client_Name],MATCH(Table312[[#This Row],[Client_Code]],Clients[Client_Code],0)),"")</f>
        <v>AGRICOLA MOLLENDO</v>
      </c>
      <c r="D171" s="25">
        <v>4</v>
      </c>
      <c r="E171" s="25">
        <v>1</v>
      </c>
      <c r="F171" s="25" t="b">
        <f>IF(E171&gt;(VLOOKUP(D171,Months_Weeks!$A$2:$B$13,2,TRUE)),FALSE)</f>
        <v>0</v>
      </c>
      <c r="G171" s="63">
        <f>IF(Table312[[#This Row],[Facility]]="Buin",1.5%,0.25%)</f>
        <v>1.4999999999999999E-2</v>
      </c>
      <c r="H171" s="38"/>
      <c r="I171" s="38"/>
      <c r="J171" s="27">
        <f t="shared" si="12"/>
        <v>25</v>
      </c>
      <c r="K171" s="28">
        <f t="shared" si="13"/>
        <v>3</v>
      </c>
      <c r="L171" s="27">
        <f>IF(K171=0,0,IF(E171&gt;1,E171-1,VLOOKUP(K171,Months_Weeks!$A$1:$B$13,2,0)))</f>
        <v>5</v>
      </c>
      <c r="M171" s="29"/>
      <c r="N171" s="39"/>
      <c r="O171" s="39"/>
      <c r="P171" s="50">
        <f t="shared" si="14"/>
        <v>0</v>
      </c>
      <c r="Q171" s="28">
        <f t="shared" si="15"/>
        <v>3</v>
      </c>
      <c r="R171" s="28">
        <f>IF(Q171=0,0,IF(E171&gt;1,E171-1,VLOOKUP(Q171,Months_Weeks!$A$1:$B$13,2,0)))</f>
        <v>5</v>
      </c>
      <c r="S171" s="30"/>
      <c r="T171" s="39"/>
      <c r="U171" s="39"/>
      <c r="V171" s="50">
        <f t="shared" si="16"/>
        <v>0</v>
      </c>
      <c r="W171" s="28">
        <f t="shared" si="17"/>
        <v>3</v>
      </c>
      <c r="X171" s="28">
        <f>IF(W171=0,0,IF(E171&gt;1,E171-1,VLOOKUP(W171,Months_Weeks!$A$1:$B$13,2,0)))</f>
        <v>5</v>
      </c>
      <c r="Y171" s="30"/>
      <c r="Z171" s="39"/>
      <c r="AA171" s="31"/>
      <c r="AB171" s="39"/>
      <c r="AC171" s="31"/>
      <c r="AD171" s="40"/>
      <c r="AE171" s="31"/>
      <c r="AF171" s="40"/>
      <c r="AG171" s="31"/>
      <c r="AH171" s="40"/>
      <c r="AI171" s="31"/>
      <c r="AJ171" s="40"/>
    </row>
    <row r="172" spans="1:36" x14ac:dyDescent="0.25">
      <c r="A172" s="37" t="s">
        <v>62</v>
      </c>
      <c r="B172" s="37">
        <v>1021</v>
      </c>
      <c r="C172" s="26" t="str">
        <f>IFERROR(INDEX(Clients[Client_Name],MATCH(Table312[[#This Row],[Client_Code]],Clients[Client_Code],0)),"")</f>
        <v>AGRICOLA MOLLENDO</v>
      </c>
      <c r="D172" s="25">
        <v>4</v>
      </c>
      <c r="E172" s="25">
        <v>2</v>
      </c>
      <c r="F172" s="25" t="b">
        <f>IF(E172&gt;(VLOOKUP(D172,Months_Weeks!$A$2:$B$13,2,TRUE)),FALSE)</f>
        <v>0</v>
      </c>
      <c r="G172" s="63">
        <f>IF(Table312[[#This Row],[Facility]]="Buin",1.5%,0.25%)</f>
        <v>1.4999999999999999E-2</v>
      </c>
      <c r="H172" s="38"/>
      <c r="I172" s="38"/>
      <c r="J172" s="27">
        <f t="shared" si="12"/>
        <v>25</v>
      </c>
      <c r="K172" s="28">
        <f t="shared" si="13"/>
        <v>4</v>
      </c>
      <c r="L172" s="27">
        <f>IF(K172=0,0,IF(E172&gt;1,E172-1,VLOOKUP(K172,Months_Weeks!$A$1:$B$13,2,0)))</f>
        <v>1</v>
      </c>
      <c r="M172" s="29"/>
      <c r="N172" s="39"/>
      <c r="O172" s="39"/>
      <c r="P172" s="50">
        <f t="shared" si="14"/>
        <v>0</v>
      </c>
      <c r="Q172" s="28">
        <f t="shared" si="15"/>
        <v>4</v>
      </c>
      <c r="R172" s="28">
        <f>IF(Q172=0,0,IF(E172&gt;1,E172-1,VLOOKUP(Q172,Months_Weeks!$A$1:$B$13,2,0)))</f>
        <v>1</v>
      </c>
      <c r="S172" s="30"/>
      <c r="T172" s="39"/>
      <c r="U172" s="39"/>
      <c r="V172" s="50">
        <f t="shared" si="16"/>
        <v>0</v>
      </c>
      <c r="W172" s="28">
        <f t="shared" si="17"/>
        <v>4</v>
      </c>
      <c r="X172" s="28">
        <f>IF(W172=0,0,IF(E172&gt;1,E172-1,VLOOKUP(W172,Months_Weeks!$A$1:$B$13,2,0)))</f>
        <v>1</v>
      </c>
      <c r="Y172" s="30"/>
      <c r="Z172" s="39"/>
      <c r="AA172" s="31"/>
      <c r="AB172" s="39"/>
      <c r="AC172" s="31"/>
      <c r="AD172" s="40"/>
      <c r="AE172" s="31"/>
      <c r="AF172" s="40"/>
      <c r="AG172" s="31"/>
      <c r="AH172" s="40"/>
      <c r="AI172" s="31"/>
      <c r="AJ172" s="40"/>
    </row>
    <row r="173" spans="1:36" x14ac:dyDescent="0.25">
      <c r="A173" s="37" t="s">
        <v>62</v>
      </c>
      <c r="B173" s="37">
        <v>1021</v>
      </c>
      <c r="C173" s="26" t="str">
        <f>IFERROR(INDEX(Clients[Client_Name],MATCH(Table312[[#This Row],[Client_Code]],Clients[Client_Code],0)),"")</f>
        <v>AGRICOLA MOLLENDO</v>
      </c>
      <c r="D173" s="25">
        <v>4</v>
      </c>
      <c r="E173" s="25">
        <v>3</v>
      </c>
      <c r="F173" s="25" t="b">
        <f>IF(E173&gt;(VLOOKUP(D173,Months_Weeks!$A$2:$B$13,2,TRUE)),FALSE)</f>
        <v>0</v>
      </c>
      <c r="G173" s="63">
        <f>IF(Table312[[#This Row],[Facility]]="Buin",1.5%,0.25%)</f>
        <v>1.4999999999999999E-2</v>
      </c>
      <c r="H173" s="38"/>
      <c r="I173" s="38">
        <v>3</v>
      </c>
      <c r="J173" s="27">
        <f t="shared" si="12"/>
        <v>22</v>
      </c>
      <c r="K173" s="28">
        <f t="shared" si="13"/>
        <v>4</v>
      </c>
      <c r="L173" s="27">
        <f>IF(K173=0,0,IF(E173&gt;1,E173-1,VLOOKUP(K173,Months_Weeks!$A$1:$B$13,2,0)))</f>
        <v>2</v>
      </c>
      <c r="M173" s="29"/>
      <c r="N173" s="39"/>
      <c r="O173" s="39"/>
      <c r="P173" s="50">
        <f t="shared" si="14"/>
        <v>0</v>
      </c>
      <c r="Q173" s="28">
        <f t="shared" si="15"/>
        <v>4</v>
      </c>
      <c r="R173" s="28">
        <f>IF(Q173=0,0,IF(E173&gt;1,E173-1,VLOOKUP(Q173,Months_Weeks!$A$1:$B$13,2,0)))</f>
        <v>2</v>
      </c>
      <c r="S173" s="30"/>
      <c r="T173" s="39"/>
      <c r="U173" s="39"/>
      <c r="V173" s="50">
        <f t="shared" si="16"/>
        <v>0</v>
      </c>
      <c r="W173" s="28">
        <f t="shared" si="17"/>
        <v>4</v>
      </c>
      <c r="X173" s="28">
        <f>IF(W173=0,0,IF(E173&gt;1,E173-1,VLOOKUP(W173,Months_Weeks!$A$1:$B$13,2,0)))</f>
        <v>2</v>
      </c>
      <c r="Y173" s="30"/>
      <c r="Z173" s="39"/>
      <c r="AA173" s="31"/>
      <c r="AB173" s="39"/>
      <c r="AC173" s="31"/>
      <c r="AD173" s="40"/>
      <c r="AE173" s="31"/>
      <c r="AF173" s="40"/>
      <c r="AG173" s="31"/>
      <c r="AH173" s="40"/>
      <c r="AI173" s="31"/>
      <c r="AJ173" s="40"/>
    </row>
    <row r="174" spans="1:36" x14ac:dyDescent="0.25">
      <c r="A174" s="37" t="s">
        <v>62</v>
      </c>
      <c r="B174" s="37">
        <v>1021</v>
      </c>
      <c r="C174" s="26" t="str">
        <f>IFERROR(INDEX(Clients[Client_Name],MATCH(Table312[[#This Row],[Client_Code]],Clients[Client_Code],0)),"")</f>
        <v>AGRICOLA MOLLENDO</v>
      </c>
      <c r="D174" s="25">
        <v>4</v>
      </c>
      <c r="E174" s="25">
        <v>4</v>
      </c>
      <c r="F174" s="25" t="b">
        <f>IF(E174&gt;(VLOOKUP(D174,Months_Weeks!$A$2:$B$13,2,TRUE)),FALSE)</f>
        <v>0</v>
      </c>
      <c r="G174" s="63">
        <f>IF(Table312[[#This Row],[Facility]]="Buin",1.5%,0.25%)</f>
        <v>1.4999999999999999E-2</v>
      </c>
      <c r="H174" s="38"/>
      <c r="I174" s="38"/>
      <c r="J174" s="27">
        <f t="shared" si="12"/>
        <v>22</v>
      </c>
      <c r="K174" s="28">
        <f t="shared" si="13"/>
        <v>4</v>
      </c>
      <c r="L174" s="27">
        <f>IF(K174=0,0,IF(E174&gt;1,E174-1,VLOOKUP(K174,Months_Weeks!$A$1:$B$13,2,0)))</f>
        <v>3</v>
      </c>
      <c r="M174" s="29"/>
      <c r="N174" s="39"/>
      <c r="O174" s="39"/>
      <c r="P174" s="50">
        <f t="shared" si="14"/>
        <v>0</v>
      </c>
      <c r="Q174" s="28">
        <f t="shared" si="15"/>
        <v>4</v>
      </c>
      <c r="R174" s="28">
        <f>IF(Q174=0,0,IF(E174&gt;1,E174-1,VLOOKUP(Q174,Months_Weeks!$A$1:$B$13,2,0)))</f>
        <v>3</v>
      </c>
      <c r="S174" s="30"/>
      <c r="T174" s="39"/>
      <c r="U174" s="39"/>
      <c r="V174" s="50">
        <f t="shared" si="16"/>
        <v>0</v>
      </c>
      <c r="W174" s="28">
        <f t="shared" si="17"/>
        <v>4</v>
      </c>
      <c r="X174" s="28">
        <f>IF(W174=0,0,IF(E174&gt;1,E174-1,VLOOKUP(W174,Months_Weeks!$A$1:$B$13,2,0)))</f>
        <v>3</v>
      </c>
      <c r="Y174" s="30"/>
      <c r="Z174" s="39"/>
      <c r="AA174" s="31"/>
      <c r="AB174" s="39"/>
      <c r="AC174" s="31"/>
      <c r="AD174" s="40"/>
      <c r="AE174" s="31"/>
      <c r="AF174" s="40"/>
      <c r="AG174" s="31"/>
      <c r="AH174" s="40"/>
      <c r="AI174" s="31"/>
      <c r="AJ174" s="40"/>
    </row>
    <row r="175" spans="1:36" x14ac:dyDescent="0.25">
      <c r="A175" s="37" t="s">
        <v>62</v>
      </c>
      <c r="B175" s="37">
        <v>1021</v>
      </c>
      <c r="C175" s="26" t="str">
        <f>IFERROR(INDEX(Clients[Client_Name],MATCH(Table312[[#This Row],[Client_Code]],Clients[Client_Code],0)),"")</f>
        <v>AGRICOLA MOLLENDO</v>
      </c>
      <c r="D175" s="25">
        <v>5</v>
      </c>
      <c r="E175" s="25">
        <v>1</v>
      </c>
      <c r="F175" s="25" t="b">
        <f>IF(E175&gt;(VLOOKUP(D175,Months_Weeks!$A$2:$B$13,2,TRUE)),FALSE)</f>
        <v>0</v>
      </c>
      <c r="G175" s="63">
        <f>IF(Table312[[#This Row],[Facility]]="Buin",1.5%,0.25%)</f>
        <v>1.4999999999999999E-2</v>
      </c>
      <c r="H175" s="38"/>
      <c r="I175" s="38"/>
      <c r="J175" s="27">
        <f t="shared" si="12"/>
        <v>22</v>
      </c>
      <c r="K175" s="28">
        <f t="shared" si="13"/>
        <v>4</v>
      </c>
      <c r="L175" s="27">
        <f>IF(K175=0,0,IF(E175&gt;1,E175-1,VLOOKUP(K175,Months_Weeks!$A$1:$B$13,2,0)))</f>
        <v>4</v>
      </c>
      <c r="M175" s="29"/>
      <c r="N175" s="39"/>
      <c r="O175" s="39"/>
      <c r="P175" s="50">
        <f t="shared" si="14"/>
        <v>0</v>
      </c>
      <c r="Q175" s="28">
        <f t="shared" si="15"/>
        <v>4</v>
      </c>
      <c r="R175" s="28">
        <f>IF(Q175=0,0,IF(E175&gt;1,E175-1,VLOOKUP(Q175,Months_Weeks!$A$1:$B$13,2,0)))</f>
        <v>4</v>
      </c>
      <c r="S175" s="30"/>
      <c r="T175" s="39"/>
      <c r="U175" s="39"/>
      <c r="V175" s="50">
        <f t="shared" si="16"/>
        <v>0</v>
      </c>
      <c r="W175" s="28">
        <f t="shared" si="17"/>
        <v>4</v>
      </c>
      <c r="X175" s="28">
        <f>IF(W175=0,0,IF(E175&gt;1,E175-1,VLOOKUP(W175,Months_Weeks!$A$1:$B$13,2,0)))</f>
        <v>4</v>
      </c>
      <c r="Y175" s="30"/>
      <c r="Z175" s="39"/>
      <c r="AA175" s="31"/>
      <c r="AB175" s="39"/>
      <c r="AC175" s="31"/>
      <c r="AD175" s="40"/>
      <c r="AE175" s="31"/>
      <c r="AF175" s="40"/>
      <c r="AG175" s="31"/>
      <c r="AH175" s="40"/>
      <c r="AI175" s="31"/>
      <c r="AJ175" s="40"/>
    </row>
    <row r="176" spans="1:36" x14ac:dyDescent="0.25">
      <c r="A176" s="37" t="s">
        <v>62</v>
      </c>
      <c r="B176" s="37">
        <v>1021</v>
      </c>
      <c r="C176" s="26" t="str">
        <f>IFERROR(INDEX(Clients[Client_Name],MATCH(Table312[[#This Row],[Client_Code]],Clients[Client_Code],0)),"")</f>
        <v>AGRICOLA MOLLENDO</v>
      </c>
      <c r="D176" s="25">
        <v>5</v>
      </c>
      <c r="E176" s="25">
        <v>2</v>
      </c>
      <c r="F176" s="25" t="b">
        <f>IF(E176&gt;(VLOOKUP(D176,Months_Weeks!$A$2:$B$13,2,TRUE)),FALSE)</f>
        <v>0</v>
      </c>
      <c r="G176" s="63">
        <f>IF(Table312[[#This Row],[Facility]]="Buin",1.5%,0.25%)</f>
        <v>1.4999999999999999E-2</v>
      </c>
      <c r="H176" s="38"/>
      <c r="I176" s="38">
        <v>3</v>
      </c>
      <c r="J176" s="27">
        <f t="shared" si="12"/>
        <v>19</v>
      </c>
      <c r="K176" s="28">
        <f t="shared" si="13"/>
        <v>5</v>
      </c>
      <c r="L176" s="27">
        <f>IF(K176=0,0,IF(E176&gt;1,E176-1,VLOOKUP(K176,Months_Weeks!$A$1:$B$13,2,0)))</f>
        <v>1</v>
      </c>
      <c r="M176" s="29"/>
      <c r="N176" s="39"/>
      <c r="O176" s="39"/>
      <c r="P176" s="50">
        <f t="shared" si="14"/>
        <v>0</v>
      </c>
      <c r="Q176" s="28">
        <f t="shared" si="15"/>
        <v>5</v>
      </c>
      <c r="R176" s="28">
        <f>IF(Q176=0,0,IF(E176&gt;1,E176-1,VLOOKUP(Q176,Months_Weeks!$A$1:$B$13,2,0)))</f>
        <v>1</v>
      </c>
      <c r="S176" s="30"/>
      <c r="T176" s="39"/>
      <c r="U176" s="39"/>
      <c r="V176" s="50">
        <f t="shared" si="16"/>
        <v>0</v>
      </c>
      <c r="W176" s="28">
        <f t="shared" si="17"/>
        <v>5</v>
      </c>
      <c r="X176" s="28">
        <f>IF(W176=0,0,IF(E176&gt;1,E176-1,VLOOKUP(W176,Months_Weeks!$A$1:$B$13,2,0)))</f>
        <v>1</v>
      </c>
      <c r="Y176" s="30"/>
      <c r="Z176" s="39"/>
      <c r="AA176" s="31"/>
      <c r="AB176" s="39"/>
      <c r="AC176" s="31"/>
      <c r="AD176" s="40"/>
      <c r="AE176" s="31"/>
      <c r="AF176" s="40"/>
      <c r="AG176" s="31"/>
      <c r="AH176" s="40"/>
      <c r="AI176" s="31"/>
      <c r="AJ176" s="40"/>
    </row>
    <row r="177" spans="1:36" x14ac:dyDescent="0.25">
      <c r="A177" s="37" t="s">
        <v>62</v>
      </c>
      <c r="B177" s="37">
        <v>1021</v>
      </c>
      <c r="C177" s="26" t="str">
        <f>IFERROR(INDEX(Clients[Client_Name],MATCH(Table312[[#This Row],[Client_Code]],Clients[Client_Code],0)),"")</f>
        <v>AGRICOLA MOLLENDO</v>
      </c>
      <c r="D177" s="25">
        <v>5</v>
      </c>
      <c r="E177" s="25">
        <v>3</v>
      </c>
      <c r="F177" s="25" t="b">
        <f>IF(E177&gt;(VLOOKUP(D177,Months_Weeks!$A$2:$B$13,2,TRUE)),FALSE)</f>
        <v>0</v>
      </c>
      <c r="G177" s="63">
        <f>IF(Table312[[#This Row],[Facility]]="Buin",1.5%,0.25%)</f>
        <v>1.4999999999999999E-2</v>
      </c>
      <c r="H177" s="38"/>
      <c r="I177" s="38"/>
      <c r="J177" s="27">
        <f t="shared" si="12"/>
        <v>19</v>
      </c>
      <c r="K177" s="28">
        <f t="shared" si="13"/>
        <v>5</v>
      </c>
      <c r="L177" s="27">
        <f>IF(K177=0,0,IF(E177&gt;1,E177-1,VLOOKUP(K177,Months_Weeks!$A$1:$B$13,2,0)))</f>
        <v>2</v>
      </c>
      <c r="M177" s="29"/>
      <c r="N177" s="39"/>
      <c r="O177" s="39"/>
      <c r="P177" s="50">
        <f t="shared" si="14"/>
        <v>0</v>
      </c>
      <c r="Q177" s="28">
        <f t="shared" si="15"/>
        <v>5</v>
      </c>
      <c r="R177" s="28">
        <f>IF(Q177=0,0,IF(E177&gt;1,E177-1,VLOOKUP(Q177,Months_Weeks!$A$1:$B$13,2,0)))</f>
        <v>2</v>
      </c>
      <c r="S177" s="30"/>
      <c r="T177" s="39"/>
      <c r="U177" s="39"/>
      <c r="V177" s="50">
        <f t="shared" si="16"/>
        <v>0</v>
      </c>
      <c r="W177" s="28">
        <f t="shared" si="17"/>
        <v>5</v>
      </c>
      <c r="X177" s="28">
        <f>IF(W177=0,0,IF(E177&gt;1,E177-1,VLOOKUP(W177,Months_Weeks!$A$1:$B$13,2,0)))</f>
        <v>2</v>
      </c>
      <c r="Y177" s="30"/>
      <c r="Z177" s="39"/>
      <c r="AA177" s="31"/>
      <c r="AB177" s="39"/>
      <c r="AC177" s="31"/>
      <c r="AD177" s="40"/>
      <c r="AE177" s="31"/>
      <c r="AF177" s="40"/>
      <c r="AG177" s="31"/>
      <c r="AH177" s="40"/>
      <c r="AI177" s="31"/>
      <c r="AJ177" s="40"/>
    </row>
    <row r="178" spans="1:36" x14ac:dyDescent="0.25">
      <c r="A178" s="37" t="s">
        <v>62</v>
      </c>
      <c r="B178" s="37">
        <v>1021</v>
      </c>
      <c r="C178" s="26" t="str">
        <f>IFERROR(INDEX(Clients[Client_Name],MATCH(Table312[[#This Row],[Client_Code]],Clients[Client_Code],0)),"")</f>
        <v>AGRICOLA MOLLENDO</v>
      </c>
      <c r="D178" s="25">
        <v>5</v>
      </c>
      <c r="E178" s="25">
        <v>4</v>
      </c>
      <c r="F178" s="25" t="b">
        <f>IF(E178&gt;(VLOOKUP(D178,Months_Weeks!$A$2:$B$13,2,TRUE)),FALSE)</f>
        <v>0</v>
      </c>
      <c r="G178" s="63">
        <f>IF(Table312[[#This Row],[Facility]]="Buin",1.5%,0.25%)</f>
        <v>1.4999999999999999E-2</v>
      </c>
      <c r="H178" s="38"/>
      <c r="I178" s="38"/>
      <c r="J178" s="27">
        <f t="shared" si="12"/>
        <v>19</v>
      </c>
      <c r="K178" s="28">
        <f t="shared" si="13"/>
        <v>5</v>
      </c>
      <c r="L178" s="27">
        <f>IF(K178=0,0,IF(E178&gt;1,E178-1,VLOOKUP(K178,Months_Weeks!$A$1:$B$13,2,0)))</f>
        <v>3</v>
      </c>
      <c r="M178" s="29"/>
      <c r="N178" s="39"/>
      <c r="O178" s="39"/>
      <c r="P178" s="50">
        <f t="shared" si="14"/>
        <v>0</v>
      </c>
      <c r="Q178" s="28">
        <f t="shared" si="15"/>
        <v>5</v>
      </c>
      <c r="R178" s="28">
        <f>IF(Q178=0,0,IF(E178&gt;1,E178-1,VLOOKUP(Q178,Months_Weeks!$A$1:$B$13,2,0)))</f>
        <v>3</v>
      </c>
      <c r="S178" s="30"/>
      <c r="T178" s="39"/>
      <c r="U178" s="39"/>
      <c r="V178" s="50">
        <f t="shared" si="16"/>
        <v>0</v>
      </c>
      <c r="W178" s="28">
        <f t="shared" si="17"/>
        <v>5</v>
      </c>
      <c r="X178" s="28">
        <f>IF(W178=0,0,IF(E178&gt;1,E178-1,VLOOKUP(W178,Months_Weeks!$A$1:$B$13,2,0)))</f>
        <v>3</v>
      </c>
      <c r="Y178" s="30"/>
      <c r="Z178" s="39"/>
      <c r="AA178" s="31"/>
      <c r="AB178" s="39"/>
      <c r="AC178" s="31"/>
      <c r="AD178" s="40"/>
      <c r="AE178" s="31"/>
      <c r="AF178" s="40"/>
      <c r="AG178" s="31"/>
      <c r="AH178" s="40"/>
      <c r="AI178" s="31"/>
      <c r="AJ178" s="40"/>
    </row>
    <row r="179" spans="1:36" x14ac:dyDescent="0.25">
      <c r="A179" s="37" t="s">
        <v>62</v>
      </c>
      <c r="B179" s="37">
        <v>1021</v>
      </c>
      <c r="C179" s="26" t="str">
        <f>IFERROR(INDEX(Clients[Client_Name],MATCH(Table312[[#This Row],[Client_Code]],Clients[Client_Code],0)),"")</f>
        <v>AGRICOLA MOLLENDO</v>
      </c>
      <c r="D179" s="25">
        <v>6</v>
      </c>
      <c r="E179" s="25">
        <v>1</v>
      </c>
      <c r="F179" s="25" t="b">
        <f>IF(E179&gt;(VLOOKUP(D179,Months_Weeks!$A$2:$B$13,2,TRUE)),FALSE)</f>
        <v>0</v>
      </c>
      <c r="G179" s="63">
        <f>IF(Table312[[#This Row],[Facility]]="Buin",1.5%,0.25%)</f>
        <v>1.4999999999999999E-2</v>
      </c>
      <c r="H179" s="38"/>
      <c r="I179" s="38"/>
      <c r="J179" s="27">
        <f t="shared" si="12"/>
        <v>19</v>
      </c>
      <c r="K179" s="28">
        <f t="shared" si="13"/>
        <v>5</v>
      </c>
      <c r="L179" s="27">
        <f>IF(K179=0,0,IF(E179&gt;1,E179-1,VLOOKUP(K179,Months_Weeks!$A$1:$B$13,2,0)))</f>
        <v>4</v>
      </c>
      <c r="M179" s="29"/>
      <c r="N179" s="39"/>
      <c r="O179" s="39"/>
      <c r="P179" s="50">
        <f t="shared" si="14"/>
        <v>0</v>
      </c>
      <c r="Q179" s="28">
        <f t="shared" si="15"/>
        <v>5</v>
      </c>
      <c r="R179" s="28">
        <f>IF(Q179=0,0,IF(E179&gt;1,E179-1,VLOOKUP(Q179,Months_Weeks!$A$1:$B$13,2,0)))</f>
        <v>4</v>
      </c>
      <c r="S179" s="30"/>
      <c r="T179" s="39"/>
      <c r="U179" s="39"/>
      <c r="V179" s="50">
        <f t="shared" si="16"/>
        <v>0</v>
      </c>
      <c r="W179" s="28">
        <f t="shared" si="17"/>
        <v>5</v>
      </c>
      <c r="X179" s="28">
        <f>IF(W179=0,0,IF(E179&gt;1,E179-1,VLOOKUP(W179,Months_Weeks!$A$1:$B$13,2,0)))</f>
        <v>4</v>
      </c>
      <c r="Y179" s="30"/>
      <c r="Z179" s="39"/>
      <c r="AA179" s="31"/>
      <c r="AB179" s="39"/>
      <c r="AC179" s="31"/>
      <c r="AD179" s="40"/>
      <c r="AE179" s="31"/>
      <c r="AF179" s="40"/>
      <c r="AG179" s="31"/>
      <c r="AH179" s="40"/>
      <c r="AI179" s="31"/>
      <c r="AJ179" s="40"/>
    </row>
    <row r="180" spans="1:36" x14ac:dyDescent="0.25">
      <c r="A180" s="37" t="s">
        <v>62</v>
      </c>
      <c r="B180" s="37">
        <v>1021</v>
      </c>
      <c r="C180" s="26" t="str">
        <f>IFERROR(INDEX(Clients[Client_Name],MATCH(Table312[[#This Row],[Client_Code]],Clients[Client_Code],0)),"")</f>
        <v>AGRICOLA MOLLENDO</v>
      </c>
      <c r="D180" s="25">
        <v>6</v>
      </c>
      <c r="E180" s="25">
        <v>2</v>
      </c>
      <c r="F180" s="25" t="b">
        <f>IF(E180&gt;(VLOOKUP(D180,Months_Weeks!$A$2:$B$13,2,TRUE)),FALSE)</f>
        <v>0</v>
      </c>
      <c r="G180" s="63">
        <f>IF(Table312[[#This Row],[Facility]]="Buin",1.5%,0.25%)</f>
        <v>1.4999999999999999E-2</v>
      </c>
      <c r="H180" s="38"/>
      <c r="I180" s="38"/>
      <c r="J180" s="27">
        <f t="shared" si="12"/>
        <v>19</v>
      </c>
      <c r="K180" s="28">
        <f t="shared" si="13"/>
        <v>6</v>
      </c>
      <c r="L180" s="27">
        <f>IF(K180=0,0,IF(E180&gt;1,E180-1,VLOOKUP(K180,Months_Weeks!$A$1:$B$13,2,0)))</f>
        <v>1</v>
      </c>
      <c r="M180" s="29"/>
      <c r="N180" s="39"/>
      <c r="O180" s="39"/>
      <c r="P180" s="50">
        <f t="shared" si="14"/>
        <v>0</v>
      </c>
      <c r="Q180" s="28">
        <f t="shared" si="15"/>
        <v>6</v>
      </c>
      <c r="R180" s="28">
        <f>IF(Q180=0,0,IF(E180&gt;1,E180-1,VLOOKUP(Q180,Months_Weeks!$A$1:$B$13,2,0)))</f>
        <v>1</v>
      </c>
      <c r="S180" s="30"/>
      <c r="T180" s="39"/>
      <c r="U180" s="39"/>
      <c r="V180" s="50">
        <f t="shared" si="16"/>
        <v>0</v>
      </c>
      <c r="W180" s="28">
        <f t="shared" si="17"/>
        <v>6</v>
      </c>
      <c r="X180" s="28">
        <f>IF(W180=0,0,IF(E180&gt;1,E180-1,VLOOKUP(W180,Months_Weeks!$A$1:$B$13,2,0)))</f>
        <v>1</v>
      </c>
      <c r="Y180" s="30"/>
      <c r="Z180" s="39"/>
      <c r="AA180" s="31"/>
      <c r="AB180" s="39"/>
      <c r="AC180" s="31"/>
      <c r="AD180" s="40"/>
      <c r="AE180" s="31"/>
      <c r="AF180" s="40"/>
      <c r="AG180" s="31"/>
      <c r="AH180" s="40"/>
      <c r="AI180" s="31"/>
      <c r="AJ180" s="40"/>
    </row>
    <row r="181" spans="1:36" x14ac:dyDescent="0.25">
      <c r="A181" s="37" t="s">
        <v>62</v>
      </c>
      <c r="B181" s="37">
        <v>1021</v>
      </c>
      <c r="C181" s="26" t="str">
        <f>IFERROR(INDEX(Clients[Client_Name],MATCH(Table312[[#This Row],[Client_Code]],Clients[Client_Code],0)),"")</f>
        <v>AGRICOLA MOLLENDO</v>
      </c>
      <c r="D181" s="25">
        <v>6</v>
      </c>
      <c r="E181" s="25">
        <v>3</v>
      </c>
      <c r="F181" s="25" t="b">
        <f>IF(E181&gt;(VLOOKUP(D181,Months_Weeks!$A$2:$B$13,2,TRUE)),FALSE)</f>
        <v>0</v>
      </c>
      <c r="G181" s="63">
        <f>IF(Table312[[#This Row],[Facility]]="Buin",1.5%,0.25%)</f>
        <v>1.4999999999999999E-2</v>
      </c>
      <c r="H181" s="38"/>
      <c r="I181" s="38"/>
      <c r="J181" s="27">
        <f t="shared" si="12"/>
        <v>19</v>
      </c>
      <c r="K181" s="28">
        <f t="shared" si="13"/>
        <v>6</v>
      </c>
      <c r="L181" s="27">
        <f>IF(K181=0,0,IF(E181&gt;1,E181-1,VLOOKUP(K181,Months_Weeks!$A$1:$B$13,2,0)))</f>
        <v>2</v>
      </c>
      <c r="M181" s="29"/>
      <c r="N181" s="39"/>
      <c r="O181" s="39"/>
      <c r="P181" s="50">
        <f t="shared" si="14"/>
        <v>0</v>
      </c>
      <c r="Q181" s="28">
        <f t="shared" si="15"/>
        <v>6</v>
      </c>
      <c r="R181" s="28">
        <f>IF(Q181=0,0,IF(E181&gt;1,E181-1,VLOOKUP(Q181,Months_Weeks!$A$1:$B$13,2,0)))</f>
        <v>2</v>
      </c>
      <c r="S181" s="30"/>
      <c r="T181" s="39"/>
      <c r="U181" s="39"/>
      <c r="V181" s="50">
        <f t="shared" si="16"/>
        <v>0</v>
      </c>
      <c r="W181" s="28">
        <f t="shared" si="17"/>
        <v>6</v>
      </c>
      <c r="X181" s="28">
        <f>IF(W181=0,0,IF(E181&gt;1,E181-1,VLOOKUP(W181,Months_Weeks!$A$1:$B$13,2,0)))</f>
        <v>2</v>
      </c>
      <c r="Y181" s="30"/>
      <c r="Z181" s="39"/>
      <c r="AA181" s="31"/>
      <c r="AB181" s="39"/>
      <c r="AC181" s="31"/>
      <c r="AD181" s="40"/>
      <c r="AE181" s="31"/>
      <c r="AF181" s="40"/>
      <c r="AG181" s="31"/>
      <c r="AH181" s="40"/>
      <c r="AI181" s="31"/>
      <c r="AJ181" s="40"/>
    </row>
    <row r="182" spans="1:36" x14ac:dyDescent="0.25">
      <c r="A182" s="37" t="s">
        <v>62</v>
      </c>
      <c r="B182" s="37">
        <v>1021</v>
      </c>
      <c r="C182" s="26" t="str">
        <f>IFERROR(INDEX(Clients[Client_Name],MATCH(Table312[[#This Row],[Client_Code]],Clients[Client_Code],0)),"")</f>
        <v>AGRICOLA MOLLENDO</v>
      </c>
      <c r="D182" s="25">
        <v>6</v>
      </c>
      <c r="E182" s="25">
        <v>4</v>
      </c>
      <c r="F182" s="25" t="b">
        <f>IF(E182&gt;(VLOOKUP(D182,Months_Weeks!$A$2:$B$13,2,TRUE)),FALSE)</f>
        <v>0</v>
      </c>
      <c r="G182" s="63">
        <f>IF(Table312[[#This Row],[Facility]]="Buin",1.5%,0.25%)</f>
        <v>1.4999999999999999E-2</v>
      </c>
      <c r="H182" s="38"/>
      <c r="I182" s="38"/>
      <c r="J182" s="27">
        <f t="shared" si="12"/>
        <v>19</v>
      </c>
      <c r="K182" s="28">
        <f t="shared" si="13"/>
        <v>6</v>
      </c>
      <c r="L182" s="27">
        <f>IF(K182=0,0,IF(E182&gt;1,E182-1,VLOOKUP(K182,Months_Weeks!$A$1:$B$13,2,0)))</f>
        <v>3</v>
      </c>
      <c r="M182" s="29"/>
      <c r="N182" s="39"/>
      <c r="O182" s="39"/>
      <c r="P182" s="50">
        <f t="shared" si="14"/>
        <v>0</v>
      </c>
      <c r="Q182" s="28">
        <f t="shared" si="15"/>
        <v>6</v>
      </c>
      <c r="R182" s="28">
        <f>IF(Q182=0,0,IF(E182&gt;1,E182-1,VLOOKUP(Q182,Months_Weeks!$A$1:$B$13,2,0)))</f>
        <v>3</v>
      </c>
      <c r="S182" s="30"/>
      <c r="T182" s="39"/>
      <c r="U182" s="39"/>
      <c r="V182" s="50">
        <f t="shared" si="16"/>
        <v>0</v>
      </c>
      <c r="W182" s="28">
        <f t="shared" si="17"/>
        <v>6</v>
      </c>
      <c r="X182" s="28">
        <f>IF(W182=0,0,IF(E182&gt;1,E182-1,VLOOKUP(W182,Months_Weeks!$A$1:$B$13,2,0)))</f>
        <v>3</v>
      </c>
      <c r="Y182" s="30"/>
      <c r="Z182" s="39"/>
      <c r="AA182" s="31"/>
      <c r="AB182" s="39"/>
      <c r="AC182" s="31"/>
      <c r="AD182" s="40"/>
      <c r="AE182" s="31"/>
      <c r="AF182" s="40"/>
      <c r="AG182" s="31"/>
      <c r="AH182" s="40"/>
      <c r="AI182" s="31"/>
      <c r="AJ182" s="40"/>
    </row>
    <row r="183" spans="1:36" x14ac:dyDescent="0.25">
      <c r="A183" s="37" t="s">
        <v>62</v>
      </c>
      <c r="B183" s="37">
        <v>1021</v>
      </c>
      <c r="C183" s="26" t="str">
        <f>IFERROR(INDEX(Clients[Client_Name],MATCH(Table312[[#This Row],[Client_Code]],Clients[Client_Code],0)),"")</f>
        <v>AGRICOLA MOLLENDO</v>
      </c>
      <c r="D183" s="25">
        <v>6</v>
      </c>
      <c r="E183" s="25">
        <v>5</v>
      </c>
      <c r="F183" s="25" t="b">
        <f>IF(E183&gt;(VLOOKUP(D183,Months_Weeks!$A$2:$B$13,2,TRUE)),FALSE)</f>
        <v>0</v>
      </c>
      <c r="G183" s="63">
        <f>IF(Table312[[#This Row],[Facility]]="Buin",1.5%,0.25%)</f>
        <v>1.4999999999999999E-2</v>
      </c>
      <c r="H183" s="38"/>
      <c r="I183" s="38">
        <v>3</v>
      </c>
      <c r="J183" s="27">
        <f t="shared" si="12"/>
        <v>16</v>
      </c>
      <c r="K183" s="28">
        <f t="shared" si="13"/>
        <v>6</v>
      </c>
      <c r="L183" s="27">
        <f>IF(K183=0,0,IF(E183&gt;1,E183-1,VLOOKUP(K183,Months_Weeks!$A$1:$B$13,2,0)))</f>
        <v>4</v>
      </c>
      <c r="M183" s="29"/>
      <c r="N183" s="39"/>
      <c r="O183" s="39"/>
      <c r="P183" s="50">
        <f t="shared" si="14"/>
        <v>0</v>
      </c>
      <c r="Q183" s="28">
        <f t="shared" si="15"/>
        <v>6</v>
      </c>
      <c r="R183" s="28">
        <f>IF(Q183=0,0,IF(E183&gt;1,E183-1,VLOOKUP(Q183,Months_Weeks!$A$1:$B$13,2,0)))</f>
        <v>4</v>
      </c>
      <c r="S183" s="30"/>
      <c r="T183" s="39"/>
      <c r="U183" s="39"/>
      <c r="V183" s="50">
        <f t="shared" si="16"/>
        <v>0</v>
      </c>
      <c r="W183" s="28">
        <f t="shared" si="17"/>
        <v>6</v>
      </c>
      <c r="X183" s="28">
        <f>IF(W183=0,0,IF(E183&gt;1,E183-1,VLOOKUP(W183,Months_Weeks!$A$1:$B$13,2,0)))</f>
        <v>4</v>
      </c>
      <c r="Y183" s="30"/>
      <c r="Z183" s="39"/>
      <c r="AA183" s="31"/>
      <c r="AB183" s="39"/>
      <c r="AC183" s="31"/>
      <c r="AD183" s="40"/>
      <c r="AE183" s="31"/>
      <c r="AF183" s="40"/>
      <c r="AG183" s="31"/>
      <c r="AH183" s="40"/>
      <c r="AI183" s="31"/>
      <c r="AJ183" s="40"/>
    </row>
    <row r="184" spans="1:36" x14ac:dyDescent="0.25">
      <c r="A184" s="37" t="s">
        <v>62</v>
      </c>
      <c r="B184" s="37">
        <v>1021</v>
      </c>
      <c r="C184" s="26" t="str">
        <f>IFERROR(INDEX(Clients[Client_Name],MATCH(Table312[[#This Row],[Client_Code]],Clients[Client_Code],0)),"")</f>
        <v>AGRICOLA MOLLENDO</v>
      </c>
      <c r="D184" s="25">
        <v>7</v>
      </c>
      <c r="E184" s="25">
        <v>1</v>
      </c>
      <c r="F184" s="25" t="b">
        <f>IF(E184&gt;(VLOOKUP(D184,Months_Weeks!$A$2:$B$13,2,TRUE)),FALSE)</f>
        <v>0</v>
      </c>
      <c r="G184" s="63">
        <f>IF(Table312[[#This Row],[Facility]]="Buin",1.5%,0.25%)</f>
        <v>1.4999999999999999E-2</v>
      </c>
      <c r="H184" s="38"/>
      <c r="I184" s="38"/>
      <c r="J184" s="27">
        <f t="shared" si="12"/>
        <v>16</v>
      </c>
      <c r="K184" s="28">
        <f t="shared" si="13"/>
        <v>6</v>
      </c>
      <c r="L184" s="27">
        <f>IF(K184=0,0,IF(E184&gt;1,E184-1,VLOOKUP(K184,Months_Weeks!$A$1:$B$13,2,0)))</f>
        <v>5</v>
      </c>
      <c r="M184" s="29"/>
      <c r="N184" s="39"/>
      <c r="O184" s="39"/>
      <c r="P184" s="50">
        <f t="shared" si="14"/>
        <v>0</v>
      </c>
      <c r="Q184" s="28">
        <f t="shared" si="15"/>
        <v>6</v>
      </c>
      <c r="R184" s="28">
        <f>IF(Q184=0,0,IF(E184&gt;1,E184-1,VLOOKUP(Q184,Months_Weeks!$A$1:$B$13,2,0)))</f>
        <v>5</v>
      </c>
      <c r="S184" s="30"/>
      <c r="T184" s="39"/>
      <c r="U184" s="39"/>
      <c r="V184" s="50">
        <f t="shared" si="16"/>
        <v>0</v>
      </c>
      <c r="W184" s="28">
        <f t="shared" si="17"/>
        <v>6</v>
      </c>
      <c r="X184" s="28">
        <f>IF(W184=0,0,IF(E184&gt;1,E184-1,VLOOKUP(W184,Months_Weeks!$A$1:$B$13,2,0)))</f>
        <v>5</v>
      </c>
      <c r="Y184" s="30"/>
      <c r="Z184" s="39"/>
      <c r="AA184" s="31"/>
      <c r="AB184" s="39"/>
      <c r="AC184" s="31"/>
      <c r="AD184" s="40"/>
      <c r="AE184" s="31"/>
      <c r="AF184" s="40"/>
      <c r="AG184" s="31"/>
      <c r="AH184" s="40"/>
      <c r="AI184" s="31"/>
      <c r="AJ184" s="40"/>
    </row>
    <row r="185" spans="1:36" x14ac:dyDescent="0.25">
      <c r="A185" s="37" t="s">
        <v>62</v>
      </c>
      <c r="B185" s="37">
        <v>1021</v>
      </c>
      <c r="C185" s="26" t="str">
        <f>IFERROR(INDEX(Clients[Client_Name],MATCH(Table312[[#This Row],[Client_Code]],Clients[Client_Code],0)),"")</f>
        <v>AGRICOLA MOLLENDO</v>
      </c>
      <c r="D185" s="25">
        <v>7</v>
      </c>
      <c r="E185" s="25">
        <v>2</v>
      </c>
      <c r="F185" s="25" t="b">
        <f>IF(E185&gt;(VLOOKUP(D185,Months_Weeks!$A$2:$B$13,2,TRUE)),FALSE)</f>
        <v>0</v>
      </c>
      <c r="G185" s="63">
        <f>IF(Table312[[#This Row],[Facility]]="Buin",1.5%,0.25%)</f>
        <v>1.4999999999999999E-2</v>
      </c>
      <c r="H185" s="38"/>
      <c r="I185" s="38"/>
      <c r="J185" s="27">
        <f t="shared" si="12"/>
        <v>16</v>
      </c>
      <c r="K185" s="28">
        <f t="shared" si="13"/>
        <v>7</v>
      </c>
      <c r="L185" s="27">
        <f>IF(K185=0,0,IF(E185&gt;1,E185-1,VLOOKUP(K185,Months_Weeks!$A$1:$B$13,2,0)))</f>
        <v>1</v>
      </c>
      <c r="M185" s="29"/>
      <c r="N185" s="39"/>
      <c r="O185" s="39"/>
      <c r="P185" s="50">
        <f t="shared" si="14"/>
        <v>0</v>
      </c>
      <c r="Q185" s="28">
        <f t="shared" si="15"/>
        <v>7</v>
      </c>
      <c r="R185" s="28">
        <f>IF(Q185=0,0,IF(E185&gt;1,E185-1,VLOOKUP(Q185,Months_Weeks!$A$1:$B$13,2,0)))</f>
        <v>1</v>
      </c>
      <c r="S185" s="30"/>
      <c r="T185" s="39"/>
      <c r="U185" s="39"/>
      <c r="V185" s="50">
        <f t="shared" si="16"/>
        <v>0</v>
      </c>
      <c r="W185" s="28">
        <f t="shared" si="17"/>
        <v>7</v>
      </c>
      <c r="X185" s="28">
        <f>IF(W185=0,0,IF(E185&gt;1,E185-1,VLOOKUP(W185,Months_Weeks!$A$1:$B$13,2,0)))</f>
        <v>1</v>
      </c>
      <c r="Y185" s="30"/>
      <c r="Z185" s="39"/>
      <c r="AA185" s="31"/>
      <c r="AB185" s="39"/>
      <c r="AC185" s="31"/>
      <c r="AD185" s="40"/>
      <c r="AE185" s="31"/>
      <c r="AF185" s="40"/>
      <c r="AG185" s="31"/>
      <c r="AH185" s="40"/>
      <c r="AI185" s="31"/>
      <c r="AJ185" s="40"/>
    </row>
    <row r="186" spans="1:36" x14ac:dyDescent="0.25">
      <c r="A186" s="37" t="s">
        <v>62</v>
      </c>
      <c r="B186" s="37">
        <v>1021</v>
      </c>
      <c r="C186" s="26" t="str">
        <f>IFERROR(INDEX(Clients[Client_Name],MATCH(Table312[[#This Row],[Client_Code]],Clients[Client_Code],0)),"")</f>
        <v>AGRICOLA MOLLENDO</v>
      </c>
      <c r="D186" s="25">
        <v>7</v>
      </c>
      <c r="E186" s="25">
        <v>3</v>
      </c>
      <c r="F186" s="25" t="b">
        <f>IF(E186&gt;(VLOOKUP(D186,Months_Weeks!$A$2:$B$13,2,TRUE)),FALSE)</f>
        <v>0</v>
      </c>
      <c r="G186" s="63">
        <f>IF(Table312[[#This Row],[Facility]]="Buin",1.5%,0.25%)</f>
        <v>1.4999999999999999E-2</v>
      </c>
      <c r="H186" s="38"/>
      <c r="I186" s="38">
        <v>3</v>
      </c>
      <c r="J186" s="27">
        <f t="shared" si="12"/>
        <v>13</v>
      </c>
      <c r="K186" s="28">
        <f t="shared" si="13"/>
        <v>7</v>
      </c>
      <c r="L186" s="27">
        <f>IF(K186=0,0,IF(E186&gt;1,E186-1,VLOOKUP(K186,Months_Weeks!$A$1:$B$13,2,0)))</f>
        <v>2</v>
      </c>
      <c r="M186" s="29"/>
      <c r="N186" s="39"/>
      <c r="O186" s="39"/>
      <c r="P186" s="50">
        <f t="shared" si="14"/>
        <v>0</v>
      </c>
      <c r="Q186" s="28">
        <f t="shared" si="15"/>
        <v>7</v>
      </c>
      <c r="R186" s="28">
        <f>IF(Q186=0,0,IF(E186&gt;1,E186-1,VLOOKUP(Q186,Months_Weeks!$A$1:$B$13,2,0)))</f>
        <v>2</v>
      </c>
      <c r="S186" s="30"/>
      <c r="T186" s="39"/>
      <c r="U186" s="39"/>
      <c r="V186" s="50">
        <f t="shared" si="16"/>
        <v>0</v>
      </c>
      <c r="W186" s="28">
        <f t="shared" si="17"/>
        <v>7</v>
      </c>
      <c r="X186" s="28">
        <f>IF(W186=0,0,IF(E186&gt;1,E186-1,VLOOKUP(W186,Months_Weeks!$A$1:$B$13,2,0)))</f>
        <v>2</v>
      </c>
      <c r="Y186" s="30"/>
      <c r="Z186" s="39"/>
      <c r="AA186" s="31"/>
      <c r="AB186" s="39"/>
      <c r="AC186" s="31"/>
      <c r="AD186" s="40"/>
      <c r="AE186" s="31"/>
      <c r="AF186" s="40"/>
      <c r="AG186" s="31"/>
      <c r="AH186" s="40"/>
      <c r="AI186" s="31"/>
      <c r="AJ186" s="40"/>
    </row>
    <row r="187" spans="1:36" x14ac:dyDescent="0.25">
      <c r="A187" s="37" t="s">
        <v>62</v>
      </c>
      <c r="B187" s="37">
        <v>1021</v>
      </c>
      <c r="C187" s="26" t="str">
        <f>IFERROR(INDEX(Clients[Client_Name],MATCH(Table312[[#This Row],[Client_Code]],Clients[Client_Code],0)),"")</f>
        <v>AGRICOLA MOLLENDO</v>
      </c>
      <c r="D187" s="25">
        <v>7</v>
      </c>
      <c r="E187" s="25">
        <v>4</v>
      </c>
      <c r="F187" s="25" t="b">
        <f>IF(E187&gt;(VLOOKUP(D187,Months_Weeks!$A$2:$B$13,2,TRUE)),FALSE)</f>
        <v>0</v>
      </c>
      <c r="G187" s="63">
        <f>IF(Table312[[#This Row],[Facility]]="Buin",1.5%,0.25%)</f>
        <v>1.4999999999999999E-2</v>
      </c>
      <c r="H187" s="38"/>
      <c r="I187" s="38"/>
      <c r="J187" s="27">
        <f t="shared" si="12"/>
        <v>13</v>
      </c>
      <c r="K187" s="28">
        <f t="shared" si="13"/>
        <v>7</v>
      </c>
      <c r="L187" s="27">
        <f>IF(K187=0,0,IF(E187&gt;1,E187-1,VLOOKUP(K187,Months_Weeks!$A$1:$B$13,2,0)))</f>
        <v>3</v>
      </c>
      <c r="M187" s="29"/>
      <c r="N187" s="39"/>
      <c r="O187" s="39"/>
      <c r="P187" s="50">
        <f t="shared" si="14"/>
        <v>0</v>
      </c>
      <c r="Q187" s="28">
        <f t="shared" si="15"/>
        <v>7</v>
      </c>
      <c r="R187" s="28">
        <f>IF(Q187=0,0,IF(E187&gt;1,E187-1,VLOOKUP(Q187,Months_Weeks!$A$1:$B$13,2,0)))</f>
        <v>3</v>
      </c>
      <c r="S187" s="30"/>
      <c r="T187" s="39"/>
      <c r="U187" s="39"/>
      <c r="V187" s="50">
        <f t="shared" si="16"/>
        <v>0</v>
      </c>
      <c r="W187" s="28">
        <f t="shared" si="17"/>
        <v>7</v>
      </c>
      <c r="X187" s="28">
        <f>IF(W187=0,0,IF(E187&gt;1,E187-1,VLOOKUP(W187,Months_Weeks!$A$1:$B$13,2,0)))</f>
        <v>3</v>
      </c>
      <c r="Y187" s="30"/>
      <c r="Z187" s="39"/>
      <c r="AA187" s="31"/>
      <c r="AB187" s="39"/>
      <c r="AC187" s="31"/>
      <c r="AD187" s="40"/>
      <c r="AE187" s="31"/>
      <c r="AF187" s="40"/>
      <c r="AG187" s="31"/>
      <c r="AH187" s="40"/>
      <c r="AI187" s="31"/>
      <c r="AJ187" s="40"/>
    </row>
    <row r="188" spans="1:36" x14ac:dyDescent="0.25">
      <c r="A188" s="37" t="s">
        <v>62</v>
      </c>
      <c r="B188" s="37">
        <v>1021</v>
      </c>
      <c r="C188" s="26" t="str">
        <f>IFERROR(INDEX(Clients[Client_Name],MATCH(Table312[[#This Row],[Client_Code]],Clients[Client_Code],0)),"")</f>
        <v>AGRICOLA MOLLENDO</v>
      </c>
      <c r="D188" s="25">
        <v>8</v>
      </c>
      <c r="E188" s="25">
        <v>1</v>
      </c>
      <c r="F188" s="25" t="b">
        <f>IF(E188&gt;(VLOOKUP(D188,Months_Weeks!$A$2:$B$13,2,TRUE)),FALSE)</f>
        <v>0</v>
      </c>
      <c r="G188" s="63">
        <f>IF(Table312[[#This Row],[Facility]]="Buin",1.5%,0.25%)</f>
        <v>1.4999999999999999E-2</v>
      </c>
      <c r="H188" s="38"/>
      <c r="I188" s="38"/>
      <c r="J188" s="27">
        <f t="shared" si="12"/>
        <v>13</v>
      </c>
      <c r="K188" s="28">
        <f t="shared" si="13"/>
        <v>7</v>
      </c>
      <c r="L188" s="27">
        <f>IF(K188=0,0,IF(E188&gt;1,E188-1,VLOOKUP(K188,Months_Weeks!$A$1:$B$13,2,0)))</f>
        <v>4</v>
      </c>
      <c r="M188" s="29"/>
      <c r="N188" s="39"/>
      <c r="O188" s="39"/>
      <c r="P188" s="50">
        <f t="shared" si="14"/>
        <v>0</v>
      </c>
      <c r="Q188" s="28">
        <f t="shared" si="15"/>
        <v>7</v>
      </c>
      <c r="R188" s="28">
        <f>IF(Q188=0,0,IF(E188&gt;1,E188-1,VLOOKUP(Q188,Months_Weeks!$A$1:$B$13,2,0)))</f>
        <v>4</v>
      </c>
      <c r="S188" s="30"/>
      <c r="T188" s="39"/>
      <c r="U188" s="39"/>
      <c r="V188" s="50">
        <f t="shared" si="16"/>
        <v>0</v>
      </c>
      <c r="W188" s="28">
        <f t="shared" si="17"/>
        <v>7</v>
      </c>
      <c r="X188" s="28">
        <f>IF(W188=0,0,IF(E188&gt;1,E188-1,VLOOKUP(W188,Months_Weeks!$A$1:$B$13,2,0)))</f>
        <v>4</v>
      </c>
      <c r="Y188" s="30"/>
      <c r="Z188" s="39"/>
      <c r="AA188" s="31"/>
      <c r="AB188" s="39"/>
      <c r="AC188" s="31"/>
      <c r="AD188" s="40"/>
      <c r="AE188" s="31"/>
      <c r="AF188" s="40"/>
      <c r="AG188" s="31"/>
      <c r="AH188" s="40"/>
      <c r="AI188" s="31"/>
      <c r="AJ188" s="40"/>
    </row>
    <row r="189" spans="1:36" x14ac:dyDescent="0.25">
      <c r="A189" s="37" t="s">
        <v>62</v>
      </c>
      <c r="B189" s="37">
        <v>1021</v>
      </c>
      <c r="C189" s="26" t="str">
        <f>IFERROR(INDEX(Clients[Client_Name],MATCH(Table312[[#This Row],[Client_Code]],Clients[Client_Code],0)),"")</f>
        <v>AGRICOLA MOLLENDO</v>
      </c>
      <c r="D189" s="25">
        <v>8</v>
      </c>
      <c r="E189" s="25">
        <v>2</v>
      </c>
      <c r="F189" s="25" t="b">
        <f>IF(E189&gt;(VLOOKUP(D189,Months_Weeks!$A$2:$B$13,2,TRUE)),FALSE)</f>
        <v>0</v>
      </c>
      <c r="G189" s="63">
        <f>IF(Table312[[#This Row],[Facility]]="Buin",1.5%,0.25%)</f>
        <v>1.4999999999999999E-2</v>
      </c>
      <c r="H189" s="38"/>
      <c r="I189" s="38"/>
      <c r="J189" s="27">
        <f t="shared" si="12"/>
        <v>13</v>
      </c>
      <c r="K189" s="28">
        <f t="shared" si="13"/>
        <v>8</v>
      </c>
      <c r="L189" s="27">
        <f>IF(K189=0,0,IF(E189&gt;1,E189-1,VLOOKUP(K189,Months_Weeks!$A$1:$B$13,2,0)))</f>
        <v>1</v>
      </c>
      <c r="M189" s="29"/>
      <c r="N189" s="39"/>
      <c r="O189" s="39"/>
      <c r="P189" s="50">
        <f t="shared" si="14"/>
        <v>0</v>
      </c>
      <c r="Q189" s="28">
        <f t="shared" si="15"/>
        <v>8</v>
      </c>
      <c r="R189" s="28">
        <f>IF(Q189=0,0,IF(E189&gt;1,E189-1,VLOOKUP(Q189,Months_Weeks!$A$1:$B$13,2,0)))</f>
        <v>1</v>
      </c>
      <c r="S189" s="30"/>
      <c r="T189" s="39"/>
      <c r="U189" s="39"/>
      <c r="V189" s="50">
        <f t="shared" si="16"/>
        <v>0</v>
      </c>
      <c r="W189" s="28">
        <f t="shared" si="17"/>
        <v>8</v>
      </c>
      <c r="X189" s="28">
        <f>IF(W189=0,0,IF(E189&gt;1,E189-1,VLOOKUP(W189,Months_Weeks!$A$1:$B$13,2,0)))</f>
        <v>1</v>
      </c>
      <c r="Y189" s="30"/>
      <c r="Z189" s="39"/>
      <c r="AA189" s="31"/>
      <c r="AB189" s="39"/>
      <c r="AC189" s="31"/>
      <c r="AD189" s="40"/>
      <c r="AE189" s="31"/>
      <c r="AF189" s="40"/>
      <c r="AG189" s="31"/>
      <c r="AH189" s="40"/>
      <c r="AI189" s="31"/>
      <c r="AJ189" s="40"/>
    </row>
    <row r="190" spans="1:36" x14ac:dyDescent="0.25">
      <c r="A190" s="37" t="s">
        <v>62</v>
      </c>
      <c r="B190" s="37">
        <v>1021</v>
      </c>
      <c r="C190" s="26" t="str">
        <f>IFERROR(INDEX(Clients[Client_Name],MATCH(Table312[[#This Row],[Client_Code]],Clients[Client_Code],0)),"")</f>
        <v>AGRICOLA MOLLENDO</v>
      </c>
      <c r="D190" s="25">
        <v>8</v>
      </c>
      <c r="E190" s="25">
        <v>3</v>
      </c>
      <c r="F190" s="25" t="b">
        <f>IF(E190&gt;(VLOOKUP(D190,Months_Weeks!$A$2:$B$13,2,TRUE)),FALSE)</f>
        <v>0</v>
      </c>
      <c r="G190" s="63">
        <f>IF(Table312[[#This Row],[Facility]]="Buin",1.5%,0.25%)</f>
        <v>1.4999999999999999E-2</v>
      </c>
      <c r="H190" s="38">
        <v>25</v>
      </c>
      <c r="I190" s="38"/>
      <c r="J190" s="27">
        <f t="shared" si="12"/>
        <v>38</v>
      </c>
      <c r="K190" s="28">
        <f t="shared" si="13"/>
        <v>8</v>
      </c>
      <c r="L190" s="27">
        <f>IF(K190=0,0,IF(E190&gt;1,E190-1,VLOOKUP(K190,Months_Weeks!$A$1:$B$13,2,0)))</f>
        <v>2</v>
      </c>
      <c r="M190" s="29"/>
      <c r="N190" s="39"/>
      <c r="O190" s="39"/>
      <c r="P190" s="50">
        <f t="shared" si="14"/>
        <v>0</v>
      </c>
      <c r="Q190" s="28">
        <f t="shared" si="15"/>
        <v>8</v>
      </c>
      <c r="R190" s="28">
        <f>IF(Q190=0,0,IF(E190&gt;1,E190-1,VLOOKUP(Q190,Months_Weeks!$A$1:$B$13,2,0)))</f>
        <v>2</v>
      </c>
      <c r="S190" s="30"/>
      <c r="T190" s="39"/>
      <c r="U190" s="39"/>
      <c r="V190" s="50">
        <f t="shared" si="16"/>
        <v>0</v>
      </c>
      <c r="W190" s="28">
        <f t="shared" si="17"/>
        <v>8</v>
      </c>
      <c r="X190" s="28">
        <f>IF(W190=0,0,IF(E190&gt;1,E190-1,VLOOKUP(W190,Months_Weeks!$A$1:$B$13,2,0)))</f>
        <v>2</v>
      </c>
      <c r="Y190" s="30"/>
      <c r="Z190" s="39"/>
      <c r="AA190" s="31"/>
      <c r="AB190" s="39"/>
      <c r="AC190" s="31"/>
      <c r="AD190" s="40"/>
      <c r="AE190" s="31"/>
      <c r="AF190" s="40"/>
      <c r="AG190" s="31"/>
      <c r="AH190" s="40"/>
      <c r="AI190" s="31"/>
      <c r="AJ190" s="40"/>
    </row>
    <row r="191" spans="1:36" x14ac:dyDescent="0.25">
      <c r="A191" s="37" t="s">
        <v>62</v>
      </c>
      <c r="B191" s="37">
        <v>1021</v>
      </c>
      <c r="C191" s="26" t="str">
        <f>IFERROR(INDEX(Clients[Client_Name],MATCH(Table312[[#This Row],[Client_Code]],Clients[Client_Code],0)),"")</f>
        <v>AGRICOLA MOLLENDO</v>
      </c>
      <c r="D191" s="25">
        <v>8</v>
      </c>
      <c r="E191" s="25">
        <v>4</v>
      </c>
      <c r="F191" s="25" t="b">
        <f>IF(E191&gt;(VLOOKUP(D191,Months_Weeks!$A$2:$B$13,2,TRUE)),FALSE)</f>
        <v>0</v>
      </c>
      <c r="G191" s="63">
        <f>IF(Table312[[#This Row],[Facility]]="Buin",1.5%,0.25%)</f>
        <v>1.4999999999999999E-2</v>
      </c>
      <c r="H191" s="38">
        <v>25</v>
      </c>
      <c r="I191" s="38"/>
      <c r="J191" s="27">
        <f t="shared" si="12"/>
        <v>63</v>
      </c>
      <c r="K191" s="28">
        <f t="shared" si="13"/>
        <v>8</v>
      </c>
      <c r="L191" s="27">
        <f>IF(K191=0,0,IF(E191&gt;1,E191-1,VLOOKUP(K191,Months_Weeks!$A$1:$B$13,2,0)))</f>
        <v>3</v>
      </c>
      <c r="M191" s="29"/>
      <c r="N191" s="39"/>
      <c r="O191" s="39"/>
      <c r="P191" s="50">
        <f t="shared" si="14"/>
        <v>0</v>
      </c>
      <c r="Q191" s="28">
        <f t="shared" si="15"/>
        <v>8</v>
      </c>
      <c r="R191" s="28">
        <f>IF(Q191=0,0,IF(E191&gt;1,E191-1,VLOOKUP(Q191,Months_Weeks!$A$1:$B$13,2,0)))</f>
        <v>3</v>
      </c>
      <c r="S191" s="30"/>
      <c r="T191" s="39"/>
      <c r="U191" s="39"/>
      <c r="V191" s="50">
        <f t="shared" si="16"/>
        <v>0</v>
      </c>
      <c r="W191" s="28">
        <f t="shared" si="17"/>
        <v>8</v>
      </c>
      <c r="X191" s="28">
        <f>IF(W191=0,0,IF(E191&gt;1,E191-1,VLOOKUP(W191,Months_Weeks!$A$1:$B$13,2,0)))</f>
        <v>3</v>
      </c>
      <c r="Y191" s="30"/>
      <c r="Z191" s="39"/>
      <c r="AA191" s="31"/>
      <c r="AB191" s="39"/>
      <c r="AC191" s="31"/>
      <c r="AD191" s="40"/>
      <c r="AE191" s="31"/>
      <c r="AF191" s="40"/>
      <c r="AG191" s="31"/>
      <c r="AH191" s="40"/>
      <c r="AI191" s="31"/>
      <c r="AJ191" s="40"/>
    </row>
    <row r="192" spans="1:36" x14ac:dyDescent="0.25">
      <c r="A192" s="37" t="s">
        <v>62</v>
      </c>
      <c r="B192" s="37">
        <v>1021</v>
      </c>
      <c r="C192" s="26" t="str">
        <f>IFERROR(INDEX(Clients[Client_Name],MATCH(Table312[[#This Row],[Client_Code]],Clients[Client_Code],0)),"")</f>
        <v>AGRICOLA MOLLENDO</v>
      </c>
      <c r="D192" s="25">
        <v>9</v>
      </c>
      <c r="E192" s="25">
        <v>1</v>
      </c>
      <c r="F192" s="25" t="b">
        <f>IF(E192&gt;(VLOOKUP(D192,Months_Weeks!$A$2:$B$13,2,TRUE)),FALSE)</f>
        <v>0</v>
      </c>
      <c r="G192" s="63">
        <f>IF(Table312[[#This Row],[Facility]]="Buin",1.5%,0.25%)</f>
        <v>1.4999999999999999E-2</v>
      </c>
      <c r="H192" s="38"/>
      <c r="I192" s="38"/>
      <c r="J192" s="27">
        <f t="shared" si="12"/>
        <v>63</v>
      </c>
      <c r="K192" s="28">
        <f t="shared" si="13"/>
        <v>8</v>
      </c>
      <c r="L192" s="27">
        <f>IF(K192=0,0,IF(E192&gt;1,E192-1,VLOOKUP(K192,Months_Weeks!$A$1:$B$13,2,0)))</f>
        <v>4</v>
      </c>
      <c r="M192" s="29"/>
      <c r="N192" s="39"/>
      <c r="O192" s="39"/>
      <c r="P192" s="50">
        <f t="shared" si="14"/>
        <v>0</v>
      </c>
      <c r="Q192" s="28">
        <f t="shared" si="15"/>
        <v>8</v>
      </c>
      <c r="R192" s="28">
        <f>IF(Q192=0,0,IF(E192&gt;1,E192-1,VLOOKUP(Q192,Months_Weeks!$A$1:$B$13,2,0)))</f>
        <v>4</v>
      </c>
      <c r="S192" s="30"/>
      <c r="T192" s="39"/>
      <c r="U192" s="39"/>
      <c r="V192" s="50">
        <f t="shared" si="16"/>
        <v>0</v>
      </c>
      <c r="W192" s="28">
        <f t="shared" si="17"/>
        <v>8</v>
      </c>
      <c r="X192" s="28">
        <f>IF(W192=0,0,IF(E192&gt;1,E192-1,VLOOKUP(W192,Months_Weeks!$A$1:$B$13,2,0)))</f>
        <v>4</v>
      </c>
      <c r="Y192" s="30"/>
      <c r="Z192" s="39"/>
      <c r="AA192" s="31"/>
      <c r="AB192" s="39"/>
      <c r="AC192" s="31"/>
      <c r="AD192" s="40"/>
      <c r="AE192" s="31"/>
      <c r="AF192" s="40"/>
      <c r="AG192" s="31"/>
      <c r="AH192" s="40"/>
      <c r="AI192" s="31"/>
      <c r="AJ192" s="40"/>
    </row>
    <row r="193" spans="1:36" x14ac:dyDescent="0.25">
      <c r="A193" s="37" t="s">
        <v>62</v>
      </c>
      <c r="B193" s="37">
        <v>1021</v>
      </c>
      <c r="C193" s="26" t="str">
        <f>IFERROR(INDEX(Clients[Client_Name],MATCH(Table312[[#This Row],[Client_Code]],Clients[Client_Code],0)),"")</f>
        <v>AGRICOLA MOLLENDO</v>
      </c>
      <c r="D193" s="25">
        <v>9</v>
      </c>
      <c r="E193" s="25">
        <v>2</v>
      </c>
      <c r="F193" s="25" t="b">
        <f>IF(E193&gt;(VLOOKUP(D193,Months_Weeks!$A$2:$B$13,2,TRUE)),FALSE)</f>
        <v>0</v>
      </c>
      <c r="G193" s="63">
        <f>IF(Table312[[#This Row],[Facility]]="Buin",1.5%,0.25%)</f>
        <v>1.4999999999999999E-2</v>
      </c>
      <c r="H193" s="38"/>
      <c r="I193" s="38"/>
      <c r="J193" s="27">
        <f t="shared" si="12"/>
        <v>63</v>
      </c>
      <c r="K193" s="28">
        <f t="shared" si="13"/>
        <v>9</v>
      </c>
      <c r="L193" s="27">
        <f>IF(K193=0,0,IF(E193&gt;1,E193-1,VLOOKUP(K193,Months_Weeks!$A$1:$B$13,2,0)))</f>
        <v>1</v>
      </c>
      <c r="M193" s="29"/>
      <c r="N193" s="39"/>
      <c r="O193" s="39"/>
      <c r="P193" s="50">
        <f t="shared" si="14"/>
        <v>0</v>
      </c>
      <c r="Q193" s="28">
        <f t="shared" si="15"/>
        <v>9</v>
      </c>
      <c r="R193" s="28">
        <f>IF(Q193=0,0,IF(E193&gt;1,E193-1,VLOOKUP(Q193,Months_Weeks!$A$1:$B$13,2,0)))</f>
        <v>1</v>
      </c>
      <c r="S193" s="30"/>
      <c r="T193" s="39"/>
      <c r="U193" s="39"/>
      <c r="V193" s="50">
        <f t="shared" si="16"/>
        <v>0</v>
      </c>
      <c r="W193" s="28">
        <f t="shared" si="17"/>
        <v>9</v>
      </c>
      <c r="X193" s="28">
        <f>IF(W193=0,0,IF(E193&gt;1,E193-1,VLOOKUP(W193,Months_Weeks!$A$1:$B$13,2,0)))</f>
        <v>1</v>
      </c>
      <c r="Y193" s="30"/>
      <c r="Z193" s="39"/>
      <c r="AA193" s="31"/>
      <c r="AB193" s="39"/>
      <c r="AC193" s="31"/>
      <c r="AD193" s="40"/>
      <c r="AE193" s="31"/>
      <c r="AF193" s="40"/>
      <c r="AG193" s="31"/>
      <c r="AH193" s="40"/>
      <c r="AI193" s="31"/>
      <c r="AJ193" s="40"/>
    </row>
    <row r="194" spans="1:36" x14ac:dyDescent="0.25">
      <c r="A194" s="37" t="s">
        <v>62</v>
      </c>
      <c r="B194" s="37">
        <v>1021</v>
      </c>
      <c r="C194" s="26" t="str">
        <f>IFERROR(INDEX(Clients[Client_Name],MATCH(Table312[[#This Row],[Client_Code]],Clients[Client_Code],0)),"")</f>
        <v>AGRICOLA MOLLENDO</v>
      </c>
      <c r="D194" s="25">
        <v>9</v>
      </c>
      <c r="E194" s="25">
        <v>3</v>
      </c>
      <c r="F194" s="25" t="b">
        <f>IF(E194&gt;(VLOOKUP(D194,Months_Weeks!$A$2:$B$13,2,TRUE)),FALSE)</f>
        <v>0</v>
      </c>
      <c r="G194" s="63">
        <f>IF(Table312[[#This Row],[Facility]]="Buin",1.5%,0.25%)</f>
        <v>1.4999999999999999E-2</v>
      </c>
      <c r="H194" s="38"/>
      <c r="I194" s="38">
        <v>30</v>
      </c>
      <c r="J194" s="27">
        <f t="shared" ref="J194:J257" si="18" xml:space="preserve"> SUMIFS(J:J,$B:$B,$B194,$D:$D,K194,$E:$E,L194,$A:$A,$A194)+H194-I194</f>
        <v>33</v>
      </c>
      <c r="K194" s="28">
        <f t="shared" ref="K194:K257" si="19">IF(E194&gt;1,D194,D194-1)</f>
        <v>9</v>
      </c>
      <c r="L194" s="27">
        <f>IF(K194=0,0,IF(E194&gt;1,E194-1,VLOOKUP(K194,Months_Weeks!$A$1:$B$13,2,0)))</f>
        <v>2</v>
      </c>
      <c r="M194" s="29"/>
      <c r="N194" s="39"/>
      <c r="O194" s="39"/>
      <c r="P194" s="50">
        <f t="shared" ref="P194:P257" si="20" xml:space="preserve"> SUMIFS(P:P,$B:$B,$B194,$D:$D,Q194,$E:$E,R194,$A:$A,$A194)+N194-O194</f>
        <v>0</v>
      </c>
      <c r="Q194" s="28">
        <f t="shared" ref="Q194:Q257" si="21">IF(E194&gt;1,D194,D194-1)</f>
        <v>9</v>
      </c>
      <c r="R194" s="28">
        <f>IF(Q194=0,0,IF(E194&gt;1,E194-1,VLOOKUP(Q194,Months_Weeks!$A$1:$B$13,2,0)))</f>
        <v>2</v>
      </c>
      <c r="S194" s="30"/>
      <c r="T194" s="39"/>
      <c r="U194" s="39"/>
      <c r="V194" s="50">
        <f t="shared" ref="V194:V257" si="22" xml:space="preserve"> SUMIFS(V:V,$B:$B,$B194,$D:$D,W194,$E:$E,X194,$A:$A,$A194)+T194-U194</f>
        <v>0</v>
      </c>
      <c r="W194" s="28">
        <f t="shared" ref="W194:W257" si="23">IF(E194&gt;1,D194,D194-1)</f>
        <v>9</v>
      </c>
      <c r="X194" s="28">
        <f>IF(W194=0,0,IF(E194&gt;1,E194-1,VLOOKUP(W194,Months_Weeks!$A$1:$B$13,2,0)))</f>
        <v>2</v>
      </c>
      <c r="Y194" s="30"/>
      <c r="Z194" s="39"/>
      <c r="AA194" s="31"/>
      <c r="AB194" s="39"/>
      <c r="AC194" s="31"/>
      <c r="AD194" s="40"/>
      <c r="AE194" s="31"/>
      <c r="AF194" s="40"/>
      <c r="AG194" s="31"/>
      <c r="AH194" s="40"/>
      <c r="AI194" s="31"/>
      <c r="AJ194" s="40"/>
    </row>
    <row r="195" spans="1:36" x14ac:dyDescent="0.25">
      <c r="A195" s="37" t="s">
        <v>62</v>
      </c>
      <c r="B195" s="37">
        <v>1021</v>
      </c>
      <c r="C195" s="26" t="str">
        <f>IFERROR(INDEX(Clients[Client_Name],MATCH(Table312[[#This Row],[Client_Code]],Clients[Client_Code],0)),"")</f>
        <v>AGRICOLA MOLLENDO</v>
      </c>
      <c r="D195" s="25">
        <v>9</v>
      </c>
      <c r="E195" s="25">
        <v>4</v>
      </c>
      <c r="F195" s="25" t="b">
        <f>IF(E195&gt;(VLOOKUP(D195,Months_Weeks!$A$2:$B$13,2,TRUE)),FALSE)</f>
        <v>0</v>
      </c>
      <c r="G195" s="63">
        <f>IF(Table312[[#This Row],[Facility]]="Buin",1.5%,0.25%)</f>
        <v>1.4999999999999999E-2</v>
      </c>
      <c r="H195" s="38"/>
      <c r="I195" s="38"/>
      <c r="J195" s="27">
        <f t="shared" si="18"/>
        <v>33</v>
      </c>
      <c r="K195" s="28">
        <f t="shared" si="19"/>
        <v>9</v>
      </c>
      <c r="L195" s="27">
        <f>IF(K195=0,0,IF(E195&gt;1,E195-1,VLOOKUP(K195,Months_Weeks!$A$1:$B$13,2,0)))</f>
        <v>3</v>
      </c>
      <c r="M195" s="29"/>
      <c r="N195" s="39"/>
      <c r="O195" s="39"/>
      <c r="P195" s="50">
        <f t="shared" si="20"/>
        <v>0</v>
      </c>
      <c r="Q195" s="28">
        <f t="shared" si="21"/>
        <v>9</v>
      </c>
      <c r="R195" s="28">
        <f>IF(Q195=0,0,IF(E195&gt;1,E195-1,VLOOKUP(Q195,Months_Weeks!$A$1:$B$13,2,0)))</f>
        <v>3</v>
      </c>
      <c r="S195" s="30"/>
      <c r="T195" s="39"/>
      <c r="U195" s="39"/>
      <c r="V195" s="50">
        <f t="shared" si="22"/>
        <v>0</v>
      </c>
      <c r="W195" s="28">
        <f t="shared" si="23"/>
        <v>9</v>
      </c>
      <c r="X195" s="28">
        <f>IF(W195=0,0,IF(E195&gt;1,E195-1,VLOOKUP(W195,Months_Weeks!$A$1:$B$13,2,0)))</f>
        <v>3</v>
      </c>
      <c r="Y195" s="30"/>
      <c r="Z195" s="39"/>
      <c r="AA195" s="31"/>
      <c r="AB195" s="39"/>
      <c r="AC195" s="31"/>
      <c r="AD195" s="40"/>
      <c r="AE195" s="31"/>
      <c r="AF195" s="40"/>
      <c r="AG195" s="31"/>
      <c r="AH195" s="40"/>
      <c r="AI195" s="31"/>
      <c r="AJ195" s="40"/>
    </row>
    <row r="196" spans="1:36" x14ac:dyDescent="0.25">
      <c r="A196" s="37" t="s">
        <v>62</v>
      </c>
      <c r="B196" s="37">
        <v>1021</v>
      </c>
      <c r="C196" s="26" t="str">
        <f>IFERROR(INDEX(Clients[Client_Name],MATCH(Table312[[#This Row],[Client_Code]],Clients[Client_Code],0)),"")</f>
        <v>AGRICOLA MOLLENDO</v>
      </c>
      <c r="D196" s="25">
        <v>9</v>
      </c>
      <c r="E196" s="25">
        <v>5</v>
      </c>
      <c r="F196" s="25" t="b">
        <f>IF(E196&gt;(VLOOKUP(D196,Months_Weeks!$A$2:$B$13,2,TRUE)),FALSE)</f>
        <v>0</v>
      </c>
      <c r="G196" s="63">
        <f>IF(Table312[[#This Row],[Facility]]="Buin",1.5%,0.25%)</f>
        <v>1.4999999999999999E-2</v>
      </c>
      <c r="H196" s="38"/>
      <c r="I196" s="38"/>
      <c r="J196" s="27">
        <f t="shared" si="18"/>
        <v>33</v>
      </c>
      <c r="K196" s="28">
        <f t="shared" si="19"/>
        <v>9</v>
      </c>
      <c r="L196" s="27">
        <f>IF(K196=0,0,IF(E196&gt;1,E196-1,VLOOKUP(K196,Months_Weeks!$A$1:$B$13,2,0)))</f>
        <v>4</v>
      </c>
      <c r="M196" s="29"/>
      <c r="N196" s="39"/>
      <c r="O196" s="39"/>
      <c r="P196" s="50">
        <f t="shared" si="20"/>
        <v>0</v>
      </c>
      <c r="Q196" s="28">
        <f t="shared" si="21"/>
        <v>9</v>
      </c>
      <c r="R196" s="28">
        <f>IF(Q196=0,0,IF(E196&gt;1,E196-1,VLOOKUP(Q196,Months_Weeks!$A$1:$B$13,2,0)))</f>
        <v>4</v>
      </c>
      <c r="S196" s="30"/>
      <c r="T196" s="39"/>
      <c r="U196" s="39"/>
      <c r="V196" s="50">
        <f t="shared" si="22"/>
        <v>0</v>
      </c>
      <c r="W196" s="28">
        <f t="shared" si="23"/>
        <v>9</v>
      </c>
      <c r="X196" s="28">
        <f>IF(W196=0,0,IF(E196&gt;1,E196-1,VLOOKUP(W196,Months_Weeks!$A$1:$B$13,2,0)))</f>
        <v>4</v>
      </c>
      <c r="Y196" s="30"/>
      <c r="Z196" s="39"/>
      <c r="AA196" s="31"/>
      <c r="AB196" s="39"/>
      <c r="AC196" s="31"/>
      <c r="AD196" s="40"/>
      <c r="AE196" s="31"/>
      <c r="AF196" s="40"/>
      <c r="AG196" s="31"/>
      <c r="AH196" s="40"/>
      <c r="AI196" s="31"/>
      <c r="AJ196" s="40"/>
    </row>
    <row r="197" spans="1:36" x14ac:dyDescent="0.25">
      <c r="A197" s="37" t="s">
        <v>62</v>
      </c>
      <c r="B197" s="37">
        <v>1021</v>
      </c>
      <c r="C197" s="26" t="str">
        <f>IFERROR(INDEX(Clients[Client_Name],MATCH(Table312[[#This Row],[Client_Code]],Clients[Client_Code],0)),"")</f>
        <v>AGRICOLA MOLLENDO</v>
      </c>
      <c r="D197" s="25">
        <v>10</v>
      </c>
      <c r="E197" s="25">
        <v>1</v>
      </c>
      <c r="F197" s="25" t="b">
        <f>IF(E197&gt;(VLOOKUP(D197,Months_Weeks!$A$2:$B$13,2,TRUE)),FALSE)</f>
        <v>0</v>
      </c>
      <c r="G197" s="63">
        <f>IF(Table312[[#This Row],[Facility]]="Buin",1.5%,0.25%)</f>
        <v>1.4999999999999999E-2</v>
      </c>
      <c r="H197" s="38"/>
      <c r="I197" s="38"/>
      <c r="J197" s="27">
        <f t="shared" si="18"/>
        <v>33</v>
      </c>
      <c r="K197" s="28">
        <f t="shared" si="19"/>
        <v>9</v>
      </c>
      <c r="L197" s="27">
        <f>IF(K197=0,0,IF(E197&gt;1,E197-1,VLOOKUP(K197,Months_Weeks!$A$1:$B$13,2,0)))</f>
        <v>5</v>
      </c>
      <c r="M197" s="29"/>
      <c r="N197" s="39"/>
      <c r="O197" s="39"/>
      <c r="P197" s="50">
        <f t="shared" si="20"/>
        <v>0</v>
      </c>
      <c r="Q197" s="28">
        <f t="shared" si="21"/>
        <v>9</v>
      </c>
      <c r="R197" s="28">
        <f>IF(Q197=0,0,IF(E197&gt;1,E197-1,VLOOKUP(Q197,Months_Weeks!$A$1:$B$13,2,0)))</f>
        <v>5</v>
      </c>
      <c r="S197" s="30"/>
      <c r="T197" s="39"/>
      <c r="U197" s="39"/>
      <c r="V197" s="50">
        <f t="shared" si="22"/>
        <v>0</v>
      </c>
      <c r="W197" s="28">
        <f t="shared" si="23"/>
        <v>9</v>
      </c>
      <c r="X197" s="28">
        <f>IF(W197=0,0,IF(E197&gt;1,E197-1,VLOOKUP(W197,Months_Weeks!$A$1:$B$13,2,0)))</f>
        <v>5</v>
      </c>
      <c r="Y197" s="30"/>
      <c r="Z197" s="39"/>
      <c r="AA197" s="31"/>
      <c r="AB197" s="39"/>
      <c r="AC197" s="31"/>
      <c r="AD197" s="40"/>
      <c r="AE197" s="31"/>
      <c r="AF197" s="40"/>
      <c r="AG197" s="31"/>
      <c r="AH197" s="40"/>
      <c r="AI197" s="31"/>
      <c r="AJ197" s="40"/>
    </row>
    <row r="198" spans="1:36" x14ac:dyDescent="0.25">
      <c r="A198" s="37" t="s">
        <v>62</v>
      </c>
      <c r="B198" s="37">
        <v>1021</v>
      </c>
      <c r="C198" s="26" t="str">
        <f>IFERROR(INDEX(Clients[Client_Name],MATCH(Table312[[#This Row],[Client_Code]],Clients[Client_Code],0)),"")</f>
        <v>AGRICOLA MOLLENDO</v>
      </c>
      <c r="D198" s="25">
        <v>10</v>
      </c>
      <c r="E198" s="25">
        <v>2</v>
      </c>
      <c r="F198" s="25" t="b">
        <f>IF(E198&gt;(VLOOKUP(D198,Months_Weeks!$A$2:$B$13,2,TRUE)),FALSE)</f>
        <v>0</v>
      </c>
      <c r="G198" s="63">
        <f>IF(Table312[[#This Row],[Facility]]="Buin",1.5%,0.25%)</f>
        <v>1.4999999999999999E-2</v>
      </c>
      <c r="H198" s="38"/>
      <c r="I198" s="38"/>
      <c r="J198" s="27">
        <f t="shared" si="18"/>
        <v>33</v>
      </c>
      <c r="K198" s="28">
        <f t="shared" si="19"/>
        <v>10</v>
      </c>
      <c r="L198" s="27">
        <f>IF(K198=0,0,IF(E198&gt;1,E198-1,VLOOKUP(K198,Months_Weeks!$A$1:$B$13,2,0)))</f>
        <v>1</v>
      </c>
      <c r="M198" s="29"/>
      <c r="N198" s="39"/>
      <c r="O198" s="39"/>
      <c r="P198" s="50">
        <f t="shared" si="20"/>
        <v>0</v>
      </c>
      <c r="Q198" s="28">
        <f t="shared" si="21"/>
        <v>10</v>
      </c>
      <c r="R198" s="28">
        <f>IF(Q198=0,0,IF(E198&gt;1,E198-1,VLOOKUP(Q198,Months_Weeks!$A$1:$B$13,2,0)))</f>
        <v>1</v>
      </c>
      <c r="S198" s="30"/>
      <c r="T198" s="39"/>
      <c r="U198" s="39"/>
      <c r="V198" s="50">
        <f t="shared" si="22"/>
        <v>0</v>
      </c>
      <c r="W198" s="28">
        <f t="shared" si="23"/>
        <v>10</v>
      </c>
      <c r="X198" s="28">
        <f>IF(W198=0,0,IF(E198&gt;1,E198-1,VLOOKUP(W198,Months_Weeks!$A$1:$B$13,2,0)))</f>
        <v>1</v>
      </c>
      <c r="Y198" s="30"/>
      <c r="Z198" s="39"/>
      <c r="AA198" s="31"/>
      <c r="AB198" s="39"/>
      <c r="AC198" s="31"/>
      <c r="AD198" s="40"/>
      <c r="AE198" s="31"/>
      <c r="AF198" s="40"/>
      <c r="AG198" s="31"/>
      <c r="AH198" s="40"/>
      <c r="AI198" s="31"/>
      <c r="AJ198" s="40"/>
    </row>
    <row r="199" spans="1:36" x14ac:dyDescent="0.25">
      <c r="A199" s="37" t="s">
        <v>62</v>
      </c>
      <c r="B199" s="37">
        <v>1021</v>
      </c>
      <c r="C199" s="26" t="str">
        <f>IFERROR(INDEX(Clients[Client_Name],MATCH(Table312[[#This Row],[Client_Code]],Clients[Client_Code],0)),"")</f>
        <v>AGRICOLA MOLLENDO</v>
      </c>
      <c r="D199" s="25">
        <v>10</v>
      </c>
      <c r="E199" s="25">
        <v>3</v>
      </c>
      <c r="F199" s="25" t="b">
        <f>IF(E199&gt;(VLOOKUP(D199,Months_Weeks!$A$2:$B$13,2,TRUE)),FALSE)</f>
        <v>0</v>
      </c>
      <c r="G199" s="63">
        <f>IF(Table312[[#This Row],[Facility]]="Buin",1.5%,0.25%)</f>
        <v>1.4999999999999999E-2</v>
      </c>
      <c r="H199" s="38"/>
      <c r="I199" s="38"/>
      <c r="J199" s="27">
        <f t="shared" si="18"/>
        <v>33</v>
      </c>
      <c r="K199" s="28">
        <f t="shared" si="19"/>
        <v>10</v>
      </c>
      <c r="L199" s="27">
        <f>IF(K199=0,0,IF(E199&gt;1,E199-1,VLOOKUP(K199,Months_Weeks!$A$1:$B$13,2,0)))</f>
        <v>2</v>
      </c>
      <c r="M199" s="29"/>
      <c r="N199" s="39"/>
      <c r="O199" s="39"/>
      <c r="P199" s="50">
        <f t="shared" si="20"/>
        <v>0</v>
      </c>
      <c r="Q199" s="28">
        <f t="shared" si="21"/>
        <v>10</v>
      </c>
      <c r="R199" s="28">
        <f>IF(Q199=0,0,IF(E199&gt;1,E199-1,VLOOKUP(Q199,Months_Weeks!$A$1:$B$13,2,0)))</f>
        <v>2</v>
      </c>
      <c r="S199" s="30"/>
      <c r="T199" s="39"/>
      <c r="U199" s="39"/>
      <c r="V199" s="50">
        <f t="shared" si="22"/>
        <v>0</v>
      </c>
      <c r="W199" s="28">
        <f t="shared" si="23"/>
        <v>10</v>
      </c>
      <c r="X199" s="28">
        <f>IF(W199=0,0,IF(E199&gt;1,E199-1,VLOOKUP(W199,Months_Weeks!$A$1:$B$13,2,0)))</f>
        <v>2</v>
      </c>
      <c r="Y199" s="30"/>
      <c r="Z199" s="39"/>
      <c r="AA199" s="31"/>
      <c r="AB199" s="39"/>
      <c r="AC199" s="31"/>
      <c r="AD199" s="40"/>
      <c r="AE199" s="31"/>
      <c r="AF199" s="40"/>
      <c r="AG199" s="31"/>
      <c r="AH199" s="40"/>
      <c r="AI199" s="31"/>
      <c r="AJ199" s="40"/>
    </row>
    <row r="200" spans="1:36" x14ac:dyDescent="0.25">
      <c r="A200" s="37" t="s">
        <v>62</v>
      </c>
      <c r="B200" s="37">
        <v>1021</v>
      </c>
      <c r="C200" s="26" t="str">
        <f>IFERROR(INDEX(Clients[Client_Name],MATCH(Table312[[#This Row],[Client_Code]],Clients[Client_Code],0)),"")</f>
        <v>AGRICOLA MOLLENDO</v>
      </c>
      <c r="D200" s="25">
        <v>10</v>
      </c>
      <c r="E200" s="25">
        <v>4</v>
      </c>
      <c r="F200" s="25" t="b">
        <f>IF(E200&gt;(VLOOKUP(D200,Months_Weeks!$A$2:$B$13,2,TRUE)),FALSE)</f>
        <v>0</v>
      </c>
      <c r="G200" s="63">
        <f>IF(Table312[[#This Row],[Facility]]="Buin",1.5%,0.25%)</f>
        <v>1.4999999999999999E-2</v>
      </c>
      <c r="H200" s="38"/>
      <c r="I200" s="38"/>
      <c r="J200" s="27">
        <f t="shared" si="18"/>
        <v>33</v>
      </c>
      <c r="K200" s="28">
        <f t="shared" si="19"/>
        <v>10</v>
      </c>
      <c r="L200" s="27">
        <f>IF(K200=0,0,IF(E200&gt;1,E200-1,VLOOKUP(K200,Months_Weeks!$A$1:$B$13,2,0)))</f>
        <v>3</v>
      </c>
      <c r="M200" s="29"/>
      <c r="N200" s="39"/>
      <c r="O200" s="39"/>
      <c r="P200" s="50">
        <f t="shared" si="20"/>
        <v>0</v>
      </c>
      <c r="Q200" s="28">
        <f t="shared" si="21"/>
        <v>10</v>
      </c>
      <c r="R200" s="28">
        <f>IF(Q200=0,0,IF(E200&gt;1,E200-1,VLOOKUP(Q200,Months_Weeks!$A$1:$B$13,2,0)))</f>
        <v>3</v>
      </c>
      <c r="S200" s="30"/>
      <c r="T200" s="39"/>
      <c r="U200" s="39"/>
      <c r="V200" s="50">
        <f t="shared" si="22"/>
        <v>0</v>
      </c>
      <c r="W200" s="28">
        <f t="shared" si="23"/>
        <v>10</v>
      </c>
      <c r="X200" s="28">
        <f>IF(W200=0,0,IF(E200&gt;1,E200-1,VLOOKUP(W200,Months_Weeks!$A$1:$B$13,2,0)))</f>
        <v>3</v>
      </c>
      <c r="Y200" s="30"/>
      <c r="Z200" s="39"/>
      <c r="AA200" s="31"/>
      <c r="AB200" s="39"/>
      <c r="AC200" s="31"/>
      <c r="AD200" s="40"/>
      <c r="AE200" s="31"/>
      <c r="AF200" s="40"/>
      <c r="AG200" s="31"/>
      <c r="AH200" s="40"/>
      <c r="AI200" s="31"/>
      <c r="AJ200" s="40"/>
    </row>
    <row r="201" spans="1:36" x14ac:dyDescent="0.25">
      <c r="A201" s="37" t="s">
        <v>62</v>
      </c>
      <c r="B201" s="37">
        <v>1021</v>
      </c>
      <c r="C201" s="26" t="str">
        <f>IFERROR(INDEX(Clients[Client_Name],MATCH(Table312[[#This Row],[Client_Code]],Clients[Client_Code],0)),"")</f>
        <v>AGRICOLA MOLLENDO</v>
      </c>
      <c r="D201" s="25">
        <v>11</v>
      </c>
      <c r="E201" s="25">
        <v>1</v>
      </c>
      <c r="F201" s="25" t="b">
        <f>IF(E201&gt;(VLOOKUP(D201,Months_Weeks!$A$2:$B$13,2,TRUE)),FALSE)</f>
        <v>0</v>
      </c>
      <c r="G201" s="63">
        <f>IF(Table312[[#This Row],[Facility]]="Buin",1.5%,0.25%)</f>
        <v>1.4999999999999999E-2</v>
      </c>
      <c r="H201" s="38"/>
      <c r="I201" s="38"/>
      <c r="J201" s="27">
        <f t="shared" si="18"/>
        <v>33</v>
      </c>
      <c r="K201" s="28">
        <f t="shared" si="19"/>
        <v>10</v>
      </c>
      <c r="L201" s="27">
        <f>IF(K201=0,0,IF(E201&gt;1,E201-1,VLOOKUP(K201,Months_Weeks!$A$1:$B$13,2,0)))</f>
        <v>4</v>
      </c>
      <c r="M201" s="29"/>
      <c r="N201" s="39"/>
      <c r="O201" s="39"/>
      <c r="P201" s="50">
        <f t="shared" si="20"/>
        <v>0</v>
      </c>
      <c r="Q201" s="28">
        <f t="shared" si="21"/>
        <v>10</v>
      </c>
      <c r="R201" s="28">
        <f>IF(Q201=0,0,IF(E201&gt;1,E201-1,VLOOKUP(Q201,Months_Weeks!$A$1:$B$13,2,0)))</f>
        <v>4</v>
      </c>
      <c r="S201" s="30"/>
      <c r="T201" s="39"/>
      <c r="U201" s="39"/>
      <c r="V201" s="50">
        <f t="shared" si="22"/>
        <v>0</v>
      </c>
      <c r="W201" s="28">
        <f t="shared" si="23"/>
        <v>10</v>
      </c>
      <c r="X201" s="28">
        <f>IF(W201=0,0,IF(E201&gt;1,E201-1,VLOOKUP(W201,Months_Weeks!$A$1:$B$13,2,0)))</f>
        <v>4</v>
      </c>
      <c r="Y201" s="30"/>
      <c r="Z201" s="39"/>
      <c r="AA201" s="31"/>
      <c r="AB201" s="39"/>
      <c r="AC201" s="31"/>
      <c r="AD201" s="40"/>
      <c r="AE201" s="31"/>
      <c r="AF201" s="40"/>
      <c r="AG201" s="31"/>
      <c r="AH201" s="40"/>
      <c r="AI201" s="31"/>
      <c r="AJ201" s="40"/>
    </row>
    <row r="202" spans="1:36" x14ac:dyDescent="0.25">
      <c r="A202" s="37" t="s">
        <v>62</v>
      </c>
      <c r="B202" s="37">
        <v>1021</v>
      </c>
      <c r="C202" s="26" t="str">
        <f>IFERROR(INDEX(Clients[Client_Name],MATCH(Table312[[#This Row],[Client_Code]],Clients[Client_Code],0)),"")</f>
        <v>AGRICOLA MOLLENDO</v>
      </c>
      <c r="D202" s="25">
        <v>11</v>
      </c>
      <c r="E202" s="25">
        <v>2</v>
      </c>
      <c r="F202" s="25" t="b">
        <f>IF(E202&gt;(VLOOKUP(D202,Months_Weeks!$A$2:$B$13,2,TRUE)),FALSE)</f>
        <v>0</v>
      </c>
      <c r="G202" s="63">
        <f>IF(Table312[[#This Row],[Facility]]="Buin",1.5%,0.25%)</f>
        <v>1.4999999999999999E-2</v>
      </c>
      <c r="H202" s="38"/>
      <c r="I202" s="38"/>
      <c r="J202" s="27">
        <f t="shared" si="18"/>
        <v>33</v>
      </c>
      <c r="K202" s="28">
        <f t="shared" si="19"/>
        <v>11</v>
      </c>
      <c r="L202" s="27">
        <f>IF(K202=0,0,IF(E202&gt;1,E202-1,VLOOKUP(K202,Months_Weeks!$A$1:$B$13,2,0)))</f>
        <v>1</v>
      </c>
      <c r="M202" s="29"/>
      <c r="N202" s="39"/>
      <c r="O202" s="39"/>
      <c r="P202" s="50">
        <f t="shared" si="20"/>
        <v>0</v>
      </c>
      <c r="Q202" s="28">
        <f t="shared" si="21"/>
        <v>11</v>
      </c>
      <c r="R202" s="28">
        <f>IF(Q202=0,0,IF(E202&gt;1,E202-1,VLOOKUP(Q202,Months_Weeks!$A$1:$B$13,2,0)))</f>
        <v>1</v>
      </c>
      <c r="S202" s="30"/>
      <c r="T202" s="39"/>
      <c r="U202" s="39"/>
      <c r="V202" s="50">
        <f t="shared" si="22"/>
        <v>0</v>
      </c>
      <c r="W202" s="28">
        <f t="shared" si="23"/>
        <v>11</v>
      </c>
      <c r="X202" s="28">
        <f>IF(W202=0,0,IF(E202&gt;1,E202-1,VLOOKUP(W202,Months_Weeks!$A$1:$B$13,2,0)))</f>
        <v>1</v>
      </c>
      <c r="Y202" s="30"/>
      <c r="Z202" s="39"/>
      <c r="AA202" s="31"/>
      <c r="AB202" s="39"/>
      <c r="AC202" s="31"/>
      <c r="AD202" s="40"/>
      <c r="AE202" s="31"/>
      <c r="AF202" s="40"/>
      <c r="AG202" s="31"/>
      <c r="AH202" s="40"/>
      <c r="AI202" s="31"/>
      <c r="AJ202" s="40"/>
    </row>
    <row r="203" spans="1:36" x14ac:dyDescent="0.25">
      <c r="A203" s="37" t="s">
        <v>62</v>
      </c>
      <c r="B203" s="37">
        <v>1021</v>
      </c>
      <c r="C203" s="26" t="str">
        <f>IFERROR(INDEX(Clients[Client_Name],MATCH(Table312[[#This Row],[Client_Code]],Clients[Client_Code],0)),"")</f>
        <v>AGRICOLA MOLLENDO</v>
      </c>
      <c r="D203" s="25">
        <v>11</v>
      </c>
      <c r="E203" s="25">
        <v>3</v>
      </c>
      <c r="F203" s="25" t="b">
        <f>IF(E203&gt;(VLOOKUP(D203,Months_Weeks!$A$2:$B$13,2,TRUE)),FALSE)</f>
        <v>0</v>
      </c>
      <c r="G203" s="63">
        <f>IF(Table312[[#This Row],[Facility]]="Buin",1.5%,0.25%)</f>
        <v>1.4999999999999999E-2</v>
      </c>
      <c r="H203" s="38"/>
      <c r="I203" s="38"/>
      <c r="J203" s="27">
        <f t="shared" si="18"/>
        <v>33</v>
      </c>
      <c r="K203" s="28">
        <f t="shared" si="19"/>
        <v>11</v>
      </c>
      <c r="L203" s="27">
        <f>IF(K203=0,0,IF(E203&gt;1,E203-1,VLOOKUP(K203,Months_Weeks!$A$1:$B$13,2,0)))</f>
        <v>2</v>
      </c>
      <c r="M203" s="29"/>
      <c r="N203" s="39"/>
      <c r="O203" s="39"/>
      <c r="P203" s="50">
        <f t="shared" si="20"/>
        <v>0</v>
      </c>
      <c r="Q203" s="28">
        <f t="shared" si="21"/>
        <v>11</v>
      </c>
      <c r="R203" s="28">
        <f>IF(Q203=0,0,IF(E203&gt;1,E203-1,VLOOKUP(Q203,Months_Weeks!$A$1:$B$13,2,0)))</f>
        <v>2</v>
      </c>
      <c r="S203" s="30"/>
      <c r="T203" s="39"/>
      <c r="U203" s="39"/>
      <c r="V203" s="50">
        <f t="shared" si="22"/>
        <v>0</v>
      </c>
      <c r="W203" s="28">
        <f t="shared" si="23"/>
        <v>11</v>
      </c>
      <c r="X203" s="28">
        <f>IF(W203=0,0,IF(E203&gt;1,E203-1,VLOOKUP(W203,Months_Weeks!$A$1:$B$13,2,0)))</f>
        <v>2</v>
      </c>
      <c r="Y203" s="30"/>
      <c r="Z203" s="39"/>
      <c r="AA203" s="31"/>
      <c r="AB203" s="39"/>
      <c r="AC203" s="31"/>
      <c r="AD203" s="40"/>
      <c r="AE203" s="31"/>
      <c r="AF203" s="40"/>
      <c r="AG203" s="31"/>
      <c r="AH203" s="40"/>
      <c r="AI203" s="31"/>
      <c r="AJ203" s="40"/>
    </row>
    <row r="204" spans="1:36" x14ac:dyDescent="0.25">
      <c r="A204" s="37" t="s">
        <v>62</v>
      </c>
      <c r="B204" s="37">
        <v>1021</v>
      </c>
      <c r="C204" s="26" t="str">
        <f>IFERROR(INDEX(Clients[Client_Name],MATCH(Table312[[#This Row],[Client_Code]],Clients[Client_Code],0)),"")</f>
        <v>AGRICOLA MOLLENDO</v>
      </c>
      <c r="D204" s="25">
        <v>11</v>
      </c>
      <c r="E204" s="25">
        <v>4</v>
      </c>
      <c r="F204" s="25" t="b">
        <f>IF(E204&gt;(VLOOKUP(D204,Months_Weeks!$A$2:$B$13,2,TRUE)),FALSE)</f>
        <v>0</v>
      </c>
      <c r="G204" s="63">
        <f>IF(Table312[[#This Row],[Facility]]="Buin",1.5%,0.25%)</f>
        <v>1.4999999999999999E-2</v>
      </c>
      <c r="H204" s="38"/>
      <c r="I204" s="38"/>
      <c r="J204" s="27">
        <f t="shared" si="18"/>
        <v>33</v>
      </c>
      <c r="K204" s="28">
        <f t="shared" si="19"/>
        <v>11</v>
      </c>
      <c r="L204" s="27">
        <f>IF(K204=0,0,IF(E204&gt;1,E204-1,VLOOKUP(K204,Months_Weeks!$A$1:$B$13,2,0)))</f>
        <v>3</v>
      </c>
      <c r="M204" s="29"/>
      <c r="N204" s="39"/>
      <c r="O204" s="39"/>
      <c r="P204" s="50">
        <f t="shared" si="20"/>
        <v>0</v>
      </c>
      <c r="Q204" s="28">
        <f t="shared" si="21"/>
        <v>11</v>
      </c>
      <c r="R204" s="28">
        <f>IF(Q204=0,0,IF(E204&gt;1,E204-1,VLOOKUP(Q204,Months_Weeks!$A$1:$B$13,2,0)))</f>
        <v>3</v>
      </c>
      <c r="S204" s="30"/>
      <c r="T204" s="39"/>
      <c r="U204" s="39"/>
      <c r="V204" s="50">
        <f t="shared" si="22"/>
        <v>0</v>
      </c>
      <c r="W204" s="28">
        <f t="shared" si="23"/>
        <v>11</v>
      </c>
      <c r="X204" s="28">
        <f>IF(W204=0,0,IF(E204&gt;1,E204-1,VLOOKUP(W204,Months_Weeks!$A$1:$B$13,2,0)))</f>
        <v>3</v>
      </c>
      <c r="Y204" s="30"/>
      <c r="Z204" s="39"/>
      <c r="AA204" s="31"/>
      <c r="AB204" s="39"/>
      <c r="AC204" s="31"/>
      <c r="AD204" s="40"/>
      <c r="AE204" s="31"/>
      <c r="AF204" s="40"/>
      <c r="AG204" s="31"/>
      <c r="AH204" s="40"/>
      <c r="AI204" s="31"/>
      <c r="AJ204" s="40"/>
    </row>
    <row r="205" spans="1:36" x14ac:dyDescent="0.25">
      <c r="A205" s="37" t="s">
        <v>62</v>
      </c>
      <c r="B205" s="37">
        <v>1021</v>
      </c>
      <c r="C205" s="26" t="str">
        <f>IFERROR(INDEX(Clients[Client_Name],MATCH(Table312[[#This Row],[Client_Code]],Clients[Client_Code],0)),"")</f>
        <v>AGRICOLA MOLLENDO</v>
      </c>
      <c r="D205" s="25">
        <v>12</v>
      </c>
      <c r="E205" s="25">
        <v>1</v>
      </c>
      <c r="F205" s="25" t="b">
        <f>IF(E205&gt;(VLOOKUP(D205,Months_Weeks!$A$2:$B$13,2,TRUE)),FALSE)</f>
        <v>0</v>
      </c>
      <c r="G205" s="63">
        <f>IF(Table312[[#This Row],[Facility]]="Buin",1.5%,0.25%)</f>
        <v>1.4999999999999999E-2</v>
      </c>
      <c r="H205" s="38"/>
      <c r="I205" s="38"/>
      <c r="J205" s="27">
        <f t="shared" si="18"/>
        <v>33</v>
      </c>
      <c r="K205" s="28">
        <f t="shared" si="19"/>
        <v>11</v>
      </c>
      <c r="L205" s="27">
        <f>IF(K205=0,0,IF(E205&gt;1,E205-1,VLOOKUP(K205,Months_Weeks!$A$1:$B$13,2,0)))</f>
        <v>4</v>
      </c>
      <c r="M205" s="29"/>
      <c r="N205" s="39"/>
      <c r="O205" s="39"/>
      <c r="P205" s="50">
        <f t="shared" si="20"/>
        <v>0</v>
      </c>
      <c r="Q205" s="28">
        <f t="shared" si="21"/>
        <v>11</v>
      </c>
      <c r="R205" s="28">
        <f>IF(Q205=0,0,IF(E205&gt;1,E205-1,VLOOKUP(Q205,Months_Weeks!$A$1:$B$13,2,0)))</f>
        <v>4</v>
      </c>
      <c r="S205" s="30"/>
      <c r="T205" s="39"/>
      <c r="U205" s="39"/>
      <c r="V205" s="50">
        <f t="shared" si="22"/>
        <v>0</v>
      </c>
      <c r="W205" s="28">
        <f t="shared" si="23"/>
        <v>11</v>
      </c>
      <c r="X205" s="28">
        <f>IF(W205=0,0,IF(E205&gt;1,E205-1,VLOOKUP(W205,Months_Weeks!$A$1:$B$13,2,0)))</f>
        <v>4</v>
      </c>
      <c r="Y205" s="30"/>
      <c r="Z205" s="39"/>
      <c r="AA205" s="31"/>
      <c r="AB205" s="39"/>
      <c r="AC205" s="31"/>
      <c r="AD205" s="40"/>
      <c r="AE205" s="31"/>
      <c r="AF205" s="40"/>
      <c r="AG205" s="31"/>
      <c r="AH205" s="40"/>
      <c r="AI205" s="31"/>
      <c r="AJ205" s="40"/>
    </row>
    <row r="206" spans="1:36" x14ac:dyDescent="0.25">
      <c r="A206" s="37" t="s">
        <v>62</v>
      </c>
      <c r="B206" s="37">
        <v>1021</v>
      </c>
      <c r="C206" s="26" t="str">
        <f>IFERROR(INDEX(Clients[Client_Name],MATCH(Table312[[#This Row],[Client_Code]],Clients[Client_Code],0)),"")</f>
        <v>AGRICOLA MOLLENDO</v>
      </c>
      <c r="D206" s="25">
        <v>12</v>
      </c>
      <c r="E206" s="25">
        <v>2</v>
      </c>
      <c r="F206" s="25" t="b">
        <f>IF(E206&gt;(VLOOKUP(D206,Months_Weeks!$A$2:$B$13,2,TRUE)),FALSE)</f>
        <v>0</v>
      </c>
      <c r="G206" s="63">
        <f>IF(Table312[[#This Row],[Facility]]="Buin",1.5%,0.25%)</f>
        <v>1.4999999999999999E-2</v>
      </c>
      <c r="H206" s="38"/>
      <c r="I206" s="38"/>
      <c r="J206" s="27">
        <f t="shared" si="18"/>
        <v>33</v>
      </c>
      <c r="K206" s="28">
        <f t="shared" si="19"/>
        <v>12</v>
      </c>
      <c r="L206" s="27">
        <f>IF(K206=0,0,IF(E206&gt;1,E206-1,VLOOKUP(K206,Months_Weeks!$A$1:$B$13,2,0)))</f>
        <v>1</v>
      </c>
      <c r="M206" s="29"/>
      <c r="N206" s="39"/>
      <c r="O206" s="39"/>
      <c r="P206" s="50">
        <f t="shared" si="20"/>
        <v>0</v>
      </c>
      <c r="Q206" s="28">
        <f t="shared" si="21"/>
        <v>12</v>
      </c>
      <c r="R206" s="28">
        <f>IF(Q206=0,0,IF(E206&gt;1,E206-1,VLOOKUP(Q206,Months_Weeks!$A$1:$B$13,2,0)))</f>
        <v>1</v>
      </c>
      <c r="S206" s="30"/>
      <c r="T206" s="39"/>
      <c r="U206" s="39"/>
      <c r="V206" s="50">
        <f t="shared" si="22"/>
        <v>0</v>
      </c>
      <c r="W206" s="28">
        <f t="shared" si="23"/>
        <v>12</v>
      </c>
      <c r="X206" s="28">
        <f>IF(W206=0,0,IF(E206&gt;1,E206-1,VLOOKUP(W206,Months_Weeks!$A$1:$B$13,2,0)))</f>
        <v>1</v>
      </c>
      <c r="Y206" s="30"/>
      <c r="Z206" s="39"/>
      <c r="AA206" s="31"/>
      <c r="AB206" s="39"/>
      <c r="AC206" s="31"/>
      <c r="AD206" s="40"/>
      <c r="AE206" s="31"/>
      <c r="AF206" s="40"/>
      <c r="AG206" s="31"/>
      <c r="AH206" s="40"/>
      <c r="AI206" s="31"/>
      <c r="AJ206" s="40"/>
    </row>
    <row r="207" spans="1:36" x14ac:dyDescent="0.25">
      <c r="A207" s="37" t="s">
        <v>62</v>
      </c>
      <c r="B207" s="37">
        <v>1021</v>
      </c>
      <c r="C207" s="26" t="str">
        <f>IFERROR(INDEX(Clients[Client_Name],MATCH(Table312[[#This Row],[Client_Code]],Clients[Client_Code],0)),"")</f>
        <v>AGRICOLA MOLLENDO</v>
      </c>
      <c r="D207" s="25">
        <v>12</v>
      </c>
      <c r="E207" s="25">
        <v>3</v>
      </c>
      <c r="F207" s="25" t="b">
        <f>IF(E207&gt;(VLOOKUP(D207,Months_Weeks!$A$2:$B$13,2,TRUE)),FALSE)</f>
        <v>0</v>
      </c>
      <c r="G207" s="63">
        <f>IF(Table312[[#This Row],[Facility]]="Buin",1.5%,0.25%)</f>
        <v>1.4999999999999999E-2</v>
      </c>
      <c r="H207" s="38"/>
      <c r="I207" s="38"/>
      <c r="J207" s="27">
        <f t="shared" si="18"/>
        <v>33</v>
      </c>
      <c r="K207" s="28">
        <f t="shared" si="19"/>
        <v>12</v>
      </c>
      <c r="L207" s="27">
        <f>IF(K207=0,0,IF(E207&gt;1,E207-1,VLOOKUP(K207,Months_Weeks!$A$1:$B$13,2,0)))</f>
        <v>2</v>
      </c>
      <c r="M207" s="29"/>
      <c r="N207" s="39"/>
      <c r="O207" s="39"/>
      <c r="P207" s="50">
        <f t="shared" si="20"/>
        <v>0</v>
      </c>
      <c r="Q207" s="28">
        <f t="shared" si="21"/>
        <v>12</v>
      </c>
      <c r="R207" s="28">
        <f>IF(Q207=0,0,IF(E207&gt;1,E207-1,VLOOKUP(Q207,Months_Weeks!$A$1:$B$13,2,0)))</f>
        <v>2</v>
      </c>
      <c r="S207" s="30"/>
      <c r="T207" s="39"/>
      <c r="U207" s="39"/>
      <c r="V207" s="50">
        <f t="shared" si="22"/>
        <v>0</v>
      </c>
      <c r="W207" s="28">
        <f t="shared" si="23"/>
        <v>12</v>
      </c>
      <c r="X207" s="28">
        <f>IF(W207=0,0,IF(E207&gt;1,E207-1,VLOOKUP(W207,Months_Weeks!$A$1:$B$13,2,0)))</f>
        <v>2</v>
      </c>
      <c r="Y207" s="30"/>
      <c r="Z207" s="39"/>
      <c r="AA207" s="31"/>
      <c r="AB207" s="39"/>
      <c r="AC207" s="31"/>
      <c r="AD207" s="40"/>
      <c r="AE207" s="31"/>
      <c r="AF207" s="40"/>
      <c r="AG207" s="31"/>
      <c r="AH207" s="40"/>
      <c r="AI207" s="31"/>
      <c r="AJ207" s="40"/>
    </row>
    <row r="208" spans="1:36" x14ac:dyDescent="0.25">
      <c r="A208" s="37" t="s">
        <v>62</v>
      </c>
      <c r="B208" s="37">
        <v>1021</v>
      </c>
      <c r="C208" s="26" t="str">
        <f>IFERROR(INDEX(Clients[Client_Name],MATCH(Table312[[#This Row],[Client_Code]],Clients[Client_Code],0)),"")</f>
        <v>AGRICOLA MOLLENDO</v>
      </c>
      <c r="D208" s="25">
        <v>12</v>
      </c>
      <c r="E208" s="25">
        <v>4</v>
      </c>
      <c r="F208" s="25" t="b">
        <f>IF(E208&gt;(VLOOKUP(D208,Months_Weeks!$A$2:$B$13,2,TRUE)),FALSE)</f>
        <v>0</v>
      </c>
      <c r="G208" s="63">
        <f>IF(Table312[[#This Row],[Facility]]="Buin",1.5%,0.25%)</f>
        <v>1.4999999999999999E-2</v>
      </c>
      <c r="H208" s="38"/>
      <c r="I208" s="38"/>
      <c r="J208" s="27">
        <f t="shared" si="18"/>
        <v>33</v>
      </c>
      <c r="K208" s="28">
        <f t="shared" si="19"/>
        <v>12</v>
      </c>
      <c r="L208" s="27">
        <f>IF(K208=0,0,IF(E208&gt;1,E208-1,VLOOKUP(K208,Months_Weeks!$A$1:$B$13,2,0)))</f>
        <v>3</v>
      </c>
      <c r="M208" s="29"/>
      <c r="N208" s="39"/>
      <c r="O208" s="39"/>
      <c r="P208" s="50">
        <f t="shared" si="20"/>
        <v>0</v>
      </c>
      <c r="Q208" s="28">
        <f t="shared" si="21"/>
        <v>12</v>
      </c>
      <c r="R208" s="28">
        <f>IF(Q208=0,0,IF(E208&gt;1,E208-1,VLOOKUP(Q208,Months_Weeks!$A$1:$B$13,2,0)))</f>
        <v>3</v>
      </c>
      <c r="S208" s="30"/>
      <c r="T208" s="39"/>
      <c r="U208" s="39"/>
      <c r="V208" s="50">
        <f t="shared" si="22"/>
        <v>0</v>
      </c>
      <c r="W208" s="28">
        <f t="shared" si="23"/>
        <v>12</v>
      </c>
      <c r="X208" s="28">
        <f>IF(W208=0,0,IF(E208&gt;1,E208-1,VLOOKUP(W208,Months_Weeks!$A$1:$B$13,2,0)))</f>
        <v>3</v>
      </c>
      <c r="Y208" s="30"/>
      <c r="Z208" s="39"/>
      <c r="AA208" s="31"/>
      <c r="AB208" s="39"/>
      <c r="AC208" s="31"/>
      <c r="AD208" s="40"/>
      <c r="AE208" s="31"/>
      <c r="AF208" s="40"/>
      <c r="AG208" s="31"/>
      <c r="AH208" s="40"/>
      <c r="AI208" s="31"/>
      <c r="AJ208" s="40"/>
    </row>
    <row r="209" spans="1:36" x14ac:dyDescent="0.25">
      <c r="A209" s="37" t="s">
        <v>62</v>
      </c>
      <c r="B209" s="37">
        <v>1021</v>
      </c>
      <c r="C209" s="26" t="str">
        <f>IFERROR(INDEX(Clients[Client_Name],MATCH(Table312[[#This Row],[Client_Code]],Clients[Client_Code],0)),"")</f>
        <v>AGRICOLA MOLLENDO</v>
      </c>
      <c r="D209" s="25">
        <v>12</v>
      </c>
      <c r="E209" s="25">
        <v>5</v>
      </c>
      <c r="F209" s="25" t="b">
        <f>IF(E209&gt;(VLOOKUP(D209,Months_Weeks!$A$2:$B$13,2,TRUE)),FALSE)</f>
        <v>0</v>
      </c>
      <c r="G209" s="63">
        <f>IF(Table312[[#This Row],[Facility]]="Buin",1.5%,0.25%)</f>
        <v>1.4999999999999999E-2</v>
      </c>
      <c r="H209" s="38"/>
      <c r="I209" s="38"/>
      <c r="J209" s="27">
        <f t="shared" si="18"/>
        <v>33</v>
      </c>
      <c r="K209" s="28">
        <f t="shared" si="19"/>
        <v>12</v>
      </c>
      <c r="L209" s="27">
        <f>IF(K209=0,0,IF(E209&gt;1,E209-1,VLOOKUP(K209,Months_Weeks!$A$1:$B$13,2,0)))</f>
        <v>4</v>
      </c>
      <c r="M209" s="29"/>
      <c r="N209" s="39"/>
      <c r="O209" s="39"/>
      <c r="P209" s="50">
        <f t="shared" si="20"/>
        <v>0</v>
      </c>
      <c r="Q209" s="28">
        <f t="shared" si="21"/>
        <v>12</v>
      </c>
      <c r="R209" s="28">
        <f>IF(Q209=0,0,IF(E209&gt;1,E209-1,VLOOKUP(Q209,Months_Weeks!$A$1:$B$13,2,0)))</f>
        <v>4</v>
      </c>
      <c r="S209" s="30"/>
      <c r="T209" s="39"/>
      <c r="U209" s="39"/>
      <c r="V209" s="50">
        <f t="shared" si="22"/>
        <v>0</v>
      </c>
      <c r="W209" s="28">
        <f t="shared" si="23"/>
        <v>12</v>
      </c>
      <c r="X209" s="28">
        <f>IF(W209=0,0,IF(E209&gt;1,E209-1,VLOOKUP(W209,Months_Weeks!$A$1:$B$13,2,0)))</f>
        <v>4</v>
      </c>
      <c r="Y209" s="30"/>
      <c r="Z209" s="39"/>
      <c r="AA209" s="31"/>
      <c r="AB209" s="39"/>
      <c r="AC209" s="31"/>
      <c r="AD209" s="40"/>
      <c r="AE209" s="31"/>
      <c r="AF209" s="40"/>
      <c r="AG209" s="31"/>
      <c r="AH209" s="40"/>
      <c r="AI209" s="31"/>
      <c r="AJ209" s="40"/>
    </row>
    <row r="210" spans="1:36" x14ac:dyDescent="0.25">
      <c r="A210" s="37" t="s">
        <v>62</v>
      </c>
      <c r="B210" s="37">
        <v>1002</v>
      </c>
      <c r="C210" s="26" t="str">
        <f>IFERROR(INDEX(Clients[Client_Name],MATCH(Table312[[#This Row],[Client_Code]],Clients[Client_Code],0)),"")</f>
        <v>AGROINDUSTRIAL EL PAICO</v>
      </c>
      <c r="D210" s="25">
        <v>1</v>
      </c>
      <c r="E210" s="25">
        <v>1</v>
      </c>
      <c r="F210" s="25" t="b">
        <f>IF(E210&gt;(VLOOKUP(D210,Months_Weeks!$A$2:$B$13,2,TRUE)),FALSE)</f>
        <v>0</v>
      </c>
      <c r="G210" s="63">
        <f>IF(Table312[[#This Row],[Facility]]="Buin",1.5%,0.25%)</f>
        <v>1.4999999999999999E-2</v>
      </c>
      <c r="H210" s="38">
        <v>2</v>
      </c>
      <c r="I210" s="38"/>
      <c r="J210" s="27">
        <f t="shared" si="18"/>
        <v>2</v>
      </c>
      <c r="K210" s="28">
        <f t="shared" si="19"/>
        <v>0</v>
      </c>
      <c r="L210" s="27">
        <f>IF(K210=0,0,IF(E210&gt;1,E210-1,VLOOKUP(K210,Months_Weeks!$A$1:$B$13,2,0)))</f>
        <v>0</v>
      </c>
      <c r="M210" s="29"/>
      <c r="N210" s="39"/>
      <c r="O210" s="39"/>
      <c r="P210" s="50">
        <f t="shared" si="20"/>
        <v>0</v>
      </c>
      <c r="Q210" s="28">
        <f t="shared" si="21"/>
        <v>0</v>
      </c>
      <c r="R210" s="28">
        <f>IF(Q210=0,0,IF(E210&gt;1,E210-1,VLOOKUP(Q210,Months_Weeks!$A$1:$B$13,2,0)))</f>
        <v>0</v>
      </c>
      <c r="S210" s="30"/>
      <c r="T210" s="39"/>
      <c r="U210" s="39"/>
      <c r="V210" s="50">
        <f t="shared" si="22"/>
        <v>0</v>
      </c>
      <c r="W210" s="28">
        <f t="shared" si="23"/>
        <v>0</v>
      </c>
      <c r="X210" s="28">
        <f>IF(W210=0,0,IF(E210&gt;1,E210-1,VLOOKUP(W210,Months_Weeks!$A$1:$B$13,2,0)))</f>
        <v>0</v>
      </c>
      <c r="Y210" s="30"/>
      <c r="Z210" s="39"/>
      <c r="AA210" s="31"/>
      <c r="AB210" s="39"/>
      <c r="AC210" s="31"/>
      <c r="AD210" s="40"/>
      <c r="AE210" s="31"/>
      <c r="AF210" s="40"/>
      <c r="AG210" s="31"/>
      <c r="AH210" s="40"/>
      <c r="AI210" s="31"/>
      <c r="AJ210" s="40"/>
    </row>
    <row r="211" spans="1:36" x14ac:dyDescent="0.25">
      <c r="A211" s="37" t="s">
        <v>62</v>
      </c>
      <c r="B211" s="37">
        <v>1002</v>
      </c>
      <c r="C211" s="26" t="str">
        <f>IFERROR(INDEX(Clients[Client_Name],MATCH(Table312[[#This Row],[Client_Code]],Clients[Client_Code],0)),"")</f>
        <v>AGROINDUSTRIAL EL PAICO</v>
      </c>
      <c r="D211" s="25">
        <v>1</v>
      </c>
      <c r="E211" s="25">
        <v>2</v>
      </c>
      <c r="F211" s="25" t="b">
        <f>IF(E211&gt;(VLOOKUP(D211,Months_Weeks!$A$2:$B$13,2,TRUE)),FALSE)</f>
        <v>0</v>
      </c>
      <c r="G211" s="63">
        <f>IF(Table312[[#This Row],[Facility]]="Buin",1.5%,0.25%)</f>
        <v>1.4999999999999999E-2</v>
      </c>
      <c r="H211" s="38">
        <v>0</v>
      </c>
      <c r="I211" s="38"/>
      <c r="J211" s="27">
        <f t="shared" si="18"/>
        <v>2</v>
      </c>
      <c r="K211" s="28">
        <f t="shared" si="19"/>
        <v>1</v>
      </c>
      <c r="L211" s="27">
        <f>IF(K211=0,0,IF(E211&gt;1,E211-1,VLOOKUP(K211,Months_Weeks!$A$1:$B$13,2,0)))</f>
        <v>1</v>
      </c>
      <c r="M211" s="29"/>
      <c r="N211" s="39"/>
      <c r="O211" s="39"/>
      <c r="P211" s="50">
        <f t="shared" si="20"/>
        <v>0</v>
      </c>
      <c r="Q211" s="28">
        <f t="shared" si="21"/>
        <v>1</v>
      </c>
      <c r="R211" s="28">
        <f>IF(Q211=0,0,IF(E211&gt;1,E211-1,VLOOKUP(Q211,Months_Weeks!$A$1:$B$13,2,0)))</f>
        <v>1</v>
      </c>
      <c r="S211" s="30"/>
      <c r="T211" s="39"/>
      <c r="U211" s="39"/>
      <c r="V211" s="50">
        <f t="shared" si="22"/>
        <v>0</v>
      </c>
      <c r="W211" s="28">
        <f t="shared" si="23"/>
        <v>1</v>
      </c>
      <c r="X211" s="28">
        <f>IF(W211=0,0,IF(E211&gt;1,E211-1,VLOOKUP(W211,Months_Weeks!$A$1:$B$13,2,0)))</f>
        <v>1</v>
      </c>
      <c r="Y211" s="30"/>
      <c r="Z211" s="39"/>
      <c r="AA211" s="31"/>
      <c r="AB211" s="39"/>
      <c r="AC211" s="31"/>
      <c r="AD211" s="40"/>
      <c r="AE211" s="31"/>
      <c r="AF211" s="40"/>
      <c r="AG211" s="31"/>
      <c r="AH211" s="40"/>
      <c r="AI211" s="31"/>
      <c r="AJ211" s="40"/>
    </row>
    <row r="212" spans="1:36" x14ac:dyDescent="0.25">
      <c r="A212" s="37" t="s">
        <v>62</v>
      </c>
      <c r="B212" s="37">
        <v>1002</v>
      </c>
      <c r="C212" s="26" t="str">
        <f>IFERROR(INDEX(Clients[Client_Name],MATCH(Table312[[#This Row],[Client_Code]],Clients[Client_Code],0)),"")</f>
        <v>AGROINDUSTRIAL EL PAICO</v>
      </c>
      <c r="D212" s="25">
        <v>1</v>
      </c>
      <c r="E212" s="25">
        <v>3</v>
      </c>
      <c r="F212" s="25" t="b">
        <f>IF(E212&gt;(VLOOKUP(D212,Months_Weeks!$A$2:$B$13,2,TRUE)),FALSE)</f>
        <v>0</v>
      </c>
      <c r="G212" s="63">
        <f>IF(Table312[[#This Row],[Facility]]="Buin",1.5%,0.25%)</f>
        <v>1.4999999999999999E-2</v>
      </c>
      <c r="H212" s="38">
        <v>0</v>
      </c>
      <c r="I212" s="38"/>
      <c r="J212" s="27">
        <f t="shared" si="18"/>
        <v>2</v>
      </c>
      <c r="K212" s="28">
        <f t="shared" si="19"/>
        <v>1</v>
      </c>
      <c r="L212" s="27">
        <f>IF(K212=0,0,IF(E212&gt;1,E212-1,VLOOKUP(K212,Months_Weeks!$A$1:$B$13,2,0)))</f>
        <v>2</v>
      </c>
      <c r="M212" s="29"/>
      <c r="N212" s="39"/>
      <c r="O212" s="39"/>
      <c r="P212" s="50">
        <f t="shared" si="20"/>
        <v>0</v>
      </c>
      <c r="Q212" s="28">
        <f t="shared" si="21"/>
        <v>1</v>
      </c>
      <c r="R212" s="28">
        <f>IF(Q212=0,0,IF(E212&gt;1,E212-1,VLOOKUP(Q212,Months_Weeks!$A$1:$B$13,2,0)))</f>
        <v>2</v>
      </c>
      <c r="S212" s="30"/>
      <c r="T212" s="39"/>
      <c r="U212" s="39"/>
      <c r="V212" s="50">
        <f t="shared" si="22"/>
        <v>0</v>
      </c>
      <c r="W212" s="28">
        <f t="shared" si="23"/>
        <v>1</v>
      </c>
      <c r="X212" s="28">
        <f>IF(W212=0,0,IF(E212&gt;1,E212-1,VLOOKUP(W212,Months_Weeks!$A$1:$B$13,2,0)))</f>
        <v>2</v>
      </c>
      <c r="Y212" s="30"/>
      <c r="Z212" s="39"/>
      <c r="AA212" s="31"/>
      <c r="AB212" s="39"/>
      <c r="AC212" s="31"/>
      <c r="AD212" s="40"/>
      <c r="AE212" s="31"/>
      <c r="AF212" s="40"/>
      <c r="AG212" s="31"/>
      <c r="AH212" s="40"/>
      <c r="AI212" s="31"/>
      <c r="AJ212" s="40"/>
    </row>
    <row r="213" spans="1:36" x14ac:dyDescent="0.25">
      <c r="A213" s="37" t="s">
        <v>62</v>
      </c>
      <c r="B213" s="37">
        <v>1002</v>
      </c>
      <c r="C213" s="26" t="str">
        <f>IFERROR(INDEX(Clients[Client_Name],MATCH(Table312[[#This Row],[Client_Code]],Clients[Client_Code],0)),"")</f>
        <v>AGROINDUSTRIAL EL PAICO</v>
      </c>
      <c r="D213" s="25">
        <v>1</v>
      </c>
      <c r="E213" s="25">
        <v>4</v>
      </c>
      <c r="F213" s="25" t="b">
        <f>IF(E213&gt;(VLOOKUP(D213,Months_Weeks!$A$2:$B$13,2,TRUE)),FALSE)</f>
        <v>0</v>
      </c>
      <c r="G213" s="63">
        <f>IF(Table312[[#This Row],[Facility]]="Buin",1.5%,0.25%)</f>
        <v>1.4999999999999999E-2</v>
      </c>
      <c r="H213" s="38">
        <v>0</v>
      </c>
      <c r="I213" s="38"/>
      <c r="J213" s="27">
        <f t="shared" si="18"/>
        <v>2</v>
      </c>
      <c r="K213" s="28">
        <f t="shared" si="19"/>
        <v>1</v>
      </c>
      <c r="L213" s="27">
        <f>IF(K213=0,0,IF(E213&gt;1,E213-1,VLOOKUP(K213,Months_Weeks!$A$1:$B$13,2,0)))</f>
        <v>3</v>
      </c>
      <c r="M213" s="29"/>
      <c r="N213" s="39"/>
      <c r="O213" s="39"/>
      <c r="P213" s="50">
        <f t="shared" si="20"/>
        <v>0</v>
      </c>
      <c r="Q213" s="28">
        <f t="shared" si="21"/>
        <v>1</v>
      </c>
      <c r="R213" s="28">
        <f>IF(Q213=0,0,IF(E213&gt;1,E213-1,VLOOKUP(Q213,Months_Weeks!$A$1:$B$13,2,0)))</f>
        <v>3</v>
      </c>
      <c r="S213" s="30"/>
      <c r="T213" s="39"/>
      <c r="U213" s="39"/>
      <c r="V213" s="50">
        <f t="shared" si="22"/>
        <v>0</v>
      </c>
      <c r="W213" s="28">
        <f t="shared" si="23"/>
        <v>1</v>
      </c>
      <c r="X213" s="28">
        <f>IF(W213=0,0,IF(E213&gt;1,E213-1,VLOOKUP(W213,Months_Weeks!$A$1:$B$13,2,0)))</f>
        <v>3</v>
      </c>
      <c r="Y213" s="30"/>
      <c r="Z213" s="39"/>
      <c r="AA213" s="31"/>
      <c r="AB213" s="39"/>
      <c r="AC213" s="31"/>
      <c r="AD213" s="40"/>
      <c r="AE213" s="31"/>
      <c r="AF213" s="40"/>
      <c r="AG213" s="31"/>
      <c r="AH213" s="40"/>
      <c r="AI213" s="31"/>
      <c r="AJ213" s="40"/>
    </row>
    <row r="214" spans="1:36" x14ac:dyDescent="0.25">
      <c r="A214" s="37" t="s">
        <v>62</v>
      </c>
      <c r="B214" s="37">
        <v>1002</v>
      </c>
      <c r="C214" s="26" t="str">
        <f>IFERROR(INDEX(Clients[Client_Name],MATCH(Table312[[#This Row],[Client_Code]],Clients[Client_Code],0)),"")</f>
        <v>AGROINDUSTRIAL EL PAICO</v>
      </c>
      <c r="D214" s="25">
        <v>2</v>
      </c>
      <c r="E214" s="25">
        <v>1</v>
      </c>
      <c r="F214" s="25" t="b">
        <f>IF(E214&gt;(VLOOKUP(D214,Months_Weeks!$A$2:$B$13,2,TRUE)),FALSE)</f>
        <v>0</v>
      </c>
      <c r="G214" s="63">
        <f>IF(Table312[[#This Row],[Facility]]="Buin",1.5%,0.25%)</f>
        <v>1.4999999999999999E-2</v>
      </c>
      <c r="H214" s="38">
        <v>0</v>
      </c>
      <c r="I214" s="38"/>
      <c r="J214" s="27">
        <f t="shared" si="18"/>
        <v>2</v>
      </c>
      <c r="K214" s="28">
        <f t="shared" si="19"/>
        <v>1</v>
      </c>
      <c r="L214" s="27">
        <f>IF(K214=0,0,IF(E214&gt;1,E214-1,VLOOKUP(K214,Months_Weeks!$A$1:$B$13,2,0)))</f>
        <v>4</v>
      </c>
      <c r="M214" s="29"/>
      <c r="N214" s="39"/>
      <c r="O214" s="39"/>
      <c r="P214" s="50">
        <f t="shared" si="20"/>
        <v>0</v>
      </c>
      <c r="Q214" s="28">
        <f t="shared" si="21"/>
        <v>1</v>
      </c>
      <c r="R214" s="28">
        <f>IF(Q214=0,0,IF(E214&gt;1,E214-1,VLOOKUP(Q214,Months_Weeks!$A$1:$B$13,2,0)))</f>
        <v>4</v>
      </c>
      <c r="S214" s="30"/>
      <c r="T214" s="39"/>
      <c r="U214" s="39"/>
      <c r="V214" s="50">
        <f t="shared" si="22"/>
        <v>0</v>
      </c>
      <c r="W214" s="28">
        <f t="shared" si="23"/>
        <v>1</v>
      </c>
      <c r="X214" s="28">
        <f>IF(W214=0,0,IF(E214&gt;1,E214-1,VLOOKUP(W214,Months_Weeks!$A$1:$B$13,2,0)))</f>
        <v>4</v>
      </c>
      <c r="Y214" s="30"/>
      <c r="Z214" s="39"/>
      <c r="AA214" s="31"/>
      <c r="AB214" s="39"/>
      <c r="AC214" s="31"/>
      <c r="AD214" s="40"/>
      <c r="AE214" s="31"/>
      <c r="AF214" s="40"/>
      <c r="AG214" s="31"/>
      <c r="AH214" s="40"/>
      <c r="AI214" s="31"/>
      <c r="AJ214" s="40"/>
    </row>
    <row r="215" spans="1:36" x14ac:dyDescent="0.25">
      <c r="A215" s="37" t="s">
        <v>62</v>
      </c>
      <c r="B215" s="37">
        <v>1002</v>
      </c>
      <c r="C215" s="26" t="str">
        <f>IFERROR(INDEX(Clients[Client_Name],MATCH(Table312[[#This Row],[Client_Code]],Clients[Client_Code],0)),"")</f>
        <v>AGROINDUSTRIAL EL PAICO</v>
      </c>
      <c r="D215" s="25">
        <v>2</v>
      </c>
      <c r="E215" s="25">
        <v>2</v>
      </c>
      <c r="F215" s="25" t="b">
        <f>IF(E215&gt;(VLOOKUP(D215,Months_Weeks!$A$2:$B$13,2,TRUE)),FALSE)</f>
        <v>0</v>
      </c>
      <c r="G215" s="63">
        <f>IF(Table312[[#This Row],[Facility]]="Buin",1.5%,0.25%)</f>
        <v>1.4999999999999999E-2</v>
      </c>
      <c r="H215" s="38">
        <v>0</v>
      </c>
      <c r="I215" s="38"/>
      <c r="J215" s="27">
        <f t="shared" si="18"/>
        <v>2</v>
      </c>
      <c r="K215" s="28">
        <f t="shared" si="19"/>
        <v>2</v>
      </c>
      <c r="L215" s="27">
        <f>IF(K215=0,0,IF(E215&gt;1,E215-1,VLOOKUP(K215,Months_Weeks!$A$1:$B$13,2,0)))</f>
        <v>1</v>
      </c>
      <c r="M215" s="29"/>
      <c r="N215" s="39"/>
      <c r="O215" s="39"/>
      <c r="P215" s="50">
        <f t="shared" si="20"/>
        <v>0</v>
      </c>
      <c r="Q215" s="28">
        <f t="shared" si="21"/>
        <v>2</v>
      </c>
      <c r="R215" s="28">
        <f>IF(Q215=0,0,IF(E215&gt;1,E215-1,VLOOKUP(Q215,Months_Weeks!$A$1:$B$13,2,0)))</f>
        <v>1</v>
      </c>
      <c r="S215" s="30"/>
      <c r="T215" s="39"/>
      <c r="U215" s="39"/>
      <c r="V215" s="50">
        <f t="shared" si="22"/>
        <v>0</v>
      </c>
      <c r="W215" s="28">
        <f t="shared" si="23"/>
        <v>2</v>
      </c>
      <c r="X215" s="28">
        <f>IF(W215=0,0,IF(E215&gt;1,E215-1,VLOOKUP(W215,Months_Weeks!$A$1:$B$13,2,0)))</f>
        <v>1</v>
      </c>
      <c r="Y215" s="30"/>
      <c r="Z215" s="39"/>
      <c r="AA215" s="31"/>
      <c r="AB215" s="39"/>
      <c r="AC215" s="31"/>
      <c r="AD215" s="40"/>
      <c r="AE215" s="31"/>
      <c r="AF215" s="40"/>
      <c r="AG215" s="31"/>
      <c r="AH215" s="40"/>
      <c r="AI215" s="31"/>
      <c r="AJ215" s="40"/>
    </row>
    <row r="216" spans="1:36" x14ac:dyDescent="0.25">
      <c r="A216" s="37" t="s">
        <v>62</v>
      </c>
      <c r="B216" s="37">
        <v>1002</v>
      </c>
      <c r="C216" s="26" t="str">
        <f>IFERROR(INDEX(Clients[Client_Name],MATCH(Table312[[#This Row],[Client_Code]],Clients[Client_Code],0)),"")</f>
        <v>AGROINDUSTRIAL EL PAICO</v>
      </c>
      <c r="D216" s="25">
        <v>2</v>
      </c>
      <c r="E216" s="25">
        <v>3</v>
      </c>
      <c r="F216" s="25" t="b">
        <f>IF(E216&gt;(VLOOKUP(D216,Months_Weeks!$A$2:$B$13,2,TRUE)),FALSE)</f>
        <v>0</v>
      </c>
      <c r="G216" s="63">
        <f>IF(Table312[[#This Row],[Facility]]="Buin",1.5%,0.25%)</f>
        <v>1.4999999999999999E-2</v>
      </c>
      <c r="H216" s="38">
        <v>0</v>
      </c>
      <c r="I216" s="38"/>
      <c r="J216" s="27">
        <f t="shared" si="18"/>
        <v>2</v>
      </c>
      <c r="K216" s="28">
        <f t="shared" si="19"/>
        <v>2</v>
      </c>
      <c r="L216" s="27">
        <f>IF(K216=0,0,IF(E216&gt;1,E216-1,VLOOKUP(K216,Months_Weeks!$A$1:$B$13,2,0)))</f>
        <v>2</v>
      </c>
      <c r="M216" s="29"/>
      <c r="N216" s="39"/>
      <c r="O216" s="39"/>
      <c r="P216" s="50">
        <f t="shared" si="20"/>
        <v>0</v>
      </c>
      <c r="Q216" s="28">
        <f t="shared" si="21"/>
        <v>2</v>
      </c>
      <c r="R216" s="28">
        <f>IF(Q216=0,0,IF(E216&gt;1,E216-1,VLOOKUP(Q216,Months_Weeks!$A$1:$B$13,2,0)))</f>
        <v>2</v>
      </c>
      <c r="S216" s="30"/>
      <c r="T216" s="39"/>
      <c r="U216" s="39"/>
      <c r="V216" s="50">
        <f t="shared" si="22"/>
        <v>0</v>
      </c>
      <c r="W216" s="28">
        <f t="shared" si="23"/>
        <v>2</v>
      </c>
      <c r="X216" s="28">
        <f>IF(W216=0,0,IF(E216&gt;1,E216-1,VLOOKUP(W216,Months_Weeks!$A$1:$B$13,2,0)))</f>
        <v>2</v>
      </c>
      <c r="Y216" s="30"/>
      <c r="Z216" s="39"/>
      <c r="AA216" s="31"/>
      <c r="AB216" s="39"/>
      <c r="AC216" s="31"/>
      <c r="AD216" s="40"/>
      <c r="AE216" s="31"/>
      <c r="AF216" s="40"/>
      <c r="AG216" s="31"/>
      <c r="AH216" s="40"/>
      <c r="AI216" s="31"/>
      <c r="AJ216" s="40"/>
    </row>
    <row r="217" spans="1:36" x14ac:dyDescent="0.25">
      <c r="A217" s="37" t="s">
        <v>62</v>
      </c>
      <c r="B217" s="37">
        <v>1002</v>
      </c>
      <c r="C217" s="26" t="str">
        <f>IFERROR(INDEX(Clients[Client_Name],MATCH(Table312[[#This Row],[Client_Code]],Clients[Client_Code],0)),"")</f>
        <v>AGROINDUSTRIAL EL PAICO</v>
      </c>
      <c r="D217" s="25">
        <v>2</v>
      </c>
      <c r="E217" s="25">
        <v>4</v>
      </c>
      <c r="F217" s="25" t="b">
        <f>IF(E217&gt;(VLOOKUP(D217,Months_Weeks!$A$2:$B$13,2,TRUE)),FALSE)</f>
        <v>0</v>
      </c>
      <c r="G217" s="63">
        <f>IF(Table312[[#This Row],[Facility]]="Buin",1.5%,0.25%)</f>
        <v>1.4999999999999999E-2</v>
      </c>
      <c r="H217" s="38">
        <v>0</v>
      </c>
      <c r="I217" s="38"/>
      <c r="J217" s="27">
        <f t="shared" si="18"/>
        <v>2</v>
      </c>
      <c r="K217" s="28">
        <f t="shared" si="19"/>
        <v>2</v>
      </c>
      <c r="L217" s="27">
        <f>IF(K217=0,0,IF(E217&gt;1,E217-1,VLOOKUP(K217,Months_Weeks!$A$1:$B$13,2,0)))</f>
        <v>3</v>
      </c>
      <c r="M217" s="29"/>
      <c r="N217" s="39"/>
      <c r="O217" s="39"/>
      <c r="P217" s="50">
        <f t="shared" si="20"/>
        <v>0</v>
      </c>
      <c r="Q217" s="28">
        <f t="shared" si="21"/>
        <v>2</v>
      </c>
      <c r="R217" s="28">
        <f>IF(Q217=0,0,IF(E217&gt;1,E217-1,VLOOKUP(Q217,Months_Weeks!$A$1:$B$13,2,0)))</f>
        <v>3</v>
      </c>
      <c r="S217" s="30"/>
      <c r="T217" s="39"/>
      <c r="U217" s="39"/>
      <c r="V217" s="50">
        <f t="shared" si="22"/>
        <v>0</v>
      </c>
      <c r="W217" s="28">
        <f t="shared" si="23"/>
        <v>2</v>
      </c>
      <c r="X217" s="28">
        <f>IF(W217=0,0,IF(E217&gt;1,E217-1,VLOOKUP(W217,Months_Weeks!$A$1:$B$13,2,0)))</f>
        <v>3</v>
      </c>
      <c r="Y217" s="30"/>
      <c r="Z217" s="39"/>
      <c r="AA217" s="31"/>
      <c r="AB217" s="39"/>
      <c r="AC217" s="31"/>
      <c r="AD217" s="40"/>
      <c r="AE217" s="31"/>
      <c r="AF217" s="40"/>
      <c r="AG217" s="31"/>
      <c r="AH217" s="40"/>
      <c r="AI217" s="31"/>
      <c r="AJ217" s="40"/>
    </row>
    <row r="218" spans="1:36" x14ac:dyDescent="0.25">
      <c r="A218" s="37" t="s">
        <v>62</v>
      </c>
      <c r="B218" s="37">
        <v>1002</v>
      </c>
      <c r="C218" s="26" t="str">
        <f>IFERROR(INDEX(Clients[Client_Name],MATCH(Table312[[#This Row],[Client_Code]],Clients[Client_Code],0)),"")</f>
        <v>AGROINDUSTRIAL EL PAICO</v>
      </c>
      <c r="D218" s="25">
        <v>3</v>
      </c>
      <c r="E218" s="25">
        <v>1</v>
      </c>
      <c r="F218" s="25" t="b">
        <f>IF(E218&gt;(VLOOKUP(D218,Months_Weeks!$A$2:$B$13,2,TRUE)),FALSE)</f>
        <v>0</v>
      </c>
      <c r="G218" s="63">
        <f>IF(Table312[[#This Row],[Facility]]="Buin",1.5%,0.25%)</f>
        <v>1.4999999999999999E-2</v>
      </c>
      <c r="H218" s="38"/>
      <c r="I218" s="38"/>
      <c r="J218" s="27">
        <f t="shared" si="18"/>
        <v>2</v>
      </c>
      <c r="K218" s="28">
        <f t="shared" si="19"/>
        <v>2</v>
      </c>
      <c r="L218" s="27">
        <f>IF(K218=0,0,IF(E218&gt;1,E218-1,VLOOKUP(K218,Months_Weeks!$A$1:$B$13,2,0)))</f>
        <v>4</v>
      </c>
      <c r="M218" s="29"/>
      <c r="N218" s="39"/>
      <c r="O218" s="39"/>
      <c r="P218" s="50">
        <f t="shared" si="20"/>
        <v>0</v>
      </c>
      <c r="Q218" s="28">
        <f t="shared" si="21"/>
        <v>2</v>
      </c>
      <c r="R218" s="28">
        <f>IF(Q218=0,0,IF(E218&gt;1,E218-1,VLOOKUP(Q218,Months_Weeks!$A$1:$B$13,2,0)))</f>
        <v>4</v>
      </c>
      <c r="S218" s="30"/>
      <c r="T218" s="39"/>
      <c r="U218" s="39"/>
      <c r="V218" s="50">
        <f t="shared" si="22"/>
        <v>0</v>
      </c>
      <c r="W218" s="28">
        <f t="shared" si="23"/>
        <v>2</v>
      </c>
      <c r="X218" s="28">
        <f>IF(W218=0,0,IF(E218&gt;1,E218-1,VLOOKUP(W218,Months_Weeks!$A$1:$B$13,2,0)))</f>
        <v>4</v>
      </c>
      <c r="Y218" s="30"/>
      <c r="Z218" s="39"/>
      <c r="AA218" s="31"/>
      <c r="AB218" s="39"/>
      <c r="AC218" s="31"/>
      <c r="AD218" s="40"/>
      <c r="AE218" s="31"/>
      <c r="AF218" s="40"/>
      <c r="AG218" s="31"/>
      <c r="AH218" s="40"/>
      <c r="AI218" s="31"/>
      <c r="AJ218" s="40"/>
    </row>
    <row r="219" spans="1:36" x14ac:dyDescent="0.25">
      <c r="A219" s="37" t="s">
        <v>62</v>
      </c>
      <c r="B219" s="37">
        <v>1002</v>
      </c>
      <c r="C219" s="26" t="str">
        <f>IFERROR(INDEX(Clients[Client_Name],MATCH(Table312[[#This Row],[Client_Code]],Clients[Client_Code],0)),"")</f>
        <v>AGROINDUSTRIAL EL PAICO</v>
      </c>
      <c r="D219" s="25">
        <v>3</v>
      </c>
      <c r="E219" s="25">
        <v>2</v>
      </c>
      <c r="F219" s="25" t="b">
        <f>IF(E219&gt;(VLOOKUP(D219,Months_Weeks!$A$2:$B$13,2,TRUE)),FALSE)</f>
        <v>0</v>
      </c>
      <c r="G219" s="63">
        <f>IF(Table312[[#This Row],[Facility]]="Buin",1.5%,0.25%)</f>
        <v>1.4999999999999999E-2</v>
      </c>
      <c r="H219" s="38"/>
      <c r="I219" s="38"/>
      <c r="J219" s="27">
        <f t="shared" si="18"/>
        <v>2</v>
      </c>
      <c r="K219" s="28">
        <f t="shared" si="19"/>
        <v>3</v>
      </c>
      <c r="L219" s="27">
        <f>IF(K219=0,0,IF(E219&gt;1,E219-1,VLOOKUP(K219,Months_Weeks!$A$1:$B$13,2,0)))</f>
        <v>1</v>
      </c>
      <c r="M219" s="29"/>
      <c r="N219" s="39"/>
      <c r="O219" s="39"/>
      <c r="P219" s="50">
        <f t="shared" si="20"/>
        <v>0</v>
      </c>
      <c r="Q219" s="28">
        <f t="shared" si="21"/>
        <v>3</v>
      </c>
      <c r="R219" s="28">
        <f>IF(Q219=0,0,IF(E219&gt;1,E219-1,VLOOKUP(Q219,Months_Weeks!$A$1:$B$13,2,0)))</f>
        <v>1</v>
      </c>
      <c r="S219" s="30"/>
      <c r="T219" s="39"/>
      <c r="U219" s="39"/>
      <c r="V219" s="50">
        <f t="shared" si="22"/>
        <v>0</v>
      </c>
      <c r="W219" s="28">
        <f t="shared" si="23"/>
        <v>3</v>
      </c>
      <c r="X219" s="28">
        <f>IF(W219=0,0,IF(E219&gt;1,E219-1,VLOOKUP(W219,Months_Weeks!$A$1:$B$13,2,0)))</f>
        <v>1</v>
      </c>
      <c r="Y219" s="30"/>
      <c r="Z219" s="39"/>
      <c r="AA219" s="31"/>
      <c r="AB219" s="39"/>
      <c r="AC219" s="31"/>
      <c r="AD219" s="40"/>
      <c r="AE219" s="31"/>
      <c r="AF219" s="40"/>
      <c r="AG219" s="31"/>
      <c r="AH219" s="40"/>
      <c r="AI219" s="31"/>
      <c r="AJ219" s="40"/>
    </row>
    <row r="220" spans="1:36" x14ac:dyDescent="0.25">
      <c r="A220" s="37" t="s">
        <v>62</v>
      </c>
      <c r="B220" s="37">
        <v>1002</v>
      </c>
      <c r="C220" s="26" t="str">
        <f>IFERROR(INDEX(Clients[Client_Name],MATCH(Table312[[#This Row],[Client_Code]],Clients[Client_Code],0)),"")</f>
        <v>AGROINDUSTRIAL EL PAICO</v>
      </c>
      <c r="D220" s="25">
        <v>3</v>
      </c>
      <c r="E220" s="25">
        <v>3</v>
      </c>
      <c r="F220" s="25" t="b">
        <f>IF(E220&gt;(VLOOKUP(D220,Months_Weeks!$A$2:$B$13,2,TRUE)),FALSE)</f>
        <v>0</v>
      </c>
      <c r="G220" s="63">
        <f>IF(Table312[[#This Row],[Facility]]="Buin",1.5%,0.25%)</f>
        <v>1.4999999999999999E-2</v>
      </c>
      <c r="H220" s="38"/>
      <c r="I220" s="38"/>
      <c r="J220" s="27">
        <f t="shared" si="18"/>
        <v>2</v>
      </c>
      <c r="K220" s="28">
        <f t="shared" si="19"/>
        <v>3</v>
      </c>
      <c r="L220" s="27">
        <f>IF(K220=0,0,IF(E220&gt;1,E220-1,VLOOKUP(K220,Months_Weeks!$A$1:$B$13,2,0)))</f>
        <v>2</v>
      </c>
      <c r="M220" s="29"/>
      <c r="N220" s="39"/>
      <c r="O220" s="39"/>
      <c r="P220" s="50">
        <f t="shared" si="20"/>
        <v>0</v>
      </c>
      <c r="Q220" s="28">
        <f t="shared" si="21"/>
        <v>3</v>
      </c>
      <c r="R220" s="28">
        <f>IF(Q220=0,0,IF(E220&gt;1,E220-1,VLOOKUP(Q220,Months_Weeks!$A$1:$B$13,2,0)))</f>
        <v>2</v>
      </c>
      <c r="S220" s="30"/>
      <c r="T220" s="39"/>
      <c r="U220" s="39"/>
      <c r="V220" s="50">
        <f t="shared" si="22"/>
        <v>0</v>
      </c>
      <c r="W220" s="28">
        <f t="shared" si="23"/>
        <v>3</v>
      </c>
      <c r="X220" s="28">
        <f>IF(W220=0,0,IF(E220&gt;1,E220-1,VLOOKUP(W220,Months_Weeks!$A$1:$B$13,2,0)))</f>
        <v>2</v>
      </c>
      <c r="Y220" s="30"/>
      <c r="Z220" s="39"/>
      <c r="AA220" s="31"/>
      <c r="AB220" s="39"/>
      <c r="AC220" s="31"/>
      <c r="AD220" s="40"/>
      <c r="AE220" s="31"/>
      <c r="AF220" s="40"/>
      <c r="AG220" s="31"/>
      <c r="AH220" s="40"/>
      <c r="AI220" s="31"/>
      <c r="AJ220" s="40"/>
    </row>
    <row r="221" spans="1:36" x14ac:dyDescent="0.25">
      <c r="A221" s="37" t="s">
        <v>62</v>
      </c>
      <c r="B221" s="37">
        <v>1002</v>
      </c>
      <c r="C221" s="26" t="str">
        <f>IFERROR(INDEX(Clients[Client_Name],MATCH(Table312[[#This Row],[Client_Code]],Clients[Client_Code],0)),"")</f>
        <v>AGROINDUSTRIAL EL PAICO</v>
      </c>
      <c r="D221" s="25">
        <v>3</v>
      </c>
      <c r="E221" s="25">
        <v>4</v>
      </c>
      <c r="F221" s="25" t="b">
        <f>IF(E221&gt;(VLOOKUP(D221,Months_Weeks!$A$2:$B$13,2,TRUE)),FALSE)</f>
        <v>0</v>
      </c>
      <c r="G221" s="63">
        <f>IF(Table312[[#This Row],[Facility]]="Buin",1.5%,0.25%)</f>
        <v>1.4999999999999999E-2</v>
      </c>
      <c r="H221" s="38"/>
      <c r="I221" s="38"/>
      <c r="J221" s="27">
        <f t="shared" si="18"/>
        <v>2</v>
      </c>
      <c r="K221" s="28">
        <f t="shared" si="19"/>
        <v>3</v>
      </c>
      <c r="L221" s="27">
        <f>IF(K221=0,0,IF(E221&gt;1,E221-1,VLOOKUP(K221,Months_Weeks!$A$1:$B$13,2,0)))</f>
        <v>3</v>
      </c>
      <c r="M221" s="29"/>
      <c r="N221" s="39"/>
      <c r="O221" s="39"/>
      <c r="P221" s="50">
        <f t="shared" si="20"/>
        <v>0</v>
      </c>
      <c r="Q221" s="28">
        <f t="shared" si="21"/>
        <v>3</v>
      </c>
      <c r="R221" s="28">
        <f>IF(Q221=0,0,IF(E221&gt;1,E221-1,VLOOKUP(Q221,Months_Weeks!$A$1:$B$13,2,0)))</f>
        <v>3</v>
      </c>
      <c r="S221" s="30"/>
      <c r="T221" s="39"/>
      <c r="U221" s="39"/>
      <c r="V221" s="50">
        <f t="shared" si="22"/>
        <v>0</v>
      </c>
      <c r="W221" s="28">
        <f t="shared" si="23"/>
        <v>3</v>
      </c>
      <c r="X221" s="28">
        <f>IF(W221=0,0,IF(E221&gt;1,E221-1,VLOOKUP(W221,Months_Weeks!$A$1:$B$13,2,0)))</f>
        <v>3</v>
      </c>
      <c r="Y221" s="30"/>
      <c r="Z221" s="39"/>
      <c r="AA221" s="31"/>
      <c r="AB221" s="39"/>
      <c r="AC221" s="31"/>
      <c r="AD221" s="40"/>
      <c r="AE221" s="31"/>
      <c r="AF221" s="40"/>
      <c r="AG221" s="31"/>
      <c r="AH221" s="40"/>
      <c r="AI221" s="31"/>
      <c r="AJ221" s="40"/>
    </row>
    <row r="222" spans="1:36" x14ac:dyDescent="0.25">
      <c r="A222" s="37" t="s">
        <v>62</v>
      </c>
      <c r="B222" s="37">
        <v>1002</v>
      </c>
      <c r="C222" s="26" t="str">
        <f>IFERROR(INDEX(Clients[Client_Name],MATCH(Table312[[#This Row],[Client_Code]],Clients[Client_Code],0)),"")</f>
        <v>AGROINDUSTRIAL EL PAICO</v>
      </c>
      <c r="D222" s="25">
        <v>3</v>
      </c>
      <c r="E222" s="25">
        <v>5</v>
      </c>
      <c r="F222" s="25" t="b">
        <f>IF(E222&gt;(VLOOKUP(D222,Months_Weeks!$A$2:$B$13,2,TRUE)),FALSE)</f>
        <v>0</v>
      </c>
      <c r="G222" s="63">
        <f>IF(Table312[[#This Row],[Facility]]="Buin",1.5%,0.25%)</f>
        <v>1.4999999999999999E-2</v>
      </c>
      <c r="H222" s="38"/>
      <c r="I222" s="38"/>
      <c r="J222" s="27">
        <f t="shared" si="18"/>
        <v>2</v>
      </c>
      <c r="K222" s="28">
        <f t="shared" si="19"/>
        <v>3</v>
      </c>
      <c r="L222" s="27">
        <f>IF(K222=0,0,IF(E222&gt;1,E222-1,VLOOKUP(K222,Months_Weeks!$A$1:$B$13,2,0)))</f>
        <v>4</v>
      </c>
      <c r="M222" s="29"/>
      <c r="N222" s="39"/>
      <c r="O222" s="39"/>
      <c r="P222" s="50">
        <f t="shared" si="20"/>
        <v>0</v>
      </c>
      <c r="Q222" s="28">
        <f t="shared" si="21"/>
        <v>3</v>
      </c>
      <c r="R222" s="28">
        <f>IF(Q222=0,0,IF(E222&gt;1,E222-1,VLOOKUP(Q222,Months_Weeks!$A$1:$B$13,2,0)))</f>
        <v>4</v>
      </c>
      <c r="S222" s="30"/>
      <c r="T222" s="39"/>
      <c r="U222" s="39"/>
      <c r="V222" s="50">
        <f t="shared" si="22"/>
        <v>0</v>
      </c>
      <c r="W222" s="28">
        <f t="shared" si="23"/>
        <v>3</v>
      </c>
      <c r="X222" s="28">
        <f>IF(W222=0,0,IF(E222&gt;1,E222-1,VLOOKUP(W222,Months_Weeks!$A$1:$B$13,2,0)))</f>
        <v>4</v>
      </c>
      <c r="Y222" s="30"/>
      <c r="Z222" s="39"/>
      <c r="AA222" s="31"/>
      <c r="AB222" s="39"/>
      <c r="AC222" s="31"/>
      <c r="AD222" s="40"/>
      <c r="AE222" s="31"/>
      <c r="AF222" s="40"/>
      <c r="AG222" s="31"/>
      <c r="AH222" s="40"/>
      <c r="AI222" s="31"/>
      <c r="AJ222" s="40"/>
    </row>
    <row r="223" spans="1:36" x14ac:dyDescent="0.25">
      <c r="A223" s="37" t="s">
        <v>62</v>
      </c>
      <c r="B223" s="37">
        <v>1002</v>
      </c>
      <c r="C223" s="26" t="str">
        <f>IFERROR(INDEX(Clients[Client_Name],MATCH(Table312[[#This Row],[Client_Code]],Clients[Client_Code],0)),"")</f>
        <v>AGROINDUSTRIAL EL PAICO</v>
      </c>
      <c r="D223" s="25">
        <v>4</v>
      </c>
      <c r="E223" s="25">
        <v>1</v>
      </c>
      <c r="F223" s="25" t="b">
        <f>IF(E223&gt;(VLOOKUP(D223,Months_Weeks!$A$2:$B$13,2,TRUE)),FALSE)</f>
        <v>0</v>
      </c>
      <c r="G223" s="63">
        <f>IF(Table312[[#This Row],[Facility]]="Buin",1.5%,0.25%)</f>
        <v>1.4999999999999999E-2</v>
      </c>
      <c r="H223" s="38"/>
      <c r="I223" s="38"/>
      <c r="J223" s="27">
        <f t="shared" si="18"/>
        <v>2</v>
      </c>
      <c r="K223" s="28">
        <f t="shared" si="19"/>
        <v>3</v>
      </c>
      <c r="L223" s="27">
        <f>IF(K223=0,0,IF(E223&gt;1,E223-1,VLOOKUP(K223,Months_Weeks!$A$1:$B$13,2,0)))</f>
        <v>5</v>
      </c>
      <c r="M223" s="29"/>
      <c r="N223" s="39"/>
      <c r="O223" s="39"/>
      <c r="P223" s="50">
        <f t="shared" si="20"/>
        <v>0</v>
      </c>
      <c r="Q223" s="28">
        <f t="shared" si="21"/>
        <v>3</v>
      </c>
      <c r="R223" s="28">
        <f>IF(Q223=0,0,IF(E223&gt;1,E223-1,VLOOKUP(Q223,Months_Weeks!$A$1:$B$13,2,0)))</f>
        <v>5</v>
      </c>
      <c r="S223" s="30"/>
      <c r="T223" s="39"/>
      <c r="U223" s="39"/>
      <c r="V223" s="50">
        <f t="shared" si="22"/>
        <v>0</v>
      </c>
      <c r="W223" s="28">
        <f t="shared" si="23"/>
        <v>3</v>
      </c>
      <c r="X223" s="28">
        <f>IF(W223=0,0,IF(E223&gt;1,E223-1,VLOOKUP(W223,Months_Weeks!$A$1:$B$13,2,0)))</f>
        <v>5</v>
      </c>
      <c r="Y223" s="30"/>
      <c r="Z223" s="39"/>
      <c r="AA223" s="31"/>
      <c r="AB223" s="39"/>
      <c r="AC223" s="31"/>
      <c r="AD223" s="40"/>
      <c r="AE223" s="31"/>
      <c r="AF223" s="40"/>
      <c r="AG223" s="31"/>
      <c r="AH223" s="40"/>
      <c r="AI223" s="31"/>
      <c r="AJ223" s="40"/>
    </row>
    <row r="224" spans="1:36" x14ac:dyDescent="0.25">
      <c r="A224" s="37" t="s">
        <v>62</v>
      </c>
      <c r="B224" s="37">
        <v>1002</v>
      </c>
      <c r="C224" s="26" t="str">
        <f>IFERROR(INDEX(Clients[Client_Name],MATCH(Table312[[#This Row],[Client_Code]],Clients[Client_Code],0)),"")</f>
        <v>AGROINDUSTRIAL EL PAICO</v>
      </c>
      <c r="D224" s="25">
        <v>4</v>
      </c>
      <c r="E224" s="25">
        <v>2</v>
      </c>
      <c r="F224" s="25" t="b">
        <f>IF(E224&gt;(VLOOKUP(D224,Months_Weeks!$A$2:$B$13,2,TRUE)),FALSE)</f>
        <v>0</v>
      </c>
      <c r="G224" s="63">
        <f>IF(Table312[[#This Row],[Facility]]="Buin",1.5%,0.25%)</f>
        <v>1.4999999999999999E-2</v>
      </c>
      <c r="H224" s="38"/>
      <c r="I224" s="38"/>
      <c r="J224" s="27">
        <f t="shared" si="18"/>
        <v>2</v>
      </c>
      <c r="K224" s="28">
        <f t="shared" si="19"/>
        <v>4</v>
      </c>
      <c r="L224" s="27">
        <f>IF(K224=0,0,IF(E224&gt;1,E224-1,VLOOKUP(K224,Months_Weeks!$A$1:$B$13,2,0)))</f>
        <v>1</v>
      </c>
      <c r="M224" s="29"/>
      <c r="N224" s="39"/>
      <c r="O224" s="39"/>
      <c r="P224" s="50">
        <f t="shared" si="20"/>
        <v>0</v>
      </c>
      <c r="Q224" s="28">
        <f t="shared" si="21"/>
        <v>4</v>
      </c>
      <c r="R224" s="28">
        <f>IF(Q224=0,0,IF(E224&gt;1,E224-1,VLOOKUP(Q224,Months_Weeks!$A$1:$B$13,2,0)))</f>
        <v>1</v>
      </c>
      <c r="S224" s="30"/>
      <c r="T224" s="39"/>
      <c r="U224" s="39"/>
      <c r="V224" s="50">
        <f t="shared" si="22"/>
        <v>0</v>
      </c>
      <c r="W224" s="28">
        <f t="shared" si="23"/>
        <v>4</v>
      </c>
      <c r="X224" s="28">
        <f>IF(W224=0,0,IF(E224&gt;1,E224-1,VLOOKUP(W224,Months_Weeks!$A$1:$B$13,2,0)))</f>
        <v>1</v>
      </c>
      <c r="Y224" s="30"/>
      <c r="Z224" s="39"/>
      <c r="AA224" s="31"/>
      <c r="AB224" s="39"/>
      <c r="AC224" s="31"/>
      <c r="AD224" s="40"/>
      <c r="AE224" s="31"/>
      <c r="AF224" s="40"/>
      <c r="AG224" s="31"/>
      <c r="AH224" s="40"/>
      <c r="AI224" s="31"/>
      <c r="AJ224" s="40"/>
    </row>
    <row r="225" spans="1:36" x14ac:dyDescent="0.25">
      <c r="A225" s="37" t="s">
        <v>62</v>
      </c>
      <c r="B225" s="37">
        <v>1002</v>
      </c>
      <c r="C225" s="26" t="str">
        <f>IFERROR(INDEX(Clients[Client_Name],MATCH(Table312[[#This Row],[Client_Code]],Clients[Client_Code],0)),"")</f>
        <v>AGROINDUSTRIAL EL PAICO</v>
      </c>
      <c r="D225" s="25">
        <v>4</v>
      </c>
      <c r="E225" s="25">
        <v>3</v>
      </c>
      <c r="F225" s="25" t="b">
        <f>IF(E225&gt;(VLOOKUP(D225,Months_Weeks!$A$2:$B$13,2,TRUE)),FALSE)</f>
        <v>0</v>
      </c>
      <c r="G225" s="63">
        <f>IF(Table312[[#This Row],[Facility]]="Buin",1.5%,0.25%)</f>
        <v>1.4999999999999999E-2</v>
      </c>
      <c r="H225" s="38"/>
      <c r="I225" s="38"/>
      <c r="J225" s="27">
        <f t="shared" si="18"/>
        <v>2</v>
      </c>
      <c r="K225" s="28">
        <f t="shared" si="19"/>
        <v>4</v>
      </c>
      <c r="L225" s="27">
        <f>IF(K225=0,0,IF(E225&gt;1,E225-1,VLOOKUP(K225,Months_Weeks!$A$1:$B$13,2,0)))</f>
        <v>2</v>
      </c>
      <c r="M225" s="29"/>
      <c r="N225" s="39"/>
      <c r="O225" s="39"/>
      <c r="P225" s="50">
        <f t="shared" si="20"/>
        <v>0</v>
      </c>
      <c r="Q225" s="28">
        <f t="shared" si="21"/>
        <v>4</v>
      </c>
      <c r="R225" s="28">
        <f>IF(Q225=0,0,IF(E225&gt;1,E225-1,VLOOKUP(Q225,Months_Weeks!$A$1:$B$13,2,0)))</f>
        <v>2</v>
      </c>
      <c r="S225" s="30"/>
      <c r="T225" s="39"/>
      <c r="U225" s="39"/>
      <c r="V225" s="50">
        <f t="shared" si="22"/>
        <v>0</v>
      </c>
      <c r="W225" s="28">
        <f t="shared" si="23"/>
        <v>4</v>
      </c>
      <c r="X225" s="28">
        <f>IF(W225=0,0,IF(E225&gt;1,E225-1,VLOOKUP(W225,Months_Weeks!$A$1:$B$13,2,0)))</f>
        <v>2</v>
      </c>
      <c r="Y225" s="30"/>
      <c r="Z225" s="39"/>
      <c r="AA225" s="31"/>
      <c r="AB225" s="39"/>
      <c r="AC225" s="31"/>
      <c r="AD225" s="40"/>
      <c r="AE225" s="31"/>
      <c r="AF225" s="40"/>
      <c r="AG225" s="31"/>
      <c r="AH225" s="40"/>
      <c r="AI225" s="31"/>
      <c r="AJ225" s="40"/>
    </row>
    <row r="226" spans="1:36" x14ac:dyDescent="0.25">
      <c r="A226" s="37" t="s">
        <v>62</v>
      </c>
      <c r="B226" s="37">
        <v>1002</v>
      </c>
      <c r="C226" s="26" t="str">
        <f>IFERROR(INDEX(Clients[Client_Name],MATCH(Table312[[#This Row],[Client_Code]],Clients[Client_Code],0)),"")</f>
        <v>AGROINDUSTRIAL EL PAICO</v>
      </c>
      <c r="D226" s="25">
        <v>4</v>
      </c>
      <c r="E226" s="25">
        <v>4</v>
      </c>
      <c r="F226" s="25" t="b">
        <f>IF(E226&gt;(VLOOKUP(D226,Months_Weeks!$A$2:$B$13,2,TRUE)),FALSE)</f>
        <v>0</v>
      </c>
      <c r="G226" s="63">
        <f>IF(Table312[[#This Row],[Facility]]="Buin",1.5%,0.25%)</f>
        <v>1.4999999999999999E-2</v>
      </c>
      <c r="H226" s="38"/>
      <c r="I226" s="38"/>
      <c r="J226" s="27">
        <f t="shared" si="18"/>
        <v>2</v>
      </c>
      <c r="K226" s="28">
        <f t="shared" si="19"/>
        <v>4</v>
      </c>
      <c r="L226" s="27">
        <f>IF(K226=0,0,IF(E226&gt;1,E226-1,VLOOKUP(K226,Months_Weeks!$A$1:$B$13,2,0)))</f>
        <v>3</v>
      </c>
      <c r="M226" s="29"/>
      <c r="N226" s="39"/>
      <c r="O226" s="39"/>
      <c r="P226" s="50">
        <f t="shared" si="20"/>
        <v>0</v>
      </c>
      <c r="Q226" s="28">
        <f t="shared" si="21"/>
        <v>4</v>
      </c>
      <c r="R226" s="28">
        <f>IF(Q226=0,0,IF(E226&gt;1,E226-1,VLOOKUP(Q226,Months_Weeks!$A$1:$B$13,2,0)))</f>
        <v>3</v>
      </c>
      <c r="S226" s="30"/>
      <c r="T226" s="39"/>
      <c r="U226" s="39"/>
      <c r="V226" s="50">
        <f t="shared" si="22"/>
        <v>0</v>
      </c>
      <c r="W226" s="28">
        <f t="shared" si="23"/>
        <v>4</v>
      </c>
      <c r="X226" s="28">
        <f>IF(W226=0,0,IF(E226&gt;1,E226-1,VLOOKUP(W226,Months_Weeks!$A$1:$B$13,2,0)))</f>
        <v>3</v>
      </c>
      <c r="Y226" s="30"/>
      <c r="Z226" s="39"/>
      <c r="AA226" s="31"/>
      <c r="AB226" s="39"/>
      <c r="AC226" s="31"/>
      <c r="AD226" s="40"/>
      <c r="AE226" s="31"/>
      <c r="AF226" s="40"/>
      <c r="AG226" s="31"/>
      <c r="AH226" s="40"/>
      <c r="AI226" s="31"/>
      <c r="AJ226" s="40"/>
    </row>
    <row r="227" spans="1:36" x14ac:dyDescent="0.25">
      <c r="A227" s="37" t="s">
        <v>62</v>
      </c>
      <c r="B227" s="37">
        <v>1002</v>
      </c>
      <c r="C227" s="26" t="str">
        <f>IFERROR(INDEX(Clients[Client_Name],MATCH(Table312[[#This Row],[Client_Code]],Clients[Client_Code],0)),"")</f>
        <v>AGROINDUSTRIAL EL PAICO</v>
      </c>
      <c r="D227" s="25">
        <v>5</v>
      </c>
      <c r="E227" s="25">
        <v>1</v>
      </c>
      <c r="F227" s="25" t="b">
        <f>IF(E227&gt;(VLOOKUP(D227,Months_Weeks!$A$2:$B$13,2,TRUE)),FALSE)</f>
        <v>0</v>
      </c>
      <c r="G227" s="63">
        <f>IF(Table312[[#This Row],[Facility]]="Buin",1.5%,0.25%)</f>
        <v>1.4999999999999999E-2</v>
      </c>
      <c r="H227" s="38"/>
      <c r="I227" s="38"/>
      <c r="J227" s="27">
        <f t="shared" si="18"/>
        <v>2</v>
      </c>
      <c r="K227" s="28">
        <f t="shared" si="19"/>
        <v>4</v>
      </c>
      <c r="L227" s="27">
        <f>IF(K227=0,0,IF(E227&gt;1,E227-1,VLOOKUP(K227,Months_Weeks!$A$1:$B$13,2,0)))</f>
        <v>4</v>
      </c>
      <c r="M227" s="29"/>
      <c r="N227" s="39"/>
      <c r="O227" s="39"/>
      <c r="P227" s="50">
        <f t="shared" si="20"/>
        <v>0</v>
      </c>
      <c r="Q227" s="28">
        <f t="shared" si="21"/>
        <v>4</v>
      </c>
      <c r="R227" s="28">
        <f>IF(Q227=0,0,IF(E227&gt;1,E227-1,VLOOKUP(Q227,Months_Weeks!$A$1:$B$13,2,0)))</f>
        <v>4</v>
      </c>
      <c r="S227" s="30"/>
      <c r="T227" s="39"/>
      <c r="U227" s="39"/>
      <c r="V227" s="50">
        <f t="shared" si="22"/>
        <v>0</v>
      </c>
      <c r="W227" s="28">
        <f t="shared" si="23"/>
        <v>4</v>
      </c>
      <c r="X227" s="28">
        <f>IF(W227=0,0,IF(E227&gt;1,E227-1,VLOOKUP(W227,Months_Weeks!$A$1:$B$13,2,0)))</f>
        <v>4</v>
      </c>
      <c r="Y227" s="30"/>
      <c r="Z227" s="39"/>
      <c r="AA227" s="31"/>
      <c r="AB227" s="39"/>
      <c r="AC227" s="31"/>
      <c r="AD227" s="40"/>
      <c r="AE227" s="31"/>
      <c r="AF227" s="40"/>
      <c r="AG227" s="31"/>
      <c r="AH227" s="40"/>
      <c r="AI227" s="31"/>
      <c r="AJ227" s="40"/>
    </row>
    <row r="228" spans="1:36" x14ac:dyDescent="0.25">
      <c r="A228" s="37" t="s">
        <v>62</v>
      </c>
      <c r="B228" s="37">
        <v>1002</v>
      </c>
      <c r="C228" s="26" t="str">
        <f>IFERROR(INDEX(Clients[Client_Name],MATCH(Table312[[#This Row],[Client_Code]],Clients[Client_Code],0)),"")</f>
        <v>AGROINDUSTRIAL EL PAICO</v>
      </c>
      <c r="D228" s="25">
        <v>5</v>
      </c>
      <c r="E228" s="25">
        <v>2</v>
      </c>
      <c r="F228" s="25" t="b">
        <f>IF(E228&gt;(VLOOKUP(D228,Months_Weeks!$A$2:$B$13,2,TRUE)),FALSE)</f>
        <v>0</v>
      </c>
      <c r="G228" s="63">
        <f>IF(Table312[[#This Row],[Facility]]="Buin",1.5%,0.25%)</f>
        <v>1.4999999999999999E-2</v>
      </c>
      <c r="H228" s="38"/>
      <c r="I228" s="38"/>
      <c r="J228" s="27">
        <f t="shared" si="18"/>
        <v>2</v>
      </c>
      <c r="K228" s="28">
        <f t="shared" si="19"/>
        <v>5</v>
      </c>
      <c r="L228" s="27">
        <f>IF(K228=0,0,IF(E228&gt;1,E228-1,VLOOKUP(K228,Months_Weeks!$A$1:$B$13,2,0)))</f>
        <v>1</v>
      </c>
      <c r="M228" s="29"/>
      <c r="N228" s="39"/>
      <c r="O228" s="39"/>
      <c r="P228" s="50">
        <f t="shared" si="20"/>
        <v>0</v>
      </c>
      <c r="Q228" s="28">
        <f t="shared" si="21"/>
        <v>5</v>
      </c>
      <c r="R228" s="28">
        <f>IF(Q228=0,0,IF(E228&gt;1,E228-1,VLOOKUP(Q228,Months_Weeks!$A$1:$B$13,2,0)))</f>
        <v>1</v>
      </c>
      <c r="S228" s="30"/>
      <c r="T228" s="39"/>
      <c r="U228" s="39"/>
      <c r="V228" s="50">
        <f t="shared" si="22"/>
        <v>0</v>
      </c>
      <c r="W228" s="28">
        <f t="shared" si="23"/>
        <v>5</v>
      </c>
      <c r="X228" s="28">
        <f>IF(W228=0,0,IF(E228&gt;1,E228-1,VLOOKUP(W228,Months_Weeks!$A$1:$B$13,2,0)))</f>
        <v>1</v>
      </c>
      <c r="Y228" s="30"/>
      <c r="Z228" s="39"/>
      <c r="AA228" s="31"/>
      <c r="AB228" s="39"/>
      <c r="AC228" s="31"/>
      <c r="AD228" s="40"/>
      <c r="AE228" s="31"/>
      <c r="AF228" s="40"/>
      <c r="AG228" s="31"/>
      <c r="AH228" s="40"/>
      <c r="AI228" s="31"/>
      <c r="AJ228" s="40"/>
    </row>
    <row r="229" spans="1:36" x14ac:dyDescent="0.25">
      <c r="A229" s="37" t="s">
        <v>62</v>
      </c>
      <c r="B229" s="37">
        <v>1002</v>
      </c>
      <c r="C229" s="26" t="str">
        <f>IFERROR(INDEX(Clients[Client_Name],MATCH(Table312[[#This Row],[Client_Code]],Clients[Client_Code],0)),"")</f>
        <v>AGROINDUSTRIAL EL PAICO</v>
      </c>
      <c r="D229" s="25">
        <v>5</v>
      </c>
      <c r="E229" s="25">
        <v>3</v>
      </c>
      <c r="F229" s="25" t="b">
        <f>IF(E229&gt;(VLOOKUP(D229,Months_Weeks!$A$2:$B$13,2,TRUE)),FALSE)</f>
        <v>0</v>
      </c>
      <c r="G229" s="63">
        <f>IF(Table312[[#This Row],[Facility]]="Buin",1.5%,0.25%)</f>
        <v>1.4999999999999999E-2</v>
      </c>
      <c r="H229" s="38"/>
      <c r="I229" s="38"/>
      <c r="J229" s="27">
        <f t="shared" si="18"/>
        <v>2</v>
      </c>
      <c r="K229" s="28">
        <f t="shared" si="19"/>
        <v>5</v>
      </c>
      <c r="L229" s="27">
        <f>IF(K229=0,0,IF(E229&gt;1,E229-1,VLOOKUP(K229,Months_Weeks!$A$1:$B$13,2,0)))</f>
        <v>2</v>
      </c>
      <c r="M229" s="29"/>
      <c r="N229" s="39"/>
      <c r="O229" s="39"/>
      <c r="P229" s="50">
        <f t="shared" si="20"/>
        <v>0</v>
      </c>
      <c r="Q229" s="28">
        <f t="shared" si="21"/>
        <v>5</v>
      </c>
      <c r="R229" s="28">
        <f>IF(Q229=0,0,IF(E229&gt;1,E229-1,VLOOKUP(Q229,Months_Weeks!$A$1:$B$13,2,0)))</f>
        <v>2</v>
      </c>
      <c r="S229" s="30"/>
      <c r="T229" s="39"/>
      <c r="U229" s="39"/>
      <c r="V229" s="50">
        <f t="shared" si="22"/>
        <v>0</v>
      </c>
      <c r="W229" s="28">
        <f t="shared" si="23"/>
        <v>5</v>
      </c>
      <c r="X229" s="28">
        <f>IF(W229=0,0,IF(E229&gt;1,E229-1,VLOOKUP(W229,Months_Weeks!$A$1:$B$13,2,0)))</f>
        <v>2</v>
      </c>
      <c r="Y229" s="30"/>
      <c r="Z229" s="39"/>
      <c r="AA229" s="31"/>
      <c r="AB229" s="39"/>
      <c r="AC229" s="31"/>
      <c r="AD229" s="40"/>
      <c r="AE229" s="31"/>
      <c r="AF229" s="40"/>
      <c r="AG229" s="31"/>
      <c r="AH229" s="40"/>
      <c r="AI229" s="31"/>
      <c r="AJ229" s="40"/>
    </row>
    <row r="230" spans="1:36" x14ac:dyDescent="0.25">
      <c r="A230" s="37" t="s">
        <v>62</v>
      </c>
      <c r="B230" s="37">
        <v>1002</v>
      </c>
      <c r="C230" s="26" t="str">
        <f>IFERROR(INDEX(Clients[Client_Name],MATCH(Table312[[#This Row],[Client_Code]],Clients[Client_Code],0)),"")</f>
        <v>AGROINDUSTRIAL EL PAICO</v>
      </c>
      <c r="D230" s="25">
        <v>5</v>
      </c>
      <c r="E230" s="25">
        <v>4</v>
      </c>
      <c r="F230" s="25" t="b">
        <f>IF(E230&gt;(VLOOKUP(D230,Months_Weeks!$A$2:$B$13,2,TRUE)),FALSE)</f>
        <v>0</v>
      </c>
      <c r="G230" s="63">
        <f>IF(Table312[[#This Row],[Facility]]="Buin",1.5%,0.25%)</f>
        <v>1.4999999999999999E-2</v>
      </c>
      <c r="H230" s="38"/>
      <c r="I230" s="38"/>
      <c r="J230" s="27">
        <f t="shared" si="18"/>
        <v>2</v>
      </c>
      <c r="K230" s="28">
        <f t="shared" si="19"/>
        <v>5</v>
      </c>
      <c r="L230" s="27">
        <f>IF(K230=0,0,IF(E230&gt;1,E230-1,VLOOKUP(K230,Months_Weeks!$A$1:$B$13,2,0)))</f>
        <v>3</v>
      </c>
      <c r="M230" s="29"/>
      <c r="N230" s="39"/>
      <c r="O230" s="39"/>
      <c r="P230" s="50">
        <f t="shared" si="20"/>
        <v>0</v>
      </c>
      <c r="Q230" s="28">
        <f t="shared" si="21"/>
        <v>5</v>
      </c>
      <c r="R230" s="28">
        <f>IF(Q230=0,0,IF(E230&gt;1,E230-1,VLOOKUP(Q230,Months_Weeks!$A$1:$B$13,2,0)))</f>
        <v>3</v>
      </c>
      <c r="S230" s="30"/>
      <c r="T230" s="39"/>
      <c r="U230" s="39"/>
      <c r="V230" s="50">
        <f t="shared" si="22"/>
        <v>0</v>
      </c>
      <c r="W230" s="28">
        <f t="shared" si="23"/>
        <v>5</v>
      </c>
      <c r="X230" s="28">
        <f>IF(W230=0,0,IF(E230&gt;1,E230-1,VLOOKUP(W230,Months_Weeks!$A$1:$B$13,2,0)))</f>
        <v>3</v>
      </c>
      <c r="Y230" s="30"/>
      <c r="Z230" s="39"/>
      <c r="AA230" s="31"/>
      <c r="AB230" s="39"/>
      <c r="AC230" s="31"/>
      <c r="AD230" s="40"/>
      <c r="AE230" s="31"/>
      <c r="AF230" s="40"/>
      <c r="AG230" s="31"/>
      <c r="AH230" s="40"/>
      <c r="AI230" s="31"/>
      <c r="AJ230" s="40"/>
    </row>
    <row r="231" spans="1:36" x14ac:dyDescent="0.25">
      <c r="A231" s="37" t="s">
        <v>62</v>
      </c>
      <c r="B231" s="37">
        <v>1002</v>
      </c>
      <c r="C231" s="26" t="str">
        <f>IFERROR(INDEX(Clients[Client_Name],MATCH(Table312[[#This Row],[Client_Code]],Clients[Client_Code],0)),"")</f>
        <v>AGROINDUSTRIAL EL PAICO</v>
      </c>
      <c r="D231" s="25">
        <v>6</v>
      </c>
      <c r="E231" s="25">
        <v>1</v>
      </c>
      <c r="F231" s="25" t="b">
        <f>IF(E231&gt;(VLOOKUP(D231,Months_Weeks!$A$2:$B$13,2,TRUE)),FALSE)</f>
        <v>0</v>
      </c>
      <c r="G231" s="63">
        <f>IF(Table312[[#This Row],[Facility]]="Buin",1.5%,0.25%)</f>
        <v>1.4999999999999999E-2</v>
      </c>
      <c r="H231" s="38"/>
      <c r="I231" s="38"/>
      <c r="J231" s="27">
        <f t="shared" si="18"/>
        <v>2</v>
      </c>
      <c r="K231" s="28">
        <f t="shared" si="19"/>
        <v>5</v>
      </c>
      <c r="L231" s="27">
        <f>IF(K231=0,0,IF(E231&gt;1,E231-1,VLOOKUP(K231,Months_Weeks!$A$1:$B$13,2,0)))</f>
        <v>4</v>
      </c>
      <c r="M231" s="29"/>
      <c r="N231" s="39"/>
      <c r="O231" s="39"/>
      <c r="P231" s="50">
        <f t="shared" si="20"/>
        <v>0</v>
      </c>
      <c r="Q231" s="28">
        <f t="shared" si="21"/>
        <v>5</v>
      </c>
      <c r="R231" s="28">
        <f>IF(Q231=0,0,IF(E231&gt;1,E231-1,VLOOKUP(Q231,Months_Weeks!$A$1:$B$13,2,0)))</f>
        <v>4</v>
      </c>
      <c r="S231" s="30"/>
      <c r="T231" s="39"/>
      <c r="U231" s="39"/>
      <c r="V231" s="50">
        <f t="shared" si="22"/>
        <v>0</v>
      </c>
      <c r="W231" s="28">
        <f t="shared" si="23"/>
        <v>5</v>
      </c>
      <c r="X231" s="28">
        <f>IF(W231=0,0,IF(E231&gt;1,E231-1,VLOOKUP(W231,Months_Weeks!$A$1:$B$13,2,0)))</f>
        <v>4</v>
      </c>
      <c r="Y231" s="30"/>
      <c r="Z231" s="39"/>
      <c r="AA231" s="31"/>
      <c r="AB231" s="39"/>
      <c r="AC231" s="31"/>
      <c r="AD231" s="40"/>
      <c r="AE231" s="31"/>
      <c r="AF231" s="40"/>
      <c r="AG231" s="31"/>
      <c r="AH231" s="40"/>
      <c r="AI231" s="31"/>
      <c r="AJ231" s="40"/>
    </row>
    <row r="232" spans="1:36" x14ac:dyDescent="0.25">
      <c r="A232" s="37" t="s">
        <v>62</v>
      </c>
      <c r="B232" s="37">
        <v>1002</v>
      </c>
      <c r="C232" s="26" t="str">
        <f>IFERROR(INDEX(Clients[Client_Name],MATCH(Table312[[#This Row],[Client_Code]],Clients[Client_Code],0)),"")</f>
        <v>AGROINDUSTRIAL EL PAICO</v>
      </c>
      <c r="D232" s="25">
        <v>6</v>
      </c>
      <c r="E232" s="25">
        <v>2</v>
      </c>
      <c r="F232" s="25" t="b">
        <f>IF(E232&gt;(VLOOKUP(D232,Months_Weeks!$A$2:$B$13,2,TRUE)),FALSE)</f>
        <v>0</v>
      </c>
      <c r="G232" s="63">
        <f>IF(Table312[[#This Row],[Facility]]="Buin",1.5%,0.25%)</f>
        <v>1.4999999999999999E-2</v>
      </c>
      <c r="H232" s="38"/>
      <c r="I232" s="38"/>
      <c r="J232" s="27">
        <f t="shared" si="18"/>
        <v>2</v>
      </c>
      <c r="K232" s="28">
        <f t="shared" si="19"/>
        <v>6</v>
      </c>
      <c r="L232" s="27">
        <f>IF(K232=0,0,IF(E232&gt;1,E232-1,VLOOKUP(K232,Months_Weeks!$A$1:$B$13,2,0)))</f>
        <v>1</v>
      </c>
      <c r="M232" s="29"/>
      <c r="N232" s="39"/>
      <c r="O232" s="39"/>
      <c r="P232" s="50">
        <f t="shared" si="20"/>
        <v>0</v>
      </c>
      <c r="Q232" s="28">
        <f t="shared" si="21"/>
        <v>6</v>
      </c>
      <c r="R232" s="28">
        <f>IF(Q232=0,0,IF(E232&gt;1,E232-1,VLOOKUP(Q232,Months_Weeks!$A$1:$B$13,2,0)))</f>
        <v>1</v>
      </c>
      <c r="S232" s="30"/>
      <c r="T232" s="39"/>
      <c r="U232" s="39"/>
      <c r="V232" s="50">
        <f t="shared" si="22"/>
        <v>0</v>
      </c>
      <c r="W232" s="28">
        <f t="shared" si="23"/>
        <v>6</v>
      </c>
      <c r="X232" s="28">
        <f>IF(W232=0,0,IF(E232&gt;1,E232-1,VLOOKUP(W232,Months_Weeks!$A$1:$B$13,2,0)))</f>
        <v>1</v>
      </c>
      <c r="Y232" s="30"/>
      <c r="Z232" s="39"/>
      <c r="AA232" s="31"/>
      <c r="AB232" s="39"/>
      <c r="AC232" s="31"/>
      <c r="AD232" s="40"/>
      <c r="AE232" s="31"/>
      <c r="AF232" s="40"/>
      <c r="AG232" s="31"/>
      <c r="AH232" s="40"/>
      <c r="AI232" s="31"/>
      <c r="AJ232" s="40"/>
    </row>
    <row r="233" spans="1:36" x14ac:dyDescent="0.25">
      <c r="A233" s="37" t="s">
        <v>62</v>
      </c>
      <c r="B233" s="37">
        <v>1002</v>
      </c>
      <c r="C233" s="26" t="str">
        <f>IFERROR(INDEX(Clients[Client_Name],MATCH(Table312[[#This Row],[Client_Code]],Clients[Client_Code],0)),"")</f>
        <v>AGROINDUSTRIAL EL PAICO</v>
      </c>
      <c r="D233" s="25">
        <v>6</v>
      </c>
      <c r="E233" s="25">
        <v>3</v>
      </c>
      <c r="F233" s="25" t="b">
        <f>IF(E233&gt;(VLOOKUP(D233,Months_Weeks!$A$2:$B$13,2,TRUE)),FALSE)</f>
        <v>0</v>
      </c>
      <c r="G233" s="63">
        <f>IF(Table312[[#This Row],[Facility]]="Buin",1.5%,0.25%)</f>
        <v>1.4999999999999999E-2</v>
      </c>
      <c r="H233" s="38"/>
      <c r="I233" s="38"/>
      <c r="J233" s="27">
        <f t="shared" si="18"/>
        <v>2</v>
      </c>
      <c r="K233" s="28">
        <f t="shared" si="19"/>
        <v>6</v>
      </c>
      <c r="L233" s="27">
        <f>IF(K233=0,0,IF(E233&gt;1,E233-1,VLOOKUP(K233,Months_Weeks!$A$1:$B$13,2,0)))</f>
        <v>2</v>
      </c>
      <c r="M233" s="29"/>
      <c r="N233" s="39"/>
      <c r="O233" s="39"/>
      <c r="P233" s="50">
        <f t="shared" si="20"/>
        <v>0</v>
      </c>
      <c r="Q233" s="28">
        <f t="shared" si="21"/>
        <v>6</v>
      </c>
      <c r="R233" s="28">
        <f>IF(Q233=0,0,IF(E233&gt;1,E233-1,VLOOKUP(Q233,Months_Weeks!$A$1:$B$13,2,0)))</f>
        <v>2</v>
      </c>
      <c r="S233" s="30"/>
      <c r="T233" s="39"/>
      <c r="U233" s="39"/>
      <c r="V233" s="50">
        <f t="shared" si="22"/>
        <v>0</v>
      </c>
      <c r="W233" s="28">
        <f t="shared" si="23"/>
        <v>6</v>
      </c>
      <c r="X233" s="28">
        <f>IF(W233=0,0,IF(E233&gt;1,E233-1,VLOOKUP(W233,Months_Weeks!$A$1:$B$13,2,0)))</f>
        <v>2</v>
      </c>
      <c r="Y233" s="30"/>
      <c r="Z233" s="39"/>
      <c r="AA233" s="31"/>
      <c r="AB233" s="39"/>
      <c r="AC233" s="31"/>
      <c r="AD233" s="40"/>
      <c r="AE233" s="31"/>
      <c r="AF233" s="40"/>
      <c r="AG233" s="31"/>
      <c r="AH233" s="40"/>
      <c r="AI233" s="31"/>
      <c r="AJ233" s="40"/>
    </row>
    <row r="234" spans="1:36" x14ac:dyDescent="0.25">
      <c r="A234" s="37" t="s">
        <v>62</v>
      </c>
      <c r="B234" s="37">
        <v>1002</v>
      </c>
      <c r="C234" s="26" t="str">
        <f>IFERROR(INDEX(Clients[Client_Name],MATCH(Table312[[#This Row],[Client_Code]],Clients[Client_Code],0)),"")</f>
        <v>AGROINDUSTRIAL EL PAICO</v>
      </c>
      <c r="D234" s="25">
        <v>6</v>
      </c>
      <c r="E234" s="25">
        <v>4</v>
      </c>
      <c r="F234" s="25" t="b">
        <f>IF(E234&gt;(VLOOKUP(D234,Months_Weeks!$A$2:$B$13,2,TRUE)),FALSE)</f>
        <v>0</v>
      </c>
      <c r="G234" s="63">
        <f>IF(Table312[[#This Row],[Facility]]="Buin",1.5%,0.25%)</f>
        <v>1.4999999999999999E-2</v>
      </c>
      <c r="H234" s="38"/>
      <c r="I234" s="38"/>
      <c r="J234" s="27">
        <f t="shared" si="18"/>
        <v>2</v>
      </c>
      <c r="K234" s="28">
        <f t="shared" si="19"/>
        <v>6</v>
      </c>
      <c r="L234" s="27">
        <f>IF(K234=0,0,IF(E234&gt;1,E234-1,VLOOKUP(K234,Months_Weeks!$A$1:$B$13,2,0)))</f>
        <v>3</v>
      </c>
      <c r="M234" s="29"/>
      <c r="N234" s="39"/>
      <c r="O234" s="39"/>
      <c r="P234" s="50">
        <f t="shared" si="20"/>
        <v>0</v>
      </c>
      <c r="Q234" s="28">
        <f t="shared" si="21"/>
        <v>6</v>
      </c>
      <c r="R234" s="28">
        <f>IF(Q234=0,0,IF(E234&gt;1,E234-1,VLOOKUP(Q234,Months_Weeks!$A$1:$B$13,2,0)))</f>
        <v>3</v>
      </c>
      <c r="S234" s="30"/>
      <c r="T234" s="39"/>
      <c r="U234" s="39"/>
      <c r="V234" s="50">
        <f t="shared" si="22"/>
        <v>0</v>
      </c>
      <c r="W234" s="28">
        <f t="shared" si="23"/>
        <v>6</v>
      </c>
      <c r="X234" s="28">
        <f>IF(W234=0,0,IF(E234&gt;1,E234-1,VLOOKUP(W234,Months_Weeks!$A$1:$B$13,2,0)))</f>
        <v>3</v>
      </c>
      <c r="Y234" s="30"/>
      <c r="Z234" s="39"/>
      <c r="AA234" s="31"/>
      <c r="AB234" s="39"/>
      <c r="AC234" s="31"/>
      <c r="AD234" s="40"/>
      <c r="AE234" s="31"/>
      <c r="AF234" s="40"/>
      <c r="AG234" s="31"/>
      <c r="AH234" s="40"/>
      <c r="AI234" s="31"/>
      <c r="AJ234" s="40"/>
    </row>
    <row r="235" spans="1:36" x14ac:dyDescent="0.25">
      <c r="A235" s="37" t="s">
        <v>62</v>
      </c>
      <c r="B235" s="37">
        <v>1002</v>
      </c>
      <c r="C235" s="26" t="str">
        <f>IFERROR(INDEX(Clients[Client_Name],MATCH(Table312[[#This Row],[Client_Code]],Clients[Client_Code],0)),"")</f>
        <v>AGROINDUSTRIAL EL PAICO</v>
      </c>
      <c r="D235" s="25">
        <v>6</v>
      </c>
      <c r="E235" s="25">
        <v>5</v>
      </c>
      <c r="F235" s="25" t="b">
        <f>IF(E235&gt;(VLOOKUP(D235,Months_Weeks!$A$2:$B$13,2,TRUE)),FALSE)</f>
        <v>0</v>
      </c>
      <c r="G235" s="63">
        <f>IF(Table312[[#This Row],[Facility]]="Buin",1.5%,0.25%)</f>
        <v>1.4999999999999999E-2</v>
      </c>
      <c r="H235" s="38"/>
      <c r="I235" s="38"/>
      <c r="J235" s="27">
        <f t="shared" si="18"/>
        <v>2</v>
      </c>
      <c r="K235" s="28">
        <f t="shared" si="19"/>
        <v>6</v>
      </c>
      <c r="L235" s="27">
        <f>IF(K235=0,0,IF(E235&gt;1,E235-1,VLOOKUP(K235,Months_Weeks!$A$1:$B$13,2,0)))</f>
        <v>4</v>
      </c>
      <c r="M235" s="29"/>
      <c r="N235" s="39"/>
      <c r="O235" s="39"/>
      <c r="P235" s="50">
        <f t="shared" si="20"/>
        <v>0</v>
      </c>
      <c r="Q235" s="28">
        <f t="shared" si="21"/>
        <v>6</v>
      </c>
      <c r="R235" s="28">
        <f>IF(Q235=0,0,IF(E235&gt;1,E235-1,VLOOKUP(Q235,Months_Weeks!$A$1:$B$13,2,0)))</f>
        <v>4</v>
      </c>
      <c r="S235" s="30"/>
      <c r="T235" s="39"/>
      <c r="U235" s="39"/>
      <c r="V235" s="50">
        <f t="shared" si="22"/>
        <v>0</v>
      </c>
      <c r="W235" s="28">
        <f t="shared" si="23"/>
        <v>6</v>
      </c>
      <c r="X235" s="28">
        <f>IF(W235=0,0,IF(E235&gt;1,E235-1,VLOOKUP(W235,Months_Weeks!$A$1:$B$13,2,0)))</f>
        <v>4</v>
      </c>
      <c r="Y235" s="30"/>
      <c r="Z235" s="39"/>
      <c r="AA235" s="31"/>
      <c r="AB235" s="39"/>
      <c r="AC235" s="31"/>
      <c r="AD235" s="40"/>
      <c r="AE235" s="31"/>
      <c r="AF235" s="40"/>
      <c r="AG235" s="31"/>
      <c r="AH235" s="40"/>
      <c r="AI235" s="31"/>
      <c r="AJ235" s="40"/>
    </row>
    <row r="236" spans="1:36" x14ac:dyDescent="0.25">
      <c r="A236" s="37" t="s">
        <v>62</v>
      </c>
      <c r="B236" s="37">
        <v>1002</v>
      </c>
      <c r="C236" s="26" t="str">
        <f>IFERROR(INDEX(Clients[Client_Name],MATCH(Table312[[#This Row],[Client_Code]],Clients[Client_Code],0)),"")</f>
        <v>AGROINDUSTRIAL EL PAICO</v>
      </c>
      <c r="D236" s="25">
        <v>7</v>
      </c>
      <c r="E236" s="25">
        <v>1</v>
      </c>
      <c r="F236" s="25" t="b">
        <f>IF(E236&gt;(VLOOKUP(D236,Months_Weeks!$A$2:$B$13,2,TRUE)),FALSE)</f>
        <v>0</v>
      </c>
      <c r="G236" s="63">
        <f>IF(Table312[[#This Row],[Facility]]="Buin",1.5%,0.25%)</f>
        <v>1.4999999999999999E-2</v>
      </c>
      <c r="H236" s="38"/>
      <c r="I236" s="38"/>
      <c r="J236" s="27">
        <f t="shared" si="18"/>
        <v>2</v>
      </c>
      <c r="K236" s="28">
        <f t="shared" si="19"/>
        <v>6</v>
      </c>
      <c r="L236" s="27">
        <f>IF(K236=0,0,IF(E236&gt;1,E236-1,VLOOKUP(K236,Months_Weeks!$A$1:$B$13,2,0)))</f>
        <v>5</v>
      </c>
      <c r="M236" s="29"/>
      <c r="N236" s="39"/>
      <c r="O236" s="39"/>
      <c r="P236" s="50">
        <f t="shared" si="20"/>
        <v>0</v>
      </c>
      <c r="Q236" s="28">
        <f t="shared" si="21"/>
        <v>6</v>
      </c>
      <c r="R236" s="28">
        <f>IF(Q236=0,0,IF(E236&gt;1,E236-1,VLOOKUP(Q236,Months_Weeks!$A$1:$B$13,2,0)))</f>
        <v>5</v>
      </c>
      <c r="S236" s="30"/>
      <c r="T236" s="39"/>
      <c r="U236" s="39"/>
      <c r="V236" s="50">
        <f t="shared" si="22"/>
        <v>0</v>
      </c>
      <c r="W236" s="28">
        <f t="shared" si="23"/>
        <v>6</v>
      </c>
      <c r="X236" s="28">
        <f>IF(W236=0,0,IF(E236&gt;1,E236-1,VLOOKUP(W236,Months_Weeks!$A$1:$B$13,2,0)))</f>
        <v>5</v>
      </c>
      <c r="Y236" s="30"/>
      <c r="Z236" s="39"/>
      <c r="AA236" s="31"/>
      <c r="AB236" s="39"/>
      <c r="AC236" s="31"/>
      <c r="AD236" s="40"/>
      <c r="AE236" s="31"/>
      <c r="AF236" s="40"/>
      <c r="AG236" s="31"/>
      <c r="AH236" s="40"/>
      <c r="AI236" s="31"/>
      <c r="AJ236" s="40"/>
    </row>
    <row r="237" spans="1:36" x14ac:dyDescent="0.25">
      <c r="A237" s="37" t="s">
        <v>62</v>
      </c>
      <c r="B237" s="37">
        <v>1002</v>
      </c>
      <c r="C237" s="26" t="str">
        <f>IFERROR(INDEX(Clients[Client_Name],MATCH(Table312[[#This Row],[Client_Code]],Clients[Client_Code],0)),"")</f>
        <v>AGROINDUSTRIAL EL PAICO</v>
      </c>
      <c r="D237" s="25">
        <v>7</v>
      </c>
      <c r="E237" s="25">
        <v>2</v>
      </c>
      <c r="F237" s="25" t="b">
        <f>IF(E237&gt;(VLOOKUP(D237,Months_Weeks!$A$2:$B$13,2,TRUE)),FALSE)</f>
        <v>0</v>
      </c>
      <c r="G237" s="63">
        <f>IF(Table312[[#This Row],[Facility]]="Buin",1.5%,0.25%)</f>
        <v>1.4999999999999999E-2</v>
      </c>
      <c r="H237" s="38"/>
      <c r="I237" s="38"/>
      <c r="J237" s="27">
        <f t="shared" si="18"/>
        <v>2</v>
      </c>
      <c r="K237" s="28">
        <f t="shared" si="19"/>
        <v>7</v>
      </c>
      <c r="L237" s="27">
        <f>IF(K237=0,0,IF(E237&gt;1,E237-1,VLOOKUP(K237,Months_Weeks!$A$1:$B$13,2,0)))</f>
        <v>1</v>
      </c>
      <c r="M237" s="29"/>
      <c r="N237" s="39"/>
      <c r="O237" s="39"/>
      <c r="P237" s="50">
        <f t="shared" si="20"/>
        <v>0</v>
      </c>
      <c r="Q237" s="28">
        <f t="shared" si="21"/>
        <v>7</v>
      </c>
      <c r="R237" s="28">
        <f>IF(Q237=0,0,IF(E237&gt;1,E237-1,VLOOKUP(Q237,Months_Weeks!$A$1:$B$13,2,0)))</f>
        <v>1</v>
      </c>
      <c r="S237" s="30"/>
      <c r="T237" s="39"/>
      <c r="U237" s="39"/>
      <c r="V237" s="50">
        <f t="shared" si="22"/>
        <v>0</v>
      </c>
      <c r="W237" s="28">
        <f t="shared" si="23"/>
        <v>7</v>
      </c>
      <c r="X237" s="28">
        <f>IF(W237=0,0,IF(E237&gt;1,E237-1,VLOOKUP(W237,Months_Weeks!$A$1:$B$13,2,0)))</f>
        <v>1</v>
      </c>
      <c r="Y237" s="30"/>
      <c r="Z237" s="39"/>
      <c r="AA237" s="31"/>
      <c r="AB237" s="39"/>
      <c r="AC237" s="31"/>
      <c r="AD237" s="40"/>
      <c r="AE237" s="31"/>
      <c r="AF237" s="40"/>
      <c r="AG237" s="31"/>
      <c r="AH237" s="40"/>
      <c r="AI237" s="31"/>
      <c r="AJ237" s="40"/>
    </row>
    <row r="238" spans="1:36" x14ac:dyDescent="0.25">
      <c r="A238" s="37" t="s">
        <v>62</v>
      </c>
      <c r="B238" s="37">
        <v>1002</v>
      </c>
      <c r="C238" s="26" t="str">
        <f>IFERROR(INDEX(Clients[Client_Name],MATCH(Table312[[#This Row],[Client_Code]],Clients[Client_Code],0)),"")</f>
        <v>AGROINDUSTRIAL EL PAICO</v>
      </c>
      <c r="D238" s="25">
        <v>7</v>
      </c>
      <c r="E238" s="25">
        <v>3</v>
      </c>
      <c r="F238" s="25" t="b">
        <f>IF(E238&gt;(VLOOKUP(D238,Months_Weeks!$A$2:$B$13,2,TRUE)),FALSE)</f>
        <v>0</v>
      </c>
      <c r="G238" s="63">
        <f>IF(Table312[[#This Row],[Facility]]="Buin",1.5%,0.25%)</f>
        <v>1.4999999999999999E-2</v>
      </c>
      <c r="H238" s="38"/>
      <c r="I238" s="38"/>
      <c r="J238" s="27">
        <f t="shared" si="18"/>
        <v>2</v>
      </c>
      <c r="K238" s="28">
        <f t="shared" si="19"/>
        <v>7</v>
      </c>
      <c r="L238" s="27">
        <f>IF(K238=0,0,IF(E238&gt;1,E238-1,VLOOKUP(K238,Months_Weeks!$A$1:$B$13,2,0)))</f>
        <v>2</v>
      </c>
      <c r="M238" s="29"/>
      <c r="N238" s="39"/>
      <c r="O238" s="39"/>
      <c r="P238" s="50">
        <f t="shared" si="20"/>
        <v>0</v>
      </c>
      <c r="Q238" s="28">
        <f t="shared" si="21"/>
        <v>7</v>
      </c>
      <c r="R238" s="28">
        <f>IF(Q238=0,0,IF(E238&gt;1,E238-1,VLOOKUP(Q238,Months_Weeks!$A$1:$B$13,2,0)))</f>
        <v>2</v>
      </c>
      <c r="S238" s="30"/>
      <c r="T238" s="39"/>
      <c r="U238" s="39"/>
      <c r="V238" s="50">
        <f t="shared" si="22"/>
        <v>0</v>
      </c>
      <c r="W238" s="28">
        <f t="shared" si="23"/>
        <v>7</v>
      </c>
      <c r="X238" s="28">
        <f>IF(W238=0,0,IF(E238&gt;1,E238-1,VLOOKUP(W238,Months_Weeks!$A$1:$B$13,2,0)))</f>
        <v>2</v>
      </c>
      <c r="Y238" s="30"/>
      <c r="Z238" s="39"/>
      <c r="AA238" s="31"/>
      <c r="AB238" s="39"/>
      <c r="AC238" s="31"/>
      <c r="AD238" s="40"/>
      <c r="AE238" s="31"/>
      <c r="AF238" s="40"/>
      <c r="AG238" s="31"/>
      <c r="AH238" s="40"/>
      <c r="AI238" s="31"/>
      <c r="AJ238" s="40"/>
    </row>
    <row r="239" spans="1:36" x14ac:dyDescent="0.25">
      <c r="A239" s="37" t="s">
        <v>62</v>
      </c>
      <c r="B239" s="37">
        <v>1002</v>
      </c>
      <c r="C239" s="26" t="str">
        <f>IFERROR(INDEX(Clients[Client_Name],MATCH(Table312[[#This Row],[Client_Code]],Clients[Client_Code],0)),"")</f>
        <v>AGROINDUSTRIAL EL PAICO</v>
      </c>
      <c r="D239" s="25">
        <v>7</v>
      </c>
      <c r="E239" s="25">
        <v>4</v>
      </c>
      <c r="F239" s="25" t="b">
        <f>IF(E239&gt;(VLOOKUP(D239,Months_Weeks!$A$2:$B$13,2,TRUE)),FALSE)</f>
        <v>0</v>
      </c>
      <c r="G239" s="63">
        <f>IF(Table312[[#This Row],[Facility]]="Buin",1.5%,0.25%)</f>
        <v>1.4999999999999999E-2</v>
      </c>
      <c r="H239" s="38"/>
      <c r="I239" s="38"/>
      <c r="J239" s="27">
        <f t="shared" si="18"/>
        <v>2</v>
      </c>
      <c r="K239" s="28">
        <f t="shared" si="19"/>
        <v>7</v>
      </c>
      <c r="L239" s="27">
        <f>IF(K239=0,0,IF(E239&gt;1,E239-1,VLOOKUP(K239,Months_Weeks!$A$1:$B$13,2,0)))</f>
        <v>3</v>
      </c>
      <c r="M239" s="29"/>
      <c r="N239" s="39"/>
      <c r="O239" s="39"/>
      <c r="P239" s="50">
        <f t="shared" si="20"/>
        <v>0</v>
      </c>
      <c r="Q239" s="28">
        <f t="shared" si="21"/>
        <v>7</v>
      </c>
      <c r="R239" s="28">
        <f>IF(Q239=0,0,IF(E239&gt;1,E239-1,VLOOKUP(Q239,Months_Weeks!$A$1:$B$13,2,0)))</f>
        <v>3</v>
      </c>
      <c r="S239" s="30"/>
      <c r="T239" s="39"/>
      <c r="U239" s="39"/>
      <c r="V239" s="50">
        <f t="shared" si="22"/>
        <v>0</v>
      </c>
      <c r="W239" s="28">
        <f t="shared" si="23"/>
        <v>7</v>
      </c>
      <c r="X239" s="28">
        <f>IF(W239=0,0,IF(E239&gt;1,E239-1,VLOOKUP(W239,Months_Weeks!$A$1:$B$13,2,0)))</f>
        <v>3</v>
      </c>
      <c r="Y239" s="30"/>
      <c r="Z239" s="39"/>
      <c r="AA239" s="31"/>
      <c r="AB239" s="39"/>
      <c r="AC239" s="31"/>
      <c r="AD239" s="40"/>
      <c r="AE239" s="31"/>
      <c r="AF239" s="40"/>
      <c r="AG239" s="31"/>
      <c r="AH239" s="40"/>
      <c r="AI239" s="31"/>
      <c r="AJ239" s="40"/>
    </row>
    <row r="240" spans="1:36" x14ac:dyDescent="0.25">
      <c r="A240" s="37" t="s">
        <v>62</v>
      </c>
      <c r="B240" s="37">
        <v>1002</v>
      </c>
      <c r="C240" s="26" t="str">
        <f>IFERROR(INDEX(Clients[Client_Name],MATCH(Table312[[#This Row],[Client_Code]],Clients[Client_Code],0)),"")</f>
        <v>AGROINDUSTRIAL EL PAICO</v>
      </c>
      <c r="D240" s="25">
        <v>8</v>
      </c>
      <c r="E240" s="25">
        <v>1</v>
      </c>
      <c r="F240" s="25" t="b">
        <f>IF(E240&gt;(VLOOKUP(D240,Months_Weeks!$A$2:$B$13,2,TRUE)),FALSE)</f>
        <v>0</v>
      </c>
      <c r="G240" s="63">
        <f>IF(Table312[[#This Row],[Facility]]="Buin",1.5%,0.25%)</f>
        <v>1.4999999999999999E-2</v>
      </c>
      <c r="H240" s="38"/>
      <c r="I240" s="38"/>
      <c r="J240" s="27">
        <f t="shared" si="18"/>
        <v>2</v>
      </c>
      <c r="K240" s="28">
        <f t="shared" si="19"/>
        <v>7</v>
      </c>
      <c r="L240" s="27">
        <f>IF(K240=0,0,IF(E240&gt;1,E240-1,VLOOKUP(K240,Months_Weeks!$A$1:$B$13,2,0)))</f>
        <v>4</v>
      </c>
      <c r="M240" s="29"/>
      <c r="N240" s="39"/>
      <c r="O240" s="39"/>
      <c r="P240" s="50">
        <f t="shared" si="20"/>
        <v>0</v>
      </c>
      <c r="Q240" s="28">
        <f t="shared" si="21"/>
        <v>7</v>
      </c>
      <c r="R240" s="28">
        <f>IF(Q240=0,0,IF(E240&gt;1,E240-1,VLOOKUP(Q240,Months_Weeks!$A$1:$B$13,2,0)))</f>
        <v>4</v>
      </c>
      <c r="S240" s="30"/>
      <c r="T240" s="39"/>
      <c r="U240" s="39"/>
      <c r="V240" s="50">
        <f t="shared" si="22"/>
        <v>0</v>
      </c>
      <c r="W240" s="28">
        <f t="shared" si="23"/>
        <v>7</v>
      </c>
      <c r="X240" s="28">
        <f>IF(W240=0,0,IF(E240&gt;1,E240-1,VLOOKUP(W240,Months_Weeks!$A$1:$B$13,2,0)))</f>
        <v>4</v>
      </c>
      <c r="Y240" s="30"/>
      <c r="Z240" s="39"/>
      <c r="AA240" s="31"/>
      <c r="AB240" s="39"/>
      <c r="AC240" s="31"/>
      <c r="AD240" s="40"/>
      <c r="AE240" s="31"/>
      <c r="AF240" s="40"/>
      <c r="AG240" s="31"/>
      <c r="AH240" s="40"/>
      <c r="AI240" s="31"/>
      <c r="AJ240" s="40"/>
    </row>
    <row r="241" spans="1:36" x14ac:dyDescent="0.25">
      <c r="A241" s="37" t="s">
        <v>62</v>
      </c>
      <c r="B241" s="37">
        <v>1002</v>
      </c>
      <c r="C241" s="26" t="str">
        <f>IFERROR(INDEX(Clients[Client_Name],MATCH(Table312[[#This Row],[Client_Code]],Clients[Client_Code],0)),"")</f>
        <v>AGROINDUSTRIAL EL PAICO</v>
      </c>
      <c r="D241" s="25">
        <v>8</v>
      </c>
      <c r="E241" s="25">
        <v>2</v>
      </c>
      <c r="F241" s="25" t="b">
        <f>IF(E241&gt;(VLOOKUP(D241,Months_Weeks!$A$2:$B$13,2,TRUE)),FALSE)</f>
        <v>0</v>
      </c>
      <c r="G241" s="63">
        <f>IF(Table312[[#This Row],[Facility]]="Buin",1.5%,0.25%)</f>
        <v>1.4999999999999999E-2</v>
      </c>
      <c r="H241" s="38"/>
      <c r="I241" s="38"/>
      <c r="J241" s="27">
        <f t="shared" si="18"/>
        <v>2</v>
      </c>
      <c r="K241" s="28">
        <f t="shared" si="19"/>
        <v>8</v>
      </c>
      <c r="L241" s="27">
        <f>IF(K241=0,0,IF(E241&gt;1,E241-1,VLOOKUP(K241,Months_Weeks!$A$1:$B$13,2,0)))</f>
        <v>1</v>
      </c>
      <c r="M241" s="29"/>
      <c r="N241" s="39"/>
      <c r="O241" s="39"/>
      <c r="P241" s="50">
        <f t="shared" si="20"/>
        <v>0</v>
      </c>
      <c r="Q241" s="28">
        <f t="shared" si="21"/>
        <v>8</v>
      </c>
      <c r="R241" s="28">
        <f>IF(Q241=0,0,IF(E241&gt;1,E241-1,VLOOKUP(Q241,Months_Weeks!$A$1:$B$13,2,0)))</f>
        <v>1</v>
      </c>
      <c r="S241" s="30"/>
      <c r="T241" s="39"/>
      <c r="U241" s="39"/>
      <c r="V241" s="50">
        <f t="shared" si="22"/>
        <v>0</v>
      </c>
      <c r="W241" s="28">
        <f t="shared" si="23"/>
        <v>8</v>
      </c>
      <c r="X241" s="28">
        <f>IF(W241=0,0,IF(E241&gt;1,E241-1,VLOOKUP(W241,Months_Weeks!$A$1:$B$13,2,0)))</f>
        <v>1</v>
      </c>
      <c r="Y241" s="30"/>
      <c r="Z241" s="39"/>
      <c r="AA241" s="31"/>
      <c r="AB241" s="39"/>
      <c r="AC241" s="31"/>
      <c r="AD241" s="40"/>
      <c r="AE241" s="31"/>
      <c r="AF241" s="40"/>
      <c r="AG241" s="31"/>
      <c r="AH241" s="40"/>
      <c r="AI241" s="31"/>
      <c r="AJ241" s="40"/>
    </row>
    <row r="242" spans="1:36" x14ac:dyDescent="0.25">
      <c r="A242" s="37" t="s">
        <v>62</v>
      </c>
      <c r="B242" s="37">
        <v>1002</v>
      </c>
      <c r="C242" s="26" t="str">
        <f>IFERROR(INDEX(Clients[Client_Name],MATCH(Table312[[#This Row],[Client_Code]],Clients[Client_Code],0)),"")</f>
        <v>AGROINDUSTRIAL EL PAICO</v>
      </c>
      <c r="D242" s="25">
        <v>8</v>
      </c>
      <c r="E242" s="25">
        <v>3</v>
      </c>
      <c r="F242" s="25" t="b">
        <f>IF(E242&gt;(VLOOKUP(D242,Months_Weeks!$A$2:$B$13,2,TRUE)),FALSE)</f>
        <v>0</v>
      </c>
      <c r="G242" s="63">
        <f>IF(Table312[[#This Row],[Facility]]="Buin",1.5%,0.25%)</f>
        <v>1.4999999999999999E-2</v>
      </c>
      <c r="H242" s="38"/>
      <c r="I242" s="38"/>
      <c r="J242" s="27">
        <f t="shared" si="18"/>
        <v>2</v>
      </c>
      <c r="K242" s="28">
        <f t="shared" si="19"/>
        <v>8</v>
      </c>
      <c r="L242" s="27">
        <f>IF(K242=0,0,IF(E242&gt;1,E242-1,VLOOKUP(K242,Months_Weeks!$A$1:$B$13,2,0)))</f>
        <v>2</v>
      </c>
      <c r="M242" s="29"/>
      <c r="N242" s="39"/>
      <c r="O242" s="39"/>
      <c r="P242" s="50">
        <f t="shared" si="20"/>
        <v>0</v>
      </c>
      <c r="Q242" s="28">
        <f t="shared" si="21"/>
        <v>8</v>
      </c>
      <c r="R242" s="28">
        <f>IF(Q242=0,0,IF(E242&gt;1,E242-1,VLOOKUP(Q242,Months_Weeks!$A$1:$B$13,2,0)))</f>
        <v>2</v>
      </c>
      <c r="S242" s="30"/>
      <c r="T242" s="39"/>
      <c r="U242" s="39"/>
      <c r="V242" s="50">
        <f t="shared" si="22"/>
        <v>0</v>
      </c>
      <c r="W242" s="28">
        <f t="shared" si="23"/>
        <v>8</v>
      </c>
      <c r="X242" s="28">
        <f>IF(W242=0,0,IF(E242&gt;1,E242-1,VLOOKUP(W242,Months_Weeks!$A$1:$B$13,2,0)))</f>
        <v>2</v>
      </c>
      <c r="Y242" s="30"/>
      <c r="Z242" s="39"/>
      <c r="AA242" s="31"/>
      <c r="AB242" s="39"/>
      <c r="AC242" s="31"/>
      <c r="AD242" s="40"/>
      <c r="AE242" s="31"/>
      <c r="AF242" s="40"/>
      <c r="AG242" s="31"/>
      <c r="AH242" s="40"/>
      <c r="AI242" s="31"/>
      <c r="AJ242" s="40"/>
    </row>
    <row r="243" spans="1:36" x14ac:dyDescent="0.25">
      <c r="A243" s="37" t="s">
        <v>62</v>
      </c>
      <c r="B243" s="37">
        <v>1002</v>
      </c>
      <c r="C243" s="26" t="str">
        <f>IFERROR(INDEX(Clients[Client_Name],MATCH(Table312[[#This Row],[Client_Code]],Clients[Client_Code],0)),"")</f>
        <v>AGROINDUSTRIAL EL PAICO</v>
      </c>
      <c r="D243" s="25">
        <v>8</v>
      </c>
      <c r="E243" s="25">
        <v>4</v>
      </c>
      <c r="F243" s="25" t="b">
        <f>IF(E243&gt;(VLOOKUP(D243,Months_Weeks!$A$2:$B$13,2,TRUE)),FALSE)</f>
        <v>0</v>
      </c>
      <c r="G243" s="63">
        <f>IF(Table312[[#This Row],[Facility]]="Buin",1.5%,0.25%)</f>
        <v>1.4999999999999999E-2</v>
      </c>
      <c r="H243" s="38"/>
      <c r="I243" s="38"/>
      <c r="J243" s="27">
        <f t="shared" si="18"/>
        <v>2</v>
      </c>
      <c r="K243" s="28">
        <f t="shared" si="19"/>
        <v>8</v>
      </c>
      <c r="L243" s="27">
        <f>IF(K243=0,0,IF(E243&gt;1,E243-1,VLOOKUP(K243,Months_Weeks!$A$1:$B$13,2,0)))</f>
        <v>3</v>
      </c>
      <c r="M243" s="29"/>
      <c r="N243" s="39"/>
      <c r="O243" s="39"/>
      <c r="P243" s="50">
        <f t="shared" si="20"/>
        <v>0</v>
      </c>
      <c r="Q243" s="28">
        <f t="shared" si="21"/>
        <v>8</v>
      </c>
      <c r="R243" s="28">
        <f>IF(Q243=0,0,IF(E243&gt;1,E243-1,VLOOKUP(Q243,Months_Weeks!$A$1:$B$13,2,0)))</f>
        <v>3</v>
      </c>
      <c r="S243" s="30"/>
      <c r="T243" s="39"/>
      <c r="U243" s="39"/>
      <c r="V243" s="50">
        <f t="shared" si="22"/>
        <v>0</v>
      </c>
      <c r="W243" s="28">
        <f t="shared" si="23"/>
        <v>8</v>
      </c>
      <c r="X243" s="28">
        <f>IF(W243=0,0,IF(E243&gt;1,E243-1,VLOOKUP(W243,Months_Weeks!$A$1:$B$13,2,0)))</f>
        <v>3</v>
      </c>
      <c r="Y243" s="30"/>
      <c r="Z243" s="39"/>
      <c r="AA243" s="31"/>
      <c r="AB243" s="39"/>
      <c r="AC243" s="31"/>
      <c r="AD243" s="40"/>
      <c r="AE243" s="31"/>
      <c r="AF243" s="40"/>
      <c r="AG243" s="31"/>
      <c r="AH243" s="40"/>
      <c r="AI243" s="31"/>
      <c r="AJ243" s="40"/>
    </row>
    <row r="244" spans="1:36" x14ac:dyDescent="0.25">
      <c r="A244" s="37" t="s">
        <v>62</v>
      </c>
      <c r="B244" s="37">
        <v>1002</v>
      </c>
      <c r="C244" s="26" t="str">
        <f>IFERROR(INDEX(Clients[Client_Name],MATCH(Table312[[#This Row],[Client_Code]],Clients[Client_Code],0)),"")</f>
        <v>AGROINDUSTRIAL EL PAICO</v>
      </c>
      <c r="D244" s="25">
        <v>9</v>
      </c>
      <c r="E244" s="25">
        <v>1</v>
      </c>
      <c r="F244" s="25" t="b">
        <f>IF(E244&gt;(VLOOKUP(D244,Months_Weeks!$A$2:$B$13,2,TRUE)),FALSE)</f>
        <v>0</v>
      </c>
      <c r="G244" s="63">
        <f>IF(Table312[[#This Row],[Facility]]="Buin",1.5%,0.25%)</f>
        <v>1.4999999999999999E-2</v>
      </c>
      <c r="H244" s="38"/>
      <c r="I244" s="38"/>
      <c r="J244" s="27">
        <f t="shared" si="18"/>
        <v>2</v>
      </c>
      <c r="K244" s="28">
        <f t="shared" si="19"/>
        <v>8</v>
      </c>
      <c r="L244" s="27">
        <f>IF(K244=0,0,IF(E244&gt;1,E244-1,VLOOKUP(K244,Months_Weeks!$A$1:$B$13,2,0)))</f>
        <v>4</v>
      </c>
      <c r="M244" s="29"/>
      <c r="N244" s="39"/>
      <c r="O244" s="39"/>
      <c r="P244" s="50">
        <f t="shared" si="20"/>
        <v>0</v>
      </c>
      <c r="Q244" s="28">
        <f t="shared" si="21"/>
        <v>8</v>
      </c>
      <c r="R244" s="28">
        <f>IF(Q244=0,0,IF(E244&gt;1,E244-1,VLOOKUP(Q244,Months_Weeks!$A$1:$B$13,2,0)))</f>
        <v>4</v>
      </c>
      <c r="S244" s="30"/>
      <c r="T244" s="39"/>
      <c r="U244" s="39"/>
      <c r="V244" s="50">
        <f t="shared" si="22"/>
        <v>0</v>
      </c>
      <c r="W244" s="28">
        <f t="shared" si="23"/>
        <v>8</v>
      </c>
      <c r="X244" s="28">
        <f>IF(W244=0,0,IF(E244&gt;1,E244-1,VLOOKUP(W244,Months_Weeks!$A$1:$B$13,2,0)))</f>
        <v>4</v>
      </c>
      <c r="Y244" s="30"/>
      <c r="Z244" s="39"/>
      <c r="AA244" s="31"/>
      <c r="AB244" s="39"/>
      <c r="AC244" s="31"/>
      <c r="AD244" s="40"/>
      <c r="AE244" s="31"/>
      <c r="AF244" s="40"/>
      <c r="AG244" s="31"/>
      <c r="AH244" s="40"/>
      <c r="AI244" s="31"/>
      <c r="AJ244" s="40"/>
    </row>
    <row r="245" spans="1:36" x14ac:dyDescent="0.25">
      <c r="A245" s="37" t="s">
        <v>62</v>
      </c>
      <c r="B245" s="37">
        <v>1002</v>
      </c>
      <c r="C245" s="26" t="str">
        <f>IFERROR(INDEX(Clients[Client_Name],MATCH(Table312[[#This Row],[Client_Code]],Clients[Client_Code],0)),"")</f>
        <v>AGROINDUSTRIAL EL PAICO</v>
      </c>
      <c r="D245" s="25">
        <v>9</v>
      </c>
      <c r="E245" s="25">
        <v>2</v>
      </c>
      <c r="F245" s="25" t="b">
        <f>IF(E245&gt;(VLOOKUP(D245,Months_Weeks!$A$2:$B$13,2,TRUE)),FALSE)</f>
        <v>0</v>
      </c>
      <c r="G245" s="63">
        <f>IF(Table312[[#This Row],[Facility]]="Buin",1.5%,0.25%)</f>
        <v>1.4999999999999999E-2</v>
      </c>
      <c r="H245" s="38"/>
      <c r="I245" s="38"/>
      <c r="J245" s="27">
        <f t="shared" si="18"/>
        <v>2</v>
      </c>
      <c r="K245" s="28">
        <f t="shared" si="19"/>
        <v>9</v>
      </c>
      <c r="L245" s="27">
        <f>IF(K245=0,0,IF(E245&gt;1,E245-1,VLOOKUP(K245,Months_Weeks!$A$1:$B$13,2,0)))</f>
        <v>1</v>
      </c>
      <c r="M245" s="29"/>
      <c r="N245" s="39"/>
      <c r="O245" s="39"/>
      <c r="P245" s="50">
        <f t="shared" si="20"/>
        <v>0</v>
      </c>
      <c r="Q245" s="28">
        <f t="shared" si="21"/>
        <v>9</v>
      </c>
      <c r="R245" s="28">
        <f>IF(Q245=0,0,IF(E245&gt;1,E245-1,VLOOKUP(Q245,Months_Weeks!$A$1:$B$13,2,0)))</f>
        <v>1</v>
      </c>
      <c r="S245" s="30"/>
      <c r="T245" s="39"/>
      <c r="U245" s="39"/>
      <c r="V245" s="50">
        <f t="shared" si="22"/>
        <v>0</v>
      </c>
      <c r="W245" s="28">
        <f t="shared" si="23"/>
        <v>9</v>
      </c>
      <c r="X245" s="28">
        <f>IF(W245=0,0,IF(E245&gt;1,E245-1,VLOOKUP(W245,Months_Weeks!$A$1:$B$13,2,0)))</f>
        <v>1</v>
      </c>
      <c r="Y245" s="30"/>
      <c r="Z245" s="39"/>
      <c r="AA245" s="31"/>
      <c r="AB245" s="39"/>
      <c r="AC245" s="31"/>
      <c r="AD245" s="40"/>
      <c r="AE245" s="31"/>
      <c r="AF245" s="40"/>
      <c r="AG245" s="31"/>
      <c r="AH245" s="40"/>
      <c r="AI245" s="31"/>
      <c r="AJ245" s="40"/>
    </row>
    <row r="246" spans="1:36" x14ac:dyDescent="0.25">
      <c r="A246" s="37" t="s">
        <v>62</v>
      </c>
      <c r="B246" s="37">
        <v>1002</v>
      </c>
      <c r="C246" s="26" t="str">
        <f>IFERROR(INDEX(Clients[Client_Name],MATCH(Table312[[#This Row],[Client_Code]],Clients[Client_Code],0)),"")</f>
        <v>AGROINDUSTRIAL EL PAICO</v>
      </c>
      <c r="D246" s="25">
        <v>9</v>
      </c>
      <c r="E246" s="25">
        <v>3</v>
      </c>
      <c r="F246" s="25" t="b">
        <f>IF(E246&gt;(VLOOKUP(D246,Months_Weeks!$A$2:$B$13,2,TRUE)),FALSE)</f>
        <v>0</v>
      </c>
      <c r="G246" s="63">
        <f>IF(Table312[[#This Row],[Facility]]="Buin",1.5%,0.25%)</f>
        <v>1.4999999999999999E-2</v>
      </c>
      <c r="H246" s="38"/>
      <c r="I246" s="38"/>
      <c r="J246" s="27">
        <f t="shared" si="18"/>
        <v>2</v>
      </c>
      <c r="K246" s="28">
        <f t="shared" si="19"/>
        <v>9</v>
      </c>
      <c r="L246" s="27">
        <f>IF(K246=0,0,IF(E246&gt;1,E246-1,VLOOKUP(K246,Months_Weeks!$A$1:$B$13,2,0)))</f>
        <v>2</v>
      </c>
      <c r="M246" s="29"/>
      <c r="N246" s="39"/>
      <c r="O246" s="39"/>
      <c r="P246" s="50">
        <f t="shared" si="20"/>
        <v>0</v>
      </c>
      <c r="Q246" s="28">
        <f t="shared" si="21"/>
        <v>9</v>
      </c>
      <c r="R246" s="28">
        <f>IF(Q246=0,0,IF(E246&gt;1,E246-1,VLOOKUP(Q246,Months_Weeks!$A$1:$B$13,2,0)))</f>
        <v>2</v>
      </c>
      <c r="S246" s="30"/>
      <c r="T246" s="39"/>
      <c r="U246" s="39"/>
      <c r="V246" s="50">
        <f t="shared" si="22"/>
        <v>0</v>
      </c>
      <c r="W246" s="28">
        <f t="shared" si="23"/>
        <v>9</v>
      </c>
      <c r="X246" s="28">
        <f>IF(W246=0,0,IF(E246&gt;1,E246-1,VLOOKUP(W246,Months_Weeks!$A$1:$B$13,2,0)))</f>
        <v>2</v>
      </c>
      <c r="Y246" s="30"/>
      <c r="Z246" s="39"/>
      <c r="AA246" s="31"/>
      <c r="AB246" s="39"/>
      <c r="AC246" s="31"/>
      <c r="AD246" s="40"/>
      <c r="AE246" s="31"/>
      <c r="AF246" s="40"/>
      <c r="AG246" s="31"/>
      <c r="AH246" s="40"/>
      <c r="AI246" s="31"/>
      <c r="AJ246" s="40"/>
    </row>
    <row r="247" spans="1:36" x14ac:dyDescent="0.25">
      <c r="A247" s="37" t="s">
        <v>62</v>
      </c>
      <c r="B247" s="37">
        <v>1002</v>
      </c>
      <c r="C247" s="26" t="str">
        <f>IFERROR(INDEX(Clients[Client_Name],MATCH(Table312[[#This Row],[Client_Code]],Clients[Client_Code],0)),"")</f>
        <v>AGROINDUSTRIAL EL PAICO</v>
      </c>
      <c r="D247" s="25">
        <v>9</v>
      </c>
      <c r="E247" s="25">
        <v>4</v>
      </c>
      <c r="F247" s="25" t="b">
        <f>IF(E247&gt;(VLOOKUP(D247,Months_Weeks!$A$2:$B$13,2,TRUE)),FALSE)</f>
        <v>0</v>
      </c>
      <c r="G247" s="63">
        <f>IF(Table312[[#This Row],[Facility]]="Buin",1.5%,0.25%)</f>
        <v>1.4999999999999999E-2</v>
      </c>
      <c r="H247" s="38"/>
      <c r="I247" s="38"/>
      <c r="J247" s="27">
        <f t="shared" si="18"/>
        <v>2</v>
      </c>
      <c r="K247" s="28">
        <f t="shared" si="19"/>
        <v>9</v>
      </c>
      <c r="L247" s="27">
        <f>IF(K247=0,0,IF(E247&gt;1,E247-1,VLOOKUP(K247,Months_Weeks!$A$1:$B$13,2,0)))</f>
        <v>3</v>
      </c>
      <c r="M247" s="29"/>
      <c r="N247" s="39"/>
      <c r="O247" s="39"/>
      <c r="P247" s="50">
        <f t="shared" si="20"/>
        <v>0</v>
      </c>
      <c r="Q247" s="28">
        <f t="shared" si="21"/>
        <v>9</v>
      </c>
      <c r="R247" s="28">
        <f>IF(Q247=0,0,IF(E247&gt;1,E247-1,VLOOKUP(Q247,Months_Weeks!$A$1:$B$13,2,0)))</f>
        <v>3</v>
      </c>
      <c r="S247" s="30"/>
      <c r="T247" s="39"/>
      <c r="U247" s="39"/>
      <c r="V247" s="50">
        <f t="shared" si="22"/>
        <v>0</v>
      </c>
      <c r="W247" s="28">
        <f t="shared" si="23"/>
        <v>9</v>
      </c>
      <c r="X247" s="28">
        <f>IF(W247=0,0,IF(E247&gt;1,E247-1,VLOOKUP(W247,Months_Weeks!$A$1:$B$13,2,0)))</f>
        <v>3</v>
      </c>
      <c r="Y247" s="30"/>
      <c r="Z247" s="39"/>
      <c r="AA247" s="31"/>
      <c r="AB247" s="39"/>
      <c r="AC247" s="31"/>
      <c r="AD247" s="40"/>
      <c r="AE247" s="31"/>
      <c r="AF247" s="40"/>
      <c r="AG247" s="31"/>
      <c r="AH247" s="40"/>
      <c r="AI247" s="31"/>
      <c r="AJ247" s="40"/>
    </row>
    <row r="248" spans="1:36" x14ac:dyDescent="0.25">
      <c r="A248" s="37" t="s">
        <v>62</v>
      </c>
      <c r="B248" s="37">
        <v>1002</v>
      </c>
      <c r="C248" s="26" t="str">
        <f>IFERROR(INDEX(Clients[Client_Name],MATCH(Table312[[#This Row],[Client_Code]],Clients[Client_Code],0)),"")</f>
        <v>AGROINDUSTRIAL EL PAICO</v>
      </c>
      <c r="D248" s="25">
        <v>9</v>
      </c>
      <c r="E248" s="25">
        <v>5</v>
      </c>
      <c r="F248" s="25" t="b">
        <f>IF(E248&gt;(VLOOKUP(D248,Months_Weeks!$A$2:$B$13,2,TRUE)),FALSE)</f>
        <v>0</v>
      </c>
      <c r="G248" s="63">
        <f>IF(Table312[[#This Row],[Facility]]="Buin",1.5%,0.25%)</f>
        <v>1.4999999999999999E-2</v>
      </c>
      <c r="H248" s="38"/>
      <c r="I248" s="38"/>
      <c r="J248" s="27">
        <f t="shared" si="18"/>
        <v>2</v>
      </c>
      <c r="K248" s="28">
        <f t="shared" si="19"/>
        <v>9</v>
      </c>
      <c r="L248" s="27">
        <f>IF(K248=0,0,IF(E248&gt;1,E248-1,VLOOKUP(K248,Months_Weeks!$A$1:$B$13,2,0)))</f>
        <v>4</v>
      </c>
      <c r="M248" s="29"/>
      <c r="N248" s="39"/>
      <c r="O248" s="39"/>
      <c r="P248" s="50">
        <f t="shared" si="20"/>
        <v>0</v>
      </c>
      <c r="Q248" s="28">
        <f t="shared" si="21"/>
        <v>9</v>
      </c>
      <c r="R248" s="28">
        <f>IF(Q248=0,0,IF(E248&gt;1,E248-1,VLOOKUP(Q248,Months_Weeks!$A$1:$B$13,2,0)))</f>
        <v>4</v>
      </c>
      <c r="S248" s="30"/>
      <c r="T248" s="39"/>
      <c r="U248" s="39"/>
      <c r="V248" s="50">
        <f t="shared" si="22"/>
        <v>0</v>
      </c>
      <c r="W248" s="28">
        <f t="shared" si="23"/>
        <v>9</v>
      </c>
      <c r="X248" s="28">
        <f>IF(W248=0,0,IF(E248&gt;1,E248-1,VLOOKUP(W248,Months_Weeks!$A$1:$B$13,2,0)))</f>
        <v>4</v>
      </c>
      <c r="Y248" s="30"/>
      <c r="Z248" s="39"/>
      <c r="AA248" s="31"/>
      <c r="AB248" s="39"/>
      <c r="AC248" s="31"/>
      <c r="AD248" s="40"/>
      <c r="AE248" s="31"/>
      <c r="AF248" s="40"/>
      <c r="AG248" s="31"/>
      <c r="AH248" s="40"/>
      <c r="AI248" s="31"/>
      <c r="AJ248" s="40"/>
    </row>
    <row r="249" spans="1:36" x14ac:dyDescent="0.25">
      <c r="A249" s="37" t="s">
        <v>62</v>
      </c>
      <c r="B249" s="37">
        <v>1002</v>
      </c>
      <c r="C249" s="26" t="str">
        <f>IFERROR(INDEX(Clients[Client_Name],MATCH(Table312[[#This Row],[Client_Code]],Clients[Client_Code],0)),"")</f>
        <v>AGROINDUSTRIAL EL PAICO</v>
      </c>
      <c r="D249" s="25">
        <v>10</v>
      </c>
      <c r="E249" s="25">
        <v>1</v>
      </c>
      <c r="F249" s="25" t="b">
        <f>IF(E249&gt;(VLOOKUP(D249,Months_Weeks!$A$2:$B$13,2,TRUE)),FALSE)</f>
        <v>0</v>
      </c>
      <c r="G249" s="63">
        <f>IF(Table312[[#This Row],[Facility]]="Buin",1.5%,0.25%)</f>
        <v>1.4999999999999999E-2</v>
      </c>
      <c r="H249" s="38"/>
      <c r="I249" s="38"/>
      <c r="J249" s="27">
        <f t="shared" si="18"/>
        <v>2</v>
      </c>
      <c r="K249" s="28">
        <f t="shared" si="19"/>
        <v>9</v>
      </c>
      <c r="L249" s="27">
        <f>IF(K249=0,0,IF(E249&gt;1,E249-1,VLOOKUP(K249,Months_Weeks!$A$1:$B$13,2,0)))</f>
        <v>5</v>
      </c>
      <c r="M249" s="29"/>
      <c r="N249" s="39"/>
      <c r="O249" s="39"/>
      <c r="P249" s="50">
        <f t="shared" si="20"/>
        <v>0</v>
      </c>
      <c r="Q249" s="28">
        <f t="shared" si="21"/>
        <v>9</v>
      </c>
      <c r="R249" s="28">
        <f>IF(Q249=0,0,IF(E249&gt;1,E249-1,VLOOKUP(Q249,Months_Weeks!$A$1:$B$13,2,0)))</f>
        <v>5</v>
      </c>
      <c r="S249" s="30"/>
      <c r="T249" s="39"/>
      <c r="U249" s="39"/>
      <c r="V249" s="50">
        <f t="shared" si="22"/>
        <v>0</v>
      </c>
      <c r="W249" s="28">
        <f t="shared" si="23"/>
        <v>9</v>
      </c>
      <c r="X249" s="28">
        <f>IF(W249=0,0,IF(E249&gt;1,E249-1,VLOOKUP(W249,Months_Weeks!$A$1:$B$13,2,0)))</f>
        <v>5</v>
      </c>
      <c r="Y249" s="30"/>
      <c r="Z249" s="39"/>
      <c r="AA249" s="31"/>
      <c r="AB249" s="39"/>
      <c r="AC249" s="31"/>
      <c r="AD249" s="40"/>
      <c r="AE249" s="31"/>
      <c r="AF249" s="40"/>
      <c r="AG249" s="31"/>
      <c r="AH249" s="40"/>
      <c r="AI249" s="31"/>
      <c r="AJ249" s="40"/>
    </row>
    <row r="250" spans="1:36" x14ac:dyDescent="0.25">
      <c r="A250" s="37" t="s">
        <v>62</v>
      </c>
      <c r="B250" s="37">
        <v>1002</v>
      </c>
      <c r="C250" s="26" t="str">
        <f>IFERROR(INDEX(Clients[Client_Name],MATCH(Table312[[#This Row],[Client_Code]],Clients[Client_Code],0)),"")</f>
        <v>AGROINDUSTRIAL EL PAICO</v>
      </c>
      <c r="D250" s="25">
        <v>10</v>
      </c>
      <c r="E250" s="25">
        <v>2</v>
      </c>
      <c r="F250" s="25" t="b">
        <f>IF(E250&gt;(VLOOKUP(D250,Months_Weeks!$A$2:$B$13,2,TRUE)),FALSE)</f>
        <v>0</v>
      </c>
      <c r="G250" s="63">
        <f>IF(Table312[[#This Row],[Facility]]="Buin",1.5%,0.25%)</f>
        <v>1.4999999999999999E-2</v>
      </c>
      <c r="H250" s="38"/>
      <c r="I250" s="38"/>
      <c r="J250" s="27">
        <f t="shared" si="18"/>
        <v>2</v>
      </c>
      <c r="K250" s="28">
        <f t="shared" si="19"/>
        <v>10</v>
      </c>
      <c r="L250" s="27">
        <f>IF(K250=0,0,IF(E250&gt;1,E250-1,VLOOKUP(K250,Months_Weeks!$A$1:$B$13,2,0)))</f>
        <v>1</v>
      </c>
      <c r="M250" s="29"/>
      <c r="N250" s="39"/>
      <c r="O250" s="39"/>
      <c r="P250" s="50">
        <f t="shared" si="20"/>
        <v>0</v>
      </c>
      <c r="Q250" s="28">
        <f t="shared" si="21"/>
        <v>10</v>
      </c>
      <c r="R250" s="28">
        <f>IF(Q250=0,0,IF(E250&gt;1,E250-1,VLOOKUP(Q250,Months_Weeks!$A$1:$B$13,2,0)))</f>
        <v>1</v>
      </c>
      <c r="S250" s="30"/>
      <c r="T250" s="39"/>
      <c r="U250" s="39"/>
      <c r="V250" s="50">
        <f t="shared" si="22"/>
        <v>0</v>
      </c>
      <c r="W250" s="28">
        <f t="shared" si="23"/>
        <v>10</v>
      </c>
      <c r="X250" s="28">
        <f>IF(W250=0,0,IF(E250&gt;1,E250-1,VLOOKUP(W250,Months_Weeks!$A$1:$B$13,2,0)))</f>
        <v>1</v>
      </c>
      <c r="Y250" s="30"/>
      <c r="Z250" s="39"/>
      <c r="AA250" s="31"/>
      <c r="AB250" s="39"/>
      <c r="AC250" s="31"/>
      <c r="AD250" s="40"/>
      <c r="AE250" s="31"/>
      <c r="AF250" s="40"/>
      <c r="AG250" s="31"/>
      <c r="AH250" s="40"/>
      <c r="AI250" s="31"/>
      <c r="AJ250" s="40"/>
    </row>
    <row r="251" spans="1:36" x14ac:dyDescent="0.25">
      <c r="A251" s="37" t="s">
        <v>62</v>
      </c>
      <c r="B251" s="37">
        <v>1002</v>
      </c>
      <c r="C251" s="26" t="str">
        <f>IFERROR(INDEX(Clients[Client_Name],MATCH(Table312[[#This Row],[Client_Code]],Clients[Client_Code],0)),"")</f>
        <v>AGROINDUSTRIAL EL PAICO</v>
      </c>
      <c r="D251" s="25">
        <v>10</v>
      </c>
      <c r="E251" s="25">
        <v>3</v>
      </c>
      <c r="F251" s="25" t="b">
        <f>IF(E251&gt;(VLOOKUP(D251,Months_Weeks!$A$2:$B$13,2,TRUE)),FALSE)</f>
        <v>0</v>
      </c>
      <c r="G251" s="63">
        <f>IF(Table312[[#This Row],[Facility]]="Buin",1.5%,0.25%)</f>
        <v>1.4999999999999999E-2</v>
      </c>
      <c r="H251" s="38"/>
      <c r="I251" s="38"/>
      <c r="J251" s="27">
        <f t="shared" si="18"/>
        <v>2</v>
      </c>
      <c r="K251" s="28">
        <f t="shared" si="19"/>
        <v>10</v>
      </c>
      <c r="L251" s="27">
        <f>IF(K251=0,0,IF(E251&gt;1,E251-1,VLOOKUP(K251,Months_Weeks!$A$1:$B$13,2,0)))</f>
        <v>2</v>
      </c>
      <c r="M251" s="29"/>
      <c r="N251" s="39"/>
      <c r="O251" s="39"/>
      <c r="P251" s="50">
        <f t="shared" si="20"/>
        <v>0</v>
      </c>
      <c r="Q251" s="28">
        <f t="shared" si="21"/>
        <v>10</v>
      </c>
      <c r="R251" s="28">
        <f>IF(Q251=0,0,IF(E251&gt;1,E251-1,VLOOKUP(Q251,Months_Weeks!$A$1:$B$13,2,0)))</f>
        <v>2</v>
      </c>
      <c r="S251" s="30"/>
      <c r="T251" s="39"/>
      <c r="U251" s="39"/>
      <c r="V251" s="50">
        <f t="shared" si="22"/>
        <v>0</v>
      </c>
      <c r="W251" s="28">
        <f t="shared" si="23"/>
        <v>10</v>
      </c>
      <c r="X251" s="28">
        <f>IF(W251=0,0,IF(E251&gt;1,E251-1,VLOOKUP(W251,Months_Weeks!$A$1:$B$13,2,0)))</f>
        <v>2</v>
      </c>
      <c r="Y251" s="30"/>
      <c r="Z251" s="39"/>
      <c r="AA251" s="31"/>
      <c r="AB251" s="39"/>
      <c r="AC251" s="31"/>
      <c r="AD251" s="40"/>
      <c r="AE251" s="31"/>
      <c r="AF251" s="40"/>
      <c r="AG251" s="31"/>
      <c r="AH251" s="40"/>
      <c r="AI251" s="31"/>
      <c r="AJ251" s="40"/>
    </row>
    <row r="252" spans="1:36" x14ac:dyDescent="0.25">
      <c r="A252" s="37" t="s">
        <v>62</v>
      </c>
      <c r="B252" s="37">
        <v>1002</v>
      </c>
      <c r="C252" s="26" t="str">
        <f>IFERROR(INDEX(Clients[Client_Name],MATCH(Table312[[#This Row],[Client_Code]],Clients[Client_Code],0)),"")</f>
        <v>AGROINDUSTRIAL EL PAICO</v>
      </c>
      <c r="D252" s="25">
        <v>10</v>
      </c>
      <c r="E252" s="25">
        <v>4</v>
      </c>
      <c r="F252" s="25" t="b">
        <f>IF(E252&gt;(VLOOKUP(D252,Months_Weeks!$A$2:$B$13,2,TRUE)),FALSE)</f>
        <v>0</v>
      </c>
      <c r="G252" s="63">
        <f>IF(Table312[[#This Row],[Facility]]="Buin",1.5%,0.25%)</f>
        <v>1.4999999999999999E-2</v>
      </c>
      <c r="H252" s="38"/>
      <c r="I252" s="38"/>
      <c r="J252" s="27">
        <f t="shared" si="18"/>
        <v>2</v>
      </c>
      <c r="K252" s="28">
        <f t="shared" si="19"/>
        <v>10</v>
      </c>
      <c r="L252" s="27">
        <f>IF(K252=0,0,IF(E252&gt;1,E252-1,VLOOKUP(K252,Months_Weeks!$A$1:$B$13,2,0)))</f>
        <v>3</v>
      </c>
      <c r="M252" s="29"/>
      <c r="N252" s="39"/>
      <c r="O252" s="39"/>
      <c r="P252" s="50">
        <f t="shared" si="20"/>
        <v>0</v>
      </c>
      <c r="Q252" s="28">
        <f t="shared" si="21"/>
        <v>10</v>
      </c>
      <c r="R252" s="28">
        <f>IF(Q252=0,0,IF(E252&gt;1,E252-1,VLOOKUP(Q252,Months_Weeks!$A$1:$B$13,2,0)))</f>
        <v>3</v>
      </c>
      <c r="S252" s="30"/>
      <c r="T252" s="39"/>
      <c r="U252" s="39"/>
      <c r="V252" s="50">
        <f t="shared" si="22"/>
        <v>0</v>
      </c>
      <c r="W252" s="28">
        <f t="shared" si="23"/>
        <v>10</v>
      </c>
      <c r="X252" s="28">
        <f>IF(W252=0,0,IF(E252&gt;1,E252-1,VLOOKUP(W252,Months_Weeks!$A$1:$B$13,2,0)))</f>
        <v>3</v>
      </c>
      <c r="Y252" s="30"/>
      <c r="Z252" s="39"/>
      <c r="AA252" s="31"/>
      <c r="AB252" s="39"/>
      <c r="AC252" s="31"/>
      <c r="AD252" s="40"/>
      <c r="AE252" s="31"/>
      <c r="AF252" s="40"/>
      <c r="AG252" s="31"/>
      <c r="AH252" s="40"/>
      <c r="AI252" s="31"/>
      <c r="AJ252" s="40"/>
    </row>
    <row r="253" spans="1:36" x14ac:dyDescent="0.25">
      <c r="A253" s="37" t="s">
        <v>62</v>
      </c>
      <c r="B253" s="37">
        <v>1002</v>
      </c>
      <c r="C253" s="26" t="str">
        <f>IFERROR(INDEX(Clients[Client_Name],MATCH(Table312[[#This Row],[Client_Code]],Clients[Client_Code],0)),"")</f>
        <v>AGROINDUSTRIAL EL PAICO</v>
      </c>
      <c r="D253" s="25">
        <v>11</v>
      </c>
      <c r="E253" s="25">
        <v>1</v>
      </c>
      <c r="F253" s="25" t="b">
        <f>IF(E253&gt;(VLOOKUP(D253,Months_Weeks!$A$2:$B$13,2,TRUE)),FALSE)</f>
        <v>0</v>
      </c>
      <c r="G253" s="63">
        <f>IF(Table312[[#This Row],[Facility]]="Buin",1.5%,0.25%)</f>
        <v>1.4999999999999999E-2</v>
      </c>
      <c r="H253" s="38"/>
      <c r="I253" s="38"/>
      <c r="J253" s="27">
        <f t="shared" si="18"/>
        <v>2</v>
      </c>
      <c r="K253" s="28">
        <f t="shared" si="19"/>
        <v>10</v>
      </c>
      <c r="L253" s="27">
        <f>IF(K253=0,0,IF(E253&gt;1,E253-1,VLOOKUP(K253,Months_Weeks!$A$1:$B$13,2,0)))</f>
        <v>4</v>
      </c>
      <c r="M253" s="29"/>
      <c r="N253" s="39"/>
      <c r="O253" s="39"/>
      <c r="P253" s="50">
        <f t="shared" si="20"/>
        <v>0</v>
      </c>
      <c r="Q253" s="28">
        <f t="shared" si="21"/>
        <v>10</v>
      </c>
      <c r="R253" s="28">
        <f>IF(Q253=0,0,IF(E253&gt;1,E253-1,VLOOKUP(Q253,Months_Weeks!$A$1:$B$13,2,0)))</f>
        <v>4</v>
      </c>
      <c r="S253" s="30"/>
      <c r="T253" s="39"/>
      <c r="U253" s="39"/>
      <c r="V253" s="50">
        <f t="shared" si="22"/>
        <v>0</v>
      </c>
      <c r="W253" s="28">
        <f t="shared" si="23"/>
        <v>10</v>
      </c>
      <c r="X253" s="28">
        <f>IF(W253=0,0,IF(E253&gt;1,E253-1,VLOOKUP(W253,Months_Weeks!$A$1:$B$13,2,0)))</f>
        <v>4</v>
      </c>
      <c r="Y253" s="30"/>
      <c r="Z253" s="39"/>
      <c r="AA253" s="31"/>
      <c r="AB253" s="39"/>
      <c r="AC253" s="31"/>
      <c r="AD253" s="40"/>
      <c r="AE253" s="31"/>
      <c r="AF253" s="40"/>
      <c r="AG253" s="31"/>
      <c r="AH253" s="40"/>
      <c r="AI253" s="31"/>
      <c r="AJ253" s="40"/>
    </row>
    <row r="254" spans="1:36" x14ac:dyDescent="0.25">
      <c r="A254" s="37" t="s">
        <v>62</v>
      </c>
      <c r="B254" s="37">
        <v>1002</v>
      </c>
      <c r="C254" s="26" t="str">
        <f>IFERROR(INDEX(Clients[Client_Name],MATCH(Table312[[#This Row],[Client_Code]],Clients[Client_Code],0)),"")</f>
        <v>AGROINDUSTRIAL EL PAICO</v>
      </c>
      <c r="D254" s="25">
        <v>11</v>
      </c>
      <c r="E254" s="25">
        <v>2</v>
      </c>
      <c r="F254" s="25" t="b">
        <f>IF(E254&gt;(VLOOKUP(D254,Months_Weeks!$A$2:$B$13,2,TRUE)),FALSE)</f>
        <v>0</v>
      </c>
      <c r="G254" s="63">
        <f>IF(Table312[[#This Row],[Facility]]="Buin",1.5%,0.25%)</f>
        <v>1.4999999999999999E-2</v>
      </c>
      <c r="H254" s="38"/>
      <c r="I254" s="38"/>
      <c r="J254" s="27">
        <f t="shared" si="18"/>
        <v>2</v>
      </c>
      <c r="K254" s="28">
        <f t="shared" si="19"/>
        <v>11</v>
      </c>
      <c r="L254" s="27">
        <f>IF(K254=0,0,IF(E254&gt;1,E254-1,VLOOKUP(K254,Months_Weeks!$A$1:$B$13,2,0)))</f>
        <v>1</v>
      </c>
      <c r="M254" s="29"/>
      <c r="N254" s="39"/>
      <c r="O254" s="39"/>
      <c r="P254" s="50">
        <f t="shared" si="20"/>
        <v>0</v>
      </c>
      <c r="Q254" s="28">
        <f t="shared" si="21"/>
        <v>11</v>
      </c>
      <c r="R254" s="28">
        <f>IF(Q254=0,0,IF(E254&gt;1,E254-1,VLOOKUP(Q254,Months_Weeks!$A$1:$B$13,2,0)))</f>
        <v>1</v>
      </c>
      <c r="S254" s="30"/>
      <c r="T254" s="39"/>
      <c r="U254" s="39"/>
      <c r="V254" s="50">
        <f t="shared" si="22"/>
        <v>0</v>
      </c>
      <c r="W254" s="28">
        <f t="shared" si="23"/>
        <v>11</v>
      </c>
      <c r="X254" s="28">
        <f>IF(W254=0,0,IF(E254&gt;1,E254-1,VLOOKUP(W254,Months_Weeks!$A$1:$B$13,2,0)))</f>
        <v>1</v>
      </c>
      <c r="Y254" s="30"/>
      <c r="Z254" s="39"/>
      <c r="AA254" s="31"/>
      <c r="AB254" s="39"/>
      <c r="AC254" s="31"/>
      <c r="AD254" s="40"/>
      <c r="AE254" s="31"/>
      <c r="AF254" s="40"/>
      <c r="AG254" s="31"/>
      <c r="AH254" s="40"/>
      <c r="AI254" s="31"/>
      <c r="AJ254" s="40"/>
    </row>
    <row r="255" spans="1:36" x14ac:dyDescent="0.25">
      <c r="A255" s="37" t="s">
        <v>62</v>
      </c>
      <c r="B255" s="37">
        <v>1002</v>
      </c>
      <c r="C255" s="26" t="str">
        <f>IFERROR(INDEX(Clients[Client_Name],MATCH(Table312[[#This Row],[Client_Code]],Clients[Client_Code],0)),"")</f>
        <v>AGROINDUSTRIAL EL PAICO</v>
      </c>
      <c r="D255" s="25">
        <v>11</v>
      </c>
      <c r="E255" s="25">
        <v>3</v>
      </c>
      <c r="F255" s="25" t="b">
        <f>IF(E255&gt;(VLOOKUP(D255,Months_Weeks!$A$2:$B$13,2,TRUE)),FALSE)</f>
        <v>0</v>
      </c>
      <c r="G255" s="63">
        <f>IF(Table312[[#This Row],[Facility]]="Buin",1.5%,0.25%)</f>
        <v>1.4999999999999999E-2</v>
      </c>
      <c r="H255" s="38"/>
      <c r="I255" s="38"/>
      <c r="J255" s="27">
        <f t="shared" si="18"/>
        <v>2</v>
      </c>
      <c r="K255" s="28">
        <f t="shared" si="19"/>
        <v>11</v>
      </c>
      <c r="L255" s="27">
        <f>IF(K255=0,0,IF(E255&gt;1,E255-1,VLOOKUP(K255,Months_Weeks!$A$1:$B$13,2,0)))</f>
        <v>2</v>
      </c>
      <c r="M255" s="29"/>
      <c r="N255" s="39"/>
      <c r="O255" s="39"/>
      <c r="P255" s="50">
        <f t="shared" si="20"/>
        <v>0</v>
      </c>
      <c r="Q255" s="28">
        <f t="shared" si="21"/>
        <v>11</v>
      </c>
      <c r="R255" s="28">
        <f>IF(Q255=0,0,IF(E255&gt;1,E255-1,VLOOKUP(Q255,Months_Weeks!$A$1:$B$13,2,0)))</f>
        <v>2</v>
      </c>
      <c r="S255" s="30"/>
      <c r="T255" s="39"/>
      <c r="U255" s="39"/>
      <c r="V255" s="50">
        <f t="shared" si="22"/>
        <v>0</v>
      </c>
      <c r="W255" s="28">
        <f t="shared" si="23"/>
        <v>11</v>
      </c>
      <c r="X255" s="28">
        <f>IF(W255=0,0,IF(E255&gt;1,E255-1,VLOOKUP(W255,Months_Weeks!$A$1:$B$13,2,0)))</f>
        <v>2</v>
      </c>
      <c r="Y255" s="30"/>
      <c r="Z255" s="39"/>
      <c r="AA255" s="31"/>
      <c r="AB255" s="39"/>
      <c r="AC255" s="31"/>
      <c r="AD255" s="40"/>
      <c r="AE255" s="31"/>
      <c r="AF255" s="40"/>
      <c r="AG255" s="31"/>
      <c r="AH255" s="40"/>
      <c r="AI255" s="31"/>
      <c r="AJ255" s="40"/>
    </row>
    <row r="256" spans="1:36" x14ac:dyDescent="0.25">
      <c r="A256" s="37" t="s">
        <v>62</v>
      </c>
      <c r="B256" s="37">
        <v>1002</v>
      </c>
      <c r="C256" s="26" t="str">
        <f>IFERROR(INDEX(Clients[Client_Name],MATCH(Table312[[#This Row],[Client_Code]],Clients[Client_Code],0)),"")</f>
        <v>AGROINDUSTRIAL EL PAICO</v>
      </c>
      <c r="D256" s="25">
        <v>11</v>
      </c>
      <c r="E256" s="25">
        <v>4</v>
      </c>
      <c r="F256" s="25" t="b">
        <f>IF(E256&gt;(VLOOKUP(D256,Months_Weeks!$A$2:$B$13,2,TRUE)),FALSE)</f>
        <v>0</v>
      </c>
      <c r="G256" s="63">
        <f>IF(Table312[[#This Row],[Facility]]="Buin",1.5%,0.25%)</f>
        <v>1.4999999999999999E-2</v>
      </c>
      <c r="H256" s="38"/>
      <c r="I256" s="38"/>
      <c r="J256" s="27">
        <f t="shared" si="18"/>
        <v>2</v>
      </c>
      <c r="K256" s="28">
        <f t="shared" si="19"/>
        <v>11</v>
      </c>
      <c r="L256" s="27">
        <f>IF(K256=0,0,IF(E256&gt;1,E256-1,VLOOKUP(K256,Months_Weeks!$A$1:$B$13,2,0)))</f>
        <v>3</v>
      </c>
      <c r="M256" s="29"/>
      <c r="N256" s="39"/>
      <c r="O256" s="39"/>
      <c r="P256" s="50">
        <f t="shared" si="20"/>
        <v>0</v>
      </c>
      <c r="Q256" s="28">
        <f t="shared" si="21"/>
        <v>11</v>
      </c>
      <c r="R256" s="28">
        <f>IF(Q256=0,0,IF(E256&gt;1,E256-1,VLOOKUP(Q256,Months_Weeks!$A$1:$B$13,2,0)))</f>
        <v>3</v>
      </c>
      <c r="S256" s="30"/>
      <c r="T256" s="39"/>
      <c r="U256" s="39"/>
      <c r="V256" s="50">
        <f t="shared" si="22"/>
        <v>0</v>
      </c>
      <c r="W256" s="28">
        <f t="shared" si="23"/>
        <v>11</v>
      </c>
      <c r="X256" s="28">
        <f>IF(W256=0,0,IF(E256&gt;1,E256-1,VLOOKUP(W256,Months_Weeks!$A$1:$B$13,2,0)))</f>
        <v>3</v>
      </c>
      <c r="Y256" s="30"/>
      <c r="Z256" s="39"/>
      <c r="AA256" s="31"/>
      <c r="AB256" s="39"/>
      <c r="AC256" s="31"/>
      <c r="AD256" s="40"/>
      <c r="AE256" s="31"/>
      <c r="AF256" s="40"/>
      <c r="AG256" s="31"/>
      <c r="AH256" s="40"/>
      <c r="AI256" s="31"/>
      <c r="AJ256" s="40"/>
    </row>
    <row r="257" spans="1:36" x14ac:dyDescent="0.25">
      <c r="A257" s="37" t="s">
        <v>62</v>
      </c>
      <c r="B257" s="37">
        <v>1002</v>
      </c>
      <c r="C257" s="26" t="str">
        <f>IFERROR(INDEX(Clients[Client_Name],MATCH(Table312[[#This Row],[Client_Code]],Clients[Client_Code],0)),"")</f>
        <v>AGROINDUSTRIAL EL PAICO</v>
      </c>
      <c r="D257" s="25">
        <v>12</v>
      </c>
      <c r="E257" s="25">
        <v>1</v>
      </c>
      <c r="F257" s="25" t="b">
        <f>IF(E257&gt;(VLOOKUP(D257,Months_Weeks!$A$2:$B$13,2,TRUE)),FALSE)</f>
        <v>0</v>
      </c>
      <c r="G257" s="63">
        <f>IF(Table312[[#This Row],[Facility]]="Buin",1.5%,0.25%)</f>
        <v>1.4999999999999999E-2</v>
      </c>
      <c r="H257" s="38"/>
      <c r="I257" s="38"/>
      <c r="J257" s="27">
        <f t="shared" si="18"/>
        <v>2</v>
      </c>
      <c r="K257" s="28">
        <f t="shared" si="19"/>
        <v>11</v>
      </c>
      <c r="L257" s="27">
        <f>IF(K257=0,0,IF(E257&gt;1,E257-1,VLOOKUP(K257,Months_Weeks!$A$1:$B$13,2,0)))</f>
        <v>4</v>
      </c>
      <c r="M257" s="29"/>
      <c r="N257" s="39"/>
      <c r="O257" s="39"/>
      <c r="P257" s="50">
        <f t="shared" si="20"/>
        <v>0</v>
      </c>
      <c r="Q257" s="28">
        <f t="shared" si="21"/>
        <v>11</v>
      </c>
      <c r="R257" s="28">
        <f>IF(Q257=0,0,IF(E257&gt;1,E257-1,VLOOKUP(Q257,Months_Weeks!$A$1:$B$13,2,0)))</f>
        <v>4</v>
      </c>
      <c r="S257" s="30"/>
      <c r="T257" s="39"/>
      <c r="U257" s="39"/>
      <c r="V257" s="50">
        <f t="shared" si="22"/>
        <v>0</v>
      </c>
      <c r="W257" s="28">
        <f t="shared" si="23"/>
        <v>11</v>
      </c>
      <c r="X257" s="28">
        <f>IF(W257=0,0,IF(E257&gt;1,E257-1,VLOOKUP(W257,Months_Weeks!$A$1:$B$13,2,0)))</f>
        <v>4</v>
      </c>
      <c r="Y257" s="30"/>
      <c r="Z257" s="39"/>
      <c r="AA257" s="31"/>
      <c r="AB257" s="39"/>
      <c r="AC257" s="31"/>
      <c r="AD257" s="40"/>
      <c r="AE257" s="31"/>
      <c r="AF257" s="40"/>
      <c r="AG257" s="31"/>
      <c r="AH257" s="40"/>
      <c r="AI257" s="31"/>
      <c r="AJ257" s="40"/>
    </row>
    <row r="258" spans="1:36" x14ac:dyDescent="0.25">
      <c r="A258" s="37" t="s">
        <v>62</v>
      </c>
      <c r="B258" s="37">
        <v>1002</v>
      </c>
      <c r="C258" s="26" t="str">
        <f>IFERROR(INDEX(Clients[Client_Name],MATCH(Table312[[#This Row],[Client_Code]],Clients[Client_Code],0)),"")</f>
        <v>AGROINDUSTRIAL EL PAICO</v>
      </c>
      <c r="D258" s="25">
        <v>12</v>
      </c>
      <c r="E258" s="25">
        <v>2</v>
      </c>
      <c r="F258" s="25" t="b">
        <f>IF(E258&gt;(VLOOKUP(D258,Months_Weeks!$A$2:$B$13,2,TRUE)),FALSE)</f>
        <v>0</v>
      </c>
      <c r="G258" s="63">
        <f>IF(Table312[[#This Row],[Facility]]="Buin",1.5%,0.25%)</f>
        <v>1.4999999999999999E-2</v>
      </c>
      <c r="H258" s="38"/>
      <c r="I258" s="38"/>
      <c r="J258" s="27">
        <f t="shared" ref="J258:J321" si="24" xml:space="preserve"> SUMIFS(J:J,$B:$B,$B258,$D:$D,K258,$E:$E,L258,$A:$A,$A258)+H258-I258</f>
        <v>2</v>
      </c>
      <c r="K258" s="28">
        <f t="shared" ref="K258:K321" si="25">IF(E258&gt;1,D258,D258-1)</f>
        <v>12</v>
      </c>
      <c r="L258" s="27">
        <f>IF(K258=0,0,IF(E258&gt;1,E258-1,VLOOKUP(K258,Months_Weeks!$A$1:$B$13,2,0)))</f>
        <v>1</v>
      </c>
      <c r="M258" s="29"/>
      <c r="N258" s="39"/>
      <c r="O258" s="39"/>
      <c r="P258" s="50">
        <f t="shared" ref="P258:P321" si="26" xml:space="preserve"> SUMIFS(P:P,$B:$B,$B258,$D:$D,Q258,$E:$E,R258,$A:$A,$A258)+N258-O258</f>
        <v>0</v>
      </c>
      <c r="Q258" s="28">
        <f t="shared" ref="Q258:Q321" si="27">IF(E258&gt;1,D258,D258-1)</f>
        <v>12</v>
      </c>
      <c r="R258" s="28">
        <f>IF(Q258=0,0,IF(E258&gt;1,E258-1,VLOOKUP(Q258,Months_Weeks!$A$1:$B$13,2,0)))</f>
        <v>1</v>
      </c>
      <c r="S258" s="30"/>
      <c r="T258" s="39"/>
      <c r="U258" s="39"/>
      <c r="V258" s="50">
        <f t="shared" ref="V258:V321" si="28" xml:space="preserve"> SUMIFS(V:V,$B:$B,$B258,$D:$D,W258,$E:$E,X258,$A:$A,$A258)+T258-U258</f>
        <v>0</v>
      </c>
      <c r="W258" s="28">
        <f t="shared" ref="W258:W321" si="29">IF(E258&gt;1,D258,D258-1)</f>
        <v>12</v>
      </c>
      <c r="X258" s="28">
        <f>IF(W258=0,0,IF(E258&gt;1,E258-1,VLOOKUP(W258,Months_Weeks!$A$1:$B$13,2,0)))</f>
        <v>1</v>
      </c>
      <c r="Y258" s="30"/>
      <c r="Z258" s="39"/>
      <c r="AA258" s="31"/>
      <c r="AB258" s="39"/>
      <c r="AC258" s="31"/>
      <c r="AD258" s="40"/>
      <c r="AE258" s="31"/>
      <c r="AF258" s="40"/>
      <c r="AG258" s="31"/>
      <c r="AH258" s="40"/>
      <c r="AI258" s="31"/>
      <c r="AJ258" s="40"/>
    </row>
    <row r="259" spans="1:36" x14ac:dyDescent="0.25">
      <c r="A259" s="37" t="s">
        <v>62</v>
      </c>
      <c r="B259" s="37">
        <v>1002</v>
      </c>
      <c r="C259" s="26" t="str">
        <f>IFERROR(INDEX(Clients[Client_Name],MATCH(Table312[[#This Row],[Client_Code]],Clients[Client_Code],0)),"")</f>
        <v>AGROINDUSTRIAL EL PAICO</v>
      </c>
      <c r="D259" s="25">
        <v>12</v>
      </c>
      <c r="E259" s="25">
        <v>3</v>
      </c>
      <c r="F259" s="25" t="b">
        <f>IF(E259&gt;(VLOOKUP(D259,Months_Weeks!$A$2:$B$13,2,TRUE)),FALSE)</f>
        <v>0</v>
      </c>
      <c r="G259" s="63">
        <f>IF(Table312[[#This Row],[Facility]]="Buin",1.5%,0.25%)</f>
        <v>1.4999999999999999E-2</v>
      </c>
      <c r="H259" s="38"/>
      <c r="I259" s="38"/>
      <c r="J259" s="27">
        <f t="shared" si="24"/>
        <v>2</v>
      </c>
      <c r="K259" s="28">
        <f t="shared" si="25"/>
        <v>12</v>
      </c>
      <c r="L259" s="27">
        <f>IF(K259=0,0,IF(E259&gt;1,E259-1,VLOOKUP(K259,Months_Weeks!$A$1:$B$13,2,0)))</f>
        <v>2</v>
      </c>
      <c r="M259" s="29"/>
      <c r="N259" s="39"/>
      <c r="O259" s="39"/>
      <c r="P259" s="50">
        <f t="shared" si="26"/>
        <v>0</v>
      </c>
      <c r="Q259" s="28">
        <f t="shared" si="27"/>
        <v>12</v>
      </c>
      <c r="R259" s="28">
        <f>IF(Q259=0,0,IF(E259&gt;1,E259-1,VLOOKUP(Q259,Months_Weeks!$A$1:$B$13,2,0)))</f>
        <v>2</v>
      </c>
      <c r="S259" s="30"/>
      <c r="T259" s="39"/>
      <c r="U259" s="39"/>
      <c r="V259" s="50">
        <f t="shared" si="28"/>
        <v>0</v>
      </c>
      <c r="W259" s="28">
        <f t="shared" si="29"/>
        <v>12</v>
      </c>
      <c r="X259" s="28">
        <f>IF(W259=0,0,IF(E259&gt;1,E259-1,VLOOKUP(W259,Months_Weeks!$A$1:$B$13,2,0)))</f>
        <v>2</v>
      </c>
      <c r="Y259" s="30"/>
      <c r="Z259" s="39"/>
      <c r="AA259" s="31"/>
      <c r="AB259" s="39"/>
      <c r="AC259" s="31"/>
      <c r="AD259" s="40"/>
      <c r="AE259" s="31"/>
      <c r="AF259" s="40"/>
      <c r="AG259" s="31"/>
      <c r="AH259" s="40"/>
      <c r="AI259" s="31"/>
      <c r="AJ259" s="40"/>
    </row>
    <row r="260" spans="1:36" x14ac:dyDescent="0.25">
      <c r="A260" s="37" t="s">
        <v>62</v>
      </c>
      <c r="B260" s="37">
        <v>1002</v>
      </c>
      <c r="C260" s="26" t="str">
        <f>IFERROR(INDEX(Clients[Client_Name],MATCH(Table312[[#This Row],[Client_Code]],Clients[Client_Code],0)),"")</f>
        <v>AGROINDUSTRIAL EL PAICO</v>
      </c>
      <c r="D260" s="25">
        <v>12</v>
      </c>
      <c r="E260" s="25">
        <v>4</v>
      </c>
      <c r="F260" s="25" t="b">
        <f>IF(E260&gt;(VLOOKUP(D260,Months_Weeks!$A$2:$B$13,2,TRUE)),FALSE)</f>
        <v>0</v>
      </c>
      <c r="G260" s="63">
        <f>IF(Table312[[#This Row],[Facility]]="Buin",1.5%,0.25%)</f>
        <v>1.4999999999999999E-2</v>
      </c>
      <c r="H260" s="38"/>
      <c r="I260" s="38"/>
      <c r="J260" s="27">
        <f t="shared" si="24"/>
        <v>2</v>
      </c>
      <c r="K260" s="28">
        <f t="shared" si="25"/>
        <v>12</v>
      </c>
      <c r="L260" s="27">
        <f>IF(K260=0,0,IF(E260&gt;1,E260-1,VLOOKUP(K260,Months_Weeks!$A$1:$B$13,2,0)))</f>
        <v>3</v>
      </c>
      <c r="M260" s="29"/>
      <c r="N260" s="39"/>
      <c r="O260" s="39"/>
      <c r="P260" s="50">
        <f t="shared" si="26"/>
        <v>0</v>
      </c>
      <c r="Q260" s="28">
        <f t="shared" si="27"/>
        <v>12</v>
      </c>
      <c r="R260" s="28">
        <f>IF(Q260=0,0,IF(E260&gt;1,E260-1,VLOOKUP(Q260,Months_Weeks!$A$1:$B$13,2,0)))</f>
        <v>3</v>
      </c>
      <c r="S260" s="30"/>
      <c r="T260" s="39"/>
      <c r="U260" s="39"/>
      <c r="V260" s="50">
        <f t="shared" si="28"/>
        <v>0</v>
      </c>
      <c r="W260" s="28">
        <f t="shared" si="29"/>
        <v>12</v>
      </c>
      <c r="X260" s="28">
        <f>IF(W260=0,0,IF(E260&gt;1,E260-1,VLOOKUP(W260,Months_Weeks!$A$1:$B$13,2,0)))</f>
        <v>3</v>
      </c>
      <c r="Y260" s="30"/>
      <c r="Z260" s="39"/>
      <c r="AA260" s="31"/>
      <c r="AB260" s="39"/>
      <c r="AC260" s="31"/>
      <c r="AD260" s="40"/>
      <c r="AE260" s="31"/>
      <c r="AF260" s="40"/>
      <c r="AG260" s="31"/>
      <c r="AH260" s="40"/>
      <c r="AI260" s="31"/>
      <c r="AJ260" s="40"/>
    </row>
    <row r="261" spans="1:36" x14ac:dyDescent="0.25">
      <c r="A261" s="37" t="s">
        <v>62</v>
      </c>
      <c r="B261" s="37">
        <v>1002</v>
      </c>
      <c r="C261" s="26" t="str">
        <f>IFERROR(INDEX(Clients[Client_Name],MATCH(Table312[[#This Row],[Client_Code]],Clients[Client_Code],0)),"")</f>
        <v>AGROINDUSTRIAL EL PAICO</v>
      </c>
      <c r="D261" s="25">
        <v>12</v>
      </c>
      <c r="E261" s="25">
        <v>5</v>
      </c>
      <c r="F261" s="25" t="b">
        <f>IF(E261&gt;(VLOOKUP(D261,Months_Weeks!$A$2:$B$13,2,TRUE)),FALSE)</f>
        <v>0</v>
      </c>
      <c r="G261" s="63">
        <f>IF(Table312[[#This Row],[Facility]]="Buin",1.5%,0.25%)</f>
        <v>1.4999999999999999E-2</v>
      </c>
      <c r="H261" s="38"/>
      <c r="I261" s="38"/>
      <c r="J261" s="27">
        <f t="shared" si="24"/>
        <v>2</v>
      </c>
      <c r="K261" s="28">
        <f t="shared" si="25"/>
        <v>12</v>
      </c>
      <c r="L261" s="27">
        <f>IF(K261=0,0,IF(E261&gt;1,E261-1,VLOOKUP(K261,Months_Weeks!$A$1:$B$13,2,0)))</f>
        <v>4</v>
      </c>
      <c r="M261" s="29"/>
      <c r="N261" s="39"/>
      <c r="O261" s="39"/>
      <c r="P261" s="50">
        <f t="shared" si="26"/>
        <v>0</v>
      </c>
      <c r="Q261" s="28">
        <f t="shared" si="27"/>
        <v>12</v>
      </c>
      <c r="R261" s="28">
        <f>IF(Q261=0,0,IF(E261&gt;1,E261-1,VLOOKUP(Q261,Months_Weeks!$A$1:$B$13,2,0)))</f>
        <v>4</v>
      </c>
      <c r="S261" s="30"/>
      <c r="T261" s="39"/>
      <c r="U261" s="39"/>
      <c r="V261" s="50">
        <f t="shared" si="28"/>
        <v>0</v>
      </c>
      <c r="W261" s="28">
        <f t="shared" si="29"/>
        <v>12</v>
      </c>
      <c r="X261" s="28">
        <f>IF(W261=0,0,IF(E261&gt;1,E261-1,VLOOKUP(W261,Months_Weeks!$A$1:$B$13,2,0)))</f>
        <v>4</v>
      </c>
      <c r="Y261" s="30"/>
      <c r="Z261" s="39"/>
      <c r="AA261" s="31"/>
      <c r="AB261" s="39"/>
      <c r="AC261" s="31"/>
      <c r="AD261" s="40"/>
      <c r="AE261" s="31"/>
      <c r="AF261" s="40"/>
      <c r="AG261" s="31"/>
      <c r="AH261" s="40"/>
      <c r="AI261" s="31"/>
      <c r="AJ261" s="40"/>
    </row>
    <row r="262" spans="1:36" x14ac:dyDescent="0.25">
      <c r="A262" s="37" t="s">
        <v>62</v>
      </c>
      <c r="B262" s="37">
        <v>1006</v>
      </c>
      <c r="C262" s="26" t="str">
        <f>IFERROR(INDEX(Clients[Client_Name],MATCH(Table312[[#This Row],[Client_Code]],Clients[Client_Code],0)),"")</f>
        <v>AGROSUPER</v>
      </c>
      <c r="D262" s="25">
        <v>1</v>
      </c>
      <c r="E262" s="25">
        <v>1</v>
      </c>
      <c r="F262" s="25" t="b">
        <f>IF(E262&gt;(VLOOKUP(D262,Months_Weeks!$A$2:$B$13,2,TRUE)),FALSE)</f>
        <v>0</v>
      </c>
      <c r="G262" s="63">
        <f>IF(Table312[[#This Row],[Facility]]="Buin",1.5%,0.25%)</f>
        <v>1.4999999999999999E-2</v>
      </c>
      <c r="H262" s="38">
        <v>1096</v>
      </c>
      <c r="I262" s="38"/>
      <c r="J262" s="27">
        <f t="shared" si="24"/>
        <v>1096</v>
      </c>
      <c r="K262" s="28">
        <f t="shared" si="25"/>
        <v>0</v>
      </c>
      <c r="L262" s="27">
        <f>IF(K262=0,0,IF(E262&gt;1,E262-1,VLOOKUP(K262,Months_Weeks!$A$1:$B$13,2,0)))</f>
        <v>0</v>
      </c>
      <c r="M262" s="29"/>
      <c r="N262" s="39"/>
      <c r="O262" s="39"/>
      <c r="P262" s="50">
        <f t="shared" si="26"/>
        <v>0</v>
      </c>
      <c r="Q262" s="28">
        <f t="shared" si="27"/>
        <v>0</v>
      </c>
      <c r="R262" s="28">
        <f>IF(Q262=0,0,IF(E262&gt;1,E262-1,VLOOKUP(Q262,Months_Weeks!$A$1:$B$13,2,0)))</f>
        <v>0</v>
      </c>
      <c r="S262" s="30"/>
      <c r="T262" s="39"/>
      <c r="U262" s="39"/>
      <c r="V262" s="50">
        <f t="shared" si="28"/>
        <v>0</v>
      </c>
      <c r="W262" s="28">
        <f t="shared" si="29"/>
        <v>0</v>
      </c>
      <c r="X262" s="28">
        <f>IF(W262=0,0,IF(E262&gt;1,E262-1,VLOOKUP(W262,Months_Weeks!$A$1:$B$13,2,0)))</f>
        <v>0</v>
      </c>
      <c r="Y262" s="30"/>
      <c r="Z262" s="39"/>
      <c r="AA262" s="31">
        <v>1</v>
      </c>
      <c r="AB262" s="72">
        <v>0.38429999999999997</v>
      </c>
      <c r="AC262" s="31"/>
      <c r="AD262" s="40"/>
      <c r="AE262" s="31"/>
      <c r="AF262" s="40"/>
      <c r="AG262" s="31"/>
      <c r="AH262" s="40"/>
      <c r="AI262" s="31">
        <v>1</v>
      </c>
      <c r="AJ262" s="70">
        <v>0.29420000000000002</v>
      </c>
    </row>
    <row r="263" spans="1:36" x14ac:dyDescent="0.25">
      <c r="A263" s="37" t="s">
        <v>62</v>
      </c>
      <c r="B263" s="37">
        <v>1006</v>
      </c>
      <c r="C263" s="26" t="str">
        <f>IFERROR(INDEX(Clients[Client_Name],MATCH(Table312[[#This Row],[Client_Code]],Clients[Client_Code],0)),"")</f>
        <v>AGROSUPER</v>
      </c>
      <c r="D263" s="25">
        <v>1</v>
      </c>
      <c r="E263" s="25">
        <v>2</v>
      </c>
      <c r="F263" s="25" t="b">
        <f>IF(E263&gt;(VLOOKUP(D263,Months_Weeks!$A$2:$B$13,2,TRUE)),FALSE)</f>
        <v>0</v>
      </c>
      <c r="G263" s="63">
        <f>IF(Table312[[#This Row],[Facility]]="Buin",1.5%,0.25%)</f>
        <v>1.4999999999999999E-2</v>
      </c>
      <c r="H263" s="38">
        <v>16</v>
      </c>
      <c r="I263" s="38"/>
      <c r="J263" s="27">
        <f t="shared" si="24"/>
        <v>1112</v>
      </c>
      <c r="K263" s="28">
        <f t="shared" si="25"/>
        <v>1</v>
      </c>
      <c r="L263" s="27">
        <f>IF(K263=0,0,IF(E263&gt;1,E263-1,VLOOKUP(K263,Months_Weeks!$A$1:$B$13,2,0)))</f>
        <v>1</v>
      </c>
      <c r="M263" s="29"/>
      <c r="N263" s="39"/>
      <c r="O263" s="39"/>
      <c r="P263" s="50">
        <f t="shared" si="26"/>
        <v>0</v>
      </c>
      <c r="Q263" s="28">
        <f t="shared" si="27"/>
        <v>1</v>
      </c>
      <c r="R263" s="28">
        <f>IF(Q263=0,0,IF(E263&gt;1,E263-1,VLOOKUP(Q263,Months_Weeks!$A$1:$B$13,2,0)))</f>
        <v>1</v>
      </c>
      <c r="S263" s="30"/>
      <c r="T263" s="39"/>
      <c r="U263" s="39"/>
      <c r="V263" s="50">
        <f t="shared" si="28"/>
        <v>0</v>
      </c>
      <c r="W263" s="28">
        <f t="shared" si="29"/>
        <v>1</v>
      </c>
      <c r="X263" s="28">
        <f>IF(W263=0,0,IF(E263&gt;1,E263-1,VLOOKUP(W263,Months_Weeks!$A$1:$B$13,2,0)))</f>
        <v>1</v>
      </c>
      <c r="Y263" s="30"/>
      <c r="Z263" s="39"/>
      <c r="AA263" s="31"/>
      <c r="AB263" s="39"/>
      <c r="AC263" s="31"/>
      <c r="AD263" s="40"/>
      <c r="AE263" s="31"/>
      <c r="AF263" s="40"/>
      <c r="AG263" s="31"/>
      <c r="AH263" s="40"/>
      <c r="AI263" s="31"/>
      <c r="AJ263" s="40"/>
    </row>
    <row r="264" spans="1:36" x14ac:dyDescent="0.25">
      <c r="A264" s="37" t="s">
        <v>62</v>
      </c>
      <c r="B264" s="37">
        <v>1006</v>
      </c>
      <c r="C264" s="26" t="str">
        <f>IFERROR(INDEX(Clients[Client_Name],MATCH(Table312[[#This Row],[Client_Code]],Clients[Client_Code],0)),"")</f>
        <v>AGROSUPER</v>
      </c>
      <c r="D264" s="25">
        <v>1</v>
      </c>
      <c r="E264" s="25">
        <v>3</v>
      </c>
      <c r="F264" s="25" t="b">
        <f>IF(E264&gt;(VLOOKUP(D264,Months_Weeks!$A$2:$B$13,2,TRUE)),FALSE)</f>
        <v>0</v>
      </c>
      <c r="G264" s="63">
        <f>IF(Table312[[#This Row],[Facility]]="Buin",1.5%,0.25%)</f>
        <v>1.4999999999999999E-2</v>
      </c>
      <c r="H264" s="38"/>
      <c r="I264" s="38">
        <v>216</v>
      </c>
      <c r="J264" s="27">
        <f t="shared" si="24"/>
        <v>896</v>
      </c>
      <c r="K264" s="28">
        <f t="shared" si="25"/>
        <v>1</v>
      </c>
      <c r="L264" s="27">
        <f>IF(K264=0,0,IF(E264&gt;1,E264-1,VLOOKUP(K264,Months_Weeks!$A$1:$B$13,2,0)))</f>
        <v>2</v>
      </c>
      <c r="M264" s="29"/>
      <c r="N264" s="39"/>
      <c r="O264" s="39"/>
      <c r="P264" s="50">
        <f t="shared" si="26"/>
        <v>0</v>
      </c>
      <c r="Q264" s="28">
        <f t="shared" si="27"/>
        <v>1</v>
      </c>
      <c r="R264" s="28">
        <f>IF(Q264=0,0,IF(E264&gt;1,E264-1,VLOOKUP(Q264,Months_Weeks!$A$1:$B$13,2,0)))</f>
        <v>2</v>
      </c>
      <c r="S264" s="30"/>
      <c r="T264" s="39"/>
      <c r="U264" s="39"/>
      <c r="V264" s="50">
        <f t="shared" si="28"/>
        <v>0</v>
      </c>
      <c r="W264" s="28">
        <f t="shared" si="29"/>
        <v>1</v>
      </c>
      <c r="X264" s="28">
        <f>IF(W264=0,0,IF(E264&gt;1,E264-1,VLOOKUP(W264,Months_Weeks!$A$1:$B$13,2,0)))</f>
        <v>2</v>
      </c>
      <c r="Y264" s="30"/>
      <c r="Z264" s="39"/>
      <c r="AA264" s="31"/>
      <c r="AB264" s="39"/>
      <c r="AC264" s="31"/>
      <c r="AD264" s="40"/>
      <c r="AE264" s="31"/>
      <c r="AF264" s="40"/>
      <c r="AG264" s="31"/>
      <c r="AH264" s="40"/>
      <c r="AI264" s="31"/>
      <c r="AJ264" s="40"/>
    </row>
    <row r="265" spans="1:36" x14ac:dyDescent="0.25">
      <c r="A265" s="37" t="s">
        <v>62</v>
      </c>
      <c r="B265" s="37">
        <v>1006</v>
      </c>
      <c r="C265" s="26" t="str">
        <f>IFERROR(INDEX(Clients[Client_Name],MATCH(Table312[[#This Row],[Client_Code]],Clients[Client_Code],0)),"")</f>
        <v>AGROSUPER</v>
      </c>
      <c r="D265" s="25">
        <v>1</v>
      </c>
      <c r="E265" s="25">
        <v>4</v>
      </c>
      <c r="F265" s="25" t="b">
        <f>IF(E265&gt;(VLOOKUP(D265,Months_Weeks!$A$2:$B$13,2,TRUE)),FALSE)</f>
        <v>0</v>
      </c>
      <c r="G265" s="63">
        <f>IF(Table312[[#This Row],[Facility]]="Buin",1.5%,0.25%)</f>
        <v>1.4999999999999999E-2</v>
      </c>
      <c r="H265" s="38">
        <v>96</v>
      </c>
      <c r="I265" s="38"/>
      <c r="J265" s="27">
        <f t="shared" si="24"/>
        <v>992</v>
      </c>
      <c r="K265" s="28">
        <f t="shared" si="25"/>
        <v>1</v>
      </c>
      <c r="L265" s="27">
        <f>IF(K265=0,0,IF(E265&gt;1,E265-1,VLOOKUP(K265,Months_Weeks!$A$1:$B$13,2,0)))</f>
        <v>3</v>
      </c>
      <c r="M265" s="29"/>
      <c r="N265" s="39"/>
      <c r="O265" s="39"/>
      <c r="P265" s="50">
        <f t="shared" si="26"/>
        <v>0</v>
      </c>
      <c r="Q265" s="28">
        <f t="shared" si="27"/>
        <v>1</v>
      </c>
      <c r="R265" s="28">
        <f>IF(Q265=0,0,IF(E265&gt;1,E265-1,VLOOKUP(Q265,Months_Weeks!$A$1:$B$13,2,0)))</f>
        <v>3</v>
      </c>
      <c r="S265" s="30"/>
      <c r="T265" s="39"/>
      <c r="U265" s="39"/>
      <c r="V265" s="50">
        <f t="shared" si="28"/>
        <v>0</v>
      </c>
      <c r="W265" s="28">
        <f t="shared" si="29"/>
        <v>1</v>
      </c>
      <c r="X265" s="28">
        <f>IF(W265=0,0,IF(E265&gt;1,E265-1,VLOOKUP(W265,Months_Weeks!$A$1:$B$13,2,0)))</f>
        <v>3</v>
      </c>
      <c r="Y265" s="30"/>
      <c r="Z265" s="39"/>
      <c r="AA265" s="31"/>
      <c r="AB265" s="39"/>
      <c r="AC265" s="31"/>
      <c r="AD265" s="40"/>
      <c r="AE265" s="31"/>
      <c r="AF265" s="40"/>
      <c r="AG265" s="31"/>
      <c r="AH265" s="40"/>
      <c r="AI265" s="31"/>
      <c r="AJ265" s="40"/>
    </row>
    <row r="266" spans="1:36" x14ac:dyDescent="0.25">
      <c r="A266" s="37" t="s">
        <v>62</v>
      </c>
      <c r="B266" s="37">
        <v>1006</v>
      </c>
      <c r="C266" s="26" t="str">
        <f>IFERROR(INDEX(Clients[Client_Name],MATCH(Table312[[#This Row],[Client_Code]],Clients[Client_Code],0)),"")</f>
        <v>AGROSUPER</v>
      </c>
      <c r="D266" s="25">
        <v>2</v>
      </c>
      <c r="E266" s="25">
        <v>1</v>
      </c>
      <c r="F266" s="25" t="b">
        <f>IF(E266&gt;(VLOOKUP(D266,Months_Weeks!$A$2:$B$13,2,TRUE)),FALSE)</f>
        <v>0</v>
      </c>
      <c r="G266" s="63">
        <f>IF(Table312[[#This Row],[Facility]]="Buin",1.5%,0.25%)</f>
        <v>1.4999999999999999E-2</v>
      </c>
      <c r="H266" s="38">
        <v>34</v>
      </c>
      <c r="I266" s="38"/>
      <c r="J266" s="27">
        <f t="shared" si="24"/>
        <v>1026</v>
      </c>
      <c r="K266" s="28">
        <f t="shared" si="25"/>
        <v>1</v>
      </c>
      <c r="L266" s="27">
        <f>IF(K266=0,0,IF(E266&gt;1,E266-1,VLOOKUP(K266,Months_Weeks!$A$1:$B$13,2,0)))</f>
        <v>4</v>
      </c>
      <c r="M266" s="29"/>
      <c r="N266" s="39"/>
      <c r="O266" s="39"/>
      <c r="P266" s="50">
        <f t="shared" si="26"/>
        <v>0</v>
      </c>
      <c r="Q266" s="28">
        <f t="shared" si="27"/>
        <v>1</v>
      </c>
      <c r="R266" s="28">
        <f>IF(Q266=0,0,IF(E266&gt;1,E266-1,VLOOKUP(Q266,Months_Weeks!$A$1:$B$13,2,0)))</f>
        <v>4</v>
      </c>
      <c r="S266" s="30"/>
      <c r="T266" s="39"/>
      <c r="U266" s="39"/>
      <c r="V266" s="50">
        <f t="shared" si="28"/>
        <v>0</v>
      </c>
      <c r="W266" s="28">
        <f t="shared" si="29"/>
        <v>1</v>
      </c>
      <c r="X266" s="28">
        <f>IF(W266=0,0,IF(E266&gt;1,E266-1,VLOOKUP(W266,Months_Weeks!$A$1:$B$13,2,0)))</f>
        <v>4</v>
      </c>
      <c r="Y266" s="30"/>
      <c r="Z266" s="39"/>
      <c r="AA266" s="31"/>
      <c r="AB266" s="39"/>
      <c r="AC266" s="31"/>
      <c r="AD266" s="40"/>
      <c r="AE266" s="31"/>
      <c r="AF266" s="40"/>
      <c r="AG266" s="31"/>
      <c r="AH266" s="40"/>
      <c r="AI266" s="31"/>
      <c r="AJ266" s="40"/>
    </row>
    <row r="267" spans="1:36" x14ac:dyDescent="0.25">
      <c r="A267" s="37" t="s">
        <v>62</v>
      </c>
      <c r="B267" s="37">
        <v>1006</v>
      </c>
      <c r="C267" s="26" t="str">
        <f>IFERROR(INDEX(Clients[Client_Name],MATCH(Table312[[#This Row],[Client_Code]],Clients[Client_Code],0)),"")</f>
        <v>AGROSUPER</v>
      </c>
      <c r="D267" s="25">
        <v>2</v>
      </c>
      <c r="E267" s="25">
        <v>2</v>
      </c>
      <c r="F267" s="25" t="b">
        <f>IF(E267&gt;(VLOOKUP(D267,Months_Weeks!$A$2:$B$13,2,TRUE)),FALSE)</f>
        <v>0</v>
      </c>
      <c r="G267" s="63">
        <f>IF(Table312[[#This Row],[Facility]]="Buin",1.5%,0.25%)</f>
        <v>1.4999999999999999E-2</v>
      </c>
      <c r="H267" s="38">
        <v>0</v>
      </c>
      <c r="I267" s="38"/>
      <c r="J267" s="27">
        <f t="shared" si="24"/>
        <v>1026</v>
      </c>
      <c r="K267" s="28">
        <f t="shared" si="25"/>
        <v>2</v>
      </c>
      <c r="L267" s="27">
        <f>IF(K267=0,0,IF(E267&gt;1,E267-1,VLOOKUP(K267,Months_Weeks!$A$1:$B$13,2,0)))</f>
        <v>1</v>
      </c>
      <c r="M267" s="29"/>
      <c r="N267" s="39"/>
      <c r="O267" s="39"/>
      <c r="P267" s="50">
        <f t="shared" si="26"/>
        <v>0</v>
      </c>
      <c r="Q267" s="28">
        <f t="shared" si="27"/>
        <v>2</v>
      </c>
      <c r="R267" s="28">
        <f>IF(Q267=0,0,IF(E267&gt;1,E267-1,VLOOKUP(Q267,Months_Weeks!$A$1:$B$13,2,0)))</f>
        <v>1</v>
      </c>
      <c r="S267" s="30"/>
      <c r="T267" s="39"/>
      <c r="U267" s="39"/>
      <c r="V267" s="50">
        <f t="shared" si="28"/>
        <v>0</v>
      </c>
      <c r="W267" s="28">
        <f t="shared" si="29"/>
        <v>2</v>
      </c>
      <c r="X267" s="28">
        <f>IF(W267=0,0,IF(E267&gt;1,E267-1,VLOOKUP(W267,Months_Weeks!$A$1:$B$13,2,0)))</f>
        <v>1</v>
      </c>
      <c r="Y267" s="30"/>
      <c r="Z267" s="39"/>
      <c r="AA267" s="31"/>
      <c r="AB267" s="39"/>
      <c r="AC267" s="31"/>
      <c r="AD267" s="40"/>
      <c r="AE267" s="31"/>
      <c r="AF267" s="40"/>
      <c r="AG267" s="31"/>
      <c r="AH267" s="40"/>
      <c r="AI267" s="31"/>
      <c r="AJ267" s="40"/>
    </row>
    <row r="268" spans="1:36" x14ac:dyDescent="0.25">
      <c r="A268" s="37" t="s">
        <v>62</v>
      </c>
      <c r="B268" s="37">
        <v>1006</v>
      </c>
      <c r="C268" s="26" t="str">
        <f>IFERROR(INDEX(Clients[Client_Name],MATCH(Table312[[#This Row],[Client_Code]],Clients[Client_Code],0)),"")</f>
        <v>AGROSUPER</v>
      </c>
      <c r="D268" s="25">
        <v>2</v>
      </c>
      <c r="E268" s="25">
        <v>3</v>
      </c>
      <c r="F268" s="25" t="b">
        <f>IF(E268&gt;(VLOOKUP(D268,Months_Weeks!$A$2:$B$13,2,TRUE)),FALSE)</f>
        <v>0</v>
      </c>
      <c r="G268" s="63">
        <f>IF(Table312[[#This Row],[Facility]]="Buin",1.5%,0.25%)</f>
        <v>1.4999999999999999E-2</v>
      </c>
      <c r="H268" s="38"/>
      <c r="I268" s="38">
        <v>112</v>
      </c>
      <c r="J268" s="27">
        <f t="shared" si="24"/>
        <v>914</v>
      </c>
      <c r="K268" s="28">
        <f t="shared" si="25"/>
        <v>2</v>
      </c>
      <c r="L268" s="27">
        <f>IF(K268=0,0,IF(E268&gt;1,E268-1,VLOOKUP(K268,Months_Weeks!$A$1:$B$13,2,0)))</f>
        <v>2</v>
      </c>
      <c r="M268" s="29"/>
      <c r="N268" s="39"/>
      <c r="O268" s="39"/>
      <c r="P268" s="50">
        <f t="shared" si="26"/>
        <v>0</v>
      </c>
      <c r="Q268" s="28">
        <f t="shared" si="27"/>
        <v>2</v>
      </c>
      <c r="R268" s="28">
        <f>IF(Q268=0,0,IF(E268&gt;1,E268-1,VLOOKUP(Q268,Months_Weeks!$A$1:$B$13,2,0)))</f>
        <v>2</v>
      </c>
      <c r="S268" s="30"/>
      <c r="T268" s="39"/>
      <c r="U268" s="39"/>
      <c r="V268" s="50">
        <f t="shared" si="28"/>
        <v>0</v>
      </c>
      <c r="W268" s="28">
        <f t="shared" si="29"/>
        <v>2</v>
      </c>
      <c r="X268" s="28">
        <f>IF(W268=0,0,IF(E268&gt;1,E268-1,VLOOKUP(W268,Months_Weeks!$A$1:$B$13,2,0)))</f>
        <v>2</v>
      </c>
      <c r="Y268" s="30"/>
      <c r="Z268" s="39">
        <v>42448</v>
      </c>
      <c r="AA268" s="31"/>
      <c r="AB268" s="39"/>
      <c r="AC268" s="31"/>
      <c r="AD268" s="40"/>
      <c r="AE268" s="31"/>
      <c r="AF268" s="40"/>
      <c r="AG268" s="31"/>
      <c r="AH268" s="40"/>
      <c r="AI268" s="31"/>
      <c r="AJ268" s="40"/>
    </row>
    <row r="269" spans="1:36" x14ac:dyDescent="0.25">
      <c r="A269" s="37" t="s">
        <v>62</v>
      </c>
      <c r="B269" s="37">
        <v>1006</v>
      </c>
      <c r="C269" s="26" t="str">
        <f>IFERROR(INDEX(Clients[Client_Name],MATCH(Table312[[#This Row],[Client_Code]],Clients[Client_Code],0)),"")</f>
        <v>AGROSUPER</v>
      </c>
      <c r="D269" s="25">
        <v>2</v>
      </c>
      <c r="E269" s="25">
        <v>4</v>
      </c>
      <c r="F269" s="25" t="b">
        <f>IF(E269&gt;(VLOOKUP(D269,Months_Weeks!$A$2:$B$13,2,TRUE)),FALSE)</f>
        <v>0</v>
      </c>
      <c r="G269" s="63">
        <f>IF(Table312[[#This Row],[Facility]]="Buin",1.5%,0.25%)</f>
        <v>1.4999999999999999E-2</v>
      </c>
      <c r="H269" s="38"/>
      <c r="I269" s="38">
        <v>114</v>
      </c>
      <c r="J269" s="27">
        <f t="shared" si="24"/>
        <v>800</v>
      </c>
      <c r="K269" s="28">
        <f t="shared" si="25"/>
        <v>2</v>
      </c>
      <c r="L269" s="27">
        <f>IF(K269=0,0,IF(E269&gt;1,E269-1,VLOOKUP(K269,Months_Weeks!$A$1:$B$13,2,0)))</f>
        <v>3</v>
      </c>
      <c r="M269" s="29"/>
      <c r="N269" s="39"/>
      <c r="O269" s="39"/>
      <c r="P269" s="50">
        <f t="shared" si="26"/>
        <v>0</v>
      </c>
      <c r="Q269" s="28">
        <f t="shared" si="27"/>
        <v>2</v>
      </c>
      <c r="R269" s="28">
        <f>IF(Q269=0,0,IF(E269&gt;1,E269-1,VLOOKUP(Q269,Months_Weeks!$A$1:$B$13,2,0)))</f>
        <v>3</v>
      </c>
      <c r="S269" s="30"/>
      <c r="T269" s="39"/>
      <c r="U269" s="39"/>
      <c r="V269" s="50">
        <f t="shared" si="28"/>
        <v>0</v>
      </c>
      <c r="W269" s="28">
        <f t="shared" si="29"/>
        <v>2</v>
      </c>
      <c r="X269" s="28">
        <f>IF(W269=0,0,IF(E269&gt;1,E269-1,VLOOKUP(W269,Months_Weeks!$A$1:$B$13,2,0)))</f>
        <v>3</v>
      </c>
      <c r="Y269" s="30"/>
      <c r="Z269" s="39"/>
      <c r="AA269" s="31"/>
      <c r="AB269" s="39"/>
      <c r="AC269" s="31"/>
      <c r="AD269" s="40"/>
      <c r="AE269" s="31"/>
      <c r="AF269" s="40"/>
      <c r="AG269" s="31"/>
      <c r="AH269" s="40"/>
      <c r="AI269" s="31"/>
      <c r="AJ269" s="40"/>
    </row>
    <row r="270" spans="1:36" x14ac:dyDescent="0.25">
      <c r="A270" s="37" t="s">
        <v>62</v>
      </c>
      <c r="B270" s="37">
        <v>1006</v>
      </c>
      <c r="C270" s="26" t="str">
        <f>IFERROR(INDEX(Clients[Client_Name],MATCH(Table312[[#This Row],[Client_Code]],Clients[Client_Code],0)),"")</f>
        <v>AGROSUPER</v>
      </c>
      <c r="D270" s="25">
        <v>3</v>
      </c>
      <c r="E270" s="25">
        <v>1</v>
      </c>
      <c r="F270" s="25" t="b">
        <f>IF(E270&gt;(VLOOKUP(D270,Months_Weeks!$A$2:$B$13,2,TRUE)),FALSE)</f>
        <v>0</v>
      </c>
      <c r="G270" s="63">
        <f>IF(Table312[[#This Row],[Facility]]="Buin",1.5%,0.25%)</f>
        <v>1.4999999999999999E-2</v>
      </c>
      <c r="H270" s="38"/>
      <c r="I270" s="38">
        <v>145</v>
      </c>
      <c r="J270" s="27">
        <f t="shared" si="24"/>
        <v>655</v>
      </c>
      <c r="K270" s="28">
        <f t="shared" si="25"/>
        <v>2</v>
      </c>
      <c r="L270" s="27">
        <f>IF(K270=0,0,IF(E270&gt;1,E270-1,VLOOKUP(K270,Months_Weeks!$A$1:$B$13,2,0)))</f>
        <v>4</v>
      </c>
      <c r="M270" s="29"/>
      <c r="N270" s="39"/>
      <c r="O270" s="39"/>
      <c r="P270" s="50">
        <f t="shared" si="26"/>
        <v>0</v>
      </c>
      <c r="Q270" s="28">
        <f t="shared" si="27"/>
        <v>2</v>
      </c>
      <c r="R270" s="28">
        <f>IF(Q270=0,0,IF(E270&gt;1,E270-1,VLOOKUP(Q270,Months_Weeks!$A$1:$B$13,2,0)))</f>
        <v>4</v>
      </c>
      <c r="S270" s="30"/>
      <c r="T270" s="39"/>
      <c r="U270" s="39"/>
      <c r="V270" s="50">
        <f t="shared" si="28"/>
        <v>0</v>
      </c>
      <c r="W270" s="28">
        <f t="shared" si="29"/>
        <v>2</v>
      </c>
      <c r="X270" s="28">
        <f>IF(W270=0,0,IF(E270&gt;1,E270-1,VLOOKUP(W270,Months_Weeks!$A$1:$B$13,2,0)))</f>
        <v>4</v>
      </c>
      <c r="Y270" s="30"/>
      <c r="Z270" s="39"/>
      <c r="AA270" s="31"/>
      <c r="AB270" s="39"/>
      <c r="AC270" s="31"/>
      <c r="AD270" s="40"/>
      <c r="AE270" s="31"/>
      <c r="AF270" s="40"/>
      <c r="AG270" s="31"/>
      <c r="AH270" s="40"/>
      <c r="AI270" s="31"/>
      <c r="AJ270" s="40"/>
    </row>
    <row r="271" spans="1:36" x14ac:dyDescent="0.25">
      <c r="A271" s="37" t="s">
        <v>62</v>
      </c>
      <c r="B271" s="37">
        <v>1006</v>
      </c>
      <c r="C271" s="26" t="str">
        <f>IFERROR(INDEX(Clients[Client_Name],MATCH(Table312[[#This Row],[Client_Code]],Clients[Client_Code],0)),"")</f>
        <v>AGROSUPER</v>
      </c>
      <c r="D271" s="25">
        <v>3</v>
      </c>
      <c r="E271" s="25">
        <v>2</v>
      </c>
      <c r="F271" s="25" t="b">
        <f>IF(E271&gt;(VLOOKUP(D271,Months_Weeks!$A$2:$B$13,2,TRUE)),FALSE)</f>
        <v>0</v>
      </c>
      <c r="G271" s="63">
        <f>IF(Table312[[#This Row],[Facility]]="Buin",1.5%,0.25%)</f>
        <v>1.4999999999999999E-2</v>
      </c>
      <c r="H271" s="38"/>
      <c r="I271" s="38"/>
      <c r="J271" s="27">
        <f t="shared" si="24"/>
        <v>655</v>
      </c>
      <c r="K271" s="28">
        <f t="shared" si="25"/>
        <v>3</v>
      </c>
      <c r="L271" s="27">
        <f>IF(K271=0,0,IF(E271&gt;1,E271-1,VLOOKUP(K271,Months_Weeks!$A$1:$B$13,2,0)))</f>
        <v>1</v>
      </c>
      <c r="M271" s="29"/>
      <c r="N271" s="39"/>
      <c r="O271" s="39"/>
      <c r="P271" s="50">
        <f t="shared" si="26"/>
        <v>0</v>
      </c>
      <c r="Q271" s="28">
        <f t="shared" si="27"/>
        <v>3</v>
      </c>
      <c r="R271" s="28">
        <f>IF(Q271=0,0,IF(E271&gt;1,E271-1,VLOOKUP(Q271,Months_Weeks!$A$1:$B$13,2,0)))</f>
        <v>1</v>
      </c>
      <c r="S271" s="30"/>
      <c r="T271" s="39"/>
      <c r="U271" s="39"/>
      <c r="V271" s="50">
        <f t="shared" si="28"/>
        <v>0</v>
      </c>
      <c r="W271" s="28">
        <f t="shared" si="29"/>
        <v>3</v>
      </c>
      <c r="X271" s="28">
        <f>IF(W271=0,0,IF(E271&gt;1,E271-1,VLOOKUP(W271,Months_Weeks!$A$1:$B$13,2,0)))</f>
        <v>1</v>
      </c>
      <c r="Y271" s="30"/>
      <c r="Z271" s="39"/>
      <c r="AA271" s="31"/>
      <c r="AB271" s="39"/>
      <c r="AC271" s="31"/>
      <c r="AD271" s="40"/>
      <c r="AE271" s="31"/>
      <c r="AF271" s="40"/>
      <c r="AG271" s="31"/>
      <c r="AH271" s="40"/>
      <c r="AI271" s="31"/>
      <c r="AJ271" s="40"/>
    </row>
    <row r="272" spans="1:36" x14ac:dyDescent="0.25">
      <c r="A272" s="37" t="s">
        <v>62</v>
      </c>
      <c r="B272" s="37">
        <v>1006</v>
      </c>
      <c r="C272" s="26" t="str">
        <f>IFERROR(INDEX(Clients[Client_Name],MATCH(Table312[[#This Row],[Client_Code]],Clients[Client_Code],0)),"")</f>
        <v>AGROSUPER</v>
      </c>
      <c r="D272" s="25">
        <v>3</v>
      </c>
      <c r="E272" s="25">
        <v>3</v>
      </c>
      <c r="F272" s="25" t="b">
        <f>IF(E272&gt;(VLOOKUP(D272,Months_Weeks!$A$2:$B$13,2,TRUE)),FALSE)</f>
        <v>0</v>
      </c>
      <c r="G272" s="63">
        <f>IF(Table312[[#This Row],[Facility]]="Buin",1.5%,0.25%)</f>
        <v>1.4999999999999999E-2</v>
      </c>
      <c r="H272" s="38"/>
      <c r="I272" s="38"/>
      <c r="J272" s="27">
        <f t="shared" si="24"/>
        <v>655</v>
      </c>
      <c r="K272" s="28">
        <f t="shared" si="25"/>
        <v>3</v>
      </c>
      <c r="L272" s="27">
        <f>IF(K272=0,0,IF(E272&gt;1,E272-1,VLOOKUP(K272,Months_Weeks!$A$1:$B$13,2,0)))</f>
        <v>2</v>
      </c>
      <c r="M272" s="29"/>
      <c r="N272" s="39"/>
      <c r="O272" s="39"/>
      <c r="P272" s="50">
        <f t="shared" si="26"/>
        <v>0</v>
      </c>
      <c r="Q272" s="28">
        <f t="shared" si="27"/>
        <v>3</v>
      </c>
      <c r="R272" s="28">
        <f>IF(Q272=0,0,IF(E272&gt;1,E272-1,VLOOKUP(Q272,Months_Weeks!$A$1:$B$13,2,0)))</f>
        <v>2</v>
      </c>
      <c r="S272" s="30"/>
      <c r="T272" s="39"/>
      <c r="U272" s="39"/>
      <c r="V272" s="50">
        <f t="shared" si="28"/>
        <v>0</v>
      </c>
      <c r="W272" s="28">
        <f t="shared" si="29"/>
        <v>3</v>
      </c>
      <c r="X272" s="28">
        <f>IF(W272=0,0,IF(E272&gt;1,E272-1,VLOOKUP(W272,Months_Weeks!$A$1:$B$13,2,0)))</f>
        <v>2</v>
      </c>
      <c r="Y272" s="30"/>
      <c r="Z272" s="39"/>
      <c r="AA272" s="31"/>
      <c r="AB272" s="39"/>
      <c r="AC272" s="31"/>
      <c r="AD272" s="40"/>
      <c r="AE272" s="31"/>
      <c r="AF272" s="40"/>
      <c r="AG272" s="31"/>
      <c r="AH272" s="40"/>
      <c r="AI272" s="31"/>
      <c r="AJ272" s="40"/>
    </row>
    <row r="273" spans="1:36" x14ac:dyDescent="0.25">
      <c r="A273" s="37" t="s">
        <v>62</v>
      </c>
      <c r="B273" s="37">
        <v>1006</v>
      </c>
      <c r="C273" s="26" t="str">
        <f>IFERROR(INDEX(Clients[Client_Name],MATCH(Table312[[#This Row],[Client_Code]],Clients[Client_Code],0)),"")</f>
        <v>AGROSUPER</v>
      </c>
      <c r="D273" s="25">
        <v>3</v>
      </c>
      <c r="E273" s="25">
        <v>4</v>
      </c>
      <c r="F273" s="25" t="b">
        <f>IF(E273&gt;(VLOOKUP(D273,Months_Weeks!$A$2:$B$13,2,TRUE)),FALSE)</f>
        <v>0</v>
      </c>
      <c r="G273" s="63">
        <f>IF(Table312[[#This Row],[Facility]]="Buin",1.5%,0.25%)</f>
        <v>1.4999999999999999E-2</v>
      </c>
      <c r="H273" s="38"/>
      <c r="I273" s="38"/>
      <c r="J273" s="27">
        <f t="shared" si="24"/>
        <v>655</v>
      </c>
      <c r="K273" s="28">
        <f t="shared" si="25"/>
        <v>3</v>
      </c>
      <c r="L273" s="27">
        <f>IF(K273=0,0,IF(E273&gt;1,E273-1,VLOOKUP(K273,Months_Weeks!$A$1:$B$13,2,0)))</f>
        <v>3</v>
      </c>
      <c r="M273" s="29"/>
      <c r="N273" s="39"/>
      <c r="O273" s="39"/>
      <c r="P273" s="50">
        <f t="shared" si="26"/>
        <v>0</v>
      </c>
      <c r="Q273" s="28">
        <f t="shared" si="27"/>
        <v>3</v>
      </c>
      <c r="R273" s="28">
        <f>IF(Q273=0,0,IF(E273&gt;1,E273-1,VLOOKUP(Q273,Months_Weeks!$A$1:$B$13,2,0)))</f>
        <v>3</v>
      </c>
      <c r="S273" s="30"/>
      <c r="T273" s="39"/>
      <c r="U273" s="39"/>
      <c r="V273" s="50">
        <f t="shared" si="28"/>
        <v>0</v>
      </c>
      <c r="W273" s="28">
        <f t="shared" si="29"/>
        <v>3</v>
      </c>
      <c r="X273" s="28">
        <f>IF(W273=0,0,IF(E273&gt;1,E273-1,VLOOKUP(W273,Months_Weeks!$A$1:$B$13,2,0)))</f>
        <v>3</v>
      </c>
      <c r="Y273" s="30"/>
      <c r="Z273" s="39"/>
      <c r="AA273" s="31"/>
      <c r="AB273" s="39"/>
      <c r="AC273" s="31"/>
      <c r="AD273" s="40"/>
      <c r="AE273" s="31"/>
      <c r="AF273" s="40"/>
      <c r="AG273" s="31"/>
      <c r="AH273" s="40"/>
      <c r="AI273" s="31"/>
      <c r="AJ273" s="40"/>
    </row>
    <row r="274" spans="1:36" x14ac:dyDescent="0.25">
      <c r="A274" s="37" t="s">
        <v>62</v>
      </c>
      <c r="B274" s="37">
        <v>1006</v>
      </c>
      <c r="C274" s="26" t="str">
        <f>IFERROR(INDEX(Clients[Client_Name],MATCH(Table312[[#This Row],[Client_Code]],Clients[Client_Code],0)),"")</f>
        <v>AGROSUPER</v>
      </c>
      <c r="D274" s="25">
        <v>3</v>
      </c>
      <c r="E274" s="25">
        <v>5</v>
      </c>
      <c r="F274" s="25" t="b">
        <f>IF(E274&gt;(VLOOKUP(D274,Months_Weeks!$A$2:$B$13,2,TRUE)),FALSE)</f>
        <v>0</v>
      </c>
      <c r="G274" s="63">
        <f>IF(Table312[[#This Row],[Facility]]="Buin",1.5%,0.25%)</f>
        <v>1.4999999999999999E-2</v>
      </c>
      <c r="H274" s="38"/>
      <c r="I274" s="38"/>
      <c r="J274" s="27">
        <f t="shared" si="24"/>
        <v>655</v>
      </c>
      <c r="K274" s="28">
        <f t="shared" si="25"/>
        <v>3</v>
      </c>
      <c r="L274" s="27">
        <f>IF(K274=0,0,IF(E274&gt;1,E274-1,VLOOKUP(K274,Months_Weeks!$A$1:$B$13,2,0)))</f>
        <v>4</v>
      </c>
      <c r="M274" s="29"/>
      <c r="N274" s="39"/>
      <c r="O274" s="39"/>
      <c r="P274" s="50">
        <f t="shared" si="26"/>
        <v>0</v>
      </c>
      <c r="Q274" s="28">
        <f t="shared" si="27"/>
        <v>3</v>
      </c>
      <c r="R274" s="28">
        <f>IF(Q274=0,0,IF(E274&gt;1,E274-1,VLOOKUP(Q274,Months_Weeks!$A$1:$B$13,2,0)))</f>
        <v>4</v>
      </c>
      <c r="S274" s="30"/>
      <c r="T274" s="39"/>
      <c r="U274" s="39"/>
      <c r="V274" s="50">
        <f t="shared" si="28"/>
        <v>0</v>
      </c>
      <c r="W274" s="28">
        <f t="shared" si="29"/>
        <v>3</v>
      </c>
      <c r="X274" s="28">
        <f>IF(W274=0,0,IF(E274&gt;1,E274-1,VLOOKUP(W274,Months_Weeks!$A$1:$B$13,2,0)))</f>
        <v>4</v>
      </c>
      <c r="Y274" s="30"/>
      <c r="Z274" s="39"/>
      <c r="AA274" s="31"/>
      <c r="AB274" s="39"/>
      <c r="AC274" s="31"/>
      <c r="AD274" s="40"/>
      <c r="AE274" s="31"/>
      <c r="AF274" s="40"/>
      <c r="AG274" s="31"/>
      <c r="AH274" s="40"/>
      <c r="AI274" s="31"/>
      <c r="AJ274" s="40"/>
    </row>
    <row r="275" spans="1:36" x14ac:dyDescent="0.25">
      <c r="A275" s="37" t="s">
        <v>62</v>
      </c>
      <c r="B275" s="37">
        <v>1006</v>
      </c>
      <c r="C275" s="26" t="str">
        <f>IFERROR(INDEX(Clients[Client_Name],MATCH(Table312[[#This Row],[Client_Code]],Clients[Client_Code],0)),"")</f>
        <v>AGROSUPER</v>
      </c>
      <c r="D275" s="25">
        <v>4</v>
      </c>
      <c r="E275" s="25">
        <v>1</v>
      </c>
      <c r="F275" s="25" t="b">
        <f>IF(E275&gt;(VLOOKUP(D275,Months_Weeks!$A$2:$B$13,2,TRUE)),FALSE)</f>
        <v>0</v>
      </c>
      <c r="G275" s="63">
        <f>IF(Table312[[#This Row],[Facility]]="Buin",1.5%,0.25%)</f>
        <v>1.4999999999999999E-2</v>
      </c>
      <c r="H275" s="38"/>
      <c r="I275" s="38"/>
      <c r="J275" s="27">
        <f t="shared" si="24"/>
        <v>655</v>
      </c>
      <c r="K275" s="28">
        <f t="shared" si="25"/>
        <v>3</v>
      </c>
      <c r="L275" s="27">
        <f>IF(K275=0,0,IF(E275&gt;1,E275-1,VLOOKUP(K275,Months_Weeks!$A$1:$B$13,2,0)))</f>
        <v>5</v>
      </c>
      <c r="M275" s="29"/>
      <c r="N275" s="39"/>
      <c r="O275" s="39"/>
      <c r="P275" s="50">
        <f t="shared" si="26"/>
        <v>0</v>
      </c>
      <c r="Q275" s="28">
        <f t="shared" si="27"/>
        <v>3</v>
      </c>
      <c r="R275" s="28">
        <f>IF(Q275=0,0,IF(E275&gt;1,E275-1,VLOOKUP(Q275,Months_Weeks!$A$1:$B$13,2,0)))</f>
        <v>5</v>
      </c>
      <c r="S275" s="30"/>
      <c r="T275" s="39"/>
      <c r="U275" s="39"/>
      <c r="V275" s="50">
        <f t="shared" si="28"/>
        <v>0</v>
      </c>
      <c r="W275" s="28">
        <f t="shared" si="29"/>
        <v>3</v>
      </c>
      <c r="X275" s="28">
        <f>IF(W275=0,0,IF(E275&gt;1,E275-1,VLOOKUP(W275,Months_Weeks!$A$1:$B$13,2,0)))</f>
        <v>5</v>
      </c>
      <c r="Y275" s="30"/>
      <c r="Z275" s="39"/>
      <c r="AA275" s="31"/>
      <c r="AB275" s="39"/>
      <c r="AC275" s="31"/>
      <c r="AD275" s="40"/>
      <c r="AE275" s="31"/>
      <c r="AF275" s="40"/>
      <c r="AG275" s="31"/>
      <c r="AH275" s="40"/>
      <c r="AI275" s="31"/>
      <c r="AJ275" s="40"/>
    </row>
    <row r="276" spans="1:36" x14ac:dyDescent="0.25">
      <c r="A276" s="37" t="s">
        <v>62</v>
      </c>
      <c r="B276" s="37">
        <v>1006</v>
      </c>
      <c r="C276" s="26" t="str">
        <f>IFERROR(INDEX(Clients[Client_Name],MATCH(Table312[[#This Row],[Client_Code]],Clients[Client_Code],0)),"")</f>
        <v>AGROSUPER</v>
      </c>
      <c r="D276" s="25">
        <v>4</v>
      </c>
      <c r="E276" s="25">
        <v>2</v>
      </c>
      <c r="F276" s="25" t="b">
        <f>IF(E276&gt;(VLOOKUP(D276,Months_Weeks!$A$2:$B$13,2,TRUE)),FALSE)</f>
        <v>0</v>
      </c>
      <c r="G276" s="63">
        <f>IF(Table312[[#This Row],[Facility]]="Buin",1.5%,0.25%)</f>
        <v>1.4999999999999999E-2</v>
      </c>
      <c r="H276" s="38"/>
      <c r="I276" s="38"/>
      <c r="J276" s="27">
        <f t="shared" si="24"/>
        <v>655</v>
      </c>
      <c r="K276" s="28">
        <f t="shared" si="25"/>
        <v>4</v>
      </c>
      <c r="L276" s="27">
        <f>IF(K276=0,0,IF(E276&gt;1,E276-1,VLOOKUP(K276,Months_Weeks!$A$1:$B$13,2,0)))</f>
        <v>1</v>
      </c>
      <c r="M276" s="29"/>
      <c r="N276" s="39"/>
      <c r="O276" s="39"/>
      <c r="P276" s="50">
        <f t="shared" si="26"/>
        <v>0</v>
      </c>
      <c r="Q276" s="28">
        <f t="shared" si="27"/>
        <v>4</v>
      </c>
      <c r="R276" s="28">
        <f>IF(Q276=0,0,IF(E276&gt;1,E276-1,VLOOKUP(Q276,Months_Weeks!$A$1:$B$13,2,0)))</f>
        <v>1</v>
      </c>
      <c r="S276" s="30"/>
      <c r="T276" s="39"/>
      <c r="U276" s="39"/>
      <c r="V276" s="50">
        <f t="shared" si="28"/>
        <v>0</v>
      </c>
      <c r="W276" s="28">
        <f t="shared" si="29"/>
        <v>4</v>
      </c>
      <c r="X276" s="28">
        <f>IF(W276=0,0,IF(E276&gt;1,E276-1,VLOOKUP(W276,Months_Weeks!$A$1:$B$13,2,0)))</f>
        <v>1</v>
      </c>
      <c r="Y276" s="30"/>
      <c r="Z276" s="39"/>
      <c r="AA276" s="31"/>
      <c r="AB276" s="39"/>
      <c r="AC276" s="31"/>
      <c r="AD276" s="40"/>
      <c r="AE276" s="31"/>
      <c r="AF276" s="40"/>
      <c r="AG276" s="31"/>
      <c r="AH276" s="40"/>
      <c r="AI276" s="31"/>
      <c r="AJ276" s="40"/>
    </row>
    <row r="277" spans="1:36" x14ac:dyDescent="0.25">
      <c r="A277" s="37" t="s">
        <v>62</v>
      </c>
      <c r="B277" s="37">
        <v>1006</v>
      </c>
      <c r="C277" s="26" t="str">
        <f>IFERROR(INDEX(Clients[Client_Name],MATCH(Table312[[#This Row],[Client_Code]],Clients[Client_Code],0)),"")</f>
        <v>AGROSUPER</v>
      </c>
      <c r="D277" s="25">
        <v>4</v>
      </c>
      <c r="E277" s="25">
        <v>3</v>
      </c>
      <c r="F277" s="25" t="b">
        <f>IF(E277&gt;(VLOOKUP(D277,Months_Weeks!$A$2:$B$13,2,TRUE)),FALSE)</f>
        <v>0</v>
      </c>
      <c r="G277" s="63">
        <f>IF(Table312[[#This Row],[Facility]]="Buin",1.5%,0.25%)</f>
        <v>1.4999999999999999E-2</v>
      </c>
      <c r="H277" s="38"/>
      <c r="I277" s="38"/>
      <c r="J277" s="27">
        <f t="shared" si="24"/>
        <v>655</v>
      </c>
      <c r="K277" s="28">
        <f t="shared" si="25"/>
        <v>4</v>
      </c>
      <c r="L277" s="27">
        <f>IF(K277=0,0,IF(E277&gt;1,E277-1,VLOOKUP(K277,Months_Weeks!$A$1:$B$13,2,0)))</f>
        <v>2</v>
      </c>
      <c r="M277" s="29"/>
      <c r="N277" s="39"/>
      <c r="O277" s="39"/>
      <c r="P277" s="50">
        <f t="shared" si="26"/>
        <v>0</v>
      </c>
      <c r="Q277" s="28">
        <f t="shared" si="27"/>
        <v>4</v>
      </c>
      <c r="R277" s="28">
        <f>IF(Q277=0,0,IF(E277&gt;1,E277-1,VLOOKUP(Q277,Months_Weeks!$A$1:$B$13,2,0)))</f>
        <v>2</v>
      </c>
      <c r="S277" s="30"/>
      <c r="T277" s="39"/>
      <c r="U277" s="39"/>
      <c r="V277" s="50">
        <f t="shared" si="28"/>
        <v>0</v>
      </c>
      <c r="W277" s="28">
        <f t="shared" si="29"/>
        <v>4</v>
      </c>
      <c r="X277" s="28">
        <f>IF(W277=0,0,IF(E277&gt;1,E277-1,VLOOKUP(W277,Months_Weeks!$A$1:$B$13,2,0)))</f>
        <v>2</v>
      </c>
      <c r="Y277" s="30"/>
      <c r="Z277" s="39"/>
      <c r="AA277" s="31"/>
      <c r="AB277" s="39"/>
      <c r="AC277" s="31"/>
      <c r="AD277" s="40"/>
      <c r="AE277" s="31"/>
      <c r="AF277" s="40"/>
      <c r="AG277" s="31"/>
      <c r="AH277" s="40"/>
      <c r="AI277" s="31"/>
      <c r="AJ277" s="40"/>
    </row>
    <row r="278" spans="1:36" x14ac:dyDescent="0.25">
      <c r="A278" s="37" t="s">
        <v>62</v>
      </c>
      <c r="B278" s="37">
        <v>1006</v>
      </c>
      <c r="C278" s="26" t="str">
        <f>IFERROR(INDEX(Clients[Client_Name],MATCH(Table312[[#This Row],[Client_Code]],Clients[Client_Code],0)),"")</f>
        <v>AGROSUPER</v>
      </c>
      <c r="D278" s="25">
        <v>4</v>
      </c>
      <c r="E278" s="25">
        <v>4</v>
      </c>
      <c r="F278" s="25" t="b">
        <f>IF(E278&gt;(VLOOKUP(D278,Months_Weeks!$A$2:$B$13,2,TRUE)),FALSE)</f>
        <v>0</v>
      </c>
      <c r="G278" s="63">
        <f>IF(Table312[[#This Row],[Facility]]="Buin",1.5%,0.25%)</f>
        <v>1.4999999999999999E-2</v>
      </c>
      <c r="H278" s="38"/>
      <c r="I278" s="38"/>
      <c r="J278" s="27">
        <f t="shared" si="24"/>
        <v>655</v>
      </c>
      <c r="K278" s="28">
        <f t="shared" si="25"/>
        <v>4</v>
      </c>
      <c r="L278" s="27">
        <f>IF(K278=0,0,IF(E278&gt;1,E278-1,VLOOKUP(K278,Months_Weeks!$A$1:$B$13,2,0)))</f>
        <v>3</v>
      </c>
      <c r="M278" s="29"/>
      <c r="N278" s="39"/>
      <c r="O278" s="39"/>
      <c r="P278" s="50">
        <f t="shared" si="26"/>
        <v>0</v>
      </c>
      <c r="Q278" s="28">
        <f t="shared" si="27"/>
        <v>4</v>
      </c>
      <c r="R278" s="28">
        <f>IF(Q278=0,0,IF(E278&gt;1,E278-1,VLOOKUP(Q278,Months_Weeks!$A$1:$B$13,2,0)))</f>
        <v>3</v>
      </c>
      <c r="S278" s="30"/>
      <c r="T278" s="39"/>
      <c r="U278" s="39"/>
      <c r="V278" s="50">
        <f t="shared" si="28"/>
        <v>0</v>
      </c>
      <c r="W278" s="28">
        <f t="shared" si="29"/>
        <v>4</v>
      </c>
      <c r="X278" s="28">
        <f>IF(W278=0,0,IF(E278&gt;1,E278-1,VLOOKUP(W278,Months_Weeks!$A$1:$B$13,2,0)))</f>
        <v>3</v>
      </c>
      <c r="Y278" s="30"/>
      <c r="Z278" s="39"/>
      <c r="AA278" s="31"/>
      <c r="AB278" s="39"/>
      <c r="AC278" s="31"/>
      <c r="AD278" s="40"/>
      <c r="AE278" s="31"/>
      <c r="AF278" s="40"/>
      <c r="AG278" s="31"/>
      <c r="AH278" s="40"/>
      <c r="AI278" s="31"/>
      <c r="AJ278" s="40"/>
    </row>
    <row r="279" spans="1:36" x14ac:dyDescent="0.25">
      <c r="A279" s="37" t="s">
        <v>62</v>
      </c>
      <c r="B279" s="37">
        <v>1006</v>
      </c>
      <c r="C279" s="26" t="str">
        <f>IFERROR(INDEX(Clients[Client_Name],MATCH(Table312[[#This Row],[Client_Code]],Clients[Client_Code],0)),"")</f>
        <v>AGROSUPER</v>
      </c>
      <c r="D279" s="25">
        <v>5</v>
      </c>
      <c r="E279" s="25">
        <v>1</v>
      </c>
      <c r="F279" s="25" t="b">
        <f>IF(E279&gt;(VLOOKUP(D279,Months_Weeks!$A$2:$B$13,2,TRUE)),FALSE)</f>
        <v>0</v>
      </c>
      <c r="G279" s="63">
        <f>IF(Table312[[#This Row],[Facility]]="Buin",1.5%,0.25%)</f>
        <v>1.4999999999999999E-2</v>
      </c>
      <c r="H279" s="38"/>
      <c r="I279" s="38"/>
      <c r="J279" s="27">
        <f t="shared" si="24"/>
        <v>655</v>
      </c>
      <c r="K279" s="28">
        <f t="shared" si="25"/>
        <v>4</v>
      </c>
      <c r="L279" s="27">
        <f>IF(K279=0,0,IF(E279&gt;1,E279-1,VLOOKUP(K279,Months_Weeks!$A$1:$B$13,2,0)))</f>
        <v>4</v>
      </c>
      <c r="M279" s="29"/>
      <c r="N279" s="39"/>
      <c r="O279" s="39"/>
      <c r="P279" s="50">
        <f t="shared" si="26"/>
        <v>0</v>
      </c>
      <c r="Q279" s="28">
        <f t="shared" si="27"/>
        <v>4</v>
      </c>
      <c r="R279" s="28">
        <f>IF(Q279=0,0,IF(E279&gt;1,E279-1,VLOOKUP(Q279,Months_Weeks!$A$1:$B$13,2,0)))</f>
        <v>4</v>
      </c>
      <c r="S279" s="30"/>
      <c r="T279" s="39"/>
      <c r="U279" s="39"/>
      <c r="V279" s="50">
        <f t="shared" si="28"/>
        <v>0</v>
      </c>
      <c r="W279" s="28">
        <f t="shared" si="29"/>
        <v>4</v>
      </c>
      <c r="X279" s="28">
        <f>IF(W279=0,0,IF(E279&gt;1,E279-1,VLOOKUP(W279,Months_Weeks!$A$1:$B$13,2,0)))</f>
        <v>4</v>
      </c>
      <c r="Y279" s="30"/>
      <c r="Z279" s="39"/>
      <c r="AA279" s="31"/>
      <c r="AB279" s="39"/>
      <c r="AC279" s="31"/>
      <c r="AD279" s="40"/>
      <c r="AE279" s="31"/>
      <c r="AF279" s="40"/>
      <c r="AG279" s="31"/>
      <c r="AH279" s="40"/>
      <c r="AI279" s="31"/>
      <c r="AJ279" s="40"/>
    </row>
    <row r="280" spans="1:36" x14ac:dyDescent="0.25">
      <c r="A280" s="37" t="s">
        <v>62</v>
      </c>
      <c r="B280" s="37">
        <v>1006</v>
      </c>
      <c r="C280" s="26" t="str">
        <f>IFERROR(INDEX(Clients[Client_Name],MATCH(Table312[[#This Row],[Client_Code]],Clients[Client_Code],0)),"")</f>
        <v>AGROSUPER</v>
      </c>
      <c r="D280" s="25">
        <v>5</v>
      </c>
      <c r="E280" s="25">
        <v>2</v>
      </c>
      <c r="F280" s="25" t="b">
        <f>IF(E280&gt;(VLOOKUP(D280,Months_Weeks!$A$2:$B$13,2,TRUE)),FALSE)</f>
        <v>0</v>
      </c>
      <c r="G280" s="63">
        <f>IF(Table312[[#This Row],[Facility]]="Buin",1.5%,0.25%)</f>
        <v>1.4999999999999999E-2</v>
      </c>
      <c r="H280" s="38"/>
      <c r="I280" s="38"/>
      <c r="J280" s="27">
        <f t="shared" si="24"/>
        <v>655</v>
      </c>
      <c r="K280" s="28">
        <f t="shared" si="25"/>
        <v>5</v>
      </c>
      <c r="L280" s="27">
        <f>IF(K280=0,0,IF(E280&gt;1,E280-1,VLOOKUP(K280,Months_Weeks!$A$1:$B$13,2,0)))</f>
        <v>1</v>
      </c>
      <c r="M280" s="29"/>
      <c r="N280" s="39"/>
      <c r="O280" s="39"/>
      <c r="P280" s="50">
        <f t="shared" si="26"/>
        <v>0</v>
      </c>
      <c r="Q280" s="28">
        <f t="shared" si="27"/>
        <v>5</v>
      </c>
      <c r="R280" s="28">
        <f>IF(Q280=0,0,IF(E280&gt;1,E280-1,VLOOKUP(Q280,Months_Weeks!$A$1:$B$13,2,0)))</f>
        <v>1</v>
      </c>
      <c r="S280" s="30"/>
      <c r="T280" s="39"/>
      <c r="U280" s="39"/>
      <c r="V280" s="50">
        <f t="shared" si="28"/>
        <v>0</v>
      </c>
      <c r="W280" s="28">
        <f t="shared" si="29"/>
        <v>5</v>
      </c>
      <c r="X280" s="28">
        <f>IF(W280=0,0,IF(E280&gt;1,E280-1,VLOOKUP(W280,Months_Weeks!$A$1:$B$13,2,0)))</f>
        <v>1</v>
      </c>
      <c r="Y280" s="30"/>
      <c r="Z280" s="39"/>
      <c r="AA280" s="31"/>
      <c r="AB280" s="39"/>
      <c r="AC280" s="31"/>
      <c r="AD280" s="40"/>
      <c r="AE280" s="31"/>
      <c r="AF280" s="40"/>
      <c r="AG280" s="31"/>
      <c r="AH280" s="40"/>
      <c r="AI280" s="31"/>
      <c r="AJ280" s="40"/>
    </row>
    <row r="281" spans="1:36" x14ac:dyDescent="0.25">
      <c r="A281" s="37" t="s">
        <v>62</v>
      </c>
      <c r="B281" s="37">
        <v>1006</v>
      </c>
      <c r="C281" s="26" t="str">
        <f>IFERROR(INDEX(Clients[Client_Name],MATCH(Table312[[#This Row],[Client_Code]],Clients[Client_Code],0)),"")</f>
        <v>AGROSUPER</v>
      </c>
      <c r="D281" s="25">
        <v>5</v>
      </c>
      <c r="E281" s="25">
        <v>3</v>
      </c>
      <c r="F281" s="25" t="b">
        <f>IF(E281&gt;(VLOOKUP(D281,Months_Weeks!$A$2:$B$13,2,TRUE)),FALSE)</f>
        <v>0</v>
      </c>
      <c r="G281" s="63">
        <f>IF(Table312[[#This Row],[Facility]]="Buin",1.5%,0.25%)</f>
        <v>1.4999999999999999E-2</v>
      </c>
      <c r="H281" s="38"/>
      <c r="I281" s="38"/>
      <c r="J281" s="27">
        <f t="shared" si="24"/>
        <v>655</v>
      </c>
      <c r="K281" s="28">
        <f t="shared" si="25"/>
        <v>5</v>
      </c>
      <c r="L281" s="27">
        <f>IF(K281=0,0,IF(E281&gt;1,E281-1,VLOOKUP(K281,Months_Weeks!$A$1:$B$13,2,0)))</f>
        <v>2</v>
      </c>
      <c r="M281" s="29"/>
      <c r="N281" s="39"/>
      <c r="O281" s="39"/>
      <c r="P281" s="50">
        <f t="shared" si="26"/>
        <v>0</v>
      </c>
      <c r="Q281" s="28">
        <f t="shared" si="27"/>
        <v>5</v>
      </c>
      <c r="R281" s="28">
        <f>IF(Q281=0,0,IF(E281&gt;1,E281-1,VLOOKUP(Q281,Months_Weeks!$A$1:$B$13,2,0)))</f>
        <v>2</v>
      </c>
      <c r="S281" s="30"/>
      <c r="T281" s="39"/>
      <c r="U281" s="39"/>
      <c r="V281" s="50">
        <f t="shared" si="28"/>
        <v>0</v>
      </c>
      <c r="W281" s="28">
        <f t="shared" si="29"/>
        <v>5</v>
      </c>
      <c r="X281" s="28">
        <f>IF(W281=0,0,IF(E281&gt;1,E281-1,VLOOKUP(W281,Months_Weeks!$A$1:$B$13,2,0)))</f>
        <v>2</v>
      </c>
      <c r="Y281" s="30"/>
      <c r="Z281" s="39"/>
      <c r="AA281" s="31"/>
      <c r="AB281" s="39"/>
      <c r="AC281" s="31"/>
      <c r="AD281" s="40"/>
      <c r="AE281" s="31"/>
      <c r="AF281" s="40"/>
      <c r="AG281" s="31"/>
      <c r="AH281" s="40"/>
      <c r="AI281" s="31"/>
      <c r="AJ281" s="40"/>
    </row>
    <row r="282" spans="1:36" x14ac:dyDescent="0.25">
      <c r="A282" s="37" t="s">
        <v>62</v>
      </c>
      <c r="B282" s="37">
        <v>1006</v>
      </c>
      <c r="C282" s="26" t="str">
        <f>IFERROR(INDEX(Clients[Client_Name],MATCH(Table312[[#This Row],[Client_Code]],Clients[Client_Code],0)),"")</f>
        <v>AGROSUPER</v>
      </c>
      <c r="D282" s="25">
        <v>5</v>
      </c>
      <c r="E282" s="25">
        <v>4</v>
      </c>
      <c r="F282" s="25" t="b">
        <f>IF(E282&gt;(VLOOKUP(D282,Months_Weeks!$A$2:$B$13,2,TRUE)),FALSE)</f>
        <v>0</v>
      </c>
      <c r="G282" s="63">
        <f>IF(Table312[[#This Row],[Facility]]="Buin",1.5%,0.25%)</f>
        <v>1.4999999999999999E-2</v>
      </c>
      <c r="H282" s="38"/>
      <c r="I282" s="38"/>
      <c r="J282" s="27">
        <f t="shared" si="24"/>
        <v>655</v>
      </c>
      <c r="K282" s="28">
        <f t="shared" si="25"/>
        <v>5</v>
      </c>
      <c r="L282" s="27">
        <f>IF(K282=0,0,IF(E282&gt;1,E282-1,VLOOKUP(K282,Months_Weeks!$A$1:$B$13,2,0)))</f>
        <v>3</v>
      </c>
      <c r="M282" s="29"/>
      <c r="N282" s="39"/>
      <c r="O282" s="39"/>
      <c r="P282" s="50">
        <f t="shared" si="26"/>
        <v>0</v>
      </c>
      <c r="Q282" s="28">
        <f t="shared" si="27"/>
        <v>5</v>
      </c>
      <c r="R282" s="28">
        <f>IF(Q282=0,0,IF(E282&gt;1,E282-1,VLOOKUP(Q282,Months_Weeks!$A$1:$B$13,2,0)))</f>
        <v>3</v>
      </c>
      <c r="S282" s="30"/>
      <c r="T282" s="39"/>
      <c r="U282" s="39"/>
      <c r="V282" s="50">
        <f t="shared" si="28"/>
        <v>0</v>
      </c>
      <c r="W282" s="28">
        <f t="shared" si="29"/>
        <v>5</v>
      </c>
      <c r="X282" s="28">
        <f>IF(W282=0,0,IF(E282&gt;1,E282-1,VLOOKUP(W282,Months_Weeks!$A$1:$B$13,2,0)))</f>
        <v>3</v>
      </c>
      <c r="Y282" s="30"/>
      <c r="Z282" s="39"/>
      <c r="AA282" s="31"/>
      <c r="AB282" s="39"/>
      <c r="AC282" s="31"/>
      <c r="AD282" s="40"/>
      <c r="AE282" s="31"/>
      <c r="AF282" s="40"/>
      <c r="AG282" s="31"/>
      <c r="AH282" s="40"/>
      <c r="AI282" s="31"/>
      <c r="AJ282" s="40"/>
    </row>
    <row r="283" spans="1:36" x14ac:dyDescent="0.25">
      <c r="A283" s="37" t="s">
        <v>62</v>
      </c>
      <c r="B283" s="37">
        <v>1006</v>
      </c>
      <c r="C283" s="26" t="str">
        <f>IFERROR(INDEX(Clients[Client_Name],MATCH(Table312[[#This Row],[Client_Code]],Clients[Client_Code],0)),"")</f>
        <v>AGROSUPER</v>
      </c>
      <c r="D283" s="25">
        <v>6</v>
      </c>
      <c r="E283" s="25">
        <v>1</v>
      </c>
      <c r="F283" s="25" t="b">
        <f>IF(E283&gt;(VLOOKUP(D283,Months_Weeks!$A$2:$B$13,2,TRUE)),FALSE)</f>
        <v>0</v>
      </c>
      <c r="G283" s="63">
        <f>IF(Table312[[#This Row],[Facility]]="Buin",1.5%,0.25%)</f>
        <v>1.4999999999999999E-2</v>
      </c>
      <c r="H283" s="38"/>
      <c r="I283" s="38"/>
      <c r="J283" s="27">
        <f t="shared" si="24"/>
        <v>655</v>
      </c>
      <c r="K283" s="28">
        <f t="shared" si="25"/>
        <v>5</v>
      </c>
      <c r="L283" s="27">
        <f>IF(K283=0,0,IF(E283&gt;1,E283-1,VLOOKUP(K283,Months_Weeks!$A$1:$B$13,2,0)))</f>
        <v>4</v>
      </c>
      <c r="M283" s="29"/>
      <c r="N283" s="39"/>
      <c r="O283" s="39"/>
      <c r="P283" s="50">
        <f t="shared" si="26"/>
        <v>0</v>
      </c>
      <c r="Q283" s="28">
        <f t="shared" si="27"/>
        <v>5</v>
      </c>
      <c r="R283" s="28">
        <f>IF(Q283=0,0,IF(E283&gt;1,E283-1,VLOOKUP(Q283,Months_Weeks!$A$1:$B$13,2,0)))</f>
        <v>4</v>
      </c>
      <c r="S283" s="30"/>
      <c r="T283" s="39"/>
      <c r="U283" s="39"/>
      <c r="V283" s="50">
        <f t="shared" si="28"/>
        <v>0</v>
      </c>
      <c r="W283" s="28">
        <f t="shared" si="29"/>
        <v>5</v>
      </c>
      <c r="X283" s="28">
        <f>IF(W283=0,0,IF(E283&gt;1,E283-1,VLOOKUP(W283,Months_Weeks!$A$1:$B$13,2,0)))</f>
        <v>4</v>
      </c>
      <c r="Y283" s="30"/>
      <c r="Z283" s="39"/>
      <c r="AA283" s="31"/>
      <c r="AB283" s="39"/>
      <c r="AC283" s="31"/>
      <c r="AD283" s="40"/>
      <c r="AE283" s="31"/>
      <c r="AF283" s="40"/>
      <c r="AG283" s="31"/>
      <c r="AH283" s="40"/>
      <c r="AI283" s="31"/>
      <c r="AJ283" s="40"/>
    </row>
    <row r="284" spans="1:36" x14ac:dyDescent="0.25">
      <c r="A284" s="37" t="s">
        <v>62</v>
      </c>
      <c r="B284" s="37">
        <v>1006</v>
      </c>
      <c r="C284" s="26" t="str">
        <f>IFERROR(INDEX(Clients[Client_Name],MATCH(Table312[[#This Row],[Client_Code]],Clients[Client_Code],0)),"")</f>
        <v>AGROSUPER</v>
      </c>
      <c r="D284" s="25">
        <v>6</v>
      </c>
      <c r="E284" s="25">
        <v>2</v>
      </c>
      <c r="F284" s="25" t="b">
        <f>IF(E284&gt;(VLOOKUP(D284,Months_Weeks!$A$2:$B$13,2,TRUE)),FALSE)</f>
        <v>0</v>
      </c>
      <c r="G284" s="63">
        <f>IF(Table312[[#This Row],[Facility]]="Buin",1.5%,0.25%)</f>
        <v>1.4999999999999999E-2</v>
      </c>
      <c r="H284" s="38"/>
      <c r="I284" s="38"/>
      <c r="J284" s="27">
        <f t="shared" si="24"/>
        <v>655</v>
      </c>
      <c r="K284" s="28">
        <f t="shared" si="25"/>
        <v>6</v>
      </c>
      <c r="L284" s="27">
        <f>IF(K284=0,0,IF(E284&gt;1,E284-1,VLOOKUP(K284,Months_Weeks!$A$1:$B$13,2,0)))</f>
        <v>1</v>
      </c>
      <c r="M284" s="29"/>
      <c r="N284" s="39"/>
      <c r="O284" s="39"/>
      <c r="P284" s="50">
        <f t="shared" si="26"/>
        <v>0</v>
      </c>
      <c r="Q284" s="28">
        <f t="shared" si="27"/>
        <v>6</v>
      </c>
      <c r="R284" s="28">
        <f>IF(Q284=0,0,IF(E284&gt;1,E284-1,VLOOKUP(Q284,Months_Weeks!$A$1:$B$13,2,0)))</f>
        <v>1</v>
      </c>
      <c r="S284" s="30"/>
      <c r="T284" s="39"/>
      <c r="U284" s="39"/>
      <c r="V284" s="50">
        <f t="shared" si="28"/>
        <v>0</v>
      </c>
      <c r="W284" s="28">
        <f t="shared" si="29"/>
        <v>6</v>
      </c>
      <c r="X284" s="28">
        <f>IF(W284=0,0,IF(E284&gt;1,E284-1,VLOOKUP(W284,Months_Weeks!$A$1:$B$13,2,0)))</f>
        <v>1</v>
      </c>
      <c r="Y284" s="30"/>
      <c r="Z284" s="39"/>
      <c r="AA284" s="31"/>
      <c r="AB284" s="39"/>
      <c r="AC284" s="31"/>
      <c r="AD284" s="40"/>
      <c r="AE284" s="31"/>
      <c r="AF284" s="40"/>
      <c r="AG284" s="31"/>
      <c r="AH284" s="40"/>
      <c r="AI284" s="31"/>
      <c r="AJ284" s="40"/>
    </row>
    <row r="285" spans="1:36" x14ac:dyDescent="0.25">
      <c r="A285" s="37" t="s">
        <v>62</v>
      </c>
      <c r="B285" s="37">
        <v>1006</v>
      </c>
      <c r="C285" s="26" t="str">
        <f>IFERROR(INDEX(Clients[Client_Name],MATCH(Table312[[#This Row],[Client_Code]],Clients[Client_Code],0)),"")</f>
        <v>AGROSUPER</v>
      </c>
      <c r="D285" s="25">
        <v>6</v>
      </c>
      <c r="E285" s="25">
        <v>3</v>
      </c>
      <c r="F285" s="25" t="b">
        <f>IF(E285&gt;(VLOOKUP(D285,Months_Weeks!$A$2:$B$13,2,TRUE)),FALSE)</f>
        <v>0</v>
      </c>
      <c r="G285" s="63">
        <f>IF(Table312[[#This Row],[Facility]]="Buin",1.5%,0.25%)</f>
        <v>1.4999999999999999E-2</v>
      </c>
      <c r="H285" s="38"/>
      <c r="I285" s="38"/>
      <c r="J285" s="27">
        <f t="shared" si="24"/>
        <v>655</v>
      </c>
      <c r="K285" s="28">
        <f t="shared" si="25"/>
        <v>6</v>
      </c>
      <c r="L285" s="27">
        <f>IF(K285=0,0,IF(E285&gt;1,E285-1,VLOOKUP(K285,Months_Weeks!$A$1:$B$13,2,0)))</f>
        <v>2</v>
      </c>
      <c r="M285" s="29"/>
      <c r="N285" s="39"/>
      <c r="O285" s="39"/>
      <c r="P285" s="50">
        <f t="shared" si="26"/>
        <v>0</v>
      </c>
      <c r="Q285" s="28">
        <f t="shared" si="27"/>
        <v>6</v>
      </c>
      <c r="R285" s="28">
        <f>IF(Q285=0,0,IF(E285&gt;1,E285-1,VLOOKUP(Q285,Months_Weeks!$A$1:$B$13,2,0)))</f>
        <v>2</v>
      </c>
      <c r="S285" s="30"/>
      <c r="T285" s="39"/>
      <c r="U285" s="39"/>
      <c r="V285" s="50">
        <f t="shared" si="28"/>
        <v>0</v>
      </c>
      <c r="W285" s="28">
        <f t="shared" si="29"/>
        <v>6</v>
      </c>
      <c r="X285" s="28">
        <f>IF(W285=0,0,IF(E285&gt;1,E285-1,VLOOKUP(W285,Months_Weeks!$A$1:$B$13,2,0)))</f>
        <v>2</v>
      </c>
      <c r="Y285" s="30"/>
      <c r="Z285" s="39"/>
      <c r="AA285" s="31"/>
      <c r="AB285" s="39"/>
      <c r="AC285" s="31"/>
      <c r="AD285" s="40"/>
      <c r="AE285" s="31"/>
      <c r="AF285" s="40"/>
      <c r="AG285" s="31"/>
      <c r="AH285" s="40"/>
      <c r="AI285" s="31"/>
      <c r="AJ285" s="40"/>
    </row>
    <row r="286" spans="1:36" x14ac:dyDescent="0.25">
      <c r="A286" s="37" t="s">
        <v>62</v>
      </c>
      <c r="B286" s="37">
        <v>1006</v>
      </c>
      <c r="C286" s="26" t="str">
        <f>IFERROR(INDEX(Clients[Client_Name],MATCH(Table312[[#This Row],[Client_Code]],Clients[Client_Code],0)),"")</f>
        <v>AGROSUPER</v>
      </c>
      <c r="D286" s="25">
        <v>6</v>
      </c>
      <c r="E286" s="25">
        <v>4</v>
      </c>
      <c r="F286" s="25" t="b">
        <f>IF(E286&gt;(VLOOKUP(D286,Months_Weeks!$A$2:$B$13,2,TRUE)),FALSE)</f>
        <v>0</v>
      </c>
      <c r="G286" s="63">
        <f>IF(Table312[[#This Row],[Facility]]="Buin",1.5%,0.25%)</f>
        <v>1.4999999999999999E-2</v>
      </c>
      <c r="H286" s="38"/>
      <c r="I286" s="38"/>
      <c r="J286" s="27">
        <f t="shared" si="24"/>
        <v>655</v>
      </c>
      <c r="K286" s="28">
        <f t="shared" si="25"/>
        <v>6</v>
      </c>
      <c r="L286" s="27">
        <f>IF(K286=0,0,IF(E286&gt;1,E286-1,VLOOKUP(K286,Months_Weeks!$A$1:$B$13,2,0)))</f>
        <v>3</v>
      </c>
      <c r="M286" s="29"/>
      <c r="N286" s="39"/>
      <c r="O286" s="39"/>
      <c r="P286" s="50">
        <f t="shared" si="26"/>
        <v>0</v>
      </c>
      <c r="Q286" s="28">
        <f t="shared" si="27"/>
        <v>6</v>
      </c>
      <c r="R286" s="28">
        <f>IF(Q286=0,0,IF(E286&gt;1,E286-1,VLOOKUP(Q286,Months_Weeks!$A$1:$B$13,2,0)))</f>
        <v>3</v>
      </c>
      <c r="S286" s="30"/>
      <c r="T286" s="39"/>
      <c r="U286" s="39"/>
      <c r="V286" s="50">
        <f t="shared" si="28"/>
        <v>0</v>
      </c>
      <c r="W286" s="28">
        <f t="shared" si="29"/>
        <v>6</v>
      </c>
      <c r="X286" s="28">
        <f>IF(W286=0,0,IF(E286&gt;1,E286-1,VLOOKUP(W286,Months_Weeks!$A$1:$B$13,2,0)))</f>
        <v>3</v>
      </c>
      <c r="Y286" s="30"/>
      <c r="Z286" s="39"/>
      <c r="AA286" s="31"/>
      <c r="AB286" s="39"/>
      <c r="AC286" s="31"/>
      <c r="AD286" s="40"/>
      <c r="AE286" s="31"/>
      <c r="AF286" s="40"/>
      <c r="AG286" s="31"/>
      <c r="AH286" s="40"/>
      <c r="AI286" s="31"/>
      <c r="AJ286" s="40"/>
    </row>
    <row r="287" spans="1:36" x14ac:dyDescent="0.25">
      <c r="A287" s="37" t="s">
        <v>62</v>
      </c>
      <c r="B287" s="37">
        <v>1006</v>
      </c>
      <c r="C287" s="26" t="str">
        <f>IFERROR(INDEX(Clients[Client_Name],MATCH(Table312[[#This Row],[Client_Code]],Clients[Client_Code],0)),"")</f>
        <v>AGROSUPER</v>
      </c>
      <c r="D287" s="25">
        <v>6</v>
      </c>
      <c r="E287" s="25">
        <v>5</v>
      </c>
      <c r="F287" s="25" t="b">
        <f>IF(E287&gt;(VLOOKUP(D287,Months_Weeks!$A$2:$B$13,2,TRUE)),FALSE)</f>
        <v>0</v>
      </c>
      <c r="G287" s="63">
        <f>IF(Table312[[#This Row],[Facility]]="Buin",1.5%,0.25%)</f>
        <v>1.4999999999999999E-2</v>
      </c>
      <c r="H287" s="38"/>
      <c r="I287" s="38"/>
      <c r="J287" s="27">
        <f t="shared" si="24"/>
        <v>655</v>
      </c>
      <c r="K287" s="28">
        <f t="shared" si="25"/>
        <v>6</v>
      </c>
      <c r="L287" s="27">
        <f>IF(K287=0,0,IF(E287&gt;1,E287-1,VLOOKUP(K287,Months_Weeks!$A$1:$B$13,2,0)))</f>
        <v>4</v>
      </c>
      <c r="M287" s="29"/>
      <c r="N287" s="39"/>
      <c r="O287" s="39"/>
      <c r="P287" s="50">
        <f t="shared" si="26"/>
        <v>0</v>
      </c>
      <c r="Q287" s="28">
        <f t="shared" si="27"/>
        <v>6</v>
      </c>
      <c r="R287" s="28">
        <f>IF(Q287=0,0,IF(E287&gt;1,E287-1,VLOOKUP(Q287,Months_Weeks!$A$1:$B$13,2,0)))</f>
        <v>4</v>
      </c>
      <c r="S287" s="30"/>
      <c r="T287" s="39"/>
      <c r="U287" s="39"/>
      <c r="V287" s="50">
        <f t="shared" si="28"/>
        <v>0</v>
      </c>
      <c r="W287" s="28">
        <f t="shared" si="29"/>
        <v>6</v>
      </c>
      <c r="X287" s="28">
        <f>IF(W287=0,0,IF(E287&gt;1,E287-1,VLOOKUP(W287,Months_Weeks!$A$1:$B$13,2,0)))</f>
        <v>4</v>
      </c>
      <c r="Y287" s="30"/>
      <c r="Z287" s="39"/>
      <c r="AA287" s="31"/>
      <c r="AB287" s="39"/>
      <c r="AC287" s="31"/>
      <c r="AD287" s="40"/>
      <c r="AE287" s="31"/>
      <c r="AF287" s="40"/>
      <c r="AG287" s="31"/>
      <c r="AH287" s="40"/>
      <c r="AI287" s="31"/>
      <c r="AJ287" s="40"/>
    </row>
    <row r="288" spans="1:36" x14ac:dyDescent="0.25">
      <c r="A288" s="37" t="s">
        <v>62</v>
      </c>
      <c r="B288" s="37">
        <v>1006</v>
      </c>
      <c r="C288" s="26" t="str">
        <f>IFERROR(INDEX(Clients[Client_Name],MATCH(Table312[[#This Row],[Client_Code]],Clients[Client_Code],0)),"")</f>
        <v>AGROSUPER</v>
      </c>
      <c r="D288" s="25">
        <v>7</v>
      </c>
      <c r="E288" s="25">
        <v>1</v>
      </c>
      <c r="F288" s="25" t="b">
        <f>IF(E288&gt;(VLOOKUP(D288,Months_Weeks!$A$2:$B$13,2,TRUE)),FALSE)</f>
        <v>0</v>
      </c>
      <c r="G288" s="63">
        <f>IF(Table312[[#This Row],[Facility]]="Buin",1.5%,0.25%)</f>
        <v>1.4999999999999999E-2</v>
      </c>
      <c r="H288" s="38"/>
      <c r="I288" s="38"/>
      <c r="J288" s="27">
        <f t="shared" si="24"/>
        <v>655</v>
      </c>
      <c r="K288" s="28">
        <f t="shared" si="25"/>
        <v>6</v>
      </c>
      <c r="L288" s="27">
        <f>IF(K288=0,0,IF(E288&gt;1,E288-1,VLOOKUP(K288,Months_Weeks!$A$1:$B$13,2,0)))</f>
        <v>5</v>
      </c>
      <c r="M288" s="29"/>
      <c r="N288" s="39"/>
      <c r="O288" s="39"/>
      <c r="P288" s="50">
        <f t="shared" si="26"/>
        <v>0</v>
      </c>
      <c r="Q288" s="28">
        <f t="shared" si="27"/>
        <v>6</v>
      </c>
      <c r="R288" s="28">
        <f>IF(Q288=0,0,IF(E288&gt;1,E288-1,VLOOKUP(Q288,Months_Weeks!$A$1:$B$13,2,0)))</f>
        <v>5</v>
      </c>
      <c r="S288" s="30"/>
      <c r="T288" s="39"/>
      <c r="U288" s="39"/>
      <c r="V288" s="50">
        <f t="shared" si="28"/>
        <v>0</v>
      </c>
      <c r="W288" s="28">
        <f t="shared" si="29"/>
        <v>6</v>
      </c>
      <c r="X288" s="28">
        <f>IF(W288=0,0,IF(E288&gt;1,E288-1,VLOOKUP(W288,Months_Weeks!$A$1:$B$13,2,0)))</f>
        <v>5</v>
      </c>
      <c r="Y288" s="30"/>
      <c r="Z288" s="39"/>
      <c r="AA288" s="31"/>
      <c r="AB288" s="39"/>
      <c r="AC288" s="31"/>
      <c r="AD288" s="40"/>
      <c r="AE288" s="31"/>
      <c r="AF288" s="40"/>
      <c r="AG288" s="31"/>
      <c r="AH288" s="40"/>
      <c r="AI288" s="31"/>
      <c r="AJ288" s="40"/>
    </row>
    <row r="289" spans="1:36" x14ac:dyDescent="0.25">
      <c r="A289" s="37" t="s">
        <v>62</v>
      </c>
      <c r="B289" s="37">
        <v>1006</v>
      </c>
      <c r="C289" s="26" t="str">
        <f>IFERROR(INDEX(Clients[Client_Name],MATCH(Table312[[#This Row],[Client_Code]],Clients[Client_Code],0)),"")</f>
        <v>AGROSUPER</v>
      </c>
      <c r="D289" s="25">
        <v>7</v>
      </c>
      <c r="E289" s="25">
        <v>2</v>
      </c>
      <c r="F289" s="25" t="b">
        <f>IF(E289&gt;(VLOOKUP(D289,Months_Weeks!$A$2:$B$13,2,TRUE)),FALSE)</f>
        <v>0</v>
      </c>
      <c r="G289" s="63">
        <f>IF(Table312[[#This Row],[Facility]]="Buin",1.5%,0.25%)</f>
        <v>1.4999999999999999E-2</v>
      </c>
      <c r="H289" s="38"/>
      <c r="I289" s="38"/>
      <c r="J289" s="27">
        <f t="shared" si="24"/>
        <v>655</v>
      </c>
      <c r="K289" s="28">
        <f t="shared" si="25"/>
        <v>7</v>
      </c>
      <c r="L289" s="27">
        <f>IF(K289=0,0,IF(E289&gt;1,E289-1,VLOOKUP(K289,Months_Weeks!$A$1:$B$13,2,0)))</f>
        <v>1</v>
      </c>
      <c r="M289" s="29"/>
      <c r="N289" s="39"/>
      <c r="O289" s="39"/>
      <c r="P289" s="50">
        <f t="shared" si="26"/>
        <v>0</v>
      </c>
      <c r="Q289" s="28">
        <f t="shared" si="27"/>
        <v>7</v>
      </c>
      <c r="R289" s="28">
        <f>IF(Q289=0,0,IF(E289&gt;1,E289-1,VLOOKUP(Q289,Months_Weeks!$A$1:$B$13,2,0)))</f>
        <v>1</v>
      </c>
      <c r="S289" s="30"/>
      <c r="T289" s="39"/>
      <c r="U289" s="39"/>
      <c r="V289" s="50">
        <f t="shared" si="28"/>
        <v>0</v>
      </c>
      <c r="W289" s="28">
        <f t="shared" si="29"/>
        <v>7</v>
      </c>
      <c r="X289" s="28">
        <f>IF(W289=0,0,IF(E289&gt;1,E289-1,VLOOKUP(W289,Months_Weeks!$A$1:$B$13,2,0)))</f>
        <v>1</v>
      </c>
      <c r="Y289" s="30"/>
      <c r="Z289" s="39"/>
      <c r="AA289" s="31"/>
      <c r="AB289" s="39"/>
      <c r="AC289" s="31"/>
      <c r="AD289" s="40"/>
      <c r="AE289" s="31"/>
      <c r="AF289" s="40"/>
      <c r="AG289" s="31"/>
      <c r="AH289" s="40"/>
      <c r="AI289" s="31"/>
      <c r="AJ289" s="40"/>
    </row>
    <row r="290" spans="1:36" x14ac:dyDescent="0.25">
      <c r="A290" s="37" t="s">
        <v>62</v>
      </c>
      <c r="B290" s="37">
        <v>1006</v>
      </c>
      <c r="C290" s="26" t="str">
        <f>IFERROR(INDEX(Clients[Client_Name],MATCH(Table312[[#This Row],[Client_Code]],Clients[Client_Code],0)),"")</f>
        <v>AGROSUPER</v>
      </c>
      <c r="D290" s="25">
        <v>7</v>
      </c>
      <c r="E290" s="25">
        <v>3</v>
      </c>
      <c r="F290" s="25" t="b">
        <f>IF(E290&gt;(VLOOKUP(D290,Months_Weeks!$A$2:$B$13,2,TRUE)),FALSE)</f>
        <v>0</v>
      </c>
      <c r="G290" s="63">
        <f>IF(Table312[[#This Row],[Facility]]="Buin",1.5%,0.25%)</f>
        <v>1.4999999999999999E-2</v>
      </c>
      <c r="H290" s="38"/>
      <c r="I290" s="38"/>
      <c r="J290" s="27">
        <f t="shared" si="24"/>
        <v>655</v>
      </c>
      <c r="K290" s="28">
        <f t="shared" si="25"/>
        <v>7</v>
      </c>
      <c r="L290" s="27">
        <f>IF(K290=0,0,IF(E290&gt;1,E290-1,VLOOKUP(K290,Months_Weeks!$A$1:$B$13,2,0)))</f>
        <v>2</v>
      </c>
      <c r="M290" s="29"/>
      <c r="N290" s="39"/>
      <c r="O290" s="39"/>
      <c r="P290" s="50">
        <f t="shared" si="26"/>
        <v>0</v>
      </c>
      <c r="Q290" s="28">
        <f t="shared" si="27"/>
        <v>7</v>
      </c>
      <c r="R290" s="28">
        <f>IF(Q290=0,0,IF(E290&gt;1,E290-1,VLOOKUP(Q290,Months_Weeks!$A$1:$B$13,2,0)))</f>
        <v>2</v>
      </c>
      <c r="S290" s="30"/>
      <c r="T290" s="39"/>
      <c r="U290" s="39"/>
      <c r="V290" s="50">
        <f t="shared" si="28"/>
        <v>0</v>
      </c>
      <c r="W290" s="28">
        <f t="shared" si="29"/>
        <v>7</v>
      </c>
      <c r="X290" s="28">
        <f>IF(W290=0,0,IF(E290&gt;1,E290-1,VLOOKUP(W290,Months_Weeks!$A$1:$B$13,2,0)))</f>
        <v>2</v>
      </c>
      <c r="Y290" s="30"/>
      <c r="Z290" s="39"/>
      <c r="AA290" s="31"/>
      <c r="AB290" s="39"/>
      <c r="AC290" s="31"/>
      <c r="AD290" s="40"/>
      <c r="AE290" s="31"/>
      <c r="AF290" s="40"/>
      <c r="AG290" s="31"/>
      <c r="AH290" s="40"/>
      <c r="AI290" s="31"/>
      <c r="AJ290" s="40"/>
    </row>
    <row r="291" spans="1:36" x14ac:dyDescent="0.25">
      <c r="A291" s="37" t="s">
        <v>62</v>
      </c>
      <c r="B291" s="37">
        <v>1006</v>
      </c>
      <c r="C291" s="26" t="str">
        <f>IFERROR(INDEX(Clients[Client_Name],MATCH(Table312[[#This Row],[Client_Code]],Clients[Client_Code],0)),"")</f>
        <v>AGROSUPER</v>
      </c>
      <c r="D291" s="25">
        <v>7</v>
      </c>
      <c r="E291" s="25">
        <v>4</v>
      </c>
      <c r="F291" s="25" t="b">
        <f>IF(E291&gt;(VLOOKUP(D291,Months_Weeks!$A$2:$B$13,2,TRUE)),FALSE)</f>
        <v>0</v>
      </c>
      <c r="G291" s="63">
        <f>IF(Table312[[#This Row],[Facility]]="Buin",1.5%,0.25%)</f>
        <v>1.4999999999999999E-2</v>
      </c>
      <c r="H291" s="38"/>
      <c r="I291" s="38"/>
      <c r="J291" s="27">
        <f t="shared" si="24"/>
        <v>655</v>
      </c>
      <c r="K291" s="28">
        <f t="shared" si="25"/>
        <v>7</v>
      </c>
      <c r="L291" s="27">
        <f>IF(K291=0,0,IF(E291&gt;1,E291-1,VLOOKUP(K291,Months_Weeks!$A$1:$B$13,2,0)))</f>
        <v>3</v>
      </c>
      <c r="M291" s="29"/>
      <c r="N291" s="39"/>
      <c r="O291" s="39"/>
      <c r="P291" s="50">
        <f t="shared" si="26"/>
        <v>0</v>
      </c>
      <c r="Q291" s="28">
        <f t="shared" si="27"/>
        <v>7</v>
      </c>
      <c r="R291" s="28">
        <f>IF(Q291=0,0,IF(E291&gt;1,E291-1,VLOOKUP(Q291,Months_Weeks!$A$1:$B$13,2,0)))</f>
        <v>3</v>
      </c>
      <c r="S291" s="30"/>
      <c r="T291" s="39"/>
      <c r="U291" s="39"/>
      <c r="V291" s="50">
        <f t="shared" si="28"/>
        <v>0</v>
      </c>
      <c r="W291" s="28">
        <f t="shared" si="29"/>
        <v>7</v>
      </c>
      <c r="X291" s="28">
        <f>IF(W291=0,0,IF(E291&gt;1,E291-1,VLOOKUP(W291,Months_Weeks!$A$1:$B$13,2,0)))</f>
        <v>3</v>
      </c>
      <c r="Y291" s="30"/>
      <c r="Z291" s="39"/>
      <c r="AA291" s="31"/>
      <c r="AB291" s="39"/>
      <c r="AC291" s="31"/>
      <c r="AD291" s="40"/>
      <c r="AE291" s="31"/>
      <c r="AF291" s="40"/>
      <c r="AG291" s="31"/>
      <c r="AH291" s="40"/>
      <c r="AI291" s="31"/>
      <c r="AJ291" s="40"/>
    </row>
    <row r="292" spans="1:36" x14ac:dyDescent="0.25">
      <c r="A292" s="37" t="s">
        <v>62</v>
      </c>
      <c r="B292" s="37">
        <v>1006</v>
      </c>
      <c r="C292" s="26" t="str">
        <f>IFERROR(INDEX(Clients[Client_Name],MATCH(Table312[[#This Row],[Client_Code]],Clients[Client_Code],0)),"")</f>
        <v>AGROSUPER</v>
      </c>
      <c r="D292" s="25">
        <v>8</v>
      </c>
      <c r="E292" s="25">
        <v>1</v>
      </c>
      <c r="F292" s="25" t="b">
        <f>IF(E292&gt;(VLOOKUP(D292,Months_Weeks!$A$2:$B$13,2,TRUE)),FALSE)</f>
        <v>0</v>
      </c>
      <c r="G292" s="63">
        <f>IF(Table312[[#This Row],[Facility]]="Buin",1.5%,0.25%)</f>
        <v>1.4999999999999999E-2</v>
      </c>
      <c r="H292" s="38"/>
      <c r="I292" s="38"/>
      <c r="J292" s="27">
        <f t="shared" si="24"/>
        <v>655</v>
      </c>
      <c r="K292" s="28">
        <f t="shared" si="25"/>
        <v>7</v>
      </c>
      <c r="L292" s="27">
        <f>IF(K292=0,0,IF(E292&gt;1,E292-1,VLOOKUP(K292,Months_Weeks!$A$1:$B$13,2,0)))</f>
        <v>4</v>
      </c>
      <c r="M292" s="29"/>
      <c r="N292" s="39"/>
      <c r="O292" s="39"/>
      <c r="P292" s="50">
        <f t="shared" si="26"/>
        <v>0</v>
      </c>
      <c r="Q292" s="28">
        <f t="shared" si="27"/>
        <v>7</v>
      </c>
      <c r="R292" s="28">
        <f>IF(Q292=0,0,IF(E292&gt;1,E292-1,VLOOKUP(Q292,Months_Weeks!$A$1:$B$13,2,0)))</f>
        <v>4</v>
      </c>
      <c r="S292" s="30"/>
      <c r="T292" s="39"/>
      <c r="U292" s="39"/>
      <c r="V292" s="50">
        <f t="shared" si="28"/>
        <v>0</v>
      </c>
      <c r="W292" s="28">
        <f t="shared" si="29"/>
        <v>7</v>
      </c>
      <c r="X292" s="28">
        <f>IF(W292=0,0,IF(E292&gt;1,E292-1,VLOOKUP(W292,Months_Weeks!$A$1:$B$13,2,0)))</f>
        <v>4</v>
      </c>
      <c r="Y292" s="30"/>
      <c r="Z292" s="39"/>
      <c r="AA292" s="31"/>
      <c r="AB292" s="39"/>
      <c r="AC292" s="31"/>
      <c r="AD292" s="40"/>
      <c r="AE292" s="31"/>
      <c r="AF292" s="40"/>
      <c r="AG292" s="31"/>
      <c r="AH292" s="40"/>
      <c r="AI292" s="31"/>
      <c r="AJ292" s="40"/>
    </row>
    <row r="293" spans="1:36" x14ac:dyDescent="0.25">
      <c r="A293" s="37" t="s">
        <v>62</v>
      </c>
      <c r="B293" s="37">
        <v>1006</v>
      </c>
      <c r="C293" s="26" t="str">
        <f>IFERROR(INDEX(Clients[Client_Name],MATCH(Table312[[#This Row],[Client_Code]],Clients[Client_Code],0)),"")</f>
        <v>AGROSUPER</v>
      </c>
      <c r="D293" s="25">
        <v>8</v>
      </c>
      <c r="E293" s="25">
        <v>2</v>
      </c>
      <c r="F293" s="25" t="b">
        <f>IF(E293&gt;(VLOOKUP(D293,Months_Weeks!$A$2:$B$13,2,TRUE)),FALSE)</f>
        <v>0</v>
      </c>
      <c r="G293" s="63">
        <f>IF(Table312[[#This Row],[Facility]]="Buin",1.5%,0.25%)</f>
        <v>1.4999999999999999E-2</v>
      </c>
      <c r="H293" s="38"/>
      <c r="I293" s="38"/>
      <c r="J293" s="27">
        <f t="shared" si="24"/>
        <v>655</v>
      </c>
      <c r="K293" s="28">
        <f t="shared" si="25"/>
        <v>8</v>
      </c>
      <c r="L293" s="27">
        <f>IF(K293=0,0,IF(E293&gt;1,E293-1,VLOOKUP(K293,Months_Weeks!$A$1:$B$13,2,0)))</f>
        <v>1</v>
      </c>
      <c r="M293" s="29"/>
      <c r="N293" s="39"/>
      <c r="O293" s="39"/>
      <c r="P293" s="50">
        <f t="shared" si="26"/>
        <v>0</v>
      </c>
      <c r="Q293" s="28">
        <f t="shared" si="27"/>
        <v>8</v>
      </c>
      <c r="R293" s="28">
        <f>IF(Q293=0,0,IF(E293&gt;1,E293-1,VLOOKUP(Q293,Months_Weeks!$A$1:$B$13,2,0)))</f>
        <v>1</v>
      </c>
      <c r="S293" s="30"/>
      <c r="T293" s="39"/>
      <c r="U293" s="39"/>
      <c r="V293" s="50">
        <f t="shared" si="28"/>
        <v>0</v>
      </c>
      <c r="W293" s="28">
        <f t="shared" si="29"/>
        <v>8</v>
      </c>
      <c r="X293" s="28">
        <f>IF(W293=0,0,IF(E293&gt;1,E293-1,VLOOKUP(W293,Months_Weeks!$A$1:$B$13,2,0)))</f>
        <v>1</v>
      </c>
      <c r="Y293" s="30"/>
      <c r="Z293" s="39"/>
      <c r="AA293" s="31"/>
      <c r="AB293" s="39"/>
      <c r="AC293" s="31"/>
      <c r="AD293" s="40"/>
      <c r="AE293" s="31"/>
      <c r="AF293" s="40"/>
      <c r="AG293" s="31"/>
      <c r="AH293" s="40"/>
      <c r="AI293" s="31"/>
      <c r="AJ293" s="40"/>
    </row>
    <row r="294" spans="1:36" x14ac:dyDescent="0.25">
      <c r="A294" s="37" t="s">
        <v>62</v>
      </c>
      <c r="B294" s="37">
        <v>1006</v>
      </c>
      <c r="C294" s="26" t="str">
        <f>IFERROR(INDEX(Clients[Client_Name],MATCH(Table312[[#This Row],[Client_Code]],Clients[Client_Code],0)),"")</f>
        <v>AGROSUPER</v>
      </c>
      <c r="D294" s="25">
        <v>8</v>
      </c>
      <c r="E294" s="25">
        <v>3</v>
      </c>
      <c r="F294" s="25" t="b">
        <f>IF(E294&gt;(VLOOKUP(D294,Months_Weeks!$A$2:$B$13,2,TRUE)),FALSE)</f>
        <v>0</v>
      </c>
      <c r="G294" s="63">
        <f>IF(Table312[[#This Row],[Facility]]="Buin",1.5%,0.25%)</f>
        <v>1.4999999999999999E-2</v>
      </c>
      <c r="H294" s="38"/>
      <c r="I294" s="38"/>
      <c r="J294" s="27">
        <f t="shared" si="24"/>
        <v>655</v>
      </c>
      <c r="K294" s="28">
        <f t="shared" si="25"/>
        <v>8</v>
      </c>
      <c r="L294" s="27">
        <f>IF(K294=0,0,IF(E294&gt;1,E294-1,VLOOKUP(K294,Months_Weeks!$A$1:$B$13,2,0)))</f>
        <v>2</v>
      </c>
      <c r="M294" s="29"/>
      <c r="N294" s="39"/>
      <c r="O294" s="39"/>
      <c r="P294" s="50">
        <f t="shared" si="26"/>
        <v>0</v>
      </c>
      <c r="Q294" s="28">
        <f t="shared" si="27"/>
        <v>8</v>
      </c>
      <c r="R294" s="28">
        <f>IF(Q294=0,0,IF(E294&gt;1,E294-1,VLOOKUP(Q294,Months_Weeks!$A$1:$B$13,2,0)))</f>
        <v>2</v>
      </c>
      <c r="S294" s="30"/>
      <c r="T294" s="39"/>
      <c r="U294" s="39"/>
      <c r="V294" s="50">
        <f t="shared" si="28"/>
        <v>0</v>
      </c>
      <c r="W294" s="28">
        <f t="shared" si="29"/>
        <v>8</v>
      </c>
      <c r="X294" s="28">
        <f>IF(W294=0,0,IF(E294&gt;1,E294-1,VLOOKUP(W294,Months_Weeks!$A$1:$B$13,2,0)))</f>
        <v>2</v>
      </c>
      <c r="Y294" s="30"/>
      <c r="Z294" s="39"/>
      <c r="AA294" s="31"/>
      <c r="AB294" s="39"/>
      <c r="AC294" s="31"/>
      <c r="AD294" s="40"/>
      <c r="AE294" s="31"/>
      <c r="AF294" s="40"/>
      <c r="AG294" s="31"/>
      <c r="AH294" s="40"/>
      <c r="AI294" s="31"/>
      <c r="AJ294" s="40"/>
    </row>
    <row r="295" spans="1:36" x14ac:dyDescent="0.25">
      <c r="A295" s="37" t="s">
        <v>62</v>
      </c>
      <c r="B295" s="37">
        <v>1006</v>
      </c>
      <c r="C295" s="26" t="str">
        <f>IFERROR(INDEX(Clients[Client_Name],MATCH(Table312[[#This Row],[Client_Code]],Clients[Client_Code],0)),"")</f>
        <v>AGROSUPER</v>
      </c>
      <c r="D295" s="25">
        <v>8</v>
      </c>
      <c r="E295" s="25">
        <v>4</v>
      </c>
      <c r="F295" s="25" t="b">
        <f>IF(E295&gt;(VLOOKUP(D295,Months_Weeks!$A$2:$B$13,2,TRUE)),FALSE)</f>
        <v>0</v>
      </c>
      <c r="G295" s="63">
        <f>IF(Table312[[#This Row],[Facility]]="Buin",1.5%,0.25%)</f>
        <v>1.4999999999999999E-2</v>
      </c>
      <c r="H295" s="38"/>
      <c r="I295" s="38"/>
      <c r="J295" s="27">
        <f t="shared" si="24"/>
        <v>655</v>
      </c>
      <c r="K295" s="28">
        <f t="shared" si="25"/>
        <v>8</v>
      </c>
      <c r="L295" s="27">
        <f>IF(K295=0,0,IF(E295&gt;1,E295-1,VLOOKUP(K295,Months_Weeks!$A$1:$B$13,2,0)))</f>
        <v>3</v>
      </c>
      <c r="M295" s="29"/>
      <c r="N295" s="39"/>
      <c r="O295" s="39"/>
      <c r="P295" s="50">
        <f t="shared" si="26"/>
        <v>0</v>
      </c>
      <c r="Q295" s="28">
        <f t="shared" si="27"/>
        <v>8</v>
      </c>
      <c r="R295" s="28">
        <f>IF(Q295=0,0,IF(E295&gt;1,E295-1,VLOOKUP(Q295,Months_Weeks!$A$1:$B$13,2,0)))</f>
        <v>3</v>
      </c>
      <c r="S295" s="30"/>
      <c r="T295" s="39"/>
      <c r="U295" s="39"/>
      <c r="V295" s="50">
        <f t="shared" si="28"/>
        <v>0</v>
      </c>
      <c r="W295" s="28">
        <f t="shared" si="29"/>
        <v>8</v>
      </c>
      <c r="X295" s="28">
        <f>IF(W295=0,0,IF(E295&gt;1,E295-1,VLOOKUP(W295,Months_Weeks!$A$1:$B$13,2,0)))</f>
        <v>3</v>
      </c>
      <c r="Y295" s="30"/>
      <c r="Z295" s="39"/>
      <c r="AA295" s="31"/>
      <c r="AB295" s="39"/>
      <c r="AC295" s="31"/>
      <c r="AD295" s="40"/>
      <c r="AE295" s="31"/>
      <c r="AF295" s="40"/>
      <c r="AG295" s="31"/>
      <c r="AH295" s="40"/>
      <c r="AI295" s="31"/>
      <c r="AJ295" s="40"/>
    </row>
    <row r="296" spans="1:36" x14ac:dyDescent="0.25">
      <c r="A296" s="37" t="s">
        <v>62</v>
      </c>
      <c r="B296" s="37">
        <v>1006</v>
      </c>
      <c r="C296" s="26" t="str">
        <f>IFERROR(INDEX(Clients[Client_Name],MATCH(Table312[[#This Row],[Client_Code]],Clients[Client_Code],0)),"")</f>
        <v>AGROSUPER</v>
      </c>
      <c r="D296" s="25">
        <v>9</v>
      </c>
      <c r="E296" s="25">
        <v>1</v>
      </c>
      <c r="F296" s="25" t="b">
        <f>IF(E296&gt;(VLOOKUP(D296,Months_Weeks!$A$2:$B$13,2,TRUE)),FALSE)</f>
        <v>0</v>
      </c>
      <c r="G296" s="63">
        <f>IF(Table312[[#This Row],[Facility]]="Buin",1.5%,0.25%)</f>
        <v>1.4999999999999999E-2</v>
      </c>
      <c r="H296" s="38"/>
      <c r="I296" s="38"/>
      <c r="J296" s="27">
        <f t="shared" si="24"/>
        <v>655</v>
      </c>
      <c r="K296" s="28">
        <f t="shared" si="25"/>
        <v>8</v>
      </c>
      <c r="L296" s="27">
        <f>IF(K296=0,0,IF(E296&gt;1,E296-1,VLOOKUP(K296,Months_Weeks!$A$1:$B$13,2,0)))</f>
        <v>4</v>
      </c>
      <c r="M296" s="29"/>
      <c r="N296" s="39"/>
      <c r="O296" s="39"/>
      <c r="P296" s="50">
        <f t="shared" si="26"/>
        <v>0</v>
      </c>
      <c r="Q296" s="28">
        <f t="shared" si="27"/>
        <v>8</v>
      </c>
      <c r="R296" s="28">
        <f>IF(Q296=0,0,IF(E296&gt;1,E296-1,VLOOKUP(Q296,Months_Weeks!$A$1:$B$13,2,0)))</f>
        <v>4</v>
      </c>
      <c r="S296" s="30"/>
      <c r="T296" s="39"/>
      <c r="U296" s="39"/>
      <c r="V296" s="50">
        <f t="shared" si="28"/>
        <v>0</v>
      </c>
      <c r="W296" s="28">
        <f t="shared" si="29"/>
        <v>8</v>
      </c>
      <c r="X296" s="28">
        <f>IF(W296=0,0,IF(E296&gt;1,E296-1,VLOOKUP(W296,Months_Weeks!$A$1:$B$13,2,0)))</f>
        <v>4</v>
      </c>
      <c r="Y296" s="30"/>
      <c r="Z296" s="39"/>
      <c r="AA296" s="31"/>
      <c r="AB296" s="39"/>
      <c r="AC296" s="31"/>
      <c r="AD296" s="40"/>
      <c r="AE296" s="31"/>
      <c r="AF296" s="40"/>
      <c r="AG296" s="31"/>
      <c r="AH296" s="40"/>
      <c r="AI296" s="31"/>
      <c r="AJ296" s="40"/>
    </row>
    <row r="297" spans="1:36" x14ac:dyDescent="0.25">
      <c r="A297" s="37" t="s">
        <v>62</v>
      </c>
      <c r="B297" s="37">
        <v>1006</v>
      </c>
      <c r="C297" s="26" t="str">
        <f>IFERROR(INDEX(Clients[Client_Name],MATCH(Table312[[#This Row],[Client_Code]],Clients[Client_Code],0)),"")</f>
        <v>AGROSUPER</v>
      </c>
      <c r="D297" s="25">
        <v>9</v>
      </c>
      <c r="E297" s="25">
        <v>2</v>
      </c>
      <c r="F297" s="25" t="b">
        <f>IF(E297&gt;(VLOOKUP(D297,Months_Weeks!$A$2:$B$13,2,TRUE)),FALSE)</f>
        <v>0</v>
      </c>
      <c r="G297" s="63">
        <f>IF(Table312[[#This Row],[Facility]]="Buin",1.5%,0.25%)</f>
        <v>1.4999999999999999E-2</v>
      </c>
      <c r="H297" s="38"/>
      <c r="I297" s="38"/>
      <c r="J297" s="27">
        <f t="shared" si="24"/>
        <v>655</v>
      </c>
      <c r="K297" s="28">
        <f t="shared" si="25"/>
        <v>9</v>
      </c>
      <c r="L297" s="27">
        <f>IF(K297=0,0,IF(E297&gt;1,E297-1,VLOOKUP(K297,Months_Weeks!$A$1:$B$13,2,0)))</f>
        <v>1</v>
      </c>
      <c r="M297" s="29"/>
      <c r="N297" s="39"/>
      <c r="O297" s="39"/>
      <c r="P297" s="50">
        <f t="shared" si="26"/>
        <v>0</v>
      </c>
      <c r="Q297" s="28">
        <f t="shared" si="27"/>
        <v>9</v>
      </c>
      <c r="R297" s="28">
        <f>IF(Q297=0,0,IF(E297&gt;1,E297-1,VLOOKUP(Q297,Months_Weeks!$A$1:$B$13,2,0)))</f>
        <v>1</v>
      </c>
      <c r="S297" s="30"/>
      <c r="T297" s="39"/>
      <c r="U297" s="39"/>
      <c r="V297" s="50">
        <f t="shared" si="28"/>
        <v>0</v>
      </c>
      <c r="W297" s="28">
        <f t="shared" si="29"/>
        <v>9</v>
      </c>
      <c r="X297" s="28">
        <f>IF(W297=0,0,IF(E297&gt;1,E297-1,VLOOKUP(W297,Months_Weeks!$A$1:$B$13,2,0)))</f>
        <v>1</v>
      </c>
      <c r="Y297" s="30"/>
      <c r="Z297" s="39"/>
      <c r="AA297" s="31"/>
      <c r="AB297" s="39"/>
      <c r="AC297" s="31"/>
      <c r="AD297" s="40"/>
      <c r="AE297" s="31"/>
      <c r="AF297" s="40"/>
      <c r="AG297" s="31"/>
      <c r="AH297" s="40"/>
      <c r="AI297" s="31"/>
      <c r="AJ297" s="40"/>
    </row>
    <row r="298" spans="1:36" x14ac:dyDescent="0.25">
      <c r="A298" s="37" t="s">
        <v>62</v>
      </c>
      <c r="B298" s="37">
        <v>1006</v>
      </c>
      <c r="C298" s="26" t="str">
        <f>IFERROR(INDEX(Clients[Client_Name],MATCH(Table312[[#This Row],[Client_Code]],Clients[Client_Code],0)),"")</f>
        <v>AGROSUPER</v>
      </c>
      <c r="D298" s="25">
        <v>9</v>
      </c>
      <c r="E298" s="25">
        <v>3</v>
      </c>
      <c r="F298" s="25" t="b">
        <f>IF(E298&gt;(VLOOKUP(D298,Months_Weeks!$A$2:$B$13,2,TRUE)),FALSE)</f>
        <v>0</v>
      </c>
      <c r="G298" s="63">
        <f>IF(Table312[[#This Row],[Facility]]="Buin",1.5%,0.25%)</f>
        <v>1.4999999999999999E-2</v>
      </c>
      <c r="H298" s="38"/>
      <c r="I298" s="38"/>
      <c r="J298" s="27">
        <f t="shared" si="24"/>
        <v>655</v>
      </c>
      <c r="K298" s="28">
        <f t="shared" si="25"/>
        <v>9</v>
      </c>
      <c r="L298" s="27">
        <f>IF(K298=0,0,IF(E298&gt;1,E298-1,VLOOKUP(K298,Months_Weeks!$A$1:$B$13,2,0)))</f>
        <v>2</v>
      </c>
      <c r="M298" s="29"/>
      <c r="N298" s="39"/>
      <c r="O298" s="39"/>
      <c r="P298" s="50">
        <f t="shared" si="26"/>
        <v>0</v>
      </c>
      <c r="Q298" s="28">
        <f t="shared" si="27"/>
        <v>9</v>
      </c>
      <c r="R298" s="28">
        <f>IF(Q298=0,0,IF(E298&gt;1,E298-1,VLOOKUP(Q298,Months_Weeks!$A$1:$B$13,2,0)))</f>
        <v>2</v>
      </c>
      <c r="S298" s="30"/>
      <c r="T298" s="39"/>
      <c r="U298" s="39"/>
      <c r="V298" s="50">
        <f t="shared" si="28"/>
        <v>0</v>
      </c>
      <c r="W298" s="28">
        <f t="shared" si="29"/>
        <v>9</v>
      </c>
      <c r="X298" s="28">
        <f>IF(W298=0,0,IF(E298&gt;1,E298-1,VLOOKUP(W298,Months_Weeks!$A$1:$B$13,2,0)))</f>
        <v>2</v>
      </c>
      <c r="Y298" s="30"/>
      <c r="Z298" s="39"/>
      <c r="AA298" s="31"/>
      <c r="AB298" s="39"/>
      <c r="AC298" s="31"/>
      <c r="AD298" s="40"/>
      <c r="AE298" s="31"/>
      <c r="AF298" s="40"/>
      <c r="AG298" s="31"/>
      <c r="AH298" s="40"/>
      <c r="AI298" s="31"/>
      <c r="AJ298" s="40"/>
    </row>
    <row r="299" spans="1:36" x14ac:dyDescent="0.25">
      <c r="A299" s="37" t="s">
        <v>62</v>
      </c>
      <c r="B299" s="37">
        <v>1006</v>
      </c>
      <c r="C299" s="26" t="str">
        <f>IFERROR(INDEX(Clients[Client_Name],MATCH(Table312[[#This Row],[Client_Code]],Clients[Client_Code],0)),"")</f>
        <v>AGROSUPER</v>
      </c>
      <c r="D299" s="25">
        <v>9</v>
      </c>
      <c r="E299" s="25">
        <v>4</v>
      </c>
      <c r="F299" s="25" t="b">
        <f>IF(E299&gt;(VLOOKUP(D299,Months_Weeks!$A$2:$B$13,2,TRUE)),FALSE)</f>
        <v>0</v>
      </c>
      <c r="G299" s="63">
        <f>IF(Table312[[#This Row],[Facility]]="Buin",1.5%,0.25%)</f>
        <v>1.4999999999999999E-2</v>
      </c>
      <c r="H299" s="38"/>
      <c r="I299" s="38"/>
      <c r="J299" s="27">
        <f t="shared" si="24"/>
        <v>655</v>
      </c>
      <c r="K299" s="28">
        <f t="shared" si="25"/>
        <v>9</v>
      </c>
      <c r="L299" s="27">
        <f>IF(K299=0,0,IF(E299&gt;1,E299-1,VLOOKUP(K299,Months_Weeks!$A$1:$B$13,2,0)))</f>
        <v>3</v>
      </c>
      <c r="M299" s="29"/>
      <c r="N299" s="39"/>
      <c r="O299" s="39"/>
      <c r="P299" s="50">
        <f t="shared" si="26"/>
        <v>0</v>
      </c>
      <c r="Q299" s="28">
        <f t="shared" si="27"/>
        <v>9</v>
      </c>
      <c r="R299" s="28">
        <f>IF(Q299=0,0,IF(E299&gt;1,E299-1,VLOOKUP(Q299,Months_Weeks!$A$1:$B$13,2,0)))</f>
        <v>3</v>
      </c>
      <c r="S299" s="30"/>
      <c r="T299" s="39"/>
      <c r="U299" s="39"/>
      <c r="V299" s="50">
        <f t="shared" si="28"/>
        <v>0</v>
      </c>
      <c r="W299" s="28">
        <f t="shared" si="29"/>
        <v>9</v>
      </c>
      <c r="X299" s="28">
        <f>IF(W299=0,0,IF(E299&gt;1,E299-1,VLOOKUP(W299,Months_Weeks!$A$1:$B$13,2,0)))</f>
        <v>3</v>
      </c>
      <c r="Y299" s="30"/>
      <c r="Z299" s="39"/>
      <c r="AA299" s="31"/>
      <c r="AB299" s="39"/>
      <c r="AC299" s="31"/>
      <c r="AD299" s="40"/>
      <c r="AE299" s="31"/>
      <c r="AF299" s="40"/>
      <c r="AG299" s="31"/>
      <c r="AH299" s="40"/>
      <c r="AI299" s="31"/>
      <c r="AJ299" s="40"/>
    </row>
    <row r="300" spans="1:36" x14ac:dyDescent="0.25">
      <c r="A300" s="37" t="s">
        <v>62</v>
      </c>
      <c r="B300" s="37">
        <v>1006</v>
      </c>
      <c r="C300" s="26" t="str">
        <f>IFERROR(INDEX(Clients[Client_Name],MATCH(Table312[[#This Row],[Client_Code]],Clients[Client_Code],0)),"")</f>
        <v>AGROSUPER</v>
      </c>
      <c r="D300" s="25">
        <v>9</v>
      </c>
      <c r="E300" s="25">
        <v>5</v>
      </c>
      <c r="F300" s="25" t="b">
        <f>IF(E300&gt;(VLOOKUP(D300,Months_Weeks!$A$2:$B$13,2,TRUE)),FALSE)</f>
        <v>0</v>
      </c>
      <c r="G300" s="63">
        <f>IF(Table312[[#This Row],[Facility]]="Buin",1.5%,0.25%)</f>
        <v>1.4999999999999999E-2</v>
      </c>
      <c r="H300" s="38"/>
      <c r="I300" s="38"/>
      <c r="J300" s="27">
        <f t="shared" si="24"/>
        <v>655</v>
      </c>
      <c r="K300" s="28">
        <f t="shared" si="25"/>
        <v>9</v>
      </c>
      <c r="L300" s="27">
        <f>IF(K300=0,0,IF(E300&gt;1,E300-1,VLOOKUP(K300,Months_Weeks!$A$1:$B$13,2,0)))</f>
        <v>4</v>
      </c>
      <c r="M300" s="29"/>
      <c r="N300" s="39"/>
      <c r="O300" s="39"/>
      <c r="P300" s="50">
        <f t="shared" si="26"/>
        <v>0</v>
      </c>
      <c r="Q300" s="28">
        <f t="shared" si="27"/>
        <v>9</v>
      </c>
      <c r="R300" s="28">
        <f>IF(Q300=0,0,IF(E300&gt;1,E300-1,VLOOKUP(Q300,Months_Weeks!$A$1:$B$13,2,0)))</f>
        <v>4</v>
      </c>
      <c r="S300" s="30"/>
      <c r="T300" s="39"/>
      <c r="U300" s="39"/>
      <c r="V300" s="50">
        <f t="shared" si="28"/>
        <v>0</v>
      </c>
      <c r="W300" s="28">
        <f t="shared" si="29"/>
        <v>9</v>
      </c>
      <c r="X300" s="28">
        <f>IF(W300=0,0,IF(E300&gt;1,E300-1,VLOOKUP(W300,Months_Weeks!$A$1:$B$13,2,0)))</f>
        <v>4</v>
      </c>
      <c r="Y300" s="30"/>
      <c r="Z300" s="39"/>
      <c r="AA300" s="31"/>
      <c r="AB300" s="39"/>
      <c r="AC300" s="31"/>
      <c r="AD300" s="40"/>
      <c r="AE300" s="31"/>
      <c r="AF300" s="40"/>
      <c r="AG300" s="31"/>
      <c r="AH300" s="40"/>
      <c r="AI300" s="31"/>
      <c r="AJ300" s="40"/>
    </row>
    <row r="301" spans="1:36" x14ac:dyDescent="0.25">
      <c r="A301" s="37" t="s">
        <v>62</v>
      </c>
      <c r="B301" s="37">
        <v>1006</v>
      </c>
      <c r="C301" s="26" t="str">
        <f>IFERROR(INDEX(Clients[Client_Name],MATCH(Table312[[#This Row],[Client_Code]],Clients[Client_Code],0)),"")</f>
        <v>AGROSUPER</v>
      </c>
      <c r="D301" s="25">
        <v>10</v>
      </c>
      <c r="E301" s="25">
        <v>1</v>
      </c>
      <c r="F301" s="25" t="b">
        <f>IF(E301&gt;(VLOOKUP(D301,Months_Weeks!$A$2:$B$13,2,TRUE)),FALSE)</f>
        <v>0</v>
      </c>
      <c r="G301" s="63">
        <f>IF(Table312[[#This Row],[Facility]]="Buin",1.5%,0.25%)</f>
        <v>1.4999999999999999E-2</v>
      </c>
      <c r="H301" s="38"/>
      <c r="I301" s="38"/>
      <c r="J301" s="27">
        <f t="shared" si="24"/>
        <v>655</v>
      </c>
      <c r="K301" s="28">
        <f t="shared" si="25"/>
        <v>9</v>
      </c>
      <c r="L301" s="27">
        <f>IF(K301=0,0,IF(E301&gt;1,E301-1,VLOOKUP(K301,Months_Weeks!$A$1:$B$13,2,0)))</f>
        <v>5</v>
      </c>
      <c r="M301" s="29"/>
      <c r="N301" s="39"/>
      <c r="O301" s="39"/>
      <c r="P301" s="50">
        <f t="shared" si="26"/>
        <v>0</v>
      </c>
      <c r="Q301" s="28">
        <f t="shared" si="27"/>
        <v>9</v>
      </c>
      <c r="R301" s="28">
        <f>IF(Q301=0,0,IF(E301&gt;1,E301-1,VLOOKUP(Q301,Months_Weeks!$A$1:$B$13,2,0)))</f>
        <v>5</v>
      </c>
      <c r="S301" s="30"/>
      <c r="T301" s="39"/>
      <c r="U301" s="39"/>
      <c r="V301" s="50">
        <f t="shared" si="28"/>
        <v>0</v>
      </c>
      <c r="W301" s="28">
        <f t="shared" si="29"/>
        <v>9</v>
      </c>
      <c r="X301" s="28">
        <f>IF(W301=0,0,IF(E301&gt;1,E301-1,VLOOKUP(W301,Months_Weeks!$A$1:$B$13,2,0)))</f>
        <v>5</v>
      </c>
      <c r="Y301" s="30"/>
      <c r="Z301" s="39"/>
      <c r="AA301" s="31"/>
      <c r="AB301" s="39"/>
      <c r="AC301" s="31"/>
      <c r="AD301" s="40"/>
      <c r="AE301" s="31"/>
      <c r="AF301" s="40"/>
      <c r="AG301" s="31"/>
      <c r="AH301" s="40"/>
      <c r="AI301" s="31"/>
      <c r="AJ301" s="40"/>
    </row>
    <row r="302" spans="1:36" x14ac:dyDescent="0.25">
      <c r="A302" s="37" t="s">
        <v>62</v>
      </c>
      <c r="B302" s="37">
        <v>1006</v>
      </c>
      <c r="C302" s="26" t="str">
        <f>IFERROR(INDEX(Clients[Client_Name],MATCH(Table312[[#This Row],[Client_Code]],Clients[Client_Code],0)),"")</f>
        <v>AGROSUPER</v>
      </c>
      <c r="D302" s="25">
        <v>10</v>
      </c>
      <c r="E302" s="25">
        <v>2</v>
      </c>
      <c r="F302" s="25" t="b">
        <f>IF(E302&gt;(VLOOKUP(D302,Months_Weeks!$A$2:$B$13,2,TRUE)),FALSE)</f>
        <v>0</v>
      </c>
      <c r="G302" s="63">
        <f>IF(Table312[[#This Row],[Facility]]="Buin",1.5%,0.25%)</f>
        <v>1.4999999999999999E-2</v>
      </c>
      <c r="H302" s="38"/>
      <c r="I302" s="38"/>
      <c r="J302" s="27">
        <f t="shared" si="24"/>
        <v>655</v>
      </c>
      <c r="K302" s="28">
        <f t="shared" si="25"/>
        <v>10</v>
      </c>
      <c r="L302" s="27">
        <f>IF(K302=0,0,IF(E302&gt;1,E302-1,VLOOKUP(K302,Months_Weeks!$A$1:$B$13,2,0)))</f>
        <v>1</v>
      </c>
      <c r="M302" s="29"/>
      <c r="N302" s="39"/>
      <c r="O302" s="39"/>
      <c r="P302" s="50">
        <f t="shared" si="26"/>
        <v>0</v>
      </c>
      <c r="Q302" s="28">
        <f t="shared" si="27"/>
        <v>10</v>
      </c>
      <c r="R302" s="28">
        <f>IF(Q302=0,0,IF(E302&gt;1,E302-1,VLOOKUP(Q302,Months_Weeks!$A$1:$B$13,2,0)))</f>
        <v>1</v>
      </c>
      <c r="S302" s="30"/>
      <c r="T302" s="39"/>
      <c r="U302" s="39"/>
      <c r="V302" s="50">
        <f t="shared" si="28"/>
        <v>0</v>
      </c>
      <c r="W302" s="28">
        <f t="shared" si="29"/>
        <v>10</v>
      </c>
      <c r="X302" s="28">
        <f>IF(W302=0,0,IF(E302&gt;1,E302-1,VLOOKUP(W302,Months_Weeks!$A$1:$B$13,2,0)))</f>
        <v>1</v>
      </c>
      <c r="Y302" s="30"/>
      <c r="Z302" s="39"/>
      <c r="AA302" s="31"/>
      <c r="AB302" s="39"/>
      <c r="AC302" s="31"/>
      <c r="AD302" s="40"/>
      <c r="AE302" s="31"/>
      <c r="AF302" s="40"/>
      <c r="AG302" s="31"/>
      <c r="AH302" s="40"/>
      <c r="AI302" s="31"/>
      <c r="AJ302" s="40"/>
    </row>
    <row r="303" spans="1:36" x14ac:dyDescent="0.25">
      <c r="A303" s="37" t="s">
        <v>62</v>
      </c>
      <c r="B303" s="37">
        <v>1006</v>
      </c>
      <c r="C303" s="26" t="str">
        <f>IFERROR(INDEX(Clients[Client_Name],MATCH(Table312[[#This Row],[Client_Code]],Clients[Client_Code],0)),"")</f>
        <v>AGROSUPER</v>
      </c>
      <c r="D303" s="25">
        <v>10</v>
      </c>
      <c r="E303" s="25">
        <v>3</v>
      </c>
      <c r="F303" s="25" t="b">
        <f>IF(E303&gt;(VLOOKUP(D303,Months_Weeks!$A$2:$B$13,2,TRUE)),FALSE)</f>
        <v>0</v>
      </c>
      <c r="G303" s="63">
        <f>IF(Table312[[#This Row],[Facility]]="Buin",1.5%,0.25%)</f>
        <v>1.4999999999999999E-2</v>
      </c>
      <c r="H303" s="38"/>
      <c r="I303" s="38"/>
      <c r="J303" s="27">
        <f t="shared" si="24"/>
        <v>655</v>
      </c>
      <c r="K303" s="28">
        <f t="shared" si="25"/>
        <v>10</v>
      </c>
      <c r="L303" s="27">
        <f>IF(K303=0,0,IF(E303&gt;1,E303-1,VLOOKUP(K303,Months_Weeks!$A$1:$B$13,2,0)))</f>
        <v>2</v>
      </c>
      <c r="M303" s="29"/>
      <c r="N303" s="39"/>
      <c r="O303" s="39"/>
      <c r="P303" s="50">
        <f t="shared" si="26"/>
        <v>0</v>
      </c>
      <c r="Q303" s="28">
        <f t="shared" si="27"/>
        <v>10</v>
      </c>
      <c r="R303" s="28">
        <f>IF(Q303=0,0,IF(E303&gt;1,E303-1,VLOOKUP(Q303,Months_Weeks!$A$1:$B$13,2,0)))</f>
        <v>2</v>
      </c>
      <c r="S303" s="30"/>
      <c r="T303" s="39"/>
      <c r="U303" s="39"/>
      <c r="V303" s="50">
        <f t="shared" si="28"/>
        <v>0</v>
      </c>
      <c r="W303" s="28">
        <f t="shared" si="29"/>
        <v>10</v>
      </c>
      <c r="X303" s="28">
        <f>IF(W303=0,0,IF(E303&gt;1,E303-1,VLOOKUP(W303,Months_Weeks!$A$1:$B$13,2,0)))</f>
        <v>2</v>
      </c>
      <c r="Y303" s="30"/>
      <c r="Z303" s="39"/>
      <c r="AA303" s="31"/>
      <c r="AB303" s="39"/>
      <c r="AC303" s="31"/>
      <c r="AD303" s="40"/>
      <c r="AE303" s="31"/>
      <c r="AF303" s="40"/>
      <c r="AG303" s="31"/>
      <c r="AH303" s="40"/>
      <c r="AI303" s="31"/>
      <c r="AJ303" s="40"/>
    </row>
    <row r="304" spans="1:36" x14ac:dyDescent="0.25">
      <c r="A304" s="37" t="s">
        <v>62</v>
      </c>
      <c r="B304" s="37">
        <v>1006</v>
      </c>
      <c r="C304" s="26" t="str">
        <f>IFERROR(INDEX(Clients[Client_Name],MATCH(Table312[[#This Row],[Client_Code]],Clients[Client_Code],0)),"")</f>
        <v>AGROSUPER</v>
      </c>
      <c r="D304" s="25">
        <v>10</v>
      </c>
      <c r="E304" s="25">
        <v>4</v>
      </c>
      <c r="F304" s="25" t="b">
        <f>IF(E304&gt;(VLOOKUP(D304,Months_Weeks!$A$2:$B$13,2,TRUE)),FALSE)</f>
        <v>0</v>
      </c>
      <c r="G304" s="63">
        <f>IF(Table312[[#This Row],[Facility]]="Buin",1.5%,0.25%)</f>
        <v>1.4999999999999999E-2</v>
      </c>
      <c r="H304" s="38"/>
      <c r="I304" s="38"/>
      <c r="J304" s="27">
        <f t="shared" si="24"/>
        <v>655</v>
      </c>
      <c r="K304" s="28">
        <f t="shared" si="25"/>
        <v>10</v>
      </c>
      <c r="L304" s="27">
        <f>IF(K304=0,0,IF(E304&gt;1,E304-1,VLOOKUP(K304,Months_Weeks!$A$1:$B$13,2,0)))</f>
        <v>3</v>
      </c>
      <c r="M304" s="29"/>
      <c r="N304" s="39"/>
      <c r="O304" s="39"/>
      <c r="P304" s="50">
        <f t="shared" si="26"/>
        <v>0</v>
      </c>
      <c r="Q304" s="28">
        <f t="shared" si="27"/>
        <v>10</v>
      </c>
      <c r="R304" s="28">
        <f>IF(Q304=0,0,IF(E304&gt;1,E304-1,VLOOKUP(Q304,Months_Weeks!$A$1:$B$13,2,0)))</f>
        <v>3</v>
      </c>
      <c r="S304" s="30"/>
      <c r="T304" s="39"/>
      <c r="U304" s="39"/>
      <c r="V304" s="50">
        <f t="shared" si="28"/>
        <v>0</v>
      </c>
      <c r="W304" s="28">
        <f t="shared" si="29"/>
        <v>10</v>
      </c>
      <c r="X304" s="28">
        <f>IF(W304=0,0,IF(E304&gt;1,E304-1,VLOOKUP(W304,Months_Weeks!$A$1:$B$13,2,0)))</f>
        <v>3</v>
      </c>
      <c r="Y304" s="30"/>
      <c r="Z304" s="39"/>
      <c r="AA304" s="31"/>
      <c r="AB304" s="39"/>
      <c r="AC304" s="31"/>
      <c r="AD304" s="40"/>
      <c r="AE304" s="31"/>
      <c r="AF304" s="40"/>
      <c r="AG304" s="31"/>
      <c r="AH304" s="40"/>
      <c r="AI304" s="31"/>
      <c r="AJ304" s="40"/>
    </row>
    <row r="305" spans="1:36" x14ac:dyDescent="0.25">
      <c r="A305" s="37" t="s">
        <v>62</v>
      </c>
      <c r="B305" s="37">
        <v>1006</v>
      </c>
      <c r="C305" s="26" t="str">
        <f>IFERROR(INDEX(Clients[Client_Name],MATCH(Table312[[#This Row],[Client_Code]],Clients[Client_Code],0)),"")</f>
        <v>AGROSUPER</v>
      </c>
      <c r="D305" s="25">
        <v>11</v>
      </c>
      <c r="E305" s="25">
        <v>1</v>
      </c>
      <c r="F305" s="25" t="b">
        <f>IF(E305&gt;(VLOOKUP(D305,Months_Weeks!$A$2:$B$13,2,TRUE)),FALSE)</f>
        <v>0</v>
      </c>
      <c r="G305" s="63">
        <f>IF(Table312[[#This Row],[Facility]]="Buin",1.5%,0.25%)</f>
        <v>1.4999999999999999E-2</v>
      </c>
      <c r="H305" s="38"/>
      <c r="I305" s="38"/>
      <c r="J305" s="27">
        <f t="shared" si="24"/>
        <v>655</v>
      </c>
      <c r="K305" s="28">
        <f t="shared" si="25"/>
        <v>10</v>
      </c>
      <c r="L305" s="27">
        <f>IF(K305=0,0,IF(E305&gt;1,E305-1,VLOOKUP(K305,Months_Weeks!$A$1:$B$13,2,0)))</f>
        <v>4</v>
      </c>
      <c r="M305" s="29"/>
      <c r="N305" s="39"/>
      <c r="O305" s="39"/>
      <c r="P305" s="50">
        <f t="shared" si="26"/>
        <v>0</v>
      </c>
      <c r="Q305" s="28">
        <f t="shared" si="27"/>
        <v>10</v>
      </c>
      <c r="R305" s="28">
        <f>IF(Q305=0,0,IF(E305&gt;1,E305-1,VLOOKUP(Q305,Months_Weeks!$A$1:$B$13,2,0)))</f>
        <v>4</v>
      </c>
      <c r="S305" s="30"/>
      <c r="T305" s="39"/>
      <c r="U305" s="39"/>
      <c r="V305" s="50">
        <f t="shared" si="28"/>
        <v>0</v>
      </c>
      <c r="W305" s="28">
        <f t="shared" si="29"/>
        <v>10</v>
      </c>
      <c r="X305" s="28">
        <f>IF(W305=0,0,IF(E305&gt;1,E305-1,VLOOKUP(W305,Months_Weeks!$A$1:$B$13,2,0)))</f>
        <v>4</v>
      </c>
      <c r="Y305" s="30"/>
      <c r="Z305" s="39"/>
      <c r="AA305" s="31"/>
      <c r="AB305" s="39"/>
      <c r="AC305" s="31"/>
      <c r="AD305" s="40"/>
      <c r="AE305" s="31"/>
      <c r="AF305" s="40"/>
      <c r="AG305" s="31"/>
      <c r="AH305" s="40"/>
      <c r="AI305" s="31"/>
      <c r="AJ305" s="40"/>
    </row>
    <row r="306" spans="1:36" x14ac:dyDescent="0.25">
      <c r="A306" s="37" t="s">
        <v>62</v>
      </c>
      <c r="B306" s="37">
        <v>1006</v>
      </c>
      <c r="C306" s="26" t="str">
        <f>IFERROR(INDEX(Clients[Client_Name],MATCH(Table312[[#This Row],[Client_Code]],Clients[Client_Code],0)),"")</f>
        <v>AGROSUPER</v>
      </c>
      <c r="D306" s="25">
        <v>11</v>
      </c>
      <c r="E306" s="25">
        <v>2</v>
      </c>
      <c r="F306" s="25" t="b">
        <f>IF(E306&gt;(VLOOKUP(D306,Months_Weeks!$A$2:$B$13,2,TRUE)),FALSE)</f>
        <v>0</v>
      </c>
      <c r="G306" s="63">
        <f>IF(Table312[[#This Row],[Facility]]="Buin",1.5%,0.25%)</f>
        <v>1.4999999999999999E-2</v>
      </c>
      <c r="H306" s="38"/>
      <c r="I306" s="38"/>
      <c r="J306" s="27">
        <f t="shared" si="24"/>
        <v>655</v>
      </c>
      <c r="K306" s="28">
        <f t="shared" si="25"/>
        <v>11</v>
      </c>
      <c r="L306" s="27">
        <f>IF(K306=0,0,IF(E306&gt;1,E306-1,VLOOKUP(K306,Months_Weeks!$A$1:$B$13,2,0)))</f>
        <v>1</v>
      </c>
      <c r="M306" s="29"/>
      <c r="N306" s="39"/>
      <c r="O306" s="39"/>
      <c r="P306" s="50">
        <f t="shared" si="26"/>
        <v>0</v>
      </c>
      <c r="Q306" s="28">
        <f t="shared" si="27"/>
        <v>11</v>
      </c>
      <c r="R306" s="28">
        <f>IF(Q306=0,0,IF(E306&gt;1,E306-1,VLOOKUP(Q306,Months_Weeks!$A$1:$B$13,2,0)))</f>
        <v>1</v>
      </c>
      <c r="S306" s="30"/>
      <c r="T306" s="39"/>
      <c r="U306" s="39"/>
      <c r="V306" s="50">
        <f t="shared" si="28"/>
        <v>0</v>
      </c>
      <c r="W306" s="28">
        <f t="shared" si="29"/>
        <v>11</v>
      </c>
      <c r="X306" s="28">
        <f>IF(W306=0,0,IF(E306&gt;1,E306-1,VLOOKUP(W306,Months_Weeks!$A$1:$B$13,2,0)))</f>
        <v>1</v>
      </c>
      <c r="Y306" s="30"/>
      <c r="Z306" s="39"/>
      <c r="AA306" s="31"/>
      <c r="AB306" s="39"/>
      <c r="AC306" s="31"/>
      <c r="AD306" s="40"/>
      <c r="AE306" s="31"/>
      <c r="AF306" s="40"/>
      <c r="AG306" s="31"/>
      <c r="AH306" s="40"/>
      <c r="AI306" s="31"/>
      <c r="AJ306" s="40"/>
    </row>
    <row r="307" spans="1:36" x14ac:dyDescent="0.25">
      <c r="A307" s="37" t="s">
        <v>62</v>
      </c>
      <c r="B307" s="37">
        <v>1006</v>
      </c>
      <c r="C307" s="26" t="str">
        <f>IFERROR(INDEX(Clients[Client_Name],MATCH(Table312[[#This Row],[Client_Code]],Clients[Client_Code],0)),"")</f>
        <v>AGROSUPER</v>
      </c>
      <c r="D307" s="25">
        <v>11</v>
      </c>
      <c r="E307" s="25">
        <v>3</v>
      </c>
      <c r="F307" s="25" t="b">
        <f>IF(E307&gt;(VLOOKUP(D307,Months_Weeks!$A$2:$B$13,2,TRUE)),FALSE)</f>
        <v>0</v>
      </c>
      <c r="G307" s="63">
        <f>IF(Table312[[#This Row],[Facility]]="Buin",1.5%,0.25%)</f>
        <v>1.4999999999999999E-2</v>
      </c>
      <c r="H307" s="38"/>
      <c r="I307" s="38"/>
      <c r="J307" s="27">
        <f t="shared" si="24"/>
        <v>655</v>
      </c>
      <c r="K307" s="28">
        <f t="shared" si="25"/>
        <v>11</v>
      </c>
      <c r="L307" s="27">
        <f>IF(K307=0,0,IF(E307&gt;1,E307-1,VLOOKUP(K307,Months_Weeks!$A$1:$B$13,2,0)))</f>
        <v>2</v>
      </c>
      <c r="M307" s="29"/>
      <c r="N307" s="39"/>
      <c r="O307" s="39"/>
      <c r="P307" s="50">
        <f t="shared" si="26"/>
        <v>0</v>
      </c>
      <c r="Q307" s="28">
        <f t="shared" si="27"/>
        <v>11</v>
      </c>
      <c r="R307" s="28">
        <f>IF(Q307=0,0,IF(E307&gt;1,E307-1,VLOOKUP(Q307,Months_Weeks!$A$1:$B$13,2,0)))</f>
        <v>2</v>
      </c>
      <c r="S307" s="30"/>
      <c r="T307" s="39"/>
      <c r="U307" s="39"/>
      <c r="V307" s="50">
        <f t="shared" si="28"/>
        <v>0</v>
      </c>
      <c r="W307" s="28">
        <f t="shared" si="29"/>
        <v>11</v>
      </c>
      <c r="X307" s="28">
        <f>IF(W307=0,0,IF(E307&gt;1,E307-1,VLOOKUP(W307,Months_Weeks!$A$1:$B$13,2,0)))</f>
        <v>2</v>
      </c>
      <c r="Y307" s="30"/>
      <c r="Z307" s="39"/>
      <c r="AA307" s="31"/>
      <c r="AB307" s="39"/>
      <c r="AC307" s="31"/>
      <c r="AD307" s="40"/>
      <c r="AE307" s="31"/>
      <c r="AF307" s="40"/>
      <c r="AG307" s="31"/>
      <c r="AH307" s="40"/>
      <c r="AI307" s="31"/>
      <c r="AJ307" s="40"/>
    </row>
    <row r="308" spans="1:36" x14ac:dyDescent="0.25">
      <c r="A308" s="37" t="s">
        <v>62</v>
      </c>
      <c r="B308" s="37">
        <v>1006</v>
      </c>
      <c r="C308" s="26" t="str">
        <f>IFERROR(INDEX(Clients[Client_Name],MATCH(Table312[[#This Row],[Client_Code]],Clients[Client_Code],0)),"")</f>
        <v>AGROSUPER</v>
      </c>
      <c r="D308" s="25">
        <v>11</v>
      </c>
      <c r="E308" s="25">
        <v>4</v>
      </c>
      <c r="F308" s="25" t="b">
        <f>IF(E308&gt;(VLOOKUP(D308,Months_Weeks!$A$2:$B$13,2,TRUE)),FALSE)</f>
        <v>0</v>
      </c>
      <c r="G308" s="63">
        <f>IF(Table312[[#This Row],[Facility]]="Buin",1.5%,0.25%)</f>
        <v>1.4999999999999999E-2</v>
      </c>
      <c r="H308" s="38"/>
      <c r="I308" s="38"/>
      <c r="J308" s="27">
        <f t="shared" si="24"/>
        <v>655</v>
      </c>
      <c r="K308" s="28">
        <f t="shared" si="25"/>
        <v>11</v>
      </c>
      <c r="L308" s="27">
        <f>IF(K308=0,0,IF(E308&gt;1,E308-1,VLOOKUP(K308,Months_Weeks!$A$1:$B$13,2,0)))</f>
        <v>3</v>
      </c>
      <c r="M308" s="29"/>
      <c r="N308" s="39"/>
      <c r="O308" s="39"/>
      <c r="P308" s="50">
        <f t="shared" si="26"/>
        <v>0</v>
      </c>
      <c r="Q308" s="28">
        <f t="shared" si="27"/>
        <v>11</v>
      </c>
      <c r="R308" s="28">
        <f>IF(Q308=0,0,IF(E308&gt;1,E308-1,VLOOKUP(Q308,Months_Weeks!$A$1:$B$13,2,0)))</f>
        <v>3</v>
      </c>
      <c r="S308" s="30"/>
      <c r="T308" s="39"/>
      <c r="U308" s="39"/>
      <c r="V308" s="50">
        <f t="shared" si="28"/>
        <v>0</v>
      </c>
      <c r="W308" s="28">
        <f t="shared" si="29"/>
        <v>11</v>
      </c>
      <c r="X308" s="28">
        <f>IF(W308=0,0,IF(E308&gt;1,E308-1,VLOOKUP(W308,Months_Weeks!$A$1:$B$13,2,0)))</f>
        <v>3</v>
      </c>
      <c r="Y308" s="30"/>
      <c r="Z308" s="39"/>
      <c r="AA308" s="31"/>
      <c r="AB308" s="39"/>
      <c r="AC308" s="31"/>
      <c r="AD308" s="40"/>
      <c r="AE308" s="31"/>
      <c r="AF308" s="40"/>
      <c r="AG308" s="31"/>
      <c r="AH308" s="40"/>
      <c r="AI308" s="31"/>
      <c r="AJ308" s="40"/>
    </row>
    <row r="309" spans="1:36" x14ac:dyDescent="0.25">
      <c r="A309" s="37" t="s">
        <v>62</v>
      </c>
      <c r="B309" s="37">
        <v>1006</v>
      </c>
      <c r="C309" s="26" t="str">
        <f>IFERROR(INDEX(Clients[Client_Name],MATCH(Table312[[#This Row],[Client_Code]],Clients[Client_Code],0)),"")</f>
        <v>AGROSUPER</v>
      </c>
      <c r="D309" s="25">
        <v>12</v>
      </c>
      <c r="E309" s="25">
        <v>1</v>
      </c>
      <c r="F309" s="25" t="b">
        <f>IF(E309&gt;(VLOOKUP(D309,Months_Weeks!$A$2:$B$13,2,TRUE)),FALSE)</f>
        <v>0</v>
      </c>
      <c r="G309" s="63">
        <f>IF(Table312[[#This Row],[Facility]]="Buin",1.5%,0.25%)</f>
        <v>1.4999999999999999E-2</v>
      </c>
      <c r="H309" s="38"/>
      <c r="I309" s="38"/>
      <c r="J309" s="27">
        <f t="shared" si="24"/>
        <v>655</v>
      </c>
      <c r="K309" s="28">
        <f t="shared" si="25"/>
        <v>11</v>
      </c>
      <c r="L309" s="27">
        <f>IF(K309=0,0,IF(E309&gt;1,E309-1,VLOOKUP(K309,Months_Weeks!$A$1:$B$13,2,0)))</f>
        <v>4</v>
      </c>
      <c r="M309" s="29"/>
      <c r="N309" s="39"/>
      <c r="O309" s="39"/>
      <c r="P309" s="50">
        <f t="shared" si="26"/>
        <v>0</v>
      </c>
      <c r="Q309" s="28">
        <f t="shared" si="27"/>
        <v>11</v>
      </c>
      <c r="R309" s="28">
        <f>IF(Q309=0,0,IF(E309&gt;1,E309-1,VLOOKUP(Q309,Months_Weeks!$A$1:$B$13,2,0)))</f>
        <v>4</v>
      </c>
      <c r="S309" s="30"/>
      <c r="T309" s="39"/>
      <c r="U309" s="39"/>
      <c r="V309" s="50">
        <f t="shared" si="28"/>
        <v>0</v>
      </c>
      <c r="W309" s="28">
        <f t="shared" si="29"/>
        <v>11</v>
      </c>
      <c r="X309" s="28">
        <f>IF(W309=0,0,IF(E309&gt;1,E309-1,VLOOKUP(W309,Months_Weeks!$A$1:$B$13,2,0)))</f>
        <v>4</v>
      </c>
      <c r="Y309" s="30"/>
      <c r="Z309" s="39"/>
      <c r="AA309" s="31"/>
      <c r="AB309" s="39"/>
      <c r="AC309" s="31"/>
      <c r="AD309" s="40"/>
      <c r="AE309" s="31"/>
      <c r="AF309" s="40"/>
      <c r="AG309" s="31"/>
      <c r="AH309" s="40"/>
      <c r="AI309" s="31"/>
      <c r="AJ309" s="40"/>
    </row>
    <row r="310" spans="1:36" x14ac:dyDescent="0.25">
      <c r="A310" s="37" t="s">
        <v>62</v>
      </c>
      <c r="B310" s="37">
        <v>1006</v>
      </c>
      <c r="C310" s="26" t="str">
        <f>IFERROR(INDEX(Clients[Client_Name],MATCH(Table312[[#This Row],[Client_Code]],Clients[Client_Code],0)),"")</f>
        <v>AGROSUPER</v>
      </c>
      <c r="D310" s="25">
        <v>12</v>
      </c>
      <c r="E310" s="25">
        <v>2</v>
      </c>
      <c r="F310" s="25" t="b">
        <f>IF(E310&gt;(VLOOKUP(D310,Months_Weeks!$A$2:$B$13,2,TRUE)),FALSE)</f>
        <v>0</v>
      </c>
      <c r="G310" s="63">
        <f>IF(Table312[[#This Row],[Facility]]="Buin",1.5%,0.25%)</f>
        <v>1.4999999999999999E-2</v>
      </c>
      <c r="H310" s="38"/>
      <c r="I310" s="38"/>
      <c r="J310" s="27">
        <f t="shared" si="24"/>
        <v>655</v>
      </c>
      <c r="K310" s="28">
        <f t="shared" si="25"/>
        <v>12</v>
      </c>
      <c r="L310" s="27">
        <f>IF(K310=0,0,IF(E310&gt;1,E310-1,VLOOKUP(K310,Months_Weeks!$A$1:$B$13,2,0)))</f>
        <v>1</v>
      </c>
      <c r="M310" s="29"/>
      <c r="N310" s="39"/>
      <c r="O310" s="39"/>
      <c r="P310" s="50">
        <f t="shared" si="26"/>
        <v>0</v>
      </c>
      <c r="Q310" s="28">
        <f t="shared" si="27"/>
        <v>12</v>
      </c>
      <c r="R310" s="28">
        <f>IF(Q310=0,0,IF(E310&gt;1,E310-1,VLOOKUP(Q310,Months_Weeks!$A$1:$B$13,2,0)))</f>
        <v>1</v>
      </c>
      <c r="S310" s="30"/>
      <c r="T310" s="39"/>
      <c r="U310" s="39"/>
      <c r="V310" s="50">
        <f t="shared" si="28"/>
        <v>0</v>
      </c>
      <c r="W310" s="28">
        <f t="shared" si="29"/>
        <v>12</v>
      </c>
      <c r="X310" s="28">
        <f>IF(W310=0,0,IF(E310&gt;1,E310-1,VLOOKUP(W310,Months_Weeks!$A$1:$B$13,2,0)))</f>
        <v>1</v>
      </c>
      <c r="Y310" s="30"/>
      <c r="Z310" s="39"/>
      <c r="AA310" s="31"/>
      <c r="AB310" s="39"/>
      <c r="AC310" s="31"/>
      <c r="AD310" s="40"/>
      <c r="AE310" s="31"/>
      <c r="AF310" s="40"/>
      <c r="AG310" s="31"/>
      <c r="AH310" s="40"/>
      <c r="AI310" s="31"/>
      <c r="AJ310" s="40"/>
    </row>
    <row r="311" spans="1:36" x14ac:dyDescent="0.25">
      <c r="A311" s="37" t="s">
        <v>62</v>
      </c>
      <c r="B311" s="37">
        <v>1006</v>
      </c>
      <c r="C311" s="26" t="str">
        <f>IFERROR(INDEX(Clients[Client_Name],MATCH(Table312[[#This Row],[Client_Code]],Clients[Client_Code],0)),"")</f>
        <v>AGROSUPER</v>
      </c>
      <c r="D311" s="25">
        <v>12</v>
      </c>
      <c r="E311" s="25">
        <v>3</v>
      </c>
      <c r="F311" s="25" t="b">
        <f>IF(E311&gt;(VLOOKUP(D311,Months_Weeks!$A$2:$B$13,2,TRUE)),FALSE)</f>
        <v>0</v>
      </c>
      <c r="G311" s="63">
        <f>IF(Table312[[#This Row],[Facility]]="Buin",1.5%,0.25%)</f>
        <v>1.4999999999999999E-2</v>
      </c>
      <c r="H311" s="38"/>
      <c r="I311" s="38"/>
      <c r="J311" s="27">
        <f t="shared" si="24"/>
        <v>655</v>
      </c>
      <c r="K311" s="28">
        <f t="shared" si="25"/>
        <v>12</v>
      </c>
      <c r="L311" s="27">
        <f>IF(K311=0,0,IF(E311&gt;1,E311-1,VLOOKUP(K311,Months_Weeks!$A$1:$B$13,2,0)))</f>
        <v>2</v>
      </c>
      <c r="M311" s="29"/>
      <c r="N311" s="39"/>
      <c r="O311" s="39"/>
      <c r="P311" s="50">
        <f t="shared" si="26"/>
        <v>0</v>
      </c>
      <c r="Q311" s="28">
        <f t="shared" si="27"/>
        <v>12</v>
      </c>
      <c r="R311" s="28">
        <f>IF(Q311=0,0,IF(E311&gt;1,E311-1,VLOOKUP(Q311,Months_Weeks!$A$1:$B$13,2,0)))</f>
        <v>2</v>
      </c>
      <c r="S311" s="30"/>
      <c r="T311" s="39"/>
      <c r="U311" s="39"/>
      <c r="V311" s="50">
        <f t="shared" si="28"/>
        <v>0</v>
      </c>
      <c r="W311" s="28">
        <f t="shared" si="29"/>
        <v>12</v>
      </c>
      <c r="X311" s="28">
        <f>IF(W311=0,0,IF(E311&gt;1,E311-1,VLOOKUP(W311,Months_Weeks!$A$1:$B$13,2,0)))</f>
        <v>2</v>
      </c>
      <c r="Y311" s="30"/>
      <c r="Z311" s="39"/>
      <c r="AA311" s="31"/>
      <c r="AB311" s="39"/>
      <c r="AC311" s="31"/>
      <c r="AD311" s="40"/>
      <c r="AE311" s="31"/>
      <c r="AF311" s="40"/>
      <c r="AG311" s="31"/>
      <c r="AH311" s="40"/>
      <c r="AI311" s="31"/>
      <c r="AJ311" s="40"/>
    </row>
    <row r="312" spans="1:36" x14ac:dyDescent="0.25">
      <c r="A312" s="37" t="s">
        <v>62</v>
      </c>
      <c r="B312" s="37">
        <v>1006</v>
      </c>
      <c r="C312" s="26" t="str">
        <f>IFERROR(INDEX(Clients[Client_Name],MATCH(Table312[[#This Row],[Client_Code]],Clients[Client_Code],0)),"")</f>
        <v>AGROSUPER</v>
      </c>
      <c r="D312" s="25">
        <v>12</v>
      </c>
      <c r="E312" s="25">
        <v>4</v>
      </c>
      <c r="F312" s="25" t="b">
        <f>IF(E312&gt;(VLOOKUP(D312,Months_Weeks!$A$2:$B$13,2,TRUE)),FALSE)</f>
        <v>0</v>
      </c>
      <c r="G312" s="63">
        <f>IF(Table312[[#This Row],[Facility]]="Buin",1.5%,0.25%)</f>
        <v>1.4999999999999999E-2</v>
      </c>
      <c r="H312" s="38"/>
      <c r="I312" s="38"/>
      <c r="J312" s="27">
        <f t="shared" si="24"/>
        <v>655</v>
      </c>
      <c r="K312" s="28">
        <f t="shared" si="25"/>
        <v>12</v>
      </c>
      <c r="L312" s="27">
        <f>IF(K312=0,0,IF(E312&gt;1,E312-1,VLOOKUP(K312,Months_Weeks!$A$1:$B$13,2,0)))</f>
        <v>3</v>
      </c>
      <c r="M312" s="29"/>
      <c r="N312" s="39"/>
      <c r="O312" s="39"/>
      <c r="P312" s="50">
        <f t="shared" si="26"/>
        <v>0</v>
      </c>
      <c r="Q312" s="28">
        <f t="shared" si="27"/>
        <v>12</v>
      </c>
      <c r="R312" s="28">
        <f>IF(Q312=0,0,IF(E312&gt;1,E312-1,VLOOKUP(Q312,Months_Weeks!$A$1:$B$13,2,0)))</f>
        <v>3</v>
      </c>
      <c r="S312" s="30"/>
      <c r="T312" s="39"/>
      <c r="U312" s="39"/>
      <c r="V312" s="50">
        <f t="shared" si="28"/>
        <v>0</v>
      </c>
      <c r="W312" s="28">
        <f t="shared" si="29"/>
        <v>12</v>
      </c>
      <c r="X312" s="28">
        <f>IF(W312=0,0,IF(E312&gt;1,E312-1,VLOOKUP(W312,Months_Weeks!$A$1:$B$13,2,0)))</f>
        <v>3</v>
      </c>
      <c r="Y312" s="30"/>
      <c r="Z312" s="39"/>
      <c r="AA312" s="31"/>
      <c r="AB312" s="39"/>
      <c r="AC312" s="31"/>
      <c r="AD312" s="40"/>
      <c r="AE312" s="31"/>
      <c r="AF312" s="40"/>
      <c r="AG312" s="31"/>
      <c r="AH312" s="40"/>
      <c r="AI312" s="31"/>
      <c r="AJ312" s="40"/>
    </row>
    <row r="313" spans="1:36" x14ac:dyDescent="0.25">
      <c r="A313" s="37" t="s">
        <v>62</v>
      </c>
      <c r="B313" s="37">
        <v>1006</v>
      </c>
      <c r="C313" s="26" t="str">
        <f>IFERROR(INDEX(Clients[Client_Name],MATCH(Table312[[#This Row],[Client_Code]],Clients[Client_Code],0)),"")</f>
        <v>AGROSUPER</v>
      </c>
      <c r="D313" s="25">
        <v>12</v>
      </c>
      <c r="E313" s="25">
        <v>5</v>
      </c>
      <c r="F313" s="25" t="b">
        <f>IF(E313&gt;(VLOOKUP(D313,Months_Weeks!$A$2:$B$13,2,TRUE)),FALSE)</f>
        <v>0</v>
      </c>
      <c r="G313" s="63">
        <f>IF(Table312[[#This Row],[Facility]]="Buin",1.5%,0.25%)</f>
        <v>1.4999999999999999E-2</v>
      </c>
      <c r="H313" s="38"/>
      <c r="I313" s="38"/>
      <c r="J313" s="27">
        <f t="shared" si="24"/>
        <v>655</v>
      </c>
      <c r="K313" s="28">
        <f t="shared" si="25"/>
        <v>12</v>
      </c>
      <c r="L313" s="27">
        <f>IF(K313=0,0,IF(E313&gt;1,E313-1,VLOOKUP(K313,Months_Weeks!$A$1:$B$13,2,0)))</f>
        <v>4</v>
      </c>
      <c r="M313" s="29"/>
      <c r="N313" s="39"/>
      <c r="O313" s="39"/>
      <c r="P313" s="50">
        <f t="shared" si="26"/>
        <v>0</v>
      </c>
      <c r="Q313" s="28">
        <f t="shared" si="27"/>
        <v>12</v>
      </c>
      <c r="R313" s="28">
        <f>IF(Q313=0,0,IF(E313&gt;1,E313-1,VLOOKUP(Q313,Months_Weeks!$A$1:$B$13,2,0)))</f>
        <v>4</v>
      </c>
      <c r="S313" s="30"/>
      <c r="T313" s="39"/>
      <c r="U313" s="39"/>
      <c r="V313" s="50">
        <f t="shared" si="28"/>
        <v>0</v>
      </c>
      <c r="W313" s="28">
        <f t="shared" si="29"/>
        <v>12</v>
      </c>
      <c r="X313" s="28">
        <f>IF(W313=0,0,IF(E313&gt;1,E313-1,VLOOKUP(W313,Months_Weeks!$A$1:$B$13,2,0)))</f>
        <v>4</v>
      </c>
      <c r="Y313" s="30"/>
      <c r="Z313" s="39"/>
      <c r="AA313" s="31"/>
      <c r="AB313" s="39"/>
      <c r="AC313" s="31"/>
      <c r="AD313" s="40"/>
      <c r="AE313" s="31"/>
      <c r="AF313" s="40"/>
      <c r="AG313" s="31"/>
      <c r="AH313" s="40"/>
      <c r="AI313" s="31"/>
      <c r="AJ313" s="40"/>
    </row>
    <row r="314" spans="1:36" x14ac:dyDescent="0.25">
      <c r="A314" s="37" t="s">
        <v>32</v>
      </c>
      <c r="B314" s="37">
        <v>4</v>
      </c>
      <c r="C314" s="26" t="str">
        <f>IFERROR(INDEX(Clients[Client_Name],MATCH(Table312[[#This Row],[Client_Code]],Clients[Client_Code],0)),"")</f>
        <v>AGROSUPER COMERCIAL</v>
      </c>
      <c r="D314" s="25">
        <v>1</v>
      </c>
      <c r="E314" s="25">
        <v>1</v>
      </c>
      <c r="F314" s="25" t="b">
        <f>IF(E314&gt;(VLOOKUP(D314,Months_Weeks!$A$2:$B$13,2,TRUE)),FALSE)</f>
        <v>0</v>
      </c>
      <c r="G314" s="63">
        <f>IF(Table312[[#This Row],[Facility]]="Buin",1.5%,0.25%)</f>
        <v>2.5000000000000001E-3</v>
      </c>
      <c r="H314" s="38">
        <v>166</v>
      </c>
      <c r="I314" s="38"/>
      <c r="J314" s="27">
        <f t="shared" si="24"/>
        <v>166</v>
      </c>
      <c r="K314" s="28">
        <f t="shared" si="25"/>
        <v>0</v>
      </c>
      <c r="L314" s="27">
        <f>IF(K314=0,0,IF(E314&gt;1,E314-1,VLOOKUP(K314,Months_Weeks!$A$1:$B$13,2,0)))</f>
        <v>0</v>
      </c>
      <c r="M314" s="29"/>
      <c r="N314" s="39"/>
      <c r="O314" s="39"/>
      <c r="P314" s="50">
        <f t="shared" si="26"/>
        <v>0</v>
      </c>
      <c r="Q314" s="28">
        <f t="shared" si="27"/>
        <v>0</v>
      </c>
      <c r="R314" s="28">
        <f>IF(Q314=0,0,IF(E314&gt;1,E314-1,VLOOKUP(Q314,Months_Weeks!$A$1:$B$13,2,0)))</f>
        <v>0</v>
      </c>
      <c r="S314" s="30"/>
      <c r="T314" s="39"/>
      <c r="U314" s="39"/>
      <c r="V314" s="50">
        <f t="shared" si="28"/>
        <v>0</v>
      </c>
      <c r="W314" s="28">
        <f t="shared" si="29"/>
        <v>0</v>
      </c>
      <c r="X314" s="28">
        <f>IF(W314=0,0,IF(E314&gt;1,E314-1,VLOOKUP(W314,Months_Weeks!$A$1:$B$13,2,0)))</f>
        <v>0</v>
      </c>
      <c r="Y314" s="30"/>
      <c r="Z314" s="39"/>
      <c r="AA314" s="31">
        <v>1</v>
      </c>
      <c r="AB314" s="72">
        <v>0.2681</v>
      </c>
      <c r="AC314" s="31"/>
      <c r="AD314" s="40"/>
      <c r="AE314" s="31"/>
      <c r="AF314" s="40"/>
      <c r="AG314" s="31"/>
      <c r="AH314" s="40"/>
      <c r="AI314" s="31">
        <v>1</v>
      </c>
      <c r="AJ314" s="70">
        <v>0.64900000000000002</v>
      </c>
    </row>
    <row r="315" spans="1:36" x14ac:dyDescent="0.25">
      <c r="A315" s="37" t="s">
        <v>32</v>
      </c>
      <c r="B315" s="37">
        <v>4</v>
      </c>
      <c r="C315" s="26" t="str">
        <f>IFERROR(INDEX(Clients[Client_Name],MATCH(Table312[[#This Row],[Client_Code]],Clients[Client_Code],0)),"")</f>
        <v>AGROSUPER COMERCIAL</v>
      </c>
      <c r="D315" s="25">
        <v>1</v>
      </c>
      <c r="E315" s="25">
        <v>2</v>
      </c>
      <c r="F315" s="25" t="b">
        <f>IF(E315&gt;(VLOOKUP(D315,Months_Weeks!$A$2:$B$13,2,TRUE)),FALSE)</f>
        <v>0</v>
      </c>
      <c r="G315" s="63">
        <f>IF(Table312[[#This Row],[Facility]]="Buin",1.5%,0.25%)</f>
        <v>2.5000000000000001E-3</v>
      </c>
      <c r="H315" s="38"/>
      <c r="I315" s="38">
        <v>38</v>
      </c>
      <c r="J315" s="27">
        <f t="shared" si="24"/>
        <v>128</v>
      </c>
      <c r="K315" s="28">
        <f t="shared" si="25"/>
        <v>1</v>
      </c>
      <c r="L315" s="27">
        <f>IF(K315=0,0,IF(E315&gt;1,E315-1,VLOOKUP(K315,Months_Weeks!$A$1:$B$13,2,0)))</f>
        <v>1</v>
      </c>
      <c r="M315" s="29"/>
      <c r="N315" s="39"/>
      <c r="O315" s="39"/>
      <c r="P315" s="50">
        <f t="shared" si="26"/>
        <v>0</v>
      </c>
      <c r="Q315" s="28">
        <f t="shared" si="27"/>
        <v>1</v>
      </c>
      <c r="R315" s="28">
        <f>IF(Q315=0,0,IF(E315&gt;1,E315-1,VLOOKUP(Q315,Months_Weeks!$A$1:$B$13,2,0)))</f>
        <v>1</v>
      </c>
      <c r="S315" s="30"/>
      <c r="T315" s="39"/>
      <c r="U315" s="39"/>
      <c r="V315" s="50">
        <f t="shared" si="28"/>
        <v>0</v>
      </c>
      <c r="W315" s="28">
        <f t="shared" si="29"/>
        <v>1</v>
      </c>
      <c r="X315" s="28">
        <f>IF(W315=0,0,IF(E315&gt;1,E315-1,VLOOKUP(W315,Months_Weeks!$A$1:$B$13,2,0)))</f>
        <v>1</v>
      </c>
      <c r="Y315" s="30"/>
      <c r="Z315" s="39"/>
      <c r="AA315" s="31"/>
      <c r="AB315" s="39"/>
      <c r="AC315" s="31"/>
      <c r="AD315" s="40"/>
      <c r="AE315" s="31"/>
      <c r="AF315" s="40"/>
      <c r="AG315" s="31"/>
      <c r="AH315" s="40"/>
      <c r="AI315" s="31"/>
      <c r="AJ315" s="40"/>
    </row>
    <row r="316" spans="1:36" x14ac:dyDescent="0.25">
      <c r="A316" s="37" t="s">
        <v>32</v>
      </c>
      <c r="B316" s="37">
        <v>4</v>
      </c>
      <c r="C316" s="26" t="str">
        <f>IFERROR(INDEX(Clients[Client_Name],MATCH(Table312[[#This Row],[Client_Code]],Clients[Client_Code],0)),"")</f>
        <v>AGROSUPER COMERCIAL</v>
      </c>
      <c r="D316" s="25">
        <v>1</v>
      </c>
      <c r="E316" s="25">
        <v>3</v>
      </c>
      <c r="F316" s="25" t="b">
        <f>IF(E316&gt;(VLOOKUP(D316,Months_Weeks!$A$2:$B$13,2,TRUE)),FALSE)</f>
        <v>0</v>
      </c>
      <c r="G316" s="63">
        <f>IF(Table312[[#This Row],[Facility]]="Buin",1.5%,0.25%)</f>
        <v>2.5000000000000001E-3</v>
      </c>
      <c r="H316" s="38">
        <v>154</v>
      </c>
      <c r="I316" s="38"/>
      <c r="J316" s="27">
        <f t="shared" si="24"/>
        <v>282</v>
      </c>
      <c r="K316" s="28">
        <f t="shared" si="25"/>
        <v>1</v>
      </c>
      <c r="L316" s="27">
        <f>IF(K316=0,0,IF(E316&gt;1,E316-1,VLOOKUP(K316,Months_Weeks!$A$1:$B$13,2,0)))</f>
        <v>2</v>
      </c>
      <c r="M316" s="29"/>
      <c r="N316" s="39"/>
      <c r="O316" s="39"/>
      <c r="P316" s="50">
        <f t="shared" si="26"/>
        <v>0</v>
      </c>
      <c r="Q316" s="28">
        <f t="shared" si="27"/>
        <v>1</v>
      </c>
      <c r="R316" s="28">
        <f>IF(Q316=0,0,IF(E316&gt;1,E316-1,VLOOKUP(Q316,Months_Weeks!$A$1:$B$13,2,0)))</f>
        <v>2</v>
      </c>
      <c r="S316" s="30"/>
      <c r="T316" s="39"/>
      <c r="U316" s="39"/>
      <c r="V316" s="50">
        <f t="shared" si="28"/>
        <v>0</v>
      </c>
      <c r="W316" s="28">
        <f t="shared" si="29"/>
        <v>1</v>
      </c>
      <c r="X316" s="28">
        <f>IF(W316=0,0,IF(E316&gt;1,E316-1,VLOOKUP(W316,Months_Weeks!$A$1:$B$13,2,0)))</f>
        <v>2</v>
      </c>
      <c r="Y316" s="30"/>
      <c r="Z316" s="39"/>
      <c r="AA316" s="31"/>
      <c r="AB316" s="39"/>
      <c r="AC316" s="31"/>
      <c r="AD316" s="40"/>
      <c r="AE316" s="31"/>
      <c r="AF316" s="40"/>
      <c r="AG316" s="31"/>
      <c r="AH316" s="40"/>
      <c r="AI316" s="31"/>
      <c r="AJ316" s="40"/>
    </row>
    <row r="317" spans="1:36" x14ac:dyDescent="0.25">
      <c r="A317" s="37" t="s">
        <v>32</v>
      </c>
      <c r="B317" s="37">
        <v>4</v>
      </c>
      <c r="C317" s="26" t="str">
        <f>IFERROR(INDEX(Clients[Client_Name],MATCH(Table312[[#This Row],[Client_Code]],Clients[Client_Code],0)),"")</f>
        <v>AGROSUPER COMERCIAL</v>
      </c>
      <c r="D317" s="25">
        <v>1</v>
      </c>
      <c r="E317" s="25">
        <v>4</v>
      </c>
      <c r="F317" s="25" t="b">
        <f>IF(E317&gt;(VLOOKUP(D317,Months_Weeks!$A$2:$B$13,2,TRUE)),FALSE)</f>
        <v>0</v>
      </c>
      <c r="G317" s="63">
        <f>IF(Table312[[#This Row],[Facility]]="Buin",1.5%,0.25%)</f>
        <v>2.5000000000000001E-3</v>
      </c>
      <c r="H317" s="38"/>
      <c r="I317" s="38">
        <v>50</v>
      </c>
      <c r="J317" s="27">
        <f t="shared" si="24"/>
        <v>232</v>
      </c>
      <c r="K317" s="28">
        <f t="shared" si="25"/>
        <v>1</v>
      </c>
      <c r="L317" s="27">
        <f>IF(K317=0,0,IF(E317&gt;1,E317-1,VLOOKUP(K317,Months_Weeks!$A$1:$B$13,2,0)))</f>
        <v>3</v>
      </c>
      <c r="M317" s="29"/>
      <c r="N317" s="39"/>
      <c r="O317" s="39"/>
      <c r="P317" s="50">
        <f t="shared" si="26"/>
        <v>0</v>
      </c>
      <c r="Q317" s="28">
        <f t="shared" si="27"/>
        <v>1</v>
      </c>
      <c r="R317" s="28">
        <f>IF(Q317=0,0,IF(E317&gt;1,E317-1,VLOOKUP(Q317,Months_Weeks!$A$1:$B$13,2,0)))</f>
        <v>3</v>
      </c>
      <c r="S317" s="30"/>
      <c r="T317" s="39"/>
      <c r="U317" s="39"/>
      <c r="V317" s="50">
        <f t="shared" si="28"/>
        <v>0</v>
      </c>
      <c r="W317" s="28">
        <f t="shared" si="29"/>
        <v>1</v>
      </c>
      <c r="X317" s="28">
        <f>IF(W317=0,0,IF(E317&gt;1,E317-1,VLOOKUP(W317,Months_Weeks!$A$1:$B$13,2,0)))</f>
        <v>3</v>
      </c>
      <c r="Y317" s="30"/>
      <c r="Z317" s="39"/>
      <c r="AA317" s="31"/>
      <c r="AB317" s="39"/>
      <c r="AC317" s="31"/>
      <c r="AD317" s="40"/>
      <c r="AE317" s="31"/>
      <c r="AF317" s="40"/>
      <c r="AG317" s="31"/>
      <c r="AH317" s="40"/>
      <c r="AI317" s="31"/>
      <c r="AJ317" s="40"/>
    </row>
    <row r="318" spans="1:36" x14ac:dyDescent="0.25">
      <c r="A318" s="37" t="s">
        <v>32</v>
      </c>
      <c r="B318" s="37">
        <v>4</v>
      </c>
      <c r="C318" s="26" t="str">
        <f>IFERROR(INDEX(Clients[Client_Name],MATCH(Table312[[#This Row],[Client_Code]],Clients[Client_Code],0)),"")</f>
        <v>AGROSUPER COMERCIAL</v>
      </c>
      <c r="D318" s="25">
        <v>2</v>
      </c>
      <c r="E318" s="25">
        <v>1</v>
      </c>
      <c r="F318" s="25" t="b">
        <f>IF(E318&gt;(VLOOKUP(D318,Months_Weeks!$A$2:$B$13,2,TRUE)),FALSE)</f>
        <v>0</v>
      </c>
      <c r="G318" s="63">
        <f>IF(Table312[[#This Row],[Facility]]="Buin",1.5%,0.25%)</f>
        <v>2.5000000000000001E-3</v>
      </c>
      <c r="H318" s="38">
        <v>26</v>
      </c>
      <c r="I318" s="38"/>
      <c r="J318" s="27">
        <f t="shared" si="24"/>
        <v>258</v>
      </c>
      <c r="K318" s="28">
        <f t="shared" si="25"/>
        <v>1</v>
      </c>
      <c r="L318" s="27">
        <f>IF(K318=0,0,IF(E318&gt;1,E318-1,VLOOKUP(K318,Months_Weeks!$A$1:$B$13,2,0)))</f>
        <v>4</v>
      </c>
      <c r="M318" s="29"/>
      <c r="N318" s="39"/>
      <c r="O318" s="39"/>
      <c r="P318" s="50">
        <f t="shared" si="26"/>
        <v>0</v>
      </c>
      <c r="Q318" s="28">
        <f t="shared" si="27"/>
        <v>1</v>
      </c>
      <c r="R318" s="28">
        <f>IF(Q318=0,0,IF(E318&gt;1,E318-1,VLOOKUP(Q318,Months_Weeks!$A$1:$B$13,2,0)))</f>
        <v>4</v>
      </c>
      <c r="S318" s="30"/>
      <c r="T318" s="39"/>
      <c r="U318" s="39"/>
      <c r="V318" s="50">
        <f t="shared" si="28"/>
        <v>0</v>
      </c>
      <c r="W318" s="28">
        <f t="shared" si="29"/>
        <v>1</v>
      </c>
      <c r="X318" s="28">
        <f>IF(W318=0,0,IF(E318&gt;1,E318-1,VLOOKUP(W318,Months_Weeks!$A$1:$B$13,2,0)))</f>
        <v>4</v>
      </c>
      <c r="Y318" s="30"/>
      <c r="Z318" s="39"/>
      <c r="AA318" s="31"/>
      <c r="AB318" s="39"/>
      <c r="AC318" s="31"/>
      <c r="AD318" s="40"/>
      <c r="AE318" s="31"/>
      <c r="AF318" s="40"/>
      <c r="AG318" s="31"/>
      <c r="AH318" s="40"/>
      <c r="AI318" s="31"/>
      <c r="AJ318" s="40"/>
    </row>
    <row r="319" spans="1:36" x14ac:dyDescent="0.25">
      <c r="A319" s="37" t="s">
        <v>32</v>
      </c>
      <c r="B319" s="37">
        <v>4</v>
      </c>
      <c r="C319" s="26" t="str">
        <f>IFERROR(INDEX(Clients[Client_Name],MATCH(Table312[[#This Row],[Client_Code]],Clients[Client_Code],0)),"")</f>
        <v>AGROSUPER COMERCIAL</v>
      </c>
      <c r="D319" s="25">
        <v>2</v>
      </c>
      <c r="E319" s="25">
        <v>2</v>
      </c>
      <c r="F319" s="25" t="b">
        <f>IF(E319&gt;(VLOOKUP(D319,Months_Weeks!$A$2:$B$13,2,TRUE)),FALSE)</f>
        <v>0</v>
      </c>
      <c r="G319" s="63">
        <f>IF(Table312[[#This Row],[Facility]]="Buin",1.5%,0.25%)</f>
        <v>2.5000000000000001E-3</v>
      </c>
      <c r="H319" s="38"/>
      <c r="I319" s="38">
        <v>53</v>
      </c>
      <c r="J319" s="27">
        <f t="shared" si="24"/>
        <v>205</v>
      </c>
      <c r="K319" s="28">
        <f t="shared" si="25"/>
        <v>2</v>
      </c>
      <c r="L319" s="27">
        <f>IF(K319=0,0,IF(E319&gt;1,E319-1,VLOOKUP(K319,Months_Weeks!$A$1:$B$13,2,0)))</f>
        <v>1</v>
      </c>
      <c r="M319" s="29"/>
      <c r="N319" s="39"/>
      <c r="O319" s="39"/>
      <c r="P319" s="50">
        <f t="shared" si="26"/>
        <v>0</v>
      </c>
      <c r="Q319" s="28">
        <f t="shared" si="27"/>
        <v>2</v>
      </c>
      <c r="R319" s="28">
        <f>IF(Q319=0,0,IF(E319&gt;1,E319-1,VLOOKUP(Q319,Months_Weeks!$A$1:$B$13,2,0)))</f>
        <v>1</v>
      </c>
      <c r="S319" s="30"/>
      <c r="T319" s="39"/>
      <c r="U319" s="39"/>
      <c r="V319" s="50">
        <f t="shared" si="28"/>
        <v>0</v>
      </c>
      <c r="W319" s="28">
        <f t="shared" si="29"/>
        <v>2</v>
      </c>
      <c r="X319" s="28">
        <f>IF(W319=0,0,IF(E319&gt;1,E319-1,VLOOKUP(W319,Months_Weeks!$A$1:$B$13,2,0)))</f>
        <v>1</v>
      </c>
      <c r="Y319" s="30"/>
      <c r="Z319" s="39"/>
      <c r="AA319" s="31"/>
      <c r="AB319" s="39"/>
      <c r="AC319" s="31"/>
      <c r="AD319" s="40"/>
      <c r="AE319" s="31"/>
      <c r="AF319" s="40"/>
      <c r="AG319" s="31"/>
      <c r="AH319" s="40"/>
      <c r="AI319" s="31"/>
      <c r="AJ319" s="40"/>
    </row>
    <row r="320" spans="1:36" x14ac:dyDescent="0.25">
      <c r="A320" s="37" t="s">
        <v>32</v>
      </c>
      <c r="B320" s="37">
        <v>4</v>
      </c>
      <c r="C320" s="26" t="str">
        <f>IFERROR(INDEX(Clients[Client_Name],MATCH(Table312[[#This Row],[Client_Code]],Clients[Client_Code],0)),"")</f>
        <v>AGROSUPER COMERCIAL</v>
      </c>
      <c r="D320" s="25">
        <v>2</v>
      </c>
      <c r="E320" s="25">
        <v>3</v>
      </c>
      <c r="F320" s="25" t="b">
        <f>IF(E320&gt;(VLOOKUP(D320,Months_Weeks!$A$2:$B$13,2,TRUE)),FALSE)</f>
        <v>0</v>
      </c>
      <c r="G320" s="63">
        <f>IF(Table312[[#This Row],[Facility]]="Buin",1.5%,0.25%)</f>
        <v>2.5000000000000001E-3</v>
      </c>
      <c r="H320" s="38">
        <v>4</v>
      </c>
      <c r="I320" s="38"/>
      <c r="J320" s="27">
        <f t="shared" si="24"/>
        <v>209</v>
      </c>
      <c r="K320" s="28">
        <f t="shared" si="25"/>
        <v>2</v>
      </c>
      <c r="L320" s="27">
        <f>IF(K320=0,0,IF(E320&gt;1,E320-1,VLOOKUP(K320,Months_Weeks!$A$1:$B$13,2,0)))</f>
        <v>2</v>
      </c>
      <c r="M320" s="29"/>
      <c r="N320" s="39"/>
      <c r="O320" s="39"/>
      <c r="P320" s="50">
        <f t="shared" si="26"/>
        <v>0</v>
      </c>
      <c r="Q320" s="28">
        <f t="shared" si="27"/>
        <v>2</v>
      </c>
      <c r="R320" s="28">
        <f>IF(Q320=0,0,IF(E320&gt;1,E320-1,VLOOKUP(Q320,Months_Weeks!$A$1:$B$13,2,0)))</f>
        <v>2</v>
      </c>
      <c r="S320" s="30"/>
      <c r="T320" s="39"/>
      <c r="U320" s="39"/>
      <c r="V320" s="50">
        <f t="shared" si="28"/>
        <v>0</v>
      </c>
      <c r="W320" s="28">
        <f t="shared" si="29"/>
        <v>2</v>
      </c>
      <c r="X320" s="28">
        <f>IF(W320=0,0,IF(E320&gt;1,E320-1,VLOOKUP(W320,Months_Weeks!$A$1:$B$13,2,0)))</f>
        <v>2</v>
      </c>
      <c r="Y320" s="30"/>
      <c r="Z320" s="39"/>
      <c r="AA320" s="31"/>
      <c r="AB320" s="39"/>
      <c r="AC320" s="31"/>
      <c r="AD320" s="40"/>
      <c r="AE320" s="31"/>
      <c r="AF320" s="40"/>
      <c r="AG320" s="31"/>
      <c r="AH320" s="40"/>
      <c r="AI320" s="31"/>
      <c r="AJ320" s="40"/>
    </row>
    <row r="321" spans="1:36" x14ac:dyDescent="0.25">
      <c r="A321" s="37" t="s">
        <v>32</v>
      </c>
      <c r="B321" s="37">
        <v>4</v>
      </c>
      <c r="C321" s="26" t="str">
        <f>IFERROR(INDEX(Clients[Client_Name],MATCH(Table312[[#This Row],[Client_Code]],Clients[Client_Code],0)),"")</f>
        <v>AGROSUPER COMERCIAL</v>
      </c>
      <c r="D321" s="25">
        <v>2</v>
      </c>
      <c r="E321" s="25">
        <v>4</v>
      </c>
      <c r="F321" s="25" t="b">
        <f>IF(E321&gt;(VLOOKUP(D321,Months_Weeks!$A$2:$B$13,2,TRUE)),FALSE)</f>
        <v>0</v>
      </c>
      <c r="G321" s="63">
        <f>IF(Table312[[#This Row],[Facility]]="Buin",1.5%,0.25%)</f>
        <v>2.5000000000000001E-3</v>
      </c>
      <c r="H321" s="38">
        <v>22</v>
      </c>
      <c r="I321" s="38"/>
      <c r="J321" s="27">
        <f t="shared" si="24"/>
        <v>231</v>
      </c>
      <c r="K321" s="28">
        <f t="shared" si="25"/>
        <v>2</v>
      </c>
      <c r="L321" s="27">
        <f>IF(K321=0,0,IF(E321&gt;1,E321-1,VLOOKUP(K321,Months_Weeks!$A$1:$B$13,2,0)))</f>
        <v>3</v>
      </c>
      <c r="M321" s="29"/>
      <c r="N321" s="39"/>
      <c r="O321" s="39"/>
      <c r="P321" s="50">
        <f t="shared" si="26"/>
        <v>0</v>
      </c>
      <c r="Q321" s="28">
        <f t="shared" si="27"/>
        <v>2</v>
      </c>
      <c r="R321" s="28">
        <f>IF(Q321=0,0,IF(E321&gt;1,E321-1,VLOOKUP(Q321,Months_Weeks!$A$1:$B$13,2,0)))</f>
        <v>3</v>
      </c>
      <c r="S321" s="30"/>
      <c r="T321" s="39"/>
      <c r="U321" s="39"/>
      <c r="V321" s="50">
        <f t="shared" si="28"/>
        <v>0</v>
      </c>
      <c r="W321" s="28">
        <f t="shared" si="29"/>
        <v>2</v>
      </c>
      <c r="X321" s="28">
        <f>IF(W321=0,0,IF(E321&gt;1,E321-1,VLOOKUP(W321,Months_Weeks!$A$1:$B$13,2,0)))</f>
        <v>3</v>
      </c>
      <c r="Y321" s="30"/>
      <c r="Z321" s="39"/>
      <c r="AA321" s="31"/>
      <c r="AB321" s="39"/>
      <c r="AC321" s="31"/>
      <c r="AD321" s="40"/>
      <c r="AE321" s="31"/>
      <c r="AF321" s="40"/>
      <c r="AG321" s="31"/>
      <c r="AH321" s="40"/>
      <c r="AI321" s="31"/>
      <c r="AJ321" s="40"/>
    </row>
    <row r="322" spans="1:36" x14ac:dyDescent="0.25">
      <c r="A322" s="37" t="s">
        <v>32</v>
      </c>
      <c r="B322" s="37">
        <v>4</v>
      </c>
      <c r="C322" s="26" t="str">
        <f>IFERROR(INDEX(Clients[Client_Name],MATCH(Table312[[#This Row],[Client_Code]],Clients[Client_Code],0)),"")</f>
        <v>AGROSUPER COMERCIAL</v>
      </c>
      <c r="D322" s="25">
        <v>3</v>
      </c>
      <c r="E322" s="25">
        <v>1</v>
      </c>
      <c r="F322" s="25" t="b">
        <f>IF(E322&gt;(VLOOKUP(D322,Months_Weeks!$A$2:$B$13,2,TRUE)),FALSE)</f>
        <v>0</v>
      </c>
      <c r="G322" s="63">
        <f>IF(Table312[[#This Row],[Facility]]="Buin",1.5%,0.25%)</f>
        <v>2.5000000000000001E-3</v>
      </c>
      <c r="H322" s="38"/>
      <c r="I322" s="38">
        <v>106</v>
      </c>
      <c r="J322" s="27">
        <f t="shared" ref="J322:J385" si="30" xml:space="preserve"> SUMIFS(J:J,$B:$B,$B322,$D:$D,K322,$E:$E,L322,$A:$A,$A322)+H322-I322</f>
        <v>125</v>
      </c>
      <c r="K322" s="28">
        <f t="shared" ref="K322:K385" si="31">IF(E322&gt;1,D322,D322-1)</f>
        <v>2</v>
      </c>
      <c r="L322" s="27">
        <f>IF(K322=0,0,IF(E322&gt;1,E322-1,VLOOKUP(K322,Months_Weeks!$A$1:$B$13,2,0)))</f>
        <v>4</v>
      </c>
      <c r="M322" s="29"/>
      <c r="N322" s="39"/>
      <c r="O322" s="39"/>
      <c r="P322" s="50">
        <f t="shared" ref="P322:P385" si="32" xml:space="preserve"> SUMIFS(P:P,$B:$B,$B322,$D:$D,Q322,$E:$E,R322,$A:$A,$A322)+N322-O322</f>
        <v>0</v>
      </c>
      <c r="Q322" s="28">
        <f t="shared" ref="Q322:Q385" si="33">IF(E322&gt;1,D322,D322-1)</f>
        <v>2</v>
      </c>
      <c r="R322" s="28">
        <f>IF(Q322=0,0,IF(E322&gt;1,E322-1,VLOOKUP(Q322,Months_Weeks!$A$1:$B$13,2,0)))</f>
        <v>4</v>
      </c>
      <c r="S322" s="30"/>
      <c r="T322" s="39"/>
      <c r="U322" s="39"/>
      <c r="V322" s="50">
        <f t="shared" ref="V322:V385" si="34" xml:space="preserve"> SUMIFS(V:V,$B:$B,$B322,$D:$D,W322,$E:$E,X322,$A:$A,$A322)+T322-U322</f>
        <v>0</v>
      </c>
      <c r="W322" s="28">
        <f t="shared" ref="W322:W385" si="35">IF(E322&gt;1,D322,D322-1)</f>
        <v>2</v>
      </c>
      <c r="X322" s="28">
        <f>IF(W322=0,0,IF(E322&gt;1,E322-1,VLOOKUP(W322,Months_Weeks!$A$1:$B$13,2,0)))</f>
        <v>4</v>
      </c>
      <c r="Y322" s="30"/>
      <c r="Z322" s="39"/>
      <c r="AA322" s="31"/>
      <c r="AB322" s="39"/>
      <c r="AC322" s="31"/>
      <c r="AD322" s="40"/>
      <c r="AE322" s="31"/>
      <c r="AF322" s="40"/>
      <c r="AG322" s="31"/>
      <c r="AH322" s="40"/>
      <c r="AI322" s="31"/>
      <c r="AJ322" s="40"/>
    </row>
    <row r="323" spans="1:36" x14ac:dyDescent="0.25">
      <c r="A323" s="37" t="s">
        <v>32</v>
      </c>
      <c r="B323" s="37">
        <v>4</v>
      </c>
      <c r="C323" s="26" t="str">
        <f>IFERROR(INDEX(Clients[Client_Name],MATCH(Table312[[#This Row],[Client_Code]],Clients[Client_Code],0)),"")</f>
        <v>AGROSUPER COMERCIAL</v>
      </c>
      <c r="D323" s="25">
        <v>3</v>
      </c>
      <c r="E323" s="25">
        <v>2</v>
      </c>
      <c r="F323" s="25" t="b">
        <f>IF(E323&gt;(VLOOKUP(D323,Months_Weeks!$A$2:$B$13,2,TRUE)),FALSE)</f>
        <v>0</v>
      </c>
      <c r="G323" s="63">
        <f>IF(Table312[[#This Row],[Facility]]="Buin",1.5%,0.25%)</f>
        <v>2.5000000000000001E-3</v>
      </c>
      <c r="H323" s="38">
        <v>150</v>
      </c>
      <c r="I323" s="38"/>
      <c r="J323" s="27">
        <f t="shared" si="30"/>
        <v>275</v>
      </c>
      <c r="K323" s="28">
        <f t="shared" si="31"/>
        <v>3</v>
      </c>
      <c r="L323" s="27">
        <f>IF(K323=0,0,IF(E323&gt;1,E323-1,VLOOKUP(K323,Months_Weeks!$A$1:$B$13,2,0)))</f>
        <v>1</v>
      </c>
      <c r="M323" s="29"/>
      <c r="N323" s="39"/>
      <c r="O323" s="39"/>
      <c r="P323" s="50">
        <f t="shared" si="32"/>
        <v>0</v>
      </c>
      <c r="Q323" s="28">
        <f t="shared" si="33"/>
        <v>3</v>
      </c>
      <c r="R323" s="28">
        <f>IF(Q323=0,0,IF(E323&gt;1,E323-1,VLOOKUP(Q323,Months_Weeks!$A$1:$B$13,2,0)))</f>
        <v>1</v>
      </c>
      <c r="S323" s="30"/>
      <c r="T323" s="39"/>
      <c r="U323" s="39"/>
      <c r="V323" s="50">
        <f t="shared" si="34"/>
        <v>0</v>
      </c>
      <c r="W323" s="28">
        <f t="shared" si="35"/>
        <v>3</v>
      </c>
      <c r="X323" s="28">
        <f>IF(W323=0,0,IF(E323&gt;1,E323-1,VLOOKUP(W323,Months_Weeks!$A$1:$B$13,2,0)))</f>
        <v>1</v>
      </c>
      <c r="Y323" s="30"/>
      <c r="Z323" s="39"/>
      <c r="AA323" s="31"/>
      <c r="AB323" s="39"/>
      <c r="AC323" s="31"/>
      <c r="AD323" s="40"/>
      <c r="AE323" s="31"/>
      <c r="AF323" s="40"/>
      <c r="AG323" s="31"/>
      <c r="AH323" s="40"/>
      <c r="AI323" s="31"/>
      <c r="AJ323" s="40"/>
    </row>
    <row r="324" spans="1:36" x14ac:dyDescent="0.25">
      <c r="A324" s="37" t="s">
        <v>32</v>
      </c>
      <c r="B324" s="37">
        <v>4</v>
      </c>
      <c r="C324" s="26" t="str">
        <f>IFERROR(INDEX(Clients[Client_Name],MATCH(Table312[[#This Row],[Client_Code]],Clients[Client_Code],0)),"")</f>
        <v>AGROSUPER COMERCIAL</v>
      </c>
      <c r="D324" s="25">
        <v>3</v>
      </c>
      <c r="E324" s="25">
        <v>3</v>
      </c>
      <c r="F324" s="25" t="b">
        <f>IF(E324&gt;(VLOOKUP(D324,Months_Weeks!$A$2:$B$13,2,TRUE)),FALSE)</f>
        <v>0</v>
      </c>
      <c r="G324" s="63">
        <f>IF(Table312[[#This Row],[Facility]]="Buin",1.5%,0.25%)</f>
        <v>2.5000000000000001E-3</v>
      </c>
      <c r="H324" s="38"/>
      <c r="I324" s="38">
        <v>175</v>
      </c>
      <c r="J324" s="27">
        <f t="shared" si="30"/>
        <v>100</v>
      </c>
      <c r="K324" s="28">
        <f t="shared" si="31"/>
        <v>3</v>
      </c>
      <c r="L324" s="27">
        <f>IF(K324=0,0,IF(E324&gt;1,E324-1,VLOOKUP(K324,Months_Weeks!$A$1:$B$13,2,0)))</f>
        <v>2</v>
      </c>
      <c r="M324" s="29"/>
      <c r="N324" s="39"/>
      <c r="O324" s="39"/>
      <c r="P324" s="50">
        <f t="shared" si="32"/>
        <v>0</v>
      </c>
      <c r="Q324" s="28">
        <f t="shared" si="33"/>
        <v>3</v>
      </c>
      <c r="R324" s="28">
        <f>IF(Q324=0,0,IF(E324&gt;1,E324-1,VLOOKUP(Q324,Months_Weeks!$A$1:$B$13,2,0)))</f>
        <v>2</v>
      </c>
      <c r="S324" s="30"/>
      <c r="T324" s="39"/>
      <c r="U324" s="39"/>
      <c r="V324" s="50">
        <f t="shared" si="34"/>
        <v>0</v>
      </c>
      <c r="W324" s="28">
        <f t="shared" si="35"/>
        <v>3</v>
      </c>
      <c r="X324" s="28">
        <f>IF(W324=0,0,IF(E324&gt;1,E324-1,VLOOKUP(W324,Months_Weeks!$A$1:$B$13,2,0)))</f>
        <v>2</v>
      </c>
      <c r="Y324" s="30"/>
      <c r="Z324" s="39"/>
      <c r="AA324" s="31"/>
      <c r="AB324" s="39"/>
      <c r="AC324" s="31"/>
      <c r="AD324" s="40"/>
      <c r="AE324" s="31"/>
      <c r="AF324" s="40"/>
      <c r="AG324" s="31"/>
      <c r="AH324" s="40"/>
      <c r="AI324" s="31"/>
      <c r="AJ324" s="40"/>
    </row>
    <row r="325" spans="1:36" x14ac:dyDescent="0.25">
      <c r="A325" s="37" t="s">
        <v>32</v>
      </c>
      <c r="B325" s="37">
        <v>4</v>
      </c>
      <c r="C325" s="26" t="str">
        <f>IFERROR(INDEX(Clients[Client_Name],MATCH(Table312[[#This Row],[Client_Code]],Clients[Client_Code],0)),"")</f>
        <v>AGROSUPER COMERCIAL</v>
      </c>
      <c r="D325" s="25">
        <v>3</v>
      </c>
      <c r="E325" s="25">
        <v>4</v>
      </c>
      <c r="F325" s="25" t="b">
        <f>IF(E325&gt;(VLOOKUP(D325,Months_Weeks!$A$2:$B$13,2,TRUE)),FALSE)</f>
        <v>0</v>
      </c>
      <c r="G325" s="63">
        <f>IF(Table312[[#This Row],[Facility]]="Buin",1.5%,0.25%)</f>
        <v>2.5000000000000001E-3</v>
      </c>
      <c r="H325" s="38"/>
      <c r="I325" s="38"/>
      <c r="J325" s="27">
        <f t="shared" si="30"/>
        <v>100</v>
      </c>
      <c r="K325" s="28">
        <f t="shared" si="31"/>
        <v>3</v>
      </c>
      <c r="L325" s="27">
        <f>IF(K325=0,0,IF(E325&gt;1,E325-1,VLOOKUP(K325,Months_Weeks!$A$1:$B$13,2,0)))</f>
        <v>3</v>
      </c>
      <c r="M325" s="29"/>
      <c r="N325" s="39"/>
      <c r="O325" s="39"/>
      <c r="P325" s="50">
        <f t="shared" si="32"/>
        <v>0</v>
      </c>
      <c r="Q325" s="28">
        <f t="shared" si="33"/>
        <v>3</v>
      </c>
      <c r="R325" s="28">
        <f>IF(Q325=0,0,IF(E325&gt;1,E325-1,VLOOKUP(Q325,Months_Weeks!$A$1:$B$13,2,0)))</f>
        <v>3</v>
      </c>
      <c r="S325" s="30"/>
      <c r="T325" s="39"/>
      <c r="U325" s="39"/>
      <c r="V325" s="50">
        <f t="shared" si="34"/>
        <v>0</v>
      </c>
      <c r="W325" s="28">
        <f t="shared" si="35"/>
        <v>3</v>
      </c>
      <c r="X325" s="28">
        <f>IF(W325=0,0,IF(E325&gt;1,E325-1,VLOOKUP(W325,Months_Weeks!$A$1:$B$13,2,0)))</f>
        <v>3</v>
      </c>
      <c r="Y325" s="30"/>
      <c r="Z325" s="39"/>
      <c r="AA325" s="31"/>
      <c r="AB325" s="39"/>
      <c r="AC325" s="31"/>
      <c r="AD325" s="40"/>
      <c r="AE325" s="31"/>
      <c r="AF325" s="40"/>
      <c r="AG325" s="31"/>
      <c r="AH325" s="40"/>
      <c r="AI325" s="31"/>
      <c r="AJ325" s="40"/>
    </row>
    <row r="326" spans="1:36" x14ac:dyDescent="0.25">
      <c r="A326" s="37" t="s">
        <v>32</v>
      </c>
      <c r="B326" s="37">
        <v>4</v>
      </c>
      <c r="C326" s="26" t="str">
        <f>IFERROR(INDEX(Clients[Client_Name],MATCH(Table312[[#This Row],[Client_Code]],Clients[Client_Code],0)),"")</f>
        <v>AGROSUPER COMERCIAL</v>
      </c>
      <c r="D326" s="25">
        <v>3</v>
      </c>
      <c r="E326" s="25">
        <v>5</v>
      </c>
      <c r="F326" s="25" t="b">
        <f>IF(E326&gt;(VLOOKUP(D326,Months_Weeks!$A$2:$B$13,2,TRUE)),FALSE)</f>
        <v>0</v>
      </c>
      <c r="G326" s="63">
        <f>IF(Table312[[#This Row],[Facility]]="Buin",1.5%,0.25%)</f>
        <v>2.5000000000000001E-3</v>
      </c>
      <c r="H326" s="38"/>
      <c r="I326" s="38"/>
      <c r="J326" s="27">
        <f t="shared" si="30"/>
        <v>100</v>
      </c>
      <c r="K326" s="28">
        <f t="shared" si="31"/>
        <v>3</v>
      </c>
      <c r="L326" s="27">
        <f>IF(K326=0,0,IF(E326&gt;1,E326-1,VLOOKUP(K326,Months_Weeks!$A$1:$B$13,2,0)))</f>
        <v>4</v>
      </c>
      <c r="M326" s="29"/>
      <c r="N326" s="39"/>
      <c r="O326" s="39"/>
      <c r="P326" s="50">
        <f t="shared" si="32"/>
        <v>0</v>
      </c>
      <c r="Q326" s="28">
        <f t="shared" si="33"/>
        <v>3</v>
      </c>
      <c r="R326" s="28">
        <f>IF(Q326=0,0,IF(E326&gt;1,E326-1,VLOOKUP(Q326,Months_Weeks!$A$1:$B$13,2,0)))</f>
        <v>4</v>
      </c>
      <c r="S326" s="30"/>
      <c r="T326" s="39"/>
      <c r="U326" s="39"/>
      <c r="V326" s="50">
        <f t="shared" si="34"/>
        <v>0</v>
      </c>
      <c r="W326" s="28">
        <f t="shared" si="35"/>
        <v>3</v>
      </c>
      <c r="X326" s="28">
        <f>IF(W326=0,0,IF(E326&gt;1,E326-1,VLOOKUP(W326,Months_Weeks!$A$1:$B$13,2,0)))</f>
        <v>4</v>
      </c>
      <c r="Y326" s="30"/>
      <c r="Z326" s="39"/>
      <c r="AA326" s="31"/>
      <c r="AB326" s="39"/>
      <c r="AC326" s="31"/>
      <c r="AD326" s="40"/>
      <c r="AE326" s="31"/>
      <c r="AF326" s="40"/>
      <c r="AG326" s="31"/>
      <c r="AH326" s="40"/>
      <c r="AI326" s="31"/>
      <c r="AJ326" s="40"/>
    </row>
    <row r="327" spans="1:36" x14ac:dyDescent="0.25">
      <c r="A327" s="37" t="s">
        <v>32</v>
      </c>
      <c r="B327" s="37">
        <v>4</v>
      </c>
      <c r="C327" s="26" t="str">
        <f>IFERROR(INDEX(Clients[Client_Name],MATCH(Table312[[#This Row],[Client_Code]],Clients[Client_Code],0)),"")</f>
        <v>AGROSUPER COMERCIAL</v>
      </c>
      <c r="D327" s="25">
        <v>4</v>
      </c>
      <c r="E327" s="25">
        <v>1</v>
      </c>
      <c r="F327" s="25" t="b">
        <f>IF(E327&gt;(VLOOKUP(D327,Months_Weeks!$A$2:$B$13,2,TRUE)),FALSE)</f>
        <v>0</v>
      </c>
      <c r="G327" s="63">
        <f>IF(Table312[[#This Row],[Facility]]="Buin",1.5%,0.25%)</f>
        <v>2.5000000000000001E-3</v>
      </c>
      <c r="H327" s="38"/>
      <c r="I327" s="38"/>
      <c r="J327" s="27">
        <f t="shared" si="30"/>
        <v>100</v>
      </c>
      <c r="K327" s="28">
        <f t="shared" si="31"/>
        <v>3</v>
      </c>
      <c r="L327" s="27">
        <f>IF(K327=0,0,IF(E327&gt;1,E327-1,VLOOKUP(K327,Months_Weeks!$A$1:$B$13,2,0)))</f>
        <v>5</v>
      </c>
      <c r="M327" s="29"/>
      <c r="N327" s="39"/>
      <c r="O327" s="39"/>
      <c r="P327" s="50">
        <f t="shared" si="32"/>
        <v>0</v>
      </c>
      <c r="Q327" s="28">
        <f t="shared" si="33"/>
        <v>3</v>
      </c>
      <c r="R327" s="28">
        <f>IF(Q327=0,0,IF(E327&gt;1,E327-1,VLOOKUP(Q327,Months_Weeks!$A$1:$B$13,2,0)))</f>
        <v>5</v>
      </c>
      <c r="S327" s="30"/>
      <c r="T327" s="39"/>
      <c r="U327" s="39"/>
      <c r="V327" s="50">
        <f t="shared" si="34"/>
        <v>0</v>
      </c>
      <c r="W327" s="28">
        <f t="shared" si="35"/>
        <v>3</v>
      </c>
      <c r="X327" s="28">
        <f>IF(W327=0,0,IF(E327&gt;1,E327-1,VLOOKUP(W327,Months_Weeks!$A$1:$B$13,2,0)))</f>
        <v>5</v>
      </c>
      <c r="Y327" s="30"/>
      <c r="Z327" s="39"/>
      <c r="AA327" s="31"/>
      <c r="AB327" s="39"/>
      <c r="AC327" s="31"/>
      <c r="AD327" s="40"/>
      <c r="AE327" s="31"/>
      <c r="AF327" s="40"/>
      <c r="AG327" s="31"/>
      <c r="AH327" s="40"/>
      <c r="AI327" s="31"/>
      <c r="AJ327" s="40"/>
    </row>
    <row r="328" spans="1:36" x14ac:dyDescent="0.25">
      <c r="A328" s="37" t="s">
        <v>32</v>
      </c>
      <c r="B328" s="37">
        <v>4</v>
      </c>
      <c r="C328" s="26" t="str">
        <f>IFERROR(INDEX(Clients[Client_Name],MATCH(Table312[[#This Row],[Client_Code]],Clients[Client_Code],0)),"")</f>
        <v>AGROSUPER COMERCIAL</v>
      </c>
      <c r="D328" s="25">
        <v>4</v>
      </c>
      <c r="E328" s="25">
        <v>2</v>
      </c>
      <c r="F328" s="25" t="b">
        <f>IF(E328&gt;(VLOOKUP(D328,Months_Weeks!$A$2:$B$13,2,TRUE)),FALSE)</f>
        <v>0</v>
      </c>
      <c r="G328" s="63">
        <f>IF(Table312[[#This Row],[Facility]]="Buin",1.5%,0.25%)</f>
        <v>2.5000000000000001E-3</v>
      </c>
      <c r="H328" s="38"/>
      <c r="I328" s="38"/>
      <c r="J328" s="27">
        <f t="shared" si="30"/>
        <v>100</v>
      </c>
      <c r="K328" s="28">
        <f t="shared" si="31"/>
        <v>4</v>
      </c>
      <c r="L328" s="27">
        <f>IF(K328=0,0,IF(E328&gt;1,E328-1,VLOOKUP(K328,Months_Weeks!$A$1:$B$13,2,0)))</f>
        <v>1</v>
      </c>
      <c r="M328" s="29"/>
      <c r="N328" s="39"/>
      <c r="O328" s="39"/>
      <c r="P328" s="50">
        <f t="shared" si="32"/>
        <v>0</v>
      </c>
      <c r="Q328" s="28">
        <f t="shared" si="33"/>
        <v>4</v>
      </c>
      <c r="R328" s="28">
        <f>IF(Q328=0,0,IF(E328&gt;1,E328-1,VLOOKUP(Q328,Months_Weeks!$A$1:$B$13,2,0)))</f>
        <v>1</v>
      </c>
      <c r="S328" s="30"/>
      <c r="T328" s="39"/>
      <c r="U328" s="39"/>
      <c r="V328" s="50">
        <f t="shared" si="34"/>
        <v>0</v>
      </c>
      <c r="W328" s="28">
        <f t="shared" si="35"/>
        <v>4</v>
      </c>
      <c r="X328" s="28">
        <f>IF(W328=0,0,IF(E328&gt;1,E328-1,VLOOKUP(W328,Months_Weeks!$A$1:$B$13,2,0)))</f>
        <v>1</v>
      </c>
      <c r="Y328" s="30"/>
      <c r="Z328" s="39"/>
      <c r="AA328" s="31"/>
      <c r="AB328" s="39"/>
      <c r="AC328" s="31"/>
      <c r="AD328" s="40"/>
      <c r="AE328" s="31"/>
      <c r="AF328" s="40"/>
      <c r="AG328" s="31"/>
      <c r="AH328" s="40"/>
      <c r="AI328" s="31"/>
      <c r="AJ328" s="40"/>
    </row>
    <row r="329" spans="1:36" x14ac:dyDescent="0.25">
      <c r="A329" s="37" t="s">
        <v>32</v>
      </c>
      <c r="B329" s="37">
        <v>4</v>
      </c>
      <c r="C329" s="26" t="str">
        <f>IFERROR(INDEX(Clients[Client_Name],MATCH(Table312[[#This Row],[Client_Code]],Clients[Client_Code],0)),"")</f>
        <v>AGROSUPER COMERCIAL</v>
      </c>
      <c r="D329" s="25">
        <v>4</v>
      </c>
      <c r="E329" s="25">
        <v>3</v>
      </c>
      <c r="F329" s="25" t="b">
        <f>IF(E329&gt;(VLOOKUP(D329,Months_Weeks!$A$2:$B$13,2,TRUE)),FALSE)</f>
        <v>0</v>
      </c>
      <c r="G329" s="63">
        <f>IF(Table312[[#This Row],[Facility]]="Buin",1.5%,0.25%)</f>
        <v>2.5000000000000001E-3</v>
      </c>
      <c r="H329" s="38"/>
      <c r="I329" s="38"/>
      <c r="J329" s="27">
        <f t="shared" si="30"/>
        <v>100</v>
      </c>
      <c r="K329" s="28">
        <f t="shared" si="31"/>
        <v>4</v>
      </c>
      <c r="L329" s="27">
        <f>IF(K329=0,0,IF(E329&gt;1,E329-1,VLOOKUP(K329,Months_Weeks!$A$1:$B$13,2,0)))</f>
        <v>2</v>
      </c>
      <c r="M329" s="29"/>
      <c r="N329" s="39"/>
      <c r="O329" s="39"/>
      <c r="P329" s="50">
        <f t="shared" si="32"/>
        <v>0</v>
      </c>
      <c r="Q329" s="28">
        <f t="shared" si="33"/>
        <v>4</v>
      </c>
      <c r="R329" s="28">
        <f>IF(Q329=0,0,IF(E329&gt;1,E329-1,VLOOKUP(Q329,Months_Weeks!$A$1:$B$13,2,0)))</f>
        <v>2</v>
      </c>
      <c r="S329" s="30"/>
      <c r="T329" s="39"/>
      <c r="U329" s="39"/>
      <c r="V329" s="50">
        <f t="shared" si="34"/>
        <v>0</v>
      </c>
      <c r="W329" s="28">
        <f t="shared" si="35"/>
        <v>4</v>
      </c>
      <c r="X329" s="28">
        <f>IF(W329=0,0,IF(E329&gt;1,E329-1,VLOOKUP(W329,Months_Weeks!$A$1:$B$13,2,0)))</f>
        <v>2</v>
      </c>
      <c r="Y329" s="30"/>
      <c r="Z329" s="39"/>
      <c r="AA329" s="31"/>
      <c r="AB329" s="39"/>
      <c r="AC329" s="31"/>
      <c r="AD329" s="40"/>
      <c r="AE329" s="31"/>
      <c r="AF329" s="40"/>
      <c r="AG329" s="31"/>
      <c r="AH329" s="40"/>
      <c r="AI329" s="31"/>
      <c r="AJ329" s="40"/>
    </row>
    <row r="330" spans="1:36" x14ac:dyDescent="0.25">
      <c r="A330" s="37" t="s">
        <v>32</v>
      </c>
      <c r="B330" s="37">
        <v>4</v>
      </c>
      <c r="C330" s="26" t="str">
        <f>IFERROR(INDEX(Clients[Client_Name],MATCH(Table312[[#This Row],[Client_Code]],Clients[Client_Code],0)),"")</f>
        <v>AGROSUPER COMERCIAL</v>
      </c>
      <c r="D330" s="25">
        <v>4</v>
      </c>
      <c r="E330" s="25">
        <v>4</v>
      </c>
      <c r="F330" s="25" t="b">
        <f>IF(E330&gt;(VLOOKUP(D330,Months_Weeks!$A$2:$B$13,2,TRUE)),FALSE)</f>
        <v>0</v>
      </c>
      <c r="G330" s="63">
        <f>IF(Table312[[#This Row],[Facility]]="Buin",1.5%,0.25%)</f>
        <v>2.5000000000000001E-3</v>
      </c>
      <c r="H330" s="38"/>
      <c r="I330" s="38"/>
      <c r="J330" s="27">
        <f t="shared" si="30"/>
        <v>100</v>
      </c>
      <c r="K330" s="28">
        <f t="shared" si="31"/>
        <v>4</v>
      </c>
      <c r="L330" s="27">
        <f>IF(K330=0,0,IF(E330&gt;1,E330-1,VLOOKUP(K330,Months_Weeks!$A$1:$B$13,2,0)))</f>
        <v>3</v>
      </c>
      <c r="M330" s="29"/>
      <c r="N330" s="39"/>
      <c r="O330" s="39"/>
      <c r="P330" s="50">
        <f t="shared" si="32"/>
        <v>0</v>
      </c>
      <c r="Q330" s="28">
        <f t="shared" si="33"/>
        <v>4</v>
      </c>
      <c r="R330" s="28">
        <f>IF(Q330=0,0,IF(E330&gt;1,E330-1,VLOOKUP(Q330,Months_Weeks!$A$1:$B$13,2,0)))</f>
        <v>3</v>
      </c>
      <c r="S330" s="30"/>
      <c r="T330" s="39"/>
      <c r="U330" s="39"/>
      <c r="V330" s="50">
        <f t="shared" si="34"/>
        <v>0</v>
      </c>
      <c r="W330" s="28">
        <f t="shared" si="35"/>
        <v>4</v>
      </c>
      <c r="X330" s="28">
        <f>IF(W330=0,0,IF(E330&gt;1,E330-1,VLOOKUP(W330,Months_Weeks!$A$1:$B$13,2,0)))</f>
        <v>3</v>
      </c>
      <c r="Y330" s="30"/>
      <c r="Z330" s="39"/>
      <c r="AA330" s="31"/>
      <c r="AB330" s="39"/>
      <c r="AC330" s="31"/>
      <c r="AD330" s="40"/>
      <c r="AE330" s="31"/>
      <c r="AF330" s="40"/>
      <c r="AG330" s="31"/>
      <c r="AH330" s="40"/>
      <c r="AI330" s="31"/>
      <c r="AJ330" s="40"/>
    </row>
    <row r="331" spans="1:36" x14ac:dyDescent="0.25">
      <c r="A331" s="37" t="s">
        <v>32</v>
      </c>
      <c r="B331" s="37">
        <v>4</v>
      </c>
      <c r="C331" s="26" t="str">
        <f>IFERROR(INDEX(Clients[Client_Name],MATCH(Table312[[#This Row],[Client_Code]],Clients[Client_Code],0)),"")</f>
        <v>AGROSUPER COMERCIAL</v>
      </c>
      <c r="D331" s="25">
        <v>5</v>
      </c>
      <c r="E331" s="25">
        <v>1</v>
      </c>
      <c r="F331" s="25" t="b">
        <f>IF(E331&gt;(VLOOKUP(D331,Months_Weeks!$A$2:$B$13,2,TRUE)),FALSE)</f>
        <v>0</v>
      </c>
      <c r="G331" s="63">
        <f>IF(Table312[[#This Row],[Facility]]="Buin",1.5%,0.25%)</f>
        <v>2.5000000000000001E-3</v>
      </c>
      <c r="H331" s="38">
        <v>75</v>
      </c>
      <c r="I331" s="38"/>
      <c r="J331" s="27">
        <f t="shared" si="30"/>
        <v>175</v>
      </c>
      <c r="K331" s="28">
        <f t="shared" si="31"/>
        <v>4</v>
      </c>
      <c r="L331" s="27">
        <f>IF(K331=0,0,IF(E331&gt;1,E331-1,VLOOKUP(K331,Months_Weeks!$A$1:$B$13,2,0)))</f>
        <v>4</v>
      </c>
      <c r="M331" s="29"/>
      <c r="N331" s="39"/>
      <c r="O331" s="39"/>
      <c r="P331" s="50">
        <f t="shared" si="32"/>
        <v>0</v>
      </c>
      <c r="Q331" s="28">
        <f t="shared" si="33"/>
        <v>4</v>
      </c>
      <c r="R331" s="28">
        <f>IF(Q331=0,0,IF(E331&gt;1,E331-1,VLOOKUP(Q331,Months_Weeks!$A$1:$B$13,2,0)))</f>
        <v>4</v>
      </c>
      <c r="S331" s="30"/>
      <c r="T331" s="39"/>
      <c r="U331" s="39"/>
      <c r="V331" s="50">
        <f t="shared" si="34"/>
        <v>0</v>
      </c>
      <c r="W331" s="28">
        <f t="shared" si="35"/>
        <v>4</v>
      </c>
      <c r="X331" s="28">
        <f>IF(W331=0,0,IF(E331&gt;1,E331-1,VLOOKUP(W331,Months_Weeks!$A$1:$B$13,2,0)))</f>
        <v>4</v>
      </c>
      <c r="Y331" s="30"/>
      <c r="Z331" s="39"/>
      <c r="AA331" s="31"/>
      <c r="AB331" s="39"/>
      <c r="AC331" s="31"/>
      <c r="AD331" s="40"/>
      <c r="AE331" s="31"/>
      <c r="AF331" s="40"/>
      <c r="AG331" s="31"/>
      <c r="AH331" s="40"/>
      <c r="AI331" s="31"/>
      <c r="AJ331" s="40"/>
    </row>
    <row r="332" spans="1:36" x14ac:dyDescent="0.25">
      <c r="A332" s="37" t="s">
        <v>32</v>
      </c>
      <c r="B332" s="37">
        <v>4</v>
      </c>
      <c r="C332" s="26" t="str">
        <f>IFERROR(INDEX(Clients[Client_Name],MATCH(Table312[[#This Row],[Client_Code]],Clients[Client_Code],0)),"")</f>
        <v>AGROSUPER COMERCIAL</v>
      </c>
      <c r="D332" s="25">
        <v>5</v>
      </c>
      <c r="E332" s="25">
        <v>2</v>
      </c>
      <c r="F332" s="25" t="b">
        <f>IF(E332&gt;(VLOOKUP(D332,Months_Weeks!$A$2:$B$13,2,TRUE)),FALSE)</f>
        <v>0</v>
      </c>
      <c r="G332" s="63">
        <f>IF(Table312[[#This Row],[Facility]]="Buin",1.5%,0.25%)</f>
        <v>2.5000000000000001E-3</v>
      </c>
      <c r="H332" s="38">
        <v>75</v>
      </c>
      <c r="I332" s="38"/>
      <c r="J332" s="27">
        <f t="shared" si="30"/>
        <v>250</v>
      </c>
      <c r="K332" s="28">
        <f t="shared" si="31"/>
        <v>5</v>
      </c>
      <c r="L332" s="27">
        <f>IF(K332=0,0,IF(E332&gt;1,E332-1,VLOOKUP(K332,Months_Weeks!$A$1:$B$13,2,0)))</f>
        <v>1</v>
      </c>
      <c r="M332" s="29"/>
      <c r="N332" s="39"/>
      <c r="O332" s="39"/>
      <c r="P332" s="50">
        <f t="shared" si="32"/>
        <v>0</v>
      </c>
      <c r="Q332" s="28">
        <f t="shared" si="33"/>
        <v>5</v>
      </c>
      <c r="R332" s="28">
        <f>IF(Q332=0,0,IF(E332&gt;1,E332-1,VLOOKUP(Q332,Months_Weeks!$A$1:$B$13,2,0)))</f>
        <v>1</v>
      </c>
      <c r="S332" s="30"/>
      <c r="T332" s="39"/>
      <c r="U332" s="39"/>
      <c r="V332" s="50">
        <f t="shared" si="34"/>
        <v>0</v>
      </c>
      <c r="W332" s="28">
        <f t="shared" si="35"/>
        <v>5</v>
      </c>
      <c r="X332" s="28">
        <f>IF(W332=0,0,IF(E332&gt;1,E332-1,VLOOKUP(W332,Months_Weeks!$A$1:$B$13,2,0)))</f>
        <v>1</v>
      </c>
      <c r="Y332" s="30"/>
      <c r="Z332" s="39"/>
      <c r="AA332" s="31"/>
      <c r="AB332" s="39"/>
      <c r="AC332" s="31"/>
      <c r="AD332" s="40"/>
      <c r="AE332" s="31"/>
      <c r="AF332" s="40"/>
      <c r="AG332" s="31"/>
      <c r="AH332" s="40"/>
      <c r="AI332" s="31"/>
      <c r="AJ332" s="40"/>
    </row>
    <row r="333" spans="1:36" x14ac:dyDescent="0.25">
      <c r="A333" s="37" t="s">
        <v>32</v>
      </c>
      <c r="B333" s="37">
        <v>4</v>
      </c>
      <c r="C333" s="26" t="str">
        <f>IFERROR(INDEX(Clients[Client_Name],MATCH(Table312[[#This Row],[Client_Code]],Clients[Client_Code],0)),"")</f>
        <v>AGROSUPER COMERCIAL</v>
      </c>
      <c r="D333" s="25">
        <v>5</v>
      </c>
      <c r="E333" s="25">
        <v>3</v>
      </c>
      <c r="F333" s="25" t="b">
        <f>IF(E333&gt;(VLOOKUP(D333,Months_Weeks!$A$2:$B$13,2,TRUE)),FALSE)</f>
        <v>0</v>
      </c>
      <c r="G333" s="63">
        <f>IF(Table312[[#This Row],[Facility]]="Buin",1.5%,0.25%)</f>
        <v>2.5000000000000001E-3</v>
      </c>
      <c r="H333" s="38">
        <v>75</v>
      </c>
      <c r="I333" s="38"/>
      <c r="J333" s="27">
        <f t="shared" si="30"/>
        <v>325</v>
      </c>
      <c r="K333" s="28">
        <f t="shared" si="31"/>
        <v>5</v>
      </c>
      <c r="L333" s="27">
        <f>IF(K333=0,0,IF(E333&gt;1,E333-1,VLOOKUP(K333,Months_Weeks!$A$1:$B$13,2,0)))</f>
        <v>2</v>
      </c>
      <c r="M333" s="29"/>
      <c r="N333" s="39"/>
      <c r="O333" s="39"/>
      <c r="P333" s="50">
        <f t="shared" si="32"/>
        <v>0</v>
      </c>
      <c r="Q333" s="28">
        <f t="shared" si="33"/>
        <v>5</v>
      </c>
      <c r="R333" s="28">
        <f>IF(Q333=0,0,IF(E333&gt;1,E333-1,VLOOKUP(Q333,Months_Weeks!$A$1:$B$13,2,0)))</f>
        <v>2</v>
      </c>
      <c r="S333" s="30"/>
      <c r="T333" s="39"/>
      <c r="U333" s="39"/>
      <c r="V333" s="50">
        <f t="shared" si="34"/>
        <v>0</v>
      </c>
      <c r="W333" s="28">
        <f t="shared" si="35"/>
        <v>5</v>
      </c>
      <c r="X333" s="28">
        <f>IF(W333=0,0,IF(E333&gt;1,E333-1,VLOOKUP(W333,Months_Weeks!$A$1:$B$13,2,0)))</f>
        <v>2</v>
      </c>
      <c r="Y333" s="30"/>
      <c r="Z333" s="39"/>
      <c r="AA333" s="31"/>
      <c r="AB333" s="39"/>
      <c r="AC333" s="31"/>
      <c r="AD333" s="40"/>
      <c r="AE333" s="31"/>
      <c r="AF333" s="40"/>
      <c r="AG333" s="31"/>
      <c r="AH333" s="40"/>
      <c r="AI333" s="31"/>
      <c r="AJ333" s="40"/>
    </row>
    <row r="334" spans="1:36" x14ac:dyDescent="0.25">
      <c r="A334" s="37" t="s">
        <v>32</v>
      </c>
      <c r="B334" s="37">
        <v>4</v>
      </c>
      <c r="C334" s="26" t="str">
        <f>IFERROR(INDEX(Clients[Client_Name],MATCH(Table312[[#This Row],[Client_Code]],Clients[Client_Code],0)),"")</f>
        <v>AGROSUPER COMERCIAL</v>
      </c>
      <c r="D334" s="25">
        <v>5</v>
      </c>
      <c r="E334" s="25">
        <v>4</v>
      </c>
      <c r="F334" s="25" t="b">
        <f>IF(E334&gt;(VLOOKUP(D334,Months_Weeks!$A$2:$B$13,2,TRUE)),FALSE)</f>
        <v>0</v>
      </c>
      <c r="G334" s="63">
        <f>IF(Table312[[#This Row],[Facility]]="Buin",1.5%,0.25%)</f>
        <v>2.5000000000000001E-3</v>
      </c>
      <c r="H334" s="38">
        <v>75</v>
      </c>
      <c r="I334" s="38"/>
      <c r="J334" s="27">
        <f t="shared" si="30"/>
        <v>400</v>
      </c>
      <c r="K334" s="28">
        <f t="shared" si="31"/>
        <v>5</v>
      </c>
      <c r="L334" s="27">
        <f>IF(K334=0,0,IF(E334&gt;1,E334-1,VLOOKUP(K334,Months_Weeks!$A$1:$B$13,2,0)))</f>
        <v>3</v>
      </c>
      <c r="M334" s="29"/>
      <c r="N334" s="39"/>
      <c r="O334" s="39"/>
      <c r="P334" s="50">
        <f t="shared" si="32"/>
        <v>0</v>
      </c>
      <c r="Q334" s="28">
        <f t="shared" si="33"/>
        <v>5</v>
      </c>
      <c r="R334" s="28">
        <f>IF(Q334=0,0,IF(E334&gt;1,E334-1,VLOOKUP(Q334,Months_Weeks!$A$1:$B$13,2,0)))</f>
        <v>3</v>
      </c>
      <c r="S334" s="30"/>
      <c r="T334" s="39"/>
      <c r="U334" s="39"/>
      <c r="V334" s="50">
        <f t="shared" si="34"/>
        <v>0</v>
      </c>
      <c r="W334" s="28">
        <f t="shared" si="35"/>
        <v>5</v>
      </c>
      <c r="X334" s="28">
        <f>IF(W334=0,0,IF(E334&gt;1,E334-1,VLOOKUP(W334,Months_Weeks!$A$1:$B$13,2,0)))</f>
        <v>3</v>
      </c>
      <c r="Y334" s="30"/>
      <c r="Z334" s="39"/>
      <c r="AA334" s="31"/>
      <c r="AB334" s="39"/>
      <c r="AC334" s="31"/>
      <c r="AD334" s="40"/>
      <c r="AE334" s="31"/>
      <c r="AF334" s="40"/>
      <c r="AG334" s="31"/>
      <c r="AH334" s="40"/>
      <c r="AI334" s="31"/>
      <c r="AJ334" s="40"/>
    </row>
    <row r="335" spans="1:36" x14ac:dyDescent="0.25">
      <c r="A335" s="37" t="s">
        <v>32</v>
      </c>
      <c r="B335" s="37">
        <v>4</v>
      </c>
      <c r="C335" s="26" t="str">
        <f>IFERROR(INDEX(Clients[Client_Name],MATCH(Table312[[#This Row],[Client_Code]],Clients[Client_Code],0)),"")</f>
        <v>AGROSUPER COMERCIAL</v>
      </c>
      <c r="D335" s="25">
        <v>6</v>
      </c>
      <c r="E335" s="25">
        <v>1</v>
      </c>
      <c r="F335" s="25" t="b">
        <f>IF(E335&gt;(VLOOKUP(D335,Months_Weeks!$A$2:$B$13,2,TRUE)),FALSE)</f>
        <v>0</v>
      </c>
      <c r="G335" s="63">
        <f>IF(Table312[[#This Row],[Facility]]="Buin",1.5%,0.25%)</f>
        <v>2.5000000000000001E-3</v>
      </c>
      <c r="H335" s="38">
        <v>75</v>
      </c>
      <c r="I335" s="38"/>
      <c r="J335" s="27">
        <f t="shared" si="30"/>
        <v>475</v>
      </c>
      <c r="K335" s="28">
        <f t="shared" si="31"/>
        <v>5</v>
      </c>
      <c r="L335" s="27">
        <f>IF(K335=0,0,IF(E335&gt;1,E335-1,VLOOKUP(K335,Months_Weeks!$A$1:$B$13,2,0)))</f>
        <v>4</v>
      </c>
      <c r="M335" s="29"/>
      <c r="N335" s="39"/>
      <c r="O335" s="39"/>
      <c r="P335" s="50">
        <f t="shared" si="32"/>
        <v>0</v>
      </c>
      <c r="Q335" s="28">
        <f t="shared" si="33"/>
        <v>5</v>
      </c>
      <c r="R335" s="28">
        <f>IF(Q335=0,0,IF(E335&gt;1,E335-1,VLOOKUP(Q335,Months_Weeks!$A$1:$B$13,2,0)))</f>
        <v>4</v>
      </c>
      <c r="S335" s="30"/>
      <c r="T335" s="39"/>
      <c r="U335" s="39"/>
      <c r="V335" s="50">
        <f t="shared" si="34"/>
        <v>0</v>
      </c>
      <c r="W335" s="28">
        <f t="shared" si="35"/>
        <v>5</v>
      </c>
      <c r="X335" s="28">
        <f>IF(W335=0,0,IF(E335&gt;1,E335-1,VLOOKUP(W335,Months_Weeks!$A$1:$B$13,2,0)))</f>
        <v>4</v>
      </c>
      <c r="Y335" s="30"/>
      <c r="Z335" s="39"/>
      <c r="AA335" s="31"/>
      <c r="AB335" s="39"/>
      <c r="AC335" s="31"/>
      <c r="AD335" s="40"/>
      <c r="AE335" s="31"/>
      <c r="AF335" s="40"/>
      <c r="AG335" s="31"/>
      <c r="AH335" s="40"/>
      <c r="AI335" s="31"/>
      <c r="AJ335" s="40"/>
    </row>
    <row r="336" spans="1:36" x14ac:dyDescent="0.25">
      <c r="A336" s="37" t="s">
        <v>32</v>
      </c>
      <c r="B336" s="37">
        <v>4</v>
      </c>
      <c r="C336" s="26" t="str">
        <f>IFERROR(INDEX(Clients[Client_Name],MATCH(Table312[[#This Row],[Client_Code]],Clients[Client_Code],0)),"")</f>
        <v>AGROSUPER COMERCIAL</v>
      </c>
      <c r="D336" s="25">
        <v>6</v>
      </c>
      <c r="E336" s="25">
        <v>2</v>
      </c>
      <c r="F336" s="25" t="b">
        <f>IF(E336&gt;(VLOOKUP(D336,Months_Weeks!$A$2:$B$13,2,TRUE)),FALSE)</f>
        <v>0</v>
      </c>
      <c r="G336" s="63">
        <f>IF(Table312[[#This Row],[Facility]]="Buin",1.5%,0.25%)</f>
        <v>2.5000000000000001E-3</v>
      </c>
      <c r="H336" s="38">
        <v>75</v>
      </c>
      <c r="I336" s="38"/>
      <c r="J336" s="27">
        <f t="shared" si="30"/>
        <v>550</v>
      </c>
      <c r="K336" s="28">
        <f t="shared" si="31"/>
        <v>6</v>
      </c>
      <c r="L336" s="27">
        <f>IF(K336=0,0,IF(E336&gt;1,E336-1,VLOOKUP(K336,Months_Weeks!$A$1:$B$13,2,0)))</f>
        <v>1</v>
      </c>
      <c r="M336" s="29"/>
      <c r="N336" s="39"/>
      <c r="O336" s="39"/>
      <c r="P336" s="50">
        <f t="shared" si="32"/>
        <v>0</v>
      </c>
      <c r="Q336" s="28">
        <f t="shared" si="33"/>
        <v>6</v>
      </c>
      <c r="R336" s="28">
        <f>IF(Q336=0,0,IF(E336&gt;1,E336-1,VLOOKUP(Q336,Months_Weeks!$A$1:$B$13,2,0)))</f>
        <v>1</v>
      </c>
      <c r="S336" s="30"/>
      <c r="T336" s="39"/>
      <c r="U336" s="39"/>
      <c r="V336" s="50">
        <f t="shared" si="34"/>
        <v>0</v>
      </c>
      <c r="W336" s="28">
        <f t="shared" si="35"/>
        <v>6</v>
      </c>
      <c r="X336" s="28">
        <f>IF(W336=0,0,IF(E336&gt;1,E336-1,VLOOKUP(W336,Months_Weeks!$A$1:$B$13,2,0)))</f>
        <v>1</v>
      </c>
      <c r="Y336" s="30"/>
      <c r="Z336" s="39"/>
      <c r="AA336" s="31"/>
      <c r="AB336" s="39"/>
      <c r="AC336" s="31"/>
      <c r="AD336" s="40"/>
      <c r="AE336" s="31"/>
      <c r="AF336" s="40"/>
      <c r="AG336" s="31"/>
      <c r="AH336" s="40"/>
      <c r="AI336" s="31"/>
      <c r="AJ336" s="40"/>
    </row>
    <row r="337" spans="1:36" x14ac:dyDescent="0.25">
      <c r="A337" s="37" t="s">
        <v>32</v>
      </c>
      <c r="B337" s="37">
        <v>4</v>
      </c>
      <c r="C337" s="26" t="str">
        <f>IFERROR(INDEX(Clients[Client_Name],MATCH(Table312[[#This Row],[Client_Code]],Clients[Client_Code],0)),"")</f>
        <v>AGROSUPER COMERCIAL</v>
      </c>
      <c r="D337" s="25">
        <v>6</v>
      </c>
      <c r="E337" s="25">
        <v>3</v>
      </c>
      <c r="F337" s="25" t="b">
        <f>IF(E337&gt;(VLOOKUP(D337,Months_Weeks!$A$2:$B$13,2,TRUE)),FALSE)</f>
        <v>0</v>
      </c>
      <c r="G337" s="63">
        <f>IF(Table312[[#This Row],[Facility]]="Buin",1.5%,0.25%)</f>
        <v>2.5000000000000001E-3</v>
      </c>
      <c r="H337" s="38">
        <v>75</v>
      </c>
      <c r="I337" s="38"/>
      <c r="J337" s="27">
        <f t="shared" si="30"/>
        <v>625</v>
      </c>
      <c r="K337" s="28">
        <f t="shared" si="31"/>
        <v>6</v>
      </c>
      <c r="L337" s="27">
        <f>IF(K337=0,0,IF(E337&gt;1,E337-1,VLOOKUP(K337,Months_Weeks!$A$1:$B$13,2,0)))</f>
        <v>2</v>
      </c>
      <c r="M337" s="29"/>
      <c r="N337" s="39"/>
      <c r="O337" s="39"/>
      <c r="P337" s="50">
        <f t="shared" si="32"/>
        <v>0</v>
      </c>
      <c r="Q337" s="28">
        <f t="shared" si="33"/>
        <v>6</v>
      </c>
      <c r="R337" s="28">
        <f>IF(Q337=0,0,IF(E337&gt;1,E337-1,VLOOKUP(Q337,Months_Weeks!$A$1:$B$13,2,0)))</f>
        <v>2</v>
      </c>
      <c r="S337" s="30"/>
      <c r="T337" s="39"/>
      <c r="U337" s="39"/>
      <c r="V337" s="50">
        <f t="shared" si="34"/>
        <v>0</v>
      </c>
      <c r="W337" s="28">
        <f t="shared" si="35"/>
        <v>6</v>
      </c>
      <c r="X337" s="28">
        <f>IF(W337=0,0,IF(E337&gt;1,E337-1,VLOOKUP(W337,Months_Weeks!$A$1:$B$13,2,0)))</f>
        <v>2</v>
      </c>
      <c r="Y337" s="30"/>
      <c r="Z337" s="39"/>
      <c r="AA337" s="31"/>
      <c r="AB337" s="39"/>
      <c r="AC337" s="31"/>
      <c r="AD337" s="40"/>
      <c r="AE337" s="31"/>
      <c r="AF337" s="40"/>
      <c r="AG337" s="31"/>
      <c r="AH337" s="40"/>
      <c r="AI337" s="31"/>
      <c r="AJ337" s="40"/>
    </row>
    <row r="338" spans="1:36" x14ac:dyDescent="0.25">
      <c r="A338" s="37" t="s">
        <v>32</v>
      </c>
      <c r="B338" s="37">
        <v>4</v>
      </c>
      <c r="C338" s="26" t="str">
        <f>IFERROR(INDEX(Clients[Client_Name],MATCH(Table312[[#This Row],[Client_Code]],Clients[Client_Code],0)),"")</f>
        <v>AGROSUPER COMERCIAL</v>
      </c>
      <c r="D338" s="25">
        <v>6</v>
      </c>
      <c r="E338" s="25">
        <v>4</v>
      </c>
      <c r="F338" s="25" t="b">
        <f>IF(E338&gt;(VLOOKUP(D338,Months_Weeks!$A$2:$B$13,2,TRUE)),FALSE)</f>
        <v>0</v>
      </c>
      <c r="G338" s="63">
        <f>IF(Table312[[#This Row],[Facility]]="Buin",1.5%,0.25%)</f>
        <v>2.5000000000000001E-3</v>
      </c>
      <c r="H338" s="38"/>
      <c r="I338" s="38"/>
      <c r="J338" s="27">
        <f t="shared" si="30"/>
        <v>625</v>
      </c>
      <c r="K338" s="28">
        <f t="shared" si="31"/>
        <v>6</v>
      </c>
      <c r="L338" s="27">
        <f>IF(K338=0,0,IF(E338&gt;1,E338-1,VLOOKUP(K338,Months_Weeks!$A$1:$B$13,2,0)))</f>
        <v>3</v>
      </c>
      <c r="M338" s="29"/>
      <c r="N338" s="39"/>
      <c r="O338" s="39"/>
      <c r="P338" s="50">
        <f t="shared" si="32"/>
        <v>0</v>
      </c>
      <c r="Q338" s="28">
        <f t="shared" si="33"/>
        <v>6</v>
      </c>
      <c r="R338" s="28">
        <f>IF(Q338=0,0,IF(E338&gt;1,E338-1,VLOOKUP(Q338,Months_Weeks!$A$1:$B$13,2,0)))</f>
        <v>3</v>
      </c>
      <c r="S338" s="30"/>
      <c r="T338" s="39"/>
      <c r="U338" s="39"/>
      <c r="V338" s="50">
        <f t="shared" si="34"/>
        <v>0</v>
      </c>
      <c r="W338" s="28">
        <f t="shared" si="35"/>
        <v>6</v>
      </c>
      <c r="X338" s="28">
        <f>IF(W338=0,0,IF(E338&gt;1,E338-1,VLOOKUP(W338,Months_Weeks!$A$1:$B$13,2,0)))</f>
        <v>3</v>
      </c>
      <c r="Y338" s="30"/>
      <c r="Z338" s="39"/>
      <c r="AA338" s="31"/>
      <c r="AB338" s="39"/>
      <c r="AC338" s="31"/>
      <c r="AD338" s="40"/>
      <c r="AE338" s="31"/>
      <c r="AF338" s="40"/>
      <c r="AG338" s="31"/>
      <c r="AH338" s="40"/>
      <c r="AI338" s="31"/>
      <c r="AJ338" s="40"/>
    </row>
    <row r="339" spans="1:36" x14ac:dyDescent="0.25">
      <c r="A339" s="37" t="s">
        <v>32</v>
      </c>
      <c r="B339" s="37">
        <v>4</v>
      </c>
      <c r="C339" s="26" t="str">
        <f>IFERROR(INDEX(Clients[Client_Name],MATCH(Table312[[#This Row],[Client_Code]],Clients[Client_Code],0)),"")</f>
        <v>AGROSUPER COMERCIAL</v>
      </c>
      <c r="D339" s="25">
        <v>6</v>
      </c>
      <c r="E339" s="25">
        <v>5</v>
      </c>
      <c r="F339" s="25" t="b">
        <f>IF(E339&gt;(VLOOKUP(D339,Months_Weeks!$A$2:$B$13,2,TRUE)),FALSE)</f>
        <v>0</v>
      </c>
      <c r="G339" s="63">
        <f>IF(Table312[[#This Row],[Facility]]="Buin",1.5%,0.25%)</f>
        <v>2.5000000000000001E-3</v>
      </c>
      <c r="H339" s="38"/>
      <c r="I339" s="38"/>
      <c r="J339" s="27">
        <f t="shared" si="30"/>
        <v>625</v>
      </c>
      <c r="K339" s="28">
        <f t="shared" si="31"/>
        <v>6</v>
      </c>
      <c r="L339" s="27">
        <f>IF(K339=0,0,IF(E339&gt;1,E339-1,VLOOKUP(K339,Months_Weeks!$A$1:$B$13,2,0)))</f>
        <v>4</v>
      </c>
      <c r="M339" s="29"/>
      <c r="N339" s="39"/>
      <c r="O339" s="39"/>
      <c r="P339" s="50">
        <f t="shared" si="32"/>
        <v>0</v>
      </c>
      <c r="Q339" s="28">
        <f t="shared" si="33"/>
        <v>6</v>
      </c>
      <c r="R339" s="28">
        <f>IF(Q339=0,0,IF(E339&gt;1,E339-1,VLOOKUP(Q339,Months_Weeks!$A$1:$B$13,2,0)))</f>
        <v>4</v>
      </c>
      <c r="S339" s="30"/>
      <c r="T339" s="39"/>
      <c r="U339" s="39"/>
      <c r="V339" s="50">
        <f t="shared" si="34"/>
        <v>0</v>
      </c>
      <c r="W339" s="28">
        <f t="shared" si="35"/>
        <v>6</v>
      </c>
      <c r="X339" s="28">
        <f>IF(W339=0,0,IF(E339&gt;1,E339-1,VLOOKUP(W339,Months_Weeks!$A$1:$B$13,2,0)))</f>
        <v>4</v>
      </c>
      <c r="Y339" s="30"/>
      <c r="Z339" s="39"/>
      <c r="AA339" s="31"/>
      <c r="AB339" s="39"/>
      <c r="AC339" s="31"/>
      <c r="AD339" s="40"/>
      <c r="AE339" s="31"/>
      <c r="AF339" s="40"/>
      <c r="AG339" s="31"/>
      <c r="AH339" s="40"/>
      <c r="AI339" s="31"/>
      <c r="AJ339" s="40"/>
    </row>
    <row r="340" spans="1:36" x14ac:dyDescent="0.25">
      <c r="A340" s="37" t="s">
        <v>32</v>
      </c>
      <c r="B340" s="37">
        <v>4</v>
      </c>
      <c r="C340" s="26" t="str">
        <f>IFERROR(INDEX(Clients[Client_Name],MATCH(Table312[[#This Row],[Client_Code]],Clients[Client_Code],0)),"")</f>
        <v>AGROSUPER COMERCIAL</v>
      </c>
      <c r="D340" s="25">
        <v>7</v>
      </c>
      <c r="E340" s="25">
        <v>1</v>
      </c>
      <c r="F340" s="25" t="b">
        <f>IF(E340&gt;(VLOOKUP(D340,Months_Weeks!$A$2:$B$13,2,TRUE)),FALSE)</f>
        <v>0</v>
      </c>
      <c r="G340" s="63">
        <f>IF(Table312[[#This Row],[Facility]]="Buin",1.5%,0.25%)</f>
        <v>2.5000000000000001E-3</v>
      </c>
      <c r="H340" s="38"/>
      <c r="I340" s="38"/>
      <c r="J340" s="27">
        <f t="shared" si="30"/>
        <v>625</v>
      </c>
      <c r="K340" s="28">
        <f t="shared" si="31"/>
        <v>6</v>
      </c>
      <c r="L340" s="27">
        <f>IF(K340=0,0,IF(E340&gt;1,E340-1,VLOOKUP(K340,Months_Weeks!$A$1:$B$13,2,0)))</f>
        <v>5</v>
      </c>
      <c r="M340" s="29"/>
      <c r="N340" s="39"/>
      <c r="O340" s="39"/>
      <c r="P340" s="50">
        <f t="shared" si="32"/>
        <v>0</v>
      </c>
      <c r="Q340" s="28">
        <f t="shared" si="33"/>
        <v>6</v>
      </c>
      <c r="R340" s="28">
        <f>IF(Q340=0,0,IF(E340&gt;1,E340-1,VLOOKUP(Q340,Months_Weeks!$A$1:$B$13,2,0)))</f>
        <v>5</v>
      </c>
      <c r="S340" s="30"/>
      <c r="T340" s="39"/>
      <c r="U340" s="39"/>
      <c r="V340" s="50">
        <f t="shared" si="34"/>
        <v>0</v>
      </c>
      <c r="W340" s="28">
        <f t="shared" si="35"/>
        <v>6</v>
      </c>
      <c r="X340" s="28">
        <f>IF(W340=0,0,IF(E340&gt;1,E340-1,VLOOKUP(W340,Months_Weeks!$A$1:$B$13,2,0)))</f>
        <v>5</v>
      </c>
      <c r="Y340" s="30"/>
      <c r="Z340" s="39"/>
      <c r="AA340" s="31"/>
      <c r="AB340" s="39"/>
      <c r="AC340" s="31"/>
      <c r="AD340" s="40"/>
      <c r="AE340" s="31"/>
      <c r="AF340" s="40"/>
      <c r="AG340" s="31"/>
      <c r="AH340" s="40"/>
      <c r="AI340" s="31"/>
      <c r="AJ340" s="40"/>
    </row>
    <row r="341" spans="1:36" x14ac:dyDescent="0.25">
      <c r="A341" s="37" t="s">
        <v>32</v>
      </c>
      <c r="B341" s="37">
        <v>4</v>
      </c>
      <c r="C341" s="26" t="str">
        <f>IFERROR(INDEX(Clients[Client_Name],MATCH(Table312[[#This Row],[Client_Code]],Clients[Client_Code],0)),"")</f>
        <v>AGROSUPER COMERCIAL</v>
      </c>
      <c r="D341" s="25">
        <v>7</v>
      </c>
      <c r="E341" s="25">
        <v>2</v>
      </c>
      <c r="F341" s="25" t="b">
        <f>IF(E341&gt;(VLOOKUP(D341,Months_Weeks!$A$2:$B$13,2,TRUE)),FALSE)</f>
        <v>0</v>
      </c>
      <c r="G341" s="63">
        <f>IF(Table312[[#This Row],[Facility]]="Buin",1.5%,0.25%)</f>
        <v>2.5000000000000001E-3</v>
      </c>
      <c r="H341" s="38"/>
      <c r="I341" s="38"/>
      <c r="J341" s="27">
        <f t="shared" si="30"/>
        <v>625</v>
      </c>
      <c r="K341" s="28">
        <f t="shared" si="31"/>
        <v>7</v>
      </c>
      <c r="L341" s="27">
        <f>IF(K341=0,0,IF(E341&gt;1,E341-1,VLOOKUP(K341,Months_Weeks!$A$1:$B$13,2,0)))</f>
        <v>1</v>
      </c>
      <c r="M341" s="29"/>
      <c r="N341" s="39"/>
      <c r="O341" s="39"/>
      <c r="P341" s="50">
        <f t="shared" si="32"/>
        <v>0</v>
      </c>
      <c r="Q341" s="28">
        <f t="shared" si="33"/>
        <v>7</v>
      </c>
      <c r="R341" s="28">
        <f>IF(Q341=0,0,IF(E341&gt;1,E341-1,VLOOKUP(Q341,Months_Weeks!$A$1:$B$13,2,0)))</f>
        <v>1</v>
      </c>
      <c r="S341" s="30"/>
      <c r="T341" s="39"/>
      <c r="U341" s="39"/>
      <c r="V341" s="50">
        <f t="shared" si="34"/>
        <v>0</v>
      </c>
      <c r="W341" s="28">
        <f t="shared" si="35"/>
        <v>7</v>
      </c>
      <c r="X341" s="28">
        <f>IF(W341=0,0,IF(E341&gt;1,E341-1,VLOOKUP(W341,Months_Weeks!$A$1:$B$13,2,0)))</f>
        <v>1</v>
      </c>
      <c r="Y341" s="30"/>
      <c r="Z341" s="39"/>
      <c r="AA341" s="31"/>
      <c r="AB341" s="39"/>
      <c r="AC341" s="31"/>
      <c r="AD341" s="40"/>
      <c r="AE341" s="31"/>
      <c r="AF341" s="40"/>
      <c r="AG341" s="31"/>
      <c r="AH341" s="40"/>
      <c r="AI341" s="31"/>
      <c r="AJ341" s="40"/>
    </row>
    <row r="342" spans="1:36" x14ac:dyDescent="0.25">
      <c r="A342" s="37" t="s">
        <v>32</v>
      </c>
      <c r="B342" s="37">
        <v>4</v>
      </c>
      <c r="C342" s="26" t="str">
        <f>IFERROR(INDEX(Clients[Client_Name],MATCH(Table312[[#This Row],[Client_Code]],Clients[Client_Code],0)),"")</f>
        <v>AGROSUPER COMERCIAL</v>
      </c>
      <c r="D342" s="25">
        <v>7</v>
      </c>
      <c r="E342" s="25">
        <v>3</v>
      </c>
      <c r="F342" s="25" t="b">
        <f>IF(E342&gt;(VLOOKUP(D342,Months_Weeks!$A$2:$B$13,2,TRUE)),FALSE)</f>
        <v>0</v>
      </c>
      <c r="G342" s="63">
        <f>IF(Table312[[#This Row],[Facility]]="Buin",1.5%,0.25%)</f>
        <v>2.5000000000000001E-3</v>
      </c>
      <c r="H342" s="38"/>
      <c r="I342" s="38"/>
      <c r="J342" s="27">
        <f t="shared" si="30"/>
        <v>625</v>
      </c>
      <c r="K342" s="28">
        <f t="shared" si="31"/>
        <v>7</v>
      </c>
      <c r="L342" s="27">
        <f>IF(K342=0,0,IF(E342&gt;1,E342-1,VLOOKUP(K342,Months_Weeks!$A$1:$B$13,2,0)))</f>
        <v>2</v>
      </c>
      <c r="M342" s="29"/>
      <c r="N342" s="39"/>
      <c r="O342" s="39"/>
      <c r="P342" s="50">
        <f t="shared" si="32"/>
        <v>0</v>
      </c>
      <c r="Q342" s="28">
        <f t="shared" si="33"/>
        <v>7</v>
      </c>
      <c r="R342" s="28">
        <f>IF(Q342=0,0,IF(E342&gt;1,E342-1,VLOOKUP(Q342,Months_Weeks!$A$1:$B$13,2,0)))</f>
        <v>2</v>
      </c>
      <c r="S342" s="30"/>
      <c r="T342" s="39"/>
      <c r="U342" s="39"/>
      <c r="V342" s="50">
        <f t="shared" si="34"/>
        <v>0</v>
      </c>
      <c r="W342" s="28">
        <f t="shared" si="35"/>
        <v>7</v>
      </c>
      <c r="X342" s="28">
        <f>IF(W342=0,0,IF(E342&gt;1,E342-1,VLOOKUP(W342,Months_Weeks!$A$1:$B$13,2,0)))</f>
        <v>2</v>
      </c>
      <c r="Y342" s="30"/>
      <c r="Z342" s="39"/>
      <c r="AA342" s="31"/>
      <c r="AB342" s="39"/>
      <c r="AC342" s="31"/>
      <c r="AD342" s="40"/>
      <c r="AE342" s="31"/>
      <c r="AF342" s="40"/>
      <c r="AG342" s="31"/>
      <c r="AH342" s="40"/>
      <c r="AI342" s="31"/>
      <c r="AJ342" s="40"/>
    </row>
    <row r="343" spans="1:36" x14ac:dyDescent="0.25">
      <c r="A343" s="37" t="s">
        <v>32</v>
      </c>
      <c r="B343" s="37">
        <v>4</v>
      </c>
      <c r="C343" s="26" t="str">
        <f>IFERROR(INDEX(Clients[Client_Name],MATCH(Table312[[#This Row],[Client_Code]],Clients[Client_Code],0)),"")</f>
        <v>AGROSUPER COMERCIAL</v>
      </c>
      <c r="D343" s="25">
        <v>7</v>
      </c>
      <c r="E343" s="25">
        <v>4</v>
      </c>
      <c r="F343" s="25" t="b">
        <f>IF(E343&gt;(VLOOKUP(D343,Months_Weeks!$A$2:$B$13,2,TRUE)),FALSE)</f>
        <v>0</v>
      </c>
      <c r="G343" s="63">
        <f>IF(Table312[[#This Row],[Facility]]="Buin",1.5%,0.25%)</f>
        <v>2.5000000000000001E-3</v>
      </c>
      <c r="H343" s="38"/>
      <c r="I343" s="38"/>
      <c r="J343" s="27">
        <f t="shared" si="30"/>
        <v>625</v>
      </c>
      <c r="K343" s="28">
        <f t="shared" si="31"/>
        <v>7</v>
      </c>
      <c r="L343" s="27">
        <f>IF(K343=0,0,IF(E343&gt;1,E343-1,VLOOKUP(K343,Months_Weeks!$A$1:$B$13,2,0)))</f>
        <v>3</v>
      </c>
      <c r="M343" s="29"/>
      <c r="N343" s="39"/>
      <c r="O343" s="39"/>
      <c r="P343" s="50">
        <f t="shared" si="32"/>
        <v>0</v>
      </c>
      <c r="Q343" s="28">
        <f t="shared" si="33"/>
        <v>7</v>
      </c>
      <c r="R343" s="28">
        <f>IF(Q343=0,0,IF(E343&gt;1,E343-1,VLOOKUP(Q343,Months_Weeks!$A$1:$B$13,2,0)))</f>
        <v>3</v>
      </c>
      <c r="S343" s="30"/>
      <c r="T343" s="39"/>
      <c r="U343" s="39"/>
      <c r="V343" s="50">
        <f t="shared" si="34"/>
        <v>0</v>
      </c>
      <c r="W343" s="28">
        <f t="shared" si="35"/>
        <v>7</v>
      </c>
      <c r="X343" s="28">
        <f>IF(W343=0,0,IF(E343&gt;1,E343-1,VLOOKUP(W343,Months_Weeks!$A$1:$B$13,2,0)))</f>
        <v>3</v>
      </c>
      <c r="Y343" s="30"/>
      <c r="Z343" s="39"/>
      <c r="AA343" s="31"/>
      <c r="AB343" s="39"/>
      <c r="AC343" s="31"/>
      <c r="AD343" s="40"/>
      <c r="AE343" s="31"/>
      <c r="AF343" s="40"/>
      <c r="AG343" s="31"/>
      <c r="AH343" s="40"/>
      <c r="AI343" s="31"/>
      <c r="AJ343" s="40"/>
    </row>
    <row r="344" spans="1:36" x14ac:dyDescent="0.25">
      <c r="A344" s="37" t="s">
        <v>32</v>
      </c>
      <c r="B344" s="37">
        <v>4</v>
      </c>
      <c r="C344" s="26" t="str">
        <f>IFERROR(INDEX(Clients[Client_Name],MATCH(Table312[[#This Row],[Client_Code]],Clients[Client_Code],0)),"")</f>
        <v>AGROSUPER COMERCIAL</v>
      </c>
      <c r="D344" s="25">
        <v>8</v>
      </c>
      <c r="E344" s="25">
        <v>1</v>
      </c>
      <c r="F344" s="25" t="b">
        <f>IF(E344&gt;(VLOOKUP(D344,Months_Weeks!$A$2:$B$13,2,TRUE)),FALSE)</f>
        <v>0</v>
      </c>
      <c r="G344" s="63">
        <f>IF(Table312[[#This Row],[Facility]]="Buin",1.5%,0.25%)</f>
        <v>2.5000000000000001E-3</v>
      </c>
      <c r="H344" s="38"/>
      <c r="I344" s="38">
        <v>75</v>
      </c>
      <c r="J344" s="27">
        <f t="shared" si="30"/>
        <v>550</v>
      </c>
      <c r="K344" s="28">
        <f t="shared" si="31"/>
        <v>7</v>
      </c>
      <c r="L344" s="27">
        <f>IF(K344=0,0,IF(E344&gt;1,E344-1,VLOOKUP(K344,Months_Weeks!$A$1:$B$13,2,0)))</f>
        <v>4</v>
      </c>
      <c r="M344" s="29"/>
      <c r="N344" s="39"/>
      <c r="O344" s="39"/>
      <c r="P344" s="50">
        <f t="shared" si="32"/>
        <v>0</v>
      </c>
      <c r="Q344" s="28">
        <f t="shared" si="33"/>
        <v>7</v>
      </c>
      <c r="R344" s="28">
        <f>IF(Q344=0,0,IF(E344&gt;1,E344-1,VLOOKUP(Q344,Months_Weeks!$A$1:$B$13,2,0)))</f>
        <v>4</v>
      </c>
      <c r="S344" s="30"/>
      <c r="T344" s="39"/>
      <c r="U344" s="39"/>
      <c r="V344" s="50">
        <f t="shared" si="34"/>
        <v>0</v>
      </c>
      <c r="W344" s="28">
        <f t="shared" si="35"/>
        <v>7</v>
      </c>
      <c r="X344" s="28">
        <f>IF(W344=0,0,IF(E344&gt;1,E344-1,VLOOKUP(W344,Months_Weeks!$A$1:$B$13,2,0)))</f>
        <v>4</v>
      </c>
      <c r="Y344" s="30"/>
      <c r="Z344" s="39"/>
      <c r="AA344" s="31"/>
      <c r="AB344" s="39"/>
      <c r="AC344" s="31"/>
      <c r="AD344" s="40"/>
      <c r="AE344" s="31"/>
      <c r="AF344" s="40"/>
      <c r="AG344" s="31"/>
      <c r="AH344" s="40"/>
      <c r="AI344" s="31"/>
      <c r="AJ344" s="40"/>
    </row>
    <row r="345" spans="1:36" x14ac:dyDescent="0.25">
      <c r="A345" s="37" t="s">
        <v>32</v>
      </c>
      <c r="B345" s="37">
        <v>4</v>
      </c>
      <c r="C345" s="26" t="str">
        <f>IFERROR(INDEX(Clients[Client_Name],MATCH(Table312[[#This Row],[Client_Code]],Clients[Client_Code],0)),"")</f>
        <v>AGROSUPER COMERCIAL</v>
      </c>
      <c r="D345" s="25">
        <v>8</v>
      </c>
      <c r="E345" s="25">
        <v>2</v>
      </c>
      <c r="F345" s="25" t="b">
        <f>IF(E345&gt;(VLOOKUP(D345,Months_Weeks!$A$2:$B$13,2,TRUE)),FALSE)</f>
        <v>0</v>
      </c>
      <c r="G345" s="63">
        <f>IF(Table312[[#This Row],[Facility]]="Buin",1.5%,0.25%)</f>
        <v>2.5000000000000001E-3</v>
      </c>
      <c r="H345" s="38"/>
      <c r="I345" s="38">
        <v>75</v>
      </c>
      <c r="J345" s="27">
        <f t="shared" si="30"/>
        <v>475</v>
      </c>
      <c r="K345" s="28">
        <f t="shared" si="31"/>
        <v>8</v>
      </c>
      <c r="L345" s="27">
        <f>IF(K345=0,0,IF(E345&gt;1,E345-1,VLOOKUP(K345,Months_Weeks!$A$1:$B$13,2,0)))</f>
        <v>1</v>
      </c>
      <c r="M345" s="29"/>
      <c r="N345" s="39"/>
      <c r="O345" s="39"/>
      <c r="P345" s="50">
        <f t="shared" si="32"/>
        <v>0</v>
      </c>
      <c r="Q345" s="28">
        <f t="shared" si="33"/>
        <v>8</v>
      </c>
      <c r="R345" s="28">
        <f>IF(Q345=0,0,IF(E345&gt;1,E345-1,VLOOKUP(Q345,Months_Weeks!$A$1:$B$13,2,0)))</f>
        <v>1</v>
      </c>
      <c r="S345" s="30"/>
      <c r="T345" s="39"/>
      <c r="U345" s="39"/>
      <c r="V345" s="50">
        <f t="shared" si="34"/>
        <v>0</v>
      </c>
      <c r="W345" s="28">
        <f t="shared" si="35"/>
        <v>8</v>
      </c>
      <c r="X345" s="28">
        <f>IF(W345=0,0,IF(E345&gt;1,E345-1,VLOOKUP(W345,Months_Weeks!$A$1:$B$13,2,0)))</f>
        <v>1</v>
      </c>
      <c r="Y345" s="30"/>
      <c r="Z345" s="39"/>
      <c r="AA345" s="31"/>
      <c r="AB345" s="39"/>
      <c r="AC345" s="31"/>
      <c r="AD345" s="40"/>
      <c r="AE345" s="31"/>
      <c r="AF345" s="40"/>
      <c r="AG345" s="31"/>
      <c r="AH345" s="40"/>
      <c r="AI345" s="31"/>
      <c r="AJ345" s="40"/>
    </row>
    <row r="346" spans="1:36" x14ac:dyDescent="0.25">
      <c r="A346" s="37" t="s">
        <v>32</v>
      </c>
      <c r="B346" s="37">
        <v>4</v>
      </c>
      <c r="C346" s="26" t="str">
        <f>IFERROR(INDEX(Clients[Client_Name],MATCH(Table312[[#This Row],[Client_Code]],Clients[Client_Code],0)),"")</f>
        <v>AGROSUPER COMERCIAL</v>
      </c>
      <c r="D346" s="25">
        <v>8</v>
      </c>
      <c r="E346" s="25">
        <v>3</v>
      </c>
      <c r="F346" s="25" t="b">
        <f>IF(E346&gt;(VLOOKUP(D346,Months_Weeks!$A$2:$B$13,2,TRUE)),FALSE)</f>
        <v>0</v>
      </c>
      <c r="G346" s="63">
        <f>IF(Table312[[#This Row],[Facility]]="Buin",1.5%,0.25%)</f>
        <v>2.5000000000000001E-3</v>
      </c>
      <c r="H346" s="38"/>
      <c r="I346" s="38">
        <v>75</v>
      </c>
      <c r="J346" s="27">
        <f t="shared" si="30"/>
        <v>400</v>
      </c>
      <c r="K346" s="28">
        <f t="shared" si="31"/>
        <v>8</v>
      </c>
      <c r="L346" s="27">
        <f>IF(K346=0,0,IF(E346&gt;1,E346-1,VLOOKUP(K346,Months_Weeks!$A$1:$B$13,2,0)))</f>
        <v>2</v>
      </c>
      <c r="M346" s="29"/>
      <c r="N346" s="39"/>
      <c r="O346" s="39"/>
      <c r="P346" s="50">
        <f t="shared" si="32"/>
        <v>0</v>
      </c>
      <c r="Q346" s="28">
        <f t="shared" si="33"/>
        <v>8</v>
      </c>
      <c r="R346" s="28">
        <f>IF(Q346=0,0,IF(E346&gt;1,E346-1,VLOOKUP(Q346,Months_Weeks!$A$1:$B$13,2,0)))</f>
        <v>2</v>
      </c>
      <c r="S346" s="30"/>
      <c r="T346" s="39"/>
      <c r="U346" s="39"/>
      <c r="V346" s="50">
        <f t="shared" si="34"/>
        <v>0</v>
      </c>
      <c r="W346" s="28">
        <f t="shared" si="35"/>
        <v>8</v>
      </c>
      <c r="X346" s="28">
        <f>IF(W346=0,0,IF(E346&gt;1,E346-1,VLOOKUP(W346,Months_Weeks!$A$1:$B$13,2,0)))</f>
        <v>2</v>
      </c>
      <c r="Y346" s="30"/>
      <c r="Z346" s="39"/>
      <c r="AA346" s="31"/>
      <c r="AB346" s="39"/>
      <c r="AC346" s="31"/>
      <c r="AD346" s="40"/>
      <c r="AE346" s="31"/>
      <c r="AF346" s="40"/>
      <c r="AG346" s="31"/>
      <c r="AH346" s="40"/>
      <c r="AI346" s="31"/>
      <c r="AJ346" s="40"/>
    </row>
    <row r="347" spans="1:36" x14ac:dyDescent="0.25">
      <c r="A347" s="37" t="s">
        <v>32</v>
      </c>
      <c r="B347" s="37">
        <v>4</v>
      </c>
      <c r="C347" s="26" t="str">
        <f>IFERROR(INDEX(Clients[Client_Name],MATCH(Table312[[#This Row],[Client_Code]],Clients[Client_Code],0)),"")</f>
        <v>AGROSUPER COMERCIAL</v>
      </c>
      <c r="D347" s="25">
        <v>8</v>
      </c>
      <c r="E347" s="25">
        <v>4</v>
      </c>
      <c r="F347" s="25" t="b">
        <f>IF(E347&gt;(VLOOKUP(D347,Months_Weeks!$A$2:$B$13,2,TRUE)),FALSE)</f>
        <v>0</v>
      </c>
      <c r="G347" s="63">
        <f>IF(Table312[[#This Row],[Facility]]="Buin",1.5%,0.25%)</f>
        <v>2.5000000000000001E-3</v>
      </c>
      <c r="H347" s="38"/>
      <c r="I347" s="38">
        <v>75</v>
      </c>
      <c r="J347" s="27">
        <f t="shared" si="30"/>
        <v>325</v>
      </c>
      <c r="K347" s="28">
        <f t="shared" si="31"/>
        <v>8</v>
      </c>
      <c r="L347" s="27">
        <f>IF(K347=0,0,IF(E347&gt;1,E347-1,VLOOKUP(K347,Months_Weeks!$A$1:$B$13,2,0)))</f>
        <v>3</v>
      </c>
      <c r="M347" s="29"/>
      <c r="N347" s="39"/>
      <c r="O347" s="39"/>
      <c r="P347" s="50">
        <f t="shared" si="32"/>
        <v>0</v>
      </c>
      <c r="Q347" s="28">
        <f t="shared" si="33"/>
        <v>8</v>
      </c>
      <c r="R347" s="28">
        <f>IF(Q347=0,0,IF(E347&gt;1,E347-1,VLOOKUP(Q347,Months_Weeks!$A$1:$B$13,2,0)))</f>
        <v>3</v>
      </c>
      <c r="S347" s="30"/>
      <c r="T347" s="39"/>
      <c r="U347" s="39"/>
      <c r="V347" s="50">
        <f t="shared" si="34"/>
        <v>0</v>
      </c>
      <c r="W347" s="28">
        <f t="shared" si="35"/>
        <v>8</v>
      </c>
      <c r="X347" s="28">
        <f>IF(W347=0,0,IF(E347&gt;1,E347-1,VLOOKUP(W347,Months_Weeks!$A$1:$B$13,2,0)))</f>
        <v>3</v>
      </c>
      <c r="Y347" s="30"/>
      <c r="Z347" s="39"/>
      <c r="AA347" s="31"/>
      <c r="AB347" s="39"/>
      <c r="AC347" s="31"/>
      <c r="AD347" s="40"/>
      <c r="AE347" s="31"/>
      <c r="AF347" s="40"/>
      <c r="AG347" s="31"/>
      <c r="AH347" s="40"/>
      <c r="AI347" s="31"/>
      <c r="AJ347" s="40"/>
    </row>
    <row r="348" spans="1:36" x14ac:dyDescent="0.25">
      <c r="A348" s="37" t="s">
        <v>32</v>
      </c>
      <c r="B348" s="37">
        <v>4</v>
      </c>
      <c r="C348" s="26" t="str">
        <f>IFERROR(INDEX(Clients[Client_Name],MATCH(Table312[[#This Row],[Client_Code]],Clients[Client_Code],0)),"")</f>
        <v>AGROSUPER COMERCIAL</v>
      </c>
      <c r="D348" s="25">
        <v>9</v>
      </c>
      <c r="E348" s="25">
        <v>1</v>
      </c>
      <c r="F348" s="25" t="b">
        <f>IF(E348&gt;(VLOOKUP(D348,Months_Weeks!$A$2:$B$13,2,TRUE)),FALSE)</f>
        <v>0</v>
      </c>
      <c r="G348" s="63">
        <f>IF(Table312[[#This Row],[Facility]]="Buin",1.5%,0.25%)</f>
        <v>2.5000000000000001E-3</v>
      </c>
      <c r="H348" s="38"/>
      <c r="I348" s="38">
        <v>75</v>
      </c>
      <c r="J348" s="27">
        <f t="shared" si="30"/>
        <v>250</v>
      </c>
      <c r="K348" s="28">
        <f t="shared" si="31"/>
        <v>8</v>
      </c>
      <c r="L348" s="27">
        <f>IF(K348=0,0,IF(E348&gt;1,E348-1,VLOOKUP(K348,Months_Weeks!$A$1:$B$13,2,0)))</f>
        <v>4</v>
      </c>
      <c r="M348" s="29"/>
      <c r="N348" s="39"/>
      <c r="O348" s="39"/>
      <c r="P348" s="50">
        <f t="shared" si="32"/>
        <v>0</v>
      </c>
      <c r="Q348" s="28">
        <f t="shared" si="33"/>
        <v>8</v>
      </c>
      <c r="R348" s="28">
        <f>IF(Q348=0,0,IF(E348&gt;1,E348-1,VLOOKUP(Q348,Months_Weeks!$A$1:$B$13,2,0)))</f>
        <v>4</v>
      </c>
      <c r="S348" s="30"/>
      <c r="T348" s="39"/>
      <c r="U348" s="39"/>
      <c r="V348" s="50">
        <f t="shared" si="34"/>
        <v>0</v>
      </c>
      <c r="W348" s="28">
        <f t="shared" si="35"/>
        <v>8</v>
      </c>
      <c r="X348" s="28">
        <f>IF(W348=0,0,IF(E348&gt;1,E348-1,VLOOKUP(W348,Months_Weeks!$A$1:$B$13,2,0)))</f>
        <v>4</v>
      </c>
      <c r="Y348" s="30"/>
      <c r="Z348" s="39"/>
      <c r="AA348" s="31"/>
      <c r="AB348" s="39"/>
      <c r="AC348" s="31"/>
      <c r="AD348" s="40"/>
      <c r="AE348" s="31"/>
      <c r="AF348" s="40"/>
      <c r="AG348" s="31"/>
      <c r="AH348" s="40"/>
      <c r="AI348" s="31"/>
      <c r="AJ348" s="40"/>
    </row>
    <row r="349" spans="1:36" x14ac:dyDescent="0.25">
      <c r="A349" s="37" t="s">
        <v>32</v>
      </c>
      <c r="B349" s="37">
        <v>4</v>
      </c>
      <c r="C349" s="26" t="str">
        <f>IFERROR(INDEX(Clients[Client_Name],MATCH(Table312[[#This Row],[Client_Code]],Clients[Client_Code],0)),"")</f>
        <v>AGROSUPER COMERCIAL</v>
      </c>
      <c r="D349" s="25">
        <v>9</v>
      </c>
      <c r="E349" s="25">
        <v>2</v>
      </c>
      <c r="F349" s="25" t="b">
        <f>IF(E349&gt;(VLOOKUP(D349,Months_Weeks!$A$2:$B$13,2,TRUE)),FALSE)</f>
        <v>0</v>
      </c>
      <c r="G349" s="63">
        <f>IF(Table312[[#This Row],[Facility]]="Buin",1.5%,0.25%)</f>
        <v>2.5000000000000001E-3</v>
      </c>
      <c r="H349" s="38"/>
      <c r="I349" s="38">
        <v>75</v>
      </c>
      <c r="J349" s="27">
        <f t="shared" si="30"/>
        <v>175</v>
      </c>
      <c r="K349" s="28">
        <f t="shared" si="31"/>
        <v>9</v>
      </c>
      <c r="L349" s="27">
        <f>IF(K349=0,0,IF(E349&gt;1,E349-1,VLOOKUP(K349,Months_Weeks!$A$1:$B$13,2,0)))</f>
        <v>1</v>
      </c>
      <c r="M349" s="29"/>
      <c r="N349" s="39"/>
      <c r="O349" s="39"/>
      <c r="P349" s="50">
        <f t="shared" si="32"/>
        <v>0</v>
      </c>
      <c r="Q349" s="28">
        <f t="shared" si="33"/>
        <v>9</v>
      </c>
      <c r="R349" s="28">
        <f>IF(Q349=0,0,IF(E349&gt;1,E349-1,VLOOKUP(Q349,Months_Weeks!$A$1:$B$13,2,0)))</f>
        <v>1</v>
      </c>
      <c r="S349" s="30"/>
      <c r="T349" s="39"/>
      <c r="U349" s="39"/>
      <c r="V349" s="50">
        <f t="shared" si="34"/>
        <v>0</v>
      </c>
      <c r="W349" s="28">
        <f t="shared" si="35"/>
        <v>9</v>
      </c>
      <c r="X349" s="28">
        <f>IF(W349=0,0,IF(E349&gt;1,E349-1,VLOOKUP(W349,Months_Weeks!$A$1:$B$13,2,0)))</f>
        <v>1</v>
      </c>
      <c r="Y349" s="30"/>
      <c r="Z349" s="39"/>
      <c r="AA349" s="31"/>
      <c r="AB349" s="39"/>
      <c r="AC349" s="31"/>
      <c r="AD349" s="40"/>
      <c r="AE349" s="31"/>
      <c r="AF349" s="40"/>
      <c r="AG349" s="31"/>
      <c r="AH349" s="40"/>
      <c r="AI349" s="31"/>
      <c r="AJ349" s="40"/>
    </row>
    <row r="350" spans="1:36" x14ac:dyDescent="0.25">
      <c r="A350" s="37" t="s">
        <v>32</v>
      </c>
      <c r="B350" s="37">
        <v>4</v>
      </c>
      <c r="C350" s="26" t="str">
        <f>IFERROR(INDEX(Clients[Client_Name],MATCH(Table312[[#This Row],[Client_Code]],Clients[Client_Code],0)),"")</f>
        <v>AGROSUPER COMERCIAL</v>
      </c>
      <c r="D350" s="25">
        <v>9</v>
      </c>
      <c r="E350" s="25">
        <v>3</v>
      </c>
      <c r="F350" s="25" t="b">
        <f>IF(E350&gt;(VLOOKUP(D350,Months_Weeks!$A$2:$B$13,2,TRUE)),FALSE)</f>
        <v>0</v>
      </c>
      <c r="G350" s="63">
        <f>IF(Table312[[#This Row],[Facility]]="Buin",1.5%,0.25%)</f>
        <v>2.5000000000000001E-3</v>
      </c>
      <c r="H350" s="38"/>
      <c r="I350" s="38">
        <v>75</v>
      </c>
      <c r="J350" s="27">
        <f t="shared" si="30"/>
        <v>100</v>
      </c>
      <c r="K350" s="28">
        <f t="shared" si="31"/>
        <v>9</v>
      </c>
      <c r="L350" s="27">
        <f>IF(K350=0,0,IF(E350&gt;1,E350-1,VLOOKUP(K350,Months_Weeks!$A$1:$B$13,2,0)))</f>
        <v>2</v>
      </c>
      <c r="M350" s="29"/>
      <c r="N350" s="39"/>
      <c r="O350" s="39"/>
      <c r="P350" s="50">
        <f t="shared" si="32"/>
        <v>0</v>
      </c>
      <c r="Q350" s="28">
        <f t="shared" si="33"/>
        <v>9</v>
      </c>
      <c r="R350" s="28">
        <f>IF(Q350=0,0,IF(E350&gt;1,E350-1,VLOOKUP(Q350,Months_Weeks!$A$1:$B$13,2,0)))</f>
        <v>2</v>
      </c>
      <c r="S350" s="30"/>
      <c r="T350" s="39"/>
      <c r="U350" s="39"/>
      <c r="V350" s="50">
        <f t="shared" si="34"/>
        <v>0</v>
      </c>
      <c r="W350" s="28">
        <f t="shared" si="35"/>
        <v>9</v>
      </c>
      <c r="X350" s="28">
        <f>IF(W350=0,0,IF(E350&gt;1,E350-1,VLOOKUP(W350,Months_Weeks!$A$1:$B$13,2,0)))</f>
        <v>2</v>
      </c>
      <c r="Y350" s="30"/>
      <c r="Z350" s="39"/>
      <c r="AA350" s="31"/>
      <c r="AB350" s="39"/>
      <c r="AC350" s="31"/>
      <c r="AD350" s="40"/>
      <c r="AE350" s="31"/>
      <c r="AF350" s="40"/>
      <c r="AG350" s="31"/>
      <c r="AH350" s="40"/>
      <c r="AI350" s="31"/>
      <c r="AJ350" s="40"/>
    </row>
    <row r="351" spans="1:36" x14ac:dyDescent="0.25">
      <c r="A351" s="37" t="s">
        <v>32</v>
      </c>
      <c r="B351" s="37">
        <v>4</v>
      </c>
      <c r="C351" s="26" t="str">
        <f>IFERROR(INDEX(Clients[Client_Name],MATCH(Table312[[#This Row],[Client_Code]],Clients[Client_Code],0)),"")</f>
        <v>AGROSUPER COMERCIAL</v>
      </c>
      <c r="D351" s="25">
        <v>9</v>
      </c>
      <c r="E351" s="25">
        <v>4</v>
      </c>
      <c r="F351" s="25" t="b">
        <f>IF(E351&gt;(VLOOKUP(D351,Months_Weeks!$A$2:$B$13,2,TRUE)),FALSE)</f>
        <v>0</v>
      </c>
      <c r="G351" s="63">
        <f>IF(Table312[[#This Row],[Facility]]="Buin",1.5%,0.25%)</f>
        <v>2.5000000000000001E-3</v>
      </c>
      <c r="H351" s="38"/>
      <c r="I351" s="38"/>
      <c r="J351" s="27">
        <f t="shared" si="30"/>
        <v>100</v>
      </c>
      <c r="K351" s="28">
        <f t="shared" si="31"/>
        <v>9</v>
      </c>
      <c r="L351" s="27">
        <f>IF(K351=0,0,IF(E351&gt;1,E351-1,VLOOKUP(K351,Months_Weeks!$A$1:$B$13,2,0)))</f>
        <v>3</v>
      </c>
      <c r="M351" s="29"/>
      <c r="N351" s="39"/>
      <c r="O351" s="39"/>
      <c r="P351" s="50">
        <f t="shared" si="32"/>
        <v>0</v>
      </c>
      <c r="Q351" s="28">
        <f t="shared" si="33"/>
        <v>9</v>
      </c>
      <c r="R351" s="28">
        <f>IF(Q351=0,0,IF(E351&gt;1,E351-1,VLOOKUP(Q351,Months_Weeks!$A$1:$B$13,2,0)))</f>
        <v>3</v>
      </c>
      <c r="S351" s="30"/>
      <c r="T351" s="39"/>
      <c r="U351" s="39"/>
      <c r="V351" s="50">
        <f t="shared" si="34"/>
        <v>0</v>
      </c>
      <c r="W351" s="28">
        <f t="shared" si="35"/>
        <v>9</v>
      </c>
      <c r="X351" s="28">
        <f>IF(W351=0,0,IF(E351&gt;1,E351-1,VLOOKUP(W351,Months_Weeks!$A$1:$B$13,2,0)))</f>
        <v>3</v>
      </c>
      <c r="Y351" s="30"/>
      <c r="Z351" s="39"/>
      <c r="AA351" s="31"/>
      <c r="AB351" s="39"/>
      <c r="AC351" s="31"/>
      <c r="AD351" s="40"/>
      <c r="AE351" s="31"/>
      <c r="AF351" s="40"/>
      <c r="AG351" s="31"/>
      <c r="AH351" s="40"/>
      <c r="AI351" s="31"/>
      <c r="AJ351" s="40"/>
    </row>
    <row r="352" spans="1:36" x14ac:dyDescent="0.25">
      <c r="A352" s="37" t="s">
        <v>32</v>
      </c>
      <c r="B352" s="37">
        <v>4</v>
      </c>
      <c r="C352" s="26" t="str">
        <f>IFERROR(INDEX(Clients[Client_Name],MATCH(Table312[[#This Row],[Client_Code]],Clients[Client_Code],0)),"")</f>
        <v>AGROSUPER COMERCIAL</v>
      </c>
      <c r="D352" s="25">
        <v>9</v>
      </c>
      <c r="E352" s="25">
        <v>5</v>
      </c>
      <c r="F352" s="25" t="b">
        <f>IF(E352&gt;(VLOOKUP(D352,Months_Weeks!$A$2:$B$13,2,TRUE)),FALSE)</f>
        <v>0</v>
      </c>
      <c r="G352" s="63">
        <f>IF(Table312[[#This Row],[Facility]]="Buin",1.5%,0.25%)</f>
        <v>2.5000000000000001E-3</v>
      </c>
      <c r="H352" s="38"/>
      <c r="I352" s="38"/>
      <c r="J352" s="27">
        <f t="shared" si="30"/>
        <v>100</v>
      </c>
      <c r="K352" s="28">
        <f t="shared" si="31"/>
        <v>9</v>
      </c>
      <c r="L352" s="27">
        <f>IF(K352=0,0,IF(E352&gt;1,E352-1,VLOOKUP(K352,Months_Weeks!$A$1:$B$13,2,0)))</f>
        <v>4</v>
      </c>
      <c r="M352" s="29"/>
      <c r="N352" s="39"/>
      <c r="O352" s="39"/>
      <c r="P352" s="50">
        <f t="shared" si="32"/>
        <v>0</v>
      </c>
      <c r="Q352" s="28">
        <f t="shared" si="33"/>
        <v>9</v>
      </c>
      <c r="R352" s="28">
        <f>IF(Q352=0,0,IF(E352&gt;1,E352-1,VLOOKUP(Q352,Months_Weeks!$A$1:$B$13,2,0)))</f>
        <v>4</v>
      </c>
      <c r="S352" s="30"/>
      <c r="T352" s="39"/>
      <c r="U352" s="39"/>
      <c r="V352" s="50">
        <f t="shared" si="34"/>
        <v>0</v>
      </c>
      <c r="W352" s="28">
        <f t="shared" si="35"/>
        <v>9</v>
      </c>
      <c r="X352" s="28">
        <f>IF(W352=0,0,IF(E352&gt;1,E352-1,VLOOKUP(W352,Months_Weeks!$A$1:$B$13,2,0)))</f>
        <v>4</v>
      </c>
      <c r="Y352" s="30"/>
      <c r="Z352" s="39"/>
      <c r="AA352" s="31"/>
      <c r="AB352" s="39"/>
      <c r="AC352" s="31"/>
      <c r="AD352" s="40"/>
      <c r="AE352" s="31"/>
      <c r="AF352" s="40"/>
      <c r="AG352" s="31"/>
      <c r="AH352" s="40"/>
      <c r="AI352" s="31"/>
      <c r="AJ352" s="40"/>
    </row>
    <row r="353" spans="1:36" x14ac:dyDescent="0.25">
      <c r="A353" s="37" t="s">
        <v>32</v>
      </c>
      <c r="B353" s="37">
        <v>4</v>
      </c>
      <c r="C353" s="26" t="str">
        <f>IFERROR(INDEX(Clients[Client_Name],MATCH(Table312[[#This Row],[Client_Code]],Clients[Client_Code],0)),"")</f>
        <v>AGROSUPER COMERCIAL</v>
      </c>
      <c r="D353" s="25">
        <v>10</v>
      </c>
      <c r="E353" s="25">
        <v>1</v>
      </c>
      <c r="F353" s="25" t="b">
        <f>IF(E353&gt;(VLOOKUP(D353,Months_Weeks!$A$2:$B$13,2,TRUE)),FALSE)</f>
        <v>0</v>
      </c>
      <c r="G353" s="63">
        <f>IF(Table312[[#This Row],[Facility]]="Buin",1.5%,0.25%)</f>
        <v>2.5000000000000001E-3</v>
      </c>
      <c r="H353" s="38"/>
      <c r="I353" s="38"/>
      <c r="J353" s="27">
        <f t="shared" si="30"/>
        <v>100</v>
      </c>
      <c r="K353" s="28">
        <f t="shared" si="31"/>
        <v>9</v>
      </c>
      <c r="L353" s="27">
        <f>IF(K353=0,0,IF(E353&gt;1,E353-1,VLOOKUP(K353,Months_Weeks!$A$1:$B$13,2,0)))</f>
        <v>5</v>
      </c>
      <c r="M353" s="29"/>
      <c r="N353" s="39"/>
      <c r="O353" s="39"/>
      <c r="P353" s="50">
        <f t="shared" si="32"/>
        <v>0</v>
      </c>
      <c r="Q353" s="28">
        <f t="shared" si="33"/>
        <v>9</v>
      </c>
      <c r="R353" s="28">
        <f>IF(Q353=0,0,IF(E353&gt;1,E353-1,VLOOKUP(Q353,Months_Weeks!$A$1:$B$13,2,0)))</f>
        <v>5</v>
      </c>
      <c r="S353" s="30"/>
      <c r="T353" s="39"/>
      <c r="U353" s="39"/>
      <c r="V353" s="50">
        <f t="shared" si="34"/>
        <v>0</v>
      </c>
      <c r="W353" s="28">
        <f t="shared" si="35"/>
        <v>9</v>
      </c>
      <c r="X353" s="28">
        <f>IF(W353=0,0,IF(E353&gt;1,E353-1,VLOOKUP(W353,Months_Weeks!$A$1:$B$13,2,0)))</f>
        <v>5</v>
      </c>
      <c r="Y353" s="30"/>
      <c r="Z353" s="39"/>
      <c r="AA353" s="31"/>
      <c r="AB353" s="39"/>
      <c r="AC353" s="31"/>
      <c r="AD353" s="40"/>
      <c r="AE353" s="31"/>
      <c r="AF353" s="40"/>
      <c r="AG353" s="31"/>
      <c r="AH353" s="40"/>
      <c r="AI353" s="31"/>
      <c r="AJ353" s="40"/>
    </row>
    <row r="354" spans="1:36" x14ac:dyDescent="0.25">
      <c r="A354" s="37" t="s">
        <v>32</v>
      </c>
      <c r="B354" s="37">
        <v>4</v>
      </c>
      <c r="C354" s="26" t="str">
        <f>IFERROR(INDEX(Clients[Client_Name],MATCH(Table312[[#This Row],[Client_Code]],Clients[Client_Code],0)),"")</f>
        <v>AGROSUPER COMERCIAL</v>
      </c>
      <c r="D354" s="25">
        <v>10</v>
      </c>
      <c r="E354" s="25">
        <v>2</v>
      </c>
      <c r="F354" s="25" t="b">
        <f>IF(E354&gt;(VLOOKUP(D354,Months_Weeks!$A$2:$B$13,2,TRUE)),FALSE)</f>
        <v>0</v>
      </c>
      <c r="G354" s="63">
        <f>IF(Table312[[#This Row],[Facility]]="Buin",1.5%,0.25%)</f>
        <v>2.5000000000000001E-3</v>
      </c>
      <c r="H354" s="38"/>
      <c r="I354" s="38"/>
      <c r="J354" s="27">
        <f t="shared" si="30"/>
        <v>100</v>
      </c>
      <c r="K354" s="28">
        <f t="shared" si="31"/>
        <v>10</v>
      </c>
      <c r="L354" s="27">
        <f>IF(K354=0,0,IF(E354&gt;1,E354-1,VLOOKUP(K354,Months_Weeks!$A$1:$B$13,2,0)))</f>
        <v>1</v>
      </c>
      <c r="M354" s="29"/>
      <c r="N354" s="39"/>
      <c r="O354" s="39"/>
      <c r="P354" s="50">
        <f t="shared" si="32"/>
        <v>0</v>
      </c>
      <c r="Q354" s="28">
        <f t="shared" si="33"/>
        <v>10</v>
      </c>
      <c r="R354" s="28">
        <f>IF(Q354=0,0,IF(E354&gt;1,E354-1,VLOOKUP(Q354,Months_Weeks!$A$1:$B$13,2,0)))</f>
        <v>1</v>
      </c>
      <c r="S354" s="30"/>
      <c r="T354" s="39"/>
      <c r="U354" s="39"/>
      <c r="V354" s="50">
        <f t="shared" si="34"/>
        <v>0</v>
      </c>
      <c r="W354" s="28">
        <f t="shared" si="35"/>
        <v>10</v>
      </c>
      <c r="X354" s="28">
        <f>IF(W354=0,0,IF(E354&gt;1,E354-1,VLOOKUP(W354,Months_Weeks!$A$1:$B$13,2,0)))</f>
        <v>1</v>
      </c>
      <c r="Y354" s="30"/>
      <c r="Z354" s="39"/>
      <c r="AA354" s="31"/>
      <c r="AB354" s="39"/>
      <c r="AC354" s="31"/>
      <c r="AD354" s="40"/>
      <c r="AE354" s="31"/>
      <c r="AF354" s="40"/>
      <c r="AG354" s="31"/>
      <c r="AH354" s="40"/>
      <c r="AI354" s="31"/>
      <c r="AJ354" s="40"/>
    </row>
    <row r="355" spans="1:36" x14ac:dyDescent="0.25">
      <c r="A355" s="37" t="s">
        <v>32</v>
      </c>
      <c r="B355" s="37">
        <v>4</v>
      </c>
      <c r="C355" s="26" t="str">
        <f>IFERROR(INDEX(Clients[Client_Name],MATCH(Table312[[#This Row],[Client_Code]],Clients[Client_Code],0)),"")</f>
        <v>AGROSUPER COMERCIAL</v>
      </c>
      <c r="D355" s="25">
        <v>10</v>
      </c>
      <c r="E355" s="25">
        <v>3</v>
      </c>
      <c r="F355" s="25" t="b">
        <f>IF(E355&gt;(VLOOKUP(D355,Months_Weeks!$A$2:$B$13,2,TRUE)),FALSE)</f>
        <v>0</v>
      </c>
      <c r="G355" s="63">
        <f>IF(Table312[[#This Row],[Facility]]="Buin",1.5%,0.25%)</f>
        <v>2.5000000000000001E-3</v>
      </c>
      <c r="H355" s="38"/>
      <c r="I355" s="38"/>
      <c r="J355" s="27">
        <f t="shared" si="30"/>
        <v>100</v>
      </c>
      <c r="K355" s="28">
        <f t="shared" si="31"/>
        <v>10</v>
      </c>
      <c r="L355" s="27">
        <f>IF(K355=0,0,IF(E355&gt;1,E355-1,VLOOKUP(K355,Months_Weeks!$A$1:$B$13,2,0)))</f>
        <v>2</v>
      </c>
      <c r="M355" s="29"/>
      <c r="N355" s="39"/>
      <c r="O355" s="39"/>
      <c r="P355" s="50">
        <f t="shared" si="32"/>
        <v>0</v>
      </c>
      <c r="Q355" s="28">
        <f t="shared" si="33"/>
        <v>10</v>
      </c>
      <c r="R355" s="28">
        <f>IF(Q355=0,0,IF(E355&gt;1,E355-1,VLOOKUP(Q355,Months_Weeks!$A$1:$B$13,2,0)))</f>
        <v>2</v>
      </c>
      <c r="S355" s="30"/>
      <c r="T355" s="39"/>
      <c r="U355" s="39"/>
      <c r="V355" s="50">
        <f t="shared" si="34"/>
        <v>0</v>
      </c>
      <c r="W355" s="28">
        <f t="shared" si="35"/>
        <v>10</v>
      </c>
      <c r="X355" s="28">
        <f>IF(W355=0,0,IF(E355&gt;1,E355-1,VLOOKUP(W355,Months_Weeks!$A$1:$B$13,2,0)))</f>
        <v>2</v>
      </c>
      <c r="Y355" s="30"/>
      <c r="Z355" s="39"/>
      <c r="AA355" s="31"/>
      <c r="AB355" s="39"/>
      <c r="AC355" s="31"/>
      <c r="AD355" s="40"/>
      <c r="AE355" s="31"/>
      <c r="AF355" s="40"/>
      <c r="AG355" s="31"/>
      <c r="AH355" s="40"/>
      <c r="AI355" s="31"/>
      <c r="AJ355" s="40"/>
    </row>
    <row r="356" spans="1:36" x14ac:dyDescent="0.25">
      <c r="A356" s="37" t="s">
        <v>32</v>
      </c>
      <c r="B356" s="37">
        <v>4</v>
      </c>
      <c r="C356" s="26" t="str">
        <f>IFERROR(INDEX(Clients[Client_Name],MATCH(Table312[[#This Row],[Client_Code]],Clients[Client_Code],0)),"")</f>
        <v>AGROSUPER COMERCIAL</v>
      </c>
      <c r="D356" s="25">
        <v>10</v>
      </c>
      <c r="E356" s="25">
        <v>4</v>
      </c>
      <c r="F356" s="25" t="b">
        <f>IF(E356&gt;(VLOOKUP(D356,Months_Weeks!$A$2:$B$13,2,TRUE)),FALSE)</f>
        <v>0</v>
      </c>
      <c r="G356" s="63">
        <f>IF(Table312[[#This Row],[Facility]]="Buin",1.5%,0.25%)</f>
        <v>2.5000000000000001E-3</v>
      </c>
      <c r="H356" s="38"/>
      <c r="I356" s="38"/>
      <c r="J356" s="27">
        <f t="shared" si="30"/>
        <v>100</v>
      </c>
      <c r="K356" s="28">
        <f t="shared" si="31"/>
        <v>10</v>
      </c>
      <c r="L356" s="27">
        <f>IF(K356=0,0,IF(E356&gt;1,E356-1,VLOOKUP(K356,Months_Weeks!$A$1:$B$13,2,0)))</f>
        <v>3</v>
      </c>
      <c r="M356" s="29"/>
      <c r="N356" s="39"/>
      <c r="O356" s="39"/>
      <c r="P356" s="50">
        <f t="shared" si="32"/>
        <v>0</v>
      </c>
      <c r="Q356" s="28">
        <f t="shared" si="33"/>
        <v>10</v>
      </c>
      <c r="R356" s="28">
        <f>IF(Q356=0,0,IF(E356&gt;1,E356-1,VLOOKUP(Q356,Months_Weeks!$A$1:$B$13,2,0)))</f>
        <v>3</v>
      </c>
      <c r="S356" s="30"/>
      <c r="T356" s="39"/>
      <c r="U356" s="39"/>
      <c r="V356" s="50">
        <f t="shared" si="34"/>
        <v>0</v>
      </c>
      <c r="W356" s="28">
        <f t="shared" si="35"/>
        <v>10</v>
      </c>
      <c r="X356" s="28">
        <f>IF(W356=0,0,IF(E356&gt;1,E356-1,VLOOKUP(W356,Months_Weeks!$A$1:$B$13,2,0)))</f>
        <v>3</v>
      </c>
      <c r="Y356" s="30"/>
      <c r="Z356" s="39"/>
      <c r="AA356" s="31"/>
      <c r="AB356" s="39"/>
      <c r="AC356" s="31"/>
      <c r="AD356" s="40"/>
      <c r="AE356" s="31"/>
      <c r="AF356" s="40"/>
      <c r="AG356" s="31"/>
      <c r="AH356" s="40"/>
      <c r="AI356" s="31"/>
      <c r="AJ356" s="40"/>
    </row>
    <row r="357" spans="1:36" x14ac:dyDescent="0.25">
      <c r="A357" s="37" t="s">
        <v>32</v>
      </c>
      <c r="B357" s="37">
        <v>4</v>
      </c>
      <c r="C357" s="26" t="str">
        <f>IFERROR(INDEX(Clients[Client_Name],MATCH(Table312[[#This Row],[Client_Code]],Clients[Client_Code],0)),"")</f>
        <v>AGROSUPER COMERCIAL</v>
      </c>
      <c r="D357" s="25">
        <v>11</v>
      </c>
      <c r="E357" s="25">
        <v>1</v>
      </c>
      <c r="F357" s="25" t="b">
        <f>IF(E357&gt;(VLOOKUP(D357,Months_Weeks!$A$2:$B$13,2,TRUE)),FALSE)</f>
        <v>0</v>
      </c>
      <c r="G357" s="63">
        <f>IF(Table312[[#This Row],[Facility]]="Buin",1.5%,0.25%)</f>
        <v>2.5000000000000001E-3</v>
      </c>
      <c r="H357" s="38"/>
      <c r="I357" s="38"/>
      <c r="J357" s="27">
        <f t="shared" si="30"/>
        <v>100</v>
      </c>
      <c r="K357" s="28">
        <f t="shared" si="31"/>
        <v>10</v>
      </c>
      <c r="L357" s="27">
        <f>IF(K357=0,0,IF(E357&gt;1,E357-1,VLOOKUP(K357,Months_Weeks!$A$1:$B$13,2,0)))</f>
        <v>4</v>
      </c>
      <c r="M357" s="29"/>
      <c r="N357" s="39"/>
      <c r="O357" s="39"/>
      <c r="P357" s="50">
        <f t="shared" si="32"/>
        <v>0</v>
      </c>
      <c r="Q357" s="28">
        <f t="shared" si="33"/>
        <v>10</v>
      </c>
      <c r="R357" s="28">
        <f>IF(Q357=0,0,IF(E357&gt;1,E357-1,VLOOKUP(Q357,Months_Weeks!$A$1:$B$13,2,0)))</f>
        <v>4</v>
      </c>
      <c r="S357" s="30"/>
      <c r="T357" s="39"/>
      <c r="U357" s="39"/>
      <c r="V357" s="50">
        <f t="shared" si="34"/>
        <v>0</v>
      </c>
      <c r="W357" s="28">
        <f t="shared" si="35"/>
        <v>10</v>
      </c>
      <c r="X357" s="28">
        <f>IF(W357=0,0,IF(E357&gt;1,E357-1,VLOOKUP(W357,Months_Weeks!$A$1:$B$13,2,0)))</f>
        <v>4</v>
      </c>
      <c r="Y357" s="30"/>
      <c r="Z357" s="39"/>
      <c r="AA357" s="31"/>
      <c r="AB357" s="39"/>
      <c r="AC357" s="31"/>
      <c r="AD357" s="40"/>
      <c r="AE357" s="31"/>
      <c r="AF357" s="40"/>
      <c r="AG357" s="31"/>
      <c r="AH357" s="40"/>
      <c r="AI357" s="31"/>
      <c r="AJ357" s="40"/>
    </row>
    <row r="358" spans="1:36" x14ac:dyDescent="0.25">
      <c r="A358" s="37" t="s">
        <v>32</v>
      </c>
      <c r="B358" s="37">
        <v>4</v>
      </c>
      <c r="C358" s="26" t="str">
        <f>IFERROR(INDEX(Clients[Client_Name],MATCH(Table312[[#This Row],[Client_Code]],Clients[Client_Code],0)),"")</f>
        <v>AGROSUPER COMERCIAL</v>
      </c>
      <c r="D358" s="25">
        <v>11</v>
      </c>
      <c r="E358" s="25">
        <v>2</v>
      </c>
      <c r="F358" s="25" t="b">
        <f>IF(E358&gt;(VLOOKUP(D358,Months_Weeks!$A$2:$B$13,2,TRUE)),FALSE)</f>
        <v>0</v>
      </c>
      <c r="G358" s="63">
        <f>IF(Table312[[#This Row],[Facility]]="Buin",1.5%,0.25%)</f>
        <v>2.5000000000000001E-3</v>
      </c>
      <c r="H358" s="38"/>
      <c r="I358" s="38"/>
      <c r="J358" s="27">
        <f t="shared" si="30"/>
        <v>100</v>
      </c>
      <c r="K358" s="28">
        <f t="shared" si="31"/>
        <v>11</v>
      </c>
      <c r="L358" s="27">
        <f>IF(K358=0,0,IF(E358&gt;1,E358-1,VLOOKUP(K358,Months_Weeks!$A$1:$B$13,2,0)))</f>
        <v>1</v>
      </c>
      <c r="M358" s="29"/>
      <c r="N358" s="39"/>
      <c r="O358" s="39"/>
      <c r="P358" s="50">
        <f t="shared" si="32"/>
        <v>0</v>
      </c>
      <c r="Q358" s="28">
        <f t="shared" si="33"/>
        <v>11</v>
      </c>
      <c r="R358" s="28">
        <f>IF(Q358=0,0,IF(E358&gt;1,E358-1,VLOOKUP(Q358,Months_Weeks!$A$1:$B$13,2,0)))</f>
        <v>1</v>
      </c>
      <c r="S358" s="30"/>
      <c r="T358" s="39"/>
      <c r="U358" s="39"/>
      <c r="V358" s="50">
        <f t="shared" si="34"/>
        <v>0</v>
      </c>
      <c r="W358" s="28">
        <f t="shared" si="35"/>
        <v>11</v>
      </c>
      <c r="X358" s="28">
        <f>IF(W358=0,0,IF(E358&gt;1,E358-1,VLOOKUP(W358,Months_Weeks!$A$1:$B$13,2,0)))</f>
        <v>1</v>
      </c>
      <c r="Y358" s="30"/>
      <c r="Z358" s="39"/>
      <c r="AA358" s="31"/>
      <c r="AB358" s="39"/>
      <c r="AC358" s="31"/>
      <c r="AD358" s="40"/>
      <c r="AE358" s="31"/>
      <c r="AF358" s="40"/>
      <c r="AG358" s="31"/>
      <c r="AH358" s="40"/>
      <c r="AI358" s="31"/>
      <c r="AJ358" s="40"/>
    </row>
    <row r="359" spans="1:36" x14ac:dyDescent="0.25">
      <c r="A359" s="37" t="s">
        <v>32</v>
      </c>
      <c r="B359" s="37">
        <v>4</v>
      </c>
      <c r="C359" s="26" t="str">
        <f>IFERROR(INDEX(Clients[Client_Name],MATCH(Table312[[#This Row],[Client_Code]],Clients[Client_Code],0)),"")</f>
        <v>AGROSUPER COMERCIAL</v>
      </c>
      <c r="D359" s="25">
        <v>11</v>
      </c>
      <c r="E359" s="25">
        <v>3</v>
      </c>
      <c r="F359" s="25" t="b">
        <f>IF(E359&gt;(VLOOKUP(D359,Months_Weeks!$A$2:$B$13,2,TRUE)),FALSE)</f>
        <v>0</v>
      </c>
      <c r="G359" s="63">
        <f>IF(Table312[[#This Row],[Facility]]="Buin",1.5%,0.25%)</f>
        <v>2.5000000000000001E-3</v>
      </c>
      <c r="H359" s="38"/>
      <c r="I359" s="38"/>
      <c r="J359" s="27">
        <f t="shared" si="30"/>
        <v>100</v>
      </c>
      <c r="K359" s="28">
        <f t="shared" si="31"/>
        <v>11</v>
      </c>
      <c r="L359" s="27">
        <f>IF(K359=0,0,IF(E359&gt;1,E359-1,VLOOKUP(K359,Months_Weeks!$A$1:$B$13,2,0)))</f>
        <v>2</v>
      </c>
      <c r="M359" s="29"/>
      <c r="N359" s="39"/>
      <c r="O359" s="39"/>
      <c r="P359" s="50">
        <f t="shared" si="32"/>
        <v>0</v>
      </c>
      <c r="Q359" s="28">
        <f t="shared" si="33"/>
        <v>11</v>
      </c>
      <c r="R359" s="28">
        <f>IF(Q359=0,0,IF(E359&gt;1,E359-1,VLOOKUP(Q359,Months_Weeks!$A$1:$B$13,2,0)))</f>
        <v>2</v>
      </c>
      <c r="S359" s="30"/>
      <c r="T359" s="39"/>
      <c r="U359" s="39"/>
      <c r="V359" s="50">
        <f t="shared" si="34"/>
        <v>0</v>
      </c>
      <c r="W359" s="28">
        <f t="shared" si="35"/>
        <v>11</v>
      </c>
      <c r="X359" s="28">
        <f>IF(W359=0,0,IF(E359&gt;1,E359-1,VLOOKUP(W359,Months_Weeks!$A$1:$B$13,2,0)))</f>
        <v>2</v>
      </c>
      <c r="Y359" s="30"/>
      <c r="Z359" s="39"/>
      <c r="AA359" s="31"/>
      <c r="AB359" s="39"/>
      <c r="AC359" s="31"/>
      <c r="AD359" s="40"/>
      <c r="AE359" s="31"/>
      <c r="AF359" s="40"/>
      <c r="AG359" s="31"/>
      <c r="AH359" s="40"/>
      <c r="AI359" s="31"/>
      <c r="AJ359" s="40"/>
    </row>
    <row r="360" spans="1:36" x14ac:dyDescent="0.25">
      <c r="A360" s="37" t="s">
        <v>32</v>
      </c>
      <c r="B360" s="37">
        <v>4</v>
      </c>
      <c r="C360" s="26" t="str">
        <f>IFERROR(INDEX(Clients[Client_Name],MATCH(Table312[[#This Row],[Client_Code]],Clients[Client_Code],0)),"")</f>
        <v>AGROSUPER COMERCIAL</v>
      </c>
      <c r="D360" s="25">
        <v>11</v>
      </c>
      <c r="E360" s="25">
        <v>4</v>
      </c>
      <c r="F360" s="25" t="b">
        <f>IF(E360&gt;(VLOOKUP(D360,Months_Weeks!$A$2:$B$13,2,TRUE)),FALSE)</f>
        <v>0</v>
      </c>
      <c r="G360" s="63">
        <f>IF(Table312[[#This Row],[Facility]]="Buin",1.5%,0.25%)</f>
        <v>2.5000000000000001E-3</v>
      </c>
      <c r="H360" s="38"/>
      <c r="I360" s="38"/>
      <c r="J360" s="27">
        <f t="shared" si="30"/>
        <v>100</v>
      </c>
      <c r="K360" s="28">
        <f t="shared" si="31"/>
        <v>11</v>
      </c>
      <c r="L360" s="27">
        <f>IF(K360=0,0,IF(E360&gt;1,E360-1,VLOOKUP(K360,Months_Weeks!$A$1:$B$13,2,0)))</f>
        <v>3</v>
      </c>
      <c r="M360" s="29"/>
      <c r="N360" s="39"/>
      <c r="O360" s="39"/>
      <c r="P360" s="50">
        <f t="shared" si="32"/>
        <v>0</v>
      </c>
      <c r="Q360" s="28">
        <f t="shared" si="33"/>
        <v>11</v>
      </c>
      <c r="R360" s="28">
        <f>IF(Q360=0,0,IF(E360&gt;1,E360-1,VLOOKUP(Q360,Months_Weeks!$A$1:$B$13,2,0)))</f>
        <v>3</v>
      </c>
      <c r="S360" s="30"/>
      <c r="T360" s="39"/>
      <c r="U360" s="39"/>
      <c r="V360" s="50">
        <f t="shared" si="34"/>
        <v>0</v>
      </c>
      <c r="W360" s="28">
        <f t="shared" si="35"/>
        <v>11</v>
      </c>
      <c r="X360" s="28">
        <f>IF(W360=0,0,IF(E360&gt;1,E360-1,VLOOKUP(W360,Months_Weeks!$A$1:$B$13,2,0)))</f>
        <v>3</v>
      </c>
      <c r="Y360" s="30"/>
      <c r="Z360" s="39"/>
      <c r="AA360" s="31"/>
      <c r="AB360" s="39"/>
      <c r="AC360" s="31"/>
      <c r="AD360" s="40"/>
      <c r="AE360" s="31"/>
      <c r="AF360" s="40"/>
      <c r="AG360" s="31"/>
      <c r="AH360" s="40"/>
      <c r="AI360" s="31"/>
      <c r="AJ360" s="40"/>
    </row>
    <row r="361" spans="1:36" x14ac:dyDescent="0.25">
      <c r="A361" s="37" t="s">
        <v>32</v>
      </c>
      <c r="B361" s="37">
        <v>4</v>
      </c>
      <c r="C361" s="26" t="str">
        <f>IFERROR(INDEX(Clients[Client_Name],MATCH(Table312[[#This Row],[Client_Code]],Clients[Client_Code],0)),"")</f>
        <v>AGROSUPER COMERCIAL</v>
      </c>
      <c r="D361" s="25">
        <v>12</v>
      </c>
      <c r="E361" s="25">
        <v>1</v>
      </c>
      <c r="F361" s="25" t="b">
        <f>IF(E361&gt;(VLOOKUP(D361,Months_Weeks!$A$2:$B$13,2,TRUE)),FALSE)</f>
        <v>0</v>
      </c>
      <c r="G361" s="63">
        <f>IF(Table312[[#This Row],[Facility]]="Buin",1.5%,0.25%)</f>
        <v>2.5000000000000001E-3</v>
      </c>
      <c r="H361" s="38"/>
      <c r="I361" s="38"/>
      <c r="J361" s="27">
        <f t="shared" si="30"/>
        <v>100</v>
      </c>
      <c r="K361" s="28">
        <f t="shared" si="31"/>
        <v>11</v>
      </c>
      <c r="L361" s="27">
        <f>IF(K361=0,0,IF(E361&gt;1,E361-1,VLOOKUP(K361,Months_Weeks!$A$1:$B$13,2,0)))</f>
        <v>4</v>
      </c>
      <c r="M361" s="29"/>
      <c r="N361" s="39"/>
      <c r="O361" s="39"/>
      <c r="P361" s="50">
        <f t="shared" si="32"/>
        <v>0</v>
      </c>
      <c r="Q361" s="28">
        <f t="shared" si="33"/>
        <v>11</v>
      </c>
      <c r="R361" s="28">
        <f>IF(Q361=0,0,IF(E361&gt;1,E361-1,VLOOKUP(Q361,Months_Weeks!$A$1:$B$13,2,0)))</f>
        <v>4</v>
      </c>
      <c r="S361" s="30"/>
      <c r="T361" s="39"/>
      <c r="U361" s="39"/>
      <c r="V361" s="50">
        <f t="shared" si="34"/>
        <v>0</v>
      </c>
      <c r="W361" s="28">
        <f t="shared" si="35"/>
        <v>11</v>
      </c>
      <c r="X361" s="28">
        <f>IF(W361=0,0,IF(E361&gt;1,E361-1,VLOOKUP(W361,Months_Weeks!$A$1:$B$13,2,0)))</f>
        <v>4</v>
      </c>
      <c r="Y361" s="30"/>
      <c r="Z361" s="39"/>
      <c r="AA361" s="31"/>
      <c r="AB361" s="39"/>
      <c r="AC361" s="31"/>
      <c r="AD361" s="40"/>
      <c r="AE361" s="31"/>
      <c r="AF361" s="40"/>
      <c r="AG361" s="31"/>
      <c r="AH361" s="40"/>
      <c r="AI361" s="31"/>
      <c r="AJ361" s="40"/>
    </row>
    <row r="362" spans="1:36" x14ac:dyDescent="0.25">
      <c r="A362" s="37" t="s">
        <v>32</v>
      </c>
      <c r="B362" s="37">
        <v>4</v>
      </c>
      <c r="C362" s="26" t="str">
        <f>IFERROR(INDEX(Clients[Client_Name],MATCH(Table312[[#This Row],[Client_Code]],Clients[Client_Code],0)),"")</f>
        <v>AGROSUPER COMERCIAL</v>
      </c>
      <c r="D362" s="25">
        <v>12</v>
      </c>
      <c r="E362" s="25">
        <v>2</v>
      </c>
      <c r="F362" s="25" t="b">
        <f>IF(E362&gt;(VLOOKUP(D362,Months_Weeks!$A$2:$B$13,2,TRUE)),FALSE)</f>
        <v>0</v>
      </c>
      <c r="G362" s="63">
        <f>IF(Table312[[#This Row],[Facility]]="Buin",1.5%,0.25%)</f>
        <v>2.5000000000000001E-3</v>
      </c>
      <c r="H362" s="38"/>
      <c r="I362" s="38"/>
      <c r="J362" s="27">
        <f t="shared" si="30"/>
        <v>100</v>
      </c>
      <c r="K362" s="28">
        <f t="shared" si="31"/>
        <v>12</v>
      </c>
      <c r="L362" s="27">
        <f>IF(K362=0,0,IF(E362&gt;1,E362-1,VLOOKUP(K362,Months_Weeks!$A$1:$B$13,2,0)))</f>
        <v>1</v>
      </c>
      <c r="M362" s="29"/>
      <c r="N362" s="39"/>
      <c r="O362" s="39"/>
      <c r="P362" s="50">
        <f t="shared" si="32"/>
        <v>0</v>
      </c>
      <c r="Q362" s="28">
        <f t="shared" si="33"/>
        <v>12</v>
      </c>
      <c r="R362" s="28">
        <f>IF(Q362=0,0,IF(E362&gt;1,E362-1,VLOOKUP(Q362,Months_Weeks!$A$1:$B$13,2,0)))</f>
        <v>1</v>
      </c>
      <c r="S362" s="30"/>
      <c r="T362" s="39"/>
      <c r="U362" s="39"/>
      <c r="V362" s="50">
        <f t="shared" si="34"/>
        <v>0</v>
      </c>
      <c r="W362" s="28">
        <f t="shared" si="35"/>
        <v>12</v>
      </c>
      <c r="X362" s="28">
        <f>IF(W362=0,0,IF(E362&gt;1,E362-1,VLOOKUP(W362,Months_Weeks!$A$1:$B$13,2,0)))</f>
        <v>1</v>
      </c>
      <c r="Y362" s="30"/>
      <c r="Z362" s="39"/>
      <c r="AA362" s="31"/>
      <c r="AB362" s="39"/>
      <c r="AC362" s="31"/>
      <c r="AD362" s="40"/>
      <c r="AE362" s="31"/>
      <c r="AF362" s="40"/>
      <c r="AG362" s="31"/>
      <c r="AH362" s="40"/>
      <c r="AI362" s="31"/>
      <c r="AJ362" s="40"/>
    </row>
    <row r="363" spans="1:36" x14ac:dyDescent="0.25">
      <c r="A363" s="37" t="s">
        <v>32</v>
      </c>
      <c r="B363" s="37">
        <v>4</v>
      </c>
      <c r="C363" s="26" t="str">
        <f>IFERROR(INDEX(Clients[Client_Name],MATCH(Table312[[#This Row],[Client_Code]],Clients[Client_Code],0)),"")</f>
        <v>AGROSUPER COMERCIAL</v>
      </c>
      <c r="D363" s="25">
        <v>12</v>
      </c>
      <c r="E363" s="25">
        <v>3</v>
      </c>
      <c r="F363" s="25" t="b">
        <f>IF(E363&gt;(VLOOKUP(D363,Months_Weeks!$A$2:$B$13,2,TRUE)),FALSE)</f>
        <v>0</v>
      </c>
      <c r="G363" s="63">
        <f>IF(Table312[[#This Row],[Facility]]="Buin",1.5%,0.25%)</f>
        <v>2.5000000000000001E-3</v>
      </c>
      <c r="H363" s="38"/>
      <c r="I363" s="38"/>
      <c r="J363" s="27">
        <f t="shared" si="30"/>
        <v>100</v>
      </c>
      <c r="K363" s="28">
        <f t="shared" si="31"/>
        <v>12</v>
      </c>
      <c r="L363" s="27">
        <f>IF(K363=0,0,IF(E363&gt;1,E363-1,VLOOKUP(K363,Months_Weeks!$A$1:$B$13,2,0)))</f>
        <v>2</v>
      </c>
      <c r="M363" s="29"/>
      <c r="N363" s="39"/>
      <c r="O363" s="39"/>
      <c r="P363" s="50">
        <f t="shared" si="32"/>
        <v>0</v>
      </c>
      <c r="Q363" s="28">
        <f t="shared" si="33"/>
        <v>12</v>
      </c>
      <c r="R363" s="28">
        <f>IF(Q363=0,0,IF(E363&gt;1,E363-1,VLOOKUP(Q363,Months_Weeks!$A$1:$B$13,2,0)))</f>
        <v>2</v>
      </c>
      <c r="S363" s="30"/>
      <c r="T363" s="39"/>
      <c r="U363" s="39"/>
      <c r="V363" s="50">
        <f t="shared" si="34"/>
        <v>0</v>
      </c>
      <c r="W363" s="28">
        <f t="shared" si="35"/>
        <v>12</v>
      </c>
      <c r="X363" s="28">
        <f>IF(W363=0,0,IF(E363&gt;1,E363-1,VLOOKUP(W363,Months_Weeks!$A$1:$B$13,2,0)))</f>
        <v>2</v>
      </c>
      <c r="Y363" s="30"/>
      <c r="Z363" s="39"/>
      <c r="AA363" s="31"/>
      <c r="AB363" s="39"/>
      <c r="AC363" s="31"/>
      <c r="AD363" s="40"/>
      <c r="AE363" s="31"/>
      <c r="AF363" s="40"/>
      <c r="AG363" s="31"/>
      <c r="AH363" s="40"/>
      <c r="AI363" s="31"/>
      <c r="AJ363" s="40"/>
    </row>
    <row r="364" spans="1:36" x14ac:dyDescent="0.25">
      <c r="A364" s="37" t="s">
        <v>32</v>
      </c>
      <c r="B364" s="37">
        <v>4</v>
      </c>
      <c r="C364" s="26" t="str">
        <f>IFERROR(INDEX(Clients[Client_Name],MATCH(Table312[[#This Row],[Client_Code]],Clients[Client_Code],0)),"")</f>
        <v>AGROSUPER COMERCIAL</v>
      </c>
      <c r="D364" s="25">
        <v>12</v>
      </c>
      <c r="E364" s="25">
        <v>4</v>
      </c>
      <c r="F364" s="25" t="b">
        <f>IF(E364&gt;(VLOOKUP(D364,Months_Weeks!$A$2:$B$13,2,TRUE)),FALSE)</f>
        <v>0</v>
      </c>
      <c r="G364" s="63">
        <f>IF(Table312[[#This Row],[Facility]]="Buin",1.5%,0.25%)</f>
        <v>2.5000000000000001E-3</v>
      </c>
      <c r="H364" s="38"/>
      <c r="I364" s="38"/>
      <c r="J364" s="27">
        <f t="shared" si="30"/>
        <v>100</v>
      </c>
      <c r="K364" s="28">
        <f t="shared" si="31"/>
        <v>12</v>
      </c>
      <c r="L364" s="27">
        <f>IF(K364=0,0,IF(E364&gt;1,E364-1,VLOOKUP(K364,Months_Weeks!$A$1:$B$13,2,0)))</f>
        <v>3</v>
      </c>
      <c r="M364" s="29"/>
      <c r="N364" s="39"/>
      <c r="O364" s="39"/>
      <c r="P364" s="50">
        <f t="shared" si="32"/>
        <v>0</v>
      </c>
      <c r="Q364" s="28">
        <f t="shared" si="33"/>
        <v>12</v>
      </c>
      <c r="R364" s="28">
        <f>IF(Q364=0,0,IF(E364&gt;1,E364-1,VLOOKUP(Q364,Months_Weeks!$A$1:$B$13,2,0)))</f>
        <v>3</v>
      </c>
      <c r="S364" s="30"/>
      <c r="T364" s="39"/>
      <c r="U364" s="39"/>
      <c r="V364" s="50">
        <f t="shared" si="34"/>
        <v>0</v>
      </c>
      <c r="W364" s="28">
        <f t="shared" si="35"/>
        <v>12</v>
      </c>
      <c r="X364" s="28">
        <f>IF(W364=0,0,IF(E364&gt;1,E364-1,VLOOKUP(W364,Months_Weeks!$A$1:$B$13,2,0)))</f>
        <v>3</v>
      </c>
      <c r="Y364" s="30"/>
      <c r="Z364" s="39"/>
      <c r="AA364" s="31"/>
      <c r="AB364" s="39"/>
      <c r="AC364" s="31"/>
      <c r="AD364" s="40"/>
      <c r="AE364" s="31"/>
      <c r="AF364" s="40"/>
      <c r="AG364" s="31"/>
      <c r="AH364" s="40"/>
      <c r="AI364" s="31"/>
      <c r="AJ364" s="40"/>
    </row>
    <row r="365" spans="1:36" x14ac:dyDescent="0.25">
      <c r="A365" s="37" t="s">
        <v>32</v>
      </c>
      <c r="B365" s="37">
        <v>4</v>
      </c>
      <c r="C365" s="26" t="str">
        <f>IFERROR(INDEX(Clients[Client_Name],MATCH(Table312[[#This Row],[Client_Code]],Clients[Client_Code],0)),"")</f>
        <v>AGROSUPER COMERCIAL</v>
      </c>
      <c r="D365" s="25">
        <v>12</v>
      </c>
      <c r="E365" s="25">
        <v>5</v>
      </c>
      <c r="F365" s="25" t="b">
        <f>IF(E365&gt;(VLOOKUP(D365,Months_Weeks!$A$2:$B$13,2,TRUE)),FALSE)</f>
        <v>0</v>
      </c>
      <c r="G365" s="63">
        <f>IF(Table312[[#This Row],[Facility]]="Buin",1.5%,0.25%)</f>
        <v>2.5000000000000001E-3</v>
      </c>
      <c r="H365" s="38"/>
      <c r="I365" s="38"/>
      <c r="J365" s="27">
        <f t="shared" si="30"/>
        <v>100</v>
      </c>
      <c r="K365" s="28">
        <f t="shared" si="31"/>
        <v>12</v>
      </c>
      <c r="L365" s="27">
        <f>IF(K365=0,0,IF(E365&gt;1,E365-1,VLOOKUP(K365,Months_Weeks!$A$1:$B$13,2,0)))</f>
        <v>4</v>
      </c>
      <c r="M365" s="29"/>
      <c r="N365" s="39"/>
      <c r="O365" s="39"/>
      <c r="P365" s="50">
        <f t="shared" si="32"/>
        <v>0</v>
      </c>
      <c r="Q365" s="28">
        <f t="shared" si="33"/>
        <v>12</v>
      </c>
      <c r="R365" s="28">
        <f>IF(Q365=0,0,IF(E365&gt;1,E365-1,VLOOKUP(Q365,Months_Weeks!$A$1:$B$13,2,0)))</f>
        <v>4</v>
      </c>
      <c r="S365" s="30"/>
      <c r="T365" s="39"/>
      <c r="U365" s="39"/>
      <c r="V365" s="50">
        <f t="shared" si="34"/>
        <v>0</v>
      </c>
      <c r="W365" s="28">
        <f t="shared" si="35"/>
        <v>12</v>
      </c>
      <c r="X365" s="28">
        <f>IF(W365=0,0,IF(E365&gt;1,E365-1,VLOOKUP(W365,Months_Weeks!$A$1:$B$13,2,0)))</f>
        <v>4</v>
      </c>
      <c r="Y365" s="30"/>
      <c r="Z365" s="39"/>
      <c r="AA365" s="31"/>
      <c r="AB365" s="39"/>
      <c r="AC365" s="31"/>
      <c r="AD365" s="40"/>
      <c r="AE365" s="31"/>
      <c r="AF365" s="40"/>
      <c r="AG365" s="31"/>
      <c r="AH365" s="40"/>
      <c r="AI365" s="31"/>
      <c r="AJ365" s="40"/>
    </row>
    <row r="366" spans="1:36" x14ac:dyDescent="0.25">
      <c r="A366" s="37" t="s">
        <v>32</v>
      </c>
      <c r="B366" s="37">
        <v>56</v>
      </c>
      <c r="C366" s="26" t="str">
        <f>IFERROR(INDEX(Clients[Client_Name],MATCH(Table312[[#This Row],[Client_Code]],Clients[Client_Code],0)),"")</f>
        <v>ALIACE (ALIMENTOS Y ACEITES)</v>
      </c>
      <c r="D366" s="25">
        <v>1</v>
      </c>
      <c r="E366" s="25">
        <v>1</v>
      </c>
      <c r="F366" s="25" t="b">
        <f>IF(E366&gt;(VLOOKUP(D366,Months_Weeks!$A$2:$B$13,2,TRUE)),FALSE)</f>
        <v>0</v>
      </c>
      <c r="G366" s="63">
        <f>IF(Table312[[#This Row],[Facility]]="Buin",1.5%,0.25%)</f>
        <v>2.5000000000000001E-3</v>
      </c>
      <c r="H366" s="38">
        <v>0</v>
      </c>
      <c r="I366" s="38"/>
      <c r="J366" s="27">
        <f t="shared" si="30"/>
        <v>0</v>
      </c>
      <c r="K366" s="28">
        <f t="shared" si="31"/>
        <v>0</v>
      </c>
      <c r="L366" s="27">
        <f>IF(K366=0,0,IF(E366&gt;1,E366-1,VLOOKUP(K366,Months_Weeks!$A$1:$B$13,2,0)))</f>
        <v>0</v>
      </c>
      <c r="M366" s="29"/>
      <c r="N366" s="39"/>
      <c r="O366" s="39"/>
      <c r="P366" s="50">
        <f t="shared" si="32"/>
        <v>0</v>
      </c>
      <c r="Q366" s="28">
        <f t="shared" si="33"/>
        <v>0</v>
      </c>
      <c r="R366" s="28">
        <f>IF(Q366=0,0,IF(E366&gt;1,E366-1,VLOOKUP(Q366,Months_Weeks!$A$1:$B$13,2,0)))</f>
        <v>0</v>
      </c>
      <c r="S366" s="30"/>
      <c r="T366" s="39"/>
      <c r="U366" s="39"/>
      <c r="V366" s="50">
        <f t="shared" si="34"/>
        <v>0</v>
      </c>
      <c r="W366" s="28">
        <f t="shared" si="35"/>
        <v>0</v>
      </c>
      <c r="X366" s="28">
        <f>IF(W366=0,0,IF(E366&gt;1,E366-1,VLOOKUP(W366,Months_Weeks!$A$1:$B$13,2,0)))</f>
        <v>0</v>
      </c>
      <c r="Y366" s="30"/>
      <c r="Z366" s="39"/>
      <c r="AA366" s="31">
        <v>1</v>
      </c>
      <c r="AB366" s="72">
        <v>0.22750000000000001</v>
      </c>
      <c r="AC366" s="31"/>
      <c r="AD366" s="40"/>
      <c r="AE366" s="31"/>
      <c r="AF366" s="40"/>
      <c r="AG366" s="31"/>
      <c r="AH366" s="40"/>
      <c r="AI366" s="31">
        <v>1</v>
      </c>
      <c r="AJ366" s="70">
        <v>0.21360000000000001</v>
      </c>
    </row>
    <row r="367" spans="1:36" x14ac:dyDescent="0.25">
      <c r="A367" s="37" t="s">
        <v>32</v>
      </c>
      <c r="B367" s="37">
        <v>56</v>
      </c>
      <c r="C367" s="26" t="str">
        <f>IFERROR(INDEX(Clients[Client_Name],MATCH(Table312[[#This Row],[Client_Code]],Clients[Client_Code],0)),"")</f>
        <v>ALIACE (ALIMENTOS Y ACEITES)</v>
      </c>
      <c r="D367" s="25">
        <v>1</v>
      </c>
      <c r="E367" s="25">
        <v>2</v>
      </c>
      <c r="F367" s="25" t="b">
        <f>IF(E367&gt;(VLOOKUP(D367,Months_Weeks!$A$2:$B$13,2,TRUE)),FALSE)</f>
        <v>0</v>
      </c>
      <c r="G367" s="63">
        <f>IF(Table312[[#This Row],[Facility]]="Buin",1.5%,0.25%)</f>
        <v>2.5000000000000001E-3</v>
      </c>
      <c r="H367" s="38">
        <v>0</v>
      </c>
      <c r="I367" s="38"/>
      <c r="J367" s="27">
        <f t="shared" si="30"/>
        <v>0</v>
      </c>
      <c r="K367" s="28">
        <f t="shared" si="31"/>
        <v>1</v>
      </c>
      <c r="L367" s="27">
        <f>IF(K367=0,0,IF(E367&gt;1,E367-1,VLOOKUP(K367,Months_Weeks!$A$1:$B$13,2,0)))</f>
        <v>1</v>
      </c>
      <c r="M367" s="29"/>
      <c r="N367" s="39"/>
      <c r="O367" s="39"/>
      <c r="P367" s="50">
        <f t="shared" si="32"/>
        <v>0</v>
      </c>
      <c r="Q367" s="28">
        <f t="shared" si="33"/>
        <v>1</v>
      </c>
      <c r="R367" s="28">
        <f>IF(Q367=0,0,IF(E367&gt;1,E367-1,VLOOKUP(Q367,Months_Weeks!$A$1:$B$13,2,0)))</f>
        <v>1</v>
      </c>
      <c r="S367" s="30"/>
      <c r="T367" s="39"/>
      <c r="U367" s="39"/>
      <c r="V367" s="50">
        <f t="shared" si="34"/>
        <v>0</v>
      </c>
      <c r="W367" s="28">
        <f t="shared" si="35"/>
        <v>1</v>
      </c>
      <c r="X367" s="28">
        <f>IF(W367=0,0,IF(E367&gt;1,E367-1,VLOOKUP(W367,Months_Weeks!$A$1:$B$13,2,0)))</f>
        <v>1</v>
      </c>
      <c r="Y367" s="30"/>
      <c r="Z367" s="39"/>
      <c r="AA367" s="31"/>
      <c r="AB367" s="39"/>
      <c r="AC367" s="31"/>
      <c r="AD367" s="40"/>
      <c r="AE367" s="31"/>
      <c r="AF367" s="40"/>
      <c r="AG367" s="31"/>
      <c r="AH367" s="40"/>
      <c r="AI367" s="31"/>
      <c r="AJ367" s="40"/>
    </row>
    <row r="368" spans="1:36" x14ac:dyDescent="0.25">
      <c r="A368" s="37" t="s">
        <v>32</v>
      </c>
      <c r="B368" s="37">
        <v>56</v>
      </c>
      <c r="C368" s="26" t="str">
        <f>IFERROR(INDEX(Clients[Client_Name],MATCH(Table312[[#This Row],[Client_Code]],Clients[Client_Code],0)),"")</f>
        <v>ALIACE (ALIMENTOS Y ACEITES)</v>
      </c>
      <c r="D368" s="25">
        <v>1</v>
      </c>
      <c r="E368" s="25">
        <v>3</v>
      </c>
      <c r="F368" s="25" t="b">
        <f>IF(E368&gt;(VLOOKUP(D368,Months_Weeks!$A$2:$B$13,2,TRUE)),FALSE)</f>
        <v>0</v>
      </c>
      <c r="G368" s="63">
        <f>IF(Table312[[#This Row],[Facility]]="Buin",1.5%,0.25%)</f>
        <v>2.5000000000000001E-3</v>
      </c>
      <c r="H368" s="38">
        <v>0</v>
      </c>
      <c r="I368" s="38"/>
      <c r="J368" s="27">
        <f t="shared" si="30"/>
        <v>0</v>
      </c>
      <c r="K368" s="28">
        <f t="shared" si="31"/>
        <v>1</v>
      </c>
      <c r="L368" s="27">
        <f>IF(K368=0,0,IF(E368&gt;1,E368-1,VLOOKUP(K368,Months_Weeks!$A$1:$B$13,2,0)))</f>
        <v>2</v>
      </c>
      <c r="M368" s="29"/>
      <c r="N368" s="39"/>
      <c r="O368" s="39"/>
      <c r="P368" s="50">
        <f t="shared" si="32"/>
        <v>0</v>
      </c>
      <c r="Q368" s="28">
        <f t="shared" si="33"/>
        <v>1</v>
      </c>
      <c r="R368" s="28">
        <f>IF(Q368=0,0,IF(E368&gt;1,E368-1,VLOOKUP(Q368,Months_Weeks!$A$1:$B$13,2,0)))</f>
        <v>2</v>
      </c>
      <c r="S368" s="30"/>
      <c r="T368" s="39"/>
      <c r="U368" s="39"/>
      <c r="V368" s="50">
        <f t="shared" si="34"/>
        <v>0</v>
      </c>
      <c r="W368" s="28">
        <f t="shared" si="35"/>
        <v>1</v>
      </c>
      <c r="X368" s="28">
        <f>IF(W368=0,0,IF(E368&gt;1,E368-1,VLOOKUP(W368,Months_Weeks!$A$1:$B$13,2,0)))</f>
        <v>2</v>
      </c>
      <c r="Y368" s="30"/>
      <c r="Z368" s="39"/>
      <c r="AA368" s="31"/>
      <c r="AB368" s="39"/>
      <c r="AC368" s="31"/>
      <c r="AD368" s="40"/>
      <c r="AE368" s="31"/>
      <c r="AF368" s="40"/>
      <c r="AG368" s="31"/>
      <c r="AH368" s="40"/>
      <c r="AI368" s="31"/>
      <c r="AJ368" s="40"/>
    </row>
    <row r="369" spans="1:36" x14ac:dyDescent="0.25">
      <c r="A369" s="37" t="s">
        <v>32</v>
      </c>
      <c r="B369" s="37">
        <v>56</v>
      </c>
      <c r="C369" s="26" t="str">
        <f>IFERROR(INDEX(Clients[Client_Name],MATCH(Table312[[#This Row],[Client_Code]],Clients[Client_Code],0)),"")</f>
        <v>ALIACE (ALIMENTOS Y ACEITES)</v>
      </c>
      <c r="D369" s="25">
        <v>1</v>
      </c>
      <c r="E369" s="25">
        <v>4</v>
      </c>
      <c r="F369" s="25" t="b">
        <f>IF(E369&gt;(VLOOKUP(D369,Months_Weeks!$A$2:$B$13,2,TRUE)),FALSE)</f>
        <v>0</v>
      </c>
      <c r="G369" s="63">
        <f>IF(Table312[[#This Row],[Facility]]="Buin",1.5%,0.25%)</f>
        <v>2.5000000000000001E-3</v>
      </c>
      <c r="H369" s="38">
        <v>0</v>
      </c>
      <c r="I369" s="38"/>
      <c r="J369" s="27">
        <f t="shared" si="30"/>
        <v>0</v>
      </c>
      <c r="K369" s="28">
        <f t="shared" si="31"/>
        <v>1</v>
      </c>
      <c r="L369" s="27">
        <f>IF(K369=0,0,IF(E369&gt;1,E369-1,VLOOKUP(K369,Months_Weeks!$A$1:$B$13,2,0)))</f>
        <v>3</v>
      </c>
      <c r="M369" s="29"/>
      <c r="N369" s="39"/>
      <c r="O369" s="39"/>
      <c r="P369" s="50">
        <f t="shared" si="32"/>
        <v>0</v>
      </c>
      <c r="Q369" s="28">
        <f t="shared" si="33"/>
        <v>1</v>
      </c>
      <c r="R369" s="28">
        <f>IF(Q369=0,0,IF(E369&gt;1,E369-1,VLOOKUP(Q369,Months_Weeks!$A$1:$B$13,2,0)))</f>
        <v>3</v>
      </c>
      <c r="S369" s="30"/>
      <c r="T369" s="39"/>
      <c r="U369" s="39"/>
      <c r="V369" s="50">
        <f t="shared" si="34"/>
        <v>0</v>
      </c>
      <c r="W369" s="28">
        <f t="shared" si="35"/>
        <v>1</v>
      </c>
      <c r="X369" s="28">
        <f>IF(W369=0,0,IF(E369&gt;1,E369-1,VLOOKUP(W369,Months_Weeks!$A$1:$B$13,2,0)))</f>
        <v>3</v>
      </c>
      <c r="Y369" s="30"/>
      <c r="Z369" s="39"/>
      <c r="AA369" s="31"/>
      <c r="AB369" s="39"/>
      <c r="AC369" s="31"/>
      <c r="AD369" s="40"/>
      <c r="AE369" s="31"/>
      <c r="AF369" s="40"/>
      <c r="AG369" s="31"/>
      <c r="AH369" s="40"/>
      <c r="AI369" s="31"/>
      <c r="AJ369" s="40"/>
    </row>
    <row r="370" spans="1:36" x14ac:dyDescent="0.25">
      <c r="A370" s="37" t="s">
        <v>32</v>
      </c>
      <c r="B370" s="37">
        <v>56</v>
      </c>
      <c r="C370" s="26" t="str">
        <f>IFERROR(INDEX(Clients[Client_Name],MATCH(Table312[[#This Row],[Client_Code]],Clients[Client_Code],0)),"")</f>
        <v>ALIACE (ALIMENTOS Y ACEITES)</v>
      </c>
      <c r="D370" s="25">
        <v>2</v>
      </c>
      <c r="E370" s="25">
        <v>1</v>
      </c>
      <c r="F370" s="25" t="b">
        <f>IF(E370&gt;(VLOOKUP(D370,Months_Weeks!$A$2:$B$13,2,TRUE)),FALSE)</f>
        <v>0</v>
      </c>
      <c r="G370" s="63">
        <f>IF(Table312[[#This Row],[Facility]]="Buin",1.5%,0.25%)</f>
        <v>2.5000000000000001E-3</v>
      </c>
      <c r="H370" s="38">
        <v>196</v>
      </c>
      <c r="I370" s="38"/>
      <c r="J370" s="27">
        <f t="shared" si="30"/>
        <v>196</v>
      </c>
      <c r="K370" s="28">
        <f t="shared" si="31"/>
        <v>1</v>
      </c>
      <c r="L370" s="27">
        <f>IF(K370=0,0,IF(E370&gt;1,E370-1,VLOOKUP(K370,Months_Weeks!$A$1:$B$13,2,0)))</f>
        <v>4</v>
      </c>
      <c r="M370" s="29"/>
      <c r="N370" s="39"/>
      <c r="O370" s="39"/>
      <c r="P370" s="50">
        <f t="shared" si="32"/>
        <v>0</v>
      </c>
      <c r="Q370" s="28">
        <f t="shared" si="33"/>
        <v>1</v>
      </c>
      <c r="R370" s="28">
        <f>IF(Q370=0,0,IF(E370&gt;1,E370-1,VLOOKUP(Q370,Months_Weeks!$A$1:$B$13,2,0)))</f>
        <v>4</v>
      </c>
      <c r="S370" s="30"/>
      <c r="T370" s="39"/>
      <c r="U370" s="39"/>
      <c r="V370" s="50">
        <f t="shared" si="34"/>
        <v>0</v>
      </c>
      <c r="W370" s="28">
        <f t="shared" si="35"/>
        <v>1</v>
      </c>
      <c r="X370" s="28">
        <f>IF(W370=0,0,IF(E370&gt;1,E370-1,VLOOKUP(W370,Months_Weeks!$A$1:$B$13,2,0)))</f>
        <v>4</v>
      </c>
      <c r="Y370" s="30"/>
      <c r="Z370" s="39"/>
      <c r="AA370" s="31"/>
      <c r="AB370" s="39"/>
      <c r="AC370" s="31"/>
      <c r="AD370" s="40"/>
      <c r="AE370" s="31"/>
      <c r="AF370" s="40"/>
      <c r="AG370" s="31"/>
      <c r="AH370" s="40"/>
      <c r="AI370" s="31"/>
      <c r="AJ370" s="40"/>
    </row>
    <row r="371" spans="1:36" x14ac:dyDescent="0.25">
      <c r="A371" s="37" t="s">
        <v>32</v>
      </c>
      <c r="B371" s="37">
        <v>56</v>
      </c>
      <c r="C371" s="26" t="str">
        <f>IFERROR(INDEX(Clients[Client_Name],MATCH(Table312[[#This Row],[Client_Code]],Clients[Client_Code],0)),"")</f>
        <v>ALIACE (ALIMENTOS Y ACEITES)</v>
      </c>
      <c r="D371" s="25">
        <v>2</v>
      </c>
      <c r="E371" s="25">
        <v>2</v>
      </c>
      <c r="F371" s="25" t="b">
        <f>IF(E371&gt;(VLOOKUP(D371,Months_Weeks!$A$2:$B$13,2,TRUE)),FALSE)</f>
        <v>0</v>
      </c>
      <c r="G371" s="63">
        <f>IF(Table312[[#This Row],[Facility]]="Buin",1.5%,0.25%)</f>
        <v>2.5000000000000001E-3</v>
      </c>
      <c r="H371" s="38">
        <v>821</v>
      </c>
      <c r="I371" s="38"/>
      <c r="J371" s="27">
        <f t="shared" si="30"/>
        <v>1017</v>
      </c>
      <c r="K371" s="28">
        <f t="shared" si="31"/>
        <v>2</v>
      </c>
      <c r="L371" s="27">
        <f>IF(K371=0,0,IF(E371&gt;1,E371-1,VLOOKUP(K371,Months_Weeks!$A$1:$B$13,2,0)))</f>
        <v>1</v>
      </c>
      <c r="M371" s="29"/>
      <c r="N371" s="39"/>
      <c r="O371" s="39"/>
      <c r="P371" s="50">
        <f t="shared" si="32"/>
        <v>0</v>
      </c>
      <c r="Q371" s="28">
        <f t="shared" si="33"/>
        <v>2</v>
      </c>
      <c r="R371" s="28">
        <f>IF(Q371=0,0,IF(E371&gt;1,E371-1,VLOOKUP(Q371,Months_Weeks!$A$1:$B$13,2,0)))</f>
        <v>1</v>
      </c>
      <c r="S371" s="30"/>
      <c r="T371" s="39"/>
      <c r="U371" s="39"/>
      <c r="V371" s="50">
        <f t="shared" si="34"/>
        <v>0</v>
      </c>
      <c r="W371" s="28">
        <f t="shared" si="35"/>
        <v>2</v>
      </c>
      <c r="X371" s="28">
        <f>IF(W371=0,0,IF(E371&gt;1,E371-1,VLOOKUP(W371,Months_Weeks!$A$1:$B$13,2,0)))</f>
        <v>1</v>
      </c>
      <c r="Y371" s="30"/>
      <c r="Z371" s="39"/>
      <c r="AA371" s="31"/>
      <c r="AB371" s="39"/>
      <c r="AC371" s="31"/>
      <c r="AD371" s="40"/>
      <c r="AE371" s="31"/>
      <c r="AF371" s="40"/>
      <c r="AG371" s="31"/>
      <c r="AH371" s="40"/>
      <c r="AI371" s="31"/>
      <c r="AJ371" s="40"/>
    </row>
    <row r="372" spans="1:36" x14ac:dyDescent="0.25">
      <c r="A372" s="37" t="s">
        <v>32</v>
      </c>
      <c r="B372" s="37">
        <v>56</v>
      </c>
      <c r="C372" s="26" t="str">
        <f>IFERROR(INDEX(Clients[Client_Name],MATCH(Table312[[#This Row],[Client_Code]],Clients[Client_Code],0)),"")</f>
        <v>ALIACE (ALIMENTOS Y ACEITES)</v>
      </c>
      <c r="D372" s="25">
        <v>2</v>
      </c>
      <c r="E372" s="25">
        <v>3</v>
      </c>
      <c r="F372" s="25" t="b">
        <f>IF(E372&gt;(VLOOKUP(D372,Months_Weeks!$A$2:$B$13,2,TRUE)),FALSE)</f>
        <v>0</v>
      </c>
      <c r="G372" s="63">
        <f>IF(Table312[[#This Row],[Facility]]="Buin",1.5%,0.25%)</f>
        <v>2.5000000000000001E-3</v>
      </c>
      <c r="H372" s="38">
        <v>435</v>
      </c>
      <c r="I372" s="38"/>
      <c r="J372" s="27">
        <f t="shared" si="30"/>
        <v>1452</v>
      </c>
      <c r="K372" s="28">
        <f t="shared" si="31"/>
        <v>2</v>
      </c>
      <c r="L372" s="27">
        <f>IF(K372=0,0,IF(E372&gt;1,E372-1,VLOOKUP(K372,Months_Weeks!$A$1:$B$13,2,0)))</f>
        <v>2</v>
      </c>
      <c r="M372" s="29"/>
      <c r="N372" s="39"/>
      <c r="O372" s="39"/>
      <c r="P372" s="50">
        <f t="shared" si="32"/>
        <v>0</v>
      </c>
      <c r="Q372" s="28">
        <f t="shared" si="33"/>
        <v>2</v>
      </c>
      <c r="R372" s="28">
        <f>IF(Q372=0,0,IF(E372&gt;1,E372-1,VLOOKUP(Q372,Months_Weeks!$A$1:$B$13,2,0)))</f>
        <v>2</v>
      </c>
      <c r="S372" s="30"/>
      <c r="T372" s="39"/>
      <c r="U372" s="39"/>
      <c r="V372" s="50">
        <f t="shared" si="34"/>
        <v>0</v>
      </c>
      <c r="W372" s="28">
        <f t="shared" si="35"/>
        <v>2</v>
      </c>
      <c r="X372" s="28">
        <f>IF(W372=0,0,IF(E372&gt;1,E372-1,VLOOKUP(W372,Months_Weeks!$A$1:$B$13,2,0)))</f>
        <v>2</v>
      </c>
      <c r="Y372" s="30"/>
      <c r="Z372" s="39"/>
      <c r="AA372" s="31"/>
      <c r="AB372" s="39"/>
      <c r="AC372" s="31"/>
      <c r="AD372" s="40"/>
      <c r="AE372" s="31"/>
      <c r="AF372" s="40"/>
      <c r="AG372" s="31"/>
      <c r="AH372" s="40"/>
      <c r="AI372" s="31"/>
      <c r="AJ372" s="40"/>
    </row>
    <row r="373" spans="1:36" x14ac:dyDescent="0.25">
      <c r="A373" s="37" t="s">
        <v>32</v>
      </c>
      <c r="B373" s="37">
        <v>56</v>
      </c>
      <c r="C373" s="26" t="str">
        <f>IFERROR(INDEX(Clients[Client_Name],MATCH(Table312[[#This Row],[Client_Code]],Clients[Client_Code],0)),"")</f>
        <v>ALIACE (ALIMENTOS Y ACEITES)</v>
      </c>
      <c r="D373" s="25">
        <v>2</v>
      </c>
      <c r="E373" s="25">
        <v>4</v>
      </c>
      <c r="F373" s="25" t="b">
        <f>IF(E373&gt;(VLOOKUP(D373,Months_Weeks!$A$2:$B$13,2,TRUE)),FALSE)</f>
        <v>0</v>
      </c>
      <c r="G373" s="63">
        <f>IF(Table312[[#This Row],[Facility]]="Buin",1.5%,0.25%)</f>
        <v>2.5000000000000001E-3</v>
      </c>
      <c r="H373" s="38">
        <v>438</v>
      </c>
      <c r="I373" s="38"/>
      <c r="J373" s="27">
        <f t="shared" si="30"/>
        <v>1890</v>
      </c>
      <c r="K373" s="28">
        <f t="shared" si="31"/>
        <v>2</v>
      </c>
      <c r="L373" s="27">
        <f>IF(K373=0,0,IF(E373&gt;1,E373-1,VLOOKUP(K373,Months_Weeks!$A$1:$B$13,2,0)))</f>
        <v>3</v>
      </c>
      <c r="M373" s="29"/>
      <c r="N373" s="39"/>
      <c r="O373" s="39"/>
      <c r="P373" s="50">
        <f t="shared" si="32"/>
        <v>0</v>
      </c>
      <c r="Q373" s="28">
        <f t="shared" si="33"/>
        <v>2</v>
      </c>
      <c r="R373" s="28">
        <f>IF(Q373=0,0,IF(E373&gt;1,E373-1,VLOOKUP(Q373,Months_Weeks!$A$1:$B$13,2,0)))</f>
        <v>3</v>
      </c>
      <c r="S373" s="30"/>
      <c r="T373" s="39"/>
      <c r="U373" s="39"/>
      <c r="V373" s="50">
        <f t="shared" si="34"/>
        <v>0</v>
      </c>
      <c r="W373" s="28">
        <f t="shared" si="35"/>
        <v>2</v>
      </c>
      <c r="X373" s="28">
        <f>IF(W373=0,0,IF(E373&gt;1,E373-1,VLOOKUP(W373,Months_Weeks!$A$1:$B$13,2,0)))</f>
        <v>3</v>
      </c>
      <c r="Y373" s="30"/>
      <c r="Z373" s="39"/>
      <c r="AA373" s="31"/>
      <c r="AB373" s="39"/>
      <c r="AC373" s="31"/>
      <c r="AD373" s="40"/>
      <c r="AE373" s="31"/>
      <c r="AF373" s="40"/>
      <c r="AG373" s="31"/>
      <c r="AH373" s="40"/>
      <c r="AI373" s="31"/>
      <c r="AJ373" s="40"/>
    </row>
    <row r="374" spans="1:36" x14ac:dyDescent="0.25">
      <c r="A374" s="37" t="s">
        <v>32</v>
      </c>
      <c r="B374" s="37">
        <v>56</v>
      </c>
      <c r="C374" s="26" t="str">
        <f>IFERROR(INDEX(Clients[Client_Name],MATCH(Table312[[#This Row],[Client_Code]],Clients[Client_Code],0)),"")</f>
        <v>ALIACE (ALIMENTOS Y ACEITES)</v>
      </c>
      <c r="D374" s="25">
        <v>3</v>
      </c>
      <c r="E374" s="25">
        <v>1</v>
      </c>
      <c r="F374" s="25" t="b">
        <f>IF(E374&gt;(VLOOKUP(D374,Months_Weeks!$A$2:$B$13,2,TRUE)),FALSE)</f>
        <v>0</v>
      </c>
      <c r="G374" s="63">
        <f>IF(Table312[[#This Row],[Facility]]="Buin",1.5%,0.25%)</f>
        <v>2.5000000000000001E-3</v>
      </c>
      <c r="H374" s="38">
        <v>176</v>
      </c>
      <c r="I374" s="38"/>
      <c r="J374" s="27">
        <f t="shared" si="30"/>
        <v>2066</v>
      </c>
      <c r="K374" s="28">
        <f t="shared" si="31"/>
        <v>2</v>
      </c>
      <c r="L374" s="27">
        <f>IF(K374=0,0,IF(E374&gt;1,E374-1,VLOOKUP(K374,Months_Weeks!$A$1:$B$13,2,0)))</f>
        <v>4</v>
      </c>
      <c r="M374" s="29"/>
      <c r="N374" s="39"/>
      <c r="O374" s="39"/>
      <c r="P374" s="50">
        <f t="shared" si="32"/>
        <v>0</v>
      </c>
      <c r="Q374" s="28">
        <f t="shared" si="33"/>
        <v>2</v>
      </c>
      <c r="R374" s="28">
        <f>IF(Q374=0,0,IF(E374&gt;1,E374-1,VLOOKUP(Q374,Months_Weeks!$A$1:$B$13,2,0)))</f>
        <v>4</v>
      </c>
      <c r="S374" s="30"/>
      <c r="T374" s="39"/>
      <c r="U374" s="39"/>
      <c r="V374" s="50">
        <f t="shared" si="34"/>
        <v>0</v>
      </c>
      <c r="W374" s="28">
        <f t="shared" si="35"/>
        <v>2</v>
      </c>
      <c r="X374" s="28">
        <f>IF(W374=0,0,IF(E374&gt;1,E374-1,VLOOKUP(W374,Months_Weeks!$A$1:$B$13,2,0)))</f>
        <v>4</v>
      </c>
      <c r="Y374" s="30"/>
      <c r="Z374" s="39"/>
      <c r="AA374" s="31"/>
      <c r="AB374" s="39"/>
      <c r="AC374" s="31"/>
      <c r="AD374" s="40"/>
      <c r="AE374" s="31"/>
      <c r="AF374" s="40"/>
      <c r="AG374" s="31"/>
      <c r="AH374" s="40"/>
      <c r="AI374" s="31"/>
      <c r="AJ374" s="40"/>
    </row>
    <row r="375" spans="1:36" x14ac:dyDescent="0.25">
      <c r="A375" s="37" t="s">
        <v>32</v>
      </c>
      <c r="B375" s="37">
        <v>56</v>
      </c>
      <c r="C375" s="26" t="str">
        <f>IFERROR(INDEX(Clients[Client_Name],MATCH(Table312[[#This Row],[Client_Code]],Clients[Client_Code],0)),"")</f>
        <v>ALIACE (ALIMENTOS Y ACEITES)</v>
      </c>
      <c r="D375" s="25">
        <v>3</v>
      </c>
      <c r="E375" s="25">
        <v>2</v>
      </c>
      <c r="F375" s="25" t="b">
        <f>IF(E375&gt;(VLOOKUP(D375,Months_Weeks!$A$2:$B$13,2,TRUE)),FALSE)</f>
        <v>0</v>
      </c>
      <c r="G375" s="63">
        <f>IF(Table312[[#This Row],[Facility]]="Buin",1.5%,0.25%)</f>
        <v>2.5000000000000001E-3</v>
      </c>
      <c r="H375" s="38">
        <v>50</v>
      </c>
      <c r="I375" s="38"/>
      <c r="J375" s="27">
        <f t="shared" si="30"/>
        <v>2116</v>
      </c>
      <c r="K375" s="28">
        <f t="shared" si="31"/>
        <v>3</v>
      </c>
      <c r="L375" s="27">
        <f>IF(K375=0,0,IF(E375&gt;1,E375-1,VLOOKUP(K375,Months_Weeks!$A$1:$B$13,2,0)))</f>
        <v>1</v>
      </c>
      <c r="M375" s="29"/>
      <c r="N375" s="39"/>
      <c r="O375" s="39"/>
      <c r="P375" s="50">
        <f t="shared" si="32"/>
        <v>0</v>
      </c>
      <c r="Q375" s="28">
        <f t="shared" si="33"/>
        <v>3</v>
      </c>
      <c r="R375" s="28">
        <f>IF(Q375=0,0,IF(E375&gt;1,E375-1,VLOOKUP(Q375,Months_Weeks!$A$1:$B$13,2,0)))</f>
        <v>1</v>
      </c>
      <c r="S375" s="30"/>
      <c r="T375" s="39"/>
      <c r="U375" s="39"/>
      <c r="V375" s="50">
        <f t="shared" si="34"/>
        <v>0</v>
      </c>
      <c r="W375" s="28">
        <f t="shared" si="35"/>
        <v>3</v>
      </c>
      <c r="X375" s="28">
        <f>IF(W375=0,0,IF(E375&gt;1,E375-1,VLOOKUP(W375,Months_Weeks!$A$1:$B$13,2,0)))</f>
        <v>1</v>
      </c>
      <c r="Y375" s="30"/>
      <c r="Z375" s="39"/>
      <c r="AA375" s="31"/>
      <c r="AB375" s="39"/>
      <c r="AC375" s="31"/>
      <c r="AD375" s="40"/>
      <c r="AE375" s="31"/>
      <c r="AF375" s="40"/>
      <c r="AG375" s="31"/>
      <c r="AH375" s="40"/>
      <c r="AI375" s="31"/>
      <c r="AJ375" s="40"/>
    </row>
    <row r="376" spans="1:36" x14ac:dyDescent="0.25">
      <c r="A376" s="37" t="s">
        <v>32</v>
      </c>
      <c r="B376" s="37">
        <v>56</v>
      </c>
      <c r="C376" s="26" t="str">
        <f>IFERROR(INDEX(Clients[Client_Name],MATCH(Table312[[#This Row],[Client_Code]],Clients[Client_Code],0)),"")</f>
        <v>ALIACE (ALIMENTOS Y ACEITES)</v>
      </c>
      <c r="D376" s="25">
        <v>3</v>
      </c>
      <c r="E376" s="25">
        <v>3</v>
      </c>
      <c r="F376" s="25" t="b">
        <f>IF(E376&gt;(VLOOKUP(D376,Months_Weeks!$A$2:$B$13,2,TRUE)),FALSE)</f>
        <v>0</v>
      </c>
      <c r="G376" s="63">
        <f>IF(Table312[[#This Row],[Facility]]="Buin",1.5%,0.25%)</f>
        <v>2.5000000000000001E-3</v>
      </c>
      <c r="H376" s="38">
        <v>50</v>
      </c>
      <c r="I376" s="38"/>
      <c r="J376" s="27">
        <f t="shared" si="30"/>
        <v>2166</v>
      </c>
      <c r="K376" s="28">
        <f t="shared" si="31"/>
        <v>3</v>
      </c>
      <c r="L376" s="27">
        <f>IF(K376=0,0,IF(E376&gt;1,E376-1,VLOOKUP(K376,Months_Weeks!$A$1:$B$13,2,0)))</f>
        <v>2</v>
      </c>
      <c r="M376" s="29"/>
      <c r="N376" s="39"/>
      <c r="O376" s="39"/>
      <c r="P376" s="50">
        <f t="shared" si="32"/>
        <v>0</v>
      </c>
      <c r="Q376" s="28">
        <f t="shared" si="33"/>
        <v>3</v>
      </c>
      <c r="R376" s="28">
        <f>IF(Q376=0,0,IF(E376&gt;1,E376-1,VLOOKUP(Q376,Months_Weeks!$A$1:$B$13,2,0)))</f>
        <v>2</v>
      </c>
      <c r="S376" s="30"/>
      <c r="T376" s="39"/>
      <c r="U376" s="39"/>
      <c r="V376" s="50">
        <f t="shared" si="34"/>
        <v>0</v>
      </c>
      <c r="W376" s="28">
        <f t="shared" si="35"/>
        <v>3</v>
      </c>
      <c r="X376" s="28">
        <f>IF(W376=0,0,IF(E376&gt;1,E376-1,VLOOKUP(W376,Months_Weeks!$A$1:$B$13,2,0)))</f>
        <v>2</v>
      </c>
      <c r="Y376" s="30"/>
      <c r="Z376" s="39"/>
      <c r="AA376" s="31"/>
      <c r="AB376" s="39"/>
      <c r="AC376" s="31"/>
      <c r="AD376" s="40"/>
      <c r="AE376" s="31"/>
      <c r="AF376" s="40"/>
      <c r="AG376" s="31"/>
      <c r="AH376" s="40"/>
      <c r="AI376" s="31"/>
      <c r="AJ376" s="40"/>
    </row>
    <row r="377" spans="1:36" x14ac:dyDescent="0.25">
      <c r="A377" s="37" t="s">
        <v>32</v>
      </c>
      <c r="B377" s="37">
        <v>56</v>
      </c>
      <c r="C377" s="26" t="str">
        <f>IFERROR(INDEX(Clients[Client_Name],MATCH(Table312[[#This Row],[Client_Code]],Clients[Client_Code],0)),"")</f>
        <v>ALIACE (ALIMENTOS Y ACEITES)</v>
      </c>
      <c r="D377" s="25">
        <v>3</v>
      </c>
      <c r="E377" s="25">
        <v>4</v>
      </c>
      <c r="F377" s="25" t="b">
        <f>IF(E377&gt;(VLOOKUP(D377,Months_Weeks!$A$2:$B$13,2,TRUE)),FALSE)</f>
        <v>0</v>
      </c>
      <c r="G377" s="63">
        <f>IF(Table312[[#This Row],[Facility]]="Buin",1.5%,0.25%)</f>
        <v>2.5000000000000001E-3</v>
      </c>
      <c r="H377" s="38">
        <v>50</v>
      </c>
      <c r="I377" s="38"/>
      <c r="J377" s="27">
        <f t="shared" si="30"/>
        <v>2216</v>
      </c>
      <c r="K377" s="28">
        <f t="shared" si="31"/>
        <v>3</v>
      </c>
      <c r="L377" s="27">
        <f>IF(K377=0,0,IF(E377&gt;1,E377-1,VLOOKUP(K377,Months_Weeks!$A$1:$B$13,2,0)))</f>
        <v>3</v>
      </c>
      <c r="M377" s="29"/>
      <c r="N377" s="39"/>
      <c r="O377" s="39"/>
      <c r="P377" s="50">
        <f t="shared" si="32"/>
        <v>0</v>
      </c>
      <c r="Q377" s="28">
        <f t="shared" si="33"/>
        <v>3</v>
      </c>
      <c r="R377" s="28">
        <f>IF(Q377=0,0,IF(E377&gt;1,E377-1,VLOOKUP(Q377,Months_Weeks!$A$1:$B$13,2,0)))</f>
        <v>3</v>
      </c>
      <c r="S377" s="30"/>
      <c r="T377" s="39"/>
      <c r="U377" s="39"/>
      <c r="V377" s="50">
        <f t="shared" si="34"/>
        <v>0</v>
      </c>
      <c r="W377" s="28">
        <f t="shared" si="35"/>
        <v>3</v>
      </c>
      <c r="X377" s="28">
        <f>IF(W377=0,0,IF(E377&gt;1,E377-1,VLOOKUP(W377,Months_Weeks!$A$1:$B$13,2,0)))</f>
        <v>3</v>
      </c>
      <c r="Y377" s="30"/>
      <c r="Z377" s="39"/>
      <c r="AA377" s="31"/>
      <c r="AB377" s="39"/>
      <c r="AC377" s="31"/>
      <c r="AD377" s="40"/>
      <c r="AE377" s="31"/>
      <c r="AF377" s="40"/>
      <c r="AG377" s="31"/>
      <c r="AH377" s="40"/>
      <c r="AI377" s="31"/>
      <c r="AJ377" s="40"/>
    </row>
    <row r="378" spans="1:36" x14ac:dyDescent="0.25">
      <c r="A378" s="37" t="s">
        <v>32</v>
      </c>
      <c r="B378" s="37">
        <v>56</v>
      </c>
      <c r="C378" s="26" t="str">
        <f>IFERROR(INDEX(Clients[Client_Name],MATCH(Table312[[#This Row],[Client_Code]],Clients[Client_Code],0)),"")</f>
        <v>ALIACE (ALIMENTOS Y ACEITES)</v>
      </c>
      <c r="D378" s="25">
        <v>3</v>
      </c>
      <c r="E378" s="25">
        <v>5</v>
      </c>
      <c r="F378" s="25" t="b">
        <f>IF(E378&gt;(VLOOKUP(D378,Months_Weeks!$A$2:$B$13,2,TRUE)),FALSE)</f>
        <v>0</v>
      </c>
      <c r="G378" s="63">
        <f>IF(Table312[[#This Row],[Facility]]="Buin",1.5%,0.25%)</f>
        <v>2.5000000000000001E-3</v>
      </c>
      <c r="H378" s="38"/>
      <c r="I378" s="38"/>
      <c r="J378" s="27">
        <f t="shared" si="30"/>
        <v>2216</v>
      </c>
      <c r="K378" s="28">
        <f t="shared" si="31"/>
        <v>3</v>
      </c>
      <c r="L378" s="27">
        <f>IF(K378=0,0,IF(E378&gt;1,E378-1,VLOOKUP(K378,Months_Weeks!$A$1:$B$13,2,0)))</f>
        <v>4</v>
      </c>
      <c r="M378" s="29"/>
      <c r="N378" s="39"/>
      <c r="O378" s="39"/>
      <c r="P378" s="50">
        <f t="shared" si="32"/>
        <v>0</v>
      </c>
      <c r="Q378" s="28">
        <f t="shared" si="33"/>
        <v>3</v>
      </c>
      <c r="R378" s="28">
        <f>IF(Q378=0,0,IF(E378&gt;1,E378-1,VLOOKUP(Q378,Months_Weeks!$A$1:$B$13,2,0)))</f>
        <v>4</v>
      </c>
      <c r="S378" s="30"/>
      <c r="T378" s="39"/>
      <c r="U378" s="39"/>
      <c r="V378" s="50">
        <f t="shared" si="34"/>
        <v>0</v>
      </c>
      <c r="W378" s="28">
        <f t="shared" si="35"/>
        <v>3</v>
      </c>
      <c r="X378" s="28">
        <f>IF(W378=0,0,IF(E378&gt;1,E378-1,VLOOKUP(W378,Months_Weeks!$A$1:$B$13,2,0)))</f>
        <v>4</v>
      </c>
      <c r="Y378" s="30"/>
      <c r="Z378" s="39"/>
      <c r="AA378" s="31"/>
      <c r="AB378" s="39"/>
      <c r="AC378" s="31"/>
      <c r="AD378" s="40"/>
      <c r="AE378" s="31"/>
      <c r="AF378" s="40"/>
      <c r="AG378" s="31"/>
      <c r="AH378" s="40"/>
      <c r="AI378" s="31"/>
      <c r="AJ378" s="40"/>
    </row>
    <row r="379" spans="1:36" x14ac:dyDescent="0.25">
      <c r="A379" s="37" t="s">
        <v>32</v>
      </c>
      <c r="B379" s="37">
        <v>56</v>
      </c>
      <c r="C379" s="26" t="str">
        <f>IFERROR(INDEX(Clients[Client_Name],MATCH(Table312[[#This Row],[Client_Code]],Clients[Client_Code],0)),"")</f>
        <v>ALIACE (ALIMENTOS Y ACEITES)</v>
      </c>
      <c r="D379" s="25">
        <v>4</v>
      </c>
      <c r="E379" s="25">
        <v>1</v>
      </c>
      <c r="F379" s="25" t="b">
        <f>IF(E379&gt;(VLOOKUP(D379,Months_Weeks!$A$2:$B$13,2,TRUE)),FALSE)</f>
        <v>0</v>
      </c>
      <c r="G379" s="63">
        <f>IF(Table312[[#This Row],[Facility]]="Buin",1.5%,0.25%)</f>
        <v>2.5000000000000001E-3</v>
      </c>
      <c r="H379" s="38"/>
      <c r="I379" s="38"/>
      <c r="J379" s="27">
        <f t="shared" si="30"/>
        <v>2216</v>
      </c>
      <c r="K379" s="28">
        <f t="shared" si="31"/>
        <v>3</v>
      </c>
      <c r="L379" s="27">
        <f>IF(K379=0,0,IF(E379&gt;1,E379-1,VLOOKUP(K379,Months_Weeks!$A$1:$B$13,2,0)))</f>
        <v>5</v>
      </c>
      <c r="M379" s="29"/>
      <c r="N379" s="39"/>
      <c r="O379" s="39"/>
      <c r="P379" s="50">
        <f t="shared" si="32"/>
        <v>0</v>
      </c>
      <c r="Q379" s="28">
        <f t="shared" si="33"/>
        <v>3</v>
      </c>
      <c r="R379" s="28">
        <f>IF(Q379=0,0,IF(E379&gt;1,E379-1,VLOOKUP(Q379,Months_Weeks!$A$1:$B$13,2,0)))</f>
        <v>5</v>
      </c>
      <c r="S379" s="30"/>
      <c r="T379" s="39"/>
      <c r="U379" s="39"/>
      <c r="V379" s="50">
        <f t="shared" si="34"/>
        <v>0</v>
      </c>
      <c r="W379" s="28">
        <f t="shared" si="35"/>
        <v>3</v>
      </c>
      <c r="X379" s="28">
        <f>IF(W379=0,0,IF(E379&gt;1,E379-1,VLOOKUP(W379,Months_Weeks!$A$1:$B$13,2,0)))</f>
        <v>5</v>
      </c>
      <c r="Y379" s="30"/>
      <c r="Z379" s="39"/>
      <c r="AA379" s="31"/>
      <c r="AB379" s="39"/>
      <c r="AC379" s="31"/>
      <c r="AD379" s="40"/>
      <c r="AE379" s="31"/>
      <c r="AF379" s="40"/>
      <c r="AG379" s="31"/>
      <c r="AH379" s="40"/>
      <c r="AI379" s="31"/>
      <c r="AJ379" s="40"/>
    </row>
    <row r="380" spans="1:36" x14ac:dyDescent="0.25">
      <c r="A380" s="37" t="s">
        <v>32</v>
      </c>
      <c r="B380" s="37">
        <v>56</v>
      </c>
      <c r="C380" s="26" t="str">
        <f>IFERROR(INDEX(Clients[Client_Name],MATCH(Table312[[#This Row],[Client_Code]],Clients[Client_Code],0)),"")</f>
        <v>ALIACE (ALIMENTOS Y ACEITES)</v>
      </c>
      <c r="D380" s="25">
        <v>4</v>
      </c>
      <c r="E380" s="25">
        <v>2</v>
      </c>
      <c r="F380" s="25" t="b">
        <f>IF(E380&gt;(VLOOKUP(D380,Months_Weeks!$A$2:$B$13,2,TRUE)),FALSE)</f>
        <v>0</v>
      </c>
      <c r="G380" s="63">
        <f>IF(Table312[[#This Row],[Facility]]="Buin",1.5%,0.25%)</f>
        <v>2.5000000000000001E-3</v>
      </c>
      <c r="H380" s="38"/>
      <c r="I380" s="38"/>
      <c r="J380" s="27">
        <f t="shared" si="30"/>
        <v>2216</v>
      </c>
      <c r="K380" s="28">
        <f t="shared" si="31"/>
        <v>4</v>
      </c>
      <c r="L380" s="27">
        <f>IF(K380=0,0,IF(E380&gt;1,E380-1,VLOOKUP(K380,Months_Weeks!$A$1:$B$13,2,0)))</f>
        <v>1</v>
      </c>
      <c r="M380" s="29"/>
      <c r="N380" s="39"/>
      <c r="O380" s="39"/>
      <c r="P380" s="50">
        <f t="shared" si="32"/>
        <v>0</v>
      </c>
      <c r="Q380" s="28">
        <f t="shared" si="33"/>
        <v>4</v>
      </c>
      <c r="R380" s="28">
        <f>IF(Q380=0,0,IF(E380&gt;1,E380-1,VLOOKUP(Q380,Months_Weeks!$A$1:$B$13,2,0)))</f>
        <v>1</v>
      </c>
      <c r="S380" s="30"/>
      <c r="T380" s="39"/>
      <c r="U380" s="39"/>
      <c r="V380" s="50">
        <f t="shared" si="34"/>
        <v>0</v>
      </c>
      <c r="W380" s="28">
        <f t="shared" si="35"/>
        <v>4</v>
      </c>
      <c r="X380" s="28">
        <f>IF(W380=0,0,IF(E380&gt;1,E380-1,VLOOKUP(W380,Months_Weeks!$A$1:$B$13,2,0)))</f>
        <v>1</v>
      </c>
      <c r="Y380" s="30"/>
      <c r="Z380" s="39"/>
      <c r="AA380" s="31"/>
      <c r="AB380" s="39"/>
      <c r="AC380" s="31"/>
      <c r="AD380" s="40"/>
      <c r="AE380" s="31"/>
      <c r="AF380" s="40"/>
      <c r="AG380" s="31"/>
      <c r="AH380" s="40"/>
      <c r="AI380" s="31"/>
      <c r="AJ380" s="40"/>
    </row>
    <row r="381" spans="1:36" x14ac:dyDescent="0.25">
      <c r="A381" s="37" t="s">
        <v>32</v>
      </c>
      <c r="B381" s="37">
        <v>56</v>
      </c>
      <c r="C381" s="26" t="str">
        <f>IFERROR(INDEX(Clients[Client_Name],MATCH(Table312[[#This Row],[Client_Code]],Clients[Client_Code],0)),"")</f>
        <v>ALIACE (ALIMENTOS Y ACEITES)</v>
      </c>
      <c r="D381" s="25">
        <v>4</v>
      </c>
      <c r="E381" s="25">
        <v>3</v>
      </c>
      <c r="F381" s="25" t="b">
        <f>IF(E381&gt;(VLOOKUP(D381,Months_Weeks!$A$2:$B$13,2,TRUE)),FALSE)</f>
        <v>0</v>
      </c>
      <c r="G381" s="63">
        <f>IF(Table312[[#This Row],[Facility]]="Buin",1.5%,0.25%)</f>
        <v>2.5000000000000001E-3</v>
      </c>
      <c r="H381" s="38"/>
      <c r="I381" s="38"/>
      <c r="J381" s="27">
        <f t="shared" si="30"/>
        <v>2216</v>
      </c>
      <c r="K381" s="28">
        <f t="shared" si="31"/>
        <v>4</v>
      </c>
      <c r="L381" s="27">
        <f>IF(K381=0,0,IF(E381&gt;1,E381-1,VLOOKUP(K381,Months_Weeks!$A$1:$B$13,2,0)))</f>
        <v>2</v>
      </c>
      <c r="M381" s="29"/>
      <c r="N381" s="39"/>
      <c r="O381" s="39"/>
      <c r="P381" s="50">
        <f t="shared" si="32"/>
        <v>0</v>
      </c>
      <c r="Q381" s="28">
        <f t="shared" si="33"/>
        <v>4</v>
      </c>
      <c r="R381" s="28">
        <f>IF(Q381=0,0,IF(E381&gt;1,E381-1,VLOOKUP(Q381,Months_Weeks!$A$1:$B$13,2,0)))</f>
        <v>2</v>
      </c>
      <c r="S381" s="30"/>
      <c r="T381" s="39"/>
      <c r="U381" s="39"/>
      <c r="V381" s="50">
        <f t="shared" si="34"/>
        <v>0</v>
      </c>
      <c r="W381" s="28">
        <f t="shared" si="35"/>
        <v>4</v>
      </c>
      <c r="X381" s="28">
        <f>IF(W381=0,0,IF(E381&gt;1,E381-1,VLOOKUP(W381,Months_Weeks!$A$1:$B$13,2,0)))</f>
        <v>2</v>
      </c>
      <c r="Y381" s="30"/>
      <c r="Z381" s="39"/>
      <c r="AA381" s="31"/>
      <c r="AB381" s="39"/>
      <c r="AC381" s="31"/>
      <c r="AD381" s="40"/>
      <c r="AE381" s="31"/>
      <c r="AF381" s="40"/>
      <c r="AG381" s="31"/>
      <c r="AH381" s="40"/>
      <c r="AI381" s="31"/>
      <c r="AJ381" s="40"/>
    </row>
    <row r="382" spans="1:36" x14ac:dyDescent="0.25">
      <c r="A382" s="37" t="s">
        <v>32</v>
      </c>
      <c r="B382" s="37">
        <v>56</v>
      </c>
      <c r="C382" s="26" t="str">
        <f>IFERROR(INDEX(Clients[Client_Name],MATCH(Table312[[#This Row],[Client_Code]],Clients[Client_Code],0)),"")</f>
        <v>ALIACE (ALIMENTOS Y ACEITES)</v>
      </c>
      <c r="D382" s="25">
        <v>4</v>
      </c>
      <c r="E382" s="25">
        <v>4</v>
      </c>
      <c r="F382" s="25" t="b">
        <f>IF(E382&gt;(VLOOKUP(D382,Months_Weeks!$A$2:$B$13,2,TRUE)),FALSE)</f>
        <v>0</v>
      </c>
      <c r="G382" s="63">
        <f>IF(Table312[[#This Row],[Facility]]="Buin",1.5%,0.25%)</f>
        <v>2.5000000000000001E-3</v>
      </c>
      <c r="H382" s="38"/>
      <c r="I382" s="38"/>
      <c r="J382" s="27">
        <f t="shared" si="30"/>
        <v>2216</v>
      </c>
      <c r="K382" s="28">
        <f t="shared" si="31"/>
        <v>4</v>
      </c>
      <c r="L382" s="27">
        <f>IF(K382=0,0,IF(E382&gt;1,E382-1,VLOOKUP(K382,Months_Weeks!$A$1:$B$13,2,0)))</f>
        <v>3</v>
      </c>
      <c r="M382" s="29"/>
      <c r="N382" s="39"/>
      <c r="O382" s="39"/>
      <c r="P382" s="50">
        <f t="shared" si="32"/>
        <v>0</v>
      </c>
      <c r="Q382" s="28">
        <f t="shared" si="33"/>
        <v>4</v>
      </c>
      <c r="R382" s="28">
        <f>IF(Q382=0,0,IF(E382&gt;1,E382-1,VLOOKUP(Q382,Months_Weeks!$A$1:$B$13,2,0)))</f>
        <v>3</v>
      </c>
      <c r="S382" s="30"/>
      <c r="T382" s="39"/>
      <c r="U382" s="39"/>
      <c r="V382" s="50">
        <f t="shared" si="34"/>
        <v>0</v>
      </c>
      <c r="W382" s="28">
        <f t="shared" si="35"/>
        <v>4</v>
      </c>
      <c r="X382" s="28">
        <f>IF(W382=0,0,IF(E382&gt;1,E382-1,VLOOKUP(W382,Months_Weeks!$A$1:$B$13,2,0)))</f>
        <v>3</v>
      </c>
      <c r="Y382" s="30"/>
      <c r="Z382" s="39"/>
      <c r="AA382" s="31"/>
      <c r="AB382" s="39"/>
      <c r="AC382" s="31"/>
      <c r="AD382" s="40"/>
      <c r="AE382" s="31"/>
      <c r="AF382" s="40"/>
      <c r="AG382" s="31"/>
      <c r="AH382" s="40"/>
      <c r="AI382" s="31"/>
      <c r="AJ382" s="40"/>
    </row>
    <row r="383" spans="1:36" x14ac:dyDescent="0.25">
      <c r="A383" s="37" t="s">
        <v>32</v>
      </c>
      <c r="B383" s="37">
        <v>56</v>
      </c>
      <c r="C383" s="26" t="str">
        <f>IFERROR(INDEX(Clients[Client_Name],MATCH(Table312[[#This Row],[Client_Code]],Clients[Client_Code],0)),"")</f>
        <v>ALIACE (ALIMENTOS Y ACEITES)</v>
      </c>
      <c r="D383" s="25">
        <v>5</v>
      </c>
      <c r="E383" s="25">
        <v>1</v>
      </c>
      <c r="F383" s="25" t="b">
        <f>IF(E383&gt;(VLOOKUP(D383,Months_Weeks!$A$2:$B$13,2,TRUE)),FALSE)</f>
        <v>0</v>
      </c>
      <c r="G383" s="63">
        <f>IF(Table312[[#This Row],[Facility]]="Buin",1.5%,0.25%)</f>
        <v>2.5000000000000001E-3</v>
      </c>
      <c r="H383" s="38"/>
      <c r="I383" s="38"/>
      <c r="J383" s="27">
        <f t="shared" si="30"/>
        <v>2216</v>
      </c>
      <c r="K383" s="28">
        <f t="shared" si="31"/>
        <v>4</v>
      </c>
      <c r="L383" s="27">
        <f>IF(K383=0,0,IF(E383&gt;1,E383-1,VLOOKUP(K383,Months_Weeks!$A$1:$B$13,2,0)))</f>
        <v>4</v>
      </c>
      <c r="M383" s="29"/>
      <c r="N383" s="39"/>
      <c r="O383" s="39"/>
      <c r="P383" s="50">
        <f t="shared" si="32"/>
        <v>0</v>
      </c>
      <c r="Q383" s="28">
        <f t="shared" si="33"/>
        <v>4</v>
      </c>
      <c r="R383" s="28">
        <f>IF(Q383=0,0,IF(E383&gt;1,E383-1,VLOOKUP(Q383,Months_Weeks!$A$1:$B$13,2,0)))</f>
        <v>4</v>
      </c>
      <c r="S383" s="30"/>
      <c r="T383" s="39"/>
      <c r="U383" s="39"/>
      <c r="V383" s="50">
        <f t="shared" si="34"/>
        <v>0</v>
      </c>
      <c r="W383" s="28">
        <f t="shared" si="35"/>
        <v>4</v>
      </c>
      <c r="X383" s="28">
        <f>IF(W383=0,0,IF(E383&gt;1,E383-1,VLOOKUP(W383,Months_Weeks!$A$1:$B$13,2,0)))</f>
        <v>4</v>
      </c>
      <c r="Y383" s="30"/>
      <c r="Z383" s="39"/>
      <c r="AA383" s="31"/>
      <c r="AB383" s="39"/>
      <c r="AC383" s="31"/>
      <c r="AD383" s="40"/>
      <c r="AE383" s="31"/>
      <c r="AF383" s="40"/>
      <c r="AG383" s="31"/>
      <c r="AH383" s="40"/>
      <c r="AI383" s="31"/>
      <c r="AJ383" s="40"/>
    </row>
    <row r="384" spans="1:36" x14ac:dyDescent="0.25">
      <c r="A384" s="37" t="s">
        <v>32</v>
      </c>
      <c r="B384" s="37">
        <v>56</v>
      </c>
      <c r="C384" s="26" t="str">
        <f>IFERROR(INDEX(Clients[Client_Name],MATCH(Table312[[#This Row],[Client_Code]],Clients[Client_Code],0)),"")</f>
        <v>ALIACE (ALIMENTOS Y ACEITES)</v>
      </c>
      <c r="D384" s="25">
        <v>5</v>
      </c>
      <c r="E384" s="25">
        <v>2</v>
      </c>
      <c r="F384" s="25" t="b">
        <f>IF(E384&gt;(VLOOKUP(D384,Months_Weeks!$A$2:$B$13,2,TRUE)),FALSE)</f>
        <v>0</v>
      </c>
      <c r="G384" s="63">
        <f>IF(Table312[[#This Row],[Facility]]="Buin",1.5%,0.25%)</f>
        <v>2.5000000000000001E-3</v>
      </c>
      <c r="H384" s="38"/>
      <c r="I384" s="38"/>
      <c r="J384" s="27">
        <f t="shared" si="30"/>
        <v>2216</v>
      </c>
      <c r="K384" s="28">
        <f t="shared" si="31"/>
        <v>5</v>
      </c>
      <c r="L384" s="27">
        <f>IF(K384=0,0,IF(E384&gt;1,E384-1,VLOOKUP(K384,Months_Weeks!$A$1:$B$13,2,0)))</f>
        <v>1</v>
      </c>
      <c r="M384" s="29"/>
      <c r="N384" s="39"/>
      <c r="O384" s="39"/>
      <c r="P384" s="50">
        <f t="shared" si="32"/>
        <v>0</v>
      </c>
      <c r="Q384" s="28">
        <f t="shared" si="33"/>
        <v>5</v>
      </c>
      <c r="R384" s="28">
        <f>IF(Q384=0,0,IF(E384&gt;1,E384-1,VLOOKUP(Q384,Months_Weeks!$A$1:$B$13,2,0)))</f>
        <v>1</v>
      </c>
      <c r="S384" s="30"/>
      <c r="T384" s="39"/>
      <c r="U384" s="39"/>
      <c r="V384" s="50">
        <f t="shared" si="34"/>
        <v>0</v>
      </c>
      <c r="W384" s="28">
        <f t="shared" si="35"/>
        <v>5</v>
      </c>
      <c r="X384" s="28">
        <f>IF(W384=0,0,IF(E384&gt;1,E384-1,VLOOKUP(W384,Months_Weeks!$A$1:$B$13,2,0)))</f>
        <v>1</v>
      </c>
      <c r="Y384" s="30"/>
      <c r="Z384" s="39"/>
      <c r="AA384" s="31"/>
      <c r="AB384" s="39"/>
      <c r="AC384" s="31"/>
      <c r="AD384" s="40"/>
      <c r="AE384" s="31"/>
      <c r="AF384" s="40"/>
      <c r="AG384" s="31"/>
      <c r="AH384" s="40"/>
      <c r="AI384" s="31"/>
      <c r="AJ384" s="40"/>
    </row>
    <row r="385" spans="1:36" x14ac:dyDescent="0.25">
      <c r="A385" s="37" t="s">
        <v>32</v>
      </c>
      <c r="B385" s="37">
        <v>56</v>
      </c>
      <c r="C385" s="26" t="str">
        <f>IFERROR(INDEX(Clients[Client_Name],MATCH(Table312[[#This Row],[Client_Code]],Clients[Client_Code],0)),"")</f>
        <v>ALIACE (ALIMENTOS Y ACEITES)</v>
      </c>
      <c r="D385" s="25">
        <v>5</v>
      </c>
      <c r="E385" s="25">
        <v>3</v>
      </c>
      <c r="F385" s="25" t="b">
        <f>IF(E385&gt;(VLOOKUP(D385,Months_Weeks!$A$2:$B$13,2,TRUE)),FALSE)</f>
        <v>0</v>
      </c>
      <c r="G385" s="63">
        <f>IF(Table312[[#This Row],[Facility]]="Buin",1.5%,0.25%)</f>
        <v>2.5000000000000001E-3</v>
      </c>
      <c r="H385" s="38"/>
      <c r="I385" s="38"/>
      <c r="J385" s="27">
        <f t="shared" si="30"/>
        <v>2216</v>
      </c>
      <c r="K385" s="28">
        <f t="shared" si="31"/>
        <v>5</v>
      </c>
      <c r="L385" s="27">
        <f>IF(K385=0,0,IF(E385&gt;1,E385-1,VLOOKUP(K385,Months_Weeks!$A$1:$B$13,2,0)))</f>
        <v>2</v>
      </c>
      <c r="M385" s="29"/>
      <c r="N385" s="39"/>
      <c r="O385" s="39"/>
      <c r="P385" s="50">
        <f t="shared" si="32"/>
        <v>0</v>
      </c>
      <c r="Q385" s="28">
        <f t="shared" si="33"/>
        <v>5</v>
      </c>
      <c r="R385" s="28">
        <f>IF(Q385=0,0,IF(E385&gt;1,E385-1,VLOOKUP(Q385,Months_Weeks!$A$1:$B$13,2,0)))</f>
        <v>2</v>
      </c>
      <c r="S385" s="30"/>
      <c r="T385" s="39"/>
      <c r="U385" s="39"/>
      <c r="V385" s="50">
        <f t="shared" si="34"/>
        <v>0</v>
      </c>
      <c r="W385" s="28">
        <f t="shared" si="35"/>
        <v>5</v>
      </c>
      <c r="X385" s="28">
        <f>IF(W385=0,0,IF(E385&gt;1,E385-1,VLOOKUP(W385,Months_Weeks!$A$1:$B$13,2,0)))</f>
        <v>2</v>
      </c>
      <c r="Y385" s="30"/>
      <c r="Z385" s="39"/>
      <c r="AA385" s="31"/>
      <c r="AB385" s="39"/>
      <c r="AC385" s="31"/>
      <c r="AD385" s="40"/>
      <c r="AE385" s="31"/>
      <c r="AF385" s="40"/>
      <c r="AG385" s="31"/>
      <c r="AH385" s="40"/>
      <c r="AI385" s="31"/>
      <c r="AJ385" s="40"/>
    </row>
    <row r="386" spans="1:36" x14ac:dyDescent="0.25">
      <c r="A386" s="37" t="s">
        <v>32</v>
      </c>
      <c r="B386" s="37">
        <v>56</v>
      </c>
      <c r="C386" s="26" t="str">
        <f>IFERROR(INDEX(Clients[Client_Name],MATCH(Table312[[#This Row],[Client_Code]],Clients[Client_Code],0)),"")</f>
        <v>ALIACE (ALIMENTOS Y ACEITES)</v>
      </c>
      <c r="D386" s="25">
        <v>5</v>
      </c>
      <c r="E386" s="25">
        <v>4</v>
      </c>
      <c r="F386" s="25" t="b">
        <f>IF(E386&gt;(VLOOKUP(D386,Months_Weeks!$A$2:$B$13,2,TRUE)),FALSE)</f>
        <v>0</v>
      </c>
      <c r="G386" s="63">
        <f>IF(Table312[[#This Row],[Facility]]="Buin",1.5%,0.25%)</f>
        <v>2.5000000000000001E-3</v>
      </c>
      <c r="H386" s="38"/>
      <c r="I386" s="38"/>
      <c r="J386" s="27">
        <f t="shared" ref="J386:J449" si="36" xml:space="preserve"> SUMIFS(J:J,$B:$B,$B386,$D:$D,K386,$E:$E,L386,$A:$A,$A386)+H386-I386</f>
        <v>2216</v>
      </c>
      <c r="K386" s="28">
        <f t="shared" ref="K386:K449" si="37">IF(E386&gt;1,D386,D386-1)</f>
        <v>5</v>
      </c>
      <c r="L386" s="27">
        <f>IF(K386=0,0,IF(E386&gt;1,E386-1,VLOOKUP(K386,Months_Weeks!$A$1:$B$13,2,0)))</f>
        <v>3</v>
      </c>
      <c r="M386" s="29"/>
      <c r="N386" s="39"/>
      <c r="O386" s="39"/>
      <c r="P386" s="50">
        <f t="shared" ref="P386:P449" si="38" xml:space="preserve"> SUMIFS(P:P,$B:$B,$B386,$D:$D,Q386,$E:$E,R386,$A:$A,$A386)+N386-O386</f>
        <v>0</v>
      </c>
      <c r="Q386" s="28">
        <f t="shared" ref="Q386:Q449" si="39">IF(E386&gt;1,D386,D386-1)</f>
        <v>5</v>
      </c>
      <c r="R386" s="28">
        <f>IF(Q386=0,0,IF(E386&gt;1,E386-1,VLOOKUP(Q386,Months_Weeks!$A$1:$B$13,2,0)))</f>
        <v>3</v>
      </c>
      <c r="S386" s="30"/>
      <c r="T386" s="39"/>
      <c r="U386" s="39"/>
      <c r="V386" s="50">
        <f t="shared" ref="V386:V449" si="40" xml:space="preserve"> SUMIFS(V:V,$B:$B,$B386,$D:$D,W386,$E:$E,X386,$A:$A,$A386)+T386-U386</f>
        <v>0</v>
      </c>
      <c r="W386" s="28">
        <f t="shared" ref="W386:W449" si="41">IF(E386&gt;1,D386,D386-1)</f>
        <v>5</v>
      </c>
      <c r="X386" s="28">
        <f>IF(W386=0,0,IF(E386&gt;1,E386-1,VLOOKUP(W386,Months_Weeks!$A$1:$B$13,2,0)))</f>
        <v>3</v>
      </c>
      <c r="Y386" s="30"/>
      <c r="Z386" s="39"/>
      <c r="AA386" s="31"/>
      <c r="AB386" s="39"/>
      <c r="AC386" s="31"/>
      <c r="AD386" s="40"/>
      <c r="AE386" s="31"/>
      <c r="AF386" s="40"/>
      <c r="AG386" s="31"/>
      <c r="AH386" s="40"/>
      <c r="AI386" s="31"/>
      <c r="AJ386" s="40"/>
    </row>
    <row r="387" spans="1:36" x14ac:dyDescent="0.25">
      <c r="A387" s="37" t="s">
        <v>32</v>
      </c>
      <c r="B387" s="37">
        <v>56</v>
      </c>
      <c r="C387" s="26" t="str">
        <f>IFERROR(INDEX(Clients[Client_Name],MATCH(Table312[[#This Row],[Client_Code]],Clients[Client_Code],0)),"")</f>
        <v>ALIACE (ALIMENTOS Y ACEITES)</v>
      </c>
      <c r="D387" s="25">
        <v>6</v>
      </c>
      <c r="E387" s="25">
        <v>1</v>
      </c>
      <c r="F387" s="25" t="b">
        <f>IF(E387&gt;(VLOOKUP(D387,Months_Weeks!$A$2:$B$13,2,TRUE)),FALSE)</f>
        <v>0</v>
      </c>
      <c r="G387" s="63">
        <f>IF(Table312[[#This Row],[Facility]]="Buin",1.5%,0.25%)</f>
        <v>2.5000000000000001E-3</v>
      </c>
      <c r="H387" s="38"/>
      <c r="I387" s="38">
        <v>50</v>
      </c>
      <c r="J387" s="27">
        <f t="shared" si="36"/>
        <v>2166</v>
      </c>
      <c r="K387" s="28">
        <f t="shared" si="37"/>
        <v>5</v>
      </c>
      <c r="L387" s="27">
        <f>IF(K387=0,0,IF(E387&gt;1,E387-1,VLOOKUP(K387,Months_Weeks!$A$1:$B$13,2,0)))</f>
        <v>4</v>
      </c>
      <c r="M387" s="29"/>
      <c r="N387" s="39"/>
      <c r="O387" s="39"/>
      <c r="P387" s="50">
        <f t="shared" si="38"/>
        <v>0</v>
      </c>
      <c r="Q387" s="28">
        <f t="shared" si="39"/>
        <v>5</v>
      </c>
      <c r="R387" s="28">
        <f>IF(Q387=0,0,IF(E387&gt;1,E387-1,VLOOKUP(Q387,Months_Weeks!$A$1:$B$13,2,0)))</f>
        <v>4</v>
      </c>
      <c r="S387" s="30"/>
      <c r="T387" s="39"/>
      <c r="U387" s="39"/>
      <c r="V387" s="50">
        <f t="shared" si="40"/>
        <v>0</v>
      </c>
      <c r="W387" s="28">
        <f t="shared" si="41"/>
        <v>5</v>
      </c>
      <c r="X387" s="28">
        <f>IF(W387=0,0,IF(E387&gt;1,E387-1,VLOOKUP(W387,Months_Weeks!$A$1:$B$13,2,0)))</f>
        <v>4</v>
      </c>
      <c r="Y387" s="30"/>
      <c r="Z387" s="39"/>
      <c r="AA387" s="31"/>
      <c r="AB387" s="39"/>
      <c r="AC387" s="31"/>
      <c r="AD387" s="40"/>
      <c r="AE387" s="31"/>
      <c r="AF387" s="40"/>
      <c r="AG387" s="31"/>
      <c r="AH387" s="40"/>
      <c r="AI387" s="31"/>
      <c r="AJ387" s="40"/>
    </row>
    <row r="388" spans="1:36" x14ac:dyDescent="0.25">
      <c r="A388" s="37" t="s">
        <v>32</v>
      </c>
      <c r="B388" s="37">
        <v>56</v>
      </c>
      <c r="C388" s="26" t="str">
        <f>IFERROR(INDEX(Clients[Client_Name],MATCH(Table312[[#This Row],[Client_Code]],Clients[Client_Code],0)),"")</f>
        <v>ALIACE (ALIMENTOS Y ACEITES)</v>
      </c>
      <c r="D388" s="25">
        <v>6</v>
      </c>
      <c r="E388" s="25">
        <v>2</v>
      </c>
      <c r="F388" s="25" t="b">
        <f>IF(E388&gt;(VLOOKUP(D388,Months_Weeks!$A$2:$B$13,2,TRUE)),FALSE)</f>
        <v>0</v>
      </c>
      <c r="G388" s="63">
        <f>IF(Table312[[#This Row],[Facility]]="Buin",1.5%,0.25%)</f>
        <v>2.5000000000000001E-3</v>
      </c>
      <c r="H388" s="38"/>
      <c r="I388" s="38">
        <v>50</v>
      </c>
      <c r="J388" s="27">
        <f t="shared" si="36"/>
        <v>2116</v>
      </c>
      <c r="K388" s="28">
        <f t="shared" si="37"/>
        <v>6</v>
      </c>
      <c r="L388" s="27">
        <f>IF(K388=0,0,IF(E388&gt;1,E388-1,VLOOKUP(K388,Months_Weeks!$A$1:$B$13,2,0)))</f>
        <v>1</v>
      </c>
      <c r="M388" s="29"/>
      <c r="N388" s="39"/>
      <c r="O388" s="39"/>
      <c r="P388" s="50">
        <f t="shared" si="38"/>
        <v>0</v>
      </c>
      <c r="Q388" s="28">
        <f t="shared" si="39"/>
        <v>6</v>
      </c>
      <c r="R388" s="28">
        <f>IF(Q388=0,0,IF(E388&gt;1,E388-1,VLOOKUP(Q388,Months_Weeks!$A$1:$B$13,2,0)))</f>
        <v>1</v>
      </c>
      <c r="S388" s="30"/>
      <c r="T388" s="39"/>
      <c r="U388" s="39"/>
      <c r="V388" s="50">
        <f t="shared" si="40"/>
        <v>0</v>
      </c>
      <c r="W388" s="28">
        <f t="shared" si="41"/>
        <v>6</v>
      </c>
      <c r="X388" s="28">
        <f>IF(W388=0,0,IF(E388&gt;1,E388-1,VLOOKUP(W388,Months_Weeks!$A$1:$B$13,2,0)))</f>
        <v>1</v>
      </c>
      <c r="Y388" s="30"/>
      <c r="Z388" s="39"/>
      <c r="AA388" s="31"/>
      <c r="AB388" s="39"/>
      <c r="AC388" s="31"/>
      <c r="AD388" s="40"/>
      <c r="AE388" s="31"/>
      <c r="AF388" s="40"/>
      <c r="AG388" s="31"/>
      <c r="AH388" s="40"/>
      <c r="AI388" s="31"/>
      <c r="AJ388" s="40"/>
    </row>
    <row r="389" spans="1:36" x14ac:dyDescent="0.25">
      <c r="A389" s="37" t="s">
        <v>32</v>
      </c>
      <c r="B389" s="37">
        <v>56</v>
      </c>
      <c r="C389" s="26" t="str">
        <f>IFERROR(INDEX(Clients[Client_Name],MATCH(Table312[[#This Row],[Client_Code]],Clients[Client_Code],0)),"")</f>
        <v>ALIACE (ALIMENTOS Y ACEITES)</v>
      </c>
      <c r="D389" s="25">
        <v>6</v>
      </c>
      <c r="E389" s="25">
        <v>3</v>
      </c>
      <c r="F389" s="25" t="b">
        <f>IF(E389&gt;(VLOOKUP(D389,Months_Weeks!$A$2:$B$13,2,TRUE)),FALSE)</f>
        <v>0</v>
      </c>
      <c r="G389" s="63">
        <f>IF(Table312[[#This Row],[Facility]]="Buin",1.5%,0.25%)</f>
        <v>2.5000000000000001E-3</v>
      </c>
      <c r="H389" s="38"/>
      <c r="I389" s="38">
        <v>50</v>
      </c>
      <c r="J389" s="27">
        <f t="shared" si="36"/>
        <v>2066</v>
      </c>
      <c r="K389" s="28">
        <f t="shared" si="37"/>
        <v>6</v>
      </c>
      <c r="L389" s="27">
        <f>IF(K389=0,0,IF(E389&gt;1,E389-1,VLOOKUP(K389,Months_Weeks!$A$1:$B$13,2,0)))</f>
        <v>2</v>
      </c>
      <c r="M389" s="29"/>
      <c r="N389" s="39"/>
      <c r="O389" s="39"/>
      <c r="P389" s="50">
        <f t="shared" si="38"/>
        <v>0</v>
      </c>
      <c r="Q389" s="28">
        <f t="shared" si="39"/>
        <v>6</v>
      </c>
      <c r="R389" s="28">
        <f>IF(Q389=0,0,IF(E389&gt;1,E389-1,VLOOKUP(Q389,Months_Weeks!$A$1:$B$13,2,0)))</f>
        <v>2</v>
      </c>
      <c r="S389" s="30"/>
      <c r="T389" s="39"/>
      <c r="U389" s="39"/>
      <c r="V389" s="50">
        <f t="shared" si="40"/>
        <v>0</v>
      </c>
      <c r="W389" s="28">
        <f t="shared" si="41"/>
        <v>6</v>
      </c>
      <c r="X389" s="28">
        <f>IF(W389=0,0,IF(E389&gt;1,E389-1,VLOOKUP(W389,Months_Weeks!$A$1:$B$13,2,0)))</f>
        <v>2</v>
      </c>
      <c r="Y389" s="30"/>
      <c r="Z389" s="39"/>
      <c r="AA389" s="31"/>
      <c r="AB389" s="39"/>
      <c r="AC389" s="31"/>
      <c r="AD389" s="40"/>
      <c r="AE389" s="31"/>
      <c r="AF389" s="40"/>
      <c r="AG389" s="31"/>
      <c r="AH389" s="40"/>
      <c r="AI389" s="31"/>
      <c r="AJ389" s="40"/>
    </row>
    <row r="390" spans="1:36" x14ac:dyDescent="0.25">
      <c r="A390" s="37" t="s">
        <v>32</v>
      </c>
      <c r="B390" s="37">
        <v>56</v>
      </c>
      <c r="C390" s="26" t="str">
        <f>IFERROR(INDEX(Clients[Client_Name],MATCH(Table312[[#This Row],[Client_Code]],Clients[Client_Code],0)),"")</f>
        <v>ALIACE (ALIMENTOS Y ACEITES)</v>
      </c>
      <c r="D390" s="25">
        <v>6</v>
      </c>
      <c r="E390" s="25">
        <v>4</v>
      </c>
      <c r="F390" s="25" t="b">
        <f>IF(E390&gt;(VLOOKUP(D390,Months_Weeks!$A$2:$B$13,2,TRUE)),FALSE)</f>
        <v>0</v>
      </c>
      <c r="G390" s="63">
        <f>IF(Table312[[#This Row],[Facility]]="Buin",1.5%,0.25%)</f>
        <v>2.5000000000000001E-3</v>
      </c>
      <c r="H390" s="38"/>
      <c r="I390" s="38">
        <v>50</v>
      </c>
      <c r="J390" s="27">
        <f t="shared" si="36"/>
        <v>2016</v>
      </c>
      <c r="K390" s="28">
        <f t="shared" si="37"/>
        <v>6</v>
      </c>
      <c r="L390" s="27">
        <f>IF(K390=0,0,IF(E390&gt;1,E390-1,VLOOKUP(K390,Months_Weeks!$A$1:$B$13,2,0)))</f>
        <v>3</v>
      </c>
      <c r="M390" s="29"/>
      <c r="N390" s="39"/>
      <c r="O390" s="39"/>
      <c r="P390" s="50">
        <f t="shared" si="38"/>
        <v>0</v>
      </c>
      <c r="Q390" s="28">
        <f t="shared" si="39"/>
        <v>6</v>
      </c>
      <c r="R390" s="28">
        <f>IF(Q390=0,0,IF(E390&gt;1,E390-1,VLOOKUP(Q390,Months_Weeks!$A$1:$B$13,2,0)))</f>
        <v>3</v>
      </c>
      <c r="S390" s="30"/>
      <c r="T390" s="39"/>
      <c r="U390" s="39"/>
      <c r="V390" s="50">
        <f t="shared" si="40"/>
        <v>0</v>
      </c>
      <c r="W390" s="28">
        <f t="shared" si="41"/>
        <v>6</v>
      </c>
      <c r="X390" s="28">
        <f>IF(W390=0,0,IF(E390&gt;1,E390-1,VLOOKUP(W390,Months_Weeks!$A$1:$B$13,2,0)))</f>
        <v>3</v>
      </c>
      <c r="Y390" s="30"/>
      <c r="Z390" s="39"/>
      <c r="AA390" s="31"/>
      <c r="AB390" s="39"/>
      <c r="AC390" s="31"/>
      <c r="AD390" s="40"/>
      <c r="AE390" s="31"/>
      <c r="AF390" s="40"/>
      <c r="AG390" s="31"/>
      <c r="AH390" s="40"/>
      <c r="AI390" s="31"/>
      <c r="AJ390" s="40"/>
    </row>
    <row r="391" spans="1:36" x14ac:dyDescent="0.25">
      <c r="A391" s="37" t="s">
        <v>32</v>
      </c>
      <c r="B391" s="37">
        <v>56</v>
      </c>
      <c r="C391" s="26" t="str">
        <f>IFERROR(INDEX(Clients[Client_Name],MATCH(Table312[[#This Row],[Client_Code]],Clients[Client_Code],0)),"")</f>
        <v>ALIACE (ALIMENTOS Y ACEITES)</v>
      </c>
      <c r="D391" s="25">
        <v>6</v>
      </c>
      <c r="E391" s="25">
        <v>5</v>
      </c>
      <c r="F391" s="25" t="b">
        <f>IF(E391&gt;(VLOOKUP(D391,Months_Weeks!$A$2:$B$13,2,TRUE)),FALSE)</f>
        <v>0</v>
      </c>
      <c r="G391" s="63">
        <f>IF(Table312[[#This Row],[Facility]]="Buin",1.5%,0.25%)</f>
        <v>2.5000000000000001E-3</v>
      </c>
      <c r="H391" s="38"/>
      <c r="I391" s="38">
        <v>50</v>
      </c>
      <c r="J391" s="27">
        <f t="shared" si="36"/>
        <v>1966</v>
      </c>
      <c r="K391" s="28">
        <f t="shared" si="37"/>
        <v>6</v>
      </c>
      <c r="L391" s="27">
        <f>IF(K391=0,0,IF(E391&gt;1,E391-1,VLOOKUP(K391,Months_Weeks!$A$1:$B$13,2,0)))</f>
        <v>4</v>
      </c>
      <c r="M391" s="29"/>
      <c r="N391" s="39"/>
      <c r="O391" s="39"/>
      <c r="P391" s="50">
        <f t="shared" si="38"/>
        <v>0</v>
      </c>
      <c r="Q391" s="28">
        <f t="shared" si="39"/>
        <v>6</v>
      </c>
      <c r="R391" s="28">
        <f>IF(Q391=0,0,IF(E391&gt;1,E391-1,VLOOKUP(Q391,Months_Weeks!$A$1:$B$13,2,0)))</f>
        <v>4</v>
      </c>
      <c r="S391" s="30"/>
      <c r="T391" s="39"/>
      <c r="U391" s="39"/>
      <c r="V391" s="50">
        <f t="shared" si="40"/>
        <v>0</v>
      </c>
      <c r="W391" s="28">
        <f t="shared" si="41"/>
        <v>6</v>
      </c>
      <c r="X391" s="28">
        <f>IF(W391=0,0,IF(E391&gt;1,E391-1,VLOOKUP(W391,Months_Weeks!$A$1:$B$13,2,0)))</f>
        <v>4</v>
      </c>
      <c r="Y391" s="30"/>
      <c r="Z391" s="39"/>
      <c r="AA391" s="31"/>
      <c r="AB391" s="39"/>
      <c r="AC391" s="31"/>
      <c r="AD391" s="40"/>
      <c r="AE391" s="31"/>
      <c r="AF391" s="40"/>
      <c r="AG391" s="31"/>
      <c r="AH391" s="40"/>
      <c r="AI391" s="31"/>
      <c r="AJ391" s="40"/>
    </row>
    <row r="392" spans="1:36" x14ac:dyDescent="0.25">
      <c r="A392" s="37" t="s">
        <v>32</v>
      </c>
      <c r="B392" s="37">
        <v>56</v>
      </c>
      <c r="C392" s="26" t="str">
        <f>IFERROR(INDEX(Clients[Client_Name],MATCH(Table312[[#This Row],[Client_Code]],Clients[Client_Code],0)),"")</f>
        <v>ALIACE (ALIMENTOS Y ACEITES)</v>
      </c>
      <c r="D392" s="25">
        <v>7</v>
      </c>
      <c r="E392" s="25">
        <v>1</v>
      </c>
      <c r="F392" s="25" t="b">
        <f>IF(E392&gt;(VLOOKUP(D392,Months_Weeks!$A$2:$B$13,2,TRUE)),FALSE)</f>
        <v>0</v>
      </c>
      <c r="G392" s="63">
        <f>IF(Table312[[#This Row],[Facility]]="Buin",1.5%,0.25%)</f>
        <v>2.5000000000000001E-3</v>
      </c>
      <c r="H392" s="38"/>
      <c r="I392" s="38">
        <v>50</v>
      </c>
      <c r="J392" s="27">
        <f t="shared" si="36"/>
        <v>1916</v>
      </c>
      <c r="K392" s="28">
        <f t="shared" si="37"/>
        <v>6</v>
      </c>
      <c r="L392" s="27">
        <f>IF(K392=0,0,IF(E392&gt;1,E392-1,VLOOKUP(K392,Months_Weeks!$A$1:$B$13,2,0)))</f>
        <v>5</v>
      </c>
      <c r="M392" s="29"/>
      <c r="N392" s="39"/>
      <c r="O392" s="39"/>
      <c r="P392" s="50">
        <f t="shared" si="38"/>
        <v>0</v>
      </c>
      <c r="Q392" s="28">
        <f t="shared" si="39"/>
        <v>6</v>
      </c>
      <c r="R392" s="28">
        <f>IF(Q392=0,0,IF(E392&gt;1,E392-1,VLOOKUP(Q392,Months_Weeks!$A$1:$B$13,2,0)))</f>
        <v>5</v>
      </c>
      <c r="S392" s="30"/>
      <c r="T392" s="39"/>
      <c r="U392" s="39"/>
      <c r="V392" s="50">
        <f t="shared" si="40"/>
        <v>0</v>
      </c>
      <c r="W392" s="28">
        <f t="shared" si="41"/>
        <v>6</v>
      </c>
      <c r="X392" s="28">
        <f>IF(W392=0,0,IF(E392&gt;1,E392-1,VLOOKUP(W392,Months_Weeks!$A$1:$B$13,2,0)))</f>
        <v>5</v>
      </c>
      <c r="Y392" s="30"/>
      <c r="Z392" s="39"/>
      <c r="AA392" s="31"/>
      <c r="AB392" s="39"/>
      <c r="AC392" s="31"/>
      <c r="AD392" s="40"/>
      <c r="AE392" s="31"/>
      <c r="AF392" s="40"/>
      <c r="AG392" s="31"/>
      <c r="AH392" s="40"/>
      <c r="AI392" s="31"/>
      <c r="AJ392" s="40"/>
    </row>
    <row r="393" spans="1:36" x14ac:dyDescent="0.25">
      <c r="A393" s="37" t="s">
        <v>32</v>
      </c>
      <c r="B393" s="37">
        <v>56</v>
      </c>
      <c r="C393" s="26" t="str">
        <f>IFERROR(INDEX(Clients[Client_Name],MATCH(Table312[[#This Row],[Client_Code]],Clients[Client_Code],0)),"")</f>
        <v>ALIACE (ALIMENTOS Y ACEITES)</v>
      </c>
      <c r="D393" s="25">
        <v>7</v>
      </c>
      <c r="E393" s="25">
        <v>2</v>
      </c>
      <c r="F393" s="25" t="b">
        <f>IF(E393&gt;(VLOOKUP(D393,Months_Weeks!$A$2:$B$13,2,TRUE)),FALSE)</f>
        <v>0</v>
      </c>
      <c r="G393" s="63">
        <f>IF(Table312[[#This Row],[Facility]]="Buin",1.5%,0.25%)</f>
        <v>2.5000000000000001E-3</v>
      </c>
      <c r="H393" s="38"/>
      <c r="I393" s="38">
        <v>50</v>
      </c>
      <c r="J393" s="27">
        <f t="shared" si="36"/>
        <v>1866</v>
      </c>
      <c r="K393" s="28">
        <f t="shared" si="37"/>
        <v>7</v>
      </c>
      <c r="L393" s="27">
        <f>IF(K393=0,0,IF(E393&gt;1,E393-1,VLOOKUP(K393,Months_Weeks!$A$1:$B$13,2,0)))</f>
        <v>1</v>
      </c>
      <c r="M393" s="29"/>
      <c r="N393" s="39"/>
      <c r="O393" s="39"/>
      <c r="P393" s="50">
        <f t="shared" si="38"/>
        <v>0</v>
      </c>
      <c r="Q393" s="28">
        <f t="shared" si="39"/>
        <v>7</v>
      </c>
      <c r="R393" s="28">
        <f>IF(Q393=0,0,IF(E393&gt;1,E393-1,VLOOKUP(Q393,Months_Weeks!$A$1:$B$13,2,0)))</f>
        <v>1</v>
      </c>
      <c r="S393" s="30"/>
      <c r="T393" s="39"/>
      <c r="U393" s="39"/>
      <c r="V393" s="50">
        <f t="shared" si="40"/>
        <v>0</v>
      </c>
      <c r="W393" s="28">
        <f t="shared" si="41"/>
        <v>7</v>
      </c>
      <c r="X393" s="28">
        <f>IF(W393=0,0,IF(E393&gt;1,E393-1,VLOOKUP(W393,Months_Weeks!$A$1:$B$13,2,0)))</f>
        <v>1</v>
      </c>
      <c r="Y393" s="30"/>
      <c r="Z393" s="39"/>
      <c r="AA393" s="31"/>
      <c r="AB393" s="39"/>
      <c r="AC393" s="31"/>
      <c r="AD393" s="40"/>
      <c r="AE393" s="31"/>
      <c r="AF393" s="40"/>
      <c r="AG393" s="31"/>
      <c r="AH393" s="40"/>
      <c r="AI393" s="31"/>
      <c r="AJ393" s="40"/>
    </row>
    <row r="394" spans="1:36" x14ac:dyDescent="0.25">
      <c r="A394" s="37" t="s">
        <v>32</v>
      </c>
      <c r="B394" s="37">
        <v>56</v>
      </c>
      <c r="C394" s="26" t="str">
        <f>IFERROR(INDEX(Clients[Client_Name],MATCH(Table312[[#This Row],[Client_Code]],Clients[Client_Code],0)),"")</f>
        <v>ALIACE (ALIMENTOS Y ACEITES)</v>
      </c>
      <c r="D394" s="25">
        <v>7</v>
      </c>
      <c r="E394" s="25">
        <v>3</v>
      </c>
      <c r="F394" s="25" t="b">
        <f>IF(E394&gt;(VLOOKUP(D394,Months_Weeks!$A$2:$B$13,2,TRUE)),FALSE)</f>
        <v>0</v>
      </c>
      <c r="G394" s="63">
        <f>IF(Table312[[#This Row],[Facility]]="Buin",1.5%,0.25%)</f>
        <v>2.5000000000000001E-3</v>
      </c>
      <c r="H394" s="38"/>
      <c r="I394" s="38">
        <v>50</v>
      </c>
      <c r="J394" s="27">
        <f t="shared" si="36"/>
        <v>1816</v>
      </c>
      <c r="K394" s="28">
        <f t="shared" si="37"/>
        <v>7</v>
      </c>
      <c r="L394" s="27">
        <f>IF(K394=0,0,IF(E394&gt;1,E394-1,VLOOKUP(K394,Months_Weeks!$A$1:$B$13,2,0)))</f>
        <v>2</v>
      </c>
      <c r="M394" s="29"/>
      <c r="N394" s="39"/>
      <c r="O394" s="39"/>
      <c r="P394" s="50">
        <f t="shared" si="38"/>
        <v>0</v>
      </c>
      <c r="Q394" s="28">
        <f t="shared" si="39"/>
        <v>7</v>
      </c>
      <c r="R394" s="28">
        <f>IF(Q394=0,0,IF(E394&gt;1,E394-1,VLOOKUP(Q394,Months_Weeks!$A$1:$B$13,2,0)))</f>
        <v>2</v>
      </c>
      <c r="S394" s="30"/>
      <c r="T394" s="39"/>
      <c r="U394" s="39"/>
      <c r="V394" s="50">
        <f t="shared" si="40"/>
        <v>0</v>
      </c>
      <c r="W394" s="28">
        <f t="shared" si="41"/>
        <v>7</v>
      </c>
      <c r="X394" s="28">
        <f>IF(W394=0,0,IF(E394&gt;1,E394-1,VLOOKUP(W394,Months_Weeks!$A$1:$B$13,2,0)))</f>
        <v>2</v>
      </c>
      <c r="Y394" s="30"/>
      <c r="Z394" s="39"/>
      <c r="AA394" s="31"/>
      <c r="AB394" s="39"/>
      <c r="AC394" s="31"/>
      <c r="AD394" s="40"/>
      <c r="AE394" s="31"/>
      <c r="AF394" s="40"/>
      <c r="AG394" s="31"/>
      <c r="AH394" s="40"/>
      <c r="AI394" s="31"/>
      <c r="AJ394" s="40"/>
    </row>
    <row r="395" spans="1:36" x14ac:dyDescent="0.25">
      <c r="A395" s="37" t="s">
        <v>32</v>
      </c>
      <c r="B395" s="37">
        <v>56</v>
      </c>
      <c r="C395" s="26" t="str">
        <f>IFERROR(INDEX(Clients[Client_Name],MATCH(Table312[[#This Row],[Client_Code]],Clients[Client_Code],0)),"")</f>
        <v>ALIACE (ALIMENTOS Y ACEITES)</v>
      </c>
      <c r="D395" s="25">
        <v>7</v>
      </c>
      <c r="E395" s="25">
        <v>4</v>
      </c>
      <c r="F395" s="25" t="b">
        <f>IF(E395&gt;(VLOOKUP(D395,Months_Weeks!$A$2:$B$13,2,TRUE)),FALSE)</f>
        <v>0</v>
      </c>
      <c r="G395" s="63">
        <f>IF(Table312[[#This Row],[Facility]]="Buin",1.5%,0.25%)</f>
        <v>2.5000000000000001E-3</v>
      </c>
      <c r="H395" s="38"/>
      <c r="I395" s="38">
        <v>50</v>
      </c>
      <c r="J395" s="27">
        <f t="shared" si="36"/>
        <v>1766</v>
      </c>
      <c r="K395" s="28">
        <f t="shared" si="37"/>
        <v>7</v>
      </c>
      <c r="L395" s="27">
        <f>IF(K395=0,0,IF(E395&gt;1,E395-1,VLOOKUP(K395,Months_Weeks!$A$1:$B$13,2,0)))</f>
        <v>3</v>
      </c>
      <c r="M395" s="29"/>
      <c r="N395" s="39"/>
      <c r="O395" s="39"/>
      <c r="P395" s="50">
        <f t="shared" si="38"/>
        <v>0</v>
      </c>
      <c r="Q395" s="28">
        <f t="shared" si="39"/>
        <v>7</v>
      </c>
      <c r="R395" s="28">
        <f>IF(Q395=0,0,IF(E395&gt;1,E395-1,VLOOKUP(Q395,Months_Weeks!$A$1:$B$13,2,0)))</f>
        <v>3</v>
      </c>
      <c r="S395" s="30"/>
      <c r="T395" s="39"/>
      <c r="U395" s="39"/>
      <c r="V395" s="50">
        <f t="shared" si="40"/>
        <v>0</v>
      </c>
      <c r="W395" s="28">
        <f t="shared" si="41"/>
        <v>7</v>
      </c>
      <c r="X395" s="28">
        <f>IF(W395=0,0,IF(E395&gt;1,E395-1,VLOOKUP(W395,Months_Weeks!$A$1:$B$13,2,0)))</f>
        <v>3</v>
      </c>
      <c r="Y395" s="30"/>
      <c r="Z395" s="39"/>
      <c r="AA395" s="31"/>
      <c r="AB395" s="39"/>
      <c r="AC395" s="31"/>
      <c r="AD395" s="40"/>
      <c r="AE395" s="31"/>
      <c r="AF395" s="40"/>
      <c r="AG395" s="31"/>
      <c r="AH395" s="40"/>
      <c r="AI395" s="31"/>
      <c r="AJ395" s="40"/>
    </row>
    <row r="396" spans="1:36" x14ac:dyDescent="0.25">
      <c r="A396" s="37" t="s">
        <v>32</v>
      </c>
      <c r="B396" s="37">
        <v>56</v>
      </c>
      <c r="C396" s="26" t="str">
        <f>IFERROR(INDEX(Clients[Client_Name],MATCH(Table312[[#This Row],[Client_Code]],Clients[Client_Code],0)),"")</f>
        <v>ALIACE (ALIMENTOS Y ACEITES)</v>
      </c>
      <c r="D396" s="25">
        <v>8</v>
      </c>
      <c r="E396" s="25">
        <v>1</v>
      </c>
      <c r="F396" s="25" t="b">
        <f>IF(E396&gt;(VLOOKUP(D396,Months_Weeks!$A$2:$B$13,2,TRUE)),FALSE)</f>
        <v>0</v>
      </c>
      <c r="G396" s="63">
        <f>IF(Table312[[#This Row],[Facility]]="Buin",1.5%,0.25%)</f>
        <v>2.5000000000000001E-3</v>
      </c>
      <c r="H396" s="38"/>
      <c r="I396" s="38">
        <v>50</v>
      </c>
      <c r="J396" s="27">
        <f t="shared" si="36"/>
        <v>1716</v>
      </c>
      <c r="K396" s="28">
        <f t="shared" si="37"/>
        <v>7</v>
      </c>
      <c r="L396" s="27">
        <f>IF(K396=0,0,IF(E396&gt;1,E396-1,VLOOKUP(K396,Months_Weeks!$A$1:$B$13,2,0)))</f>
        <v>4</v>
      </c>
      <c r="M396" s="29"/>
      <c r="N396" s="39"/>
      <c r="O396" s="39"/>
      <c r="P396" s="50">
        <f t="shared" si="38"/>
        <v>0</v>
      </c>
      <c r="Q396" s="28">
        <f t="shared" si="39"/>
        <v>7</v>
      </c>
      <c r="R396" s="28">
        <f>IF(Q396=0,0,IF(E396&gt;1,E396-1,VLOOKUP(Q396,Months_Weeks!$A$1:$B$13,2,0)))</f>
        <v>4</v>
      </c>
      <c r="S396" s="30"/>
      <c r="T396" s="39"/>
      <c r="U396" s="39"/>
      <c r="V396" s="50">
        <f t="shared" si="40"/>
        <v>0</v>
      </c>
      <c r="W396" s="28">
        <f t="shared" si="41"/>
        <v>7</v>
      </c>
      <c r="X396" s="28">
        <f>IF(W396=0,0,IF(E396&gt;1,E396-1,VLOOKUP(W396,Months_Weeks!$A$1:$B$13,2,0)))</f>
        <v>4</v>
      </c>
      <c r="Y396" s="30"/>
      <c r="Z396" s="39"/>
      <c r="AA396" s="31"/>
      <c r="AB396" s="39"/>
      <c r="AC396" s="31"/>
      <c r="AD396" s="40"/>
      <c r="AE396" s="31"/>
      <c r="AF396" s="40"/>
      <c r="AG396" s="31"/>
      <c r="AH396" s="40"/>
      <c r="AI396" s="31"/>
      <c r="AJ396" s="40"/>
    </row>
    <row r="397" spans="1:36" x14ac:dyDescent="0.25">
      <c r="A397" s="37" t="s">
        <v>32</v>
      </c>
      <c r="B397" s="37">
        <v>56</v>
      </c>
      <c r="C397" s="26" t="str">
        <f>IFERROR(INDEX(Clients[Client_Name],MATCH(Table312[[#This Row],[Client_Code]],Clients[Client_Code],0)),"")</f>
        <v>ALIACE (ALIMENTOS Y ACEITES)</v>
      </c>
      <c r="D397" s="25">
        <v>8</v>
      </c>
      <c r="E397" s="25">
        <v>2</v>
      </c>
      <c r="F397" s="25" t="b">
        <f>IF(E397&gt;(VLOOKUP(D397,Months_Weeks!$A$2:$B$13,2,TRUE)),FALSE)</f>
        <v>0</v>
      </c>
      <c r="G397" s="63">
        <f>IF(Table312[[#This Row],[Facility]]="Buin",1.5%,0.25%)</f>
        <v>2.5000000000000001E-3</v>
      </c>
      <c r="H397" s="38"/>
      <c r="I397" s="38">
        <v>50</v>
      </c>
      <c r="J397" s="27">
        <f t="shared" si="36"/>
        <v>1666</v>
      </c>
      <c r="K397" s="28">
        <f t="shared" si="37"/>
        <v>8</v>
      </c>
      <c r="L397" s="27">
        <f>IF(K397=0,0,IF(E397&gt;1,E397-1,VLOOKUP(K397,Months_Weeks!$A$1:$B$13,2,0)))</f>
        <v>1</v>
      </c>
      <c r="M397" s="29"/>
      <c r="N397" s="39"/>
      <c r="O397" s="39"/>
      <c r="P397" s="50">
        <f t="shared" si="38"/>
        <v>0</v>
      </c>
      <c r="Q397" s="28">
        <f t="shared" si="39"/>
        <v>8</v>
      </c>
      <c r="R397" s="28">
        <f>IF(Q397=0,0,IF(E397&gt;1,E397-1,VLOOKUP(Q397,Months_Weeks!$A$1:$B$13,2,0)))</f>
        <v>1</v>
      </c>
      <c r="S397" s="30"/>
      <c r="T397" s="39"/>
      <c r="U397" s="39"/>
      <c r="V397" s="50">
        <f t="shared" si="40"/>
        <v>0</v>
      </c>
      <c r="W397" s="28">
        <f t="shared" si="41"/>
        <v>8</v>
      </c>
      <c r="X397" s="28">
        <f>IF(W397=0,0,IF(E397&gt;1,E397-1,VLOOKUP(W397,Months_Weeks!$A$1:$B$13,2,0)))</f>
        <v>1</v>
      </c>
      <c r="Y397" s="30"/>
      <c r="Z397" s="39"/>
      <c r="AA397" s="31"/>
      <c r="AB397" s="39"/>
      <c r="AC397" s="31"/>
      <c r="AD397" s="40"/>
      <c r="AE397" s="31"/>
      <c r="AF397" s="40"/>
      <c r="AG397" s="31"/>
      <c r="AH397" s="40"/>
      <c r="AI397" s="31"/>
      <c r="AJ397" s="40"/>
    </row>
    <row r="398" spans="1:36" x14ac:dyDescent="0.25">
      <c r="A398" s="37" t="s">
        <v>32</v>
      </c>
      <c r="B398" s="37">
        <v>56</v>
      </c>
      <c r="C398" s="26" t="str">
        <f>IFERROR(INDEX(Clients[Client_Name],MATCH(Table312[[#This Row],[Client_Code]],Clients[Client_Code],0)),"")</f>
        <v>ALIACE (ALIMENTOS Y ACEITES)</v>
      </c>
      <c r="D398" s="25">
        <v>8</v>
      </c>
      <c r="E398" s="25">
        <v>3</v>
      </c>
      <c r="F398" s="25" t="b">
        <f>IF(E398&gt;(VLOOKUP(D398,Months_Weeks!$A$2:$B$13,2,TRUE)),FALSE)</f>
        <v>0</v>
      </c>
      <c r="G398" s="63">
        <f>IF(Table312[[#This Row],[Facility]]="Buin",1.5%,0.25%)</f>
        <v>2.5000000000000001E-3</v>
      </c>
      <c r="H398" s="38">
        <v>100</v>
      </c>
      <c r="I398" s="38">
        <v>50</v>
      </c>
      <c r="J398" s="27">
        <f t="shared" si="36"/>
        <v>1716</v>
      </c>
      <c r="K398" s="28">
        <f t="shared" si="37"/>
        <v>8</v>
      </c>
      <c r="L398" s="27">
        <f>IF(K398=0,0,IF(E398&gt;1,E398-1,VLOOKUP(K398,Months_Weeks!$A$1:$B$13,2,0)))</f>
        <v>2</v>
      </c>
      <c r="M398" s="29"/>
      <c r="N398" s="39"/>
      <c r="O398" s="39"/>
      <c r="P398" s="50">
        <f t="shared" si="38"/>
        <v>0</v>
      </c>
      <c r="Q398" s="28">
        <f t="shared" si="39"/>
        <v>8</v>
      </c>
      <c r="R398" s="28">
        <f>IF(Q398=0,0,IF(E398&gt;1,E398-1,VLOOKUP(Q398,Months_Weeks!$A$1:$B$13,2,0)))</f>
        <v>2</v>
      </c>
      <c r="S398" s="30"/>
      <c r="T398" s="39"/>
      <c r="U398" s="39"/>
      <c r="V398" s="50">
        <f t="shared" si="40"/>
        <v>0</v>
      </c>
      <c r="W398" s="28">
        <f t="shared" si="41"/>
        <v>8</v>
      </c>
      <c r="X398" s="28">
        <f>IF(W398=0,0,IF(E398&gt;1,E398-1,VLOOKUP(W398,Months_Weeks!$A$1:$B$13,2,0)))</f>
        <v>2</v>
      </c>
      <c r="Y398" s="30"/>
      <c r="Z398" s="39"/>
      <c r="AA398" s="31"/>
      <c r="AB398" s="39"/>
      <c r="AC398" s="31"/>
      <c r="AD398" s="40"/>
      <c r="AE398" s="31"/>
      <c r="AF398" s="40"/>
      <c r="AG398" s="31"/>
      <c r="AH398" s="40"/>
      <c r="AI398" s="31"/>
      <c r="AJ398" s="40"/>
    </row>
    <row r="399" spans="1:36" x14ac:dyDescent="0.25">
      <c r="A399" s="37" t="s">
        <v>32</v>
      </c>
      <c r="B399" s="37">
        <v>56</v>
      </c>
      <c r="C399" s="26" t="str">
        <f>IFERROR(INDEX(Clients[Client_Name],MATCH(Table312[[#This Row],[Client_Code]],Clients[Client_Code],0)),"")</f>
        <v>ALIACE (ALIMENTOS Y ACEITES)</v>
      </c>
      <c r="D399" s="25">
        <v>8</v>
      </c>
      <c r="E399" s="25">
        <v>4</v>
      </c>
      <c r="F399" s="25" t="b">
        <f>IF(E399&gt;(VLOOKUP(D399,Months_Weeks!$A$2:$B$13,2,TRUE)),FALSE)</f>
        <v>0</v>
      </c>
      <c r="G399" s="63">
        <f>IF(Table312[[#This Row],[Facility]]="Buin",1.5%,0.25%)</f>
        <v>2.5000000000000001E-3</v>
      </c>
      <c r="H399" s="38">
        <v>100</v>
      </c>
      <c r="I399" s="38">
        <v>50</v>
      </c>
      <c r="J399" s="27">
        <f t="shared" si="36"/>
        <v>1766</v>
      </c>
      <c r="K399" s="28">
        <f t="shared" si="37"/>
        <v>8</v>
      </c>
      <c r="L399" s="27">
        <f>IF(K399=0,0,IF(E399&gt;1,E399-1,VLOOKUP(K399,Months_Weeks!$A$1:$B$13,2,0)))</f>
        <v>3</v>
      </c>
      <c r="M399" s="29"/>
      <c r="N399" s="39"/>
      <c r="O399" s="39"/>
      <c r="P399" s="50">
        <f t="shared" si="38"/>
        <v>0</v>
      </c>
      <c r="Q399" s="28">
        <f t="shared" si="39"/>
        <v>8</v>
      </c>
      <c r="R399" s="28">
        <f>IF(Q399=0,0,IF(E399&gt;1,E399-1,VLOOKUP(Q399,Months_Weeks!$A$1:$B$13,2,0)))</f>
        <v>3</v>
      </c>
      <c r="S399" s="30"/>
      <c r="T399" s="39"/>
      <c r="U399" s="39"/>
      <c r="V399" s="50">
        <f t="shared" si="40"/>
        <v>0</v>
      </c>
      <c r="W399" s="28">
        <f t="shared" si="41"/>
        <v>8</v>
      </c>
      <c r="X399" s="28">
        <f>IF(W399=0,0,IF(E399&gt;1,E399-1,VLOOKUP(W399,Months_Weeks!$A$1:$B$13,2,0)))</f>
        <v>3</v>
      </c>
      <c r="Y399" s="30"/>
      <c r="Z399" s="39"/>
      <c r="AA399" s="31"/>
      <c r="AB399" s="39"/>
      <c r="AC399" s="31"/>
      <c r="AD399" s="40"/>
      <c r="AE399" s="31"/>
      <c r="AF399" s="40"/>
      <c r="AG399" s="31"/>
      <c r="AH399" s="40"/>
      <c r="AI399" s="31"/>
      <c r="AJ399" s="40"/>
    </row>
    <row r="400" spans="1:36" x14ac:dyDescent="0.25">
      <c r="A400" s="37" t="s">
        <v>32</v>
      </c>
      <c r="B400" s="37">
        <v>56</v>
      </c>
      <c r="C400" s="26" t="str">
        <f>IFERROR(INDEX(Clients[Client_Name],MATCH(Table312[[#This Row],[Client_Code]],Clients[Client_Code],0)),"")</f>
        <v>ALIACE (ALIMENTOS Y ACEITES)</v>
      </c>
      <c r="D400" s="25">
        <v>9</v>
      </c>
      <c r="E400" s="25">
        <v>1</v>
      </c>
      <c r="F400" s="25" t="b">
        <f>IF(E400&gt;(VLOOKUP(D400,Months_Weeks!$A$2:$B$13,2,TRUE)),FALSE)</f>
        <v>0</v>
      </c>
      <c r="G400" s="63">
        <f>IF(Table312[[#This Row],[Facility]]="Buin",1.5%,0.25%)</f>
        <v>2.5000000000000001E-3</v>
      </c>
      <c r="H400" s="38">
        <v>100</v>
      </c>
      <c r="I400" s="38">
        <v>50</v>
      </c>
      <c r="J400" s="27">
        <f t="shared" si="36"/>
        <v>1816</v>
      </c>
      <c r="K400" s="28">
        <f t="shared" si="37"/>
        <v>8</v>
      </c>
      <c r="L400" s="27">
        <f>IF(K400=0,0,IF(E400&gt;1,E400-1,VLOOKUP(K400,Months_Weeks!$A$1:$B$13,2,0)))</f>
        <v>4</v>
      </c>
      <c r="M400" s="29"/>
      <c r="N400" s="39"/>
      <c r="O400" s="39"/>
      <c r="P400" s="50">
        <f t="shared" si="38"/>
        <v>0</v>
      </c>
      <c r="Q400" s="28">
        <f t="shared" si="39"/>
        <v>8</v>
      </c>
      <c r="R400" s="28">
        <f>IF(Q400=0,0,IF(E400&gt;1,E400-1,VLOOKUP(Q400,Months_Weeks!$A$1:$B$13,2,0)))</f>
        <v>4</v>
      </c>
      <c r="S400" s="30"/>
      <c r="T400" s="39"/>
      <c r="U400" s="39"/>
      <c r="V400" s="50">
        <f t="shared" si="40"/>
        <v>0</v>
      </c>
      <c r="W400" s="28">
        <f t="shared" si="41"/>
        <v>8</v>
      </c>
      <c r="X400" s="28">
        <f>IF(W400=0,0,IF(E400&gt;1,E400-1,VLOOKUP(W400,Months_Weeks!$A$1:$B$13,2,0)))</f>
        <v>4</v>
      </c>
      <c r="Y400" s="30"/>
      <c r="Z400" s="39"/>
      <c r="AA400" s="31"/>
      <c r="AB400" s="39"/>
      <c r="AC400" s="31"/>
      <c r="AD400" s="40"/>
      <c r="AE400" s="31"/>
      <c r="AF400" s="40"/>
      <c r="AG400" s="31"/>
      <c r="AH400" s="40"/>
      <c r="AI400" s="31"/>
      <c r="AJ400" s="40"/>
    </row>
    <row r="401" spans="1:36" x14ac:dyDescent="0.25">
      <c r="A401" s="37" t="s">
        <v>32</v>
      </c>
      <c r="B401" s="37">
        <v>56</v>
      </c>
      <c r="C401" s="26" t="str">
        <f>IFERROR(INDEX(Clients[Client_Name],MATCH(Table312[[#This Row],[Client_Code]],Clients[Client_Code],0)),"")</f>
        <v>ALIACE (ALIMENTOS Y ACEITES)</v>
      </c>
      <c r="D401" s="25">
        <v>9</v>
      </c>
      <c r="E401" s="25">
        <v>2</v>
      </c>
      <c r="F401" s="25" t="b">
        <f>IF(E401&gt;(VLOOKUP(D401,Months_Weeks!$A$2:$B$13,2,TRUE)),FALSE)</f>
        <v>0</v>
      </c>
      <c r="G401" s="63">
        <f>IF(Table312[[#This Row],[Facility]]="Buin",1.5%,0.25%)</f>
        <v>2.5000000000000001E-3</v>
      </c>
      <c r="H401" s="38">
        <v>100</v>
      </c>
      <c r="I401" s="38">
        <v>100</v>
      </c>
      <c r="J401" s="27">
        <f t="shared" si="36"/>
        <v>1816</v>
      </c>
      <c r="K401" s="28">
        <f t="shared" si="37"/>
        <v>9</v>
      </c>
      <c r="L401" s="27">
        <f>IF(K401=0,0,IF(E401&gt;1,E401-1,VLOOKUP(K401,Months_Weeks!$A$1:$B$13,2,0)))</f>
        <v>1</v>
      </c>
      <c r="M401" s="29"/>
      <c r="N401" s="39"/>
      <c r="O401" s="39"/>
      <c r="P401" s="50">
        <f t="shared" si="38"/>
        <v>0</v>
      </c>
      <c r="Q401" s="28">
        <f t="shared" si="39"/>
        <v>9</v>
      </c>
      <c r="R401" s="28">
        <f>IF(Q401=0,0,IF(E401&gt;1,E401-1,VLOOKUP(Q401,Months_Weeks!$A$1:$B$13,2,0)))</f>
        <v>1</v>
      </c>
      <c r="S401" s="30"/>
      <c r="T401" s="39"/>
      <c r="U401" s="39"/>
      <c r="V401" s="50">
        <f t="shared" si="40"/>
        <v>0</v>
      </c>
      <c r="W401" s="28">
        <f t="shared" si="41"/>
        <v>9</v>
      </c>
      <c r="X401" s="28">
        <f>IF(W401=0,0,IF(E401&gt;1,E401-1,VLOOKUP(W401,Months_Weeks!$A$1:$B$13,2,0)))</f>
        <v>1</v>
      </c>
      <c r="Y401" s="30"/>
      <c r="Z401" s="39"/>
      <c r="AA401" s="31"/>
      <c r="AB401" s="39"/>
      <c r="AC401" s="31"/>
      <c r="AD401" s="40"/>
      <c r="AE401" s="31"/>
      <c r="AF401" s="40"/>
      <c r="AG401" s="31"/>
      <c r="AH401" s="40"/>
      <c r="AI401" s="31"/>
      <c r="AJ401" s="40"/>
    </row>
    <row r="402" spans="1:36" x14ac:dyDescent="0.25">
      <c r="A402" s="37" t="s">
        <v>32</v>
      </c>
      <c r="B402" s="37">
        <v>56</v>
      </c>
      <c r="C402" s="26" t="str">
        <f>IFERROR(INDEX(Clients[Client_Name],MATCH(Table312[[#This Row],[Client_Code]],Clients[Client_Code],0)),"")</f>
        <v>ALIACE (ALIMENTOS Y ACEITES)</v>
      </c>
      <c r="D402" s="25">
        <v>9</v>
      </c>
      <c r="E402" s="25">
        <v>3</v>
      </c>
      <c r="F402" s="25" t="b">
        <f>IF(E402&gt;(VLOOKUP(D402,Months_Weeks!$A$2:$B$13,2,TRUE)),FALSE)</f>
        <v>0</v>
      </c>
      <c r="G402" s="63">
        <f>IF(Table312[[#This Row],[Facility]]="Buin",1.5%,0.25%)</f>
        <v>2.5000000000000001E-3</v>
      </c>
      <c r="H402" s="38"/>
      <c r="I402" s="38">
        <v>100</v>
      </c>
      <c r="J402" s="27">
        <f t="shared" si="36"/>
        <v>1716</v>
      </c>
      <c r="K402" s="28">
        <f t="shared" si="37"/>
        <v>9</v>
      </c>
      <c r="L402" s="27">
        <f>IF(K402=0,0,IF(E402&gt;1,E402-1,VLOOKUP(K402,Months_Weeks!$A$1:$B$13,2,0)))</f>
        <v>2</v>
      </c>
      <c r="M402" s="29"/>
      <c r="N402" s="39"/>
      <c r="O402" s="39"/>
      <c r="P402" s="50">
        <f t="shared" si="38"/>
        <v>0</v>
      </c>
      <c r="Q402" s="28">
        <f t="shared" si="39"/>
        <v>9</v>
      </c>
      <c r="R402" s="28">
        <f>IF(Q402=0,0,IF(E402&gt;1,E402-1,VLOOKUP(Q402,Months_Weeks!$A$1:$B$13,2,0)))</f>
        <v>2</v>
      </c>
      <c r="S402" s="30"/>
      <c r="T402" s="39"/>
      <c r="U402" s="39"/>
      <c r="V402" s="50">
        <f t="shared" si="40"/>
        <v>0</v>
      </c>
      <c r="W402" s="28">
        <f t="shared" si="41"/>
        <v>9</v>
      </c>
      <c r="X402" s="28">
        <f>IF(W402=0,0,IF(E402&gt;1,E402-1,VLOOKUP(W402,Months_Weeks!$A$1:$B$13,2,0)))</f>
        <v>2</v>
      </c>
      <c r="Y402" s="30"/>
      <c r="Z402" s="39"/>
      <c r="AA402" s="31"/>
      <c r="AB402" s="39"/>
      <c r="AC402" s="31"/>
      <c r="AD402" s="40"/>
      <c r="AE402" s="31"/>
      <c r="AF402" s="40"/>
      <c r="AG402" s="31"/>
      <c r="AH402" s="40"/>
      <c r="AI402" s="31"/>
      <c r="AJ402" s="40"/>
    </row>
    <row r="403" spans="1:36" x14ac:dyDescent="0.25">
      <c r="A403" s="37" t="s">
        <v>32</v>
      </c>
      <c r="B403" s="37">
        <v>56</v>
      </c>
      <c r="C403" s="26" t="str">
        <f>IFERROR(INDEX(Clients[Client_Name],MATCH(Table312[[#This Row],[Client_Code]],Clients[Client_Code],0)),"")</f>
        <v>ALIACE (ALIMENTOS Y ACEITES)</v>
      </c>
      <c r="D403" s="25">
        <v>9</v>
      </c>
      <c r="E403" s="25">
        <v>4</v>
      </c>
      <c r="F403" s="25" t="b">
        <f>IF(E403&gt;(VLOOKUP(D403,Months_Weeks!$A$2:$B$13,2,TRUE)),FALSE)</f>
        <v>0</v>
      </c>
      <c r="G403" s="63">
        <f>IF(Table312[[#This Row],[Facility]]="Buin",1.5%,0.25%)</f>
        <v>2.5000000000000001E-3</v>
      </c>
      <c r="H403" s="38"/>
      <c r="I403" s="38">
        <v>100</v>
      </c>
      <c r="J403" s="27">
        <f t="shared" si="36"/>
        <v>1616</v>
      </c>
      <c r="K403" s="28">
        <f t="shared" si="37"/>
        <v>9</v>
      </c>
      <c r="L403" s="27">
        <f>IF(K403=0,0,IF(E403&gt;1,E403-1,VLOOKUP(K403,Months_Weeks!$A$1:$B$13,2,0)))</f>
        <v>3</v>
      </c>
      <c r="M403" s="29"/>
      <c r="N403" s="39"/>
      <c r="O403" s="39"/>
      <c r="P403" s="50">
        <f t="shared" si="38"/>
        <v>0</v>
      </c>
      <c r="Q403" s="28">
        <f t="shared" si="39"/>
        <v>9</v>
      </c>
      <c r="R403" s="28">
        <f>IF(Q403=0,0,IF(E403&gt;1,E403-1,VLOOKUP(Q403,Months_Weeks!$A$1:$B$13,2,0)))</f>
        <v>3</v>
      </c>
      <c r="S403" s="30"/>
      <c r="T403" s="39"/>
      <c r="U403" s="39"/>
      <c r="V403" s="50">
        <f t="shared" si="40"/>
        <v>0</v>
      </c>
      <c r="W403" s="28">
        <f t="shared" si="41"/>
        <v>9</v>
      </c>
      <c r="X403" s="28">
        <f>IF(W403=0,0,IF(E403&gt;1,E403-1,VLOOKUP(W403,Months_Weeks!$A$1:$B$13,2,0)))</f>
        <v>3</v>
      </c>
      <c r="Y403" s="30"/>
      <c r="Z403" s="39"/>
      <c r="AA403" s="31"/>
      <c r="AB403" s="39"/>
      <c r="AC403" s="31"/>
      <c r="AD403" s="40"/>
      <c r="AE403" s="31"/>
      <c r="AF403" s="40"/>
      <c r="AG403" s="31"/>
      <c r="AH403" s="40"/>
      <c r="AI403" s="31"/>
      <c r="AJ403" s="40"/>
    </row>
    <row r="404" spans="1:36" x14ac:dyDescent="0.25">
      <c r="A404" s="37" t="s">
        <v>32</v>
      </c>
      <c r="B404" s="37">
        <v>56</v>
      </c>
      <c r="C404" s="26" t="str">
        <f>IFERROR(INDEX(Clients[Client_Name],MATCH(Table312[[#This Row],[Client_Code]],Clients[Client_Code],0)),"")</f>
        <v>ALIACE (ALIMENTOS Y ACEITES)</v>
      </c>
      <c r="D404" s="25">
        <v>9</v>
      </c>
      <c r="E404" s="25">
        <v>5</v>
      </c>
      <c r="F404" s="25" t="b">
        <f>IF(E404&gt;(VLOOKUP(D404,Months_Weeks!$A$2:$B$13,2,TRUE)),FALSE)</f>
        <v>0</v>
      </c>
      <c r="G404" s="63">
        <f>IF(Table312[[#This Row],[Facility]]="Buin",1.5%,0.25%)</f>
        <v>2.5000000000000001E-3</v>
      </c>
      <c r="H404" s="38"/>
      <c r="I404" s="38"/>
      <c r="J404" s="27">
        <f t="shared" si="36"/>
        <v>1616</v>
      </c>
      <c r="K404" s="28">
        <f t="shared" si="37"/>
        <v>9</v>
      </c>
      <c r="L404" s="27">
        <f>IF(K404=0,0,IF(E404&gt;1,E404-1,VLOOKUP(K404,Months_Weeks!$A$1:$B$13,2,0)))</f>
        <v>4</v>
      </c>
      <c r="M404" s="29"/>
      <c r="N404" s="39"/>
      <c r="O404" s="39"/>
      <c r="P404" s="50">
        <f t="shared" si="38"/>
        <v>0</v>
      </c>
      <c r="Q404" s="28">
        <f t="shared" si="39"/>
        <v>9</v>
      </c>
      <c r="R404" s="28">
        <f>IF(Q404=0,0,IF(E404&gt;1,E404-1,VLOOKUP(Q404,Months_Weeks!$A$1:$B$13,2,0)))</f>
        <v>4</v>
      </c>
      <c r="S404" s="30"/>
      <c r="T404" s="39"/>
      <c r="U404" s="39"/>
      <c r="V404" s="50">
        <f t="shared" si="40"/>
        <v>0</v>
      </c>
      <c r="W404" s="28">
        <f t="shared" si="41"/>
        <v>9</v>
      </c>
      <c r="X404" s="28">
        <f>IF(W404=0,0,IF(E404&gt;1,E404-1,VLOOKUP(W404,Months_Weeks!$A$1:$B$13,2,0)))</f>
        <v>4</v>
      </c>
      <c r="Y404" s="30"/>
      <c r="Z404" s="39"/>
      <c r="AA404" s="31"/>
      <c r="AB404" s="39"/>
      <c r="AC404" s="31"/>
      <c r="AD404" s="40"/>
      <c r="AE404" s="31"/>
      <c r="AF404" s="40"/>
      <c r="AG404" s="31"/>
      <c r="AH404" s="40"/>
      <c r="AI404" s="31"/>
      <c r="AJ404" s="40"/>
    </row>
    <row r="405" spans="1:36" x14ac:dyDescent="0.25">
      <c r="A405" s="37" t="s">
        <v>32</v>
      </c>
      <c r="B405" s="37">
        <v>56</v>
      </c>
      <c r="C405" s="26" t="str">
        <f>IFERROR(INDEX(Clients[Client_Name],MATCH(Table312[[#This Row],[Client_Code]],Clients[Client_Code],0)),"")</f>
        <v>ALIACE (ALIMENTOS Y ACEITES)</v>
      </c>
      <c r="D405" s="25">
        <v>10</v>
      </c>
      <c r="E405" s="25">
        <v>1</v>
      </c>
      <c r="F405" s="25" t="b">
        <f>IF(E405&gt;(VLOOKUP(D405,Months_Weeks!$A$2:$B$13,2,TRUE)),FALSE)</f>
        <v>0</v>
      </c>
      <c r="G405" s="63">
        <f>IF(Table312[[#This Row],[Facility]]="Buin",1.5%,0.25%)</f>
        <v>2.5000000000000001E-3</v>
      </c>
      <c r="H405" s="38"/>
      <c r="I405" s="38"/>
      <c r="J405" s="27">
        <f t="shared" si="36"/>
        <v>1616</v>
      </c>
      <c r="K405" s="28">
        <f t="shared" si="37"/>
        <v>9</v>
      </c>
      <c r="L405" s="27">
        <f>IF(K405=0,0,IF(E405&gt;1,E405-1,VLOOKUP(K405,Months_Weeks!$A$1:$B$13,2,0)))</f>
        <v>5</v>
      </c>
      <c r="M405" s="29"/>
      <c r="N405" s="39"/>
      <c r="O405" s="39"/>
      <c r="P405" s="50">
        <f t="shared" si="38"/>
        <v>0</v>
      </c>
      <c r="Q405" s="28">
        <f t="shared" si="39"/>
        <v>9</v>
      </c>
      <c r="R405" s="28">
        <f>IF(Q405=0,0,IF(E405&gt;1,E405-1,VLOOKUP(Q405,Months_Weeks!$A$1:$B$13,2,0)))</f>
        <v>5</v>
      </c>
      <c r="S405" s="30"/>
      <c r="T405" s="39"/>
      <c r="U405" s="39"/>
      <c r="V405" s="50">
        <f t="shared" si="40"/>
        <v>0</v>
      </c>
      <c r="W405" s="28">
        <f t="shared" si="41"/>
        <v>9</v>
      </c>
      <c r="X405" s="28">
        <f>IF(W405=0,0,IF(E405&gt;1,E405-1,VLOOKUP(W405,Months_Weeks!$A$1:$B$13,2,0)))</f>
        <v>5</v>
      </c>
      <c r="Y405" s="30"/>
      <c r="Z405" s="39"/>
      <c r="AA405" s="31"/>
      <c r="AB405" s="39"/>
      <c r="AC405" s="31"/>
      <c r="AD405" s="40"/>
      <c r="AE405" s="31"/>
      <c r="AF405" s="40"/>
      <c r="AG405" s="31"/>
      <c r="AH405" s="40"/>
      <c r="AI405" s="31"/>
      <c r="AJ405" s="40"/>
    </row>
    <row r="406" spans="1:36" x14ac:dyDescent="0.25">
      <c r="A406" s="37" t="s">
        <v>32</v>
      </c>
      <c r="B406" s="37">
        <v>56</v>
      </c>
      <c r="C406" s="26" t="str">
        <f>IFERROR(INDEX(Clients[Client_Name],MATCH(Table312[[#This Row],[Client_Code]],Clients[Client_Code],0)),"")</f>
        <v>ALIACE (ALIMENTOS Y ACEITES)</v>
      </c>
      <c r="D406" s="25">
        <v>10</v>
      </c>
      <c r="E406" s="25">
        <v>2</v>
      </c>
      <c r="F406" s="25" t="b">
        <f>IF(E406&gt;(VLOOKUP(D406,Months_Weeks!$A$2:$B$13,2,TRUE)),FALSE)</f>
        <v>0</v>
      </c>
      <c r="G406" s="63">
        <f>IF(Table312[[#This Row],[Facility]]="Buin",1.5%,0.25%)</f>
        <v>2.5000000000000001E-3</v>
      </c>
      <c r="H406" s="38"/>
      <c r="I406" s="38"/>
      <c r="J406" s="27">
        <f t="shared" si="36"/>
        <v>1616</v>
      </c>
      <c r="K406" s="28">
        <f t="shared" si="37"/>
        <v>10</v>
      </c>
      <c r="L406" s="27">
        <f>IF(K406=0,0,IF(E406&gt;1,E406-1,VLOOKUP(K406,Months_Weeks!$A$1:$B$13,2,0)))</f>
        <v>1</v>
      </c>
      <c r="M406" s="29"/>
      <c r="N406" s="39"/>
      <c r="O406" s="39"/>
      <c r="P406" s="50">
        <f t="shared" si="38"/>
        <v>0</v>
      </c>
      <c r="Q406" s="28">
        <f t="shared" si="39"/>
        <v>10</v>
      </c>
      <c r="R406" s="28">
        <f>IF(Q406=0,0,IF(E406&gt;1,E406-1,VLOOKUP(Q406,Months_Weeks!$A$1:$B$13,2,0)))</f>
        <v>1</v>
      </c>
      <c r="S406" s="30"/>
      <c r="T406" s="39"/>
      <c r="U406" s="39"/>
      <c r="V406" s="50">
        <f t="shared" si="40"/>
        <v>0</v>
      </c>
      <c r="W406" s="28">
        <f t="shared" si="41"/>
        <v>10</v>
      </c>
      <c r="X406" s="28">
        <f>IF(W406=0,0,IF(E406&gt;1,E406-1,VLOOKUP(W406,Months_Weeks!$A$1:$B$13,2,0)))</f>
        <v>1</v>
      </c>
      <c r="Y406" s="30"/>
      <c r="Z406" s="39"/>
      <c r="AA406" s="31"/>
      <c r="AB406" s="39"/>
      <c r="AC406" s="31"/>
      <c r="AD406" s="40"/>
      <c r="AE406" s="31"/>
      <c r="AF406" s="40"/>
      <c r="AG406" s="31"/>
      <c r="AH406" s="40"/>
      <c r="AI406" s="31"/>
      <c r="AJ406" s="40"/>
    </row>
    <row r="407" spans="1:36" x14ac:dyDescent="0.25">
      <c r="A407" s="37" t="s">
        <v>32</v>
      </c>
      <c r="B407" s="37">
        <v>56</v>
      </c>
      <c r="C407" s="26" t="str">
        <f>IFERROR(INDEX(Clients[Client_Name],MATCH(Table312[[#This Row],[Client_Code]],Clients[Client_Code],0)),"")</f>
        <v>ALIACE (ALIMENTOS Y ACEITES)</v>
      </c>
      <c r="D407" s="25">
        <v>10</v>
      </c>
      <c r="E407" s="25">
        <v>3</v>
      </c>
      <c r="F407" s="25" t="b">
        <f>IF(E407&gt;(VLOOKUP(D407,Months_Weeks!$A$2:$B$13,2,TRUE)),FALSE)</f>
        <v>0</v>
      </c>
      <c r="G407" s="63">
        <f>IF(Table312[[#This Row],[Facility]]="Buin",1.5%,0.25%)</f>
        <v>2.5000000000000001E-3</v>
      </c>
      <c r="H407" s="38"/>
      <c r="I407" s="38"/>
      <c r="J407" s="27">
        <f t="shared" si="36"/>
        <v>1616</v>
      </c>
      <c r="K407" s="28">
        <f t="shared" si="37"/>
        <v>10</v>
      </c>
      <c r="L407" s="27">
        <f>IF(K407=0,0,IF(E407&gt;1,E407-1,VLOOKUP(K407,Months_Weeks!$A$1:$B$13,2,0)))</f>
        <v>2</v>
      </c>
      <c r="M407" s="29"/>
      <c r="N407" s="39"/>
      <c r="O407" s="39"/>
      <c r="P407" s="50">
        <f t="shared" si="38"/>
        <v>0</v>
      </c>
      <c r="Q407" s="28">
        <f t="shared" si="39"/>
        <v>10</v>
      </c>
      <c r="R407" s="28">
        <f>IF(Q407=0,0,IF(E407&gt;1,E407-1,VLOOKUP(Q407,Months_Weeks!$A$1:$B$13,2,0)))</f>
        <v>2</v>
      </c>
      <c r="S407" s="30"/>
      <c r="T407" s="39"/>
      <c r="U407" s="39"/>
      <c r="V407" s="50">
        <f t="shared" si="40"/>
        <v>0</v>
      </c>
      <c r="W407" s="28">
        <f t="shared" si="41"/>
        <v>10</v>
      </c>
      <c r="X407" s="28">
        <f>IF(W407=0,0,IF(E407&gt;1,E407-1,VLOOKUP(W407,Months_Weeks!$A$1:$B$13,2,0)))</f>
        <v>2</v>
      </c>
      <c r="Y407" s="30"/>
      <c r="Z407" s="39"/>
      <c r="AA407" s="31"/>
      <c r="AB407" s="39"/>
      <c r="AC407" s="31"/>
      <c r="AD407" s="40"/>
      <c r="AE407" s="31"/>
      <c r="AF407" s="40"/>
      <c r="AG407" s="31"/>
      <c r="AH407" s="40"/>
      <c r="AI407" s="31"/>
      <c r="AJ407" s="40"/>
    </row>
    <row r="408" spans="1:36" x14ac:dyDescent="0.25">
      <c r="A408" s="37" t="s">
        <v>32</v>
      </c>
      <c r="B408" s="37">
        <v>56</v>
      </c>
      <c r="C408" s="26" t="str">
        <f>IFERROR(INDEX(Clients[Client_Name],MATCH(Table312[[#This Row],[Client_Code]],Clients[Client_Code],0)),"")</f>
        <v>ALIACE (ALIMENTOS Y ACEITES)</v>
      </c>
      <c r="D408" s="25">
        <v>10</v>
      </c>
      <c r="E408" s="25">
        <v>4</v>
      </c>
      <c r="F408" s="25" t="b">
        <f>IF(E408&gt;(VLOOKUP(D408,Months_Weeks!$A$2:$B$13,2,TRUE)),FALSE)</f>
        <v>0</v>
      </c>
      <c r="G408" s="63">
        <f>IF(Table312[[#This Row],[Facility]]="Buin",1.5%,0.25%)</f>
        <v>2.5000000000000001E-3</v>
      </c>
      <c r="H408" s="38"/>
      <c r="I408" s="38"/>
      <c r="J408" s="27">
        <f t="shared" si="36"/>
        <v>1616</v>
      </c>
      <c r="K408" s="28">
        <f t="shared" si="37"/>
        <v>10</v>
      </c>
      <c r="L408" s="27">
        <f>IF(K408=0,0,IF(E408&gt;1,E408-1,VLOOKUP(K408,Months_Weeks!$A$1:$B$13,2,0)))</f>
        <v>3</v>
      </c>
      <c r="M408" s="29"/>
      <c r="N408" s="39"/>
      <c r="O408" s="39"/>
      <c r="P408" s="50">
        <f t="shared" si="38"/>
        <v>0</v>
      </c>
      <c r="Q408" s="28">
        <f t="shared" si="39"/>
        <v>10</v>
      </c>
      <c r="R408" s="28">
        <f>IF(Q408=0,0,IF(E408&gt;1,E408-1,VLOOKUP(Q408,Months_Weeks!$A$1:$B$13,2,0)))</f>
        <v>3</v>
      </c>
      <c r="S408" s="30"/>
      <c r="T408" s="39"/>
      <c r="U408" s="39"/>
      <c r="V408" s="50">
        <f t="shared" si="40"/>
        <v>0</v>
      </c>
      <c r="W408" s="28">
        <f t="shared" si="41"/>
        <v>10</v>
      </c>
      <c r="X408" s="28">
        <f>IF(W408=0,0,IF(E408&gt;1,E408-1,VLOOKUP(W408,Months_Weeks!$A$1:$B$13,2,0)))</f>
        <v>3</v>
      </c>
      <c r="Y408" s="30"/>
      <c r="Z408" s="39"/>
      <c r="AA408" s="31"/>
      <c r="AB408" s="39"/>
      <c r="AC408" s="31"/>
      <c r="AD408" s="40"/>
      <c r="AE408" s="31"/>
      <c r="AF408" s="40"/>
      <c r="AG408" s="31"/>
      <c r="AH408" s="40"/>
      <c r="AI408" s="31"/>
      <c r="AJ408" s="40"/>
    </row>
    <row r="409" spans="1:36" x14ac:dyDescent="0.25">
      <c r="A409" s="37" t="s">
        <v>32</v>
      </c>
      <c r="B409" s="37">
        <v>56</v>
      </c>
      <c r="C409" s="26" t="str">
        <f>IFERROR(INDEX(Clients[Client_Name],MATCH(Table312[[#This Row],[Client_Code]],Clients[Client_Code],0)),"")</f>
        <v>ALIACE (ALIMENTOS Y ACEITES)</v>
      </c>
      <c r="D409" s="25">
        <v>11</v>
      </c>
      <c r="E409" s="25">
        <v>1</v>
      </c>
      <c r="F409" s="25" t="b">
        <f>IF(E409&gt;(VLOOKUP(D409,Months_Weeks!$A$2:$B$13,2,TRUE)),FALSE)</f>
        <v>0</v>
      </c>
      <c r="G409" s="63">
        <f>IF(Table312[[#This Row],[Facility]]="Buin",1.5%,0.25%)</f>
        <v>2.5000000000000001E-3</v>
      </c>
      <c r="H409" s="38"/>
      <c r="I409" s="38"/>
      <c r="J409" s="27">
        <f t="shared" si="36"/>
        <v>1616</v>
      </c>
      <c r="K409" s="28">
        <f t="shared" si="37"/>
        <v>10</v>
      </c>
      <c r="L409" s="27">
        <f>IF(K409=0,0,IF(E409&gt;1,E409-1,VLOOKUP(K409,Months_Weeks!$A$1:$B$13,2,0)))</f>
        <v>4</v>
      </c>
      <c r="M409" s="29"/>
      <c r="N409" s="39"/>
      <c r="O409" s="39"/>
      <c r="P409" s="50">
        <f t="shared" si="38"/>
        <v>0</v>
      </c>
      <c r="Q409" s="28">
        <f t="shared" si="39"/>
        <v>10</v>
      </c>
      <c r="R409" s="28">
        <f>IF(Q409=0,0,IF(E409&gt;1,E409-1,VLOOKUP(Q409,Months_Weeks!$A$1:$B$13,2,0)))</f>
        <v>4</v>
      </c>
      <c r="S409" s="30"/>
      <c r="T409" s="39"/>
      <c r="U409" s="39"/>
      <c r="V409" s="50">
        <f t="shared" si="40"/>
        <v>0</v>
      </c>
      <c r="W409" s="28">
        <f t="shared" si="41"/>
        <v>10</v>
      </c>
      <c r="X409" s="28">
        <f>IF(W409=0,0,IF(E409&gt;1,E409-1,VLOOKUP(W409,Months_Weeks!$A$1:$B$13,2,0)))</f>
        <v>4</v>
      </c>
      <c r="Y409" s="30"/>
      <c r="Z409" s="39"/>
      <c r="AA409" s="31"/>
      <c r="AB409" s="39"/>
      <c r="AC409" s="31"/>
      <c r="AD409" s="40"/>
      <c r="AE409" s="31"/>
      <c r="AF409" s="40"/>
      <c r="AG409" s="31"/>
      <c r="AH409" s="40"/>
      <c r="AI409" s="31"/>
      <c r="AJ409" s="40"/>
    </row>
    <row r="410" spans="1:36" x14ac:dyDescent="0.25">
      <c r="A410" s="37" t="s">
        <v>32</v>
      </c>
      <c r="B410" s="37">
        <v>56</v>
      </c>
      <c r="C410" s="26" t="str">
        <f>IFERROR(INDEX(Clients[Client_Name],MATCH(Table312[[#This Row],[Client_Code]],Clients[Client_Code],0)),"")</f>
        <v>ALIACE (ALIMENTOS Y ACEITES)</v>
      </c>
      <c r="D410" s="25">
        <v>11</v>
      </c>
      <c r="E410" s="25">
        <v>2</v>
      </c>
      <c r="F410" s="25" t="b">
        <f>IF(E410&gt;(VLOOKUP(D410,Months_Weeks!$A$2:$B$13,2,TRUE)),FALSE)</f>
        <v>0</v>
      </c>
      <c r="G410" s="63">
        <f>IF(Table312[[#This Row],[Facility]]="Buin",1.5%,0.25%)</f>
        <v>2.5000000000000001E-3</v>
      </c>
      <c r="H410" s="38"/>
      <c r="I410" s="38"/>
      <c r="J410" s="27">
        <f t="shared" si="36"/>
        <v>1616</v>
      </c>
      <c r="K410" s="28">
        <f t="shared" si="37"/>
        <v>11</v>
      </c>
      <c r="L410" s="27">
        <f>IF(K410=0,0,IF(E410&gt;1,E410-1,VLOOKUP(K410,Months_Weeks!$A$1:$B$13,2,0)))</f>
        <v>1</v>
      </c>
      <c r="M410" s="29"/>
      <c r="N410" s="39"/>
      <c r="O410" s="39"/>
      <c r="P410" s="50">
        <f t="shared" si="38"/>
        <v>0</v>
      </c>
      <c r="Q410" s="28">
        <f t="shared" si="39"/>
        <v>11</v>
      </c>
      <c r="R410" s="28">
        <f>IF(Q410=0,0,IF(E410&gt;1,E410-1,VLOOKUP(Q410,Months_Weeks!$A$1:$B$13,2,0)))</f>
        <v>1</v>
      </c>
      <c r="S410" s="30"/>
      <c r="T410" s="39"/>
      <c r="U410" s="39"/>
      <c r="V410" s="50">
        <f t="shared" si="40"/>
        <v>0</v>
      </c>
      <c r="W410" s="28">
        <f t="shared" si="41"/>
        <v>11</v>
      </c>
      <c r="X410" s="28">
        <f>IF(W410=0,0,IF(E410&gt;1,E410-1,VLOOKUP(W410,Months_Weeks!$A$1:$B$13,2,0)))</f>
        <v>1</v>
      </c>
      <c r="Y410" s="30"/>
      <c r="Z410" s="39"/>
      <c r="AA410" s="31"/>
      <c r="AB410" s="39"/>
      <c r="AC410" s="31"/>
      <c r="AD410" s="40"/>
      <c r="AE410" s="31"/>
      <c r="AF410" s="40"/>
      <c r="AG410" s="31"/>
      <c r="AH410" s="40"/>
      <c r="AI410" s="31"/>
      <c r="AJ410" s="40"/>
    </row>
    <row r="411" spans="1:36" x14ac:dyDescent="0.25">
      <c r="A411" s="37" t="s">
        <v>32</v>
      </c>
      <c r="B411" s="37">
        <v>56</v>
      </c>
      <c r="C411" s="26" t="str">
        <f>IFERROR(INDEX(Clients[Client_Name],MATCH(Table312[[#This Row],[Client_Code]],Clients[Client_Code],0)),"")</f>
        <v>ALIACE (ALIMENTOS Y ACEITES)</v>
      </c>
      <c r="D411" s="25">
        <v>11</v>
      </c>
      <c r="E411" s="25">
        <v>3</v>
      </c>
      <c r="F411" s="25" t="b">
        <f>IF(E411&gt;(VLOOKUP(D411,Months_Weeks!$A$2:$B$13,2,TRUE)),FALSE)</f>
        <v>0</v>
      </c>
      <c r="G411" s="63">
        <f>IF(Table312[[#This Row],[Facility]]="Buin",1.5%,0.25%)</f>
        <v>2.5000000000000001E-3</v>
      </c>
      <c r="H411" s="38">
        <v>100</v>
      </c>
      <c r="I411" s="38"/>
      <c r="J411" s="27">
        <f t="shared" si="36"/>
        <v>1716</v>
      </c>
      <c r="K411" s="28">
        <f t="shared" si="37"/>
        <v>11</v>
      </c>
      <c r="L411" s="27">
        <f>IF(K411=0,0,IF(E411&gt;1,E411-1,VLOOKUP(K411,Months_Weeks!$A$1:$B$13,2,0)))</f>
        <v>2</v>
      </c>
      <c r="M411" s="29"/>
      <c r="N411" s="39"/>
      <c r="O411" s="39"/>
      <c r="P411" s="50">
        <f t="shared" si="38"/>
        <v>0</v>
      </c>
      <c r="Q411" s="28">
        <f t="shared" si="39"/>
        <v>11</v>
      </c>
      <c r="R411" s="28">
        <f>IF(Q411=0,0,IF(E411&gt;1,E411-1,VLOOKUP(Q411,Months_Weeks!$A$1:$B$13,2,0)))</f>
        <v>2</v>
      </c>
      <c r="S411" s="30"/>
      <c r="T411" s="39"/>
      <c r="U411" s="39"/>
      <c r="V411" s="50">
        <f t="shared" si="40"/>
        <v>0</v>
      </c>
      <c r="W411" s="28">
        <f t="shared" si="41"/>
        <v>11</v>
      </c>
      <c r="X411" s="28">
        <f>IF(W411=0,0,IF(E411&gt;1,E411-1,VLOOKUP(W411,Months_Weeks!$A$1:$B$13,2,0)))</f>
        <v>2</v>
      </c>
      <c r="Y411" s="30"/>
      <c r="Z411" s="39"/>
      <c r="AA411" s="31"/>
      <c r="AB411" s="39"/>
      <c r="AC411" s="31"/>
      <c r="AD411" s="40"/>
      <c r="AE411" s="31"/>
      <c r="AF411" s="40"/>
      <c r="AG411" s="31"/>
      <c r="AH411" s="40"/>
      <c r="AI411" s="31"/>
      <c r="AJ411" s="40"/>
    </row>
    <row r="412" spans="1:36" x14ac:dyDescent="0.25">
      <c r="A412" s="37" t="s">
        <v>32</v>
      </c>
      <c r="B412" s="37">
        <v>56</v>
      </c>
      <c r="C412" s="26" t="str">
        <f>IFERROR(INDEX(Clients[Client_Name],MATCH(Table312[[#This Row],[Client_Code]],Clients[Client_Code],0)),"")</f>
        <v>ALIACE (ALIMENTOS Y ACEITES)</v>
      </c>
      <c r="D412" s="25">
        <v>11</v>
      </c>
      <c r="E412" s="25">
        <v>4</v>
      </c>
      <c r="F412" s="25" t="b">
        <f>IF(E412&gt;(VLOOKUP(D412,Months_Weeks!$A$2:$B$13,2,TRUE)),FALSE)</f>
        <v>0</v>
      </c>
      <c r="G412" s="63">
        <f>IF(Table312[[#This Row],[Facility]]="Buin",1.5%,0.25%)</f>
        <v>2.5000000000000001E-3</v>
      </c>
      <c r="H412" s="38">
        <v>100</v>
      </c>
      <c r="I412" s="38"/>
      <c r="J412" s="27">
        <f t="shared" si="36"/>
        <v>1816</v>
      </c>
      <c r="K412" s="28">
        <f t="shared" si="37"/>
        <v>11</v>
      </c>
      <c r="L412" s="27">
        <f>IF(K412=0,0,IF(E412&gt;1,E412-1,VLOOKUP(K412,Months_Weeks!$A$1:$B$13,2,0)))</f>
        <v>3</v>
      </c>
      <c r="M412" s="29"/>
      <c r="N412" s="39"/>
      <c r="O412" s="39"/>
      <c r="P412" s="50">
        <f t="shared" si="38"/>
        <v>0</v>
      </c>
      <c r="Q412" s="28">
        <f t="shared" si="39"/>
        <v>11</v>
      </c>
      <c r="R412" s="28">
        <f>IF(Q412=0,0,IF(E412&gt;1,E412-1,VLOOKUP(Q412,Months_Weeks!$A$1:$B$13,2,0)))</f>
        <v>3</v>
      </c>
      <c r="S412" s="30"/>
      <c r="T412" s="39"/>
      <c r="U412" s="39"/>
      <c r="V412" s="50">
        <f t="shared" si="40"/>
        <v>0</v>
      </c>
      <c r="W412" s="28">
        <f t="shared" si="41"/>
        <v>11</v>
      </c>
      <c r="X412" s="28">
        <f>IF(W412=0,0,IF(E412&gt;1,E412-1,VLOOKUP(W412,Months_Weeks!$A$1:$B$13,2,0)))</f>
        <v>3</v>
      </c>
      <c r="Y412" s="30"/>
      <c r="Z412" s="39"/>
      <c r="AA412" s="31"/>
      <c r="AB412" s="39"/>
      <c r="AC412" s="31"/>
      <c r="AD412" s="40"/>
      <c r="AE412" s="31"/>
      <c r="AF412" s="40"/>
      <c r="AG412" s="31"/>
      <c r="AH412" s="40"/>
      <c r="AI412" s="31"/>
      <c r="AJ412" s="40"/>
    </row>
    <row r="413" spans="1:36" x14ac:dyDescent="0.25">
      <c r="A413" s="37" t="s">
        <v>32</v>
      </c>
      <c r="B413" s="37">
        <v>56</v>
      </c>
      <c r="C413" s="26" t="str">
        <f>IFERROR(INDEX(Clients[Client_Name],MATCH(Table312[[#This Row],[Client_Code]],Clients[Client_Code],0)),"")</f>
        <v>ALIACE (ALIMENTOS Y ACEITES)</v>
      </c>
      <c r="D413" s="25">
        <v>12</v>
      </c>
      <c r="E413" s="25">
        <v>1</v>
      </c>
      <c r="F413" s="25" t="b">
        <f>IF(E413&gt;(VLOOKUP(D413,Months_Weeks!$A$2:$B$13,2,TRUE)),FALSE)</f>
        <v>0</v>
      </c>
      <c r="G413" s="63">
        <f>IF(Table312[[#This Row],[Facility]]="Buin",1.5%,0.25%)</f>
        <v>2.5000000000000001E-3</v>
      </c>
      <c r="H413" s="38"/>
      <c r="I413" s="38">
        <v>100</v>
      </c>
      <c r="J413" s="27">
        <f t="shared" si="36"/>
        <v>1716</v>
      </c>
      <c r="K413" s="28">
        <f t="shared" si="37"/>
        <v>11</v>
      </c>
      <c r="L413" s="27">
        <f>IF(K413=0,0,IF(E413&gt;1,E413-1,VLOOKUP(K413,Months_Weeks!$A$1:$B$13,2,0)))</f>
        <v>4</v>
      </c>
      <c r="M413" s="29"/>
      <c r="N413" s="39"/>
      <c r="O413" s="39"/>
      <c r="P413" s="50">
        <f t="shared" si="38"/>
        <v>0</v>
      </c>
      <c r="Q413" s="28">
        <f t="shared" si="39"/>
        <v>11</v>
      </c>
      <c r="R413" s="28">
        <f>IF(Q413=0,0,IF(E413&gt;1,E413-1,VLOOKUP(Q413,Months_Weeks!$A$1:$B$13,2,0)))</f>
        <v>4</v>
      </c>
      <c r="S413" s="30"/>
      <c r="T413" s="39"/>
      <c r="U413" s="39"/>
      <c r="V413" s="50">
        <f t="shared" si="40"/>
        <v>0</v>
      </c>
      <c r="W413" s="28">
        <f t="shared" si="41"/>
        <v>11</v>
      </c>
      <c r="X413" s="28">
        <f>IF(W413=0,0,IF(E413&gt;1,E413-1,VLOOKUP(W413,Months_Weeks!$A$1:$B$13,2,0)))</f>
        <v>4</v>
      </c>
      <c r="Y413" s="30"/>
      <c r="Z413" s="39"/>
      <c r="AA413" s="31"/>
      <c r="AB413" s="39"/>
      <c r="AC413" s="31"/>
      <c r="AD413" s="40"/>
      <c r="AE413" s="31"/>
      <c r="AF413" s="40"/>
      <c r="AG413" s="31"/>
      <c r="AH413" s="40"/>
      <c r="AI413" s="31"/>
      <c r="AJ413" s="40"/>
    </row>
    <row r="414" spans="1:36" x14ac:dyDescent="0.25">
      <c r="A414" s="37" t="s">
        <v>32</v>
      </c>
      <c r="B414" s="37">
        <v>56</v>
      </c>
      <c r="C414" s="26" t="str">
        <f>IFERROR(INDEX(Clients[Client_Name],MATCH(Table312[[#This Row],[Client_Code]],Clients[Client_Code],0)),"")</f>
        <v>ALIACE (ALIMENTOS Y ACEITES)</v>
      </c>
      <c r="D414" s="25">
        <v>12</v>
      </c>
      <c r="E414" s="25">
        <v>2</v>
      </c>
      <c r="F414" s="25" t="b">
        <f>IF(E414&gt;(VLOOKUP(D414,Months_Weeks!$A$2:$B$13,2,TRUE)),FALSE)</f>
        <v>0</v>
      </c>
      <c r="G414" s="63">
        <f>IF(Table312[[#This Row],[Facility]]="Buin",1.5%,0.25%)</f>
        <v>2.5000000000000001E-3</v>
      </c>
      <c r="H414" s="38"/>
      <c r="I414" s="38">
        <v>100</v>
      </c>
      <c r="J414" s="27">
        <f t="shared" si="36"/>
        <v>1616</v>
      </c>
      <c r="K414" s="28">
        <f t="shared" si="37"/>
        <v>12</v>
      </c>
      <c r="L414" s="27">
        <f>IF(K414=0,0,IF(E414&gt;1,E414-1,VLOOKUP(K414,Months_Weeks!$A$1:$B$13,2,0)))</f>
        <v>1</v>
      </c>
      <c r="M414" s="29"/>
      <c r="N414" s="39"/>
      <c r="O414" s="39"/>
      <c r="P414" s="50">
        <f t="shared" si="38"/>
        <v>0</v>
      </c>
      <c r="Q414" s="28">
        <f t="shared" si="39"/>
        <v>12</v>
      </c>
      <c r="R414" s="28">
        <f>IF(Q414=0,0,IF(E414&gt;1,E414-1,VLOOKUP(Q414,Months_Weeks!$A$1:$B$13,2,0)))</f>
        <v>1</v>
      </c>
      <c r="S414" s="30"/>
      <c r="T414" s="39"/>
      <c r="U414" s="39"/>
      <c r="V414" s="50">
        <f t="shared" si="40"/>
        <v>0</v>
      </c>
      <c r="W414" s="28">
        <f t="shared" si="41"/>
        <v>12</v>
      </c>
      <c r="X414" s="28">
        <f>IF(W414=0,0,IF(E414&gt;1,E414-1,VLOOKUP(W414,Months_Weeks!$A$1:$B$13,2,0)))</f>
        <v>1</v>
      </c>
      <c r="Y414" s="30"/>
      <c r="Z414" s="39"/>
      <c r="AA414" s="31"/>
      <c r="AB414" s="39"/>
      <c r="AC414" s="31"/>
      <c r="AD414" s="40"/>
      <c r="AE414" s="31"/>
      <c r="AF414" s="40"/>
      <c r="AG414" s="31"/>
      <c r="AH414" s="40"/>
      <c r="AI414" s="31"/>
      <c r="AJ414" s="40"/>
    </row>
    <row r="415" spans="1:36" x14ac:dyDescent="0.25">
      <c r="A415" s="37" t="s">
        <v>32</v>
      </c>
      <c r="B415" s="37">
        <v>56</v>
      </c>
      <c r="C415" s="26" t="str">
        <f>IFERROR(INDEX(Clients[Client_Name],MATCH(Table312[[#This Row],[Client_Code]],Clients[Client_Code],0)),"")</f>
        <v>ALIACE (ALIMENTOS Y ACEITES)</v>
      </c>
      <c r="D415" s="25">
        <v>12</v>
      </c>
      <c r="E415" s="25">
        <v>3</v>
      </c>
      <c r="F415" s="25" t="b">
        <f>IF(E415&gt;(VLOOKUP(D415,Months_Weeks!$A$2:$B$13,2,TRUE)),FALSE)</f>
        <v>0</v>
      </c>
      <c r="G415" s="63">
        <f>IF(Table312[[#This Row],[Facility]]="Buin",1.5%,0.25%)</f>
        <v>2.5000000000000001E-3</v>
      </c>
      <c r="H415" s="38"/>
      <c r="I415" s="38">
        <v>100</v>
      </c>
      <c r="J415" s="27">
        <f t="shared" si="36"/>
        <v>1516</v>
      </c>
      <c r="K415" s="28">
        <f t="shared" si="37"/>
        <v>12</v>
      </c>
      <c r="L415" s="27">
        <f>IF(K415=0,0,IF(E415&gt;1,E415-1,VLOOKUP(K415,Months_Weeks!$A$1:$B$13,2,0)))</f>
        <v>2</v>
      </c>
      <c r="M415" s="29"/>
      <c r="N415" s="39"/>
      <c r="O415" s="39"/>
      <c r="P415" s="50">
        <f t="shared" si="38"/>
        <v>0</v>
      </c>
      <c r="Q415" s="28">
        <f t="shared" si="39"/>
        <v>12</v>
      </c>
      <c r="R415" s="28">
        <f>IF(Q415=0,0,IF(E415&gt;1,E415-1,VLOOKUP(Q415,Months_Weeks!$A$1:$B$13,2,0)))</f>
        <v>2</v>
      </c>
      <c r="S415" s="30"/>
      <c r="T415" s="39"/>
      <c r="U415" s="39"/>
      <c r="V415" s="50">
        <f t="shared" si="40"/>
        <v>0</v>
      </c>
      <c r="W415" s="28">
        <f t="shared" si="41"/>
        <v>12</v>
      </c>
      <c r="X415" s="28">
        <f>IF(W415=0,0,IF(E415&gt;1,E415-1,VLOOKUP(W415,Months_Weeks!$A$1:$B$13,2,0)))</f>
        <v>2</v>
      </c>
      <c r="Y415" s="30"/>
      <c r="Z415" s="39"/>
      <c r="AA415" s="31"/>
      <c r="AB415" s="39"/>
      <c r="AC415" s="31"/>
      <c r="AD415" s="40"/>
      <c r="AE415" s="31"/>
      <c r="AF415" s="40"/>
      <c r="AG415" s="31"/>
      <c r="AH415" s="40"/>
      <c r="AI415" s="31"/>
      <c r="AJ415" s="40"/>
    </row>
    <row r="416" spans="1:36" x14ac:dyDescent="0.25">
      <c r="A416" s="37" t="s">
        <v>32</v>
      </c>
      <c r="B416" s="37">
        <v>56</v>
      </c>
      <c r="C416" s="26" t="str">
        <f>IFERROR(INDEX(Clients[Client_Name],MATCH(Table312[[#This Row],[Client_Code]],Clients[Client_Code],0)),"")</f>
        <v>ALIACE (ALIMENTOS Y ACEITES)</v>
      </c>
      <c r="D416" s="25">
        <v>12</v>
      </c>
      <c r="E416" s="25">
        <v>4</v>
      </c>
      <c r="F416" s="25" t="b">
        <f>IF(E416&gt;(VLOOKUP(D416,Months_Weeks!$A$2:$B$13,2,TRUE)),FALSE)</f>
        <v>0</v>
      </c>
      <c r="G416" s="63">
        <f>IF(Table312[[#This Row],[Facility]]="Buin",1.5%,0.25%)</f>
        <v>2.5000000000000001E-3</v>
      </c>
      <c r="H416" s="38"/>
      <c r="I416" s="38">
        <v>100</v>
      </c>
      <c r="J416" s="27">
        <f t="shared" si="36"/>
        <v>1416</v>
      </c>
      <c r="K416" s="28">
        <f t="shared" si="37"/>
        <v>12</v>
      </c>
      <c r="L416" s="27">
        <f>IF(K416=0,0,IF(E416&gt;1,E416-1,VLOOKUP(K416,Months_Weeks!$A$1:$B$13,2,0)))</f>
        <v>3</v>
      </c>
      <c r="M416" s="29"/>
      <c r="N416" s="39"/>
      <c r="O416" s="39"/>
      <c r="P416" s="50">
        <f t="shared" si="38"/>
        <v>0</v>
      </c>
      <c r="Q416" s="28">
        <f t="shared" si="39"/>
        <v>12</v>
      </c>
      <c r="R416" s="28">
        <f>IF(Q416=0,0,IF(E416&gt;1,E416-1,VLOOKUP(Q416,Months_Weeks!$A$1:$B$13,2,0)))</f>
        <v>3</v>
      </c>
      <c r="S416" s="30"/>
      <c r="T416" s="39"/>
      <c r="U416" s="39"/>
      <c r="V416" s="50">
        <f t="shared" si="40"/>
        <v>0</v>
      </c>
      <c r="W416" s="28">
        <f t="shared" si="41"/>
        <v>12</v>
      </c>
      <c r="X416" s="28">
        <f>IF(W416=0,0,IF(E416&gt;1,E416-1,VLOOKUP(W416,Months_Weeks!$A$1:$B$13,2,0)))</f>
        <v>3</v>
      </c>
      <c r="Y416" s="30"/>
      <c r="Z416" s="39"/>
      <c r="AA416" s="31"/>
      <c r="AB416" s="39"/>
      <c r="AC416" s="31"/>
      <c r="AD416" s="40"/>
      <c r="AE416" s="31"/>
      <c r="AF416" s="40"/>
      <c r="AG416" s="31"/>
      <c r="AH416" s="40"/>
      <c r="AI416" s="31"/>
      <c r="AJ416" s="40"/>
    </row>
    <row r="417" spans="1:36" x14ac:dyDescent="0.25">
      <c r="A417" s="37" t="s">
        <v>32</v>
      </c>
      <c r="B417" s="37">
        <v>56</v>
      </c>
      <c r="C417" s="26" t="str">
        <f>IFERROR(INDEX(Clients[Client_Name],MATCH(Table312[[#This Row],[Client_Code]],Clients[Client_Code],0)),"")</f>
        <v>ALIACE (ALIMENTOS Y ACEITES)</v>
      </c>
      <c r="D417" s="25">
        <v>12</v>
      </c>
      <c r="E417" s="25">
        <v>5</v>
      </c>
      <c r="F417" s="25" t="b">
        <f>IF(E417&gt;(VLOOKUP(D417,Months_Weeks!$A$2:$B$13,2,TRUE)),FALSE)</f>
        <v>0</v>
      </c>
      <c r="G417" s="63">
        <f>IF(Table312[[#This Row],[Facility]]="Buin",1.5%,0.25%)</f>
        <v>2.5000000000000001E-3</v>
      </c>
      <c r="H417" s="38"/>
      <c r="I417" s="38">
        <v>100</v>
      </c>
      <c r="J417" s="27">
        <f t="shared" si="36"/>
        <v>1316</v>
      </c>
      <c r="K417" s="28">
        <f t="shared" si="37"/>
        <v>12</v>
      </c>
      <c r="L417" s="27">
        <f>IF(K417=0,0,IF(E417&gt;1,E417-1,VLOOKUP(K417,Months_Weeks!$A$1:$B$13,2,0)))</f>
        <v>4</v>
      </c>
      <c r="M417" s="29"/>
      <c r="N417" s="39"/>
      <c r="O417" s="39"/>
      <c r="P417" s="50">
        <f t="shared" si="38"/>
        <v>0</v>
      </c>
      <c r="Q417" s="28">
        <f t="shared" si="39"/>
        <v>12</v>
      </c>
      <c r="R417" s="28">
        <f>IF(Q417=0,0,IF(E417&gt;1,E417-1,VLOOKUP(Q417,Months_Weeks!$A$1:$B$13,2,0)))</f>
        <v>4</v>
      </c>
      <c r="S417" s="30"/>
      <c r="T417" s="39"/>
      <c r="U417" s="39"/>
      <c r="V417" s="50">
        <f t="shared" si="40"/>
        <v>0</v>
      </c>
      <c r="W417" s="28">
        <f t="shared" si="41"/>
        <v>12</v>
      </c>
      <c r="X417" s="28">
        <f>IF(W417=0,0,IF(E417&gt;1,E417-1,VLOOKUP(W417,Months_Weeks!$A$1:$B$13,2,0)))</f>
        <v>4</v>
      </c>
      <c r="Y417" s="30"/>
      <c r="Z417" s="39"/>
      <c r="AA417" s="31"/>
      <c r="AB417" s="39"/>
      <c r="AC417" s="31"/>
      <c r="AD417" s="40"/>
      <c r="AE417" s="31"/>
      <c r="AF417" s="40"/>
      <c r="AG417" s="31"/>
      <c r="AH417" s="40"/>
      <c r="AI417" s="31"/>
      <c r="AJ417" s="40"/>
    </row>
    <row r="418" spans="1:36" x14ac:dyDescent="0.25">
      <c r="A418" s="37" t="s">
        <v>32</v>
      </c>
      <c r="B418" s="37">
        <v>12</v>
      </c>
      <c r="C418" s="26" t="str">
        <f>IFERROR(INDEX(Clients[Client_Name],MATCH(Table312[[#This Row],[Client_Code]],Clients[Client_Code],0)),"")</f>
        <v>AQUACHILE</v>
      </c>
      <c r="D418" s="25">
        <v>1</v>
      </c>
      <c r="E418" s="25">
        <v>1</v>
      </c>
      <c r="F418" s="25" t="b">
        <f>IF(E418&gt;(VLOOKUP(D418,Months_Weeks!$A$2:$B$13,2,TRUE)),FALSE)</f>
        <v>0</v>
      </c>
      <c r="G418" s="63">
        <f>IF(Table312[[#This Row],[Facility]]="Buin",1.5%,0.25%)</f>
        <v>2.5000000000000001E-3</v>
      </c>
      <c r="H418" s="38">
        <v>3080</v>
      </c>
      <c r="I418" s="38"/>
      <c r="J418" s="27">
        <f t="shared" si="36"/>
        <v>3080</v>
      </c>
      <c r="K418" s="28">
        <f t="shared" si="37"/>
        <v>0</v>
      </c>
      <c r="L418" s="27">
        <f>IF(K418=0,0,IF(E418&gt;1,E418-1,VLOOKUP(K418,Months_Weeks!$A$1:$B$13,2,0)))</f>
        <v>0</v>
      </c>
      <c r="M418" s="29"/>
      <c r="N418" s="39"/>
      <c r="O418" s="39"/>
      <c r="P418" s="50">
        <f t="shared" si="38"/>
        <v>0</v>
      </c>
      <c r="Q418" s="28">
        <f t="shared" si="39"/>
        <v>0</v>
      </c>
      <c r="R418" s="28">
        <f>IF(Q418=0,0,IF(E418&gt;1,E418-1,VLOOKUP(Q418,Months_Weeks!$A$1:$B$13,2,0)))</f>
        <v>0</v>
      </c>
      <c r="S418" s="30"/>
      <c r="T418" s="39"/>
      <c r="U418" s="39"/>
      <c r="V418" s="50">
        <f t="shared" si="40"/>
        <v>0</v>
      </c>
      <c r="W418" s="28">
        <f t="shared" si="41"/>
        <v>0</v>
      </c>
      <c r="X418" s="28">
        <f>IF(W418=0,0,IF(E418&gt;1,E418-1,VLOOKUP(W418,Months_Weeks!$A$1:$B$13,2,0)))</f>
        <v>0</v>
      </c>
      <c r="Y418" s="30"/>
      <c r="Z418" s="39"/>
      <c r="AA418" s="31">
        <v>1</v>
      </c>
      <c r="AB418" s="72">
        <v>0.1158</v>
      </c>
      <c r="AC418" s="31"/>
      <c r="AD418" s="40"/>
      <c r="AE418" s="31"/>
      <c r="AF418" s="40"/>
      <c r="AG418" s="31"/>
      <c r="AH418" s="40"/>
      <c r="AI418" s="31">
        <v>1</v>
      </c>
      <c r="AJ418" s="70">
        <v>0.3987</v>
      </c>
    </row>
    <row r="419" spans="1:36" x14ac:dyDescent="0.25">
      <c r="A419" s="37" t="s">
        <v>32</v>
      </c>
      <c r="B419" s="37">
        <v>12</v>
      </c>
      <c r="C419" s="26" t="str">
        <f>IFERROR(INDEX(Clients[Client_Name],MATCH(Table312[[#This Row],[Client_Code]],Clients[Client_Code],0)),"")</f>
        <v>AQUACHILE</v>
      </c>
      <c r="D419" s="25">
        <v>1</v>
      </c>
      <c r="E419" s="25">
        <v>2</v>
      </c>
      <c r="F419" s="25" t="b">
        <f>IF(E419&gt;(VLOOKUP(D419,Months_Weeks!$A$2:$B$13,2,TRUE)),FALSE)</f>
        <v>0</v>
      </c>
      <c r="G419" s="63">
        <f>IF(Table312[[#This Row],[Facility]]="Buin",1.5%,0.25%)</f>
        <v>2.5000000000000001E-3</v>
      </c>
      <c r="H419" s="38">
        <v>446</v>
      </c>
      <c r="I419" s="38"/>
      <c r="J419" s="27">
        <f t="shared" si="36"/>
        <v>3526</v>
      </c>
      <c r="K419" s="28">
        <f t="shared" si="37"/>
        <v>1</v>
      </c>
      <c r="L419" s="27">
        <f>IF(K419=0,0,IF(E419&gt;1,E419-1,VLOOKUP(K419,Months_Weeks!$A$1:$B$13,2,0)))</f>
        <v>1</v>
      </c>
      <c r="M419" s="29"/>
      <c r="N419" s="39"/>
      <c r="O419" s="39"/>
      <c r="P419" s="50">
        <f t="shared" si="38"/>
        <v>0</v>
      </c>
      <c r="Q419" s="28">
        <f t="shared" si="39"/>
        <v>1</v>
      </c>
      <c r="R419" s="28">
        <f>IF(Q419=0,0,IF(E419&gt;1,E419-1,VLOOKUP(Q419,Months_Weeks!$A$1:$B$13,2,0)))</f>
        <v>1</v>
      </c>
      <c r="S419" s="30"/>
      <c r="T419" s="39"/>
      <c r="U419" s="39"/>
      <c r="V419" s="50">
        <f t="shared" si="40"/>
        <v>0</v>
      </c>
      <c r="W419" s="28">
        <f t="shared" si="41"/>
        <v>1</v>
      </c>
      <c r="X419" s="28">
        <f>IF(W419=0,0,IF(E419&gt;1,E419-1,VLOOKUP(W419,Months_Weeks!$A$1:$B$13,2,0)))</f>
        <v>1</v>
      </c>
      <c r="Y419" s="30"/>
      <c r="Z419" s="39"/>
      <c r="AA419" s="31"/>
      <c r="AB419" s="39"/>
      <c r="AC419" s="31"/>
      <c r="AD419" s="40"/>
      <c r="AE419" s="31"/>
      <c r="AF419" s="40"/>
      <c r="AG419" s="31"/>
      <c r="AH419" s="40"/>
      <c r="AI419" s="31"/>
      <c r="AJ419" s="40"/>
    </row>
    <row r="420" spans="1:36" x14ac:dyDescent="0.25">
      <c r="A420" s="37" t="s">
        <v>32</v>
      </c>
      <c r="B420" s="37">
        <v>12</v>
      </c>
      <c r="C420" s="26" t="str">
        <f>IFERROR(INDEX(Clients[Client_Name],MATCH(Table312[[#This Row],[Client_Code]],Clients[Client_Code],0)),"")</f>
        <v>AQUACHILE</v>
      </c>
      <c r="D420" s="25">
        <v>1</v>
      </c>
      <c r="E420" s="25">
        <v>3</v>
      </c>
      <c r="F420" s="25" t="b">
        <f>IF(E420&gt;(VLOOKUP(D420,Months_Weeks!$A$2:$B$13,2,TRUE)),FALSE)</f>
        <v>0</v>
      </c>
      <c r="G420" s="63">
        <f>IF(Table312[[#This Row],[Facility]]="Buin",1.5%,0.25%)</f>
        <v>2.5000000000000001E-3</v>
      </c>
      <c r="H420" s="38">
        <v>162</v>
      </c>
      <c r="I420" s="38"/>
      <c r="J420" s="27">
        <f t="shared" si="36"/>
        <v>3688</v>
      </c>
      <c r="K420" s="28">
        <f t="shared" si="37"/>
        <v>1</v>
      </c>
      <c r="L420" s="27">
        <f>IF(K420=0,0,IF(E420&gt;1,E420-1,VLOOKUP(K420,Months_Weeks!$A$1:$B$13,2,0)))</f>
        <v>2</v>
      </c>
      <c r="M420" s="29"/>
      <c r="N420" s="39"/>
      <c r="O420" s="39"/>
      <c r="P420" s="50">
        <f t="shared" si="38"/>
        <v>0</v>
      </c>
      <c r="Q420" s="28">
        <f t="shared" si="39"/>
        <v>1</v>
      </c>
      <c r="R420" s="28">
        <f>IF(Q420=0,0,IF(E420&gt;1,E420-1,VLOOKUP(Q420,Months_Weeks!$A$1:$B$13,2,0)))</f>
        <v>2</v>
      </c>
      <c r="S420" s="30"/>
      <c r="T420" s="39"/>
      <c r="U420" s="39"/>
      <c r="V420" s="50">
        <f t="shared" si="40"/>
        <v>0</v>
      </c>
      <c r="W420" s="28">
        <f t="shared" si="41"/>
        <v>1</v>
      </c>
      <c r="X420" s="28">
        <f>IF(W420=0,0,IF(E420&gt;1,E420-1,VLOOKUP(W420,Months_Weeks!$A$1:$B$13,2,0)))</f>
        <v>2</v>
      </c>
      <c r="Y420" s="30"/>
      <c r="Z420" s="39"/>
      <c r="AA420" s="31"/>
      <c r="AB420" s="39"/>
      <c r="AC420" s="31"/>
      <c r="AD420" s="40"/>
      <c r="AE420" s="31"/>
      <c r="AF420" s="40"/>
      <c r="AG420" s="31"/>
      <c r="AH420" s="40"/>
      <c r="AI420" s="31"/>
      <c r="AJ420" s="40"/>
    </row>
    <row r="421" spans="1:36" x14ac:dyDescent="0.25">
      <c r="A421" s="37" t="s">
        <v>32</v>
      </c>
      <c r="B421" s="37">
        <v>12</v>
      </c>
      <c r="C421" s="26" t="str">
        <f>IFERROR(INDEX(Clients[Client_Name],MATCH(Table312[[#This Row],[Client_Code]],Clients[Client_Code],0)),"")</f>
        <v>AQUACHILE</v>
      </c>
      <c r="D421" s="25">
        <v>1</v>
      </c>
      <c r="E421" s="25">
        <v>4</v>
      </c>
      <c r="F421" s="25" t="b">
        <f>IF(E421&gt;(VLOOKUP(D421,Months_Weeks!$A$2:$B$13,2,TRUE)),FALSE)</f>
        <v>0</v>
      </c>
      <c r="G421" s="63">
        <f>IF(Table312[[#This Row],[Facility]]="Buin",1.5%,0.25%)</f>
        <v>2.5000000000000001E-3</v>
      </c>
      <c r="H421" s="38">
        <v>371</v>
      </c>
      <c r="I421" s="38"/>
      <c r="J421" s="27">
        <f t="shared" si="36"/>
        <v>4059</v>
      </c>
      <c r="K421" s="28">
        <f t="shared" si="37"/>
        <v>1</v>
      </c>
      <c r="L421" s="27">
        <f>IF(K421=0,0,IF(E421&gt;1,E421-1,VLOOKUP(K421,Months_Weeks!$A$1:$B$13,2,0)))</f>
        <v>3</v>
      </c>
      <c r="M421" s="29"/>
      <c r="N421" s="39"/>
      <c r="O421" s="39"/>
      <c r="P421" s="50">
        <f t="shared" si="38"/>
        <v>0</v>
      </c>
      <c r="Q421" s="28">
        <f t="shared" si="39"/>
        <v>1</v>
      </c>
      <c r="R421" s="28">
        <f>IF(Q421=0,0,IF(E421&gt;1,E421-1,VLOOKUP(Q421,Months_Weeks!$A$1:$B$13,2,0)))</f>
        <v>3</v>
      </c>
      <c r="S421" s="30"/>
      <c r="T421" s="39"/>
      <c r="U421" s="39"/>
      <c r="V421" s="50">
        <f t="shared" si="40"/>
        <v>0</v>
      </c>
      <c r="W421" s="28">
        <f t="shared" si="41"/>
        <v>1</v>
      </c>
      <c r="X421" s="28">
        <f>IF(W421=0,0,IF(E421&gt;1,E421-1,VLOOKUP(W421,Months_Weeks!$A$1:$B$13,2,0)))</f>
        <v>3</v>
      </c>
      <c r="Y421" s="30"/>
      <c r="Z421" s="39"/>
      <c r="AA421" s="31"/>
      <c r="AB421" s="39"/>
      <c r="AC421" s="31"/>
      <c r="AD421" s="40"/>
      <c r="AE421" s="31"/>
      <c r="AF421" s="40"/>
      <c r="AG421" s="31"/>
      <c r="AH421" s="40"/>
      <c r="AI421" s="31"/>
      <c r="AJ421" s="40"/>
    </row>
    <row r="422" spans="1:36" x14ac:dyDescent="0.25">
      <c r="A422" s="37" t="s">
        <v>32</v>
      </c>
      <c r="B422" s="37">
        <v>12</v>
      </c>
      <c r="C422" s="26" t="str">
        <f>IFERROR(INDEX(Clients[Client_Name],MATCH(Table312[[#This Row],[Client_Code]],Clients[Client_Code],0)),"")</f>
        <v>AQUACHILE</v>
      </c>
      <c r="D422" s="25">
        <v>2</v>
      </c>
      <c r="E422" s="25">
        <v>1</v>
      </c>
      <c r="F422" s="25" t="b">
        <f>IF(E422&gt;(VLOOKUP(D422,Months_Weeks!$A$2:$B$13,2,TRUE)),FALSE)</f>
        <v>0</v>
      </c>
      <c r="G422" s="63">
        <f>IF(Table312[[#This Row],[Facility]]="Buin",1.5%,0.25%)</f>
        <v>2.5000000000000001E-3</v>
      </c>
      <c r="H422" s="38">
        <v>568</v>
      </c>
      <c r="I422" s="38"/>
      <c r="J422" s="27">
        <f t="shared" si="36"/>
        <v>4627</v>
      </c>
      <c r="K422" s="28">
        <f t="shared" si="37"/>
        <v>1</v>
      </c>
      <c r="L422" s="27">
        <f>IF(K422=0,0,IF(E422&gt;1,E422-1,VLOOKUP(K422,Months_Weeks!$A$1:$B$13,2,0)))</f>
        <v>4</v>
      </c>
      <c r="M422" s="29"/>
      <c r="N422" s="39"/>
      <c r="O422" s="39"/>
      <c r="P422" s="50">
        <f t="shared" si="38"/>
        <v>0</v>
      </c>
      <c r="Q422" s="28">
        <f t="shared" si="39"/>
        <v>1</v>
      </c>
      <c r="R422" s="28">
        <f>IF(Q422=0,0,IF(E422&gt;1,E422-1,VLOOKUP(Q422,Months_Weeks!$A$1:$B$13,2,0)))</f>
        <v>4</v>
      </c>
      <c r="S422" s="30"/>
      <c r="T422" s="39"/>
      <c r="U422" s="39"/>
      <c r="V422" s="50">
        <f t="shared" si="40"/>
        <v>0</v>
      </c>
      <c r="W422" s="28">
        <f t="shared" si="41"/>
        <v>1</v>
      </c>
      <c r="X422" s="28">
        <f>IF(W422=0,0,IF(E422&gt;1,E422-1,VLOOKUP(W422,Months_Weeks!$A$1:$B$13,2,0)))</f>
        <v>4</v>
      </c>
      <c r="Y422" s="30"/>
      <c r="Z422" s="39"/>
      <c r="AA422" s="31"/>
      <c r="AB422" s="39"/>
      <c r="AC422" s="31"/>
      <c r="AD422" s="40"/>
      <c r="AE422" s="31"/>
      <c r="AF422" s="40"/>
      <c r="AG422" s="31"/>
      <c r="AH422" s="40"/>
      <c r="AI422" s="31"/>
      <c r="AJ422" s="40"/>
    </row>
    <row r="423" spans="1:36" x14ac:dyDescent="0.25">
      <c r="A423" s="37" t="s">
        <v>32</v>
      </c>
      <c r="B423" s="37">
        <v>12</v>
      </c>
      <c r="C423" s="26" t="str">
        <f>IFERROR(INDEX(Clients[Client_Name],MATCH(Table312[[#This Row],[Client_Code]],Clients[Client_Code],0)),"")</f>
        <v>AQUACHILE</v>
      </c>
      <c r="D423" s="25">
        <v>2</v>
      </c>
      <c r="E423" s="25">
        <v>2</v>
      </c>
      <c r="F423" s="25" t="b">
        <f>IF(E423&gt;(VLOOKUP(D423,Months_Weeks!$A$2:$B$13,2,TRUE)),FALSE)</f>
        <v>0</v>
      </c>
      <c r="G423" s="63">
        <f>IF(Table312[[#This Row],[Facility]]="Buin",1.5%,0.25%)</f>
        <v>2.5000000000000001E-3</v>
      </c>
      <c r="H423" s="38">
        <v>279</v>
      </c>
      <c r="I423" s="38"/>
      <c r="J423" s="27">
        <f t="shared" si="36"/>
        <v>4906</v>
      </c>
      <c r="K423" s="28">
        <f t="shared" si="37"/>
        <v>2</v>
      </c>
      <c r="L423" s="27">
        <f>IF(K423=0,0,IF(E423&gt;1,E423-1,VLOOKUP(K423,Months_Weeks!$A$1:$B$13,2,0)))</f>
        <v>1</v>
      </c>
      <c r="M423" s="29"/>
      <c r="N423" s="39"/>
      <c r="O423" s="39"/>
      <c r="P423" s="50">
        <f t="shared" si="38"/>
        <v>0</v>
      </c>
      <c r="Q423" s="28">
        <f t="shared" si="39"/>
        <v>2</v>
      </c>
      <c r="R423" s="28">
        <f>IF(Q423=0,0,IF(E423&gt;1,E423-1,VLOOKUP(Q423,Months_Weeks!$A$1:$B$13,2,0)))</f>
        <v>1</v>
      </c>
      <c r="S423" s="30"/>
      <c r="T423" s="39"/>
      <c r="U423" s="39"/>
      <c r="V423" s="50">
        <f t="shared" si="40"/>
        <v>0</v>
      </c>
      <c r="W423" s="28">
        <f t="shared" si="41"/>
        <v>2</v>
      </c>
      <c r="X423" s="28">
        <f>IF(W423=0,0,IF(E423&gt;1,E423-1,VLOOKUP(W423,Months_Weeks!$A$1:$B$13,2,0)))</f>
        <v>1</v>
      </c>
      <c r="Y423" s="30"/>
      <c r="Z423" s="39"/>
      <c r="AA423" s="31"/>
      <c r="AB423" s="39"/>
      <c r="AC423" s="31"/>
      <c r="AD423" s="40"/>
      <c r="AE423" s="31"/>
      <c r="AF423" s="40"/>
      <c r="AG423" s="31"/>
      <c r="AH423" s="40"/>
      <c r="AI423" s="31"/>
      <c r="AJ423" s="40"/>
    </row>
    <row r="424" spans="1:36" x14ac:dyDescent="0.25">
      <c r="A424" s="37" t="s">
        <v>32</v>
      </c>
      <c r="B424" s="37">
        <v>12</v>
      </c>
      <c r="C424" s="26" t="str">
        <f>IFERROR(INDEX(Clients[Client_Name],MATCH(Table312[[#This Row],[Client_Code]],Clients[Client_Code],0)),"")</f>
        <v>AQUACHILE</v>
      </c>
      <c r="D424" s="25">
        <v>2</v>
      </c>
      <c r="E424" s="25">
        <v>3</v>
      </c>
      <c r="F424" s="25" t="b">
        <f>IF(E424&gt;(VLOOKUP(D424,Months_Weeks!$A$2:$B$13,2,TRUE)),FALSE)</f>
        <v>0</v>
      </c>
      <c r="G424" s="63">
        <f>IF(Table312[[#This Row],[Facility]]="Buin",1.5%,0.25%)</f>
        <v>2.5000000000000001E-3</v>
      </c>
      <c r="H424" s="38"/>
      <c r="I424" s="38">
        <v>74</v>
      </c>
      <c r="J424" s="27">
        <f t="shared" si="36"/>
        <v>4832</v>
      </c>
      <c r="K424" s="28">
        <f t="shared" si="37"/>
        <v>2</v>
      </c>
      <c r="L424" s="27">
        <f>IF(K424=0,0,IF(E424&gt;1,E424-1,VLOOKUP(K424,Months_Weeks!$A$1:$B$13,2,0)))</f>
        <v>2</v>
      </c>
      <c r="M424" s="29"/>
      <c r="N424" s="39"/>
      <c r="O424" s="39"/>
      <c r="P424" s="50">
        <f t="shared" si="38"/>
        <v>0</v>
      </c>
      <c r="Q424" s="28">
        <f t="shared" si="39"/>
        <v>2</v>
      </c>
      <c r="R424" s="28">
        <f>IF(Q424=0,0,IF(E424&gt;1,E424-1,VLOOKUP(Q424,Months_Weeks!$A$1:$B$13,2,0)))</f>
        <v>2</v>
      </c>
      <c r="S424" s="30"/>
      <c r="T424" s="39"/>
      <c r="U424" s="39"/>
      <c r="V424" s="50">
        <f t="shared" si="40"/>
        <v>0</v>
      </c>
      <c r="W424" s="28">
        <f t="shared" si="41"/>
        <v>2</v>
      </c>
      <c r="X424" s="28">
        <f>IF(W424=0,0,IF(E424&gt;1,E424-1,VLOOKUP(W424,Months_Weeks!$A$1:$B$13,2,0)))</f>
        <v>2</v>
      </c>
      <c r="Y424" s="30"/>
      <c r="Z424" s="39"/>
      <c r="AA424" s="31"/>
      <c r="AB424" s="39"/>
      <c r="AC424" s="31"/>
      <c r="AD424" s="40"/>
      <c r="AE424" s="31"/>
      <c r="AF424" s="40"/>
      <c r="AG424" s="31"/>
      <c r="AH424" s="40"/>
      <c r="AI424" s="31"/>
      <c r="AJ424" s="40"/>
    </row>
    <row r="425" spans="1:36" x14ac:dyDescent="0.25">
      <c r="A425" s="37" t="s">
        <v>32</v>
      </c>
      <c r="B425" s="37">
        <v>12</v>
      </c>
      <c r="C425" s="26" t="str">
        <f>IFERROR(INDEX(Clients[Client_Name],MATCH(Table312[[#This Row],[Client_Code]],Clients[Client_Code],0)),"")</f>
        <v>AQUACHILE</v>
      </c>
      <c r="D425" s="25">
        <v>2</v>
      </c>
      <c r="E425" s="25">
        <v>4</v>
      </c>
      <c r="F425" s="25" t="b">
        <f>IF(E425&gt;(VLOOKUP(D425,Months_Weeks!$A$2:$B$13,2,TRUE)),FALSE)</f>
        <v>0</v>
      </c>
      <c r="G425" s="63">
        <f>IF(Table312[[#This Row],[Facility]]="Buin",1.5%,0.25%)</f>
        <v>2.5000000000000001E-3</v>
      </c>
      <c r="H425" s="38"/>
      <c r="I425" s="38">
        <v>403</v>
      </c>
      <c r="J425" s="27">
        <f t="shared" si="36"/>
        <v>4429</v>
      </c>
      <c r="K425" s="28">
        <f t="shared" si="37"/>
        <v>2</v>
      </c>
      <c r="L425" s="27">
        <f>IF(K425=0,0,IF(E425&gt;1,E425-1,VLOOKUP(K425,Months_Weeks!$A$1:$B$13,2,0)))</f>
        <v>3</v>
      </c>
      <c r="M425" s="29"/>
      <c r="N425" s="39"/>
      <c r="O425" s="39"/>
      <c r="P425" s="50">
        <f t="shared" si="38"/>
        <v>0</v>
      </c>
      <c r="Q425" s="28">
        <f t="shared" si="39"/>
        <v>2</v>
      </c>
      <c r="R425" s="28">
        <f>IF(Q425=0,0,IF(E425&gt;1,E425-1,VLOOKUP(Q425,Months_Weeks!$A$1:$B$13,2,0)))</f>
        <v>3</v>
      </c>
      <c r="S425" s="30"/>
      <c r="T425" s="39"/>
      <c r="U425" s="39"/>
      <c r="V425" s="50">
        <f t="shared" si="40"/>
        <v>0</v>
      </c>
      <c r="W425" s="28">
        <f t="shared" si="41"/>
        <v>2</v>
      </c>
      <c r="X425" s="28">
        <f>IF(W425=0,0,IF(E425&gt;1,E425-1,VLOOKUP(W425,Months_Weeks!$A$1:$B$13,2,0)))</f>
        <v>3</v>
      </c>
      <c r="Y425" s="30"/>
      <c r="Z425" s="39"/>
      <c r="AA425" s="31"/>
      <c r="AB425" s="39"/>
      <c r="AC425" s="31"/>
      <c r="AD425" s="40"/>
      <c r="AE425" s="31"/>
      <c r="AF425" s="40"/>
      <c r="AG425" s="31"/>
      <c r="AH425" s="40"/>
      <c r="AI425" s="31"/>
      <c r="AJ425" s="40"/>
    </row>
    <row r="426" spans="1:36" x14ac:dyDescent="0.25">
      <c r="A426" s="37" t="s">
        <v>32</v>
      </c>
      <c r="B426" s="37">
        <v>12</v>
      </c>
      <c r="C426" s="26" t="str">
        <f>IFERROR(INDEX(Clients[Client_Name],MATCH(Table312[[#This Row],[Client_Code]],Clients[Client_Code],0)),"")</f>
        <v>AQUACHILE</v>
      </c>
      <c r="D426" s="25">
        <v>3</v>
      </c>
      <c r="E426" s="25">
        <v>1</v>
      </c>
      <c r="F426" s="25" t="b">
        <f>IF(E426&gt;(VLOOKUP(D426,Months_Weeks!$A$2:$B$13,2,TRUE)),FALSE)</f>
        <v>0</v>
      </c>
      <c r="G426" s="63">
        <f>IF(Table312[[#This Row],[Facility]]="Buin",1.5%,0.25%)</f>
        <v>2.5000000000000001E-3</v>
      </c>
      <c r="H426" s="38"/>
      <c r="I426" s="38">
        <v>414</v>
      </c>
      <c r="J426" s="27">
        <f t="shared" si="36"/>
        <v>4015</v>
      </c>
      <c r="K426" s="28">
        <f t="shared" si="37"/>
        <v>2</v>
      </c>
      <c r="L426" s="27">
        <f>IF(K426=0,0,IF(E426&gt;1,E426-1,VLOOKUP(K426,Months_Weeks!$A$1:$B$13,2,0)))</f>
        <v>4</v>
      </c>
      <c r="M426" s="29"/>
      <c r="N426" s="39"/>
      <c r="O426" s="39"/>
      <c r="P426" s="50">
        <f t="shared" si="38"/>
        <v>0</v>
      </c>
      <c r="Q426" s="28">
        <f t="shared" si="39"/>
        <v>2</v>
      </c>
      <c r="R426" s="28">
        <f>IF(Q426=0,0,IF(E426&gt;1,E426-1,VLOOKUP(Q426,Months_Weeks!$A$1:$B$13,2,0)))</f>
        <v>4</v>
      </c>
      <c r="S426" s="30"/>
      <c r="T426" s="39"/>
      <c r="U426" s="39"/>
      <c r="V426" s="50">
        <f t="shared" si="40"/>
        <v>0</v>
      </c>
      <c r="W426" s="28">
        <f t="shared" si="41"/>
        <v>2</v>
      </c>
      <c r="X426" s="28">
        <f>IF(W426=0,0,IF(E426&gt;1,E426-1,VLOOKUP(W426,Months_Weeks!$A$1:$B$13,2,0)))</f>
        <v>4</v>
      </c>
      <c r="Y426" s="30"/>
      <c r="Z426" s="39"/>
      <c r="AA426" s="31"/>
      <c r="AB426" s="39"/>
      <c r="AC426" s="31"/>
      <c r="AD426" s="40"/>
      <c r="AE426" s="31"/>
      <c r="AF426" s="40"/>
      <c r="AG426" s="31"/>
      <c r="AH426" s="40"/>
      <c r="AI426" s="31"/>
      <c r="AJ426" s="40"/>
    </row>
    <row r="427" spans="1:36" x14ac:dyDescent="0.25">
      <c r="A427" s="37" t="s">
        <v>32</v>
      </c>
      <c r="B427" s="37">
        <v>12</v>
      </c>
      <c r="C427" s="26" t="str">
        <f>IFERROR(INDEX(Clients[Client_Name],MATCH(Table312[[#This Row],[Client_Code]],Clients[Client_Code],0)),"")</f>
        <v>AQUACHILE</v>
      </c>
      <c r="D427" s="25">
        <v>3</v>
      </c>
      <c r="E427" s="25">
        <v>2</v>
      </c>
      <c r="F427" s="25" t="b">
        <f>IF(E427&gt;(VLOOKUP(D427,Months_Weeks!$A$2:$B$13,2,TRUE)),FALSE)</f>
        <v>0</v>
      </c>
      <c r="G427" s="63">
        <f>IF(Table312[[#This Row],[Facility]]="Buin",1.5%,0.25%)</f>
        <v>2.5000000000000001E-3</v>
      </c>
      <c r="H427" s="38"/>
      <c r="I427" s="38">
        <v>250</v>
      </c>
      <c r="J427" s="27">
        <f t="shared" si="36"/>
        <v>3765</v>
      </c>
      <c r="K427" s="28">
        <f t="shared" si="37"/>
        <v>3</v>
      </c>
      <c r="L427" s="27">
        <f>IF(K427=0,0,IF(E427&gt;1,E427-1,VLOOKUP(K427,Months_Weeks!$A$1:$B$13,2,0)))</f>
        <v>1</v>
      </c>
      <c r="M427" s="29"/>
      <c r="N427" s="39"/>
      <c r="O427" s="39"/>
      <c r="P427" s="50">
        <f t="shared" si="38"/>
        <v>0</v>
      </c>
      <c r="Q427" s="28">
        <f t="shared" si="39"/>
        <v>3</v>
      </c>
      <c r="R427" s="28">
        <f>IF(Q427=0,0,IF(E427&gt;1,E427-1,VLOOKUP(Q427,Months_Weeks!$A$1:$B$13,2,0)))</f>
        <v>1</v>
      </c>
      <c r="S427" s="30"/>
      <c r="T427" s="39"/>
      <c r="U427" s="39"/>
      <c r="V427" s="50">
        <f t="shared" si="40"/>
        <v>0</v>
      </c>
      <c r="W427" s="28">
        <f t="shared" si="41"/>
        <v>3</v>
      </c>
      <c r="X427" s="28">
        <f>IF(W427=0,0,IF(E427&gt;1,E427-1,VLOOKUP(W427,Months_Weeks!$A$1:$B$13,2,0)))</f>
        <v>1</v>
      </c>
      <c r="Y427" s="30"/>
      <c r="Z427" s="39"/>
      <c r="AA427" s="31"/>
      <c r="AB427" s="39"/>
      <c r="AC427" s="31"/>
      <c r="AD427" s="40"/>
      <c r="AE427" s="31"/>
      <c r="AF427" s="40"/>
      <c r="AG427" s="31"/>
      <c r="AH427" s="40"/>
      <c r="AI427" s="31"/>
      <c r="AJ427" s="40"/>
    </row>
    <row r="428" spans="1:36" x14ac:dyDescent="0.25">
      <c r="A428" s="37" t="s">
        <v>32</v>
      </c>
      <c r="B428" s="37">
        <v>12</v>
      </c>
      <c r="C428" s="26" t="str">
        <f>IFERROR(INDEX(Clients[Client_Name],MATCH(Table312[[#This Row],[Client_Code]],Clients[Client_Code],0)),"")</f>
        <v>AQUACHILE</v>
      </c>
      <c r="D428" s="25">
        <v>3</v>
      </c>
      <c r="E428" s="25">
        <v>3</v>
      </c>
      <c r="F428" s="25" t="b">
        <f>IF(E428&gt;(VLOOKUP(D428,Months_Weeks!$A$2:$B$13,2,TRUE)),FALSE)</f>
        <v>0</v>
      </c>
      <c r="G428" s="63">
        <f>IF(Table312[[#This Row],[Facility]]="Buin",1.5%,0.25%)</f>
        <v>2.5000000000000001E-3</v>
      </c>
      <c r="H428" s="38"/>
      <c r="I428" s="38">
        <v>250</v>
      </c>
      <c r="J428" s="27">
        <f t="shared" si="36"/>
        <v>3515</v>
      </c>
      <c r="K428" s="28">
        <f t="shared" si="37"/>
        <v>3</v>
      </c>
      <c r="L428" s="27">
        <f>IF(K428=0,0,IF(E428&gt;1,E428-1,VLOOKUP(K428,Months_Weeks!$A$1:$B$13,2,0)))</f>
        <v>2</v>
      </c>
      <c r="M428" s="29"/>
      <c r="N428" s="39"/>
      <c r="O428" s="39"/>
      <c r="P428" s="50">
        <f t="shared" si="38"/>
        <v>0</v>
      </c>
      <c r="Q428" s="28">
        <f t="shared" si="39"/>
        <v>3</v>
      </c>
      <c r="R428" s="28">
        <f>IF(Q428=0,0,IF(E428&gt;1,E428-1,VLOOKUP(Q428,Months_Weeks!$A$1:$B$13,2,0)))</f>
        <v>2</v>
      </c>
      <c r="S428" s="30"/>
      <c r="T428" s="39"/>
      <c r="U428" s="39"/>
      <c r="V428" s="50">
        <f t="shared" si="40"/>
        <v>0</v>
      </c>
      <c r="W428" s="28">
        <f t="shared" si="41"/>
        <v>3</v>
      </c>
      <c r="X428" s="28">
        <f>IF(W428=0,0,IF(E428&gt;1,E428-1,VLOOKUP(W428,Months_Weeks!$A$1:$B$13,2,0)))</f>
        <v>2</v>
      </c>
      <c r="Y428" s="30"/>
      <c r="Z428" s="39"/>
      <c r="AA428" s="31"/>
      <c r="AB428" s="39"/>
      <c r="AC428" s="31"/>
      <c r="AD428" s="40"/>
      <c r="AE428" s="31"/>
      <c r="AF428" s="40"/>
      <c r="AG428" s="31"/>
      <c r="AH428" s="40"/>
      <c r="AI428" s="31"/>
      <c r="AJ428" s="40"/>
    </row>
    <row r="429" spans="1:36" x14ac:dyDescent="0.25">
      <c r="A429" s="37" t="s">
        <v>32</v>
      </c>
      <c r="B429" s="37">
        <v>12</v>
      </c>
      <c r="C429" s="26" t="str">
        <f>IFERROR(INDEX(Clients[Client_Name],MATCH(Table312[[#This Row],[Client_Code]],Clients[Client_Code],0)),"")</f>
        <v>AQUACHILE</v>
      </c>
      <c r="D429" s="25">
        <v>3</v>
      </c>
      <c r="E429" s="25">
        <v>4</v>
      </c>
      <c r="F429" s="25" t="b">
        <f>IF(E429&gt;(VLOOKUP(D429,Months_Weeks!$A$2:$B$13,2,TRUE)),FALSE)</f>
        <v>0</v>
      </c>
      <c r="G429" s="63">
        <f>IF(Table312[[#This Row],[Facility]]="Buin",1.5%,0.25%)</f>
        <v>2.5000000000000001E-3</v>
      </c>
      <c r="H429" s="38"/>
      <c r="I429" s="38">
        <v>250</v>
      </c>
      <c r="J429" s="27">
        <f t="shared" si="36"/>
        <v>3265</v>
      </c>
      <c r="K429" s="28">
        <f t="shared" si="37"/>
        <v>3</v>
      </c>
      <c r="L429" s="27">
        <f>IF(K429=0,0,IF(E429&gt;1,E429-1,VLOOKUP(K429,Months_Weeks!$A$1:$B$13,2,0)))</f>
        <v>3</v>
      </c>
      <c r="M429" s="29"/>
      <c r="N429" s="39"/>
      <c r="O429" s="39"/>
      <c r="P429" s="50">
        <f t="shared" si="38"/>
        <v>0</v>
      </c>
      <c r="Q429" s="28">
        <f t="shared" si="39"/>
        <v>3</v>
      </c>
      <c r="R429" s="28">
        <f>IF(Q429=0,0,IF(E429&gt;1,E429-1,VLOOKUP(Q429,Months_Weeks!$A$1:$B$13,2,0)))</f>
        <v>3</v>
      </c>
      <c r="S429" s="30"/>
      <c r="T429" s="39"/>
      <c r="U429" s="39"/>
      <c r="V429" s="50">
        <f t="shared" si="40"/>
        <v>0</v>
      </c>
      <c r="W429" s="28">
        <f t="shared" si="41"/>
        <v>3</v>
      </c>
      <c r="X429" s="28">
        <f>IF(W429=0,0,IF(E429&gt;1,E429-1,VLOOKUP(W429,Months_Weeks!$A$1:$B$13,2,0)))</f>
        <v>3</v>
      </c>
      <c r="Y429" s="30"/>
      <c r="Z429" s="39"/>
      <c r="AA429" s="31"/>
      <c r="AB429" s="39"/>
      <c r="AC429" s="31"/>
      <c r="AD429" s="40"/>
      <c r="AE429" s="31"/>
      <c r="AF429" s="40"/>
      <c r="AG429" s="31"/>
      <c r="AH429" s="40"/>
      <c r="AI429" s="31"/>
      <c r="AJ429" s="40"/>
    </row>
    <row r="430" spans="1:36" x14ac:dyDescent="0.25">
      <c r="A430" s="37" t="s">
        <v>32</v>
      </c>
      <c r="B430" s="37">
        <v>12</v>
      </c>
      <c r="C430" s="26" t="str">
        <f>IFERROR(INDEX(Clients[Client_Name],MATCH(Table312[[#This Row],[Client_Code]],Clients[Client_Code],0)),"")</f>
        <v>AQUACHILE</v>
      </c>
      <c r="D430" s="25">
        <v>3</v>
      </c>
      <c r="E430" s="25">
        <v>5</v>
      </c>
      <c r="F430" s="25" t="b">
        <f>IF(E430&gt;(VLOOKUP(D430,Months_Weeks!$A$2:$B$13,2,TRUE)),FALSE)</f>
        <v>0</v>
      </c>
      <c r="G430" s="63">
        <f>IF(Table312[[#This Row],[Facility]]="Buin",1.5%,0.25%)</f>
        <v>2.5000000000000001E-3</v>
      </c>
      <c r="H430" s="38"/>
      <c r="I430" s="38">
        <v>250</v>
      </c>
      <c r="J430" s="27">
        <f t="shared" si="36"/>
        <v>3015</v>
      </c>
      <c r="K430" s="28">
        <f t="shared" si="37"/>
        <v>3</v>
      </c>
      <c r="L430" s="27">
        <f>IF(K430=0,0,IF(E430&gt;1,E430-1,VLOOKUP(K430,Months_Weeks!$A$1:$B$13,2,0)))</f>
        <v>4</v>
      </c>
      <c r="M430" s="29"/>
      <c r="N430" s="39"/>
      <c r="O430" s="39"/>
      <c r="P430" s="50">
        <f t="shared" si="38"/>
        <v>0</v>
      </c>
      <c r="Q430" s="28">
        <f t="shared" si="39"/>
        <v>3</v>
      </c>
      <c r="R430" s="28">
        <f>IF(Q430=0,0,IF(E430&gt;1,E430-1,VLOOKUP(Q430,Months_Weeks!$A$1:$B$13,2,0)))</f>
        <v>4</v>
      </c>
      <c r="S430" s="30"/>
      <c r="T430" s="39"/>
      <c r="U430" s="39"/>
      <c r="V430" s="50">
        <f t="shared" si="40"/>
        <v>0</v>
      </c>
      <c r="W430" s="28">
        <f t="shared" si="41"/>
        <v>3</v>
      </c>
      <c r="X430" s="28">
        <f>IF(W430=0,0,IF(E430&gt;1,E430-1,VLOOKUP(W430,Months_Weeks!$A$1:$B$13,2,0)))</f>
        <v>4</v>
      </c>
      <c r="Y430" s="30"/>
      <c r="Z430" s="39"/>
      <c r="AA430" s="31"/>
      <c r="AB430" s="39"/>
      <c r="AC430" s="31"/>
      <c r="AD430" s="40"/>
      <c r="AE430" s="31"/>
      <c r="AF430" s="40"/>
      <c r="AG430" s="31"/>
      <c r="AH430" s="40"/>
      <c r="AI430" s="31"/>
      <c r="AJ430" s="40"/>
    </row>
    <row r="431" spans="1:36" x14ac:dyDescent="0.25">
      <c r="A431" s="37" t="s">
        <v>32</v>
      </c>
      <c r="B431" s="37">
        <v>12</v>
      </c>
      <c r="C431" s="26" t="str">
        <f>IFERROR(INDEX(Clients[Client_Name],MATCH(Table312[[#This Row],[Client_Code]],Clients[Client_Code],0)),"")</f>
        <v>AQUACHILE</v>
      </c>
      <c r="D431" s="25">
        <v>4</v>
      </c>
      <c r="E431" s="25">
        <v>1</v>
      </c>
      <c r="F431" s="25" t="b">
        <f>IF(E431&gt;(VLOOKUP(D431,Months_Weeks!$A$2:$B$13,2,TRUE)),FALSE)</f>
        <v>0</v>
      </c>
      <c r="G431" s="63">
        <f>IF(Table312[[#This Row],[Facility]]="Buin",1.5%,0.25%)</f>
        <v>2.5000000000000001E-3</v>
      </c>
      <c r="H431" s="38"/>
      <c r="I431" s="38">
        <v>250</v>
      </c>
      <c r="J431" s="27">
        <f t="shared" si="36"/>
        <v>2765</v>
      </c>
      <c r="K431" s="28">
        <f t="shared" si="37"/>
        <v>3</v>
      </c>
      <c r="L431" s="27">
        <f>IF(K431=0,0,IF(E431&gt;1,E431-1,VLOOKUP(K431,Months_Weeks!$A$1:$B$13,2,0)))</f>
        <v>5</v>
      </c>
      <c r="M431" s="29"/>
      <c r="N431" s="39"/>
      <c r="O431" s="39"/>
      <c r="P431" s="50">
        <f t="shared" si="38"/>
        <v>0</v>
      </c>
      <c r="Q431" s="28">
        <f t="shared" si="39"/>
        <v>3</v>
      </c>
      <c r="R431" s="28">
        <f>IF(Q431=0,0,IF(E431&gt;1,E431-1,VLOOKUP(Q431,Months_Weeks!$A$1:$B$13,2,0)))</f>
        <v>5</v>
      </c>
      <c r="S431" s="30"/>
      <c r="T431" s="39"/>
      <c r="U431" s="39"/>
      <c r="V431" s="50">
        <f t="shared" si="40"/>
        <v>0</v>
      </c>
      <c r="W431" s="28">
        <f t="shared" si="41"/>
        <v>3</v>
      </c>
      <c r="X431" s="28">
        <f>IF(W431=0,0,IF(E431&gt;1,E431-1,VLOOKUP(W431,Months_Weeks!$A$1:$B$13,2,0)))</f>
        <v>5</v>
      </c>
      <c r="Y431" s="30"/>
      <c r="Z431" s="39"/>
      <c r="AA431" s="31"/>
      <c r="AB431" s="39"/>
      <c r="AC431" s="31"/>
      <c r="AD431" s="40"/>
      <c r="AE431" s="31"/>
      <c r="AF431" s="40"/>
      <c r="AG431" s="31"/>
      <c r="AH431" s="40"/>
      <c r="AI431" s="31"/>
      <c r="AJ431" s="40"/>
    </row>
    <row r="432" spans="1:36" x14ac:dyDescent="0.25">
      <c r="A432" s="37" t="s">
        <v>32</v>
      </c>
      <c r="B432" s="37">
        <v>12</v>
      </c>
      <c r="C432" s="26" t="str">
        <f>IFERROR(INDEX(Clients[Client_Name],MATCH(Table312[[#This Row],[Client_Code]],Clients[Client_Code],0)),"")</f>
        <v>AQUACHILE</v>
      </c>
      <c r="D432" s="25">
        <v>4</v>
      </c>
      <c r="E432" s="25">
        <v>2</v>
      </c>
      <c r="F432" s="25" t="b">
        <f>IF(E432&gt;(VLOOKUP(D432,Months_Weeks!$A$2:$B$13,2,TRUE)),FALSE)</f>
        <v>0</v>
      </c>
      <c r="G432" s="63">
        <f>IF(Table312[[#This Row],[Facility]]="Buin",1.5%,0.25%)</f>
        <v>2.5000000000000001E-3</v>
      </c>
      <c r="H432" s="38"/>
      <c r="I432" s="38">
        <v>250</v>
      </c>
      <c r="J432" s="27">
        <f t="shared" si="36"/>
        <v>2515</v>
      </c>
      <c r="K432" s="28">
        <f t="shared" si="37"/>
        <v>4</v>
      </c>
      <c r="L432" s="27">
        <f>IF(K432=0,0,IF(E432&gt;1,E432-1,VLOOKUP(K432,Months_Weeks!$A$1:$B$13,2,0)))</f>
        <v>1</v>
      </c>
      <c r="M432" s="29"/>
      <c r="N432" s="39"/>
      <c r="O432" s="39"/>
      <c r="P432" s="50">
        <f t="shared" si="38"/>
        <v>0</v>
      </c>
      <c r="Q432" s="28">
        <f t="shared" si="39"/>
        <v>4</v>
      </c>
      <c r="R432" s="28">
        <f>IF(Q432=0,0,IF(E432&gt;1,E432-1,VLOOKUP(Q432,Months_Weeks!$A$1:$B$13,2,0)))</f>
        <v>1</v>
      </c>
      <c r="S432" s="30"/>
      <c r="T432" s="39"/>
      <c r="U432" s="39"/>
      <c r="V432" s="50">
        <f t="shared" si="40"/>
        <v>0</v>
      </c>
      <c r="W432" s="28">
        <f t="shared" si="41"/>
        <v>4</v>
      </c>
      <c r="X432" s="28">
        <f>IF(W432=0,0,IF(E432&gt;1,E432-1,VLOOKUP(W432,Months_Weeks!$A$1:$B$13,2,0)))</f>
        <v>1</v>
      </c>
      <c r="Y432" s="30"/>
      <c r="Z432" s="39"/>
      <c r="AA432" s="31"/>
      <c r="AB432" s="39"/>
      <c r="AC432" s="31"/>
      <c r="AD432" s="40"/>
      <c r="AE432" s="31"/>
      <c r="AF432" s="40"/>
      <c r="AG432" s="31"/>
      <c r="AH432" s="40"/>
      <c r="AI432" s="31"/>
      <c r="AJ432" s="40"/>
    </row>
    <row r="433" spans="1:36" x14ac:dyDescent="0.25">
      <c r="A433" s="37" t="s">
        <v>32</v>
      </c>
      <c r="B433" s="37">
        <v>12</v>
      </c>
      <c r="C433" s="26" t="str">
        <f>IFERROR(INDEX(Clients[Client_Name],MATCH(Table312[[#This Row],[Client_Code]],Clients[Client_Code],0)),"")</f>
        <v>AQUACHILE</v>
      </c>
      <c r="D433" s="25">
        <v>4</v>
      </c>
      <c r="E433" s="25">
        <v>3</v>
      </c>
      <c r="F433" s="25" t="b">
        <f>IF(E433&gt;(VLOOKUP(D433,Months_Weeks!$A$2:$B$13,2,TRUE)),FALSE)</f>
        <v>0</v>
      </c>
      <c r="G433" s="63">
        <f>IF(Table312[[#This Row],[Facility]]="Buin",1.5%,0.25%)</f>
        <v>2.5000000000000001E-3</v>
      </c>
      <c r="H433" s="38"/>
      <c r="I433" s="38">
        <v>250</v>
      </c>
      <c r="J433" s="27">
        <f t="shared" si="36"/>
        <v>2265</v>
      </c>
      <c r="K433" s="28">
        <f t="shared" si="37"/>
        <v>4</v>
      </c>
      <c r="L433" s="27">
        <f>IF(K433=0,0,IF(E433&gt;1,E433-1,VLOOKUP(K433,Months_Weeks!$A$1:$B$13,2,0)))</f>
        <v>2</v>
      </c>
      <c r="M433" s="29"/>
      <c r="N433" s="39"/>
      <c r="O433" s="39"/>
      <c r="P433" s="50">
        <f t="shared" si="38"/>
        <v>0</v>
      </c>
      <c r="Q433" s="28">
        <f t="shared" si="39"/>
        <v>4</v>
      </c>
      <c r="R433" s="28">
        <f>IF(Q433=0,0,IF(E433&gt;1,E433-1,VLOOKUP(Q433,Months_Weeks!$A$1:$B$13,2,0)))</f>
        <v>2</v>
      </c>
      <c r="S433" s="30"/>
      <c r="T433" s="39"/>
      <c r="U433" s="39"/>
      <c r="V433" s="50">
        <f t="shared" si="40"/>
        <v>0</v>
      </c>
      <c r="W433" s="28">
        <f t="shared" si="41"/>
        <v>4</v>
      </c>
      <c r="X433" s="28">
        <f>IF(W433=0,0,IF(E433&gt;1,E433-1,VLOOKUP(W433,Months_Weeks!$A$1:$B$13,2,0)))</f>
        <v>2</v>
      </c>
      <c r="Y433" s="30"/>
      <c r="Z433" s="39"/>
      <c r="AA433" s="31"/>
      <c r="AB433" s="39"/>
      <c r="AC433" s="31"/>
      <c r="AD433" s="40"/>
      <c r="AE433" s="31"/>
      <c r="AF433" s="40"/>
      <c r="AG433" s="31"/>
      <c r="AH433" s="40"/>
      <c r="AI433" s="31"/>
      <c r="AJ433" s="40"/>
    </row>
    <row r="434" spans="1:36" x14ac:dyDescent="0.25">
      <c r="A434" s="37" t="s">
        <v>32</v>
      </c>
      <c r="B434" s="37">
        <v>12</v>
      </c>
      <c r="C434" s="26" t="str">
        <f>IFERROR(INDEX(Clients[Client_Name],MATCH(Table312[[#This Row],[Client_Code]],Clients[Client_Code],0)),"")</f>
        <v>AQUACHILE</v>
      </c>
      <c r="D434" s="25">
        <v>4</v>
      </c>
      <c r="E434" s="25">
        <v>4</v>
      </c>
      <c r="F434" s="25" t="b">
        <f>IF(E434&gt;(VLOOKUP(D434,Months_Weeks!$A$2:$B$13,2,TRUE)),FALSE)</f>
        <v>0</v>
      </c>
      <c r="G434" s="63">
        <f>IF(Table312[[#This Row],[Facility]]="Buin",1.5%,0.25%)</f>
        <v>2.5000000000000001E-3</v>
      </c>
      <c r="H434" s="38"/>
      <c r="I434" s="38">
        <v>250</v>
      </c>
      <c r="J434" s="27">
        <f t="shared" si="36"/>
        <v>2015</v>
      </c>
      <c r="K434" s="28">
        <f t="shared" si="37"/>
        <v>4</v>
      </c>
      <c r="L434" s="27">
        <f>IF(K434=0,0,IF(E434&gt;1,E434-1,VLOOKUP(K434,Months_Weeks!$A$1:$B$13,2,0)))</f>
        <v>3</v>
      </c>
      <c r="M434" s="29"/>
      <c r="N434" s="39"/>
      <c r="O434" s="39"/>
      <c r="P434" s="50">
        <f t="shared" si="38"/>
        <v>0</v>
      </c>
      <c r="Q434" s="28">
        <f t="shared" si="39"/>
        <v>4</v>
      </c>
      <c r="R434" s="28">
        <f>IF(Q434=0,0,IF(E434&gt;1,E434-1,VLOOKUP(Q434,Months_Weeks!$A$1:$B$13,2,0)))</f>
        <v>3</v>
      </c>
      <c r="S434" s="30"/>
      <c r="T434" s="39"/>
      <c r="U434" s="39"/>
      <c r="V434" s="50">
        <f t="shared" si="40"/>
        <v>0</v>
      </c>
      <c r="W434" s="28">
        <f t="shared" si="41"/>
        <v>4</v>
      </c>
      <c r="X434" s="28">
        <f>IF(W434=0,0,IF(E434&gt;1,E434-1,VLOOKUP(W434,Months_Weeks!$A$1:$B$13,2,0)))</f>
        <v>3</v>
      </c>
      <c r="Y434" s="30"/>
      <c r="Z434" s="39"/>
      <c r="AA434" s="31"/>
      <c r="AB434" s="39"/>
      <c r="AC434" s="31"/>
      <c r="AD434" s="40"/>
      <c r="AE434" s="31"/>
      <c r="AF434" s="40"/>
      <c r="AG434" s="31"/>
      <c r="AH434" s="40"/>
      <c r="AI434" s="31"/>
      <c r="AJ434" s="40"/>
    </row>
    <row r="435" spans="1:36" x14ac:dyDescent="0.25">
      <c r="A435" s="37" t="s">
        <v>32</v>
      </c>
      <c r="B435" s="37">
        <v>12</v>
      </c>
      <c r="C435" s="26" t="str">
        <f>IFERROR(INDEX(Clients[Client_Name],MATCH(Table312[[#This Row],[Client_Code]],Clients[Client_Code],0)),"")</f>
        <v>AQUACHILE</v>
      </c>
      <c r="D435" s="25">
        <v>5</v>
      </c>
      <c r="E435" s="25">
        <v>1</v>
      </c>
      <c r="F435" s="25" t="b">
        <f>IF(E435&gt;(VLOOKUP(D435,Months_Weeks!$A$2:$B$13,2,TRUE)),FALSE)</f>
        <v>0</v>
      </c>
      <c r="G435" s="63">
        <f>IF(Table312[[#This Row],[Facility]]="Buin",1.5%,0.25%)</f>
        <v>2.5000000000000001E-3</v>
      </c>
      <c r="H435" s="38"/>
      <c r="I435" s="38">
        <v>250</v>
      </c>
      <c r="J435" s="27">
        <f t="shared" si="36"/>
        <v>1765</v>
      </c>
      <c r="K435" s="28">
        <f t="shared" si="37"/>
        <v>4</v>
      </c>
      <c r="L435" s="27">
        <f>IF(K435=0,0,IF(E435&gt;1,E435-1,VLOOKUP(K435,Months_Weeks!$A$1:$B$13,2,0)))</f>
        <v>4</v>
      </c>
      <c r="M435" s="29"/>
      <c r="N435" s="39"/>
      <c r="O435" s="39"/>
      <c r="P435" s="50">
        <f t="shared" si="38"/>
        <v>0</v>
      </c>
      <c r="Q435" s="28">
        <f t="shared" si="39"/>
        <v>4</v>
      </c>
      <c r="R435" s="28">
        <f>IF(Q435=0,0,IF(E435&gt;1,E435-1,VLOOKUP(Q435,Months_Weeks!$A$1:$B$13,2,0)))</f>
        <v>4</v>
      </c>
      <c r="S435" s="30"/>
      <c r="T435" s="39"/>
      <c r="U435" s="39"/>
      <c r="V435" s="50">
        <f t="shared" si="40"/>
        <v>0</v>
      </c>
      <c r="W435" s="28">
        <f t="shared" si="41"/>
        <v>4</v>
      </c>
      <c r="X435" s="28">
        <f>IF(W435=0,0,IF(E435&gt;1,E435-1,VLOOKUP(W435,Months_Weeks!$A$1:$B$13,2,0)))</f>
        <v>4</v>
      </c>
      <c r="Y435" s="30"/>
      <c r="Z435" s="39"/>
      <c r="AA435" s="31"/>
      <c r="AB435" s="39"/>
      <c r="AC435" s="31"/>
      <c r="AD435" s="40"/>
      <c r="AE435" s="31"/>
      <c r="AF435" s="40"/>
      <c r="AG435" s="31"/>
      <c r="AH435" s="40"/>
      <c r="AI435" s="31"/>
      <c r="AJ435" s="40"/>
    </row>
    <row r="436" spans="1:36" x14ac:dyDescent="0.25">
      <c r="A436" s="37" t="s">
        <v>32</v>
      </c>
      <c r="B436" s="37">
        <v>12</v>
      </c>
      <c r="C436" s="26" t="str">
        <f>IFERROR(INDEX(Clients[Client_Name],MATCH(Table312[[#This Row],[Client_Code]],Clients[Client_Code],0)),"")</f>
        <v>AQUACHILE</v>
      </c>
      <c r="D436" s="25">
        <v>5</v>
      </c>
      <c r="E436" s="25">
        <v>2</v>
      </c>
      <c r="F436" s="25" t="b">
        <f>IF(E436&gt;(VLOOKUP(D436,Months_Weeks!$A$2:$B$13,2,TRUE)),FALSE)</f>
        <v>0</v>
      </c>
      <c r="G436" s="63">
        <f>IF(Table312[[#This Row],[Facility]]="Buin",1.5%,0.25%)</f>
        <v>2.5000000000000001E-3</v>
      </c>
      <c r="H436" s="38"/>
      <c r="I436" s="38">
        <v>250</v>
      </c>
      <c r="J436" s="27">
        <f t="shared" si="36"/>
        <v>1515</v>
      </c>
      <c r="K436" s="28">
        <f t="shared" si="37"/>
        <v>5</v>
      </c>
      <c r="L436" s="27">
        <f>IF(K436=0,0,IF(E436&gt;1,E436-1,VLOOKUP(K436,Months_Weeks!$A$1:$B$13,2,0)))</f>
        <v>1</v>
      </c>
      <c r="M436" s="29"/>
      <c r="N436" s="39"/>
      <c r="O436" s="39"/>
      <c r="P436" s="50">
        <f t="shared" si="38"/>
        <v>0</v>
      </c>
      <c r="Q436" s="28">
        <f t="shared" si="39"/>
        <v>5</v>
      </c>
      <c r="R436" s="28">
        <f>IF(Q436=0,0,IF(E436&gt;1,E436-1,VLOOKUP(Q436,Months_Weeks!$A$1:$B$13,2,0)))</f>
        <v>1</v>
      </c>
      <c r="S436" s="30"/>
      <c r="T436" s="39"/>
      <c r="U436" s="39"/>
      <c r="V436" s="50">
        <f t="shared" si="40"/>
        <v>0</v>
      </c>
      <c r="W436" s="28">
        <f t="shared" si="41"/>
        <v>5</v>
      </c>
      <c r="X436" s="28">
        <f>IF(W436=0,0,IF(E436&gt;1,E436-1,VLOOKUP(W436,Months_Weeks!$A$1:$B$13,2,0)))</f>
        <v>1</v>
      </c>
      <c r="Y436" s="30"/>
      <c r="Z436" s="39"/>
      <c r="AA436" s="31"/>
      <c r="AB436" s="39"/>
      <c r="AC436" s="31"/>
      <c r="AD436" s="40"/>
      <c r="AE436" s="31"/>
      <c r="AF436" s="40"/>
      <c r="AG436" s="31"/>
      <c r="AH436" s="40"/>
      <c r="AI436" s="31"/>
      <c r="AJ436" s="40"/>
    </row>
    <row r="437" spans="1:36" x14ac:dyDescent="0.25">
      <c r="A437" s="37" t="s">
        <v>32</v>
      </c>
      <c r="B437" s="37">
        <v>12</v>
      </c>
      <c r="C437" s="26" t="str">
        <f>IFERROR(INDEX(Clients[Client_Name],MATCH(Table312[[#This Row],[Client_Code]],Clients[Client_Code],0)),"")</f>
        <v>AQUACHILE</v>
      </c>
      <c r="D437" s="25">
        <v>5</v>
      </c>
      <c r="E437" s="25">
        <v>3</v>
      </c>
      <c r="F437" s="25" t="b">
        <f>IF(E437&gt;(VLOOKUP(D437,Months_Weeks!$A$2:$B$13,2,TRUE)),FALSE)</f>
        <v>0</v>
      </c>
      <c r="G437" s="63">
        <f>IF(Table312[[#This Row],[Facility]]="Buin",1.5%,0.25%)</f>
        <v>2.5000000000000001E-3</v>
      </c>
      <c r="H437" s="38"/>
      <c r="I437" s="38">
        <v>250</v>
      </c>
      <c r="J437" s="27">
        <f t="shared" si="36"/>
        <v>1265</v>
      </c>
      <c r="K437" s="28">
        <f t="shared" si="37"/>
        <v>5</v>
      </c>
      <c r="L437" s="27">
        <f>IF(K437=0,0,IF(E437&gt;1,E437-1,VLOOKUP(K437,Months_Weeks!$A$1:$B$13,2,0)))</f>
        <v>2</v>
      </c>
      <c r="M437" s="29"/>
      <c r="N437" s="39"/>
      <c r="O437" s="39"/>
      <c r="P437" s="50">
        <f t="shared" si="38"/>
        <v>0</v>
      </c>
      <c r="Q437" s="28">
        <f t="shared" si="39"/>
        <v>5</v>
      </c>
      <c r="R437" s="28">
        <f>IF(Q437=0,0,IF(E437&gt;1,E437-1,VLOOKUP(Q437,Months_Weeks!$A$1:$B$13,2,0)))</f>
        <v>2</v>
      </c>
      <c r="S437" s="30"/>
      <c r="T437" s="39"/>
      <c r="U437" s="39"/>
      <c r="V437" s="50">
        <f t="shared" si="40"/>
        <v>0</v>
      </c>
      <c r="W437" s="28">
        <f t="shared" si="41"/>
        <v>5</v>
      </c>
      <c r="X437" s="28">
        <f>IF(W437=0,0,IF(E437&gt;1,E437-1,VLOOKUP(W437,Months_Weeks!$A$1:$B$13,2,0)))</f>
        <v>2</v>
      </c>
      <c r="Y437" s="30"/>
      <c r="Z437" s="39"/>
      <c r="AA437" s="31"/>
      <c r="AB437" s="39"/>
      <c r="AC437" s="31"/>
      <c r="AD437" s="40"/>
      <c r="AE437" s="31"/>
      <c r="AF437" s="40"/>
      <c r="AG437" s="31"/>
      <c r="AH437" s="40"/>
      <c r="AI437" s="31"/>
      <c r="AJ437" s="40"/>
    </row>
    <row r="438" spans="1:36" x14ac:dyDescent="0.25">
      <c r="A438" s="37" t="s">
        <v>32</v>
      </c>
      <c r="B438" s="37">
        <v>12</v>
      </c>
      <c r="C438" s="26" t="str">
        <f>IFERROR(INDEX(Clients[Client_Name],MATCH(Table312[[#This Row],[Client_Code]],Clients[Client_Code],0)),"")</f>
        <v>AQUACHILE</v>
      </c>
      <c r="D438" s="25">
        <v>5</v>
      </c>
      <c r="E438" s="25">
        <v>4</v>
      </c>
      <c r="F438" s="25" t="b">
        <f>IF(E438&gt;(VLOOKUP(D438,Months_Weeks!$A$2:$B$13,2,TRUE)),FALSE)</f>
        <v>0</v>
      </c>
      <c r="G438" s="63">
        <f>IF(Table312[[#This Row],[Facility]]="Buin",1.5%,0.25%)</f>
        <v>2.5000000000000001E-3</v>
      </c>
      <c r="H438" s="38"/>
      <c r="I438" s="38">
        <v>250</v>
      </c>
      <c r="J438" s="27">
        <f t="shared" si="36"/>
        <v>1015</v>
      </c>
      <c r="K438" s="28">
        <f t="shared" si="37"/>
        <v>5</v>
      </c>
      <c r="L438" s="27">
        <f>IF(K438=0,0,IF(E438&gt;1,E438-1,VLOOKUP(K438,Months_Weeks!$A$1:$B$13,2,0)))</f>
        <v>3</v>
      </c>
      <c r="M438" s="29"/>
      <c r="N438" s="39"/>
      <c r="O438" s="39"/>
      <c r="P438" s="50">
        <f t="shared" si="38"/>
        <v>0</v>
      </c>
      <c r="Q438" s="28">
        <f t="shared" si="39"/>
        <v>5</v>
      </c>
      <c r="R438" s="28">
        <f>IF(Q438=0,0,IF(E438&gt;1,E438-1,VLOOKUP(Q438,Months_Weeks!$A$1:$B$13,2,0)))</f>
        <v>3</v>
      </c>
      <c r="S438" s="30"/>
      <c r="T438" s="39"/>
      <c r="U438" s="39"/>
      <c r="V438" s="50">
        <f t="shared" si="40"/>
        <v>0</v>
      </c>
      <c r="W438" s="28">
        <f t="shared" si="41"/>
        <v>5</v>
      </c>
      <c r="X438" s="28">
        <f>IF(W438=0,0,IF(E438&gt;1,E438-1,VLOOKUP(W438,Months_Weeks!$A$1:$B$13,2,0)))</f>
        <v>3</v>
      </c>
      <c r="Y438" s="30"/>
      <c r="Z438" s="39"/>
      <c r="AA438" s="31"/>
      <c r="AB438" s="39"/>
      <c r="AC438" s="31"/>
      <c r="AD438" s="40"/>
      <c r="AE438" s="31"/>
      <c r="AF438" s="40"/>
      <c r="AG438" s="31"/>
      <c r="AH438" s="40"/>
      <c r="AI438" s="31"/>
      <c r="AJ438" s="40"/>
    </row>
    <row r="439" spans="1:36" x14ac:dyDescent="0.25">
      <c r="A439" s="37" t="s">
        <v>32</v>
      </c>
      <c r="B439" s="37">
        <v>12</v>
      </c>
      <c r="C439" s="26" t="str">
        <f>IFERROR(INDEX(Clients[Client_Name],MATCH(Table312[[#This Row],[Client_Code]],Clients[Client_Code],0)),"")</f>
        <v>AQUACHILE</v>
      </c>
      <c r="D439" s="25">
        <v>6</v>
      </c>
      <c r="E439" s="25">
        <v>1</v>
      </c>
      <c r="F439" s="25" t="b">
        <f>IF(E439&gt;(VLOOKUP(D439,Months_Weeks!$A$2:$B$13,2,TRUE)),FALSE)</f>
        <v>0</v>
      </c>
      <c r="G439" s="63">
        <f>IF(Table312[[#This Row],[Facility]]="Buin",1.5%,0.25%)</f>
        <v>2.5000000000000001E-3</v>
      </c>
      <c r="H439" s="38"/>
      <c r="I439" s="38">
        <v>250</v>
      </c>
      <c r="J439" s="27">
        <f t="shared" si="36"/>
        <v>765</v>
      </c>
      <c r="K439" s="28">
        <f t="shared" si="37"/>
        <v>5</v>
      </c>
      <c r="L439" s="27">
        <f>IF(K439=0,0,IF(E439&gt;1,E439-1,VLOOKUP(K439,Months_Weeks!$A$1:$B$13,2,0)))</f>
        <v>4</v>
      </c>
      <c r="M439" s="29"/>
      <c r="N439" s="39"/>
      <c r="O439" s="39"/>
      <c r="P439" s="50">
        <f t="shared" si="38"/>
        <v>0</v>
      </c>
      <c r="Q439" s="28">
        <f t="shared" si="39"/>
        <v>5</v>
      </c>
      <c r="R439" s="28">
        <f>IF(Q439=0,0,IF(E439&gt;1,E439-1,VLOOKUP(Q439,Months_Weeks!$A$1:$B$13,2,0)))</f>
        <v>4</v>
      </c>
      <c r="S439" s="30"/>
      <c r="T439" s="39"/>
      <c r="U439" s="39"/>
      <c r="V439" s="50">
        <f t="shared" si="40"/>
        <v>0</v>
      </c>
      <c r="W439" s="28">
        <f t="shared" si="41"/>
        <v>5</v>
      </c>
      <c r="X439" s="28">
        <f>IF(W439=0,0,IF(E439&gt;1,E439-1,VLOOKUP(W439,Months_Weeks!$A$1:$B$13,2,0)))</f>
        <v>4</v>
      </c>
      <c r="Y439" s="30"/>
      <c r="Z439" s="39"/>
      <c r="AA439" s="31"/>
      <c r="AB439" s="39"/>
      <c r="AC439" s="31"/>
      <c r="AD439" s="40"/>
      <c r="AE439" s="31"/>
      <c r="AF439" s="40"/>
      <c r="AG439" s="31"/>
      <c r="AH439" s="40"/>
      <c r="AI439" s="31"/>
      <c r="AJ439" s="40"/>
    </row>
    <row r="440" spans="1:36" x14ac:dyDescent="0.25">
      <c r="A440" s="37" t="s">
        <v>32</v>
      </c>
      <c r="B440" s="37">
        <v>12</v>
      </c>
      <c r="C440" s="26" t="str">
        <f>IFERROR(INDEX(Clients[Client_Name],MATCH(Table312[[#This Row],[Client_Code]],Clients[Client_Code],0)),"")</f>
        <v>AQUACHILE</v>
      </c>
      <c r="D440" s="25">
        <v>6</v>
      </c>
      <c r="E440" s="25">
        <v>2</v>
      </c>
      <c r="F440" s="25" t="b">
        <f>IF(E440&gt;(VLOOKUP(D440,Months_Weeks!$A$2:$B$13,2,TRUE)),FALSE)</f>
        <v>0</v>
      </c>
      <c r="G440" s="63">
        <f>IF(Table312[[#This Row],[Facility]]="Buin",1.5%,0.25%)</f>
        <v>2.5000000000000001E-3</v>
      </c>
      <c r="H440" s="38"/>
      <c r="I440" s="38">
        <v>250</v>
      </c>
      <c r="J440" s="27">
        <f t="shared" si="36"/>
        <v>515</v>
      </c>
      <c r="K440" s="28">
        <f t="shared" si="37"/>
        <v>6</v>
      </c>
      <c r="L440" s="27">
        <f>IF(K440=0,0,IF(E440&gt;1,E440-1,VLOOKUP(K440,Months_Weeks!$A$1:$B$13,2,0)))</f>
        <v>1</v>
      </c>
      <c r="M440" s="29"/>
      <c r="N440" s="39"/>
      <c r="O440" s="39"/>
      <c r="P440" s="50">
        <f t="shared" si="38"/>
        <v>0</v>
      </c>
      <c r="Q440" s="28">
        <f t="shared" si="39"/>
        <v>6</v>
      </c>
      <c r="R440" s="28">
        <f>IF(Q440=0,0,IF(E440&gt;1,E440-1,VLOOKUP(Q440,Months_Weeks!$A$1:$B$13,2,0)))</f>
        <v>1</v>
      </c>
      <c r="S440" s="30"/>
      <c r="T440" s="39"/>
      <c r="U440" s="39"/>
      <c r="V440" s="50">
        <f t="shared" si="40"/>
        <v>0</v>
      </c>
      <c r="W440" s="28">
        <f t="shared" si="41"/>
        <v>6</v>
      </c>
      <c r="X440" s="28">
        <f>IF(W440=0,0,IF(E440&gt;1,E440-1,VLOOKUP(W440,Months_Weeks!$A$1:$B$13,2,0)))</f>
        <v>1</v>
      </c>
      <c r="Y440" s="30"/>
      <c r="Z440" s="39"/>
      <c r="AA440" s="31"/>
      <c r="AB440" s="39"/>
      <c r="AC440" s="31"/>
      <c r="AD440" s="40"/>
      <c r="AE440" s="31"/>
      <c r="AF440" s="40"/>
      <c r="AG440" s="31"/>
      <c r="AH440" s="40"/>
      <c r="AI440" s="31"/>
      <c r="AJ440" s="40"/>
    </row>
    <row r="441" spans="1:36" x14ac:dyDescent="0.25">
      <c r="A441" s="37" t="s">
        <v>32</v>
      </c>
      <c r="B441" s="37">
        <v>12</v>
      </c>
      <c r="C441" s="26" t="str">
        <f>IFERROR(INDEX(Clients[Client_Name],MATCH(Table312[[#This Row],[Client_Code]],Clients[Client_Code],0)),"")</f>
        <v>AQUACHILE</v>
      </c>
      <c r="D441" s="25">
        <v>6</v>
      </c>
      <c r="E441" s="25">
        <v>3</v>
      </c>
      <c r="F441" s="25" t="b">
        <f>IF(E441&gt;(VLOOKUP(D441,Months_Weeks!$A$2:$B$13,2,TRUE)),FALSE)</f>
        <v>0</v>
      </c>
      <c r="G441" s="63">
        <f>IF(Table312[[#This Row],[Facility]]="Buin",1.5%,0.25%)</f>
        <v>2.5000000000000001E-3</v>
      </c>
      <c r="H441" s="38"/>
      <c r="I441" s="38">
        <v>250</v>
      </c>
      <c r="J441" s="27">
        <f t="shared" si="36"/>
        <v>265</v>
      </c>
      <c r="K441" s="28">
        <f t="shared" si="37"/>
        <v>6</v>
      </c>
      <c r="L441" s="27">
        <f>IF(K441=0,0,IF(E441&gt;1,E441-1,VLOOKUP(K441,Months_Weeks!$A$1:$B$13,2,0)))</f>
        <v>2</v>
      </c>
      <c r="M441" s="29"/>
      <c r="N441" s="39"/>
      <c r="O441" s="39"/>
      <c r="P441" s="50">
        <f t="shared" si="38"/>
        <v>0</v>
      </c>
      <c r="Q441" s="28">
        <f t="shared" si="39"/>
        <v>6</v>
      </c>
      <c r="R441" s="28">
        <f>IF(Q441=0,0,IF(E441&gt;1,E441-1,VLOOKUP(Q441,Months_Weeks!$A$1:$B$13,2,0)))</f>
        <v>2</v>
      </c>
      <c r="S441" s="30"/>
      <c r="T441" s="39"/>
      <c r="U441" s="39"/>
      <c r="V441" s="50">
        <f t="shared" si="40"/>
        <v>0</v>
      </c>
      <c r="W441" s="28">
        <f t="shared" si="41"/>
        <v>6</v>
      </c>
      <c r="X441" s="28">
        <f>IF(W441=0,0,IF(E441&gt;1,E441-1,VLOOKUP(W441,Months_Weeks!$A$1:$B$13,2,0)))</f>
        <v>2</v>
      </c>
      <c r="Y441" s="30"/>
      <c r="Z441" s="39"/>
      <c r="AA441" s="31"/>
      <c r="AB441" s="39"/>
      <c r="AC441" s="31"/>
      <c r="AD441" s="40"/>
      <c r="AE441" s="31"/>
      <c r="AF441" s="40"/>
      <c r="AG441" s="31"/>
      <c r="AH441" s="40"/>
      <c r="AI441" s="31"/>
      <c r="AJ441" s="40"/>
    </row>
    <row r="442" spans="1:36" x14ac:dyDescent="0.25">
      <c r="A442" s="37" t="s">
        <v>32</v>
      </c>
      <c r="B442" s="37">
        <v>12</v>
      </c>
      <c r="C442" s="26" t="str">
        <f>IFERROR(INDEX(Clients[Client_Name],MATCH(Table312[[#This Row],[Client_Code]],Clients[Client_Code],0)),"")</f>
        <v>AQUACHILE</v>
      </c>
      <c r="D442" s="25">
        <v>6</v>
      </c>
      <c r="E442" s="25">
        <v>4</v>
      </c>
      <c r="F442" s="25" t="b">
        <f>IF(E442&gt;(VLOOKUP(D442,Months_Weeks!$A$2:$B$13,2,TRUE)),FALSE)</f>
        <v>0</v>
      </c>
      <c r="G442" s="63">
        <f>IF(Table312[[#This Row],[Facility]]="Buin",1.5%,0.25%)</f>
        <v>2.5000000000000001E-3</v>
      </c>
      <c r="H442" s="38"/>
      <c r="I442" s="38">
        <v>150</v>
      </c>
      <c r="J442" s="27">
        <f t="shared" si="36"/>
        <v>115</v>
      </c>
      <c r="K442" s="28">
        <f t="shared" si="37"/>
        <v>6</v>
      </c>
      <c r="L442" s="27">
        <f>IF(K442=0,0,IF(E442&gt;1,E442-1,VLOOKUP(K442,Months_Weeks!$A$1:$B$13,2,0)))</f>
        <v>3</v>
      </c>
      <c r="M442" s="29"/>
      <c r="N442" s="39"/>
      <c r="O442" s="39"/>
      <c r="P442" s="50">
        <f t="shared" si="38"/>
        <v>0</v>
      </c>
      <c r="Q442" s="28">
        <f t="shared" si="39"/>
        <v>6</v>
      </c>
      <c r="R442" s="28">
        <f>IF(Q442=0,0,IF(E442&gt;1,E442-1,VLOOKUP(Q442,Months_Weeks!$A$1:$B$13,2,0)))</f>
        <v>3</v>
      </c>
      <c r="S442" s="30"/>
      <c r="T442" s="39"/>
      <c r="U442" s="39"/>
      <c r="V442" s="50">
        <f t="shared" si="40"/>
        <v>0</v>
      </c>
      <c r="W442" s="28">
        <f t="shared" si="41"/>
        <v>6</v>
      </c>
      <c r="X442" s="28">
        <f>IF(W442=0,0,IF(E442&gt;1,E442-1,VLOOKUP(W442,Months_Weeks!$A$1:$B$13,2,0)))</f>
        <v>3</v>
      </c>
      <c r="Y442" s="30"/>
      <c r="Z442" s="39"/>
      <c r="AA442" s="31"/>
      <c r="AB442" s="39"/>
      <c r="AC442" s="31"/>
      <c r="AD442" s="40"/>
      <c r="AE442" s="31"/>
      <c r="AF442" s="40"/>
      <c r="AG442" s="31"/>
      <c r="AH442" s="40"/>
      <c r="AI442" s="31"/>
      <c r="AJ442" s="40"/>
    </row>
    <row r="443" spans="1:36" x14ac:dyDescent="0.25">
      <c r="A443" s="37" t="s">
        <v>32</v>
      </c>
      <c r="B443" s="37">
        <v>12</v>
      </c>
      <c r="C443" s="26" t="str">
        <f>IFERROR(INDEX(Clients[Client_Name],MATCH(Table312[[#This Row],[Client_Code]],Clients[Client_Code],0)),"")</f>
        <v>AQUACHILE</v>
      </c>
      <c r="D443" s="25">
        <v>6</v>
      </c>
      <c r="E443" s="25">
        <v>5</v>
      </c>
      <c r="F443" s="25" t="b">
        <f>IF(E443&gt;(VLOOKUP(D443,Months_Weeks!$A$2:$B$13,2,TRUE)),FALSE)</f>
        <v>0</v>
      </c>
      <c r="G443" s="63">
        <f>IF(Table312[[#This Row],[Facility]]="Buin",1.5%,0.25%)</f>
        <v>2.5000000000000001E-3</v>
      </c>
      <c r="H443" s="38">
        <v>50</v>
      </c>
      <c r="I443" s="38"/>
      <c r="J443" s="27">
        <f t="shared" si="36"/>
        <v>165</v>
      </c>
      <c r="K443" s="28">
        <f t="shared" si="37"/>
        <v>6</v>
      </c>
      <c r="L443" s="27">
        <f>IF(K443=0,0,IF(E443&gt;1,E443-1,VLOOKUP(K443,Months_Weeks!$A$1:$B$13,2,0)))</f>
        <v>4</v>
      </c>
      <c r="M443" s="29"/>
      <c r="N443" s="39"/>
      <c r="O443" s="39"/>
      <c r="P443" s="50">
        <f t="shared" si="38"/>
        <v>0</v>
      </c>
      <c r="Q443" s="28">
        <f t="shared" si="39"/>
        <v>6</v>
      </c>
      <c r="R443" s="28">
        <f>IF(Q443=0,0,IF(E443&gt;1,E443-1,VLOOKUP(Q443,Months_Weeks!$A$1:$B$13,2,0)))</f>
        <v>4</v>
      </c>
      <c r="S443" s="30"/>
      <c r="T443" s="39"/>
      <c r="U443" s="39"/>
      <c r="V443" s="50">
        <f t="shared" si="40"/>
        <v>0</v>
      </c>
      <c r="W443" s="28">
        <f t="shared" si="41"/>
        <v>6</v>
      </c>
      <c r="X443" s="28">
        <f>IF(W443=0,0,IF(E443&gt;1,E443-1,VLOOKUP(W443,Months_Weeks!$A$1:$B$13,2,0)))</f>
        <v>4</v>
      </c>
      <c r="Y443" s="30"/>
      <c r="Z443" s="39"/>
      <c r="AA443" s="31"/>
      <c r="AB443" s="39"/>
      <c r="AC443" s="31"/>
      <c r="AD443" s="40"/>
      <c r="AE443" s="31"/>
      <c r="AF443" s="40"/>
      <c r="AG443" s="31"/>
      <c r="AH443" s="40"/>
      <c r="AI443" s="31"/>
      <c r="AJ443" s="40"/>
    </row>
    <row r="444" spans="1:36" x14ac:dyDescent="0.25">
      <c r="A444" s="37" t="s">
        <v>32</v>
      </c>
      <c r="B444" s="37">
        <v>12</v>
      </c>
      <c r="C444" s="26" t="str">
        <f>IFERROR(INDEX(Clients[Client_Name],MATCH(Table312[[#This Row],[Client_Code]],Clients[Client_Code],0)),"")</f>
        <v>AQUACHILE</v>
      </c>
      <c r="D444" s="25">
        <v>7</v>
      </c>
      <c r="E444" s="25">
        <v>1</v>
      </c>
      <c r="F444" s="25" t="b">
        <f>IF(E444&gt;(VLOOKUP(D444,Months_Weeks!$A$2:$B$13,2,TRUE)),FALSE)</f>
        <v>0</v>
      </c>
      <c r="G444" s="63">
        <f>IF(Table312[[#This Row],[Facility]]="Buin",1.5%,0.25%)</f>
        <v>2.5000000000000001E-3</v>
      </c>
      <c r="H444" s="38"/>
      <c r="I444" s="38"/>
      <c r="J444" s="27">
        <f t="shared" si="36"/>
        <v>165</v>
      </c>
      <c r="K444" s="28">
        <f t="shared" si="37"/>
        <v>6</v>
      </c>
      <c r="L444" s="27">
        <f>IF(K444=0,0,IF(E444&gt;1,E444-1,VLOOKUP(K444,Months_Weeks!$A$1:$B$13,2,0)))</f>
        <v>5</v>
      </c>
      <c r="M444" s="29"/>
      <c r="N444" s="39"/>
      <c r="O444" s="39"/>
      <c r="P444" s="50">
        <f t="shared" si="38"/>
        <v>0</v>
      </c>
      <c r="Q444" s="28">
        <f t="shared" si="39"/>
        <v>6</v>
      </c>
      <c r="R444" s="28">
        <f>IF(Q444=0,0,IF(E444&gt;1,E444-1,VLOOKUP(Q444,Months_Weeks!$A$1:$B$13,2,0)))</f>
        <v>5</v>
      </c>
      <c r="S444" s="30"/>
      <c r="T444" s="39"/>
      <c r="U444" s="39"/>
      <c r="V444" s="50">
        <f t="shared" si="40"/>
        <v>0</v>
      </c>
      <c r="W444" s="28">
        <f t="shared" si="41"/>
        <v>6</v>
      </c>
      <c r="X444" s="28">
        <f>IF(W444=0,0,IF(E444&gt;1,E444-1,VLOOKUP(W444,Months_Weeks!$A$1:$B$13,2,0)))</f>
        <v>5</v>
      </c>
      <c r="Y444" s="30"/>
      <c r="Z444" s="39"/>
      <c r="AA444" s="31"/>
      <c r="AB444" s="39"/>
      <c r="AC444" s="31"/>
      <c r="AD444" s="40"/>
      <c r="AE444" s="31"/>
      <c r="AF444" s="40"/>
      <c r="AG444" s="31"/>
      <c r="AH444" s="40"/>
      <c r="AI444" s="31"/>
      <c r="AJ444" s="40"/>
    </row>
    <row r="445" spans="1:36" x14ac:dyDescent="0.25">
      <c r="A445" s="37" t="s">
        <v>32</v>
      </c>
      <c r="B445" s="37">
        <v>12</v>
      </c>
      <c r="C445" s="26" t="str">
        <f>IFERROR(INDEX(Clients[Client_Name],MATCH(Table312[[#This Row],[Client_Code]],Clients[Client_Code],0)),"")</f>
        <v>AQUACHILE</v>
      </c>
      <c r="D445" s="25">
        <v>7</v>
      </c>
      <c r="E445" s="25">
        <v>2</v>
      </c>
      <c r="F445" s="25" t="b">
        <f>IF(E445&gt;(VLOOKUP(D445,Months_Weeks!$A$2:$B$13,2,TRUE)),FALSE)</f>
        <v>0</v>
      </c>
      <c r="G445" s="63">
        <f>IF(Table312[[#This Row],[Facility]]="Buin",1.5%,0.25%)</f>
        <v>2.5000000000000001E-3</v>
      </c>
      <c r="H445" s="38"/>
      <c r="I445" s="38"/>
      <c r="J445" s="27">
        <f t="shared" si="36"/>
        <v>165</v>
      </c>
      <c r="K445" s="28">
        <f t="shared" si="37"/>
        <v>7</v>
      </c>
      <c r="L445" s="27">
        <f>IF(K445=0,0,IF(E445&gt;1,E445-1,VLOOKUP(K445,Months_Weeks!$A$1:$B$13,2,0)))</f>
        <v>1</v>
      </c>
      <c r="M445" s="29"/>
      <c r="N445" s="39"/>
      <c r="O445" s="39"/>
      <c r="P445" s="50">
        <f t="shared" si="38"/>
        <v>0</v>
      </c>
      <c r="Q445" s="28">
        <f t="shared" si="39"/>
        <v>7</v>
      </c>
      <c r="R445" s="28">
        <f>IF(Q445=0,0,IF(E445&gt;1,E445-1,VLOOKUP(Q445,Months_Weeks!$A$1:$B$13,2,0)))</f>
        <v>1</v>
      </c>
      <c r="S445" s="30"/>
      <c r="T445" s="39"/>
      <c r="U445" s="39"/>
      <c r="V445" s="50">
        <f t="shared" si="40"/>
        <v>0</v>
      </c>
      <c r="W445" s="28">
        <f t="shared" si="41"/>
        <v>7</v>
      </c>
      <c r="X445" s="28">
        <f>IF(W445=0,0,IF(E445&gt;1,E445-1,VLOOKUP(W445,Months_Weeks!$A$1:$B$13,2,0)))</f>
        <v>1</v>
      </c>
      <c r="Y445" s="30"/>
      <c r="Z445" s="39"/>
      <c r="AA445" s="31"/>
      <c r="AB445" s="39"/>
      <c r="AC445" s="31"/>
      <c r="AD445" s="40"/>
      <c r="AE445" s="31"/>
      <c r="AF445" s="40"/>
      <c r="AG445" s="31"/>
      <c r="AH445" s="40"/>
      <c r="AI445" s="31"/>
      <c r="AJ445" s="40"/>
    </row>
    <row r="446" spans="1:36" x14ac:dyDescent="0.25">
      <c r="A446" s="37" t="s">
        <v>32</v>
      </c>
      <c r="B446" s="37">
        <v>12</v>
      </c>
      <c r="C446" s="26" t="str">
        <f>IFERROR(INDEX(Clients[Client_Name],MATCH(Table312[[#This Row],[Client_Code]],Clients[Client_Code],0)),"")</f>
        <v>AQUACHILE</v>
      </c>
      <c r="D446" s="25">
        <v>7</v>
      </c>
      <c r="E446" s="25">
        <v>3</v>
      </c>
      <c r="F446" s="25" t="b">
        <f>IF(E446&gt;(VLOOKUP(D446,Months_Weeks!$A$2:$B$13,2,TRUE)),FALSE)</f>
        <v>0</v>
      </c>
      <c r="G446" s="63">
        <f>IF(Table312[[#This Row],[Facility]]="Buin",1.5%,0.25%)</f>
        <v>2.5000000000000001E-3</v>
      </c>
      <c r="H446" s="38">
        <v>25</v>
      </c>
      <c r="I446" s="38"/>
      <c r="J446" s="27">
        <f t="shared" si="36"/>
        <v>190</v>
      </c>
      <c r="K446" s="28">
        <f t="shared" si="37"/>
        <v>7</v>
      </c>
      <c r="L446" s="27">
        <f>IF(K446=0,0,IF(E446&gt;1,E446-1,VLOOKUP(K446,Months_Weeks!$A$1:$B$13,2,0)))</f>
        <v>2</v>
      </c>
      <c r="M446" s="29"/>
      <c r="N446" s="39"/>
      <c r="O446" s="39"/>
      <c r="P446" s="50">
        <f t="shared" si="38"/>
        <v>0</v>
      </c>
      <c r="Q446" s="28">
        <f t="shared" si="39"/>
        <v>7</v>
      </c>
      <c r="R446" s="28">
        <f>IF(Q446=0,0,IF(E446&gt;1,E446-1,VLOOKUP(Q446,Months_Weeks!$A$1:$B$13,2,0)))</f>
        <v>2</v>
      </c>
      <c r="S446" s="30"/>
      <c r="T446" s="39"/>
      <c r="U446" s="39"/>
      <c r="V446" s="50">
        <f t="shared" si="40"/>
        <v>0</v>
      </c>
      <c r="W446" s="28">
        <f t="shared" si="41"/>
        <v>7</v>
      </c>
      <c r="X446" s="28">
        <f>IF(W446=0,0,IF(E446&gt;1,E446-1,VLOOKUP(W446,Months_Weeks!$A$1:$B$13,2,0)))</f>
        <v>2</v>
      </c>
      <c r="Y446" s="30"/>
      <c r="Z446" s="39"/>
      <c r="AA446" s="31"/>
      <c r="AB446" s="39"/>
      <c r="AC446" s="31"/>
      <c r="AD446" s="40"/>
      <c r="AE446" s="31"/>
      <c r="AF446" s="40"/>
      <c r="AG446" s="31"/>
      <c r="AH446" s="40"/>
      <c r="AI446" s="31"/>
      <c r="AJ446" s="40"/>
    </row>
    <row r="447" spans="1:36" x14ac:dyDescent="0.25">
      <c r="A447" s="37" t="s">
        <v>32</v>
      </c>
      <c r="B447" s="37">
        <v>12</v>
      </c>
      <c r="C447" s="26" t="str">
        <f>IFERROR(INDEX(Clients[Client_Name],MATCH(Table312[[#This Row],[Client_Code]],Clients[Client_Code],0)),"")</f>
        <v>AQUACHILE</v>
      </c>
      <c r="D447" s="25">
        <v>7</v>
      </c>
      <c r="E447" s="25">
        <v>4</v>
      </c>
      <c r="F447" s="25" t="b">
        <f>IF(E447&gt;(VLOOKUP(D447,Months_Weeks!$A$2:$B$13,2,TRUE)),FALSE)</f>
        <v>0</v>
      </c>
      <c r="G447" s="63">
        <f>IF(Table312[[#This Row],[Facility]]="Buin",1.5%,0.25%)</f>
        <v>2.5000000000000001E-3</v>
      </c>
      <c r="H447" s="38"/>
      <c r="I447" s="38"/>
      <c r="J447" s="27">
        <f t="shared" si="36"/>
        <v>190</v>
      </c>
      <c r="K447" s="28">
        <f t="shared" si="37"/>
        <v>7</v>
      </c>
      <c r="L447" s="27">
        <f>IF(K447=0,0,IF(E447&gt;1,E447-1,VLOOKUP(K447,Months_Weeks!$A$1:$B$13,2,0)))</f>
        <v>3</v>
      </c>
      <c r="M447" s="29"/>
      <c r="N447" s="39"/>
      <c r="O447" s="39"/>
      <c r="P447" s="50">
        <f t="shared" si="38"/>
        <v>0</v>
      </c>
      <c r="Q447" s="28">
        <f t="shared" si="39"/>
        <v>7</v>
      </c>
      <c r="R447" s="28">
        <f>IF(Q447=0,0,IF(E447&gt;1,E447-1,VLOOKUP(Q447,Months_Weeks!$A$1:$B$13,2,0)))</f>
        <v>3</v>
      </c>
      <c r="S447" s="30"/>
      <c r="T447" s="39"/>
      <c r="U447" s="39"/>
      <c r="V447" s="50">
        <f t="shared" si="40"/>
        <v>0</v>
      </c>
      <c r="W447" s="28">
        <f t="shared" si="41"/>
        <v>7</v>
      </c>
      <c r="X447" s="28">
        <f>IF(W447=0,0,IF(E447&gt;1,E447-1,VLOOKUP(W447,Months_Weeks!$A$1:$B$13,2,0)))</f>
        <v>3</v>
      </c>
      <c r="Y447" s="30"/>
      <c r="Z447" s="39"/>
      <c r="AA447" s="31"/>
      <c r="AB447" s="39"/>
      <c r="AC447" s="31"/>
      <c r="AD447" s="40"/>
      <c r="AE447" s="31"/>
      <c r="AF447" s="40"/>
      <c r="AG447" s="31"/>
      <c r="AH447" s="40"/>
      <c r="AI447" s="31"/>
      <c r="AJ447" s="40"/>
    </row>
    <row r="448" spans="1:36" x14ac:dyDescent="0.25">
      <c r="A448" s="37" t="s">
        <v>32</v>
      </c>
      <c r="B448" s="37">
        <v>12</v>
      </c>
      <c r="C448" s="26" t="str">
        <f>IFERROR(INDEX(Clients[Client_Name],MATCH(Table312[[#This Row],[Client_Code]],Clients[Client_Code],0)),"")</f>
        <v>AQUACHILE</v>
      </c>
      <c r="D448" s="25">
        <v>8</v>
      </c>
      <c r="E448" s="25">
        <v>1</v>
      </c>
      <c r="F448" s="25" t="b">
        <f>IF(E448&gt;(VLOOKUP(D448,Months_Weeks!$A$2:$B$13,2,TRUE)),FALSE)</f>
        <v>0</v>
      </c>
      <c r="G448" s="63">
        <f>IF(Table312[[#This Row],[Facility]]="Buin",1.5%,0.25%)</f>
        <v>2.5000000000000001E-3</v>
      </c>
      <c r="H448" s="38"/>
      <c r="I448" s="38"/>
      <c r="J448" s="27">
        <f t="shared" si="36"/>
        <v>190</v>
      </c>
      <c r="K448" s="28">
        <f t="shared" si="37"/>
        <v>7</v>
      </c>
      <c r="L448" s="27">
        <f>IF(K448=0,0,IF(E448&gt;1,E448-1,VLOOKUP(K448,Months_Weeks!$A$1:$B$13,2,0)))</f>
        <v>4</v>
      </c>
      <c r="M448" s="29"/>
      <c r="N448" s="39"/>
      <c r="O448" s="39"/>
      <c r="P448" s="50">
        <f t="shared" si="38"/>
        <v>0</v>
      </c>
      <c r="Q448" s="28">
        <f t="shared" si="39"/>
        <v>7</v>
      </c>
      <c r="R448" s="28">
        <f>IF(Q448=0,0,IF(E448&gt;1,E448-1,VLOOKUP(Q448,Months_Weeks!$A$1:$B$13,2,0)))</f>
        <v>4</v>
      </c>
      <c r="S448" s="30"/>
      <c r="T448" s="39"/>
      <c r="U448" s="39"/>
      <c r="V448" s="50">
        <f t="shared" si="40"/>
        <v>0</v>
      </c>
      <c r="W448" s="28">
        <f t="shared" si="41"/>
        <v>7</v>
      </c>
      <c r="X448" s="28">
        <f>IF(W448=0,0,IF(E448&gt;1,E448-1,VLOOKUP(W448,Months_Weeks!$A$1:$B$13,2,0)))</f>
        <v>4</v>
      </c>
      <c r="Y448" s="30"/>
      <c r="Z448" s="39"/>
      <c r="AA448" s="31"/>
      <c r="AB448" s="39"/>
      <c r="AC448" s="31"/>
      <c r="AD448" s="40"/>
      <c r="AE448" s="31"/>
      <c r="AF448" s="40"/>
      <c r="AG448" s="31"/>
      <c r="AH448" s="40"/>
      <c r="AI448" s="31"/>
      <c r="AJ448" s="40"/>
    </row>
    <row r="449" spans="1:36" x14ac:dyDescent="0.25">
      <c r="A449" s="37" t="s">
        <v>32</v>
      </c>
      <c r="B449" s="37">
        <v>12</v>
      </c>
      <c r="C449" s="26" t="str">
        <f>IFERROR(INDEX(Clients[Client_Name],MATCH(Table312[[#This Row],[Client_Code]],Clients[Client_Code],0)),"")</f>
        <v>AQUACHILE</v>
      </c>
      <c r="D449" s="25">
        <v>8</v>
      </c>
      <c r="E449" s="25">
        <v>2</v>
      </c>
      <c r="F449" s="25" t="b">
        <f>IF(E449&gt;(VLOOKUP(D449,Months_Weeks!$A$2:$B$13,2,TRUE)),FALSE)</f>
        <v>0</v>
      </c>
      <c r="G449" s="63">
        <f>IF(Table312[[#This Row],[Facility]]="Buin",1.5%,0.25%)</f>
        <v>2.5000000000000001E-3</v>
      </c>
      <c r="H449" s="38"/>
      <c r="I449" s="38"/>
      <c r="J449" s="27">
        <f t="shared" si="36"/>
        <v>190</v>
      </c>
      <c r="K449" s="28">
        <f t="shared" si="37"/>
        <v>8</v>
      </c>
      <c r="L449" s="27">
        <f>IF(K449=0,0,IF(E449&gt;1,E449-1,VLOOKUP(K449,Months_Weeks!$A$1:$B$13,2,0)))</f>
        <v>1</v>
      </c>
      <c r="M449" s="29"/>
      <c r="N449" s="39"/>
      <c r="O449" s="39"/>
      <c r="P449" s="50">
        <f t="shared" si="38"/>
        <v>0</v>
      </c>
      <c r="Q449" s="28">
        <f t="shared" si="39"/>
        <v>8</v>
      </c>
      <c r="R449" s="28">
        <f>IF(Q449=0,0,IF(E449&gt;1,E449-1,VLOOKUP(Q449,Months_Weeks!$A$1:$B$13,2,0)))</f>
        <v>1</v>
      </c>
      <c r="S449" s="30"/>
      <c r="T449" s="39"/>
      <c r="U449" s="39"/>
      <c r="V449" s="50">
        <f t="shared" si="40"/>
        <v>0</v>
      </c>
      <c r="W449" s="28">
        <f t="shared" si="41"/>
        <v>8</v>
      </c>
      <c r="X449" s="28">
        <f>IF(W449=0,0,IF(E449&gt;1,E449-1,VLOOKUP(W449,Months_Weeks!$A$1:$B$13,2,0)))</f>
        <v>1</v>
      </c>
      <c r="Y449" s="30"/>
      <c r="Z449" s="39"/>
      <c r="AA449" s="31"/>
      <c r="AB449" s="39"/>
      <c r="AC449" s="31"/>
      <c r="AD449" s="40"/>
      <c r="AE449" s="31"/>
      <c r="AF449" s="40"/>
      <c r="AG449" s="31"/>
      <c r="AH449" s="40"/>
      <c r="AI449" s="31"/>
      <c r="AJ449" s="40"/>
    </row>
    <row r="450" spans="1:36" x14ac:dyDescent="0.25">
      <c r="A450" s="37" t="s">
        <v>32</v>
      </c>
      <c r="B450" s="37">
        <v>12</v>
      </c>
      <c r="C450" s="26" t="str">
        <f>IFERROR(INDEX(Clients[Client_Name],MATCH(Table312[[#This Row],[Client_Code]],Clients[Client_Code],0)),"")</f>
        <v>AQUACHILE</v>
      </c>
      <c r="D450" s="25">
        <v>8</v>
      </c>
      <c r="E450" s="25">
        <v>3</v>
      </c>
      <c r="F450" s="25" t="b">
        <f>IF(E450&gt;(VLOOKUP(D450,Months_Weeks!$A$2:$B$13,2,TRUE)),FALSE)</f>
        <v>0</v>
      </c>
      <c r="G450" s="63">
        <f>IF(Table312[[#This Row],[Facility]]="Buin",1.5%,0.25%)</f>
        <v>2.5000000000000001E-3</v>
      </c>
      <c r="H450" s="38">
        <v>25</v>
      </c>
      <c r="I450" s="38"/>
      <c r="J450" s="27">
        <f t="shared" ref="J450:J513" si="42" xml:space="preserve"> SUMIFS(J:J,$B:$B,$B450,$D:$D,K450,$E:$E,L450,$A:$A,$A450)+H450-I450</f>
        <v>215</v>
      </c>
      <c r="K450" s="28">
        <f t="shared" ref="K450:K513" si="43">IF(E450&gt;1,D450,D450-1)</f>
        <v>8</v>
      </c>
      <c r="L450" s="27">
        <f>IF(K450=0,0,IF(E450&gt;1,E450-1,VLOOKUP(K450,Months_Weeks!$A$1:$B$13,2,0)))</f>
        <v>2</v>
      </c>
      <c r="M450" s="29"/>
      <c r="N450" s="39"/>
      <c r="O450" s="39"/>
      <c r="P450" s="50">
        <f t="shared" ref="P450:P513" si="44" xml:space="preserve"> SUMIFS(P:P,$B:$B,$B450,$D:$D,Q450,$E:$E,R450,$A:$A,$A450)+N450-O450</f>
        <v>0</v>
      </c>
      <c r="Q450" s="28">
        <f t="shared" ref="Q450:Q513" si="45">IF(E450&gt;1,D450,D450-1)</f>
        <v>8</v>
      </c>
      <c r="R450" s="28">
        <f>IF(Q450=0,0,IF(E450&gt;1,E450-1,VLOOKUP(Q450,Months_Weeks!$A$1:$B$13,2,0)))</f>
        <v>2</v>
      </c>
      <c r="S450" s="30"/>
      <c r="T450" s="39"/>
      <c r="U450" s="39"/>
      <c r="V450" s="50">
        <f t="shared" ref="V450:V513" si="46" xml:space="preserve"> SUMIFS(V:V,$B:$B,$B450,$D:$D,W450,$E:$E,X450,$A:$A,$A450)+T450-U450</f>
        <v>0</v>
      </c>
      <c r="W450" s="28">
        <f t="shared" ref="W450:W513" si="47">IF(E450&gt;1,D450,D450-1)</f>
        <v>8</v>
      </c>
      <c r="X450" s="28">
        <f>IF(W450=0,0,IF(E450&gt;1,E450-1,VLOOKUP(W450,Months_Weeks!$A$1:$B$13,2,0)))</f>
        <v>2</v>
      </c>
      <c r="Y450" s="30"/>
      <c r="Z450" s="39"/>
      <c r="AA450" s="31"/>
      <c r="AB450" s="39"/>
      <c r="AC450" s="31"/>
      <c r="AD450" s="40"/>
      <c r="AE450" s="31"/>
      <c r="AF450" s="40"/>
      <c r="AG450" s="31"/>
      <c r="AH450" s="40"/>
      <c r="AI450" s="31"/>
      <c r="AJ450" s="40"/>
    </row>
    <row r="451" spans="1:36" x14ac:dyDescent="0.25">
      <c r="A451" s="37" t="s">
        <v>32</v>
      </c>
      <c r="B451" s="37">
        <v>12</v>
      </c>
      <c r="C451" s="26" t="str">
        <f>IFERROR(INDEX(Clients[Client_Name],MATCH(Table312[[#This Row],[Client_Code]],Clients[Client_Code],0)),"")</f>
        <v>AQUACHILE</v>
      </c>
      <c r="D451" s="25">
        <v>8</v>
      </c>
      <c r="E451" s="25">
        <v>4</v>
      </c>
      <c r="F451" s="25" t="b">
        <f>IF(E451&gt;(VLOOKUP(D451,Months_Weeks!$A$2:$B$13,2,TRUE)),FALSE)</f>
        <v>0</v>
      </c>
      <c r="G451" s="63">
        <f>IF(Table312[[#This Row],[Facility]]="Buin",1.5%,0.25%)</f>
        <v>2.5000000000000001E-3</v>
      </c>
      <c r="H451" s="38"/>
      <c r="I451" s="38"/>
      <c r="J451" s="27">
        <f t="shared" si="42"/>
        <v>215</v>
      </c>
      <c r="K451" s="28">
        <f t="shared" si="43"/>
        <v>8</v>
      </c>
      <c r="L451" s="27">
        <f>IF(K451=0,0,IF(E451&gt;1,E451-1,VLOOKUP(K451,Months_Weeks!$A$1:$B$13,2,0)))</f>
        <v>3</v>
      </c>
      <c r="M451" s="29"/>
      <c r="N451" s="39"/>
      <c r="O451" s="39"/>
      <c r="P451" s="50">
        <f t="shared" si="44"/>
        <v>0</v>
      </c>
      <c r="Q451" s="28">
        <f t="shared" si="45"/>
        <v>8</v>
      </c>
      <c r="R451" s="28">
        <f>IF(Q451=0,0,IF(E451&gt;1,E451-1,VLOOKUP(Q451,Months_Weeks!$A$1:$B$13,2,0)))</f>
        <v>3</v>
      </c>
      <c r="S451" s="30"/>
      <c r="T451" s="39"/>
      <c r="U451" s="39"/>
      <c r="V451" s="50">
        <f t="shared" si="46"/>
        <v>0</v>
      </c>
      <c r="W451" s="28">
        <f t="shared" si="47"/>
        <v>8</v>
      </c>
      <c r="X451" s="28">
        <f>IF(W451=0,0,IF(E451&gt;1,E451-1,VLOOKUP(W451,Months_Weeks!$A$1:$B$13,2,0)))</f>
        <v>3</v>
      </c>
      <c r="Y451" s="30"/>
      <c r="Z451" s="39"/>
      <c r="AA451" s="31"/>
      <c r="AB451" s="39"/>
      <c r="AC451" s="31"/>
      <c r="AD451" s="40"/>
      <c r="AE451" s="31"/>
      <c r="AF451" s="40"/>
      <c r="AG451" s="31"/>
      <c r="AH451" s="40"/>
      <c r="AI451" s="31"/>
      <c r="AJ451" s="40"/>
    </row>
    <row r="452" spans="1:36" x14ac:dyDescent="0.25">
      <c r="A452" s="37" t="s">
        <v>32</v>
      </c>
      <c r="B452" s="37">
        <v>12</v>
      </c>
      <c r="C452" s="26" t="str">
        <f>IFERROR(INDEX(Clients[Client_Name],MATCH(Table312[[#This Row],[Client_Code]],Clients[Client_Code],0)),"")</f>
        <v>AQUACHILE</v>
      </c>
      <c r="D452" s="25">
        <v>9</v>
      </c>
      <c r="E452" s="25">
        <v>1</v>
      </c>
      <c r="F452" s="25" t="b">
        <f>IF(E452&gt;(VLOOKUP(D452,Months_Weeks!$A$2:$B$13,2,TRUE)),FALSE)</f>
        <v>0</v>
      </c>
      <c r="G452" s="63">
        <f>IF(Table312[[#This Row],[Facility]]="Buin",1.5%,0.25%)</f>
        <v>2.5000000000000001E-3</v>
      </c>
      <c r="H452" s="38"/>
      <c r="I452" s="38"/>
      <c r="J452" s="27">
        <f t="shared" si="42"/>
        <v>215</v>
      </c>
      <c r="K452" s="28">
        <f t="shared" si="43"/>
        <v>8</v>
      </c>
      <c r="L452" s="27">
        <f>IF(K452=0,0,IF(E452&gt;1,E452-1,VLOOKUP(K452,Months_Weeks!$A$1:$B$13,2,0)))</f>
        <v>4</v>
      </c>
      <c r="M452" s="29"/>
      <c r="N452" s="39"/>
      <c r="O452" s="39"/>
      <c r="P452" s="50">
        <f t="shared" si="44"/>
        <v>0</v>
      </c>
      <c r="Q452" s="28">
        <f t="shared" si="45"/>
        <v>8</v>
      </c>
      <c r="R452" s="28">
        <f>IF(Q452=0,0,IF(E452&gt;1,E452-1,VLOOKUP(Q452,Months_Weeks!$A$1:$B$13,2,0)))</f>
        <v>4</v>
      </c>
      <c r="S452" s="30"/>
      <c r="T452" s="39"/>
      <c r="U452" s="39"/>
      <c r="V452" s="50">
        <f t="shared" si="46"/>
        <v>0</v>
      </c>
      <c r="W452" s="28">
        <f t="shared" si="47"/>
        <v>8</v>
      </c>
      <c r="X452" s="28">
        <f>IF(W452=0,0,IF(E452&gt;1,E452-1,VLOOKUP(W452,Months_Weeks!$A$1:$B$13,2,0)))</f>
        <v>4</v>
      </c>
      <c r="Y452" s="30"/>
      <c r="Z452" s="39"/>
      <c r="AA452" s="31"/>
      <c r="AB452" s="39"/>
      <c r="AC452" s="31"/>
      <c r="AD452" s="40"/>
      <c r="AE452" s="31"/>
      <c r="AF452" s="40"/>
      <c r="AG452" s="31"/>
      <c r="AH452" s="40"/>
      <c r="AI452" s="31"/>
      <c r="AJ452" s="40"/>
    </row>
    <row r="453" spans="1:36" x14ac:dyDescent="0.25">
      <c r="A453" s="37" t="s">
        <v>32</v>
      </c>
      <c r="B453" s="37">
        <v>12</v>
      </c>
      <c r="C453" s="26" t="str">
        <f>IFERROR(INDEX(Clients[Client_Name],MATCH(Table312[[#This Row],[Client_Code]],Clients[Client_Code],0)),"")</f>
        <v>AQUACHILE</v>
      </c>
      <c r="D453" s="25">
        <v>9</v>
      </c>
      <c r="E453" s="25">
        <v>2</v>
      </c>
      <c r="F453" s="25" t="b">
        <f>IF(E453&gt;(VLOOKUP(D453,Months_Weeks!$A$2:$B$13,2,TRUE)),FALSE)</f>
        <v>0</v>
      </c>
      <c r="G453" s="63">
        <f>IF(Table312[[#This Row],[Facility]]="Buin",1.5%,0.25%)</f>
        <v>2.5000000000000001E-3</v>
      </c>
      <c r="H453" s="38"/>
      <c r="I453" s="38"/>
      <c r="J453" s="27">
        <f t="shared" si="42"/>
        <v>215</v>
      </c>
      <c r="K453" s="28">
        <f t="shared" si="43"/>
        <v>9</v>
      </c>
      <c r="L453" s="27">
        <f>IF(K453=0,0,IF(E453&gt;1,E453-1,VLOOKUP(K453,Months_Weeks!$A$1:$B$13,2,0)))</f>
        <v>1</v>
      </c>
      <c r="M453" s="29"/>
      <c r="N453" s="39"/>
      <c r="O453" s="39"/>
      <c r="P453" s="50">
        <f t="shared" si="44"/>
        <v>0</v>
      </c>
      <c r="Q453" s="28">
        <f t="shared" si="45"/>
        <v>9</v>
      </c>
      <c r="R453" s="28">
        <f>IF(Q453=0,0,IF(E453&gt;1,E453-1,VLOOKUP(Q453,Months_Weeks!$A$1:$B$13,2,0)))</f>
        <v>1</v>
      </c>
      <c r="S453" s="30"/>
      <c r="T453" s="39"/>
      <c r="U453" s="39"/>
      <c r="V453" s="50">
        <f t="shared" si="46"/>
        <v>0</v>
      </c>
      <c r="W453" s="28">
        <f t="shared" si="47"/>
        <v>9</v>
      </c>
      <c r="X453" s="28">
        <f>IF(W453=0,0,IF(E453&gt;1,E453-1,VLOOKUP(W453,Months_Weeks!$A$1:$B$13,2,0)))</f>
        <v>1</v>
      </c>
      <c r="Y453" s="30"/>
      <c r="Z453" s="39"/>
      <c r="AA453" s="31"/>
      <c r="AB453" s="39"/>
      <c r="AC453" s="31"/>
      <c r="AD453" s="40"/>
      <c r="AE453" s="31"/>
      <c r="AF453" s="40"/>
      <c r="AG453" s="31"/>
      <c r="AH453" s="40"/>
      <c r="AI453" s="31"/>
      <c r="AJ453" s="40"/>
    </row>
    <row r="454" spans="1:36" x14ac:dyDescent="0.25">
      <c r="A454" s="37" t="s">
        <v>32</v>
      </c>
      <c r="B454" s="37">
        <v>12</v>
      </c>
      <c r="C454" s="26" t="str">
        <f>IFERROR(INDEX(Clients[Client_Name],MATCH(Table312[[#This Row],[Client_Code]],Clients[Client_Code],0)),"")</f>
        <v>AQUACHILE</v>
      </c>
      <c r="D454" s="25">
        <v>9</v>
      </c>
      <c r="E454" s="25">
        <v>3</v>
      </c>
      <c r="F454" s="25" t="b">
        <f>IF(E454&gt;(VLOOKUP(D454,Months_Weeks!$A$2:$B$13,2,TRUE)),FALSE)</f>
        <v>0</v>
      </c>
      <c r="G454" s="63">
        <f>IF(Table312[[#This Row],[Facility]]="Buin",1.5%,0.25%)</f>
        <v>2.5000000000000001E-3</v>
      </c>
      <c r="H454" s="38">
        <v>25</v>
      </c>
      <c r="I454" s="38"/>
      <c r="J454" s="27">
        <f t="shared" si="42"/>
        <v>240</v>
      </c>
      <c r="K454" s="28">
        <f t="shared" si="43"/>
        <v>9</v>
      </c>
      <c r="L454" s="27">
        <f>IF(K454=0,0,IF(E454&gt;1,E454-1,VLOOKUP(K454,Months_Weeks!$A$1:$B$13,2,0)))</f>
        <v>2</v>
      </c>
      <c r="M454" s="29"/>
      <c r="N454" s="39"/>
      <c r="O454" s="39"/>
      <c r="P454" s="50">
        <f t="shared" si="44"/>
        <v>0</v>
      </c>
      <c r="Q454" s="28">
        <f t="shared" si="45"/>
        <v>9</v>
      </c>
      <c r="R454" s="28">
        <f>IF(Q454=0,0,IF(E454&gt;1,E454-1,VLOOKUP(Q454,Months_Weeks!$A$1:$B$13,2,0)))</f>
        <v>2</v>
      </c>
      <c r="S454" s="30"/>
      <c r="T454" s="39"/>
      <c r="U454" s="39"/>
      <c r="V454" s="50">
        <f t="shared" si="46"/>
        <v>0</v>
      </c>
      <c r="W454" s="28">
        <f t="shared" si="47"/>
        <v>9</v>
      </c>
      <c r="X454" s="28">
        <f>IF(W454=0,0,IF(E454&gt;1,E454-1,VLOOKUP(W454,Months_Weeks!$A$1:$B$13,2,0)))</f>
        <v>2</v>
      </c>
      <c r="Y454" s="30"/>
      <c r="Z454" s="39"/>
      <c r="AA454" s="31"/>
      <c r="AB454" s="39"/>
      <c r="AC454" s="31"/>
      <c r="AD454" s="40"/>
      <c r="AE454" s="31"/>
      <c r="AF454" s="40"/>
      <c r="AG454" s="31"/>
      <c r="AH454" s="40"/>
      <c r="AI454" s="31"/>
      <c r="AJ454" s="40"/>
    </row>
    <row r="455" spans="1:36" x14ac:dyDescent="0.25">
      <c r="A455" s="37" t="s">
        <v>32</v>
      </c>
      <c r="B455" s="37">
        <v>12</v>
      </c>
      <c r="C455" s="26" t="str">
        <f>IFERROR(INDEX(Clients[Client_Name],MATCH(Table312[[#This Row],[Client_Code]],Clients[Client_Code],0)),"")</f>
        <v>AQUACHILE</v>
      </c>
      <c r="D455" s="25">
        <v>9</v>
      </c>
      <c r="E455" s="25">
        <v>4</v>
      </c>
      <c r="F455" s="25" t="b">
        <f>IF(E455&gt;(VLOOKUP(D455,Months_Weeks!$A$2:$B$13,2,TRUE)),FALSE)</f>
        <v>0</v>
      </c>
      <c r="G455" s="63">
        <f>IF(Table312[[#This Row],[Facility]]="Buin",1.5%,0.25%)</f>
        <v>2.5000000000000001E-3</v>
      </c>
      <c r="H455" s="38"/>
      <c r="I455" s="38"/>
      <c r="J455" s="27">
        <f t="shared" si="42"/>
        <v>240</v>
      </c>
      <c r="K455" s="28">
        <f t="shared" si="43"/>
        <v>9</v>
      </c>
      <c r="L455" s="27">
        <f>IF(K455=0,0,IF(E455&gt;1,E455-1,VLOOKUP(K455,Months_Weeks!$A$1:$B$13,2,0)))</f>
        <v>3</v>
      </c>
      <c r="M455" s="29"/>
      <c r="N455" s="39"/>
      <c r="O455" s="39"/>
      <c r="P455" s="50">
        <f t="shared" si="44"/>
        <v>0</v>
      </c>
      <c r="Q455" s="28">
        <f t="shared" si="45"/>
        <v>9</v>
      </c>
      <c r="R455" s="28">
        <f>IF(Q455=0,0,IF(E455&gt;1,E455-1,VLOOKUP(Q455,Months_Weeks!$A$1:$B$13,2,0)))</f>
        <v>3</v>
      </c>
      <c r="S455" s="30"/>
      <c r="T455" s="39"/>
      <c r="U455" s="39"/>
      <c r="V455" s="50">
        <f t="shared" si="46"/>
        <v>0</v>
      </c>
      <c r="W455" s="28">
        <f t="shared" si="47"/>
        <v>9</v>
      </c>
      <c r="X455" s="28">
        <f>IF(W455=0,0,IF(E455&gt;1,E455-1,VLOOKUP(W455,Months_Weeks!$A$1:$B$13,2,0)))</f>
        <v>3</v>
      </c>
      <c r="Y455" s="30"/>
      <c r="Z455" s="39"/>
      <c r="AA455" s="31"/>
      <c r="AB455" s="39"/>
      <c r="AC455" s="31"/>
      <c r="AD455" s="40"/>
      <c r="AE455" s="31"/>
      <c r="AF455" s="40"/>
      <c r="AG455" s="31"/>
      <c r="AH455" s="40"/>
      <c r="AI455" s="31"/>
      <c r="AJ455" s="40"/>
    </row>
    <row r="456" spans="1:36" x14ac:dyDescent="0.25">
      <c r="A456" s="37" t="s">
        <v>32</v>
      </c>
      <c r="B456" s="37">
        <v>12</v>
      </c>
      <c r="C456" s="26" t="str">
        <f>IFERROR(INDEX(Clients[Client_Name],MATCH(Table312[[#This Row],[Client_Code]],Clients[Client_Code],0)),"")</f>
        <v>AQUACHILE</v>
      </c>
      <c r="D456" s="25">
        <v>9</v>
      </c>
      <c r="E456" s="25">
        <v>5</v>
      </c>
      <c r="F456" s="25" t="b">
        <f>IF(E456&gt;(VLOOKUP(D456,Months_Weeks!$A$2:$B$13,2,TRUE)),FALSE)</f>
        <v>0</v>
      </c>
      <c r="G456" s="63">
        <f>IF(Table312[[#This Row],[Facility]]="Buin",1.5%,0.25%)</f>
        <v>2.5000000000000001E-3</v>
      </c>
      <c r="H456" s="38"/>
      <c r="I456" s="38"/>
      <c r="J456" s="27">
        <f t="shared" si="42"/>
        <v>240</v>
      </c>
      <c r="K456" s="28">
        <f t="shared" si="43"/>
        <v>9</v>
      </c>
      <c r="L456" s="27">
        <f>IF(K456=0,0,IF(E456&gt;1,E456-1,VLOOKUP(K456,Months_Weeks!$A$1:$B$13,2,0)))</f>
        <v>4</v>
      </c>
      <c r="M456" s="29"/>
      <c r="N456" s="39"/>
      <c r="O456" s="39"/>
      <c r="P456" s="50">
        <f t="shared" si="44"/>
        <v>0</v>
      </c>
      <c r="Q456" s="28">
        <f t="shared" si="45"/>
        <v>9</v>
      </c>
      <c r="R456" s="28">
        <f>IF(Q456=0,0,IF(E456&gt;1,E456-1,VLOOKUP(Q456,Months_Weeks!$A$1:$B$13,2,0)))</f>
        <v>4</v>
      </c>
      <c r="S456" s="30"/>
      <c r="T456" s="39"/>
      <c r="U456" s="39"/>
      <c r="V456" s="50">
        <f t="shared" si="46"/>
        <v>0</v>
      </c>
      <c r="W456" s="28">
        <f t="shared" si="47"/>
        <v>9</v>
      </c>
      <c r="X456" s="28">
        <f>IF(W456=0,0,IF(E456&gt;1,E456-1,VLOOKUP(W456,Months_Weeks!$A$1:$B$13,2,0)))</f>
        <v>4</v>
      </c>
      <c r="Y456" s="30"/>
      <c r="Z456" s="39"/>
      <c r="AA456" s="31"/>
      <c r="AB456" s="39"/>
      <c r="AC456" s="31"/>
      <c r="AD456" s="40"/>
      <c r="AE456" s="31"/>
      <c r="AF456" s="40"/>
      <c r="AG456" s="31"/>
      <c r="AH456" s="40"/>
      <c r="AI456" s="31"/>
      <c r="AJ456" s="40"/>
    </row>
    <row r="457" spans="1:36" x14ac:dyDescent="0.25">
      <c r="A457" s="37" t="s">
        <v>32</v>
      </c>
      <c r="B457" s="37">
        <v>12</v>
      </c>
      <c r="C457" s="26" t="str">
        <f>IFERROR(INDEX(Clients[Client_Name],MATCH(Table312[[#This Row],[Client_Code]],Clients[Client_Code],0)),"")</f>
        <v>AQUACHILE</v>
      </c>
      <c r="D457" s="25">
        <v>10</v>
      </c>
      <c r="E457" s="25">
        <v>1</v>
      </c>
      <c r="F457" s="25" t="b">
        <f>IF(E457&gt;(VLOOKUP(D457,Months_Weeks!$A$2:$B$13,2,TRUE)),FALSE)</f>
        <v>0</v>
      </c>
      <c r="G457" s="63">
        <f>IF(Table312[[#This Row],[Facility]]="Buin",1.5%,0.25%)</f>
        <v>2.5000000000000001E-3</v>
      </c>
      <c r="H457" s="38">
        <v>25</v>
      </c>
      <c r="I457" s="38"/>
      <c r="J457" s="27">
        <f t="shared" si="42"/>
        <v>265</v>
      </c>
      <c r="K457" s="28">
        <f t="shared" si="43"/>
        <v>9</v>
      </c>
      <c r="L457" s="27">
        <f>IF(K457=0,0,IF(E457&gt;1,E457-1,VLOOKUP(K457,Months_Weeks!$A$1:$B$13,2,0)))</f>
        <v>5</v>
      </c>
      <c r="M457" s="29"/>
      <c r="N457" s="39"/>
      <c r="O457" s="39"/>
      <c r="P457" s="50">
        <f t="shared" si="44"/>
        <v>0</v>
      </c>
      <c r="Q457" s="28">
        <f t="shared" si="45"/>
        <v>9</v>
      </c>
      <c r="R457" s="28">
        <f>IF(Q457=0,0,IF(E457&gt;1,E457-1,VLOOKUP(Q457,Months_Weeks!$A$1:$B$13,2,0)))</f>
        <v>5</v>
      </c>
      <c r="S457" s="30"/>
      <c r="T457" s="39"/>
      <c r="U457" s="39"/>
      <c r="V457" s="50">
        <f t="shared" si="46"/>
        <v>0</v>
      </c>
      <c r="W457" s="28">
        <f t="shared" si="47"/>
        <v>9</v>
      </c>
      <c r="X457" s="28">
        <f>IF(W457=0,0,IF(E457&gt;1,E457-1,VLOOKUP(W457,Months_Weeks!$A$1:$B$13,2,0)))</f>
        <v>5</v>
      </c>
      <c r="Y457" s="30"/>
      <c r="Z457" s="39"/>
      <c r="AA457" s="31"/>
      <c r="AB457" s="39"/>
      <c r="AC457" s="31"/>
      <c r="AD457" s="40"/>
      <c r="AE457" s="31"/>
      <c r="AF457" s="40"/>
      <c r="AG457" s="31"/>
      <c r="AH457" s="40"/>
      <c r="AI457" s="31"/>
      <c r="AJ457" s="40"/>
    </row>
    <row r="458" spans="1:36" x14ac:dyDescent="0.25">
      <c r="A458" s="37" t="s">
        <v>32</v>
      </c>
      <c r="B458" s="37">
        <v>12</v>
      </c>
      <c r="C458" s="26" t="str">
        <f>IFERROR(INDEX(Clients[Client_Name],MATCH(Table312[[#This Row],[Client_Code]],Clients[Client_Code],0)),"")</f>
        <v>AQUACHILE</v>
      </c>
      <c r="D458" s="25">
        <v>10</v>
      </c>
      <c r="E458" s="25">
        <v>2</v>
      </c>
      <c r="F458" s="25" t="b">
        <f>IF(E458&gt;(VLOOKUP(D458,Months_Weeks!$A$2:$B$13,2,TRUE)),FALSE)</f>
        <v>0</v>
      </c>
      <c r="G458" s="63">
        <f>IF(Table312[[#This Row],[Facility]]="Buin",1.5%,0.25%)</f>
        <v>2.5000000000000001E-3</v>
      </c>
      <c r="H458" s="38">
        <v>25</v>
      </c>
      <c r="I458" s="38"/>
      <c r="J458" s="27">
        <f t="shared" si="42"/>
        <v>290</v>
      </c>
      <c r="K458" s="28">
        <f t="shared" si="43"/>
        <v>10</v>
      </c>
      <c r="L458" s="27">
        <f>IF(K458=0,0,IF(E458&gt;1,E458-1,VLOOKUP(K458,Months_Weeks!$A$1:$B$13,2,0)))</f>
        <v>1</v>
      </c>
      <c r="M458" s="29"/>
      <c r="N458" s="39"/>
      <c r="O458" s="39"/>
      <c r="P458" s="50">
        <f t="shared" si="44"/>
        <v>0</v>
      </c>
      <c r="Q458" s="28">
        <f t="shared" si="45"/>
        <v>10</v>
      </c>
      <c r="R458" s="28">
        <f>IF(Q458=0,0,IF(E458&gt;1,E458-1,VLOOKUP(Q458,Months_Weeks!$A$1:$B$13,2,0)))</f>
        <v>1</v>
      </c>
      <c r="S458" s="30"/>
      <c r="T458" s="39"/>
      <c r="U458" s="39"/>
      <c r="V458" s="50">
        <f t="shared" si="46"/>
        <v>0</v>
      </c>
      <c r="W458" s="28">
        <f t="shared" si="47"/>
        <v>10</v>
      </c>
      <c r="X458" s="28">
        <f>IF(W458=0,0,IF(E458&gt;1,E458-1,VLOOKUP(W458,Months_Weeks!$A$1:$B$13,2,0)))</f>
        <v>1</v>
      </c>
      <c r="Y458" s="30"/>
      <c r="Z458" s="39"/>
      <c r="AA458" s="31"/>
      <c r="AB458" s="39"/>
      <c r="AC458" s="31"/>
      <c r="AD458" s="40"/>
      <c r="AE458" s="31"/>
      <c r="AF458" s="40"/>
      <c r="AG458" s="31"/>
      <c r="AH458" s="40"/>
      <c r="AI458" s="31"/>
      <c r="AJ458" s="40"/>
    </row>
    <row r="459" spans="1:36" x14ac:dyDescent="0.25">
      <c r="A459" s="37" t="s">
        <v>32</v>
      </c>
      <c r="B459" s="37">
        <v>12</v>
      </c>
      <c r="C459" s="26" t="str">
        <f>IFERROR(INDEX(Clients[Client_Name],MATCH(Table312[[#This Row],[Client_Code]],Clients[Client_Code],0)),"")</f>
        <v>AQUACHILE</v>
      </c>
      <c r="D459" s="25">
        <v>10</v>
      </c>
      <c r="E459" s="25">
        <v>3</v>
      </c>
      <c r="F459" s="25" t="b">
        <f>IF(E459&gt;(VLOOKUP(D459,Months_Weeks!$A$2:$B$13,2,TRUE)),FALSE)</f>
        <v>0</v>
      </c>
      <c r="G459" s="63">
        <f>IF(Table312[[#This Row],[Facility]]="Buin",1.5%,0.25%)</f>
        <v>2.5000000000000001E-3</v>
      </c>
      <c r="H459" s="38">
        <v>25</v>
      </c>
      <c r="I459" s="38"/>
      <c r="J459" s="27">
        <f t="shared" si="42"/>
        <v>315</v>
      </c>
      <c r="K459" s="28">
        <f t="shared" si="43"/>
        <v>10</v>
      </c>
      <c r="L459" s="27">
        <f>IF(K459=0,0,IF(E459&gt;1,E459-1,VLOOKUP(K459,Months_Weeks!$A$1:$B$13,2,0)))</f>
        <v>2</v>
      </c>
      <c r="M459" s="29"/>
      <c r="N459" s="39"/>
      <c r="O459" s="39"/>
      <c r="P459" s="50">
        <f t="shared" si="44"/>
        <v>0</v>
      </c>
      <c r="Q459" s="28">
        <f t="shared" si="45"/>
        <v>10</v>
      </c>
      <c r="R459" s="28">
        <f>IF(Q459=0,0,IF(E459&gt;1,E459-1,VLOOKUP(Q459,Months_Weeks!$A$1:$B$13,2,0)))</f>
        <v>2</v>
      </c>
      <c r="S459" s="30"/>
      <c r="T459" s="39"/>
      <c r="U459" s="39"/>
      <c r="V459" s="50">
        <f t="shared" si="46"/>
        <v>0</v>
      </c>
      <c r="W459" s="28">
        <f t="shared" si="47"/>
        <v>10</v>
      </c>
      <c r="X459" s="28">
        <f>IF(W459=0,0,IF(E459&gt;1,E459-1,VLOOKUP(W459,Months_Weeks!$A$1:$B$13,2,0)))</f>
        <v>2</v>
      </c>
      <c r="Y459" s="30"/>
      <c r="Z459" s="39"/>
      <c r="AA459" s="31"/>
      <c r="AB459" s="39"/>
      <c r="AC459" s="31"/>
      <c r="AD459" s="40"/>
      <c r="AE459" s="31"/>
      <c r="AF459" s="40"/>
      <c r="AG459" s="31"/>
      <c r="AH459" s="40"/>
      <c r="AI459" s="31"/>
      <c r="AJ459" s="40"/>
    </row>
    <row r="460" spans="1:36" x14ac:dyDescent="0.25">
      <c r="A460" s="37" t="s">
        <v>32</v>
      </c>
      <c r="B460" s="37">
        <v>12</v>
      </c>
      <c r="C460" s="26" t="str">
        <f>IFERROR(INDEX(Clients[Client_Name],MATCH(Table312[[#This Row],[Client_Code]],Clients[Client_Code],0)),"")</f>
        <v>AQUACHILE</v>
      </c>
      <c r="D460" s="25">
        <v>10</v>
      </c>
      <c r="E460" s="25">
        <v>4</v>
      </c>
      <c r="F460" s="25" t="b">
        <f>IF(E460&gt;(VLOOKUP(D460,Months_Weeks!$A$2:$B$13,2,TRUE)),FALSE)</f>
        <v>0</v>
      </c>
      <c r="G460" s="63">
        <f>IF(Table312[[#This Row],[Facility]]="Buin",1.5%,0.25%)</f>
        <v>2.5000000000000001E-3</v>
      </c>
      <c r="H460" s="38">
        <v>25</v>
      </c>
      <c r="I460" s="38"/>
      <c r="J460" s="27">
        <f t="shared" si="42"/>
        <v>340</v>
      </c>
      <c r="K460" s="28">
        <f t="shared" si="43"/>
        <v>10</v>
      </c>
      <c r="L460" s="27">
        <f>IF(K460=0,0,IF(E460&gt;1,E460-1,VLOOKUP(K460,Months_Weeks!$A$1:$B$13,2,0)))</f>
        <v>3</v>
      </c>
      <c r="M460" s="29"/>
      <c r="N460" s="39"/>
      <c r="O460" s="39"/>
      <c r="P460" s="50">
        <f t="shared" si="44"/>
        <v>0</v>
      </c>
      <c r="Q460" s="28">
        <f t="shared" si="45"/>
        <v>10</v>
      </c>
      <c r="R460" s="28">
        <f>IF(Q460=0,0,IF(E460&gt;1,E460-1,VLOOKUP(Q460,Months_Weeks!$A$1:$B$13,2,0)))</f>
        <v>3</v>
      </c>
      <c r="S460" s="30"/>
      <c r="T460" s="39"/>
      <c r="U460" s="39"/>
      <c r="V460" s="50">
        <f t="shared" si="46"/>
        <v>0</v>
      </c>
      <c r="W460" s="28">
        <f t="shared" si="47"/>
        <v>10</v>
      </c>
      <c r="X460" s="28">
        <f>IF(W460=0,0,IF(E460&gt;1,E460-1,VLOOKUP(W460,Months_Weeks!$A$1:$B$13,2,0)))</f>
        <v>3</v>
      </c>
      <c r="Y460" s="30"/>
      <c r="Z460" s="39"/>
      <c r="AA460" s="31"/>
      <c r="AB460" s="39"/>
      <c r="AC460" s="31"/>
      <c r="AD460" s="40"/>
      <c r="AE460" s="31"/>
      <c r="AF460" s="40"/>
      <c r="AG460" s="31"/>
      <c r="AH460" s="40"/>
      <c r="AI460" s="31"/>
      <c r="AJ460" s="40"/>
    </row>
    <row r="461" spans="1:36" x14ac:dyDescent="0.25">
      <c r="A461" s="37" t="s">
        <v>32</v>
      </c>
      <c r="B461" s="37">
        <v>12</v>
      </c>
      <c r="C461" s="26" t="str">
        <f>IFERROR(INDEX(Clients[Client_Name],MATCH(Table312[[#This Row],[Client_Code]],Clients[Client_Code],0)),"")</f>
        <v>AQUACHILE</v>
      </c>
      <c r="D461" s="25">
        <v>11</v>
      </c>
      <c r="E461" s="25">
        <v>1</v>
      </c>
      <c r="F461" s="25" t="b">
        <f>IF(E461&gt;(VLOOKUP(D461,Months_Weeks!$A$2:$B$13,2,TRUE)),FALSE)</f>
        <v>0</v>
      </c>
      <c r="G461" s="63">
        <f>IF(Table312[[#This Row],[Facility]]="Buin",1.5%,0.25%)</f>
        <v>2.5000000000000001E-3</v>
      </c>
      <c r="H461" s="38">
        <v>50</v>
      </c>
      <c r="I461" s="38"/>
      <c r="J461" s="27">
        <f t="shared" si="42"/>
        <v>390</v>
      </c>
      <c r="K461" s="28">
        <f t="shared" si="43"/>
        <v>10</v>
      </c>
      <c r="L461" s="27">
        <f>IF(K461=0,0,IF(E461&gt;1,E461-1,VLOOKUP(K461,Months_Weeks!$A$1:$B$13,2,0)))</f>
        <v>4</v>
      </c>
      <c r="M461" s="29"/>
      <c r="N461" s="39"/>
      <c r="O461" s="39"/>
      <c r="P461" s="50">
        <f t="shared" si="44"/>
        <v>0</v>
      </c>
      <c r="Q461" s="28">
        <f t="shared" si="45"/>
        <v>10</v>
      </c>
      <c r="R461" s="28">
        <f>IF(Q461=0,0,IF(E461&gt;1,E461-1,VLOOKUP(Q461,Months_Weeks!$A$1:$B$13,2,0)))</f>
        <v>4</v>
      </c>
      <c r="S461" s="30"/>
      <c r="T461" s="39"/>
      <c r="U461" s="39"/>
      <c r="V461" s="50">
        <f t="shared" si="46"/>
        <v>0</v>
      </c>
      <c r="W461" s="28">
        <f t="shared" si="47"/>
        <v>10</v>
      </c>
      <c r="X461" s="28">
        <f>IF(W461=0,0,IF(E461&gt;1,E461-1,VLOOKUP(W461,Months_Weeks!$A$1:$B$13,2,0)))</f>
        <v>4</v>
      </c>
      <c r="Y461" s="30"/>
      <c r="Z461" s="39"/>
      <c r="AA461" s="31"/>
      <c r="AB461" s="39"/>
      <c r="AC461" s="31"/>
      <c r="AD461" s="40"/>
      <c r="AE461" s="31"/>
      <c r="AF461" s="40"/>
      <c r="AG461" s="31"/>
      <c r="AH461" s="40"/>
      <c r="AI461" s="31"/>
      <c r="AJ461" s="40"/>
    </row>
    <row r="462" spans="1:36" x14ac:dyDescent="0.25">
      <c r="A462" s="37" t="s">
        <v>32</v>
      </c>
      <c r="B462" s="37">
        <v>12</v>
      </c>
      <c r="C462" s="26" t="str">
        <f>IFERROR(INDEX(Clients[Client_Name],MATCH(Table312[[#This Row],[Client_Code]],Clients[Client_Code],0)),"")</f>
        <v>AQUACHILE</v>
      </c>
      <c r="D462" s="25">
        <v>11</v>
      </c>
      <c r="E462" s="25">
        <v>2</v>
      </c>
      <c r="F462" s="25" t="b">
        <f>IF(E462&gt;(VLOOKUP(D462,Months_Weeks!$A$2:$B$13,2,TRUE)),FALSE)</f>
        <v>0</v>
      </c>
      <c r="G462" s="63">
        <f>IF(Table312[[#This Row],[Facility]]="Buin",1.5%,0.25%)</f>
        <v>2.5000000000000001E-3</v>
      </c>
      <c r="H462" s="38">
        <v>50</v>
      </c>
      <c r="I462" s="38"/>
      <c r="J462" s="27">
        <f t="shared" si="42"/>
        <v>440</v>
      </c>
      <c r="K462" s="28">
        <f t="shared" si="43"/>
        <v>11</v>
      </c>
      <c r="L462" s="27">
        <f>IF(K462=0,0,IF(E462&gt;1,E462-1,VLOOKUP(K462,Months_Weeks!$A$1:$B$13,2,0)))</f>
        <v>1</v>
      </c>
      <c r="M462" s="29"/>
      <c r="N462" s="39"/>
      <c r="O462" s="39"/>
      <c r="P462" s="50">
        <f t="shared" si="44"/>
        <v>0</v>
      </c>
      <c r="Q462" s="28">
        <f t="shared" si="45"/>
        <v>11</v>
      </c>
      <c r="R462" s="28">
        <f>IF(Q462=0,0,IF(E462&gt;1,E462-1,VLOOKUP(Q462,Months_Weeks!$A$1:$B$13,2,0)))</f>
        <v>1</v>
      </c>
      <c r="S462" s="30"/>
      <c r="T462" s="39"/>
      <c r="U462" s="39"/>
      <c r="V462" s="50">
        <f t="shared" si="46"/>
        <v>0</v>
      </c>
      <c r="W462" s="28">
        <f t="shared" si="47"/>
        <v>11</v>
      </c>
      <c r="X462" s="28">
        <f>IF(W462=0,0,IF(E462&gt;1,E462-1,VLOOKUP(W462,Months_Weeks!$A$1:$B$13,2,0)))</f>
        <v>1</v>
      </c>
      <c r="Y462" s="30"/>
      <c r="Z462" s="39"/>
      <c r="AA462" s="31"/>
      <c r="AB462" s="39"/>
      <c r="AC462" s="31"/>
      <c r="AD462" s="40"/>
      <c r="AE462" s="31"/>
      <c r="AF462" s="40"/>
      <c r="AG462" s="31"/>
      <c r="AH462" s="40"/>
      <c r="AI462" s="31"/>
      <c r="AJ462" s="40"/>
    </row>
    <row r="463" spans="1:36" x14ac:dyDescent="0.25">
      <c r="A463" s="37" t="s">
        <v>32</v>
      </c>
      <c r="B463" s="37">
        <v>12</v>
      </c>
      <c r="C463" s="26" t="str">
        <f>IFERROR(INDEX(Clients[Client_Name],MATCH(Table312[[#This Row],[Client_Code]],Clients[Client_Code],0)),"")</f>
        <v>AQUACHILE</v>
      </c>
      <c r="D463" s="25">
        <v>11</v>
      </c>
      <c r="E463" s="25">
        <v>3</v>
      </c>
      <c r="F463" s="25" t="b">
        <f>IF(E463&gt;(VLOOKUP(D463,Months_Weeks!$A$2:$B$13,2,TRUE)),FALSE)</f>
        <v>0</v>
      </c>
      <c r="G463" s="63">
        <f>IF(Table312[[#This Row],[Facility]]="Buin",1.5%,0.25%)</f>
        <v>2.5000000000000001E-3</v>
      </c>
      <c r="H463" s="38">
        <v>50</v>
      </c>
      <c r="I463" s="38"/>
      <c r="J463" s="27">
        <f t="shared" si="42"/>
        <v>490</v>
      </c>
      <c r="K463" s="28">
        <f t="shared" si="43"/>
        <v>11</v>
      </c>
      <c r="L463" s="27">
        <f>IF(K463=0,0,IF(E463&gt;1,E463-1,VLOOKUP(K463,Months_Weeks!$A$1:$B$13,2,0)))</f>
        <v>2</v>
      </c>
      <c r="M463" s="29"/>
      <c r="N463" s="39"/>
      <c r="O463" s="39"/>
      <c r="P463" s="50">
        <f t="shared" si="44"/>
        <v>0</v>
      </c>
      <c r="Q463" s="28">
        <f t="shared" si="45"/>
        <v>11</v>
      </c>
      <c r="R463" s="28">
        <f>IF(Q463=0,0,IF(E463&gt;1,E463-1,VLOOKUP(Q463,Months_Weeks!$A$1:$B$13,2,0)))</f>
        <v>2</v>
      </c>
      <c r="S463" s="30"/>
      <c r="T463" s="39"/>
      <c r="U463" s="39"/>
      <c r="V463" s="50">
        <f t="shared" si="46"/>
        <v>0</v>
      </c>
      <c r="W463" s="28">
        <f t="shared" si="47"/>
        <v>11</v>
      </c>
      <c r="X463" s="28">
        <f>IF(W463=0,0,IF(E463&gt;1,E463-1,VLOOKUP(W463,Months_Weeks!$A$1:$B$13,2,0)))</f>
        <v>2</v>
      </c>
      <c r="Y463" s="30"/>
      <c r="Z463" s="39"/>
      <c r="AA463" s="31"/>
      <c r="AB463" s="39"/>
      <c r="AC463" s="31"/>
      <c r="AD463" s="40"/>
      <c r="AE463" s="31"/>
      <c r="AF463" s="40"/>
      <c r="AG463" s="31"/>
      <c r="AH463" s="40"/>
      <c r="AI463" s="31"/>
      <c r="AJ463" s="40"/>
    </row>
    <row r="464" spans="1:36" x14ac:dyDescent="0.25">
      <c r="A464" s="37" t="s">
        <v>32</v>
      </c>
      <c r="B464" s="37">
        <v>12</v>
      </c>
      <c r="C464" s="26" t="str">
        <f>IFERROR(INDEX(Clients[Client_Name],MATCH(Table312[[#This Row],[Client_Code]],Clients[Client_Code],0)),"")</f>
        <v>AQUACHILE</v>
      </c>
      <c r="D464" s="25">
        <v>11</v>
      </c>
      <c r="E464" s="25">
        <v>4</v>
      </c>
      <c r="F464" s="25" t="b">
        <f>IF(E464&gt;(VLOOKUP(D464,Months_Weeks!$A$2:$B$13,2,TRUE)),FALSE)</f>
        <v>0</v>
      </c>
      <c r="G464" s="63">
        <f>IF(Table312[[#This Row],[Facility]]="Buin",1.5%,0.25%)</f>
        <v>2.5000000000000001E-3</v>
      </c>
      <c r="H464" s="38">
        <v>50</v>
      </c>
      <c r="I464" s="38"/>
      <c r="J464" s="27">
        <f t="shared" si="42"/>
        <v>540</v>
      </c>
      <c r="K464" s="28">
        <f t="shared" si="43"/>
        <v>11</v>
      </c>
      <c r="L464" s="27">
        <f>IF(K464=0,0,IF(E464&gt;1,E464-1,VLOOKUP(K464,Months_Weeks!$A$1:$B$13,2,0)))</f>
        <v>3</v>
      </c>
      <c r="M464" s="29"/>
      <c r="N464" s="39"/>
      <c r="O464" s="39"/>
      <c r="P464" s="50">
        <f t="shared" si="44"/>
        <v>0</v>
      </c>
      <c r="Q464" s="28">
        <f t="shared" si="45"/>
        <v>11</v>
      </c>
      <c r="R464" s="28">
        <f>IF(Q464=0,0,IF(E464&gt;1,E464-1,VLOOKUP(Q464,Months_Weeks!$A$1:$B$13,2,0)))</f>
        <v>3</v>
      </c>
      <c r="S464" s="30"/>
      <c r="T464" s="39"/>
      <c r="U464" s="39"/>
      <c r="V464" s="50">
        <f t="shared" si="46"/>
        <v>0</v>
      </c>
      <c r="W464" s="28">
        <f t="shared" si="47"/>
        <v>11</v>
      </c>
      <c r="X464" s="28">
        <f>IF(W464=0,0,IF(E464&gt;1,E464-1,VLOOKUP(W464,Months_Weeks!$A$1:$B$13,2,0)))</f>
        <v>3</v>
      </c>
      <c r="Y464" s="30"/>
      <c r="Z464" s="39"/>
      <c r="AA464" s="31"/>
      <c r="AB464" s="39"/>
      <c r="AC464" s="31"/>
      <c r="AD464" s="40"/>
      <c r="AE464" s="31"/>
      <c r="AF464" s="40"/>
      <c r="AG464" s="31"/>
      <c r="AH464" s="40"/>
      <c r="AI464" s="31"/>
      <c r="AJ464" s="40"/>
    </row>
    <row r="465" spans="1:36" x14ac:dyDescent="0.25">
      <c r="A465" s="37" t="s">
        <v>32</v>
      </c>
      <c r="B465" s="37">
        <v>12</v>
      </c>
      <c r="C465" s="26" t="str">
        <f>IFERROR(INDEX(Clients[Client_Name],MATCH(Table312[[#This Row],[Client_Code]],Clients[Client_Code],0)),"")</f>
        <v>AQUACHILE</v>
      </c>
      <c r="D465" s="25">
        <v>12</v>
      </c>
      <c r="E465" s="25">
        <v>1</v>
      </c>
      <c r="F465" s="25" t="b">
        <f>IF(E465&gt;(VLOOKUP(D465,Months_Weeks!$A$2:$B$13,2,TRUE)),FALSE)</f>
        <v>0</v>
      </c>
      <c r="G465" s="63">
        <f>IF(Table312[[#This Row],[Facility]]="Buin",1.5%,0.25%)</f>
        <v>2.5000000000000001E-3</v>
      </c>
      <c r="H465" s="38">
        <v>100</v>
      </c>
      <c r="I465" s="38"/>
      <c r="J465" s="27">
        <f t="shared" si="42"/>
        <v>640</v>
      </c>
      <c r="K465" s="28">
        <f t="shared" si="43"/>
        <v>11</v>
      </c>
      <c r="L465" s="27">
        <f>IF(K465=0,0,IF(E465&gt;1,E465-1,VLOOKUP(K465,Months_Weeks!$A$1:$B$13,2,0)))</f>
        <v>4</v>
      </c>
      <c r="M465" s="29"/>
      <c r="N465" s="39"/>
      <c r="O465" s="39"/>
      <c r="P465" s="50">
        <f t="shared" si="44"/>
        <v>0</v>
      </c>
      <c r="Q465" s="28">
        <f t="shared" si="45"/>
        <v>11</v>
      </c>
      <c r="R465" s="28">
        <f>IF(Q465=0,0,IF(E465&gt;1,E465-1,VLOOKUP(Q465,Months_Weeks!$A$1:$B$13,2,0)))</f>
        <v>4</v>
      </c>
      <c r="S465" s="30"/>
      <c r="T465" s="39"/>
      <c r="U465" s="39"/>
      <c r="V465" s="50">
        <f t="shared" si="46"/>
        <v>0</v>
      </c>
      <c r="W465" s="28">
        <f t="shared" si="47"/>
        <v>11</v>
      </c>
      <c r="X465" s="28">
        <f>IF(W465=0,0,IF(E465&gt;1,E465-1,VLOOKUP(W465,Months_Weeks!$A$1:$B$13,2,0)))</f>
        <v>4</v>
      </c>
      <c r="Y465" s="30"/>
      <c r="Z465" s="39"/>
      <c r="AA465" s="31"/>
      <c r="AB465" s="39"/>
      <c r="AC465" s="31"/>
      <c r="AD465" s="40"/>
      <c r="AE465" s="31"/>
      <c r="AF465" s="40"/>
      <c r="AG465" s="31"/>
      <c r="AH465" s="40"/>
      <c r="AI465" s="31"/>
      <c r="AJ465" s="40"/>
    </row>
    <row r="466" spans="1:36" x14ac:dyDescent="0.25">
      <c r="A466" s="37" t="s">
        <v>32</v>
      </c>
      <c r="B466" s="37">
        <v>12</v>
      </c>
      <c r="C466" s="26" t="str">
        <f>IFERROR(INDEX(Clients[Client_Name],MATCH(Table312[[#This Row],[Client_Code]],Clients[Client_Code],0)),"")</f>
        <v>AQUACHILE</v>
      </c>
      <c r="D466" s="25">
        <v>12</v>
      </c>
      <c r="E466" s="25">
        <v>2</v>
      </c>
      <c r="F466" s="25" t="b">
        <f>IF(E466&gt;(VLOOKUP(D466,Months_Weeks!$A$2:$B$13,2,TRUE)),FALSE)</f>
        <v>0</v>
      </c>
      <c r="G466" s="63">
        <f>IF(Table312[[#This Row],[Facility]]="Buin",1.5%,0.25%)</f>
        <v>2.5000000000000001E-3</v>
      </c>
      <c r="H466" s="38">
        <v>100</v>
      </c>
      <c r="I466" s="38"/>
      <c r="J466" s="27">
        <f t="shared" si="42"/>
        <v>740</v>
      </c>
      <c r="K466" s="28">
        <f t="shared" si="43"/>
        <v>12</v>
      </c>
      <c r="L466" s="27">
        <f>IF(K466=0,0,IF(E466&gt;1,E466-1,VLOOKUP(K466,Months_Weeks!$A$1:$B$13,2,0)))</f>
        <v>1</v>
      </c>
      <c r="M466" s="29"/>
      <c r="N466" s="39"/>
      <c r="O466" s="39"/>
      <c r="P466" s="50">
        <f t="shared" si="44"/>
        <v>0</v>
      </c>
      <c r="Q466" s="28">
        <f t="shared" si="45"/>
        <v>12</v>
      </c>
      <c r="R466" s="28">
        <f>IF(Q466=0,0,IF(E466&gt;1,E466-1,VLOOKUP(Q466,Months_Weeks!$A$1:$B$13,2,0)))</f>
        <v>1</v>
      </c>
      <c r="S466" s="30"/>
      <c r="T466" s="39"/>
      <c r="U466" s="39"/>
      <c r="V466" s="50">
        <f t="shared" si="46"/>
        <v>0</v>
      </c>
      <c r="W466" s="28">
        <f t="shared" si="47"/>
        <v>12</v>
      </c>
      <c r="X466" s="28">
        <f>IF(W466=0,0,IF(E466&gt;1,E466-1,VLOOKUP(W466,Months_Weeks!$A$1:$B$13,2,0)))</f>
        <v>1</v>
      </c>
      <c r="Y466" s="30"/>
      <c r="Z466" s="39"/>
      <c r="AA466" s="31"/>
      <c r="AB466" s="39"/>
      <c r="AC466" s="31"/>
      <c r="AD466" s="40"/>
      <c r="AE466" s="31"/>
      <c r="AF466" s="40"/>
      <c r="AG466" s="31"/>
      <c r="AH466" s="40"/>
      <c r="AI466" s="31"/>
      <c r="AJ466" s="40"/>
    </row>
    <row r="467" spans="1:36" x14ac:dyDescent="0.25">
      <c r="A467" s="37" t="s">
        <v>32</v>
      </c>
      <c r="B467" s="37">
        <v>12</v>
      </c>
      <c r="C467" s="26" t="str">
        <f>IFERROR(INDEX(Clients[Client_Name],MATCH(Table312[[#This Row],[Client_Code]],Clients[Client_Code],0)),"")</f>
        <v>AQUACHILE</v>
      </c>
      <c r="D467" s="25">
        <v>12</v>
      </c>
      <c r="E467" s="25">
        <v>3</v>
      </c>
      <c r="F467" s="25" t="b">
        <f>IF(E467&gt;(VLOOKUP(D467,Months_Weeks!$A$2:$B$13,2,TRUE)),FALSE)</f>
        <v>0</v>
      </c>
      <c r="G467" s="63">
        <f>IF(Table312[[#This Row],[Facility]]="Buin",1.5%,0.25%)</f>
        <v>2.5000000000000001E-3</v>
      </c>
      <c r="H467" s="38">
        <v>100</v>
      </c>
      <c r="I467" s="38"/>
      <c r="J467" s="27">
        <f t="shared" si="42"/>
        <v>840</v>
      </c>
      <c r="K467" s="28">
        <f t="shared" si="43"/>
        <v>12</v>
      </c>
      <c r="L467" s="27">
        <f>IF(K467=0,0,IF(E467&gt;1,E467-1,VLOOKUP(K467,Months_Weeks!$A$1:$B$13,2,0)))</f>
        <v>2</v>
      </c>
      <c r="M467" s="29"/>
      <c r="N467" s="39"/>
      <c r="O467" s="39"/>
      <c r="P467" s="50">
        <f t="shared" si="44"/>
        <v>0</v>
      </c>
      <c r="Q467" s="28">
        <f t="shared" si="45"/>
        <v>12</v>
      </c>
      <c r="R467" s="28">
        <f>IF(Q467=0,0,IF(E467&gt;1,E467-1,VLOOKUP(Q467,Months_Weeks!$A$1:$B$13,2,0)))</f>
        <v>2</v>
      </c>
      <c r="S467" s="30"/>
      <c r="T467" s="39"/>
      <c r="U467" s="39"/>
      <c r="V467" s="50">
        <f t="shared" si="46"/>
        <v>0</v>
      </c>
      <c r="W467" s="28">
        <f t="shared" si="47"/>
        <v>12</v>
      </c>
      <c r="X467" s="28">
        <f>IF(W467=0,0,IF(E467&gt;1,E467-1,VLOOKUP(W467,Months_Weeks!$A$1:$B$13,2,0)))</f>
        <v>2</v>
      </c>
      <c r="Y467" s="30"/>
      <c r="Z467" s="39"/>
      <c r="AA467" s="31"/>
      <c r="AB467" s="39"/>
      <c r="AC467" s="31"/>
      <c r="AD467" s="40"/>
      <c r="AE467" s="31"/>
      <c r="AF467" s="40"/>
      <c r="AG467" s="31"/>
      <c r="AH467" s="40"/>
      <c r="AI467" s="31"/>
      <c r="AJ467" s="40"/>
    </row>
    <row r="468" spans="1:36" x14ac:dyDescent="0.25">
      <c r="A468" s="37" t="s">
        <v>32</v>
      </c>
      <c r="B468" s="37">
        <v>12</v>
      </c>
      <c r="C468" s="26" t="str">
        <f>IFERROR(INDEX(Clients[Client_Name],MATCH(Table312[[#This Row],[Client_Code]],Clients[Client_Code],0)),"")</f>
        <v>AQUACHILE</v>
      </c>
      <c r="D468" s="25">
        <v>12</v>
      </c>
      <c r="E468" s="25">
        <v>4</v>
      </c>
      <c r="F468" s="25" t="b">
        <f>IF(E468&gt;(VLOOKUP(D468,Months_Weeks!$A$2:$B$13,2,TRUE)),FALSE)</f>
        <v>0</v>
      </c>
      <c r="G468" s="63">
        <f>IF(Table312[[#This Row],[Facility]]="Buin",1.5%,0.25%)</f>
        <v>2.5000000000000001E-3</v>
      </c>
      <c r="H468" s="38">
        <v>100</v>
      </c>
      <c r="I468" s="38"/>
      <c r="J468" s="27">
        <f t="shared" si="42"/>
        <v>940</v>
      </c>
      <c r="K468" s="28">
        <f t="shared" si="43"/>
        <v>12</v>
      </c>
      <c r="L468" s="27">
        <f>IF(K468=0,0,IF(E468&gt;1,E468-1,VLOOKUP(K468,Months_Weeks!$A$1:$B$13,2,0)))</f>
        <v>3</v>
      </c>
      <c r="M468" s="29"/>
      <c r="N468" s="39"/>
      <c r="O468" s="39"/>
      <c r="P468" s="50">
        <f t="shared" si="44"/>
        <v>0</v>
      </c>
      <c r="Q468" s="28">
        <f t="shared" si="45"/>
        <v>12</v>
      </c>
      <c r="R468" s="28">
        <f>IF(Q468=0,0,IF(E468&gt;1,E468-1,VLOOKUP(Q468,Months_Weeks!$A$1:$B$13,2,0)))</f>
        <v>3</v>
      </c>
      <c r="S468" s="30"/>
      <c r="T468" s="39"/>
      <c r="U468" s="39"/>
      <c r="V468" s="50">
        <f t="shared" si="46"/>
        <v>0</v>
      </c>
      <c r="W468" s="28">
        <f t="shared" si="47"/>
        <v>12</v>
      </c>
      <c r="X468" s="28">
        <f>IF(W468=0,0,IF(E468&gt;1,E468-1,VLOOKUP(W468,Months_Weeks!$A$1:$B$13,2,0)))</f>
        <v>3</v>
      </c>
      <c r="Y468" s="30"/>
      <c r="Z468" s="39"/>
      <c r="AA468" s="31"/>
      <c r="AB468" s="39"/>
      <c r="AC468" s="31"/>
      <c r="AD468" s="40"/>
      <c r="AE468" s="31"/>
      <c r="AF468" s="40"/>
      <c r="AG468" s="31"/>
      <c r="AH468" s="40"/>
      <c r="AI468" s="31"/>
      <c r="AJ468" s="40"/>
    </row>
    <row r="469" spans="1:36" x14ac:dyDescent="0.25">
      <c r="A469" s="37" t="s">
        <v>32</v>
      </c>
      <c r="B469" s="37">
        <v>12</v>
      </c>
      <c r="C469" s="26" t="str">
        <f>IFERROR(INDEX(Clients[Client_Name],MATCH(Table312[[#This Row],[Client_Code]],Clients[Client_Code],0)),"")</f>
        <v>AQUACHILE</v>
      </c>
      <c r="D469" s="25">
        <v>12</v>
      </c>
      <c r="E469" s="25">
        <v>5</v>
      </c>
      <c r="F469" s="25" t="b">
        <f>IF(E469&gt;(VLOOKUP(D469,Months_Weeks!$A$2:$B$13,2,TRUE)),FALSE)</f>
        <v>0</v>
      </c>
      <c r="G469" s="63">
        <f>IF(Table312[[#This Row],[Facility]]="Buin",1.5%,0.25%)</f>
        <v>2.5000000000000001E-3</v>
      </c>
      <c r="H469" s="38">
        <v>100</v>
      </c>
      <c r="I469" s="38"/>
      <c r="J469" s="27">
        <f t="shared" si="42"/>
        <v>1040</v>
      </c>
      <c r="K469" s="28">
        <f t="shared" si="43"/>
        <v>12</v>
      </c>
      <c r="L469" s="27">
        <f>IF(K469=0,0,IF(E469&gt;1,E469-1,VLOOKUP(K469,Months_Weeks!$A$1:$B$13,2,0)))</f>
        <v>4</v>
      </c>
      <c r="M469" s="29"/>
      <c r="N469" s="39"/>
      <c r="O469" s="39"/>
      <c r="P469" s="50">
        <f t="shared" si="44"/>
        <v>0</v>
      </c>
      <c r="Q469" s="28">
        <f t="shared" si="45"/>
        <v>12</v>
      </c>
      <c r="R469" s="28">
        <f>IF(Q469=0,0,IF(E469&gt;1,E469-1,VLOOKUP(Q469,Months_Weeks!$A$1:$B$13,2,0)))</f>
        <v>4</v>
      </c>
      <c r="S469" s="30"/>
      <c r="T469" s="39"/>
      <c r="U469" s="39"/>
      <c r="V469" s="50">
        <f t="shared" si="46"/>
        <v>0</v>
      </c>
      <c r="W469" s="28">
        <f t="shared" si="47"/>
        <v>12</v>
      </c>
      <c r="X469" s="28">
        <f>IF(W469=0,0,IF(E469&gt;1,E469-1,VLOOKUP(W469,Months_Weeks!$A$1:$B$13,2,0)))</f>
        <v>4</v>
      </c>
      <c r="Y469" s="30"/>
      <c r="Z469" s="39"/>
      <c r="AA469" s="31"/>
      <c r="AB469" s="39"/>
      <c r="AC469" s="31"/>
      <c r="AD469" s="40"/>
      <c r="AE469" s="31"/>
      <c r="AF469" s="40"/>
      <c r="AG469" s="31"/>
      <c r="AH469" s="40"/>
      <c r="AI469" s="31"/>
      <c r="AJ469" s="40"/>
    </row>
    <row r="470" spans="1:36" x14ac:dyDescent="0.25">
      <c r="A470" s="37" t="s">
        <v>62</v>
      </c>
      <c r="B470" s="37">
        <v>1004</v>
      </c>
      <c r="C470" s="26" t="str">
        <f>IFERROR(INDEX(Clients[Client_Name],MATCH(Table312[[#This Row],[Client_Code]],Clients[Client_Code],0)),"")</f>
        <v>ARIZTÍA</v>
      </c>
      <c r="D470" s="25">
        <v>1</v>
      </c>
      <c r="E470" s="25">
        <v>1</v>
      </c>
      <c r="F470" s="25" t="b">
        <f>IF(E470&gt;(VLOOKUP(D470,Months_Weeks!$A$2:$B$13,2,TRUE)),FALSE)</f>
        <v>0</v>
      </c>
      <c r="G470" s="63">
        <f>IF(Table312[[#This Row],[Facility]]="Buin",1.5%,0.25%)</f>
        <v>1.4999999999999999E-2</v>
      </c>
      <c r="H470" s="38">
        <v>84</v>
      </c>
      <c r="I470" s="38"/>
      <c r="J470" s="27">
        <f t="shared" si="42"/>
        <v>84</v>
      </c>
      <c r="K470" s="28">
        <f t="shared" si="43"/>
        <v>0</v>
      </c>
      <c r="L470" s="27">
        <f>IF(K470=0,0,IF(E470&gt;1,E470-1,VLOOKUP(K470,Months_Weeks!$A$1:$B$13,2,0)))</f>
        <v>0</v>
      </c>
      <c r="M470" s="29"/>
      <c r="N470" s="39"/>
      <c r="O470" s="39"/>
      <c r="P470" s="50">
        <f t="shared" si="44"/>
        <v>0</v>
      </c>
      <c r="Q470" s="28">
        <f t="shared" si="45"/>
        <v>0</v>
      </c>
      <c r="R470" s="28">
        <f>IF(Q470=0,0,IF(E470&gt;1,E470-1,VLOOKUP(Q470,Months_Weeks!$A$1:$B$13,2,0)))</f>
        <v>0</v>
      </c>
      <c r="S470" s="30"/>
      <c r="T470" s="39"/>
      <c r="U470" s="39"/>
      <c r="V470" s="50">
        <f t="shared" si="46"/>
        <v>0</v>
      </c>
      <c r="W470" s="28">
        <f t="shared" si="47"/>
        <v>0</v>
      </c>
      <c r="X470" s="28">
        <f>IF(W470=0,0,IF(E470&gt;1,E470-1,VLOOKUP(W470,Months_Weeks!$A$1:$B$13,2,0)))</f>
        <v>0</v>
      </c>
      <c r="Y470" s="30"/>
      <c r="Z470" s="39"/>
      <c r="AA470" s="31"/>
      <c r="AB470" s="39"/>
      <c r="AC470" s="31"/>
      <c r="AD470" s="40"/>
      <c r="AE470" s="31"/>
      <c r="AF470" s="40"/>
      <c r="AG470" s="31"/>
      <c r="AH470" s="40"/>
      <c r="AI470" s="31"/>
      <c r="AJ470" s="40"/>
    </row>
    <row r="471" spans="1:36" x14ac:dyDescent="0.25">
      <c r="A471" s="37" t="s">
        <v>62</v>
      </c>
      <c r="B471" s="37">
        <v>1004</v>
      </c>
      <c r="C471" s="26" t="str">
        <f>IFERROR(INDEX(Clients[Client_Name],MATCH(Table312[[#This Row],[Client_Code]],Clients[Client_Code],0)),"")</f>
        <v>ARIZTÍA</v>
      </c>
      <c r="D471" s="25">
        <v>1</v>
      </c>
      <c r="E471" s="25">
        <v>2</v>
      </c>
      <c r="F471" s="25" t="b">
        <f>IF(E471&gt;(VLOOKUP(D471,Months_Weeks!$A$2:$B$13,2,TRUE)),FALSE)</f>
        <v>0</v>
      </c>
      <c r="G471" s="63">
        <f>IF(Table312[[#This Row],[Facility]]="Buin",1.5%,0.25%)</f>
        <v>1.4999999999999999E-2</v>
      </c>
      <c r="H471" s="38">
        <v>0</v>
      </c>
      <c r="I471" s="38"/>
      <c r="J471" s="27">
        <f t="shared" si="42"/>
        <v>84</v>
      </c>
      <c r="K471" s="28">
        <f t="shared" si="43"/>
        <v>1</v>
      </c>
      <c r="L471" s="27">
        <f>IF(K471=0,0,IF(E471&gt;1,E471-1,VLOOKUP(K471,Months_Weeks!$A$1:$B$13,2,0)))</f>
        <v>1</v>
      </c>
      <c r="M471" s="29"/>
      <c r="N471" s="39"/>
      <c r="O471" s="39"/>
      <c r="P471" s="50">
        <f t="shared" si="44"/>
        <v>0</v>
      </c>
      <c r="Q471" s="28">
        <f t="shared" si="45"/>
        <v>1</v>
      </c>
      <c r="R471" s="28">
        <f>IF(Q471=0,0,IF(E471&gt;1,E471-1,VLOOKUP(Q471,Months_Weeks!$A$1:$B$13,2,0)))</f>
        <v>1</v>
      </c>
      <c r="S471" s="30"/>
      <c r="T471" s="39"/>
      <c r="U471" s="39"/>
      <c r="V471" s="50">
        <f t="shared" si="46"/>
        <v>0</v>
      </c>
      <c r="W471" s="28">
        <f t="shared" si="47"/>
        <v>1</v>
      </c>
      <c r="X471" s="28">
        <f>IF(W471=0,0,IF(E471&gt;1,E471-1,VLOOKUP(W471,Months_Weeks!$A$1:$B$13,2,0)))</f>
        <v>1</v>
      </c>
      <c r="Y471" s="30"/>
      <c r="Z471" s="39"/>
      <c r="AA471" s="31"/>
      <c r="AB471" s="39"/>
      <c r="AC471" s="31"/>
      <c r="AD471" s="40"/>
      <c r="AE471" s="31"/>
      <c r="AF471" s="40"/>
      <c r="AG471" s="31"/>
      <c r="AH471" s="40"/>
      <c r="AI471" s="31"/>
      <c r="AJ471" s="40"/>
    </row>
    <row r="472" spans="1:36" x14ac:dyDescent="0.25">
      <c r="A472" s="37" t="s">
        <v>62</v>
      </c>
      <c r="B472" s="37">
        <v>1004</v>
      </c>
      <c r="C472" s="26" t="str">
        <f>IFERROR(INDEX(Clients[Client_Name],MATCH(Table312[[#This Row],[Client_Code]],Clients[Client_Code],0)),"")</f>
        <v>ARIZTÍA</v>
      </c>
      <c r="D472" s="25">
        <v>1</v>
      </c>
      <c r="E472" s="25">
        <v>3</v>
      </c>
      <c r="F472" s="25" t="b">
        <f>IF(E472&gt;(VLOOKUP(D472,Months_Weeks!$A$2:$B$13,2,TRUE)),FALSE)</f>
        <v>0</v>
      </c>
      <c r="G472" s="63">
        <f>IF(Table312[[#This Row],[Facility]]="Buin",1.5%,0.25%)</f>
        <v>1.4999999999999999E-2</v>
      </c>
      <c r="H472" s="38">
        <v>0</v>
      </c>
      <c r="I472" s="38"/>
      <c r="J472" s="27">
        <f t="shared" si="42"/>
        <v>84</v>
      </c>
      <c r="K472" s="28">
        <f t="shared" si="43"/>
        <v>1</v>
      </c>
      <c r="L472" s="27">
        <f>IF(K472=0,0,IF(E472&gt;1,E472-1,VLOOKUP(K472,Months_Weeks!$A$1:$B$13,2,0)))</f>
        <v>2</v>
      </c>
      <c r="M472" s="29"/>
      <c r="N472" s="39"/>
      <c r="O472" s="39"/>
      <c r="P472" s="50">
        <f t="shared" si="44"/>
        <v>0</v>
      </c>
      <c r="Q472" s="28">
        <f t="shared" si="45"/>
        <v>1</v>
      </c>
      <c r="R472" s="28">
        <f>IF(Q472=0,0,IF(E472&gt;1,E472-1,VLOOKUP(Q472,Months_Weeks!$A$1:$B$13,2,0)))</f>
        <v>2</v>
      </c>
      <c r="S472" s="30"/>
      <c r="T472" s="39"/>
      <c r="U472" s="39"/>
      <c r="V472" s="50">
        <f t="shared" si="46"/>
        <v>0</v>
      </c>
      <c r="W472" s="28">
        <f t="shared" si="47"/>
        <v>1</v>
      </c>
      <c r="X472" s="28">
        <f>IF(W472=0,0,IF(E472&gt;1,E472-1,VLOOKUP(W472,Months_Weeks!$A$1:$B$13,2,0)))</f>
        <v>2</v>
      </c>
      <c r="Y472" s="30"/>
      <c r="Z472" s="39"/>
      <c r="AA472" s="31"/>
      <c r="AB472" s="39"/>
      <c r="AC472" s="31"/>
      <c r="AD472" s="40"/>
      <c r="AE472" s="31"/>
      <c r="AF472" s="40"/>
      <c r="AG472" s="31"/>
      <c r="AH472" s="40"/>
      <c r="AI472" s="31"/>
      <c r="AJ472" s="40"/>
    </row>
    <row r="473" spans="1:36" x14ac:dyDescent="0.25">
      <c r="A473" s="37" t="s">
        <v>62</v>
      </c>
      <c r="B473" s="37">
        <v>1004</v>
      </c>
      <c r="C473" s="26" t="str">
        <f>IFERROR(INDEX(Clients[Client_Name],MATCH(Table312[[#This Row],[Client_Code]],Clients[Client_Code],0)),"")</f>
        <v>ARIZTÍA</v>
      </c>
      <c r="D473" s="25">
        <v>1</v>
      </c>
      <c r="E473" s="25">
        <v>4</v>
      </c>
      <c r="F473" s="25" t="b">
        <f>IF(E473&gt;(VLOOKUP(D473,Months_Weeks!$A$2:$B$13,2,TRUE)),FALSE)</f>
        <v>0</v>
      </c>
      <c r="G473" s="63">
        <f>IF(Table312[[#This Row],[Facility]]="Buin",1.5%,0.25%)</f>
        <v>1.4999999999999999E-2</v>
      </c>
      <c r="H473" s="38">
        <v>0</v>
      </c>
      <c r="I473" s="38"/>
      <c r="J473" s="27">
        <f t="shared" si="42"/>
        <v>84</v>
      </c>
      <c r="K473" s="28">
        <f t="shared" si="43"/>
        <v>1</v>
      </c>
      <c r="L473" s="27">
        <f>IF(K473=0,0,IF(E473&gt;1,E473-1,VLOOKUP(K473,Months_Weeks!$A$1:$B$13,2,0)))</f>
        <v>3</v>
      </c>
      <c r="M473" s="29"/>
      <c r="N473" s="39"/>
      <c r="O473" s="39"/>
      <c r="P473" s="50">
        <f t="shared" si="44"/>
        <v>0</v>
      </c>
      <c r="Q473" s="28">
        <f t="shared" si="45"/>
        <v>1</v>
      </c>
      <c r="R473" s="28">
        <f>IF(Q473=0,0,IF(E473&gt;1,E473-1,VLOOKUP(Q473,Months_Weeks!$A$1:$B$13,2,0)))</f>
        <v>3</v>
      </c>
      <c r="S473" s="30"/>
      <c r="T473" s="39"/>
      <c r="U473" s="39"/>
      <c r="V473" s="50">
        <f t="shared" si="46"/>
        <v>0</v>
      </c>
      <c r="W473" s="28">
        <f t="shared" si="47"/>
        <v>1</v>
      </c>
      <c r="X473" s="28">
        <f>IF(W473=0,0,IF(E473&gt;1,E473-1,VLOOKUP(W473,Months_Weeks!$A$1:$B$13,2,0)))</f>
        <v>3</v>
      </c>
      <c r="Y473" s="30"/>
      <c r="Z473" s="39"/>
      <c r="AA473" s="31"/>
      <c r="AB473" s="39"/>
      <c r="AC473" s="31"/>
      <c r="AD473" s="40"/>
      <c r="AE473" s="31"/>
      <c r="AF473" s="40"/>
      <c r="AG473" s="31"/>
      <c r="AH473" s="40"/>
      <c r="AI473" s="31"/>
      <c r="AJ473" s="40"/>
    </row>
    <row r="474" spans="1:36" x14ac:dyDescent="0.25">
      <c r="A474" s="37" t="s">
        <v>62</v>
      </c>
      <c r="B474" s="37">
        <v>1004</v>
      </c>
      <c r="C474" s="26" t="str">
        <f>IFERROR(INDEX(Clients[Client_Name],MATCH(Table312[[#This Row],[Client_Code]],Clients[Client_Code],0)),"")</f>
        <v>ARIZTÍA</v>
      </c>
      <c r="D474" s="25">
        <v>2</v>
      </c>
      <c r="E474" s="25">
        <v>1</v>
      </c>
      <c r="F474" s="25" t="b">
        <f>IF(E474&gt;(VLOOKUP(D474,Months_Weeks!$A$2:$B$13,2,TRUE)),FALSE)</f>
        <v>0</v>
      </c>
      <c r="G474" s="63">
        <f>IF(Table312[[#This Row],[Facility]]="Buin",1.5%,0.25%)</f>
        <v>1.4999999999999999E-2</v>
      </c>
      <c r="H474" s="38">
        <v>0</v>
      </c>
      <c r="I474" s="38"/>
      <c r="J474" s="27">
        <f t="shared" si="42"/>
        <v>84</v>
      </c>
      <c r="K474" s="28">
        <f t="shared" si="43"/>
        <v>1</v>
      </c>
      <c r="L474" s="27">
        <f>IF(K474=0,0,IF(E474&gt;1,E474-1,VLOOKUP(K474,Months_Weeks!$A$1:$B$13,2,0)))</f>
        <v>4</v>
      </c>
      <c r="M474" s="29"/>
      <c r="N474" s="39"/>
      <c r="O474" s="39"/>
      <c r="P474" s="50">
        <f t="shared" si="44"/>
        <v>0</v>
      </c>
      <c r="Q474" s="28">
        <f t="shared" si="45"/>
        <v>1</v>
      </c>
      <c r="R474" s="28">
        <f>IF(Q474=0,0,IF(E474&gt;1,E474-1,VLOOKUP(Q474,Months_Weeks!$A$1:$B$13,2,0)))</f>
        <v>4</v>
      </c>
      <c r="S474" s="30"/>
      <c r="T474" s="39"/>
      <c r="U474" s="39"/>
      <c r="V474" s="50">
        <f t="shared" si="46"/>
        <v>0</v>
      </c>
      <c r="W474" s="28">
        <f t="shared" si="47"/>
        <v>1</v>
      </c>
      <c r="X474" s="28">
        <f>IF(W474=0,0,IF(E474&gt;1,E474-1,VLOOKUP(W474,Months_Weeks!$A$1:$B$13,2,0)))</f>
        <v>4</v>
      </c>
      <c r="Y474" s="30"/>
      <c r="Z474" s="39"/>
      <c r="AA474" s="31"/>
      <c r="AB474" s="39"/>
      <c r="AC474" s="31"/>
      <c r="AD474" s="40"/>
      <c r="AE474" s="31"/>
      <c r="AF474" s="40"/>
      <c r="AG474" s="31"/>
      <c r="AH474" s="40"/>
      <c r="AI474" s="31"/>
      <c r="AJ474" s="40"/>
    </row>
    <row r="475" spans="1:36" x14ac:dyDescent="0.25">
      <c r="A475" s="37" t="s">
        <v>62</v>
      </c>
      <c r="B475" s="37">
        <v>1004</v>
      </c>
      <c r="C475" s="26" t="str">
        <f>IFERROR(INDEX(Clients[Client_Name],MATCH(Table312[[#This Row],[Client_Code]],Clients[Client_Code],0)),"")</f>
        <v>ARIZTÍA</v>
      </c>
      <c r="D475" s="25">
        <v>2</v>
      </c>
      <c r="E475" s="25">
        <v>2</v>
      </c>
      <c r="F475" s="25" t="b">
        <f>IF(E475&gt;(VLOOKUP(D475,Months_Weeks!$A$2:$B$13,2,TRUE)),FALSE)</f>
        <v>0</v>
      </c>
      <c r="G475" s="63">
        <f>IF(Table312[[#This Row],[Facility]]="Buin",1.5%,0.25%)</f>
        <v>1.4999999999999999E-2</v>
      </c>
      <c r="H475" s="38"/>
      <c r="I475" s="38">
        <v>28</v>
      </c>
      <c r="J475" s="27">
        <f t="shared" si="42"/>
        <v>56</v>
      </c>
      <c r="K475" s="28">
        <f t="shared" si="43"/>
        <v>2</v>
      </c>
      <c r="L475" s="27">
        <f>IF(K475=0,0,IF(E475&gt;1,E475-1,VLOOKUP(K475,Months_Weeks!$A$1:$B$13,2,0)))</f>
        <v>1</v>
      </c>
      <c r="M475" s="29"/>
      <c r="N475" s="39"/>
      <c r="O475" s="39"/>
      <c r="P475" s="50">
        <f t="shared" si="44"/>
        <v>0</v>
      </c>
      <c r="Q475" s="28">
        <f t="shared" si="45"/>
        <v>2</v>
      </c>
      <c r="R475" s="28">
        <f>IF(Q475=0,0,IF(E475&gt;1,E475-1,VLOOKUP(Q475,Months_Weeks!$A$1:$B$13,2,0)))</f>
        <v>1</v>
      </c>
      <c r="S475" s="30"/>
      <c r="T475" s="39"/>
      <c r="U475" s="39"/>
      <c r="V475" s="50">
        <f t="shared" si="46"/>
        <v>0</v>
      </c>
      <c r="W475" s="28">
        <f t="shared" si="47"/>
        <v>2</v>
      </c>
      <c r="X475" s="28">
        <f>IF(W475=0,0,IF(E475&gt;1,E475-1,VLOOKUP(W475,Months_Weeks!$A$1:$B$13,2,0)))</f>
        <v>1</v>
      </c>
      <c r="Y475" s="30"/>
      <c r="Z475" s="39"/>
      <c r="AA475" s="31"/>
      <c r="AB475" s="39"/>
      <c r="AC475" s="31"/>
      <c r="AD475" s="40"/>
      <c r="AE475" s="31"/>
      <c r="AF475" s="40"/>
      <c r="AG475" s="31"/>
      <c r="AH475" s="40"/>
      <c r="AI475" s="31"/>
      <c r="AJ475" s="40"/>
    </row>
    <row r="476" spans="1:36" x14ac:dyDescent="0.25">
      <c r="A476" s="37" t="s">
        <v>62</v>
      </c>
      <c r="B476" s="37">
        <v>1004</v>
      </c>
      <c r="C476" s="26" t="str">
        <f>IFERROR(INDEX(Clients[Client_Name],MATCH(Table312[[#This Row],[Client_Code]],Clients[Client_Code],0)),"")</f>
        <v>ARIZTÍA</v>
      </c>
      <c r="D476" s="25">
        <v>2</v>
      </c>
      <c r="E476" s="25">
        <v>3</v>
      </c>
      <c r="F476" s="25" t="b">
        <f>IF(E476&gt;(VLOOKUP(D476,Months_Weeks!$A$2:$B$13,2,TRUE)),FALSE)</f>
        <v>0</v>
      </c>
      <c r="G476" s="63">
        <f>IF(Table312[[#This Row],[Facility]]="Buin",1.5%,0.25%)</f>
        <v>1.4999999999999999E-2</v>
      </c>
      <c r="H476" s="38"/>
      <c r="I476" s="38">
        <v>36</v>
      </c>
      <c r="J476" s="27">
        <f t="shared" si="42"/>
        <v>20</v>
      </c>
      <c r="K476" s="28">
        <f t="shared" si="43"/>
        <v>2</v>
      </c>
      <c r="L476" s="27">
        <f>IF(K476=0,0,IF(E476&gt;1,E476-1,VLOOKUP(K476,Months_Weeks!$A$1:$B$13,2,0)))</f>
        <v>2</v>
      </c>
      <c r="M476" s="29"/>
      <c r="N476" s="39"/>
      <c r="O476" s="39"/>
      <c r="P476" s="50">
        <f t="shared" si="44"/>
        <v>0</v>
      </c>
      <c r="Q476" s="28">
        <f t="shared" si="45"/>
        <v>2</v>
      </c>
      <c r="R476" s="28">
        <f>IF(Q476=0,0,IF(E476&gt;1,E476-1,VLOOKUP(Q476,Months_Weeks!$A$1:$B$13,2,0)))</f>
        <v>2</v>
      </c>
      <c r="S476" s="30"/>
      <c r="T476" s="39"/>
      <c r="U476" s="39"/>
      <c r="V476" s="50">
        <f t="shared" si="46"/>
        <v>0</v>
      </c>
      <c r="W476" s="28">
        <f t="shared" si="47"/>
        <v>2</v>
      </c>
      <c r="X476" s="28">
        <f>IF(W476=0,0,IF(E476&gt;1,E476-1,VLOOKUP(W476,Months_Weeks!$A$1:$B$13,2,0)))</f>
        <v>2</v>
      </c>
      <c r="Y476" s="30"/>
      <c r="Z476" s="39"/>
      <c r="AA476" s="31"/>
      <c r="AB476" s="39"/>
      <c r="AC476" s="31"/>
      <c r="AD476" s="40"/>
      <c r="AE476" s="31"/>
      <c r="AF476" s="40"/>
      <c r="AG476" s="31"/>
      <c r="AH476" s="40"/>
      <c r="AI476" s="31"/>
      <c r="AJ476" s="40"/>
    </row>
    <row r="477" spans="1:36" x14ac:dyDescent="0.25">
      <c r="A477" s="37" t="s">
        <v>62</v>
      </c>
      <c r="B477" s="37">
        <v>1004</v>
      </c>
      <c r="C477" s="26" t="str">
        <f>IFERROR(INDEX(Clients[Client_Name],MATCH(Table312[[#This Row],[Client_Code]],Clients[Client_Code],0)),"")</f>
        <v>ARIZTÍA</v>
      </c>
      <c r="D477" s="25">
        <v>2</v>
      </c>
      <c r="E477" s="25">
        <v>4</v>
      </c>
      <c r="F477" s="25" t="b">
        <f>IF(E477&gt;(VLOOKUP(D477,Months_Weeks!$A$2:$B$13,2,TRUE)),FALSE)</f>
        <v>0</v>
      </c>
      <c r="G477" s="63">
        <f>IF(Table312[[#This Row],[Facility]]="Buin",1.5%,0.25%)</f>
        <v>1.4999999999999999E-2</v>
      </c>
      <c r="H477" s="38">
        <v>0</v>
      </c>
      <c r="I477" s="38">
        <v>20</v>
      </c>
      <c r="J477" s="27">
        <f t="shared" si="42"/>
        <v>0</v>
      </c>
      <c r="K477" s="28">
        <f t="shared" si="43"/>
        <v>2</v>
      </c>
      <c r="L477" s="27">
        <f>IF(K477=0,0,IF(E477&gt;1,E477-1,VLOOKUP(K477,Months_Weeks!$A$1:$B$13,2,0)))</f>
        <v>3</v>
      </c>
      <c r="M477" s="29"/>
      <c r="N477" s="39"/>
      <c r="O477" s="39"/>
      <c r="P477" s="50">
        <f t="shared" si="44"/>
        <v>0</v>
      </c>
      <c r="Q477" s="28">
        <f t="shared" si="45"/>
        <v>2</v>
      </c>
      <c r="R477" s="28">
        <f>IF(Q477=0,0,IF(E477&gt;1,E477-1,VLOOKUP(Q477,Months_Weeks!$A$1:$B$13,2,0)))</f>
        <v>3</v>
      </c>
      <c r="S477" s="30"/>
      <c r="T477" s="39"/>
      <c r="U477" s="39"/>
      <c r="V477" s="50">
        <f t="shared" si="46"/>
        <v>0</v>
      </c>
      <c r="W477" s="28">
        <f t="shared" si="47"/>
        <v>2</v>
      </c>
      <c r="X477" s="28">
        <f>IF(W477=0,0,IF(E477&gt;1,E477-1,VLOOKUP(W477,Months_Weeks!$A$1:$B$13,2,0)))</f>
        <v>3</v>
      </c>
      <c r="Y477" s="30"/>
      <c r="Z477" s="39"/>
      <c r="AA477" s="31"/>
      <c r="AB477" s="39"/>
      <c r="AC477" s="31"/>
      <c r="AD477" s="40"/>
      <c r="AE477" s="31"/>
      <c r="AF477" s="40"/>
      <c r="AG477" s="31"/>
      <c r="AH477" s="40"/>
      <c r="AI477" s="31"/>
      <c r="AJ477" s="40"/>
    </row>
    <row r="478" spans="1:36" x14ac:dyDescent="0.25">
      <c r="A478" s="37" t="s">
        <v>62</v>
      </c>
      <c r="B478" s="37">
        <v>1004</v>
      </c>
      <c r="C478" s="26" t="str">
        <f>IFERROR(INDEX(Clients[Client_Name],MATCH(Table312[[#This Row],[Client_Code]],Clients[Client_Code],0)),"")</f>
        <v>ARIZTÍA</v>
      </c>
      <c r="D478" s="25">
        <v>3</v>
      </c>
      <c r="E478" s="25">
        <v>1</v>
      </c>
      <c r="F478" s="25" t="b">
        <f>IF(E478&gt;(VLOOKUP(D478,Months_Weeks!$A$2:$B$13,2,TRUE)),FALSE)</f>
        <v>0</v>
      </c>
      <c r="G478" s="63">
        <f>IF(Table312[[#This Row],[Facility]]="Buin",1.5%,0.25%)</f>
        <v>1.4999999999999999E-2</v>
      </c>
      <c r="H478" s="38">
        <v>0</v>
      </c>
      <c r="I478" s="38"/>
      <c r="J478" s="27">
        <f t="shared" si="42"/>
        <v>0</v>
      </c>
      <c r="K478" s="28">
        <f t="shared" si="43"/>
        <v>2</v>
      </c>
      <c r="L478" s="27">
        <f>IF(K478=0,0,IF(E478&gt;1,E478-1,VLOOKUP(K478,Months_Weeks!$A$1:$B$13,2,0)))</f>
        <v>4</v>
      </c>
      <c r="M478" s="29"/>
      <c r="N478" s="39"/>
      <c r="O478" s="39"/>
      <c r="P478" s="50">
        <f t="shared" si="44"/>
        <v>0</v>
      </c>
      <c r="Q478" s="28">
        <f t="shared" si="45"/>
        <v>2</v>
      </c>
      <c r="R478" s="28">
        <f>IF(Q478=0,0,IF(E478&gt;1,E478-1,VLOOKUP(Q478,Months_Weeks!$A$1:$B$13,2,0)))</f>
        <v>4</v>
      </c>
      <c r="S478" s="30"/>
      <c r="T478" s="39"/>
      <c r="U478" s="39"/>
      <c r="V478" s="50">
        <f t="shared" si="46"/>
        <v>0</v>
      </c>
      <c r="W478" s="28">
        <f t="shared" si="47"/>
        <v>2</v>
      </c>
      <c r="X478" s="28">
        <f>IF(W478=0,0,IF(E478&gt;1,E478-1,VLOOKUP(W478,Months_Weeks!$A$1:$B$13,2,0)))</f>
        <v>4</v>
      </c>
      <c r="Y478" s="30"/>
      <c r="Z478" s="39"/>
      <c r="AA478" s="31"/>
      <c r="AB478" s="39"/>
      <c r="AC478" s="31"/>
      <c r="AD478" s="40"/>
      <c r="AE478" s="31"/>
      <c r="AF478" s="40"/>
      <c r="AG478" s="31"/>
      <c r="AH478" s="40"/>
      <c r="AI478" s="31"/>
      <c r="AJ478" s="40"/>
    </row>
    <row r="479" spans="1:36" x14ac:dyDescent="0.25">
      <c r="A479" s="37" t="s">
        <v>62</v>
      </c>
      <c r="B479" s="37">
        <v>1004</v>
      </c>
      <c r="C479" s="26" t="str">
        <f>IFERROR(INDEX(Clients[Client_Name],MATCH(Table312[[#This Row],[Client_Code]],Clients[Client_Code],0)),"")</f>
        <v>ARIZTÍA</v>
      </c>
      <c r="D479" s="25">
        <v>3</v>
      </c>
      <c r="E479" s="25">
        <v>2</v>
      </c>
      <c r="F479" s="25" t="b">
        <f>IF(E479&gt;(VLOOKUP(D479,Months_Weeks!$A$2:$B$13,2,TRUE)),FALSE)</f>
        <v>0</v>
      </c>
      <c r="G479" s="63">
        <f>IF(Table312[[#This Row],[Facility]]="Buin",1.5%,0.25%)</f>
        <v>1.4999999999999999E-2</v>
      </c>
      <c r="H479" s="38"/>
      <c r="I479" s="38"/>
      <c r="J479" s="27">
        <f t="shared" si="42"/>
        <v>0</v>
      </c>
      <c r="K479" s="28">
        <f t="shared" si="43"/>
        <v>3</v>
      </c>
      <c r="L479" s="27">
        <f>IF(K479=0,0,IF(E479&gt;1,E479-1,VLOOKUP(K479,Months_Weeks!$A$1:$B$13,2,0)))</f>
        <v>1</v>
      </c>
      <c r="M479" s="29"/>
      <c r="N479" s="39"/>
      <c r="O479" s="39"/>
      <c r="P479" s="50">
        <f t="shared" si="44"/>
        <v>0</v>
      </c>
      <c r="Q479" s="28">
        <f t="shared" si="45"/>
        <v>3</v>
      </c>
      <c r="R479" s="28">
        <f>IF(Q479=0,0,IF(E479&gt;1,E479-1,VLOOKUP(Q479,Months_Weeks!$A$1:$B$13,2,0)))</f>
        <v>1</v>
      </c>
      <c r="S479" s="30"/>
      <c r="T479" s="39"/>
      <c r="U479" s="39"/>
      <c r="V479" s="50">
        <f t="shared" si="46"/>
        <v>0</v>
      </c>
      <c r="W479" s="28">
        <f t="shared" si="47"/>
        <v>3</v>
      </c>
      <c r="X479" s="28">
        <f>IF(W479=0,0,IF(E479&gt;1,E479-1,VLOOKUP(W479,Months_Weeks!$A$1:$B$13,2,0)))</f>
        <v>1</v>
      </c>
      <c r="Y479" s="30"/>
      <c r="Z479" s="39"/>
      <c r="AA479" s="31"/>
      <c r="AB479" s="39"/>
      <c r="AC479" s="31"/>
      <c r="AD479" s="40"/>
      <c r="AE479" s="31"/>
      <c r="AF479" s="40"/>
      <c r="AG479" s="31"/>
      <c r="AH479" s="40"/>
      <c r="AI479" s="31"/>
      <c r="AJ479" s="40"/>
    </row>
    <row r="480" spans="1:36" x14ac:dyDescent="0.25">
      <c r="A480" s="37" t="s">
        <v>62</v>
      </c>
      <c r="B480" s="37">
        <v>1004</v>
      </c>
      <c r="C480" s="26" t="str">
        <f>IFERROR(INDEX(Clients[Client_Name],MATCH(Table312[[#This Row],[Client_Code]],Clients[Client_Code],0)),"")</f>
        <v>ARIZTÍA</v>
      </c>
      <c r="D480" s="25">
        <v>3</v>
      </c>
      <c r="E480" s="25">
        <v>3</v>
      </c>
      <c r="F480" s="25" t="b">
        <f>IF(E480&gt;(VLOOKUP(D480,Months_Weeks!$A$2:$B$13,2,TRUE)),FALSE)</f>
        <v>0</v>
      </c>
      <c r="G480" s="63">
        <f>IF(Table312[[#This Row],[Facility]]="Buin",1.5%,0.25%)</f>
        <v>1.4999999999999999E-2</v>
      </c>
      <c r="H480" s="38"/>
      <c r="I480" s="38"/>
      <c r="J480" s="27">
        <f t="shared" si="42"/>
        <v>0</v>
      </c>
      <c r="K480" s="28">
        <f t="shared" si="43"/>
        <v>3</v>
      </c>
      <c r="L480" s="27">
        <f>IF(K480=0,0,IF(E480&gt;1,E480-1,VLOOKUP(K480,Months_Weeks!$A$1:$B$13,2,0)))</f>
        <v>2</v>
      </c>
      <c r="M480" s="29"/>
      <c r="N480" s="39"/>
      <c r="O480" s="39"/>
      <c r="P480" s="50">
        <f t="shared" si="44"/>
        <v>0</v>
      </c>
      <c r="Q480" s="28">
        <f t="shared" si="45"/>
        <v>3</v>
      </c>
      <c r="R480" s="28">
        <f>IF(Q480=0,0,IF(E480&gt;1,E480-1,VLOOKUP(Q480,Months_Weeks!$A$1:$B$13,2,0)))</f>
        <v>2</v>
      </c>
      <c r="S480" s="30"/>
      <c r="T480" s="39"/>
      <c r="U480" s="39"/>
      <c r="V480" s="50">
        <f t="shared" si="46"/>
        <v>0</v>
      </c>
      <c r="W480" s="28">
        <f t="shared" si="47"/>
        <v>3</v>
      </c>
      <c r="X480" s="28">
        <f>IF(W480=0,0,IF(E480&gt;1,E480-1,VLOOKUP(W480,Months_Weeks!$A$1:$B$13,2,0)))</f>
        <v>2</v>
      </c>
      <c r="Y480" s="30"/>
      <c r="Z480" s="39"/>
      <c r="AA480" s="31"/>
      <c r="AB480" s="39"/>
      <c r="AC480" s="31"/>
      <c r="AD480" s="40"/>
      <c r="AE480" s="31"/>
      <c r="AF480" s="40"/>
      <c r="AG480" s="31"/>
      <c r="AH480" s="40"/>
      <c r="AI480" s="31"/>
      <c r="AJ480" s="40"/>
    </row>
    <row r="481" spans="1:36" x14ac:dyDescent="0.25">
      <c r="A481" s="37" t="s">
        <v>62</v>
      </c>
      <c r="B481" s="37">
        <v>1004</v>
      </c>
      <c r="C481" s="26" t="str">
        <f>IFERROR(INDEX(Clients[Client_Name],MATCH(Table312[[#This Row],[Client_Code]],Clients[Client_Code],0)),"")</f>
        <v>ARIZTÍA</v>
      </c>
      <c r="D481" s="25">
        <v>3</v>
      </c>
      <c r="E481" s="25">
        <v>4</v>
      </c>
      <c r="F481" s="25" t="b">
        <f>IF(E481&gt;(VLOOKUP(D481,Months_Weeks!$A$2:$B$13,2,TRUE)),FALSE)</f>
        <v>0</v>
      </c>
      <c r="G481" s="63">
        <f>IF(Table312[[#This Row],[Facility]]="Buin",1.5%,0.25%)</f>
        <v>1.4999999999999999E-2</v>
      </c>
      <c r="H481" s="38"/>
      <c r="I481" s="38"/>
      <c r="J481" s="27">
        <f t="shared" si="42"/>
        <v>0</v>
      </c>
      <c r="K481" s="28">
        <f t="shared" si="43"/>
        <v>3</v>
      </c>
      <c r="L481" s="27">
        <f>IF(K481=0,0,IF(E481&gt;1,E481-1,VLOOKUP(K481,Months_Weeks!$A$1:$B$13,2,0)))</f>
        <v>3</v>
      </c>
      <c r="M481" s="29"/>
      <c r="N481" s="39"/>
      <c r="O481" s="39"/>
      <c r="P481" s="50">
        <f t="shared" si="44"/>
        <v>0</v>
      </c>
      <c r="Q481" s="28">
        <f t="shared" si="45"/>
        <v>3</v>
      </c>
      <c r="R481" s="28">
        <f>IF(Q481=0,0,IF(E481&gt;1,E481-1,VLOOKUP(Q481,Months_Weeks!$A$1:$B$13,2,0)))</f>
        <v>3</v>
      </c>
      <c r="S481" s="30"/>
      <c r="T481" s="39"/>
      <c r="U481" s="39"/>
      <c r="V481" s="50">
        <f t="shared" si="46"/>
        <v>0</v>
      </c>
      <c r="W481" s="28">
        <f t="shared" si="47"/>
        <v>3</v>
      </c>
      <c r="X481" s="28">
        <f>IF(W481=0,0,IF(E481&gt;1,E481-1,VLOOKUP(W481,Months_Weeks!$A$1:$B$13,2,0)))</f>
        <v>3</v>
      </c>
      <c r="Y481" s="30"/>
      <c r="Z481" s="39"/>
      <c r="AA481" s="31"/>
      <c r="AB481" s="39"/>
      <c r="AC481" s="31"/>
      <c r="AD481" s="40"/>
      <c r="AE481" s="31"/>
      <c r="AF481" s="40"/>
      <c r="AG481" s="31"/>
      <c r="AH481" s="40"/>
      <c r="AI481" s="31"/>
      <c r="AJ481" s="40"/>
    </row>
    <row r="482" spans="1:36" x14ac:dyDescent="0.25">
      <c r="A482" s="37" t="s">
        <v>62</v>
      </c>
      <c r="B482" s="37">
        <v>1004</v>
      </c>
      <c r="C482" s="26" t="str">
        <f>IFERROR(INDEX(Clients[Client_Name],MATCH(Table312[[#This Row],[Client_Code]],Clients[Client_Code],0)),"")</f>
        <v>ARIZTÍA</v>
      </c>
      <c r="D482" s="25">
        <v>3</v>
      </c>
      <c r="E482" s="25">
        <v>5</v>
      </c>
      <c r="F482" s="25" t="b">
        <f>IF(E482&gt;(VLOOKUP(D482,Months_Weeks!$A$2:$B$13,2,TRUE)),FALSE)</f>
        <v>0</v>
      </c>
      <c r="G482" s="63">
        <f>IF(Table312[[#This Row],[Facility]]="Buin",1.5%,0.25%)</f>
        <v>1.4999999999999999E-2</v>
      </c>
      <c r="H482" s="38"/>
      <c r="I482" s="38"/>
      <c r="J482" s="27">
        <f t="shared" si="42"/>
        <v>0</v>
      </c>
      <c r="K482" s="28">
        <f t="shared" si="43"/>
        <v>3</v>
      </c>
      <c r="L482" s="27">
        <f>IF(K482=0,0,IF(E482&gt;1,E482-1,VLOOKUP(K482,Months_Weeks!$A$1:$B$13,2,0)))</f>
        <v>4</v>
      </c>
      <c r="M482" s="29"/>
      <c r="N482" s="39"/>
      <c r="O482" s="39"/>
      <c r="P482" s="50">
        <f t="shared" si="44"/>
        <v>0</v>
      </c>
      <c r="Q482" s="28">
        <f t="shared" si="45"/>
        <v>3</v>
      </c>
      <c r="R482" s="28">
        <f>IF(Q482=0,0,IF(E482&gt;1,E482-1,VLOOKUP(Q482,Months_Weeks!$A$1:$B$13,2,0)))</f>
        <v>4</v>
      </c>
      <c r="S482" s="30"/>
      <c r="T482" s="39"/>
      <c r="U482" s="39"/>
      <c r="V482" s="50">
        <f t="shared" si="46"/>
        <v>0</v>
      </c>
      <c r="W482" s="28">
        <f t="shared" si="47"/>
        <v>3</v>
      </c>
      <c r="X482" s="28">
        <f>IF(W482=0,0,IF(E482&gt;1,E482-1,VLOOKUP(W482,Months_Weeks!$A$1:$B$13,2,0)))</f>
        <v>4</v>
      </c>
      <c r="Y482" s="30"/>
      <c r="Z482" s="39"/>
      <c r="AA482" s="31"/>
      <c r="AB482" s="39"/>
      <c r="AC482" s="31"/>
      <c r="AD482" s="40"/>
      <c r="AE482" s="31"/>
      <c r="AF482" s="40"/>
      <c r="AG482" s="31"/>
      <c r="AH482" s="40"/>
      <c r="AI482" s="31"/>
      <c r="AJ482" s="40"/>
    </row>
    <row r="483" spans="1:36" x14ac:dyDescent="0.25">
      <c r="A483" s="37" t="s">
        <v>62</v>
      </c>
      <c r="B483" s="37">
        <v>1004</v>
      </c>
      <c r="C483" s="26" t="str">
        <f>IFERROR(INDEX(Clients[Client_Name],MATCH(Table312[[#This Row],[Client_Code]],Clients[Client_Code],0)),"")</f>
        <v>ARIZTÍA</v>
      </c>
      <c r="D483" s="25">
        <v>4</v>
      </c>
      <c r="E483" s="25">
        <v>1</v>
      </c>
      <c r="F483" s="25" t="b">
        <f>IF(E483&gt;(VLOOKUP(D483,Months_Weeks!$A$2:$B$13,2,TRUE)),FALSE)</f>
        <v>0</v>
      </c>
      <c r="G483" s="63">
        <f>IF(Table312[[#This Row],[Facility]]="Buin",1.5%,0.25%)</f>
        <v>1.4999999999999999E-2</v>
      </c>
      <c r="H483" s="38"/>
      <c r="I483" s="38"/>
      <c r="J483" s="27">
        <f t="shared" si="42"/>
        <v>0</v>
      </c>
      <c r="K483" s="28">
        <f t="shared" si="43"/>
        <v>3</v>
      </c>
      <c r="L483" s="27">
        <f>IF(K483=0,0,IF(E483&gt;1,E483-1,VLOOKUP(K483,Months_Weeks!$A$1:$B$13,2,0)))</f>
        <v>5</v>
      </c>
      <c r="M483" s="29"/>
      <c r="N483" s="39"/>
      <c r="O483" s="39"/>
      <c r="P483" s="50">
        <f t="shared" si="44"/>
        <v>0</v>
      </c>
      <c r="Q483" s="28">
        <f t="shared" si="45"/>
        <v>3</v>
      </c>
      <c r="R483" s="28">
        <f>IF(Q483=0,0,IF(E483&gt;1,E483-1,VLOOKUP(Q483,Months_Weeks!$A$1:$B$13,2,0)))</f>
        <v>5</v>
      </c>
      <c r="S483" s="30"/>
      <c r="T483" s="39"/>
      <c r="U483" s="39"/>
      <c r="V483" s="50">
        <f t="shared" si="46"/>
        <v>0</v>
      </c>
      <c r="W483" s="28">
        <f t="shared" si="47"/>
        <v>3</v>
      </c>
      <c r="X483" s="28">
        <f>IF(W483=0,0,IF(E483&gt;1,E483-1,VLOOKUP(W483,Months_Weeks!$A$1:$B$13,2,0)))</f>
        <v>5</v>
      </c>
      <c r="Y483" s="30"/>
      <c r="Z483" s="39"/>
      <c r="AA483" s="31"/>
      <c r="AB483" s="39"/>
      <c r="AC483" s="31"/>
      <c r="AD483" s="40"/>
      <c r="AE483" s="31"/>
      <c r="AF483" s="40"/>
      <c r="AG483" s="31"/>
      <c r="AH483" s="40"/>
      <c r="AI483" s="31"/>
      <c r="AJ483" s="40"/>
    </row>
    <row r="484" spans="1:36" x14ac:dyDescent="0.25">
      <c r="A484" s="37" t="s">
        <v>62</v>
      </c>
      <c r="B484" s="37">
        <v>1004</v>
      </c>
      <c r="C484" s="26" t="str">
        <f>IFERROR(INDEX(Clients[Client_Name],MATCH(Table312[[#This Row],[Client_Code]],Clients[Client_Code],0)),"")</f>
        <v>ARIZTÍA</v>
      </c>
      <c r="D484" s="25">
        <v>4</v>
      </c>
      <c r="E484" s="25">
        <v>2</v>
      </c>
      <c r="F484" s="25" t="b">
        <f>IF(E484&gt;(VLOOKUP(D484,Months_Weeks!$A$2:$B$13,2,TRUE)),FALSE)</f>
        <v>0</v>
      </c>
      <c r="G484" s="63">
        <f>IF(Table312[[#This Row],[Facility]]="Buin",1.5%,0.25%)</f>
        <v>1.4999999999999999E-2</v>
      </c>
      <c r="H484" s="38"/>
      <c r="I484" s="38"/>
      <c r="J484" s="27">
        <f t="shared" si="42"/>
        <v>0</v>
      </c>
      <c r="K484" s="28">
        <f t="shared" si="43"/>
        <v>4</v>
      </c>
      <c r="L484" s="27">
        <f>IF(K484=0,0,IF(E484&gt;1,E484-1,VLOOKUP(K484,Months_Weeks!$A$1:$B$13,2,0)))</f>
        <v>1</v>
      </c>
      <c r="M484" s="29"/>
      <c r="N484" s="39"/>
      <c r="O484" s="39"/>
      <c r="P484" s="50">
        <f t="shared" si="44"/>
        <v>0</v>
      </c>
      <c r="Q484" s="28">
        <f t="shared" si="45"/>
        <v>4</v>
      </c>
      <c r="R484" s="28">
        <f>IF(Q484=0,0,IF(E484&gt;1,E484-1,VLOOKUP(Q484,Months_Weeks!$A$1:$B$13,2,0)))</f>
        <v>1</v>
      </c>
      <c r="S484" s="30"/>
      <c r="T484" s="39"/>
      <c r="U484" s="39"/>
      <c r="V484" s="50">
        <f t="shared" si="46"/>
        <v>0</v>
      </c>
      <c r="W484" s="28">
        <f t="shared" si="47"/>
        <v>4</v>
      </c>
      <c r="X484" s="28">
        <f>IF(W484=0,0,IF(E484&gt;1,E484-1,VLOOKUP(W484,Months_Weeks!$A$1:$B$13,2,0)))</f>
        <v>1</v>
      </c>
      <c r="Y484" s="30"/>
      <c r="Z484" s="39"/>
      <c r="AA484" s="31"/>
      <c r="AB484" s="39"/>
      <c r="AC484" s="31"/>
      <c r="AD484" s="40"/>
      <c r="AE484" s="31"/>
      <c r="AF484" s="40"/>
      <c r="AG484" s="31"/>
      <c r="AH484" s="40"/>
      <c r="AI484" s="31"/>
      <c r="AJ484" s="40"/>
    </row>
    <row r="485" spans="1:36" x14ac:dyDescent="0.25">
      <c r="A485" s="37" t="s">
        <v>62</v>
      </c>
      <c r="B485" s="37">
        <v>1004</v>
      </c>
      <c r="C485" s="26" t="str">
        <f>IFERROR(INDEX(Clients[Client_Name],MATCH(Table312[[#This Row],[Client_Code]],Clients[Client_Code],0)),"")</f>
        <v>ARIZTÍA</v>
      </c>
      <c r="D485" s="25">
        <v>4</v>
      </c>
      <c r="E485" s="25">
        <v>3</v>
      </c>
      <c r="F485" s="25" t="b">
        <f>IF(E485&gt;(VLOOKUP(D485,Months_Weeks!$A$2:$B$13,2,TRUE)),FALSE)</f>
        <v>0</v>
      </c>
      <c r="G485" s="63">
        <f>IF(Table312[[#This Row],[Facility]]="Buin",1.5%,0.25%)</f>
        <v>1.4999999999999999E-2</v>
      </c>
      <c r="H485" s="38"/>
      <c r="I485" s="38"/>
      <c r="J485" s="27">
        <f t="shared" si="42"/>
        <v>0</v>
      </c>
      <c r="K485" s="28">
        <f t="shared" si="43"/>
        <v>4</v>
      </c>
      <c r="L485" s="27">
        <f>IF(K485=0,0,IF(E485&gt;1,E485-1,VLOOKUP(K485,Months_Weeks!$A$1:$B$13,2,0)))</f>
        <v>2</v>
      </c>
      <c r="M485" s="29"/>
      <c r="N485" s="39"/>
      <c r="O485" s="39"/>
      <c r="P485" s="50">
        <f t="shared" si="44"/>
        <v>0</v>
      </c>
      <c r="Q485" s="28">
        <f t="shared" si="45"/>
        <v>4</v>
      </c>
      <c r="R485" s="28">
        <f>IF(Q485=0,0,IF(E485&gt;1,E485-1,VLOOKUP(Q485,Months_Weeks!$A$1:$B$13,2,0)))</f>
        <v>2</v>
      </c>
      <c r="S485" s="30"/>
      <c r="T485" s="39"/>
      <c r="U485" s="39"/>
      <c r="V485" s="50">
        <f t="shared" si="46"/>
        <v>0</v>
      </c>
      <c r="W485" s="28">
        <f t="shared" si="47"/>
        <v>4</v>
      </c>
      <c r="X485" s="28">
        <f>IF(W485=0,0,IF(E485&gt;1,E485-1,VLOOKUP(W485,Months_Weeks!$A$1:$B$13,2,0)))</f>
        <v>2</v>
      </c>
      <c r="Y485" s="30"/>
      <c r="Z485" s="39"/>
      <c r="AA485" s="31"/>
      <c r="AB485" s="39"/>
      <c r="AC485" s="31"/>
      <c r="AD485" s="40"/>
      <c r="AE485" s="31"/>
      <c r="AF485" s="40"/>
      <c r="AG485" s="31"/>
      <c r="AH485" s="40"/>
      <c r="AI485" s="31"/>
      <c r="AJ485" s="40"/>
    </row>
    <row r="486" spans="1:36" x14ac:dyDescent="0.25">
      <c r="A486" s="37" t="s">
        <v>62</v>
      </c>
      <c r="B486" s="37">
        <v>1004</v>
      </c>
      <c r="C486" s="26" t="str">
        <f>IFERROR(INDEX(Clients[Client_Name],MATCH(Table312[[#This Row],[Client_Code]],Clients[Client_Code],0)),"")</f>
        <v>ARIZTÍA</v>
      </c>
      <c r="D486" s="25">
        <v>4</v>
      </c>
      <c r="E486" s="25">
        <v>4</v>
      </c>
      <c r="F486" s="25" t="b">
        <f>IF(E486&gt;(VLOOKUP(D486,Months_Weeks!$A$2:$B$13,2,TRUE)),FALSE)</f>
        <v>0</v>
      </c>
      <c r="G486" s="63">
        <f>IF(Table312[[#This Row],[Facility]]="Buin",1.5%,0.25%)</f>
        <v>1.4999999999999999E-2</v>
      </c>
      <c r="H486" s="38"/>
      <c r="I486" s="38"/>
      <c r="J486" s="27">
        <f t="shared" si="42"/>
        <v>0</v>
      </c>
      <c r="K486" s="28">
        <f t="shared" si="43"/>
        <v>4</v>
      </c>
      <c r="L486" s="27">
        <f>IF(K486=0,0,IF(E486&gt;1,E486-1,VLOOKUP(K486,Months_Weeks!$A$1:$B$13,2,0)))</f>
        <v>3</v>
      </c>
      <c r="M486" s="29"/>
      <c r="N486" s="39"/>
      <c r="O486" s="39"/>
      <c r="P486" s="50">
        <f t="shared" si="44"/>
        <v>0</v>
      </c>
      <c r="Q486" s="28">
        <f t="shared" si="45"/>
        <v>4</v>
      </c>
      <c r="R486" s="28">
        <f>IF(Q486=0,0,IF(E486&gt;1,E486-1,VLOOKUP(Q486,Months_Weeks!$A$1:$B$13,2,0)))</f>
        <v>3</v>
      </c>
      <c r="S486" s="30"/>
      <c r="T486" s="39"/>
      <c r="U486" s="39"/>
      <c r="V486" s="50">
        <f t="shared" si="46"/>
        <v>0</v>
      </c>
      <c r="W486" s="28">
        <f t="shared" si="47"/>
        <v>4</v>
      </c>
      <c r="X486" s="28">
        <f>IF(W486=0,0,IF(E486&gt;1,E486-1,VLOOKUP(W486,Months_Weeks!$A$1:$B$13,2,0)))</f>
        <v>3</v>
      </c>
      <c r="Y486" s="30"/>
      <c r="Z486" s="39"/>
      <c r="AA486" s="31"/>
      <c r="AB486" s="39"/>
      <c r="AC486" s="31"/>
      <c r="AD486" s="40"/>
      <c r="AE486" s="31"/>
      <c r="AF486" s="40"/>
      <c r="AG486" s="31"/>
      <c r="AH486" s="40"/>
      <c r="AI486" s="31"/>
      <c r="AJ486" s="40"/>
    </row>
    <row r="487" spans="1:36" x14ac:dyDescent="0.25">
      <c r="A487" s="37" t="s">
        <v>62</v>
      </c>
      <c r="B487" s="37">
        <v>1004</v>
      </c>
      <c r="C487" s="26" t="str">
        <f>IFERROR(INDEX(Clients[Client_Name],MATCH(Table312[[#This Row],[Client_Code]],Clients[Client_Code],0)),"")</f>
        <v>ARIZTÍA</v>
      </c>
      <c r="D487" s="25">
        <v>5</v>
      </c>
      <c r="E487" s="25">
        <v>1</v>
      </c>
      <c r="F487" s="25" t="b">
        <f>IF(E487&gt;(VLOOKUP(D487,Months_Weeks!$A$2:$B$13,2,TRUE)),FALSE)</f>
        <v>0</v>
      </c>
      <c r="G487" s="63">
        <f>IF(Table312[[#This Row],[Facility]]="Buin",1.5%,0.25%)</f>
        <v>1.4999999999999999E-2</v>
      </c>
      <c r="H487" s="38"/>
      <c r="I487" s="38"/>
      <c r="J487" s="27">
        <f t="shared" si="42"/>
        <v>0</v>
      </c>
      <c r="K487" s="28">
        <f t="shared" si="43"/>
        <v>4</v>
      </c>
      <c r="L487" s="27">
        <f>IF(K487=0,0,IF(E487&gt;1,E487-1,VLOOKUP(K487,Months_Weeks!$A$1:$B$13,2,0)))</f>
        <v>4</v>
      </c>
      <c r="M487" s="29"/>
      <c r="N487" s="39"/>
      <c r="O487" s="39"/>
      <c r="P487" s="50">
        <f t="shared" si="44"/>
        <v>0</v>
      </c>
      <c r="Q487" s="28">
        <f t="shared" si="45"/>
        <v>4</v>
      </c>
      <c r="R487" s="28">
        <f>IF(Q487=0,0,IF(E487&gt;1,E487-1,VLOOKUP(Q487,Months_Weeks!$A$1:$B$13,2,0)))</f>
        <v>4</v>
      </c>
      <c r="S487" s="30"/>
      <c r="T487" s="39"/>
      <c r="U487" s="39"/>
      <c r="V487" s="50">
        <f t="shared" si="46"/>
        <v>0</v>
      </c>
      <c r="W487" s="28">
        <f t="shared" si="47"/>
        <v>4</v>
      </c>
      <c r="X487" s="28">
        <f>IF(W487=0,0,IF(E487&gt;1,E487-1,VLOOKUP(W487,Months_Weeks!$A$1:$B$13,2,0)))</f>
        <v>4</v>
      </c>
      <c r="Y487" s="30"/>
      <c r="Z487" s="39"/>
      <c r="AA487" s="31"/>
      <c r="AB487" s="39"/>
      <c r="AC487" s="31"/>
      <c r="AD487" s="40"/>
      <c r="AE487" s="31"/>
      <c r="AF487" s="40"/>
      <c r="AG487" s="31"/>
      <c r="AH487" s="40"/>
      <c r="AI487" s="31"/>
      <c r="AJ487" s="40"/>
    </row>
    <row r="488" spans="1:36" x14ac:dyDescent="0.25">
      <c r="A488" s="37" t="s">
        <v>62</v>
      </c>
      <c r="B488" s="37">
        <v>1004</v>
      </c>
      <c r="C488" s="26" t="str">
        <f>IFERROR(INDEX(Clients[Client_Name],MATCH(Table312[[#This Row],[Client_Code]],Clients[Client_Code],0)),"")</f>
        <v>ARIZTÍA</v>
      </c>
      <c r="D488" s="25">
        <v>5</v>
      </c>
      <c r="E488" s="25">
        <v>2</v>
      </c>
      <c r="F488" s="25" t="b">
        <f>IF(E488&gt;(VLOOKUP(D488,Months_Weeks!$A$2:$B$13,2,TRUE)),FALSE)</f>
        <v>0</v>
      </c>
      <c r="G488" s="63">
        <f>IF(Table312[[#This Row],[Facility]]="Buin",1.5%,0.25%)</f>
        <v>1.4999999999999999E-2</v>
      </c>
      <c r="H488" s="38"/>
      <c r="I488" s="38"/>
      <c r="J488" s="27">
        <f t="shared" si="42"/>
        <v>0</v>
      </c>
      <c r="K488" s="28">
        <f t="shared" si="43"/>
        <v>5</v>
      </c>
      <c r="L488" s="27">
        <f>IF(K488=0,0,IF(E488&gt;1,E488-1,VLOOKUP(K488,Months_Weeks!$A$1:$B$13,2,0)))</f>
        <v>1</v>
      </c>
      <c r="M488" s="29"/>
      <c r="N488" s="39"/>
      <c r="O488" s="39"/>
      <c r="P488" s="50">
        <f t="shared" si="44"/>
        <v>0</v>
      </c>
      <c r="Q488" s="28">
        <f t="shared" si="45"/>
        <v>5</v>
      </c>
      <c r="R488" s="28">
        <f>IF(Q488=0,0,IF(E488&gt;1,E488-1,VLOOKUP(Q488,Months_Weeks!$A$1:$B$13,2,0)))</f>
        <v>1</v>
      </c>
      <c r="S488" s="30"/>
      <c r="T488" s="39"/>
      <c r="U488" s="39"/>
      <c r="V488" s="50">
        <f t="shared" si="46"/>
        <v>0</v>
      </c>
      <c r="W488" s="28">
        <f t="shared" si="47"/>
        <v>5</v>
      </c>
      <c r="X488" s="28">
        <f>IF(W488=0,0,IF(E488&gt;1,E488-1,VLOOKUP(W488,Months_Weeks!$A$1:$B$13,2,0)))</f>
        <v>1</v>
      </c>
      <c r="Y488" s="30"/>
      <c r="Z488" s="39"/>
      <c r="AA488" s="31"/>
      <c r="AB488" s="39"/>
      <c r="AC488" s="31"/>
      <c r="AD488" s="40"/>
      <c r="AE488" s="31"/>
      <c r="AF488" s="40"/>
      <c r="AG488" s="31"/>
      <c r="AH488" s="40"/>
      <c r="AI488" s="31"/>
      <c r="AJ488" s="40"/>
    </row>
    <row r="489" spans="1:36" x14ac:dyDescent="0.25">
      <c r="A489" s="37" t="s">
        <v>62</v>
      </c>
      <c r="B489" s="37">
        <v>1004</v>
      </c>
      <c r="C489" s="26" t="str">
        <f>IFERROR(INDEX(Clients[Client_Name],MATCH(Table312[[#This Row],[Client_Code]],Clients[Client_Code],0)),"")</f>
        <v>ARIZTÍA</v>
      </c>
      <c r="D489" s="25">
        <v>5</v>
      </c>
      <c r="E489" s="25">
        <v>3</v>
      </c>
      <c r="F489" s="25" t="b">
        <f>IF(E489&gt;(VLOOKUP(D489,Months_Weeks!$A$2:$B$13,2,TRUE)),FALSE)</f>
        <v>0</v>
      </c>
      <c r="G489" s="63">
        <f>IF(Table312[[#This Row],[Facility]]="Buin",1.5%,0.25%)</f>
        <v>1.4999999999999999E-2</v>
      </c>
      <c r="H489" s="38"/>
      <c r="I489" s="38"/>
      <c r="J489" s="27">
        <f t="shared" si="42"/>
        <v>0</v>
      </c>
      <c r="K489" s="28">
        <f t="shared" si="43"/>
        <v>5</v>
      </c>
      <c r="L489" s="27">
        <f>IF(K489=0,0,IF(E489&gt;1,E489-1,VLOOKUP(K489,Months_Weeks!$A$1:$B$13,2,0)))</f>
        <v>2</v>
      </c>
      <c r="M489" s="29"/>
      <c r="N489" s="39"/>
      <c r="O489" s="39"/>
      <c r="P489" s="50">
        <f t="shared" si="44"/>
        <v>0</v>
      </c>
      <c r="Q489" s="28">
        <f t="shared" si="45"/>
        <v>5</v>
      </c>
      <c r="R489" s="28">
        <f>IF(Q489=0,0,IF(E489&gt;1,E489-1,VLOOKUP(Q489,Months_Weeks!$A$1:$B$13,2,0)))</f>
        <v>2</v>
      </c>
      <c r="S489" s="30"/>
      <c r="T489" s="39"/>
      <c r="U489" s="39"/>
      <c r="V489" s="50">
        <f t="shared" si="46"/>
        <v>0</v>
      </c>
      <c r="W489" s="28">
        <f t="shared" si="47"/>
        <v>5</v>
      </c>
      <c r="X489" s="28">
        <f>IF(W489=0,0,IF(E489&gt;1,E489-1,VLOOKUP(W489,Months_Weeks!$A$1:$B$13,2,0)))</f>
        <v>2</v>
      </c>
      <c r="Y489" s="30"/>
      <c r="Z489" s="39"/>
      <c r="AA489" s="31"/>
      <c r="AB489" s="39"/>
      <c r="AC489" s="31"/>
      <c r="AD489" s="40"/>
      <c r="AE489" s="31"/>
      <c r="AF489" s="40"/>
      <c r="AG489" s="31"/>
      <c r="AH489" s="40"/>
      <c r="AI489" s="31"/>
      <c r="AJ489" s="40"/>
    </row>
    <row r="490" spans="1:36" x14ac:dyDescent="0.25">
      <c r="A490" s="37" t="s">
        <v>62</v>
      </c>
      <c r="B490" s="37">
        <v>1004</v>
      </c>
      <c r="C490" s="26" t="str">
        <f>IFERROR(INDEX(Clients[Client_Name],MATCH(Table312[[#This Row],[Client_Code]],Clients[Client_Code],0)),"")</f>
        <v>ARIZTÍA</v>
      </c>
      <c r="D490" s="25">
        <v>5</v>
      </c>
      <c r="E490" s="25">
        <v>4</v>
      </c>
      <c r="F490" s="25" t="b">
        <f>IF(E490&gt;(VLOOKUP(D490,Months_Weeks!$A$2:$B$13,2,TRUE)),FALSE)</f>
        <v>0</v>
      </c>
      <c r="G490" s="63">
        <f>IF(Table312[[#This Row],[Facility]]="Buin",1.5%,0.25%)</f>
        <v>1.4999999999999999E-2</v>
      </c>
      <c r="H490" s="38"/>
      <c r="I490" s="38"/>
      <c r="J490" s="27">
        <f t="shared" si="42"/>
        <v>0</v>
      </c>
      <c r="K490" s="28">
        <f t="shared" si="43"/>
        <v>5</v>
      </c>
      <c r="L490" s="27">
        <f>IF(K490=0,0,IF(E490&gt;1,E490-1,VLOOKUP(K490,Months_Weeks!$A$1:$B$13,2,0)))</f>
        <v>3</v>
      </c>
      <c r="M490" s="29"/>
      <c r="N490" s="39"/>
      <c r="O490" s="39"/>
      <c r="P490" s="50">
        <f t="shared" si="44"/>
        <v>0</v>
      </c>
      <c r="Q490" s="28">
        <f t="shared" si="45"/>
        <v>5</v>
      </c>
      <c r="R490" s="28">
        <f>IF(Q490=0,0,IF(E490&gt;1,E490-1,VLOOKUP(Q490,Months_Weeks!$A$1:$B$13,2,0)))</f>
        <v>3</v>
      </c>
      <c r="S490" s="30"/>
      <c r="T490" s="39"/>
      <c r="U490" s="39"/>
      <c r="V490" s="50">
        <f t="shared" si="46"/>
        <v>0</v>
      </c>
      <c r="W490" s="28">
        <f t="shared" si="47"/>
        <v>5</v>
      </c>
      <c r="X490" s="28">
        <f>IF(W490=0,0,IF(E490&gt;1,E490-1,VLOOKUP(W490,Months_Weeks!$A$1:$B$13,2,0)))</f>
        <v>3</v>
      </c>
      <c r="Y490" s="30"/>
      <c r="Z490" s="39"/>
      <c r="AA490" s="31"/>
      <c r="AB490" s="39"/>
      <c r="AC490" s="31"/>
      <c r="AD490" s="40"/>
      <c r="AE490" s="31"/>
      <c r="AF490" s="40"/>
      <c r="AG490" s="31"/>
      <c r="AH490" s="40"/>
      <c r="AI490" s="31"/>
      <c r="AJ490" s="40"/>
    </row>
    <row r="491" spans="1:36" x14ac:dyDescent="0.25">
      <c r="A491" s="37" t="s">
        <v>62</v>
      </c>
      <c r="B491" s="37">
        <v>1004</v>
      </c>
      <c r="C491" s="26" t="str">
        <f>IFERROR(INDEX(Clients[Client_Name],MATCH(Table312[[#This Row],[Client_Code]],Clients[Client_Code],0)),"")</f>
        <v>ARIZTÍA</v>
      </c>
      <c r="D491" s="25">
        <v>6</v>
      </c>
      <c r="E491" s="25">
        <v>1</v>
      </c>
      <c r="F491" s="25" t="b">
        <f>IF(E491&gt;(VLOOKUP(D491,Months_Weeks!$A$2:$B$13,2,TRUE)),FALSE)</f>
        <v>0</v>
      </c>
      <c r="G491" s="63">
        <f>IF(Table312[[#This Row],[Facility]]="Buin",1.5%,0.25%)</f>
        <v>1.4999999999999999E-2</v>
      </c>
      <c r="H491" s="38"/>
      <c r="I491" s="38"/>
      <c r="J491" s="27">
        <f t="shared" si="42"/>
        <v>0</v>
      </c>
      <c r="K491" s="28">
        <f t="shared" si="43"/>
        <v>5</v>
      </c>
      <c r="L491" s="27">
        <f>IF(K491=0,0,IF(E491&gt;1,E491-1,VLOOKUP(K491,Months_Weeks!$A$1:$B$13,2,0)))</f>
        <v>4</v>
      </c>
      <c r="M491" s="29"/>
      <c r="N491" s="39"/>
      <c r="O491" s="39"/>
      <c r="P491" s="50">
        <f t="shared" si="44"/>
        <v>0</v>
      </c>
      <c r="Q491" s="28">
        <f t="shared" si="45"/>
        <v>5</v>
      </c>
      <c r="R491" s="28">
        <f>IF(Q491=0,0,IF(E491&gt;1,E491-1,VLOOKUP(Q491,Months_Weeks!$A$1:$B$13,2,0)))</f>
        <v>4</v>
      </c>
      <c r="S491" s="30"/>
      <c r="T491" s="39"/>
      <c r="U491" s="39"/>
      <c r="V491" s="50">
        <f t="shared" si="46"/>
        <v>0</v>
      </c>
      <c r="W491" s="28">
        <f t="shared" si="47"/>
        <v>5</v>
      </c>
      <c r="X491" s="28">
        <f>IF(W491=0,0,IF(E491&gt;1,E491-1,VLOOKUP(W491,Months_Weeks!$A$1:$B$13,2,0)))</f>
        <v>4</v>
      </c>
      <c r="Y491" s="30"/>
      <c r="Z491" s="39"/>
      <c r="AA491" s="31"/>
      <c r="AB491" s="39"/>
      <c r="AC491" s="31"/>
      <c r="AD491" s="40"/>
      <c r="AE491" s="31"/>
      <c r="AF491" s="40"/>
      <c r="AG491" s="31"/>
      <c r="AH491" s="40"/>
      <c r="AI491" s="31"/>
      <c r="AJ491" s="40"/>
    </row>
    <row r="492" spans="1:36" x14ac:dyDescent="0.25">
      <c r="A492" s="37" t="s">
        <v>62</v>
      </c>
      <c r="B492" s="37">
        <v>1004</v>
      </c>
      <c r="C492" s="26" t="str">
        <f>IFERROR(INDEX(Clients[Client_Name],MATCH(Table312[[#This Row],[Client_Code]],Clients[Client_Code],0)),"")</f>
        <v>ARIZTÍA</v>
      </c>
      <c r="D492" s="25">
        <v>6</v>
      </c>
      <c r="E492" s="25">
        <v>2</v>
      </c>
      <c r="F492" s="25" t="b">
        <f>IF(E492&gt;(VLOOKUP(D492,Months_Weeks!$A$2:$B$13,2,TRUE)),FALSE)</f>
        <v>0</v>
      </c>
      <c r="G492" s="63">
        <f>IF(Table312[[#This Row],[Facility]]="Buin",1.5%,0.25%)</f>
        <v>1.4999999999999999E-2</v>
      </c>
      <c r="H492" s="38"/>
      <c r="I492" s="38"/>
      <c r="J492" s="27">
        <f t="shared" si="42"/>
        <v>0</v>
      </c>
      <c r="K492" s="28">
        <f t="shared" si="43"/>
        <v>6</v>
      </c>
      <c r="L492" s="27">
        <f>IF(K492=0,0,IF(E492&gt;1,E492-1,VLOOKUP(K492,Months_Weeks!$A$1:$B$13,2,0)))</f>
        <v>1</v>
      </c>
      <c r="M492" s="29"/>
      <c r="N492" s="39"/>
      <c r="O492" s="39"/>
      <c r="P492" s="50">
        <f t="shared" si="44"/>
        <v>0</v>
      </c>
      <c r="Q492" s="28">
        <f t="shared" si="45"/>
        <v>6</v>
      </c>
      <c r="R492" s="28">
        <f>IF(Q492=0,0,IF(E492&gt;1,E492-1,VLOOKUP(Q492,Months_Weeks!$A$1:$B$13,2,0)))</f>
        <v>1</v>
      </c>
      <c r="S492" s="30"/>
      <c r="T492" s="39"/>
      <c r="U492" s="39"/>
      <c r="V492" s="50">
        <f t="shared" si="46"/>
        <v>0</v>
      </c>
      <c r="W492" s="28">
        <f t="shared" si="47"/>
        <v>6</v>
      </c>
      <c r="X492" s="28">
        <f>IF(W492=0,0,IF(E492&gt;1,E492-1,VLOOKUP(W492,Months_Weeks!$A$1:$B$13,2,0)))</f>
        <v>1</v>
      </c>
      <c r="Y492" s="30"/>
      <c r="Z492" s="39"/>
      <c r="AA492" s="31"/>
      <c r="AB492" s="39"/>
      <c r="AC492" s="31"/>
      <c r="AD492" s="40"/>
      <c r="AE492" s="31"/>
      <c r="AF492" s="40"/>
      <c r="AG492" s="31"/>
      <c r="AH492" s="40"/>
      <c r="AI492" s="31"/>
      <c r="AJ492" s="40"/>
    </row>
    <row r="493" spans="1:36" x14ac:dyDescent="0.25">
      <c r="A493" s="37" t="s">
        <v>62</v>
      </c>
      <c r="B493" s="37">
        <v>1004</v>
      </c>
      <c r="C493" s="26" t="str">
        <f>IFERROR(INDEX(Clients[Client_Name],MATCH(Table312[[#This Row],[Client_Code]],Clients[Client_Code],0)),"")</f>
        <v>ARIZTÍA</v>
      </c>
      <c r="D493" s="25">
        <v>6</v>
      </c>
      <c r="E493" s="25">
        <v>3</v>
      </c>
      <c r="F493" s="25" t="b">
        <f>IF(E493&gt;(VLOOKUP(D493,Months_Weeks!$A$2:$B$13,2,TRUE)),FALSE)</f>
        <v>0</v>
      </c>
      <c r="G493" s="63">
        <f>IF(Table312[[#This Row],[Facility]]="Buin",1.5%,0.25%)</f>
        <v>1.4999999999999999E-2</v>
      </c>
      <c r="H493" s="38"/>
      <c r="I493" s="38"/>
      <c r="J493" s="27">
        <f t="shared" si="42"/>
        <v>0</v>
      </c>
      <c r="K493" s="28">
        <f t="shared" si="43"/>
        <v>6</v>
      </c>
      <c r="L493" s="27">
        <f>IF(K493=0,0,IF(E493&gt;1,E493-1,VLOOKUP(K493,Months_Weeks!$A$1:$B$13,2,0)))</f>
        <v>2</v>
      </c>
      <c r="M493" s="29"/>
      <c r="N493" s="39"/>
      <c r="O493" s="39"/>
      <c r="P493" s="50">
        <f t="shared" si="44"/>
        <v>0</v>
      </c>
      <c r="Q493" s="28">
        <f t="shared" si="45"/>
        <v>6</v>
      </c>
      <c r="R493" s="28">
        <f>IF(Q493=0,0,IF(E493&gt;1,E493-1,VLOOKUP(Q493,Months_Weeks!$A$1:$B$13,2,0)))</f>
        <v>2</v>
      </c>
      <c r="S493" s="30"/>
      <c r="T493" s="39"/>
      <c r="U493" s="39"/>
      <c r="V493" s="50">
        <f t="shared" si="46"/>
        <v>0</v>
      </c>
      <c r="W493" s="28">
        <f t="shared" si="47"/>
        <v>6</v>
      </c>
      <c r="X493" s="28">
        <f>IF(W493=0,0,IF(E493&gt;1,E493-1,VLOOKUP(W493,Months_Weeks!$A$1:$B$13,2,0)))</f>
        <v>2</v>
      </c>
      <c r="Y493" s="30"/>
      <c r="Z493" s="39"/>
      <c r="AA493" s="31"/>
      <c r="AB493" s="39"/>
      <c r="AC493" s="31"/>
      <c r="AD493" s="40"/>
      <c r="AE493" s="31"/>
      <c r="AF493" s="40"/>
      <c r="AG493" s="31"/>
      <c r="AH493" s="40"/>
      <c r="AI493" s="31"/>
      <c r="AJ493" s="40"/>
    </row>
    <row r="494" spans="1:36" x14ac:dyDescent="0.25">
      <c r="A494" s="37" t="s">
        <v>62</v>
      </c>
      <c r="B494" s="37">
        <v>1004</v>
      </c>
      <c r="C494" s="26" t="str">
        <f>IFERROR(INDEX(Clients[Client_Name],MATCH(Table312[[#This Row],[Client_Code]],Clients[Client_Code],0)),"")</f>
        <v>ARIZTÍA</v>
      </c>
      <c r="D494" s="25">
        <v>6</v>
      </c>
      <c r="E494" s="25">
        <v>4</v>
      </c>
      <c r="F494" s="25" t="b">
        <f>IF(E494&gt;(VLOOKUP(D494,Months_Weeks!$A$2:$B$13,2,TRUE)),FALSE)</f>
        <v>0</v>
      </c>
      <c r="G494" s="63">
        <f>IF(Table312[[#This Row],[Facility]]="Buin",1.5%,0.25%)</f>
        <v>1.4999999999999999E-2</v>
      </c>
      <c r="H494" s="38"/>
      <c r="I494" s="38"/>
      <c r="J494" s="27">
        <f t="shared" si="42"/>
        <v>0</v>
      </c>
      <c r="K494" s="28">
        <f t="shared" si="43"/>
        <v>6</v>
      </c>
      <c r="L494" s="27">
        <f>IF(K494=0,0,IF(E494&gt;1,E494-1,VLOOKUP(K494,Months_Weeks!$A$1:$B$13,2,0)))</f>
        <v>3</v>
      </c>
      <c r="M494" s="29"/>
      <c r="N494" s="39"/>
      <c r="O494" s="39"/>
      <c r="P494" s="50">
        <f t="shared" si="44"/>
        <v>0</v>
      </c>
      <c r="Q494" s="28">
        <f t="shared" si="45"/>
        <v>6</v>
      </c>
      <c r="R494" s="28">
        <f>IF(Q494=0,0,IF(E494&gt;1,E494-1,VLOOKUP(Q494,Months_Weeks!$A$1:$B$13,2,0)))</f>
        <v>3</v>
      </c>
      <c r="S494" s="30"/>
      <c r="T494" s="39"/>
      <c r="U494" s="39"/>
      <c r="V494" s="50">
        <f t="shared" si="46"/>
        <v>0</v>
      </c>
      <c r="W494" s="28">
        <f t="shared" si="47"/>
        <v>6</v>
      </c>
      <c r="X494" s="28">
        <f>IF(W494=0,0,IF(E494&gt;1,E494-1,VLOOKUP(W494,Months_Weeks!$A$1:$B$13,2,0)))</f>
        <v>3</v>
      </c>
      <c r="Y494" s="30"/>
      <c r="Z494" s="39"/>
      <c r="AA494" s="31"/>
      <c r="AB494" s="39"/>
      <c r="AC494" s="31"/>
      <c r="AD494" s="40"/>
      <c r="AE494" s="31"/>
      <c r="AF494" s="40"/>
      <c r="AG494" s="31"/>
      <c r="AH494" s="40"/>
      <c r="AI494" s="31"/>
      <c r="AJ494" s="40"/>
    </row>
    <row r="495" spans="1:36" x14ac:dyDescent="0.25">
      <c r="A495" s="37" t="s">
        <v>62</v>
      </c>
      <c r="B495" s="37">
        <v>1004</v>
      </c>
      <c r="C495" s="26" t="str">
        <f>IFERROR(INDEX(Clients[Client_Name],MATCH(Table312[[#This Row],[Client_Code]],Clients[Client_Code],0)),"")</f>
        <v>ARIZTÍA</v>
      </c>
      <c r="D495" s="25">
        <v>6</v>
      </c>
      <c r="E495" s="25">
        <v>5</v>
      </c>
      <c r="F495" s="25" t="b">
        <f>IF(E495&gt;(VLOOKUP(D495,Months_Weeks!$A$2:$B$13,2,TRUE)),FALSE)</f>
        <v>0</v>
      </c>
      <c r="G495" s="63">
        <f>IF(Table312[[#This Row],[Facility]]="Buin",1.5%,0.25%)</f>
        <v>1.4999999999999999E-2</v>
      </c>
      <c r="H495" s="38"/>
      <c r="I495" s="38"/>
      <c r="J495" s="27">
        <f t="shared" si="42"/>
        <v>0</v>
      </c>
      <c r="K495" s="28">
        <f t="shared" si="43"/>
        <v>6</v>
      </c>
      <c r="L495" s="27">
        <f>IF(K495=0,0,IF(E495&gt;1,E495-1,VLOOKUP(K495,Months_Weeks!$A$1:$B$13,2,0)))</f>
        <v>4</v>
      </c>
      <c r="M495" s="29"/>
      <c r="N495" s="39"/>
      <c r="O495" s="39"/>
      <c r="P495" s="50">
        <f t="shared" si="44"/>
        <v>0</v>
      </c>
      <c r="Q495" s="28">
        <f t="shared" si="45"/>
        <v>6</v>
      </c>
      <c r="R495" s="28">
        <f>IF(Q495=0,0,IF(E495&gt;1,E495-1,VLOOKUP(Q495,Months_Weeks!$A$1:$B$13,2,0)))</f>
        <v>4</v>
      </c>
      <c r="S495" s="30"/>
      <c r="T495" s="39"/>
      <c r="U495" s="39"/>
      <c r="V495" s="50">
        <f t="shared" si="46"/>
        <v>0</v>
      </c>
      <c r="W495" s="28">
        <f t="shared" si="47"/>
        <v>6</v>
      </c>
      <c r="X495" s="28">
        <f>IF(W495=0,0,IF(E495&gt;1,E495-1,VLOOKUP(W495,Months_Weeks!$A$1:$B$13,2,0)))</f>
        <v>4</v>
      </c>
      <c r="Y495" s="30"/>
      <c r="Z495" s="39"/>
      <c r="AA495" s="31"/>
      <c r="AB495" s="39"/>
      <c r="AC495" s="31"/>
      <c r="AD495" s="40"/>
      <c r="AE495" s="31"/>
      <c r="AF495" s="40"/>
      <c r="AG495" s="31"/>
      <c r="AH495" s="40"/>
      <c r="AI495" s="31"/>
      <c r="AJ495" s="40"/>
    </row>
    <row r="496" spans="1:36" x14ac:dyDescent="0.25">
      <c r="A496" s="37" t="s">
        <v>62</v>
      </c>
      <c r="B496" s="37">
        <v>1004</v>
      </c>
      <c r="C496" s="26" t="str">
        <f>IFERROR(INDEX(Clients[Client_Name],MATCH(Table312[[#This Row],[Client_Code]],Clients[Client_Code],0)),"")</f>
        <v>ARIZTÍA</v>
      </c>
      <c r="D496" s="25">
        <v>7</v>
      </c>
      <c r="E496" s="25">
        <v>1</v>
      </c>
      <c r="F496" s="25" t="b">
        <f>IF(E496&gt;(VLOOKUP(D496,Months_Weeks!$A$2:$B$13,2,TRUE)),FALSE)</f>
        <v>0</v>
      </c>
      <c r="G496" s="63">
        <f>IF(Table312[[#This Row],[Facility]]="Buin",1.5%,0.25%)</f>
        <v>1.4999999999999999E-2</v>
      </c>
      <c r="H496" s="38"/>
      <c r="I496" s="38"/>
      <c r="J496" s="27">
        <f t="shared" si="42"/>
        <v>0</v>
      </c>
      <c r="K496" s="28">
        <f t="shared" si="43"/>
        <v>6</v>
      </c>
      <c r="L496" s="27">
        <f>IF(K496=0,0,IF(E496&gt;1,E496-1,VLOOKUP(K496,Months_Weeks!$A$1:$B$13,2,0)))</f>
        <v>5</v>
      </c>
      <c r="M496" s="29"/>
      <c r="N496" s="39"/>
      <c r="O496" s="39"/>
      <c r="P496" s="50">
        <f t="shared" si="44"/>
        <v>0</v>
      </c>
      <c r="Q496" s="28">
        <f t="shared" si="45"/>
        <v>6</v>
      </c>
      <c r="R496" s="28">
        <f>IF(Q496=0,0,IF(E496&gt;1,E496-1,VLOOKUP(Q496,Months_Weeks!$A$1:$B$13,2,0)))</f>
        <v>5</v>
      </c>
      <c r="S496" s="30"/>
      <c r="T496" s="39"/>
      <c r="U496" s="39"/>
      <c r="V496" s="50">
        <f t="shared" si="46"/>
        <v>0</v>
      </c>
      <c r="W496" s="28">
        <f t="shared" si="47"/>
        <v>6</v>
      </c>
      <c r="X496" s="28">
        <f>IF(W496=0,0,IF(E496&gt;1,E496-1,VLOOKUP(W496,Months_Weeks!$A$1:$B$13,2,0)))</f>
        <v>5</v>
      </c>
      <c r="Y496" s="30"/>
      <c r="Z496" s="39"/>
      <c r="AA496" s="31"/>
      <c r="AB496" s="39"/>
      <c r="AC496" s="31"/>
      <c r="AD496" s="40"/>
      <c r="AE496" s="31"/>
      <c r="AF496" s="40"/>
      <c r="AG496" s="31"/>
      <c r="AH496" s="40"/>
      <c r="AI496" s="31"/>
      <c r="AJ496" s="40"/>
    </row>
    <row r="497" spans="1:36" x14ac:dyDescent="0.25">
      <c r="A497" s="37" t="s">
        <v>62</v>
      </c>
      <c r="B497" s="37">
        <v>1004</v>
      </c>
      <c r="C497" s="26" t="str">
        <f>IFERROR(INDEX(Clients[Client_Name],MATCH(Table312[[#This Row],[Client_Code]],Clients[Client_Code],0)),"")</f>
        <v>ARIZTÍA</v>
      </c>
      <c r="D497" s="25">
        <v>7</v>
      </c>
      <c r="E497" s="25">
        <v>2</v>
      </c>
      <c r="F497" s="25" t="b">
        <f>IF(E497&gt;(VLOOKUP(D497,Months_Weeks!$A$2:$B$13,2,TRUE)),FALSE)</f>
        <v>0</v>
      </c>
      <c r="G497" s="63">
        <f>IF(Table312[[#This Row],[Facility]]="Buin",1.5%,0.25%)</f>
        <v>1.4999999999999999E-2</v>
      </c>
      <c r="H497" s="38"/>
      <c r="I497" s="38"/>
      <c r="J497" s="27">
        <f t="shared" si="42"/>
        <v>0</v>
      </c>
      <c r="K497" s="28">
        <f t="shared" si="43"/>
        <v>7</v>
      </c>
      <c r="L497" s="27">
        <f>IF(K497=0,0,IF(E497&gt;1,E497-1,VLOOKUP(K497,Months_Weeks!$A$1:$B$13,2,0)))</f>
        <v>1</v>
      </c>
      <c r="M497" s="29"/>
      <c r="N497" s="39"/>
      <c r="O497" s="39"/>
      <c r="P497" s="50">
        <f t="shared" si="44"/>
        <v>0</v>
      </c>
      <c r="Q497" s="28">
        <f t="shared" si="45"/>
        <v>7</v>
      </c>
      <c r="R497" s="28">
        <f>IF(Q497=0,0,IF(E497&gt;1,E497-1,VLOOKUP(Q497,Months_Weeks!$A$1:$B$13,2,0)))</f>
        <v>1</v>
      </c>
      <c r="S497" s="30"/>
      <c r="T497" s="39"/>
      <c r="U497" s="39"/>
      <c r="V497" s="50">
        <f t="shared" si="46"/>
        <v>0</v>
      </c>
      <c r="W497" s="28">
        <f t="shared" si="47"/>
        <v>7</v>
      </c>
      <c r="X497" s="28">
        <f>IF(W497=0,0,IF(E497&gt;1,E497-1,VLOOKUP(W497,Months_Weeks!$A$1:$B$13,2,0)))</f>
        <v>1</v>
      </c>
      <c r="Y497" s="30"/>
      <c r="Z497" s="39"/>
      <c r="AA497" s="31"/>
      <c r="AB497" s="39"/>
      <c r="AC497" s="31"/>
      <c r="AD497" s="40"/>
      <c r="AE497" s="31"/>
      <c r="AF497" s="40"/>
      <c r="AG497" s="31"/>
      <c r="AH497" s="40"/>
      <c r="AI497" s="31"/>
      <c r="AJ497" s="40"/>
    </row>
    <row r="498" spans="1:36" x14ac:dyDescent="0.25">
      <c r="A498" s="37" t="s">
        <v>62</v>
      </c>
      <c r="B498" s="37">
        <v>1004</v>
      </c>
      <c r="C498" s="26" t="str">
        <f>IFERROR(INDEX(Clients[Client_Name],MATCH(Table312[[#This Row],[Client_Code]],Clients[Client_Code],0)),"")</f>
        <v>ARIZTÍA</v>
      </c>
      <c r="D498" s="25">
        <v>7</v>
      </c>
      <c r="E498" s="25">
        <v>3</v>
      </c>
      <c r="F498" s="25" t="b">
        <f>IF(E498&gt;(VLOOKUP(D498,Months_Weeks!$A$2:$B$13,2,TRUE)),FALSE)</f>
        <v>0</v>
      </c>
      <c r="G498" s="63">
        <f>IF(Table312[[#This Row],[Facility]]="Buin",1.5%,0.25%)</f>
        <v>1.4999999999999999E-2</v>
      </c>
      <c r="H498" s="38"/>
      <c r="I498" s="38"/>
      <c r="J498" s="27">
        <f t="shared" si="42"/>
        <v>0</v>
      </c>
      <c r="K498" s="28">
        <f t="shared" si="43"/>
        <v>7</v>
      </c>
      <c r="L498" s="27">
        <f>IF(K498=0,0,IF(E498&gt;1,E498-1,VLOOKUP(K498,Months_Weeks!$A$1:$B$13,2,0)))</f>
        <v>2</v>
      </c>
      <c r="M498" s="29"/>
      <c r="N498" s="39"/>
      <c r="O498" s="39"/>
      <c r="P498" s="50">
        <f t="shared" si="44"/>
        <v>0</v>
      </c>
      <c r="Q498" s="28">
        <f t="shared" si="45"/>
        <v>7</v>
      </c>
      <c r="R498" s="28">
        <f>IF(Q498=0,0,IF(E498&gt;1,E498-1,VLOOKUP(Q498,Months_Weeks!$A$1:$B$13,2,0)))</f>
        <v>2</v>
      </c>
      <c r="S498" s="30"/>
      <c r="T498" s="39"/>
      <c r="U498" s="39"/>
      <c r="V498" s="50">
        <f t="shared" si="46"/>
        <v>0</v>
      </c>
      <c r="W498" s="28">
        <f t="shared" si="47"/>
        <v>7</v>
      </c>
      <c r="X498" s="28">
        <f>IF(W498=0,0,IF(E498&gt;1,E498-1,VLOOKUP(W498,Months_Weeks!$A$1:$B$13,2,0)))</f>
        <v>2</v>
      </c>
      <c r="Y498" s="30"/>
      <c r="Z498" s="39"/>
      <c r="AA498" s="31"/>
      <c r="AB498" s="39"/>
      <c r="AC498" s="31"/>
      <c r="AD498" s="40"/>
      <c r="AE498" s="31"/>
      <c r="AF498" s="40"/>
      <c r="AG498" s="31"/>
      <c r="AH498" s="40"/>
      <c r="AI498" s="31"/>
      <c r="AJ498" s="40"/>
    </row>
    <row r="499" spans="1:36" x14ac:dyDescent="0.25">
      <c r="A499" s="37" t="s">
        <v>62</v>
      </c>
      <c r="B499" s="37">
        <v>1004</v>
      </c>
      <c r="C499" s="26" t="str">
        <f>IFERROR(INDEX(Clients[Client_Name],MATCH(Table312[[#This Row],[Client_Code]],Clients[Client_Code],0)),"")</f>
        <v>ARIZTÍA</v>
      </c>
      <c r="D499" s="25">
        <v>7</v>
      </c>
      <c r="E499" s="25">
        <v>4</v>
      </c>
      <c r="F499" s="25" t="b">
        <f>IF(E499&gt;(VLOOKUP(D499,Months_Weeks!$A$2:$B$13,2,TRUE)),FALSE)</f>
        <v>0</v>
      </c>
      <c r="G499" s="63">
        <f>IF(Table312[[#This Row],[Facility]]="Buin",1.5%,0.25%)</f>
        <v>1.4999999999999999E-2</v>
      </c>
      <c r="H499" s="38"/>
      <c r="I499" s="38"/>
      <c r="J499" s="27">
        <f t="shared" si="42"/>
        <v>0</v>
      </c>
      <c r="K499" s="28">
        <f t="shared" si="43"/>
        <v>7</v>
      </c>
      <c r="L499" s="27">
        <f>IF(K499=0,0,IF(E499&gt;1,E499-1,VLOOKUP(K499,Months_Weeks!$A$1:$B$13,2,0)))</f>
        <v>3</v>
      </c>
      <c r="M499" s="29"/>
      <c r="N499" s="39"/>
      <c r="O499" s="39"/>
      <c r="P499" s="50">
        <f t="shared" si="44"/>
        <v>0</v>
      </c>
      <c r="Q499" s="28">
        <f t="shared" si="45"/>
        <v>7</v>
      </c>
      <c r="R499" s="28">
        <f>IF(Q499=0,0,IF(E499&gt;1,E499-1,VLOOKUP(Q499,Months_Weeks!$A$1:$B$13,2,0)))</f>
        <v>3</v>
      </c>
      <c r="S499" s="30"/>
      <c r="T499" s="39"/>
      <c r="U499" s="39"/>
      <c r="V499" s="50">
        <f t="shared" si="46"/>
        <v>0</v>
      </c>
      <c r="W499" s="28">
        <f t="shared" si="47"/>
        <v>7</v>
      </c>
      <c r="X499" s="28">
        <f>IF(W499=0,0,IF(E499&gt;1,E499-1,VLOOKUP(W499,Months_Weeks!$A$1:$B$13,2,0)))</f>
        <v>3</v>
      </c>
      <c r="Y499" s="30"/>
      <c r="Z499" s="39"/>
      <c r="AA499" s="31"/>
      <c r="AB499" s="39"/>
      <c r="AC499" s="31"/>
      <c r="AD499" s="40"/>
      <c r="AE499" s="31"/>
      <c r="AF499" s="40"/>
      <c r="AG499" s="31"/>
      <c r="AH499" s="40"/>
      <c r="AI499" s="31"/>
      <c r="AJ499" s="40"/>
    </row>
    <row r="500" spans="1:36" x14ac:dyDescent="0.25">
      <c r="A500" s="37" t="s">
        <v>62</v>
      </c>
      <c r="B500" s="37">
        <v>1004</v>
      </c>
      <c r="C500" s="26" t="str">
        <f>IFERROR(INDEX(Clients[Client_Name],MATCH(Table312[[#This Row],[Client_Code]],Clients[Client_Code],0)),"")</f>
        <v>ARIZTÍA</v>
      </c>
      <c r="D500" s="25">
        <v>8</v>
      </c>
      <c r="E500" s="25">
        <v>1</v>
      </c>
      <c r="F500" s="25" t="b">
        <f>IF(E500&gt;(VLOOKUP(D500,Months_Weeks!$A$2:$B$13,2,TRUE)),FALSE)</f>
        <v>0</v>
      </c>
      <c r="G500" s="63">
        <f>IF(Table312[[#This Row],[Facility]]="Buin",1.5%,0.25%)</f>
        <v>1.4999999999999999E-2</v>
      </c>
      <c r="H500" s="38"/>
      <c r="I500" s="38"/>
      <c r="J500" s="27">
        <f t="shared" si="42"/>
        <v>0</v>
      </c>
      <c r="K500" s="28">
        <f t="shared" si="43"/>
        <v>7</v>
      </c>
      <c r="L500" s="27">
        <f>IF(K500=0,0,IF(E500&gt;1,E500-1,VLOOKUP(K500,Months_Weeks!$A$1:$B$13,2,0)))</f>
        <v>4</v>
      </c>
      <c r="M500" s="29"/>
      <c r="N500" s="39"/>
      <c r="O500" s="39"/>
      <c r="P500" s="50">
        <f t="shared" si="44"/>
        <v>0</v>
      </c>
      <c r="Q500" s="28">
        <f t="shared" si="45"/>
        <v>7</v>
      </c>
      <c r="R500" s="28">
        <f>IF(Q500=0,0,IF(E500&gt;1,E500-1,VLOOKUP(Q500,Months_Weeks!$A$1:$B$13,2,0)))</f>
        <v>4</v>
      </c>
      <c r="S500" s="30"/>
      <c r="T500" s="39"/>
      <c r="U500" s="39"/>
      <c r="V500" s="50">
        <f t="shared" si="46"/>
        <v>0</v>
      </c>
      <c r="W500" s="28">
        <f t="shared" si="47"/>
        <v>7</v>
      </c>
      <c r="X500" s="28">
        <f>IF(W500=0,0,IF(E500&gt;1,E500-1,VLOOKUP(W500,Months_Weeks!$A$1:$B$13,2,0)))</f>
        <v>4</v>
      </c>
      <c r="Y500" s="30"/>
      <c r="Z500" s="39"/>
      <c r="AA500" s="31"/>
      <c r="AB500" s="39"/>
      <c r="AC500" s="31"/>
      <c r="AD500" s="40"/>
      <c r="AE500" s="31"/>
      <c r="AF500" s="40"/>
      <c r="AG500" s="31"/>
      <c r="AH500" s="40"/>
      <c r="AI500" s="31"/>
      <c r="AJ500" s="40"/>
    </row>
    <row r="501" spans="1:36" x14ac:dyDescent="0.25">
      <c r="A501" s="37" t="s">
        <v>62</v>
      </c>
      <c r="B501" s="37">
        <v>1004</v>
      </c>
      <c r="C501" s="26" t="str">
        <f>IFERROR(INDEX(Clients[Client_Name],MATCH(Table312[[#This Row],[Client_Code]],Clients[Client_Code],0)),"")</f>
        <v>ARIZTÍA</v>
      </c>
      <c r="D501" s="25">
        <v>8</v>
      </c>
      <c r="E501" s="25">
        <v>2</v>
      </c>
      <c r="F501" s="25" t="b">
        <f>IF(E501&gt;(VLOOKUP(D501,Months_Weeks!$A$2:$B$13,2,TRUE)),FALSE)</f>
        <v>0</v>
      </c>
      <c r="G501" s="63">
        <f>IF(Table312[[#This Row],[Facility]]="Buin",1.5%,0.25%)</f>
        <v>1.4999999999999999E-2</v>
      </c>
      <c r="H501" s="38"/>
      <c r="I501" s="38"/>
      <c r="J501" s="27">
        <f t="shared" si="42"/>
        <v>0</v>
      </c>
      <c r="K501" s="28">
        <f t="shared" si="43"/>
        <v>8</v>
      </c>
      <c r="L501" s="27">
        <f>IF(K501=0,0,IF(E501&gt;1,E501-1,VLOOKUP(K501,Months_Weeks!$A$1:$B$13,2,0)))</f>
        <v>1</v>
      </c>
      <c r="M501" s="29"/>
      <c r="N501" s="39"/>
      <c r="O501" s="39"/>
      <c r="P501" s="50">
        <f t="shared" si="44"/>
        <v>0</v>
      </c>
      <c r="Q501" s="28">
        <f t="shared" si="45"/>
        <v>8</v>
      </c>
      <c r="R501" s="28">
        <f>IF(Q501=0,0,IF(E501&gt;1,E501-1,VLOOKUP(Q501,Months_Weeks!$A$1:$B$13,2,0)))</f>
        <v>1</v>
      </c>
      <c r="S501" s="30"/>
      <c r="T501" s="39"/>
      <c r="U501" s="39"/>
      <c r="V501" s="50">
        <f t="shared" si="46"/>
        <v>0</v>
      </c>
      <c r="W501" s="28">
        <f t="shared" si="47"/>
        <v>8</v>
      </c>
      <c r="X501" s="28">
        <f>IF(W501=0,0,IF(E501&gt;1,E501-1,VLOOKUP(W501,Months_Weeks!$A$1:$B$13,2,0)))</f>
        <v>1</v>
      </c>
      <c r="Y501" s="30"/>
      <c r="Z501" s="39"/>
      <c r="AA501" s="31"/>
      <c r="AB501" s="39"/>
      <c r="AC501" s="31"/>
      <c r="AD501" s="40"/>
      <c r="AE501" s="31"/>
      <c r="AF501" s="40"/>
      <c r="AG501" s="31"/>
      <c r="AH501" s="40"/>
      <c r="AI501" s="31"/>
      <c r="AJ501" s="40"/>
    </row>
    <row r="502" spans="1:36" x14ac:dyDescent="0.25">
      <c r="A502" s="37" t="s">
        <v>62</v>
      </c>
      <c r="B502" s="37">
        <v>1004</v>
      </c>
      <c r="C502" s="26" t="str">
        <f>IFERROR(INDEX(Clients[Client_Name],MATCH(Table312[[#This Row],[Client_Code]],Clients[Client_Code],0)),"")</f>
        <v>ARIZTÍA</v>
      </c>
      <c r="D502" s="25">
        <v>8</v>
      </c>
      <c r="E502" s="25">
        <v>3</v>
      </c>
      <c r="F502" s="25" t="b">
        <f>IF(E502&gt;(VLOOKUP(D502,Months_Weeks!$A$2:$B$13,2,TRUE)),FALSE)</f>
        <v>0</v>
      </c>
      <c r="G502" s="63">
        <f>IF(Table312[[#This Row],[Facility]]="Buin",1.5%,0.25%)</f>
        <v>1.4999999999999999E-2</v>
      </c>
      <c r="H502" s="38"/>
      <c r="I502" s="38"/>
      <c r="J502" s="27">
        <f t="shared" si="42"/>
        <v>0</v>
      </c>
      <c r="K502" s="28">
        <f t="shared" si="43"/>
        <v>8</v>
      </c>
      <c r="L502" s="27">
        <f>IF(K502=0,0,IF(E502&gt;1,E502-1,VLOOKUP(K502,Months_Weeks!$A$1:$B$13,2,0)))</f>
        <v>2</v>
      </c>
      <c r="M502" s="29"/>
      <c r="N502" s="39"/>
      <c r="O502" s="39"/>
      <c r="P502" s="50">
        <f t="shared" si="44"/>
        <v>0</v>
      </c>
      <c r="Q502" s="28">
        <f t="shared" si="45"/>
        <v>8</v>
      </c>
      <c r="R502" s="28">
        <f>IF(Q502=0,0,IF(E502&gt;1,E502-1,VLOOKUP(Q502,Months_Weeks!$A$1:$B$13,2,0)))</f>
        <v>2</v>
      </c>
      <c r="S502" s="30"/>
      <c r="T502" s="39"/>
      <c r="U502" s="39"/>
      <c r="V502" s="50">
        <f t="shared" si="46"/>
        <v>0</v>
      </c>
      <c r="W502" s="28">
        <f t="shared" si="47"/>
        <v>8</v>
      </c>
      <c r="X502" s="28">
        <f>IF(W502=0,0,IF(E502&gt;1,E502-1,VLOOKUP(W502,Months_Weeks!$A$1:$B$13,2,0)))</f>
        <v>2</v>
      </c>
      <c r="Y502" s="30"/>
      <c r="Z502" s="39"/>
      <c r="AA502" s="31"/>
      <c r="AB502" s="39"/>
      <c r="AC502" s="31"/>
      <c r="AD502" s="40"/>
      <c r="AE502" s="31"/>
      <c r="AF502" s="40"/>
      <c r="AG502" s="31"/>
      <c r="AH502" s="40"/>
      <c r="AI502" s="31"/>
      <c r="AJ502" s="40"/>
    </row>
    <row r="503" spans="1:36" x14ac:dyDescent="0.25">
      <c r="A503" s="37" t="s">
        <v>62</v>
      </c>
      <c r="B503" s="37">
        <v>1004</v>
      </c>
      <c r="C503" s="26" t="str">
        <f>IFERROR(INDEX(Clients[Client_Name],MATCH(Table312[[#This Row],[Client_Code]],Clients[Client_Code],0)),"")</f>
        <v>ARIZTÍA</v>
      </c>
      <c r="D503" s="25">
        <v>8</v>
      </c>
      <c r="E503" s="25">
        <v>4</v>
      </c>
      <c r="F503" s="25" t="b">
        <f>IF(E503&gt;(VLOOKUP(D503,Months_Weeks!$A$2:$B$13,2,TRUE)),FALSE)</f>
        <v>0</v>
      </c>
      <c r="G503" s="63">
        <f>IF(Table312[[#This Row],[Facility]]="Buin",1.5%,0.25%)</f>
        <v>1.4999999999999999E-2</v>
      </c>
      <c r="H503" s="38"/>
      <c r="I503" s="38"/>
      <c r="J503" s="27">
        <f t="shared" si="42"/>
        <v>0</v>
      </c>
      <c r="K503" s="28">
        <f t="shared" si="43"/>
        <v>8</v>
      </c>
      <c r="L503" s="27">
        <f>IF(K503=0,0,IF(E503&gt;1,E503-1,VLOOKUP(K503,Months_Weeks!$A$1:$B$13,2,0)))</f>
        <v>3</v>
      </c>
      <c r="M503" s="29"/>
      <c r="N503" s="39"/>
      <c r="O503" s="39"/>
      <c r="P503" s="50">
        <f t="shared" si="44"/>
        <v>0</v>
      </c>
      <c r="Q503" s="28">
        <f t="shared" si="45"/>
        <v>8</v>
      </c>
      <c r="R503" s="28">
        <f>IF(Q503=0,0,IF(E503&gt;1,E503-1,VLOOKUP(Q503,Months_Weeks!$A$1:$B$13,2,0)))</f>
        <v>3</v>
      </c>
      <c r="S503" s="30"/>
      <c r="T503" s="39"/>
      <c r="U503" s="39"/>
      <c r="V503" s="50">
        <f t="shared" si="46"/>
        <v>0</v>
      </c>
      <c r="W503" s="28">
        <f t="shared" si="47"/>
        <v>8</v>
      </c>
      <c r="X503" s="28">
        <f>IF(W503=0,0,IF(E503&gt;1,E503-1,VLOOKUP(W503,Months_Weeks!$A$1:$B$13,2,0)))</f>
        <v>3</v>
      </c>
      <c r="Y503" s="30"/>
      <c r="Z503" s="39"/>
      <c r="AA503" s="31"/>
      <c r="AB503" s="39"/>
      <c r="AC503" s="31"/>
      <c r="AD503" s="40"/>
      <c r="AE503" s="31"/>
      <c r="AF503" s="40"/>
      <c r="AG503" s="31"/>
      <c r="AH503" s="40"/>
      <c r="AI503" s="31"/>
      <c r="AJ503" s="40"/>
    </row>
    <row r="504" spans="1:36" x14ac:dyDescent="0.25">
      <c r="A504" s="37" t="s">
        <v>62</v>
      </c>
      <c r="B504" s="37">
        <v>1004</v>
      </c>
      <c r="C504" s="26" t="str">
        <f>IFERROR(INDEX(Clients[Client_Name],MATCH(Table312[[#This Row],[Client_Code]],Clients[Client_Code],0)),"")</f>
        <v>ARIZTÍA</v>
      </c>
      <c r="D504" s="25">
        <v>9</v>
      </c>
      <c r="E504" s="25">
        <v>1</v>
      </c>
      <c r="F504" s="25" t="b">
        <f>IF(E504&gt;(VLOOKUP(D504,Months_Weeks!$A$2:$B$13,2,TRUE)),FALSE)</f>
        <v>0</v>
      </c>
      <c r="G504" s="63">
        <f>IF(Table312[[#This Row],[Facility]]="Buin",1.5%,0.25%)</f>
        <v>1.4999999999999999E-2</v>
      </c>
      <c r="H504" s="38"/>
      <c r="I504" s="38"/>
      <c r="J504" s="27">
        <f t="shared" si="42"/>
        <v>0</v>
      </c>
      <c r="K504" s="28">
        <f t="shared" si="43"/>
        <v>8</v>
      </c>
      <c r="L504" s="27">
        <f>IF(K504=0,0,IF(E504&gt;1,E504-1,VLOOKUP(K504,Months_Weeks!$A$1:$B$13,2,0)))</f>
        <v>4</v>
      </c>
      <c r="M504" s="29"/>
      <c r="N504" s="39"/>
      <c r="O504" s="39"/>
      <c r="P504" s="50">
        <f t="shared" si="44"/>
        <v>0</v>
      </c>
      <c r="Q504" s="28">
        <f t="shared" si="45"/>
        <v>8</v>
      </c>
      <c r="R504" s="28">
        <f>IF(Q504=0,0,IF(E504&gt;1,E504-1,VLOOKUP(Q504,Months_Weeks!$A$1:$B$13,2,0)))</f>
        <v>4</v>
      </c>
      <c r="S504" s="30"/>
      <c r="T504" s="39"/>
      <c r="U504" s="39"/>
      <c r="V504" s="50">
        <f t="shared" si="46"/>
        <v>0</v>
      </c>
      <c r="W504" s="28">
        <f t="shared" si="47"/>
        <v>8</v>
      </c>
      <c r="X504" s="28">
        <f>IF(W504=0,0,IF(E504&gt;1,E504-1,VLOOKUP(W504,Months_Weeks!$A$1:$B$13,2,0)))</f>
        <v>4</v>
      </c>
      <c r="Y504" s="30"/>
      <c r="Z504" s="39"/>
      <c r="AA504" s="31"/>
      <c r="AB504" s="39"/>
      <c r="AC504" s="31"/>
      <c r="AD504" s="40"/>
      <c r="AE504" s="31"/>
      <c r="AF504" s="40"/>
      <c r="AG504" s="31"/>
      <c r="AH504" s="40"/>
      <c r="AI504" s="31"/>
      <c r="AJ504" s="40"/>
    </row>
    <row r="505" spans="1:36" x14ac:dyDescent="0.25">
      <c r="A505" s="37" t="s">
        <v>62</v>
      </c>
      <c r="B505" s="37">
        <v>1004</v>
      </c>
      <c r="C505" s="26" t="str">
        <f>IFERROR(INDEX(Clients[Client_Name],MATCH(Table312[[#This Row],[Client_Code]],Clients[Client_Code],0)),"")</f>
        <v>ARIZTÍA</v>
      </c>
      <c r="D505" s="25">
        <v>9</v>
      </c>
      <c r="E505" s="25">
        <v>2</v>
      </c>
      <c r="F505" s="25" t="b">
        <f>IF(E505&gt;(VLOOKUP(D505,Months_Weeks!$A$2:$B$13,2,TRUE)),FALSE)</f>
        <v>0</v>
      </c>
      <c r="G505" s="63">
        <f>IF(Table312[[#This Row],[Facility]]="Buin",1.5%,0.25%)</f>
        <v>1.4999999999999999E-2</v>
      </c>
      <c r="H505" s="38"/>
      <c r="I505" s="38"/>
      <c r="J505" s="27">
        <f t="shared" si="42"/>
        <v>0</v>
      </c>
      <c r="K505" s="28">
        <f t="shared" si="43"/>
        <v>9</v>
      </c>
      <c r="L505" s="27">
        <f>IF(K505=0,0,IF(E505&gt;1,E505-1,VLOOKUP(K505,Months_Weeks!$A$1:$B$13,2,0)))</f>
        <v>1</v>
      </c>
      <c r="M505" s="29"/>
      <c r="N505" s="39"/>
      <c r="O505" s="39"/>
      <c r="P505" s="50">
        <f t="shared" si="44"/>
        <v>0</v>
      </c>
      <c r="Q505" s="28">
        <f t="shared" si="45"/>
        <v>9</v>
      </c>
      <c r="R505" s="28">
        <f>IF(Q505=0,0,IF(E505&gt;1,E505-1,VLOOKUP(Q505,Months_Weeks!$A$1:$B$13,2,0)))</f>
        <v>1</v>
      </c>
      <c r="S505" s="30"/>
      <c r="T505" s="39"/>
      <c r="U505" s="39"/>
      <c r="V505" s="50">
        <f t="shared" si="46"/>
        <v>0</v>
      </c>
      <c r="W505" s="28">
        <f t="shared" si="47"/>
        <v>9</v>
      </c>
      <c r="X505" s="28">
        <f>IF(W505=0,0,IF(E505&gt;1,E505-1,VLOOKUP(W505,Months_Weeks!$A$1:$B$13,2,0)))</f>
        <v>1</v>
      </c>
      <c r="Y505" s="30"/>
      <c r="Z505" s="39"/>
      <c r="AA505" s="31"/>
      <c r="AB505" s="39"/>
      <c r="AC505" s="31"/>
      <c r="AD505" s="40"/>
      <c r="AE505" s="31"/>
      <c r="AF505" s="40"/>
      <c r="AG505" s="31"/>
      <c r="AH505" s="40"/>
      <c r="AI505" s="31"/>
      <c r="AJ505" s="40"/>
    </row>
    <row r="506" spans="1:36" x14ac:dyDescent="0.25">
      <c r="A506" s="37" t="s">
        <v>62</v>
      </c>
      <c r="B506" s="37">
        <v>1004</v>
      </c>
      <c r="C506" s="26" t="str">
        <f>IFERROR(INDEX(Clients[Client_Name],MATCH(Table312[[#This Row],[Client_Code]],Clients[Client_Code],0)),"")</f>
        <v>ARIZTÍA</v>
      </c>
      <c r="D506" s="25">
        <v>9</v>
      </c>
      <c r="E506" s="25">
        <v>3</v>
      </c>
      <c r="F506" s="25" t="b">
        <f>IF(E506&gt;(VLOOKUP(D506,Months_Weeks!$A$2:$B$13,2,TRUE)),FALSE)</f>
        <v>0</v>
      </c>
      <c r="G506" s="63">
        <f>IF(Table312[[#This Row],[Facility]]="Buin",1.5%,0.25%)</f>
        <v>1.4999999999999999E-2</v>
      </c>
      <c r="H506" s="38"/>
      <c r="I506" s="38"/>
      <c r="J506" s="27">
        <f t="shared" si="42"/>
        <v>0</v>
      </c>
      <c r="K506" s="28">
        <f t="shared" si="43"/>
        <v>9</v>
      </c>
      <c r="L506" s="27">
        <f>IF(K506=0,0,IF(E506&gt;1,E506-1,VLOOKUP(K506,Months_Weeks!$A$1:$B$13,2,0)))</f>
        <v>2</v>
      </c>
      <c r="M506" s="29"/>
      <c r="N506" s="39"/>
      <c r="O506" s="39"/>
      <c r="P506" s="50">
        <f t="shared" si="44"/>
        <v>0</v>
      </c>
      <c r="Q506" s="28">
        <f t="shared" si="45"/>
        <v>9</v>
      </c>
      <c r="R506" s="28">
        <f>IF(Q506=0,0,IF(E506&gt;1,E506-1,VLOOKUP(Q506,Months_Weeks!$A$1:$B$13,2,0)))</f>
        <v>2</v>
      </c>
      <c r="S506" s="30"/>
      <c r="T506" s="39"/>
      <c r="U506" s="39"/>
      <c r="V506" s="50">
        <f t="shared" si="46"/>
        <v>0</v>
      </c>
      <c r="W506" s="28">
        <f t="shared" si="47"/>
        <v>9</v>
      </c>
      <c r="X506" s="28">
        <f>IF(W506=0,0,IF(E506&gt;1,E506-1,VLOOKUP(W506,Months_Weeks!$A$1:$B$13,2,0)))</f>
        <v>2</v>
      </c>
      <c r="Y506" s="30"/>
      <c r="Z506" s="39"/>
      <c r="AA506" s="31"/>
      <c r="AB506" s="39"/>
      <c r="AC506" s="31"/>
      <c r="AD506" s="40"/>
      <c r="AE506" s="31"/>
      <c r="AF506" s="40"/>
      <c r="AG506" s="31"/>
      <c r="AH506" s="40"/>
      <c r="AI506" s="31"/>
      <c r="AJ506" s="40"/>
    </row>
    <row r="507" spans="1:36" x14ac:dyDescent="0.25">
      <c r="A507" s="37" t="s">
        <v>62</v>
      </c>
      <c r="B507" s="37">
        <v>1004</v>
      </c>
      <c r="C507" s="26" t="str">
        <f>IFERROR(INDEX(Clients[Client_Name],MATCH(Table312[[#This Row],[Client_Code]],Clients[Client_Code],0)),"")</f>
        <v>ARIZTÍA</v>
      </c>
      <c r="D507" s="25">
        <v>9</v>
      </c>
      <c r="E507" s="25">
        <v>4</v>
      </c>
      <c r="F507" s="25" t="b">
        <f>IF(E507&gt;(VLOOKUP(D507,Months_Weeks!$A$2:$B$13,2,TRUE)),FALSE)</f>
        <v>0</v>
      </c>
      <c r="G507" s="63">
        <f>IF(Table312[[#This Row],[Facility]]="Buin",1.5%,0.25%)</f>
        <v>1.4999999999999999E-2</v>
      </c>
      <c r="H507" s="38"/>
      <c r="I507" s="38"/>
      <c r="J507" s="27">
        <f t="shared" si="42"/>
        <v>0</v>
      </c>
      <c r="K507" s="28">
        <f t="shared" si="43"/>
        <v>9</v>
      </c>
      <c r="L507" s="27">
        <f>IF(K507=0,0,IF(E507&gt;1,E507-1,VLOOKUP(K507,Months_Weeks!$A$1:$B$13,2,0)))</f>
        <v>3</v>
      </c>
      <c r="M507" s="29"/>
      <c r="N507" s="39"/>
      <c r="O507" s="39"/>
      <c r="P507" s="50">
        <f t="shared" si="44"/>
        <v>0</v>
      </c>
      <c r="Q507" s="28">
        <f t="shared" si="45"/>
        <v>9</v>
      </c>
      <c r="R507" s="28">
        <f>IF(Q507=0,0,IF(E507&gt;1,E507-1,VLOOKUP(Q507,Months_Weeks!$A$1:$B$13,2,0)))</f>
        <v>3</v>
      </c>
      <c r="S507" s="30"/>
      <c r="T507" s="39"/>
      <c r="U507" s="39"/>
      <c r="V507" s="50">
        <f t="shared" si="46"/>
        <v>0</v>
      </c>
      <c r="W507" s="28">
        <f t="shared" si="47"/>
        <v>9</v>
      </c>
      <c r="X507" s="28">
        <f>IF(W507=0,0,IF(E507&gt;1,E507-1,VLOOKUP(W507,Months_Weeks!$A$1:$B$13,2,0)))</f>
        <v>3</v>
      </c>
      <c r="Y507" s="30"/>
      <c r="Z507" s="39"/>
      <c r="AA507" s="31"/>
      <c r="AB507" s="39"/>
      <c r="AC507" s="31"/>
      <c r="AD507" s="40"/>
      <c r="AE507" s="31"/>
      <c r="AF507" s="40"/>
      <c r="AG507" s="31"/>
      <c r="AH507" s="40"/>
      <c r="AI507" s="31"/>
      <c r="AJ507" s="40"/>
    </row>
    <row r="508" spans="1:36" x14ac:dyDescent="0.25">
      <c r="A508" s="37" t="s">
        <v>62</v>
      </c>
      <c r="B508" s="37">
        <v>1004</v>
      </c>
      <c r="C508" s="26" t="str">
        <f>IFERROR(INDEX(Clients[Client_Name],MATCH(Table312[[#This Row],[Client_Code]],Clients[Client_Code],0)),"")</f>
        <v>ARIZTÍA</v>
      </c>
      <c r="D508" s="25">
        <v>9</v>
      </c>
      <c r="E508" s="25">
        <v>5</v>
      </c>
      <c r="F508" s="25" t="b">
        <f>IF(E508&gt;(VLOOKUP(D508,Months_Weeks!$A$2:$B$13,2,TRUE)),FALSE)</f>
        <v>0</v>
      </c>
      <c r="G508" s="63">
        <f>IF(Table312[[#This Row],[Facility]]="Buin",1.5%,0.25%)</f>
        <v>1.4999999999999999E-2</v>
      </c>
      <c r="H508" s="38"/>
      <c r="I508" s="38"/>
      <c r="J508" s="27">
        <f t="shared" si="42"/>
        <v>0</v>
      </c>
      <c r="K508" s="28">
        <f t="shared" si="43"/>
        <v>9</v>
      </c>
      <c r="L508" s="27">
        <f>IF(K508=0,0,IF(E508&gt;1,E508-1,VLOOKUP(K508,Months_Weeks!$A$1:$B$13,2,0)))</f>
        <v>4</v>
      </c>
      <c r="M508" s="29"/>
      <c r="N508" s="39"/>
      <c r="O508" s="39"/>
      <c r="P508" s="50">
        <f t="shared" si="44"/>
        <v>0</v>
      </c>
      <c r="Q508" s="28">
        <f t="shared" si="45"/>
        <v>9</v>
      </c>
      <c r="R508" s="28">
        <f>IF(Q508=0,0,IF(E508&gt;1,E508-1,VLOOKUP(Q508,Months_Weeks!$A$1:$B$13,2,0)))</f>
        <v>4</v>
      </c>
      <c r="S508" s="30"/>
      <c r="T508" s="39"/>
      <c r="U508" s="39"/>
      <c r="V508" s="50">
        <f t="shared" si="46"/>
        <v>0</v>
      </c>
      <c r="W508" s="28">
        <f t="shared" si="47"/>
        <v>9</v>
      </c>
      <c r="X508" s="28">
        <f>IF(W508=0,0,IF(E508&gt;1,E508-1,VLOOKUP(W508,Months_Weeks!$A$1:$B$13,2,0)))</f>
        <v>4</v>
      </c>
      <c r="Y508" s="30"/>
      <c r="Z508" s="39"/>
      <c r="AA508" s="31"/>
      <c r="AB508" s="39"/>
      <c r="AC508" s="31"/>
      <c r="AD508" s="40"/>
      <c r="AE508" s="31"/>
      <c r="AF508" s="40"/>
      <c r="AG508" s="31"/>
      <c r="AH508" s="40"/>
      <c r="AI508" s="31"/>
      <c r="AJ508" s="40"/>
    </row>
    <row r="509" spans="1:36" x14ac:dyDescent="0.25">
      <c r="A509" s="37" t="s">
        <v>62</v>
      </c>
      <c r="B509" s="37">
        <v>1004</v>
      </c>
      <c r="C509" s="26" t="str">
        <f>IFERROR(INDEX(Clients[Client_Name],MATCH(Table312[[#This Row],[Client_Code]],Clients[Client_Code],0)),"")</f>
        <v>ARIZTÍA</v>
      </c>
      <c r="D509" s="25">
        <v>10</v>
      </c>
      <c r="E509" s="25">
        <v>1</v>
      </c>
      <c r="F509" s="25" t="b">
        <f>IF(E509&gt;(VLOOKUP(D509,Months_Weeks!$A$2:$B$13,2,TRUE)),FALSE)</f>
        <v>0</v>
      </c>
      <c r="G509" s="63">
        <f>IF(Table312[[#This Row],[Facility]]="Buin",1.5%,0.25%)</f>
        <v>1.4999999999999999E-2</v>
      </c>
      <c r="H509" s="38"/>
      <c r="I509" s="38"/>
      <c r="J509" s="27">
        <f t="shared" si="42"/>
        <v>0</v>
      </c>
      <c r="K509" s="28">
        <f t="shared" si="43"/>
        <v>9</v>
      </c>
      <c r="L509" s="27">
        <f>IF(K509=0,0,IF(E509&gt;1,E509-1,VLOOKUP(K509,Months_Weeks!$A$1:$B$13,2,0)))</f>
        <v>5</v>
      </c>
      <c r="M509" s="29"/>
      <c r="N509" s="39"/>
      <c r="O509" s="39"/>
      <c r="P509" s="50">
        <f t="shared" si="44"/>
        <v>0</v>
      </c>
      <c r="Q509" s="28">
        <f t="shared" si="45"/>
        <v>9</v>
      </c>
      <c r="R509" s="28">
        <f>IF(Q509=0,0,IF(E509&gt;1,E509-1,VLOOKUP(Q509,Months_Weeks!$A$1:$B$13,2,0)))</f>
        <v>5</v>
      </c>
      <c r="S509" s="30"/>
      <c r="T509" s="39"/>
      <c r="U509" s="39"/>
      <c r="V509" s="50">
        <f t="shared" si="46"/>
        <v>0</v>
      </c>
      <c r="W509" s="28">
        <f t="shared" si="47"/>
        <v>9</v>
      </c>
      <c r="X509" s="28">
        <f>IF(W509=0,0,IF(E509&gt;1,E509-1,VLOOKUP(W509,Months_Weeks!$A$1:$B$13,2,0)))</f>
        <v>5</v>
      </c>
      <c r="Y509" s="30"/>
      <c r="Z509" s="39"/>
      <c r="AA509" s="31"/>
      <c r="AB509" s="39"/>
      <c r="AC509" s="31"/>
      <c r="AD509" s="40"/>
      <c r="AE509" s="31"/>
      <c r="AF509" s="40"/>
      <c r="AG509" s="31"/>
      <c r="AH509" s="40"/>
      <c r="AI509" s="31"/>
      <c r="AJ509" s="40"/>
    </row>
    <row r="510" spans="1:36" x14ac:dyDescent="0.25">
      <c r="A510" s="37" t="s">
        <v>62</v>
      </c>
      <c r="B510" s="37">
        <v>1004</v>
      </c>
      <c r="C510" s="26" t="str">
        <f>IFERROR(INDEX(Clients[Client_Name],MATCH(Table312[[#This Row],[Client_Code]],Clients[Client_Code],0)),"")</f>
        <v>ARIZTÍA</v>
      </c>
      <c r="D510" s="25">
        <v>10</v>
      </c>
      <c r="E510" s="25">
        <v>2</v>
      </c>
      <c r="F510" s="25" t="b">
        <f>IF(E510&gt;(VLOOKUP(D510,Months_Weeks!$A$2:$B$13,2,TRUE)),FALSE)</f>
        <v>0</v>
      </c>
      <c r="G510" s="63">
        <f>IF(Table312[[#This Row],[Facility]]="Buin",1.5%,0.25%)</f>
        <v>1.4999999999999999E-2</v>
      </c>
      <c r="H510" s="38"/>
      <c r="I510" s="38"/>
      <c r="J510" s="27">
        <f t="shared" si="42"/>
        <v>0</v>
      </c>
      <c r="K510" s="28">
        <f t="shared" si="43"/>
        <v>10</v>
      </c>
      <c r="L510" s="27">
        <f>IF(K510=0,0,IF(E510&gt;1,E510-1,VLOOKUP(K510,Months_Weeks!$A$1:$B$13,2,0)))</f>
        <v>1</v>
      </c>
      <c r="M510" s="29"/>
      <c r="N510" s="39"/>
      <c r="O510" s="39"/>
      <c r="P510" s="50">
        <f t="shared" si="44"/>
        <v>0</v>
      </c>
      <c r="Q510" s="28">
        <f t="shared" si="45"/>
        <v>10</v>
      </c>
      <c r="R510" s="28">
        <f>IF(Q510=0,0,IF(E510&gt;1,E510-1,VLOOKUP(Q510,Months_Weeks!$A$1:$B$13,2,0)))</f>
        <v>1</v>
      </c>
      <c r="S510" s="30"/>
      <c r="T510" s="39"/>
      <c r="U510" s="39"/>
      <c r="V510" s="50">
        <f t="shared" si="46"/>
        <v>0</v>
      </c>
      <c r="W510" s="28">
        <f t="shared" si="47"/>
        <v>10</v>
      </c>
      <c r="X510" s="28">
        <f>IF(W510=0,0,IF(E510&gt;1,E510-1,VLOOKUP(W510,Months_Weeks!$A$1:$B$13,2,0)))</f>
        <v>1</v>
      </c>
      <c r="Y510" s="30"/>
      <c r="Z510" s="39"/>
      <c r="AA510" s="31"/>
      <c r="AB510" s="39"/>
      <c r="AC510" s="31"/>
      <c r="AD510" s="40"/>
      <c r="AE510" s="31"/>
      <c r="AF510" s="40"/>
      <c r="AG510" s="31"/>
      <c r="AH510" s="40"/>
      <c r="AI510" s="31"/>
      <c r="AJ510" s="40"/>
    </row>
    <row r="511" spans="1:36" x14ac:dyDescent="0.25">
      <c r="A511" s="37" t="s">
        <v>62</v>
      </c>
      <c r="B511" s="37">
        <v>1004</v>
      </c>
      <c r="C511" s="26" t="str">
        <f>IFERROR(INDEX(Clients[Client_Name],MATCH(Table312[[#This Row],[Client_Code]],Clients[Client_Code],0)),"")</f>
        <v>ARIZTÍA</v>
      </c>
      <c r="D511" s="25">
        <v>10</v>
      </c>
      <c r="E511" s="25">
        <v>3</v>
      </c>
      <c r="F511" s="25" t="b">
        <f>IF(E511&gt;(VLOOKUP(D511,Months_Weeks!$A$2:$B$13,2,TRUE)),FALSE)</f>
        <v>0</v>
      </c>
      <c r="G511" s="63">
        <f>IF(Table312[[#This Row],[Facility]]="Buin",1.5%,0.25%)</f>
        <v>1.4999999999999999E-2</v>
      </c>
      <c r="H511" s="38"/>
      <c r="I511" s="38"/>
      <c r="J511" s="27">
        <f t="shared" si="42"/>
        <v>0</v>
      </c>
      <c r="K511" s="28">
        <f t="shared" si="43"/>
        <v>10</v>
      </c>
      <c r="L511" s="27">
        <f>IF(K511=0,0,IF(E511&gt;1,E511-1,VLOOKUP(K511,Months_Weeks!$A$1:$B$13,2,0)))</f>
        <v>2</v>
      </c>
      <c r="M511" s="29"/>
      <c r="N511" s="39"/>
      <c r="O511" s="39"/>
      <c r="P511" s="50">
        <f t="shared" si="44"/>
        <v>0</v>
      </c>
      <c r="Q511" s="28">
        <f t="shared" si="45"/>
        <v>10</v>
      </c>
      <c r="R511" s="28">
        <f>IF(Q511=0,0,IF(E511&gt;1,E511-1,VLOOKUP(Q511,Months_Weeks!$A$1:$B$13,2,0)))</f>
        <v>2</v>
      </c>
      <c r="S511" s="30"/>
      <c r="T511" s="39"/>
      <c r="U511" s="39"/>
      <c r="V511" s="50">
        <f t="shared" si="46"/>
        <v>0</v>
      </c>
      <c r="W511" s="28">
        <f t="shared" si="47"/>
        <v>10</v>
      </c>
      <c r="X511" s="28">
        <f>IF(W511=0,0,IF(E511&gt;1,E511-1,VLOOKUP(W511,Months_Weeks!$A$1:$B$13,2,0)))</f>
        <v>2</v>
      </c>
      <c r="Y511" s="30"/>
      <c r="Z511" s="39"/>
      <c r="AA511" s="31"/>
      <c r="AB511" s="39"/>
      <c r="AC511" s="31"/>
      <c r="AD511" s="40"/>
      <c r="AE511" s="31"/>
      <c r="AF511" s="40"/>
      <c r="AG511" s="31"/>
      <c r="AH511" s="40"/>
      <c r="AI511" s="31"/>
      <c r="AJ511" s="40"/>
    </row>
    <row r="512" spans="1:36" x14ac:dyDescent="0.25">
      <c r="A512" s="37" t="s">
        <v>62</v>
      </c>
      <c r="B512" s="37">
        <v>1004</v>
      </c>
      <c r="C512" s="26" t="str">
        <f>IFERROR(INDEX(Clients[Client_Name],MATCH(Table312[[#This Row],[Client_Code]],Clients[Client_Code],0)),"")</f>
        <v>ARIZTÍA</v>
      </c>
      <c r="D512" s="25">
        <v>10</v>
      </c>
      <c r="E512" s="25">
        <v>4</v>
      </c>
      <c r="F512" s="25" t="b">
        <f>IF(E512&gt;(VLOOKUP(D512,Months_Weeks!$A$2:$B$13,2,TRUE)),FALSE)</f>
        <v>0</v>
      </c>
      <c r="G512" s="63">
        <f>IF(Table312[[#This Row],[Facility]]="Buin",1.5%,0.25%)</f>
        <v>1.4999999999999999E-2</v>
      </c>
      <c r="H512" s="38"/>
      <c r="I512" s="38"/>
      <c r="J512" s="27">
        <f t="shared" si="42"/>
        <v>0</v>
      </c>
      <c r="K512" s="28">
        <f t="shared" si="43"/>
        <v>10</v>
      </c>
      <c r="L512" s="27">
        <f>IF(K512=0,0,IF(E512&gt;1,E512-1,VLOOKUP(K512,Months_Weeks!$A$1:$B$13,2,0)))</f>
        <v>3</v>
      </c>
      <c r="M512" s="29"/>
      <c r="N512" s="39"/>
      <c r="O512" s="39"/>
      <c r="P512" s="50">
        <f t="shared" si="44"/>
        <v>0</v>
      </c>
      <c r="Q512" s="28">
        <f t="shared" si="45"/>
        <v>10</v>
      </c>
      <c r="R512" s="28">
        <f>IF(Q512=0,0,IF(E512&gt;1,E512-1,VLOOKUP(Q512,Months_Weeks!$A$1:$B$13,2,0)))</f>
        <v>3</v>
      </c>
      <c r="S512" s="30"/>
      <c r="T512" s="39"/>
      <c r="U512" s="39"/>
      <c r="V512" s="50">
        <f t="shared" si="46"/>
        <v>0</v>
      </c>
      <c r="W512" s="28">
        <f t="shared" si="47"/>
        <v>10</v>
      </c>
      <c r="X512" s="28">
        <f>IF(W512=0,0,IF(E512&gt;1,E512-1,VLOOKUP(W512,Months_Weeks!$A$1:$B$13,2,0)))</f>
        <v>3</v>
      </c>
      <c r="Y512" s="30"/>
      <c r="Z512" s="39"/>
      <c r="AA512" s="31"/>
      <c r="AB512" s="39"/>
      <c r="AC512" s="31"/>
      <c r="AD512" s="40"/>
      <c r="AE512" s="31"/>
      <c r="AF512" s="40"/>
      <c r="AG512" s="31"/>
      <c r="AH512" s="40"/>
      <c r="AI512" s="31"/>
      <c r="AJ512" s="40"/>
    </row>
    <row r="513" spans="1:36" x14ac:dyDescent="0.25">
      <c r="A513" s="37" t="s">
        <v>62</v>
      </c>
      <c r="B513" s="37">
        <v>1004</v>
      </c>
      <c r="C513" s="26" t="str">
        <f>IFERROR(INDEX(Clients[Client_Name],MATCH(Table312[[#This Row],[Client_Code]],Clients[Client_Code],0)),"")</f>
        <v>ARIZTÍA</v>
      </c>
      <c r="D513" s="25">
        <v>11</v>
      </c>
      <c r="E513" s="25">
        <v>1</v>
      </c>
      <c r="F513" s="25" t="b">
        <f>IF(E513&gt;(VLOOKUP(D513,Months_Weeks!$A$2:$B$13,2,TRUE)),FALSE)</f>
        <v>0</v>
      </c>
      <c r="G513" s="63">
        <f>IF(Table312[[#This Row],[Facility]]="Buin",1.5%,0.25%)</f>
        <v>1.4999999999999999E-2</v>
      </c>
      <c r="H513" s="38"/>
      <c r="I513" s="38"/>
      <c r="J513" s="27">
        <f t="shared" si="42"/>
        <v>0</v>
      </c>
      <c r="K513" s="28">
        <f t="shared" si="43"/>
        <v>10</v>
      </c>
      <c r="L513" s="27">
        <f>IF(K513=0,0,IF(E513&gt;1,E513-1,VLOOKUP(K513,Months_Weeks!$A$1:$B$13,2,0)))</f>
        <v>4</v>
      </c>
      <c r="M513" s="29"/>
      <c r="N513" s="39"/>
      <c r="O513" s="39"/>
      <c r="P513" s="50">
        <f t="shared" si="44"/>
        <v>0</v>
      </c>
      <c r="Q513" s="28">
        <f t="shared" si="45"/>
        <v>10</v>
      </c>
      <c r="R513" s="28">
        <f>IF(Q513=0,0,IF(E513&gt;1,E513-1,VLOOKUP(Q513,Months_Weeks!$A$1:$B$13,2,0)))</f>
        <v>4</v>
      </c>
      <c r="S513" s="30"/>
      <c r="T513" s="39"/>
      <c r="U513" s="39"/>
      <c r="V513" s="50">
        <f t="shared" si="46"/>
        <v>0</v>
      </c>
      <c r="W513" s="28">
        <f t="shared" si="47"/>
        <v>10</v>
      </c>
      <c r="X513" s="28">
        <f>IF(W513=0,0,IF(E513&gt;1,E513-1,VLOOKUP(W513,Months_Weeks!$A$1:$B$13,2,0)))</f>
        <v>4</v>
      </c>
      <c r="Y513" s="30"/>
      <c r="Z513" s="39"/>
      <c r="AA513" s="31"/>
      <c r="AB513" s="39"/>
      <c r="AC513" s="31"/>
      <c r="AD513" s="40"/>
      <c r="AE513" s="31"/>
      <c r="AF513" s="40"/>
      <c r="AG513" s="31"/>
      <c r="AH513" s="40"/>
      <c r="AI513" s="31"/>
      <c r="AJ513" s="40"/>
    </row>
    <row r="514" spans="1:36" x14ac:dyDescent="0.25">
      <c r="A514" s="37" t="s">
        <v>62</v>
      </c>
      <c r="B514" s="37">
        <v>1004</v>
      </c>
      <c r="C514" s="26" t="str">
        <f>IFERROR(INDEX(Clients[Client_Name],MATCH(Table312[[#This Row],[Client_Code]],Clients[Client_Code],0)),"")</f>
        <v>ARIZTÍA</v>
      </c>
      <c r="D514" s="25">
        <v>11</v>
      </c>
      <c r="E514" s="25">
        <v>2</v>
      </c>
      <c r="F514" s="25" t="b">
        <f>IF(E514&gt;(VLOOKUP(D514,Months_Weeks!$A$2:$B$13,2,TRUE)),FALSE)</f>
        <v>0</v>
      </c>
      <c r="G514" s="63">
        <f>IF(Table312[[#This Row],[Facility]]="Buin",1.5%,0.25%)</f>
        <v>1.4999999999999999E-2</v>
      </c>
      <c r="H514" s="38"/>
      <c r="I514" s="38"/>
      <c r="J514" s="27">
        <f t="shared" ref="J514:J577" si="48" xml:space="preserve"> SUMIFS(J:J,$B:$B,$B514,$D:$D,K514,$E:$E,L514,$A:$A,$A514)+H514-I514</f>
        <v>0</v>
      </c>
      <c r="K514" s="28">
        <f t="shared" ref="K514:K577" si="49">IF(E514&gt;1,D514,D514-1)</f>
        <v>11</v>
      </c>
      <c r="L514" s="27">
        <f>IF(K514=0,0,IF(E514&gt;1,E514-1,VLOOKUP(K514,Months_Weeks!$A$1:$B$13,2,0)))</f>
        <v>1</v>
      </c>
      <c r="M514" s="29"/>
      <c r="N514" s="39"/>
      <c r="O514" s="39"/>
      <c r="P514" s="50">
        <f t="shared" ref="P514:P577" si="50" xml:space="preserve"> SUMIFS(P:P,$B:$B,$B514,$D:$D,Q514,$E:$E,R514,$A:$A,$A514)+N514-O514</f>
        <v>0</v>
      </c>
      <c r="Q514" s="28">
        <f t="shared" ref="Q514:Q577" si="51">IF(E514&gt;1,D514,D514-1)</f>
        <v>11</v>
      </c>
      <c r="R514" s="28">
        <f>IF(Q514=0,0,IF(E514&gt;1,E514-1,VLOOKUP(Q514,Months_Weeks!$A$1:$B$13,2,0)))</f>
        <v>1</v>
      </c>
      <c r="S514" s="30"/>
      <c r="T514" s="39"/>
      <c r="U514" s="39"/>
      <c r="V514" s="50">
        <f t="shared" ref="V514:V577" si="52" xml:space="preserve"> SUMIFS(V:V,$B:$B,$B514,$D:$D,W514,$E:$E,X514,$A:$A,$A514)+T514-U514</f>
        <v>0</v>
      </c>
      <c r="W514" s="28">
        <f t="shared" ref="W514:W577" si="53">IF(E514&gt;1,D514,D514-1)</f>
        <v>11</v>
      </c>
      <c r="X514" s="28">
        <f>IF(W514=0,0,IF(E514&gt;1,E514-1,VLOOKUP(W514,Months_Weeks!$A$1:$B$13,2,0)))</f>
        <v>1</v>
      </c>
      <c r="Y514" s="30"/>
      <c r="Z514" s="39"/>
      <c r="AA514" s="31"/>
      <c r="AB514" s="39"/>
      <c r="AC514" s="31"/>
      <c r="AD514" s="40"/>
      <c r="AE514" s="31"/>
      <c r="AF514" s="40"/>
      <c r="AG514" s="31"/>
      <c r="AH514" s="40"/>
      <c r="AI514" s="31"/>
      <c r="AJ514" s="40"/>
    </row>
    <row r="515" spans="1:36" x14ac:dyDescent="0.25">
      <c r="A515" s="37" t="s">
        <v>62</v>
      </c>
      <c r="B515" s="37">
        <v>1004</v>
      </c>
      <c r="C515" s="26" t="str">
        <f>IFERROR(INDEX(Clients[Client_Name],MATCH(Table312[[#This Row],[Client_Code]],Clients[Client_Code],0)),"")</f>
        <v>ARIZTÍA</v>
      </c>
      <c r="D515" s="25">
        <v>11</v>
      </c>
      <c r="E515" s="25">
        <v>3</v>
      </c>
      <c r="F515" s="25" t="b">
        <f>IF(E515&gt;(VLOOKUP(D515,Months_Weeks!$A$2:$B$13,2,TRUE)),FALSE)</f>
        <v>0</v>
      </c>
      <c r="G515" s="63">
        <f>IF(Table312[[#This Row],[Facility]]="Buin",1.5%,0.25%)</f>
        <v>1.4999999999999999E-2</v>
      </c>
      <c r="H515" s="38"/>
      <c r="I515" s="38"/>
      <c r="J515" s="27">
        <f t="shared" si="48"/>
        <v>0</v>
      </c>
      <c r="K515" s="28">
        <f t="shared" si="49"/>
        <v>11</v>
      </c>
      <c r="L515" s="27">
        <f>IF(K515=0,0,IF(E515&gt;1,E515-1,VLOOKUP(K515,Months_Weeks!$A$1:$B$13,2,0)))</f>
        <v>2</v>
      </c>
      <c r="M515" s="29"/>
      <c r="N515" s="39"/>
      <c r="O515" s="39"/>
      <c r="P515" s="50">
        <f t="shared" si="50"/>
        <v>0</v>
      </c>
      <c r="Q515" s="28">
        <f t="shared" si="51"/>
        <v>11</v>
      </c>
      <c r="R515" s="28">
        <f>IF(Q515=0,0,IF(E515&gt;1,E515-1,VLOOKUP(Q515,Months_Weeks!$A$1:$B$13,2,0)))</f>
        <v>2</v>
      </c>
      <c r="S515" s="30"/>
      <c r="T515" s="39"/>
      <c r="U515" s="39"/>
      <c r="V515" s="50">
        <f t="shared" si="52"/>
        <v>0</v>
      </c>
      <c r="W515" s="28">
        <f t="shared" si="53"/>
        <v>11</v>
      </c>
      <c r="X515" s="28">
        <f>IF(W515=0,0,IF(E515&gt;1,E515-1,VLOOKUP(W515,Months_Weeks!$A$1:$B$13,2,0)))</f>
        <v>2</v>
      </c>
      <c r="Y515" s="30"/>
      <c r="Z515" s="39"/>
      <c r="AA515" s="31"/>
      <c r="AB515" s="39"/>
      <c r="AC515" s="31"/>
      <c r="AD515" s="40"/>
      <c r="AE515" s="31"/>
      <c r="AF515" s="40"/>
      <c r="AG515" s="31"/>
      <c r="AH515" s="40"/>
      <c r="AI515" s="31"/>
      <c r="AJ515" s="40"/>
    </row>
    <row r="516" spans="1:36" x14ac:dyDescent="0.25">
      <c r="A516" s="37" t="s">
        <v>62</v>
      </c>
      <c r="B516" s="37">
        <v>1004</v>
      </c>
      <c r="C516" s="26" t="str">
        <f>IFERROR(INDEX(Clients[Client_Name],MATCH(Table312[[#This Row],[Client_Code]],Clients[Client_Code],0)),"")</f>
        <v>ARIZTÍA</v>
      </c>
      <c r="D516" s="25">
        <v>11</v>
      </c>
      <c r="E516" s="25">
        <v>4</v>
      </c>
      <c r="F516" s="25" t="b">
        <f>IF(E516&gt;(VLOOKUP(D516,Months_Weeks!$A$2:$B$13,2,TRUE)),FALSE)</f>
        <v>0</v>
      </c>
      <c r="G516" s="63">
        <f>IF(Table312[[#This Row],[Facility]]="Buin",1.5%,0.25%)</f>
        <v>1.4999999999999999E-2</v>
      </c>
      <c r="H516" s="38"/>
      <c r="I516" s="38"/>
      <c r="J516" s="27">
        <f t="shared" si="48"/>
        <v>0</v>
      </c>
      <c r="K516" s="28">
        <f t="shared" si="49"/>
        <v>11</v>
      </c>
      <c r="L516" s="27">
        <f>IF(K516=0,0,IF(E516&gt;1,E516-1,VLOOKUP(K516,Months_Weeks!$A$1:$B$13,2,0)))</f>
        <v>3</v>
      </c>
      <c r="M516" s="29"/>
      <c r="N516" s="39"/>
      <c r="O516" s="39"/>
      <c r="P516" s="50">
        <f t="shared" si="50"/>
        <v>0</v>
      </c>
      <c r="Q516" s="28">
        <f t="shared" si="51"/>
        <v>11</v>
      </c>
      <c r="R516" s="28">
        <f>IF(Q516=0,0,IF(E516&gt;1,E516-1,VLOOKUP(Q516,Months_Weeks!$A$1:$B$13,2,0)))</f>
        <v>3</v>
      </c>
      <c r="S516" s="30"/>
      <c r="T516" s="39"/>
      <c r="U516" s="39"/>
      <c r="V516" s="50">
        <f t="shared" si="52"/>
        <v>0</v>
      </c>
      <c r="W516" s="28">
        <f t="shared" si="53"/>
        <v>11</v>
      </c>
      <c r="X516" s="28">
        <f>IF(W516=0,0,IF(E516&gt;1,E516-1,VLOOKUP(W516,Months_Weeks!$A$1:$B$13,2,0)))</f>
        <v>3</v>
      </c>
      <c r="Y516" s="30"/>
      <c r="Z516" s="39"/>
      <c r="AA516" s="31"/>
      <c r="AB516" s="39"/>
      <c r="AC516" s="31"/>
      <c r="AD516" s="40"/>
      <c r="AE516" s="31"/>
      <c r="AF516" s="40"/>
      <c r="AG516" s="31"/>
      <c r="AH516" s="40"/>
      <c r="AI516" s="31"/>
      <c r="AJ516" s="40"/>
    </row>
    <row r="517" spans="1:36" x14ac:dyDescent="0.25">
      <c r="A517" s="37" t="s">
        <v>62</v>
      </c>
      <c r="B517" s="37">
        <v>1004</v>
      </c>
      <c r="C517" s="26" t="str">
        <f>IFERROR(INDEX(Clients[Client_Name],MATCH(Table312[[#This Row],[Client_Code]],Clients[Client_Code],0)),"")</f>
        <v>ARIZTÍA</v>
      </c>
      <c r="D517" s="25">
        <v>12</v>
      </c>
      <c r="E517" s="25">
        <v>1</v>
      </c>
      <c r="F517" s="25" t="b">
        <f>IF(E517&gt;(VLOOKUP(D517,Months_Weeks!$A$2:$B$13,2,TRUE)),FALSE)</f>
        <v>0</v>
      </c>
      <c r="G517" s="63">
        <f>IF(Table312[[#This Row],[Facility]]="Buin",1.5%,0.25%)</f>
        <v>1.4999999999999999E-2</v>
      </c>
      <c r="H517" s="38"/>
      <c r="I517" s="38"/>
      <c r="J517" s="27">
        <f t="shared" si="48"/>
        <v>0</v>
      </c>
      <c r="K517" s="28">
        <f t="shared" si="49"/>
        <v>11</v>
      </c>
      <c r="L517" s="27">
        <f>IF(K517=0,0,IF(E517&gt;1,E517-1,VLOOKUP(K517,Months_Weeks!$A$1:$B$13,2,0)))</f>
        <v>4</v>
      </c>
      <c r="M517" s="29"/>
      <c r="N517" s="39"/>
      <c r="O517" s="39"/>
      <c r="P517" s="50">
        <f t="shared" si="50"/>
        <v>0</v>
      </c>
      <c r="Q517" s="28">
        <f t="shared" si="51"/>
        <v>11</v>
      </c>
      <c r="R517" s="28">
        <f>IF(Q517=0,0,IF(E517&gt;1,E517-1,VLOOKUP(Q517,Months_Weeks!$A$1:$B$13,2,0)))</f>
        <v>4</v>
      </c>
      <c r="S517" s="30"/>
      <c r="T517" s="39"/>
      <c r="U517" s="39"/>
      <c r="V517" s="50">
        <f t="shared" si="52"/>
        <v>0</v>
      </c>
      <c r="W517" s="28">
        <f t="shared" si="53"/>
        <v>11</v>
      </c>
      <c r="X517" s="28">
        <f>IF(W517=0,0,IF(E517&gt;1,E517-1,VLOOKUP(W517,Months_Weeks!$A$1:$B$13,2,0)))</f>
        <v>4</v>
      </c>
      <c r="Y517" s="30"/>
      <c r="Z517" s="39"/>
      <c r="AA517" s="31"/>
      <c r="AB517" s="39"/>
      <c r="AC517" s="31"/>
      <c r="AD517" s="40"/>
      <c r="AE517" s="31"/>
      <c r="AF517" s="40"/>
      <c r="AG517" s="31"/>
      <c r="AH517" s="40"/>
      <c r="AI517" s="31"/>
      <c r="AJ517" s="40"/>
    </row>
    <row r="518" spans="1:36" x14ac:dyDescent="0.25">
      <c r="A518" s="37" t="s">
        <v>62</v>
      </c>
      <c r="B518" s="37">
        <v>1004</v>
      </c>
      <c r="C518" s="26" t="str">
        <f>IFERROR(INDEX(Clients[Client_Name],MATCH(Table312[[#This Row],[Client_Code]],Clients[Client_Code],0)),"")</f>
        <v>ARIZTÍA</v>
      </c>
      <c r="D518" s="25">
        <v>12</v>
      </c>
      <c r="E518" s="25">
        <v>2</v>
      </c>
      <c r="F518" s="25" t="b">
        <f>IF(E518&gt;(VLOOKUP(D518,Months_Weeks!$A$2:$B$13,2,TRUE)),FALSE)</f>
        <v>0</v>
      </c>
      <c r="G518" s="63">
        <f>IF(Table312[[#This Row],[Facility]]="Buin",1.5%,0.25%)</f>
        <v>1.4999999999999999E-2</v>
      </c>
      <c r="H518" s="38"/>
      <c r="I518" s="38"/>
      <c r="J518" s="27">
        <f t="shared" si="48"/>
        <v>0</v>
      </c>
      <c r="K518" s="28">
        <f t="shared" si="49"/>
        <v>12</v>
      </c>
      <c r="L518" s="27">
        <f>IF(K518=0,0,IF(E518&gt;1,E518-1,VLOOKUP(K518,Months_Weeks!$A$1:$B$13,2,0)))</f>
        <v>1</v>
      </c>
      <c r="M518" s="29"/>
      <c r="N518" s="39"/>
      <c r="O518" s="39"/>
      <c r="P518" s="50">
        <f t="shared" si="50"/>
        <v>0</v>
      </c>
      <c r="Q518" s="28">
        <f t="shared" si="51"/>
        <v>12</v>
      </c>
      <c r="R518" s="28">
        <f>IF(Q518=0,0,IF(E518&gt;1,E518-1,VLOOKUP(Q518,Months_Weeks!$A$1:$B$13,2,0)))</f>
        <v>1</v>
      </c>
      <c r="S518" s="30"/>
      <c r="T518" s="39"/>
      <c r="U518" s="39"/>
      <c r="V518" s="50">
        <f t="shared" si="52"/>
        <v>0</v>
      </c>
      <c r="W518" s="28">
        <f t="shared" si="53"/>
        <v>12</v>
      </c>
      <c r="X518" s="28">
        <f>IF(W518=0,0,IF(E518&gt;1,E518-1,VLOOKUP(W518,Months_Weeks!$A$1:$B$13,2,0)))</f>
        <v>1</v>
      </c>
      <c r="Y518" s="30"/>
      <c r="Z518" s="39"/>
      <c r="AA518" s="31"/>
      <c r="AB518" s="39"/>
      <c r="AC518" s="31"/>
      <c r="AD518" s="40"/>
      <c r="AE518" s="31"/>
      <c r="AF518" s="40"/>
      <c r="AG518" s="31"/>
      <c r="AH518" s="40"/>
      <c r="AI518" s="31"/>
      <c r="AJ518" s="40"/>
    </row>
    <row r="519" spans="1:36" x14ac:dyDescent="0.25">
      <c r="A519" s="37" t="s">
        <v>62</v>
      </c>
      <c r="B519" s="37">
        <v>1004</v>
      </c>
      <c r="C519" s="26" t="str">
        <f>IFERROR(INDEX(Clients[Client_Name],MATCH(Table312[[#This Row],[Client_Code]],Clients[Client_Code],0)),"")</f>
        <v>ARIZTÍA</v>
      </c>
      <c r="D519" s="25">
        <v>12</v>
      </c>
      <c r="E519" s="25">
        <v>3</v>
      </c>
      <c r="F519" s="25" t="b">
        <f>IF(E519&gt;(VLOOKUP(D519,Months_Weeks!$A$2:$B$13,2,TRUE)),FALSE)</f>
        <v>0</v>
      </c>
      <c r="G519" s="63">
        <f>IF(Table312[[#This Row],[Facility]]="Buin",1.5%,0.25%)</f>
        <v>1.4999999999999999E-2</v>
      </c>
      <c r="H519" s="38"/>
      <c r="I519" s="38"/>
      <c r="J519" s="27">
        <f t="shared" si="48"/>
        <v>0</v>
      </c>
      <c r="K519" s="28">
        <f t="shared" si="49"/>
        <v>12</v>
      </c>
      <c r="L519" s="27">
        <f>IF(K519=0,0,IF(E519&gt;1,E519-1,VLOOKUP(K519,Months_Weeks!$A$1:$B$13,2,0)))</f>
        <v>2</v>
      </c>
      <c r="M519" s="29"/>
      <c r="N519" s="39"/>
      <c r="O519" s="39"/>
      <c r="P519" s="50">
        <f t="shared" si="50"/>
        <v>0</v>
      </c>
      <c r="Q519" s="28">
        <f t="shared" si="51"/>
        <v>12</v>
      </c>
      <c r="R519" s="28">
        <f>IF(Q519=0,0,IF(E519&gt;1,E519-1,VLOOKUP(Q519,Months_Weeks!$A$1:$B$13,2,0)))</f>
        <v>2</v>
      </c>
      <c r="S519" s="30"/>
      <c r="T519" s="39"/>
      <c r="U519" s="39"/>
      <c r="V519" s="50">
        <f t="shared" si="52"/>
        <v>0</v>
      </c>
      <c r="W519" s="28">
        <f t="shared" si="53"/>
        <v>12</v>
      </c>
      <c r="X519" s="28">
        <f>IF(W519=0,0,IF(E519&gt;1,E519-1,VLOOKUP(W519,Months_Weeks!$A$1:$B$13,2,0)))</f>
        <v>2</v>
      </c>
      <c r="Y519" s="30"/>
      <c r="Z519" s="39"/>
      <c r="AA519" s="31"/>
      <c r="AB519" s="39"/>
      <c r="AC519" s="31"/>
      <c r="AD519" s="40"/>
      <c r="AE519" s="31"/>
      <c r="AF519" s="40"/>
      <c r="AG519" s="31"/>
      <c r="AH519" s="40"/>
      <c r="AI519" s="31"/>
      <c r="AJ519" s="40"/>
    </row>
    <row r="520" spans="1:36" x14ac:dyDescent="0.25">
      <c r="A520" s="37" t="s">
        <v>62</v>
      </c>
      <c r="B520" s="37">
        <v>1004</v>
      </c>
      <c r="C520" s="26" t="str">
        <f>IFERROR(INDEX(Clients[Client_Name],MATCH(Table312[[#This Row],[Client_Code]],Clients[Client_Code],0)),"")</f>
        <v>ARIZTÍA</v>
      </c>
      <c r="D520" s="25">
        <v>12</v>
      </c>
      <c r="E520" s="25">
        <v>4</v>
      </c>
      <c r="F520" s="25" t="b">
        <f>IF(E520&gt;(VLOOKUP(D520,Months_Weeks!$A$2:$B$13,2,TRUE)),FALSE)</f>
        <v>0</v>
      </c>
      <c r="G520" s="63">
        <f>IF(Table312[[#This Row],[Facility]]="Buin",1.5%,0.25%)</f>
        <v>1.4999999999999999E-2</v>
      </c>
      <c r="H520" s="38"/>
      <c r="I520" s="38"/>
      <c r="J520" s="27">
        <f t="shared" si="48"/>
        <v>0</v>
      </c>
      <c r="K520" s="28">
        <f t="shared" si="49"/>
        <v>12</v>
      </c>
      <c r="L520" s="27">
        <f>IF(K520=0,0,IF(E520&gt;1,E520-1,VLOOKUP(K520,Months_Weeks!$A$1:$B$13,2,0)))</f>
        <v>3</v>
      </c>
      <c r="M520" s="29"/>
      <c r="N520" s="39"/>
      <c r="O520" s="39"/>
      <c r="P520" s="50">
        <f t="shared" si="50"/>
        <v>0</v>
      </c>
      <c r="Q520" s="28">
        <f t="shared" si="51"/>
        <v>12</v>
      </c>
      <c r="R520" s="28">
        <f>IF(Q520=0,0,IF(E520&gt;1,E520-1,VLOOKUP(Q520,Months_Weeks!$A$1:$B$13,2,0)))</f>
        <v>3</v>
      </c>
      <c r="S520" s="30"/>
      <c r="T520" s="39"/>
      <c r="U520" s="39"/>
      <c r="V520" s="50">
        <f t="shared" si="52"/>
        <v>0</v>
      </c>
      <c r="W520" s="28">
        <f t="shared" si="53"/>
        <v>12</v>
      </c>
      <c r="X520" s="28">
        <f>IF(W520=0,0,IF(E520&gt;1,E520-1,VLOOKUP(W520,Months_Weeks!$A$1:$B$13,2,0)))</f>
        <v>3</v>
      </c>
      <c r="Y520" s="30"/>
      <c r="Z520" s="39"/>
      <c r="AA520" s="31"/>
      <c r="AB520" s="39"/>
      <c r="AC520" s="31"/>
      <c r="AD520" s="40"/>
      <c r="AE520" s="31"/>
      <c r="AF520" s="40"/>
      <c r="AG520" s="31"/>
      <c r="AH520" s="40"/>
      <c r="AI520" s="31"/>
      <c r="AJ520" s="40"/>
    </row>
    <row r="521" spans="1:36" x14ac:dyDescent="0.25">
      <c r="A521" s="37" t="s">
        <v>62</v>
      </c>
      <c r="B521" s="37">
        <v>1004</v>
      </c>
      <c r="C521" s="26" t="str">
        <f>IFERROR(INDEX(Clients[Client_Name],MATCH(Table312[[#This Row],[Client_Code]],Clients[Client_Code],0)),"")</f>
        <v>ARIZTÍA</v>
      </c>
      <c r="D521" s="25">
        <v>12</v>
      </c>
      <c r="E521" s="25">
        <v>5</v>
      </c>
      <c r="F521" s="25" t="b">
        <f>IF(E521&gt;(VLOOKUP(D521,Months_Weeks!$A$2:$B$13,2,TRUE)),FALSE)</f>
        <v>0</v>
      </c>
      <c r="G521" s="63">
        <f>IF(Table312[[#This Row],[Facility]]="Buin",1.5%,0.25%)</f>
        <v>1.4999999999999999E-2</v>
      </c>
      <c r="H521" s="38"/>
      <c r="I521" s="38"/>
      <c r="J521" s="27">
        <f t="shared" si="48"/>
        <v>0</v>
      </c>
      <c r="K521" s="28">
        <f t="shared" si="49"/>
        <v>12</v>
      </c>
      <c r="L521" s="27">
        <f>IF(K521=0,0,IF(E521&gt;1,E521-1,VLOOKUP(K521,Months_Weeks!$A$1:$B$13,2,0)))</f>
        <v>4</v>
      </c>
      <c r="M521" s="29"/>
      <c r="N521" s="39"/>
      <c r="O521" s="39"/>
      <c r="P521" s="50">
        <f t="shared" si="50"/>
        <v>0</v>
      </c>
      <c r="Q521" s="28">
        <f t="shared" si="51"/>
        <v>12</v>
      </c>
      <c r="R521" s="28">
        <f>IF(Q521=0,0,IF(E521&gt;1,E521-1,VLOOKUP(Q521,Months_Weeks!$A$1:$B$13,2,0)))</f>
        <v>4</v>
      </c>
      <c r="S521" s="30"/>
      <c r="T521" s="39"/>
      <c r="U521" s="39"/>
      <c r="V521" s="50">
        <f t="shared" si="52"/>
        <v>0</v>
      </c>
      <c r="W521" s="28">
        <f t="shared" si="53"/>
        <v>12</v>
      </c>
      <c r="X521" s="28">
        <f>IF(W521=0,0,IF(E521&gt;1,E521-1,VLOOKUP(W521,Months_Weeks!$A$1:$B$13,2,0)))</f>
        <v>4</v>
      </c>
      <c r="Y521" s="30"/>
      <c r="Z521" s="39"/>
      <c r="AA521" s="31"/>
      <c r="AB521" s="39"/>
      <c r="AC521" s="31"/>
      <c r="AD521" s="40"/>
      <c r="AE521" s="31"/>
      <c r="AF521" s="40"/>
      <c r="AG521" s="31"/>
      <c r="AH521" s="40"/>
      <c r="AI521" s="31"/>
      <c r="AJ521" s="40"/>
    </row>
    <row r="522" spans="1:36" x14ac:dyDescent="0.25">
      <c r="A522" s="37" t="s">
        <v>32</v>
      </c>
      <c r="B522" s="37">
        <v>13</v>
      </c>
      <c r="C522" s="26" t="str">
        <f>IFERROR(INDEX(Clients[Client_Name],MATCH(Table312[[#This Row],[Client_Code]],Clients[Client_Code],0)),"")</f>
        <v>BIDFOOD</v>
      </c>
      <c r="D522" s="25">
        <v>1</v>
      </c>
      <c r="E522" s="25">
        <v>1</v>
      </c>
      <c r="F522" s="25" t="b">
        <f>IF(E522&gt;(VLOOKUP(D522,Months_Weeks!$A$2:$B$13,2,TRUE)),FALSE)</f>
        <v>0</v>
      </c>
      <c r="G522" s="63">
        <f>IF(Table312[[#This Row],[Facility]]="Buin",1.5%,0.25%)</f>
        <v>2.5000000000000001E-3</v>
      </c>
      <c r="H522" s="38">
        <v>30</v>
      </c>
      <c r="I522" s="38"/>
      <c r="J522" s="27">
        <f t="shared" si="48"/>
        <v>30</v>
      </c>
      <c r="K522" s="28">
        <f t="shared" si="49"/>
        <v>0</v>
      </c>
      <c r="L522" s="27">
        <f>IF(K522=0,0,IF(E522&gt;1,E522-1,VLOOKUP(K522,Months_Weeks!$A$1:$B$13,2,0)))</f>
        <v>0</v>
      </c>
      <c r="M522" s="29"/>
      <c r="N522" s="39"/>
      <c r="O522" s="39"/>
      <c r="P522" s="50">
        <f t="shared" si="50"/>
        <v>0</v>
      </c>
      <c r="Q522" s="28">
        <f t="shared" si="51"/>
        <v>0</v>
      </c>
      <c r="R522" s="28">
        <f>IF(Q522=0,0,IF(E522&gt;1,E522-1,VLOOKUP(Q522,Months_Weeks!$A$1:$B$13,2,0)))</f>
        <v>0</v>
      </c>
      <c r="S522" s="30"/>
      <c r="T522" s="39"/>
      <c r="U522" s="39"/>
      <c r="V522" s="50">
        <f t="shared" si="52"/>
        <v>0</v>
      </c>
      <c r="W522" s="28">
        <f t="shared" si="53"/>
        <v>0</v>
      </c>
      <c r="X522" s="28">
        <f>IF(W522=0,0,IF(E522&gt;1,E522-1,VLOOKUP(W522,Months_Weeks!$A$1:$B$13,2,0)))</f>
        <v>0</v>
      </c>
      <c r="Y522" s="30"/>
      <c r="Z522" s="39"/>
      <c r="AA522" s="31">
        <v>1</v>
      </c>
      <c r="AB522" s="72">
        <v>0.94240000000000002</v>
      </c>
      <c r="AC522" s="31"/>
      <c r="AD522" s="40"/>
      <c r="AE522" s="31"/>
      <c r="AF522" s="40"/>
      <c r="AG522" s="31"/>
      <c r="AH522" s="40"/>
      <c r="AI522" s="31">
        <v>1</v>
      </c>
      <c r="AJ522" s="70">
        <v>1.3581000000000001</v>
      </c>
    </row>
    <row r="523" spans="1:36" x14ac:dyDescent="0.25">
      <c r="A523" s="37" t="s">
        <v>32</v>
      </c>
      <c r="B523" s="37">
        <v>13</v>
      </c>
      <c r="C523" s="26" t="str">
        <f>IFERROR(INDEX(Clients[Client_Name],MATCH(Table312[[#This Row],[Client_Code]],Clients[Client_Code],0)),"")</f>
        <v>BIDFOOD</v>
      </c>
      <c r="D523" s="25">
        <v>1</v>
      </c>
      <c r="E523" s="25">
        <v>2</v>
      </c>
      <c r="F523" s="25" t="b">
        <f>IF(E523&gt;(VLOOKUP(D523,Months_Weeks!$A$2:$B$13,2,TRUE)),FALSE)</f>
        <v>0</v>
      </c>
      <c r="G523" s="63">
        <f>IF(Table312[[#This Row],[Facility]]="Buin",1.5%,0.25%)</f>
        <v>2.5000000000000001E-3</v>
      </c>
      <c r="H523" s="38"/>
      <c r="I523" s="38">
        <v>30</v>
      </c>
      <c r="J523" s="27">
        <f t="shared" si="48"/>
        <v>0</v>
      </c>
      <c r="K523" s="28">
        <f t="shared" si="49"/>
        <v>1</v>
      </c>
      <c r="L523" s="27">
        <f>IF(K523=0,0,IF(E523&gt;1,E523-1,VLOOKUP(K523,Months_Weeks!$A$1:$B$13,2,0)))</f>
        <v>1</v>
      </c>
      <c r="M523" s="29"/>
      <c r="N523" s="39"/>
      <c r="O523" s="39"/>
      <c r="P523" s="50">
        <f t="shared" si="50"/>
        <v>0</v>
      </c>
      <c r="Q523" s="28">
        <f t="shared" si="51"/>
        <v>1</v>
      </c>
      <c r="R523" s="28">
        <f>IF(Q523=0,0,IF(E523&gt;1,E523-1,VLOOKUP(Q523,Months_Weeks!$A$1:$B$13,2,0)))</f>
        <v>1</v>
      </c>
      <c r="S523" s="30"/>
      <c r="T523" s="39"/>
      <c r="U523" s="39"/>
      <c r="V523" s="50">
        <f t="shared" si="52"/>
        <v>0</v>
      </c>
      <c r="W523" s="28">
        <f t="shared" si="53"/>
        <v>1</v>
      </c>
      <c r="X523" s="28">
        <f>IF(W523=0,0,IF(E523&gt;1,E523-1,VLOOKUP(W523,Months_Weeks!$A$1:$B$13,2,0)))</f>
        <v>1</v>
      </c>
      <c r="Y523" s="30"/>
      <c r="Z523" s="39"/>
      <c r="AA523" s="31"/>
      <c r="AB523" s="39"/>
      <c r="AC523" s="31"/>
      <c r="AD523" s="40"/>
      <c r="AE523" s="31"/>
      <c r="AF523" s="40"/>
      <c r="AG523" s="31"/>
      <c r="AH523" s="40"/>
      <c r="AI523" s="31"/>
      <c r="AJ523" s="40"/>
    </row>
    <row r="524" spans="1:36" x14ac:dyDescent="0.25">
      <c r="A524" s="37" t="s">
        <v>32</v>
      </c>
      <c r="B524" s="37">
        <v>13</v>
      </c>
      <c r="C524" s="26" t="str">
        <f>IFERROR(INDEX(Clients[Client_Name],MATCH(Table312[[#This Row],[Client_Code]],Clients[Client_Code],0)),"")</f>
        <v>BIDFOOD</v>
      </c>
      <c r="D524" s="25">
        <v>1</v>
      </c>
      <c r="E524" s="25">
        <v>3</v>
      </c>
      <c r="F524" s="25" t="b">
        <f>IF(E524&gt;(VLOOKUP(D524,Months_Weeks!$A$2:$B$13,2,TRUE)),FALSE)</f>
        <v>0</v>
      </c>
      <c r="G524" s="63">
        <f>IF(Table312[[#This Row],[Facility]]="Buin",1.5%,0.25%)</f>
        <v>2.5000000000000001E-3</v>
      </c>
      <c r="H524" s="38">
        <v>0</v>
      </c>
      <c r="I524" s="38"/>
      <c r="J524" s="27">
        <f t="shared" si="48"/>
        <v>0</v>
      </c>
      <c r="K524" s="28">
        <f t="shared" si="49"/>
        <v>1</v>
      </c>
      <c r="L524" s="27">
        <f>IF(K524=0,0,IF(E524&gt;1,E524-1,VLOOKUP(K524,Months_Weeks!$A$1:$B$13,2,0)))</f>
        <v>2</v>
      </c>
      <c r="M524" s="29"/>
      <c r="N524" s="39"/>
      <c r="O524" s="39"/>
      <c r="P524" s="50">
        <f t="shared" si="50"/>
        <v>0</v>
      </c>
      <c r="Q524" s="28">
        <f t="shared" si="51"/>
        <v>1</v>
      </c>
      <c r="R524" s="28">
        <f>IF(Q524=0,0,IF(E524&gt;1,E524-1,VLOOKUP(Q524,Months_Weeks!$A$1:$B$13,2,0)))</f>
        <v>2</v>
      </c>
      <c r="S524" s="30"/>
      <c r="T524" s="39"/>
      <c r="U524" s="39"/>
      <c r="V524" s="50">
        <f t="shared" si="52"/>
        <v>0</v>
      </c>
      <c r="W524" s="28">
        <f t="shared" si="53"/>
        <v>1</v>
      </c>
      <c r="X524" s="28">
        <f>IF(W524=0,0,IF(E524&gt;1,E524-1,VLOOKUP(W524,Months_Weeks!$A$1:$B$13,2,0)))</f>
        <v>2</v>
      </c>
      <c r="Y524" s="30"/>
      <c r="Z524" s="39"/>
      <c r="AA524" s="31"/>
      <c r="AB524" s="39"/>
      <c r="AC524" s="31"/>
      <c r="AD524" s="40"/>
      <c r="AE524" s="31"/>
      <c r="AF524" s="40"/>
      <c r="AG524" s="31"/>
      <c r="AH524" s="40"/>
      <c r="AI524" s="31"/>
      <c r="AJ524" s="40"/>
    </row>
    <row r="525" spans="1:36" x14ac:dyDescent="0.25">
      <c r="A525" s="37" t="s">
        <v>32</v>
      </c>
      <c r="B525" s="37">
        <v>13</v>
      </c>
      <c r="C525" s="26" t="str">
        <f>IFERROR(INDEX(Clients[Client_Name],MATCH(Table312[[#This Row],[Client_Code]],Clients[Client_Code],0)),"")</f>
        <v>BIDFOOD</v>
      </c>
      <c r="D525" s="25">
        <v>1</v>
      </c>
      <c r="E525" s="25">
        <v>4</v>
      </c>
      <c r="F525" s="25" t="b">
        <f>IF(E525&gt;(VLOOKUP(D525,Months_Weeks!$A$2:$B$13,2,TRUE)),FALSE)</f>
        <v>0</v>
      </c>
      <c r="G525" s="63">
        <f>IF(Table312[[#This Row],[Facility]]="Buin",1.5%,0.25%)</f>
        <v>2.5000000000000001E-3</v>
      </c>
      <c r="H525" s="38">
        <v>53</v>
      </c>
      <c r="I525" s="38"/>
      <c r="J525" s="27">
        <f t="shared" si="48"/>
        <v>53</v>
      </c>
      <c r="K525" s="28">
        <f t="shared" si="49"/>
        <v>1</v>
      </c>
      <c r="L525" s="27">
        <f>IF(K525=0,0,IF(E525&gt;1,E525-1,VLOOKUP(K525,Months_Weeks!$A$1:$B$13,2,0)))</f>
        <v>3</v>
      </c>
      <c r="M525" s="29"/>
      <c r="N525" s="39"/>
      <c r="O525" s="39"/>
      <c r="P525" s="50">
        <f t="shared" si="50"/>
        <v>0</v>
      </c>
      <c r="Q525" s="28">
        <f t="shared" si="51"/>
        <v>1</v>
      </c>
      <c r="R525" s="28">
        <f>IF(Q525=0,0,IF(E525&gt;1,E525-1,VLOOKUP(Q525,Months_Weeks!$A$1:$B$13,2,0)))</f>
        <v>3</v>
      </c>
      <c r="S525" s="30"/>
      <c r="T525" s="39"/>
      <c r="U525" s="39"/>
      <c r="V525" s="50">
        <f t="shared" si="52"/>
        <v>0</v>
      </c>
      <c r="W525" s="28">
        <f t="shared" si="53"/>
        <v>1</v>
      </c>
      <c r="X525" s="28">
        <f>IF(W525=0,0,IF(E525&gt;1,E525-1,VLOOKUP(W525,Months_Weeks!$A$1:$B$13,2,0)))</f>
        <v>3</v>
      </c>
      <c r="Y525" s="30"/>
      <c r="Z525" s="39"/>
      <c r="AA525" s="31"/>
      <c r="AB525" s="39"/>
      <c r="AC525" s="31"/>
      <c r="AD525" s="40"/>
      <c r="AE525" s="31"/>
      <c r="AF525" s="40"/>
      <c r="AG525" s="31"/>
      <c r="AH525" s="40"/>
      <c r="AI525" s="31"/>
      <c r="AJ525" s="40"/>
    </row>
    <row r="526" spans="1:36" x14ac:dyDescent="0.25">
      <c r="A526" s="37" t="s">
        <v>32</v>
      </c>
      <c r="B526" s="37">
        <v>13</v>
      </c>
      <c r="C526" s="26" t="str">
        <f>IFERROR(INDEX(Clients[Client_Name],MATCH(Table312[[#This Row],[Client_Code]],Clients[Client_Code],0)),"")</f>
        <v>BIDFOOD</v>
      </c>
      <c r="D526" s="25">
        <v>2</v>
      </c>
      <c r="E526" s="25">
        <v>1</v>
      </c>
      <c r="F526" s="25" t="b">
        <f>IF(E526&gt;(VLOOKUP(D526,Months_Weeks!$A$2:$B$13,2,TRUE)),FALSE)</f>
        <v>0</v>
      </c>
      <c r="G526" s="63">
        <f>IF(Table312[[#This Row],[Facility]]="Buin",1.5%,0.25%)</f>
        <v>2.5000000000000001E-3</v>
      </c>
      <c r="H526" s="38"/>
      <c r="I526" s="38">
        <v>23</v>
      </c>
      <c r="J526" s="27">
        <f t="shared" si="48"/>
        <v>30</v>
      </c>
      <c r="K526" s="28">
        <f t="shared" si="49"/>
        <v>1</v>
      </c>
      <c r="L526" s="27">
        <f>IF(K526=0,0,IF(E526&gt;1,E526-1,VLOOKUP(K526,Months_Weeks!$A$1:$B$13,2,0)))</f>
        <v>4</v>
      </c>
      <c r="M526" s="29"/>
      <c r="N526" s="39"/>
      <c r="O526" s="39"/>
      <c r="P526" s="50">
        <f t="shared" si="50"/>
        <v>0</v>
      </c>
      <c r="Q526" s="28">
        <f t="shared" si="51"/>
        <v>1</v>
      </c>
      <c r="R526" s="28">
        <f>IF(Q526=0,0,IF(E526&gt;1,E526-1,VLOOKUP(Q526,Months_Weeks!$A$1:$B$13,2,0)))</f>
        <v>4</v>
      </c>
      <c r="S526" s="30"/>
      <c r="T526" s="39"/>
      <c r="U526" s="39"/>
      <c r="V526" s="50">
        <f t="shared" si="52"/>
        <v>0</v>
      </c>
      <c r="W526" s="28">
        <f t="shared" si="53"/>
        <v>1</v>
      </c>
      <c r="X526" s="28">
        <f>IF(W526=0,0,IF(E526&gt;1,E526-1,VLOOKUP(W526,Months_Weeks!$A$1:$B$13,2,0)))</f>
        <v>4</v>
      </c>
      <c r="Y526" s="30"/>
      <c r="Z526" s="39"/>
      <c r="AA526" s="31"/>
      <c r="AB526" s="39"/>
      <c r="AC526" s="31"/>
      <c r="AD526" s="40"/>
      <c r="AE526" s="31"/>
      <c r="AF526" s="40"/>
      <c r="AG526" s="31"/>
      <c r="AH526" s="40"/>
      <c r="AI526" s="31"/>
      <c r="AJ526" s="40"/>
    </row>
    <row r="527" spans="1:36" x14ac:dyDescent="0.25">
      <c r="A527" s="37" t="s">
        <v>32</v>
      </c>
      <c r="B527" s="37">
        <v>13</v>
      </c>
      <c r="C527" s="26" t="str">
        <f>IFERROR(INDEX(Clients[Client_Name],MATCH(Table312[[#This Row],[Client_Code]],Clients[Client_Code],0)),"")</f>
        <v>BIDFOOD</v>
      </c>
      <c r="D527" s="25">
        <v>2</v>
      </c>
      <c r="E527" s="25">
        <v>2</v>
      </c>
      <c r="F527" s="25" t="b">
        <f>IF(E527&gt;(VLOOKUP(D527,Months_Weeks!$A$2:$B$13,2,TRUE)),FALSE)</f>
        <v>0</v>
      </c>
      <c r="G527" s="63">
        <f>IF(Table312[[#This Row],[Facility]]="Buin",1.5%,0.25%)</f>
        <v>2.5000000000000001E-3</v>
      </c>
      <c r="H527" s="38">
        <v>0</v>
      </c>
      <c r="I527" s="38"/>
      <c r="J527" s="27">
        <f t="shared" si="48"/>
        <v>30</v>
      </c>
      <c r="K527" s="28">
        <f t="shared" si="49"/>
        <v>2</v>
      </c>
      <c r="L527" s="27">
        <f>IF(K527=0,0,IF(E527&gt;1,E527-1,VLOOKUP(K527,Months_Weeks!$A$1:$B$13,2,0)))</f>
        <v>1</v>
      </c>
      <c r="M527" s="29"/>
      <c r="N527" s="39"/>
      <c r="O527" s="39"/>
      <c r="P527" s="50">
        <f t="shared" si="50"/>
        <v>0</v>
      </c>
      <c r="Q527" s="28">
        <f t="shared" si="51"/>
        <v>2</v>
      </c>
      <c r="R527" s="28">
        <f>IF(Q527=0,0,IF(E527&gt;1,E527-1,VLOOKUP(Q527,Months_Weeks!$A$1:$B$13,2,0)))</f>
        <v>1</v>
      </c>
      <c r="S527" s="30"/>
      <c r="T527" s="39"/>
      <c r="U527" s="39"/>
      <c r="V527" s="50">
        <f t="shared" si="52"/>
        <v>0</v>
      </c>
      <c r="W527" s="28">
        <f t="shared" si="53"/>
        <v>2</v>
      </c>
      <c r="X527" s="28">
        <f>IF(W527=0,0,IF(E527&gt;1,E527-1,VLOOKUP(W527,Months_Weeks!$A$1:$B$13,2,0)))</f>
        <v>1</v>
      </c>
      <c r="Y527" s="30"/>
      <c r="Z527" s="39"/>
      <c r="AA527" s="31"/>
      <c r="AB527" s="39"/>
      <c r="AC527" s="31"/>
      <c r="AD527" s="40"/>
      <c r="AE527" s="31"/>
      <c r="AF527" s="40"/>
      <c r="AG527" s="31"/>
      <c r="AH527" s="40"/>
      <c r="AI527" s="31"/>
      <c r="AJ527" s="40"/>
    </row>
    <row r="528" spans="1:36" x14ac:dyDescent="0.25">
      <c r="A528" s="37" t="s">
        <v>32</v>
      </c>
      <c r="B528" s="37">
        <v>13</v>
      </c>
      <c r="C528" s="26" t="str">
        <f>IFERROR(INDEX(Clients[Client_Name],MATCH(Table312[[#This Row],[Client_Code]],Clients[Client_Code],0)),"")</f>
        <v>BIDFOOD</v>
      </c>
      <c r="D528" s="25">
        <v>2</v>
      </c>
      <c r="E528" s="25">
        <v>3</v>
      </c>
      <c r="F528" s="25" t="b">
        <f>IF(E528&gt;(VLOOKUP(D528,Months_Weeks!$A$2:$B$13,2,TRUE)),FALSE)</f>
        <v>0</v>
      </c>
      <c r="G528" s="63">
        <f>IF(Table312[[#This Row],[Facility]]="Buin",1.5%,0.25%)</f>
        <v>2.5000000000000001E-3</v>
      </c>
      <c r="H528" s="38">
        <v>0</v>
      </c>
      <c r="I528" s="38"/>
      <c r="J528" s="27">
        <f t="shared" si="48"/>
        <v>30</v>
      </c>
      <c r="K528" s="28">
        <f t="shared" si="49"/>
        <v>2</v>
      </c>
      <c r="L528" s="27">
        <f>IF(K528=0,0,IF(E528&gt;1,E528-1,VLOOKUP(K528,Months_Weeks!$A$1:$B$13,2,0)))</f>
        <v>2</v>
      </c>
      <c r="M528" s="29"/>
      <c r="N528" s="39"/>
      <c r="O528" s="39"/>
      <c r="P528" s="50">
        <f t="shared" si="50"/>
        <v>0</v>
      </c>
      <c r="Q528" s="28">
        <f t="shared" si="51"/>
        <v>2</v>
      </c>
      <c r="R528" s="28">
        <f>IF(Q528=0,0,IF(E528&gt;1,E528-1,VLOOKUP(Q528,Months_Weeks!$A$1:$B$13,2,0)))</f>
        <v>2</v>
      </c>
      <c r="S528" s="30"/>
      <c r="T528" s="39"/>
      <c r="U528" s="39"/>
      <c r="V528" s="50">
        <f t="shared" si="52"/>
        <v>0</v>
      </c>
      <c r="W528" s="28">
        <f t="shared" si="53"/>
        <v>2</v>
      </c>
      <c r="X528" s="28">
        <f>IF(W528=0,0,IF(E528&gt;1,E528-1,VLOOKUP(W528,Months_Weeks!$A$1:$B$13,2,0)))</f>
        <v>2</v>
      </c>
      <c r="Y528" s="30"/>
      <c r="Z528" s="39"/>
      <c r="AA528" s="31"/>
      <c r="AB528" s="39"/>
      <c r="AC528" s="31"/>
      <c r="AD528" s="40"/>
      <c r="AE528" s="31"/>
      <c r="AF528" s="40"/>
      <c r="AG528" s="31"/>
      <c r="AH528" s="40"/>
      <c r="AI528" s="31"/>
      <c r="AJ528" s="40"/>
    </row>
    <row r="529" spans="1:36" x14ac:dyDescent="0.25">
      <c r="A529" s="37" t="s">
        <v>32</v>
      </c>
      <c r="B529" s="37">
        <v>13</v>
      </c>
      <c r="C529" s="26" t="str">
        <f>IFERROR(INDEX(Clients[Client_Name],MATCH(Table312[[#This Row],[Client_Code]],Clients[Client_Code],0)),"")</f>
        <v>BIDFOOD</v>
      </c>
      <c r="D529" s="25">
        <v>2</v>
      </c>
      <c r="E529" s="25">
        <v>4</v>
      </c>
      <c r="F529" s="25" t="b">
        <f>IF(E529&gt;(VLOOKUP(D529,Months_Weeks!$A$2:$B$13,2,TRUE)),FALSE)</f>
        <v>0</v>
      </c>
      <c r="G529" s="63">
        <f>IF(Table312[[#This Row],[Facility]]="Buin",1.5%,0.25%)</f>
        <v>2.5000000000000001E-3</v>
      </c>
      <c r="H529" s="38">
        <v>0</v>
      </c>
      <c r="I529" s="38"/>
      <c r="J529" s="27">
        <f t="shared" si="48"/>
        <v>30</v>
      </c>
      <c r="K529" s="28">
        <f t="shared" si="49"/>
        <v>2</v>
      </c>
      <c r="L529" s="27">
        <f>IF(K529=0,0,IF(E529&gt;1,E529-1,VLOOKUP(K529,Months_Weeks!$A$1:$B$13,2,0)))</f>
        <v>3</v>
      </c>
      <c r="M529" s="29"/>
      <c r="N529" s="39"/>
      <c r="O529" s="39"/>
      <c r="P529" s="50">
        <f t="shared" si="50"/>
        <v>0</v>
      </c>
      <c r="Q529" s="28">
        <f t="shared" si="51"/>
        <v>2</v>
      </c>
      <c r="R529" s="28">
        <f>IF(Q529=0,0,IF(E529&gt;1,E529-1,VLOOKUP(Q529,Months_Weeks!$A$1:$B$13,2,0)))</f>
        <v>3</v>
      </c>
      <c r="S529" s="30"/>
      <c r="T529" s="39"/>
      <c r="U529" s="39"/>
      <c r="V529" s="50">
        <f t="shared" si="52"/>
        <v>0</v>
      </c>
      <c r="W529" s="28">
        <f t="shared" si="53"/>
        <v>2</v>
      </c>
      <c r="X529" s="28">
        <f>IF(W529=0,0,IF(E529&gt;1,E529-1,VLOOKUP(W529,Months_Weeks!$A$1:$B$13,2,0)))</f>
        <v>3</v>
      </c>
      <c r="Y529" s="30"/>
      <c r="Z529" s="39"/>
      <c r="AA529" s="31"/>
      <c r="AB529" s="39"/>
      <c r="AC529" s="31"/>
      <c r="AD529" s="40"/>
      <c r="AE529" s="31"/>
      <c r="AF529" s="40"/>
      <c r="AG529" s="31"/>
      <c r="AH529" s="40"/>
      <c r="AI529" s="31"/>
      <c r="AJ529" s="40"/>
    </row>
    <row r="530" spans="1:36" x14ac:dyDescent="0.25">
      <c r="A530" s="37" t="s">
        <v>32</v>
      </c>
      <c r="B530" s="37">
        <v>13</v>
      </c>
      <c r="C530" s="26" t="str">
        <f>IFERROR(INDEX(Clients[Client_Name],MATCH(Table312[[#This Row],[Client_Code]],Clients[Client_Code],0)),"")</f>
        <v>BIDFOOD</v>
      </c>
      <c r="D530" s="25">
        <v>3</v>
      </c>
      <c r="E530" s="25">
        <v>1</v>
      </c>
      <c r="F530" s="25" t="b">
        <f>IF(E530&gt;(VLOOKUP(D530,Months_Weeks!$A$2:$B$13,2,TRUE)),FALSE)</f>
        <v>0</v>
      </c>
      <c r="G530" s="63">
        <f>IF(Table312[[#This Row],[Facility]]="Buin",1.5%,0.25%)</f>
        <v>2.5000000000000001E-3</v>
      </c>
      <c r="H530" s="38">
        <v>0</v>
      </c>
      <c r="I530" s="38">
        <v>30</v>
      </c>
      <c r="J530" s="27">
        <f t="shared" si="48"/>
        <v>0</v>
      </c>
      <c r="K530" s="28">
        <f t="shared" si="49"/>
        <v>2</v>
      </c>
      <c r="L530" s="27">
        <f>IF(K530=0,0,IF(E530&gt;1,E530-1,VLOOKUP(K530,Months_Weeks!$A$1:$B$13,2,0)))</f>
        <v>4</v>
      </c>
      <c r="M530" s="29"/>
      <c r="N530" s="39"/>
      <c r="O530" s="39"/>
      <c r="P530" s="50">
        <f t="shared" si="50"/>
        <v>0</v>
      </c>
      <c r="Q530" s="28">
        <f t="shared" si="51"/>
        <v>2</v>
      </c>
      <c r="R530" s="28">
        <f>IF(Q530=0,0,IF(E530&gt;1,E530-1,VLOOKUP(Q530,Months_Weeks!$A$1:$B$13,2,0)))</f>
        <v>4</v>
      </c>
      <c r="S530" s="30"/>
      <c r="T530" s="39"/>
      <c r="U530" s="39"/>
      <c r="V530" s="50">
        <f t="shared" si="52"/>
        <v>0</v>
      </c>
      <c r="W530" s="28">
        <f t="shared" si="53"/>
        <v>2</v>
      </c>
      <c r="X530" s="28">
        <f>IF(W530=0,0,IF(E530&gt;1,E530-1,VLOOKUP(W530,Months_Weeks!$A$1:$B$13,2,0)))</f>
        <v>4</v>
      </c>
      <c r="Y530" s="30"/>
      <c r="Z530" s="39"/>
      <c r="AA530" s="31"/>
      <c r="AB530" s="39"/>
      <c r="AC530" s="31"/>
      <c r="AD530" s="40"/>
      <c r="AE530" s="31"/>
      <c r="AF530" s="40"/>
      <c r="AG530" s="31"/>
      <c r="AH530" s="40"/>
      <c r="AI530" s="31"/>
      <c r="AJ530" s="40"/>
    </row>
    <row r="531" spans="1:36" x14ac:dyDescent="0.25">
      <c r="A531" s="37" t="s">
        <v>32</v>
      </c>
      <c r="B531" s="37">
        <v>13</v>
      </c>
      <c r="C531" s="26" t="str">
        <f>IFERROR(INDEX(Clients[Client_Name],MATCH(Table312[[#This Row],[Client_Code]],Clients[Client_Code],0)),"")</f>
        <v>BIDFOOD</v>
      </c>
      <c r="D531" s="25">
        <v>3</v>
      </c>
      <c r="E531" s="25">
        <v>2</v>
      </c>
      <c r="F531" s="25" t="b">
        <f>IF(E531&gt;(VLOOKUP(D531,Months_Weeks!$A$2:$B$13,2,TRUE)),FALSE)</f>
        <v>0</v>
      </c>
      <c r="G531" s="63">
        <f>IF(Table312[[#This Row],[Facility]]="Buin",1.5%,0.25%)</f>
        <v>2.5000000000000001E-3</v>
      </c>
      <c r="H531" s="38"/>
      <c r="I531" s="38"/>
      <c r="J531" s="27">
        <f t="shared" si="48"/>
        <v>0</v>
      </c>
      <c r="K531" s="28">
        <f t="shared" si="49"/>
        <v>3</v>
      </c>
      <c r="L531" s="27">
        <f>IF(K531=0,0,IF(E531&gt;1,E531-1,VLOOKUP(K531,Months_Weeks!$A$1:$B$13,2,0)))</f>
        <v>1</v>
      </c>
      <c r="M531" s="29"/>
      <c r="N531" s="39"/>
      <c r="O531" s="39"/>
      <c r="P531" s="50">
        <f t="shared" si="50"/>
        <v>0</v>
      </c>
      <c r="Q531" s="28">
        <f t="shared" si="51"/>
        <v>3</v>
      </c>
      <c r="R531" s="28">
        <f>IF(Q531=0,0,IF(E531&gt;1,E531-1,VLOOKUP(Q531,Months_Weeks!$A$1:$B$13,2,0)))</f>
        <v>1</v>
      </c>
      <c r="S531" s="30"/>
      <c r="T531" s="39"/>
      <c r="U531" s="39"/>
      <c r="V531" s="50">
        <f t="shared" si="52"/>
        <v>0</v>
      </c>
      <c r="W531" s="28">
        <f t="shared" si="53"/>
        <v>3</v>
      </c>
      <c r="X531" s="28">
        <f>IF(W531=0,0,IF(E531&gt;1,E531-1,VLOOKUP(W531,Months_Weeks!$A$1:$B$13,2,0)))</f>
        <v>1</v>
      </c>
      <c r="Y531" s="30"/>
      <c r="Z531" s="39"/>
      <c r="AA531" s="31"/>
      <c r="AB531" s="39"/>
      <c r="AC531" s="31"/>
      <c r="AD531" s="40"/>
      <c r="AE531" s="31"/>
      <c r="AF531" s="40"/>
      <c r="AG531" s="31"/>
      <c r="AH531" s="40"/>
      <c r="AI531" s="31"/>
      <c r="AJ531" s="40"/>
    </row>
    <row r="532" spans="1:36" x14ac:dyDescent="0.25">
      <c r="A532" s="37" t="s">
        <v>32</v>
      </c>
      <c r="B532" s="37">
        <v>13</v>
      </c>
      <c r="C532" s="26" t="str">
        <f>IFERROR(INDEX(Clients[Client_Name],MATCH(Table312[[#This Row],[Client_Code]],Clients[Client_Code],0)),"")</f>
        <v>BIDFOOD</v>
      </c>
      <c r="D532" s="25">
        <v>3</v>
      </c>
      <c r="E532" s="25">
        <v>3</v>
      </c>
      <c r="F532" s="25" t="b">
        <f>IF(E532&gt;(VLOOKUP(D532,Months_Weeks!$A$2:$B$13,2,TRUE)),FALSE)</f>
        <v>0</v>
      </c>
      <c r="G532" s="63">
        <f>IF(Table312[[#This Row],[Facility]]="Buin",1.5%,0.25%)</f>
        <v>2.5000000000000001E-3</v>
      </c>
      <c r="H532" s="38"/>
      <c r="I532" s="38"/>
      <c r="J532" s="27">
        <f t="shared" si="48"/>
        <v>0</v>
      </c>
      <c r="K532" s="28">
        <f t="shared" si="49"/>
        <v>3</v>
      </c>
      <c r="L532" s="27">
        <f>IF(K532=0,0,IF(E532&gt;1,E532-1,VLOOKUP(K532,Months_Weeks!$A$1:$B$13,2,0)))</f>
        <v>2</v>
      </c>
      <c r="M532" s="29"/>
      <c r="N532" s="39"/>
      <c r="O532" s="39"/>
      <c r="P532" s="50">
        <f t="shared" si="50"/>
        <v>0</v>
      </c>
      <c r="Q532" s="28">
        <f t="shared" si="51"/>
        <v>3</v>
      </c>
      <c r="R532" s="28">
        <f>IF(Q532=0,0,IF(E532&gt;1,E532-1,VLOOKUP(Q532,Months_Weeks!$A$1:$B$13,2,0)))</f>
        <v>2</v>
      </c>
      <c r="S532" s="30"/>
      <c r="T532" s="39"/>
      <c r="U532" s="39"/>
      <c r="V532" s="50">
        <f t="shared" si="52"/>
        <v>0</v>
      </c>
      <c r="W532" s="28">
        <f t="shared" si="53"/>
        <v>3</v>
      </c>
      <c r="X532" s="28">
        <f>IF(W532=0,0,IF(E532&gt;1,E532-1,VLOOKUP(W532,Months_Weeks!$A$1:$B$13,2,0)))</f>
        <v>2</v>
      </c>
      <c r="Y532" s="30"/>
      <c r="Z532" s="39"/>
      <c r="AA532" s="31"/>
      <c r="AB532" s="39"/>
      <c r="AC532" s="31"/>
      <c r="AD532" s="40"/>
      <c r="AE532" s="31"/>
      <c r="AF532" s="40"/>
      <c r="AG532" s="31"/>
      <c r="AH532" s="40"/>
      <c r="AI532" s="31"/>
      <c r="AJ532" s="40"/>
    </row>
    <row r="533" spans="1:36" x14ac:dyDescent="0.25">
      <c r="A533" s="37" t="s">
        <v>32</v>
      </c>
      <c r="B533" s="37">
        <v>13</v>
      </c>
      <c r="C533" s="26" t="str">
        <f>IFERROR(INDEX(Clients[Client_Name],MATCH(Table312[[#This Row],[Client_Code]],Clients[Client_Code],0)),"")</f>
        <v>BIDFOOD</v>
      </c>
      <c r="D533" s="25">
        <v>3</v>
      </c>
      <c r="E533" s="25">
        <v>4</v>
      </c>
      <c r="F533" s="25" t="b">
        <f>IF(E533&gt;(VLOOKUP(D533,Months_Weeks!$A$2:$B$13,2,TRUE)),FALSE)</f>
        <v>0</v>
      </c>
      <c r="G533" s="63">
        <f>IF(Table312[[#This Row],[Facility]]="Buin",1.5%,0.25%)</f>
        <v>2.5000000000000001E-3</v>
      </c>
      <c r="H533" s="38"/>
      <c r="I533" s="38"/>
      <c r="J533" s="27">
        <f t="shared" si="48"/>
        <v>0</v>
      </c>
      <c r="K533" s="28">
        <f t="shared" si="49"/>
        <v>3</v>
      </c>
      <c r="L533" s="27">
        <f>IF(K533=0,0,IF(E533&gt;1,E533-1,VLOOKUP(K533,Months_Weeks!$A$1:$B$13,2,0)))</f>
        <v>3</v>
      </c>
      <c r="M533" s="29"/>
      <c r="N533" s="39"/>
      <c r="O533" s="39"/>
      <c r="P533" s="50">
        <f t="shared" si="50"/>
        <v>0</v>
      </c>
      <c r="Q533" s="28">
        <f t="shared" si="51"/>
        <v>3</v>
      </c>
      <c r="R533" s="28">
        <f>IF(Q533=0,0,IF(E533&gt;1,E533-1,VLOOKUP(Q533,Months_Weeks!$A$1:$B$13,2,0)))</f>
        <v>3</v>
      </c>
      <c r="S533" s="30"/>
      <c r="T533" s="39"/>
      <c r="U533" s="39"/>
      <c r="V533" s="50">
        <f t="shared" si="52"/>
        <v>0</v>
      </c>
      <c r="W533" s="28">
        <f t="shared" si="53"/>
        <v>3</v>
      </c>
      <c r="X533" s="28">
        <f>IF(W533=0,0,IF(E533&gt;1,E533-1,VLOOKUP(W533,Months_Weeks!$A$1:$B$13,2,0)))</f>
        <v>3</v>
      </c>
      <c r="Y533" s="30"/>
      <c r="Z533" s="39"/>
      <c r="AA533" s="31"/>
      <c r="AB533" s="39"/>
      <c r="AC533" s="31"/>
      <c r="AD533" s="40"/>
      <c r="AE533" s="31"/>
      <c r="AF533" s="40"/>
      <c r="AG533" s="31"/>
      <c r="AH533" s="40"/>
      <c r="AI533" s="31"/>
      <c r="AJ533" s="40"/>
    </row>
    <row r="534" spans="1:36" x14ac:dyDescent="0.25">
      <c r="A534" s="37" t="s">
        <v>32</v>
      </c>
      <c r="B534" s="37">
        <v>13</v>
      </c>
      <c r="C534" s="26" t="str">
        <f>IFERROR(INDEX(Clients[Client_Name],MATCH(Table312[[#This Row],[Client_Code]],Clients[Client_Code],0)),"")</f>
        <v>BIDFOOD</v>
      </c>
      <c r="D534" s="25">
        <v>3</v>
      </c>
      <c r="E534" s="25">
        <v>5</v>
      </c>
      <c r="F534" s="25" t="b">
        <f>IF(E534&gt;(VLOOKUP(D534,Months_Weeks!$A$2:$B$13,2,TRUE)),FALSE)</f>
        <v>0</v>
      </c>
      <c r="G534" s="63">
        <f>IF(Table312[[#This Row],[Facility]]="Buin",1.5%,0.25%)</f>
        <v>2.5000000000000001E-3</v>
      </c>
      <c r="H534" s="38"/>
      <c r="I534" s="38"/>
      <c r="J534" s="27">
        <f t="shared" si="48"/>
        <v>0</v>
      </c>
      <c r="K534" s="28">
        <f t="shared" si="49"/>
        <v>3</v>
      </c>
      <c r="L534" s="27">
        <f>IF(K534=0,0,IF(E534&gt;1,E534-1,VLOOKUP(K534,Months_Weeks!$A$1:$B$13,2,0)))</f>
        <v>4</v>
      </c>
      <c r="M534" s="29"/>
      <c r="N534" s="39"/>
      <c r="O534" s="39"/>
      <c r="P534" s="50">
        <f t="shared" si="50"/>
        <v>0</v>
      </c>
      <c r="Q534" s="28">
        <f t="shared" si="51"/>
        <v>3</v>
      </c>
      <c r="R534" s="28">
        <f>IF(Q534=0,0,IF(E534&gt;1,E534-1,VLOOKUP(Q534,Months_Weeks!$A$1:$B$13,2,0)))</f>
        <v>4</v>
      </c>
      <c r="S534" s="30"/>
      <c r="T534" s="39"/>
      <c r="U534" s="39"/>
      <c r="V534" s="50">
        <f t="shared" si="52"/>
        <v>0</v>
      </c>
      <c r="W534" s="28">
        <f t="shared" si="53"/>
        <v>3</v>
      </c>
      <c r="X534" s="28">
        <f>IF(W534=0,0,IF(E534&gt;1,E534-1,VLOOKUP(W534,Months_Weeks!$A$1:$B$13,2,0)))</f>
        <v>4</v>
      </c>
      <c r="Y534" s="30"/>
      <c r="Z534" s="39"/>
      <c r="AA534" s="31"/>
      <c r="AB534" s="39"/>
      <c r="AC534" s="31"/>
      <c r="AD534" s="40"/>
      <c r="AE534" s="31"/>
      <c r="AF534" s="40"/>
      <c r="AG534" s="31"/>
      <c r="AH534" s="40"/>
      <c r="AI534" s="31"/>
      <c r="AJ534" s="40"/>
    </row>
    <row r="535" spans="1:36" x14ac:dyDescent="0.25">
      <c r="A535" s="37" t="s">
        <v>32</v>
      </c>
      <c r="B535" s="37">
        <v>13</v>
      </c>
      <c r="C535" s="26" t="str">
        <f>IFERROR(INDEX(Clients[Client_Name],MATCH(Table312[[#This Row],[Client_Code]],Clients[Client_Code],0)),"")</f>
        <v>BIDFOOD</v>
      </c>
      <c r="D535" s="25">
        <v>4</v>
      </c>
      <c r="E535" s="25">
        <v>1</v>
      </c>
      <c r="F535" s="25" t="b">
        <f>IF(E535&gt;(VLOOKUP(D535,Months_Weeks!$A$2:$B$13,2,TRUE)),FALSE)</f>
        <v>0</v>
      </c>
      <c r="G535" s="63">
        <f>IF(Table312[[#This Row],[Facility]]="Buin",1.5%,0.25%)</f>
        <v>2.5000000000000001E-3</v>
      </c>
      <c r="H535" s="38"/>
      <c r="I535" s="38"/>
      <c r="J535" s="27">
        <f t="shared" si="48"/>
        <v>0</v>
      </c>
      <c r="K535" s="28">
        <f t="shared" si="49"/>
        <v>3</v>
      </c>
      <c r="L535" s="27">
        <f>IF(K535=0,0,IF(E535&gt;1,E535-1,VLOOKUP(K535,Months_Weeks!$A$1:$B$13,2,0)))</f>
        <v>5</v>
      </c>
      <c r="M535" s="29"/>
      <c r="N535" s="39"/>
      <c r="O535" s="39"/>
      <c r="P535" s="50">
        <f t="shared" si="50"/>
        <v>0</v>
      </c>
      <c r="Q535" s="28">
        <f t="shared" si="51"/>
        <v>3</v>
      </c>
      <c r="R535" s="28">
        <f>IF(Q535=0,0,IF(E535&gt;1,E535-1,VLOOKUP(Q535,Months_Weeks!$A$1:$B$13,2,0)))</f>
        <v>5</v>
      </c>
      <c r="S535" s="30"/>
      <c r="T535" s="39"/>
      <c r="U535" s="39"/>
      <c r="V535" s="50">
        <f t="shared" si="52"/>
        <v>0</v>
      </c>
      <c r="W535" s="28">
        <f t="shared" si="53"/>
        <v>3</v>
      </c>
      <c r="X535" s="28">
        <f>IF(W535=0,0,IF(E535&gt;1,E535-1,VLOOKUP(W535,Months_Weeks!$A$1:$B$13,2,0)))</f>
        <v>5</v>
      </c>
      <c r="Y535" s="30"/>
      <c r="Z535" s="39"/>
      <c r="AA535" s="31"/>
      <c r="AB535" s="39"/>
      <c r="AC535" s="31"/>
      <c r="AD535" s="40"/>
      <c r="AE535" s="31"/>
      <c r="AF535" s="40"/>
      <c r="AG535" s="31"/>
      <c r="AH535" s="40"/>
      <c r="AI535" s="31"/>
      <c r="AJ535" s="40"/>
    </row>
    <row r="536" spans="1:36" x14ac:dyDescent="0.25">
      <c r="A536" s="37" t="s">
        <v>32</v>
      </c>
      <c r="B536" s="37">
        <v>13</v>
      </c>
      <c r="C536" s="26" t="str">
        <f>IFERROR(INDEX(Clients[Client_Name],MATCH(Table312[[#This Row],[Client_Code]],Clients[Client_Code],0)),"")</f>
        <v>BIDFOOD</v>
      </c>
      <c r="D536" s="25">
        <v>4</v>
      </c>
      <c r="E536" s="25">
        <v>2</v>
      </c>
      <c r="F536" s="25" t="b">
        <f>IF(E536&gt;(VLOOKUP(D536,Months_Weeks!$A$2:$B$13,2,TRUE)),FALSE)</f>
        <v>0</v>
      </c>
      <c r="G536" s="63">
        <f>IF(Table312[[#This Row],[Facility]]="Buin",1.5%,0.25%)</f>
        <v>2.5000000000000001E-3</v>
      </c>
      <c r="H536" s="38"/>
      <c r="I536" s="38"/>
      <c r="J536" s="27">
        <f t="shared" si="48"/>
        <v>0</v>
      </c>
      <c r="K536" s="28">
        <f t="shared" si="49"/>
        <v>4</v>
      </c>
      <c r="L536" s="27">
        <f>IF(K536=0,0,IF(E536&gt;1,E536-1,VLOOKUP(K536,Months_Weeks!$A$1:$B$13,2,0)))</f>
        <v>1</v>
      </c>
      <c r="M536" s="29"/>
      <c r="N536" s="39"/>
      <c r="O536" s="39"/>
      <c r="P536" s="50">
        <f t="shared" si="50"/>
        <v>0</v>
      </c>
      <c r="Q536" s="28">
        <f t="shared" si="51"/>
        <v>4</v>
      </c>
      <c r="R536" s="28">
        <f>IF(Q536=0,0,IF(E536&gt;1,E536-1,VLOOKUP(Q536,Months_Weeks!$A$1:$B$13,2,0)))</f>
        <v>1</v>
      </c>
      <c r="S536" s="30"/>
      <c r="T536" s="39"/>
      <c r="U536" s="39"/>
      <c r="V536" s="50">
        <f t="shared" si="52"/>
        <v>0</v>
      </c>
      <c r="W536" s="28">
        <f t="shared" si="53"/>
        <v>4</v>
      </c>
      <c r="X536" s="28">
        <f>IF(W536=0,0,IF(E536&gt;1,E536-1,VLOOKUP(W536,Months_Weeks!$A$1:$B$13,2,0)))</f>
        <v>1</v>
      </c>
      <c r="Y536" s="30"/>
      <c r="Z536" s="39"/>
      <c r="AA536" s="31"/>
      <c r="AB536" s="39"/>
      <c r="AC536" s="31"/>
      <c r="AD536" s="40"/>
      <c r="AE536" s="31"/>
      <c r="AF536" s="40"/>
      <c r="AG536" s="31"/>
      <c r="AH536" s="40"/>
      <c r="AI536" s="31"/>
      <c r="AJ536" s="40"/>
    </row>
    <row r="537" spans="1:36" x14ac:dyDescent="0.25">
      <c r="A537" s="37" t="s">
        <v>32</v>
      </c>
      <c r="B537" s="37">
        <v>13</v>
      </c>
      <c r="C537" s="26" t="str">
        <f>IFERROR(INDEX(Clients[Client_Name],MATCH(Table312[[#This Row],[Client_Code]],Clients[Client_Code],0)),"")</f>
        <v>BIDFOOD</v>
      </c>
      <c r="D537" s="25">
        <v>4</v>
      </c>
      <c r="E537" s="25">
        <v>3</v>
      </c>
      <c r="F537" s="25" t="b">
        <f>IF(E537&gt;(VLOOKUP(D537,Months_Weeks!$A$2:$B$13,2,TRUE)),FALSE)</f>
        <v>0</v>
      </c>
      <c r="G537" s="63">
        <f>IF(Table312[[#This Row],[Facility]]="Buin",1.5%,0.25%)</f>
        <v>2.5000000000000001E-3</v>
      </c>
      <c r="H537" s="38"/>
      <c r="I537" s="38"/>
      <c r="J537" s="27">
        <f t="shared" si="48"/>
        <v>0</v>
      </c>
      <c r="K537" s="28">
        <f t="shared" si="49"/>
        <v>4</v>
      </c>
      <c r="L537" s="27">
        <f>IF(K537=0,0,IF(E537&gt;1,E537-1,VLOOKUP(K537,Months_Weeks!$A$1:$B$13,2,0)))</f>
        <v>2</v>
      </c>
      <c r="M537" s="29"/>
      <c r="N537" s="39"/>
      <c r="O537" s="39"/>
      <c r="P537" s="50">
        <f t="shared" si="50"/>
        <v>0</v>
      </c>
      <c r="Q537" s="28">
        <f t="shared" si="51"/>
        <v>4</v>
      </c>
      <c r="R537" s="28">
        <f>IF(Q537=0,0,IF(E537&gt;1,E537-1,VLOOKUP(Q537,Months_Weeks!$A$1:$B$13,2,0)))</f>
        <v>2</v>
      </c>
      <c r="S537" s="30"/>
      <c r="T537" s="39"/>
      <c r="U537" s="39"/>
      <c r="V537" s="50">
        <f t="shared" si="52"/>
        <v>0</v>
      </c>
      <c r="W537" s="28">
        <f t="shared" si="53"/>
        <v>4</v>
      </c>
      <c r="X537" s="28">
        <f>IF(W537=0,0,IF(E537&gt;1,E537-1,VLOOKUP(W537,Months_Weeks!$A$1:$B$13,2,0)))</f>
        <v>2</v>
      </c>
      <c r="Y537" s="30"/>
      <c r="Z537" s="39"/>
      <c r="AA537" s="31"/>
      <c r="AB537" s="39"/>
      <c r="AC537" s="31"/>
      <c r="AD537" s="40"/>
      <c r="AE537" s="31"/>
      <c r="AF537" s="40"/>
      <c r="AG537" s="31"/>
      <c r="AH537" s="40"/>
      <c r="AI537" s="31"/>
      <c r="AJ537" s="40"/>
    </row>
    <row r="538" spans="1:36" x14ac:dyDescent="0.25">
      <c r="A538" s="37" t="s">
        <v>32</v>
      </c>
      <c r="B538" s="37">
        <v>13</v>
      </c>
      <c r="C538" s="26" t="str">
        <f>IFERROR(INDEX(Clients[Client_Name],MATCH(Table312[[#This Row],[Client_Code]],Clients[Client_Code],0)),"")</f>
        <v>BIDFOOD</v>
      </c>
      <c r="D538" s="25">
        <v>4</v>
      </c>
      <c r="E538" s="25">
        <v>4</v>
      </c>
      <c r="F538" s="25" t="b">
        <f>IF(E538&gt;(VLOOKUP(D538,Months_Weeks!$A$2:$B$13,2,TRUE)),FALSE)</f>
        <v>0</v>
      </c>
      <c r="G538" s="63">
        <f>IF(Table312[[#This Row],[Facility]]="Buin",1.5%,0.25%)</f>
        <v>2.5000000000000001E-3</v>
      </c>
      <c r="H538" s="38"/>
      <c r="I538" s="38"/>
      <c r="J538" s="27">
        <f t="shared" si="48"/>
        <v>0</v>
      </c>
      <c r="K538" s="28">
        <f t="shared" si="49"/>
        <v>4</v>
      </c>
      <c r="L538" s="27">
        <f>IF(K538=0,0,IF(E538&gt;1,E538-1,VLOOKUP(K538,Months_Weeks!$A$1:$B$13,2,0)))</f>
        <v>3</v>
      </c>
      <c r="M538" s="29"/>
      <c r="N538" s="39"/>
      <c r="O538" s="39"/>
      <c r="P538" s="50">
        <f t="shared" si="50"/>
        <v>0</v>
      </c>
      <c r="Q538" s="28">
        <f t="shared" si="51"/>
        <v>4</v>
      </c>
      <c r="R538" s="28">
        <f>IF(Q538=0,0,IF(E538&gt;1,E538-1,VLOOKUP(Q538,Months_Weeks!$A$1:$B$13,2,0)))</f>
        <v>3</v>
      </c>
      <c r="S538" s="30"/>
      <c r="T538" s="39"/>
      <c r="U538" s="39"/>
      <c r="V538" s="50">
        <f t="shared" si="52"/>
        <v>0</v>
      </c>
      <c r="W538" s="28">
        <f t="shared" si="53"/>
        <v>4</v>
      </c>
      <c r="X538" s="28">
        <f>IF(W538=0,0,IF(E538&gt;1,E538-1,VLOOKUP(W538,Months_Weeks!$A$1:$B$13,2,0)))</f>
        <v>3</v>
      </c>
      <c r="Y538" s="30"/>
      <c r="Z538" s="39"/>
      <c r="AA538" s="31"/>
      <c r="AB538" s="39"/>
      <c r="AC538" s="31"/>
      <c r="AD538" s="40"/>
      <c r="AE538" s="31"/>
      <c r="AF538" s="40"/>
      <c r="AG538" s="31"/>
      <c r="AH538" s="40"/>
      <c r="AI538" s="31"/>
      <c r="AJ538" s="40"/>
    </row>
    <row r="539" spans="1:36" x14ac:dyDescent="0.25">
      <c r="A539" s="37" t="s">
        <v>32</v>
      </c>
      <c r="B539" s="37">
        <v>13</v>
      </c>
      <c r="C539" s="26" t="str">
        <f>IFERROR(INDEX(Clients[Client_Name],MATCH(Table312[[#This Row],[Client_Code]],Clients[Client_Code],0)),"")</f>
        <v>BIDFOOD</v>
      </c>
      <c r="D539" s="25">
        <v>5</v>
      </c>
      <c r="E539" s="25">
        <v>1</v>
      </c>
      <c r="F539" s="25" t="b">
        <f>IF(E539&gt;(VLOOKUP(D539,Months_Weeks!$A$2:$B$13,2,TRUE)),FALSE)</f>
        <v>0</v>
      </c>
      <c r="G539" s="63">
        <f>IF(Table312[[#This Row],[Facility]]="Buin",1.5%,0.25%)</f>
        <v>2.5000000000000001E-3</v>
      </c>
      <c r="H539" s="38"/>
      <c r="I539" s="38"/>
      <c r="J539" s="27">
        <f t="shared" si="48"/>
        <v>0</v>
      </c>
      <c r="K539" s="28">
        <f t="shared" si="49"/>
        <v>4</v>
      </c>
      <c r="L539" s="27">
        <f>IF(K539=0,0,IF(E539&gt;1,E539-1,VLOOKUP(K539,Months_Weeks!$A$1:$B$13,2,0)))</f>
        <v>4</v>
      </c>
      <c r="M539" s="29"/>
      <c r="N539" s="39"/>
      <c r="O539" s="39"/>
      <c r="P539" s="50">
        <f t="shared" si="50"/>
        <v>0</v>
      </c>
      <c r="Q539" s="28">
        <f t="shared" si="51"/>
        <v>4</v>
      </c>
      <c r="R539" s="28">
        <f>IF(Q539=0,0,IF(E539&gt;1,E539-1,VLOOKUP(Q539,Months_Weeks!$A$1:$B$13,2,0)))</f>
        <v>4</v>
      </c>
      <c r="S539" s="30"/>
      <c r="T539" s="39"/>
      <c r="U539" s="39"/>
      <c r="V539" s="50">
        <f t="shared" si="52"/>
        <v>0</v>
      </c>
      <c r="W539" s="28">
        <f t="shared" si="53"/>
        <v>4</v>
      </c>
      <c r="X539" s="28">
        <f>IF(W539=0,0,IF(E539&gt;1,E539-1,VLOOKUP(W539,Months_Weeks!$A$1:$B$13,2,0)))</f>
        <v>4</v>
      </c>
      <c r="Y539" s="30"/>
      <c r="Z539" s="39"/>
      <c r="AA539" s="31"/>
      <c r="AB539" s="39"/>
      <c r="AC539" s="31"/>
      <c r="AD539" s="40"/>
      <c r="AE539" s="31"/>
      <c r="AF539" s="40"/>
      <c r="AG539" s="31"/>
      <c r="AH539" s="40"/>
      <c r="AI539" s="31"/>
      <c r="AJ539" s="40"/>
    </row>
    <row r="540" spans="1:36" x14ac:dyDescent="0.25">
      <c r="A540" s="37" t="s">
        <v>32</v>
      </c>
      <c r="B540" s="37">
        <v>13</v>
      </c>
      <c r="C540" s="26" t="str">
        <f>IFERROR(INDEX(Clients[Client_Name],MATCH(Table312[[#This Row],[Client_Code]],Clients[Client_Code],0)),"")</f>
        <v>BIDFOOD</v>
      </c>
      <c r="D540" s="25">
        <v>5</v>
      </c>
      <c r="E540" s="25">
        <v>2</v>
      </c>
      <c r="F540" s="25" t="b">
        <f>IF(E540&gt;(VLOOKUP(D540,Months_Weeks!$A$2:$B$13,2,TRUE)),FALSE)</f>
        <v>0</v>
      </c>
      <c r="G540" s="63">
        <f>IF(Table312[[#This Row],[Facility]]="Buin",1.5%,0.25%)</f>
        <v>2.5000000000000001E-3</v>
      </c>
      <c r="H540" s="38"/>
      <c r="I540" s="38"/>
      <c r="J540" s="27">
        <f t="shared" si="48"/>
        <v>0</v>
      </c>
      <c r="K540" s="28">
        <f t="shared" si="49"/>
        <v>5</v>
      </c>
      <c r="L540" s="27">
        <f>IF(K540=0,0,IF(E540&gt;1,E540-1,VLOOKUP(K540,Months_Weeks!$A$1:$B$13,2,0)))</f>
        <v>1</v>
      </c>
      <c r="M540" s="29"/>
      <c r="N540" s="39"/>
      <c r="O540" s="39"/>
      <c r="P540" s="50">
        <f t="shared" si="50"/>
        <v>0</v>
      </c>
      <c r="Q540" s="28">
        <f t="shared" si="51"/>
        <v>5</v>
      </c>
      <c r="R540" s="28">
        <f>IF(Q540=0,0,IF(E540&gt;1,E540-1,VLOOKUP(Q540,Months_Weeks!$A$1:$B$13,2,0)))</f>
        <v>1</v>
      </c>
      <c r="S540" s="30"/>
      <c r="T540" s="39"/>
      <c r="U540" s="39"/>
      <c r="V540" s="50">
        <f t="shared" si="52"/>
        <v>0</v>
      </c>
      <c r="W540" s="28">
        <f t="shared" si="53"/>
        <v>5</v>
      </c>
      <c r="X540" s="28">
        <f>IF(W540=0,0,IF(E540&gt;1,E540-1,VLOOKUP(W540,Months_Weeks!$A$1:$B$13,2,0)))</f>
        <v>1</v>
      </c>
      <c r="Y540" s="30"/>
      <c r="Z540" s="39"/>
      <c r="AA540" s="31"/>
      <c r="AB540" s="39"/>
      <c r="AC540" s="31"/>
      <c r="AD540" s="40"/>
      <c r="AE540" s="31"/>
      <c r="AF540" s="40"/>
      <c r="AG540" s="31"/>
      <c r="AH540" s="40"/>
      <c r="AI540" s="31"/>
      <c r="AJ540" s="40"/>
    </row>
    <row r="541" spans="1:36" x14ac:dyDescent="0.25">
      <c r="A541" s="37" t="s">
        <v>32</v>
      </c>
      <c r="B541" s="37">
        <v>13</v>
      </c>
      <c r="C541" s="26" t="str">
        <f>IFERROR(INDEX(Clients[Client_Name],MATCH(Table312[[#This Row],[Client_Code]],Clients[Client_Code],0)),"")</f>
        <v>BIDFOOD</v>
      </c>
      <c r="D541" s="25">
        <v>5</v>
      </c>
      <c r="E541" s="25">
        <v>3</v>
      </c>
      <c r="F541" s="25" t="b">
        <f>IF(E541&gt;(VLOOKUP(D541,Months_Weeks!$A$2:$B$13,2,TRUE)),FALSE)</f>
        <v>0</v>
      </c>
      <c r="G541" s="63">
        <f>IF(Table312[[#This Row],[Facility]]="Buin",1.5%,0.25%)</f>
        <v>2.5000000000000001E-3</v>
      </c>
      <c r="H541" s="38"/>
      <c r="I541" s="38"/>
      <c r="J541" s="27">
        <f t="shared" si="48"/>
        <v>0</v>
      </c>
      <c r="K541" s="28">
        <f t="shared" si="49"/>
        <v>5</v>
      </c>
      <c r="L541" s="27">
        <f>IF(K541=0,0,IF(E541&gt;1,E541-1,VLOOKUP(K541,Months_Weeks!$A$1:$B$13,2,0)))</f>
        <v>2</v>
      </c>
      <c r="M541" s="29"/>
      <c r="N541" s="39"/>
      <c r="O541" s="39"/>
      <c r="P541" s="50">
        <f t="shared" si="50"/>
        <v>0</v>
      </c>
      <c r="Q541" s="28">
        <f t="shared" si="51"/>
        <v>5</v>
      </c>
      <c r="R541" s="28">
        <f>IF(Q541=0,0,IF(E541&gt;1,E541-1,VLOOKUP(Q541,Months_Weeks!$A$1:$B$13,2,0)))</f>
        <v>2</v>
      </c>
      <c r="S541" s="30"/>
      <c r="T541" s="39"/>
      <c r="U541" s="39"/>
      <c r="V541" s="50">
        <f t="shared" si="52"/>
        <v>0</v>
      </c>
      <c r="W541" s="28">
        <f t="shared" si="53"/>
        <v>5</v>
      </c>
      <c r="X541" s="28">
        <f>IF(W541=0,0,IF(E541&gt;1,E541-1,VLOOKUP(W541,Months_Weeks!$A$1:$B$13,2,0)))</f>
        <v>2</v>
      </c>
      <c r="Y541" s="30"/>
      <c r="Z541" s="39"/>
      <c r="AA541" s="31"/>
      <c r="AB541" s="39"/>
      <c r="AC541" s="31"/>
      <c r="AD541" s="40"/>
      <c r="AE541" s="31"/>
      <c r="AF541" s="40"/>
      <c r="AG541" s="31"/>
      <c r="AH541" s="40"/>
      <c r="AI541" s="31"/>
      <c r="AJ541" s="40"/>
    </row>
    <row r="542" spans="1:36" x14ac:dyDescent="0.25">
      <c r="A542" s="37" t="s">
        <v>32</v>
      </c>
      <c r="B542" s="37">
        <v>13</v>
      </c>
      <c r="C542" s="26" t="str">
        <f>IFERROR(INDEX(Clients[Client_Name],MATCH(Table312[[#This Row],[Client_Code]],Clients[Client_Code],0)),"")</f>
        <v>BIDFOOD</v>
      </c>
      <c r="D542" s="25">
        <v>5</v>
      </c>
      <c r="E542" s="25">
        <v>4</v>
      </c>
      <c r="F542" s="25" t="b">
        <f>IF(E542&gt;(VLOOKUP(D542,Months_Weeks!$A$2:$B$13,2,TRUE)),FALSE)</f>
        <v>0</v>
      </c>
      <c r="G542" s="63">
        <f>IF(Table312[[#This Row],[Facility]]="Buin",1.5%,0.25%)</f>
        <v>2.5000000000000001E-3</v>
      </c>
      <c r="H542" s="38"/>
      <c r="I542" s="38"/>
      <c r="J542" s="27">
        <f t="shared" si="48"/>
        <v>0</v>
      </c>
      <c r="K542" s="28">
        <f t="shared" si="49"/>
        <v>5</v>
      </c>
      <c r="L542" s="27">
        <f>IF(K542=0,0,IF(E542&gt;1,E542-1,VLOOKUP(K542,Months_Weeks!$A$1:$B$13,2,0)))</f>
        <v>3</v>
      </c>
      <c r="M542" s="29"/>
      <c r="N542" s="39"/>
      <c r="O542" s="39"/>
      <c r="P542" s="50">
        <f t="shared" si="50"/>
        <v>0</v>
      </c>
      <c r="Q542" s="28">
        <f t="shared" si="51"/>
        <v>5</v>
      </c>
      <c r="R542" s="28">
        <f>IF(Q542=0,0,IF(E542&gt;1,E542-1,VLOOKUP(Q542,Months_Weeks!$A$1:$B$13,2,0)))</f>
        <v>3</v>
      </c>
      <c r="S542" s="30"/>
      <c r="T542" s="39"/>
      <c r="U542" s="39"/>
      <c r="V542" s="50">
        <f t="shared" si="52"/>
        <v>0</v>
      </c>
      <c r="W542" s="28">
        <f t="shared" si="53"/>
        <v>5</v>
      </c>
      <c r="X542" s="28">
        <f>IF(W542=0,0,IF(E542&gt;1,E542-1,VLOOKUP(W542,Months_Weeks!$A$1:$B$13,2,0)))</f>
        <v>3</v>
      </c>
      <c r="Y542" s="30"/>
      <c r="Z542" s="39"/>
      <c r="AA542" s="31"/>
      <c r="AB542" s="39"/>
      <c r="AC542" s="31"/>
      <c r="AD542" s="40"/>
      <c r="AE542" s="31"/>
      <c r="AF542" s="40"/>
      <c r="AG542" s="31"/>
      <c r="AH542" s="40"/>
      <c r="AI542" s="31"/>
      <c r="AJ542" s="40"/>
    </row>
    <row r="543" spans="1:36" x14ac:dyDescent="0.25">
      <c r="A543" s="37" t="s">
        <v>32</v>
      </c>
      <c r="B543" s="37">
        <v>13</v>
      </c>
      <c r="C543" s="26" t="str">
        <f>IFERROR(INDEX(Clients[Client_Name],MATCH(Table312[[#This Row],[Client_Code]],Clients[Client_Code],0)),"")</f>
        <v>BIDFOOD</v>
      </c>
      <c r="D543" s="25">
        <v>6</v>
      </c>
      <c r="E543" s="25">
        <v>1</v>
      </c>
      <c r="F543" s="25" t="b">
        <f>IF(E543&gt;(VLOOKUP(D543,Months_Weeks!$A$2:$B$13,2,TRUE)),FALSE)</f>
        <v>0</v>
      </c>
      <c r="G543" s="63">
        <f>IF(Table312[[#This Row],[Facility]]="Buin",1.5%,0.25%)</f>
        <v>2.5000000000000001E-3</v>
      </c>
      <c r="H543" s="38"/>
      <c r="I543" s="38"/>
      <c r="J543" s="27">
        <f t="shared" si="48"/>
        <v>0</v>
      </c>
      <c r="K543" s="28">
        <f t="shared" si="49"/>
        <v>5</v>
      </c>
      <c r="L543" s="27">
        <f>IF(K543=0,0,IF(E543&gt;1,E543-1,VLOOKUP(K543,Months_Weeks!$A$1:$B$13,2,0)))</f>
        <v>4</v>
      </c>
      <c r="M543" s="29"/>
      <c r="N543" s="39"/>
      <c r="O543" s="39"/>
      <c r="P543" s="50">
        <f t="shared" si="50"/>
        <v>0</v>
      </c>
      <c r="Q543" s="28">
        <f t="shared" si="51"/>
        <v>5</v>
      </c>
      <c r="R543" s="28">
        <f>IF(Q543=0,0,IF(E543&gt;1,E543-1,VLOOKUP(Q543,Months_Weeks!$A$1:$B$13,2,0)))</f>
        <v>4</v>
      </c>
      <c r="S543" s="30"/>
      <c r="T543" s="39"/>
      <c r="U543" s="39"/>
      <c r="V543" s="50">
        <f t="shared" si="52"/>
        <v>0</v>
      </c>
      <c r="W543" s="28">
        <f t="shared" si="53"/>
        <v>5</v>
      </c>
      <c r="X543" s="28">
        <f>IF(W543=0,0,IF(E543&gt;1,E543-1,VLOOKUP(W543,Months_Weeks!$A$1:$B$13,2,0)))</f>
        <v>4</v>
      </c>
      <c r="Y543" s="30"/>
      <c r="Z543" s="39"/>
      <c r="AA543" s="31"/>
      <c r="AB543" s="39"/>
      <c r="AC543" s="31"/>
      <c r="AD543" s="40"/>
      <c r="AE543" s="31"/>
      <c r="AF543" s="40"/>
      <c r="AG543" s="31"/>
      <c r="AH543" s="40"/>
      <c r="AI543" s="31"/>
      <c r="AJ543" s="40"/>
    </row>
    <row r="544" spans="1:36" x14ac:dyDescent="0.25">
      <c r="A544" s="37" t="s">
        <v>32</v>
      </c>
      <c r="B544" s="37">
        <v>13</v>
      </c>
      <c r="C544" s="26" t="str">
        <f>IFERROR(INDEX(Clients[Client_Name],MATCH(Table312[[#This Row],[Client_Code]],Clients[Client_Code],0)),"")</f>
        <v>BIDFOOD</v>
      </c>
      <c r="D544" s="25">
        <v>6</v>
      </c>
      <c r="E544" s="25">
        <v>2</v>
      </c>
      <c r="F544" s="25" t="b">
        <f>IF(E544&gt;(VLOOKUP(D544,Months_Weeks!$A$2:$B$13,2,TRUE)),FALSE)</f>
        <v>0</v>
      </c>
      <c r="G544" s="63">
        <f>IF(Table312[[#This Row],[Facility]]="Buin",1.5%,0.25%)</f>
        <v>2.5000000000000001E-3</v>
      </c>
      <c r="H544" s="38"/>
      <c r="I544" s="38"/>
      <c r="J544" s="27">
        <f t="shared" si="48"/>
        <v>0</v>
      </c>
      <c r="K544" s="28">
        <f t="shared" si="49"/>
        <v>6</v>
      </c>
      <c r="L544" s="27">
        <f>IF(K544=0,0,IF(E544&gt;1,E544-1,VLOOKUP(K544,Months_Weeks!$A$1:$B$13,2,0)))</f>
        <v>1</v>
      </c>
      <c r="M544" s="29"/>
      <c r="N544" s="39"/>
      <c r="O544" s="39"/>
      <c r="P544" s="50">
        <f t="shared" si="50"/>
        <v>0</v>
      </c>
      <c r="Q544" s="28">
        <f t="shared" si="51"/>
        <v>6</v>
      </c>
      <c r="R544" s="28">
        <f>IF(Q544=0,0,IF(E544&gt;1,E544-1,VLOOKUP(Q544,Months_Weeks!$A$1:$B$13,2,0)))</f>
        <v>1</v>
      </c>
      <c r="S544" s="30"/>
      <c r="T544" s="39"/>
      <c r="U544" s="39"/>
      <c r="V544" s="50">
        <f t="shared" si="52"/>
        <v>0</v>
      </c>
      <c r="W544" s="28">
        <f t="shared" si="53"/>
        <v>6</v>
      </c>
      <c r="X544" s="28">
        <f>IF(W544=0,0,IF(E544&gt;1,E544-1,VLOOKUP(W544,Months_Weeks!$A$1:$B$13,2,0)))</f>
        <v>1</v>
      </c>
      <c r="Y544" s="30"/>
      <c r="Z544" s="39"/>
      <c r="AA544" s="31"/>
      <c r="AB544" s="39"/>
      <c r="AC544" s="31"/>
      <c r="AD544" s="40"/>
      <c r="AE544" s="31"/>
      <c r="AF544" s="40"/>
      <c r="AG544" s="31"/>
      <c r="AH544" s="40"/>
      <c r="AI544" s="31"/>
      <c r="AJ544" s="40"/>
    </row>
    <row r="545" spans="1:36" x14ac:dyDescent="0.25">
      <c r="A545" s="37" t="s">
        <v>32</v>
      </c>
      <c r="B545" s="37">
        <v>13</v>
      </c>
      <c r="C545" s="26" t="str">
        <f>IFERROR(INDEX(Clients[Client_Name],MATCH(Table312[[#This Row],[Client_Code]],Clients[Client_Code],0)),"")</f>
        <v>BIDFOOD</v>
      </c>
      <c r="D545" s="25">
        <v>6</v>
      </c>
      <c r="E545" s="25">
        <v>3</v>
      </c>
      <c r="F545" s="25" t="b">
        <f>IF(E545&gt;(VLOOKUP(D545,Months_Weeks!$A$2:$B$13,2,TRUE)),FALSE)</f>
        <v>0</v>
      </c>
      <c r="G545" s="63">
        <f>IF(Table312[[#This Row],[Facility]]="Buin",1.5%,0.25%)</f>
        <v>2.5000000000000001E-3</v>
      </c>
      <c r="H545" s="38"/>
      <c r="I545" s="38"/>
      <c r="J545" s="27">
        <f t="shared" si="48"/>
        <v>0</v>
      </c>
      <c r="K545" s="28">
        <f t="shared" si="49"/>
        <v>6</v>
      </c>
      <c r="L545" s="27">
        <f>IF(K545=0,0,IF(E545&gt;1,E545-1,VLOOKUP(K545,Months_Weeks!$A$1:$B$13,2,0)))</f>
        <v>2</v>
      </c>
      <c r="M545" s="29"/>
      <c r="N545" s="39"/>
      <c r="O545" s="39"/>
      <c r="P545" s="50">
        <f t="shared" si="50"/>
        <v>0</v>
      </c>
      <c r="Q545" s="28">
        <f t="shared" si="51"/>
        <v>6</v>
      </c>
      <c r="R545" s="28">
        <f>IF(Q545=0,0,IF(E545&gt;1,E545-1,VLOOKUP(Q545,Months_Weeks!$A$1:$B$13,2,0)))</f>
        <v>2</v>
      </c>
      <c r="S545" s="30"/>
      <c r="T545" s="39"/>
      <c r="U545" s="39"/>
      <c r="V545" s="50">
        <f t="shared" si="52"/>
        <v>0</v>
      </c>
      <c r="W545" s="28">
        <f t="shared" si="53"/>
        <v>6</v>
      </c>
      <c r="X545" s="28">
        <f>IF(W545=0,0,IF(E545&gt;1,E545-1,VLOOKUP(W545,Months_Weeks!$A$1:$B$13,2,0)))</f>
        <v>2</v>
      </c>
      <c r="Y545" s="30"/>
      <c r="Z545" s="39"/>
      <c r="AA545" s="31"/>
      <c r="AB545" s="39"/>
      <c r="AC545" s="31"/>
      <c r="AD545" s="40"/>
      <c r="AE545" s="31"/>
      <c r="AF545" s="40"/>
      <c r="AG545" s="31"/>
      <c r="AH545" s="40"/>
      <c r="AI545" s="31"/>
      <c r="AJ545" s="40"/>
    </row>
    <row r="546" spans="1:36" x14ac:dyDescent="0.25">
      <c r="A546" s="37" t="s">
        <v>32</v>
      </c>
      <c r="B546" s="37">
        <v>13</v>
      </c>
      <c r="C546" s="26" t="str">
        <f>IFERROR(INDEX(Clients[Client_Name],MATCH(Table312[[#This Row],[Client_Code]],Clients[Client_Code],0)),"")</f>
        <v>BIDFOOD</v>
      </c>
      <c r="D546" s="25">
        <v>6</v>
      </c>
      <c r="E546" s="25">
        <v>4</v>
      </c>
      <c r="F546" s="25" t="b">
        <f>IF(E546&gt;(VLOOKUP(D546,Months_Weeks!$A$2:$B$13,2,TRUE)),FALSE)</f>
        <v>0</v>
      </c>
      <c r="G546" s="63">
        <f>IF(Table312[[#This Row],[Facility]]="Buin",1.5%,0.25%)</f>
        <v>2.5000000000000001E-3</v>
      </c>
      <c r="H546" s="38"/>
      <c r="I546" s="38"/>
      <c r="J546" s="27">
        <f t="shared" si="48"/>
        <v>0</v>
      </c>
      <c r="K546" s="28">
        <f t="shared" si="49"/>
        <v>6</v>
      </c>
      <c r="L546" s="27">
        <f>IF(K546=0,0,IF(E546&gt;1,E546-1,VLOOKUP(K546,Months_Weeks!$A$1:$B$13,2,0)))</f>
        <v>3</v>
      </c>
      <c r="M546" s="29"/>
      <c r="N546" s="39"/>
      <c r="O546" s="39"/>
      <c r="P546" s="50">
        <f t="shared" si="50"/>
        <v>0</v>
      </c>
      <c r="Q546" s="28">
        <f t="shared" si="51"/>
        <v>6</v>
      </c>
      <c r="R546" s="28">
        <f>IF(Q546=0,0,IF(E546&gt;1,E546-1,VLOOKUP(Q546,Months_Weeks!$A$1:$B$13,2,0)))</f>
        <v>3</v>
      </c>
      <c r="S546" s="30"/>
      <c r="T546" s="39"/>
      <c r="U546" s="39"/>
      <c r="V546" s="50">
        <f t="shared" si="52"/>
        <v>0</v>
      </c>
      <c r="W546" s="28">
        <f t="shared" si="53"/>
        <v>6</v>
      </c>
      <c r="X546" s="28">
        <f>IF(W546=0,0,IF(E546&gt;1,E546-1,VLOOKUP(W546,Months_Weeks!$A$1:$B$13,2,0)))</f>
        <v>3</v>
      </c>
      <c r="Y546" s="30"/>
      <c r="Z546" s="39"/>
      <c r="AA546" s="31"/>
      <c r="AB546" s="39"/>
      <c r="AC546" s="31"/>
      <c r="AD546" s="40"/>
      <c r="AE546" s="31"/>
      <c r="AF546" s="40"/>
      <c r="AG546" s="31"/>
      <c r="AH546" s="40"/>
      <c r="AI546" s="31"/>
      <c r="AJ546" s="40"/>
    </row>
    <row r="547" spans="1:36" x14ac:dyDescent="0.25">
      <c r="A547" s="37" t="s">
        <v>32</v>
      </c>
      <c r="B547" s="37">
        <v>13</v>
      </c>
      <c r="C547" s="26" t="str">
        <f>IFERROR(INDEX(Clients[Client_Name],MATCH(Table312[[#This Row],[Client_Code]],Clients[Client_Code],0)),"")</f>
        <v>BIDFOOD</v>
      </c>
      <c r="D547" s="25">
        <v>6</v>
      </c>
      <c r="E547" s="25">
        <v>5</v>
      </c>
      <c r="F547" s="25" t="b">
        <f>IF(E547&gt;(VLOOKUP(D547,Months_Weeks!$A$2:$B$13,2,TRUE)),FALSE)</f>
        <v>0</v>
      </c>
      <c r="G547" s="63">
        <f>IF(Table312[[#This Row],[Facility]]="Buin",1.5%,0.25%)</f>
        <v>2.5000000000000001E-3</v>
      </c>
      <c r="H547" s="38"/>
      <c r="I547" s="38"/>
      <c r="J547" s="27">
        <f t="shared" si="48"/>
        <v>0</v>
      </c>
      <c r="K547" s="28">
        <f t="shared" si="49"/>
        <v>6</v>
      </c>
      <c r="L547" s="27">
        <f>IF(K547=0,0,IF(E547&gt;1,E547-1,VLOOKUP(K547,Months_Weeks!$A$1:$B$13,2,0)))</f>
        <v>4</v>
      </c>
      <c r="M547" s="29"/>
      <c r="N547" s="39"/>
      <c r="O547" s="39"/>
      <c r="P547" s="50">
        <f t="shared" si="50"/>
        <v>0</v>
      </c>
      <c r="Q547" s="28">
        <f t="shared" si="51"/>
        <v>6</v>
      </c>
      <c r="R547" s="28">
        <f>IF(Q547=0,0,IF(E547&gt;1,E547-1,VLOOKUP(Q547,Months_Weeks!$A$1:$B$13,2,0)))</f>
        <v>4</v>
      </c>
      <c r="S547" s="30"/>
      <c r="T547" s="39"/>
      <c r="U547" s="39"/>
      <c r="V547" s="50">
        <f t="shared" si="52"/>
        <v>0</v>
      </c>
      <c r="W547" s="28">
        <f t="shared" si="53"/>
        <v>6</v>
      </c>
      <c r="X547" s="28">
        <f>IF(W547=0,0,IF(E547&gt;1,E547-1,VLOOKUP(W547,Months_Weeks!$A$1:$B$13,2,0)))</f>
        <v>4</v>
      </c>
      <c r="Y547" s="30"/>
      <c r="Z547" s="39"/>
      <c r="AA547" s="31"/>
      <c r="AB547" s="39"/>
      <c r="AC547" s="31"/>
      <c r="AD547" s="40"/>
      <c r="AE547" s="31"/>
      <c r="AF547" s="40"/>
      <c r="AG547" s="31"/>
      <c r="AH547" s="40"/>
      <c r="AI547" s="31"/>
      <c r="AJ547" s="40"/>
    </row>
    <row r="548" spans="1:36" x14ac:dyDescent="0.25">
      <c r="A548" s="37" t="s">
        <v>32</v>
      </c>
      <c r="B548" s="37">
        <v>13</v>
      </c>
      <c r="C548" s="26" t="str">
        <f>IFERROR(INDEX(Clients[Client_Name],MATCH(Table312[[#This Row],[Client_Code]],Clients[Client_Code],0)),"")</f>
        <v>BIDFOOD</v>
      </c>
      <c r="D548" s="25">
        <v>7</v>
      </c>
      <c r="E548" s="25">
        <v>1</v>
      </c>
      <c r="F548" s="25" t="b">
        <f>IF(E548&gt;(VLOOKUP(D548,Months_Weeks!$A$2:$B$13,2,TRUE)),FALSE)</f>
        <v>0</v>
      </c>
      <c r="G548" s="63">
        <f>IF(Table312[[#This Row],[Facility]]="Buin",1.5%,0.25%)</f>
        <v>2.5000000000000001E-3</v>
      </c>
      <c r="H548" s="38"/>
      <c r="I548" s="38"/>
      <c r="J548" s="27">
        <f t="shared" si="48"/>
        <v>0</v>
      </c>
      <c r="K548" s="28">
        <f t="shared" si="49"/>
        <v>6</v>
      </c>
      <c r="L548" s="27">
        <f>IF(K548=0,0,IF(E548&gt;1,E548-1,VLOOKUP(K548,Months_Weeks!$A$1:$B$13,2,0)))</f>
        <v>5</v>
      </c>
      <c r="M548" s="29"/>
      <c r="N548" s="39"/>
      <c r="O548" s="39"/>
      <c r="P548" s="50">
        <f t="shared" si="50"/>
        <v>0</v>
      </c>
      <c r="Q548" s="28">
        <f t="shared" si="51"/>
        <v>6</v>
      </c>
      <c r="R548" s="28">
        <f>IF(Q548=0,0,IF(E548&gt;1,E548-1,VLOOKUP(Q548,Months_Weeks!$A$1:$B$13,2,0)))</f>
        <v>5</v>
      </c>
      <c r="S548" s="30"/>
      <c r="T548" s="39"/>
      <c r="U548" s="39"/>
      <c r="V548" s="50">
        <f t="shared" si="52"/>
        <v>0</v>
      </c>
      <c r="W548" s="28">
        <f t="shared" si="53"/>
        <v>6</v>
      </c>
      <c r="X548" s="28">
        <f>IF(W548=0,0,IF(E548&gt;1,E548-1,VLOOKUP(W548,Months_Weeks!$A$1:$B$13,2,0)))</f>
        <v>5</v>
      </c>
      <c r="Y548" s="30"/>
      <c r="Z548" s="39"/>
      <c r="AA548" s="31"/>
      <c r="AB548" s="39"/>
      <c r="AC548" s="31"/>
      <c r="AD548" s="40"/>
      <c r="AE548" s="31"/>
      <c r="AF548" s="40"/>
      <c r="AG548" s="31"/>
      <c r="AH548" s="40"/>
      <c r="AI548" s="31"/>
      <c r="AJ548" s="40"/>
    </row>
    <row r="549" spans="1:36" x14ac:dyDescent="0.25">
      <c r="A549" s="37" t="s">
        <v>32</v>
      </c>
      <c r="B549" s="37">
        <v>13</v>
      </c>
      <c r="C549" s="26" t="str">
        <f>IFERROR(INDEX(Clients[Client_Name],MATCH(Table312[[#This Row],[Client_Code]],Clients[Client_Code],0)),"")</f>
        <v>BIDFOOD</v>
      </c>
      <c r="D549" s="25">
        <v>7</v>
      </c>
      <c r="E549" s="25">
        <v>2</v>
      </c>
      <c r="F549" s="25" t="b">
        <f>IF(E549&gt;(VLOOKUP(D549,Months_Weeks!$A$2:$B$13,2,TRUE)),FALSE)</f>
        <v>0</v>
      </c>
      <c r="G549" s="63">
        <f>IF(Table312[[#This Row],[Facility]]="Buin",1.5%,0.25%)</f>
        <v>2.5000000000000001E-3</v>
      </c>
      <c r="H549" s="38"/>
      <c r="I549" s="38"/>
      <c r="J549" s="27">
        <f t="shared" si="48"/>
        <v>0</v>
      </c>
      <c r="K549" s="28">
        <f t="shared" si="49"/>
        <v>7</v>
      </c>
      <c r="L549" s="27">
        <f>IF(K549=0,0,IF(E549&gt;1,E549-1,VLOOKUP(K549,Months_Weeks!$A$1:$B$13,2,0)))</f>
        <v>1</v>
      </c>
      <c r="M549" s="29"/>
      <c r="N549" s="39"/>
      <c r="O549" s="39"/>
      <c r="P549" s="50">
        <f t="shared" si="50"/>
        <v>0</v>
      </c>
      <c r="Q549" s="28">
        <f t="shared" si="51"/>
        <v>7</v>
      </c>
      <c r="R549" s="28">
        <f>IF(Q549=0,0,IF(E549&gt;1,E549-1,VLOOKUP(Q549,Months_Weeks!$A$1:$B$13,2,0)))</f>
        <v>1</v>
      </c>
      <c r="S549" s="30"/>
      <c r="T549" s="39"/>
      <c r="U549" s="39"/>
      <c r="V549" s="50">
        <f t="shared" si="52"/>
        <v>0</v>
      </c>
      <c r="W549" s="28">
        <f t="shared" si="53"/>
        <v>7</v>
      </c>
      <c r="X549" s="28">
        <f>IF(W549=0,0,IF(E549&gt;1,E549-1,VLOOKUP(W549,Months_Weeks!$A$1:$B$13,2,0)))</f>
        <v>1</v>
      </c>
      <c r="Y549" s="30"/>
      <c r="Z549" s="39"/>
      <c r="AA549" s="31"/>
      <c r="AB549" s="39"/>
      <c r="AC549" s="31"/>
      <c r="AD549" s="40"/>
      <c r="AE549" s="31"/>
      <c r="AF549" s="40"/>
      <c r="AG549" s="31"/>
      <c r="AH549" s="40"/>
      <c r="AI549" s="31"/>
      <c r="AJ549" s="40"/>
    </row>
    <row r="550" spans="1:36" x14ac:dyDescent="0.25">
      <c r="A550" s="37" t="s">
        <v>32</v>
      </c>
      <c r="B550" s="37">
        <v>13</v>
      </c>
      <c r="C550" s="26" t="str">
        <f>IFERROR(INDEX(Clients[Client_Name],MATCH(Table312[[#This Row],[Client_Code]],Clients[Client_Code],0)),"")</f>
        <v>BIDFOOD</v>
      </c>
      <c r="D550" s="25">
        <v>7</v>
      </c>
      <c r="E550" s="25">
        <v>3</v>
      </c>
      <c r="F550" s="25" t="b">
        <f>IF(E550&gt;(VLOOKUP(D550,Months_Weeks!$A$2:$B$13,2,TRUE)),FALSE)</f>
        <v>0</v>
      </c>
      <c r="G550" s="63">
        <f>IF(Table312[[#This Row],[Facility]]="Buin",1.5%,0.25%)</f>
        <v>2.5000000000000001E-3</v>
      </c>
      <c r="H550" s="38"/>
      <c r="I550" s="38"/>
      <c r="J550" s="27">
        <f t="shared" si="48"/>
        <v>0</v>
      </c>
      <c r="K550" s="28">
        <f t="shared" si="49"/>
        <v>7</v>
      </c>
      <c r="L550" s="27">
        <f>IF(K550=0,0,IF(E550&gt;1,E550-1,VLOOKUP(K550,Months_Weeks!$A$1:$B$13,2,0)))</f>
        <v>2</v>
      </c>
      <c r="M550" s="29"/>
      <c r="N550" s="39"/>
      <c r="O550" s="39"/>
      <c r="P550" s="50">
        <f t="shared" si="50"/>
        <v>0</v>
      </c>
      <c r="Q550" s="28">
        <f t="shared" si="51"/>
        <v>7</v>
      </c>
      <c r="R550" s="28">
        <f>IF(Q550=0,0,IF(E550&gt;1,E550-1,VLOOKUP(Q550,Months_Weeks!$A$1:$B$13,2,0)))</f>
        <v>2</v>
      </c>
      <c r="S550" s="30"/>
      <c r="T550" s="39"/>
      <c r="U550" s="39"/>
      <c r="V550" s="50">
        <f t="shared" si="52"/>
        <v>0</v>
      </c>
      <c r="W550" s="28">
        <f t="shared" si="53"/>
        <v>7</v>
      </c>
      <c r="X550" s="28">
        <f>IF(W550=0,0,IF(E550&gt;1,E550-1,VLOOKUP(W550,Months_Weeks!$A$1:$B$13,2,0)))</f>
        <v>2</v>
      </c>
      <c r="Y550" s="30"/>
      <c r="Z550" s="39"/>
      <c r="AA550" s="31"/>
      <c r="AB550" s="39"/>
      <c r="AC550" s="31"/>
      <c r="AD550" s="40"/>
      <c r="AE550" s="31"/>
      <c r="AF550" s="40"/>
      <c r="AG550" s="31"/>
      <c r="AH550" s="40"/>
      <c r="AI550" s="31"/>
      <c r="AJ550" s="40"/>
    </row>
    <row r="551" spans="1:36" x14ac:dyDescent="0.25">
      <c r="A551" s="37" t="s">
        <v>32</v>
      </c>
      <c r="B551" s="37">
        <v>13</v>
      </c>
      <c r="C551" s="26" t="str">
        <f>IFERROR(INDEX(Clients[Client_Name],MATCH(Table312[[#This Row],[Client_Code]],Clients[Client_Code],0)),"")</f>
        <v>BIDFOOD</v>
      </c>
      <c r="D551" s="25">
        <v>7</v>
      </c>
      <c r="E551" s="25">
        <v>4</v>
      </c>
      <c r="F551" s="25" t="b">
        <f>IF(E551&gt;(VLOOKUP(D551,Months_Weeks!$A$2:$B$13,2,TRUE)),FALSE)</f>
        <v>0</v>
      </c>
      <c r="G551" s="63">
        <f>IF(Table312[[#This Row],[Facility]]="Buin",1.5%,0.25%)</f>
        <v>2.5000000000000001E-3</v>
      </c>
      <c r="H551" s="38"/>
      <c r="I551" s="38"/>
      <c r="J551" s="27">
        <f t="shared" si="48"/>
        <v>0</v>
      </c>
      <c r="K551" s="28">
        <f t="shared" si="49"/>
        <v>7</v>
      </c>
      <c r="L551" s="27">
        <f>IF(K551=0,0,IF(E551&gt;1,E551-1,VLOOKUP(K551,Months_Weeks!$A$1:$B$13,2,0)))</f>
        <v>3</v>
      </c>
      <c r="M551" s="29"/>
      <c r="N551" s="39"/>
      <c r="O551" s="39"/>
      <c r="P551" s="50">
        <f t="shared" si="50"/>
        <v>0</v>
      </c>
      <c r="Q551" s="28">
        <f t="shared" si="51"/>
        <v>7</v>
      </c>
      <c r="R551" s="28">
        <f>IF(Q551=0,0,IF(E551&gt;1,E551-1,VLOOKUP(Q551,Months_Weeks!$A$1:$B$13,2,0)))</f>
        <v>3</v>
      </c>
      <c r="S551" s="30"/>
      <c r="T551" s="39"/>
      <c r="U551" s="39"/>
      <c r="V551" s="50">
        <f t="shared" si="52"/>
        <v>0</v>
      </c>
      <c r="W551" s="28">
        <f t="shared" si="53"/>
        <v>7</v>
      </c>
      <c r="X551" s="28">
        <f>IF(W551=0,0,IF(E551&gt;1,E551-1,VLOOKUP(W551,Months_Weeks!$A$1:$B$13,2,0)))</f>
        <v>3</v>
      </c>
      <c r="Y551" s="30"/>
      <c r="Z551" s="39"/>
      <c r="AA551" s="31"/>
      <c r="AB551" s="39"/>
      <c r="AC551" s="31"/>
      <c r="AD551" s="40"/>
      <c r="AE551" s="31"/>
      <c r="AF551" s="40"/>
      <c r="AG551" s="31"/>
      <c r="AH551" s="40"/>
      <c r="AI551" s="31"/>
      <c r="AJ551" s="40"/>
    </row>
    <row r="552" spans="1:36" x14ac:dyDescent="0.25">
      <c r="A552" s="37" t="s">
        <v>32</v>
      </c>
      <c r="B552" s="37">
        <v>13</v>
      </c>
      <c r="C552" s="26" t="str">
        <f>IFERROR(INDEX(Clients[Client_Name],MATCH(Table312[[#This Row],[Client_Code]],Clients[Client_Code],0)),"")</f>
        <v>BIDFOOD</v>
      </c>
      <c r="D552" s="25">
        <v>8</v>
      </c>
      <c r="E552" s="25">
        <v>1</v>
      </c>
      <c r="F552" s="25" t="b">
        <f>IF(E552&gt;(VLOOKUP(D552,Months_Weeks!$A$2:$B$13,2,TRUE)),FALSE)</f>
        <v>0</v>
      </c>
      <c r="G552" s="63">
        <f>IF(Table312[[#This Row],[Facility]]="Buin",1.5%,0.25%)</f>
        <v>2.5000000000000001E-3</v>
      </c>
      <c r="H552" s="38"/>
      <c r="I552" s="38"/>
      <c r="J552" s="27">
        <f t="shared" si="48"/>
        <v>0</v>
      </c>
      <c r="K552" s="28">
        <f t="shared" si="49"/>
        <v>7</v>
      </c>
      <c r="L552" s="27">
        <f>IF(K552=0,0,IF(E552&gt;1,E552-1,VLOOKUP(K552,Months_Weeks!$A$1:$B$13,2,0)))</f>
        <v>4</v>
      </c>
      <c r="M552" s="29"/>
      <c r="N552" s="39"/>
      <c r="O552" s="39"/>
      <c r="P552" s="50">
        <f t="shared" si="50"/>
        <v>0</v>
      </c>
      <c r="Q552" s="28">
        <f t="shared" si="51"/>
        <v>7</v>
      </c>
      <c r="R552" s="28">
        <f>IF(Q552=0,0,IF(E552&gt;1,E552-1,VLOOKUP(Q552,Months_Weeks!$A$1:$B$13,2,0)))</f>
        <v>4</v>
      </c>
      <c r="S552" s="30"/>
      <c r="T552" s="39"/>
      <c r="U552" s="39"/>
      <c r="V552" s="50">
        <f t="shared" si="52"/>
        <v>0</v>
      </c>
      <c r="W552" s="28">
        <f t="shared" si="53"/>
        <v>7</v>
      </c>
      <c r="X552" s="28">
        <f>IF(W552=0,0,IF(E552&gt;1,E552-1,VLOOKUP(W552,Months_Weeks!$A$1:$B$13,2,0)))</f>
        <v>4</v>
      </c>
      <c r="Y552" s="30"/>
      <c r="Z552" s="39"/>
      <c r="AA552" s="31"/>
      <c r="AB552" s="39"/>
      <c r="AC552" s="31"/>
      <c r="AD552" s="40"/>
      <c r="AE552" s="31"/>
      <c r="AF552" s="40"/>
      <c r="AG552" s="31"/>
      <c r="AH552" s="40"/>
      <c r="AI552" s="31"/>
      <c r="AJ552" s="40"/>
    </row>
    <row r="553" spans="1:36" x14ac:dyDescent="0.25">
      <c r="A553" s="37" t="s">
        <v>32</v>
      </c>
      <c r="B553" s="37">
        <v>13</v>
      </c>
      <c r="C553" s="26" t="str">
        <f>IFERROR(INDEX(Clients[Client_Name],MATCH(Table312[[#This Row],[Client_Code]],Clients[Client_Code],0)),"")</f>
        <v>BIDFOOD</v>
      </c>
      <c r="D553" s="25">
        <v>8</v>
      </c>
      <c r="E553" s="25">
        <v>2</v>
      </c>
      <c r="F553" s="25" t="b">
        <f>IF(E553&gt;(VLOOKUP(D553,Months_Weeks!$A$2:$B$13,2,TRUE)),FALSE)</f>
        <v>0</v>
      </c>
      <c r="G553" s="63">
        <f>IF(Table312[[#This Row],[Facility]]="Buin",1.5%,0.25%)</f>
        <v>2.5000000000000001E-3</v>
      </c>
      <c r="H553" s="38"/>
      <c r="I553" s="38"/>
      <c r="J553" s="27">
        <f t="shared" si="48"/>
        <v>0</v>
      </c>
      <c r="K553" s="28">
        <f t="shared" si="49"/>
        <v>8</v>
      </c>
      <c r="L553" s="27">
        <f>IF(K553=0,0,IF(E553&gt;1,E553-1,VLOOKUP(K553,Months_Weeks!$A$1:$B$13,2,0)))</f>
        <v>1</v>
      </c>
      <c r="M553" s="29"/>
      <c r="N553" s="39"/>
      <c r="O553" s="39"/>
      <c r="P553" s="50">
        <f t="shared" si="50"/>
        <v>0</v>
      </c>
      <c r="Q553" s="28">
        <f t="shared" si="51"/>
        <v>8</v>
      </c>
      <c r="R553" s="28">
        <f>IF(Q553=0,0,IF(E553&gt;1,E553-1,VLOOKUP(Q553,Months_Weeks!$A$1:$B$13,2,0)))</f>
        <v>1</v>
      </c>
      <c r="S553" s="30"/>
      <c r="T553" s="39"/>
      <c r="U553" s="39"/>
      <c r="V553" s="50">
        <f t="shared" si="52"/>
        <v>0</v>
      </c>
      <c r="W553" s="28">
        <f t="shared" si="53"/>
        <v>8</v>
      </c>
      <c r="X553" s="28">
        <f>IF(W553=0,0,IF(E553&gt;1,E553-1,VLOOKUP(W553,Months_Weeks!$A$1:$B$13,2,0)))</f>
        <v>1</v>
      </c>
      <c r="Y553" s="30"/>
      <c r="Z553" s="39"/>
      <c r="AA553" s="31"/>
      <c r="AB553" s="39"/>
      <c r="AC553" s="31"/>
      <c r="AD553" s="40"/>
      <c r="AE553" s="31"/>
      <c r="AF553" s="40"/>
      <c r="AG553" s="31"/>
      <c r="AH553" s="40"/>
      <c r="AI553" s="31"/>
      <c r="AJ553" s="40"/>
    </row>
    <row r="554" spans="1:36" x14ac:dyDescent="0.25">
      <c r="A554" s="37" t="s">
        <v>32</v>
      </c>
      <c r="B554" s="37">
        <v>13</v>
      </c>
      <c r="C554" s="26" t="str">
        <f>IFERROR(INDEX(Clients[Client_Name],MATCH(Table312[[#This Row],[Client_Code]],Clients[Client_Code],0)),"")</f>
        <v>BIDFOOD</v>
      </c>
      <c r="D554" s="25">
        <v>8</v>
      </c>
      <c r="E554" s="25">
        <v>3</v>
      </c>
      <c r="F554" s="25" t="b">
        <f>IF(E554&gt;(VLOOKUP(D554,Months_Weeks!$A$2:$B$13,2,TRUE)),FALSE)</f>
        <v>0</v>
      </c>
      <c r="G554" s="63">
        <f>IF(Table312[[#This Row],[Facility]]="Buin",1.5%,0.25%)</f>
        <v>2.5000000000000001E-3</v>
      </c>
      <c r="H554" s="38"/>
      <c r="I554" s="38"/>
      <c r="J554" s="27">
        <f t="shared" si="48"/>
        <v>0</v>
      </c>
      <c r="K554" s="28">
        <f t="shared" si="49"/>
        <v>8</v>
      </c>
      <c r="L554" s="27">
        <f>IF(K554=0,0,IF(E554&gt;1,E554-1,VLOOKUP(K554,Months_Weeks!$A$1:$B$13,2,0)))</f>
        <v>2</v>
      </c>
      <c r="M554" s="29"/>
      <c r="N554" s="39"/>
      <c r="O554" s="39"/>
      <c r="P554" s="50">
        <f t="shared" si="50"/>
        <v>0</v>
      </c>
      <c r="Q554" s="28">
        <f t="shared" si="51"/>
        <v>8</v>
      </c>
      <c r="R554" s="28">
        <f>IF(Q554=0,0,IF(E554&gt;1,E554-1,VLOOKUP(Q554,Months_Weeks!$A$1:$B$13,2,0)))</f>
        <v>2</v>
      </c>
      <c r="S554" s="30"/>
      <c r="T554" s="39"/>
      <c r="U554" s="39"/>
      <c r="V554" s="50">
        <f t="shared" si="52"/>
        <v>0</v>
      </c>
      <c r="W554" s="28">
        <f t="shared" si="53"/>
        <v>8</v>
      </c>
      <c r="X554" s="28">
        <f>IF(W554=0,0,IF(E554&gt;1,E554-1,VLOOKUP(W554,Months_Weeks!$A$1:$B$13,2,0)))</f>
        <v>2</v>
      </c>
      <c r="Y554" s="30"/>
      <c r="Z554" s="39"/>
      <c r="AA554" s="31"/>
      <c r="AB554" s="39"/>
      <c r="AC554" s="31"/>
      <c r="AD554" s="40"/>
      <c r="AE554" s="31"/>
      <c r="AF554" s="40"/>
      <c r="AG554" s="31"/>
      <c r="AH554" s="40"/>
      <c r="AI554" s="31"/>
      <c r="AJ554" s="40"/>
    </row>
    <row r="555" spans="1:36" x14ac:dyDescent="0.25">
      <c r="A555" s="37" t="s">
        <v>32</v>
      </c>
      <c r="B555" s="37">
        <v>13</v>
      </c>
      <c r="C555" s="26" t="str">
        <f>IFERROR(INDEX(Clients[Client_Name],MATCH(Table312[[#This Row],[Client_Code]],Clients[Client_Code],0)),"")</f>
        <v>BIDFOOD</v>
      </c>
      <c r="D555" s="25">
        <v>8</v>
      </c>
      <c r="E555" s="25">
        <v>4</v>
      </c>
      <c r="F555" s="25" t="b">
        <f>IF(E555&gt;(VLOOKUP(D555,Months_Weeks!$A$2:$B$13,2,TRUE)),FALSE)</f>
        <v>0</v>
      </c>
      <c r="G555" s="63">
        <f>IF(Table312[[#This Row],[Facility]]="Buin",1.5%,0.25%)</f>
        <v>2.5000000000000001E-3</v>
      </c>
      <c r="H555" s="38"/>
      <c r="I555" s="38"/>
      <c r="J555" s="27">
        <f t="shared" si="48"/>
        <v>0</v>
      </c>
      <c r="K555" s="28">
        <f t="shared" si="49"/>
        <v>8</v>
      </c>
      <c r="L555" s="27">
        <f>IF(K555=0,0,IF(E555&gt;1,E555-1,VLOOKUP(K555,Months_Weeks!$A$1:$B$13,2,0)))</f>
        <v>3</v>
      </c>
      <c r="M555" s="29"/>
      <c r="N555" s="39"/>
      <c r="O555" s="39"/>
      <c r="P555" s="50">
        <f t="shared" si="50"/>
        <v>0</v>
      </c>
      <c r="Q555" s="28">
        <f t="shared" si="51"/>
        <v>8</v>
      </c>
      <c r="R555" s="28">
        <f>IF(Q555=0,0,IF(E555&gt;1,E555-1,VLOOKUP(Q555,Months_Weeks!$A$1:$B$13,2,0)))</f>
        <v>3</v>
      </c>
      <c r="S555" s="30"/>
      <c r="T555" s="39"/>
      <c r="U555" s="39"/>
      <c r="V555" s="50">
        <f t="shared" si="52"/>
        <v>0</v>
      </c>
      <c r="W555" s="28">
        <f t="shared" si="53"/>
        <v>8</v>
      </c>
      <c r="X555" s="28">
        <f>IF(W555=0,0,IF(E555&gt;1,E555-1,VLOOKUP(W555,Months_Weeks!$A$1:$B$13,2,0)))</f>
        <v>3</v>
      </c>
      <c r="Y555" s="30"/>
      <c r="Z555" s="39"/>
      <c r="AA555" s="31"/>
      <c r="AB555" s="39"/>
      <c r="AC555" s="31"/>
      <c r="AD555" s="40"/>
      <c r="AE555" s="31"/>
      <c r="AF555" s="40"/>
      <c r="AG555" s="31"/>
      <c r="AH555" s="40"/>
      <c r="AI555" s="31"/>
      <c r="AJ555" s="40"/>
    </row>
    <row r="556" spans="1:36" x14ac:dyDescent="0.25">
      <c r="A556" s="37" t="s">
        <v>32</v>
      </c>
      <c r="B556" s="37">
        <v>13</v>
      </c>
      <c r="C556" s="26" t="str">
        <f>IFERROR(INDEX(Clients[Client_Name],MATCH(Table312[[#This Row],[Client_Code]],Clients[Client_Code],0)),"")</f>
        <v>BIDFOOD</v>
      </c>
      <c r="D556" s="25">
        <v>9</v>
      </c>
      <c r="E556" s="25">
        <v>1</v>
      </c>
      <c r="F556" s="25" t="b">
        <f>IF(E556&gt;(VLOOKUP(D556,Months_Weeks!$A$2:$B$13,2,TRUE)),FALSE)</f>
        <v>0</v>
      </c>
      <c r="G556" s="63">
        <f>IF(Table312[[#This Row],[Facility]]="Buin",1.5%,0.25%)</f>
        <v>2.5000000000000001E-3</v>
      </c>
      <c r="H556" s="38"/>
      <c r="I556" s="38"/>
      <c r="J556" s="27">
        <f t="shared" si="48"/>
        <v>0</v>
      </c>
      <c r="K556" s="28">
        <f t="shared" si="49"/>
        <v>8</v>
      </c>
      <c r="L556" s="27">
        <f>IF(K556=0,0,IF(E556&gt;1,E556-1,VLOOKUP(K556,Months_Weeks!$A$1:$B$13,2,0)))</f>
        <v>4</v>
      </c>
      <c r="M556" s="29"/>
      <c r="N556" s="39"/>
      <c r="O556" s="39"/>
      <c r="P556" s="50">
        <f t="shared" si="50"/>
        <v>0</v>
      </c>
      <c r="Q556" s="28">
        <f t="shared" si="51"/>
        <v>8</v>
      </c>
      <c r="R556" s="28">
        <f>IF(Q556=0,0,IF(E556&gt;1,E556-1,VLOOKUP(Q556,Months_Weeks!$A$1:$B$13,2,0)))</f>
        <v>4</v>
      </c>
      <c r="S556" s="30"/>
      <c r="T556" s="39"/>
      <c r="U556" s="39"/>
      <c r="V556" s="50">
        <f t="shared" si="52"/>
        <v>0</v>
      </c>
      <c r="W556" s="28">
        <f t="shared" si="53"/>
        <v>8</v>
      </c>
      <c r="X556" s="28">
        <f>IF(W556=0,0,IF(E556&gt;1,E556-1,VLOOKUP(W556,Months_Weeks!$A$1:$B$13,2,0)))</f>
        <v>4</v>
      </c>
      <c r="Y556" s="30"/>
      <c r="Z556" s="39"/>
      <c r="AA556" s="31"/>
      <c r="AB556" s="39"/>
      <c r="AC556" s="31"/>
      <c r="AD556" s="40"/>
      <c r="AE556" s="31"/>
      <c r="AF556" s="40"/>
      <c r="AG556" s="31"/>
      <c r="AH556" s="40"/>
      <c r="AI556" s="31"/>
      <c r="AJ556" s="40"/>
    </row>
    <row r="557" spans="1:36" x14ac:dyDescent="0.25">
      <c r="A557" s="37" t="s">
        <v>32</v>
      </c>
      <c r="B557" s="37">
        <v>13</v>
      </c>
      <c r="C557" s="26" t="str">
        <f>IFERROR(INDEX(Clients[Client_Name],MATCH(Table312[[#This Row],[Client_Code]],Clients[Client_Code],0)),"")</f>
        <v>BIDFOOD</v>
      </c>
      <c r="D557" s="25">
        <v>9</v>
      </c>
      <c r="E557" s="25">
        <v>2</v>
      </c>
      <c r="F557" s="25" t="b">
        <f>IF(E557&gt;(VLOOKUP(D557,Months_Weeks!$A$2:$B$13,2,TRUE)),FALSE)</f>
        <v>0</v>
      </c>
      <c r="G557" s="63">
        <f>IF(Table312[[#This Row],[Facility]]="Buin",1.5%,0.25%)</f>
        <v>2.5000000000000001E-3</v>
      </c>
      <c r="H557" s="38"/>
      <c r="I557" s="38"/>
      <c r="J557" s="27">
        <f t="shared" si="48"/>
        <v>0</v>
      </c>
      <c r="K557" s="28">
        <f t="shared" si="49"/>
        <v>9</v>
      </c>
      <c r="L557" s="27">
        <f>IF(K557=0,0,IF(E557&gt;1,E557-1,VLOOKUP(K557,Months_Weeks!$A$1:$B$13,2,0)))</f>
        <v>1</v>
      </c>
      <c r="M557" s="29"/>
      <c r="N557" s="39"/>
      <c r="O557" s="39"/>
      <c r="P557" s="50">
        <f t="shared" si="50"/>
        <v>0</v>
      </c>
      <c r="Q557" s="28">
        <f t="shared" si="51"/>
        <v>9</v>
      </c>
      <c r="R557" s="28">
        <f>IF(Q557=0,0,IF(E557&gt;1,E557-1,VLOOKUP(Q557,Months_Weeks!$A$1:$B$13,2,0)))</f>
        <v>1</v>
      </c>
      <c r="S557" s="30"/>
      <c r="T557" s="39"/>
      <c r="U557" s="39"/>
      <c r="V557" s="50">
        <f t="shared" si="52"/>
        <v>0</v>
      </c>
      <c r="W557" s="28">
        <f t="shared" si="53"/>
        <v>9</v>
      </c>
      <c r="X557" s="28">
        <f>IF(W557=0,0,IF(E557&gt;1,E557-1,VLOOKUP(W557,Months_Weeks!$A$1:$B$13,2,0)))</f>
        <v>1</v>
      </c>
      <c r="Y557" s="30"/>
      <c r="Z557" s="39"/>
      <c r="AA557" s="31"/>
      <c r="AB557" s="39"/>
      <c r="AC557" s="31"/>
      <c r="AD557" s="40"/>
      <c r="AE557" s="31"/>
      <c r="AF557" s="40"/>
      <c r="AG557" s="31"/>
      <c r="AH557" s="40"/>
      <c r="AI557" s="31"/>
      <c r="AJ557" s="40"/>
    </row>
    <row r="558" spans="1:36" x14ac:dyDescent="0.25">
      <c r="A558" s="37" t="s">
        <v>32</v>
      </c>
      <c r="B558" s="37">
        <v>13</v>
      </c>
      <c r="C558" s="26" t="str">
        <f>IFERROR(INDEX(Clients[Client_Name],MATCH(Table312[[#This Row],[Client_Code]],Clients[Client_Code],0)),"")</f>
        <v>BIDFOOD</v>
      </c>
      <c r="D558" s="25">
        <v>9</v>
      </c>
      <c r="E558" s="25">
        <v>3</v>
      </c>
      <c r="F558" s="25" t="b">
        <f>IF(E558&gt;(VLOOKUP(D558,Months_Weeks!$A$2:$B$13,2,TRUE)),FALSE)</f>
        <v>0</v>
      </c>
      <c r="G558" s="63">
        <f>IF(Table312[[#This Row],[Facility]]="Buin",1.5%,0.25%)</f>
        <v>2.5000000000000001E-3</v>
      </c>
      <c r="H558" s="38"/>
      <c r="I558" s="38"/>
      <c r="J558" s="27">
        <f t="shared" si="48"/>
        <v>0</v>
      </c>
      <c r="K558" s="28">
        <f t="shared" si="49"/>
        <v>9</v>
      </c>
      <c r="L558" s="27">
        <f>IF(K558=0,0,IF(E558&gt;1,E558-1,VLOOKUP(K558,Months_Weeks!$A$1:$B$13,2,0)))</f>
        <v>2</v>
      </c>
      <c r="M558" s="29"/>
      <c r="N558" s="39"/>
      <c r="O558" s="39"/>
      <c r="P558" s="50">
        <f t="shared" si="50"/>
        <v>0</v>
      </c>
      <c r="Q558" s="28">
        <f t="shared" si="51"/>
        <v>9</v>
      </c>
      <c r="R558" s="28">
        <f>IF(Q558=0,0,IF(E558&gt;1,E558-1,VLOOKUP(Q558,Months_Weeks!$A$1:$B$13,2,0)))</f>
        <v>2</v>
      </c>
      <c r="S558" s="30"/>
      <c r="T558" s="39"/>
      <c r="U558" s="39"/>
      <c r="V558" s="50">
        <f t="shared" si="52"/>
        <v>0</v>
      </c>
      <c r="W558" s="28">
        <f t="shared" si="53"/>
        <v>9</v>
      </c>
      <c r="X558" s="28">
        <f>IF(W558=0,0,IF(E558&gt;1,E558-1,VLOOKUP(W558,Months_Weeks!$A$1:$B$13,2,0)))</f>
        <v>2</v>
      </c>
      <c r="Y558" s="30"/>
      <c r="Z558" s="39"/>
      <c r="AA558" s="31"/>
      <c r="AB558" s="39"/>
      <c r="AC558" s="31"/>
      <c r="AD558" s="40"/>
      <c r="AE558" s="31"/>
      <c r="AF558" s="40"/>
      <c r="AG558" s="31"/>
      <c r="AH558" s="40"/>
      <c r="AI558" s="31"/>
      <c r="AJ558" s="40"/>
    </row>
    <row r="559" spans="1:36" x14ac:dyDescent="0.25">
      <c r="A559" s="37" t="s">
        <v>32</v>
      </c>
      <c r="B559" s="37">
        <v>13</v>
      </c>
      <c r="C559" s="26" t="str">
        <f>IFERROR(INDEX(Clients[Client_Name],MATCH(Table312[[#This Row],[Client_Code]],Clients[Client_Code],0)),"")</f>
        <v>BIDFOOD</v>
      </c>
      <c r="D559" s="25">
        <v>9</v>
      </c>
      <c r="E559" s="25">
        <v>4</v>
      </c>
      <c r="F559" s="25" t="b">
        <f>IF(E559&gt;(VLOOKUP(D559,Months_Weeks!$A$2:$B$13,2,TRUE)),FALSE)</f>
        <v>0</v>
      </c>
      <c r="G559" s="63">
        <f>IF(Table312[[#This Row],[Facility]]="Buin",1.5%,0.25%)</f>
        <v>2.5000000000000001E-3</v>
      </c>
      <c r="H559" s="38"/>
      <c r="I559" s="38"/>
      <c r="J559" s="27">
        <f t="shared" si="48"/>
        <v>0</v>
      </c>
      <c r="K559" s="28">
        <f t="shared" si="49"/>
        <v>9</v>
      </c>
      <c r="L559" s="27">
        <f>IF(K559=0,0,IF(E559&gt;1,E559-1,VLOOKUP(K559,Months_Weeks!$A$1:$B$13,2,0)))</f>
        <v>3</v>
      </c>
      <c r="M559" s="29"/>
      <c r="N559" s="39"/>
      <c r="O559" s="39"/>
      <c r="P559" s="50">
        <f t="shared" si="50"/>
        <v>0</v>
      </c>
      <c r="Q559" s="28">
        <f t="shared" si="51"/>
        <v>9</v>
      </c>
      <c r="R559" s="28">
        <f>IF(Q559=0,0,IF(E559&gt;1,E559-1,VLOOKUP(Q559,Months_Weeks!$A$1:$B$13,2,0)))</f>
        <v>3</v>
      </c>
      <c r="S559" s="30"/>
      <c r="T559" s="39"/>
      <c r="U559" s="39"/>
      <c r="V559" s="50">
        <f t="shared" si="52"/>
        <v>0</v>
      </c>
      <c r="W559" s="28">
        <f t="shared" si="53"/>
        <v>9</v>
      </c>
      <c r="X559" s="28">
        <f>IF(W559=0,0,IF(E559&gt;1,E559-1,VLOOKUP(W559,Months_Weeks!$A$1:$B$13,2,0)))</f>
        <v>3</v>
      </c>
      <c r="Y559" s="30"/>
      <c r="Z559" s="39"/>
      <c r="AA559" s="31"/>
      <c r="AB559" s="39"/>
      <c r="AC559" s="31"/>
      <c r="AD559" s="40"/>
      <c r="AE559" s="31"/>
      <c r="AF559" s="40"/>
      <c r="AG559" s="31"/>
      <c r="AH559" s="40"/>
      <c r="AI559" s="31"/>
      <c r="AJ559" s="40"/>
    </row>
    <row r="560" spans="1:36" x14ac:dyDescent="0.25">
      <c r="A560" s="37" t="s">
        <v>32</v>
      </c>
      <c r="B560" s="37">
        <v>13</v>
      </c>
      <c r="C560" s="26" t="str">
        <f>IFERROR(INDEX(Clients[Client_Name],MATCH(Table312[[#This Row],[Client_Code]],Clients[Client_Code],0)),"")</f>
        <v>BIDFOOD</v>
      </c>
      <c r="D560" s="25">
        <v>9</v>
      </c>
      <c r="E560" s="25">
        <v>5</v>
      </c>
      <c r="F560" s="25" t="b">
        <f>IF(E560&gt;(VLOOKUP(D560,Months_Weeks!$A$2:$B$13,2,TRUE)),FALSE)</f>
        <v>0</v>
      </c>
      <c r="G560" s="63">
        <f>IF(Table312[[#This Row],[Facility]]="Buin",1.5%,0.25%)</f>
        <v>2.5000000000000001E-3</v>
      </c>
      <c r="H560" s="38"/>
      <c r="I560" s="38"/>
      <c r="J560" s="27">
        <f t="shared" si="48"/>
        <v>0</v>
      </c>
      <c r="K560" s="28">
        <f t="shared" si="49"/>
        <v>9</v>
      </c>
      <c r="L560" s="27">
        <f>IF(K560=0,0,IF(E560&gt;1,E560-1,VLOOKUP(K560,Months_Weeks!$A$1:$B$13,2,0)))</f>
        <v>4</v>
      </c>
      <c r="M560" s="29"/>
      <c r="N560" s="39"/>
      <c r="O560" s="39"/>
      <c r="P560" s="50">
        <f t="shared" si="50"/>
        <v>0</v>
      </c>
      <c r="Q560" s="28">
        <f t="shared" si="51"/>
        <v>9</v>
      </c>
      <c r="R560" s="28">
        <f>IF(Q560=0,0,IF(E560&gt;1,E560-1,VLOOKUP(Q560,Months_Weeks!$A$1:$B$13,2,0)))</f>
        <v>4</v>
      </c>
      <c r="S560" s="30"/>
      <c r="T560" s="39"/>
      <c r="U560" s="39"/>
      <c r="V560" s="50">
        <f t="shared" si="52"/>
        <v>0</v>
      </c>
      <c r="W560" s="28">
        <f t="shared" si="53"/>
        <v>9</v>
      </c>
      <c r="X560" s="28">
        <f>IF(W560=0,0,IF(E560&gt;1,E560-1,VLOOKUP(W560,Months_Weeks!$A$1:$B$13,2,0)))</f>
        <v>4</v>
      </c>
      <c r="Y560" s="30"/>
      <c r="Z560" s="39"/>
      <c r="AA560" s="31"/>
      <c r="AB560" s="39"/>
      <c r="AC560" s="31"/>
      <c r="AD560" s="40"/>
      <c r="AE560" s="31"/>
      <c r="AF560" s="40"/>
      <c r="AG560" s="31"/>
      <c r="AH560" s="40"/>
      <c r="AI560" s="31"/>
      <c r="AJ560" s="40"/>
    </row>
    <row r="561" spans="1:36" x14ac:dyDescent="0.25">
      <c r="A561" s="37" t="s">
        <v>32</v>
      </c>
      <c r="B561" s="37">
        <v>13</v>
      </c>
      <c r="C561" s="26" t="str">
        <f>IFERROR(INDEX(Clients[Client_Name],MATCH(Table312[[#This Row],[Client_Code]],Clients[Client_Code],0)),"")</f>
        <v>BIDFOOD</v>
      </c>
      <c r="D561" s="25">
        <v>10</v>
      </c>
      <c r="E561" s="25">
        <v>1</v>
      </c>
      <c r="F561" s="25" t="b">
        <f>IF(E561&gt;(VLOOKUP(D561,Months_Weeks!$A$2:$B$13,2,TRUE)),FALSE)</f>
        <v>0</v>
      </c>
      <c r="G561" s="63">
        <f>IF(Table312[[#This Row],[Facility]]="Buin",1.5%,0.25%)</f>
        <v>2.5000000000000001E-3</v>
      </c>
      <c r="H561" s="38"/>
      <c r="I561" s="38"/>
      <c r="J561" s="27">
        <f t="shared" si="48"/>
        <v>0</v>
      </c>
      <c r="K561" s="28">
        <f t="shared" si="49"/>
        <v>9</v>
      </c>
      <c r="L561" s="27">
        <f>IF(K561=0,0,IF(E561&gt;1,E561-1,VLOOKUP(K561,Months_Weeks!$A$1:$B$13,2,0)))</f>
        <v>5</v>
      </c>
      <c r="M561" s="29"/>
      <c r="N561" s="39"/>
      <c r="O561" s="39"/>
      <c r="P561" s="50">
        <f t="shared" si="50"/>
        <v>0</v>
      </c>
      <c r="Q561" s="28">
        <f t="shared" si="51"/>
        <v>9</v>
      </c>
      <c r="R561" s="28">
        <f>IF(Q561=0,0,IF(E561&gt;1,E561-1,VLOOKUP(Q561,Months_Weeks!$A$1:$B$13,2,0)))</f>
        <v>5</v>
      </c>
      <c r="S561" s="30"/>
      <c r="T561" s="39"/>
      <c r="U561" s="39"/>
      <c r="V561" s="50">
        <f t="shared" si="52"/>
        <v>0</v>
      </c>
      <c r="W561" s="28">
        <f t="shared" si="53"/>
        <v>9</v>
      </c>
      <c r="X561" s="28">
        <f>IF(W561=0,0,IF(E561&gt;1,E561-1,VLOOKUP(W561,Months_Weeks!$A$1:$B$13,2,0)))</f>
        <v>5</v>
      </c>
      <c r="Y561" s="30"/>
      <c r="Z561" s="39"/>
      <c r="AA561" s="31"/>
      <c r="AB561" s="39"/>
      <c r="AC561" s="31"/>
      <c r="AD561" s="40"/>
      <c r="AE561" s="31"/>
      <c r="AF561" s="40"/>
      <c r="AG561" s="31"/>
      <c r="AH561" s="40"/>
      <c r="AI561" s="31"/>
      <c r="AJ561" s="40"/>
    </row>
    <row r="562" spans="1:36" x14ac:dyDescent="0.25">
      <c r="A562" s="37" t="s">
        <v>32</v>
      </c>
      <c r="B562" s="37">
        <v>13</v>
      </c>
      <c r="C562" s="26" t="str">
        <f>IFERROR(INDEX(Clients[Client_Name],MATCH(Table312[[#This Row],[Client_Code]],Clients[Client_Code],0)),"")</f>
        <v>BIDFOOD</v>
      </c>
      <c r="D562" s="25">
        <v>10</v>
      </c>
      <c r="E562" s="25">
        <v>2</v>
      </c>
      <c r="F562" s="25" t="b">
        <f>IF(E562&gt;(VLOOKUP(D562,Months_Weeks!$A$2:$B$13,2,TRUE)),FALSE)</f>
        <v>0</v>
      </c>
      <c r="G562" s="63">
        <f>IF(Table312[[#This Row],[Facility]]="Buin",1.5%,0.25%)</f>
        <v>2.5000000000000001E-3</v>
      </c>
      <c r="H562" s="38"/>
      <c r="I562" s="38"/>
      <c r="J562" s="27">
        <f t="shared" si="48"/>
        <v>0</v>
      </c>
      <c r="K562" s="28">
        <f t="shared" si="49"/>
        <v>10</v>
      </c>
      <c r="L562" s="27">
        <f>IF(K562=0,0,IF(E562&gt;1,E562-1,VLOOKUP(K562,Months_Weeks!$A$1:$B$13,2,0)))</f>
        <v>1</v>
      </c>
      <c r="M562" s="29"/>
      <c r="N562" s="39"/>
      <c r="O562" s="39"/>
      <c r="P562" s="50">
        <f t="shared" si="50"/>
        <v>0</v>
      </c>
      <c r="Q562" s="28">
        <f t="shared" si="51"/>
        <v>10</v>
      </c>
      <c r="R562" s="28">
        <f>IF(Q562=0,0,IF(E562&gt;1,E562-1,VLOOKUP(Q562,Months_Weeks!$A$1:$B$13,2,0)))</f>
        <v>1</v>
      </c>
      <c r="S562" s="30"/>
      <c r="T562" s="39"/>
      <c r="U562" s="39"/>
      <c r="V562" s="50">
        <f t="shared" si="52"/>
        <v>0</v>
      </c>
      <c r="W562" s="28">
        <f t="shared" si="53"/>
        <v>10</v>
      </c>
      <c r="X562" s="28">
        <f>IF(W562=0,0,IF(E562&gt;1,E562-1,VLOOKUP(W562,Months_Weeks!$A$1:$B$13,2,0)))</f>
        <v>1</v>
      </c>
      <c r="Y562" s="30"/>
      <c r="Z562" s="39"/>
      <c r="AA562" s="31"/>
      <c r="AB562" s="39"/>
      <c r="AC562" s="31"/>
      <c r="AD562" s="40"/>
      <c r="AE562" s="31"/>
      <c r="AF562" s="40"/>
      <c r="AG562" s="31"/>
      <c r="AH562" s="40"/>
      <c r="AI562" s="31"/>
      <c r="AJ562" s="40"/>
    </row>
    <row r="563" spans="1:36" x14ac:dyDescent="0.25">
      <c r="A563" s="37" t="s">
        <v>32</v>
      </c>
      <c r="B563" s="37">
        <v>13</v>
      </c>
      <c r="C563" s="26" t="str">
        <f>IFERROR(INDEX(Clients[Client_Name],MATCH(Table312[[#This Row],[Client_Code]],Clients[Client_Code],0)),"")</f>
        <v>BIDFOOD</v>
      </c>
      <c r="D563" s="25">
        <v>10</v>
      </c>
      <c r="E563" s="25">
        <v>3</v>
      </c>
      <c r="F563" s="25" t="b">
        <f>IF(E563&gt;(VLOOKUP(D563,Months_Weeks!$A$2:$B$13,2,TRUE)),FALSE)</f>
        <v>0</v>
      </c>
      <c r="G563" s="63">
        <f>IF(Table312[[#This Row],[Facility]]="Buin",1.5%,0.25%)</f>
        <v>2.5000000000000001E-3</v>
      </c>
      <c r="H563" s="38"/>
      <c r="I563" s="38"/>
      <c r="J563" s="27">
        <f t="shared" si="48"/>
        <v>0</v>
      </c>
      <c r="K563" s="28">
        <f t="shared" si="49"/>
        <v>10</v>
      </c>
      <c r="L563" s="27">
        <f>IF(K563=0,0,IF(E563&gt;1,E563-1,VLOOKUP(K563,Months_Weeks!$A$1:$B$13,2,0)))</f>
        <v>2</v>
      </c>
      <c r="M563" s="29"/>
      <c r="N563" s="39"/>
      <c r="O563" s="39"/>
      <c r="P563" s="50">
        <f t="shared" si="50"/>
        <v>0</v>
      </c>
      <c r="Q563" s="28">
        <f t="shared" si="51"/>
        <v>10</v>
      </c>
      <c r="R563" s="28">
        <f>IF(Q563=0,0,IF(E563&gt;1,E563-1,VLOOKUP(Q563,Months_Weeks!$A$1:$B$13,2,0)))</f>
        <v>2</v>
      </c>
      <c r="S563" s="30"/>
      <c r="T563" s="39"/>
      <c r="U563" s="39"/>
      <c r="V563" s="50">
        <f t="shared" si="52"/>
        <v>0</v>
      </c>
      <c r="W563" s="28">
        <f t="shared" si="53"/>
        <v>10</v>
      </c>
      <c r="X563" s="28">
        <f>IF(W563=0,0,IF(E563&gt;1,E563-1,VLOOKUP(W563,Months_Weeks!$A$1:$B$13,2,0)))</f>
        <v>2</v>
      </c>
      <c r="Y563" s="30"/>
      <c r="Z563" s="39"/>
      <c r="AA563" s="31"/>
      <c r="AB563" s="39"/>
      <c r="AC563" s="31"/>
      <c r="AD563" s="40"/>
      <c r="AE563" s="31"/>
      <c r="AF563" s="40"/>
      <c r="AG563" s="31"/>
      <c r="AH563" s="40"/>
      <c r="AI563" s="31"/>
      <c r="AJ563" s="40"/>
    </row>
    <row r="564" spans="1:36" x14ac:dyDescent="0.25">
      <c r="A564" s="37" t="s">
        <v>32</v>
      </c>
      <c r="B564" s="37">
        <v>13</v>
      </c>
      <c r="C564" s="26" t="str">
        <f>IFERROR(INDEX(Clients[Client_Name],MATCH(Table312[[#This Row],[Client_Code]],Clients[Client_Code],0)),"")</f>
        <v>BIDFOOD</v>
      </c>
      <c r="D564" s="25">
        <v>10</v>
      </c>
      <c r="E564" s="25">
        <v>4</v>
      </c>
      <c r="F564" s="25" t="b">
        <f>IF(E564&gt;(VLOOKUP(D564,Months_Weeks!$A$2:$B$13,2,TRUE)),FALSE)</f>
        <v>0</v>
      </c>
      <c r="G564" s="63">
        <f>IF(Table312[[#This Row],[Facility]]="Buin",1.5%,0.25%)</f>
        <v>2.5000000000000001E-3</v>
      </c>
      <c r="H564" s="38"/>
      <c r="I564" s="38"/>
      <c r="J564" s="27">
        <f t="shared" si="48"/>
        <v>0</v>
      </c>
      <c r="K564" s="28">
        <f t="shared" si="49"/>
        <v>10</v>
      </c>
      <c r="L564" s="27">
        <f>IF(K564=0,0,IF(E564&gt;1,E564-1,VLOOKUP(K564,Months_Weeks!$A$1:$B$13,2,0)))</f>
        <v>3</v>
      </c>
      <c r="M564" s="29"/>
      <c r="N564" s="39"/>
      <c r="O564" s="39"/>
      <c r="P564" s="50">
        <f t="shared" si="50"/>
        <v>0</v>
      </c>
      <c r="Q564" s="28">
        <f t="shared" si="51"/>
        <v>10</v>
      </c>
      <c r="R564" s="28">
        <f>IF(Q564=0,0,IF(E564&gt;1,E564-1,VLOOKUP(Q564,Months_Weeks!$A$1:$B$13,2,0)))</f>
        <v>3</v>
      </c>
      <c r="S564" s="30"/>
      <c r="T564" s="39"/>
      <c r="U564" s="39"/>
      <c r="V564" s="50">
        <f t="shared" si="52"/>
        <v>0</v>
      </c>
      <c r="W564" s="28">
        <f t="shared" si="53"/>
        <v>10</v>
      </c>
      <c r="X564" s="28">
        <f>IF(W564=0,0,IF(E564&gt;1,E564-1,VLOOKUP(W564,Months_Weeks!$A$1:$B$13,2,0)))</f>
        <v>3</v>
      </c>
      <c r="Y564" s="30"/>
      <c r="Z564" s="39"/>
      <c r="AA564" s="31"/>
      <c r="AB564" s="39"/>
      <c r="AC564" s="31"/>
      <c r="AD564" s="40"/>
      <c r="AE564" s="31"/>
      <c r="AF564" s="40"/>
      <c r="AG564" s="31"/>
      <c r="AH564" s="40"/>
      <c r="AI564" s="31"/>
      <c r="AJ564" s="40"/>
    </row>
    <row r="565" spans="1:36" x14ac:dyDescent="0.25">
      <c r="A565" s="37" t="s">
        <v>32</v>
      </c>
      <c r="B565" s="37">
        <v>13</v>
      </c>
      <c r="C565" s="26" t="str">
        <f>IFERROR(INDEX(Clients[Client_Name],MATCH(Table312[[#This Row],[Client_Code]],Clients[Client_Code],0)),"")</f>
        <v>BIDFOOD</v>
      </c>
      <c r="D565" s="25">
        <v>11</v>
      </c>
      <c r="E565" s="25">
        <v>1</v>
      </c>
      <c r="F565" s="25" t="b">
        <f>IF(E565&gt;(VLOOKUP(D565,Months_Weeks!$A$2:$B$13,2,TRUE)),FALSE)</f>
        <v>0</v>
      </c>
      <c r="G565" s="63">
        <f>IF(Table312[[#This Row],[Facility]]="Buin",1.5%,0.25%)</f>
        <v>2.5000000000000001E-3</v>
      </c>
      <c r="H565" s="38"/>
      <c r="I565" s="38"/>
      <c r="J565" s="27">
        <f t="shared" si="48"/>
        <v>0</v>
      </c>
      <c r="K565" s="28">
        <f t="shared" si="49"/>
        <v>10</v>
      </c>
      <c r="L565" s="27">
        <f>IF(K565=0,0,IF(E565&gt;1,E565-1,VLOOKUP(K565,Months_Weeks!$A$1:$B$13,2,0)))</f>
        <v>4</v>
      </c>
      <c r="M565" s="29"/>
      <c r="N565" s="39"/>
      <c r="O565" s="39"/>
      <c r="P565" s="50">
        <f t="shared" si="50"/>
        <v>0</v>
      </c>
      <c r="Q565" s="28">
        <f t="shared" si="51"/>
        <v>10</v>
      </c>
      <c r="R565" s="28">
        <f>IF(Q565=0,0,IF(E565&gt;1,E565-1,VLOOKUP(Q565,Months_Weeks!$A$1:$B$13,2,0)))</f>
        <v>4</v>
      </c>
      <c r="S565" s="30"/>
      <c r="T565" s="39"/>
      <c r="U565" s="39"/>
      <c r="V565" s="50">
        <f t="shared" si="52"/>
        <v>0</v>
      </c>
      <c r="W565" s="28">
        <f t="shared" si="53"/>
        <v>10</v>
      </c>
      <c r="X565" s="28">
        <f>IF(W565=0,0,IF(E565&gt;1,E565-1,VLOOKUP(W565,Months_Weeks!$A$1:$B$13,2,0)))</f>
        <v>4</v>
      </c>
      <c r="Y565" s="30"/>
      <c r="Z565" s="39"/>
      <c r="AA565" s="31"/>
      <c r="AB565" s="39"/>
      <c r="AC565" s="31"/>
      <c r="AD565" s="40"/>
      <c r="AE565" s="31"/>
      <c r="AF565" s="40"/>
      <c r="AG565" s="31"/>
      <c r="AH565" s="40"/>
      <c r="AI565" s="31"/>
      <c r="AJ565" s="40"/>
    </row>
    <row r="566" spans="1:36" x14ac:dyDescent="0.25">
      <c r="A566" s="37" t="s">
        <v>32</v>
      </c>
      <c r="B566" s="37">
        <v>13</v>
      </c>
      <c r="C566" s="26" t="str">
        <f>IFERROR(INDEX(Clients[Client_Name],MATCH(Table312[[#This Row],[Client_Code]],Clients[Client_Code],0)),"")</f>
        <v>BIDFOOD</v>
      </c>
      <c r="D566" s="25">
        <v>11</v>
      </c>
      <c r="E566" s="25">
        <v>2</v>
      </c>
      <c r="F566" s="25" t="b">
        <f>IF(E566&gt;(VLOOKUP(D566,Months_Weeks!$A$2:$B$13,2,TRUE)),FALSE)</f>
        <v>0</v>
      </c>
      <c r="G566" s="63">
        <f>IF(Table312[[#This Row],[Facility]]="Buin",1.5%,0.25%)</f>
        <v>2.5000000000000001E-3</v>
      </c>
      <c r="H566" s="38"/>
      <c r="I566" s="38"/>
      <c r="J566" s="27">
        <f t="shared" si="48"/>
        <v>0</v>
      </c>
      <c r="K566" s="28">
        <f t="shared" si="49"/>
        <v>11</v>
      </c>
      <c r="L566" s="27">
        <f>IF(K566=0,0,IF(E566&gt;1,E566-1,VLOOKUP(K566,Months_Weeks!$A$1:$B$13,2,0)))</f>
        <v>1</v>
      </c>
      <c r="M566" s="29"/>
      <c r="N566" s="39"/>
      <c r="O566" s="39"/>
      <c r="P566" s="50">
        <f t="shared" si="50"/>
        <v>0</v>
      </c>
      <c r="Q566" s="28">
        <f t="shared" si="51"/>
        <v>11</v>
      </c>
      <c r="R566" s="28">
        <f>IF(Q566=0,0,IF(E566&gt;1,E566-1,VLOOKUP(Q566,Months_Weeks!$A$1:$B$13,2,0)))</f>
        <v>1</v>
      </c>
      <c r="S566" s="30"/>
      <c r="T566" s="39"/>
      <c r="U566" s="39"/>
      <c r="V566" s="50">
        <f t="shared" si="52"/>
        <v>0</v>
      </c>
      <c r="W566" s="28">
        <f t="shared" si="53"/>
        <v>11</v>
      </c>
      <c r="X566" s="28">
        <f>IF(W566=0,0,IF(E566&gt;1,E566-1,VLOOKUP(W566,Months_Weeks!$A$1:$B$13,2,0)))</f>
        <v>1</v>
      </c>
      <c r="Y566" s="30"/>
      <c r="Z566" s="39"/>
      <c r="AA566" s="31"/>
      <c r="AB566" s="39"/>
      <c r="AC566" s="31"/>
      <c r="AD566" s="40"/>
      <c r="AE566" s="31"/>
      <c r="AF566" s="40"/>
      <c r="AG566" s="31"/>
      <c r="AH566" s="40"/>
      <c r="AI566" s="31"/>
      <c r="AJ566" s="40"/>
    </row>
    <row r="567" spans="1:36" x14ac:dyDescent="0.25">
      <c r="A567" s="37" t="s">
        <v>32</v>
      </c>
      <c r="B567" s="37">
        <v>13</v>
      </c>
      <c r="C567" s="26" t="str">
        <f>IFERROR(INDEX(Clients[Client_Name],MATCH(Table312[[#This Row],[Client_Code]],Clients[Client_Code],0)),"")</f>
        <v>BIDFOOD</v>
      </c>
      <c r="D567" s="25">
        <v>11</v>
      </c>
      <c r="E567" s="25">
        <v>3</v>
      </c>
      <c r="F567" s="25" t="b">
        <f>IF(E567&gt;(VLOOKUP(D567,Months_Weeks!$A$2:$B$13,2,TRUE)),FALSE)</f>
        <v>0</v>
      </c>
      <c r="G567" s="63">
        <f>IF(Table312[[#This Row],[Facility]]="Buin",1.5%,0.25%)</f>
        <v>2.5000000000000001E-3</v>
      </c>
      <c r="H567" s="38"/>
      <c r="I567" s="38"/>
      <c r="J567" s="27">
        <f t="shared" si="48"/>
        <v>0</v>
      </c>
      <c r="K567" s="28">
        <f t="shared" si="49"/>
        <v>11</v>
      </c>
      <c r="L567" s="27">
        <f>IF(K567=0,0,IF(E567&gt;1,E567-1,VLOOKUP(K567,Months_Weeks!$A$1:$B$13,2,0)))</f>
        <v>2</v>
      </c>
      <c r="M567" s="29"/>
      <c r="N567" s="39"/>
      <c r="O567" s="39"/>
      <c r="P567" s="50">
        <f t="shared" si="50"/>
        <v>0</v>
      </c>
      <c r="Q567" s="28">
        <f t="shared" si="51"/>
        <v>11</v>
      </c>
      <c r="R567" s="28">
        <f>IF(Q567=0,0,IF(E567&gt;1,E567-1,VLOOKUP(Q567,Months_Weeks!$A$1:$B$13,2,0)))</f>
        <v>2</v>
      </c>
      <c r="S567" s="30"/>
      <c r="T567" s="39"/>
      <c r="U567" s="39"/>
      <c r="V567" s="50">
        <f t="shared" si="52"/>
        <v>0</v>
      </c>
      <c r="W567" s="28">
        <f t="shared" si="53"/>
        <v>11</v>
      </c>
      <c r="X567" s="28">
        <f>IF(W567=0,0,IF(E567&gt;1,E567-1,VLOOKUP(W567,Months_Weeks!$A$1:$B$13,2,0)))</f>
        <v>2</v>
      </c>
      <c r="Y567" s="30"/>
      <c r="Z567" s="39"/>
      <c r="AA567" s="31"/>
      <c r="AB567" s="39"/>
      <c r="AC567" s="31"/>
      <c r="AD567" s="40"/>
      <c r="AE567" s="31"/>
      <c r="AF567" s="40"/>
      <c r="AG567" s="31"/>
      <c r="AH567" s="40"/>
      <c r="AI567" s="31"/>
      <c r="AJ567" s="40"/>
    </row>
    <row r="568" spans="1:36" x14ac:dyDescent="0.25">
      <c r="A568" s="37" t="s">
        <v>32</v>
      </c>
      <c r="B568" s="37">
        <v>13</v>
      </c>
      <c r="C568" s="26" t="str">
        <f>IFERROR(INDEX(Clients[Client_Name],MATCH(Table312[[#This Row],[Client_Code]],Clients[Client_Code],0)),"")</f>
        <v>BIDFOOD</v>
      </c>
      <c r="D568" s="25">
        <v>11</v>
      </c>
      <c r="E568" s="25">
        <v>4</v>
      </c>
      <c r="F568" s="25" t="b">
        <f>IF(E568&gt;(VLOOKUP(D568,Months_Weeks!$A$2:$B$13,2,TRUE)),FALSE)</f>
        <v>0</v>
      </c>
      <c r="G568" s="63">
        <f>IF(Table312[[#This Row],[Facility]]="Buin",1.5%,0.25%)</f>
        <v>2.5000000000000001E-3</v>
      </c>
      <c r="H568" s="38"/>
      <c r="I568" s="38"/>
      <c r="J568" s="27">
        <f t="shared" si="48"/>
        <v>0</v>
      </c>
      <c r="K568" s="28">
        <f t="shared" si="49"/>
        <v>11</v>
      </c>
      <c r="L568" s="27">
        <f>IF(K568=0,0,IF(E568&gt;1,E568-1,VLOOKUP(K568,Months_Weeks!$A$1:$B$13,2,0)))</f>
        <v>3</v>
      </c>
      <c r="M568" s="29"/>
      <c r="N568" s="39"/>
      <c r="O568" s="39"/>
      <c r="P568" s="50">
        <f t="shared" si="50"/>
        <v>0</v>
      </c>
      <c r="Q568" s="28">
        <f t="shared" si="51"/>
        <v>11</v>
      </c>
      <c r="R568" s="28">
        <f>IF(Q568=0,0,IF(E568&gt;1,E568-1,VLOOKUP(Q568,Months_Weeks!$A$1:$B$13,2,0)))</f>
        <v>3</v>
      </c>
      <c r="S568" s="30"/>
      <c r="T568" s="39"/>
      <c r="U568" s="39"/>
      <c r="V568" s="50">
        <f t="shared" si="52"/>
        <v>0</v>
      </c>
      <c r="W568" s="28">
        <f t="shared" si="53"/>
        <v>11</v>
      </c>
      <c r="X568" s="28">
        <f>IF(W568=0,0,IF(E568&gt;1,E568-1,VLOOKUP(W568,Months_Weeks!$A$1:$B$13,2,0)))</f>
        <v>3</v>
      </c>
      <c r="Y568" s="30"/>
      <c r="Z568" s="39"/>
      <c r="AA568" s="31"/>
      <c r="AB568" s="39"/>
      <c r="AC568" s="31"/>
      <c r="AD568" s="40"/>
      <c r="AE568" s="31"/>
      <c r="AF568" s="40"/>
      <c r="AG568" s="31"/>
      <c r="AH568" s="40"/>
      <c r="AI568" s="31"/>
      <c r="AJ568" s="40"/>
    </row>
    <row r="569" spans="1:36" x14ac:dyDescent="0.25">
      <c r="A569" s="37" t="s">
        <v>32</v>
      </c>
      <c r="B569" s="37">
        <v>13</v>
      </c>
      <c r="C569" s="26" t="str">
        <f>IFERROR(INDEX(Clients[Client_Name],MATCH(Table312[[#This Row],[Client_Code]],Clients[Client_Code],0)),"")</f>
        <v>BIDFOOD</v>
      </c>
      <c r="D569" s="25">
        <v>12</v>
      </c>
      <c r="E569" s="25">
        <v>1</v>
      </c>
      <c r="F569" s="25" t="b">
        <f>IF(E569&gt;(VLOOKUP(D569,Months_Weeks!$A$2:$B$13,2,TRUE)),FALSE)</f>
        <v>0</v>
      </c>
      <c r="G569" s="63">
        <f>IF(Table312[[#This Row],[Facility]]="Buin",1.5%,0.25%)</f>
        <v>2.5000000000000001E-3</v>
      </c>
      <c r="H569" s="38"/>
      <c r="I569" s="38"/>
      <c r="J569" s="27">
        <f t="shared" si="48"/>
        <v>0</v>
      </c>
      <c r="K569" s="28">
        <f t="shared" si="49"/>
        <v>11</v>
      </c>
      <c r="L569" s="27">
        <f>IF(K569=0,0,IF(E569&gt;1,E569-1,VLOOKUP(K569,Months_Weeks!$A$1:$B$13,2,0)))</f>
        <v>4</v>
      </c>
      <c r="M569" s="29"/>
      <c r="N569" s="39"/>
      <c r="O569" s="39"/>
      <c r="P569" s="50">
        <f t="shared" si="50"/>
        <v>0</v>
      </c>
      <c r="Q569" s="28">
        <f t="shared" si="51"/>
        <v>11</v>
      </c>
      <c r="R569" s="28">
        <f>IF(Q569=0,0,IF(E569&gt;1,E569-1,VLOOKUP(Q569,Months_Weeks!$A$1:$B$13,2,0)))</f>
        <v>4</v>
      </c>
      <c r="S569" s="30"/>
      <c r="T569" s="39"/>
      <c r="U569" s="39"/>
      <c r="V569" s="50">
        <f t="shared" si="52"/>
        <v>0</v>
      </c>
      <c r="W569" s="28">
        <f t="shared" si="53"/>
        <v>11</v>
      </c>
      <c r="X569" s="28">
        <f>IF(W569=0,0,IF(E569&gt;1,E569-1,VLOOKUP(W569,Months_Weeks!$A$1:$B$13,2,0)))</f>
        <v>4</v>
      </c>
      <c r="Y569" s="30"/>
      <c r="Z569" s="39"/>
      <c r="AA569" s="31"/>
      <c r="AB569" s="39"/>
      <c r="AC569" s="31"/>
      <c r="AD569" s="40"/>
      <c r="AE569" s="31"/>
      <c r="AF569" s="40"/>
      <c r="AG569" s="31"/>
      <c r="AH569" s="40"/>
      <c r="AI569" s="31"/>
      <c r="AJ569" s="40"/>
    </row>
    <row r="570" spans="1:36" x14ac:dyDescent="0.25">
      <c r="A570" s="37" t="s">
        <v>32</v>
      </c>
      <c r="B570" s="37">
        <v>13</v>
      </c>
      <c r="C570" s="26" t="str">
        <f>IFERROR(INDEX(Clients[Client_Name],MATCH(Table312[[#This Row],[Client_Code]],Clients[Client_Code],0)),"")</f>
        <v>BIDFOOD</v>
      </c>
      <c r="D570" s="25">
        <v>12</v>
      </c>
      <c r="E570" s="25">
        <v>2</v>
      </c>
      <c r="F570" s="25" t="b">
        <f>IF(E570&gt;(VLOOKUP(D570,Months_Weeks!$A$2:$B$13,2,TRUE)),FALSE)</f>
        <v>0</v>
      </c>
      <c r="G570" s="63">
        <f>IF(Table312[[#This Row],[Facility]]="Buin",1.5%,0.25%)</f>
        <v>2.5000000000000001E-3</v>
      </c>
      <c r="H570" s="38"/>
      <c r="I570" s="38"/>
      <c r="J570" s="27">
        <f t="shared" si="48"/>
        <v>0</v>
      </c>
      <c r="K570" s="28">
        <f t="shared" si="49"/>
        <v>12</v>
      </c>
      <c r="L570" s="27">
        <f>IF(K570=0,0,IF(E570&gt;1,E570-1,VLOOKUP(K570,Months_Weeks!$A$1:$B$13,2,0)))</f>
        <v>1</v>
      </c>
      <c r="M570" s="29"/>
      <c r="N570" s="39"/>
      <c r="O570" s="39"/>
      <c r="P570" s="50">
        <f t="shared" si="50"/>
        <v>0</v>
      </c>
      <c r="Q570" s="28">
        <f t="shared" si="51"/>
        <v>12</v>
      </c>
      <c r="R570" s="28">
        <f>IF(Q570=0,0,IF(E570&gt;1,E570-1,VLOOKUP(Q570,Months_Weeks!$A$1:$B$13,2,0)))</f>
        <v>1</v>
      </c>
      <c r="S570" s="30"/>
      <c r="T570" s="39"/>
      <c r="U570" s="39"/>
      <c r="V570" s="50">
        <f t="shared" si="52"/>
        <v>0</v>
      </c>
      <c r="W570" s="28">
        <f t="shared" si="53"/>
        <v>12</v>
      </c>
      <c r="X570" s="28">
        <f>IF(W570=0,0,IF(E570&gt;1,E570-1,VLOOKUP(W570,Months_Weeks!$A$1:$B$13,2,0)))</f>
        <v>1</v>
      </c>
      <c r="Y570" s="30"/>
      <c r="Z570" s="39"/>
      <c r="AA570" s="31"/>
      <c r="AB570" s="39"/>
      <c r="AC570" s="31"/>
      <c r="AD570" s="40"/>
      <c r="AE570" s="31"/>
      <c r="AF570" s="40"/>
      <c r="AG570" s="31"/>
      <c r="AH570" s="40"/>
      <c r="AI570" s="31"/>
      <c r="AJ570" s="40"/>
    </row>
    <row r="571" spans="1:36" x14ac:dyDescent="0.25">
      <c r="A571" s="37" t="s">
        <v>32</v>
      </c>
      <c r="B571" s="37">
        <v>13</v>
      </c>
      <c r="C571" s="26" t="str">
        <f>IFERROR(INDEX(Clients[Client_Name],MATCH(Table312[[#This Row],[Client_Code]],Clients[Client_Code],0)),"")</f>
        <v>BIDFOOD</v>
      </c>
      <c r="D571" s="25">
        <v>12</v>
      </c>
      <c r="E571" s="25">
        <v>3</v>
      </c>
      <c r="F571" s="25" t="b">
        <f>IF(E571&gt;(VLOOKUP(D571,Months_Weeks!$A$2:$B$13,2,TRUE)),FALSE)</f>
        <v>0</v>
      </c>
      <c r="G571" s="63">
        <f>IF(Table312[[#This Row],[Facility]]="Buin",1.5%,0.25%)</f>
        <v>2.5000000000000001E-3</v>
      </c>
      <c r="H571" s="38"/>
      <c r="I571" s="38"/>
      <c r="J571" s="27">
        <f t="shared" si="48"/>
        <v>0</v>
      </c>
      <c r="K571" s="28">
        <f t="shared" si="49"/>
        <v>12</v>
      </c>
      <c r="L571" s="27">
        <f>IF(K571=0,0,IF(E571&gt;1,E571-1,VLOOKUP(K571,Months_Weeks!$A$1:$B$13,2,0)))</f>
        <v>2</v>
      </c>
      <c r="M571" s="29"/>
      <c r="N571" s="39"/>
      <c r="O571" s="39"/>
      <c r="P571" s="50">
        <f t="shared" si="50"/>
        <v>0</v>
      </c>
      <c r="Q571" s="28">
        <f t="shared" si="51"/>
        <v>12</v>
      </c>
      <c r="R571" s="28">
        <f>IF(Q571=0,0,IF(E571&gt;1,E571-1,VLOOKUP(Q571,Months_Weeks!$A$1:$B$13,2,0)))</f>
        <v>2</v>
      </c>
      <c r="S571" s="30"/>
      <c r="T571" s="39"/>
      <c r="U571" s="39"/>
      <c r="V571" s="50">
        <f t="shared" si="52"/>
        <v>0</v>
      </c>
      <c r="W571" s="28">
        <f t="shared" si="53"/>
        <v>12</v>
      </c>
      <c r="X571" s="28">
        <f>IF(W571=0,0,IF(E571&gt;1,E571-1,VLOOKUP(W571,Months_Weeks!$A$1:$B$13,2,0)))</f>
        <v>2</v>
      </c>
      <c r="Y571" s="30"/>
      <c r="Z571" s="39"/>
      <c r="AA571" s="31"/>
      <c r="AB571" s="39"/>
      <c r="AC571" s="31"/>
      <c r="AD571" s="40"/>
      <c r="AE571" s="31"/>
      <c r="AF571" s="40"/>
      <c r="AG571" s="31"/>
      <c r="AH571" s="40"/>
      <c r="AI571" s="31"/>
      <c r="AJ571" s="40"/>
    </row>
    <row r="572" spans="1:36" x14ac:dyDescent="0.25">
      <c r="A572" s="37" t="s">
        <v>32</v>
      </c>
      <c r="B572" s="37">
        <v>13</v>
      </c>
      <c r="C572" s="26" t="str">
        <f>IFERROR(INDEX(Clients[Client_Name],MATCH(Table312[[#This Row],[Client_Code]],Clients[Client_Code],0)),"")</f>
        <v>BIDFOOD</v>
      </c>
      <c r="D572" s="25">
        <v>12</v>
      </c>
      <c r="E572" s="25">
        <v>4</v>
      </c>
      <c r="F572" s="25" t="b">
        <f>IF(E572&gt;(VLOOKUP(D572,Months_Weeks!$A$2:$B$13,2,TRUE)),FALSE)</f>
        <v>0</v>
      </c>
      <c r="G572" s="63">
        <f>IF(Table312[[#This Row],[Facility]]="Buin",1.5%,0.25%)</f>
        <v>2.5000000000000001E-3</v>
      </c>
      <c r="H572" s="38"/>
      <c r="I572" s="38"/>
      <c r="J572" s="27">
        <f t="shared" si="48"/>
        <v>0</v>
      </c>
      <c r="K572" s="28">
        <f t="shared" si="49"/>
        <v>12</v>
      </c>
      <c r="L572" s="27">
        <f>IF(K572=0,0,IF(E572&gt;1,E572-1,VLOOKUP(K572,Months_Weeks!$A$1:$B$13,2,0)))</f>
        <v>3</v>
      </c>
      <c r="M572" s="29"/>
      <c r="N572" s="39"/>
      <c r="O572" s="39"/>
      <c r="P572" s="50">
        <f t="shared" si="50"/>
        <v>0</v>
      </c>
      <c r="Q572" s="28">
        <f t="shared" si="51"/>
        <v>12</v>
      </c>
      <c r="R572" s="28">
        <f>IF(Q572=0,0,IF(E572&gt;1,E572-1,VLOOKUP(Q572,Months_Weeks!$A$1:$B$13,2,0)))</f>
        <v>3</v>
      </c>
      <c r="S572" s="30"/>
      <c r="T572" s="39"/>
      <c r="U572" s="39"/>
      <c r="V572" s="50">
        <f t="shared" si="52"/>
        <v>0</v>
      </c>
      <c r="W572" s="28">
        <f t="shared" si="53"/>
        <v>12</v>
      </c>
      <c r="X572" s="28">
        <f>IF(W572=0,0,IF(E572&gt;1,E572-1,VLOOKUP(W572,Months_Weeks!$A$1:$B$13,2,0)))</f>
        <v>3</v>
      </c>
      <c r="Y572" s="30"/>
      <c r="Z572" s="39"/>
      <c r="AA572" s="31"/>
      <c r="AB572" s="39"/>
      <c r="AC572" s="31"/>
      <c r="AD572" s="40"/>
      <c r="AE572" s="31"/>
      <c r="AF572" s="40"/>
      <c r="AG572" s="31"/>
      <c r="AH572" s="40"/>
      <c r="AI572" s="31"/>
      <c r="AJ572" s="40"/>
    </row>
    <row r="573" spans="1:36" x14ac:dyDescent="0.25">
      <c r="A573" s="37" t="s">
        <v>32</v>
      </c>
      <c r="B573" s="37">
        <v>13</v>
      </c>
      <c r="C573" s="26" t="str">
        <f>IFERROR(INDEX(Clients[Client_Name],MATCH(Table312[[#This Row],[Client_Code]],Clients[Client_Code],0)),"")</f>
        <v>BIDFOOD</v>
      </c>
      <c r="D573" s="25">
        <v>12</v>
      </c>
      <c r="E573" s="25">
        <v>5</v>
      </c>
      <c r="F573" s="25" t="b">
        <f>IF(E573&gt;(VLOOKUP(D573,Months_Weeks!$A$2:$B$13,2,TRUE)),FALSE)</f>
        <v>0</v>
      </c>
      <c r="G573" s="63">
        <f>IF(Table312[[#This Row],[Facility]]="Buin",1.5%,0.25%)</f>
        <v>2.5000000000000001E-3</v>
      </c>
      <c r="H573" s="38"/>
      <c r="I573" s="38"/>
      <c r="J573" s="27">
        <f t="shared" si="48"/>
        <v>0</v>
      </c>
      <c r="K573" s="28">
        <f t="shared" si="49"/>
        <v>12</v>
      </c>
      <c r="L573" s="27">
        <f>IF(K573=0,0,IF(E573&gt;1,E573-1,VLOOKUP(K573,Months_Weeks!$A$1:$B$13,2,0)))</f>
        <v>4</v>
      </c>
      <c r="M573" s="29"/>
      <c r="N573" s="39"/>
      <c r="O573" s="39"/>
      <c r="P573" s="50">
        <f t="shared" si="50"/>
        <v>0</v>
      </c>
      <c r="Q573" s="28">
        <f t="shared" si="51"/>
        <v>12</v>
      </c>
      <c r="R573" s="28">
        <f>IF(Q573=0,0,IF(E573&gt;1,E573-1,VLOOKUP(Q573,Months_Weeks!$A$1:$B$13,2,0)))</f>
        <v>4</v>
      </c>
      <c r="S573" s="30"/>
      <c r="T573" s="39"/>
      <c r="U573" s="39"/>
      <c r="V573" s="50">
        <f t="shared" si="52"/>
        <v>0</v>
      </c>
      <c r="W573" s="28">
        <f t="shared" si="53"/>
        <v>12</v>
      </c>
      <c r="X573" s="28">
        <f>IF(W573=0,0,IF(E573&gt;1,E573-1,VLOOKUP(W573,Months_Weeks!$A$1:$B$13,2,0)))</f>
        <v>4</v>
      </c>
      <c r="Y573" s="30"/>
      <c r="Z573" s="39"/>
      <c r="AA573" s="31"/>
      <c r="AB573" s="39"/>
      <c r="AC573" s="31"/>
      <c r="AD573" s="40"/>
      <c r="AE573" s="31"/>
      <c r="AF573" s="40"/>
      <c r="AG573" s="31"/>
      <c r="AH573" s="40"/>
      <c r="AI573" s="31"/>
      <c r="AJ573" s="40"/>
    </row>
    <row r="574" spans="1:36" x14ac:dyDescent="0.25">
      <c r="A574" s="37" t="s">
        <v>62</v>
      </c>
      <c r="B574" s="37">
        <v>1023</v>
      </c>
      <c r="C574" s="26" t="str">
        <f>IFERROR(INDEX(Clients[Client_Name],MATCH(Table312[[#This Row],[Client_Code]],Clients[Client_Code],0)),"")</f>
        <v>CARNES OLY</v>
      </c>
      <c r="D574" s="25">
        <v>1</v>
      </c>
      <c r="E574" s="25">
        <v>1</v>
      </c>
      <c r="F574" s="25" t="b">
        <f>IF(E574&gt;(VLOOKUP(D574,Months_Weeks!$A$2:$B$13,2,TRUE)),FALSE)</f>
        <v>0</v>
      </c>
      <c r="G574" s="63">
        <f>IF(Table312[[#This Row],[Facility]]="Buin",1.5%,0.25%)</f>
        <v>1.4999999999999999E-2</v>
      </c>
      <c r="H574" s="38">
        <v>308</v>
      </c>
      <c r="I574" s="38"/>
      <c r="J574" s="27">
        <f t="shared" si="48"/>
        <v>308</v>
      </c>
      <c r="K574" s="28">
        <f t="shared" si="49"/>
        <v>0</v>
      </c>
      <c r="L574" s="27">
        <f>IF(K574=0,0,IF(E574&gt;1,E574-1,VLOOKUP(K574,Months_Weeks!$A$1:$B$13,2,0)))</f>
        <v>0</v>
      </c>
      <c r="M574" s="29"/>
      <c r="N574" s="39"/>
      <c r="O574" s="39"/>
      <c r="P574" s="50">
        <f t="shared" si="50"/>
        <v>0</v>
      </c>
      <c r="Q574" s="28">
        <f t="shared" si="51"/>
        <v>0</v>
      </c>
      <c r="R574" s="28">
        <f>IF(Q574=0,0,IF(E574&gt;1,E574-1,VLOOKUP(Q574,Months_Weeks!$A$1:$B$13,2,0)))</f>
        <v>0</v>
      </c>
      <c r="S574" s="30"/>
      <c r="T574" s="39"/>
      <c r="U574" s="39"/>
      <c r="V574" s="50">
        <f t="shared" si="52"/>
        <v>0</v>
      </c>
      <c r="W574" s="28">
        <f t="shared" si="53"/>
        <v>0</v>
      </c>
      <c r="X574" s="28">
        <f>IF(W574=0,0,IF(E574&gt;1,E574-1,VLOOKUP(W574,Months_Weeks!$A$1:$B$13,2,0)))</f>
        <v>0</v>
      </c>
      <c r="Y574" s="30"/>
      <c r="Z574" s="39"/>
      <c r="AA574" s="31"/>
      <c r="AB574" s="39"/>
      <c r="AC574" s="31"/>
      <c r="AD574" s="40"/>
      <c r="AE574" s="31"/>
      <c r="AF574" s="40"/>
      <c r="AG574" s="31"/>
      <c r="AH574" s="40"/>
      <c r="AI574" s="31">
        <v>1</v>
      </c>
      <c r="AJ574" s="70">
        <v>5.8999999999999997E-2</v>
      </c>
    </row>
    <row r="575" spans="1:36" x14ac:dyDescent="0.25">
      <c r="A575" s="37" t="s">
        <v>62</v>
      </c>
      <c r="B575" s="37">
        <v>1023</v>
      </c>
      <c r="C575" s="26" t="str">
        <f>IFERROR(INDEX(Clients[Client_Name],MATCH(Table312[[#This Row],[Client_Code]],Clients[Client_Code],0)),"")</f>
        <v>CARNES OLY</v>
      </c>
      <c r="D575" s="25">
        <v>1</v>
      </c>
      <c r="E575" s="25">
        <v>2</v>
      </c>
      <c r="F575" s="25" t="b">
        <f>IF(E575&gt;(VLOOKUP(D575,Months_Weeks!$A$2:$B$13,2,TRUE)),FALSE)</f>
        <v>0</v>
      </c>
      <c r="G575" s="63">
        <f>IF(Table312[[#This Row],[Facility]]="Buin",1.5%,0.25%)</f>
        <v>1.4999999999999999E-2</v>
      </c>
      <c r="H575" s="38"/>
      <c r="I575" s="38">
        <v>24</v>
      </c>
      <c r="J575" s="27">
        <f t="shared" si="48"/>
        <v>284</v>
      </c>
      <c r="K575" s="28">
        <f t="shared" si="49"/>
        <v>1</v>
      </c>
      <c r="L575" s="27">
        <f>IF(K575=0,0,IF(E575&gt;1,E575-1,VLOOKUP(K575,Months_Weeks!$A$1:$B$13,2,0)))</f>
        <v>1</v>
      </c>
      <c r="M575" s="29"/>
      <c r="N575" s="39"/>
      <c r="O575" s="39"/>
      <c r="P575" s="50">
        <f t="shared" si="50"/>
        <v>0</v>
      </c>
      <c r="Q575" s="28">
        <f t="shared" si="51"/>
        <v>1</v>
      </c>
      <c r="R575" s="28">
        <f>IF(Q575=0,0,IF(E575&gt;1,E575-1,VLOOKUP(Q575,Months_Weeks!$A$1:$B$13,2,0)))</f>
        <v>1</v>
      </c>
      <c r="S575" s="30"/>
      <c r="T575" s="39"/>
      <c r="U575" s="39"/>
      <c r="V575" s="50">
        <f t="shared" si="52"/>
        <v>0</v>
      </c>
      <c r="W575" s="28">
        <f t="shared" si="53"/>
        <v>1</v>
      </c>
      <c r="X575" s="28">
        <f>IF(W575=0,0,IF(E575&gt;1,E575-1,VLOOKUP(W575,Months_Weeks!$A$1:$B$13,2,0)))</f>
        <v>1</v>
      </c>
      <c r="Y575" s="30"/>
      <c r="Z575" s="39"/>
      <c r="AA575" s="31"/>
      <c r="AB575" s="39"/>
      <c r="AC575" s="31"/>
      <c r="AD575" s="40"/>
      <c r="AE575" s="31"/>
      <c r="AF575" s="40"/>
      <c r="AG575" s="31"/>
      <c r="AH575" s="40"/>
      <c r="AI575" s="31"/>
      <c r="AJ575" s="40"/>
    </row>
    <row r="576" spans="1:36" x14ac:dyDescent="0.25">
      <c r="A576" s="37" t="s">
        <v>62</v>
      </c>
      <c r="B576" s="37">
        <v>1023</v>
      </c>
      <c r="C576" s="26" t="str">
        <f>IFERROR(INDEX(Clients[Client_Name],MATCH(Table312[[#This Row],[Client_Code]],Clients[Client_Code],0)),"")</f>
        <v>CARNES OLY</v>
      </c>
      <c r="D576" s="25">
        <v>1</v>
      </c>
      <c r="E576" s="25">
        <v>3</v>
      </c>
      <c r="F576" s="25" t="b">
        <f>IF(E576&gt;(VLOOKUP(D576,Months_Weeks!$A$2:$B$13,2,TRUE)),FALSE)</f>
        <v>0</v>
      </c>
      <c r="G576" s="63">
        <f>IF(Table312[[#This Row],[Facility]]="Buin",1.5%,0.25%)</f>
        <v>1.4999999999999999E-2</v>
      </c>
      <c r="H576" s="38">
        <v>0</v>
      </c>
      <c r="I576" s="38"/>
      <c r="J576" s="27">
        <f t="shared" si="48"/>
        <v>284</v>
      </c>
      <c r="K576" s="28">
        <f t="shared" si="49"/>
        <v>1</v>
      </c>
      <c r="L576" s="27">
        <f>IF(K576=0,0,IF(E576&gt;1,E576-1,VLOOKUP(K576,Months_Weeks!$A$1:$B$13,2,0)))</f>
        <v>2</v>
      </c>
      <c r="M576" s="29"/>
      <c r="N576" s="39"/>
      <c r="O576" s="39"/>
      <c r="P576" s="50">
        <f t="shared" si="50"/>
        <v>0</v>
      </c>
      <c r="Q576" s="28">
        <f t="shared" si="51"/>
        <v>1</v>
      </c>
      <c r="R576" s="28">
        <f>IF(Q576=0,0,IF(E576&gt;1,E576-1,VLOOKUP(Q576,Months_Weeks!$A$1:$B$13,2,0)))</f>
        <v>2</v>
      </c>
      <c r="S576" s="30"/>
      <c r="T576" s="39"/>
      <c r="U576" s="39"/>
      <c r="V576" s="50">
        <f t="shared" si="52"/>
        <v>0</v>
      </c>
      <c r="W576" s="28">
        <f t="shared" si="53"/>
        <v>1</v>
      </c>
      <c r="X576" s="28">
        <f>IF(W576=0,0,IF(E576&gt;1,E576-1,VLOOKUP(W576,Months_Weeks!$A$1:$B$13,2,0)))</f>
        <v>2</v>
      </c>
      <c r="Y576" s="30"/>
      <c r="Z576" s="39"/>
      <c r="AA576" s="31"/>
      <c r="AB576" s="39"/>
      <c r="AC576" s="31"/>
      <c r="AD576" s="40"/>
      <c r="AE576" s="31"/>
      <c r="AF576" s="40"/>
      <c r="AG576" s="31"/>
      <c r="AH576" s="40"/>
      <c r="AI576" s="31"/>
      <c r="AJ576" s="40"/>
    </row>
    <row r="577" spans="1:36" x14ac:dyDescent="0.25">
      <c r="A577" s="37" t="s">
        <v>62</v>
      </c>
      <c r="B577" s="37">
        <v>1023</v>
      </c>
      <c r="C577" s="26" t="str">
        <f>IFERROR(INDEX(Clients[Client_Name],MATCH(Table312[[#This Row],[Client_Code]],Clients[Client_Code],0)),"")</f>
        <v>CARNES OLY</v>
      </c>
      <c r="D577" s="25">
        <v>1</v>
      </c>
      <c r="E577" s="25">
        <v>4</v>
      </c>
      <c r="F577" s="25" t="b">
        <f>IF(E577&gt;(VLOOKUP(D577,Months_Weeks!$A$2:$B$13,2,TRUE)),FALSE)</f>
        <v>0</v>
      </c>
      <c r="G577" s="63">
        <f>IF(Table312[[#This Row],[Facility]]="Buin",1.5%,0.25%)</f>
        <v>1.4999999999999999E-2</v>
      </c>
      <c r="H577" s="38"/>
      <c r="I577" s="38">
        <v>30</v>
      </c>
      <c r="J577" s="27">
        <f t="shared" si="48"/>
        <v>254</v>
      </c>
      <c r="K577" s="28">
        <f t="shared" si="49"/>
        <v>1</v>
      </c>
      <c r="L577" s="27">
        <f>IF(K577=0,0,IF(E577&gt;1,E577-1,VLOOKUP(K577,Months_Weeks!$A$1:$B$13,2,0)))</f>
        <v>3</v>
      </c>
      <c r="M577" s="29"/>
      <c r="N577" s="39"/>
      <c r="O577" s="39"/>
      <c r="P577" s="50">
        <f t="shared" si="50"/>
        <v>0</v>
      </c>
      <c r="Q577" s="28">
        <f t="shared" si="51"/>
        <v>1</v>
      </c>
      <c r="R577" s="28">
        <f>IF(Q577=0,0,IF(E577&gt;1,E577-1,VLOOKUP(Q577,Months_Weeks!$A$1:$B$13,2,0)))</f>
        <v>3</v>
      </c>
      <c r="S577" s="30"/>
      <c r="T577" s="39"/>
      <c r="U577" s="39"/>
      <c r="V577" s="50">
        <f t="shared" si="52"/>
        <v>0</v>
      </c>
      <c r="W577" s="28">
        <f t="shared" si="53"/>
        <v>1</v>
      </c>
      <c r="X577" s="28">
        <f>IF(W577=0,0,IF(E577&gt;1,E577-1,VLOOKUP(W577,Months_Weeks!$A$1:$B$13,2,0)))</f>
        <v>3</v>
      </c>
      <c r="Y577" s="30"/>
      <c r="Z577" s="39"/>
      <c r="AA577" s="31"/>
      <c r="AB577" s="39"/>
      <c r="AC577" s="31"/>
      <c r="AD577" s="40"/>
      <c r="AE577" s="31"/>
      <c r="AF577" s="40"/>
      <c r="AG577" s="31"/>
      <c r="AH577" s="40"/>
      <c r="AI577" s="31"/>
      <c r="AJ577" s="40"/>
    </row>
    <row r="578" spans="1:36" x14ac:dyDescent="0.25">
      <c r="A578" s="37" t="s">
        <v>62</v>
      </c>
      <c r="B578" s="37">
        <v>1023</v>
      </c>
      <c r="C578" s="26" t="str">
        <f>IFERROR(INDEX(Clients[Client_Name],MATCH(Table312[[#This Row],[Client_Code]],Clients[Client_Code],0)),"")</f>
        <v>CARNES OLY</v>
      </c>
      <c r="D578" s="25">
        <v>2</v>
      </c>
      <c r="E578" s="25">
        <v>1</v>
      </c>
      <c r="F578" s="25" t="b">
        <f>IF(E578&gt;(VLOOKUP(D578,Months_Weeks!$A$2:$B$13,2,TRUE)),FALSE)</f>
        <v>0</v>
      </c>
      <c r="G578" s="63">
        <f>IF(Table312[[#This Row],[Facility]]="Buin",1.5%,0.25%)</f>
        <v>1.4999999999999999E-2</v>
      </c>
      <c r="H578" s="38">
        <v>0</v>
      </c>
      <c r="I578" s="38"/>
      <c r="J578" s="27">
        <f t="shared" ref="J578:J641" si="54" xml:space="preserve"> SUMIFS(J:J,$B:$B,$B578,$D:$D,K578,$E:$E,L578,$A:$A,$A578)+H578-I578</f>
        <v>254</v>
      </c>
      <c r="K578" s="28">
        <f t="shared" ref="K578:K641" si="55">IF(E578&gt;1,D578,D578-1)</f>
        <v>1</v>
      </c>
      <c r="L578" s="27">
        <f>IF(K578=0,0,IF(E578&gt;1,E578-1,VLOOKUP(K578,Months_Weeks!$A$1:$B$13,2,0)))</f>
        <v>4</v>
      </c>
      <c r="M578" s="29"/>
      <c r="N578" s="39"/>
      <c r="O578" s="39"/>
      <c r="P578" s="50">
        <f t="shared" ref="P578:P641" si="56" xml:space="preserve"> SUMIFS(P:P,$B:$B,$B578,$D:$D,Q578,$E:$E,R578,$A:$A,$A578)+N578-O578</f>
        <v>0</v>
      </c>
      <c r="Q578" s="28">
        <f t="shared" ref="Q578:Q641" si="57">IF(E578&gt;1,D578,D578-1)</f>
        <v>1</v>
      </c>
      <c r="R578" s="28">
        <f>IF(Q578=0,0,IF(E578&gt;1,E578-1,VLOOKUP(Q578,Months_Weeks!$A$1:$B$13,2,0)))</f>
        <v>4</v>
      </c>
      <c r="S578" s="30"/>
      <c r="T578" s="39"/>
      <c r="U578" s="39"/>
      <c r="V578" s="50">
        <f t="shared" ref="V578:V641" si="58" xml:space="preserve"> SUMIFS(V:V,$B:$B,$B578,$D:$D,W578,$E:$E,X578,$A:$A,$A578)+T578-U578</f>
        <v>0</v>
      </c>
      <c r="W578" s="28">
        <f t="shared" ref="W578:W641" si="59">IF(E578&gt;1,D578,D578-1)</f>
        <v>1</v>
      </c>
      <c r="X578" s="28">
        <f>IF(W578=0,0,IF(E578&gt;1,E578-1,VLOOKUP(W578,Months_Weeks!$A$1:$B$13,2,0)))</f>
        <v>4</v>
      </c>
      <c r="Y578" s="30"/>
      <c r="Z578" s="39"/>
      <c r="AA578" s="31"/>
      <c r="AB578" s="39"/>
      <c r="AC578" s="31"/>
      <c r="AD578" s="40"/>
      <c r="AE578" s="31"/>
      <c r="AF578" s="40"/>
      <c r="AG578" s="31"/>
      <c r="AH578" s="40"/>
      <c r="AI578" s="31"/>
      <c r="AJ578" s="40"/>
    </row>
    <row r="579" spans="1:36" x14ac:dyDescent="0.25">
      <c r="A579" s="37" t="s">
        <v>62</v>
      </c>
      <c r="B579" s="37">
        <v>1023</v>
      </c>
      <c r="C579" s="26" t="str">
        <f>IFERROR(INDEX(Clients[Client_Name],MATCH(Table312[[#This Row],[Client_Code]],Clients[Client_Code],0)),"")</f>
        <v>CARNES OLY</v>
      </c>
      <c r="D579" s="25">
        <v>2</v>
      </c>
      <c r="E579" s="25">
        <v>2</v>
      </c>
      <c r="F579" s="25" t="b">
        <f>IF(E579&gt;(VLOOKUP(D579,Months_Weeks!$A$2:$B$13,2,TRUE)),FALSE)</f>
        <v>0</v>
      </c>
      <c r="G579" s="63">
        <f>IF(Table312[[#This Row],[Facility]]="Buin",1.5%,0.25%)</f>
        <v>1.4999999999999999E-2</v>
      </c>
      <c r="H579" s="38">
        <v>0</v>
      </c>
      <c r="I579" s="38"/>
      <c r="J579" s="27">
        <f t="shared" si="54"/>
        <v>254</v>
      </c>
      <c r="K579" s="28">
        <f t="shared" si="55"/>
        <v>2</v>
      </c>
      <c r="L579" s="27">
        <f>IF(K579=0,0,IF(E579&gt;1,E579-1,VLOOKUP(K579,Months_Weeks!$A$1:$B$13,2,0)))</f>
        <v>1</v>
      </c>
      <c r="M579" s="29"/>
      <c r="N579" s="39"/>
      <c r="O579" s="39"/>
      <c r="P579" s="50">
        <f t="shared" si="56"/>
        <v>0</v>
      </c>
      <c r="Q579" s="28">
        <f t="shared" si="57"/>
        <v>2</v>
      </c>
      <c r="R579" s="28">
        <f>IF(Q579=0,0,IF(E579&gt;1,E579-1,VLOOKUP(Q579,Months_Weeks!$A$1:$B$13,2,0)))</f>
        <v>1</v>
      </c>
      <c r="S579" s="30"/>
      <c r="T579" s="39"/>
      <c r="U579" s="39"/>
      <c r="V579" s="50">
        <f t="shared" si="58"/>
        <v>0</v>
      </c>
      <c r="W579" s="28">
        <f t="shared" si="59"/>
        <v>2</v>
      </c>
      <c r="X579" s="28">
        <f>IF(W579=0,0,IF(E579&gt;1,E579-1,VLOOKUP(W579,Months_Weeks!$A$1:$B$13,2,0)))</f>
        <v>1</v>
      </c>
      <c r="Y579" s="30"/>
      <c r="Z579" s="39"/>
      <c r="AA579" s="31"/>
      <c r="AB579" s="39"/>
      <c r="AC579" s="31"/>
      <c r="AD579" s="40"/>
      <c r="AE579" s="31"/>
      <c r="AF579" s="40"/>
      <c r="AG579" s="31"/>
      <c r="AH579" s="40"/>
      <c r="AI579" s="31"/>
      <c r="AJ579" s="40"/>
    </row>
    <row r="580" spans="1:36" x14ac:dyDescent="0.25">
      <c r="A580" s="37" t="s">
        <v>62</v>
      </c>
      <c r="B580" s="37">
        <v>1023</v>
      </c>
      <c r="C580" s="26" t="str">
        <f>IFERROR(INDEX(Clients[Client_Name],MATCH(Table312[[#This Row],[Client_Code]],Clients[Client_Code],0)),"")</f>
        <v>CARNES OLY</v>
      </c>
      <c r="D580" s="25">
        <v>2</v>
      </c>
      <c r="E580" s="25">
        <v>3</v>
      </c>
      <c r="F580" s="25" t="b">
        <f>IF(E580&gt;(VLOOKUP(D580,Months_Weeks!$A$2:$B$13,2,TRUE)),FALSE)</f>
        <v>0</v>
      </c>
      <c r="G580" s="63">
        <f>IF(Table312[[#This Row],[Facility]]="Buin",1.5%,0.25%)</f>
        <v>1.4999999999999999E-2</v>
      </c>
      <c r="H580" s="38"/>
      <c r="I580" s="38">
        <v>6</v>
      </c>
      <c r="J580" s="27">
        <f t="shared" si="54"/>
        <v>248</v>
      </c>
      <c r="K580" s="28">
        <f t="shared" si="55"/>
        <v>2</v>
      </c>
      <c r="L580" s="27">
        <f>IF(K580=0,0,IF(E580&gt;1,E580-1,VLOOKUP(K580,Months_Weeks!$A$1:$B$13,2,0)))</f>
        <v>2</v>
      </c>
      <c r="M580" s="29"/>
      <c r="N580" s="39"/>
      <c r="O580" s="39"/>
      <c r="P580" s="50">
        <f t="shared" si="56"/>
        <v>0</v>
      </c>
      <c r="Q580" s="28">
        <f t="shared" si="57"/>
        <v>2</v>
      </c>
      <c r="R580" s="28">
        <f>IF(Q580=0,0,IF(E580&gt;1,E580-1,VLOOKUP(Q580,Months_Weeks!$A$1:$B$13,2,0)))</f>
        <v>2</v>
      </c>
      <c r="S580" s="30"/>
      <c r="T580" s="39"/>
      <c r="U580" s="39"/>
      <c r="V580" s="50">
        <f t="shared" si="58"/>
        <v>0</v>
      </c>
      <c r="W580" s="28">
        <f t="shared" si="59"/>
        <v>2</v>
      </c>
      <c r="X580" s="28">
        <f>IF(W580=0,0,IF(E580&gt;1,E580-1,VLOOKUP(W580,Months_Weeks!$A$1:$B$13,2,0)))</f>
        <v>2</v>
      </c>
      <c r="Y580" s="30"/>
      <c r="Z580" s="39"/>
      <c r="AA580" s="31"/>
      <c r="AB580" s="39"/>
      <c r="AC580" s="31"/>
      <c r="AD580" s="40"/>
      <c r="AE580" s="31"/>
      <c r="AF580" s="40"/>
      <c r="AG580" s="31"/>
      <c r="AH580" s="40"/>
      <c r="AI580" s="31"/>
      <c r="AJ580" s="40"/>
    </row>
    <row r="581" spans="1:36" x14ac:dyDescent="0.25">
      <c r="A581" s="37" t="s">
        <v>62</v>
      </c>
      <c r="B581" s="37">
        <v>1023</v>
      </c>
      <c r="C581" s="26" t="str">
        <f>IFERROR(INDEX(Clients[Client_Name],MATCH(Table312[[#This Row],[Client_Code]],Clients[Client_Code],0)),"")</f>
        <v>CARNES OLY</v>
      </c>
      <c r="D581" s="25">
        <v>2</v>
      </c>
      <c r="E581" s="25">
        <v>4</v>
      </c>
      <c r="F581" s="25" t="b">
        <f>IF(E581&gt;(VLOOKUP(D581,Months_Weeks!$A$2:$B$13,2,TRUE)),FALSE)</f>
        <v>0</v>
      </c>
      <c r="G581" s="63">
        <f>IF(Table312[[#This Row],[Facility]]="Buin",1.5%,0.25%)</f>
        <v>1.4999999999999999E-2</v>
      </c>
      <c r="H581" s="38">
        <v>0</v>
      </c>
      <c r="I581" s="38"/>
      <c r="J581" s="27">
        <f t="shared" si="54"/>
        <v>248</v>
      </c>
      <c r="K581" s="28">
        <f t="shared" si="55"/>
        <v>2</v>
      </c>
      <c r="L581" s="27">
        <f>IF(K581=0,0,IF(E581&gt;1,E581-1,VLOOKUP(K581,Months_Weeks!$A$1:$B$13,2,0)))</f>
        <v>3</v>
      </c>
      <c r="M581" s="29"/>
      <c r="N581" s="39"/>
      <c r="O581" s="39"/>
      <c r="P581" s="50">
        <f t="shared" si="56"/>
        <v>0</v>
      </c>
      <c r="Q581" s="28">
        <f t="shared" si="57"/>
        <v>2</v>
      </c>
      <c r="R581" s="28">
        <f>IF(Q581=0,0,IF(E581&gt;1,E581-1,VLOOKUP(Q581,Months_Weeks!$A$1:$B$13,2,0)))</f>
        <v>3</v>
      </c>
      <c r="S581" s="30"/>
      <c r="T581" s="39"/>
      <c r="U581" s="39"/>
      <c r="V581" s="50">
        <f t="shared" si="58"/>
        <v>0</v>
      </c>
      <c r="W581" s="28">
        <f t="shared" si="59"/>
        <v>2</v>
      </c>
      <c r="X581" s="28">
        <f>IF(W581=0,0,IF(E581&gt;1,E581-1,VLOOKUP(W581,Months_Weeks!$A$1:$B$13,2,0)))</f>
        <v>3</v>
      </c>
      <c r="Y581" s="30"/>
      <c r="Z581" s="39"/>
      <c r="AA581" s="31"/>
      <c r="AB581" s="39"/>
      <c r="AC581" s="31"/>
      <c r="AD581" s="40"/>
      <c r="AE581" s="31"/>
      <c r="AF581" s="40"/>
      <c r="AG581" s="31"/>
      <c r="AH581" s="40"/>
      <c r="AI581" s="31"/>
      <c r="AJ581" s="40"/>
    </row>
    <row r="582" spans="1:36" x14ac:dyDescent="0.25">
      <c r="A582" s="37" t="s">
        <v>62</v>
      </c>
      <c r="B582" s="37">
        <v>1023</v>
      </c>
      <c r="C582" s="26" t="str">
        <f>IFERROR(INDEX(Clients[Client_Name],MATCH(Table312[[#This Row],[Client_Code]],Clients[Client_Code],0)),"")</f>
        <v>CARNES OLY</v>
      </c>
      <c r="D582" s="25">
        <v>3</v>
      </c>
      <c r="E582" s="25">
        <v>1</v>
      </c>
      <c r="F582" s="25" t="b">
        <f>IF(E582&gt;(VLOOKUP(D582,Months_Weeks!$A$2:$B$13,2,TRUE)),FALSE)</f>
        <v>0</v>
      </c>
      <c r="G582" s="63">
        <f>IF(Table312[[#This Row],[Facility]]="Buin",1.5%,0.25%)</f>
        <v>1.4999999999999999E-2</v>
      </c>
      <c r="H582" s="38">
        <v>0</v>
      </c>
      <c r="I582" s="38"/>
      <c r="J582" s="27">
        <f t="shared" si="54"/>
        <v>248</v>
      </c>
      <c r="K582" s="28">
        <f t="shared" si="55"/>
        <v>2</v>
      </c>
      <c r="L582" s="27">
        <f>IF(K582=0,0,IF(E582&gt;1,E582-1,VLOOKUP(K582,Months_Weeks!$A$1:$B$13,2,0)))</f>
        <v>4</v>
      </c>
      <c r="M582" s="29"/>
      <c r="N582" s="39"/>
      <c r="O582" s="39"/>
      <c r="P582" s="50">
        <f t="shared" si="56"/>
        <v>0</v>
      </c>
      <c r="Q582" s="28">
        <f t="shared" si="57"/>
        <v>2</v>
      </c>
      <c r="R582" s="28">
        <f>IF(Q582=0,0,IF(E582&gt;1,E582-1,VLOOKUP(Q582,Months_Weeks!$A$1:$B$13,2,0)))</f>
        <v>4</v>
      </c>
      <c r="S582" s="30"/>
      <c r="T582" s="39"/>
      <c r="U582" s="39"/>
      <c r="V582" s="50">
        <f t="shared" si="58"/>
        <v>0</v>
      </c>
      <c r="W582" s="28">
        <f t="shared" si="59"/>
        <v>2</v>
      </c>
      <c r="X582" s="28">
        <f>IF(W582=0,0,IF(E582&gt;1,E582-1,VLOOKUP(W582,Months_Weeks!$A$1:$B$13,2,0)))</f>
        <v>4</v>
      </c>
      <c r="Y582" s="30"/>
      <c r="Z582" s="39"/>
      <c r="AA582" s="31"/>
      <c r="AB582" s="39"/>
      <c r="AC582" s="31"/>
      <c r="AD582" s="40"/>
      <c r="AE582" s="31"/>
      <c r="AF582" s="40"/>
      <c r="AG582" s="31"/>
      <c r="AH582" s="40"/>
      <c r="AI582" s="31"/>
      <c r="AJ582" s="40"/>
    </row>
    <row r="583" spans="1:36" x14ac:dyDescent="0.25">
      <c r="A583" s="37" t="s">
        <v>62</v>
      </c>
      <c r="B583" s="37">
        <v>1023</v>
      </c>
      <c r="C583" s="26" t="str">
        <f>IFERROR(INDEX(Clients[Client_Name],MATCH(Table312[[#This Row],[Client_Code]],Clients[Client_Code],0)),"")</f>
        <v>CARNES OLY</v>
      </c>
      <c r="D583" s="25">
        <v>3</v>
      </c>
      <c r="E583" s="25">
        <v>2</v>
      </c>
      <c r="F583" s="25" t="b">
        <f>IF(E583&gt;(VLOOKUP(D583,Months_Weeks!$A$2:$B$13,2,TRUE)),FALSE)</f>
        <v>0</v>
      </c>
      <c r="G583" s="63">
        <f>IF(Table312[[#This Row],[Facility]]="Buin",1.5%,0.25%)</f>
        <v>1.4999999999999999E-2</v>
      </c>
      <c r="H583" s="38"/>
      <c r="I583" s="38"/>
      <c r="J583" s="27">
        <f t="shared" si="54"/>
        <v>248</v>
      </c>
      <c r="K583" s="28">
        <f t="shared" si="55"/>
        <v>3</v>
      </c>
      <c r="L583" s="27">
        <f>IF(K583=0,0,IF(E583&gt;1,E583-1,VLOOKUP(K583,Months_Weeks!$A$1:$B$13,2,0)))</f>
        <v>1</v>
      </c>
      <c r="M583" s="29"/>
      <c r="N583" s="39"/>
      <c r="O583" s="39"/>
      <c r="P583" s="50">
        <f t="shared" si="56"/>
        <v>0</v>
      </c>
      <c r="Q583" s="28">
        <f t="shared" si="57"/>
        <v>3</v>
      </c>
      <c r="R583" s="28">
        <f>IF(Q583=0,0,IF(E583&gt;1,E583-1,VLOOKUP(Q583,Months_Weeks!$A$1:$B$13,2,0)))</f>
        <v>1</v>
      </c>
      <c r="S583" s="30"/>
      <c r="T583" s="39"/>
      <c r="U583" s="39"/>
      <c r="V583" s="50">
        <f t="shared" si="58"/>
        <v>0</v>
      </c>
      <c r="W583" s="28">
        <f t="shared" si="59"/>
        <v>3</v>
      </c>
      <c r="X583" s="28">
        <f>IF(W583=0,0,IF(E583&gt;1,E583-1,VLOOKUP(W583,Months_Weeks!$A$1:$B$13,2,0)))</f>
        <v>1</v>
      </c>
      <c r="Y583" s="30"/>
      <c r="Z583" s="39"/>
      <c r="AA583" s="31"/>
      <c r="AB583" s="39"/>
      <c r="AC583" s="31"/>
      <c r="AD583" s="40"/>
      <c r="AE583" s="31"/>
      <c r="AF583" s="40"/>
      <c r="AG583" s="31"/>
      <c r="AH583" s="40"/>
      <c r="AI583" s="31"/>
      <c r="AJ583" s="40"/>
    </row>
    <row r="584" spans="1:36" x14ac:dyDescent="0.25">
      <c r="A584" s="37" t="s">
        <v>62</v>
      </c>
      <c r="B584" s="37">
        <v>1023</v>
      </c>
      <c r="C584" s="26" t="str">
        <f>IFERROR(INDEX(Clients[Client_Name],MATCH(Table312[[#This Row],[Client_Code]],Clients[Client_Code],0)),"")</f>
        <v>CARNES OLY</v>
      </c>
      <c r="D584" s="25">
        <v>3</v>
      </c>
      <c r="E584" s="25">
        <v>3</v>
      </c>
      <c r="F584" s="25" t="b">
        <f>IF(E584&gt;(VLOOKUP(D584,Months_Weeks!$A$2:$B$13,2,TRUE)),FALSE)</f>
        <v>0</v>
      </c>
      <c r="G584" s="63">
        <f>IF(Table312[[#This Row],[Facility]]="Buin",1.5%,0.25%)</f>
        <v>1.4999999999999999E-2</v>
      </c>
      <c r="H584" s="38"/>
      <c r="I584" s="38"/>
      <c r="J584" s="27">
        <f t="shared" si="54"/>
        <v>248</v>
      </c>
      <c r="K584" s="28">
        <f t="shared" si="55"/>
        <v>3</v>
      </c>
      <c r="L584" s="27">
        <f>IF(K584=0,0,IF(E584&gt;1,E584-1,VLOOKUP(K584,Months_Weeks!$A$1:$B$13,2,0)))</f>
        <v>2</v>
      </c>
      <c r="M584" s="29"/>
      <c r="N584" s="39"/>
      <c r="O584" s="39"/>
      <c r="P584" s="50">
        <f t="shared" si="56"/>
        <v>0</v>
      </c>
      <c r="Q584" s="28">
        <f t="shared" si="57"/>
        <v>3</v>
      </c>
      <c r="R584" s="28">
        <f>IF(Q584=0,0,IF(E584&gt;1,E584-1,VLOOKUP(Q584,Months_Weeks!$A$1:$B$13,2,0)))</f>
        <v>2</v>
      </c>
      <c r="S584" s="30"/>
      <c r="T584" s="39"/>
      <c r="U584" s="39"/>
      <c r="V584" s="50">
        <f t="shared" si="58"/>
        <v>0</v>
      </c>
      <c r="W584" s="28">
        <f t="shared" si="59"/>
        <v>3</v>
      </c>
      <c r="X584" s="28">
        <f>IF(W584=0,0,IF(E584&gt;1,E584-1,VLOOKUP(W584,Months_Weeks!$A$1:$B$13,2,0)))</f>
        <v>2</v>
      </c>
      <c r="Y584" s="30"/>
      <c r="Z584" s="39"/>
      <c r="AA584" s="31"/>
      <c r="AB584" s="39"/>
      <c r="AC584" s="31"/>
      <c r="AD584" s="40"/>
      <c r="AE584" s="31"/>
      <c r="AF584" s="40"/>
      <c r="AG584" s="31"/>
      <c r="AH584" s="40"/>
      <c r="AI584" s="31"/>
      <c r="AJ584" s="40"/>
    </row>
    <row r="585" spans="1:36" x14ac:dyDescent="0.25">
      <c r="A585" s="37" t="s">
        <v>62</v>
      </c>
      <c r="B585" s="37">
        <v>1023</v>
      </c>
      <c r="C585" s="26" t="str">
        <f>IFERROR(INDEX(Clients[Client_Name],MATCH(Table312[[#This Row],[Client_Code]],Clients[Client_Code],0)),"")</f>
        <v>CARNES OLY</v>
      </c>
      <c r="D585" s="25">
        <v>3</v>
      </c>
      <c r="E585" s="25">
        <v>4</v>
      </c>
      <c r="F585" s="25" t="b">
        <f>IF(E585&gt;(VLOOKUP(D585,Months_Weeks!$A$2:$B$13,2,TRUE)),FALSE)</f>
        <v>0</v>
      </c>
      <c r="G585" s="63">
        <f>IF(Table312[[#This Row],[Facility]]="Buin",1.5%,0.25%)</f>
        <v>1.4999999999999999E-2</v>
      </c>
      <c r="H585" s="38"/>
      <c r="I585" s="38"/>
      <c r="J585" s="27">
        <f t="shared" si="54"/>
        <v>248</v>
      </c>
      <c r="K585" s="28">
        <f t="shared" si="55"/>
        <v>3</v>
      </c>
      <c r="L585" s="27">
        <f>IF(K585=0,0,IF(E585&gt;1,E585-1,VLOOKUP(K585,Months_Weeks!$A$1:$B$13,2,0)))</f>
        <v>3</v>
      </c>
      <c r="M585" s="29"/>
      <c r="N585" s="39"/>
      <c r="O585" s="39"/>
      <c r="P585" s="50">
        <f t="shared" si="56"/>
        <v>0</v>
      </c>
      <c r="Q585" s="28">
        <f t="shared" si="57"/>
        <v>3</v>
      </c>
      <c r="R585" s="28">
        <f>IF(Q585=0,0,IF(E585&gt;1,E585-1,VLOOKUP(Q585,Months_Weeks!$A$1:$B$13,2,0)))</f>
        <v>3</v>
      </c>
      <c r="S585" s="30"/>
      <c r="T585" s="39"/>
      <c r="U585" s="39"/>
      <c r="V585" s="50">
        <f t="shared" si="58"/>
        <v>0</v>
      </c>
      <c r="W585" s="28">
        <f t="shared" si="59"/>
        <v>3</v>
      </c>
      <c r="X585" s="28">
        <f>IF(W585=0,0,IF(E585&gt;1,E585-1,VLOOKUP(W585,Months_Weeks!$A$1:$B$13,2,0)))</f>
        <v>3</v>
      </c>
      <c r="Y585" s="30"/>
      <c r="Z585" s="39"/>
      <c r="AA585" s="31"/>
      <c r="AB585" s="39"/>
      <c r="AC585" s="31"/>
      <c r="AD585" s="40"/>
      <c r="AE585" s="31"/>
      <c r="AF585" s="40"/>
      <c r="AG585" s="31"/>
      <c r="AH585" s="40"/>
      <c r="AI585" s="31"/>
      <c r="AJ585" s="40"/>
    </row>
    <row r="586" spans="1:36" x14ac:dyDescent="0.25">
      <c r="A586" s="37" t="s">
        <v>62</v>
      </c>
      <c r="B586" s="37">
        <v>1023</v>
      </c>
      <c r="C586" s="26" t="str">
        <f>IFERROR(INDEX(Clients[Client_Name],MATCH(Table312[[#This Row],[Client_Code]],Clients[Client_Code],0)),"")</f>
        <v>CARNES OLY</v>
      </c>
      <c r="D586" s="25">
        <v>3</v>
      </c>
      <c r="E586" s="25">
        <v>5</v>
      </c>
      <c r="F586" s="25" t="b">
        <f>IF(E586&gt;(VLOOKUP(D586,Months_Weeks!$A$2:$B$13,2,TRUE)),FALSE)</f>
        <v>0</v>
      </c>
      <c r="G586" s="63">
        <f>IF(Table312[[#This Row],[Facility]]="Buin",1.5%,0.25%)</f>
        <v>1.4999999999999999E-2</v>
      </c>
      <c r="H586" s="38"/>
      <c r="I586" s="38"/>
      <c r="J586" s="27">
        <f t="shared" si="54"/>
        <v>248</v>
      </c>
      <c r="K586" s="28">
        <f t="shared" si="55"/>
        <v>3</v>
      </c>
      <c r="L586" s="27">
        <f>IF(K586=0,0,IF(E586&gt;1,E586-1,VLOOKUP(K586,Months_Weeks!$A$1:$B$13,2,0)))</f>
        <v>4</v>
      </c>
      <c r="M586" s="29"/>
      <c r="N586" s="39"/>
      <c r="O586" s="39"/>
      <c r="P586" s="50">
        <f t="shared" si="56"/>
        <v>0</v>
      </c>
      <c r="Q586" s="28">
        <f t="shared" si="57"/>
        <v>3</v>
      </c>
      <c r="R586" s="28">
        <f>IF(Q586=0,0,IF(E586&gt;1,E586-1,VLOOKUP(Q586,Months_Weeks!$A$1:$B$13,2,0)))</f>
        <v>4</v>
      </c>
      <c r="S586" s="30"/>
      <c r="T586" s="39"/>
      <c r="U586" s="39"/>
      <c r="V586" s="50">
        <f t="shared" si="58"/>
        <v>0</v>
      </c>
      <c r="W586" s="28">
        <f t="shared" si="59"/>
        <v>3</v>
      </c>
      <c r="X586" s="28">
        <f>IF(W586=0,0,IF(E586&gt;1,E586-1,VLOOKUP(W586,Months_Weeks!$A$1:$B$13,2,0)))</f>
        <v>4</v>
      </c>
      <c r="Y586" s="30"/>
      <c r="Z586" s="39"/>
      <c r="AA586" s="31"/>
      <c r="AB586" s="39"/>
      <c r="AC586" s="31"/>
      <c r="AD586" s="40"/>
      <c r="AE586" s="31"/>
      <c r="AF586" s="40"/>
      <c r="AG586" s="31"/>
      <c r="AH586" s="40"/>
      <c r="AI586" s="31"/>
      <c r="AJ586" s="40"/>
    </row>
    <row r="587" spans="1:36" x14ac:dyDescent="0.25">
      <c r="A587" s="37" t="s">
        <v>62</v>
      </c>
      <c r="B587" s="37">
        <v>1023</v>
      </c>
      <c r="C587" s="26" t="str">
        <f>IFERROR(INDEX(Clients[Client_Name],MATCH(Table312[[#This Row],[Client_Code]],Clients[Client_Code],0)),"")</f>
        <v>CARNES OLY</v>
      </c>
      <c r="D587" s="25">
        <v>4</v>
      </c>
      <c r="E587" s="25">
        <v>1</v>
      </c>
      <c r="F587" s="25" t="b">
        <f>IF(E587&gt;(VLOOKUP(D587,Months_Weeks!$A$2:$B$13,2,TRUE)),FALSE)</f>
        <v>0</v>
      </c>
      <c r="G587" s="63">
        <f>IF(Table312[[#This Row],[Facility]]="Buin",1.5%,0.25%)</f>
        <v>1.4999999999999999E-2</v>
      </c>
      <c r="H587" s="38"/>
      <c r="I587" s="38">
        <v>5</v>
      </c>
      <c r="J587" s="27">
        <f t="shared" si="54"/>
        <v>243</v>
      </c>
      <c r="K587" s="28">
        <f t="shared" si="55"/>
        <v>3</v>
      </c>
      <c r="L587" s="27">
        <f>IF(K587=0,0,IF(E587&gt;1,E587-1,VLOOKUP(K587,Months_Weeks!$A$1:$B$13,2,0)))</f>
        <v>5</v>
      </c>
      <c r="M587" s="29"/>
      <c r="N587" s="39"/>
      <c r="O587" s="39"/>
      <c r="P587" s="50">
        <f t="shared" si="56"/>
        <v>0</v>
      </c>
      <c r="Q587" s="28">
        <f t="shared" si="57"/>
        <v>3</v>
      </c>
      <c r="R587" s="28">
        <f>IF(Q587=0,0,IF(E587&gt;1,E587-1,VLOOKUP(Q587,Months_Weeks!$A$1:$B$13,2,0)))</f>
        <v>5</v>
      </c>
      <c r="S587" s="30"/>
      <c r="T587" s="39"/>
      <c r="U587" s="39"/>
      <c r="V587" s="50">
        <f t="shared" si="58"/>
        <v>0</v>
      </c>
      <c r="W587" s="28">
        <f t="shared" si="59"/>
        <v>3</v>
      </c>
      <c r="X587" s="28">
        <f>IF(W587=0,0,IF(E587&gt;1,E587-1,VLOOKUP(W587,Months_Weeks!$A$1:$B$13,2,0)))</f>
        <v>5</v>
      </c>
      <c r="Y587" s="30"/>
      <c r="Z587" s="39"/>
      <c r="AA587" s="31"/>
      <c r="AB587" s="39"/>
      <c r="AC587" s="31"/>
      <c r="AD587" s="40"/>
      <c r="AE587" s="31"/>
      <c r="AF587" s="40"/>
      <c r="AG587" s="31"/>
      <c r="AH587" s="40"/>
      <c r="AI587" s="31"/>
      <c r="AJ587" s="40"/>
    </row>
    <row r="588" spans="1:36" x14ac:dyDescent="0.25">
      <c r="A588" s="37" t="s">
        <v>62</v>
      </c>
      <c r="B588" s="37">
        <v>1023</v>
      </c>
      <c r="C588" s="26" t="str">
        <f>IFERROR(INDEX(Clients[Client_Name],MATCH(Table312[[#This Row],[Client_Code]],Clients[Client_Code],0)),"")</f>
        <v>CARNES OLY</v>
      </c>
      <c r="D588" s="25">
        <v>4</v>
      </c>
      <c r="E588" s="25">
        <v>2</v>
      </c>
      <c r="F588" s="25" t="b">
        <f>IF(E588&gt;(VLOOKUP(D588,Months_Weeks!$A$2:$B$13,2,TRUE)),FALSE)</f>
        <v>0</v>
      </c>
      <c r="G588" s="63">
        <f>IF(Table312[[#This Row],[Facility]]="Buin",1.5%,0.25%)</f>
        <v>1.4999999999999999E-2</v>
      </c>
      <c r="H588" s="38"/>
      <c r="I588" s="38">
        <v>5</v>
      </c>
      <c r="J588" s="27">
        <f t="shared" si="54"/>
        <v>238</v>
      </c>
      <c r="K588" s="28">
        <f t="shared" si="55"/>
        <v>4</v>
      </c>
      <c r="L588" s="27">
        <f>IF(K588=0,0,IF(E588&gt;1,E588-1,VLOOKUP(K588,Months_Weeks!$A$1:$B$13,2,0)))</f>
        <v>1</v>
      </c>
      <c r="M588" s="29"/>
      <c r="N588" s="39"/>
      <c r="O588" s="39"/>
      <c r="P588" s="50">
        <f t="shared" si="56"/>
        <v>0</v>
      </c>
      <c r="Q588" s="28">
        <f t="shared" si="57"/>
        <v>4</v>
      </c>
      <c r="R588" s="28">
        <f>IF(Q588=0,0,IF(E588&gt;1,E588-1,VLOOKUP(Q588,Months_Weeks!$A$1:$B$13,2,0)))</f>
        <v>1</v>
      </c>
      <c r="S588" s="30"/>
      <c r="T588" s="39"/>
      <c r="U588" s="39"/>
      <c r="V588" s="50">
        <f t="shared" si="58"/>
        <v>0</v>
      </c>
      <c r="W588" s="28">
        <f t="shared" si="59"/>
        <v>4</v>
      </c>
      <c r="X588" s="28">
        <f>IF(W588=0,0,IF(E588&gt;1,E588-1,VLOOKUP(W588,Months_Weeks!$A$1:$B$13,2,0)))</f>
        <v>1</v>
      </c>
      <c r="Y588" s="30"/>
      <c r="Z588" s="39"/>
      <c r="AA588" s="31"/>
      <c r="AB588" s="39"/>
      <c r="AC588" s="31"/>
      <c r="AD588" s="40"/>
      <c r="AE588" s="31"/>
      <c r="AF588" s="40"/>
      <c r="AG588" s="31"/>
      <c r="AH588" s="40"/>
      <c r="AI588" s="31"/>
      <c r="AJ588" s="40"/>
    </row>
    <row r="589" spans="1:36" x14ac:dyDescent="0.25">
      <c r="A589" s="37" t="s">
        <v>62</v>
      </c>
      <c r="B589" s="37">
        <v>1023</v>
      </c>
      <c r="C589" s="26" t="str">
        <f>IFERROR(INDEX(Clients[Client_Name],MATCH(Table312[[#This Row],[Client_Code]],Clients[Client_Code],0)),"")</f>
        <v>CARNES OLY</v>
      </c>
      <c r="D589" s="25">
        <v>4</v>
      </c>
      <c r="E589" s="25">
        <v>3</v>
      </c>
      <c r="F589" s="25" t="b">
        <f>IF(E589&gt;(VLOOKUP(D589,Months_Weeks!$A$2:$B$13,2,TRUE)),FALSE)</f>
        <v>0</v>
      </c>
      <c r="G589" s="63">
        <f>IF(Table312[[#This Row],[Facility]]="Buin",1.5%,0.25%)</f>
        <v>1.4999999999999999E-2</v>
      </c>
      <c r="H589" s="38"/>
      <c r="I589" s="38">
        <v>5</v>
      </c>
      <c r="J589" s="27">
        <f t="shared" si="54"/>
        <v>233</v>
      </c>
      <c r="K589" s="28">
        <f t="shared" si="55"/>
        <v>4</v>
      </c>
      <c r="L589" s="27">
        <f>IF(K589=0,0,IF(E589&gt;1,E589-1,VLOOKUP(K589,Months_Weeks!$A$1:$B$13,2,0)))</f>
        <v>2</v>
      </c>
      <c r="M589" s="29"/>
      <c r="N589" s="39"/>
      <c r="O589" s="39"/>
      <c r="P589" s="50">
        <f t="shared" si="56"/>
        <v>0</v>
      </c>
      <c r="Q589" s="28">
        <f t="shared" si="57"/>
        <v>4</v>
      </c>
      <c r="R589" s="28">
        <f>IF(Q589=0,0,IF(E589&gt;1,E589-1,VLOOKUP(Q589,Months_Weeks!$A$1:$B$13,2,0)))</f>
        <v>2</v>
      </c>
      <c r="S589" s="30"/>
      <c r="T589" s="39"/>
      <c r="U589" s="39"/>
      <c r="V589" s="50">
        <f t="shared" si="58"/>
        <v>0</v>
      </c>
      <c r="W589" s="28">
        <f t="shared" si="59"/>
        <v>4</v>
      </c>
      <c r="X589" s="28">
        <f>IF(W589=0,0,IF(E589&gt;1,E589-1,VLOOKUP(W589,Months_Weeks!$A$1:$B$13,2,0)))</f>
        <v>2</v>
      </c>
      <c r="Y589" s="30"/>
      <c r="Z589" s="39"/>
      <c r="AA589" s="31"/>
      <c r="AB589" s="39"/>
      <c r="AC589" s="31"/>
      <c r="AD589" s="40"/>
      <c r="AE589" s="31"/>
      <c r="AF589" s="40"/>
      <c r="AG589" s="31"/>
      <c r="AH589" s="40"/>
      <c r="AI589" s="31"/>
      <c r="AJ589" s="40"/>
    </row>
    <row r="590" spans="1:36" x14ac:dyDescent="0.25">
      <c r="A590" s="37" t="s">
        <v>62</v>
      </c>
      <c r="B590" s="37">
        <v>1023</v>
      </c>
      <c r="C590" s="26" t="str">
        <f>IFERROR(INDEX(Clients[Client_Name],MATCH(Table312[[#This Row],[Client_Code]],Clients[Client_Code],0)),"")</f>
        <v>CARNES OLY</v>
      </c>
      <c r="D590" s="25">
        <v>4</v>
      </c>
      <c r="E590" s="25">
        <v>4</v>
      </c>
      <c r="F590" s="25" t="b">
        <f>IF(E590&gt;(VLOOKUP(D590,Months_Weeks!$A$2:$B$13,2,TRUE)),FALSE)</f>
        <v>0</v>
      </c>
      <c r="G590" s="63">
        <f>IF(Table312[[#This Row],[Facility]]="Buin",1.5%,0.25%)</f>
        <v>1.4999999999999999E-2</v>
      </c>
      <c r="H590" s="38"/>
      <c r="I590" s="38">
        <v>5</v>
      </c>
      <c r="J590" s="27">
        <f t="shared" si="54"/>
        <v>228</v>
      </c>
      <c r="K590" s="28">
        <f t="shared" si="55"/>
        <v>4</v>
      </c>
      <c r="L590" s="27">
        <f>IF(K590=0,0,IF(E590&gt;1,E590-1,VLOOKUP(K590,Months_Weeks!$A$1:$B$13,2,0)))</f>
        <v>3</v>
      </c>
      <c r="M590" s="29"/>
      <c r="N590" s="39"/>
      <c r="O590" s="39"/>
      <c r="P590" s="50">
        <f t="shared" si="56"/>
        <v>0</v>
      </c>
      <c r="Q590" s="28">
        <f t="shared" si="57"/>
        <v>4</v>
      </c>
      <c r="R590" s="28">
        <f>IF(Q590=0,0,IF(E590&gt;1,E590-1,VLOOKUP(Q590,Months_Weeks!$A$1:$B$13,2,0)))</f>
        <v>3</v>
      </c>
      <c r="S590" s="30"/>
      <c r="T590" s="39"/>
      <c r="U590" s="39"/>
      <c r="V590" s="50">
        <f t="shared" si="58"/>
        <v>0</v>
      </c>
      <c r="W590" s="28">
        <f t="shared" si="59"/>
        <v>4</v>
      </c>
      <c r="X590" s="28">
        <f>IF(W590=0,0,IF(E590&gt;1,E590-1,VLOOKUP(W590,Months_Weeks!$A$1:$B$13,2,0)))</f>
        <v>3</v>
      </c>
      <c r="Y590" s="30"/>
      <c r="Z590" s="39"/>
      <c r="AA590" s="31"/>
      <c r="AB590" s="39"/>
      <c r="AC590" s="31"/>
      <c r="AD590" s="40"/>
      <c r="AE590" s="31"/>
      <c r="AF590" s="40"/>
      <c r="AG590" s="31"/>
      <c r="AH590" s="40"/>
      <c r="AI590" s="31"/>
      <c r="AJ590" s="40"/>
    </row>
    <row r="591" spans="1:36" x14ac:dyDescent="0.25">
      <c r="A591" s="37" t="s">
        <v>62</v>
      </c>
      <c r="B591" s="37">
        <v>1023</v>
      </c>
      <c r="C591" s="26" t="str">
        <f>IFERROR(INDEX(Clients[Client_Name],MATCH(Table312[[#This Row],[Client_Code]],Clients[Client_Code],0)),"")</f>
        <v>CARNES OLY</v>
      </c>
      <c r="D591" s="25">
        <v>5</v>
      </c>
      <c r="E591" s="25">
        <v>1</v>
      </c>
      <c r="F591" s="25" t="b">
        <f>IF(E591&gt;(VLOOKUP(D591,Months_Weeks!$A$2:$B$13,2,TRUE)),FALSE)</f>
        <v>0</v>
      </c>
      <c r="G591" s="63">
        <f>IF(Table312[[#This Row],[Facility]]="Buin",1.5%,0.25%)</f>
        <v>1.4999999999999999E-2</v>
      </c>
      <c r="H591" s="38"/>
      <c r="I591" s="38"/>
      <c r="J591" s="27">
        <f t="shared" si="54"/>
        <v>228</v>
      </c>
      <c r="K591" s="28">
        <f t="shared" si="55"/>
        <v>4</v>
      </c>
      <c r="L591" s="27">
        <f>IF(K591=0,0,IF(E591&gt;1,E591-1,VLOOKUP(K591,Months_Weeks!$A$1:$B$13,2,0)))</f>
        <v>4</v>
      </c>
      <c r="M591" s="29"/>
      <c r="N591" s="39"/>
      <c r="O591" s="39"/>
      <c r="P591" s="50">
        <f t="shared" si="56"/>
        <v>0</v>
      </c>
      <c r="Q591" s="28">
        <f t="shared" si="57"/>
        <v>4</v>
      </c>
      <c r="R591" s="28">
        <f>IF(Q591=0,0,IF(E591&gt;1,E591-1,VLOOKUP(Q591,Months_Weeks!$A$1:$B$13,2,0)))</f>
        <v>4</v>
      </c>
      <c r="S591" s="30"/>
      <c r="T591" s="39"/>
      <c r="U591" s="39"/>
      <c r="V591" s="50">
        <f t="shared" si="58"/>
        <v>0</v>
      </c>
      <c r="W591" s="28">
        <f t="shared" si="59"/>
        <v>4</v>
      </c>
      <c r="X591" s="28">
        <f>IF(W591=0,0,IF(E591&gt;1,E591-1,VLOOKUP(W591,Months_Weeks!$A$1:$B$13,2,0)))</f>
        <v>4</v>
      </c>
      <c r="Y591" s="30"/>
      <c r="Z591" s="39"/>
      <c r="AA591" s="31"/>
      <c r="AB591" s="39"/>
      <c r="AC591" s="31"/>
      <c r="AD591" s="40"/>
      <c r="AE591" s="31"/>
      <c r="AF591" s="40"/>
      <c r="AG591" s="31"/>
      <c r="AH591" s="40"/>
      <c r="AI591" s="31"/>
      <c r="AJ591" s="40"/>
    </row>
    <row r="592" spans="1:36" x14ac:dyDescent="0.25">
      <c r="A592" s="37" t="s">
        <v>62</v>
      </c>
      <c r="B592" s="37">
        <v>1023</v>
      </c>
      <c r="C592" s="26" t="str">
        <f>IFERROR(INDEX(Clients[Client_Name],MATCH(Table312[[#This Row],[Client_Code]],Clients[Client_Code],0)),"")</f>
        <v>CARNES OLY</v>
      </c>
      <c r="D592" s="25">
        <v>5</v>
      </c>
      <c r="E592" s="25">
        <v>2</v>
      </c>
      <c r="F592" s="25" t="b">
        <f>IF(E592&gt;(VLOOKUP(D592,Months_Weeks!$A$2:$B$13,2,TRUE)),FALSE)</f>
        <v>0</v>
      </c>
      <c r="G592" s="63">
        <f>IF(Table312[[#This Row],[Facility]]="Buin",1.5%,0.25%)</f>
        <v>1.4999999999999999E-2</v>
      </c>
      <c r="H592" s="38"/>
      <c r="I592" s="38"/>
      <c r="J592" s="27">
        <f t="shared" si="54"/>
        <v>228</v>
      </c>
      <c r="K592" s="28">
        <f t="shared" si="55"/>
        <v>5</v>
      </c>
      <c r="L592" s="27">
        <f>IF(K592=0,0,IF(E592&gt;1,E592-1,VLOOKUP(K592,Months_Weeks!$A$1:$B$13,2,0)))</f>
        <v>1</v>
      </c>
      <c r="M592" s="29"/>
      <c r="N592" s="39"/>
      <c r="O592" s="39"/>
      <c r="P592" s="50">
        <f t="shared" si="56"/>
        <v>0</v>
      </c>
      <c r="Q592" s="28">
        <f t="shared" si="57"/>
        <v>5</v>
      </c>
      <c r="R592" s="28">
        <f>IF(Q592=0,0,IF(E592&gt;1,E592-1,VLOOKUP(Q592,Months_Weeks!$A$1:$B$13,2,0)))</f>
        <v>1</v>
      </c>
      <c r="S592" s="30"/>
      <c r="T592" s="39"/>
      <c r="U592" s="39"/>
      <c r="V592" s="50">
        <f t="shared" si="58"/>
        <v>0</v>
      </c>
      <c r="W592" s="28">
        <f t="shared" si="59"/>
        <v>5</v>
      </c>
      <c r="X592" s="28">
        <f>IF(W592=0,0,IF(E592&gt;1,E592-1,VLOOKUP(W592,Months_Weeks!$A$1:$B$13,2,0)))</f>
        <v>1</v>
      </c>
      <c r="Y592" s="30"/>
      <c r="Z592" s="39"/>
      <c r="AA592" s="31"/>
      <c r="AB592" s="39"/>
      <c r="AC592" s="31"/>
      <c r="AD592" s="40"/>
      <c r="AE592" s="31"/>
      <c r="AF592" s="40"/>
      <c r="AG592" s="31"/>
      <c r="AH592" s="40"/>
      <c r="AI592" s="31"/>
      <c r="AJ592" s="40"/>
    </row>
    <row r="593" spans="1:36" x14ac:dyDescent="0.25">
      <c r="A593" s="37" t="s">
        <v>62</v>
      </c>
      <c r="B593" s="37">
        <v>1023</v>
      </c>
      <c r="C593" s="26" t="str">
        <f>IFERROR(INDEX(Clients[Client_Name],MATCH(Table312[[#This Row],[Client_Code]],Clients[Client_Code],0)),"")</f>
        <v>CARNES OLY</v>
      </c>
      <c r="D593" s="25">
        <v>5</v>
      </c>
      <c r="E593" s="25">
        <v>3</v>
      </c>
      <c r="F593" s="25" t="b">
        <f>IF(E593&gt;(VLOOKUP(D593,Months_Weeks!$A$2:$B$13,2,TRUE)),FALSE)</f>
        <v>0</v>
      </c>
      <c r="G593" s="63">
        <f>IF(Table312[[#This Row],[Facility]]="Buin",1.5%,0.25%)</f>
        <v>1.4999999999999999E-2</v>
      </c>
      <c r="H593" s="38"/>
      <c r="I593" s="38"/>
      <c r="J593" s="27">
        <f t="shared" si="54"/>
        <v>228</v>
      </c>
      <c r="K593" s="28">
        <f t="shared" si="55"/>
        <v>5</v>
      </c>
      <c r="L593" s="27">
        <f>IF(K593=0,0,IF(E593&gt;1,E593-1,VLOOKUP(K593,Months_Weeks!$A$1:$B$13,2,0)))</f>
        <v>2</v>
      </c>
      <c r="M593" s="29"/>
      <c r="N593" s="39"/>
      <c r="O593" s="39"/>
      <c r="P593" s="50">
        <f t="shared" si="56"/>
        <v>0</v>
      </c>
      <c r="Q593" s="28">
        <f t="shared" si="57"/>
        <v>5</v>
      </c>
      <c r="R593" s="28">
        <f>IF(Q593=0,0,IF(E593&gt;1,E593-1,VLOOKUP(Q593,Months_Weeks!$A$1:$B$13,2,0)))</f>
        <v>2</v>
      </c>
      <c r="S593" s="30"/>
      <c r="T593" s="39"/>
      <c r="U593" s="39"/>
      <c r="V593" s="50">
        <f t="shared" si="58"/>
        <v>0</v>
      </c>
      <c r="W593" s="28">
        <f t="shared" si="59"/>
        <v>5</v>
      </c>
      <c r="X593" s="28">
        <f>IF(W593=0,0,IF(E593&gt;1,E593-1,VLOOKUP(W593,Months_Weeks!$A$1:$B$13,2,0)))</f>
        <v>2</v>
      </c>
      <c r="Y593" s="30"/>
      <c r="Z593" s="39"/>
      <c r="AA593" s="31"/>
      <c r="AB593" s="39"/>
      <c r="AC593" s="31"/>
      <c r="AD593" s="40"/>
      <c r="AE593" s="31"/>
      <c r="AF593" s="40"/>
      <c r="AG593" s="31"/>
      <c r="AH593" s="40"/>
      <c r="AI593" s="31"/>
      <c r="AJ593" s="40"/>
    </row>
    <row r="594" spans="1:36" x14ac:dyDescent="0.25">
      <c r="A594" s="37" t="s">
        <v>62</v>
      </c>
      <c r="B594" s="37">
        <v>1023</v>
      </c>
      <c r="C594" s="26" t="str">
        <f>IFERROR(INDEX(Clients[Client_Name],MATCH(Table312[[#This Row],[Client_Code]],Clients[Client_Code],0)),"")</f>
        <v>CARNES OLY</v>
      </c>
      <c r="D594" s="25">
        <v>5</v>
      </c>
      <c r="E594" s="25">
        <v>4</v>
      </c>
      <c r="F594" s="25" t="b">
        <f>IF(E594&gt;(VLOOKUP(D594,Months_Weeks!$A$2:$B$13,2,TRUE)),FALSE)</f>
        <v>0</v>
      </c>
      <c r="G594" s="63">
        <f>IF(Table312[[#This Row],[Facility]]="Buin",1.5%,0.25%)</f>
        <v>1.4999999999999999E-2</v>
      </c>
      <c r="H594" s="38"/>
      <c r="I594" s="38"/>
      <c r="J594" s="27">
        <f t="shared" si="54"/>
        <v>228</v>
      </c>
      <c r="K594" s="28">
        <f t="shared" si="55"/>
        <v>5</v>
      </c>
      <c r="L594" s="27">
        <f>IF(K594=0,0,IF(E594&gt;1,E594-1,VLOOKUP(K594,Months_Weeks!$A$1:$B$13,2,0)))</f>
        <v>3</v>
      </c>
      <c r="M594" s="29"/>
      <c r="N594" s="39"/>
      <c r="O594" s="39"/>
      <c r="P594" s="50">
        <f t="shared" si="56"/>
        <v>0</v>
      </c>
      <c r="Q594" s="28">
        <f t="shared" si="57"/>
        <v>5</v>
      </c>
      <c r="R594" s="28">
        <f>IF(Q594=0,0,IF(E594&gt;1,E594-1,VLOOKUP(Q594,Months_Weeks!$A$1:$B$13,2,0)))</f>
        <v>3</v>
      </c>
      <c r="S594" s="30"/>
      <c r="T594" s="39"/>
      <c r="U594" s="39"/>
      <c r="V594" s="50">
        <f t="shared" si="58"/>
        <v>0</v>
      </c>
      <c r="W594" s="28">
        <f t="shared" si="59"/>
        <v>5</v>
      </c>
      <c r="X594" s="28">
        <f>IF(W594=0,0,IF(E594&gt;1,E594-1,VLOOKUP(W594,Months_Weeks!$A$1:$B$13,2,0)))</f>
        <v>3</v>
      </c>
      <c r="Y594" s="30"/>
      <c r="Z594" s="39"/>
      <c r="AA594" s="31"/>
      <c r="AB594" s="39"/>
      <c r="AC594" s="31"/>
      <c r="AD594" s="40"/>
      <c r="AE594" s="31"/>
      <c r="AF594" s="40"/>
      <c r="AG594" s="31"/>
      <c r="AH594" s="40"/>
      <c r="AI594" s="31"/>
      <c r="AJ594" s="40"/>
    </row>
    <row r="595" spans="1:36" x14ac:dyDescent="0.25">
      <c r="A595" s="37" t="s">
        <v>62</v>
      </c>
      <c r="B595" s="37">
        <v>1023</v>
      </c>
      <c r="C595" s="26" t="str">
        <f>IFERROR(INDEX(Clients[Client_Name],MATCH(Table312[[#This Row],[Client_Code]],Clients[Client_Code],0)),"")</f>
        <v>CARNES OLY</v>
      </c>
      <c r="D595" s="25">
        <v>6</v>
      </c>
      <c r="E595" s="25">
        <v>1</v>
      </c>
      <c r="F595" s="25" t="b">
        <f>IF(E595&gt;(VLOOKUP(D595,Months_Weeks!$A$2:$B$13,2,TRUE)),FALSE)</f>
        <v>0</v>
      </c>
      <c r="G595" s="63">
        <f>IF(Table312[[#This Row],[Facility]]="Buin",1.5%,0.25%)</f>
        <v>1.4999999999999999E-2</v>
      </c>
      <c r="H595" s="38"/>
      <c r="I595" s="38"/>
      <c r="J595" s="27">
        <f t="shared" si="54"/>
        <v>228</v>
      </c>
      <c r="K595" s="28">
        <f t="shared" si="55"/>
        <v>5</v>
      </c>
      <c r="L595" s="27">
        <f>IF(K595=0,0,IF(E595&gt;1,E595-1,VLOOKUP(K595,Months_Weeks!$A$1:$B$13,2,0)))</f>
        <v>4</v>
      </c>
      <c r="M595" s="29"/>
      <c r="N595" s="39"/>
      <c r="O595" s="39"/>
      <c r="P595" s="50">
        <f t="shared" si="56"/>
        <v>0</v>
      </c>
      <c r="Q595" s="28">
        <f t="shared" si="57"/>
        <v>5</v>
      </c>
      <c r="R595" s="28">
        <f>IF(Q595=0,0,IF(E595&gt;1,E595-1,VLOOKUP(Q595,Months_Weeks!$A$1:$B$13,2,0)))</f>
        <v>4</v>
      </c>
      <c r="S595" s="30"/>
      <c r="T595" s="39"/>
      <c r="U595" s="39"/>
      <c r="V595" s="50">
        <f t="shared" si="58"/>
        <v>0</v>
      </c>
      <c r="W595" s="28">
        <f t="shared" si="59"/>
        <v>5</v>
      </c>
      <c r="X595" s="28">
        <f>IF(W595=0,0,IF(E595&gt;1,E595-1,VLOOKUP(W595,Months_Weeks!$A$1:$B$13,2,0)))</f>
        <v>4</v>
      </c>
      <c r="Y595" s="30"/>
      <c r="Z595" s="39"/>
      <c r="AA595" s="31"/>
      <c r="AB595" s="39"/>
      <c r="AC595" s="31"/>
      <c r="AD595" s="40"/>
      <c r="AE595" s="31"/>
      <c r="AF595" s="40"/>
      <c r="AG595" s="31"/>
      <c r="AH595" s="40"/>
      <c r="AI595" s="31"/>
      <c r="AJ595" s="40"/>
    </row>
    <row r="596" spans="1:36" x14ac:dyDescent="0.25">
      <c r="A596" s="37" t="s">
        <v>62</v>
      </c>
      <c r="B596" s="37">
        <v>1023</v>
      </c>
      <c r="C596" s="26" t="str">
        <f>IFERROR(INDEX(Clients[Client_Name],MATCH(Table312[[#This Row],[Client_Code]],Clients[Client_Code],0)),"")</f>
        <v>CARNES OLY</v>
      </c>
      <c r="D596" s="25">
        <v>6</v>
      </c>
      <c r="E596" s="25">
        <v>2</v>
      </c>
      <c r="F596" s="25" t="b">
        <f>IF(E596&gt;(VLOOKUP(D596,Months_Weeks!$A$2:$B$13,2,TRUE)),FALSE)</f>
        <v>0</v>
      </c>
      <c r="G596" s="63">
        <f>IF(Table312[[#This Row],[Facility]]="Buin",1.5%,0.25%)</f>
        <v>1.4999999999999999E-2</v>
      </c>
      <c r="H596" s="38"/>
      <c r="I596" s="38"/>
      <c r="J596" s="27">
        <f t="shared" si="54"/>
        <v>228</v>
      </c>
      <c r="K596" s="28">
        <f t="shared" si="55"/>
        <v>6</v>
      </c>
      <c r="L596" s="27">
        <f>IF(K596=0,0,IF(E596&gt;1,E596-1,VLOOKUP(K596,Months_Weeks!$A$1:$B$13,2,0)))</f>
        <v>1</v>
      </c>
      <c r="M596" s="29"/>
      <c r="N596" s="39"/>
      <c r="O596" s="39"/>
      <c r="P596" s="50">
        <f t="shared" si="56"/>
        <v>0</v>
      </c>
      <c r="Q596" s="28">
        <f t="shared" si="57"/>
        <v>6</v>
      </c>
      <c r="R596" s="28">
        <f>IF(Q596=0,0,IF(E596&gt;1,E596-1,VLOOKUP(Q596,Months_Weeks!$A$1:$B$13,2,0)))</f>
        <v>1</v>
      </c>
      <c r="S596" s="30"/>
      <c r="T596" s="39"/>
      <c r="U596" s="39"/>
      <c r="V596" s="50">
        <f t="shared" si="58"/>
        <v>0</v>
      </c>
      <c r="W596" s="28">
        <f t="shared" si="59"/>
        <v>6</v>
      </c>
      <c r="X596" s="28">
        <f>IF(W596=0,0,IF(E596&gt;1,E596-1,VLOOKUP(W596,Months_Weeks!$A$1:$B$13,2,0)))</f>
        <v>1</v>
      </c>
      <c r="Y596" s="30"/>
      <c r="Z596" s="39"/>
      <c r="AA596" s="31"/>
      <c r="AB596" s="39"/>
      <c r="AC596" s="31"/>
      <c r="AD596" s="40"/>
      <c r="AE596" s="31"/>
      <c r="AF596" s="40"/>
      <c r="AG596" s="31"/>
      <c r="AH596" s="40"/>
      <c r="AI596" s="31"/>
      <c r="AJ596" s="40"/>
    </row>
    <row r="597" spans="1:36" x14ac:dyDescent="0.25">
      <c r="A597" s="37" t="s">
        <v>62</v>
      </c>
      <c r="B597" s="37">
        <v>1023</v>
      </c>
      <c r="C597" s="26" t="str">
        <f>IFERROR(INDEX(Clients[Client_Name],MATCH(Table312[[#This Row],[Client_Code]],Clients[Client_Code],0)),"")</f>
        <v>CARNES OLY</v>
      </c>
      <c r="D597" s="25">
        <v>6</v>
      </c>
      <c r="E597" s="25">
        <v>3</v>
      </c>
      <c r="F597" s="25" t="b">
        <f>IF(E597&gt;(VLOOKUP(D597,Months_Weeks!$A$2:$B$13,2,TRUE)),FALSE)</f>
        <v>0</v>
      </c>
      <c r="G597" s="63">
        <f>IF(Table312[[#This Row],[Facility]]="Buin",1.5%,0.25%)</f>
        <v>1.4999999999999999E-2</v>
      </c>
      <c r="H597" s="38"/>
      <c r="I597" s="38"/>
      <c r="J597" s="27">
        <f t="shared" si="54"/>
        <v>228</v>
      </c>
      <c r="K597" s="28">
        <f t="shared" si="55"/>
        <v>6</v>
      </c>
      <c r="L597" s="27">
        <f>IF(K597=0,0,IF(E597&gt;1,E597-1,VLOOKUP(K597,Months_Weeks!$A$1:$B$13,2,0)))</f>
        <v>2</v>
      </c>
      <c r="M597" s="29"/>
      <c r="N597" s="39"/>
      <c r="O597" s="39"/>
      <c r="P597" s="50">
        <f t="shared" si="56"/>
        <v>0</v>
      </c>
      <c r="Q597" s="28">
        <f t="shared" si="57"/>
        <v>6</v>
      </c>
      <c r="R597" s="28">
        <f>IF(Q597=0,0,IF(E597&gt;1,E597-1,VLOOKUP(Q597,Months_Weeks!$A$1:$B$13,2,0)))</f>
        <v>2</v>
      </c>
      <c r="S597" s="30"/>
      <c r="T597" s="39"/>
      <c r="U597" s="39"/>
      <c r="V597" s="50">
        <f t="shared" si="58"/>
        <v>0</v>
      </c>
      <c r="W597" s="28">
        <f t="shared" si="59"/>
        <v>6</v>
      </c>
      <c r="X597" s="28">
        <f>IF(W597=0,0,IF(E597&gt;1,E597-1,VLOOKUP(W597,Months_Weeks!$A$1:$B$13,2,0)))</f>
        <v>2</v>
      </c>
      <c r="Y597" s="30"/>
      <c r="Z597" s="39"/>
      <c r="AA597" s="31"/>
      <c r="AB597" s="39"/>
      <c r="AC597" s="31"/>
      <c r="AD597" s="40"/>
      <c r="AE597" s="31"/>
      <c r="AF597" s="40"/>
      <c r="AG597" s="31"/>
      <c r="AH597" s="40"/>
      <c r="AI597" s="31"/>
      <c r="AJ597" s="40"/>
    </row>
    <row r="598" spans="1:36" x14ac:dyDescent="0.25">
      <c r="A598" s="37" t="s">
        <v>62</v>
      </c>
      <c r="B598" s="37">
        <v>1023</v>
      </c>
      <c r="C598" s="26" t="str">
        <f>IFERROR(INDEX(Clients[Client_Name],MATCH(Table312[[#This Row],[Client_Code]],Clients[Client_Code],0)),"")</f>
        <v>CARNES OLY</v>
      </c>
      <c r="D598" s="25">
        <v>6</v>
      </c>
      <c r="E598" s="25">
        <v>4</v>
      </c>
      <c r="F598" s="25" t="b">
        <f>IF(E598&gt;(VLOOKUP(D598,Months_Weeks!$A$2:$B$13,2,TRUE)),FALSE)</f>
        <v>0</v>
      </c>
      <c r="G598" s="63">
        <f>IF(Table312[[#This Row],[Facility]]="Buin",1.5%,0.25%)</f>
        <v>1.4999999999999999E-2</v>
      </c>
      <c r="H598" s="38"/>
      <c r="I598" s="38"/>
      <c r="J598" s="27">
        <f t="shared" si="54"/>
        <v>228</v>
      </c>
      <c r="K598" s="28">
        <f t="shared" si="55"/>
        <v>6</v>
      </c>
      <c r="L598" s="27">
        <f>IF(K598=0,0,IF(E598&gt;1,E598-1,VLOOKUP(K598,Months_Weeks!$A$1:$B$13,2,0)))</f>
        <v>3</v>
      </c>
      <c r="M598" s="29"/>
      <c r="N598" s="39"/>
      <c r="O598" s="39"/>
      <c r="P598" s="50">
        <f t="shared" si="56"/>
        <v>0</v>
      </c>
      <c r="Q598" s="28">
        <f t="shared" si="57"/>
        <v>6</v>
      </c>
      <c r="R598" s="28">
        <f>IF(Q598=0,0,IF(E598&gt;1,E598-1,VLOOKUP(Q598,Months_Weeks!$A$1:$B$13,2,0)))</f>
        <v>3</v>
      </c>
      <c r="S598" s="30"/>
      <c r="T598" s="39"/>
      <c r="U598" s="39"/>
      <c r="V598" s="50">
        <f t="shared" si="58"/>
        <v>0</v>
      </c>
      <c r="W598" s="28">
        <f t="shared" si="59"/>
        <v>6</v>
      </c>
      <c r="X598" s="28">
        <f>IF(W598=0,0,IF(E598&gt;1,E598-1,VLOOKUP(W598,Months_Weeks!$A$1:$B$13,2,0)))</f>
        <v>3</v>
      </c>
      <c r="Y598" s="30"/>
      <c r="Z598" s="39"/>
      <c r="AA598" s="31"/>
      <c r="AB598" s="39"/>
      <c r="AC598" s="31"/>
      <c r="AD598" s="40"/>
      <c r="AE598" s="31"/>
      <c r="AF598" s="40"/>
      <c r="AG598" s="31"/>
      <c r="AH598" s="40"/>
      <c r="AI598" s="31"/>
      <c r="AJ598" s="40"/>
    </row>
    <row r="599" spans="1:36" x14ac:dyDescent="0.25">
      <c r="A599" s="37" t="s">
        <v>62</v>
      </c>
      <c r="B599" s="37">
        <v>1023</v>
      </c>
      <c r="C599" s="26" t="str">
        <f>IFERROR(INDEX(Clients[Client_Name],MATCH(Table312[[#This Row],[Client_Code]],Clients[Client_Code],0)),"")</f>
        <v>CARNES OLY</v>
      </c>
      <c r="D599" s="25">
        <v>6</v>
      </c>
      <c r="E599" s="25">
        <v>5</v>
      </c>
      <c r="F599" s="25" t="b">
        <f>IF(E599&gt;(VLOOKUP(D599,Months_Weeks!$A$2:$B$13,2,TRUE)),FALSE)</f>
        <v>0</v>
      </c>
      <c r="G599" s="63">
        <f>IF(Table312[[#This Row],[Facility]]="Buin",1.5%,0.25%)</f>
        <v>1.4999999999999999E-2</v>
      </c>
      <c r="H599" s="38"/>
      <c r="I599" s="38"/>
      <c r="J599" s="27">
        <f t="shared" si="54"/>
        <v>228</v>
      </c>
      <c r="K599" s="28">
        <f t="shared" si="55"/>
        <v>6</v>
      </c>
      <c r="L599" s="27">
        <f>IF(K599=0,0,IF(E599&gt;1,E599-1,VLOOKUP(K599,Months_Weeks!$A$1:$B$13,2,0)))</f>
        <v>4</v>
      </c>
      <c r="M599" s="29"/>
      <c r="N599" s="39"/>
      <c r="O599" s="39"/>
      <c r="P599" s="50">
        <f t="shared" si="56"/>
        <v>0</v>
      </c>
      <c r="Q599" s="28">
        <f t="shared" si="57"/>
        <v>6</v>
      </c>
      <c r="R599" s="28">
        <f>IF(Q599=0,0,IF(E599&gt;1,E599-1,VLOOKUP(Q599,Months_Weeks!$A$1:$B$13,2,0)))</f>
        <v>4</v>
      </c>
      <c r="S599" s="30"/>
      <c r="T599" s="39"/>
      <c r="U599" s="39"/>
      <c r="V599" s="50">
        <f t="shared" si="58"/>
        <v>0</v>
      </c>
      <c r="W599" s="28">
        <f t="shared" si="59"/>
        <v>6</v>
      </c>
      <c r="X599" s="28">
        <f>IF(W599=0,0,IF(E599&gt;1,E599-1,VLOOKUP(W599,Months_Weeks!$A$1:$B$13,2,0)))</f>
        <v>4</v>
      </c>
      <c r="Y599" s="30"/>
      <c r="Z599" s="39"/>
      <c r="AA599" s="31"/>
      <c r="AB599" s="39"/>
      <c r="AC599" s="31"/>
      <c r="AD599" s="40"/>
      <c r="AE599" s="31"/>
      <c r="AF599" s="40"/>
      <c r="AG599" s="31"/>
      <c r="AH599" s="40"/>
      <c r="AI599" s="31"/>
      <c r="AJ599" s="40"/>
    </row>
    <row r="600" spans="1:36" x14ac:dyDescent="0.25">
      <c r="A600" s="37" t="s">
        <v>62</v>
      </c>
      <c r="B600" s="37">
        <v>1023</v>
      </c>
      <c r="C600" s="26" t="str">
        <f>IFERROR(INDEX(Clients[Client_Name],MATCH(Table312[[#This Row],[Client_Code]],Clients[Client_Code],0)),"")</f>
        <v>CARNES OLY</v>
      </c>
      <c r="D600" s="25">
        <v>7</v>
      </c>
      <c r="E600" s="25">
        <v>1</v>
      </c>
      <c r="F600" s="25" t="b">
        <f>IF(E600&gt;(VLOOKUP(D600,Months_Weeks!$A$2:$B$13,2,TRUE)),FALSE)</f>
        <v>0</v>
      </c>
      <c r="G600" s="63">
        <f>IF(Table312[[#This Row],[Facility]]="Buin",1.5%,0.25%)</f>
        <v>1.4999999999999999E-2</v>
      </c>
      <c r="H600" s="38">
        <v>25</v>
      </c>
      <c r="I600" s="38"/>
      <c r="J600" s="27">
        <f t="shared" si="54"/>
        <v>253</v>
      </c>
      <c r="K600" s="28">
        <f t="shared" si="55"/>
        <v>6</v>
      </c>
      <c r="L600" s="27">
        <f>IF(K600=0,0,IF(E600&gt;1,E600-1,VLOOKUP(K600,Months_Weeks!$A$1:$B$13,2,0)))</f>
        <v>5</v>
      </c>
      <c r="M600" s="29"/>
      <c r="N600" s="39"/>
      <c r="O600" s="39"/>
      <c r="P600" s="50">
        <f t="shared" si="56"/>
        <v>0</v>
      </c>
      <c r="Q600" s="28">
        <f t="shared" si="57"/>
        <v>6</v>
      </c>
      <c r="R600" s="28">
        <f>IF(Q600=0,0,IF(E600&gt;1,E600-1,VLOOKUP(Q600,Months_Weeks!$A$1:$B$13,2,0)))</f>
        <v>5</v>
      </c>
      <c r="S600" s="30"/>
      <c r="T600" s="39"/>
      <c r="U600" s="39"/>
      <c r="V600" s="50">
        <f t="shared" si="58"/>
        <v>0</v>
      </c>
      <c r="W600" s="28">
        <f t="shared" si="59"/>
        <v>6</v>
      </c>
      <c r="X600" s="28">
        <f>IF(W600=0,0,IF(E600&gt;1,E600-1,VLOOKUP(W600,Months_Weeks!$A$1:$B$13,2,0)))</f>
        <v>5</v>
      </c>
      <c r="Y600" s="30"/>
      <c r="Z600" s="39"/>
      <c r="AA600" s="31"/>
      <c r="AB600" s="39"/>
      <c r="AC600" s="31"/>
      <c r="AD600" s="40"/>
      <c r="AE600" s="31"/>
      <c r="AF600" s="40"/>
      <c r="AG600" s="31"/>
      <c r="AH600" s="40"/>
      <c r="AI600" s="31"/>
      <c r="AJ600" s="40"/>
    </row>
    <row r="601" spans="1:36" x14ac:dyDescent="0.25">
      <c r="A601" s="37" t="s">
        <v>62</v>
      </c>
      <c r="B601" s="37">
        <v>1023</v>
      </c>
      <c r="C601" s="26" t="str">
        <f>IFERROR(INDEX(Clients[Client_Name],MATCH(Table312[[#This Row],[Client_Code]],Clients[Client_Code],0)),"")</f>
        <v>CARNES OLY</v>
      </c>
      <c r="D601" s="25">
        <v>7</v>
      </c>
      <c r="E601" s="25">
        <v>2</v>
      </c>
      <c r="F601" s="25" t="b">
        <f>IF(E601&gt;(VLOOKUP(D601,Months_Weeks!$A$2:$B$13,2,TRUE)),FALSE)</f>
        <v>0</v>
      </c>
      <c r="G601" s="63">
        <f>IF(Table312[[#This Row],[Facility]]="Buin",1.5%,0.25%)</f>
        <v>1.4999999999999999E-2</v>
      </c>
      <c r="H601" s="38">
        <v>25</v>
      </c>
      <c r="I601" s="38"/>
      <c r="J601" s="27">
        <f t="shared" si="54"/>
        <v>278</v>
      </c>
      <c r="K601" s="28">
        <f t="shared" si="55"/>
        <v>7</v>
      </c>
      <c r="L601" s="27">
        <f>IF(K601=0,0,IF(E601&gt;1,E601-1,VLOOKUP(K601,Months_Weeks!$A$1:$B$13,2,0)))</f>
        <v>1</v>
      </c>
      <c r="M601" s="29"/>
      <c r="N601" s="39"/>
      <c r="O601" s="39"/>
      <c r="P601" s="50">
        <f t="shared" si="56"/>
        <v>0</v>
      </c>
      <c r="Q601" s="28">
        <f t="shared" si="57"/>
        <v>7</v>
      </c>
      <c r="R601" s="28">
        <f>IF(Q601=0,0,IF(E601&gt;1,E601-1,VLOOKUP(Q601,Months_Weeks!$A$1:$B$13,2,0)))</f>
        <v>1</v>
      </c>
      <c r="S601" s="30"/>
      <c r="T601" s="39"/>
      <c r="U601" s="39"/>
      <c r="V601" s="50">
        <f t="shared" si="58"/>
        <v>0</v>
      </c>
      <c r="W601" s="28">
        <f t="shared" si="59"/>
        <v>7</v>
      </c>
      <c r="X601" s="28">
        <f>IF(W601=0,0,IF(E601&gt;1,E601-1,VLOOKUP(W601,Months_Weeks!$A$1:$B$13,2,0)))</f>
        <v>1</v>
      </c>
      <c r="Y601" s="30"/>
      <c r="Z601" s="39"/>
      <c r="AA601" s="31"/>
      <c r="AB601" s="39"/>
      <c r="AC601" s="31"/>
      <c r="AD601" s="40"/>
      <c r="AE601" s="31"/>
      <c r="AF601" s="40"/>
      <c r="AG601" s="31"/>
      <c r="AH601" s="40"/>
      <c r="AI601" s="31"/>
      <c r="AJ601" s="40"/>
    </row>
    <row r="602" spans="1:36" x14ac:dyDescent="0.25">
      <c r="A602" s="37" t="s">
        <v>62</v>
      </c>
      <c r="B602" s="37">
        <v>1023</v>
      </c>
      <c r="C602" s="26" t="str">
        <f>IFERROR(INDEX(Clients[Client_Name],MATCH(Table312[[#This Row],[Client_Code]],Clients[Client_Code],0)),"")</f>
        <v>CARNES OLY</v>
      </c>
      <c r="D602" s="25">
        <v>7</v>
      </c>
      <c r="E602" s="25">
        <v>3</v>
      </c>
      <c r="F602" s="25" t="b">
        <f>IF(E602&gt;(VLOOKUP(D602,Months_Weeks!$A$2:$B$13,2,TRUE)),FALSE)</f>
        <v>0</v>
      </c>
      <c r="G602" s="63">
        <f>IF(Table312[[#This Row],[Facility]]="Buin",1.5%,0.25%)</f>
        <v>1.4999999999999999E-2</v>
      </c>
      <c r="H602" s="38">
        <v>25</v>
      </c>
      <c r="I602" s="38"/>
      <c r="J602" s="27">
        <f t="shared" si="54"/>
        <v>303</v>
      </c>
      <c r="K602" s="28">
        <f t="shared" si="55"/>
        <v>7</v>
      </c>
      <c r="L602" s="27">
        <f>IF(K602=0,0,IF(E602&gt;1,E602-1,VLOOKUP(K602,Months_Weeks!$A$1:$B$13,2,0)))</f>
        <v>2</v>
      </c>
      <c r="M602" s="29"/>
      <c r="N602" s="39"/>
      <c r="O602" s="39"/>
      <c r="P602" s="50">
        <f t="shared" si="56"/>
        <v>0</v>
      </c>
      <c r="Q602" s="28">
        <f t="shared" si="57"/>
        <v>7</v>
      </c>
      <c r="R602" s="28">
        <f>IF(Q602=0,0,IF(E602&gt;1,E602-1,VLOOKUP(Q602,Months_Weeks!$A$1:$B$13,2,0)))</f>
        <v>2</v>
      </c>
      <c r="S602" s="30"/>
      <c r="T602" s="39"/>
      <c r="U602" s="39"/>
      <c r="V602" s="50">
        <f t="shared" si="58"/>
        <v>0</v>
      </c>
      <c r="W602" s="28">
        <f t="shared" si="59"/>
        <v>7</v>
      </c>
      <c r="X602" s="28">
        <f>IF(W602=0,0,IF(E602&gt;1,E602-1,VLOOKUP(W602,Months_Weeks!$A$1:$B$13,2,0)))</f>
        <v>2</v>
      </c>
      <c r="Y602" s="30"/>
      <c r="Z602" s="39"/>
      <c r="AA602" s="31"/>
      <c r="AB602" s="39"/>
      <c r="AC602" s="31"/>
      <c r="AD602" s="40"/>
      <c r="AE602" s="31"/>
      <c r="AF602" s="40"/>
      <c r="AG602" s="31"/>
      <c r="AH602" s="40"/>
      <c r="AI602" s="31"/>
      <c r="AJ602" s="40"/>
    </row>
    <row r="603" spans="1:36" x14ac:dyDescent="0.25">
      <c r="A603" s="37" t="s">
        <v>62</v>
      </c>
      <c r="B603" s="37">
        <v>1023</v>
      </c>
      <c r="C603" s="26" t="str">
        <f>IFERROR(INDEX(Clients[Client_Name],MATCH(Table312[[#This Row],[Client_Code]],Clients[Client_Code],0)),"")</f>
        <v>CARNES OLY</v>
      </c>
      <c r="D603" s="25">
        <v>7</v>
      </c>
      <c r="E603" s="25">
        <v>4</v>
      </c>
      <c r="F603" s="25" t="b">
        <f>IF(E603&gt;(VLOOKUP(D603,Months_Weeks!$A$2:$B$13,2,TRUE)),FALSE)</f>
        <v>0</v>
      </c>
      <c r="G603" s="63">
        <f>IF(Table312[[#This Row],[Facility]]="Buin",1.5%,0.25%)</f>
        <v>1.4999999999999999E-2</v>
      </c>
      <c r="H603" s="38">
        <v>25</v>
      </c>
      <c r="I603" s="38"/>
      <c r="J603" s="27">
        <f t="shared" si="54"/>
        <v>328</v>
      </c>
      <c r="K603" s="28">
        <f t="shared" si="55"/>
        <v>7</v>
      </c>
      <c r="L603" s="27">
        <f>IF(K603=0,0,IF(E603&gt;1,E603-1,VLOOKUP(K603,Months_Weeks!$A$1:$B$13,2,0)))</f>
        <v>3</v>
      </c>
      <c r="M603" s="29"/>
      <c r="N603" s="39"/>
      <c r="O603" s="39"/>
      <c r="P603" s="50">
        <f t="shared" si="56"/>
        <v>0</v>
      </c>
      <c r="Q603" s="28">
        <f t="shared" si="57"/>
        <v>7</v>
      </c>
      <c r="R603" s="28">
        <f>IF(Q603=0,0,IF(E603&gt;1,E603-1,VLOOKUP(Q603,Months_Weeks!$A$1:$B$13,2,0)))</f>
        <v>3</v>
      </c>
      <c r="S603" s="30"/>
      <c r="T603" s="39"/>
      <c r="U603" s="39"/>
      <c r="V603" s="50">
        <f t="shared" si="58"/>
        <v>0</v>
      </c>
      <c r="W603" s="28">
        <f t="shared" si="59"/>
        <v>7</v>
      </c>
      <c r="X603" s="28">
        <f>IF(W603=0,0,IF(E603&gt;1,E603-1,VLOOKUP(W603,Months_Weeks!$A$1:$B$13,2,0)))</f>
        <v>3</v>
      </c>
      <c r="Y603" s="30"/>
      <c r="Z603" s="39"/>
      <c r="AA603" s="31"/>
      <c r="AB603" s="39"/>
      <c r="AC603" s="31"/>
      <c r="AD603" s="40"/>
      <c r="AE603" s="31"/>
      <c r="AF603" s="40"/>
      <c r="AG603" s="31"/>
      <c r="AH603" s="40"/>
      <c r="AI603" s="31"/>
      <c r="AJ603" s="40"/>
    </row>
    <row r="604" spans="1:36" x14ac:dyDescent="0.25">
      <c r="A604" s="37" t="s">
        <v>62</v>
      </c>
      <c r="B604" s="37">
        <v>1023</v>
      </c>
      <c r="C604" s="26" t="str">
        <f>IFERROR(INDEX(Clients[Client_Name],MATCH(Table312[[#This Row],[Client_Code]],Clients[Client_Code],0)),"")</f>
        <v>CARNES OLY</v>
      </c>
      <c r="D604" s="25">
        <v>8</v>
      </c>
      <c r="E604" s="25">
        <v>1</v>
      </c>
      <c r="F604" s="25" t="b">
        <f>IF(E604&gt;(VLOOKUP(D604,Months_Weeks!$A$2:$B$13,2,TRUE)),FALSE)</f>
        <v>0</v>
      </c>
      <c r="G604" s="63">
        <f>IF(Table312[[#This Row],[Facility]]="Buin",1.5%,0.25%)</f>
        <v>1.4999999999999999E-2</v>
      </c>
      <c r="H604" s="38">
        <v>25</v>
      </c>
      <c r="I604" s="38"/>
      <c r="J604" s="27">
        <f t="shared" si="54"/>
        <v>353</v>
      </c>
      <c r="K604" s="28">
        <f t="shared" si="55"/>
        <v>7</v>
      </c>
      <c r="L604" s="27">
        <f>IF(K604=0,0,IF(E604&gt;1,E604-1,VLOOKUP(K604,Months_Weeks!$A$1:$B$13,2,0)))</f>
        <v>4</v>
      </c>
      <c r="M604" s="29"/>
      <c r="N604" s="39"/>
      <c r="O604" s="39"/>
      <c r="P604" s="50">
        <f t="shared" si="56"/>
        <v>0</v>
      </c>
      <c r="Q604" s="28">
        <f t="shared" si="57"/>
        <v>7</v>
      </c>
      <c r="R604" s="28">
        <f>IF(Q604=0,0,IF(E604&gt;1,E604-1,VLOOKUP(Q604,Months_Weeks!$A$1:$B$13,2,0)))</f>
        <v>4</v>
      </c>
      <c r="S604" s="30"/>
      <c r="T604" s="39"/>
      <c r="U604" s="39"/>
      <c r="V604" s="50">
        <f t="shared" si="58"/>
        <v>0</v>
      </c>
      <c r="W604" s="28">
        <f t="shared" si="59"/>
        <v>7</v>
      </c>
      <c r="X604" s="28">
        <f>IF(W604=0,0,IF(E604&gt;1,E604-1,VLOOKUP(W604,Months_Weeks!$A$1:$B$13,2,0)))</f>
        <v>4</v>
      </c>
      <c r="Y604" s="30"/>
      <c r="Z604" s="39"/>
      <c r="AA604" s="31"/>
      <c r="AB604" s="39"/>
      <c r="AC604" s="31"/>
      <c r="AD604" s="40"/>
      <c r="AE604" s="31"/>
      <c r="AF604" s="40"/>
      <c r="AG604" s="31"/>
      <c r="AH604" s="40"/>
      <c r="AI604" s="31"/>
      <c r="AJ604" s="40"/>
    </row>
    <row r="605" spans="1:36" x14ac:dyDescent="0.25">
      <c r="A605" s="37" t="s">
        <v>62</v>
      </c>
      <c r="B605" s="37">
        <v>1023</v>
      </c>
      <c r="C605" s="26" t="str">
        <f>IFERROR(INDEX(Clients[Client_Name],MATCH(Table312[[#This Row],[Client_Code]],Clients[Client_Code],0)),"")</f>
        <v>CARNES OLY</v>
      </c>
      <c r="D605" s="25">
        <v>8</v>
      </c>
      <c r="E605" s="25">
        <v>2</v>
      </c>
      <c r="F605" s="25" t="b">
        <f>IF(E605&gt;(VLOOKUP(D605,Months_Weeks!$A$2:$B$13,2,TRUE)),FALSE)</f>
        <v>0</v>
      </c>
      <c r="G605" s="63">
        <f>IF(Table312[[#This Row],[Facility]]="Buin",1.5%,0.25%)</f>
        <v>1.4999999999999999E-2</v>
      </c>
      <c r="H605" s="38">
        <v>25</v>
      </c>
      <c r="I605" s="38"/>
      <c r="J605" s="27">
        <f t="shared" si="54"/>
        <v>378</v>
      </c>
      <c r="K605" s="28">
        <f t="shared" si="55"/>
        <v>8</v>
      </c>
      <c r="L605" s="27">
        <f>IF(K605=0,0,IF(E605&gt;1,E605-1,VLOOKUP(K605,Months_Weeks!$A$1:$B$13,2,0)))</f>
        <v>1</v>
      </c>
      <c r="M605" s="29"/>
      <c r="N605" s="39"/>
      <c r="O605" s="39"/>
      <c r="P605" s="50">
        <f t="shared" si="56"/>
        <v>0</v>
      </c>
      <c r="Q605" s="28">
        <f t="shared" si="57"/>
        <v>8</v>
      </c>
      <c r="R605" s="28">
        <f>IF(Q605=0,0,IF(E605&gt;1,E605-1,VLOOKUP(Q605,Months_Weeks!$A$1:$B$13,2,0)))</f>
        <v>1</v>
      </c>
      <c r="S605" s="30"/>
      <c r="T605" s="39"/>
      <c r="U605" s="39"/>
      <c r="V605" s="50">
        <f t="shared" si="58"/>
        <v>0</v>
      </c>
      <c r="W605" s="28">
        <f t="shared" si="59"/>
        <v>8</v>
      </c>
      <c r="X605" s="28">
        <f>IF(W605=0,0,IF(E605&gt;1,E605-1,VLOOKUP(W605,Months_Weeks!$A$1:$B$13,2,0)))</f>
        <v>1</v>
      </c>
      <c r="Y605" s="30"/>
      <c r="Z605" s="39"/>
      <c r="AA605" s="31"/>
      <c r="AB605" s="39"/>
      <c r="AC605" s="31"/>
      <c r="AD605" s="40"/>
      <c r="AE605" s="31"/>
      <c r="AF605" s="40"/>
      <c r="AG605" s="31"/>
      <c r="AH605" s="40"/>
      <c r="AI605" s="31"/>
      <c r="AJ605" s="40"/>
    </row>
    <row r="606" spans="1:36" x14ac:dyDescent="0.25">
      <c r="A606" s="37" t="s">
        <v>62</v>
      </c>
      <c r="B606" s="37">
        <v>1023</v>
      </c>
      <c r="C606" s="26" t="str">
        <f>IFERROR(INDEX(Clients[Client_Name],MATCH(Table312[[#This Row],[Client_Code]],Clients[Client_Code],0)),"")</f>
        <v>CARNES OLY</v>
      </c>
      <c r="D606" s="25">
        <v>8</v>
      </c>
      <c r="E606" s="25">
        <v>3</v>
      </c>
      <c r="F606" s="25" t="b">
        <f>IF(E606&gt;(VLOOKUP(D606,Months_Weeks!$A$2:$B$13,2,TRUE)),FALSE)</f>
        <v>0</v>
      </c>
      <c r="G606" s="63">
        <f>IF(Table312[[#This Row],[Facility]]="Buin",1.5%,0.25%)</f>
        <v>1.4999999999999999E-2</v>
      </c>
      <c r="H606" s="38">
        <v>25</v>
      </c>
      <c r="I606" s="38"/>
      <c r="J606" s="27">
        <f t="shared" si="54"/>
        <v>403</v>
      </c>
      <c r="K606" s="28">
        <f t="shared" si="55"/>
        <v>8</v>
      </c>
      <c r="L606" s="27">
        <f>IF(K606=0,0,IF(E606&gt;1,E606-1,VLOOKUP(K606,Months_Weeks!$A$1:$B$13,2,0)))</f>
        <v>2</v>
      </c>
      <c r="M606" s="29"/>
      <c r="N606" s="39"/>
      <c r="O606" s="39"/>
      <c r="P606" s="50">
        <f t="shared" si="56"/>
        <v>0</v>
      </c>
      <c r="Q606" s="28">
        <f t="shared" si="57"/>
        <v>8</v>
      </c>
      <c r="R606" s="28">
        <f>IF(Q606=0,0,IF(E606&gt;1,E606-1,VLOOKUP(Q606,Months_Weeks!$A$1:$B$13,2,0)))</f>
        <v>2</v>
      </c>
      <c r="S606" s="30"/>
      <c r="T606" s="39"/>
      <c r="U606" s="39"/>
      <c r="V606" s="50">
        <f t="shared" si="58"/>
        <v>0</v>
      </c>
      <c r="W606" s="28">
        <f t="shared" si="59"/>
        <v>8</v>
      </c>
      <c r="X606" s="28">
        <f>IF(W606=0,0,IF(E606&gt;1,E606-1,VLOOKUP(W606,Months_Weeks!$A$1:$B$13,2,0)))</f>
        <v>2</v>
      </c>
      <c r="Y606" s="30"/>
      <c r="Z606" s="39"/>
      <c r="AA606" s="31"/>
      <c r="AB606" s="39"/>
      <c r="AC606" s="31"/>
      <c r="AD606" s="40"/>
      <c r="AE606" s="31"/>
      <c r="AF606" s="40"/>
      <c r="AG606" s="31"/>
      <c r="AH606" s="40"/>
      <c r="AI606" s="31"/>
      <c r="AJ606" s="40"/>
    </row>
    <row r="607" spans="1:36" x14ac:dyDescent="0.25">
      <c r="A607" s="37" t="s">
        <v>62</v>
      </c>
      <c r="B607" s="37">
        <v>1023</v>
      </c>
      <c r="C607" s="26" t="str">
        <f>IFERROR(INDEX(Clients[Client_Name],MATCH(Table312[[#This Row],[Client_Code]],Clients[Client_Code],0)),"")</f>
        <v>CARNES OLY</v>
      </c>
      <c r="D607" s="25">
        <v>8</v>
      </c>
      <c r="E607" s="25">
        <v>4</v>
      </c>
      <c r="F607" s="25" t="b">
        <f>IF(E607&gt;(VLOOKUP(D607,Months_Weeks!$A$2:$B$13,2,TRUE)),FALSE)</f>
        <v>0</v>
      </c>
      <c r="G607" s="63">
        <f>IF(Table312[[#This Row],[Facility]]="Buin",1.5%,0.25%)</f>
        <v>1.4999999999999999E-2</v>
      </c>
      <c r="H607" s="38">
        <v>25</v>
      </c>
      <c r="I607" s="38"/>
      <c r="J607" s="27">
        <f t="shared" si="54"/>
        <v>428</v>
      </c>
      <c r="K607" s="28">
        <f t="shared" si="55"/>
        <v>8</v>
      </c>
      <c r="L607" s="27">
        <f>IF(K607=0,0,IF(E607&gt;1,E607-1,VLOOKUP(K607,Months_Weeks!$A$1:$B$13,2,0)))</f>
        <v>3</v>
      </c>
      <c r="M607" s="29"/>
      <c r="N607" s="39"/>
      <c r="O607" s="39"/>
      <c r="P607" s="50">
        <f t="shared" si="56"/>
        <v>0</v>
      </c>
      <c r="Q607" s="28">
        <f t="shared" si="57"/>
        <v>8</v>
      </c>
      <c r="R607" s="28">
        <f>IF(Q607=0,0,IF(E607&gt;1,E607-1,VLOOKUP(Q607,Months_Weeks!$A$1:$B$13,2,0)))</f>
        <v>3</v>
      </c>
      <c r="S607" s="30"/>
      <c r="T607" s="39"/>
      <c r="U607" s="39"/>
      <c r="V607" s="50">
        <f t="shared" si="58"/>
        <v>0</v>
      </c>
      <c r="W607" s="28">
        <f t="shared" si="59"/>
        <v>8</v>
      </c>
      <c r="X607" s="28">
        <f>IF(W607=0,0,IF(E607&gt;1,E607-1,VLOOKUP(W607,Months_Weeks!$A$1:$B$13,2,0)))</f>
        <v>3</v>
      </c>
      <c r="Y607" s="30"/>
      <c r="Z607" s="39"/>
      <c r="AA607" s="31"/>
      <c r="AB607" s="39"/>
      <c r="AC607" s="31"/>
      <c r="AD607" s="40"/>
      <c r="AE607" s="31"/>
      <c r="AF607" s="40"/>
      <c r="AG607" s="31"/>
      <c r="AH607" s="40"/>
      <c r="AI607" s="31"/>
      <c r="AJ607" s="40"/>
    </row>
    <row r="608" spans="1:36" x14ac:dyDescent="0.25">
      <c r="A608" s="37" t="s">
        <v>62</v>
      </c>
      <c r="B608" s="37">
        <v>1023</v>
      </c>
      <c r="C608" s="26" t="str">
        <f>IFERROR(INDEX(Clients[Client_Name],MATCH(Table312[[#This Row],[Client_Code]],Clients[Client_Code],0)),"")</f>
        <v>CARNES OLY</v>
      </c>
      <c r="D608" s="25">
        <v>9</v>
      </c>
      <c r="E608" s="25">
        <v>1</v>
      </c>
      <c r="F608" s="25" t="b">
        <f>IF(E608&gt;(VLOOKUP(D608,Months_Weeks!$A$2:$B$13,2,TRUE)),FALSE)</f>
        <v>0</v>
      </c>
      <c r="G608" s="63">
        <f>IF(Table312[[#This Row],[Facility]]="Buin",1.5%,0.25%)</f>
        <v>1.4999999999999999E-2</v>
      </c>
      <c r="H608" s="38">
        <v>25</v>
      </c>
      <c r="I608" s="38"/>
      <c r="J608" s="27">
        <f t="shared" si="54"/>
        <v>453</v>
      </c>
      <c r="K608" s="28">
        <f t="shared" si="55"/>
        <v>8</v>
      </c>
      <c r="L608" s="27">
        <f>IF(K608=0,0,IF(E608&gt;1,E608-1,VLOOKUP(K608,Months_Weeks!$A$1:$B$13,2,0)))</f>
        <v>4</v>
      </c>
      <c r="M608" s="29"/>
      <c r="N608" s="39"/>
      <c r="O608" s="39"/>
      <c r="P608" s="50">
        <f t="shared" si="56"/>
        <v>0</v>
      </c>
      <c r="Q608" s="28">
        <f t="shared" si="57"/>
        <v>8</v>
      </c>
      <c r="R608" s="28">
        <f>IF(Q608=0,0,IF(E608&gt;1,E608-1,VLOOKUP(Q608,Months_Weeks!$A$1:$B$13,2,0)))</f>
        <v>4</v>
      </c>
      <c r="S608" s="30"/>
      <c r="T608" s="39"/>
      <c r="U608" s="39"/>
      <c r="V608" s="50">
        <f t="shared" si="58"/>
        <v>0</v>
      </c>
      <c r="W608" s="28">
        <f t="shared" si="59"/>
        <v>8</v>
      </c>
      <c r="X608" s="28">
        <f>IF(W608=0,0,IF(E608&gt;1,E608-1,VLOOKUP(W608,Months_Weeks!$A$1:$B$13,2,0)))</f>
        <v>4</v>
      </c>
      <c r="Y608" s="30"/>
      <c r="Z608" s="39"/>
      <c r="AA608" s="31"/>
      <c r="AB608" s="39"/>
      <c r="AC608" s="31"/>
      <c r="AD608" s="40"/>
      <c r="AE608" s="31"/>
      <c r="AF608" s="40"/>
      <c r="AG608" s="31"/>
      <c r="AH608" s="40"/>
      <c r="AI608" s="31"/>
      <c r="AJ608" s="40"/>
    </row>
    <row r="609" spans="1:36" x14ac:dyDescent="0.25">
      <c r="A609" s="37" t="s">
        <v>62</v>
      </c>
      <c r="B609" s="37">
        <v>1023</v>
      </c>
      <c r="C609" s="26" t="str">
        <f>IFERROR(INDEX(Clients[Client_Name],MATCH(Table312[[#This Row],[Client_Code]],Clients[Client_Code],0)),"")</f>
        <v>CARNES OLY</v>
      </c>
      <c r="D609" s="25">
        <v>9</v>
      </c>
      <c r="E609" s="25">
        <v>2</v>
      </c>
      <c r="F609" s="25" t="b">
        <f>IF(E609&gt;(VLOOKUP(D609,Months_Weeks!$A$2:$B$13,2,TRUE)),FALSE)</f>
        <v>0</v>
      </c>
      <c r="G609" s="63">
        <f>IF(Table312[[#This Row],[Facility]]="Buin",1.5%,0.25%)</f>
        <v>1.4999999999999999E-2</v>
      </c>
      <c r="H609" s="38">
        <v>25</v>
      </c>
      <c r="I609" s="38"/>
      <c r="J609" s="27">
        <f t="shared" si="54"/>
        <v>478</v>
      </c>
      <c r="K609" s="28">
        <f t="shared" si="55"/>
        <v>9</v>
      </c>
      <c r="L609" s="27">
        <f>IF(K609=0,0,IF(E609&gt;1,E609-1,VLOOKUP(K609,Months_Weeks!$A$1:$B$13,2,0)))</f>
        <v>1</v>
      </c>
      <c r="M609" s="29"/>
      <c r="N609" s="39"/>
      <c r="O609" s="39"/>
      <c r="P609" s="50">
        <f t="shared" si="56"/>
        <v>0</v>
      </c>
      <c r="Q609" s="28">
        <f t="shared" si="57"/>
        <v>9</v>
      </c>
      <c r="R609" s="28">
        <f>IF(Q609=0,0,IF(E609&gt;1,E609-1,VLOOKUP(Q609,Months_Weeks!$A$1:$B$13,2,0)))</f>
        <v>1</v>
      </c>
      <c r="S609" s="30"/>
      <c r="T609" s="39"/>
      <c r="U609" s="39"/>
      <c r="V609" s="50">
        <f t="shared" si="58"/>
        <v>0</v>
      </c>
      <c r="W609" s="28">
        <f t="shared" si="59"/>
        <v>9</v>
      </c>
      <c r="X609" s="28">
        <f>IF(W609=0,0,IF(E609&gt;1,E609-1,VLOOKUP(W609,Months_Weeks!$A$1:$B$13,2,0)))</f>
        <v>1</v>
      </c>
      <c r="Y609" s="30"/>
      <c r="Z609" s="39"/>
      <c r="AA609" s="31"/>
      <c r="AB609" s="39"/>
      <c r="AC609" s="31"/>
      <c r="AD609" s="40"/>
      <c r="AE609" s="31"/>
      <c r="AF609" s="40"/>
      <c r="AG609" s="31"/>
      <c r="AH609" s="40"/>
      <c r="AI609" s="31"/>
      <c r="AJ609" s="40"/>
    </row>
    <row r="610" spans="1:36" x14ac:dyDescent="0.25">
      <c r="A610" s="37" t="s">
        <v>62</v>
      </c>
      <c r="B610" s="37">
        <v>1023</v>
      </c>
      <c r="C610" s="26" t="str">
        <f>IFERROR(INDEX(Clients[Client_Name],MATCH(Table312[[#This Row],[Client_Code]],Clients[Client_Code],0)),"")</f>
        <v>CARNES OLY</v>
      </c>
      <c r="D610" s="25">
        <v>9</v>
      </c>
      <c r="E610" s="25">
        <v>3</v>
      </c>
      <c r="F610" s="25" t="b">
        <f>IF(E610&gt;(VLOOKUP(D610,Months_Weeks!$A$2:$B$13,2,TRUE)),FALSE)</f>
        <v>0</v>
      </c>
      <c r="G610" s="63">
        <f>IF(Table312[[#This Row],[Facility]]="Buin",1.5%,0.25%)</f>
        <v>1.4999999999999999E-2</v>
      </c>
      <c r="H610" s="38"/>
      <c r="I610" s="38">
        <v>75</v>
      </c>
      <c r="J610" s="27">
        <f t="shared" si="54"/>
        <v>403</v>
      </c>
      <c r="K610" s="28">
        <f t="shared" si="55"/>
        <v>9</v>
      </c>
      <c r="L610" s="27">
        <f>IF(K610=0,0,IF(E610&gt;1,E610-1,VLOOKUP(K610,Months_Weeks!$A$1:$B$13,2,0)))</f>
        <v>2</v>
      </c>
      <c r="M610" s="29"/>
      <c r="N610" s="39"/>
      <c r="O610" s="39"/>
      <c r="P610" s="50">
        <f t="shared" si="56"/>
        <v>0</v>
      </c>
      <c r="Q610" s="28">
        <f t="shared" si="57"/>
        <v>9</v>
      </c>
      <c r="R610" s="28">
        <f>IF(Q610=0,0,IF(E610&gt;1,E610-1,VLOOKUP(Q610,Months_Weeks!$A$1:$B$13,2,0)))</f>
        <v>2</v>
      </c>
      <c r="S610" s="30"/>
      <c r="T610" s="39"/>
      <c r="U610" s="39"/>
      <c r="V610" s="50">
        <f t="shared" si="58"/>
        <v>0</v>
      </c>
      <c r="W610" s="28">
        <f t="shared" si="59"/>
        <v>9</v>
      </c>
      <c r="X610" s="28">
        <f>IF(W610=0,0,IF(E610&gt;1,E610-1,VLOOKUP(W610,Months_Weeks!$A$1:$B$13,2,0)))</f>
        <v>2</v>
      </c>
      <c r="Y610" s="30"/>
      <c r="Z610" s="39"/>
      <c r="AA610" s="31"/>
      <c r="AB610" s="39"/>
      <c r="AC610" s="31"/>
      <c r="AD610" s="40"/>
      <c r="AE610" s="31"/>
      <c r="AF610" s="40"/>
      <c r="AG610" s="31"/>
      <c r="AH610" s="40"/>
      <c r="AI610" s="31"/>
      <c r="AJ610" s="40"/>
    </row>
    <row r="611" spans="1:36" x14ac:dyDescent="0.25">
      <c r="A611" s="37" t="s">
        <v>62</v>
      </c>
      <c r="B611" s="37">
        <v>1023</v>
      </c>
      <c r="C611" s="26" t="str">
        <f>IFERROR(INDEX(Clients[Client_Name],MATCH(Table312[[#This Row],[Client_Code]],Clients[Client_Code],0)),"")</f>
        <v>CARNES OLY</v>
      </c>
      <c r="D611" s="25">
        <v>9</v>
      </c>
      <c r="E611" s="25">
        <v>4</v>
      </c>
      <c r="F611" s="25" t="b">
        <f>IF(E611&gt;(VLOOKUP(D611,Months_Weeks!$A$2:$B$13,2,TRUE)),FALSE)</f>
        <v>0</v>
      </c>
      <c r="G611" s="63">
        <f>IF(Table312[[#This Row],[Facility]]="Buin",1.5%,0.25%)</f>
        <v>1.4999999999999999E-2</v>
      </c>
      <c r="H611" s="38"/>
      <c r="I611" s="38"/>
      <c r="J611" s="27">
        <f t="shared" si="54"/>
        <v>403</v>
      </c>
      <c r="K611" s="28">
        <f t="shared" si="55"/>
        <v>9</v>
      </c>
      <c r="L611" s="27">
        <f>IF(K611=0,0,IF(E611&gt;1,E611-1,VLOOKUP(K611,Months_Weeks!$A$1:$B$13,2,0)))</f>
        <v>3</v>
      </c>
      <c r="M611" s="29"/>
      <c r="N611" s="39"/>
      <c r="O611" s="39"/>
      <c r="P611" s="50">
        <f t="shared" si="56"/>
        <v>0</v>
      </c>
      <c r="Q611" s="28">
        <f t="shared" si="57"/>
        <v>9</v>
      </c>
      <c r="R611" s="28">
        <f>IF(Q611=0,0,IF(E611&gt;1,E611-1,VLOOKUP(Q611,Months_Weeks!$A$1:$B$13,2,0)))</f>
        <v>3</v>
      </c>
      <c r="S611" s="30"/>
      <c r="T611" s="39"/>
      <c r="U611" s="39"/>
      <c r="V611" s="50">
        <f t="shared" si="58"/>
        <v>0</v>
      </c>
      <c r="W611" s="28">
        <f t="shared" si="59"/>
        <v>9</v>
      </c>
      <c r="X611" s="28">
        <f>IF(W611=0,0,IF(E611&gt;1,E611-1,VLOOKUP(W611,Months_Weeks!$A$1:$B$13,2,0)))</f>
        <v>3</v>
      </c>
      <c r="Y611" s="30"/>
      <c r="Z611" s="39"/>
      <c r="AA611" s="31"/>
      <c r="AB611" s="39"/>
      <c r="AC611" s="31"/>
      <c r="AD611" s="40"/>
      <c r="AE611" s="31"/>
      <c r="AF611" s="40"/>
      <c r="AG611" s="31"/>
      <c r="AH611" s="40"/>
      <c r="AI611" s="31"/>
      <c r="AJ611" s="40"/>
    </row>
    <row r="612" spans="1:36" x14ac:dyDescent="0.25">
      <c r="A612" s="37" t="s">
        <v>62</v>
      </c>
      <c r="B612" s="37">
        <v>1023</v>
      </c>
      <c r="C612" s="26" t="str">
        <f>IFERROR(INDEX(Clients[Client_Name],MATCH(Table312[[#This Row],[Client_Code]],Clients[Client_Code],0)),"")</f>
        <v>CARNES OLY</v>
      </c>
      <c r="D612" s="25">
        <v>9</v>
      </c>
      <c r="E612" s="25">
        <v>5</v>
      </c>
      <c r="F612" s="25" t="b">
        <f>IF(E612&gt;(VLOOKUP(D612,Months_Weeks!$A$2:$B$13,2,TRUE)),FALSE)</f>
        <v>0</v>
      </c>
      <c r="G612" s="63">
        <f>IF(Table312[[#This Row],[Facility]]="Buin",1.5%,0.25%)</f>
        <v>1.4999999999999999E-2</v>
      </c>
      <c r="H612" s="38"/>
      <c r="I612" s="38"/>
      <c r="J612" s="27">
        <f t="shared" si="54"/>
        <v>403</v>
      </c>
      <c r="K612" s="28">
        <f t="shared" si="55"/>
        <v>9</v>
      </c>
      <c r="L612" s="27">
        <f>IF(K612=0,0,IF(E612&gt;1,E612-1,VLOOKUP(K612,Months_Weeks!$A$1:$B$13,2,0)))</f>
        <v>4</v>
      </c>
      <c r="M612" s="29"/>
      <c r="N612" s="39"/>
      <c r="O612" s="39"/>
      <c r="P612" s="50">
        <f t="shared" si="56"/>
        <v>0</v>
      </c>
      <c r="Q612" s="28">
        <f t="shared" si="57"/>
        <v>9</v>
      </c>
      <c r="R612" s="28">
        <f>IF(Q612=0,0,IF(E612&gt;1,E612-1,VLOOKUP(Q612,Months_Weeks!$A$1:$B$13,2,0)))</f>
        <v>4</v>
      </c>
      <c r="S612" s="30"/>
      <c r="T612" s="39"/>
      <c r="U612" s="39"/>
      <c r="V612" s="50">
        <f t="shared" si="58"/>
        <v>0</v>
      </c>
      <c r="W612" s="28">
        <f t="shared" si="59"/>
        <v>9</v>
      </c>
      <c r="X612" s="28">
        <f>IF(W612=0,0,IF(E612&gt;1,E612-1,VLOOKUP(W612,Months_Weeks!$A$1:$B$13,2,0)))</f>
        <v>4</v>
      </c>
      <c r="Y612" s="30"/>
      <c r="Z612" s="39"/>
      <c r="AA612" s="31"/>
      <c r="AB612" s="39"/>
      <c r="AC612" s="31"/>
      <c r="AD612" s="40"/>
      <c r="AE612" s="31"/>
      <c r="AF612" s="40"/>
      <c r="AG612" s="31"/>
      <c r="AH612" s="40"/>
      <c r="AI612" s="31"/>
      <c r="AJ612" s="40"/>
    </row>
    <row r="613" spans="1:36" x14ac:dyDescent="0.25">
      <c r="A613" s="37" t="s">
        <v>62</v>
      </c>
      <c r="B613" s="37">
        <v>1023</v>
      </c>
      <c r="C613" s="26" t="str">
        <f>IFERROR(INDEX(Clients[Client_Name],MATCH(Table312[[#This Row],[Client_Code]],Clients[Client_Code],0)),"")</f>
        <v>CARNES OLY</v>
      </c>
      <c r="D613" s="25">
        <v>10</v>
      </c>
      <c r="E613" s="25">
        <v>1</v>
      </c>
      <c r="F613" s="25" t="b">
        <f>IF(E613&gt;(VLOOKUP(D613,Months_Weeks!$A$2:$B$13,2,TRUE)),FALSE)</f>
        <v>0</v>
      </c>
      <c r="G613" s="63">
        <f>IF(Table312[[#This Row],[Facility]]="Buin",1.5%,0.25%)</f>
        <v>1.4999999999999999E-2</v>
      </c>
      <c r="H613" s="38"/>
      <c r="I613" s="38">
        <v>10</v>
      </c>
      <c r="J613" s="27">
        <f t="shared" si="54"/>
        <v>393</v>
      </c>
      <c r="K613" s="28">
        <f t="shared" si="55"/>
        <v>9</v>
      </c>
      <c r="L613" s="27">
        <f>IF(K613=0,0,IF(E613&gt;1,E613-1,VLOOKUP(K613,Months_Weeks!$A$1:$B$13,2,0)))</f>
        <v>5</v>
      </c>
      <c r="M613" s="29"/>
      <c r="N613" s="39"/>
      <c r="O613" s="39"/>
      <c r="P613" s="50">
        <f t="shared" si="56"/>
        <v>0</v>
      </c>
      <c r="Q613" s="28">
        <f t="shared" si="57"/>
        <v>9</v>
      </c>
      <c r="R613" s="28">
        <f>IF(Q613=0,0,IF(E613&gt;1,E613-1,VLOOKUP(Q613,Months_Weeks!$A$1:$B$13,2,0)))</f>
        <v>5</v>
      </c>
      <c r="S613" s="30"/>
      <c r="T613" s="39"/>
      <c r="U613" s="39"/>
      <c r="V613" s="50">
        <f t="shared" si="58"/>
        <v>0</v>
      </c>
      <c r="W613" s="28">
        <f t="shared" si="59"/>
        <v>9</v>
      </c>
      <c r="X613" s="28">
        <f>IF(W613=0,0,IF(E613&gt;1,E613-1,VLOOKUP(W613,Months_Weeks!$A$1:$B$13,2,0)))</f>
        <v>5</v>
      </c>
      <c r="Y613" s="30"/>
      <c r="Z613" s="39"/>
      <c r="AA613" s="31"/>
      <c r="AB613" s="39"/>
      <c r="AC613" s="31"/>
      <c r="AD613" s="40"/>
      <c r="AE613" s="31"/>
      <c r="AF613" s="40"/>
      <c r="AG613" s="31"/>
      <c r="AH613" s="40"/>
      <c r="AI613" s="31"/>
      <c r="AJ613" s="40"/>
    </row>
    <row r="614" spans="1:36" x14ac:dyDescent="0.25">
      <c r="A614" s="37" t="s">
        <v>62</v>
      </c>
      <c r="B614" s="37">
        <v>1023</v>
      </c>
      <c r="C614" s="26" t="str">
        <f>IFERROR(INDEX(Clients[Client_Name],MATCH(Table312[[#This Row],[Client_Code]],Clients[Client_Code],0)),"")</f>
        <v>CARNES OLY</v>
      </c>
      <c r="D614" s="25">
        <v>10</v>
      </c>
      <c r="E614" s="25">
        <v>2</v>
      </c>
      <c r="F614" s="25" t="b">
        <f>IF(E614&gt;(VLOOKUP(D614,Months_Weeks!$A$2:$B$13,2,TRUE)),FALSE)</f>
        <v>0</v>
      </c>
      <c r="G614" s="63">
        <f>IF(Table312[[#This Row],[Facility]]="Buin",1.5%,0.25%)</f>
        <v>1.4999999999999999E-2</v>
      </c>
      <c r="H614" s="38"/>
      <c r="I614" s="38">
        <v>10</v>
      </c>
      <c r="J614" s="27">
        <f t="shared" si="54"/>
        <v>383</v>
      </c>
      <c r="K614" s="28">
        <f t="shared" si="55"/>
        <v>10</v>
      </c>
      <c r="L614" s="27">
        <f>IF(K614=0,0,IF(E614&gt;1,E614-1,VLOOKUP(K614,Months_Weeks!$A$1:$B$13,2,0)))</f>
        <v>1</v>
      </c>
      <c r="M614" s="29"/>
      <c r="N614" s="39"/>
      <c r="O614" s="39"/>
      <c r="P614" s="50">
        <f t="shared" si="56"/>
        <v>0</v>
      </c>
      <c r="Q614" s="28">
        <f t="shared" si="57"/>
        <v>10</v>
      </c>
      <c r="R614" s="28">
        <f>IF(Q614=0,0,IF(E614&gt;1,E614-1,VLOOKUP(Q614,Months_Weeks!$A$1:$B$13,2,0)))</f>
        <v>1</v>
      </c>
      <c r="S614" s="30"/>
      <c r="T614" s="39"/>
      <c r="U614" s="39"/>
      <c r="V614" s="50">
        <f t="shared" si="58"/>
        <v>0</v>
      </c>
      <c r="W614" s="28">
        <f t="shared" si="59"/>
        <v>10</v>
      </c>
      <c r="X614" s="28">
        <f>IF(W614=0,0,IF(E614&gt;1,E614-1,VLOOKUP(W614,Months_Weeks!$A$1:$B$13,2,0)))</f>
        <v>1</v>
      </c>
      <c r="Y614" s="30"/>
      <c r="Z614" s="39"/>
      <c r="AA614" s="31"/>
      <c r="AB614" s="39"/>
      <c r="AC614" s="31"/>
      <c r="AD614" s="40"/>
      <c r="AE614" s="31"/>
      <c r="AF614" s="40"/>
      <c r="AG614" s="31"/>
      <c r="AH614" s="40"/>
      <c r="AI614" s="31"/>
      <c r="AJ614" s="40"/>
    </row>
    <row r="615" spans="1:36" x14ac:dyDescent="0.25">
      <c r="A615" s="37" t="s">
        <v>62</v>
      </c>
      <c r="B615" s="37">
        <v>1023</v>
      </c>
      <c r="C615" s="26" t="str">
        <f>IFERROR(INDEX(Clients[Client_Name],MATCH(Table312[[#This Row],[Client_Code]],Clients[Client_Code],0)),"")</f>
        <v>CARNES OLY</v>
      </c>
      <c r="D615" s="25">
        <v>10</v>
      </c>
      <c r="E615" s="25">
        <v>3</v>
      </c>
      <c r="F615" s="25" t="b">
        <f>IF(E615&gt;(VLOOKUP(D615,Months_Weeks!$A$2:$B$13,2,TRUE)),FALSE)</f>
        <v>0</v>
      </c>
      <c r="G615" s="63">
        <f>IF(Table312[[#This Row],[Facility]]="Buin",1.5%,0.25%)</f>
        <v>1.4999999999999999E-2</v>
      </c>
      <c r="H615" s="38"/>
      <c r="I615" s="38">
        <v>10</v>
      </c>
      <c r="J615" s="27">
        <f t="shared" si="54"/>
        <v>373</v>
      </c>
      <c r="K615" s="28">
        <f t="shared" si="55"/>
        <v>10</v>
      </c>
      <c r="L615" s="27">
        <f>IF(K615=0,0,IF(E615&gt;1,E615-1,VLOOKUP(K615,Months_Weeks!$A$1:$B$13,2,0)))</f>
        <v>2</v>
      </c>
      <c r="M615" s="29"/>
      <c r="N615" s="39"/>
      <c r="O615" s="39"/>
      <c r="P615" s="50">
        <f t="shared" si="56"/>
        <v>0</v>
      </c>
      <c r="Q615" s="28">
        <f t="shared" si="57"/>
        <v>10</v>
      </c>
      <c r="R615" s="28">
        <f>IF(Q615=0,0,IF(E615&gt;1,E615-1,VLOOKUP(Q615,Months_Weeks!$A$1:$B$13,2,0)))</f>
        <v>2</v>
      </c>
      <c r="S615" s="30"/>
      <c r="T615" s="39"/>
      <c r="U615" s="39"/>
      <c r="V615" s="50">
        <f t="shared" si="58"/>
        <v>0</v>
      </c>
      <c r="W615" s="28">
        <f t="shared" si="59"/>
        <v>10</v>
      </c>
      <c r="X615" s="28">
        <f>IF(W615=0,0,IF(E615&gt;1,E615-1,VLOOKUP(W615,Months_Weeks!$A$1:$B$13,2,0)))</f>
        <v>2</v>
      </c>
      <c r="Y615" s="30"/>
      <c r="Z615" s="39"/>
      <c r="AA615" s="31"/>
      <c r="AB615" s="39"/>
      <c r="AC615" s="31"/>
      <c r="AD615" s="40"/>
      <c r="AE615" s="31"/>
      <c r="AF615" s="40"/>
      <c r="AG615" s="31"/>
      <c r="AH615" s="40"/>
      <c r="AI615" s="31"/>
      <c r="AJ615" s="40"/>
    </row>
    <row r="616" spans="1:36" x14ac:dyDescent="0.25">
      <c r="A616" s="37" t="s">
        <v>62</v>
      </c>
      <c r="B616" s="37">
        <v>1023</v>
      </c>
      <c r="C616" s="26" t="str">
        <f>IFERROR(INDEX(Clients[Client_Name],MATCH(Table312[[#This Row],[Client_Code]],Clients[Client_Code],0)),"")</f>
        <v>CARNES OLY</v>
      </c>
      <c r="D616" s="25">
        <v>10</v>
      </c>
      <c r="E616" s="25">
        <v>4</v>
      </c>
      <c r="F616" s="25" t="b">
        <f>IF(E616&gt;(VLOOKUP(D616,Months_Weeks!$A$2:$B$13,2,TRUE)),FALSE)</f>
        <v>0</v>
      </c>
      <c r="G616" s="63">
        <f>IF(Table312[[#This Row],[Facility]]="Buin",1.5%,0.25%)</f>
        <v>1.4999999999999999E-2</v>
      </c>
      <c r="H616" s="38"/>
      <c r="I616" s="38">
        <v>10</v>
      </c>
      <c r="J616" s="27">
        <f t="shared" si="54"/>
        <v>363</v>
      </c>
      <c r="K616" s="28">
        <f t="shared" si="55"/>
        <v>10</v>
      </c>
      <c r="L616" s="27">
        <f>IF(K616=0,0,IF(E616&gt;1,E616-1,VLOOKUP(K616,Months_Weeks!$A$1:$B$13,2,0)))</f>
        <v>3</v>
      </c>
      <c r="M616" s="29"/>
      <c r="N616" s="39"/>
      <c r="O616" s="39"/>
      <c r="P616" s="50">
        <f t="shared" si="56"/>
        <v>0</v>
      </c>
      <c r="Q616" s="28">
        <f t="shared" si="57"/>
        <v>10</v>
      </c>
      <c r="R616" s="28">
        <f>IF(Q616=0,0,IF(E616&gt;1,E616-1,VLOOKUP(Q616,Months_Weeks!$A$1:$B$13,2,0)))</f>
        <v>3</v>
      </c>
      <c r="S616" s="30"/>
      <c r="T616" s="39"/>
      <c r="U616" s="39"/>
      <c r="V616" s="50">
        <f t="shared" si="58"/>
        <v>0</v>
      </c>
      <c r="W616" s="28">
        <f t="shared" si="59"/>
        <v>10</v>
      </c>
      <c r="X616" s="28">
        <f>IF(W616=0,0,IF(E616&gt;1,E616-1,VLOOKUP(W616,Months_Weeks!$A$1:$B$13,2,0)))</f>
        <v>3</v>
      </c>
      <c r="Y616" s="30"/>
      <c r="Z616" s="39"/>
      <c r="AA616" s="31"/>
      <c r="AB616" s="39"/>
      <c r="AC616" s="31"/>
      <c r="AD616" s="40"/>
      <c r="AE616" s="31"/>
      <c r="AF616" s="40"/>
      <c r="AG616" s="31"/>
      <c r="AH616" s="40"/>
      <c r="AI616" s="31"/>
      <c r="AJ616" s="40"/>
    </row>
    <row r="617" spans="1:36" x14ac:dyDescent="0.25">
      <c r="A617" s="37" t="s">
        <v>62</v>
      </c>
      <c r="B617" s="37">
        <v>1023</v>
      </c>
      <c r="C617" s="26" t="str">
        <f>IFERROR(INDEX(Clients[Client_Name],MATCH(Table312[[#This Row],[Client_Code]],Clients[Client_Code],0)),"")</f>
        <v>CARNES OLY</v>
      </c>
      <c r="D617" s="25">
        <v>11</v>
      </c>
      <c r="E617" s="25">
        <v>1</v>
      </c>
      <c r="F617" s="25" t="b">
        <f>IF(E617&gt;(VLOOKUP(D617,Months_Weeks!$A$2:$B$13,2,TRUE)),FALSE)</f>
        <v>0</v>
      </c>
      <c r="G617" s="63">
        <f>IF(Table312[[#This Row],[Facility]]="Buin",1.5%,0.25%)</f>
        <v>1.4999999999999999E-2</v>
      </c>
      <c r="H617" s="38"/>
      <c r="I617" s="38">
        <v>10</v>
      </c>
      <c r="J617" s="27">
        <f t="shared" si="54"/>
        <v>353</v>
      </c>
      <c r="K617" s="28">
        <f t="shared" si="55"/>
        <v>10</v>
      </c>
      <c r="L617" s="27">
        <f>IF(K617=0,0,IF(E617&gt;1,E617-1,VLOOKUP(K617,Months_Weeks!$A$1:$B$13,2,0)))</f>
        <v>4</v>
      </c>
      <c r="M617" s="29"/>
      <c r="N617" s="39"/>
      <c r="O617" s="39"/>
      <c r="P617" s="50">
        <f t="shared" si="56"/>
        <v>0</v>
      </c>
      <c r="Q617" s="28">
        <f t="shared" si="57"/>
        <v>10</v>
      </c>
      <c r="R617" s="28">
        <f>IF(Q617=0,0,IF(E617&gt;1,E617-1,VLOOKUP(Q617,Months_Weeks!$A$1:$B$13,2,0)))</f>
        <v>4</v>
      </c>
      <c r="S617" s="30"/>
      <c r="T617" s="39"/>
      <c r="U617" s="39"/>
      <c r="V617" s="50">
        <f t="shared" si="58"/>
        <v>0</v>
      </c>
      <c r="W617" s="28">
        <f t="shared" si="59"/>
        <v>10</v>
      </c>
      <c r="X617" s="28">
        <f>IF(W617=0,0,IF(E617&gt;1,E617-1,VLOOKUP(W617,Months_Weeks!$A$1:$B$13,2,0)))</f>
        <v>4</v>
      </c>
      <c r="Y617" s="30"/>
      <c r="Z617" s="39"/>
      <c r="AA617" s="31"/>
      <c r="AB617" s="39"/>
      <c r="AC617" s="31"/>
      <c r="AD617" s="40"/>
      <c r="AE617" s="31"/>
      <c r="AF617" s="40"/>
      <c r="AG617" s="31"/>
      <c r="AH617" s="40"/>
      <c r="AI617" s="31"/>
      <c r="AJ617" s="40"/>
    </row>
    <row r="618" spans="1:36" x14ac:dyDescent="0.25">
      <c r="A618" s="37" t="s">
        <v>62</v>
      </c>
      <c r="B618" s="37">
        <v>1023</v>
      </c>
      <c r="C618" s="26" t="str">
        <f>IFERROR(INDEX(Clients[Client_Name],MATCH(Table312[[#This Row],[Client_Code]],Clients[Client_Code],0)),"")</f>
        <v>CARNES OLY</v>
      </c>
      <c r="D618" s="25">
        <v>11</v>
      </c>
      <c r="E618" s="25">
        <v>2</v>
      </c>
      <c r="F618" s="25" t="b">
        <f>IF(E618&gt;(VLOOKUP(D618,Months_Weeks!$A$2:$B$13,2,TRUE)),FALSE)</f>
        <v>0</v>
      </c>
      <c r="G618" s="63">
        <f>IF(Table312[[#This Row],[Facility]]="Buin",1.5%,0.25%)</f>
        <v>1.4999999999999999E-2</v>
      </c>
      <c r="H618" s="38"/>
      <c r="I618" s="38">
        <v>10</v>
      </c>
      <c r="J618" s="27">
        <f t="shared" si="54"/>
        <v>343</v>
      </c>
      <c r="K618" s="28">
        <f t="shared" si="55"/>
        <v>11</v>
      </c>
      <c r="L618" s="27">
        <f>IF(K618=0,0,IF(E618&gt;1,E618-1,VLOOKUP(K618,Months_Weeks!$A$1:$B$13,2,0)))</f>
        <v>1</v>
      </c>
      <c r="M618" s="29"/>
      <c r="N618" s="39"/>
      <c r="O618" s="39"/>
      <c r="P618" s="50">
        <f t="shared" si="56"/>
        <v>0</v>
      </c>
      <c r="Q618" s="28">
        <f t="shared" si="57"/>
        <v>11</v>
      </c>
      <c r="R618" s="28">
        <f>IF(Q618=0,0,IF(E618&gt;1,E618-1,VLOOKUP(Q618,Months_Weeks!$A$1:$B$13,2,0)))</f>
        <v>1</v>
      </c>
      <c r="S618" s="30"/>
      <c r="T618" s="39"/>
      <c r="U618" s="39"/>
      <c r="V618" s="50">
        <f t="shared" si="58"/>
        <v>0</v>
      </c>
      <c r="W618" s="28">
        <f t="shared" si="59"/>
        <v>11</v>
      </c>
      <c r="X618" s="28">
        <f>IF(W618=0,0,IF(E618&gt;1,E618-1,VLOOKUP(W618,Months_Weeks!$A$1:$B$13,2,0)))</f>
        <v>1</v>
      </c>
      <c r="Y618" s="30"/>
      <c r="Z618" s="39"/>
      <c r="AA618" s="31"/>
      <c r="AB618" s="39"/>
      <c r="AC618" s="31"/>
      <c r="AD618" s="40"/>
      <c r="AE618" s="31"/>
      <c r="AF618" s="40"/>
      <c r="AG618" s="31"/>
      <c r="AH618" s="40"/>
      <c r="AI618" s="31"/>
      <c r="AJ618" s="40"/>
    </row>
    <row r="619" spans="1:36" x14ac:dyDescent="0.25">
      <c r="A619" s="37" t="s">
        <v>62</v>
      </c>
      <c r="B619" s="37">
        <v>1023</v>
      </c>
      <c r="C619" s="26" t="str">
        <f>IFERROR(INDEX(Clients[Client_Name],MATCH(Table312[[#This Row],[Client_Code]],Clients[Client_Code],0)),"")</f>
        <v>CARNES OLY</v>
      </c>
      <c r="D619" s="25">
        <v>11</v>
      </c>
      <c r="E619" s="25">
        <v>3</v>
      </c>
      <c r="F619" s="25" t="b">
        <f>IF(E619&gt;(VLOOKUP(D619,Months_Weeks!$A$2:$B$13,2,TRUE)),FALSE)</f>
        <v>0</v>
      </c>
      <c r="G619" s="63">
        <f>IF(Table312[[#This Row],[Facility]]="Buin",1.5%,0.25%)</f>
        <v>1.4999999999999999E-2</v>
      </c>
      <c r="H619" s="38">
        <v>25</v>
      </c>
      <c r="I619" s="38"/>
      <c r="J619" s="27">
        <f t="shared" si="54"/>
        <v>368</v>
      </c>
      <c r="K619" s="28">
        <f t="shared" si="55"/>
        <v>11</v>
      </c>
      <c r="L619" s="27">
        <f>IF(K619=0,0,IF(E619&gt;1,E619-1,VLOOKUP(K619,Months_Weeks!$A$1:$B$13,2,0)))</f>
        <v>2</v>
      </c>
      <c r="M619" s="29"/>
      <c r="N619" s="39"/>
      <c r="O619" s="39"/>
      <c r="P619" s="50">
        <f t="shared" si="56"/>
        <v>0</v>
      </c>
      <c r="Q619" s="28">
        <f t="shared" si="57"/>
        <v>11</v>
      </c>
      <c r="R619" s="28">
        <f>IF(Q619=0,0,IF(E619&gt;1,E619-1,VLOOKUP(Q619,Months_Weeks!$A$1:$B$13,2,0)))</f>
        <v>2</v>
      </c>
      <c r="S619" s="30"/>
      <c r="T619" s="39"/>
      <c r="U619" s="39"/>
      <c r="V619" s="50">
        <f t="shared" si="58"/>
        <v>0</v>
      </c>
      <c r="W619" s="28">
        <f t="shared" si="59"/>
        <v>11</v>
      </c>
      <c r="X619" s="28">
        <f>IF(W619=0,0,IF(E619&gt;1,E619-1,VLOOKUP(W619,Months_Weeks!$A$1:$B$13,2,0)))</f>
        <v>2</v>
      </c>
      <c r="Y619" s="30"/>
      <c r="Z619" s="39"/>
      <c r="AA619" s="31"/>
      <c r="AB619" s="39"/>
      <c r="AC619" s="31"/>
      <c r="AD619" s="40"/>
      <c r="AE619" s="31"/>
      <c r="AF619" s="40"/>
      <c r="AG619" s="31"/>
      <c r="AH619" s="40"/>
      <c r="AI619" s="31"/>
      <c r="AJ619" s="40"/>
    </row>
    <row r="620" spans="1:36" x14ac:dyDescent="0.25">
      <c r="A620" s="37" t="s">
        <v>62</v>
      </c>
      <c r="B620" s="37">
        <v>1023</v>
      </c>
      <c r="C620" s="26" t="str">
        <f>IFERROR(INDEX(Clients[Client_Name],MATCH(Table312[[#This Row],[Client_Code]],Clients[Client_Code],0)),"")</f>
        <v>CARNES OLY</v>
      </c>
      <c r="D620" s="25">
        <v>11</v>
      </c>
      <c r="E620" s="25">
        <v>4</v>
      </c>
      <c r="F620" s="25" t="b">
        <f>IF(E620&gt;(VLOOKUP(D620,Months_Weeks!$A$2:$B$13,2,TRUE)),FALSE)</f>
        <v>0</v>
      </c>
      <c r="G620" s="63">
        <f>IF(Table312[[#This Row],[Facility]]="Buin",1.5%,0.25%)</f>
        <v>1.4999999999999999E-2</v>
      </c>
      <c r="H620" s="38">
        <v>25</v>
      </c>
      <c r="I620" s="38"/>
      <c r="J620" s="27">
        <f t="shared" si="54"/>
        <v>393</v>
      </c>
      <c r="K620" s="28">
        <f t="shared" si="55"/>
        <v>11</v>
      </c>
      <c r="L620" s="27">
        <f>IF(K620=0,0,IF(E620&gt;1,E620-1,VLOOKUP(K620,Months_Weeks!$A$1:$B$13,2,0)))</f>
        <v>3</v>
      </c>
      <c r="M620" s="29"/>
      <c r="N620" s="39"/>
      <c r="O620" s="39"/>
      <c r="P620" s="50">
        <f t="shared" si="56"/>
        <v>0</v>
      </c>
      <c r="Q620" s="28">
        <f t="shared" si="57"/>
        <v>11</v>
      </c>
      <c r="R620" s="28">
        <f>IF(Q620=0,0,IF(E620&gt;1,E620-1,VLOOKUP(Q620,Months_Weeks!$A$1:$B$13,2,0)))</f>
        <v>3</v>
      </c>
      <c r="S620" s="30"/>
      <c r="T620" s="39"/>
      <c r="U620" s="39"/>
      <c r="V620" s="50">
        <f t="shared" si="58"/>
        <v>0</v>
      </c>
      <c r="W620" s="28">
        <f t="shared" si="59"/>
        <v>11</v>
      </c>
      <c r="X620" s="28">
        <f>IF(W620=0,0,IF(E620&gt;1,E620-1,VLOOKUP(W620,Months_Weeks!$A$1:$B$13,2,0)))</f>
        <v>3</v>
      </c>
      <c r="Y620" s="30"/>
      <c r="Z620" s="39"/>
      <c r="AA620" s="31"/>
      <c r="AB620" s="39"/>
      <c r="AC620" s="31"/>
      <c r="AD620" s="40"/>
      <c r="AE620" s="31"/>
      <c r="AF620" s="40"/>
      <c r="AG620" s="31"/>
      <c r="AH620" s="40"/>
      <c r="AI620" s="31"/>
      <c r="AJ620" s="40"/>
    </row>
    <row r="621" spans="1:36" x14ac:dyDescent="0.25">
      <c r="A621" s="37" t="s">
        <v>62</v>
      </c>
      <c r="B621" s="37">
        <v>1023</v>
      </c>
      <c r="C621" s="26" t="str">
        <f>IFERROR(INDEX(Clients[Client_Name],MATCH(Table312[[#This Row],[Client_Code]],Clients[Client_Code],0)),"")</f>
        <v>CARNES OLY</v>
      </c>
      <c r="D621" s="25">
        <v>12</v>
      </c>
      <c r="E621" s="25">
        <v>1</v>
      </c>
      <c r="F621" s="25" t="b">
        <f>IF(E621&gt;(VLOOKUP(D621,Months_Weeks!$A$2:$B$13,2,TRUE)),FALSE)</f>
        <v>0</v>
      </c>
      <c r="G621" s="63">
        <f>IF(Table312[[#This Row],[Facility]]="Buin",1.5%,0.25%)</f>
        <v>1.4999999999999999E-2</v>
      </c>
      <c r="H621" s="38">
        <v>25</v>
      </c>
      <c r="I621" s="38"/>
      <c r="J621" s="27">
        <f t="shared" si="54"/>
        <v>418</v>
      </c>
      <c r="K621" s="28">
        <f t="shared" si="55"/>
        <v>11</v>
      </c>
      <c r="L621" s="27">
        <f>IF(K621=0,0,IF(E621&gt;1,E621-1,VLOOKUP(K621,Months_Weeks!$A$1:$B$13,2,0)))</f>
        <v>4</v>
      </c>
      <c r="M621" s="29"/>
      <c r="N621" s="39"/>
      <c r="O621" s="39"/>
      <c r="P621" s="50">
        <f t="shared" si="56"/>
        <v>0</v>
      </c>
      <c r="Q621" s="28">
        <f t="shared" si="57"/>
        <v>11</v>
      </c>
      <c r="R621" s="28">
        <f>IF(Q621=0,0,IF(E621&gt;1,E621-1,VLOOKUP(Q621,Months_Weeks!$A$1:$B$13,2,0)))</f>
        <v>4</v>
      </c>
      <c r="S621" s="30"/>
      <c r="T621" s="39"/>
      <c r="U621" s="39"/>
      <c r="V621" s="50">
        <f t="shared" si="58"/>
        <v>0</v>
      </c>
      <c r="W621" s="28">
        <f t="shared" si="59"/>
        <v>11</v>
      </c>
      <c r="X621" s="28">
        <f>IF(W621=0,0,IF(E621&gt;1,E621-1,VLOOKUP(W621,Months_Weeks!$A$1:$B$13,2,0)))</f>
        <v>4</v>
      </c>
      <c r="Y621" s="30"/>
      <c r="Z621" s="39"/>
      <c r="AA621" s="31"/>
      <c r="AB621" s="39"/>
      <c r="AC621" s="31"/>
      <c r="AD621" s="40"/>
      <c r="AE621" s="31"/>
      <c r="AF621" s="40"/>
      <c r="AG621" s="31"/>
      <c r="AH621" s="40"/>
      <c r="AI621" s="31"/>
      <c r="AJ621" s="40"/>
    </row>
    <row r="622" spans="1:36" x14ac:dyDescent="0.25">
      <c r="A622" s="37" t="s">
        <v>62</v>
      </c>
      <c r="B622" s="37">
        <v>1023</v>
      </c>
      <c r="C622" s="26" t="str">
        <f>IFERROR(INDEX(Clients[Client_Name],MATCH(Table312[[#This Row],[Client_Code]],Clients[Client_Code],0)),"")</f>
        <v>CARNES OLY</v>
      </c>
      <c r="D622" s="25">
        <v>12</v>
      </c>
      <c r="E622" s="25">
        <v>2</v>
      </c>
      <c r="F622" s="25" t="b">
        <f>IF(E622&gt;(VLOOKUP(D622,Months_Weeks!$A$2:$B$13,2,TRUE)),FALSE)</f>
        <v>0</v>
      </c>
      <c r="G622" s="63">
        <f>IF(Table312[[#This Row],[Facility]]="Buin",1.5%,0.25%)</f>
        <v>1.4999999999999999E-2</v>
      </c>
      <c r="H622" s="38">
        <v>25</v>
      </c>
      <c r="I622" s="38"/>
      <c r="J622" s="27">
        <f t="shared" si="54"/>
        <v>443</v>
      </c>
      <c r="K622" s="28">
        <f t="shared" si="55"/>
        <v>12</v>
      </c>
      <c r="L622" s="27">
        <f>IF(K622=0,0,IF(E622&gt;1,E622-1,VLOOKUP(K622,Months_Weeks!$A$1:$B$13,2,0)))</f>
        <v>1</v>
      </c>
      <c r="M622" s="29"/>
      <c r="N622" s="39"/>
      <c r="O622" s="39"/>
      <c r="P622" s="50">
        <f t="shared" si="56"/>
        <v>0</v>
      </c>
      <c r="Q622" s="28">
        <f t="shared" si="57"/>
        <v>12</v>
      </c>
      <c r="R622" s="28">
        <f>IF(Q622=0,0,IF(E622&gt;1,E622-1,VLOOKUP(Q622,Months_Weeks!$A$1:$B$13,2,0)))</f>
        <v>1</v>
      </c>
      <c r="S622" s="30"/>
      <c r="T622" s="39"/>
      <c r="U622" s="39"/>
      <c r="V622" s="50">
        <f t="shared" si="58"/>
        <v>0</v>
      </c>
      <c r="W622" s="28">
        <f t="shared" si="59"/>
        <v>12</v>
      </c>
      <c r="X622" s="28">
        <f>IF(W622=0,0,IF(E622&gt;1,E622-1,VLOOKUP(W622,Months_Weeks!$A$1:$B$13,2,0)))</f>
        <v>1</v>
      </c>
      <c r="Y622" s="30"/>
      <c r="Z622" s="39"/>
      <c r="AA622" s="31"/>
      <c r="AB622" s="39"/>
      <c r="AC622" s="31"/>
      <c r="AD622" s="40"/>
      <c r="AE622" s="31"/>
      <c r="AF622" s="40"/>
      <c r="AG622" s="31"/>
      <c r="AH622" s="40"/>
      <c r="AI622" s="31"/>
      <c r="AJ622" s="40"/>
    </row>
    <row r="623" spans="1:36" x14ac:dyDescent="0.25">
      <c r="A623" s="37" t="s">
        <v>62</v>
      </c>
      <c r="B623" s="37">
        <v>1023</v>
      </c>
      <c r="C623" s="26" t="str">
        <f>IFERROR(INDEX(Clients[Client_Name],MATCH(Table312[[#This Row],[Client_Code]],Clients[Client_Code],0)),"")</f>
        <v>CARNES OLY</v>
      </c>
      <c r="D623" s="25">
        <v>12</v>
      </c>
      <c r="E623" s="25">
        <v>3</v>
      </c>
      <c r="F623" s="25" t="b">
        <f>IF(E623&gt;(VLOOKUP(D623,Months_Weeks!$A$2:$B$13,2,TRUE)),FALSE)</f>
        <v>0</v>
      </c>
      <c r="G623" s="63">
        <f>IF(Table312[[#This Row],[Facility]]="Buin",1.5%,0.25%)</f>
        <v>1.4999999999999999E-2</v>
      </c>
      <c r="H623" s="38"/>
      <c r="I623" s="38">
        <v>50</v>
      </c>
      <c r="J623" s="27">
        <f t="shared" si="54"/>
        <v>393</v>
      </c>
      <c r="K623" s="28">
        <f t="shared" si="55"/>
        <v>12</v>
      </c>
      <c r="L623" s="27">
        <f>IF(K623=0,0,IF(E623&gt;1,E623-1,VLOOKUP(K623,Months_Weeks!$A$1:$B$13,2,0)))</f>
        <v>2</v>
      </c>
      <c r="M623" s="29"/>
      <c r="N623" s="39"/>
      <c r="O623" s="39"/>
      <c r="P623" s="50">
        <f t="shared" si="56"/>
        <v>0</v>
      </c>
      <c r="Q623" s="28">
        <f t="shared" si="57"/>
        <v>12</v>
      </c>
      <c r="R623" s="28">
        <f>IF(Q623=0,0,IF(E623&gt;1,E623-1,VLOOKUP(Q623,Months_Weeks!$A$1:$B$13,2,0)))</f>
        <v>2</v>
      </c>
      <c r="S623" s="30"/>
      <c r="T623" s="39"/>
      <c r="U623" s="39"/>
      <c r="V623" s="50">
        <f t="shared" si="58"/>
        <v>0</v>
      </c>
      <c r="W623" s="28">
        <f t="shared" si="59"/>
        <v>12</v>
      </c>
      <c r="X623" s="28">
        <f>IF(W623=0,0,IF(E623&gt;1,E623-1,VLOOKUP(W623,Months_Weeks!$A$1:$B$13,2,0)))</f>
        <v>2</v>
      </c>
      <c r="Y623" s="30"/>
      <c r="Z623" s="39"/>
      <c r="AA623" s="31"/>
      <c r="AB623" s="39"/>
      <c r="AC623" s="31"/>
      <c r="AD623" s="40"/>
      <c r="AE623" s="31"/>
      <c r="AF623" s="40"/>
      <c r="AG623" s="31"/>
      <c r="AH623" s="40"/>
      <c r="AI623" s="31"/>
      <c r="AJ623" s="40"/>
    </row>
    <row r="624" spans="1:36" x14ac:dyDescent="0.25">
      <c r="A624" s="37" t="s">
        <v>62</v>
      </c>
      <c r="B624" s="37">
        <v>1023</v>
      </c>
      <c r="C624" s="26" t="str">
        <f>IFERROR(INDEX(Clients[Client_Name],MATCH(Table312[[#This Row],[Client_Code]],Clients[Client_Code],0)),"")</f>
        <v>CARNES OLY</v>
      </c>
      <c r="D624" s="25">
        <v>12</v>
      </c>
      <c r="E624" s="25">
        <v>4</v>
      </c>
      <c r="F624" s="25" t="b">
        <f>IF(E624&gt;(VLOOKUP(D624,Months_Weeks!$A$2:$B$13,2,TRUE)),FALSE)</f>
        <v>0</v>
      </c>
      <c r="G624" s="63">
        <f>IF(Table312[[#This Row],[Facility]]="Buin",1.5%,0.25%)</f>
        <v>1.4999999999999999E-2</v>
      </c>
      <c r="H624" s="38"/>
      <c r="I624" s="38">
        <v>50</v>
      </c>
      <c r="J624" s="27">
        <f t="shared" si="54"/>
        <v>343</v>
      </c>
      <c r="K624" s="28">
        <f t="shared" si="55"/>
        <v>12</v>
      </c>
      <c r="L624" s="27">
        <f>IF(K624=0,0,IF(E624&gt;1,E624-1,VLOOKUP(K624,Months_Weeks!$A$1:$B$13,2,0)))</f>
        <v>3</v>
      </c>
      <c r="M624" s="29"/>
      <c r="N624" s="39"/>
      <c r="O624" s="39"/>
      <c r="P624" s="50">
        <f t="shared" si="56"/>
        <v>0</v>
      </c>
      <c r="Q624" s="28">
        <f t="shared" si="57"/>
        <v>12</v>
      </c>
      <c r="R624" s="28">
        <f>IF(Q624=0,0,IF(E624&gt;1,E624-1,VLOOKUP(Q624,Months_Weeks!$A$1:$B$13,2,0)))</f>
        <v>3</v>
      </c>
      <c r="S624" s="30"/>
      <c r="T624" s="39"/>
      <c r="U624" s="39"/>
      <c r="V624" s="50">
        <f t="shared" si="58"/>
        <v>0</v>
      </c>
      <c r="W624" s="28">
        <f t="shared" si="59"/>
        <v>12</v>
      </c>
      <c r="X624" s="28">
        <f>IF(W624=0,0,IF(E624&gt;1,E624-1,VLOOKUP(W624,Months_Weeks!$A$1:$B$13,2,0)))</f>
        <v>3</v>
      </c>
      <c r="Y624" s="30"/>
      <c r="Z624" s="39"/>
      <c r="AA624" s="31"/>
      <c r="AB624" s="39"/>
      <c r="AC624" s="31"/>
      <c r="AD624" s="40"/>
      <c r="AE624" s="31"/>
      <c r="AF624" s="40"/>
      <c r="AG624" s="31"/>
      <c r="AH624" s="40"/>
      <c r="AI624" s="31"/>
      <c r="AJ624" s="40"/>
    </row>
    <row r="625" spans="1:36" x14ac:dyDescent="0.25">
      <c r="A625" s="37" t="s">
        <v>62</v>
      </c>
      <c r="B625" s="37">
        <v>1023</v>
      </c>
      <c r="C625" s="26" t="str">
        <f>IFERROR(INDEX(Clients[Client_Name],MATCH(Table312[[#This Row],[Client_Code]],Clients[Client_Code],0)),"")</f>
        <v>CARNES OLY</v>
      </c>
      <c r="D625" s="25">
        <v>12</v>
      </c>
      <c r="E625" s="25">
        <v>5</v>
      </c>
      <c r="F625" s="25" t="b">
        <f>IF(E625&gt;(VLOOKUP(D625,Months_Weeks!$A$2:$B$13,2,TRUE)),FALSE)</f>
        <v>0</v>
      </c>
      <c r="G625" s="63">
        <f>IF(Table312[[#This Row],[Facility]]="Buin",1.5%,0.25%)</f>
        <v>1.4999999999999999E-2</v>
      </c>
      <c r="H625" s="38"/>
      <c r="I625" s="38"/>
      <c r="J625" s="27">
        <f t="shared" si="54"/>
        <v>343</v>
      </c>
      <c r="K625" s="28">
        <f t="shared" si="55"/>
        <v>12</v>
      </c>
      <c r="L625" s="27">
        <f>IF(K625=0,0,IF(E625&gt;1,E625-1,VLOOKUP(K625,Months_Weeks!$A$1:$B$13,2,0)))</f>
        <v>4</v>
      </c>
      <c r="M625" s="29"/>
      <c r="N625" s="39"/>
      <c r="O625" s="39"/>
      <c r="P625" s="50">
        <f t="shared" si="56"/>
        <v>0</v>
      </c>
      <c r="Q625" s="28">
        <f t="shared" si="57"/>
        <v>12</v>
      </c>
      <c r="R625" s="28">
        <f>IF(Q625=0,0,IF(E625&gt;1,E625-1,VLOOKUP(Q625,Months_Weeks!$A$1:$B$13,2,0)))</f>
        <v>4</v>
      </c>
      <c r="S625" s="30"/>
      <c r="T625" s="39"/>
      <c r="U625" s="39"/>
      <c r="V625" s="50">
        <f t="shared" si="58"/>
        <v>0</v>
      </c>
      <c r="W625" s="28">
        <f t="shared" si="59"/>
        <v>12</v>
      </c>
      <c r="X625" s="28">
        <f>IF(W625=0,0,IF(E625&gt;1,E625-1,VLOOKUP(W625,Months_Weeks!$A$1:$B$13,2,0)))</f>
        <v>4</v>
      </c>
      <c r="Y625" s="30"/>
      <c r="Z625" s="39"/>
      <c r="AA625" s="31"/>
      <c r="AB625" s="39"/>
      <c r="AC625" s="31"/>
      <c r="AD625" s="40"/>
      <c r="AE625" s="31"/>
      <c r="AF625" s="40"/>
      <c r="AG625" s="31"/>
      <c r="AH625" s="40"/>
      <c r="AI625" s="31"/>
      <c r="AJ625" s="40"/>
    </row>
    <row r="626" spans="1:36" x14ac:dyDescent="0.25">
      <c r="A626" s="37" t="s">
        <v>62</v>
      </c>
      <c r="B626" s="37">
        <v>1024</v>
      </c>
      <c r="C626" s="26" t="str">
        <f>IFERROR(INDEX(Clients[Client_Name],MATCH(Table312[[#This Row],[Client_Code]],Clients[Client_Code],0)),"")</f>
        <v>CERRILLOS</v>
      </c>
      <c r="D626" s="25">
        <v>1</v>
      </c>
      <c r="E626" s="25">
        <v>1</v>
      </c>
      <c r="F626" s="25" t="b">
        <f>IF(E626&gt;(VLOOKUP(D626,Months_Weeks!$A$2:$B$13,2,TRUE)),FALSE)</f>
        <v>0</v>
      </c>
      <c r="G626" s="63">
        <f>IF(Table312[[#This Row],[Facility]]="Buin",1.5%,0.25%)</f>
        <v>1.4999999999999999E-2</v>
      </c>
      <c r="H626" s="38">
        <v>360</v>
      </c>
      <c r="I626" s="38"/>
      <c r="J626" s="27">
        <f t="shared" si="54"/>
        <v>360</v>
      </c>
      <c r="K626" s="28">
        <f t="shared" si="55"/>
        <v>0</v>
      </c>
      <c r="L626" s="27">
        <f>IF(K626=0,0,IF(E626&gt;1,E626-1,VLOOKUP(K626,Months_Weeks!$A$1:$B$13,2,0)))</f>
        <v>0</v>
      </c>
      <c r="M626" s="29"/>
      <c r="N626" s="39"/>
      <c r="O626" s="39"/>
      <c r="P626" s="50">
        <f t="shared" si="56"/>
        <v>0</v>
      </c>
      <c r="Q626" s="28">
        <f t="shared" si="57"/>
        <v>0</v>
      </c>
      <c r="R626" s="28">
        <f>IF(Q626=0,0,IF(E626&gt;1,E626-1,VLOOKUP(Q626,Months_Weeks!$A$1:$B$13,2,0)))</f>
        <v>0</v>
      </c>
      <c r="S626" s="30"/>
      <c r="T626" s="39"/>
      <c r="U626" s="39"/>
      <c r="V626" s="50">
        <f t="shared" si="58"/>
        <v>0</v>
      </c>
      <c r="W626" s="28">
        <f t="shared" si="59"/>
        <v>0</v>
      </c>
      <c r="X626" s="28">
        <f>IF(W626=0,0,IF(E626&gt;1,E626-1,VLOOKUP(W626,Months_Weeks!$A$1:$B$13,2,0)))</f>
        <v>0</v>
      </c>
      <c r="Y626" s="30"/>
      <c r="Z626" s="39"/>
      <c r="AA626" s="31">
        <v>1</v>
      </c>
      <c r="AB626" s="72">
        <v>0.184</v>
      </c>
      <c r="AC626" s="31"/>
      <c r="AD626" s="40"/>
      <c r="AE626" s="31"/>
      <c r="AF626" s="40"/>
      <c r="AG626" s="31"/>
      <c r="AH626" s="40"/>
      <c r="AI626" s="31">
        <v>1</v>
      </c>
      <c r="AJ626" s="70">
        <v>2.7E-2</v>
      </c>
    </row>
    <row r="627" spans="1:36" x14ac:dyDescent="0.25">
      <c r="A627" s="37" t="s">
        <v>62</v>
      </c>
      <c r="B627" s="37">
        <v>1024</v>
      </c>
      <c r="C627" s="26" t="str">
        <f>IFERROR(INDEX(Clients[Client_Name],MATCH(Table312[[#This Row],[Client_Code]],Clients[Client_Code],0)),"")</f>
        <v>CERRILLOS</v>
      </c>
      <c r="D627" s="25">
        <v>1</v>
      </c>
      <c r="E627" s="25">
        <v>2</v>
      </c>
      <c r="F627" s="25" t="b">
        <f>IF(E627&gt;(VLOOKUP(D627,Months_Weeks!$A$2:$B$13,2,TRUE)),FALSE)</f>
        <v>0</v>
      </c>
      <c r="G627" s="63">
        <f>IF(Table312[[#This Row],[Facility]]="Buin",1.5%,0.25%)</f>
        <v>1.4999999999999999E-2</v>
      </c>
      <c r="H627" s="38">
        <v>36</v>
      </c>
      <c r="I627" s="38"/>
      <c r="J627" s="27">
        <f t="shared" si="54"/>
        <v>396</v>
      </c>
      <c r="K627" s="28">
        <f t="shared" si="55"/>
        <v>1</v>
      </c>
      <c r="L627" s="27">
        <f>IF(K627=0,0,IF(E627&gt;1,E627-1,VLOOKUP(K627,Months_Weeks!$A$1:$B$13,2,0)))</f>
        <v>1</v>
      </c>
      <c r="M627" s="29"/>
      <c r="N627" s="39"/>
      <c r="O627" s="39"/>
      <c r="P627" s="50">
        <f t="shared" si="56"/>
        <v>0</v>
      </c>
      <c r="Q627" s="28">
        <f t="shared" si="57"/>
        <v>1</v>
      </c>
      <c r="R627" s="28">
        <f>IF(Q627=0,0,IF(E627&gt;1,E627-1,VLOOKUP(Q627,Months_Weeks!$A$1:$B$13,2,0)))</f>
        <v>1</v>
      </c>
      <c r="S627" s="30"/>
      <c r="T627" s="39"/>
      <c r="U627" s="39"/>
      <c r="V627" s="50">
        <f t="shared" si="58"/>
        <v>0</v>
      </c>
      <c r="W627" s="28">
        <f t="shared" si="59"/>
        <v>1</v>
      </c>
      <c r="X627" s="28">
        <f>IF(W627=0,0,IF(E627&gt;1,E627-1,VLOOKUP(W627,Months_Weeks!$A$1:$B$13,2,0)))</f>
        <v>1</v>
      </c>
      <c r="Y627" s="30"/>
      <c r="Z627" s="39"/>
      <c r="AA627" s="31"/>
      <c r="AB627" s="39"/>
      <c r="AC627" s="31"/>
      <c r="AD627" s="40"/>
      <c r="AE627" s="31"/>
      <c r="AF627" s="40"/>
      <c r="AG627" s="31"/>
      <c r="AH627" s="40"/>
      <c r="AI627" s="31"/>
      <c r="AJ627" s="40"/>
    </row>
    <row r="628" spans="1:36" x14ac:dyDescent="0.25">
      <c r="A628" s="37" t="s">
        <v>62</v>
      </c>
      <c r="B628" s="37">
        <v>1024</v>
      </c>
      <c r="C628" s="26" t="str">
        <f>IFERROR(INDEX(Clients[Client_Name],MATCH(Table312[[#This Row],[Client_Code]],Clients[Client_Code],0)),"")</f>
        <v>CERRILLOS</v>
      </c>
      <c r="D628" s="25">
        <v>1</v>
      </c>
      <c r="E628" s="25">
        <v>3</v>
      </c>
      <c r="F628" s="25" t="b">
        <f>IF(E628&gt;(VLOOKUP(D628,Months_Weeks!$A$2:$B$13,2,TRUE)),FALSE)</f>
        <v>0</v>
      </c>
      <c r="G628" s="63">
        <f>IF(Table312[[#This Row],[Facility]]="Buin",1.5%,0.25%)</f>
        <v>1.4999999999999999E-2</v>
      </c>
      <c r="H628" s="38">
        <v>48</v>
      </c>
      <c r="I628" s="38"/>
      <c r="J628" s="27">
        <f t="shared" si="54"/>
        <v>444</v>
      </c>
      <c r="K628" s="28">
        <f t="shared" si="55"/>
        <v>1</v>
      </c>
      <c r="L628" s="27">
        <f>IF(K628=0,0,IF(E628&gt;1,E628-1,VLOOKUP(K628,Months_Weeks!$A$1:$B$13,2,0)))</f>
        <v>2</v>
      </c>
      <c r="M628" s="29"/>
      <c r="N628" s="39"/>
      <c r="O628" s="39"/>
      <c r="P628" s="50">
        <f t="shared" si="56"/>
        <v>0</v>
      </c>
      <c r="Q628" s="28">
        <f t="shared" si="57"/>
        <v>1</v>
      </c>
      <c r="R628" s="28">
        <f>IF(Q628=0,0,IF(E628&gt;1,E628-1,VLOOKUP(Q628,Months_Weeks!$A$1:$B$13,2,0)))</f>
        <v>2</v>
      </c>
      <c r="S628" s="30"/>
      <c r="T628" s="39"/>
      <c r="U628" s="39"/>
      <c r="V628" s="50">
        <f t="shared" si="58"/>
        <v>0</v>
      </c>
      <c r="W628" s="28">
        <f t="shared" si="59"/>
        <v>1</v>
      </c>
      <c r="X628" s="28">
        <f>IF(W628=0,0,IF(E628&gt;1,E628-1,VLOOKUP(W628,Months_Weeks!$A$1:$B$13,2,0)))</f>
        <v>2</v>
      </c>
      <c r="Y628" s="30"/>
      <c r="Z628" s="39"/>
      <c r="AA628" s="31"/>
      <c r="AB628" s="39"/>
      <c r="AC628" s="31"/>
      <c r="AD628" s="40"/>
      <c r="AE628" s="31"/>
      <c r="AF628" s="40"/>
      <c r="AG628" s="31"/>
      <c r="AH628" s="40"/>
      <c r="AI628" s="31"/>
      <c r="AJ628" s="40"/>
    </row>
    <row r="629" spans="1:36" x14ac:dyDescent="0.25">
      <c r="A629" s="37" t="s">
        <v>62</v>
      </c>
      <c r="B629" s="37">
        <v>1024</v>
      </c>
      <c r="C629" s="26" t="str">
        <f>IFERROR(INDEX(Clients[Client_Name],MATCH(Table312[[#This Row],[Client_Code]],Clients[Client_Code],0)),"")</f>
        <v>CERRILLOS</v>
      </c>
      <c r="D629" s="25">
        <v>1</v>
      </c>
      <c r="E629" s="25">
        <v>4</v>
      </c>
      <c r="F629" s="25" t="b">
        <f>IF(E629&gt;(VLOOKUP(D629,Months_Weeks!$A$2:$B$13,2,TRUE)),FALSE)</f>
        <v>0</v>
      </c>
      <c r="G629" s="63">
        <f>IF(Table312[[#This Row],[Facility]]="Buin",1.5%,0.25%)</f>
        <v>1.4999999999999999E-2</v>
      </c>
      <c r="H629" s="38"/>
      <c r="I629" s="38">
        <v>70</v>
      </c>
      <c r="J629" s="27">
        <f t="shared" si="54"/>
        <v>374</v>
      </c>
      <c r="K629" s="28">
        <f t="shared" si="55"/>
        <v>1</v>
      </c>
      <c r="L629" s="27">
        <f>IF(K629=0,0,IF(E629&gt;1,E629-1,VLOOKUP(K629,Months_Weeks!$A$1:$B$13,2,0)))</f>
        <v>3</v>
      </c>
      <c r="M629" s="29"/>
      <c r="N629" s="39"/>
      <c r="O629" s="39"/>
      <c r="P629" s="50">
        <f t="shared" si="56"/>
        <v>0</v>
      </c>
      <c r="Q629" s="28">
        <f t="shared" si="57"/>
        <v>1</v>
      </c>
      <c r="R629" s="28">
        <f>IF(Q629=0,0,IF(E629&gt;1,E629-1,VLOOKUP(Q629,Months_Weeks!$A$1:$B$13,2,0)))</f>
        <v>3</v>
      </c>
      <c r="S629" s="30"/>
      <c r="T629" s="39"/>
      <c r="U629" s="39"/>
      <c r="V629" s="50">
        <f t="shared" si="58"/>
        <v>0</v>
      </c>
      <c r="W629" s="28">
        <f t="shared" si="59"/>
        <v>1</v>
      </c>
      <c r="X629" s="28">
        <f>IF(W629=0,0,IF(E629&gt;1,E629-1,VLOOKUP(W629,Months_Weeks!$A$1:$B$13,2,0)))</f>
        <v>3</v>
      </c>
      <c r="Y629" s="30"/>
      <c r="Z629" s="39"/>
      <c r="AA629" s="31"/>
      <c r="AB629" s="39"/>
      <c r="AC629" s="31"/>
      <c r="AD629" s="40"/>
      <c r="AE629" s="31"/>
      <c r="AF629" s="40"/>
      <c r="AG629" s="31"/>
      <c r="AH629" s="40"/>
      <c r="AI629" s="31"/>
      <c r="AJ629" s="40"/>
    </row>
    <row r="630" spans="1:36" x14ac:dyDescent="0.25">
      <c r="A630" s="37" t="s">
        <v>62</v>
      </c>
      <c r="B630" s="37">
        <v>1024</v>
      </c>
      <c r="C630" s="26" t="str">
        <f>IFERROR(INDEX(Clients[Client_Name],MATCH(Table312[[#This Row],[Client_Code]],Clients[Client_Code],0)),"")</f>
        <v>CERRILLOS</v>
      </c>
      <c r="D630" s="25">
        <v>2</v>
      </c>
      <c r="E630" s="25">
        <v>1</v>
      </c>
      <c r="F630" s="25" t="b">
        <f>IF(E630&gt;(VLOOKUP(D630,Months_Weeks!$A$2:$B$13,2,TRUE)),FALSE)</f>
        <v>0</v>
      </c>
      <c r="G630" s="63">
        <f>IF(Table312[[#This Row],[Facility]]="Buin",1.5%,0.25%)</f>
        <v>1.4999999999999999E-2</v>
      </c>
      <c r="H630" s="38">
        <v>1</v>
      </c>
      <c r="I630" s="38"/>
      <c r="J630" s="27">
        <f t="shared" si="54"/>
        <v>375</v>
      </c>
      <c r="K630" s="28">
        <f t="shared" si="55"/>
        <v>1</v>
      </c>
      <c r="L630" s="27">
        <f>IF(K630=0,0,IF(E630&gt;1,E630-1,VLOOKUP(K630,Months_Weeks!$A$1:$B$13,2,0)))</f>
        <v>4</v>
      </c>
      <c r="M630" s="29"/>
      <c r="N630" s="39"/>
      <c r="O630" s="39"/>
      <c r="P630" s="50">
        <f t="shared" si="56"/>
        <v>0</v>
      </c>
      <c r="Q630" s="28">
        <f t="shared" si="57"/>
        <v>1</v>
      </c>
      <c r="R630" s="28">
        <f>IF(Q630=0,0,IF(E630&gt;1,E630-1,VLOOKUP(Q630,Months_Weeks!$A$1:$B$13,2,0)))</f>
        <v>4</v>
      </c>
      <c r="S630" s="30"/>
      <c r="T630" s="39"/>
      <c r="U630" s="39"/>
      <c r="V630" s="50">
        <f t="shared" si="58"/>
        <v>0</v>
      </c>
      <c r="W630" s="28">
        <f t="shared" si="59"/>
        <v>1</v>
      </c>
      <c r="X630" s="28">
        <f>IF(W630=0,0,IF(E630&gt;1,E630-1,VLOOKUP(W630,Months_Weeks!$A$1:$B$13,2,0)))</f>
        <v>4</v>
      </c>
      <c r="Y630" s="30"/>
      <c r="Z630" s="39"/>
      <c r="AA630" s="31"/>
      <c r="AB630" s="39"/>
      <c r="AC630" s="31"/>
      <c r="AD630" s="40"/>
      <c r="AE630" s="31"/>
      <c r="AF630" s="40"/>
      <c r="AG630" s="31"/>
      <c r="AH630" s="40"/>
      <c r="AI630" s="31"/>
      <c r="AJ630" s="40"/>
    </row>
    <row r="631" spans="1:36" x14ac:dyDescent="0.25">
      <c r="A631" s="37" t="s">
        <v>62</v>
      </c>
      <c r="B631" s="37">
        <v>1024</v>
      </c>
      <c r="C631" s="26" t="str">
        <f>IFERROR(INDEX(Clients[Client_Name],MATCH(Table312[[#This Row],[Client_Code]],Clients[Client_Code],0)),"")</f>
        <v>CERRILLOS</v>
      </c>
      <c r="D631" s="25">
        <v>2</v>
      </c>
      <c r="E631" s="25">
        <v>2</v>
      </c>
      <c r="F631" s="25" t="b">
        <f>IF(E631&gt;(VLOOKUP(D631,Months_Weeks!$A$2:$B$13,2,TRUE)),FALSE)</f>
        <v>0</v>
      </c>
      <c r="G631" s="63">
        <f>IF(Table312[[#This Row],[Facility]]="Buin",1.5%,0.25%)</f>
        <v>1.4999999999999999E-2</v>
      </c>
      <c r="H631" s="38">
        <v>72</v>
      </c>
      <c r="I631" s="38"/>
      <c r="J631" s="27">
        <f t="shared" si="54"/>
        <v>447</v>
      </c>
      <c r="K631" s="28">
        <f t="shared" si="55"/>
        <v>2</v>
      </c>
      <c r="L631" s="27">
        <f>IF(K631=0,0,IF(E631&gt;1,E631-1,VLOOKUP(K631,Months_Weeks!$A$1:$B$13,2,0)))</f>
        <v>1</v>
      </c>
      <c r="M631" s="29"/>
      <c r="N631" s="39"/>
      <c r="O631" s="39"/>
      <c r="P631" s="50">
        <f t="shared" si="56"/>
        <v>0</v>
      </c>
      <c r="Q631" s="28">
        <f t="shared" si="57"/>
        <v>2</v>
      </c>
      <c r="R631" s="28">
        <f>IF(Q631=0,0,IF(E631&gt;1,E631-1,VLOOKUP(Q631,Months_Weeks!$A$1:$B$13,2,0)))</f>
        <v>1</v>
      </c>
      <c r="S631" s="30"/>
      <c r="T631" s="39"/>
      <c r="U631" s="39"/>
      <c r="V631" s="50">
        <f t="shared" si="58"/>
        <v>0</v>
      </c>
      <c r="W631" s="28">
        <f t="shared" si="59"/>
        <v>2</v>
      </c>
      <c r="X631" s="28">
        <f>IF(W631=0,0,IF(E631&gt;1,E631-1,VLOOKUP(W631,Months_Weeks!$A$1:$B$13,2,0)))</f>
        <v>1</v>
      </c>
      <c r="Y631" s="30"/>
      <c r="Z631" s="39"/>
      <c r="AA631" s="31"/>
      <c r="AB631" s="39"/>
      <c r="AC631" s="31"/>
      <c r="AD631" s="40"/>
      <c r="AE631" s="31"/>
      <c r="AF631" s="40"/>
      <c r="AG631" s="31"/>
      <c r="AH631" s="40"/>
      <c r="AI631" s="31"/>
      <c r="AJ631" s="40"/>
    </row>
    <row r="632" spans="1:36" x14ac:dyDescent="0.25">
      <c r="A632" s="37" t="s">
        <v>62</v>
      </c>
      <c r="B632" s="37">
        <v>1024</v>
      </c>
      <c r="C632" s="26" t="str">
        <f>IFERROR(INDEX(Clients[Client_Name],MATCH(Table312[[#This Row],[Client_Code]],Clients[Client_Code],0)),"")</f>
        <v>CERRILLOS</v>
      </c>
      <c r="D632" s="25">
        <v>2</v>
      </c>
      <c r="E632" s="25">
        <v>3</v>
      </c>
      <c r="F632" s="25" t="b">
        <f>IF(E632&gt;(VLOOKUP(D632,Months_Weeks!$A$2:$B$13,2,TRUE)),FALSE)</f>
        <v>0</v>
      </c>
      <c r="G632" s="63">
        <f>IF(Table312[[#This Row],[Facility]]="Buin",1.5%,0.25%)</f>
        <v>1.4999999999999999E-2</v>
      </c>
      <c r="H632" s="38"/>
      <c r="I632" s="38">
        <v>47</v>
      </c>
      <c r="J632" s="27">
        <f t="shared" si="54"/>
        <v>400</v>
      </c>
      <c r="K632" s="28">
        <f t="shared" si="55"/>
        <v>2</v>
      </c>
      <c r="L632" s="27">
        <f>IF(K632=0,0,IF(E632&gt;1,E632-1,VLOOKUP(K632,Months_Weeks!$A$1:$B$13,2,0)))</f>
        <v>2</v>
      </c>
      <c r="M632" s="29"/>
      <c r="N632" s="39"/>
      <c r="O632" s="39"/>
      <c r="P632" s="50">
        <f t="shared" si="56"/>
        <v>0</v>
      </c>
      <c r="Q632" s="28">
        <f t="shared" si="57"/>
        <v>2</v>
      </c>
      <c r="R632" s="28">
        <f>IF(Q632=0,0,IF(E632&gt;1,E632-1,VLOOKUP(Q632,Months_Weeks!$A$1:$B$13,2,0)))</f>
        <v>2</v>
      </c>
      <c r="S632" s="30"/>
      <c r="T632" s="39"/>
      <c r="U632" s="39"/>
      <c r="V632" s="50">
        <f t="shared" si="58"/>
        <v>0</v>
      </c>
      <c r="W632" s="28">
        <f t="shared" si="59"/>
        <v>2</v>
      </c>
      <c r="X632" s="28">
        <f>IF(W632=0,0,IF(E632&gt;1,E632-1,VLOOKUP(W632,Months_Weeks!$A$1:$B$13,2,0)))</f>
        <v>2</v>
      </c>
      <c r="Y632" s="30"/>
      <c r="Z632" s="39"/>
      <c r="AA632" s="31"/>
      <c r="AB632" s="39"/>
      <c r="AC632" s="31"/>
      <c r="AD632" s="40"/>
      <c r="AE632" s="31"/>
      <c r="AF632" s="40"/>
      <c r="AG632" s="31"/>
      <c r="AH632" s="40"/>
      <c r="AI632" s="31"/>
      <c r="AJ632" s="40"/>
    </row>
    <row r="633" spans="1:36" x14ac:dyDescent="0.25">
      <c r="A633" s="37" t="s">
        <v>62</v>
      </c>
      <c r="B633" s="37">
        <v>1024</v>
      </c>
      <c r="C633" s="26" t="str">
        <f>IFERROR(INDEX(Clients[Client_Name],MATCH(Table312[[#This Row],[Client_Code]],Clients[Client_Code],0)),"")</f>
        <v>CERRILLOS</v>
      </c>
      <c r="D633" s="25">
        <v>2</v>
      </c>
      <c r="E633" s="25">
        <v>4</v>
      </c>
      <c r="F633" s="25" t="b">
        <f>IF(E633&gt;(VLOOKUP(D633,Months_Weeks!$A$2:$B$13,2,TRUE)),FALSE)</f>
        <v>0</v>
      </c>
      <c r="G633" s="63">
        <f>IF(Table312[[#This Row],[Facility]]="Buin",1.5%,0.25%)</f>
        <v>1.4999999999999999E-2</v>
      </c>
      <c r="H633" s="38">
        <v>96</v>
      </c>
      <c r="I633" s="38"/>
      <c r="J633" s="27">
        <f t="shared" si="54"/>
        <v>496</v>
      </c>
      <c r="K633" s="28">
        <f t="shared" si="55"/>
        <v>2</v>
      </c>
      <c r="L633" s="27">
        <f>IF(K633=0,0,IF(E633&gt;1,E633-1,VLOOKUP(K633,Months_Weeks!$A$1:$B$13,2,0)))</f>
        <v>3</v>
      </c>
      <c r="M633" s="29"/>
      <c r="N633" s="39"/>
      <c r="O633" s="39"/>
      <c r="P633" s="50">
        <f t="shared" si="56"/>
        <v>0</v>
      </c>
      <c r="Q633" s="28">
        <f t="shared" si="57"/>
        <v>2</v>
      </c>
      <c r="R633" s="28">
        <f>IF(Q633=0,0,IF(E633&gt;1,E633-1,VLOOKUP(Q633,Months_Weeks!$A$1:$B$13,2,0)))</f>
        <v>3</v>
      </c>
      <c r="S633" s="30"/>
      <c r="T633" s="39"/>
      <c r="U633" s="39"/>
      <c r="V633" s="50">
        <f t="shared" si="58"/>
        <v>0</v>
      </c>
      <c r="W633" s="28">
        <f t="shared" si="59"/>
        <v>2</v>
      </c>
      <c r="X633" s="28">
        <f>IF(W633=0,0,IF(E633&gt;1,E633-1,VLOOKUP(W633,Months_Weeks!$A$1:$B$13,2,0)))</f>
        <v>3</v>
      </c>
      <c r="Y633" s="30"/>
      <c r="Z633" s="39"/>
      <c r="AA633" s="31"/>
      <c r="AB633" s="39"/>
      <c r="AC633" s="31"/>
      <c r="AD633" s="40"/>
      <c r="AE633" s="31"/>
      <c r="AF633" s="40"/>
      <c r="AG633" s="31"/>
      <c r="AH633" s="40"/>
      <c r="AI633" s="31"/>
      <c r="AJ633" s="40"/>
    </row>
    <row r="634" spans="1:36" x14ac:dyDescent="0.25">
      <c r="A634" s="37" t="s">
        <v>62</v>
      </c>
      <c r="B634" s="37">
        <v>1024</v>
      </c>
      <c r="C634" s="26" t="str">
        <f>IFERROR(INDEX(Clients[Client_Name],MATCH(Table312[[#This Row],[Client_Code]],Clients[Client_Code],0)),"")</f>
        <v>CERRILLOS</v>
      </c>
      <c r="D634" s="25">
        <v>3</v>
      </c>
      <c r="E634" s="25">
        <v>1</v>
      </c>
      <c r="F634" s="25" t="b">
        <f>IF(E634&gt;(VLOOKUP(D634,Months_Weeks!$A$2:$B$13,2,TRUE)),FALSE)</f>
        <v>0</v>
      </c>
      <c r="G634" s="63">
        <f>IF(Table312[[#This Row],[Facility]]="Buin",1.5%,0.25%)</f>
        <v>1.4999999999999999E-2</v>
      </c>
      <c r="H634" s="38">
        <v>132</v>
      </c>
      <c r="I634" s="38"/>
      <c r="J634" s="27">
        <f t="shared" si="54"/>
        <v>628</v>
      </c>
      <c r="K634" s="28">
        <f t="shared" si="55"/>
        <v>2</v>
      </c>
      <c r="L634" s="27">
        <f>IF(K634=0,0,IF(E634&gt;1,E634-1,VLOOKUP(K634,Months_Weeks!$A$1:$B$13,2,0)))</f>
        <v>4</v>
      </c>
      <c r="M634" s="29"/>
      <c r="N634" s="39"/>
      <c r="O634" s="39"/>
      <c r="P634" s="50">
        <f t="shared" si="56"/>
        <v>0</v>
      </c>
      <c r="Q634" s="28">
        <f t="shared" si="57"/>
        <v>2</v>
      </c>
      <c r="R634" s="28">
        <f>IF(Q634=0,0,IF(E634&gt;1,E634-1,VLOOKUP(Q634,Months_Weeks!$A$1:$B$13,2,0)))</f>
        <v>4</v>
      </c>
      <c r="S634" s="30"/>
      <c r="T634" s="39"/>
      <c r="U634" s="39"/>
      <c r="V634" s="50">
        <f t="shared" si="58"/>
        <v>0</v>
      </c>
      <c r="W634" s="28">
        <f t="shared" si="59"/>
        <v>2</v>
      </c>
      <c r="X634" s="28">
        <f>IF(W634=0,0,IF(E634&gt;1,E634-1,VLOOKUP(W634,Months_Weeks!$A$1:$B$13,2,0)))</f>
        <v>4</v>
      </c>
      <c r="Y634" s="30"/>
      <c r="Z634" s="39"/>
      <c r="AA634" s="31"/>
      <c r="AB634" s="39"/>
      <c r="AC634" s="31"/>
      <c r="AD634" s="40"/>
      <c r="AE634" s="31"/>
      <c r="AF634" s="40"/>
      <c r="AG634" s="31"/>
      <c r="AH634" s="40"/>
      <c r="AI634" s="31"/>
      <c r="AJ634" s="40"/>
    </row>
    <row r="635" spans="1:36" x14ac:dyDescent="0.25">
      <c r="A635" s="37" t="s">
        <v>62</v>
      </c>
      <c r="B635" s="37">
        <v>1024</v>
      </c>
      <c r="C635" s="26" t="str">
        <f>IFERROR(INDEX(Clients[Client_Name],MATCH(Table312[[#This Row],[Client_Code]],Clients[Client_Code],0)),"")</f>
        <v>CERRILLOS</v>
      </c>
      <c r="D635" s="25">
        <v>3</v>
      </c>
      <c r="E635" s="25">
        <v>2</v>
      </c>
      <c r="F635" s="25" t="b">
        <f>IF(E635&gt;(VLOOKUP(D635,Months_Weeks!$A$2:$B$13,2,TRUE)),FALSE)</f>
        <v>0</v>
      </c>
      <c r="G635" s="63">
        <f>IF(Table312[[#This Row],[Facility]]="Buin",1.5%,0.25%)</f>
        <v>1.4999999999999999E-2</v>
      </c>
      <c r="H635" s="38"/>
      <c r="I635" s="38"/>
      <c r="J635" s="27">
        <f t="shared" si="54"/>
        <v>628</v>
      </c>
      <c r="K635" s="28">
        <f t="shared" si="55"/>
        <v>3</v>
      </c>
      <c r="L635" s="27">
        <f>IF(K635=0,0,IF(E635&gt;1,E635-1,VLOOKUP(K635,Months_Weeks!$A$1:$B$13,2,0)))</f>
        <v>1</v>
      </c>
      <c r="M635" s="29"/>
      <c r="N635" s="39"/>
      <c r="O635" s="39"/>
      <c r="P635" s="50">
        <f t="shared" si="56"/>
        <v>0</v>
      </c>
      <c r="Q635" s="28">
        <f t="shared" si="57"/>
        <v>3</v>
      </c>
      <c r="R635" s="28">
        <f>IF(Q635=0,0,IF(E635&gt;1,E635-1,VLOOKUP(Q635,Months_Weeks!$A$1:$B$13,2,0)))</f>
        <v>1</v>
      </c>
      <c r="S635" s="30"/>
      <c r="T635" s="39"/>
      <c r="U635" s="39"/>
      <c r="V635" s="50">
        <f t="shared" si="58"/>
        <v>0</v>
      </c>
      <c r="W635" s="28">
        <f t="shared" si="59"/>
        <v>3</v>
      </c>
      <c r="X635" s="28">
        <f>IF(W635=0,0,IF(E635&gt;1,E635-1,VLOOKUP(W635,Months_Weeks!$A$1:$B$13,2,0)))</f>
        <v>1</v>
      </c>
      <c r="Y635" s="30"/>
      <c r="Z635" s="39"/>
      <c r="AA635" s="31"/>
      <c r="AB635" s="39"/>
      <c r="AC635" s="31"/>
      <c r="AD635" s="40"/>
      <c r="AE635" s="31"/>
      <c r="AF635" s="40"/>
      <c r="AG635" s="31"/>
      <c r="AH635" s="40"/>
      <c r="AI635" s="31"/>
      <c r="AJ635" s="40"/>
    </row>
    <row r="636" spans="1:36" x14ac:dyDescent="0.25">
      <c r="A636" s="37" t="s">
        <v>62</v>
      </c>
      <c r="B636" s="37">
        <v>1024</v>
      </c>
      <c r="C636" s="26" t="str">
        <f>IFERROR(INDEX(Clients[Client_Name],MATCH(Table312[[#This Row],[Client_Code]],Clients[Client_Code],0)),"")</f>
        <v>CERRILLOS</v>
      </c>
      <c r="D636" s="25">
        <v>3</v>
      </c>
      <c r="E636" s="25">
        <v>3</v>
      </c>
      <c r="F636" s="25" t="b">
        <f>IF(E636&gt;(VLOOKUP(D636,Months_Weeks!$A$2:$B$13,2,TRUE)),FALSE)</f>
        <v>0</v>
      </c>
      <c r="G636" s="63">
        <f>IF(Table312[[#This Row],[Facility]]="Buin",1.5%,0.25%)</f>
        <v>1.4999999999999999E-2</v>
      </c>
      <c r="H636" s="38"/>
      <c r="I636" s="38">
        <v>25</v>
      </c>
      <c r="J636" s="27">
        <f t="shared" si="54"/>
        <v>603</v>
      </c>
      <c r="K636" s="28">
        <f t="shared" si="55"/>
        <v>3</v>
      </c>
      <c r="L636" s="27">
        <f>IF(K636=0,0,IF(E636&gt;1,E636-1,VLOOKUP(K636,Months_Weeks!$A$1:$B$13,2,0)))</f>
        <v>2</v>
      </c>
      <c r="M636" s="29"/>
      <c r="N636" s="39"/>
      <c r="O636" s="39"/>
      <c r="P636" s="50">
        <f t="shared" si="56"/>
        <v>0</v>
      </c>
      <c r="Q636" s="28">
        <f t="shared" si="57"/>
        <v>3</v>
      </c>
      <c r="R636" s="28">
        <f>IF(Q636=0,0,IF(E636&gt;1,E636-1,VLOOKUP(Q636,Months_Weeks!$A$1:$B$13,2,0)))</f>
        <v>2</v>
      </c>
      <c r="S636" s="30"/>
      <c r="T636" s="39"/>
      <c r="U636" s="39"/>
      <c r="V636" s="50">
        <f t="shared" si="58"/>
        <v>0</v>
      </c>
      <c r="W636" s="28">
        <f t="shared" si="59"/>
        <v>3</v>
      </c>
      <c r="X636" s="28">
        <f>IF(W636=0,0,IF(E636&gt;1,E636-1,VLOOKUP(W636,Months_Weeks!$A$1:$B$13,2,0)))</f>
        <v>2</v>
      </c>
      <c r="Y636" s="30"/>
      <c r="Z636" s="39"/>
      <c r="AA636" s="31"/>
      <c r="AB636" s="39"/>
      <c r="AC636" s="31"/>
      <c r="AD636" s="40"/>
      <c r="AE636" s="31"/>
      <c r="AF636" s="40"/>
      <c r="AG636" s="31"/>
      <c r="AH636" s="40"/>
      <c r="AI636" s="31"/>
      <c r="AJ636" s="40"/>
    </row>
    <row r="637" spans="1:36" x14ac:dyDescent="0.25">
      <c r="A637" s="37" t="s">
        <v>62</v>
      </c>
      <c r="B637" s="37">
        <v>1024</v>
      </c>
      <c r="C637" s="26" t="str">
        <f>IFERROR(INDEX(Clients[Client_Name],MATCH(Table312[[#This Row],[Client_Code]],Clients[Client_Code],0)),"")</f>
        <v>CERRILLOS</v>
      </c>
      <c r="D637" s="25">
        <v>3</v>
      </c>
      <c r="E637" s="25">
        <v>4</v>
      </c>
      <c r="F637" s="25" t="b">
        <f>IF(E637&gt;(VLOOKUP(D637,Months_Weeks!$A$2:$B$13,2,TRUE)),FALSE)</f>
        <v>0</v>
      </c>
      <c r="G637" s="63">
        <f>IF(Table312[[#This Row],[Facility]]="Buin",1.5%,0.25%)</f>
        <v>1.4999999999999999E-2</v>
      </c>
      <c r="H637" s="38"/>
      <c r="I637" s="38"/>
      <c r="J637" s="27">
        <f t="shared" si="54"/>
        <v>603</v>
      </c>
      <c r="K637" s="28">
        <f t="shared" si="55"/>
        <v>3</v>
      </c>
      <c r="L637" s="27">
        <f>IF(K637=0,0,IF(E637&gt;1,E637-1,VLOOKUP(K637,Months_Weeks!$A$1:$B$13,2,0)))</f>
        <v>3</v>
      </c>
      <c r="M637" s="29"/>
      <c r="N637" s="39"/>
      <c r="O637" s="39"/>
      <c r="P637" s="50">
        <f t="shared" si="56"/>
        <v>0</v>
      </c>
      <c r="Q637" s="28">
        <f t="shared" si="57"/>
        <v>3</v>
      </c>
      <c r="R637" s="28">
        <f>IF(Q637=0,0,IF(E637&gt;1,E637-1,VLOOKUP(Q637,Months_Weeks!$A$1:$B$13,2,0)))</f>
        <v>3</v>
      </c>
      <c r="S637" s="30"/>
      <c r="T637" s="39"/>
      <c r="U637" s="39"/>
      <c r="V637" s="50">
        <f t="shared" si="58"/>
        <v>0</v>
      </c>
      <c r="W637" s="28">
        <f t="shared" si="59"/>
        <v>3</v>
      </c>
      <c r="X637" s="28">
        <f>IF(W637=0,0,IF(E637&gt;1,E637-1,VLOOKUP(W637,Months_Weeks!$A$1:$B$13,2,0)))</f>
        <v>3</v>
      </c>
      <c r="Y637" s="30"/>
      <c r="Z637" s="39"/>
      <c r="AA637" s="31"/>
      <c r="AB637" s="39"/>
      <c r="AC637" s="31"/>
      <c r="AD637" s="40"/>
      <c r="AE637" s="31"/>
      <c r="AF637" s="40"/>
      <c r="AG637" s="31"/>
      <c r="AH637" s="40"/>
      <c r="AI637" s="31"/>
      <c r="AJ637" s="40"/>
    </row>
    <row r="638" spans="1:36" x14ac:dyDescent="0.25">
      <c r="A638" s="37" t="s">
        <v>62</v>
      </c>
      <c r="B638" s="37">
        <v>1024</v>
      </c>
      <c r="C638" s="26" t="str">
        <f>IFERROR(INDEX(Clients[Client_Name],MATCH(Table312[[#This Row],[Client_Code]],Clients[Client_Code],0)),"")</f>
        <v>CERRILLOS</v>
      </c>
      <c r="D638" s="25">
        <v>3</v>
      </c>
      <c r="E638" s="25">
        <v>5</v>
      </c>
      <c r="F638" s="25" t="b">
        <f>IF(E638&gt;(VLOOKUP(D638,Months_Weeks!$A$2:$B$13,2,TRUE)),FALSE)</f>
        <v>0</v>
      </c>
      <c r="G638" s="63">
        <f>IF(Table312[[#This Row],[Facility]]="Buin",1.5%,0.25%)</f>
        <v>1.4999999999999999E-2</v>
      </c>
      <c r="H638" s="38"/>
      <c r="I638" s="38"/>
      <c r="J638" s="27">
        <f t="shared" si="54"/>
        <v>603</v>
      </c>
      <c r="K638" s="28">
        <f t="shared" si="55"/>
        <v>3</v>
      </c>
      <c r="L638" s="27">
        <f>IF(K638=0,0,IF(E638&gt;1,E638-1,VLOOKUP(K638,Months_Weeks!$A$1:$B$13,2,0)))</f>
        <v>4</v>
      </c>
      <c r="M638" s="29"/>
      <c r="N638" s="39"/>
      <c r="O638" s="39"/>
      <c r="P638" s="50">
        <f t="shared" si="56"/>
        <v>0</v>
      </c>
      <c r="Q638" s="28">
        <f t="shared" si="57"/>
        <v>3</v>
      </c>
      <c r="R638" s="28">
        <f>IF(Q638=0,0,IF(E638&gt;1,E638-1,VLOOKUP(Q638,Months_Weeks!$A$1:$B$13,2,0)))</f>
        <v>4</v>
      </c>
      <c r="S638" s="30"/>
      <c r="T638" s="39"/>
      <c r="U638" s="39"/>
      <c r="V638" s="50">
        <f t="shared" si="58"/>
        <v>0</v>
      </c>
      <c r="W638" s="28">
        <f t="shared" si="59"/>
        <v>3</v>
      </c>
      <c r="X638" s="28">
        <f>IF(W638=0,0,IF(E638&gt;1,E638-1,VLOOKUP(W638,Months_Weeks!$A$1:$B$13,2,0)))</f>
        <v>4</v>
      </c>
      <c r="Y638" s="30"/>
      <c r="Z638" s="39"/>
      <c r="AA638" s="31"/>
      <c r="AB638" s="39"/>
      <c r="AC638" s="31"/>
      <c r="AD638" s="40"/>
      <c r="AE638" s="31"/>
      <c r="AF638" s="40"/>
      <c r="AG638" s="31"/>
      <c r="AH638" s="40"/>
      <c r="AI638" s="31"/>
      <c r="AJ638" s="40"/>
    </row>
    <row r="639" spans="1:36" x14ac:dyDescent="0.25">
      <c r="A639" s="37" t="s">
        <v>62</v>
      </c>
      <c r="B639" s="37">
        <v>1024</v>
      </c>
      <c r="C639" s="26" t="str">
        <f>IFERROR(INDEX(Clients[Client_Name],MATCH(Table312[[#This Row],[Client_Code]],Clients[Client_Code],0)),"")</f>
        <v>CERRILLOS</v>
      </c>
      <c r="D639" s="25">
        <v>4</v>
      </c>
      <c r="E639" s="25">
        <v>1</v>
      </c>
      <c r="F639" s="25" t="b">
        <f>IF(E639&gt;(VLOOKUP(D639,Months_Weeks!$A$2:$B$13,2,TRUE)),FALSE)</f>
        <v>0</v>
      </c>
      <c r="G639" s="63">
        <f>IF(Table312[[#This Row],[Facility]]="Buin",1.5%,0.25%)</f>
        <v>1.4999999999999999E-2</v>
      </c>
      <c r="H639" s="38"/>
      <c r="I639" s="38">
        <v>25</v>
      </c>
      <c r="J639" s="27">
        <f t="shared" si="54"/>
        <v>578</v>
      </c>
      <c r="K639" s="28">
        <f t="shared" si="55"/>
        <v>3</v>
      </c>
      <c r="L639" s="27">
        <f>IF(K639=0,0,IF(E639&gt;1,E639-1,VLOOKUP(K639,Months_Weeks!$A$1:$B$13,2,0)))</f>
        <v>5</v>
      </c>
      <c r="M639" s="29"/>
      <c r="N639" s="39"/>
      <c r="O639" s="39"/>
      <c r="P639" s="50">
        <f t="shared" si="56"/>
        <v>0</v>
      </c>
      <c r="Q639" s="28">
        <f t="shared" si="57"/>
        <v>3</v>
      </c>
      <c r="R639" s="28">
        <f>IF(Q639=0,0,IF(E639&gt;1,E639-1,VLOOKUP(Q639,Months_Weeks!$A$1:$B$13,2,0)))</f>
        <v>5</v>
      </c>
      <c r="S639" s="30"/>
      <c r="T639" s="39"/>
      <c r="U639" s="39"/>
      <c r="V639" s="50">
        <f t="shared" si="58"/>
        <v>0</v>
      </c>
      <c r="W639" s="28">
        <f t="shared" si="59"/>
        <v>3</v>
      </c>
      <c r="X639" s="28">
        <f>IF(W639=0,0,IF(E639&gt;1,E639-1,VLOOKUP(W639,Months_Weeks!$A$1:$B$13,2,0)))</f>
        <v>5</v>
      </c>
      <c r="Y639" s="30"/>
      <c r="Z639" s="39"/>
      <c r="AA639" s="31"/>
      <c r="AB639" s="39"/>
      <c r="AC639" s="31"/>
      <c r="AD639" s="40"/>
      <c r="AE639" s="31"/>
      <c r="AF639" s="40"/>
      <c r="AG639" s="31"/>
      <c r="AH639" s="40"/>
      <c r="AI639" s="31"/>
      <c r="AJ639" s="40"/>
    </row>
    <row r="640" spans="1:36" x14ac:dyDescent="0.25">
      <c r="A640" s="37" t="s">
        <v>62</v>
      </c>
      <c r="B640" s="37">
        <v>1024</v>
      </c>
      <c r="C640" s="26" t="str">
        <f>IFERROR(INDEX(Clients[Client_Name],MATCH(Table312[[#This Row],[Client_Code]],Clients[Client_Code],0)),"")</f>
        <v>CERRILLOS</v>
      </c>
      <c r="D640" s="25">
        <v>4</v>
      </c>
      <c r="E640" s="25">
        <v>2</v>
      </c>
      <c r="F640" s="25" t="b">
        <f>IF(E640&gt;(VLOOKUP(D640,Months_Weeks!$A$2:$B$13,2,TRUE)),FALSE)</f>
        <v>0</v>
      </c>
      <c r="G640" s="63">
        <f>IF(Table312[[#This Row],[Facility]]="Buin",1.5%,0.25%)</f>
        <v>1.4999999999999999E-2</v>
      </c>
      <c r="H640" s="38"/>
      <c r="I640" s="38">
        <v>25</v>
      </c>
      <c r="J640" s="27">
        <f t="shared" si="54"/>
        <v>553</v>
      </c>
      <c r="K640" s="28">
        <f t="shared" si="55"/>
        <v>4</v>
      </c>
      <c r="L640" s="27">
        <f>IF(K640=0,0,IF(E640&gt;1,E640-1,VLOOKUP(K640,Months_Weeks!$A$1:$B$13,2,0)))</f>
        <v>1</v>
      </c>
      <c r="M640" s="29"/>
      <c r="N640" s="39"/>
      <c r="O640" s="39"/>
      <c r="P640" s="50">
        <f t="shared" si="56"/>
        <v>0</v>
      </c>
      <c r="Q640" s="28">
        <f t="shared" si="57"/>
        <v>4</v>
      </c>
      <c r="R640" s="28">
        <f>IF(Q640=0,0,IF(E640&gt;1,E640-1,VLOOKUP(Q640,Months_Weeks!$A$1:$B$13,2,0)))</f>
        <v>1</v>
      </c>
      <c r="S640" s="30"/>
      <c r="T640" s="39"/>
      <c r="U640" s="39"/>
      <c r="V640" s="50">
        <f t="shared" si="58"/>
        <v>0</v>
      </c>
      <c r="W640" s="28">
        <f t="shared" si="59"/>
        <v>4</v>
      </c>
      <c r="X640" s="28">
        <f>IF(W640=0,0,IF(E640&gt;1,E640-1,VLOOKUP(W640,Months_Weeks!$A$1:$B$13,2,0)))</f>
        <v>1</v>
      </c>
      <c r="Y640" s="30"/>
      <c r="Z640" s="39"/>
      <c r="AA640" s="31"/>
      <c r="AB640" s="39"/>
      <c r="AC640" s="31"/>
      <c r="AD640" s="40"/>
      <c r="AE640" s="31"/>
      <c r="AF640" s="40"/>
      <c r="AG640" s="31"/>
      <c r="AH640" s="40"/>
      <c r="AI640" s="31"/>
      <c r="AJ640" s="40"/>
    </row>
    <row r="641" spans="1:36" x14ac:dyDescent="0.25">
      <c r="A641" s="37" t="s">
        <v>62</v>
      </c>
      <c r="B641" s="37">
        <v>1024</v>
      </c>
      <c r="C641" s="26" t="str">
        <f>IFERROR(INDEX(Clients[Client_Name],MATCH(Table312[[#This Row],[Client_Code]],Clients[Client_Code],0)),"")</f>
        <v>CERRILLOS</v>
      </c>
      <c r="D641" s="25">
        <v>4</v>
      </c>
      <c r="E641" s="25">
        <v>3</v>
      </c>
      <c r="F641" s="25" t="b">
        <f>IF(E641&gt;(VLOOKUP(D641,Months_Weeks!$A$2:$B$13,2,TRUE)),FALSE)</f>
        <v>0</v>
      </c>
      <c r="G641" s="63">
        <f>IF(Table312[[#This Row],[Facility]]="Buin",1.5%,0.25%)</f>
        <v>1.4999999999999999E-2</v>
      </c>
      <c r="H641" s="38"/>
      <c r="I641" s="38">
        <v>25</v>
      </c>
      <c r="J641" s="27">
        <f t="shared" si="54"/>
        <v>528</v>
      </c>
      <c r="K641" s="28">
        <f t="shared" si="55"/>
        <v>4</v>
      </c>
      <c r="L641" s="27">
        <f>IF(K641=0,0,IF(E641&gt;1,E641-1,VLOOKUP(K641,Months_Weeks!$A$1:$B$13,2,0)))</f>
        <v>2</v>
      </c>
      <c r="M641" s="29"/>
      <c r="N641" s="39"/>
      <c r="O641" s="39"/>
      <c r="P641" s="50">
        <f t="shared" si="56"/>
        <v>0</v>
      </c>
      <c r="Q641" s="28">
        <f t="shared" si="57"/>
        <v>4</v>
      </c>
      <c r="R641" s="28">
        <f>IF(Q641=0,0,IF(E641&gt;1,E641-1,VLOOKUP(Q641,Months_Weeks!$A$1:$B$13,2,0)))</f>
        <v>2</v>
      </c>
      <c r="S641" s="30"/>
      <c r="T641" s="39"/>
      <c r="U641" s="39"/>
      <c r="V641" s="50">
        <f t="shared" si="58"/>
        <v>0</v>
      </c>
      <c r="W641" s="28">
        <f t="shared" si="59"/>
        <v>4</v>
      </c>
      <c r="X641" s="28">
        <f>IF(W641=0,0,IF(E641&gt;1,E641-1,VLOOKUP(W641,Months_Weeks!$A$1:$B$13,2,0)))</f>
        <v>2</v>
      </c>
      <c r="Y641" s="30"/>
      <c r="Z641" s="39"/>
      <c r="AA641" s="31"/>
      <c r="AB641" s="39"/>
      <c r="AC641" s="31"/>
      <c r="AD641" s="40"/>
      <c r="AE641" s="31"/>
      <c r="AF641" s="40"/>
      <c r="AG641" s="31"/>
      <c r="AH641" s="40"/>
      <c r="AI641" s="31"/>
      <c r="AJ641" s="40"/>
    </row>
    <row r="642" spans="1:36" x14ac:dyDescent="0.25">
      <c r="A642" s="37" t="s">
        <v>62</v>
      </c>
      <c r="B642" s="37">
        <v>1024</v>
      </c>
      <c r="C642" s="26" t="str">
        <f>IFERROR(INDEX(Clients[Client_Name],MATCH(Table312[[#This Row],[Client_Code]],Clients[Client_Code],0)),"")</f>
        <v>CERRILLOS</v>
      </c>
      <c r="D642" s="25">
        <v>4</v>
      </c>
      <c r="E642" s="25">
        <v>4</v>
      </c>
      <c r="F642" s="25" t="b">
        <f>IF(E642&gt;(VLOOKUP(D642,Months_Weeks!$A$2:$B$13,2,TRUE)),FALSE)</f>
        <v>0</v>
      </c>
      <c r="G642" s="63">
        <f>IF(Table312[[#This Row],[Facility]]="Buin",1.5%,0.25%)</f>
        <v>1.4999999999999999E-2</v>
      </c>
      <c r="H642" s="38"/>
      <c r="I642" s="38">
        <v>25</v>
      </c>
      <c r="J642" s="27">
        <f t="shared" ref="J642:J705" si="60" xml:space="preserve"> SUMIFS(J:J,$B:$B,$B642,$D:$D,K642,$E:$E,L642,$A:$A,$A642)+H642-I642</f>
        <v>503</v>
      </c>
      <c r="K642" s="28">
        <f t="shared" ref="K642:K705" si="61">IF(E642&gt;1,D642,D642-1)</f>
        <v>4</v>
      </c>
      <c r="L642" s="27">
        <f>IF(K642=0,0,IF(E642&gt;1,E642-1,VLOOKUP(K642,Months_Weeks!$A$1:$B$13,2,0)))</f>
        <v>3</v>
      </c>
      <c r="M642" s="29"/>
      <c r="N642" s="39"/>
      <c r="O642" s="39"/>
      <c r="P642" s="50">
        <f t="shared" ref="P642:P705" si="62" xml:space="preserve"> SUMIFS(P:P,$B:$B,$B642,$D:$D,Q642,$E:$E,R642,$A:$A,$A642)+N642-O642</f>
        <v>0</v>
      </c>
      <c r="Q642" s="28">
        <f t="shared" ref="Q642:Q705" si="63">IF(E642&gt;1,D642,D642-1)</f>
        <v>4</v>
      </c>
      <c r="R642" s="28">
        <f>IF(Q642=0,0,IF(E642&gt;1,E642-1,VLOOKUP(Q642,Months_Weeks!$A$1:$B$13,2,0)))</f>
        <v>3</v>
      </c>
      <c r="S642" s="30"/>
      <c r="T642" s="39"/>
      <c r="U642" s="39"/>
      <c r="V642" s="50">
        <f t="shared" ref="V642:V705" si="64" xml:space="preserve"> SUMIFS(V:V,$B:$B,$B642,$D:$D,W642,$E:$E,X642,$A:$A,$A642)+T642-U642</f>
        <v>0</v>
      </c>
      <c r="W642" s="28">
        <f t="shared" ref="W642:W705" si="65">IF(E642&gt;1,D642,D642-1)</f>
        <v>4</v>
      </c>
      <c r="X642" s="28">
        <f>IF(W642=0,0,IF(E642&gt;1,E642-1,VLOOKUP(W642,Months_Weeks!$A$1:$B$13,2,0)))</f>
        <v>3</v>
      </c>
      <c r="Y642" s="30"/>
      <c r="Z642" s="39"/>
      <c r="AA642" s="31"/>
      <c r="AB642" s="39"/>
      <c r="AC642" s="31"/>
      <c r="AD642" s="40"/>
      <c r="AE642" s="31"/>
      <c r="AF642" s="40"/>
      <c r="AG642" s="31"/>
      <c r="AH642" s="40"/>
      <c r="AI642" s="31"/>
      <c r="AJ642" s="40"/>
    </row>
    <row r="643" spans="1:36" x14ac:dyDescent="0.25">
      <c r="A643" s="37" t="s">
        <v>62</v>
      </c>
      <c r="B643" s="37">
        <v>1024</v>
      </c>
      <c r="C643" s="26" t="str">
        <f>IFERROR(INDEX(Clients[Client_Name],MATCH(Table312[[#This Row],[Client_Code]],Clients[Client_Code],0)),"")</f>
        <v>CERRILLOS</v>
      </c>
      <c r="D643" s="25">
        <v>5</v>
      </c>
      <c r="E643" s="25">
        <v>1</v>
      </c>
      <c r="F643" s="25" t="b">
        <f>IF(E643&gt;(VLOOKUP(D643,Months_Weeks!$A$2:$B$13,2,TRUE)),FALSE)</f>
        <v>0</v>
      </c>
      <c r="G643" s="63">
        <f>IF(Table312[[#This Row],[Facility]]="Buin",1.5%,0.25%)</f>
        <v>1.4999999999999999E-2</v>
      </c>
      <c r="H643" s="38"/>
      <c r="I643" s="38">
        <v>25</v>
      </c>
      <c r="J643" s="27">
        <f t="shared" si="60"/>
        <v>478</v>
      </c>
      <c r="K643" s="28">
        <f t="shared" si="61"/>
        <v>4</v>
      </c>
      <c r="L643" s="27">
        <f>IF(K643=0,0,IF(E643&gt;1,E643-1,VLOOKUP(K643,Months_Weeks!$A$1:$B$13,2,0)))</f>
        <v>4</v>
      </c>
      <c r="M643" s="29"/>
      <c r="N643" s="39"/>
      <c r="O643" s="39"/>
      <c r="P643" s="50">
        <f t="shared" si="62"/>
        <v>0</v>
      </c>
      <c r="Q643" s="28">
        <f t="shared" si="63"/>
        <v>4</v>
      </c>
      <c r="R643" s="28">
        <f>IF(Q643=0,0,IF(E643&gt;1,E643-1,VLOOKUP(Q643,Months_Weeks!$A$1:$B$13,2,0)))</f>
        <v>4</v>
      </c>
      <c r="S643" s="30"/>
      <c r="T643" s="39"/>
      <c r="U643" s="39"/>
      <c r="V643" s="50">
        <f t="shared" si="64"/>
        <v>0</v>
      </c>
      <c r="W643" s="28">
        <f t="shared" si="65"/>
        <v>4</v>
      </c>
      <c r="X643" s="28">
        <f>IF(W643=0,0,IF(E643&gt;1,E643-1,VLOOKUP(W643,Months_Weeks!$A$1:$B$13,2,0)))</f>
        <v>4</v>
      </c>
      <c r="Y643" s="30"/>
      <c r="Z643" s="39"/>
      <c r="AA643" s="31"/>
      <c r="AB643" s="39"/>
      <c r="AC643" s="31"/>
      <c r="AD643" s="40"/>
      <c r="AE643" s="31"/>
      <c r="AF643" s="40"/>
      <c r="AG643" s="31"/>
      <c r="AH643" s="40"/>
      <c r="AI643" s="31"/>
      <c r="AJ643" s="40"/>
    </row>
    <row r="644" spans="1:36" x14ac:dyDescent="0.25">
      <c r="A644" s="37" t="s">
        <v>62</v>
      </c>
      <c r="B644" s="37">
        <v>1024</v>
      </c>
      <c r="C644" s="26" t="str">
        <f>IFERROR(INDEX(Clients[Client_Name],MATCH(Table312[[#This Row],[Client_Code]],Clients[Client_Code],0)),"")</f>
        <v>CERRILLOS</v>
      </c>
      <c r="D644" s="25">
        <v>5</v>
      </c>
      <c r="E644" s="25">
        <v>2</v>
      </c>
      <c r="F644" s="25" t="b">
        <f>IF(E644&gt;(VLOOKUP(D644,Months_Weeks!$A$2:$B$13,2,TRUE)),FALSE)</f>
        <v>0</v>
      </c>
      <c r="G644" s="63">
        <f>IF(Table312[[#This Row],[Facility]]="Buin",1.5%,0.25%)</f>
        <v>1.4999999999999999E-2</v>
      </c>
      <c r="H644" s="38"/>
      <c r="I644" s="38">
        <v>25</v>
      </c>
      <c r="J644" s="27">
        <f t="shared" si="60"/>
        <v>453</v>
      </c>
      <c r="K644" s="28">
        <f t="shared" si="61"/>
        <v>5</v>
      </c>
      <c r="L644" s="27">
        <f>IF(K644=0,0,IF(E644&gt;1,E644-1,VLOOKUP(K644,Months_Weeks!$A$1:$B$13,2,0)))</f>
        <v>1</v>
      </c>
      <c r="M644" s="29"/>
      <c r="N644" s="39"/>
      <c r="O644" s="39"/>
      <c r="P644" s="50">
        <f t="shared" si="62"/>
        <v>0</v>
      </c>
      <c r="Q644" s="28">
        <f t="shared" si="63"/>
        <v>5</v>
      </c>
      <c r="R644" s="28">
        <f>IF(Q644=0,0,IF(E644&gt;1,E644-1,VLOOKUP(Q644,Months_Weeks!$A$1:$B$13,2,0)))</f>
        <v>1</v>
      </c>
      <c r="S644" s="30"/>
      <c r="T644" s="39"/>
      <c r="U644" s="39"/>
      <c r="V644" s="50">
        <f t="shared" si="64"/>
        <v>0</v>
      </c>
      <c r="W644" s="28">
        <f t="shared" si="65"/>
        <v>5</v>
      </c>
      <c r="X644" s="28">
        <f>IF(W644=0,0,IF(E644&gt;1,E644-1,VLOOKUP(W644,Months_Weeks!$A$1:$B$13,2,0)))</f>
        <v>1</v>
      </c>
      <c r="Y644" s="30"/>
      <c r="Z644" s="39"/>
      <c r="AA644" s="31"/>
      <c r="AB644" s="39"/>
      <c r="AC644" s="31"/>
      <c r="AD644" s="40"/>
      <c r="AE644" s="31"/>
      <c r="AF644" s="40"/>
      <c r="AG644" s="31"/>
      <c r="AH644" s="40"/>
      <c r="AI644" s="31"/>
      <c r="AJ644" s="40"/>
    </row>
    <row r="645" spans="1:36" x14ac:dyDescent="0.25">
      <c r="A645" s="37" t="s">
        <v>62</v>
      </c>
      <c r="B645" s="37">
        <v>1024</v>
      </c>
      <c r="C645" s="26" t="str">
        <f>IFERROR(INDEX(Clients[Client_Name],MATCH(Table312[[#This Row],[Client_Code]],Clients[Client_Code],0)),"")</f>
        <v>CERRILLOS</v>
      </c>
      <c r="D645" s="25">
        <v>5</v>
      </c>
      <c r="E645" s="25">
        <v>3</v>
      </c>
      <c r="F645" s="25" t="b">
        <f>IF(E645&gt;(VLOOKUP(D645,Months_Weeks!$A$2:$B$13,2,TRUE)),FALSE)</f>
        <v>0</v>
      </c>
      <c r="G645" s="63">
        <f>IF(Table312[[#This Row],[Facility]]="Buin",1.5%,0.25%)</f>
        <v>1.4999999999999999E-2</v>
      </c>
      <c r="H645" s="38"/>
      <c r="I645" s="38">
        <v>25</v>
      </c>
      <c r="J645" s="27">
        <f t="shared" si="60"/>
        <v>428</v>
      </c>
      <c r="K645" s="28">
        <f t="shared" si="61"/>
        <v>5</v>
      </c>
      <c r="L645" s="27">
        <f>IF(K645=0,0,IF(E645&gt;1,E645-1,VLOOKUP(K645,Months_Weeks!$A$1:$B$13,2,0)))</f>
        <v>2</v>
      </c>
      <c r="M645" s="29"/>
      <c r="N645" s="39"/>
      <c r="O645" s="39"/>
      <c r="P645" s="50">
        <f t="shared" si="62"/>
        <v>0</v>
      </c>
      <c r="Q645" s="28">
        <f t="shared" si="63"/>
        <v>5</v>
      </c>
      <c r="R645" s="28">
        <f>IF(Q645=0,0,IF(E645&gt;1,E645-1,VLOOKUP(Q645,Months_Weeks!$A$1:$B$13,2,0)))</f>
        <v>2</v>
      </c>
      <c r="S645" s="30"/>
      <c r="T645" s="39"/>
      <c r="U645" s="39"/>
      <c r="V645" s="50">
        <f t="shared" si="64"/>
        <v>0</v>
      </c>
      <c r="W645" s="28">
        <f t="shared" si="65"/>
        <v>5</v>
      </c>
      <c r="X645" s="28">
        <f>IF(W645=0,0,IF(E645&gt;1,E645-1,VLOOKUP(W645,Months_Weeks!$A$1:$B$13,2,0)))</f>
        <v>2</v>
      </c>
      <c r="Y645" s="30"/>
      <c r="Z645" s="39"/>
      <c r="AA645" s="31"/>
      <c r="AB645" s="39"/>
      <c r="AC645" s="31"/>
      <c r="AD645" s="40"/>
      <c r="AE645" s="31"/>
      <c r="AF645" s="40"/>
      <c r="AG645" s="31"/>
      <c r="AH645" s="40"/>
      <c r="AI645" s="31"/>
      <c r="AJ645" s="40"/>
    </row>
    <row r="646" spans="1:36" x14ac:dyDescent="0.25">
      <c r="A646" s="37" t="s">
        <v>62</v>
      </c>
      <c r="B646" s="37">
        <v>1024</v>
      </c>
      <c r="C646" s="26" t="str">
        <f>IFERROR(INDEX(Clients[Client_Name],MATCH(Table312[[#This Row],[Client_Code]],Clients[Client_Code],0)),"")</f>
        <v>CERRILLOS</v>
      </c>
      <c r="D646" s="25">
        <v>5</v>
      </c>
      <c r="E646" s="25">
        <v>4</v>
      </c>
      <c r="F646" s="25" t="b">
        <f>IF(E646&gt;(VLOOKUP(D646,Months_Weeks!$A$2:$B$13,2,TRUE)),FALSE)</f>
        <v>0</v>
      </c>
      <c r="G646" s="63">
        <f>IF(Table312[[#This Row],[Facility]]="Buin",1.5%,0.25%)</f>
        <v>1.4999999999999999E-2</v>
      </c>
      <c r="H646" s="38"/>
      <c r="I646" s="38">
        <v>25</v>
      </c>
      <c r="J646" s="27">
        <f t="shared" si="60"/>
        <v>403</v>
      </c>
      <c r="K646" s="28">
        <f t="shared" si="61"/>
        <v>5</v>
      </c>
      <c r="L646" s="27">
        <f>IF(K646=0,0,IF(E646&gt;1,E646-1,VLOOKUP(K646,Months_Weeks!$A$1:$B$13,2,0)))</f>
        <v>3</v>
      </c>
      <c r="M646" s="29"/>
      <c r="N646" s="39"/>
      <c r="O646" s="39"/>
      <c r="P646" s="50">
        <f t="shared" si="62"/>
        <v>0</v>
      </c>
      <c r="Q646" s="28">
        <f t="shared" si="63"/>
        <v>5</v>
      </c>
      <c r="R646" s="28">
        <f>IF(Q646=0,0,IF(E646&gt;1,E646-1,VLOOKUP(Q646,Months_Weeks!$A$1:$B$13,2,0)))</f>
        <v>3</v>
      </c>
      <c r="S646" s="30"/>
      <c r="T646" s="39"/>
      <c r="U646" s="39"/>
      <c r="V646" s="50">
        <f t="shared" si="64"/>
        <v>0</v>
      </c>
      <c r="W646" s="28">
        <f t="shared" si="65"/>
        <v>5</v>
      </c>
      <c r="X646" s="28">
        <f>IF(W646=0,0,IF(E646&gt;1,E646-1,VLOOKUP(W646,Months_Weeks!$A$1:$B$13,2,0)))</f>
        <v>3</v>
      </c>
      <c r="Y646" s="30"/>
      <c r="Z646" s="39"/>
      <c r="AA646" s="31"/>
      <c r="AB646" s="39"/>
      <c r="AC646" s="31"/>
      <c r="AD646" s="40"/>
      <c r="AE646" s="31"/>
      <c r="AF646" s="40"/>
      <c r="AG646" s="31"/>
      <c r="AH646" s="40"/>
      <c r="AI646" s="31"/>
      <c r="AJ646" s="40"/>
    </row>
    <row r="647" spans="1:36" x14ac:dyDescent="0.25">
      <c r="A647" s="37" t="s">
        <v>62</v>
      </c>
      <c r="B647" s="37">
        <v>1024</v>
      </c>
      <c r="C647" s="26" t="str">
        <f>IFERROR(INDEX(Clients[Client_Name],MATCH(Table312[[#This Row],[Client_Code]],Clients[Client_Code],0)),"")</f>
        <v>CERRILLOS</v>
      </c>
      <c r="D647" s="25">
        <v>6</v>
      </c>
      <c r="E647" s="25">
        <v>1</v>
      </c>
      <c r="F647" s="25" t="b">
        <f>IF(E647&gt;(VLOOKUP(D647,Months_Weeks!$A$2:$B$13,2,TRUE)),FALSE)</f>
        <v>0</v>
      </c>
      <c r="G647" s="63">
        <f>IF(Table312[[#This Row],[Facility]]="Buin",1.5%,0.25%)</f>
        <v>1.4999999999999999E-2</v>
      </c>
      <c r="H647" s="38"/>
      <c r="I647" s="38">
        <v>25</v>
      </c>
      <c r="J647" s="27">
        <f t="shared" si="60"/>
        <v>378</v>
      </c>
      <c r="K647" s="28">
        <f t="shared" si="61"/>
        <v>5</v>
      </c>
      <c r="L647" s="27">
        <f>IF(K647=0,0,IF(E647&gt;1,E647-1,VLOOKUP(K647,Months_Weeks!$A$1:$B$13,2,0)))</f>
        <v>4</v>
      </c>
      <c r="M647" s="29"/>
      <c r="N647" s="39"/>
      <c r="O647" s="39"/>
      <c r="P647" s="50">
        <f t="shared" si="62"/>
        <v>0</v>
      </c>
      <c r="Q647" s="28">
        <f t="shared" si="63"/>
        <v>5</v>
      </c>
      <c r="R647" s="28">
        <f>IF(Q647=0,0,IF(E647&gt;1,E647-1,VLOOKUP(Q647,Months_Weeks!$A$1:$B$13,2,0)))</f>
        <v>4</v>
      </c>
      <c r="S647" s="30"/>
      <c r="T647" s="39"/>
      <c r="U647" s="39"/>
      <c r="V647" s="50">
        <f t="shared" si="64"/>
        <v>0</v>
      </c>
      <c r="W647" s="28">
        <f t="shared" si="65"/>
        <v>5</v>
      </c>
      <c r="X647" s="28">
        <f>IF(W647=0,0,IF(E647&gt;1,E647-1,VLOOKUP(W647,Months_Weeks!$A$1:$B$13,2,0)))</f>
        <v>4</v>
      </c>
      <c r="Y647" s="30"/>
      <c r="Z647" s="39"/>
      <c r="AA647" s="31"/>
      <c r="AB647" s="39"/>
      <c r="AC647" s="31"/>
      <c r="AD647" s="40"/>
      <c r="AE647" s="31"/>
      <c r="AF647" s="40"/>
      <c r="AG647" s="31"/>
      <c r="AH647" s="40"/>
      <c r="AI647" s="31"/>
      <c r="AJ647" s="40"/>
    </row>
    <row r="648" spans="1:36" x14ac:dyDescent="0.25">
      <c r="A648" s="37" t="s">
        <v>62</v>
      </c>
      <c r="B648" s="37">
        <v>1024</v>
      </c>
      <c r="C648" s="26" t="str">
        <f>IFERROR(INDEX(Clients[Client_Name],MATCH(Table312[[#This Row],[Client_Code]],Clients[Client_Code],0)),"")</f>
        <v>CERRILLOS</v>
      </c>
      <c r="D648" s="25">
        <v>6</v>
      </c>
      <c r="E648" s="25">
        <v>2</v>
      </c>
      <c r="F648" s="25" t="b">
        <f>IF(E648&gt;(VLOOKUP(D648,Months_Weeks!$A$2:$B$13,2,TRUE)),FALSE)</f>
        <v>0</v>
      </c>
      <c r="G648" s="63">
        <f>IF(Table312[[#This Row],[Facility]]="Buin",1.5%,0.25%)</f>
        <v>1.4999999999999999E-2</v>
      </c>
      <c r="H648" s="38"/>
      <c r="I648" s="38">
        <v>25</v>
      </c>
      <c r="J648" s="27">
        <f t="shared" si="60"/>
        <v>353</v>
      </c>
      <c r="K648" s="28">
        <f t="shared" si="61"/>
        <v>6</v>
      </c>
      <c r="L648" s="27">
        <f>IF(K648=0,0,IF(E648&gt;1,E648-1,VLOOKUP(K648,Months_Weeks!$A$1:$B$13,2,0)))</f>
        <v>1</v>
      </c>
      <c r="M648" s="29"/>
      <c r="N648" s="39"/>
      <c r="O648" s="39"/>
      <c r="P648" s="50">
        <f t="shared" si="62"/>
        <v>0</v>
      </c>
      <c r="Q648" s="28">
        <f t="shared" si="63"/>
        <v>6</v>
      </c>
      <c r="R648" s="28">
        <f>IF(Q648=0,0,IF(E648&gt;1,E648-1,VLOOKUP(Q648,Months_Weeks!$A$1:$B$13,2,0)))</f>
        <v>1</v>
      </c>
      <c r="S648" s="30"/>
      <c r="T648" s="39"/>
      <c r="U648" s="39"/>
      <c r="V648" s="50">
        <f t="shared" si="64"/>
        <v>0</v>
      </c>
      <c r="W648" s="28">
        <f t="shared" si="65"/>
        <v>6</v>
      </c>
      <c r="X648" s="28">
        <f>IF(W648=0,0,IF(E648&gt;1,E648-1,VLOOKUP(W648,Months_Weeks!$A$1:$B$13,2,0)))</f>
        <v>1</v>
      </c>
      <c r="Y648" s="30"/>
      <c r="Z648" s="39"/>
      <c r="AA648" s="31"/>
      <c r="AB648" s="39"/>
      <c r="AC648" s="31"/>
      <c r="AD648" s="40"/>
      <c r="AE648" s="31"/>
      <c r="AF648" s="40"/>
      <c r="AG648" s="31"/>
      <c r="AH648" s="40"/>
      <c r="AI648" s="31"/>
      <c r="AJ648" s="40"/>
    </row>
    <row r="649" spans="1:36" x14ac:dyDescent="0.25">
      <c r="A649" s="37" t="s">
        <v>62</v>
      </c>
      <c r="B649" s="37">
        <v>1024</v>
      </c>
      <c r="C649" s="26" t="str">
        <f>IFERROR(INDEX(Clients[Client_Name],MATCH(Table312[[#This Row],[Client_Code]],Clients[Client_Code],0)),"")</f>
        <v>CERRILLOS</v>
      </c>
      <c r="D649" s="25">
        <v>6</v>
      </c>
      <c r="E649" s="25">
        <v>3</v>
      </c>
      <c r="F649" s="25" t="b">
        <f>IF(E649&gt;(VLOOKUP(D649,Months_Weeks!$A$2:$B$13,2,TRUE)),FALSE)</f>
        <v>0</v>
      </c>
      <c r="G649" s="63">
        <f>IF(Table312[[#This Row],[Facility]]="Buin",1.5%,0.25%)</f>
        <v>1.4999999999999999E-2</v>
      </c>
      <c r="H649" s="38"/>
      <c r="I649" s="38">
        <v>25</v>
      </c>
      <c r="J649" s="27">
        <f t="shared" si="60"/>
        <v>328</v>
      </c>
      <c r="K649" s="28">
        <f t="shared" si="61"/>
        <v>6</v>
      </c>
      <c r="L649" s="27">
        <f>IF(K649=0,0,IF(E649&gt;1,E649-1,VLOOKUP(K649,Months_Weeks!$A$1:$B$13,2,0)))</f>
        <v>2</v>
      </c>
      <c r="M649" s="29"/>
      <c r="N649" s="39"/>
      <c r="O649" s="39"/>
      <c r="P649" s="50">
        <f t="shared" si="62"/>
        <v>0</v>
      </c>
      <c r="Q649" s="28">
        <f t="shared" si="63"/>
        <v>6</v>
      </c>
      <c r="R649" s="28">
        <f>IF(Q649=0,0,IF(E649&gt;1,E649-1,VLOOKUP(Q649,Months_Weeks!$A$1:$B$13,2,0)))</f>
        <v>2</v>
      </c>
      <c r="S649" s="30"/>
      <c r="T649" s="39"/>
      <c r="U649" s="39"/>
      <c r="V649" s="50">
        <f t="shared" si="64"/>
        <v>0</v>
      </c>
      <c r="W649" s="28">
        <f t="shared" si="65"/>
        <v>6</v>
      </c>
      <c r="X649" s="28">
        <f>IF(W649=0,0,IF(E649&gt;1,E649-1,VLOOKUP(W649,Months_Weeks!$A$1:$B$13,2,0)))</f>
        <v>2</v>
      </c>
      <c r="Y649" s="30"/>
      <c r="Z649" s="39"/>
      <c r="AA649" s="31"/>
      <c r="AB649" s="39"/>
      <c r="AC649" s="31"/>
      <c r="AD649" s="40"/>
      <c r="AE649" s="31"/>
      <c r="AF649" s="40"/>
      <c r="AG649" s="31"/>
      <c r="AH649" s="40"/>
      <c r="AI649" s="31"/>
      <c r="AJ649" s="40"/>
    </row>
    <row r="650" spans="1:36" x14ac:dyDescent="0.25">
      <c r="A650" s="37" t="s">
        <v>62</v>
      </c>
      <c r="B650" s="37">
        <v>1024</v>
      </c>
      <c r="C650" s="26" t="str">
        <f>IFERROR(INDEX(Clients[Client_Name],MATCH(Table312[[#This Row],[Client_Code]],Clients[Client_Code],0)),"")</f>
        <v>CERRILLOS</v>
      </c>
      <c r="D650" s="25">
        <v>6</v>
      </c>
      <c r="E650" s="25">
        <v>4</v>
      </c>
      <c r="F650" s="25" t="b">
        <f>IF(E650&gt;(VLOOKUP(D650,Months_Weeks!$A$2:$B$13,2,TRUE)),FALSE)</f>
        <v>0</v>
      </c>
      <c r="G650" s="63">
        <f>IF(Table312[[#This Row],[Facility]]="Buin",1.5%,0.25%)</f>
        <v>1.4999999999999999E-2</v>
      </c>
      <c r="H650" s="38"/>
      <c r="I650" s="38">
        <v>25</v>
      </c>
      <c r="J650" s="27">
        <f t="shared" si="60"/>
        <v>303</v>
      </c>
      <c r="K650" s="28">
        <f t="shared" si="61"/>
        <v>6</v>
      </c>
      <c r="L650" s="27">
        <f>IF(K650=0,0,IF(E650&gt;1,E650-1,VLOOKUP(K650,Months_Weeks!$A$1:$B$13,2,0)))</f>
        <v>3</v>
      </c>
      <c r="M650" s="29"/>
      <c r="N650" s="39"/>
      <c r="O650" s="39"/>
      <c r="P650" s="50">
        <f t="shared" si="62"/>
        <v>0</v>
      </c>
      <c r="Q650" s="28">
        <f t="shared" si="63"/>
        <v>6</v>
      </c>
      <c r="R650" s="28">
        <f>IF(Q650=0,0,IF(E650&gt;1,E650-1,VLOOKUP(Q650,Months_Weeks!$A$1:$B$13,2,0)))</f>
        <v>3</v>
      </c>
      <c r="S650" s="30"/>
      <c r="T650" s="39"/>
      <c r="U650" s="39"/>
      <c r="V650" s="50">
        <f t="shared" si="64"/>
        <v>0</v>
      </c>
      <c r="W650" s="28">
        <f t="shared" si="65"/>
        <v>6</v>
      </c>
      <c r="X650" s="28">
        <f>IF(W650=0,0,IF(E650&gt;1,E650-1,VLOOKUP(W650,Months_Weeks!$A$1:$B$13,2,0)))</f>
        <v>3</v>
      </c>
      <c r="Y650" s="30"/>
      <c r="Z650" s="39"/>
      <c r="AA650" s="31"/>
      <c r="AB650" s="39"/>
      <c r="AC650" s="31"/>
      <c r="AD650" s="40"/>
      <c r="AE650" s="31"/>
      <c r="AF650" s="40"/>
      <c r="AG650" s="31"/>
      <c r="AH650" s="40"/>
      <c r="AI650" s="31"/>
      <c r="AJ650" s="40"/>
    </row>
    <row r="651" spans="1:36" x14ac:dyDescent="0.25">
      <c r="A651" s="37" t="s">
        <v>62</v>
      </c>
      <c r="B651" s="37">
        <v>1024</v>
      </c>
      <c r="C651" s="26" t="str">
        <f>IFERROR(INDEX(Clients[Client_Name],MATCH(Table312[[#This Row],[Client_Code]],Clients[Client_Code],0)),"")</f>
        <v>CERRILLOS</v>
      </c>
      <c r="D651" s="25">
        <v>6</v>
      </c>
      <c r="E651" s="25">
        <v>5</v>
      </c>
      <c r="F651" s="25" t="b">
        <f>IF(E651&gt;(VLOOKUP(D651,Months_Weeks!$A$2:$B$13,2,TRUE)),FALSE)</f>
        <v>0</v>
      </c>
      <c r="G651" s="63">
        <f>IF(Table312[[#This Row],[Facility]]="Buin",1.5%,0.25%)</f>
        <v>1.4999999999999999E-2</v>
      </c>
      <c r="H651" s="38"/>
      <c r="I651" s="38">
        <v>25</v>
      </c>
      <c r="J651" s="27">
        <f t="shared" si="60"/>
        <v>278</v>
      </c>
      <c r="K651" s="28">
        <f t="shared" si="61"/>
        <v>6</v>
      </c>
      <c r="L651" s="27">
        <f>IF(K651=0,0,IF(E651&gt;1,E651-1,VLOOKUP(K651,Months_Weeks!$A$1:$B$13,2,0)))</f>
        <v>4</v>
      </c>
      <c r="M651" s="29"/>
      <c r="N651" s="39"/>
      <c r="O651" s="39"/>
      <c r="P651" s="50">
        <f t="shared" si="62"/>
        <v>0</v>
      </c>
      <c r="Q651" s="28">
        <f t="shared" si="63"/>
        <v>6</v>
      </c>
      <c r="R651" s="28">
        <f>IF(Q651=0,0,IF(E651&gt;1,E651-1,VLOOKUP(Q651,Months_Weeks!$A$1:$B$13,2,0)))</f>
        <v>4</v>
      </c>
      <c r="S651" s="30"/>
      <c r="T651" s="39"/>
      <c r="U651" s="39"/>
      <c r="V651" s="50">
        <f t="shared" si="64"/>
        <v>0</v>
      </c>
      <c r="W651" s="28">
        <f t="shared" si="65"/>
        <v>6</v>
      </c>
      <c r="X651" s="28">
        <f>IF(W651=0,0,IF(E651&gt;1,E651-1,VLOOKUP(W651,Months_Weeks!$A$1:$B$13,2,0)))</f>
        <v>4</v>
      </c>
      <c r="Y651" s="30"/>
      <c r="Z651" s="39"/>
      <c r="AA651" s="31"/>
      <c r="AB651" s="39"/>
      <c r="AC651" s="31"/>
      <c r="AD651" s="40"/>
      <c r="AE651" s="31"/>
      <c r="AF651" s="40"/>
      <c r="AG651" s="31"/>
      <c r="AH651" s="40"/>
      <c r="AI651" s="31"/>
      <c r="AJ651" s="40"/>
    </row>
    <row r="652" spans="1:36" x14ac:dyDescent="0.25">
      <c r="A652" s="37" t="s">
        <v>62</v>
      </c>
      <c r="B652" s="37">
        <v>1024</v>
      </c>
      <c r="C652" s="26" t="str">
        <f>IFERROR(INDEX(Clients[Client_Name],MATCH(Table312[[#This Row],[Client_Code]],Clients[Client_Code],0)),"")</f>
        <v>CERRILLOS</v>
      </c>
      <c r="D652" s="25">
        <v>7</v>
      </c>
      <c r="E652" s="25">
        <v>1</v>
      </c>
      <c r="F652" s="25" t="b">
        <f>IF(E652&gt;(VLOOKUP(D652,Months_Weeks!$A$2:$B$13,2,TRUE)),FALSE)</f>
        <v>0</v>
      </c>
      <c r="G652" s="63">
        <f>IF(Table312[[#This Row],[Facility]]="Buin",1.5%,0.25%)</f>
        <v>1.4999999999999999E-2</v>
      </c>
      <c r="H652" s="38">
        <v>25</v>
      </c>
      <c r="I652" s="38"/>
      <c r="J652" s="27">
        <f t="shared" si="60"/>
        <v>303</v>
      </c>
      <c r="K652" s="28">
        <f t="shared" si="61"/>
        <v>6</v>
      </c>
      <c r="L652" s="27">
        <f>IF(K652=0,0,IF(E652&gt;1,E652-1,VLOOKUP(K652,Months_Weeks!$A$1:$B$13,2,0)))</f>
        <v>5</v>
      </c>
      <c r="M652" s="29"/>
      <c r="N652" s="39"/>
      <c r="O652" s="39"/>
      <c r="P652" s="50">
        <f t="shared" si="62"/>
        <v>0</v>
      </c>
      <c r="Q652" s="28">
        <f t="shared" si="63"/>
        <v>6</v>
      </c>
      <c r="R652" s="28">
        <f>IF(Q652=0,0,IF(E652&gt;1,E652-1,VLOOKUP(Q652,Months_Weeks!$A$1:$B$13,2,0)))</f>
        <v>5</v>
      </c>
      <c r="S652" s="30"/>
      <c r="T652" s="39"/>
      <c r="U652" s="39"/>
      <c r="V652" s="50">
        <f t="shared" si="64"/>
        <v>0</v>
      </c>
      <c r="W652" s="28">
        <f t="shared" si="65"/>
        <v>6</v>
      </c>
      <c r="X652" s="28">
        <f>IF(W652=0,0,IF(E652&gt;1,E652-1,VLOOKUP(W652,Months_Weeks!$A$1:$B$13,2,0)))</f>
        <v>5</v>
      </c>
      <c r="Y652" s="30"/>
      <c r="Z652" s="39"/>
      <c r="AA652" s="31"/>
      <c r="AB652" s="39"/>
      <c r="AC652" s="31"/>
      <c r="AD652" s="40"/>
      <c r="AE652" s="31"/>
      <c r="AF652" s="40"/>
      <c r="AG652" s="31"/>
      <c r="AH652" s="40"/>
      <c r="AI652" s="31"/>
      <c r="AJ652" s="40"/>
    </row>
    <row r="653" spans="1:36" x14ac:dyDescent="0.25">
      <c r="A653" s="37" t="s">
        <v>62</v>
      </c>
      <c r="B653" s="37">
        <v>1024</v>
      </c>
      <c r="C653" s="26" t="str">
        <f>IFERROR(INDEX(Clients[Client_Name],MATCH(Table312[[#This Row],[Client_Code]],Clients[Client_Code],0)),"")</f>
        <v>CERRILLOS</v>
      </c>
      <c r="D653" s="25">
        <v>7</v>
      </c>
      <c r="E653" s="25">
        <v>2</v>
      </c>
      <c r="F653" s="25" t="b">
        <f>IF(E653&gt;(VLOOKUP(D653,Months_Weeks!$A$2:$B$13,2,TRUE)),FALSE)</f>
        <v>0</v>
      </c>
      <c r="G653" s="63">
        <f>IF(Table312[[#This Row],[Facility]]="Buin",1.5%,0.25%)</f>
        <v>1.4999999999999999E-2</v>
      </c>
      <c r="H653" s="38">
        <v>25</v>
      </c>
      <c r="I653" s="38"/>
      <c r="J653" s="27">
        <f t="shared" si="60"/>
        <v>328</v>
      </c>
      <c r="K653" s="28">
        <f t="shared" si="61"/>
        <v>7</v>
      </c>
      <c r="L653" s="27">
        <f>IF(K653=0,0,IF(E653&gt;1,E653-1,VLOOKUP(K653,Months_Weeks!$A$1:$B$13,2,0)))</f>
        <v>1</v>
      </c>
      <c r="M653" s="29"/>
      <c r="N653" s="39"/>
      <c r="O653" s="39"/>
      <c r="P653" s="50">
        <f t="shared" si="62"/>
        <v>0</v>
      </c>
      <c r="Q653" s="28">
        <f t="shared" si="63"/>
        <v>7</v>
      </c>
      <c r="R653" s="28">
        <f>IF(Q653=0,0,IF(E653&gt;1,E653-1,VLOOKUP(Q653,Months_Weeks!$A$1:$B$13,2,0)))</f>
        <v>1</v>
      </c>
      <c r="S653" s="30"/>
      <c r="T653" s="39"/>
      <c r="U653" s="39"/>
      <c r="V653" s="50">
        <f t="shared" si="64"/>
        <v>0</v>
      </c>
      <c r="W653" s="28">
        <f t="shared" si="65"/>
        <v>7</v>
      </c>
      <c r="X653" s="28">
        <f>IF(W653=0,0,IF(E653&gt;1,E653-1,VLOOKUP(W653,Months_Weeks!$A$1:$B$13,2,0)))</f>
        <v>1</v>
      </c>
      <c r="Y653" s="30"/>
      <c r="Z653" s="39"/>
      <c r="AA653" s="31"/>
      <c r="AB653" s="39"/>
      <c r="AC653" s="31"/>
      <c r="AD653" s="40"/>
      <c r="AE653" s="31"/>
      <c r="AF653" s="40"/>
      <c r="AG653" s="31"/>
      <c r="AH653" s="40"/>
      <c r="AI653" s="31"/>
      <c r="AJ653" s="40"/>
    </row>
    <row r="654" spans="1:36" x14ac:dyDescent="0.25">
      <c r="A654" s="37" t="s">
        <v>62</v>
      </c>
      <c r="B654" s="37">
        <v>1024</v>
      </c>
      <c r="C654" s="26" t="str">
        <f>IFERROR(INDEX(Clients[Client_Name],MATCH(Table312[[#This Row],[Client_Code]],Clients[Client_Code],0)),"")</f>
        <v>CERRILLOS</v>
      </c>
      <c r="D654" s="25">
        <v>7</v>
      </c>
      <c r="E654" s="25">
        <v>3</v>
      </c>
      <c r="F654" s="25" t="b">
        <f>IF(E654&gt;(VLOOKUP(D654,Months_Weeks!$A$2:$B$13,2,TRUE)),FALSE)</f>
        <v>0</v>
      </c>
      <c r="G654" s="63">
        <f>IF(Table312[[#This Row],[Facility]]="Buin",1.5%,0.25%)</f>
        <v>1.4999999999999999E-2</v>
      </c>
      <c r="H654" s="38">
        <v>25</v>
      </c>
      <c r="I654" s="38"/>
      <c r="J654" s="27">
        <f t="shared" si="60"/>
        <v>353</v>
      </c>
      <c r="K654" s="28">
        <f t="shared" si="61"/>
        <v>7</v>
      </c>
      <c r="L654" s="27">
        <f>IF(K654=0,0,IF(E654&gt;1,E654-1,VLOOKUP(K654,Months_Weeks!$A$1:$B$13,2,0)))</f>
        <v>2</v>
      </c>
      <c r="M654" s="29"/>
      <c r="N654" s="39"/>
      <c r="O654" s="39"/>
      <c r="P654" s="50">
        <f t="shared" si="62"/>
        <v>0</v>
      </c>
      <c r="Q654" s="28">
        <f t="shared" si="63"/>
        <v>7</v>
      </c>
      <c r="R654" s="28">
        <f>IF(Q654=0,0,IF(E654&gt;1,E654-1,VLOOKUP(Q654,Months_Weeks!$A$1:$B$13,2,0)))</f>
        <v>2</v>
      </c>
      <c r="S654" s="30"/>
      <c r="T654" s="39"/>
      <c r="U654" s="39"/>
      <c r="V654" s="50">
        <f t="shared" si="64"/>
        <v>0</v>
      </c>
      <c r="W654" s="28">
        <f t="shared" si="65"/>
        <v>7</v>
      </c>
      <c r="X654" s="28">
        <f>IF(W654=0,0,IF(E654&gt;1,E654-1,VLOOKUP(W654,Months_Weeks!$A$1:$B$13,2,0)))</f>
        <v>2</v>
      </c>
      <c r="Y654" s="30"/>
      <c r="Z654" s="39"/>
      <c r="AA654" s="31"/>
      <c r="AB654" s="39"/>
      <c r="AC654" s="31"/>
      <c r="AD654" s="40"/>
      <c r="AE654" s="31"/>
      <c r="AF654" s="40"/>
      <c r="AG654" s="31"/>
      <c r="AH654" s="40"/>
      <c r="AI654" s="31"/>
      <c r="AJ654" s="40"/>
    </row>
    <row r="655" spans="1:36" x14ac:dyDescent="0.25">
      <c r="A655" s="37" t="s">
        <v>62</v>
      </c>
      <c r="B655" s="37">
        <v>1024</v>
      </c>
      <c r="C655" s="26" t="str">
        <f>IFERROR(INDEX(Clients[Client_Name],MATCH(Table312[[#This Row],[Client_Code]],Clients[Client_Code],0)),"")</f>
        <v>CERRILLOS</v>
      </c>
      <c r="D655" s="25">
        <v>7</v>
      </c>
      <c r="E655" s="25">
        <v>4</v>
      </c>
      <c r="F655" s="25" t="b">
        <f>IF(E655&gt;(VLOOKUP(D655,Months_Weeks!$A$2:$B$13,2,TRUE)),FALSE)</f>
        <v>0</v>
      </c>
      <c r="G655" s="63">
        <f>IF(Table312[[#This Row],[Facility]]="Buin",1.5%,0.25%)</f>
        <v>1.4999999999999999E-2</v>
      </c>
      <c r="H655" s="38">
        <v>25</v>
      </c>
      <c r="I655" s="38"/>
      <c r="J655" s="27">
        <f t="shared" si="60"/>
        <v>378</v>
      </c>
      <c r="K655" s="28">
        <f t="shared" si="61"/>
        <v>7</v>
      </c>
      <c r="L655" s="27">
        <f>IF(K655=0,0,IF(E655&gt;1,E655-1,VLOOKUP(K655,Months_Weeks!$A$1:$B$13,2,0)))</f>
        <v>3</v>
      </c>
      <c r="M655" s="29"/>
      <c r="N655" s="39"/>
      <c r="O655" s="39"/>
      <c r="P655" s="50">
        <f t="shared" si="62"/>
        <v>0</v>
      </c>
      <c r="Q655" s="28">
        <f t="shared" si="63"/>
        <v>7</v>
      </c>
      <c r="R655" s="28">
        <f>IF(Q655=0,0,IF(E655&gt;1,E655-1,VLOOKUP(Q655,Months_Weeks!$A$1:$B$13,2,0)))</f>
        <v>3</v>
      </c>
      <c r="S655" s="30"/>
      <c r="T655" s="39"/>
      <c r="U655" s="39"/>
      <c r="V655" s="50">
        <f t="shared" si="64"/>
        <v>0</v>
      </c>
      <c r="W655" s="28">
        <f t="shared" si="65"/>
        <v>7</v>
      </c>
      <c r="X655" s="28">
        <f>IF(W655=0,0,IF(E655&gt;1,E655-1,VLOOKUP(W655,Months_Weeks!$A$1:$B$13,2,0)))</f>
        <v>3</v>
      </c>
      <c r="Y655" s="30"/>
      <c r="Z655" s="39"/>
      <c r="AA655" s="31"/>
      <c r="AB655" s="39"/>
      <c r="AC655" s="31"/>
      <c r="AD655" s="40"/>
      <c r="AE655" s="31"/>
      <c r="AF655" s="40"/>
      <c r="AG655" s="31"/>
      <c r="AH655" s="40"/>
      <c r="AI655" s="31"/>
      <c r="AJ655" s="40"/>
    </row>
    <row r="656" spans="1:36" x14ac:dyDescent="0.25">
      <c r="A656" s="37" t="s">
        <v>62</v>
      </c>
      <c r="B656" s="37">
        <v>1024</v>
      </c>
      <c r="C656" s="26" t="str">
        <f>IFERROR(INDEX(Clients[Client_Name],MATCH(Table312[[#This Row],[Client_Code]],Clients[Client_Code],0)),"")</f>
        <v>CERRILLOS</v>
      </c>
      <c r="D656" s="25">
        <v>8</v>
      </c>
      <c r="E656" s="25">
        <v>1</v>
      </c>
      <c r="F656" s="25" t="b">
        <f>IF(E656&gt;(VLOOKUP(D656,Months_Weeks!$A$2:$B$13,2,TRUE)),FALSE)</f>
        <v>0</v>
      </c>
      <c r="G656" s="63">
        <f>IF(Table312[[#This Row],[Facility]]="Buin",1.5%,0.25%)</f>
        <v>1.4999999999999999E-2</v>
      </c>
      <c r="H656" s="38">
        <v>25</v>
      </c>
      <c r="I656" s="38"/>
      <c r="J656" s="27">
        <f t="shared" si="60"/>
        <v>403</v>
      </c>
      <c r="K656" s="28">
        <f t="shared" si="61"/>
        <v>7</v>
      </c>
      <c r="L656" s="27">
        <f>IF(K656=0,0,IF(E656&gt;1,E656-1,VLOOKUP(K656,Months_Weeks!$A$1:$B$13,2,0)))</f>
        <v>4</v>
      </c>
      <c r="M656" s="29"/>
      <c r="N656" s="39"/>
      <c r="O656" s="39"/>
      <c r="P656" s="50">
        <f t="shared" si="62"/>
        <v>0</v>
      </c>
      <c r="Q656" s="28">
        <f t="shared" si="63"/>
        <v>7</v>
      </c>
      <c r="R656" s="28">
        <f>IF(Q656=0,0,IF(E656&gt;1,E656-1,VLOOKUP(Q656,Months_Weeks!$A$1:$B$13,2,0)))</f>
        <v>4</v>
      </c>
      <c r="S656" s="30"/>
      <c r="T656" s="39"/>
      <c r="U656" s="39"/>
      <c r="V656" s="50">
        <f t="shared" si="64"/>
        <v>0</v>
      </c>
      <c r="W656" s="28">
        <f t="shared" si="65"/>
        <v>7</v>
      </c>
      <c r="X656" s="28">
        <f>IF(W656=0,0,IF(E656&gt;1,E656-1,VLOOKUP(W656,Months_Weeks!$A$1:$B$13,2,0)))</f>
        <v>4</v>
      </c>
      <c r="Y656" s="30"/>
      <c r="Z656" s="39"/>
      <c r="AA656" s="31"/>
      <c r="AB656" s="39"/>
      <c r="AC656" s="31"/>
      <c r="AD656" s="40"/>
      <c r="AE656" s="31"/>
      <c r="AF656" s="40"/>
      <c r="AG656" s="31"/>
      <c r="AH656" s="40"/>
      <c r="AI656" s="31"/>
      <c r="AJ656" s="40"/>
    </row>
    <row r="657" spans="1:36" x14ac:dyDescent="0.25">
      <c r="A657" s="37" t="s">
        <v>62</v>
      </c>
      <c r="B657" s="37">
        <v>1024</v>
      </c>
      <c r="C657" s="26" t="str">
        <f>IFERROR(INDEX(Clients[Client_Name],MATCH(Table312[[#This Row],[Client_Code]],Clients[Client_Code],0)),"")</f>
        <v>CERRILLOS</v>
      </c>
      <c r="D657" s="25">
        <v>8</v>
      </c>
      <c r="E657" s="25">
        <v>2</v>
      </c>
      <c r="F657" s="25" t="b">
        <f>IF(E657&gt;(VLOOKUP(D657,Months_Weeks!$A$2:$B$13,2,TRUE)),FALSE)</f>
        <v>0</v>
      </c>
      <c r="G657" s="63">
        <f>IF(Table312[[#This Row],[Facility]]="Buin",1.5%,0.25%)</f>
        <v>1.4999999999999999E-2</v>
      </c>
      <c r="H657" s="38">
        <v>25</v>
      </c>
      <c r="I657" s="38"/>
      <c r="J657" s="27">
        <f t="shared" si="60"/>
        <v>428</v>
      </c>
      <c r="K657" s="28">
        <f t="shared" si="61"/>
        <v>8</v>
      </c>
      <c r="L657" s="27">
        <f>IF(K657=0,0,IF(E657&gt;1,E657-1,VLOOKUP(K657,Months_Weeks!$A$1:$B$13,2,0)))</f>
        <v>1</v>
      </c>
      <c r="M657" s="29"/>
      <c r="N657" s="39"/>
      <c r="O657" s="39"/>
      <c r="P657" s="50">
        <f t="shared" si="62"/>
        <v>0</v>
      </c>
      <c r="Q657" s="28">
        <f t="shared" si="63"/>
        <v>8</v>
      </c>
      <c r="R657" s="28">
        <f>IF(Q657=0,0,IF(E657&gt;1,E657-1,VLOOKUP(Q657,Months_Weeks!$A$1:$B$13,2,0)))</f>
        <v>1</v>
      </c>
      <c r="S657" s="30"/>
      <c r="T657" s="39"/>
      <c r="U657" s="39"/>
      <c r="V657" s="50">
        <f t="shared" si="64"/>
        <v>0</v>
      </c>
      <c r="W657" s="28">
        <f t="shared" si="65"/>
        <v>8</v>
      </c>
      <c r="X657" s="28">
        <f>IF(W657=0,0,IF(E657&gt;1,E657-1,VLOOKUP(W657,Months_Weeks!$A$1:$B$13,2,0)))</f>
        <v>1</v>
      </c>
      <c r="Y657" s="30"/>
      <c r="Z657" s="39"/>
      <c r="AA657" s="31"/>
      <c r="AB657" s="39"/>
      <c r="AC657" s="31"/>
      <c r="AD657" s="40"/>
      <c r="AE657" s="31"/>
      <c r="AF657" s="40"/>
      <c r="AG657" s="31"/>
      <c r="AH657" s="40"/>
      <c r="AI657" s="31"/>
      <c r="AJ657" s="40"/>
    </row>
    <row r="658" spans="1:36" x14ac:dyDescent="0.25">
      <c r="A658" s="37" t="s">
        <v>62</v>
      </c>
      <c r="B658" s="37">
        <v>1024</v>
      </c>
      <c r="C658" s="26" t="str">
        <f>IFERROR(INDEX(Clients[Client_Name],MATCH(Table312[[#This Row],[Client_Code]],Clients[Client_Code],0)),"")</f>
        <v>CERRILLOS</v>
      </c>
      <c r="D658" s="25">
        <v>8</v>
      </c>
      <c r="E658" s="25">
        <v>3</v>
      </c>
      <c r="F658" s="25" t="b">
        <f>IF(E658&gt;(VLOOKUP(D658,Months_Weeks!$A$2:$B$13,2,TRUE)),FALSE)</f>
        <v>0</v>
      </c>
      <c r="G658" s="63">
        <f>IF(Table312[[#This Row],[Facility]]="Buin",1.5%,0.25%)</f>
        <v>1.4999999999999999E-2</v>
      </c>
      <c r="H658" s="38">
        <v>25</v>
      </c>
      <c r="I658" s="38"/>
      <c r="J658" s="27">
        <f t="shared" si="60"/>
        <v>453</v>
      </c>
      <c r="K658" s="28">
        <f t="shared" si="61"/>
        <v>8</v>
      </c>
      <c r="L658" s="27">
        <f>IF(K658=0,0,IF(E658&gt;1,E658-1,VLOOKUP(K658,Months_Weeks!$A$1:$B$13,2,0)))</f>
        <v>2</v>
      </c>
      <c r="M658" s="29"/>
      <c r="N658" s="39"/>
      <c r="O658" s="39"/>
      <c r="P658" s="50">
        <f t="shared" si="62"/>
        <v>0</v>
      </c>
      <c r="Q658" s="28">
        <f t="shared" si="63"/>
        <v>8</v>
      </c>
      <c r="R658" s="28">
        <f>IF(Q658=0,0,IF(E658&gt;1,E658-1,VLOOKUP(Q658,Months_Weeks!$A$1:$B$13,2,0)))</f>
        <v>2</v>
      </c>
      <c r="S658" s="30"/>
      <c r="T658" s="39"/>
      <c r="U658" s="39"/>
      <c r="V658" s="50">
        <f t="shared" si="64"/>
        <v>0</v>
      </c>
      <c r="W658" s="28">
        <f t="shared" si="65"/>
        <v>8</v>
      </c>
      <c r="X658" s="28">
        <f>IF(W658=0,0,IF(E658&gt;1,E658-1,VLOOKUP(W658,Months_Weeks!$A$1:$B$13,2,0)))</f>
        <v>2</v>
      </c>
      <c r="Y658" s="30"/>
      <c r="Z658" s="39"/>
      <c r="AA658" s="31"/>
      <c r="AB658" s="39"/>
      <c r="AC658" s="31"/>
      <c r="AD658" s="40"/>
      <c r="AE658" s="31"/>
      <c r="AF658" s="40"/>
      <c r="AG658" s="31"/>
      <c r="AH658" s="40"/>
      <c r="AI658" s="31"/>
      <c r="AJ658" s="40"/>
    </row>
    <row r="659" spans="1:36" x14ac:dyDescent="0.25">
      <c r="A659" s="37" t="s">
        <v>62</v>
      </c>
      <c r="B659" s="37">
        <v>1024</v>
      </c>
      <c r="C659" s="26" t="str">
        <f>IFERROR(INDEX(Clients[Client_Name],MATCH(Table312[[#This Row],[Client_Code]],Clients[Client_Code],0)),"")</f>
        <v>CERRILLOS</v>
      </c>
      <c r="D659" s="25">
        <v>8</v>
      </c>
      <c r="E659" s="25">
        <v>4</v>
      </c>
      <c r="F659" s="25" t="b">
        <f>IF(E659&gt;(VLOOKUP(D659,Months_Weeks!$A$2:$B$13,2,TRUE)),FALSE)</f>
        <v>0</v>
      </c>
      <c r="G659" s="63">
        <f>IF(Table312[[#This Row],[Facility]]="Buin",1.5%,0.25%)</f>
        <v>1.4999999999999999E-2</v>
      </c>
      <c r="H659" s="38">
        <v>25</v>
      </c>
      <c r="I659" s="38"/>
      <c r="J659" s="27">
        <f t="shared" si="60"/>
        <v>478</v>
      </c>
      <c r="K659" s="28">
        <f t="shared" si="61"/>
        <v>8</v>
      </c>
      <c r="L659" s="27">
        <f>IF(K659=0,0,IF(E659&gt;1,E659-1,VLOOKUP(K659,Months_Weeks!$A$1:$B$13,2,0)))</f>
        <v>3</v>
      </c>
      <c r="M659" s="29"/>
      <c r="N659" s="39"/>
      <c r="O659" s="39"/>
      <c r="P659" s="50">
        <f t="shared" si="62"/>
        <v>0</v>
      </c>
      <c r="Q659" s="28">
        <f t="shared" si="63"/>
        <v>8</v>
      </c>
      <c r="R659" s="28">
        <f>IF(Q659=0,0,IF(E659&gt;1,E659-1,VLOOKUP(Q659,Months_Weeks!$A$1:$B$13,2,0)))</f>
        <v>3</v>
      </c>
      <c r="S659" s="30"/>
      <c r="T659" s="39"/>
      <c r="U659" s="39"/>
      <c r="V659" s="50">
        <f t="shared" si="64"/>
        <v>0</v>
      </c>
      <c r="W659" s="28">
        <f t="shared" si="65"/>
        <v>8</v>
      </c>
      <c r="X659" s="28">
        <f>IF(W659=0,0,IF(E659&gt;1,E659-1,VLOOKUP(W659,Months_Weeks!$A$1:$B$13,2,0)))</f>
        <v>3</v>
      </c>
      <c r="Y659" s="30"/>
      <c r="Z659" s="39"/>
      <c r="AA659" s="31"/>
      <c r="AB659" s="39"/>
      <c r="AC659" s="31"/>
      <c r="AD659" s="40"/>
      <c r="AE659" s="31"/>
      <c r="AF659" s="40"/>
      <c r="AG659" s="31"/>
      <c r="AH659" s="40"/>
      <c r="AI659" s="31"/>
      <c r="AJ659" s="40"/>
    </row>
    <row r="660" spans="1:36" x14ac:dyDescent="0.25">
      <c r="A660" s="37" t="s">
        <v>62</v>
      </c>
      <c r="B660" s="37">
        <v>1024</v>
      </c>
      <c r="C660" s="26" t="str">
        <f>IFERROR(INDEX(Clients[Client_Name],MATCH(Table312[[#This Row],[Client_Code]],Clients[Client_Code],0)),"")</f>
        <v>CERRILLOS</v>
      </c>
      <c r="D660" s="25">
        <v>9</v>
      </c>
      <c r="E660" s="25">
        <v>1</v>
      </c>
      <c r="F660" s="25" t="b">
        <f>IF(E660&gt;(VLOOKUP(D660,Months_Weeks!$A$2:$B$13,2,TRUE)),FALSE)</f>
        <v>0</v>
      </c>
      <c r="G660" s="63">
        <f>IF(Table312[[#This Row],[Facility]]="Buin",1.5%,0.25%)</f>
        <v>1.4999999999999999E-2</v>
      </c>
      <c r="H660" s="38">
        <v>25</v>
      </c>
      <c r="I660" s="38"/>
      <c r="J660" s="27">
        <f t="shared" si="60"/>
        <v>503</v>
      </c>
      <c r="K660" s="28">
        <f t="shared" si="61"/>
        <v>8</v>
      </c>
      <c r="L660" s="27">
        <f>IF(K660=0,0,IF(E660&gt;1,E660-1,VLOOKUP(K660,Months_Weeks!$A$1:$B$13,2,0)))</f>
        <v>4</v>
      </c>
      <c r="M660" s="29"/>
      <c r="N660" s="39"/>
      <c r="O660" s="39"/>
      <c r="P660" s="50">
        <f t="shared" si="62"/>
        <v>0</v>
      </c>
      <c r="Q660" s="28">
        <f t="shared" si="63"/>
        <v>8</v>
      </c>
      <c r="R660" s="28">
        <f>IF(Q660=0,0,IF(E660&gt;1,E660-1,VLOOKUP(Q660,Months_Weeks!$A$1:$B$13,2,0)))</f>
        <v>4</v>
      </c>
      <c r="S660" s="30"/>
      <c r="T660" s="39"/>
      <c r="U660" s="39"/>
      <c r="V660" s="50">
        <f t="shared" si="64"/>
        <v>0</v>
      </c>
      <c r="W660" s="28">
        <f t="shared" si="65"/>
        <v>8</v>
      </c>
      <c r="X660" s="28">
        <f>IF(W660=0,0,IF(E660&gt;1,E660-1,VLOOKUP(W660,Months_Weeks!$A$1:$B$13,2,0)))</f>
        <v>4</v>
      </c>
      <c r="Y660" s="30"/>
      <c r="Z660" s="39"/>
      <c r="AA660" s="31"/>
      <c r="AB660" s="39"/>
      <c r="AC660" s="31"/>
      <c r="AD660" s="40"/>
      <c r="AE660" s="31"/>
      <c r="AF660" s="40"/>
      <c r="AG660" s="31"/>
      <c r="AH660" s="40"/>
      <c r="AI660" s="31"/>
      <c r="AJ660" s="40"/>
    </row>
    <row r="661" spans="1:36" x14ac:dyDescent="0.25">
      <c r="A661" s="37" t="s">
        <v>62</v>
      </c>
      <c r="B661" s="37">
        <v>1024</v>
      </c>
      <c r="C661" s="26" t="str">
        <f>IFERROR(INDEX(Clients[Client_Name],MATCH(Table312[[#This Row],[Client_Code]],Clients[Client_Code],0)),"")</f>
        <v>CERRILLOS</v>
      </c>
      <c r="D661" s="25">
        <v>9</v>
      </c>
      <c r="E661" s="25">
        <v>2</v>
      </c>
      <c r="F661" s="25" t="b">
        <f>IF(E661&gt;(VLOOKUP(D661,Months_Weeks!$A$2:$B$13,2,TRUE)),FALSE)</f>
        <v>0</v>
      </c>
      <c r="G661" s="63">
        <f>IF(Table312[[#This Row],[Facility]]="Buin",1.5%,0.25%)</f>
        <v>1.4999999999999999E-2</v>
      </c>
      <c r="H661" s="38"/>
      <c r="I661" s="38"/>
      <c r="J661" s="27">
        <f t="shared" si="60"/>
        <v>503</v>
      </c>
      <c r="K661" s="28">
        <f t="shared" si="61"/>
        <v>9</v>
      </c>
      <c r="L661" s="27">
        <f>IF(K661=0,0,IF(E661&gt;1,E661-1,VLOOKUP(K661,Months_Weeks!$A$1:$B$13,2,0)))</f>
        <v>1</v>
      </c>
      <c r="M661" s="29"/>
      <c r="N661" s="39"/>
      <c r="O661" s="39"/>
      <c r="P661" s="50">
        <f t="shared" si="62"/>
        <v>0</v>
      </c>
      <c r="Q661" s="28">
        <f t="shared" si="63"/>
        <v>9</v>
      </c>
      <c r="R661" s="28">
        <f>IF(Q661=0,0,IF(E661&gt;1,E661-1,VLOOKUP(Q661,Months_Weeks!$A$1:$B$13,2,0)))</f>
        <v>1</v>
      </c>
      <c r="S661" s="30"/>
      <c r="T661" s="39"/>
      <c r="U661" s="39"/>
      <c r="V661" s="50">
        <f t="shared" si="64"/>
        <v>0</v>
      </c>
      <c r="W661" s="28">
        <f t="shared" si="65"/>
        <v>9</v>
      </c>
      <c r="X661" s="28">
        <f>IF(W661=0,0,IF(E661&gt;1,E661-1,VLOOKUP(W661,Months_Weeks!$A$1:$B$13,2,0)))</f>
        <v>1</v>
      </c>
      <c r="Y661" s="30"/>
      <c r="Z661" s="39"/>
      <c r="AA661" s="31"/>
      <c r="AB661" s="39"/>
      <c r="AC661" s="31"/>
      <c r="AD661" s="40"/>
      <c r="AE661" s="31"/>
      <c r="AF661" s="40"/>
      <c r="AG661" s="31"/>
      <c r="AH661" s="40"/>
      <c r="AI661" s="31"/>
      <c r="AJ661" s="40"/>
    </row>
    <row r="662" spans="1:36" x14ac:dyDescent="0.25">
      <c r="A662" s="37" t="s">
        <v>62</v>
      </c>
      <c r="B662" s="37">
        <v>1024</v>
      </c>
      <c r="C662" s="26" t="str">
        <f>IFERROR(INDEX(Clients[Client_Name],MATCH(Table312[[#This Row],[Client_Code]],Clients[Client_Code],0)),"")</f>
        <v>CERRILLOS</v>
      </c>
      <c r="D662" s="25">
        <v>9</v>
      </c>
      <c r="E662" s="25">
        <v>3</v>
      </c>
      <c r="F662" s="25" t="b">
        <f>IF(E662&gt;(VLOOKUP(D662,Months_Weeks!$A$2:$B$13,2,TRUE)),FALSE)</f>
        <v>0</v>
      </c>
      <c r="G662" s="63">
        <f>IF(Table312[[#This Row],[Facility]]="Buin",1.5%,0.25%)</f>
        <v>1.4999999999999999E-2</v>
      </c>
      <c r="H662" s="38"/>
      <c r="I662" s="38">
        <v>75</v>
      </c>
      <c r="J662" s="27">
        <f t="shared" si="60"/>
        <v>428</v>
      </c>
      <c r="K662" s="28">
        <f t="shared" si="61"/>
        <v>9</v>
      </c>
      <c r="L662" s="27">
        <f>IF(K662=0,0,IF(E662&gt;1,E662-1,VLOOKUP(K662,Months_Weeks!$A$1:$B$13,2,0)))</f>
        <v>2</v>
      </c>
      <c r="M662" s="29"/>
      <c r="N662" s="39"/>
      <c r="O662" s="39"/>
      <c r="P662" s="50">
        <f t="shared" si="62"/>
        <v>0</v>
      </c>
      <c r="Q662" s="28">
        <f t="shared" si="63"/>
        <v>9</v>
      </c>
      <c r="R662" s="28">
        <f>IF(Q662=0,0,IF(E662&gt;1,E662-1,VLOOKUP(Q662,Months_Weeks!$A$1:$B$13,2,0)))</f>
        <v>2</v>
      </c>
      <c r="S662" s="30"/>
      <c r="T662" s="39"/>
      <c r="U662" s="39"/>
      <c r="V662" s="50">
        <f t="shared" si="64"/>
        <v>0</v>
      </c>
      <c r="W662" s="28">
        <f t="shared" si="65"/>
        <v>9</v>
      </c>
      <c r="X662" s="28">
        <f>IF(W662=0,0,IF(E662&gt;1,E662-1,VLOOKUP(W662,Months_Weeks!$A$1:$B$13,2,0)))</f>
        <v>2</v>
      </c>
      <c r="Y662" s="30"/>
      <c r="Z662" s="39"/>
      <c r="AA662" s="31"/>
      <c r="AB662" s="39"/>
      <c r="AC662" s="31"/>
      <c r="AD662" s="40"/>
      <c r="AE662" s="31"/>
      <c r="AF662" s="40"/>
      <c r="AG662" s="31"/>
      <c r="AH662" s="40"/>
      <c r="AI662" s="31"/>
      <c r="AJ662" s="40"/>
    </row>
    <row r="663" spans="1:36" x14ac:dyDescent="0.25">
      <c r="A663" s="37" t="s">
        <v>62</v>
      </c>
      <c r="B663" s="37">
        <v>1024</v>
      </c>
      <c r="C663" s="26" t="str">
        <f>IFERROR(INDEX(Clients[Client_Name],MATCH(Table312[[#This Row],[Client_Code]],Clients[Client_Code],0)),"")</f>
        <v>CERRILLOS</v>
      </c>
      <c r="D663" s="25">
        <v>9</v>
      </c>
      <c r="E663" s="25">
        <v>4</v>
      </c>
      <c r="F663" s="25" t="b">
        <f>IF(E663&gt;(VLOOKUP(D663,Months_Weeks!$A$2:$B$13,2,TRUE)),FALSE)</f>
        <v>0</v>
      </c>
      <c r="G663" s="63">
        <f>IF(Table312[[#This Row],[Facility]]="Buin",1.5%,0.25%)</f>
        <v>1.4999999999999999E-2</v>
      </c>
      <c r="H663" s="38"/>
      <c r="I663" s="38">
        <v>50</v>
      </c>
      <c r="J663" s="27">
        <f t="shared" si="60"/>
        <v>378</v>
      </c>
      <c r="K663" s="28">
        <f t="shared" si="61"/>
        <v>9</v>
      </c>
      <c r="L663" s="27">
        <f>IF(K663=0,0,IF(E663&gt;1,E663-1,VLOOKUP(K663,Months_Weeks!$A$1:$B$13,2,0)))</f>
        <v>3</v>
      </c>
      <c r="M663" s="29"/>
      <c r="N663" s="39"/>
      <c r="O663" s="39"/>
      <c r="P663" s="50">
        <f t="shared" si="62"/>
        <v>0</v>
      </c>
      <c r="Q663" s="28">
        <f t="shared" si="63"/>
        <v>9</v>
      </c>
      <c r="R663" s="28">
        <f>IF(Q663=0,0,IF(E663&gt;1,E663-1,VLOOKUP(Q663,Months_Weeks!$A$1:$B$13,2,0)))</f>
        <v>3</v>
      </c>
      <c r="S663" s="30"/>
      <c r="T663" s="39"/>
      <c r="U663" s="39"/>
      <c r="V663" s="50">
        <f t="shared" si="64"/>
        <v>0</v>
      </c>
      <c r="W663" s="28">
        <f t="shared" si="65"/>
        <v>9</v>
      </c>
      <c r="X663" s="28">
        <f>IF(W663=0,0,IF(E663&gt;1,E663-1,VLOOKUP(W663,Months_Weeks!$A$1:$B$13,2,0)))</f>
        <v>3</v>
      </c>
      <c r="Y663" s="30"/>
      <c r="Z663" s="39"/>
      <c r="AA663" s="31"/>
      <c r="AB663" s="39"/>
      <c r="AC663" s="31"/>
      <c r="AD663" s="40"/>
      <c r="AE663" s="31"/>
      <c r="AF663" s="40"/>
      <c r="AG663" s="31"/>
      <c r="AH663" s="40"/>
      <c r="AI663" s="31"/>
      <c r="AJ663" s="40"/>
    </row>
    <row r="664" spans="1:36" x14ac:dyDescent="0.25">
      <c r="A664" s="37" t="s">
        <v>62</v>
      </c>
      <c r="B664" s="37">
        <v>1024</v>
      </c>
      <c r="C664" s="26" t="str">
        <f>IFERROR(INDEX(Clients[Client_Name],MATCH(Table312[[#This Row],[Client_Code]],Clients[Client_Code],0)),"")</f>
        <v>CERRILLOS</v>
      </c>
      <c r="D664" s="25">
        <v>9</v>
      </c>
      <c r="E664" s="25">
        <v>5</v>
      </c>
      <c r="F664" s="25" t="b">
        <f>IF(E664&gt;(VLOOKUP(D664,Months_Weeks!$A$2:$B$13,2,TRUE)),FALSE)</f>
        <v>0</v>
      </c>
      <c r="G664" s="63">
        <f>IF(Table312[[#This Row],[Facility]]="Buin",1.5%,0.25%)</f>
        <v>1.4999999999999999E-2</v>
      </c>
      <c r="H664" s="38"/>
      <c r="I664" s="38"/>
      <c r="J664" s="27">
        <f t="shared" si="60"/>
        <v>378</v>
      </c>
      <c r="K664" s="28">
        <f t="shared" si="61"/>
        <v>9</v>
      </c>
      <c r="L664" s="27">
        <f>IF(K664=0,0,IF(E664&gt;1,E664-1,VLOOKUP(K664,Months_Weeks!$A$1:$B$13,2,0)))</f>
        <v>4</v>
      </c>
      <c r="M664" s="29"/>
      <c r="N664" s="39"/>
      <c r="O664" s="39"/>
      <c r="P664" s="50">
        <f t="shared" si="62"/>
        <v>0</v>
      </c>
      <c r="Q664" s="28">
        <f t="shared" si="63"/>
        <v>9</v>
      </c>
      <c r="R664" s="28">
        <f>IF(Q664=0,0,IF(E664&gt;1,E664-1,VLOOKUP(Q664,Months_Weeks!$A$1:$B$13,2,0)))</f>
        <v>4</v>
      </c>
      <c r="S664" s="30"/>
      <c r="T664" s="39"/>
      <c r="U664" s="39"/>
      <c r="V664" s="50">
        <f t="shared" si="64"/>
        <v>0</v>
      </c>
      <c r="W664" s="28">
        <f t="shared" si="65"/>
        <v>9</v>
      </c>
      <c r="X664" s="28">
        <f>IF(W664=0,0,IF(E664&gt;1,E664-1,VLOOKUP(W664,Months_Weeks!$A$1:$B$13,2,0)))</f>
        <v>4</v>
      </c>
      <c r="Y664" s="30"/>
      <c r="Z664" s="39"/>
      <c r="AA664" s="31"/>
      <c r="AB664" s="39"/>
      <c r="AC664" s="31"/>
      <c r="AD664" s="40"/>
      <c r="AE664" s="31"/>
      <c r="AF664" s="40"/>
      <c r="AG664" s="31"/>
      <c r="AH664" s="40"/>
      <c r="AI664" s="31"/>
      <c r="AJ664" s="40"/>
    </row>
    <row r="665" spans="1:36" x14ac:dyDescent="0.25">
      <c r="A665" s="37" t="s">
        <v>62</v>
      </c>
      <c r="B665" s="37">
        <v>1024</v>
      </c>
      <c r="C665" s="26" t="str">
        <f>IFERROR(INDEX(Clients[Client_Name],MATCH(Table312[[#This Row],[Client_Code]],Clients[Client_Code],0)),"")</f>
        <v>CERRILLOS</v>
      </c>
      <c r="D665" s="25">
        <v>10</v>
      </c>
      <c r="E665" s="25">
        <v>1</v>
      </c>
      <c r="F665" s="25" t="b">
        <f>IF(E665&gt;(VLOOKUP(D665,Months_Weeks!$A$2:$B$13,2,TRUE)),FALSE)</f>
        <v>0</v>
      </c>
      <c r="G665" s="63">
        <f>IF(Table312[[#This Row],[Facility]]="Buin",1.5%,0.25%)</f>
        <v>1.4999999999999999E-2</v>
      </c>
      <c r="H665" s="38"/>
      <c r="I665" s="38">
        <v>10</v>
      </c>
      <c r="J665" s="27">
        <f t="shared" si="60"/>
        <v>368</v>
      </c>
      <c r="K665" s="28">
        <f t="shared" si="61"/>
        <v>9</v>
      </c>
      <c r="L665" s="27">
        <f>IF(K665=0,0,IF(E665&gt;1,E665-1,VLOOKUP(K665,Months_Weeks!$A$1:$B$13,2,0)))</f>
        <v>5</v>
      </c>
      <c r="M665" s="29"/>
      <c r="N665" s="39"/>
      <c r="O665" s="39"/>
      <c r="P665" s="50">
        <f t="shared" si="62"/>
        <v>0</v>
      </c>
      <c r="Q665" s="28">
        <f t="shared" si="63"/>
        <v>9</v>
      </c>
      <c r="R665" s="28">
        <f>IF(Q665=0,0,IF(E665&gt;1,E665-1,VLOOKUP(Q665,Months_Weeks!$A$1:$B$13,2,0)))</f>
        <v>5</v>
      </c>
      <c r="S665" s="30"/>
      <c r="T665" s="39"/>
      <c r="U665" s="39"/>
      <c r="V665" s="50">
        <f t="shared" si="64"/>
        <v>0</v>
      </c>
      <c r="W665" s="28">
        <f t="shared" si="65"/>
        <v>9</v>
      </c>
      <c r="X665" s="28">
        <f>IF(W665=0,0,IF(E665&gt;1,E665-1,VLOOKUP(W665,Months_Weeks!$A$1:$B$13,2,0)))</f>
        <v>5</v>
      </c>
      <c r="Y665" s="30"/>
      <c r="Z665" s="39"/>
      <c r="AA665" s="31"/>
      <c r="AB665" s="39"/>
      <c r="AC665" s="31"/>
      <c r="AD665" s="40"/>
      <c r="AE665" s="31"/>
      <c r="AF665" s="40"/>
      <c r="AG665" s="31"/>
      <c r="AH665" s="40"/>
      <c r="AI665" s="31"/>
      <c r="AJ665" s="40"/>
    </row>
    <row r="666" spans="1:36" x14ac:dyDescent="0.25">
      <c r="A666" s="37" t="s">
        <v>62</v>
      </c>
      <c r="B666" s="37">
        <v>1024</v>
      </c>
      <c r="C666" s="26" t="str">
        <f>IFERROR(INDEX(Clients[Client_Name],MATCH(Table312[[#This Row],[Client_Code]],Clients[Client_Code],0)),"")</f>
        <v>CERRILLOS</v>
      </c>
      <c r="D666" s="25">
        <v>10</v>
      </c>
      <c r="E666" s="25">
        <v>2</v>
      </c>
      <c r="F666" s="25" t="b">
        <f>IF(E666&gt;(VLOOKUP(D666,Months_Weeks!$A$2:$B$13,2,TRUE)),FALSE)</f>
        <v>0</v>
      </c>
      <c r="G666" s="63">
        <f>IF(Table312[[#This Row],[Facility]]="Buin",1.5%,0.25%)</f>
        <v>1.4999999999999999E-2</v>
      </c>
      <c r="H666" s="38"/>
      <c r="I666" s="38">
        <v>10</v>
      </c>
      <c r="J666" s="27">
        <f t="shared" si="60"/>
        <v>358</v>
      </c>
      <c r="K666" s="28">
        <f t="shared" si="61"/>
        <v>10</v>
      </c>
      <c r="L666" s="27">
        <f>IF(K666=0,0,IF(E666&gt;1,E666-1,VLOOKUP(K666,Months_Weeks!$A$1:$B$13,2,0)))</f>
        <v>1</v>
      </c>
      <c r="M666" s="29"/>
      <c r="N666" s="39"/>
      <c r="O666" s="39"/>
      <c r="P666" s="50">
        <f t="shared" si="62"/>
        <v>0</v>
      </c>
      <c r="Q666" s="28">
        <f t="shared" si="63"/>
        <v>10</v>
      </c>
      <c r="R666" s="28">
        <f>IF(Q666=0,0,IF(E666&gt;1,E666-1,VLOOKUP(Q666,Months_Weeks!$A$1:$B$13,2,0)))</f>
        <v>1</v>
      </c>
      <c r="S666" s="30"/>
      <c r="T666" s="39"/>
      <c r="U666" s="39"/>
      <c r="V666" s="50">
        <f t="shared" si="64"/>
        <v>0</v>
      </c>
      <c r="W666" s="28">
        <f t="shared" si="65"/>
        <v>10</v>
      </c>
      <c r="X666" s="28">
        <f>IF(W666=0,0,IF(E666&gt;1,E666-1,VLOOKUP(W666,Months_Weeks!$A$1:$B$13,2,0)))</f>
        <v>1</v>
      </c>
      <c r="Y666" s="30"/>
      <c r="Z666" s="39"/>
      <c r="AA666" s="31"/>
      <c r="AB666" s="39"/>
      <c r="AC666" s="31"/>
      <c r="AD666" s="40"/>
      <c r="AE666" s="31"/>
      <c r="AF666" s="40"/>
      <c r="AG666" s="31"/>
      <c r="AH666" s="40"/>
      <c r="AI666" s="31"/>
      <c r="AJ666" s="40"/>
    </row>
    <row r="667" spans="1:36" x14ac:dyDescent="0.25">
      <c r="A667" s="37" t="s">
        <v>62</v>
      </c>
      <c r="B667" s="37">
        <v>1024</v>
      </c>
      <c r="C667" s="26" t="str">
        <f>IFERROR(INDEX(Clients[Client_Name],MATCH(Table312[[#This Row],[Client_Code]],Clients[Client_Code],0)),"")</f>
        <v>CERRILLOS</v>
      </c>
      <c r="D667" s="25">
        <v>10</v>
      </c>
      <c r="E667" s="25">
        <v>3</v>
      </c>
      <c r="F667" s="25" t="b">
        <f>IF(E667&gt;(VLOOKUP(D667,Months_Weeks!$A$2:$B$13,2,TRUE)),FALSE)</f>
        <v>0</v>
      </c>
      <c r="G667" s="63">
        <f>IF(Table312[[#This Row],[Facility]]="Buin",1.5%,0.25%)</f>
        <v>1.4999999999999999E-2</v>
      </c>
      <c r="H667" s="38"/>
      <c r="I667" s="38">
        <v>10</v>
      </c>
      <c r="J667" s="27">
        <f t="shared" si="60"/>
        <v>348</v>
      </c>
      <c r="K667" s="28">
        <f t="shared" si="61"/>
        <v>10</v>
      </c>
      <c r="L667" s="27">
        <f>IF(K667=0,0,IF(E667&gt;1,E667-1,VLOOKUP(K667,Months_Weeks!$A$1:$B$13,2,0)))</f>
        <v>2</v>
      </c>
      <c r="M667" s="29"/>
      <c r="N667" s="39"/>
      <c r="O667" s="39"/>
      <c r="P667" s="50">
        <f t="shared" si="62"/>
        <v>0</v>
      </c>
      <c r="Q667" s="28">
        <f t="shared" si="63"/>
        <v>10</v>
      </c>
      <c r="R667" s="28">
        <f>IF(Q667=0,0,IF(E667&gt;1,E667-1,VLOOKUP(Q667,Months_Weeks!$A$1:$B$13,2,0)))</f>
        <v>2</v>
      </c>
      <c r="S667" s="30"/>
      <c r="T667" s="39"/>
      <c r="U667" s="39"/>
      <c r="V667" s="50">
        <f t="shared" si="64"/>
        <v>0</v>
      </c>
      <c r="W667" s="28">
        <f t="shared" si="65"/>
        <v>10</v>
      </c>
      <c r="X667" s="28">
        <f>IF(W667=0,0,IF(E667&gt;1,E667-1,VLOOKUP(W667,Months_Weeks!$A$1:$B$13,2,0)))</f>
        <v>2</v>
      </c>
      <c r="Y667" s="30"/>
      <c r="Z667" s="39"/>
      <c r="AA667" s="31"/>
      <c r="AB667" s="39"/>
      <c r="AC667" s="31"/>
      <c r="AD667" s="40"/>
      <c r="AE667" s="31"/>
      <c r="AF667" s="40"/>
      <c r="AG667" s="31"/>
      <c r="AH667" s="40"/>
      <c r="AI667" s="31"/>
      <c r="AJ667" s="40"/>
    </row>
    <row r="668" spans="1:36" x14ac:dyDescent="0.25">
      <c r="A668" s="37" t="s">
        <v>62</v>
      </c>
      <c r="B668" s="37">
        <v>1024</v>
      </c>
      <c r="C668" s="26" t="str">
        <f>IFERROR(INDEX(Clients[Client_Name],MATCH(Table312[[#This Row],[Client_Code]],Clients[Client_Code],0)),"")</f>
        <v>CERRILLOS</v>
      </c>
      <c r="D668" s="25">
        <v>10</v>
      </c>
      <c r="E668" s="25">
        <v>4</v>
      </c>
      <c r="F668" s="25" t="b">
        <f>IF(E668&gt;(VLOOKUP(D668,Months_Weeks!$A$2:$B$13,2,TRUE)),FALSE)</f>
        <v>0</v>
      </c>
      <c r="G668" s="63">
        <f>IF(Table312[[#This Row],[Facility]]="Buin",1.5%,0.25%)</f>
        <v>1.4999999999999999E-2</v>
      </c>
      <c r="H668" s="38"/>
      <c r="I668" s="38">
        <v>10</v>
      </c>
      <c r="J668" s="27">
        <f t="shared" si="60"/>
        <v>338</v>
      </c>
      <c r="K668" s="28">
        <f t="shared" si="61"/>
        <v>10</v>
      </c>
      <c r="L668" s="27">
        <f>IF(K668=0,0,IF(E668&gt;1,E668-1,VLOOKUP(K668,Months_Weeks!$A$1:$B$13,2,0)))</f>
        <v>3</v>
      </c>
      <c r="M668" s="29"/>
      <c r="N668" s="39"/>
      <c r="O668" s="39"/>
      <c r="P668" s="50">
        <f t="shared" si="62"/>
        <v>0</v>
      </c>
      <c r="Q668" s="28">
        <f t="shared" si="63"/>
        <v>10</v>
      </c>
      <c r="R668" s="28">
        <f>IF(Q668=0,0,IF(E668&gt;1,E668-1,VLOOKUP(Q668,Months_Weeks!$A$1:$B$13,2,0)))</f>
        <v>3</v>
      </c>
      <c r="S668" s="30"/>
      <c r="T668" s="39"/>
      <c r="U668" s="39"/>
      <c r="V668" s="50">
        <f t="shared" si="64"/>
        <v>0</v>
      </c>
      <c r="W668" s="28">
        <f t="shared" si="65"/>
        <v>10</v>
      </c>
      <c r="X668" s="28">
        <f>IF(W668=0,0,IF(E668&gt;1,E668-1,VLOOKUP(W668,Months_Weeks!$A$1:$B$13,2,0)))</f>
        <v>3</v>
      </c>
      <c r="Y668" s="30"/>
      <c r="Z668" s="39"/>
      <c r="AA668" s="31"/>
      <c r="AB668" s="39"/>
      <c r="AC668" s="31"/>
      <c r="AD668" s="40"/>
      <c r="AE668" s="31"/>
      <c r="AF668" s="40"/>
      <c r="AG668" s="31"/>
      <c r="AH668" s="40"/>
      <c r="AI668" s="31"/>
      <c r="AJ668" s="40"/>
    </row>
    <row r="669" spans="1:36" x14ac:dyDescent="0.25">
      <c r="A669" s="37" t="s">
        <v>62</v>
      </c>
      <c r="B669" s="37">
        <v>1024</v>
      </c>
      <c r="C669" s="26" t="str">
        <f>IFERROR(INDEX(Clients[Client_Name],MATCH(Table312[[#This Row],[Client_Code]],Clients[Client_Code],0)),"")</f>
        <v>CERRILLOS</v>
      </c>
      <c r="D669" s="25">
        <v>11</v>
      </c>
      <c r="E669" s="25">
        <v>1</v>
      </c>
      <c r="F669" s="25" t="b">
        <f>IF(E669&gt;(VLOOKUP(D669,Months_Weeks!$A$2:$B$13,2,TRUE)),FALSE)</f>
        <v>0</v>
      </c>
      <c r="G669" s="63">
        <f>IF(Table312[[#This Row],[Facility]]="Buin",1.5%,0.25%)</f>
        <v>1.4999999999999999E-2</v>
      </c>
      <c r="H669" s="38"/>
      <c r="I669" s="38">
        <v>10</v>
      </c>
      <c r="J669" s="27">
        <f t="shared" si="60"/>
        <v>328</v>
      </c>
      <c r="K669" s="28">
        <f t="shared" si="61"/>
        <v>10</v>
      </c>
      <c r="L669" s="27">
        <f>IF(K669=0,0,IF(E669&gt;1,E669-1,VLOOKUP(K669,Months_Weeks!$A$1:$B$13,2,0)))</f>
        <v>4</v>
      </c>
      <c r="M669" s="29"/>
      <c r="N669" s="39"/>
      <c r="O669" s="39"/>
      <c r="P669" s="50">
        <f t="shared" si="62"/>
        <v>0</v>
      </c>
      <c r="Q669" s="28">
        <f t="shared" si="63"/>
        <v>10</v>
      </c>
      <c r="R669" s="28">
        <f>IF(Q669=0,0,IF(E669&gt;1,E669-1,VLOOKUP(Q669,Months_Weeks!$A$1:$B$13,2,0)))</f>
        <v>4</v>
      </c>
      <c r="S669" s="30"/>
      <c r="T669" s="39"/>
      <c r="U669" s="39"/>
      <c r="V669" s="50">
        <f t="shared" si="64"/>
        <v>0</v>
      </c>
      <c r="W669" s="28">
        <f t="shared" si="65"/>
        <v>10</v>
      </c>
      <c r="X669" s="28">
        <f>IF(W669=0,0,IF(E669&gt;1,E669-1,VLOOKUP(W669,Months_Weeks!$A$1:$B$13,2,0)))</f>
        <v>4</v>
      </c>
      <c r="Y669" s="30"/>
      <c r="Z669" s="39"/>
      <c r="AA669" s="31"/>
      <c r="AB669" s="39"/>
      <c r="AC669" s="31"/>
      <c r="AD669" s="40"/>
      <c r="AE669" s="31"/>
      <c r="AF669" s="40"/>
      <c r="AG669" s="31"/>
      <c r="AH669" s="40"/>
      <c r="AI669" s="31"/>
      <c r="AJ669" s="40"/>
    </row>
    <row r="670" spans="1:36" x14ac:dyDescent="0.25">
      <c r="A670" s="37" t="s">
        <v>62</v>
      </c>
      <c r="B670" s="37">
        <v>1024</v>
      </c>
      <c r="C670" s="26" t="str">
        <f>IFERROR(INDEX(Clients[Client_Name],MATCH(Table312[[#This Row],[Client_Code]],Clients[Client_Code],0)),"")</f>
        <v>CERRILLOS</v>
      </c>
      <c r="D670" s="25">
        <v>11</v>
      </c>
      <c r="E670" s="25">
        <v>2</v>
      </c>
      <c r="F670" s="25" t="b">
        <f>IF(E670&gt;(VLOOKUP(D670,Months_Weeks!$A$2:$B$13,2,TRUE)),FALSE)</f>
        <v>0</v>
      </c>
      <c r="G670" s="63">
        <f>IF(Table312[[#This Row],[Facility]]="Buin",1.5%,0.25%)</f>
        <v>1.4999999999999999E-2</v>
      </c>
      <c r="H670" s="38"/>
      <c r="I670" s="38">
        <v>10</v>
      </c>
      <c r="J670" s="27">
        <f t="shared" si="60"/>
        <v>318</v>
      </c>
      <c r="K670" s="28">
        <f t="shared" si="61"/>
        <v>11</v>
      </c>
      <c r="L670" s="27">
        <f>IF(K670=0,0,IF(E670&gt;1,E670-1,VLOOKUP(K670,Months_Weeks!$A$1:$B$13,2,0)))</f>
        <v>1</v>
      </c>
      <c r="M670" s="29"/>
      <c r="N670" s="39"/>
      <c r="O670" s="39"/>
      <c r="P670" s="50">
        <f t="shared" si="62"/>
        <v>0</v>
      </c>
      <c r="Q670" s="28">
        <f t="shared" si="63"/>
        <v>11</v>
      </c>
      <c r="R670" s="28">
        <f>IF(Q670=0,0,IF(E670&gt;1,E670-1,VLOOKUP(Q670,Months_Weeks!$A$1:$B$13,2,0)))</f>
        <v>1</v>
      </c>
      <c r="S670" s="30"/>
      <c r="T670" s="39"/>
      <c r="U670" s="39"/>
      <c r="V670" s="50">
        <f t="shared" si="64"/>
        <v>0</v>
      </c>
      <c r="W670" s="28">
        <f t="shared" si="65"/>
        <v>11</v>
      </c>
      <c r="X670" s="28">
        <f>IF(W670=0,0,IF(E670&gt;1,E670-1,VLOOKUP(W670,Months_Weeks!$A$1:$B$13,2,0)))</f>
        <v>1</v>
      </c>
      <c r="Y670" s="30"/>
      <c r="Z670" s="39"/>
      <c r="AA670" s="31"/>
      <c r="AB670" s="39"/>
      <c r="AC670" s="31"/>
      <c r="AD670" s="40"/>
      <c r="AE670" s="31"/>
      <c r="AF670" s="40"/>
      <c r="AG670" s="31"/>
      <c r="AH670" s="40"/>
      <c r="AI670" s="31"/>
      <c r="AJ670" s="40"/>
    </row>
    <row r="671" spans="1:36" x14ac:dyDescent="0.25">
      <c r="A671" s="37" t="s">
        <v>62</v>
      </c>
      <c r="B671" s="37">
        <v>1024</v>
      </c>
      <c r="C671" s="26" t="str">
        <f>IFERROR(INDEX(Clients[Client_Name],MATCH(Table312[[#This Row],[Client_Code]],Clients[Client_Code],0)),"")</f>
        <v>CERRILLOS</v>
      </c>
      <c r="D671" s="25">
        <v>11</v>
      </c>
      <c r="E671" s="25">
        <v>3</v>
      </c>
      <c r="F671" s="25" t="b">
        <f>IF(E671&gt;(VLOOKUP(D671,Months_Weeks!$A$2:$B$13,2,TRUE)),FALSE)</f>
        <v>0</v>
      </c>
      <c r="G671" s="63">
        <f>IF(Table312[[#This Row],[Facility]]="Buin",1.5%,0.25%)</f>
        <v>1.4999999999999999E-2</v>
      </c>
      <c r="H671" s="38">
        <v>15</v>
      </c>
      <c r="I671" s="38"/>
      <c r="J671" s="27">
        <f t="shared" si="60"/>
        <v>333</v>
      </c>
      <c r="K671" s="28">
        <f t="shared" si="61"/>
        <v>11</v>
      </c>
      <c r="L671" s="27">
        <f>IF(K671=0,0,IF(E671&gt;1,E671-1,VLOOKUP(K671,Months_Weeks!$A$1:$B$13,2,0)))</f>
        <v>2</v>
      </c>
      <c r="M671" s="29"/>
      <c r="N671" s="39"/>
      <c r="O671" s="39"/>
      <c r="P671" s="50">
        <f t="shared" si="62"/>
        <v>0</v>
      </c>
      <c r="Q671" s="28">
        <f t="shared" si="63"/>
        <v>11</v>
      </c>
      <c r="R671" s="28">
        <f>IF(Q671=0,0,IF(E671&gt;1,E671-1,VLOOKUP(Q671,Months_Weeks!$A$1:$B$13,2,0)))</f>
        <v>2</v>
      </c>
      <c r="S671" s="30"/>
      <c r="T671" s="39"/>
      <c r="U671" s="39"/>
      <c r="V671" s="50">
        <f t="shared" si="64"/>
        <v>0</v>
      </c>
      <c r="W671" s="28">
        <f t="shared" si="65"/>
        <v>11</v>
      </c>
      <c r="X671" s="28">
        <f>IF(W671=0,0,IF(E671&gt;1,E671-1,VLOOKUP(W671,Months_Weeks!$A$1:$B$13,2,0)))</f>
        <v>2</v>
      </c>
      <c r="Y671" s="30"/>
      <c r="Z671" s="39"/>
      <c r="AA671" s="31"/>
      <c r="AB671" s="39"/>
      <c r="AC671" s="31"/>
      <c r="AD671" s="40"/>
      <c r="AE671" s="31"/>
      <c r="AF671" s="40"/>
      <c r="AG671" s="31"/>
      <c r="AH671" s="40"/>
      <c r="AI671" s="31"/>
      <c r="AJ671" s="40"/>
    </row>
    <row r="672" spans="1:36" x14ac:dyDescent="0.25">
      <c r="A672" s="37" t="s">
        <v>62</v>
      </c>
      <c r="B672" s="37">
        <v>1024</v>
      </c>
      <c r="C672" s="26" t="str">
        <f>IFERROR(INDEX(Clients[Client_Name],MATCH(Table312[[#This Row],[Client_Code]],Clients[Client_Code],0)),"")</f>
        <v>CERRILLOS</v>
      </c>
      <c r="D672" s="25">
        <v>11</v>
      </c>
      <c r="E672" s="25">
        <v>4</v>
      </c>
      <c r="F672" s="25" t="b">
        <f>IF(E672&gt;(VLOOKUP(D672,Months_Weeks!$A$2:$B$13,2,TRUE)),FALSE)</f>
        <v>0</v>
      </c>
      <c r="G672" s="63">
        <f>IF(Table312[[#This Row],[Facility]]="Buin",1.5%,0.25%)</f>
        <v>1.4999999999999999E-2</v>
      </c>
      <c r="H672" s="38">
        <v>15</v>
      </c>
      <c r="I672" s="38"/>
      <c r="J672" s="27">
        <f t="shared" si="60"/>
        <v>348</v>
      </c>
      <c r="K672" s="28">
        <f t="shared" si="61"/>
        <v>11</v>
      </c>
      <c r="L672" s="27">
        <f>IF(K672=0,0,IF(E672&gt;1,E672-1,VLOOKUP(K672,Months_Weeks!$A$1:$B$13,2,0)))</f>
        <v>3</v>
      </c>
      <c r="M672" s="29"/>
      <c r="N672" s="39"/>
      <c r="O672" s="39"/>
      <c r="P672" s="50">
        <f t="shared" si="62"/>
        <v>0</v>
      </c>
      <c r="Q672" s="28">
        <f t="shared" si="63"/>
        <v>11</v>
      </c>
      <c r="R672" s="28">
        <f>IF(Q672=0,0,IF(E672&gt;1,E672-1,VLOOKUP(Q672,Months_Weeks!$A$1:$B$13,2,0)))</f>
        <v>3</v>
      </c>
      <c r="S672" s="30"/>
      <c r="T672" s="39"/>
      <c r="U672" s="39"/>
      <c r="V672" s="50">
        <f t="shared" si="64"/>
        <v>0</v>
      </c>
      <c r="W672" s="28">
        <f t="shared" si="65"/>
        <v>11</v>
      </c>
      <c r="X672" s="28">
        <f>IF(W672=0,0,IF(E672&gt;1,E672-1,VLOOKUP(W672,Months_Weeks!$A$1:$B$13,2,0)))</f>
        <v>3</v>
      </c>
      <c r="Y672" s="30"/>
      <c r="Z672" s="39"/>
      <c r="AA672" s="31"/>
      <c r="AB672" s="39"/>
      <c r="AC672" s="31"/>
      <c r="AD672" s="40"/>
      <c r="AE672" s="31"/>
      <c r="AF672" s="40"/>
      <c r="AG672" s="31"/>
      <c r="AH672" s="40"/>
      <c r="AI672" s="31"/>
      <c r="AJ672" s="40"/>
    </row>
    <row r="673" spans="1:36" x14ac:dyDescent="0.25">
      <c r="A673" s="37" t="s">
        <v>62</v>
      </c>
      <c r="B673" s="37">
        <v>1024</v>
      </c>
      <c r="C673" s="26" t="str">
        <f>IFERROR(INDEX(Clients[Client_Name],MATCH(Table312[[#This Row],[Client_Code]],Clients[Client_Code],0)),"")</f>
        <v>CERRILLOS</v>
      </c>
      <c r="D673" s="25">
        <v>12</v>
      </c>
      <c r="E673" s="25">
        <v>1</v>
      </c>
      <c r="F673" s="25" t="b">
        <f>IF(E673&gt;(VLOOKUP(D673,Months_Weeks!$A$2:$B$13,2,TRUE)),FALSE)</f>
        <v>0</v>
      </c>
      <c r="G673" s="63">
        <f>IF(Table312[[#This Row],[Facility]]="Buin",1.5%,0.25%)</f>
        <v>1.4999999999999999E-2</v>
      </c>
      <c r="H673" s="38">
        <v>15</v>
      </c>
      <c r="I673" s="38"/>
      <c r="J673" s="27">
        <f t="shared" si="60"/>
        <v>363</v>
      </c>
      <c r="K673" s="28">
        <f t="shared" si="61"/>
        <v>11</v>
      </c>
      <c r="L673" s="27">
        <f>IF(K673=0,0,IF(E673&gt;1,E673-1,VLOOKUP(K673,Months_Weeks!$A$1:$B$13,2,0)))</f>
        <v>4</v>
      </c>
      <c r="M673" s="29"/>
      <c r="N673" s="39"/>
      <c r="O673" s="39"/>
      <c r="P673" s="50">
        <f t="shared" si="62"/>
        <v>0</v>
      </c>
      <c r="Q673" s="28">
        <f t="shared" si="63"/>
        <v>11</v>
      </c>
      <c r="R673" s="28">
        <f>IF(Q673=0,0,IF(E673&gt;1,E673-1,VLOOKUP(Q673,Months_Weeks!$A$1:$B$13,2,0)))</f>
        <v>4</v>
      </c>
      <c r="S673" s="30"/>
      <c r="T673" s="39"/>
      <c r="U673" s="39"/>
      <c r="V673" s="50">
        <f t="shared" si="64"/>
        <v>0</v>
      </c>
      <c r="W673" s="28">
        <f t="shared" si="65"/>
        <v>11</v>
      </c>
      <c r="X673" s="28">
        <f>IF(W673=0,0,IF(E673&gt;1,E673-1,VLOOKUP(W673,Months_Weeks!$A$1:$B$13,2,0)))</f>
        <v>4</v>
      </c>
      <c r="Y673" s="30"/>
      <c r="Z673" s="39"/>
      <c r="AA673" s="31"/>
      <c r="AB673" s="39"/>
      <c r="AC673" s="31"/>
      <c r="AD673" s="40"/>
      <c r="AE673" s="31"/>
      <c r="AF673" s="40"/>
      <c r="AG673" s="31"/>
      <c r="AH673" s="40"/>
      <c r="AI673" s="31"/>
      <c r="AJ673" s="40"/>
    </row>
    <row r="674" spans="1:36" x14ac:dyDescent="0.25">
      <c r="A674" s="37" t="s">
        <v>62</v>
      </c>
      <c r="B674" s="37">
        <v>1024</v>
      </c>
      <c r="C674" s="26" t="str">
        <f>IFERROR(INDEX(Clients[Client_Name],MATCH(Table312[[#This Row],[Client_Code]],Clients[Client_Code],0)),"")</f>
        <v>CERRILLOS</v>
      </c>
      <c r="D674" s="25">
        <v>12</v>
      </c>
      <c r="E674" s="25">
        <v>2</v>
      </c>
      <c r="F674" s="25" t="b">
        <f>IF(E674&gt;(VLOOKUP(D674,Months_Weeks!$A$2:$B$13,2,TRUE)),FALSE)</f>
        <v>0</v>
      </c>
      <c r="G674" s="63">
        <f>IF(Table312[[#This Row],[Facility]]="Buin",1.5%,0.25%)</f>
        <v>1.4999999999999999E-2</v>
      </c>
      <c r="H674" s="38">
        <v>15</v>
      </c>
      <c r="I674" s="38"/>
      <c r="J674" s="27">
        <f t="shared" si="60"/>
        <v>378</v>
      </c>
      <c r="K674" s="28">
        <f t="shared" si="61"/>
        <v>12</v>
      </c>
      <c r="L674" s="27">
        <f>IF(K674=0,0,IF(E674&gt;1,E674-1,VLOOKUP(K674,Months_Weeks!$A$1:$B$13,2,0)))</f>
        <v>1</v>
      </c>
      <c r="M674" s="29"/>
      <c r="N674" s="39"/>
      <c r="O674" s="39"/>
      <c r="P674" s="50">
        <f t="shared" si="62"/>
        <v>0</v>
      </c>
      <c r="Q674" s="28">
        <f t="shared" si="63"/>
        <v>12</v>
      </c>
      <c r="R674" s="28">
        <f>IF(Q674=0,0,IF(E674&gt;1,E674-1,VLOOKUP(Q674,Months_Weeks!$A$1:$B$13,2,0)))</f>
        <v>1</v>
      </c>
      <c r="S674" s="30"/>
      <c r="T674" s="39"/>
      <c r="U674" s="39"/>
      <c r="V674" s="50">
        <f t="shared" si="64"/>
        <v>0</v>
      </c>
      <c r="W674" s="28">
        <f t="shared" si="65"/>
        <v>12</v>
      </c>
      <c r="X674" s="28">
        <f>IF(W674=0,0,IF(E674&gt;1,E674-1,VLOOKUP(W674,Months_Weeks!$A$1:$B$13,2,0)))</f>
        <v>1</v>
      </c>
      <c r="Y674" s="30"/>
      <c r="Z674" s="39"/>
      <c r="AA674" s="31"/>
      <c r="AB674" s="39"/>
      <c r="AC674" s="31"/>
      <c r="AD674" s="40"/>
      <c r="AE674" s="31"/>
      <c r="AF674" s="40"/>
      <c r="AG674" s="31"/>
      <c r="AH674" s="40"/>
      <c r="AI674" s="31"/>
      <c r="AJ674" s="40"/>
    </row>
    <row r="675" spans="1:36" x14ac:dyDescent="0.25">
      <c r="A675" s="37" t="s">
        <v>62</v>
      </c>
      <c r="B675" s="37">
        <v>1024</v>
      </c>
      <c r="C675" s="26" t="str">
        <f>IFERROR(INDEX(Clients[Client_Name],MATCH(Table312[[#This Row],[Client_Code]],Clients[Client_Code],0)),"")</f>
        <v>CERRILLOS</v>
      </c>
      <c r="D675" s="25">
        <v>12</v>
      </c>
      <c r="E675" s="25">
        <v>3</v>
      </c>
      <c r="F675" s="25" t="b">
        <f>IF(E675&gt;(VLOOKUP(D675,Months_Weeks!$A$2:$B$13,2,TRUE)),FALSE)</f>
        <v>0</v>
      </c>
      <c r="G675" s="63">
        <f>IF(Table312[[#This Row],[Facility]]="Buin",1.5%,0.25%)</f>
        <v>1.4999999999999999E-2</v>
      </c>
      <c r="H675" s="38"/>
      <c r="I675" s="38"/>
      <c r="J675" s="27">
        <f t="shared" si="60"/>
        <v>378</v>
      </c>
      <c r="K675" s="28">
        <f t="shared" si="61"/>
        <v>12</v>
      </c>
      <c r="L675" s="27">
        <f>IF(K675=0,0,IF(E675&gt;1,E675-1,VLOOKUP(K675,Months_Weeks!$A$1:$B$13,2,0)))</f>
        <v>2</v>
      </c>
      <c r="M675" s="29"/>
      <c r="N675" s="39"/>
      <c r="O675" s="39"/>
      <c r="P675" s="50">
        <f t="shared" si="62"/>
        <v>0</v>
      </c>
      <c r="Q675" s="28">
        <f t="shared" si="63"/>
        <v>12</v>
      </c>
      <c r="R675" s="28">
        <f>IF(Q675=0,0,IF(E675&gt;1,E675-1,VLOOKUP(Q675,Months_Weeks!$A$1:$B$13,2,0)))</f>
        <v>2</v>
      </c>
      <c r="S675" s="30"/>
      <c r="T675" s="39"/>
      <c r="U675" s="39"/>
      <c r="V675" s="50">
        <f t="shared" si="64"/>
        <v>0</v>
      </c>
      <c r="W675" s="28">
        <f t="shared" si="65"/>
        <v>12</v>
      </c>
      <c r="X675" s="28">
        <f>IF(W675=0,0,IF(E675&gt;1,E675-1,VLOOKUP(W675,Months_Weeks!$A$1:$B$13,2,0)))</f>
        <v>2</v>
      </c>
      <c r="Y675" s="30"/>
      <c r="Z675" s="39"/>
      <c r="AA675" s="31"/>
      <c r="AB675" s="39"/>
      <c r="AC675" s="31"/>
      <c r="AD675" s="40"/>
      <c r="AE675" s="31"/>
      <c r="AF675" s="40"/>
      <c r="AG675" s="31"/>
      <c r="AH675" s="40"/>
      <c r="AI675" s="31"/>
      <c r="AJ675" s="40"/>
    </row>
    <row r="676" spans="1:36" x14ac:dyDescent="0.25">
      <c r="A676" s="37" t="s">
        <v>62</v>
      </c>
      <c r="B676" s="37">
        <v>1024</v>
      </c>
      <c r="C676" s="26" t="str">
        <f>IFERROR(INDEX(Clients[Client_Name],MATCH(Table312[[#This Row],[Client_Code]],Clients[Client_Code],0)),"")</f>
        <v>CERRILLOS</v>
      </c>
      <c r="D676" s="25">
        <v>12</v>
      </c>
      <c r="E676" s="25">
        <v>4</v>
      </c>
      <c r="F676" s="25" t="b">
        <f>IF(E676&gt;(VLOOKUP(D676,Months_Weeks!$A$2:$B$13,2,TRUE)),FALSE)</f>
        <v>0</v>
      </c>
      <c r="G676" s="63">
        <f>IF(Table312[[#This Row],[Facility]]="Buin",1.5%,0.25%)</f>
        <v>1.4999999999999999E-2</v>
      </c>
      <c r="H676" s="38"/>
      <c r="I676" s="38">
        <v>50</v>
      </c>
      <c r="J676" s="27">
        <f t="shared" si="60"/>
        <v>328</v>
      </c>
      <c r="K676" s="28">
        <f t="shared" si="61"/>
        <v>12</v>
      </c>
      <c r="L676" s="27">
        <f>IF(K676=0,0,IF(E676&gt;1,E676-1,VLOOKUP(K676,Months_Weeks!$A$1:$B$13,2,0)))</f>
        <v>3</v>
      </c>
      <c r="M676" s="29"/>
      <c r="N676" s="39"/>
      <c r="O676" s="39"/>
      <c r="P676" s="50">
        <f t="shared" si="62"/>
        <v>0</v>
      </c>
      <c r="Q676" s="28">
        <f t="shared" si="63"/>
        <v>12</v>
      </c>
      <c r="R676" s="28">
        <f>IF(Q676=0,0,IF(E676&gt;1,E676-1,VLOOKUP(Q676,Months_Weeks!$A$1:$B$13,2,0)))</f>
        <v>3</v>
      </c>
      <c r="S676" s="30"/>
      <c r="T676" s="39"/>
      <c r="U676" s="39"/>
      <c r="V676" s="50">
        <f t="shared" si="64"/>
        <v>0</v>
      </c>
      <c r="W676" s="28">
        <f t="shared" si="65"/>
        <v>12</v>
      </c>
      <c r="X676" s="28">
        <f>IF(W676=0,0,IF(E676&gt;1,E676-1,VLOOKUP(W676,Months_Weeks!$A$1:$B$13,2,0)))</f>
        <v>3</v>
      </c>
      <c r="Y676" s="30"/>
      <c r="Z676" s="39"/>
      <c r="AA676" s="31"/>
      <c r="AB676" s="39"/>
      <c r="AC676" s="31"/>
      <c r="AD676" s="40"/>
      <c r="AE676" s="31"/>
      <c r="AF676" s="40"/>
      <c r="AG676" s="31"/>
      <c r="AH676" s="40"/>
      <c r="AI676" s="31"/>
      <c r="AJ676" s="40"/>
    </row>
    <row r="677" spans="1:36" x14ac:dyDescent="0.25">
      <c r="A677" s="37" t="s">
        <v>62</v>
      </c>
      <c r="B677" s="37">
        <v>1024</v>
      </c>
      <c r="C677" s="26" t="str">
        <f>IFERROR(INDEX(Clients[Client_Name],MATCH(Table312[[#This Row],[Client_Code]],Clients[Client_Code],0)),"")</f>
        <v>CERRILLOS</v>
      </c>
      <c r="D677" s="25">
        <v>12</v>
      </c>
      <c r="E677" s="25">
        <v>5</v>
      </c>
      <c r="F677" s="25" t="b">
        <f>IF(E677&gt;(VLOOKUP(D677,Months_Weeks!$A$2:$B$13,2,TRUE)),FALSE)</f>
        <v>0</v>
      </c>
      <c r="G677" s="63">
        <f>IF(Table312[[#This Row],[Facility]]="Buin",1.5%,0.25%)</f>
        <v>1.4999999999999999E-2</v>
      </c>
      <c r="H677" s="38"/>
      <c r="I677" s="38">
        <v>50</v>
      </c>
      <c r="J677" s="27">
        <f t="shared" si="60"/>
        <v>278</v>
      </c>
      <c r="K677" s="28">
        <f t="shared" si="61"/>
        <v>12</v>
      </c>
      <c r="L677" s="27">
        <f>IF(K677=0,0,IF(E677&gt;1,E677-1,VLOOKUP(K677,Months_Weeks!$A$1:$B$13,2,0)))</f>
        <v>4</v>
      </c>
      <c r="M677" s="29"/>
      <c r="N677" s="39"/>
      <c r="O677" s="39"/>
      <c r="P677" s="50">
        <f t="shared" si="62"/>
        <v>0</v>
      </c>
      <c r="Q677" s="28">
        <f t="shared" si="63"/>
        <v>12</v>
      </c>
      <c r="R677" s="28">
        <f>IF(Q677=0,0,IF(E677&gt;1,E677-1,VLOOKUP(Q677,Months_Weeks!$A$1:$B$13,2,0)))</f>
        <v>4</v>
      </c>
      <c r="S677" s="30"/>
      <c r="T677" s="39"/>
      <c r="U677" s="39"/>
      <c r="V677" s="50">
        <f t="shared" si="64"/>
        <v>0</v>
      </c>
      <c r="W677" s="28">
        <f t="shared" si="65"/>
        <v>12</v>
      </c>
      <c r="X677" s="28">
        <f>IF(W677=0,0,IF(E677&gt;1,E677-1,VLOOKUP(W677,Months_Weeks!$A$1:$B$13,2,0)))</f>
        <v>4</v>
      </c>
      <c r="Y677" s="30"/>
      <c r="Z677" s="39"/>
      <c r="AA677" s="31"/>
      <c r="AB677" s="39"/>
      <c r="AC677" s="31"/>
      <c r="AD677" s="40"/>
      <c r="AE677" s="31"/>
      <c r="AF677" s="40"/>
      <c r="AG677" s="31"/>
      <c r="AH677" s="40"/>
      <c r="AI677" s="31"/>
      <c r="AJ677" s="40"/>
    </row>
    <row r="678" spans="1:36" x14ac:dyDescent="0.25">
      <c r="A678" s="37" t="s">
        <v>32</v>
      </c>
      <c r="B678" s="37">
        <v>14</v>
      </c>
      <c r="C678" s="26" t="str">
        <f>IFERROR(INDEX(Clients[Client_Name],MATCH(Table312[[#This Row],[Client_Code]],Clients[Client_Code],0)),"")</f>
        <v>CIAL ALIMENTOS</v>
      </c>
      <c r="D678" s="25">
        <v>1</v>
      </c>
      <c r="E678" s="25">
        <v>1</v>
      </c>
      <c r="F678" s="25" t="b">
        <f>IF(E678&gt;(VLOOKUP(D678,Months_Weeks!$A$2:$B$13,2,TRUE)),FALSE)</f>
        <v>0</v>
      </c>
      <c r="G678" s="63">
        <f>IF(Table312[[#This Row],[Facility]]="Buin",1.5%,0.25%)</f>
        <v>2.5000000000000001E-3</v>
      </c>
      <c r="H678" s="38">
        <v>0</v>
      </c>
      <c r="I678" s="38"/>
      <c r="J678" s="27">
        <f t="shared" si="60"/>
        <v>0</v>
      </c>
      <c r="K678" s="28">
        <f t="shared" si="61"/>
        <v>0</v>
      </c>
      <c r="L678" s="27">
        <f>IF(K678=0,0,IF(E678&gt;1,E678-1,VLOOKUP(K678,Months_Weeks!$A$1:$B$13,2,0)))</f>
        <v>0</v>
      </c>
      <c r="M678" s="32"/>
      <c r="N678" s="39"/>
      <c r="O678" s="39"/>
      <c r="P678" s="50">
        <f t="shared" si="62"/>
        <v>0</v>
      </c>
      <c r="Q678" s="28">
        <f t="shared" si="63"/>
        <v>0</v>
      </c>
      <c r="R678" s="28">
        <f>IF(Q678=0,0,IF(E678&gt;1,E678-1,VLOOKUP(Q678,Months_Weeks!$A$1:$B$13,2,0)))</f>
        <v>0</v>
      </c>
      <c r="S678" s="30"/>
      <c r="T678" s="39"/>
      <c r="U678" s="39"/>
      <c r="V678" s="50">
        <f t="shared" si="64"/>
        <v>0</v>
      </c>
      <c r="W678" s="28">
        <f t="shared" si="65"/>
        <v>0</v>
      </c>
      <c r="X678" s="28">
        <f>IF(W678=0,0,IF(E678&gt;1,E678-1,VLOOKUP(W678,Months_Weeks!$A$1:$B$13,2,0)))</f>
        <v>0</v>
      </c>
      <c r="Y678" s="30"/>
      <c r="Z678" s="39"/>
      <c r="AA678" s="31">
        <v>1</v>
      </c>
      <c r="AB678" s="72">
        <v>0.73170000000000002</v>
      </c>
      <c r="AC678" s="31"/>
      <c r="AD678" s="40"/>
      <c r="AE678" s="31"/>
      <c r="AF678" s="40"/>
      <c r="AG678" s="31"/>
      <c r="AH678" s="40"/>
      <c r="AI678" s="31">
        <v>1</v>
      </c>
      <c r="AJ678" s="70">
        <v>1.7076</v>
      </c>
    </row>
    <row r="679" spans="1:36" x14ac:dyDescent="0.25">
      <c r="A679" s="37" t="s">
        <v>32</v>
      </c>
      <c r="B679" s="37">
        <v>14</v>
      </c>
      <c r="C679" s="26" t="str">
        <f>IFERROR(INDEX(Clients[Client_Name],MATCH(Table312[[#This Row],[Client_Code]],Clients[Client_Code],0)),"")</f>
        <v>CIAL ALIMENTOS</v>
      </c>
      <c r="D679" s="25">
        <v>1</v>
      </c>
      <c r="E679" s="25">
        <v>2</v>
      </c>
      <c r="F679" s="25" t="b">
        <f>IF(E679&gt;(VLOOKUP(D679,Months_Weeks!$A$2:$B$13,2,TRUE)),FALSE)</f>
        <v>0</v>
      </c>
      <c r="G679" s="63">
        <f>IF(Table312[[#This Row],[Facility]]="Buin",1.5%,0.25%)</f>
        <v>2.5000000000000001E-3</v>
      </c>
      <c r="H679" s="38">
        <v>0</v>
      </c>
      <c r="I679" s="38"/>
      <c r="J679" s="27">
        <f t="shared" si="60"/>
        <v>0</v>
      </c>
      <c r="K679" s="28">
        <f t="shared" si="61"/>
        <v>1</v>
      </c>
      <c r="L679" s="27">
        <f>IF(K679=0,0,IF(E679&gt;1,E679-1,VLOOKUP(K679,Months_Weeks!$A$1:$B$13,2,0)))</f>
        <v>1</v>
      </c>
      <c r="M679" s="29"/>
      <c r="N679" s="39"/>
      <c r="O679" s="39"/>
      <c r="P679" s="50">
        <f t="shared" si="62"/>
        <v>0</v>
      </c>
      <c r="Q679" s="28">
        <f t="shared" si="63"/>
        <v>1</v>
      </c>
      <c r="R679" s="28">
        <f>IF(Q679=0,0,IF(E679&gt;1,E679-1,VLOOKUP(Q679,Months_Weeks!$A$1:$B$13,2,0)))</f>
        <v>1</v>
      </c>
      <c r="S679" s="30"/>
      <c r="T679" s="39"/>
      <c r="U679" s="39"/>
      <c r="V679" s="50">
        <f t="shared" si="64"/>
        <v>0</v>
      </c>
      <c r="W679" s="28">
        <f t="shared" si="65"/>
        <v>1</v>
      </c>
      <c r="X679" s="28">
        <f>IF(W679=0,0,IF(E679&gt;1,E679-1,VLOOKUP(W679,Months_Weeks!$A$1:$B$13,2,0)))</f>
        <v>1</v>
      </c>
      <c r="Y679" s="30"/>
      <c r="Z679" s="39"/>
      <c r="AA679" s="31"/>
      <c r="AB679" s="39"/>
      <c r="AC679" s="31"/>
      <c r="AD679" s="40"/>
      <c r="AE679" s="31"/>
      <c r="AF679" s="40"/>
      <c r="AG679" s="31"/>
      <c r="AH679" s="40"/>
      <c r="AI679" s="31"/>
      <c r="AJ679" s="40"/>
    </row>
    <row r="680" spans="1:36" x14ac:dyDescent="0.25">
      <c r="A680" s="37" t="s">
        <v>32</v>
      </c>
      <c r="B680" s="37">
        <v>14</v>
      </c>
      <c r="C680" s="26" t="str">
        <f>IFERROR(INDEX(Clients[Client_Name],MATCH(Table312[[#This Row],[Client_Code]],Clients[Client_Code],0)),"")</f>
        <v>CIAL ALIMENTOS</v>
      </c>
      <c r="D680" s="25">
        <v>1</v>
      </c>
      <c r="E680" s="25">
        <v>3</v>
      </c>
      <c r="F680" s="25" t="b">
        <f>IF(E680&gt;(VLOOKUP(D680,Months_Weeks!$A$2:$B$13,2,TRUE)),FALSE)</f>
        <v>0</v>
      </c>
      <c r="G680" s="63">
        <f>IF(Table312[[#This Row],[Facility]]="Buin",1.5%,0.25%)</f>
        <v>2.5000000000000001E-3</v>
      </c>
      <c r="H680" s="38">
        <v>0</v>
      </c>
      <c r="I680" s="38"/>
      <c r="J680" s="27">
        <f t="shared" si="60"/>
        <v>0</v>
      </c>
      <c r="K680" s="28">
        <f t="shared" si="61"/>
        <v>1</v>
      </c>
      <c r="L680" s="27">
        <f>IF(K680=0,0,IF(E680&gt;1,E680-1,VLOOKUP(K680,Months_Weeks!$A$1:$B$13,2,0)))</f>
        <v>2</v>
      </c>
      <c r="M680" s="29"/>
      <c r="N680" s="39"/>
      <c r="O680" s="39"/>
      <c r="P680" s="50">
        <f t="shared" si="62"/>
        <v>0</v>
      </c>
      <c r="Q680" s="28">
        <f t="shared" si="63"/>
        <v>1</v>
      </c>
      <c r="R680" s="28">
        <f>IF(Q680=0,0,IF(E680&gt;1,E680-1,VLOOKUP(Q680,Months_Weeks!$A$1:$B$13,2,0)))</f>
        <v>2</v>
      </c>
      <c r="S680" s="30"/>
      <c r="T680" s="39"/>
      <c r="U680" s="39"/>
      <c r="V680" s="50">
        <f t="shared" si="64"/>
        <v>0</v>
      </c>
      <c r="W680" s="28">
        <f t="shared" si="65"/>
        <v>1</v>
      </c>
      <c r="X680" s="28">
        <f>IF(W680=0,0,IF(E680&gt;1,E680-1,VLOOKUP(W680,Months_Weeks!$A$1:$B$13,2,0)))</f>
        <v>2</v>
      </c>
      <c r="Y680" s="30"/>
      <c r="Z680" s="39"/>
      <c r="AA680" s="31"/>
      <c r="AB680" s="39"/>
      <c r="AC680" s="31"/>
      <c r="AD680" s="40"/>
      <c r="AE680" s="31"/>
      <c r="AF680" s="40"/>
      <c r="AG680" s="31"/>
      <c r="AH680" s="40"/>
      <c r="AI680" s="31"/>
      <c r="AJ680" s="40"/>
    </row>
    <row r="681" spans="1:36" x14ac:dyDescent="0.25">
      <c r="A681" s="37" t="s">
        <v>32</v>
      </c>
      <c r="B681" s="37">
        <v>14</v>
      </c>
      <c r="C681" s="26" t="str">
        <f>IFERROR(INDEX(Clients[Client_Name],MATCH(Table312[[#This Row],[Client_Code]],Clients[Client_Code],0)),"")</f>
        <v>CIAL ALIMENTOS</v>
      </c>
      <c r="D681" s="25">
        <v>1</v>
      </c>
      <c r="E681" s="25">
        <v>4</v>
      </c>
      <c r="F681" s="25" t="b">
        <f>IF(E681&gt;(VLOOKUP(D681,Months_Weeks!$A$2:$B$13,2,TRUE)),FALSE)</f>
        <v>0</v>
      </c>
      <c r="G681" s="63">
        <f>IF(Table312[[#This Row],[Facility]]="Buin",1.5%,0.25%)</f>
        <v>2.5000000000000001E-3</v>
      </c>
      <c r="H681" s="38"/>
      <c r="I681" s="38"/>
      <c r="J681" s="27">
        <f t="shared" si="60"/>
        <v>0</v>
      </c>
      <c r="K681" s="28">
        <f t="shared" si="61"/>
        <v>1</v>
      </c>
      <c r="L681" s="27">
        <f>IF(K681=0,0,IF(E681&gt;1,E681-1,VLOOKUP(K681,Months_Weeks!$A$1:$B$13,2,0)))</f>
        <v>3</v>
      </c>
      <c r="M681" s="29"/>
      <c r="N681" s="39"/>
      <c r="O681" s="39"/>
      <c r="P681" s="50">
        <f t="shared" si="62"/>
        <v>0</v>
      </c>
      <c r="Q681" s="28">
        <f t="shared" si="63"/>
        <v>1</v>
      </c>
      <c r="R681" s="28">
        <f>IF(Q681=0,0,IF(E681&gt;1,E681-1,VLOOKUP(Q681,Months_Weeks!$A$1:$B$13,2,0)))</f>
        <v>3</v>
      </c>
      <c r="S681" s="30"/>
      <c r="T681" s="39"/>
      <c r="U681" s="39"/>
      <c r="V681" s="50">
        <f t="shared" si="64"/>
        <v>0</v>
      </c>
      <c r="W681" s="28">
        <f t="shared" si="65"/>
        <v>1</v>
      </c>
      <c r="X681" s="28">
        <f>IF(W681=0,0,IF(E681&gt;1,E681-1,VLOOKUP(W681,Months_Weeks!$A$1:$B$13,2,0)))</f>
        <v>3</v>
      </c>
      <c r="Y681" s="30"/>
      <c r="Z681" s="39"/>
      <c r="AA681" s="31"/>
      <c r="AB681" s="39"/>
      <c r="AC681" s="31"/>
      <c r="AD681" s="40"/>
      <c r="AE681" s="31"/>
      <c r="AF681" s="40"/>
      <c r="AG681" s="31"/>
      <c r="AH681" s="40"/>
      <c r="AI681" s="31"/>
      <c r="AJ681" s="40"/>
    </row>
    <row r="682" spans="1:36" x14ac:dyDescent="0.25">
      <c r="A682" s="37" t="s">
        <v>32</v>
      </c>
      <c r="B682" s="37">
        <v>14</v>
      </c>
      <c r="C682" s="26" t="str">
        <f>IFERROR(INDEX(Clients[Client_Name],MATCH(Table312[[#This Row],[Client_Code]],Clients[Client_Code],0)),"")</f>
        <v>CIAL ALIMENTOS</v>
      </c>
      <c r="D682" s="25">
        <v>2</v>
      </c>
      <c r="E682" s="25">
        <v>1</v>
      </c>
      <c r="F682" s="25" t="b">
        <f>IF(E682&gt;(VLOOKUP(D682,Months_Weeks!$A$2:$B$13,2,TRUE)),FALSE)</f>
        <v>0</v>
      </c>
      <c r="G682" s="63">
        <f>IF(Table312[[#This Row],[Facility]]="Buin",1.5%,0.25%)</f>
        <v>2.5000000000000001E-3</v>
      </c>
      <c r="H682" s="38">
        <v>0</v>
      </c>
      <c r="I682" s="38"/>
      <c r="J682" s="27">
        <f t="shared" si="60"/>
        <v>0</v>
      </c>
      <c r="K682" s="28">
        <f t="shared" si="61"/>
        <v>1</v>
      </c>
      <c r="L682" s="27">
        <f>IF(K682=0,0,IF(E682&gt;1,E682-1,VLOOKUP(K682,Months_Weeks!$A$1:$B$13,2,0)))</f>
        <v>4</v>
      </c>
      <c r="M682" s="29"/>
      <c r="N682" s="39"/>
      <c r="O682" s="39"/>
      <c r="P682" s="50">
        <f t="shared" si="62"/>
        <v>0</v>
      </c>
      <c r="Q682" s="28">
        <f t="shared" si="63"/>
        <v>1</v>
      </c>
      <c r="R682" s="28">
        <f>IF(Q682=0,0,IF(E682&gt;1,E682-1,VLOOKUP(Q682,Months_Weeks!$A$1:$B$13,2,0)))</f>
        <v>4</v>
      </c>
      <c r="S682" s="30"/>
      <c r="T682" s="39"/>
      <c r="U682" s="39"/>
      <c r="V682" s="50">
        <f t="shared" si="64"/>
        <v>0</v>
      </c>
      <c r="W682" s="28">
        <f t="shared" si="65"/>
        <v>1</v>
      </c>
      <c r="X682" s="28">
        <f>IF(W682=0,0,IF(E682&gt;1,E682-1,VLOOKUP(W682,Months_Weeks!$A$1:$B$13,2,0)))</f>
        <v>4</v>
      </c>
      <c r="Y682" s="30"/>
      <c r="Z682" s="39"/>
      <c r="AA682" s="31"/>
      <c r="AB682" s="39"/>
      <c r="AC682" s="31"/>
      <c r="AD682" s="40"/>
      <c r="AE682" s="31"/>
      <c r="AF682" s="40"/>
      <c r="AG682" s="31"/>
      <c r="AH682" s="40"/>
      <c r="AI682" s="31"/>
      <c r="AJ682" s="40"/>
    </row>
    <row r="683" spans="1:36" x14ac:dyDescent="0.25">
      <c r="A683" s="37" t="s">
        <v>32</v>
      </c>
      <c r="B683" s="37">
        <v>14</v>
      </c>
      <c r="C683" s="26" t="str">
        <f>IFERROR(INDEX(Clients[Client_Name],MATCH(Table312[[#This Row],[Client_Code]],Clients[Client_Code],0)),"")</f>
        <v>CIAL ALIMENTOS</v>
      </c>
      <c r="D683" s="25">
        <v>2</v>
      </c>
      <c r="E683" s="25">
        <v>2</v>
      </c>
      <c r="F683" s="25" t="b">
        <f>IF(E683&gt;(VLOOKUP(D683,Months_Weeks!$A$2:$B$13,2,TRUE)),FALSE)</f>
        <v>0</v>
      </c>
      <c r="G683" s="63">
        <f>IF(Table312[[#This Row],[Facility]]="Buin",1.5%,0.25%)</f>
        <v>2.5000000000000001E-3</v>
      </c>
      <c r="H683" s="38">
        <v>0</v>
      </c>
      <c r="I683" s="38"/>
      <c r="J683" s="27">
        <f t="shared" si="60"/>
        <v>0</v>
      </c>
      <c r="K683" s="28">
        <f t="shared" si="61"/>
        <v>2</v>
      </c>
      <c r="L683" s="27">
        <f>IF(K683=0,0,IF(E683&gt;1,E683-1,VLOOKUP(K683,Months_Weeks!$A$1:$B$13,2,0)))</f>
        <v>1</v>
      </c>
      <c r="M683" s="29"/>
      <c r="N683" s="39"/>
      <c r="O683" s="39"/>
      <c r="P683" s="50">
        <f t="shared" si="62"/>
        <v>0</v>
      </c>
      <c r="Q683" s="28">
        <f t="shared" si="63"/>
        <v>2</v>
      </c>
      <c r="R683" s="28">
        <f>IF(Q683=0,0,IF(E683&gt;1,E683-1,VLOOKUP(Q683,Months_Weeks!$A$1:$B$13,2,0)))</f>
        <v>1</v>
      </c>
      <c r="S683" s="30"/>
      <c r="T683" s="39"/>
      <c r="U683" s="39"/>
      <c r="V683" s="50">
        <f t="shared" si="64"/>
        <v>0</v>
      </c>
      <c r="W683" s="28">
        <f t="shared" si="65"/>
        <v>2</v>
      </c>
      <c r="X683" s="28">
        <f>IF(W683=0,0,IF(E683&gt;1,E683-1,VLOOKUP(W683,Months_Weeks!$A$1:$B$13,2,0)))</f>
        <v>1</v>
      </c>
      <c r="Y683" s="30"/>
      <c r="Z683" s="39"/>
      <c r="AA683" s="31"/>
      <c r="AB683" s="39"/>
      <c r="AC683" s="31"/>
      <c r="AD683" s="40"/>
      <c r="AE683" s="31"/>
      <c r="AF683" s="40"/>
      <c r="AG683" s="31"/>
      <c r="AH683" s="40"/>
      <c r="AI683" s="31"/>
      <c r="AJ683" s="40"/>
    </row>
    <row r="684" spans="1:36" x14ac:dyDescent="0.25">
      <c r="A684" s="37" t="s">
        <v>32</v>
      </c>
      <c r="B684" s="37">
        <v>14</v>
      </c>
      <c r="C684" s="26" t="str">
        <f>IFERROR(INDEX(Clients[Client_Name],MATCH(Table312[[#This Row],[Client_Code]],Clients[Client_Code],0)),"")</f>
        <v>CIAL ALIMENTOS</v>
      </c>
      <c r="D684" s="25">
        <v>2</v>
      </c>
      <c r="E684" s="25">
        <v>3</v>
      </c>
      <c r="F684" s="25" t="b">
        <f>IF(E684&gt;(VLOOKUP(D684,Months_Weeks!$A$2:$B$13,2,TRUE)),FALSE)</f>
        <v>0</v>
      </c>
      <c r="G684" s="63">
        <f>IF(Table312[[#This Row],[Facility]]="Buin",1.5%,0.25%)</f>
        <v>2.5000000000000001E-3</v>
      </c>
      <c r="H684" s="38">
        <v>29</v>
      </c>
      <c r="I684" s="38"/>
      <c r="J684" s="27">
        <f t="shared" si="60"/>
        <v>29</v>
      </c>
      <c r="K684" s="28">
        <f t="shared" si="61"/>
        <v>2</v>
      </c>
      <c r="L684" s="27">
        <f>IF(K684=0,0,IF(E684&gt;1,E684-1,VLOOKUP(K684,Months_Weeks!$A$1:$B$13,2,0)))</f>
        <v>2</v>
      </c>
      <c r="M684" s="29"/>
      <c r="N684" s="39"/>
      <c r="O684" s="39"/>
      <c r="P684" s="50">
        <f t="shared" si="62"/>
        <v>0</v>
      </c>
      <c r="Q684" s="28">
        <f t="shared" si="63"/>
        <v>2</v>
      </c>
      <c r="R684" s="28">
        <f>IF(Q684=0,0,IF(E684&gt;1,E684-1,VLOOKUP(Q684,Months_Weeks!$A$1:$B$13,2,0)))</f>
        <v>2</v>
      </c>
      <c r="S684" s="30"/>
      <c r="T684" s="39"/>
      <c r="U684" s="39"/>
      <c r="V684" s="50">
        <f t="shared" si="64"/>
        <v>0</v>
      </c>
      <c r="W684" s="28">
        <f t="shared" si="65"/>
        <v>2</v>
      </c>
      <c r="X684" s="28">
        <f>IF(W684=0,0,IF(E684&gt;1,E684-1,VLOOKUP(W684,Months_Weeks!$A$1:$B$13,2,0)))</f>
        <v>2</v>
      </c>
      <c r="Y684" s="30"/>
      <c r="Z684" s="39"/>
      <c r="AA684" s="31"/>
      <c r="AB684" s="39"/>
      <c r="AC684" s="31"/>
      <c r="AD684" s="40"/>
      <c r="AE684" s="31"/>
      <c r="AF684" s="40"/>
      <c r="AG684" s="31"/>
      <c r="AH684" s="40"/>
      <c r="AI684" s="31"/>
      <c r="AJ684" s="40"/>
    </row>
    <row r="685" spans="1:36" x14ac:dyDescent="0.25">
      <c r="A685" s="37" t="s">
        <v>32</v>
      </c>
      <c r="B685" s="37">
        <v>14</v>
      </c>
      <c r="C685" s="26" t="str">
        <f>IFERROR(INDEX(Clients[Client_Name],MATCH(Table312[[#This Row],[Client_Code]],Clients[Client_Code],0)),"")</f>
        <v>CIAL ALIMENTOS</v>
      </c>
      <c r="D685" s="25">
        <v>2</v>
      </c>
      <c r="E685" s="25">
        <v>4</v>
      </c>
      <c r="F685" s="25" t="b">
        <f>IF(E685&gt;(VLOOKUP(D685,Months_Weeks!$A$2:$B$13,2,TRUE)),FALSE)</f>
        <v>0</v>
      </c>
      <c r="G685" s="63">
        <f>IF(Table312[[#This Row],[Facility]]="Buin",1.5%,0.25%)</f>
        <v>2.5000000000000001E-3</v>
      </c>
      <c r="H685" s="38">
        <v>87</v>
      </c>
      <c r="I685" s="38"/>
      <c r="J685" s="27">
        <f t="shared" si="60"/>
        <v>116</v>
      </c>
      <c r="K685" s="28">
        <f t="shared" si="61"/>
        <v>2</v>
      </c>
      <c r="L685" s="27">
        <f>IF(K685=0,0,IF(E685&gt;1,E685-1,VLOOKUP(K685,Months_Weeks!$A$1:$B$13,2,0)))</f>
        <v>3</v>
      </c>
      <c r="M685" s="29"/>
      <c r="N685" s="39"/>
      <c r="O685" s="39"/>
      <c r="P685" s="50">
        <f t="shared" si="62"/>
        <v>0</v>
      </c>
      <c r="Q685" s="28">
        <f t="shared" si="63"/>
        <v>2</v>
      </c>
      <c r="R685" s="28">
        <f>IF(Q685=0,0,IF(E685&gt;1,E685-1,VLOOKUP(Q685,Months_Weeks!$A$1:$B$13,2,0)))</f>
        <v>3</v>
      </c>
      <c r="S685" s="30"/>
      <c r="T685" s="39"/>
      <c r="U685" s="39"/>
      <c r="V685" s="50">
        <f t="shared" si="64"/>
        <v>0</v>
      </c>
      <c r="W685" s="28">
        <f t="shared" si="65"/>
        <v>2</v>
      </c>
      <c r="X685" s="28">
        <f>IF(W685=0,0,IF(E685&gt;1,E685-1,VLOOKUP(W685,Months_Weeks!$A$1:$B$13,2,0)))</f>
        <v>3</v>
      </c>
      <c r="Y685" s="30"/>
      <c r="Z685" s="39"/>
      <c r="AA685" s="31"/>
      <c r="AB685" s="39"/>
      <c r="AC685" s="31"/>
      <c r="AD685" s="40"/>
      <c r="AE685" s="31"/>
      <c r="AF685" s="40"/>
      <c r="AG685" s="31"/>
      <c r="AH685" s="40"/>
      <c r="AI685" s="31"/>
      <c r="AJ685" s="40"/>
    </row>
    <row r="686" spans="1:36" x14ac:dyDescent="0.25">
      <c r="A686" s="37" t="s">
        <v>32</v>
      </c>
      <c r="B686" s="37">
        <v>14</v>
      </c>
      <c r="C686" s="26" t="str">
        <f>IFERROR(INDEX(Clients[Client_Name],MATCH(Table312[[#This Row],[Client_Code]],Clients[Client_Code],0)),"")</f>
        <v>CIAL ALIMENTOS</v>
      </c>
      <c r="D686" s="25">
        <v>3</v>
      </c>
      <c r="E686" s="25">
        <v>1</v>
      </c>
      <c r="F686" s="25" t="b">
        <f>IF(E686&gt;(VLOOKUP(D686,Months_Weeks!$A$2:$B$13,2,TRUE)),FALSE)</f>
        <v>0</v>
      </c>
      <c r="G686" s="63">
        <f>IF(Table312[[#This Row],[Facility]]="Buin",1.5%,0.25%)</f>
        <v>2.5000000000000001E-3</v>
      </c>
      <c r="H686" s="38">
        <v>98</v>
      </c>
      <c r="I686" s="38"/>
      <c r="J686" s="27">
        <f t="shared" si="60"/>
        <v>214</v>
      </c>
      <c r="K686" s="28">
        <f t="shared" si="61"/>
        <v>2</v>
      </c>
      <c r="L686" s="27">
        <f>IF(K686=0,0,IF(E686&gt;1,E686-1,VLOOKUP(K686,Months_Weeks!$A$1:$B$13,2,0)))</f>
        <v>4</v>
      </c>
      <c r="M686" s="29"/>
      <c r="N686" s="39"/>
      <c r="O686" s="39"/>
      <c r="P686" s="50">
        <f t="shared" si="62"/>
        <v>0</v>
      </c>
      <c r="Q686" s="28">
        <f t="shared" si="63"/>
        <v>2</v>
      </c>
      <c r="R686" s="28">
        <f>IF(Q686=0,0,IF(E686&gt;1,E686-1,VLOOKUP(Q686,Months_Weeks!$A$1:$B$13,2,0)))</f>
        <v>4</v>
      </c>
      <c r="S686" s="30"/>
      <c r="T686" s="39"/>
      <c r="U686" s="39"/>
      <c r="V686" s="50">
        <f t="shared" si="64"/>
        <v>0</v>
      </c>
      <c r="W686" s="28">
        <f t="shared" si="65"/>
        <v>2</v>
      </c>
      <c r="X686" s="28">
        <f>IF(W686=0,0,IF(E686&gt;1,E686-1,VLOOKUP(W686,Months_Weeks!$A$1:$B$13,2,0)))</f>
        <v>4</v>
      </c>
      <c r="Y686" s="30"/>
      <c r="Z686" s="39"/>
      <c r="AA686" s="31"/>
      <c r="AB686" s="39"/>
      <c r="AC686" s="31"/>
      <c r="AD686" s="40"/>
      <c r="AE686" s="31"/>
      <c r="AF686" s="40"/>
      <c r="AG686" s="31"/>
      <c r="AH686" s="40"/>
      <c r="AI686" s="31"/>
      <c r="AJ686" s="40"/>
    </row>
    <row r="687" spans="1:36" x14ac:dyDescent="0.25">
      <c r="A687" s="37" t="s">
        <v>32</v>
      </c>
      <c r="B687" s="37">
        <v>14</v>
      </c>
      <c r="C687" s="26" t="str">
        <f>IFERROR(INDEX(Clients[Client_Name],MATCH(Table312[[#This Row],[Client_Code]],Clients[Client_Code],0)),"")</f>
        <v>CIAL ALIMENTOS</v>
      </c>
      <c r="D687" s="25">
        <v>3</v>
      </c>
      <c r="E687" s="25">
        <v>2</v>
      </c>
      <c r="F687" s="25" t="b">
        <f>IF(E687&gt;(VLOOKUP(D687,Months_Weeks!$A$2:$B$13,2,TRUE)),FALSE)</f>
        <v>0</v>
      </c>
      <c r="G687" s="63">
        <f>IF(Table312[[#This Row],[Facility]]="Buin",1.5%,0.25%)</f>
        <v>2.5000000000000001E-3</v>
      </c>
      <c r="H687" s="38">
        <v>144</v>
      </c>
      <c r="I687" s="38"/>
      <c r="J687" s="27">
        <f t="shared" si="60"/>
        <v>358</v>
      </c>
      <c r="K687" s="28">
        <f t="shared" si="61"/>
        <v>3</v>
      </c>
      <c r="L687" s="27">
        <f>IF(K687=0,0,IF(E687&gt;1,E687-1,VLOOKUP(K687,Months_Weeks!$A$1:$B$13,2,0)))</f>
        <v>1</v>
      </c>
      <c r="M687" s="29"/>
      <c r="N687" s="39"/>
      <c r="O687" s="39"/>
      <c r="P687" s="50">
        <f t="shared" si="62"/>
        <v>0</v>
      </c>
      <c r="Q687" s="28">
        <f t="shared" si="63"/>
        <v>3</v>
      </c>
      <c r="R687" s="28">
        <f>IF(Q687=0,0,IF(E687&gt;1,E687-1,VLOOKUP(Q687,Months_Weeks!$A$1:$B$13,2,0)))</f>
        <v>1</v>
      </c>
      <c r="S687" s="30"/>
      <c r="T687" s="39"/>
      <c r="U687" s="39"/>
      <c r="V687" s="50">
        <f t="shared" si="64"/>
        <v>0</v>
      </c>
      <c r="W687" s="28">
        <f t="shared" si="65"/>
        <v>3</v>
      </c>
      <c r="X687" s="28">
        <f>IF(W687=0,0,IF(E687&gt;1,E687-1,VLOOKUP(W687,Months_Weeks!$A$1:$B$13,2,0)))</f>
        <v>1</v>
      </c>
      <c r="Y687" s="30"/>
      <c r="Z687" s="39"/>
      <c r="AA687" s="31"/>
      <c r="AB687" s="39"/>
      <c r="AC687" s="31"/>
      <c r="AD687" s="40"/>
      <c r="AE687" s="31"/>
      <c r="AF687" s="40"/>
      <c r="AG687" s="31"/>
      <c r="AH687" s="40"/>
      <c r="AI687" s="31"/>
      <c r="AJ687" s="40"/>
    </row>
    <row r="688" spans="1:36" x14ac:dyDescent="0.25">
      <c r="A688" s="37" t="s">
        <v>32</v>
      </c>
      <c r="B688" s="37">
        <v>14</v>
      </c>
      <c r="C688" s="26" t="str">
        <f>IFERROR(INDEX(Clients[Client_Name],MATCH(Table312[[#This Row],[Client_Code]],Clients[Client_Code],0)),"")</f>
        <v>CIAL ALIMENTOS</v>
      </c>
      <c r="D688" s="25">
        <v>3</v>
      </c>
      <c r="E688" s="25">
        <v>3</v>
      </c>
      <c r="F688" s="25" t="b">
        <f>IF(E688&gt;(VLOOKUP(D688,Months_Weeks!$A$2:$B$13,2,TRUE)),FALSE)</f>
        <v>0</v>
      </c>
      <c r="G688" s="63">
        <f>IF(Table312[[#This Row],[Facility]]="Buin",1.5%,0.25%)</f>
        <v>2.5000000000000001E-3</v>
      </c>
      <c r="H688" s="38">
        <v>360</v>
      </c>
      <c r="I688" s="38"/>
      <c r="J688" s="27">
        <f t="shared" si="60"/>
        <v>718</v>
      </c>
      <c r="K688" s="28">
        <f t="shared" si="61"/>
        <v>3</v>
      </c>
      <c r="L688" s="27">
        <f>IF(K688=0,0,IF(E688&gt;1,E688-1,VLOOKUP(K688,Months_Weeks!$A$1:$B$13,2,0)))</f>
        <v>2</v>
      </c>
      <c r="M688" s="29"/>
      <c r="N688" s="39"/>
      <c r="O688" s="39"/>
      <c r="P688" s="50">
        <f t="shared" si="62"/>
        <v>0</v>
      </c>
      <c r="Q688" s="28">
        <f t="shared" si="63"/>
        <v>3</v>
      </c>
      <c r="R688" s="28">
        <f>IF(Q688=0,0,IF(E688&gt;1,E688-1,VLOOKUP(Q688,Months_Weeks!$A$1:$B$13,2,0)))</f>
        <v>2</v>
      </c>
      <c r="S688" s="30"/>
      <c r="T688" s="39"/>
      <c r="U688" s="39"/>
      <c r="V688" s="50">
        <f t="shared" si="64"/>
        <v>0</v>
      </c>
      <c r="W688" s="28">
        <f t="shared" si="65"/>
        <v>3</v>
      </c>
      <c r="X688" s="28">
        <f>IF(W688=0,0,IF(E688&gt;1,E688-1,VLOOKUP(W688,Months_Weeks!$A$1:$B$13,2,0)))</f>
        <v>2</v>
      </c>
      <c r="Y688" s="30"/>
      <c r="Z688" s="39"/>
      <c r="AA688" s="31"/>
      <c r="AB688" s="39"/>
      <c r="AC688" s="31"/>
      <c r="AD688" s="40"/>
      <c r="AE688" s="31"/>
      <c r="AF688" s="40"/>
      <c r="AG688" s="31"/>
      <c r="AH688" s="40"/>
      <c r="AI688" s="31"/>
      <c r="AJ688" s="40"/>
    </row>
    <row r="689" spans="1:36" x14ac:dyDescent="0.25">
      <c r="A689" s="37" t="s">
        <v>32</v>
      </c>
      <c r="B689" s="37">
        <v>14</v>
      </c>
      <c r="C689" s="26" t="str">
        <f>IFERROR(INDEX(Clients[Client_Name],MATCH(Table312[[#This Row],[Client_Code]],Clients[Client_Code],0)),"")</f>
        <v>CIAL ALIMENTOS</v>
      </c>
      <c r="D689" s="25">
        <v>3</v>
      </c>
      <c r="E689" s="25">
        <v>4</v>
      </c>
      <c r="F689" s="25" t="b">
        <f>IF(E689&gt;(VLOOKUP(D689,Months_Weeks!$A$2:$B$13,2,TRUE)),FALSE)</f>
        <v>0</v>
      </c>
      <c r="G689" s="63">
        <f>IF(Table312[[#This Row],[Facility]]="Buin",1.5%,0.25%)</f>
        <v>2.5000000000000001E-3</v>
      </c>
      <c r="H689" s="38">
        <v>360</v>
      </c>
      <c r="I689" s="38"/>
      <c r="J689" s="27">
        <f t="shared" si="60"/>
        <v>1078</v>
      </c>
      <c r="K689" s="28">
        <f t="shared" si="61"/>
        <v>3</v>
      </c>
      <c r="L689" s="27">
        <f>IF(K689=0,0,IF(E689&gt;1,E689-1,VLOOKUP(K689,Months_Weeks!$A$1:$B$13,2,0)))</f>
        <v>3</v>
      </c>
      <c r="M689" s="29"/>
      <c r="N689" s="39"/>
      <c r="O689" s="39"/>
      <c r="P689" s="50">
        <f t="shared" si="62"/>
        <v>0</v>
      </c>
      <c r="Q689" s="28">
        <f t="shared" si="63"/>
        <v>3</v>
      </c>
      <c r="R689" s="28">
        <f>IF(Q689=0,0,IF(E689&gt;1,E689-1,VLOOKUP(Q689,Months_Weeks!$A$1:$B$13,2,0)))</f>
        <v>3</v>
      </c>
      <c r="S689" s="30"/>
      <c r="T689" s="39"/>
      <c r="U689" s="39"/>
      <c r="V689" s="50">
        <f t="shared" si="64"/>
        <v>0</v>
      </c>
      <c r="W689" s="28">
        <f t="shared" si="65"/>
        <v>3</v>
      </c>
      <c r="X689" s="28">
        <f>IF(W689=0,0,IF(E689&gt;1,E689-1,VLOOKUP(W689,Months_Weeks!$A$1:$B$13,2,0)))</f>
        <v>3</v>
      </c>
      <c r="Y689" s="30"/>
      <c r="Z689" s="39"/>
      <c r="AA689" s="31"/>
      <c r="AB689" s="39"/>
      <c r="AC689" s="31"/>
      <c r="AD689" s="40"/>
      <c r="AE689" s="31"/>
      <c r="AF689" s="40"/>
      <c r="AG689" s="31"/>
      <c r="AH689" s="40"/>
      <c r="AI689" s="31"/>
      <c r="AJ689" s="40"/>
    </row>
    <row r="690" spans="1:36" x14ac:dyDescent="0.25">
      <c r="A690" s="37" t="s">
        <v>32</v>
      </c>
      <c r="B690" s="37">
        <v>14</v>
      </c>
      <c r="C690" s="26" t="str">
        <f>IFERROR(INDEX(Clients[Client_Name],MATCH(Table312[[#This Row],[Client_Code]],Clients[Client_Code],0)),"")</f>
        <v>CIAL ALIMENTOS</v>
      </c>
      <c r="D690" s="25">
        <v>3</v>
      </c>
      <c r="E690" s="25">
        <v>5</v>
      </c>
      <c r="F690" s="25" t="b">
        <f>IF(E690&gt;(VLOOKUP(D690,Months_Weeks!$A$2:$B$13,2,TRUE)),FALSE)</f>
        <v>0</v>
      </c>
      <c r="G690" s="63">
        <f>IF(Table312[[#This Row],[Facility]]="Buin",1.5%,0.25%)</f>
        <v>2.5000000000000001E-3</v>
      </c>
      <c r="H690" s="38">
        <v>360</v>
      </c>
      <c r="I690" s="38"/>
      <c r="J690" s="27">
        <f t="shared" si="60"/>
        <v>1438</v>
      </c>
      <c r="K690" s="28">
        <f t="shared" si="61"/>
        <v>3</v>
      </c>
      <c r="L690" s="27">
        <f>IF(K690=0,0,IF(E690&gt;1,E690-1,VLOOKUP(K690,Months_Weeks!$A$1:$B$13,2,0)))</f>
        <v>4</v>
      </c>
      <c r="M690" s="29"/>
      <c r="N690" s="39"/>
      <c r="O690" s="39"/>
      <c r="P690" s="50">
        <f t="shared" si="62"/>
        <v>0</v>
      </c>
      <c r="Q690" s="28">
        <f t="shared" si="63"/>
        <v>3</v>
      </c>
      <c r="R690" s="28">
        <f>IF(Q690=0,0,IF(E690&gt;1,E690-1,VLOOKUP(Q690,Months_Weeks!$A$1:$B$13,2,0)))</f>
        <v>4</v>
      </c>
      <c r="S690" s="30"/>
      <c r="T690" s="39"/>
      <c r="U690" s="39"/>
      <c r="V690" s="50">
        <f t="shared" si="64"/>
        <v>0</v>
      </c>
      <c r="W690" s="28">
        <f t="shared" si="65"/>
        <v>3</v>
      </c>
      <c r="X690" s="28">
        <f>IF(W690=0,0,IF(E690&gt;1,E690-1,VLOOKUP(W690,Months_Weeks!$A$1:$B$13,2,0)))</f>
        <v>4</v>
      </c>
      <c r="Y690" s="30"/>
      <c r="Z690" s="39"/>
      <c r="AA690" s="31"/>
      <c r="AB690" s="39"/>
      <c r="AC690" s="31"/>
      <c r="AD690" s="40"/>
      <c r="AE690" s="31"/>
      <c r="AF690" s="40"/>
      <c r="AG690" s="31"/>
      <c r="AH690" s="40"/>
      <c r="AI690" s="31"/>
      <c r="AJ690" s="40"/>
    </row>
    <row r="691" spans="1:36" x14ac:dyDescent="0.25">
      <c r="A691" s="37" t="s">
        <v>32</v>
      </c>
      <c r="B691" s="37">
        <v>14</v>
      </c>
      <c r="C691" s="26" t="str">
        <f>IFERROR(INDEX(Clients[Client_Name],MATCH(Table312[[#This Row],[Client_Code]],Clients[Client_Code],0)),"")</f>
        <v>CIAL ALIMENTOS</v>
      </c>
      <c r="D691" s="25">
        <v>4</v>
      </c>
      <c r="E691" s="25">
        <v>1</v>
      </c>
      <c r="F691" s="25" t="b">
        <f>IF(E691&gt;(VLOOKUP(D691,Months_Weeks!$A$2:$B$13,2,TRUE)),FALSE)</f>
        <v>0</v>
      </c>
      <c r="G691" s="63">
        <f>IF(Table312[[#This Row],[Facility]]="Buin",1.5%,0.25%)</f>
        <v>2.5000000000000001E-3</v>
      </c>
      <c r="H691" s="38">
        <v>360</v>
      </c>
      <c r="I691" s="38"/>
      <c r="J691" s="27">
        <f t="shared" si="60"/>
        <v>1798</v>
      </c>
      <c r="K691" s="28">
        <f t="shared" si="61"/>
        <v>3</v>
      </c>
      <c r="L691" s="27">
        <f>IF(K691=0,0,IF(E691&gt;1,E691-1,VLOOKUP(K691,Months_Weeks!$A$1:$B$13,2,0)))</f>
        <v>5</v>
      </c>
      <c r="M691" s="29"/>
      <c r="N691" s="39"/>
      <c r="O691" s="39"/>
      <c r="P691" s="50">
        <f t="shared" si="62"/>
        <v>0</v>
      </c>
      <c r="Q691" s="28">
        <f t="shared" si="63"/>
        <v>3</v>
      </c>
      <c r="R691" s="28">
        <f>IF(Q691=0,0,IF(E691&gt;1,E691-1,VLOOKUP(Q691,Months_Weeks!$A$1:$B$13,2,0)))</f>
        <v>5</v>
      </c>
      <c r="S691" s="30"/>
      <c r="T691" s="39"/>
      <c r="U691" s="39"/>
      <c r="V691" s="50">
        <f t="shared" si="64"/>
        <v>0</v>
      </c>
      <c r="W691" s="28">
        <f t="shared" si="65"/>
        <v>3</v>
      </c>
      <c r="X691" s="28">
        <f>IF(W691=0,0,IF(E691&gt;1,E691-1,VLOOKUP(W691,Months_Weeks!$A$1:$B$13,2,0)))</f>
        <v>5</v>
      </c>
      <c r="Y691" s="30"/>
      <c r="Z691" s="39"/>
      <c r="AA691" s="31"/>
      <c r="AB691" s="39"/>
      <c r="AC691" s="31"/>
      <c r="AD691" s="40"/>
      <c r="AE691" s="31"/>
      <c r="AF691" s="40"/>
      <c r="AG691" s="31"/>
      <c r="AH691" s="40"/>
      <c r="AI691" s="31"/>
      <c r="AJ691" s="40"/>
    </row>
    <row r="692" spans="1:36" x14ac:dyDescent="0.25">
      <c r="A692" s="37" t="s">
        <v>32</v>
      </c>
      <c r="B692" s="37">
        <v>14</v>
      </c>
      <c r="C692" s="26" t="str">
        <f>IFERROR(INDEX(Clients[Client_Name],MATCH(Table312[[#This Row],[Client_Code]],Clients[Client_Code],0)),"")</f>
        <v>CIAL ALIMENTOS</v>
      </c>
      <c r="D692" s="25">
        <v>4</v>
      </c>
      <c r="E692" s="25">
        <v>2</v>
      </c>
      <c r="F692" s="25" t="b">
        <f>IF(E692&gt;(VLOOKUP(D692,Months_Weeks!$A$2:$B$13,2,TRUE)),FALSE)</f>
        <v>0</v>
      </c>
      <c r="G692" s="63">
        <f>IF(Table312[[#This Row],[Facility]]="Buin",1.5%,0.25%)</f>
        <v>2.5000000000000001E-3</v>
      </c>
      <c r="H692" s="38">
        <v>360</v>
      </c>
      <c r="I692" s="38"/>
      <c r="J692" s="27">
        <f t="shared" si="60"/>
        <v>2158</v>
      </c>
      <c r="K692" s="28">
        <f t="shared" si="61"/>
        <v>4</v>
      </c>
      <c r="L692" s="27">
        <f>IF(K692=0,0,IF(E692&gt;1,E692-1,VLOOKUP(K692,Months_Weeks!$A$1:$B$13,2,0)))</f>
        <v>1</v>
      </c>
      <c r="M692" s="29"/>
      <c r="N692" s="39"/>
      <c r="O692" s="39"/>
      <c r="P692" s="50">
        <f t="shared" si="62"/>
        <v>0</v>
      </c>
      <c r="Q692" s="28">
        <f t="shared" si="63"/>
        <v>4</v>
      </c>
      <c r="R692" s="28">
        <f>IF(Q692=0,0,IF(E692&gt;1,E692-1,VLOOKUP(Q692,Months_Weeks!$A$1:$B$13,2,0)))</f>
        <v>1</v>
      </c>
      <c r="S692" s="30"/>
      <c r="T692" s="39"/>
      <c r="U692" s="39"/>
      <c r="V692" s="50">
        <f t="shared" si="64"/>
        <v>0</v>
      </c>
      <c r="W692" s="28">
        <f t="shared" si="65"/>
        <v>4</v>
      </c>
      <c r="X692" s="28">
        <f>IF(W692=0,0,IF(E692&gt;1,E692-1,VLOOKUP(W692,Months_Weeks!$A$1:$B$13,2,0)))</f>
        <v>1</v>
      </c>
      <c r="Y692" s="30"/>
      <c r="Z692" s="39"/>
      <c r="AA692" s="31"/>
      <c r="AB692" s="39"/>
      <c r="AC692" s="31"/>
      <c r="AD692" s="40"/>
      <c r="AE692" s="31"/>
      <c r="AF692" s="40"/>
      <c r="AG692" s="31"/>
      <c r="AH692" s="40"/>
      <c r="AI692" s="31"/>
      <c r="AJ692" s="40"/>
    </row>
    <row r="693" spans="1:36" x14ac:dyDescent="0.25">
      <c r="A693" s="37" t="s">
        <v>32</v>
      </c>
      <c r="B693" s="37">
        <v>14</v>
      </c>
      <c r="C693" s="26" t="str">
        <f>IFERROR(INDEX(Clients[Client_Name],MATCH(Table312[[#This Row],[Client_Code]],Clients[Client_Code],0)),"")</f>
        <v>CIAL ALIMENTOS</v>
      </c>
      <c r="D693" s="25">
        <v>4</v>
      </c>
      <c r="E693" s="25">
        <v>3</v>
      </c>
      <c r="F693" s="25" t="b">
        <f>IF(E693&gt;(VLOOKUP(D693,Months_Weeks!$A$2:$B$13,2,TRUE)),FALSE)</f>
        <v>0</v>
      </c>
      <c r="G693" s="63">
        <f>IF(Table312[[#This Row],[Facility]]="Buin",1.5%,0.25%)</f>
        <v>2.5000000000000001E-3</v>
      </c>
      <c r="H693" s="38">
        <v>360</v>
      </c>
      <c r="I693" s="38"/>
      <c r="J693" s="27">
        <f t="shared" si="60"/>
        <v>2518</v>
      </c>
      <c r="K693" s="28">
        <f t="shared" si="61"/>
        <v>4</v>
      </c>
      <c r="L693" s="27">
        <f>IF(K693=0,0,IF(E693&gt;1,E693-1,VLOOKUP(K693,Months_Weeks!$A$1:$B$13,2,0)))</f>
        <v>2</v>
      </c>
      <c r="M693" s="29"/>
      <c r="N693" s="39"/>
      <c r="O693" s="39"/>
      <c r="P693" s="50">
        <f t="shared" si="62"/>
        <v>0</v>
      </c>
      <c r="Q693" s="28">
        <f t="shared" si="63"/>
        <v>4</v>
      </c>
      <c r="R693" s="28">
        <f>IF(Q693=0,0,IF(E693&gt;1,E693-1,VLOOKUP(Q693,Months_Weeks!$A$1:$B$13,2,0)))</f>
        <v>2</v>
      </c>
      <c r="S693" s="30"/>
      <c r="T693" s="39"/>
      <c r="U693" s="39"/>
      <c r="V693" s="50">
        <f t="shared" si="64"/>
        <v>0</v>
      </c>
      <c r="W693" s="28">
        <f t="shared" si="65"/>
        <v>4</v>
      </c>
      <c r="X693" s="28">
        <f>IF(W693=0,0,IF(E693&gt;1,E693-1,VLOOKUP(W693,Months_Weeks!$A$1:$B$13,2,0)))</f>
        <v>2</v>
      </c>
      <c r="Y693" s="30"/>
      <c r="Z693" s="39"/>
      <c r="AA693" s="31"/>
      <c r="AB693" s="39"/>
      <c r="AC693" s="31"/>
      <c r="AD693" s="40"/>
      <c r="AE693" s="31"/>
      <c r="AF693" s="40"/>
      <c r="AG693" s="31"/>
      <c r="AH693" s="40"/>
      <c r="AI693" s="31"/>
      <c r="AJ693" s="40"/>
    </row>
    <row r="694" spans="1:36" x14ac:dyDescent="0.25">
      <c r="A694" s="37" t="s">
        <v>32</v>
      </c>
      <c r="B694" s="37">
        <v>14</v>
      </c>
      <c r="C694" s="26" t="str">
        <f>IFERROR(INDEX(Clients[Client_Name],MATCH(Table312[[#This Row],[Client_Code]],Clients[Client_Code],0)),"")</f>
        <v>CIAL ALIMENTOS</v>
      </c>
      <c r="D694" s="25">
        <v>4</v>
      </c>
      <c r="E694" s="25">
        <v>4</v>
      </c>
      <c r="F694" s="25" t="b">
        <f>IF(E694&gt;(VLOOKUP(D694,Months_Weeks!$A$2:$B$13,2,TRUE)),FALSE)</f>
        <v>0</v>
      </c>
      <c r="G694" s="63">
        <f>IF(Table312[[#This Row],[Facility]]="Buin",1.5%,0.25%)</f>
        <v>2.5000000000000001E-3</v>
      </c>
      <c r="H694" s="38">
        <v>360</v>
      </c>
      <c r="I694" s="38"/>
      <c r="J694" s="27">
        <f t="shared" si="60"/>
        <v>2878</v>
      </c>
      <c r="K694" s="28">
        <f t="shared" si="61"/>
        <v>4</v>
      </c>
      <c r="L694" s="27">
        <f>IF(K694=0,0,IF(E694&gt;1,E694-1,VLOOKUP(K694,Months_Weeks!$A$1:$B$13,2,0)))</f>
        <v>3</v>
      </c>
      <c r="M694" s="29"/>
      <c r="N694" s="39"/>
      <c r="O694" s="39"/>
      <c r="P694" s="50">
        <f t="shared" si="62"/>
        <v>0</v>
      </c>
      <c r="Q694" s="28">
        <f t="shared" si="63"/>
        <v>4</v>
      </c>
      <c r="R694" s="28">
        <f>IF(Q694=0,0,IF(E694&gt;1,E694-1,VLOOKUP(Q694,Months_Weeks!$A$1:$B$13,2,0)))</f>
        <v>3</v>
      </c>
      <c r="S694" s="30"/>
      <c r="T694" s="39"/>
      <c r="U694" s="39"/>
      <c r="V694" s="50">
        <f t="shared" si="64"/>
        <v>0</v>
      </c>
      <c r="W694" s="28">
        <f t="shared" si="65"/>
        <v>4</v>
      </c>
      <c r="X694" s="28">
        <f>IF(W694=0,0,IF(E694&gt;1,E694-1,VLOOKUP(W694,Months_Weeks!$A$1:$B$13,2,0)))</f>
        <v>3</v>
      </c>
      <c r="Y694" s="30"/>
      <c r="Z694" s="39"/>
      <c r="AA694" s="31"/>
      <c r="AB694" s="39"/>
      <c r="AC694" s="31"/>
      <c r="AD694" s="40"/>
      <c r="AE694" s="31"/>
      <c r="AF694" s="40"/>
      <c r="AG694" s="31"/>
      <c r="AH694" s="40"/>
      <c r="AI694" s="31"/>
      <c r="AJ694" s="40"/>
    </row>
    <row r="695" spans="1:36" x14ac:dyDescent="0.25">
      <c r="A695" s="37" t="s">
        <v>32</v>
      </c>
      <c r="B695" s="37">
        <v>14</v>
      </c>
      <c r="C695" s="26" t="str">
        <f>IFERROR(INDEX(Clients[Client_Name],MATCH(Table312[[#This Row],[Client_Code]],Clients[Client_Code],0)),"")</f>
        <v>CIAL ALIMENTOS</v>
      </c>
      <c r="D695" s="25">
        <v>5</v>
      </c>
      <c r="E695" s="25">
        <v>1</v>
      </c>
      <c r="F695" s="25" t="b">
        <f>IF(E695&gt;(VLOOKUP(D695,Months_Weeks!$A$2:$B$13,2,TRUE)),FALSE)</f>
        <v>0</v>
      </c>
      <c r="G695" s="63">
        <f>IF(Table312[[#This Row],[Facility]]="Buin",1.5%,0.25%)</f>
        <v>2.5000000000000001E-3</v>
      </c>
      <c r="H695" s="38">
        <v>360</v>
      </c>
      <c r="I695" s="38"/>
      <c r="J695" s="27">
        <f t="shared" si="60"/>
        <v>3238</v>
      </c>
      <c r="K695" s="28">
        <f t="shared" si="61"/>
        <v>4</v>
      </c>
      <c r="L695" s="27">
        <f>IF(K695=0,0,IF(E695&gt;1,E695-1,VLOOKUP(K695,Months_Weeks!$A$1:$B$13,2,0)))</f>
        <v>4</v>
      </c>
      <c r="M695" s="29"/>
      <c r="N695" s="39"/>
      <c r="O695" s="39"/>
      <c r="P695" s="50">
        <f t="shared" si="62"/>
        <v>0</v>
      </c>
      <c r="Q695" s="28">
        <f t="shared" si="63"/>
        <v>4</v>
      </c>
      <c r="R695" s="28">
        <f>IF(Q695=0,0,IF(E695&gt;1,E695-1,VLOOKUP(Q695,Months_Weeks!$A$1:$B$13,2,0)))</f>
        <v>4</v>
      </c>
      <c r="S695" s="30"/>
      <c r="T695" s="39"/>
      <c r="U695" s="39"/>
      <c r="V695" s="50">
        <f t="shared" si="64"/>
        <v>0</v>
      </c>
      <c r="W695" s="28">
        <f t="shared" si="65"/>
        <v>4</v>
      </c>
      <c r="X695" s="28">
        <f>IF(W695=0,0,IF(E695&gt;1,E695-1,VLOOKUP(W695,Months_Weeks!$A$1:$B$13,2,0)))</f>
        <v>4</v>
      </c>
      <c r="Y695" s="30"/>
      <c r="Z695" s="39"/>
      <c r="AA695" s="31"/>
      <c r="AB695" s="39"/>
      <c r="AC695" s="31"/>
      <c r="AD695" s="40"/>
      <c r="AE695" s="31"/>
      <c r="AF695" s="40"/>
      <c r="AG695" s="31"/>
      <c r="AH695" s="40"/>
      <c r="AI695" s="31"/>
      <c r="AJ695" s="40"/>
    </row>
    <row r="696" spans="1:36" x14ac:dyDescent="0.25">
      <c r="A696" s="37" t="s">
        <v>32</v>
      </c>
      <c r="B696" s="37">
        <v>14</v>
      </c>
      <c r="C696" s="26" t="str">
        <f>IFERROR(INDEX(Clients[Client_Name],MATCH(Table312[[#This Row],[Client_Code]],Clients[Client_Code],0)),"")</f>
        <v>CIAL ALIMENTOS</v>
      </c>
      <c r="D696" s="25">
        <v>5</v>
      </c>
      <c r="E696" s="25">
        <v>2</v>
      </c>
      <c r="F696" s="25" t="b">
        <f>IF(E696&gt;(VLOOKUP(D696,Months_Weeks!$A$2:$B$13,2,TRUE)),FALSE)</f>
        <v>0</v>
      </c>
      <c r="G696" s="63">
        <f>IF(Table312[[#This Row],[Facility]]="Buin",1.5%,0.25%)</f>
        <v>2.5000000000000001E-3</v>
      </c>
      <c r="H696" s="38">
        <v>360</v>
      </c>
      <c r="I696" s="38"/>
      <c r="J696" s="27">
        <f t="shared" si="60"/>
        <v>3598</v>
      </c>
      <c r="K696" s="28">
        <f t="shared" si="61"/>
        <v>5</v>
      </c>
      <c r="L696" s="27">
        <f>IF(K696=0,0,IF(E696&gt;1,E696-1,VLOOKUP(K696,Months_Weeks!$A$1:$B$13,2,0)))</f>
        <v>1</v>
      </c>
      <c r="M696" s="29"/>
      <c r="N696" s="39"/>
      <c r="O696" s="39"/>
      <c r="P696" s="50">
        <f t="shared" si="62"/>
        <v>0</v>
      </c>
      <c r="Q696" s="28">
        <f t="shared" si="63"/>
        <v>5</v>
      </c>
      <c r="R696" s="28">
        <f>IF(Q696=0,0,IF(E696&gt;1,E696-1,VLOOKUP(Q696,Months_Weeks!$A$1:$B$13,2,0)))</f>
        <v>1</v>
      </c>
      <c r="S696" s="30"/>
      <c r="T696" s="39"/>
      <c r="U696" s="39"/>
      <c r="V696" s="50">
        <f t="shared" si="64"/>
        <v>0</v>
      </c>
      <c r="W696" s="28">
        <f t="shared" si="65"/>
        <v>5</v>
      </c>
      <c r="X696" s="28">
        <f>IF(W696=0,0,IF(E696&gt;1,E696-1,VLOOKUP(W696,Months_Weeks!$A$1:$B$13,2,0)))</f>
        <v>1</v>
      </c>
      <c r="Y696" s="30"/>
      <c r="Z696" s="39"/>
      <c r="AA696" s="31"/>
      <c r="AB696" s="39"/>
      <c r="AC696" s="31"/>
      <c r="AD696" s="40"/>
      <c r="AE696" s="31"/>
      <c r="AF696" s="40"/>
      <c r="AG696" s="31"/>
      <c r="AH696" s="40"/>
      <c r="AI696" s="31"/>
      <c r="AJ696" s="40"/>
    </row>
    <row r="697" spans="1:36" x14ac:dyDescent="0.25">
      <c r="A697" s="37" t="s">
        <v>32</v>
      </c>
      <c r="B697" s="37">
        <v>14</v>
      </c>
      <c r="C697" s="26" t="str">
        <f>IFERROR(INDEX(Clients[Client_Name],MATCH(Table312[[#This Row],[Client_Code]],Clients[Client_Code],0)),"")</f>
        <v>CIAL ALIMENTOS</v>
      </c>
      <c r="D697" s="25">
        <v>5</v>
      </c>
      <c r="E697" s="25">
        <v>3</v>
      </c>
      <c r="F697" s="25" t="b">
        <f>IF(E697&gt;(VLOOKUP(D697,Months_Weeks!$A$2:$B$13,2,TRUE)),FALSE)</f>
        <v>0</v>
      </c>
      <c r="G697" s="63">
        <f>IF(Table312[[#This Row],[Facility]]="Buin",1.5%,0.25%)</f>
        <v>2.5000000000000001E-3</v>
      </c>
      <c r="H697" s="38"/>
      <c r="I697" s="38"/>
      <c r="J697" s="27">
        <f t="shared" si="60"/>
        <v>3598</v>
      </c>
      <c r="K697" s="28">
        <f t="shared" si="61"/>
        <v>5</v>
      </c>
      <c r="L697" s="27">
        <f>IF(K697=0,0,IF(E697&gt;1,E697-1,VLOOKUP(K697,Months_Weeks!$A$1:$B$13,2,0)))</f>
        <v>2</v>
      </c>
      <c r="M697" s="29"/>
      <c r="N697" s="39"/>
      <c r="O697" s="39"/>
      <c r="P697" s="50">
        <f t="shared" si="62"/>
        <v>0</v>
      </c>
      <c r="Q697" s="28">
        <f t="shared" si="63"/>
        <v>5</v>
      </c>
      <c r="R697" s="28">
        <f>IF(Q697=0,0,IF(E697&gt;1,E697-1,VLOOKUP(Q697,Months_Weeks!$A$1:$B$13,2,0)))</f>
        <v>2</v>
      </c>
      <c r="S697" s="30"/>
      <c r="T697" s="39"/>
      <c r="U697" s="39"/>
      <c r="V697" s="50">
        <f t="shared" si="64"/>
        <v>0</v>
      </c>
      <c r="W697" s="28">
        <f t="shared" si="65"/>
        <v>5</v>
      </c>
      <c r="X697" s="28">
        <f>IF(W697=0,0,IF(E697&gt;1,E697-1,VLOOKUP(W697,Months_Weeks!$A$1:$B$13,2,0)))</f>
        <v>2</v>
      </c>
      <c r="Y697" s="30"/>
      <c r="Z697" s="39"/>
      <c r="AA697" s="31"/>
      <c r="AB697" s="39"/>
      <c r="AC697" s="31"/>
      <c r="AD697" s="40"/>
      <c r="AE697" s="31"/>
      <c r="AF697" s="40"/>
      <c r="AG697" s="31"/>
      <c r="AH697" s="40"/>
      <c r="AI697" s="31"/>
      <c r="AJ697" s="40"/>
    </row>
    <row r="698" spans="1:36" x14ac:dyDescent="0.25">
      <c r="A698" s="37" t="s">
        <v>32</v>
      </c>
      <c r="B698" s="37">
        <v>14</v>
      </c>
      <c r="C698" s="26" t="str">
        <f>IFERROR(INDEX(Clients[Client_Name],MATCH(Table312[[#This Row],[Client_Code]],Clients[Client_Code],0)),"")</f>
        <v>CIAL ALIMENTOS</v>
      </c>
      <c r="D698" s="25">
        <v>5</v>
      </c>
      <c r="E698" s="25">
        <v>4</v>
      </c>
      <c r="F698" s="25" t="b">
        <f>IF(E698&gt;(VLOOKUP(D698,Months_Weeks!$A$2:$B$13,2,TRUE)),FALSE)</f>
        <v>0</v>
      </c>
      <c r="G698" s="63">
        <f>IF(Table312[[#This Row],[Facility]]="Buin",1.5%,0.25%)</f>
        <v>2.5000000000000001E-3</v>
      </c>
      <c r="H698" s="38"/>
      <c r="I698" s="38"/>
      <c r="J698" s="27">
        <f t="shared" si="60"/>
        <v>3598</v>
      </c>
      <c r="K698" s="28">
        <f t="shared" si="61"/>
        <v>5</v>
      </c>
      <c r="L698" s="27">
        <f>IF(K698=0,0,IF(E698&gt;1,E698-1,VLOOKUP(K698,Months_Weeks!$A$1:$B$13,2,0)))</f>
        <v>3</v>
      </c>
      <c r="M698" s="29"/>
      <c r="N698" s="39"/>
      <c r="O698" s="39"/>
      <c r="P698" s="50">
        <f t="shared" si="62"/>
        <v>0</v>
      </c>
      <c r="Q698" s="28">
        <f t="shared" si="63"/>
        <v>5</v>
      </c>
      <c r="R698" s="28">
        <f>IF(Q698=0,0,IF(E698&gt;1,E698-1,VLOOKUP(Q698,Months_Weeks!$A$1:$B$13,2,0)))</f>
        <v>3</v>
      </c>
      <c r="S698" s="30"/>
      <c r="T698" s="39"/>
      <c r="U698" s="39"/>
      <c r="V698" s="50">
        <f t="shared" si="64"/>
        <v>0</v>
      </c>
      <c r="W698" s="28">
        <f t="shared" si="65"/>
        <v>5</v>
      </c>
      <c r="X698" s="28">
        <f>IF(W698=0,0,IF(E698&gt;1,E698-1,VLOOKUP(W698,Months_Weeks!$A$1:$B$13,2,0)))</f>
        <v>3</v>
      </c>
      <c r="Y698" s="30"/>
      <c r="Z698" s="39"/>
      <c r="AA698" s="31"/>
      <c r="AB698" s="39"/>
      <c r="AC698" s="31"/>
      <c r="AD698" s="40"/>
      <c r="AE698" s="31"/>
      <c r="AF698" s="40"/>
      <c r="AG698" s="31"/>
      <c r="AH698" s="40"/>
      <c r="AI698" s="31"/>
      <c r="AJ698" s="40"/>
    </row>
    <row r="699" spans="1:36" x14ac:dyDescent="0.25">
      <c r="A699" s="37" t="s">
        <v>32</v>
      </c>
      <c r="B699" s="37">
        <v>14</v>
      </c>
      <c r="C699" s="26" t="str">
        <f>IFERROR(INDEX(Clients[Client_Name],MATCH(Table312[[#This Row],[Client_Code]],Clients[Client_Code],0)),"")</f>
        <v>CIAL ALIMENTOS</v>
      </c>
      <c r="D699" s="25">
        <v>6</v>
      </c>
      <c r="E699" s="25">
        <v>1</v>
      </c>
      <c r="F699" s="25" t="b">
        <f>IF(E699&gt;(VLOOKUP(D699,Months_Weeks!$A$2:$B$13,2,TRUE)),FALSE)</f>
        <v>0</v>
      </c>
      <c r="G699" s="63">
        <f>IF(Table312[[#This Row],[Facility]]="Buin",1.5%,0.25%)</f>
        <v>2.5000000000000001E-3</v>
      </c>
      <c r="H699" s="38"/>
      <c r="I699" s="38"/>
      <c r="J699" s="27">
        <f t="shared" si="60"/>
        <v>3598</v>
      </c>
      <c r="K699" s="28">
        <f t="shared" si="61"/>
        <v>5</v>
      </c>
      <c r="L699" s="27">
        <f>IF(K699=0,0,IF(E699&gt;1,E699-1,VLOOKUP(K699,Months_Weeks!$A$1:$B$13,2,0)))</f>
        <v>4</v>
      </c>
      <c r="M699" s="29"/>
      <c r="N699" s="39"/>
      <c r="O699" s="39"/>
      <c r="P699" s="50">
        <f t="shared" si="62"/>
        <v>0</v>
      </c>
      <c r="Q699" s="28">
        <f t="shared" si="63"/>
        <v>5</v>
      </c>
      <c r="R699" s="28">
        <f>IF(Q699=0,0,IF(E699&gt;1,E699-1,VLOOKUP(Q699,Months_Weeks!$A$1:$B$13,2,0)))</f>
        <v>4</v>
      </c>
      <c r="S699" s="30"/>
      <c r="T699" s="39"/>
      <c r="U699" s="39"/>
      <c r="V699" s="50">
        <f t="shared" si="64"/>
        <v>0</v>
      </c>
      <c r="W699" s="28">
        <f t="shared" si="65"/>
        <v>5</v>
      </c>
      <c r="X699" s="28">
        <f>IF(W699=0,0,IF(E699&gt;1,E699-1,VLOOKUP(W699,Months_Weeks!$A$1:$B$13,2,0)))</f>
        <v>4</v>
      </c>
      <c r="Y699" s="30"/>
      <c r="Z699" s="39"/>
      <c r="AA699" s="31"/>
      <c r="AB699" s="39"/>
      <c r="AC699" s="31"/>
      <c r="AD699" s="40"/>
      <c r="AE699" s="31"/>
      <c r="AF699" s="40"/>
      <c r="AG699" s="31"/>
      <c r="AH699" s="40"/>
      <c r="AI699" s="31"/>
      <c r="AJ699" s="40"/>
    </row>
    <row r="700" spans="1:36" x14ac:dyDescent="0.25">
      <c r="A700" s="37" t="s">
        <v>32</v>
      </c>
      <c r="B700" s="37">
        <v>14</v>
      </c>
      <c r="C700" s="26" t="str">
        <f>IFERROR(INDEX(Clients[Client_Name],MATCH(Table312[[#This Row],[Client_Code]],Clients[Client_Code],0)),"")</f>
        <v>CIAL ALIMENTOS</v>
      </c>
      <c r="D700" s="25">
        <v>6</v>
      </c>
      <c r="E700" s="25">
        <v>2</v>
      </c>
      <c r="F700" s="25" t="b">
        <f>IF(E700&gt;(VLOOKUP(D700,Months_Weeks!$A$2:$B$13,2,TRUE)),FALSE)</f>
        <v>0</v>
      </c>
      <c r="G700" s="63">
        <f>IF(Table312[[#This Row],[Facility]]="Buin",1.5%,0.25%)</f>
        <v>2.5000000000000001E-3</v>
      </c>
      <c r="H700" s="38"/>
      <c r="I700" s="38"/>
      <c r="J700" s="27">
        <f t="shared" si="60"/>
        <v>3598</v>
      </c>
      <c r="K700" s="28">
        <f t="shared" si="61"/>
        <v>6</v>
      </c>
      <c r="L700" s="27">
        <f>IF(K700=0,0,IF(E700&gt;1,E700-1,VLOOKUP(K700,Months_Weeks!$A$1:$B$13,2,0)))</f>
        <v>1</v>
      </c>
      <c r="M700" s="29"/>
      <c r="N700" s="39"/>
      <c r="O700" s="39"/>
      <c r="P700" s="50">
        <f t="shared" si="62"/>
        <v>0</v>
      </c>
      <c r="Q700" s="28">
        <f t="shared" si="63"/>
        <v>6</v>
      </c>
      <c r="R700" s="28">
        <f>IF(Q700=0,0,IF(E700&gt;1,E700-1,VLOOKUP(Q700,Months_Weeks!$A$1:$B$13,2,0)))</f>
        <v>1</v>
      </c>
      <c r="S700" s="30"/>
      <c r="T700" s="39"/>
      <c r="U700" s="39"/>
      <c r="V700" s="50">
        <f t="shared" si="64"/>
        <v>0</v>
      </c>
      <c r="W700" s="28">
        <f t="shared" si="65"/>
        <v>6</v>
      </c>
      <c r="X700" s="28">
        <f>IF(W700=0,0,IF(E700&gt;1,E700-1,VLOOKUP(W700,Months_Weeks!$A$1:$B$13,2,0)))</f>
        <v>1</v>
      </c>
      <c r="Y700" s="30"/>
      <c r="Z700" s="39"/>
      <c r="AA700" s="31"/>
      <c r="AB700" s="39"/>
      <c r="AC700" s="31"/>
      <c r="AD700" s="40"/>
      <c r="AE700" s="31"/>
      <c r="AF700" s="40"/>
      <c r="AG700" s="31"/>
      <c r="AH700" s="40"/>
      <c r="AI700" s="31"/>
      <c r="AJ700" s="40"/>
    </row>
    <row r="701" spans="1:36" x14ac:dyDescent="0.25">
      <c r="A701" s="37" t="s">
        <v>32</v>
      </c>
      <c r="B701" s="37">
        <v>14</v>
      </c>
      <c r="C701" s="26" t="str">
        <f>IFERROR(INDEX(Clients[Client_Name],MATCH(Table312[[#This Row],[Client_Code]],Clients[Client_Code],0)),"")</f>
        <v>CIAL ALIMENTOS</v>
      </c>
      <c r="D701" s="25">
        <v>6</v>
      </c>
      <c r="E701" s="25">
        <v>3</v>
      </c>
      <c r="F701" s="25" t="b">
        <f>IF(E701&gt;(VLOOKUP(D701,Months_Weeks!$A$2:$B$13,2,TRUE)),FALSE)</f>
        <v>0</v>
      </c>
      <c r="G701" s="63">
        <f>IF(Table312[[#This Row],[Facility]]="Buin",1.5%,0.25%)</f>
        <v>2.5000000000000001E-3</v>
      </c>
      <c r="H701" s="38"/>
      <c r="I701" s="38"/>
      <c r="J701" s="27">
        <f t="shared" si="60"/>
        <v>3598</v>
      </c>
      <c r="K701" s="28">
        <f t="shared" si="61"/>
        <v>6</v>
      </c>
      <c r="L701" s="27">
        <f>IF(K701=0,0,IF(E701&gt;1,E701-1,VLOOKUP(K701,Months_Weeks!$A$1:$B$13,2,0)))</f>
        <v>2</v>
      </c>
      <c r="M701" s="29"/>
      <c r="N701" s="39"/>
      <c r="O701" s="39"/>
      <c r="P701" s="50">
        <f t="shared" si="62"/>
        <v>0</v>
      </c>
      <c r="Q701" s="28">
        <f t="shared" si="63"/>
        <v>6</v>
      </c>
      <c r="R701" s="28">
        <f>IF(Q701=0,0,IF(E701&gt;1,E701-1,VLOOKUP(Q701,Months_Weeks!$A$1:$B$13,2,0)))</f>
        <v>2</v>
      </c>
      <c r="S701" s="30"/>
      <c r="T701" s="39"/>
      <c r="U701" s="39"/>
      <c r="V701" s="50">
        <f t="shared" si="64"/>
        <v>0</v>
      </c>
      <c r="W701" s="28">
        <f t="shared" si="65"/>
        <v>6</v>
      </c>
      <c r="X701" s="28">
        <f>IF(W701=0,0,IF(E701&gt;1,E701-1,VLOOKUP(W701,Months_Weeks!$A$1:$B$13,2,0)))</f>
        <v>2</v>
      </c>
      <c r="Y701" s="30"/>
      <c r="Z701" s="39"/>
      <c r="AA701" s="31"/>
      <c r="AB701" s="39"/>
      <c r="AC701" s="31"/>
      <c r="AD701" s="40"/>
      <c r="AE701" s="31"/>
      <c r="AF701" s="40"/>
      <c r="AG701" s="31"/>
      <c r="AH701" s="40"/>
      <c r="AI701" s="31"/>
      <c r="AJ701" s="40"/>
    </row>
    <row r="702" spans="1:36" x14ac:dyDescent="0.25">
      <c r="A702" s="37" t="s">
        <v>32</v>
      </c>
      <c r="B702" s="37">
        <v>14</v>
      </c>
      <c r="C702" s="26" t="str">
        <f>IFERROR(INDEX(Clients[Client_Name],MATCH(Table312[[#This Row],[Client_Code]],Clients[Client_Code],0)),"")</f>
        <v>CIAL ALIMENTOS</v>
      </c>
      <c r="D702" s="25">
        <v>6</v>
      </c>
      <c r="E702" s="25">
        <v>4</v>
      </c>
      <c r="F702" s="25" t="b">
        <f>IF(E702&gt;(VLOOKUP(D702,Months_Weeks!$A$2:$B$13,2,TRUE)),FALSE)</f>
        <v>0</v>
      </c>
      <c r="G702" s="63">
        <f>IF(Table312[[#This Row],[Facility]]="Buin",1.5%,0.25%)</f>
        <v>2.5000000000000001E-3</v>
      </c>
      <c r="H702" s="38"/>
      <c r="I702" s="38"/>
      <c r="J702" s="27">
        <f t="shared" si="60"/>
        <v>3598</v>
      </c>
      <c r="K702" s="28">
        <f t="shared" si="61"/>
        <v>6</v>
      </c>
      <c r="L702" s="27">
        <f>IF(K702=0,0,IF(E702&gt;1,E702-1,VLOOKUP(K702,Months_Weeks!$A$1:$B$13,2,0)))</f>
        <v>3</v>
      </c>
      <c r="M702" s="29"/>
      <c r="N702" s="39"/>
      <c r="O702" s="39"/>
      <c r="P702" s="50">
        <f t="shared" si="62"/>
        <v>0</v>
      </c>
      <c r="Q702" s="28">
        <f t="shared" si="63"/>
        <v>6</v>
      </c>
      <c r="R702" s="28">
        <f>IF(Q702=0,0,IF(E702&gt;1,E702-1,VLOOKUP(Q702,Months_Weeks!$A$1:$B$13,2,0)))</f>
        <v>3</v>
      </c>
      <c r="S702" s="30"/>
      <c r="T702" s="39"/>
      <c r="U702" s="39"/>
      <c r="V702" s="50">
        <f t="shared" si="64"/>
        <v>0</v>
      </c>
      <c r="W702" s="28">
        <f t="shared" si="65"/>
        <v>6</v>
      </c>
      <c r="X702" s="28">
        <f>IF(W702=0,0,IF(E702&gt;1,E702-1,VLOOKUP(W702,Months_Weeks!$A$1:$B$13,2,0)))</f>
        <v>3</v>
      </c>
      <c r="Y702" s="30"/>
      <c r="Z702" s="39"/>
      <c r="AA702" s="31"/>
      <c r="AB702" s="39"/>
      <c r="AC702" s="31"/>
      <c r="AD702" s="40"/>
      <c r="AE702" s="31"/>
      <c r="AF702" s="40"/>
      <c r="AG702" s="31"/>
      <c r="AH702" s="40"/>
      <c r="AI702" s="31"/>
      <c r="AJ702" s="40"/>
    </row>
    <row r="703" spans="1:36" x14ac:dyDescent="0.25">
      <c r="A703" s="37" t="s">
        <v>32</v>
      </c>
      <c r="B703" s="37">
        <v>14</v>
      </c>
      <c r="C703" s="26" t="str">
        <f>IFERROR(INDEX(Clients[Client_Name],MATCH(Table312[[#This Row],[Client_Code]],Clients[Client_Code],0)),"")</f>
        <v>CIAL ALIMENTOS</v>
      </c>
      <c r="D703" s="25">
        <v>6</v>
      </c>
      <c r="E703" s="25">
        <v>5</v>
      </c>
      <c r="F703" s="25" t="b">
        <f>IF(E703&gt;(VLOOKUP(D703,Months_Weeks!$A$2:$B$13,2,TRUE)),FALSE)</f>
        <v>0</v>
      </c>
      <c r="G703" s="63">
        <f>IF(Table312[[#This Row],[Facility]]="Buin",1.5%,0.25%)</f>
        <v>2.5000000000000001E-3</v>
      </c>
      <c r="H703" s="38"/>
      <c r="I703" s="38"/>
      <c r="J703" s="27">
        <f t="shared" si="60"/>
        <v>3598</v>
      </c>
      <c r="K703" s="28">
        <f t="shared" si="61"/>
        <v>6</v>
      </c>
      <c r="L703" s="27">
        <f>IF(K703=0,0,IF(E703&gt;1,E703-1,VLOOKUP(K703,Months_Weeks!$A$1:$B$13,2,0)))</f>
        <v>4</v>
      </c>
      <c r="M703" s="29"/>
      <c r="N703" s="39"/>
      <c r="O703" s="39"/>
      <c r="P703" s="50">
        <f t="shared" si="62"/>
        <v>0</v>
      </c>
      <c r="Q703" s="28">
        <f t="shared" si="63"/>
        <v>6</v>
      </c>
      <c r="R703" s="28">
        <f>IF(Q703=0,0,IF(E703&gt;1,E703-1,VLOOKUP(Q703,Months_Weeks!$A$1:$B$13,2,0)))</f>
        <v>4</v>
      </c>
      <c r="S703" s="30"/>
      <c r="T703" s="39"/>
      <c r="U703" s="39"/>
      <c r="V703" s="50">
        <f t="shared" si="64"/>
        <v>0</v>
      </c>
      <c r="W703" s="28">
        <f t="shared" si="65"/>
        <v>6</v>
      </c>
      <c r="X703" s="28">
        <f>IF(W703=0,0,IF(E703&gt;1,E703-1,VLOOKUP(W703,Months_Weeks!$A$1:$B$13,2,0)))</f>
        <v>4</v>
      </c>
      <c r="Y703" s="30"/>
      <c r="Z703" s="39"/>
      <c r="AA703" s="31"/>
      <c r="AB703" s="39"/>
      <c r="AC703" s="31"/>
      <c r="AD703" s="40"/>
      <c r="AE703" s="31"/>
      <c r="AF703" s="40"/>
      <c r="AG703" s="31"/>
      <c r="AH703" s="40"/>
      <c r="AI703" s="31"/>
      <c r="AJ703" s="40"/>
    </row>
    <row r="704" spans="1:36" x14ac:dyDescent="0.25">
      <c r="A704" s="37" t="s">
        <v>32</v>
      </c>
      <c r="B704" s="37">
        <v>14</v>
      </c>
      <c r="C704" s="26" t="str">
        <f>IFERROR(INDEX(Clients[Client_Name],MATCH(Table312[[#This Row],[Client_Code]],Clients[Client_Code],0)),"")</f>
        <v>CIAL ALIMENTOS</v>
      </c>
      <c r="D704" s="25">
        <v>7</v>
      </c>
      <c r="E704" s="25">
        <v>1</v>
      </c>
      <c r="F704" s="25" t="b">
        <f>IF(E704&gt;(VLOOKUP(D704,Months_Weeks!$A$2:$B$13,2,TRUE)),FALSE)</f>
        <v>0</v>
      </c>
      <c r="G704" s="63">
        <f>IF(Table312[[#This Row],[Facility]]="Buin",1.5%,0.25%)</f>
        <v>2.5000000000000001E-3</v>
      </c>
      <c r="H704" s="38"/>
      <c r="I704" s="38"/>
      <c r="J704" s="27">
        <f t="shared" si="60"/>
        <v>3598</v>
      </c>
      <c r="K704" s="28">
        <f t="shared" si="61"/>
        <v>6</v>
      </c>
      <c r="L704" s="27">
        <f>IF(K704=0,0,IF(E704&gt;1,E704-1,VLOOKUP(K704,Months_Weeks!$A$1:$B$13,2,0)))</f>
        <v>5</v>
      </c>
      <c r="M704" s="29"/>
      <c r="N704" s="39"/>
      <c r="O704" s="39"/>
      <c r="P704" s="50">
        <f t="shared" si="62"/>
        <v>0</v>
      </c>
      <c r="Q704" s="28">
        <f t="shared" si="63"/>
        <v>6</v>
      </c>
      <c r="R704" s="28">
        <f>IF(Q704=0,0,IF(E704&gt;1,E704-1,VLOOKUP(Q704,Months_Weeks!$A$1:$B$13,2,0)))</f>
        <v>5</v>
      </c>
      <c r="S704" s="30"/>
      <c r="T704" s="39"/>
      <c r="U704" s="39"/>
      <c r="V704" s="50">
        <f t="shared" si="64"/>
        <v>0</v>
      </c>
      <c r="W704" s="28">
        <f t="shared" si="65"/>
        <v>6</v>
      </c>
      <c r="X704" s="28">
        <f>IF(W704=0,0,IF(E704&gt;1,E704-1,VLOOKUP(W704,Months_Weeks!$A$1:$B$13,2,0)))</f>
        <v>5</v>
      </c>
      <c r="Y704" s="30"/>
      <c r="Z704" s="39"/>
      <c r="AA704" s="31"/>
      <c r="AB704" s="39"/>
      <c r="AC704" s="31"/>
      <c r="AD704" s="40"/>
      <c r="AE704" s="31"/>
      <c r="AF704" s="40"/>
      <c r="AG704" s="31"/>
      <c r="AH704" s="40"/>
      <c r="AI704" s="31"/>
      <c r="AJ704" s="40"/>
    </row>
    <row r="705" spans="1:36" x14ac:dyDescent="0.25">
      <c r="A705" s="37" t="s">
        <v>32</v>
      </c>
      <c r="B705" s="37">
        <v>14</v>
      </c>
      <c r="C705" s="26" t="str">
        <f>IFERROR(INDEX(Clients[Client_Name],MATCH(Table312[[#This Row],[Client_Code]],Clients[Client_Code],0)),"")</f>
        <v>CIAL ALIMENTOS</v>
      </c>
      <c r="D705" s="25">
        <v>7</v>
      </c>
      <c r="E705" s="25">
        <v>2</v>
      </c>
      <c r="F705" s="25" t="b">
        <f>IF(E705&gt;(VLOOKUP(D705,Months_Weeks!$A$2:$B$13,2,TRUE)),FALSE)</f>
        <v>0</v>
      </c>
      <c r="G705" s="63">
        <f>IF(Table312[[#This Row],[Facility]]="Buin",1.5%,0.25%)</f>
        <v>2.5000000000000001E-3</v>
      </c>
      <c r="H705" s="38"/>
      <c r="I705" s="38"/>
      <c r="J705" s="27">
        <f t="shared" si="60"/>
        <v>3598</v>
      </c>
      <c r="K705" s="28">
        <f t="shared" si="61"/>
        <v>7</v>
      </c>
      <c r="L705" s="27">
        <f>IF(K705=0,0,IF(E705&gt;1,E705-1,VLOOKUP(K705,Months_Weeks!$A$1:$B$13,2,0)))</f>
        <v>1</v>
      </c>
      <c r="M705" s="29"/>
      <c r="N705" s="39"/>
      <c r="O705" s="39"/>
      <c r="P705" s="50">
        <f t="shared" si="62"/>
        <v>0</v>
      </c>
      <c r="Q705" s="28">
        <f t="shared" si="63"/>
        <v>7</v>
      </c>
      <c r="R705" s="28">
        <f>IF(Q705=0,0,IF(E705&gt;1,E705-1,VLOOKUP(Q705,Months_Weeks!$A$1:$B$13,2,0)))</f>
        <v>1</v>
      </c>
      <c r="S705" s="30"/>
      <c r="T705" s="39"/>
      <c r="U705" s="39"/>
      <c r="V705" s="50">
        <f t="shared" si="64"/>
        <v>0</v>
      </c>
      <c r="W705" s="28">
        <f t="shared" si="65"/>
        <v>7</v>
      </c>
      <c r="X705" s="28">
        <f>IF(W705=0,0,IF(E705&gt;1,E705-1,VLOOKUP(W705,Months_Weeks!$A$1:$B$13,2,0)))</f>
        <v>1</v>
      </c>
      <c r="Y705" s="30"/>
      <c r="Z705" s="39"/>
      <c r="AA705" s="31"/>
      <c r="AB705" s="39"/>
      <c r="AC705" s="31"/>
      <c r="AD705" s="40"/>
      <c r="AE705" s="31"/>
      <c r="AF705" s="40"/>
      <c r="AG705" s="31"/>
      <c r="AH705" s="40"/>
      <c r="AI705" s="31"/>
      <c r="AJ705" s="40"/>
    </row>
    <row r="706" spans="1:36" x14ac:dyDescent="0.25">
      <c r="A706" s="37" t="s">
        <v>32</v>
      </c>
      <c r="B706" s="37">
        <v>14</v>
      </c>
      <c r="C706" s="26" t="str">
        <f>IFERROR(INDEX(Clients[Client_Name],MATCH(Table312[[#This Row],[Client_Code]],Clients[Client_Code],0)),"")</f>
        <v>CIAL ALIMENTOS</v>
      </c>
      <c r="D706" s="25">
        <v>7</v>
      </c>
      <c r="E706" s="25">
        <v>3</v>
      </c>
      <c r="F706" s="25" t="b">
        <f>IF(E706&gt;(VLOOKUP(D706,Months_Weeks!$A$2:$B$13,2,TRUE)),FALSE)</f>
        <v>0</v>
      </c>
      <c r="G706" s="63">
        <f>IF(Table312[[#This Row],[Facility]]="Buin",1.5%,0.25%)</f>
        <v>2.5000000000000001E-3</v>
      </c>
      <c r="H706" s="38"/>
      <c r="I706" s="38"/>
      <c r="J706" s="27">
        <f t="shared" ref="J706:J769" si="66" xml:space="preserve"> SUMIFS(J:J,$B:$B,$B706,$D:$D,K706,$E:$E,L706,$A:$A,$A706)+H706-I706</f>
        <v>3598</v>
      </c>
      <c r="K706" s="28">
        <f t="shared" ref="K706:K769" si="67">IF(E706&gt;1,D706,D706-1)</f>
        <v>7</v>
      </c>
      <c r="L706" s="27">
        <f>IF(K706=0,0,IF(E706&gt;1,E706-1,VLOOKUP(K706,Months_Weeks!$A$1:$B$13,2,0)))</f>
        <v>2</v>
      </c>
      <c r="M706" s="29"/>
      <c r="N706" s="39"/>
      <c r="O706" s="39"/>
      <c r="P706" s="50">
        <f t="shared" ref="P706:P769" si="68" xml:space="preserve"> SUMIFS(P:P,$B:$B,$B706,$D:$D,Q706,$E:$E,R706,$A:$A,$A706)+N706-O706</f>
        <v>0</v>
      </c>
      <c r="Q706" s="28">
        <f t="shared" ref="Q706:Q769" si="69">IF(E706&gt;1,D706,D706-1)</f>
        <v>7</v>
      </c>
      <c r="R706" s="28">
        <f>IF(Q706=0,0,IF(E706&gt;1,E706-1,VLOOKUP(Q706,Months_Weeks!$A$1:$B$13,2,0)))</f>
        <v>2</v>
      </c>
      <c r="S706" s="30"/>
      <c r="T706" s="39"/>
      <c r="U706" s="39"/>
      <c r="V706" s="50">
        <f t="shared" ref="V706:V769" si="70" xml:space="preserve"> SUMIFS(V:V,$B:$B,$B706,$D:$D,W706,$E:$E,X706,$A:$A,$A706)+T706-U706</f>
        <v>0</v>
      </c>
      <c r="W706" s="28">
        <f t="shared" ref="W706:W769" si="71">IF(E706&gt;1,D706,D706-1)</f>
        <v>7</v>
      </c>
      <c r="X706" s="28">
        <f>IF(W706=0,0,IF(E706&gt;1,E706-1,VLOOKUP(W706,Months_Weeks!$A$1:$B$13,2,0)))</f>
        <v>2</v>
      </c>
      <c r="Y706" s="30"/>
      <c r="Z706" s="39"/>
      <c r="AA706" s="31"/>
      <c r="AB706" s="39"/>
      <c r="AC706" s="31"/>
      <c r="AD706" s="40"/>
      <c r="AE706" s="31"/>
      <c r="AF706" s="40"/>
      <c r="AG706" s="31"/>
      <c r="AH706" s="40"/>
      <c r="AI706" s="31"/>
      <c r="AJ706" s="40"/>
    </row>
    <row r="707" spans="1:36" x14ac:dyDescent="0.25">
      <c r="A707" s="37" t="s">
        <v>32</v>
      </c>
      <c r="B707" s="37">
        <v>14</v>
      </c>
      <c r="C707" s="26" t="str">
        <f>IFERROR(INDEX(Clients[Client_Name],MATCH(Table312[[#This Row],[Client_Code]],Clients[Client_Code],0)),"")</f>
        <v>CIAL ALIMENTOS</v>
      </c>
      <c r="D707" s="25">
        <v>7</v>
      </c>
      <c r="E707" s="25">
        <v>4</v>
      </c>
      <c r="F707" s="25" t="b">
        <f>IF(E707&gt;(VLOOKUP(D707,Months_Weeks!$A$2:$B$13,2,TRUE)),FALSE)</f>
        <v>0</v>
      </c>
      <c r="G707" s="63">
        <f>IF(Table312[[#This Row],[Facility]]="Buin",1.5%,0.25%)</f>
        <v>2.5000000000000001E-3</v>
      </c>
      <c r="H707" s="38"/>
      <c r="I707" s="38"/>
      <c r="J707" s="27">
        <f t="shared" si="66"/>
        <v>3598</v>
      </c>
      <c r="K707" s="28">
        <f t="shared" si="67"/>
        <v>7</v>
      </c>
      <c r="L707" s="27">
        <f>IF(K707=0,0,IF(E707&gt;1,E707-1,VLOOKUP(K707,Months_Weeks!$A$1:$B$13,2,0)))</f>
        <v>3</v>
      </c>
      <c r="M707" s="29"/>
      <c r="N707" s="39"/>
      <c r="O707" s="39"/>
      <c r="P707" s="50">
        <f t="shared" si="68"/>
        <v>0</v>
      </c>
      <c r="Q707" s="28">
        <f t="shared" si="69"/>
        <v>7</v>
      </c>
      <c r="R707" s="28">
        <f>IF(Q707=0,0,IF(E707&gt;1,E707-1,VLOOKUP(Q707,Months_Weeks!$A$1:$B$13,2,0)))</f>
        <v>3</v>
      </c>
      <c r="S707" s="30"/>
      <c r="T707" s="39"/>
      <c r="U707" s="39"/>
      <c r="V707" s="50">
        <f t="shared" si="70"/>
        <v>0</v>
      </c>
      <c r="W707" s="28">
        <f t="shared" si="71"/>
        <v>7</v>
      </c>
      <c r="X707" s="28">
        <f>IF(W707=0,0,IF(E707&gt;1,E707-1,VLOOKUP(W707,Months_Weeks!$A$1:$B$13,2,0)))</f>
        <v>3</v>
      </c>
      <c r="Y707" s="30"/>
      <c r="Z707" s="39"/>
      <c r="AA707" s="31"/>
      <c r="AB707" s="39"/>
      <c r="AC707" s="31"/>
      <c r="AD707" s="40"/>
      <c r="AE707" s="31"/>
      <c r="AF707" s="40"/>
      <c r="AG707" s="31"/>
      <c r="AH707" s="40"/>
      <c r="AI707" s="31"/>
      <c r="AJ707" s="40"/>
    </row>
    <row r="708" spans="1:36" x14ac:dyDescent="0.25">
      <c r="A708" s="37" t="s">
        <v>32</v>
      </c>
      <c r="B708" s="37">
        <v>14</v>
      </c>
      <c r="C708" s="26" t="str">
        <f>IFERROR(INDEX(Clients[Client_Name],MATCH(Table312[[#This Row],[Client_Code]],Clients[Client_Code],0)),"")</f>
        <v>CIAL ALIMENTOS</v>
      </c>
      <c r="D708" s="25">
        <v>8</v>
      </c>
      <c r="E708" s="25">
        <v>1</v>
      </c>
      <c r="F708" s="25" t="b">
        <f>IF(E708&gt;(VLOOKUP(D708,Months_Weeks!$A$2:$B$13,2,TRUE)),FALSE)</f>
        <v>0</v>
      </c>
      <c r="G708" s="63">
        <f>IF(Table312[[#This Row],[Facility]]="Buin",1.5%,0.25%)</f>
        <v>2.5000000000000001E-3</v>
      </c>
      <c r="H708" s="38"/>
      <c r="I708" s="38"/>
      <c r="J708" s="27">
        <f t="shared" si="66"/>
        <v>3598</v>
      </c>
      <c r="K708" s="28">
        <f t="shared" si="67"/>
        <v>7</v>
      </c>
      <c r="L708" s="27">
        <f>IF(K708=0,0,IF(E708&gt;1,E708-1,VLOOKUP(K708,Months_Weeks!$A$1:$B$13,2,0)))</f>
        <v>4</v>
      </c>
      <c r="M708" s="29"/>
      <c r="N708" s="39"/>
      <c r="O708" s="39"/>
      <c r="P708" s="50">
        <f t="shared" si="68"/>
        <v>0</v>
      </c>
      <c r="Q708" s="28">
        <f t="shared" si="69"/>
        <v>7</v>
      </c>
      <c r="R708" s="28">
        <f>IF(Q708=0,0,IF(E708&gt;1,E708-1,VLOOKUP(Q708,Months_Weeks!$A$1:$B$13,2,0)))</f>
        <v>4</v>
      </c>
      <c r="S708" s="30"/>
      <c r="T708" s="39"/>
      <c r="U708" s="39"/>
      <c r="V708" s="50">
        <f t="shared" si="70"/>
        <v>0</v>
      </c>
      <c r="W708" s="28">
        <f t="shared" si="71"/>
        <v>7</v>
      </c>
      <c r="X708" s="28">
        <f>IF(W708=0,0,IF(E708&gt;1,E708-1,VLOOKUP(W708,Months_Weeks!$A$1:$B$13,2,0)))</f>
        <v>4</v>
      </c>
      <c r="Y708" s="30"/>
      <c r="Z708" s="39"/>
      <c r="AA708" s="31"/>
      <c r="AB708" s="39"/>
      <c r="AC708" s="31"/>
      <c r="AD708" s="40"/>
      <c r="AE708" s="31"/>
      <c r="AF708" s="40"/>
      <c r="AG708" s="31"/>
      <c r="AH708" s="40"/>
      <c r="AI708" s="31"/>
      <c r="AJ708" s="40"/>
    </row>
    <row r="709" spans="1:36" x14ac:dyDescent="0.25">
      <c r="A709" s="37" t="s">
        <v>32</v>
      </c>
      <c r="B709" s="37">
        <v>14</v>
      </c>
      <c r="C709" s="26" t="str">
        <f>IFERROR(INDEX(Clients[Client_Name],MATCH(Table312[[#This Row],[Client_Code]],Clients[Client_Code],0)),"")</f>
        <v>CIAL ALIMENTOS</v>
      </c>
      <c r="D709" s="25">
        <v>8</v>
      </c>
      <c r="E709" s="25">
        <v>2</v>
      </c>
      <c r="F709" s="25" t="b">
        <f>IF(E709&gt;(VLOOKUP(D709,Months_Weeks!$A$2:$B$13,2,TRUE)),FALSE)</f>
        <v>0</v>
      </c>
      <c r="G709" s="63">
        <f>IF(Table312[[#This Row],[Facility]]="Buin",1.5%,0.25%)</f>
        <v>2.5000000000000001E-3</v>
      </c>
      <c r="H709" s="38"/>
      <c r="I709" s="38"/>
      <c r="J709" s="27">
        <f t="shared" si="66"/>
        <v>3598</v>
      </c>
      <c r="K709" s="28">
        <f t="shared" si="67"/>
        <v>8</v>
      </c>
      <c r="L709" s="27">
        <f>IF(K709=0,0,IF(E709&gt;1,E709-1,VLOOKUP(K709,Months_Weeks!$A$1:$B$13,2,0)))</f>
        <v>1</v>
      </c>
      <c r="M709" s="29"/>
      <c r="N709" s="39"/>
      <c r="O709" s="39"/>
      <c r="P709" s="50">
        <f t="shared" si="68"/>
        <v>0</v>
      </c>
      <c r="Q709" s="28">
        <f t="shared" si="69"/>
        <v>8</v>
      </c>
      <c r="R709" s="28">
        <f>IF(Q709=0,0,IF(E709&gt;1,E709-1,VLOOKUP(Q709,Months_Weeks!$A$1:$B$13,2,0)))</f>
        <v>1</v>
      </c>
      <c r="S709" s="30"/>
      <c r="T709" s="39"/>
      <c r="U709" s="39"/>
      <c r="V709" s="50">
        <f t="shared" si="70"/>
        <v>0</v>
      </c>
      <c r="W709" s="28">
        <f t="shared" si="71"/>
        <v>8</v>
      </c>
      <c r="X709" s="28">
        <f>IF(W709=0,0,IF(E709&gt;1,E709-1,VLOOKUP(W709,Months_Weeks!$A$1:$B$13,2,0)))</f>
        <v>1</v>
      </c>
      <c r="Y709" s="30"/>
      <c r="Z709" s="39"/>
      <c r="AA709" s="31"/>
      <c r="AB709" s="39"/>
      <c r="AC709" s="31"/>
      <c r="AD709" s="40"/>
      <c r="AE709" s="31"/>
      <c r="AF709" s="40"/>
      <c r="AG709" s="31"/>
      <c r="AH709" s="40"/>
      <c r="AI709" s="31"/>
      <c r="AJ709" s="40"/>
    </row>
    <row r="710" spans="1:36" x14ac:dyDescent="0.25">
      <c r="A710" s="37" t="s">
        <v>32</v>
      </c>
      <c r="B710" s="37">
        <v>14</v>
      </c>
      <c r="C710" s="26" t="str">
        <f>IFERROR(INDEX(Clients[Client_Name],MATCH(Table312[[#This Row],[Client_Code]],Clients[Client_Code],0)),"")</f>
        <v>CIAL ALIMENTOS</v>
      </c>
      <c r="D710" s="25">
        <v>8</v>
      </c>
      <c r="E710" s="25">
        <v>3</v>
      </c>
      <c r="F710" s="25" t="b">
        <f>IF(E710&gt;(VLOOKUP(D710,Months_Weeks!$A$2:$B$13,2,TRUE)),FALSE)</f>
        <v>0</v>
      </c>
      <c r="G710" s="63">
        <f>IF(Table312[[#This Row],[Facility]]="Buin",1.5%,0.25%)</f>
        <v>2.5000000000000001E-3</v>
      </c>
      <c r="H710" s="38"/>
      <c r="I710" s="38"/>
      <c r="J710" s="27">
        <f t="shared" si="66"/>
        <v>3598</v>
      </c>
      <c r="K710" s="28">
        <f t="shared" si="67"/>
        <v>8</v>
      </c>
      <c r="L710" s="27">
        <f>IF(K710=0,0,IF(E710&gt;1,E710-1,VLOOKUP(K710,Months_Weeks!$A$1:$B$13,2,0)))</f>
        <v>2</v>
      </c>
      <c r="M710" s="29"/>
      <c r="N710" s="39"/>
      <c r="O710" s="39"/>
      <c r="P710" s="50">
        <f t="shared" si="68"/>
        <v>0</v>
      </c>
      <c r="Q710" s="28">
        <f t="shared" si="69"/>
        <v>8</v>
      </c>
      <c r="R710" s="28">
        <f>IF(Q710=0,0,IF(E710&gt;1,E710-1,VLOOKUP(Q710,Months_Weeks!$A$1:$B$13,2,0)))</f>
        <v>2</v>
      </c>
      <c r="S710" s="30"/>
      <c r="T710" s="39"/>
      <c r="U710" s="39"/>
      <c r="V710" s="50">
        <f t="shared" si="70"/>
        <v>0</v>
      </c>
      <c r="W710" s="28">
        <f t="shared" si="71"/>
        <v>8</v>
      </c>
      <c r="X710" s="28">
        <f>IF(W710=0,0,IF(E710&gt;1,E710-1,VLOOKUP(W710,Months_Weeks!$A$1:$B$13,2,0)))</f>
        <v>2</v>
      </c>
      <c r="Y710" s="30"/>
      <c r="Z710" s="39"/>
      <c r="AA710" s="31"/>
      <c r="AB710" s="39"/>
      <c r="AC710" s="31"/>
      <c r="AD710" s="40"/>
      <c r="AE710" s="31"/>
      <c r="AF710" s="40"/>
      <c r="AG710" s="31"/>
      <c r="AH710" s="40"/>
      <c r="AI710" s="31"/>
      <c r="AJ710" s="40"/>
    </row>
    <row r="711" spans="1:36" x14ac:dyDescent="0.25">
      <c r="A711" s="37" t="s">
        <v>32</v>
      </c>
      <c r="B711" s="37">
        <v>14</v>
      </c>
      <c r="C711" s="26" t="str">
        <f>IFERROR(INDEX(Clients[Client_Name],MATCH(Table312[[#This Row],[Client_Code]],Clients[Client_Code],0)),"")</f>
        <v>CIAL ALIMENTOS</v>
      </c>
      <c r="D711" s="25">
        <v>8</v>
      </c>
      <c r="E711" s="25">
        <v>4</v>
      </c>
      <c r="F711" s="25" t="b">
        <f>IF(E711&gt;(VLOOKUP(D711,Months_Weeks!$A$2:$B$13,2,TRUE)),FALSE)</f>
        <v>0</v>
      </c>
      <c r="G711" s="63">
        <f>IF(Table312[[#This Row],[Facility]]="Buin",1.5%,0.25%)</f>
        <v>2.5000000000000001E-3</v>
      </c>
      <c r="H711" s="38"/>
      <c r="I711" s="38"/>
      <c r="J711" s="27">
        <f t="shared" si="66"/>
        <v>3598</v>
      </c>
      <c r="K711" s="28">
        <f t="shared" si="67"/>
        <v>8</v>
      </c>
      <c r="L711" s="27">
        <f>IF(K711=0,0,IF(E711&gt;1,E711-1,VLOOKUP(K711,Months_Weeks!$A$1:$B$13,2,0)))</f>
        <v>3</v>
      </c>
      <c r="M711" s="29"/>
      <c r="N711" s="39"/>
      <c r="O711" s="39"/>
      <c r="P711" s="50">
        <f t="shared" si="68"/>
        <v>0</v>
      </c>
      <c r="Q711" s="28">
        <f t="shared" si="69"/>
        <v>8</v>
      </c>
      <c r="R711" s="28">
        <f>IF(Q711=0,0,IF(E711&gt;1,E711-1,VLOOKUP(Q711,Months_Weeks!$A$1:$B$13,2,0)))</f>
        <v>3</v>
      </c>
      <c r="S711" s="30"/>
      <c r="T711" s="39"/>
      <c r="U711" s="39"/>
      <c r="V711" s="50">
        <f t="shared" si="70"/>
        <v>0</v>
      </c>
      <c r="W711" s="28">
        <f t="shared" si="71"/>
        <v>8</v>
      </c>
      <c r="X711" s="28">
        <f>IF(W711=0,0,IF(E711&gt;1,E711-1,VLOOKUP(W711,Months_Weeks!$A$1:$B$13,2,0)))</f>
        <v>3</v>
      </c>
      <c r="Y711" s="30"/>
      <c r="Z711" s="39"/>
      <c r="AA711" s="31"/>
      <c r="AB711" s="39"/>
      <c r="AC711" s="31"/>
      <c r="AD711" s="40"/>
      <c r="AE711" s="31"/>
      <c r="AF711" s="40"/>
      <c r="AG711" s="31"/>
      <c r="AH711" s="40"/>
      <c r="AI711" s="31"/>
      <c r="AJ711" s="40"/>
    </row>
    <row r="712" spans="1:36" x14ac:dyDescent="0.25">
      <c r="A712" s="37" t="s">
        <v>32</v>
      </c>
      <c r="B712" s="37">
        <v>14</v>
      </c>
      <c r="C712" s="26" t="str">
        <f>IFERROR(INDEX(Clients[Client_Name],MATCH(Table312[[#This Row],[Client_Code]],Clients[Client_Code],0)),"")</f>
        <v>CIAL ALIMENTOS</v>
      </c>
      <c r="D712" s="25">
        <v>9</v>
      </c>
      <c r="E712" s="25">
        <v>1</v>
      </c>
      <c r="F712" s="25" t="b">
        <f>IF(E712&gt;(VLOOKUP(D712,Months_Weeks!$A$2:$B$13,2,TRUE)),FALSE)</f>
        <v>0</v>
      </c>
      <c r="G712" s="63">
        <f>IF(Table312[[#This Row],[Facility]]="Buin",1.5%,0.25%)</f>
        <v>2.5000000000000001E-3</v>
      </c>
      <c r="H712" s="38"/>
      <c r="I712" s="38"/>
      <c r="J712" s="27">
        <f t="shared" si="66"/>
        <v>3598</v>
      </c>
      <c r="K712" s="28">
        <f t="shared" si="67"/>
        <v>8</v>
      </c>
      <c r="L712" s="27">
        <f>IF(K712=0,0,IF(E712&gt;1,E712-1,VLOOKUP(K712,Months_Weeks!$A$1:$B$13,2,0)))</f>
        <v>4</v>
      </c>
      <c r="M712" s="29"/>
      <c r="N712" s="39"/>
      <c r="O712" s="39"/>
      <c r="P712" s="50">
        <f t="shared" si="68"/>
        <v>0</v>
      </c>
      <c r="Q712" s="28">
        <f t="shared" si="69"/>
        <v>8</v>
      </c>
      <c r="R712" s="28">
        <f>IF(Q712=0,0,IF(E712&gt;1,E712-1,VLOOKUP(Q712,Months_Weeks!$A$1:$B$13,2,0)))</f>
        <v>4</v>
      </c>
      <c r="S712" s="30"/>
      <c r="T712" s="39"/>
      <c r="U712" s="39"/>
      <c r="V712" s="50">
        <f t="shared" si="70"/>
        <v>0</v>
      </c>
      <c r="W712" s="28">
        <f t="shared" si="71"/>
        <v>8</v>
      </c>
      <c r="X712" s="28">
        <f>IF(W712=0,0,IF(E712&gt;1,E712-1,VLOOKUP(W712,Months_Weeks!$A$1:$B$13,2,0)))</f>
        <v>4</v>
      </c>
      <c r="Y712" s="30"/>
      <c r="Z712" s="39"/>
      <c r="AA712" s="31"/>
      <c r="AB712" s="39"/>
      <c r="AC712" s="31"/>
      <c r="AD712" s="40"/>
      <c r="AE712" s="31"/>
      <c r="AF712" s="40"/>
      <c r="AG712" s="31"/>
      <c r="AH712" s="40"/>
      <c r="AI712" s="31"/>
      <c r="AJ712" s="40"/>
    </row>
    <row r="713" spans="1:36" x14ac:dyDescent="0.25">
      <c r="A713" s="37" t="s">
        <v>32</v>
      </c>
      <c r="B713" s="37">
        <v>14</v>
      </c>
      <c r="C713" s="26" t="str">
        <f>IFERROR(INDEX(Clients[Client_Name],MATCH(Table312[[#This Row],[Client_Code]],Clients[Client_Code],0)),"")</f>
        <v>CIAL ALIMENTOS</v>
      </c>
      <c r="D713" s="25">
        <v>9</v>
      </c>
      <c r="E713" s="25">
        <v>2</v>
      </c>
      <c r="F713" s="25" t="b">
        <f>IF(E713&gt;(VLOOKUP(D713,Months_Weeks!$A$2:$B$13,2,TRUE)),FALSE)</f>
        <v>0</v>
      </c>
      <c r="G713" s="63">
        <f>IF(Table312[[#This Row],[Facility]]="Buin",1.5%,0.25%)</f>
        <v>2.5000000000000001E-3</v>
      </c>
      <c r="H713" s="38"/>
      <c r="I713" s="38"/>
      <c r="J713" s="27">
        <f t="shared" si="66"/>
        <v>3598</v>
      </c>
      <c r="K713" s="28">
        <f t="shared" si="67"/>
        <v>9</v>
      </c>
      <c r="L713" s="27">
        <f>IF(K713=0,0,IF(E713&gt;1,E713-1,VLOOKUP(K713,Months_Weeks!$A$1:$B$13,2,0)))</f>
        <v>1</v>
      </c>
      <c r="M713" s="29"/>
      <c r="N713" s="39"/>
      <c r="O713" s="39"/>
      <c r="P713" s="50">
        <f t="shared" si="68"/>
        <v>0</v>
      </c>
      <c r="Q713" s="28">
        <f t="shared" si="69"/>
        <v>9</v>
      </c>
      <c r="R713" s="28">
        <f>IF(Q713=0,0,IF(E713&gt;1,E713-1,VLOOKUP(Q713,Months_Weeks!$A$1:$B$13,2,0)))</f>
        <v>1</v>
      </c>
      <c r="S713" s="30"/>
      <c r="T713" s="39"/>
      <c r="U713" s="39"/>
      <c r="V713" s="50">
        <f t="shared" si="70"/>
        <v>0</v>
      </c>
      <c r="W713" s="28">
        <f t="shared" si="71"/>
        <v>9</v>
      </c>
      <c r="X713" s="28">
        <f>IF(W713=0,0,IF(E713&gt;1,E713-1,VLOOKUP(W713,Months_Weeks!$A$1:$B$13,2,0)))</f>
        <v>1</v>
      </c>
      <c r="Y713" s="30"/>
      <c r="Z713" s="39"/>
      <c r="AA713" s="31"/>
      <c r="AB713" s="39"/>
      <c r="AC713" s="31"/>
      <c r="AD713" s="40"/>
      <c r="AE713" s="31"/>
      <c r="AF713" s="40"/>
      <c r="AG713" s="31"/>
      <c r="AH713" s="40"/>
      <c r="AI713" s="31"/>
      <c r="AJ713" s="40"/>
    </row>
    <row r="714" spans="1:36" x14ac:dyDescent="0.25">
      <c r="A714" s="37" t="s">
        <v>32</v>
      </c>
      <c r="B714" s="37">
        <v>14</v>
      </c>
      <c r="C714" s="26" t="str">
        <f>IFERROR(INDEX(Clients[Client_Name],MATCH(Table312[[#This Row],[Client_Code]],Clients[Client_Code],0)),"")</f>
        <v>CIAL ALIMENTOS</v>
      </c>
      <c r="D714" s="25">
        <v>9</v>
      </c>
      <c r="E714" s="25">
        <v>3</v>
      </c>
      <c r="F714" s="25" t="b">
        <f>IF(E714&gt;(VLOOKUP(D714,Months_Weeks!$A$2:$B$13,2,TRUE)),FALSE)</f>
        <v>0</v>
      </c>
      <c r="G714" s="63">
        <f>IF(Table312[[#This Row],[Facility]]="Buin",1.5%,0.25%)</f>
        <v>2.5000000000000001E-3</v>
      </c>
      <c r="H714" s="38"/>
      <c r="I714" s="38"/>
      <c r="J714" s="27">
        <f t="shared" si="66"/>
        <v>3598</v>
      </c>
      <c r="K714" s="28">
        <f t="shared" si="67"/>
        <v>9</v>
      </c>
      <c r="L714" s="27">
        <f>IF(K714=0,0,IF(E714&gt;1,E714-1,VLOOKUP(K714,Months_Weeks!$A$1:$B$13,2,0)))</f>
        <v>2</v>
      </c>
      <c r="M714" s="29"/>
      <c r="N714" s="39"/>
      <c r="O714" s="39"/>
      <c r="P714" s="50">
        <f t="shared" si="68"/>
        <v>0</v>
      </c>
      <c r="Q714" s="28">
        <f t="shared" si="69"/>
        <v>9</v>
      </c>
      <c r="R714" s="28">
        <f>IF(Q714=0,0,IF(E714&gt;1,E714-1,VLOOKUP(Q714,Months_Weeks!$A$1:$B$13,2,0)))</f>
        <v>2</v>
      </c>
      <c r="S714" s="30"/>
      <c r="T714" s="39"/>
      <c r="U714" s="39"/>
      <c r="V714" s="50">
        <f t="shared" si="70"/>
        <v>0</v>
      </c>
      <c r="W714" s="28">
        <f t="shared" si="71"/>
        <v>9</v>
      </c>
      <c r="X714" s="28">
        <f>IF(W714=0,0,IF(E714&gt;1,E714-1,VLOOKUP(W714,Months_Weeks!$A$1:$B$13,2,0)))</f>
        <v>2</v>
      </c>
      <c r="Y714" s="30"/>
      <c r="Z714" s="39"/>
      <c r="AA714" s="31"/>
      <c r="AB714" s="39"/>
      <c r="AC714" s="31"/>
      <c r="AD714" s="40"/>
      <c r="AE714" s="31"/>
      <c r="AF714" s="40"/>
      <c r="AG714" s="31"/>
      <c r="AH714" s="40"/>
      <c r="AI714" s="31"/>
      <c r="AJ714" s="40"/>
    </row>
    <row r="715" spans="1:36" x14ac:dyDescent="0.25">
      <c r="A715" s="37" t="s">
        <v>32</v>
      </c>
      <c r="B715" s="37">
        <v>14</v>
      </c>
      <c r="C715" s="26" t="str">
        <f>IFERROR(INDEX(Clients[Client_Name],MATCH(Table312[[#This Row],[Client_Code]],Clients[Client_Code],0)),"")</f>
        <v>CIAL ALIMENTOS</v>
      </c>
      <c r="D715" s="25">
        <v>9</v>
      </c>
      <c r="E715" s="25">
        <v>4</v>
      </c>
      <c r="F715" s="25" t="b">
        <f>IF(E715&gt;(VLOOKUP(D715,Months_Weeks!$A$2:$B$13,2,TRUE)),FALSE)</f>
        <v>0</v>
      </c>
      <c r="G715" s="63">
        <f>IF(Table312[[#This Row],[Facility]]="Buin",1.5%,0.25%)</f>
        <v>2.5000000000000001E-3</v>
      </c>
      <c r="H715" s="38"/>
      <c r="I715" s="38"/>
      <c r="J715" s="27">
        <f t="shared" si="66"/>
        <v>3598</v>
      </c>
      <c r="K715" s="28">
        <f t="shared" si="67"/>
        <v>9</v>
      </c>
      <c r="L715" s="27">
        <f>IF(K715=0,0,IF(E715&gt;1,E715-1,VLOOKUP(K715,Months_Weeks!$A$1:$B$13,2,0)))</f>
        <v>3</v>
      </c>
      <c r="M715" s="29"/>
      <c r="N715" s="39"/>
      <c r="O715" s="39"/>
      <c r="P715" s="50">
        <f t="shared" si="68"/>
        <v>0</v>
      </c>
      <c r="Q715" s="28">
        <f t="shared" si="69"/>
        <v>9</v>
      </c>
      <c r="R715" s="28">
        <f>IF(Q715=0,0,IF(E715&gt;1,E715-1,VLOOKUP(Q715,Months_Weeks!$A$1:$B$13,2,0)))</f>
        <v>3</v>
      </c>
      <c r="S715" s="30"/>
      <c r="T715" s="39"/>
      <c r="U715" s="39"/>
      <c r="V715" s="50">
        <f t="shared" si="70"/>
        <v>0</v>
      </c>
      <c r="W715" s="28">
        <f t="shared" si="71"/>
        <v>9</v>
      </c>
      <c r="X715" s="28">
        <f>IF(W715=0,0,IF(E715&gt;1,E715-1,VLOOKUP(W715,Months_Weeks!$A$1:$B$13,2,0)))</f>
        <v>3</v>
      </c>
      <c r="Y715" s="30"/>
      <c r="Z715" s="39"/>
      <c r="AA715" s="31"/>
      <c r="AB715" s="39"/>
      <c r="AC715" s="31"/>
      <c r="AD715" s="40"/>
      <c r="AE715" s="31"/>
      <c r="AF715" s="40"/>
      <c r="AG715" s="31"/>
      <c r="AH715" s="40"/>
      <c r="AI715" s="31"/>
      <c r="AJ715" s="40"/>
    </row>
    <row r="716" spans="1:36" x14ac:dyDescent="0.25">
      <c r="A716" s="37" t="s">
        <v>32</v>
      </c>
      <c r="B716" s="37">
        <v>14</v>
      </c>
      <c r="C716" s="26" t="str">
        <f>IFERROR(INDEX(Clients[Client_Name],MATCH(Table312[[#This Row],[Client_Code]],Clients[Client_Code],0)),"")</f>
        <v>CIAL ALIMENTOS</v>
      </c>
      <c r="D716" s="25">
        <v>9</v>
      </c>
      <c r="E716" s="25">
        <v>5</v>
      </c>
      <c r="F716" s="25" t="b">
        <f>IF(E716&gt;(VLOOKUP(D716,Months_Weeks!$A$2:$B$13,2,TRUE)),FALSE)</f>
        <v>0</v>
      </c>
      <c r="G716" s="63">
        <f>IF(Table312[[#This Row],[Facility]]="Buin",1.5%,0.25%)</f>
        <v>2.5000000000000001E-3</v>
      </c>
      <c r="H716" s="38"/>
      <c r="I716" s="38"/>
      <c r="J716" s="27">
        <f t="shared" si="66"/>
        <v>3598</v>
      </c>
      <c r="K716" s="28">
        <f t="shared" si="67"/>
        <v>9</v>
      </c>
      <c r="L716" s="27">
        <f>IF(K716=0,0,IF(E716&gt;1,E716-1,VLOOKUP(K716,Months_Weeks!$A$1:$B$13,2,0)))</f>
        <v>4</v>
      </c>
      <c r="M716" s="29"/>
      <c r="N716" s="39"/>
      <c r="O716" s="39"/>
      <c r="P716" s="50">
        <f t="shared" si="68"/>
        <v>0</v>
      </c>
      <c r="Q716" s="28">
        <f t="shared" si="69"/>
        <v>9</v>
      </c>
      <c r="R716" s="28">
        <f>IF(Q716=0,0,IF(E716&gt;1,E716-1,VLOOKUP(Q716,Months_Weeks!$A$1:$B$13,2,0)))</f>
        <v>4</v>
      </c>
      <c r="S716" s="30"/>
      <c r="T716" s="39"/>
      <c r="U716" s="39"/>
      <c r="V716" s="50">
        <f t="shared" si="70"/>
        <v>0</v>
      </c>
      <c r="W716" s="28">
        <f t="shared" si="71"/>
        <v>9</v>
      </c>
      <c r="X716" s="28">
        <f>IF(W716=0,0,IF(E716&gt;1,E716-1,VLOOKUP(W716,Months_Weeks!$A$1:$B$13,2,0)))</f>
        <v>4</v>
      </c>
      <c r="Y716" s="30"/>
      <c r="Z716" s="39"/>
      <c r="AA716" s="31"/>
      <c r="AB716" s="39"/>
      <c r="AC716" s="31"/>
      <c r="AD716" s="40"/>
      <c r="AE716" s="31"/>
      <c r="AF716" s="40"/>
      <c r="AG716" s="31"/>
      <c r="AH716" s="40"/>
      <c r="AI716" s="31"/>
      <c r="AJ716" s="40"/>
    </row>
    <row r="717" spans="1:36" x14ac:dyDescent="0.25">
      <c r="A717" s="37" t="s">
        <v>32</v>
      </c>
      <c r="B717" s="37">
        <v>14</v>
      </c>
      <c r="C717" s="26" t="str">
        <f>IFERROR(INDEX(Clients[Client_Name],MATCH(Table312[[#This Row],[Client_Code]],Clients[Client_Code],0)),"")</f>
        <v>CIAL ALIMENTOS</v>
      </c>
      <c r="D717" s="25">
        <v>10</v>
      </c>
      <c r="E717" s="25">
        <v>1</v>
      </c>
      <c r="F717" s="25" t="b">
        <f>IF(E717&gt;(VLOOKUP(D717,Months_Weeks!$A$2:$B$13,2,TRUE)),FALSE)</f>
        <v>0</v>
      </c>
      <c r="G717" s="63">
        <f>IF(Table312[[#This Row],[Facility]]="Buin",1.5%,0.25%)</f>
        <v>2.5000000000000001E-3</v>
      </c>
      <c r="H717" s="38"/>
      <c r="I717" s="38"/>
      <c r="J717" s="27">
        <f t="shared" si="66"/>
        <v>3598</v>
      </c>
      <c r="K717" s="28">
        <f t="shared" si="67"/>
        <v>9</v>
      </c>
      <c r="L717" s="27">
        <f>IF(K717=0,0,IF(E717&gt;1,E717-1,VLOOKUP(K717,Months_Weeks!$A$1:$B$13,2,0)))</f>
        <v>5</v>
      </c>
      <c r="M717" s="29"/>
      <c r="N717" s="39"/>
      <c r="O717" s="39"/>
      <c r="P717" s="50">
        <f t="shared" si="68"/>
        <v>0</v>
      </c>
      <c r="Q717" s="28">
        <f t="shared" si="69"/>
        <v>9</v>
      </c>
      <c r="R717" s="28">
        <f>IF(Q717=0,0,IF(E717&gt;1,E717-1,VLOOKUP(Q717,Months_Weeks!$A$1:$B$13,2,0)))</f>
        <v>5</v>
      </c>
      <c r="S717" s="30"/>
      <c r="T717" s="39"/>
      <c r="U717" s="39"/>
      <c r="V717" s="50">
        <f t="shared" si="70"/>
        <v>0</v>
      </c>
      <c r="W717" s="28">
        <f t="shared" si="71"/>
        <v>9</v>
      </c>
      <c r="X717" s="28">
        <f>IF(W717=0,0,IF(E717&gt;1,E717-1,VLOOKUP(W717,Months_Weeks!$A$1:$B$13,2,0)))</f>
        <v>5</v>
      </c>
      <c r="Y717" s="30"/>
      <c r="Z717" s="39"/>
      <c r="AA717" s="31"/>
      <c r="AB717" s="39"/>
      <c r="AC717" s="31"/>
      <c r="AD717" s="40"/>
      <c r="AE717" s="31"/>
      <c r="AF717" s="40"/>
      <c r="AG717" s="31"/>
      <c r="AH717" s="40"/>
      <c r="AI717" s="31"/>
      <c r="AJ717" s="40"/>
    </row>
    <row r="718" spans="1:36" x14ac:dyDescent="0.25">
      <c r="A718" s="37" t="s">
        <v>32</v>
      </c>
      <c r="B718" s="37">
        <v>14</v>
      </c>
      <c r="C718" s="26" t="str">
        <f>IFERROR(INDEX(Clients[Client_Name],MATCH(Table312[[#This Row],[Client_Code]],Clients[Client_Code],0)),"")</f>
        <v>CIAL ALIMENTOS</v>
      </c>
      <c r="D718" s="25">
        <v>10</v>
      </c>
      <c r="E718" s="25">
        <v>2</v>
      </c>
      <c r="F718" s="25" t="b">
        <f>IF(E718&gt;(VLOOKUP(D718,Months_Weeks!$A$2:$B$13,2,TRUE)),FALSE)</f>
        <v>0</v>
      </c>
      <c r="G718" s="63">
        <f>IF(Table312[[#This Row],[Facility]]="Buin",1.5%,0.25%)</f>
        <v>2.5000000000000001E-3</v>
      </c>
      <c r="H718" s="38"/>
      <c r="I718" s="38"/>
      <c r="J718" s="27">
        <f t="shared" si="66"/>
        <v>3598</v>
      </c>
      <c r="K718" s="28">
        <f t="shared" si="67"/>
        <v>10</v>
      </c>
      <c r="L718" s="27">
        <f>IF(K718=0,0,IF(E718&gt;1,E718-1,VLOOKUP(K718,Months_Weeks!$A$1:$B$13,2,0)))</f>
        <v>1</v>
      </c>
      <c r="M718" s="29"/>
      <c r="N718" s="39"/>
      <c r="O718" s="39"/>
      <c r="P718" s="50">
        <f t="shared" si="68"/>
        <v>0</v>
      </c>
      <c r="Q718" s="28">
        <f t="shared" si="69"/>
        <v>10</v>
      </c>
      <c r="R718" s="28">
        <f>IF(Q718=0,0,IF(E718&gt;1,E718-1,VLOOKUP(Q718,Months_Weeks!$A$1:$B$13,2,0)))</f>
        <v>1</v>
      </c>
      <c r="S718" s="30"/>
      <c r="T718" s="39"/>
      <c r="U718" s="39"/>
      <c r="V718" s="50">
        <f t="shared" si="70"/>
        <v>0</v>
      </c>
      <c r="W718" s="28">
        <f t="shared" si="71"/>
        <v>10</v>
      </c>
      <c r="X718" s="28">
        <f>IF(W718=0,0,IF(E718&gt;1,E718-1,VLOOKUP(W718,Months_Weeks!$A$1:$B$13,2,0)))</f>
        <v>1</v>
      </c>
      <c r="Y718" s="30"/>
      <c r="Z718" s="39"/>
      <c r="AA718" s="31"/>
      <c r="AB718" s="39"/>
      <c r="AC718" s="31"/>
      <c r="AD718" s="40"/>
      <c r="AE718" s="31"/>
      <c r="AF718" s="40"/>
      <c r="AG718" s="31"/>
      <c r="AH718" s="40"/>
      <c r="AI718" s="31"/>
      <c r="AJ718" s="40"/>
    </row>
    <row r="719" spans="1:36" x14ac:dyDescent="0.25">
      <c r="A719" s="37" t="s">
        <v>32</v>
      </c>
      <c r="B719" s="37">
        <v>14</v>
      </c>
      <c r="C719" s="26" t="str">
        <f>IFERROR(INDEX(Clients[Client_Name],MATCH(Table312[[#This Row],[Client_Code]],Clients[Client_Code],0)),"")</f>
        <v>CIAL ALIMENTOS</v>
      </c>
      <c r="D719" s="25">
        <v>10</v>
      </c>
      <c r="E719" s="25">
        <v>3</v>
      </c>
      <c r="F719" s="25" t="b">
        <f>IF(E719&gt;(VLOOKUP(D719,Months_Weeks!$A$2:$B$13,2,TRUE)),FALSE)</f>
        <v>0</v>
      </c>
      <c r="G719" s="63">
        <f>IF(Table312[[#This Row],[Facility]]="Buin",1.5%,0.25%)</f>
        <v>2.5000000000000001E-3</v>
      </c>
      <c r="H719" s="38"/>
      <c r="I719" s="38"/>
      <c r="J719" s="27">
        <f t="shared" si="66"/>
        <v>3598</v>
      </c>
      <c r="K719" s="28">
        <f t="shared" si="67"/>
        <v>10</v>
      </c>
      <c r="L719" s="27">
        <f>IF(K719=0,0,IF(E719&gt;1,E719-1,VLOOKUP(K719,Months_Weeks!$A$1:$B$13,2,0)))</f>
        <v>2</v>
      </c>
      <c r="M719" s="29"/>
      <c r="N719" s="39"/>
      <c r="O719" s="39"/>
      <c r="P719" s="50">
        <f t="shared" si="68"/>
        <v>0</v>
      </c>
      <c r="Q719" s="28">
        <f t="shared" si="69"/>
        <v>10</v>
      </c>
      <c r="R719" s="28">
        <f>IF(Q719=0,0,IF(E719&gt;1,E719-1,VLOOKUP(Q719,Months_Weeks!$A$1:$B$13,2,0)))</f>
        <v>2</v>
      </c>
      <c r="S719" s="30"/>
      <c r="T719" s="39"/>
      <c r="U719" s="39"/>
      <c r="V719" s="50">
        <f t="shared" si="70"/>
        <v>0</v>
      </c>
      <c r="W719" s="28">
        <f t="shared" si="71"/>
        <v>10</v>
      </c>
      <c r="X719" s="28">
        <f>IF(W719=0,0,IF(E719&gt;1,E719-1,VLOOKUP(W719,Months_Weeks!$A$1:$B$13,2,0)))</f>
        <v>2</v>
      </c>
      <c r="Y719" s="30"/>
      <c r="Z719" s="39"/>
      <c r="AA719" s="31"/>
      <c r="AB719" s="39"/>
      <c r="AC719" s="31"/>
      <c r="AD719" s="40"/>
      <c r="AE719" s="31"/>
      <c r="AF719" s="40"/>
      <c r="AG719" s="31"/>
      <c r="AH719" s="40"/>
      <c r="AI719" s="31"/>
      <c r="AJ719" s="40"/>
    </row>
    <row r="720" spans="1:36" x14ac:dyDescent="0.25">
      <c r="A720" s="37" t="s">
        <v>32</v>
      </c>
      <c r="B720" s="37">
        <v>14</v>
      </c>
      <c r="C720" s="26" t="str">
        <f>IFERROR(INDEX(Clients[Client_Name],MATCH(Table312[[#This Row],[Client_Code]],Clients[Client_Code],0)),"")</f>
        <v>CIAL ALIMENTOS</v>
      </c>
      <c r="D720" s="25">
        <v>10</v>
      </c>
      <c r="E720" s="25">
        <v>4</v>
      </c>
      <c r="F720" s="25" t="b">
        <f>IF(E720&gt;(VLOOKUP(D720,Months_Weeks!$A$2:$B$13,2,TRUE)),FALSE)</f>
        <v>0</v>
      </c>
      <c r="G720" s="63">
        <f>IF(Table312[[#This Row],[Facility]]="Buin",1.5%,0.25%)</f>
        <v>2.5000000000000001E-3</v>
      </c>
      <c r="H720" s="38"/>
      <c r="I720" s="38"/>
      <c r="J720" s="27">
        <f t="shared" si="66"/>
        <v>3598</v>
      </c>
      <c r="K720" s="28">
        <f t="shared" si="67"/>
        <v>10</v>
      </c>
      <c r="L720" s="27">
        <f>IF(K720=0,0,IF(E720&gt;1,E720-1,VLOOKUP(K720,Months_Weeks!$A$1:$B$13,2,0)))</f>
        <v>3</v>
      </c>
      <c r="M720" s="29"/>
      <c r="N720" s="39"/>
      <c r="O720" s="39"/>
      <c r="P720" s="50">
        <f t="shared" si="68"/>
        <v>0</v>
      </c>
      <c r="Q720" s="28">
        <f t="shared" si="69"/>
        <v>10</v>
      </c>
      <c r="R720" s="28">
        <f>IF(Q720=0,0,IF(E720&gt;1,E720-1,VLOOKUP(Q720,Months_Weeks!$A$1:$B$13,2,0)))</f>
        <v>3</v>
      </c>
      <c r="S720" s="30"/>
      <c r="T720" s="39"/>
      <c r="U720" s="39"/>
      <c r="V720" s="50">
        <f t="shared" si="70"/>
        <v>0</v>
      </c>
      <c r="W720" s="28">
        <f t="shared" si="71"/>
        <v>10</v>
      </c>
      <c r="X720" s="28">
        <f>IF(W720=0,0,IF(E720&gt;1,E720-1,VLOOKUP(W720,Months_Weeks!$A$1:$B$13,2,0)))</f>
        <v>3</v>
      </c>
      <c r="Y720" s="30"/>
      <c r="Z720" s="39"/>
      <c r="AA720" s="31"/>
      <c r="AB720" s="39"/>
      <c r="AC720" s="31"/>
      <c r="AD720" s="40"/>
      <c r="AE720" s="31"/>
      <c r="AF720" s="40"/>
      <c r="AG720" s="31"/>
      <c r="AH720" s="40"/>
      <c r="AI720" s="31"/>
      <c r="AJ720" s="40"/>
    </row>
    <row r="721" spans="1:36" x14ac:dyDescent="0.25">
      <c r="A721" s="37" t="s">
        <v>32</v>
      </c>
      <c r="B721" s="37">
        <v>14</v>
      </c>
      <c r="C721" s="26" t="str">
        <f>IFERROR(INDEX(Clients[Client_Name],MATCH(Table312[[#This Row],[Client_Code]],Clients[Client_Code],0)),"")</f>
        <v>CIAL ALIMENTOS</v>
      </c>
      <c r="D721" s="25">
        <v>11</v>
      </c>
      <c r="E721" s="25">
        <v>1</v>
      </c>
      <c r="F721" s="25" t="b">
        <f>IF(E721&gt;(VLOOKUP(D721,Months_Weeks!$A$2:$B$13,2,TRUE)),FALSE)</f>
        <v>0</v>
      </c>
      <c r="G721" s="63">
        <f>IF(Table312[[#This Row],[Facility]]="Buin",1.5%,0.25%)</f>
        <v>2.5000000000000001E-3</v>
      </c>
      <c r="H721" s="38"/>
      <c r="I721" s="38"/>
      <c r="J721" s="27">
        <f t="shared" si="66"/>
        <v>3598</v>
      </c>
      <c r="K721" s="28">
        <f t="shared" si="67"/>
        <v>10</v>
      </c>
      <c r="L721" s="27">
        <f>IF(K721=0,0,IF(E721&gt;1,E721-1,VLOOKUP(K721,Months_Weeks!$A$1:$B$13,2,0)))</f>
        <v>4</v>
      </c>
      <c r="M721" s="29"/>
      <c r="N721" s="39"/>
      <c r="O721" s="39"/>
      <c r="P721" s="50">
        <f t="shared" si="68"/>
        <v>0</v>
      </c>
      <c r="Q721" s="28">
        <f t="shared" si="69"/>
        <v>10</v>
      </c>
      <c r="R721" s="28">
        <f>IF(Q721=0,0,IF(E721&gt;1,E721-1,VLOOKUP(Q721,Months_Weeks!$A$1:$B$13,2,0)))</f>
        <v>4</v>
      </c>
      <c r="S721" s="30"/>
      <c r="T721" s="39"/>
      <c r="U721" s="39"/>
      <c r="V721" s="50">
        <f t="shared" si="70"/>
        <v>0</v>
      </c>
      <c r="W721" s="28">
        <f t="shared" si="71"/>
        <v>10</v>
      </c>
      <c r="X721" s="28">
        <f>IF(W721=0,0,IF(E721&gt;1,E721-1,VLOOKUP(W721,Months_Weeks!$A$1:$B$13,2,0)))</f>
        <v>4</v>
      </c>
      <c r="Y721" s="30"/>
      <c r="Z721" s="39"/>
      <c r="AA721" s="31"/>
      <c r="AB721" s="39"/>
      <c r="AC721" s="31"/>
      <c r="AD721" s="40"/>
      <c r="AE721" s="31"/>
      <c r="AF721" s="40"/>
      <c r="AG721" s="31"/>
      <c r="AH721" s="40"/>
      <c r="AI721" s="31"/>
      <c r="AJ721" s="40"/>
    </row>
    <row r="722" spans="1:36" x14ac:dyDescent="0.25">
      <c r="A722" s="37" t="s">
        <v>32</v>
      </c>
      <c r="B722" s="37">
        <v>14</v>
      </c>
      <c r="C722" s="26" t="str">
        <f>IFERROR(INDEX(Clients[Client_Name],MATCH(Table312[[#This Row],[Client_Code]],Clients[Client_Code],0)),"")</f>
        <v>CIAL ALIMENTOS</v>
      </c>
      <c r="D722" s="25">
        <v>11</v>
      </c>
      <c r="E722" s="25">
        <v>2</v>
      </c>
      <c r="F722" s="25" t="b">
        <f>IF(E722&gt;(VLOOKUP(D722,Months_Weeks!$A$2:$B$13,2,TRUE)),FALSE)</f>
        <v>0</v>
      </c>
      <c r="G722" s="63">
        <f>IF(Table312[[#This Row],[Facility]]="Buin",1.5%,0.25%)</f>
        <v>2.5000000000000001E-3</v>
      </c>
      <c r="H722" s="38"/>
      <c r="I722" s="38"/>
      <c r="J722" s="27">
        <f t="shared" si="66"/>
        <v>3598</v>
      </c>
      <c r="K722" s="28">
        <f t="shared" si="67"/>
        <v>11</v>
      </c>
      <c r="L722" s="27">
        <f>IF(K722=0,0,IF(E722&gt;1,E722-1,VLOOKUP(K722,Months_Weeks!$A$1:$B$13,2,0)))</f>
        <v>1</v>
      </c>
      <c r="M722" s="29"/>
      <c r="N722" s="39"/>
      <c r="O722" s="39"/>
      <c r="P722" s="50">
        <f t="shared" si="68"/>
        <v>0</v>
      </c>
      <c r="Q722" s="28">
        <f t="shared" si="69"/>
        <v>11</v>
      </c>
      <c r="R722" s="28">
        <f>IF(Q722=0,0,IF(E722&gt;1,E722-1,VLOOKUP(Q722,Months_Weeks!$A$1:$B$13,2,0)))</f>
        <v>1</v>
      </c>
      <c r="S722" s="30"/>
      <c r="T722" s="39"/>
      <c r="U722" s="39"/>
      <c r="V722" s="50">
        <f t="shared" si="70"/>
        <v>0</v>
      </c>
      <c r="W722" s="28">
        <f t="shared" si="71"/>
        <v>11</v>
      </c>
      <c r="X722" s="28">
        <f>IF(W722=0,0,IF(E722&gt;1,E722-1,VLOOKUP(W722,Months_Weeks!$A$1:$B$13,2,0)))</f>
        <v>1</v>
      </c>
      <c r="Y722" s="30"/>
      <c r="Z722" s="39"/>
      <c r="AA722" s="31"/>
      <c r="AB722" s="39"/>
      <c r="AC722" s="31"/>
      <c r="AD722" s="40"/>
      <c r="AE722" s="31"/>
      <c r="AF722" s="40"/>
      <c r="AG722" s="31"/>
      <c r="AH722" s="40"/>
      <c r="AI722" s="31"/>
      <c r="AJ722" s="40"/>
    </row>
    <row r="723" spans="1:36" x14ac:dyDescent="0.25">
      <c r="A723" s="37" t="s">
        <v>32</v>
      </c>
      <c r="B723" s="37">
        <v>14</v>
      </c>
      <c r="C723" s="26" t="str">
        <f>IFERROR(INDEX(Clients[Client_Name],MATCH(Table312[[#This Row],[Client_Code]],Clients[Client_Code],0)),"")</f>
        <v>CIAL ALIMENTOS</v>
      </c>
      <c r="D723" s="25">
        <v>11</v>
      </c>
      <c r="E723" s="25">
        <v>3</v>
      </c>
      <c r="F723" s="25" t="b">
        <f>IF(E723&gt;(VLOOKUP(D723,Months_Weeks!$A$2:$B$13,2,TRUE)),FALSE)</f>
        <v>0</v>
      </c>
      <c r="G723" s="63">
        <f>IF(Table312[[#This Row],[Facility]]="Buin",1.5%,0.25%)</f>
        <v>2.5000000000000001E-3</v>
      </c>
      <c r="H723" s="38"/>
      <c r="I723" s="38"/>
      <c r="J723" s="27">
        <f t="shared" si="66"/>
        <v>3598</v>
      </c>
      <c r="K723" s="28">
        <f t="shared" si="67"/>
        <v>11</v>
      </c>
      <c r="L723" s="27">
        <f>IF(K723=0,0,IF(E723&gt;1,E723-1,VLOOKUP(K723,Months_Weeks!$A$1:$B$13,2,0)))</f>
        <v>2</v>
      </c>
      <c r="M723" s="29"/>
      <c r="N723" s="39"/>
      <c r="O723" s="39"/>
      <c r="P723" s="50">
        <f t="shared" si="68"/>
        <v>0</v>
      </c>
      <c r="Q723" s="28">
        <f t="shared" si="69"/>
        <v>11</v>
      </c>
      <c r="R723" s="28">
        <f>IF(Q723=0,0,IF(E723&gt;1,E723-1,VLOOKUP(Q723,Months_Weeks!$A$1:$B$13,2,0)))</f>
        <v>2</v>
      </c>
      <c r="S723" s="30"/>
      <c r="T723" s="39"/>
      <c r="U723" s="39"/>
      <c r="V723" s="50">
        <f t="shared" si="70"/>
        <v>0</v>
      </c>
      <c r="W723" s="28">
        <f t="shared" si="71"/>
        <v>11</v>
      </c>
      <c r="X723" s="28">
        <f>IF(W723=0,0,IF(E723&gt;1,E723-1,VLOOKUP(W723,Months_Weeks!$A$1:$B$13,2,0)))</f>
        <v>2</v>
      </c>
      <c r="Y723" s="30"/>
      <c r="Z723" s="39"/>
      <c r="AA723" s="31"/>
      <c r="AB723" s="39"/>
      <c r="AC723" s="31"/>
      <c r="AD723" s="40"/>
      <c r="AE723" s="31"/>
      <c r="AF723" s="40"/>
      <c r="AG723" s="31"/>
      <c r="AH723" s="40"/>
      <c r="AI723" s="31"/>
      <c r="AJ723" s="40"/>
    </row>
    <row r="724" spans="1:36" x14ac:dyDescent="0.25">
      <c r="A724" s="37" t="s">
        <v>32</v>
      </c>
      <c r="B724" s="37">
        <v>14</v>
      </c>
      <c r="C724" s="26" t="str">
        <f>IFERROR(INDEX(Clients[Client_Name],MATCH(Table312[[#This Row],[Client_Code]],Clients[Client_Code],0)),"")</f>
        <v>CIAL ALIMENTOS</v>
      </c>
      <c r="D724" s="25">
        <v>11</v>
      </c>
      <c r="E724" s="25">
        <v>4</v>
      </c>
      <c r="F724" s="25" t="b">
        <f>IF(E724&gt;(VLOOKUP(D724,Months_Weeks!$A$2:$B$13,2,TRUE)),FALSE)</f>
        <v>0</v>
      </c>
      <c r="G724" s="63">
        <f>IF(Table312[[#This Row],[Facility]]="Buin",1.5%,0.25%)</f>
        <v>2.5000000000000001E-3</v>
      </c>
      <c r="H724" s="38"/>
      <c r="I724" s="38"/>
      <c r="J724" s="27">
        <f t="shared" si="66"/>
        <v>3598</v>
      </c>
      <c r="K724" s="28">
        <f t="shared" si="67"/>
        <v>11</v>
      </c>
      <c r="L724" s="27">
        <f>IF(K724=0,0,IF(E724&gt;1,E724-1,VLOOKUP(K724,Months_Weeks!$A$1:$B$13,2,0)))</f>
        <v>3</v>
      </c>
      <c r="M724" s="29"/>
      <c r="N724" s="39"/>
      <c r="O724" s="39"/>
      <c r="P724" s="50">
        <f t="shared" si="68"/>
        <v>0</v>
      </c>
      <c r="Q724" s="28">
        <f t="shared" si="69"/>
        <v>11</v>
      </c>
      <c r="R724" s="28">
        <f>IF(Q724=0,0,IF(E724&gt;1,E724-1,VLOOKUP(Q724,Months_Weeks!$A$1:$B$13,2,0)))</f>
        <v>3</v>
      </c>
      <c r="S724" s="30"/>
      <c r="T724" s="39"/>
      <c r="U724" s="39"/>
      <c r="V724" s="50">
        <f t="shared" si="70"/>
        <v>0</v>
      </c>
      <c r="W724" s="28">
        <f t="shared" si="71"/>
        <v>11</v>
      </c>
      <c r="X724" s="28">
        <f>IF(W724=0,0,IF(E724&gt;1,E724-1,VLOOKUP(W724,Months_Weeks!$A$1:$B$13,2,0)))</f>
        <v>3</v>
      </c>
      <c r="Y724" s="30"/>
      <c r="Z724" s="39"/>
      <c r="AA724" s="31"/>
      <c r="AB724" s="39"/>
      <c r="AC724" s="31"/>
      <c r="AD724" s="40"/>
      <c r="AE724" s="31"/>
      <c r="AF724" s="40"/>
      <c r="AG724" s="31"/>
      <c r="AH724" s="40"/>
      <c r="AI724" s="31"/>
      <c r="AJ724" s="40"/>
    </row>
    <row r="725" spans="1:36" x14ac:dyDescent="0.25">
      <c r="A725" s="37" t="s">
        <v>32</v>
      </c>
      <c r="B725" s="37">
        <v>14</v>
      </c>
      <c r="C725" s="26" t="str">
        <f>IFERROR(INDEX(Clients[Client_Name],MATCH(Table312[[#This Row],[Client_Code]],Clients[Client_Code],0)),"")</f>
        <v>CIAL ALIMENTOS</v>
      </c>
      <c r="D725" s="25">
        <v>12</v>
      </c>
      <c r="E725" s="25">
        <v>1</v>
      </c>
      <c r="F725" s="25" t="b">
        <f>IF(E725&gt;(VLOOKUP(D725,Months_Weeks!$A$2:$B$13,2,TRUE)),FALSE)</f>
        <v>0</v>
      </c>
      <c r="G725" s="63">
        <f>IF(Table312[[#This Row],[Facility]]="Buin",1.5%,0.25%)</f>
        <v>2.5000000000000001E-3</v>
      </c>
      <c r="H725" s="38"/>
      <c r="I725" s="38"/>
      <c r="J725" s="27">
        <f t="shared" si="66"/>
        <v>3598</v>
      </c>
      <c r="K725" s="28">
        <f t="shared" si="67"/>
        <v>11</v>
      </c>
      <c r="L725" s="27">
        <f>IF(K725=0,0,IF(E725&gt;1,E725-1,VLOOKUP(K725,Months_Weeks!$A$1:$B$13,2,0)))</f>
        <v>4</v>
      </c>
      <c r="M725" s="29"/>
      <c r="N725" s="39"/>
      <c r="O725" s="39"/>
      <c r="P725" s="50">
        <f t="shared" si="68"/>
        <v>0</v>
      </c>
      <c r="Q725" s="28">
        <f t="shared" si="69"/>
        <v>11</v>
      </c>
      <c r="R725" s="28">
        <f>IF(Q725=0,0,IF(E725&gt;1,E725-1,VLOOKUP(Q725,Months_Weeks!$A$1:$B$13,2,0)))</f>
        <v>4</v>
      </c>
      <c r="S725" s="30"/>
      <c r="T725" s="39"/>
      <c r="U725" s="39"/>
      <c r="V725" s="50">
        <f t="shared" si="70"/>
        <v>0</v>
      </c>
      <c r="W725" s="28">
        <f t="shared" si="71"/>
        <v>11</v>
      </c>
      <c r="X725" s="28">
        <f>IF(W725=0,0,IF(E725&gt;1,E725-1,VLOOKUP(W725,Months_Weeks!$A$1:$B$13,2,0)))</f>
        <v>4</v>
      </c>
      <c r="Y725" s="30"/>
      <c r="Z725" s="39"/>
      <c r="AA725" s="31"/>
      <c r="AB725" s="39"/>
      <c r="AC725" s="31"/>
      <c r="AD725" s="40"/>
      <c r="AE725" s="31"/>
      <c r="AF725" s="40"/>
      <c r="AG725" s="31"/>
      <c r="AH725" s="40"/>
      <c r="AI725" s="31"/>
      <c r="AJ725" s="40"/>
    </row>
    <row r="726" spans="1:36" x14ac:dyDescent="0.25">
      <c r="A726" s="37" t="s">
        <v>32</v>
      </c>
      <c r="B726" s="37">
        <v>14</v>
      </c>
      <c r="C726" s="26" t="str">
        <f>IFERROR(INDEX(Clients[Client_Name],MATCH(Table312[[#This Row],[Client_Code]],Clients[Client_Code],0)),"")</f>
        <v>CIAL ALIMENTOS</v>
      </c>
      <c r="D726" s="25">
        <v>12</v>
      </c>
      <c r="E726" s="25">
        <v>2</v>
      </c>
      <c r="F726" s="25" t="b">
        <f>IF(E726&gt;(VLOOKUP(D726,Months_Weeks!$A$2:$B$13,2,TRUE)),FALSE)</f>
        <v>0</v>
      </c>
      <c r="G726" s="63">
        <f>IF(Table312[[#This Row],[Facility]]="Buin",1.5%,0.25%)</f>
        <v>2.5000000000000001E-3</v>
      </c>
      <c r="H726" s="38"/>
      <c r="I726" s="38"/>
      <c r="J726" s="27">
        <f t="shared" si="66"/>
        <v>3598</v>
      </c>
      <c r="K726" s="28">
        <f t="shared" si="67"/>
        <v>12</v>
      </c>
      <c r="L726" s="27">
        <f>IF(K726=0,0,IF(E726&gt;1,E726-1,VLOOKUP(K726,Months_Weeks!$A$1:$B$13,2,0)))</f>
        <v>1</v>
      </c>
      <c r="M726" s="29"/>
      <c r="N726" s="39"/>
      <c r="O726" s="39"/>
      <c r="P726" s="50">
        <f t="shared" si="68"/>
        <v>0</v>
      </c>
      <c r="Q726" s="28">
        <f t="shared" si="69"/>
        <v>12</v>
      </c>
      <c r="R726" s="28">
        <f>IF(Q726=0,0,IF(E726&gt;1,E726-1,VLOOKUP(Q726,Months_Weeks!$A$1:$B$13,2,0)))</f>
        <v>1</v>
      </c>
      <c r="S726" s="30"/>
      <c r="T726" s="39"/>
      <c r="U726" s="39"/>
      <c r="V726" s="50">
        <f t="shared" si="70"/>
        <v>0</v>
      </c>
      <c r="W726" s="28">
        <f t="shared" si="71"/>
        <v>12</v>
      </c>
      <c r="X726" s="28">
        <f>IF(W726=0,0,IF(E726&gt;1,E726-1,VLOOKUP(W726,Months_Weeks!$A$1:$B$13,2,0)))</f>
        <v>1</v>
      </c>
      <c r="Y726" s="30"/>
      <c r="Z726" s="39"/>
      <c r="AA726" s="31"/>
      <c r="AB726" s="39"/>
      <c r="AC726" s="31"/>
      <c r="AD726" s="40"/>
      <c r="AE726" s="31"/>
      <c r="AF726" s="40"/>
      <c r="AG726" s="31"/>
      <c r="AH726" s="40"/>
      <c r="AI726" s="31"/>
      <c r="AJ726" s="40"/>
    </row>
    <row r="727" spans="1:36" x14ac:dyDescent="0.25">
      <c r="A727" s="37" t="s">
        <v>32</v>
      </c>
      <c r="B727" s="37">
        <v>14</v>
      </c>
      <c r="C727" s="26" t="str">
        <f>IFERROR(INDEX(Clients[Client_Name],MATCH(Table312[[#This Row],[Client_Code]],Clients[Client_Code],0)),"")</f>
        <v>CIAL ALIMENTOS</v>
      </c>
      <c r="D727" s="25">
        <v>12</v>
      </c>
      <c r="E727" s="25">
        <v>3</v>
      </c>
      <c r="F727" s="25" t="b">
        <f>IF(E727&gt;(VLOOKUP(D727,Months_Weeks!$A$2:$B$13,2,TRUE)),FALSE)</f>
        <v>0</v>
      </c>
      <c r="G727" s="63">
        <f>IF(Table312[[#This Row],[Facility]]="Buin",1.5%,0.25%)</f>
        <v>2.5000000000000001E-3</v>
      </c>
      <c r="H727" s="38"/>
      <c r="I727" s="38"/>
      <c r="J727" s="27">
        <f t="shared" si="66"/>
        <v>3598</v>
      </c>
      <c r="K727" s="28">
        <f t="shared" si="67"/>
        <v>12</v>
      </c>
      <c r="L727" s="27">
        <f>IF(K727=0,0,IF(E727&gt;1,E727-1,VLOOKUP(K727,Months_Weeks!$A$1:$B$13,2,0)))</f>
        <v>2</v>
      </c>
      <c r="M727" s="29"/>
      <c r="N727" s="39"/>
      <c r="O727" s="39"/>
      <c r="P727" s="50">
        <f t="shared" si="68"/>
        <v>0</v>
      </c>
      <c r="Q727" s="28">
        <f t="shared" si="69"/>
        <v>12</v>
      </c>
      <c r="R727" s="28">
        <f>IF(Q727=0,0,IF(E727&gt;1,E727-1,VLOOKUP(Q727,Months_Weeks!$A$1:$B$13,2,0)))</f>
        <v>2</v>
      </c>
      <c r="S727" s="30"/>
      <c r="T727" s="39"/>
      <c r="U727" s="39"/>
      <c r="V727" s="50">
        <f t="shared" si="70"/>
        <v>0</v>
      </c>
      <c r="W727" s="28">
        <f t="shared" si="71"/>
        <v>12</v>
      </c>
      <c r="X727" s="28">
        <f>IF(W727=0,0,IF(E727&gt;1,E727-1,VLOOKUP(W727,Months_Weeks!$A$1:$B$13,2,0)))</f>
        <v>2</v>
      </c>
      <c r="Y727" s="30"/>
      <c r="Z727" s="39"/>
      <c r="AA727" s="31"/>
      <c r="AB727" s="39"/>
      <c r="AC727" s="31"/>
      <c r="AD727" s="40"/>
      <c r="AE727" s="31"/>
      <c r="AF727" s="40"/>
      <c r="AG727" s="31"/>
      <c r="AH727" s="40"/>
      <c r="AI727" s="31"/>
      <c r="AJ727" s="40"/>
    </row>
    <row r="728" spans="1:36" x14ac:dyDescent="0.25">
      <c r="A728" s="37" t="s">
        <v>32</v>
      </c>
      <c r="B728" s="37">
        <v>14</v>
      </c>
      <c r="C728" s="26" t="str">
        <f>IFERROR(INDEX(Clients[Client_Name],MATCH(Table312[[#This Row],[Client_Code]],Clients[Client_Code],0)),"")</f>
        <v>CIAL ALIMENTOS</v>
      </c>
      <c r="D728" s="25">
        <v>12</v>
      </c>
      <c r="E728" s="25">
        <v>4</v>
      </c>
      <c r="F728" s="25" t="b">
        <f>IF(E728&gt;(VLOOKUP(D728,Months_Weeks!$A$2:$B$13,2,TRUE)),FALSE)</f>
        <v>0</v>
      </c>
      <c r="G728" s="63">
        <f>IF(Table312[[#This Row],[Facility]]="Buin",1.5%,0.25%)</f>
        <v>2.5000000000000001E-3</v>
      </c>
      <c r="H728" s="38"/>
      <c r="I728" s="38"/>
      <c r="J728" s="27">
        <f t="shared" si="66"/>
        <v>3598</v>
      </c>
      <c r="K728" s="28">
        <f t="shared" si="67"/>
        <v>12</v>
      </c>
      <c r="L728" s="27">
        <f>IF(K728=0,0,IF(E728&gt;1,E728-1,VLOOKUP(K728,Months_Weeks!$A$1:$B$13,2,0)))</f>
        <v>3</v>
      </c>
      <c r="M728" s="29"/>
      <c r="N728" s="39"/>
      <c r="O728" s="39"/>
      <c r="P728" s="50">
        <f t="shared" si="68"/>
        <v>0</v>
      </c>
      <c r="Q728" s="28">
        <f t="shared" si="69"/>
        <v>12</v>
      </c>
      <c r="R728" s="28">
        <f>IF(Q728=0,0,IF(E728&gt;1,E728-1,VLOOKUP(Q728,Months_Weeks!$A$1:$B$13,2,0)))</f>
        <v>3</v>
      </c>
      <c r="S728" s="30"/>
      <c r="T728" s="39"/>
      <c r="U728" s="39"/>
      <c r="V728" s="50">
        <f t="shared" si="70"/>
        <v>0</v>
      </c>
      <c r="W728" s="28">
        <f t="shared" si="71"/>
        <v>12</v>
      </c>
      <c r="X728" s="28">
        <f>IF(W728=0,0,IF(E728&gt;1,E728-1,VLOOKUP(W728,Months_Weeks!$A$1:$B$13,2,0)))</f>
        <v>3</v>
      </c>
      <c r="Y728" s="30"/>
      <c r="Z728" s="39"/>
      <c r="AA728" s="31"/>
      <c r="AB728" s="39"/>
      <c r="AC728" s="31"/>
      <c r="AD728" s="40"/>
      <c r="AE728" s="31"/>
      <c r="AF728" s="40"/>
      <c r="AG728" s="31"/>
      <c r="AH728" s="40"/>
      <c r="AI728" s="31"/>
      <c r="AJ728" s="40"/>
    </row>
    <row r="729" spans="1:36" x14ac:dyDescent="0.25">
      <c r="A729" s="37" t="s">
        <v>32</v>
      </c>
      <c r="B729" s="37">
        <v>14</v>
      </c>
      <c r="C729" s="26" t="str">
        <f>IFERROR(INDEX(Clients[Client_Name],MATCH(Table312[[#This Row],[Client_Code]],Clients[Client_Code],0)),"")</f>
        <v>CIAL ALIMENTOS</v>
      </c>
      <c r="D729" s="25">
        <v>12</v>
      </c>
      <c r="E729" s="25">
        <v>5</v>
      </c>
      <c r="F729" s="25" t="b">
        <f>IF(E729&gt;(VLOOKUP(D729,Months_Weeks!$A$2:$B$13,2,TRUE)),FALSE)</f>
        <v>0</v>
      </c>
      <c r="G729" s="63">
        <f>IF(Table312[[#This Row],[Facility]]="Buin",1.5%,0.25%)</f>
        <v>2.5000000000000001E-3</v>
      </c>
      <c r="H729" s="38"/>
      <c r="I729" s="38"/>
      <c r="J729" s="27">
        <f t="shared" si="66"/>
        <v>3598</v>
      </c>
      <c r="K729" s="28">
        <f t="shared" si="67"/>
        <v>12</v>
      </c>
      <c r="L729" s="27">
        <f>IF(K729=0,0,IF(E729&gt;1,E729-1,VLOOKUP(K729,Months_Weeks!$A$1:$B$13,2,0)))</f>
        <v>4</v>
      </c>
      <c r="M729" s="29"/>
      <c r="N729" s="39"/>
      <c r="O729" s="39"/>
      <c r="P729" s="50">
        <f t="shared" si="68"/>
        <v>0</v>
      </c>
      <c r="Q729" s="28">
        <f t="shared" si="69"/>
        <v>12</v>
      </c>
      <c r="R729" s="28">
        <f>IF(Q729=0,0,IF(E729&gt;1,E729-1,VLOOKUP(Q729,Months_Weeks!$A$1:$B$13,2,0)))</f>
        <v>4</v>
      </c>
      <c r="S729" s="30"/>
      <c r="T729" s="39"/>
      <c r="U729" s="39"/>
      <c r="V729" s="50">
        <f t="shared" si="70"/>
        <v>0</v>
      </c>
      <c r="W729" s="28">
        <f t="shared" si="71"/>
        <v>12</v>
      </c>
      <c r="X729" s="28">
        <f>IF(W729=0,0,IF(E729&gt;1,E729-1,VLOOKUP(W729,Months_Weeks!$A$1:$B$13,2,0)))</f>
        <v>4</v>
      </c>
      <c r="Y729" s="30"/>
      <c r="Z729" s="39"/>
      <c r="AA729" s="31"/>
      <c r="AB729" s="39"/>
      <c r="AC729" s="31"/>
      <c r="AD729" s="40"/>
      <c r="AE729" s="31"/>
      <c r="AF729" s="40"/>
      <c r="AG729" s="31"/>
      <c r="AH729" s="40"/>
      <c r="AI729" s="31"/>
      <c r="AJ729" s="40"/>
    </row>
    <row r="730" spans="1:36" x14ac:dyDescent="0.25">
      <c r="A730" s="37" t="s">
        <v>62</v>
      </c>
      <c r="B730" s="37">
        <v>1026</v>
      </c>
      <c r="C730" s="26" t="str">
        <f>IFERROR(INDEX(Clients[Client_Name],MATCH(Table312[[#This Row],[Client_Code]],Clients[Client_Code],0)),"")</f>
        <v>COM. E INV. STO. DOMINGO</v>
      </c>
      <c r="D730" s="25">
        <v>1</v>
      </c>
      <c r="E730" s="25">
        <v>1</v>
      </c>
      <c r="F730" s="25" t="b">
        <f>IF(E730&gt;(VLOOKUP(D730,Months_Weeks!$A$2:$B$13,2,TRUE)),FALSE)</f>
        <v>0</v>
      </c>
      <c r="G730" s="63">
        <f>IF(Table312[[#This Row],[Facility]]="Buin",1.5%,0.25%)</f>
        <v>1.4999999999999999E-2</v>
      </c>
      <c r="H730" s="38">
        <v>56</v>
      </c>
      <c r="I730" s="38"/>
      <c r="J730" s="27">
        <f t="shared" si="66"/>
        <v>56</v>
      </c>
      <c r="K730" s="28">
        <f t="shared" si="67"/>
        <v>0</v>
      </c>
      <c r="L730" s="27">
        <f>IF(K730=0,0,IF(E730&gt;1,E730-1,VLOOKUP(K730,Months_Weeks!$A$1:$B$13,2,0)))</f>
        <v>0</v>
      </c>
      <c r="M730" s="29"/>
      <c r="N730" s="39"/>
      <c r="O730" s="39"/>
      <c r="P730" s="50">
        <f t="shared" si="68"/>
        <v>0</v>
      </c>
      <c r="Q730" s="28">
        <f t="shared" si="69"/>
        <v>0</v>
      </c>
      <c r="R730" s="28">
        <f>IF(Q730=0,0,IF(E730&gt;1,E730-1,VLOOKUP(Q730,Months_Weeks!$A$1:$B$13,2,0)))</f>
        <v>0</v>
      </c>
      <c r="S730" s="30"/>
      <c r="T730" s="39"/>
      <c r="U730" s="39"/>
      <c r="V730" s="50">
        <f t="shared" si="70"/>
        <v>0</v>
      </c>
      <c r="W730" s="28">
        <f t="shared" si="71"/>
        <v>0</v>
      </c>
      <c r="X730" s="28">
        <f>IF(W730=0,0,IF(E730&gt;1,E730-1,VLOOKUP(W730,Months_Weeks!$A$1:$B$13,2,0)))</f>
        <v>0</v>
      </c>
      <c r="Y730" s="30"/>
      <c r="Z730" s="39"/>
      <c r="AA730" s="31">
        <v>1</v>
      </c>
      <c r="AB730" s="72">
        <v>1.4E-2</v>
      </c>
      <c r="AC730" s="31"/>
      <c r="AD730" s="40"/>
      <c r="AE730" s="31"/>
      <c r="AF730" s="40"/>
      <c r="AG730" s="31"/>
      <c r="AH730" s="40"/>
      <c r="AI730" s="31">
        <v>1</v>
      </c>
      <c r="AJ730" s="70">
        <v>0.871</v>
      </c>
    </row>
    <row r="731" spans="1:36" x14ac:dyDescent="0.25">
      <c r="A731" s="37" t="s">
        <v>62</v>
      </c>
      <c r="B731" s="37">
        <v>1026</v>
      </c>
      <c r="C731" s="26" t="str">
        <f>IFERROR(INDEX(Clients[Client_Name],MATCH(Table312[[#This Row],[Client_Code]],Clients[Client_Code],0)),"")</f>
        <v>COM. E INV. STO. DOMINGO</v>
      </c>
      <c r="D731" s="25">
        <v>1</v>
      </c>
      <c r="E731" s="25">
        <v>2</v>
      </c>
      <c r="F731" s="25" t="b">
        <f>IF(E731&gt;(VLOOKUP(D731,Months_Weeks!$A$2:$B$13,2,TRUE)),FALSE)</f>
        <v>0</v>
      </c>
      <c r="G731" s="63">
        <f>IF(Table312[[#This Row],[Facility]]="Buin",1.5%,0.25%)</f>
        <v>1.4999999999999999E-2</v>
      </c>
      <c r="H731" s="38"/>
      <c r="I731" s="38">
        <v>5</v>
      </c>
      <c r="J731" s="27">
        <f t="shared" si="66"/>
        <v>51</v>
      </c>
      <c r="K731" s="28">
        <f t="shared" si="67"/>
        <v>1</v>
      </c>
      <c r="L731" s="27">
        <f>IF(K731=0,0,IF(E731&gt;1,E731-1,VLOOKUP(K731,Months_Weeks!$A$1:$B$13,2,0)))</f>
        <v>1</v>
      </c>
      <c r="M731" s="29"/>
      <c r="N731" s="39"/>
      <c r="O731" s="39"/>
      <c r="P731" s="50">
        <f t="shared" si="68"/>
        <v>0</v>
      </c>
      <c r="Q731" s="28">
        <f t="shared" si="69"/>
        <v>1</v>
      </c>
      <c r="R731" s="28">
        <f>IF(Q731=0,0,IF(E731&gt;1,E731-1,VLOOKUP(Q731,Months_Weeks!$A$1:$B$13,2,0)))</f>
        <v>1</v>
      </c>
      <c r="S731" s="30"/>
      <c r="T731" s="39"/>
      <c r="U731" s="39"/>
      <c r="V731" s="50">
        <f t="shared" si="70"/>
        <v>0</v>
      </c>
      <c r="W731" s="28">
        <f t="shared" si="71"/>
        <v>1</v>
      </c>
      <c r="X731" s="28">
        <f>IF(W731=0,0,IF(E731&gt;1,E731-1,VLOOKUP(W731,Months_Weeks!$A$1:$B$13,2,0)))</f>
        <v>1</v>
      </c>
      <c r="Y731" s="30"/>
      <c r="Z731" s="39"/>
      <c r="AA731" s="31"/>
      <c r="AB731" s="39"/>
      <c r="AC731" s="31"/>
      <c r="AD731" s="40"/>
      <c r="AE731" s="31"/>
      <c r="AF731" s="40"/>
      <c r="AG731" s="31"/>
      <c r="AH731" s="40"/>
      <c r="AI731" s="31"/>
      <c r="AJ731" s="40"/>
    </row>
    <row r="732" spans="1:36" x14ac:dyDescent="0.25">
      <c r="A732" s="37" t="s">
        <v>62</v>
      </c>
      <c r="B732" s="37">
        <v>1026</v>
      </c>
      <c r="C732" s="26" t="str">
        <f>IFERROR(INDEX(Clients[Client_Name],MATCH(Table312[[#This Row],[Client_Code]],Clients[Client_Code],0)),"")</f>
        <v>COM. E INV. STO. DOMINGO</v>
      </c>
      <c r="D732" s="25">
        <v>1</v>
      </c>
      <c r="E732" s="25">
        <v>3</v>
      </c>
      <c r="F732" s="25" t="b">
        <f>IF(E732&gt;(VLOOKUP(D732,Months_Weeks!$A$2:$B$13,2,TRUE)),FALSE)</f>
        <v>0</v>
      </c>
      <c r="G732" s="63">
        <f>IF(Table312[[#This Row],[Facility]]="Buin",1.5%,0.25%)</f>
        <v>1.4999999999999999E-2</v>
      </c>
      <c r="H732" s="38"/>
      <c r="I732" s="38">
        <v>4</v>
      </c>
      <c r="J732" s="27">
        <f t="shared" si="66"/>
        <v>47</v>
      </c>
      <c r="K732" s="28">
        <f t="shared" si="67"/>
        <v>1</v>
      </c>
      <c r="L732" s="27">
        <f>IF(K732=0,0,IF(E732&gt;1,E732-1,VLOOKUP(K732,Months_Weeks!$A$1:$B$13,2,0)))</f>
        <v>2</v>
      </c>
      <c r="M732" s="29"/>
      <c r="N732" s="39"/>
      <c r="O732" s="39"/>
      <c r="P732" s="50">
        <f t="shared" si="68"/>
        <v>0</v>
      </c>
      <c r="Q732" s="28">
        <f t="shared" si="69"/>
        <v>1</v>
      </c>
      <c r="R732" s="28">
        <f>IF(Q732=0,0,IF(E732&gt;1,E732-1,VLOOKUP(Q732,Months_Weeks!$A$1:$B$13,2,0)))</f>
        <v>2</v>
      </c>
      <c r="S732" s="30"/>
      <c r="T732" s="39"/>
      <c r="U732" s="39"/>
      <c r="V732" s="50">
        <f t="shared" si="70"/>
        <v>0</v>
      </c>
      <c r="W732" s="28">
        <f t="shared" si="71"/>
        <v>1</v>
      </c>
      <c r="X732" s="28">
        <f>IF(W732=0,0,IF(E732&gt;1,E732-1,VLOOKUP(W732,Months_Weeks!$A$1:$B$13,2,0)))</f>
        <v>2</v>
      </c>
      <c r="Y732" s="30"/>
      <c r="Z732" s="39"/>
      <c r="AA732" s="31"/>
      <c r="AB732" s="39"/>
      <c r="AC732" s="31"/>
      <c r="AD732" s="40"/>
      <c r="AE732" s="31"/>
      <c r="AF732" s="40"/>
      <c r="AG732" s="31"/>
      <c r="AH732" s="40"/>
      <c r="AI732" s="31"/>
      <c r="AJ732" s="40"/>
    </row>
    <row r="733" spans="1:36" x14ac:dyDescent="0.25">
      <c r="A733" s="37" t="s">
        <v>62</v>
      </c>
      <c r="B733" s="37">
        <v>1026</v>
      </c>
      <c r="C733" s="26" t="str">
        <f>IFERROR(INDEX(Clients[Client_Name],MATCH(Table312[[#This Row],[Client_Code]],Clients[Client_Code],0)),"")</f>
        <v>COM. E INV. STO. DOMINGO</v>
      </c>
      <c r="D733" s="25">
        <v>1</v>
      </c>
      <c r="E733" s="25">
        <v>4</v>
      </c>
      <c r="F733" s="25" t="b">
        <f>IF(E733&gt;(VLOOKUP(D733,Months_Weeks!$A$2:$B$13,2,TRUE)),FALSE)</f>
        <v>0</v>
      </c>
      <c r="G733" s="63">
        <f>IF(Table312[[#This Row],[Facility]]="Buin",1.5%,0.25%)</f>
        <v>1.4999999999999999E-2</v>
      </c>
      <c r="H733" s="38"/>
      <c r="I733" s="38">
        <v>7</v>
      </c>
      <c r="J733" s="27">
        <f t="shared" si="66"/>
        <v>40</v>
      </c>
      <c r="K733" s="28">
        <f t="shared" si="67"/>
        <v>1</v>
      </c>
      <c r="L733" s="27">
        <f>IF(K733=0,0,IF(E733&gt;1,E733-1,VLOOKUP(K733,Months_Weeks!$A$1:$B$13,2,0)))</f>
        <v>3</v>
      </c>
      <c r="M733" s="29"/>
      <c r="N733" s="39"/>
      <c r="O733" s="39"/>
      <c r="P733" s="50">
        <f t="shared" si="68"/>
        <v>0</v>
      </c>
      <c r="Q733" s="28">
        <f t="shared" si="69"/>
        <v>1</v>
      </c>
      <c r="R733" s="28">
        <f>IF(Q733=0,0,IF(E733&gt;1,E733-1,VLOOKUP(Q733,Months_Weeks!$A$1:$B$13,2,0)))</f>
        <v>3</v>
      </c>
      <c r="S733" s="30"/>
      <c r="T733" s="39"/>
      <c r="U733" s="39"/>
      <c r="V733" s="50">
        <f t="shared" si="70"/>
        <v>0</v>
      </c>
      <c r="W733" s="28">
        <f t="shared" si="71"/>
        <v>1</v>
      </c>
      <c r="X733" s="28">
        <f>IF(W733=0,0,IF(E733&gt;1,E733-1,VLOOKUP(W733,Months_Weeks!$A$1:$B$13,2,0)))</f>
        <v>3</v>
      </c>
      <c r="Y733" s="30"/>
      <c r="Z733" s="39"/>
      <c r="AA733" s="31"/>
      <c r="AB733" s="39"/>
      <c r="AC733" s="31"/>
      <c r="AD733" s="40"/>
      <c r="AE733" s="31"/>
      <c r="AF733" s="40"/>
      <c r="AG733" s="31"/>
      <c r="AH733" s="40"/>
      <c r="AI733" s="31"/>
      <c r="AJ733" s="40"/>
    </row>
    <row r="734" spans="1:36" x14ac:dyDescent="0.25">
      <c r="A734" s="37" t="s">
        <v>62</v>
      </c>
      <c r="B734" s="37">
        <v>1026</v>
      </c>
      <c r="C734" s="26" t="str">
        <f>IFERROR(INDEX(Clients[Client_Name],MATCH(Table312[[#This Row],[Client_Code]],Clients[Client_Code],0)),"")</f>
        <v>COM. E INV. STO. DOMINGO</v>
      </c>
      <c r="D734" s="25">
        <v>2</v>
      </c>
      <c r="E734" s="25">
        <v>1</v>
      </c>
      <c r="F734" s="25" t="b">
        <f>IF(E734&gt;(VLOOKUP(D734,Months_Weeks!$A$2:$B$13,2,TRUE)),FALSE)</f>
        <v>0</v>
      </c>
      <c r="G734" s="63">
        <f>IF(Table312[[#This Row],[Facility]]="Buin",1.5%,0.25%)</f>
        <v>1.4999999999999999E-2</v>
      </c>
      <c r="H734" s="38"/>
      <c r="I734" s="38">
        <v>8</v>
      </c>
      <c r="J734" s="27">
        <f t="shared" si="66"/>
        <v>32</v>
      </c>
      <c r="K734" s="28">
        <f t="shared" si="67"/>
        <v>1</v>
      </c>
      <c r="L734" s="27">
        <f>IF(K734=0,0,IF(E734&gt;1,E734-1,VLOOKUP(K734,Months_Weeks!$A$1:$B$13,2,0)))</f>
        <v>4</v>
      </c>
      <c r="M734" s="29"/>
      <c r="N734" s="39"/>
      <c r="O734" s="39"/>
      <c r="P734" s="50">
        <f t="shared" si="68"/>
        <v>0</v>
      </c>
      <c r="Q734" s="28">
        <f t="shared" si="69"/>
        <v>1</v>
      </c>
      <c r="R734" s="28">
        <f>IF(Q734=0,0,IF(E734&gt;1,E734-1,VLOOKUP(Q734,Months_Weeks!$A$1:$B$13,2,0)))</f>
        <v>4</v>
      </c>
      <c r="S734" s="30"/>
      <c r="T734" s="39"/>
      <c r="U734" s="39"/>
      <c r="V734" s="50">
        <f t="shared" si="70"/>
        <v>0</v>
      </c>
      <c r="W734" s="28">
        <f t="shared" si="71"/>
        <v>1</v>
      </c>
      <c r="X734" s="28">
        <f>IF(W734=0,0,IF(E734&gt;1,E734-1,VLOOKUP(W734,Months_Weeks!$A$1:$B$13,2,0)))</f>
        <v>4</v>
      </c>
      <c r="Y734" s="30"/>
      <c r="Z734" s="39"/>
      <c r="AA734" s="31"/>
      <c r="AB734" s="39"/>
      <c r="AC734" s="31"/>
      <c r="AD734" s="40"/>
      <c r="AE734" s="31"/>
      <c r="AF734" s="40"/>
      <c r="AG734" s="31"/>
      <c r="AH734" s="40"/>
      <c r="AI734" s="31"/>
      <c r="AJ734" s="40"/>
    </row>
    <row r="735" spans="1:36" x14ac:dyDescent="0.25">
      <c r="A735" s="37" t="s">
        <v>62</v>
      </c>
      <c r="B735" s="37">
        <v>1026</v>
      </c>
      <c r="C735" s="26" t="str">
        <f>IFERROR(INDEX(Clients[Client_Name],MATCH(Table312[[#This Row],[Client_Code]],Clients[Client_Code],0)),"")</f>
        <v>COM. E INV. STO. DOMINGO</v>
      </c>
      <c r="D735" s="25">
        <v>2</v>
      </c>
      <c r="E735" s="25">
        <v>2</v>
      </c>
      <c r="F735" s="25" t="b">
        <f>IF(E735&gt;(VLOOKUP(D735,Months_Weeks!$A$2:$B$13,2,TRUE)),FALSE)</f>
        <v>0</v>
      </c>
      <c r="G735" s="63">
        <f>IF(Table312[[#This Row],[Facility]]="Buin",1.5%,0.25%)</f>
        <v>1.4999999999999999E-2</v>
      </c>
      <c r="H735" s="38">
        <v>1</v>
      </c>
      <c r="I735" s="38"/>
      <c r="J735" s="27">
        <f t="shared" si="66"/>
        <v>33</v>
      </c>
      <c r="K735" s="28">
        <f t="shared" si="67"/>
        <v>2</v>
      </c>
      <c r="L735" s="27">
        <f>IF(K735=0,0,IF(E735&gt;1,E735-1,VLOOKUP(K735,Months_Weeks!$A$1:$B$13,2,0)))</f>
        <v>1</v>
      </c>
      <c r="M735" s="29"/>
      <c r="N735" s="39"/>
      <c r="O735" s="39"/>
      <c r="P735" s="50">
        <f t="shared" si="68"/>
        <v>0</v>
      </c>
      <c r="Q735" s="28">
        <f t="shared" si="69"/>
        <v>2</v>
      </c>
      <c r="R735" s="28">
        <f>IF(Q735=0,0,IF(E735&gt;1,E735-1,VLOOKUP(Q735,Months_Weeks!$A$1:$B$13,2,0)))</f>
        <v>1</v>
      </c>
      <c r="S735" s="30"/>
      <c r="T735" s="39"/>
      <c r="U735" s="39"/>
      <c r="V735" s="50">
        <f t="shared" si="70"/>
        <v>0</v>
      </c>
      <c r="W735" s="28">
        <f t="shared" si="71"/>
        <v>2</v>
      </c>
      <c r="X735" s="28">
        <f>IF(W735=0,0,IF(E735&gt;1,E735-1,VLOOKUP(W735,Months_Weeks!$A$1:$B$13,2,0)))</f>
        <v>1</v>
      </c>
      <c r="Y735" s="30"/>
      <c r="Z735" s="39"/>
      <c r="AA735" s="31"/>
      <c r="AB735" s="39"/>
      <c r="AC735" s="31"/>
      <c r="AD735" s="40"/>
      <c r="AE735" s="31"/>
      <c r="AF735" s="40"/>
      <c r="AG735" s="31"/>
      <c r="AH735" s="40"/>
      <c r="AI735" s="31"/>
      <c r="AJ735" s="40"/>
    </row>
    <row r="736" spans="1:36" x14ac:dyDescent="0.25">
      <c r="A736" s="37" t="s">
        <v>62</v>
      </c>
      <c r="B736" s="37">
        <v>1026</v>
      </c>
      <c r="C736" s="26" t="str">
        <f>IFERROR(INDEX(Clients[Client_Name],MATCH(Table312[[#This Row],[Client_Code]],Clients[Client_Code],0)),"")</f>
        <v>COM. E INV. STO. DOMINGO</v>
      </c>
      <c r="D736" s="25">
        <v>2</v>
      </c>
      <c r="E736" s="25">
        <v>3</v>
      </c>
      <c r="F736" s="25" t="b">
        <f>IF(E736&gt;(VLOOKUP(D736,Months_Weeks!$A$2:$B$13,2,TRUE)),FALSE)</f>
        <v>0</v>
      </c>
      <c r="G736" s="63">
        <f>IF(Table312[[#This Row],[Facility]]="Buin",1.5%,0.25%)</f>
        <v>1.4999999999999999E-2</v>
      </c>
      <c r="H736" s="38"/>
      <c r="I736" s="38">
        <v>8</v>
      </c>
      <c r="J736" s="27">
        <f t="shared" si="66"/>
        <v>25</v>
      </c>
      <c r="K736" s="28">
        <f t="shared" si="67"/>
        <v>2</v>
      </c>
      <c r="L736" s="27">
        <f>IF(K736=0,0,IF(E736&gt;1,E736-1,VLOOKUP(K736,Months_Weeks!$A$1:$B$13,2,0)))</f>
        <v>2</v>
      </c>
      <c r="M736" s="29"/>
      <c r="N736" s="39"/>
      <c r="O736" s="39"/>
      <c r="P736" s="50">
        <f t="shared" si="68"/>
        <v>0</v>
      </c>
      <c r="Q736" s="28">
        <f t="shared" si="69"/>
        <v>2</v>
      </c>
      <c r="R736" s="28">
        <f>IF(Q736=0,0,IF(E736&gt;1,E736-1,VLOOKUP(Q736,Months_Weeks!$A$1:$B$13,2,0)))</f>
        <v>2</v>
      </c>
      <c r="S736" s="30"/>
      <c r="T736" s="39"/>
      <c r="U736" s="39"/>
      <c r="V736" s="50">
        <f t="shared" si="70"/>
        <v>0</v>
      </c>
      <c r="W736" s="28">
        <f t="shared" si="71"/>
        <v>2</v>
      </c>
      <c r="X736" s="28">
        <f>IF(W736=0,0,IF(E736&gt;1,E736-1,VLOOKUP(W736,Months_Weeks!$A$1:$B$13,2,0)))</f>
        <v>2</v>
      </c>
      <c r="Y736" s="30"/>
      <c r="Z736" s="39"/>
      <c r="AA736" s="31"/>
      <c r="AB736" s="39"/>
      <c r="AC736" s="31"/>
      <c r="AD736" s="40"/>
      <c r="AE736" s="31"/>
      <c r="AF736" s="40"/>
      <c r="AG736" s="31"/>
      <c r="AH736" s="40"/>
      <c r="AI736" s="31"/>
      <c r="AJ736" s="40"/>
    </row>
    <row r="737" spans="1:36" x14ac:dyDescent="0.25">
      <c r="A737" s="37" t="s">
        <v>62</v>
      </c>
      <c r="B737" s="37">
        <v>1026</v>
      </c>
      <c r="C737" s="26" t="str">
        <f>IFERROR(INDEX(Clients[Client_Name],MATCH(Table312[[#This Row],[Client_Code]],Clients[Client_Code],0)),"")</f>
        <v>COM. E INV. STO. DOMINGO</v>
      </c>
      <c r="D737" s="25">
        <v>2</v>
      </c>
      <c r="E737" s="25">
        <v>4</v>
      </c>
      <c r="F737" s="25" t="b">
        <f>IF(E737&gt;(VLOOKUP(D737,Months_Weeks!$A$2:$B$13,2,TRUE)),FALSE)</f>
        <v>0</v>
      </c>
      <c r="G737" s="63">
        <f>IF(Table312[[#This Row],[Facility]]="Buin",1.5%,0.25%)</f>
        <v>1.4999999999999999E-2</v>
      </c>
      <c r="H737" s="38"/>
      <c r="I737" s="38">
        <v>3</v>
      </c>
      <c r="J737" s="27">
        <f t="shared" si="66"/>
        <v>22</v>
      </c>
      <c r="K737" s="28">
        <f t="shared" si="67"/>
        <v>2</v>
      </c>
      <c r="L737" s="27">
        <f>IF(K737=0,0,IF(E737&gt;1,E737-1,VLOOKUP(K737,Months_Weeks!$A$1:$B$13,2,0)))</f>
        <v>3</v>
      </c>
      <c r="M737" s="29"/>
      <c r="N737" s="39"/>
      <c r="O737" s="39"/>
      <c r="P737" s="50">
        <f t="shared" si="68"/>
        <v>0</v>
      </c>
      <c r="Q737" s="28">
        <f t="shared" si="69"/>
        <v>2</v>
      </c>
      <c r="R737" s="28">
        <f>IF(Q737=0,0,IF(E737&gt;1,E737-1,VLOOKUP(Q737,Months_Weeks!$A$1:$B$13,2,0)))</f>
        <v>3</v>
      </c>
      <c r="S737" s="30"/>
      <c r="T737" s="39"/>
      <c r="U737" s="39"/>
      <c r="V737" s="50">
        <f t="shared" si="70"/>
        <v>0</v>
      </c>
      <c r="W737" s="28">
        <f t="shared" si="71"/>
        <v>2</v>
      </c>
      <c r="X737" s="28">
        <f>IF(W737=0,0,IF(E737&gt;1,E737-1,VLOOKUP(W737,Months_Weeks!$A$1:$B$13,2,0)))</f>
        <v>3</v>
      </c>
      <c r="Y737" s="30"/>
      <c r="Z737" s="39"/>
      <c r="AA737" s="31"/>
      <c r="AB737" s="39"/>
      <c r="AC737" s="31"/>
      <c r="AD737" s="40"/>
      <c r="AE737" s="31"/>
      <c r="AF737" s="40"/>
      <c r="AG737" s="31"/>
      <c r="AH737" s="40"/>
      <c r="AI737" s="31"/>
      <c r="AJ737" s="40"/>
    </row>
    <row r="738" spans="1:36" x14ac:dyDescent="0.25">
      <c r="A738" s="37" t="s">
        <v>62</v>
      </c>
      <c r="B738" s="37">
        <v>1026</v>
      </c>
      <c r="C738" s="26" t="str">
        <f>IFERROR(INDEX(Clients[Client_Name],MATCH(Table312[[#This Row],[Client_Code]],Clients[Client_Code],0)),"")</f>
        <v>COM. E INV. STO. DOMINGO</v>
      </c>
      <c r="D738" s="25">
        <v>3</v>
      </c>
      <c r="E738" s="25">
        <v>1</v>
      </c>
      <c r="F738" s="25" t="b">
        <f>IF(E738&gt;(VLOOKUP(D738,Months_Weeks!$A$2:$B$13,2,TRUE)),FALSE)</f>
        <v>0</v>
      </c>
      <c r="G738" s="63">
        <f>IF(Table312[[#This Row],[Facility]]="Buin",1.5%,0.25%)</f>
        <v>1.4999999999999999E-2</v>
      </c>
      <c r="H738" s="38"/>
      <c r="I738" s="38">
        <v>5</v>
      </c>
      <c r="J738" s="27">
        <f t="shared" si="66"/>
        <v>17</v>
      </c>
      <c r="K738" s="28">
        <f t="shared" si="67"/>
        <v>2</v>
      </c>
      <c r="L738" s="27">
        <f>IF(K738=0,0,IF(E738&gt;1,E738-1,VLOOKUP(K738,Months_Weeks!$A$1:$B$13,2,0)))</f>
        <v>4</v>
      </c>
      <c r="M738" s="29"/>
      <c r="N738" s="39"/>
      <c r="O738" s="39"/>
      <c r="P738" s="50">
        <f t="shared" si="68"/>
        <v>0</v>
      </c>
      <c r="Q738" s="28">
        <f t="shared" si="69"/>
        <v>2</v>
      </c>
      <c r="R738" s="28">
        <f>IF(Q738=0,0,IF(E738&gt;1,E738-1,VLOOKUP(Q738,Months_Weeks!$A$1:$B$13,2,0)))</f>
        <v>4</v>
      </c>
      <c r="S738" s="30"/>
      <c r="T738" s="39"/>
      <c r="U738" s="39"/>
      <c r="V738" s="50">
        <f t="shared" si="70"/>
        <v>0</v>
      </c>
      <c r="W738" s="28">
        <f t="shared" si="71"/>
        <v>2</v>
      </c>
      <c r="X738" s="28">
        <f>IF(W738=0,0,IF(E738&gt;1,E738-1,VLOOKUP(W738,Months_Weeks!$A$1:$B$13,2,0)))</f>
        <v>4</v>
      </c>
      <c r="Y738" s="30"/>
      <c r="Z738" s="39"/>
      <c r="AA738" s="31"/>
      <c r="AB738" s="39"/>
      <c r="AC738" s="31"/>
      <c r="AD738" s="40"/>
      <c r="AE738" s="31"/>
      <c r="AF738" s="40"/>
      <c r="AG738" s="31"/>
      <c r="AH738" s="40"/>
      <c r="AI738" s="31"/>
      <c r="AJ738" s="40"/>
    </row>
    <row r="739" spans="1:36" x14ac:dyDescent="0.25">
      <c r="A739" s="37" t="s">
        <v>62</v>
      </c>
      <c r="B739" s="37">
        <v>1026</v>
      </c>
      <c r="C739" s="26" t="str">
        <f>IFERROR(INDEX(Clients[Client_Name],MATCH(Table312[[#This Row],[Client_Code]],Clients[Client_Code],0)),"")</f>
        <v>COM. E INV. STO. DOMINGO</v>
      </c>
      <c r="D739" s="25">
        <v>3</v>
      </c>
      <c r="E739" s="25">
        <v>2</v>
      </c>
      <c r="F739" s="25" t="b">
        <f>IF(E739&gt;(VLOOKUP(D739,Months_Weeks!$A$2:$B$13,2,TRUE)),FALSE)</f>
        <v>0</v>
      </c>
      <c r="G739" s="63">
        <f>IF(Table312[[#This Row],[Facility]]="Buin",1.5%,0.25%)</f>
        <v>1.4999999999999999E-2</v>
      </c>
      <c r="H739" s="38"/>
      <c r="I739" s="38"/>
      <c r="J739" s="27">
        <f t="shared" si="66"/>
        <v>17</v>
      </c>
      <c r="K739" s="28">
        <f t="shared" si="67"/>
        <v>3</v>
      </c>
      <c r="L739" s="27">
        <f>IF(K739=0,0,IF(E739&gt;1,E739-1,VLOOKUP(K739,Months_Weeks!$A$1:$B$13,2,0)))</f>
        <v>1</v>
      </c>
      <c r="M739" s="29"/>
      <c r="N739" s="39"/>
      <c r="O739" s="39"/>
      <c r="P739" s="50">
        <f t="shared" si="68"/>
        <v>0</v>
      </c>
      <c r="Q739" s="28">
        <f t="shared" si="69"/>
        <v>3</v>
      </c>
      <c r="R739" s="28">
        <f>IF(Q739=0,0,IF(E739&gt;1,E739-1,VLOOKUP(Q739,Months_Weeks!$A$1:$B$13,2,0)))</f>
        <v>1</v>
      </c>
      <c r="S739" s="30"/>
      <c r="T739" s="39"/>
      <c r="U739" s="39"/>
      <c r="V739" s="50">
        <f t="shared" si="70"/>
        <v>0</v>
      </c>
      <c r="W739" s="28">
        <f t="shared" si="71"/>
        <v>3</v>
      </c>
      <c r="X739" s="28">
        <f>IF(W739=0,0,IF(E739&gt;1,E739-1,VLOOKUP(W739,Months_Weeks!$A$1:$B$13,2,0)))</f>
        <v>1</v>
      </c>
      <c r="Y739" s="30"/>
      <c r="Z739" s="39"/>
      <c r="AA739" s="31"/>
      <c r="AB739" s="39"/>
      <c r="AC739" s="31"/>
      <c r="AD739" s="40"/>
      <c r="AE739" s="31"/>
      <c r="AF739" s="40"/>
      <c r="AG739" s="31"/>
      <c r="AH739" s="40"/>
      <c r="AI739" s="31"/>
      <c r="AJ739" s="40"/>
    </row>
    <row r="740" spans="1:36" x14ac:dyDescent="0.25">
      <c r="A740" s="37" t="s">
        <v>62</v>
      </c>
      <c r="B740" s="37">
        <v>1026</v>
      </c>
      <c r="C740" s="26" t="str">
        <f>IFERROR(INDEX(Clients[Client_Name],MATCH(Table312[[#This Row],[Client_Code]],Clients[Client_Code],0)),"")</f>
        <v>COM. E INV. STO. DOMINGO</v>
      </c>
      <c r="D740" s="25">
        <v>3</v>
      </c>
      <c r="E740" s="25">
        <v>3</v>
      </c>
      <c r="F740" s="25" t="b">
        <f>IF(E740&gt;(VLOOKUP(D740,Months_Weeks!$A$2:$B$13,2,TRUE)),FALSE)</f>
        <v>0</v>
      </c>
      <c r="G740" s="63">
        <f>IF(Table312[[#This Row],[Facility]]="Buin",1.5%,0.25%)</f>
        <v>1.4999999999999999E-2</v>
      </c>
      <c r="H740" s="38"/>
      <c r="I740" s="38"/>
      <c r="J740" s="27">
        <f t="shared" si="66"/>
        <v>17</v>
      </c>
      <c r="K740" s="28">
        <f t="shared" si="67"/>
        <v>3</v>
      </c>
      <c r="L740" s="27">
        <f>IF(K740=0,0,IF(E740&gt;1,E740-1,VLOOKUP(K740,Months_Weeks!$A$1:$B$13,2,0)))</f>
        <v>2</v>
      </c>
      <c r="M740" s="29"/>
      <c r="N740" s="39"/>
      <c r="O740" s="39"/>
      <c r="P740" s="50">
        <f t="shared" si="68"/>
        <v>0</v>
      </c>
      <c r="Q740" s="28">
        <f t="shared" si="69"/>
        <v>3</v>
      </c>
      <c r="R740" s="28">
        <f>IF(Q740=0,0,IF(E740&gt;1,E740-1,VLOOKUP(Q740,Months_Weeks!$A$1:$B$13,2,0)))</f>
        <v>2</v>
      </c>
      <c r="S740" s="30"/>
      <c r="T740" s="39"/>
      <c r="U740" s="39"/>
      <c r="V740" s="50">
        <f t="shared" si="70"/>
        <v>0</v>
      </c>
      <c r="W740" s="28">
        <f t="shared" si="71"/>
        <v>3</v>
      </c>
      <c r="X740" s="28">
        <f>IF(W740=0,0,IF(E740&gt;1,E740-1,VLOOKUP(W740,Months_Weeks!$A$1:$B$13,2,0)))</f>
        <v>2</v>
      </c>
      <c r="Y740" s="30"/>
      <c r="Z740" s="39"/>
      <c r="AA740" s="31"/>
      <c r="AB740" s="39"/>
      <c r="AC740" s="31"/>
      <c r="AD740" s="40"/>
      <c r="AE740" s="31"/>
      <c r="AF740" s="40"/>
      <c r="AG740" s="31"/>
      <c r="AH740" s="40"/>
      <c r="AI740" s="31"/>
      <c r="AJ740" s="40"/>
    </row>
    <row r="741" spans="1:36" x14ac:dyDescent="0.25">
      <c r="A741" s="37" t="s">
        <v>62</v>
      </c>
      <c r="B741" s="37">
        <v>1026</v>
      </c>
      <c r="C741" s="26" t="str">
        <f>IFERROR(INDEX(Clients[Client_Name],MATCH(Table312[[#This Row],[Client_Code]],Clients[Client_Code],0)),"")</f>
        <v>COM. E INV. STO. DOMINGO</v>
      </c>
      <c r="D741" s="25">
        <v>3</v>
      </c>
      <c r="E741" s="25">
        <v>4</v>
      </c>
      <c r="F741" s="25" t="b">
        <f>IF(E741&gt;(VLOOKUP(D741,Months_Weeks!$A$2:$B$13,2,TRUE)),FALSE)</f>
        <v>0</v>
      </c>
      <c r="G741" s="63">
        <f>IF(Table312[[#This Row],[Facility]]="Buin",1.5%,0.25%)</f>
        <v>1.4999999999999999E-2</v>
      </c>
      <c r="H741" s="38"/>
      <c r="I741" s="38"/>
      <c r="J741" s="27">
        <f t="shared" si="66"/>
        <v>17</v>
      </c>
      <c r="K741" s="28">
        <f t="shared" si="67"/>
        <v>3</v>
      </c>
      <c r="L741" s="27">
        <f>IF(K741=0,0,IF(E741&gt;1,E741-1,VLOOKUP(K741,Months_Weeks!$A$1:$B$13,2,0)))</f>
        <v>3</v>
      </c>
      <c r="M741" s="29"/>
      <c r="N741" s="39"/>
      <c r="O741" s="39"/>
      <c r="P741" s="50">
        <f t="shared" si="68"/>
        <v>0</v>
      </c>
      <c r="Q741" s="28">
        <f t="shared" si="69"/>
        <v>3</v>
      </c>
      <c r="R741" s="28">
        <f>IF(Q741=0,0,IF(E741&gt;1,E741-1,VLOOKUP(Q741,Months_Weeks!$A$1:$B$13,2,0)))</f>
        <v>3</v>
      </c>
      <c r="S741" s="30"/>
      <c r="T741" s="39"/>
      <c r="U741" s="39"/>
      <c r="V741" s="50">
        <f t="shared" si="70"/>
        <v>0</v>
      </c>
      <c r="W741" s="28">
        <f t="shared" si="71"/>
        <v>3</v>
      </c>
      <c r="X741" s="28">
        <f>IF(W741=0,0,IF(E741&gt;1,E741-1,VLOOKUP(W741,Months_Weeks!$A$1:$B$13,2,0)))</f>
        <v>3</v>
      </c>
      <c r="Y741" s="30"/>
      <c r="Z741" s="39"/>
      <c r="AA741" s="31"/>
      <c r="AB741" s="39"/>
      <c r="AC741" s="31"/>
      <c r="AD741" s="40"/>
      <c r="AE741" s="31"/>
      <c r="AF741" s="40"/>
      <c r="AG741" s="31"/>
      <c r="AH741" s="40"/>
      <c r="AI741" s="31"/>
      <c r="AJ741" s="40"/>
    </row>
    <row r="742" spans="1:36" x14ac:dyDescent="0.25">
      <c r="A742" s="37" t="s">
        <v>62</v>
      </c>
      <c r="B742" s="37">
        <v>1026</v>
      </c>
      <c r="C742" s="26" t="str">
        <f>IFERROR(INDEX(Clients[Client_Name],MATCH(Table312[[#This Row],[Client_Code]],Clients[Client_Code],0)),"")</f>
        <v>COM. E INV. STO. DOMINGO</v>
      </c>
      <c r="D742" s="25">
        <v>3</v>
      </c>
      <c r="E742" s="25">
        <v>5</v>
      </c>
      <c r="F742" s="25" t="b">
        <f>IF(E742&gt;(VLOOKUP(D742,Months_Weeks!$A$2:$B$13,2,TRUE)),FALSE)</f>
        <v>0</v>
      </c>
      <c r="G742" s="63">
        <f>IF(Table312[[#This Row],[Facility]]="Buin",1.5%,0.25%)</f>
        <v>1.4999999999999999E-2</v>
      </c>
      <c r="H742" s="38"/>
      <c r="I742" s="38"/>
      <c r="J742" s="27">
        <f t="shared" si="66"/>
        <v>17</v>
      </c>
      <c r="K742" s="28">
        <f t="shared" si="67"/>
        <v>3</v>
      </c>
      <c r="L742" s="27">
        <f>IF(K742=0,0,IF(E742&gt;1,E742-1,VLOOKUP(K742,Months_Weeks!$A$1:$B$13,2,0)))</f>
        <v>4</v>
      </c>
      <c r="M742" s="29"/>
      <c r="N742" s="39"/>
      <c r="O742" s="39"/>
      <c r="P742" s="50">
        <f t="shared" si="68"/>
        <v>0</v>
      </c>
      <c r="Q742" s="28">
        <f t="shared" si="69"/>
        <v>3</v>
      </c>
      <c r="R742" s="28">
        <f>IF(Q742=0,0,IF(E742&gt;1,E742-1,VLOOKUP(Q742,Months_Weeks!$A$1:$B$13,2,0)))</f>
        <v>4</v>
      </c>
      <c r="S742" s="30"/>
      <c r="T742" s="39"/>
      <c r="U742" s="39"/>
      <c r="V742" s="50">
        <f t="shared" si="70"/>
        <v>0</v>
      </c>
      <c r="W742" s="28">
        <f t="shared" si="71"/>
        <v>3</v>
      </c>
      <c r="X742" s="28">
        <f>IF(W742=0,0,IF(E742&gt;1,E742-1,VLOOKUP(W742,Months_Weeks!$A$1:$B$13,2,0)))</f>
        <v>4</v>
      </c>
      <c r="Y742" s="30"/>
      <c r="Z742" s="39"/>
      <c r="AA742" s="31"/>
      <c r="AB742" s="39"/>
      <c r="AC742" s="31"/>
      <c r="AD742" s="40"/>
      <c r="AE742" s="31"/>
      <c r="AF742" s="40"/>
      <c r="AG742" s="31"/>
      <c r="AH742" s="40"/>
      <c r="AI742" s="31"/>
      <c r="AJ742" s="40"/>
    </row>
    <row r="743" spans="1:36" x14ac:dyDescent="0.25">
      <c r="A743" s="37" t="s">
        <v>62</v>
      </c>
      <c r="B743" s="37">
        <v>1026</v>
      </c>
      <c r="C743" s="26" t="str">
        <f>IFERROR(INDEX(Clients[Client_Name],MATCH(Table312[[#This Row],[Client_Code]],Clients[Client_Code],0)),"")</f>
        <v>COM. E INV. STO. DOMINGO</v>
      </c>
      <c r="D743" s="25">
        <v>4</v>
      </c>
      <c r="E743" s="25">
        <v>1</v>
      </c>
      <c r="F743" s="25" t="b">
        <f>IF(E743&gt;(VLOOKUP(D743,Months_Weeks!$A$2:$B$13,2,TRUE)),FALSE)</f>
        <v>0</v>
      </c>
      <c r="G743" s="63">
        <f>IF(Table312[[#This Row],[Facility]]="Buin",1.5%,0.25%)</f>
        <v>1.4999999999999999E-2</v>
      </c>
      <c r="H743" s="38"/>
      <c r="I743" s="38"/>
      <c r="J743" s="27">
        <f t="shared" si="66"/>
        <v>17</v>
      </c>
      <c r="K743" s="28">
        <f t="shared" si="67"/>
        <v>3</v>
      </c>
      <c r="L743" s="27">
        <f>IF(K743=0,0,IF(E743&gt;1,E743-1,VLOOKUP(K743,Months_Weeks!$A$1:$B$13,2,0)))</f>
        <v>5</v>
      </c>
      <c r="M743" s="29"/>
      <c r="N743" s="39"/>
      <c r="O743" s="39"/>
      <c r="P743" s="50">
        <f t="shared" si="68"/>
        <v>0</v>
      </c>
      <c r="Q743" s="28">
        <f t="shared" si="69"/>
        <v>3</v>
      </c>
      <c r="R743" s="28">
        <f>IF(Q743=0,0,IF(E743&gt;1,E743-1,VLOOKUP(Q743,Months_Weeks!$A$1:$B$13,2,0)))</f>
        <v>5</v>
      </c>
      <c r="S743" s="30"/>
      <c r="T743" s="39"/>
      <c r="U743" s="39"/>
      <c r="V743" s="50">
        <f t="shared" si="70"/>
        <v>0</v>
      </c>
      <c r="W743" s="28">
        <f t="shared" si="71"/>
        <v>3</v>
      </c>
      <c r="X743" s="28">
        <f>IF(W743=0,0,IF(E743&gt;1,E743-1,VLOOKUP(W743,Months_Weeks!$A$1:$B$13,2,0)))</f>
        <v>5</v>
      </c>
      <c r="Y743" s="30"/>
      <c r="Z743" s="39"/>
      <c r="AA743" s="31"/>
      <c r="AB743" s="39"/>
      <c r="AC743" s="31"/>
      <c r="AD743" s="40"/>
      <c r="AE743" s="31"/>
      <c r="AF743" s="40"/>
      <c r="AG743" s="31"/>
      <c r="AH743" s="40"/>
      <c r="AI743" s="31"/>
      <c r="AJ743" s="40"/>
    </row>
    <row r="744" spans="1:36" x14ac:dyDescent="0.25">
      <c r="A744" s="37" t="s">
        <v>62</v>
      </c>
      <c r="B744" s="37">
        <v>1026</v>
      </c>
      <c r="C744" s="26" t="str">
        <f>IFERROR(INDEX(Clients[Client_Name],MATCH(Table312[[#This Row],[Client_Code]],Clients[Client_Code],0)),"")</f>
        <v>COM. E INV. STO. DOMINGO</v>
      </c>
      <c r="D744" s="25">
        <v>4</v>
      </c>
      <c r="E744" s="25">
        <v>2</v>
      </c>
      <c r="F744" s="25" t="b">
        <f>IF(E744&gt;(VLOOKUP(D744,Months_Weeks!$A$2:$B$13,2,TRUE)),FALSE)</f>
        <v>0</v>
      </c>
      <c r="G744" s="63">
        <f>IF(Table312[[#This Row],[Facility]]="Buin",1.5%,0.25%)</f>
        <v>1.4999999999999999E-2</v>
      </c>
      <c r="H744" s="38"/>
      <c r="I744" s="38"/>
      <c r="J744" s="27">
        <f t="shared" si="66"/>
        <v>17</v>
      </c>
      <c r="K744" s="28">
        <f t="shared" si="67"/>
        <v>4</v>
      </c>
      <c r="L744" s="27">
        <f>IF(K744=0,0,IF(E744&gt;1,E744-1,VLOOKUP(K744,Months_Weeks!$A$1:$B$13,2,0)))</f>
        <v>1</v>
      </c>
      <c r="M744" s="29"/>
      <c r="N744" s="39"/>
      <c r="O744" s="39"/>
      <c r="P744" s="50">
        <f t="shared" si="68"/>
        <v>0</v>
      </c>
      <c r="Q744" s="28">
        <f t="shared" si="69"/>
        <v>4</v>
      </c>
      <c r="R744" s="28">
        <f>IF(Q744=0,0,IF(E744&gt;1,E744-1,VLOOKUP(Q744,Months_Weeks!$A$1:$B$13,2,0)))</f>
        <v>1</v>
      </c>
      <c r="S744" s="30"/>
      <c r="T744" s="39"/>
      <c r="U744" s="39"/>
      <c r="V744" s="50">
        <f t="shared" si="70"/>
        <v>0</v>
      </c>
      <c r="W744" s="28">
        <f t="shared" si="71"/>
        <v>4</v>
      </c>
      <c r="X744" s="28">
        <f>IF(W744=0,0,IF(E744&gt;1,E744-1,VLOOKUP(W744,Months_Weeks!$A$1:$B$13,2,0)))</f>
        <v>1</v>
      </c>
      <c r="Y744" s="30"/>
      <c r="Z744" s="39"/>
      <c r="AA744" s="31"/>
      <c r="AB744" s="39"/>
      <c r="AC744" s="31"/>
      <c r="AD744" s="40"/>
      <c r="AE744" s="31"/>
      <c r="AF744" s="40"/>
      <c r="AG744" s="31"/>
      <c r="AH744" s="40"/>
      <c r="AI744" s="31"/>
      <c r="AJ744" s="40"/>
    </row>
    <row r="745" spans="1:36" x14ac:dyDescent="0.25">
      <c r="A745" s="37" t="s">
        <v>62</v>
      </c>
      <c r="B745" s="37">
        <v>1026</v>
      </c>
      <c r="C745" s="26" t="str">
        <f>IFERROR(INDEX(Clients[Client_Name],MATCH(Table312[[#This Row],[Client_Code]],Clients[Client_Code],0)),"")</f>
        <v>COM. E INV. STO. DOMINGO</v>
      </c>
      <c r="D745" s="25">
        <v>4</v>
      </c>
      <c r="E745" s="25">
        <v>3</v>
      </c>
      <c r="F745" s="25" t="b">
        <f>IF(E745&gt;(VLOOKUP(D745,Months_Weeks!$A$2:$B$13,2,TRUE)),FALSE)</f>
        <v>0</v>
      </c>
      <c r="G745" s="63">
        <f>IF(Table312[[#This Row],[Facility]]="Buin",1.5%,0.25%)</f>
        <v>1.4999999999999999E-2</v>
      </c>
      <c r="H745" s="38"/>
      <c r="I745" s="38"/>
      <c r="J745" s="27">
        <f t="shared" si="66"/>
        <v>17</v>
      </c>
      <c r="K745" s="28">
        <f t="shared" si="67"/>
        <v>4</v>
      </c>
      <c r="L745" s="27">
        <f>IF(K745=0,0,IF(E745&gt;1,E745-1,VLOOKUP(K745,Months_Weeks!$A$1:$B$13,2,0)))</f>
        <v>2</v>
      </c>
      <c r="M745" s="29"/>
      <c r="N745" s="39"/>
      <c r="O745" s="39"/>
      <c r="P745" s="50">
        <f t="shared" si="68"/>
        <v>0</v>
      </c>
      <c r="Q745" s="28">
        <f t="shared" si="69"/>
        <v>4</v>
      </c>
      <c r="R745" s="28">
        <f>IF(Q745=0,0,IF(E745&gt;1,E745-1,VLOOKUP(Q745,Months_Weeks!$A$1:$B$13,2,0)))</f>
        <v>2</v>
      </c>
      <c r="S745" s="30"/>
      <c r="T745" s="39"/>
      <c r="U745" s="39"/>
      <c r="V745" s="50">
        <f t="shared" si="70"/>
        <v>0</v>
      </c>
      <c r="W745" s="28">
        <f t="shared" si="71"/>
        <v>4</v>
      </c>
      <c r="X745" s="28">
        <f>IF(W745=0,0,IF(E745&gt;1,E745-1,VLOOKUP(W745,Months_Weeks!$A$1:$B$13,2,0)))</f>
        <v>2</v>
      </c>
      <c r="Y745" s="30"/>
      <c r="Z745" s="39"/>
      <c r="AA745" s="31"/>
      <c r="AB745" s="39"/>
      <c r="AC745" s="31"/>
      <c r="AD745" s="40"/>
      <c r="AE745" s="31"/>
      <c r="AF745" s="40"/>
      <c r="AG745" s="31"/>
      <c r="AH745" s="40"/>
      <c r="AI745" s="31"/>
      <c r="AJ745" s="40"/>
    </row>
    <row r="746" spans="1:36" x14ac:dyDescent="0.25">
      <c r="A746" s="37" t="s">
        <v>62</v>
      </c>
      <c r="B746" s="37">
        <v>1026</v>
      </c>
      <c r="C746" s="26" t="str">
        <f>IFERROR(INDEX(Clients[Client_Name],MATCH(Table312[[#This Row],[Client_Code]],Clients[Client_Code],0)),"")</f>
        <v>COM. E INV. STO. DOMINGO</v>
      </c>
      <c r="D746" s="25">
        <v>4</v>
      </c>
      <c r="E746" s="25">
        <v>4</v>
      </c>
      <c r="F746" s="25" t="b">
        <f>IF(E746&gt;(VLOOKUP(D746,Months_Weeks!$A$2:$B$13,2,TRUE)),FALSE)</f>
        <v>0</v>
      </c>
      <c r="G746" s="63">
        <f>IF(Table312[[#This Row],[Facility]]="Buin",1.5%,0.25%)</f>
        <v>1.4999999999999999E-2</v>
      </c>
      <c r="H746" s="38"/>
      <c r="I746" s="38"/>
      <c r="J746" s="27">
        <f t="shared" si="66"/>
        <v>17</v>
      </c>
      <c r="K746" s="28">
        <f t="shared" si="67"/>
        <v>4</v>
      </c>
      <c r="L746" s="27">
        <f>IF(K746=0,0,IF(E746&gt;1,E746-1,VLOOKUP(K746,Months_Weeks!$A$1:$B$13,2,0)))</f>
        <v>3</v>
      </c>
      <c r="M746" s="29"/>
      <c r="N746" s="39"/>
      <c r="O746" s="39"/>
      <c r="P746" s="50">
        <f t="shared" si="68"/>
        <v>0</v>
      </c>
      <c r="Q746" s="28">
        <f t="shared" si="69"/>
        <v>4</v>
      </c>
      <c r="R746" s="28">
        <f>IF(Q746=0,0,IF(E746&gt;1,E746-1,VLOOKUP(Q746,Months_Weeks!$A$1:$B$13,2,0)))</f>
        <v>3</v>
      </c>
      <c r="S746" s="30"/>
      <c r="T746" s="39"/>
      <c r="U746" s="39"/>
      <c r="V746" s="50">
        <f t="shared" si="70"/>
        <v>0</v>
      </c>
      <c r="W746" s="28">
        <f t="shared" si="71"/>
        <v>4</v>
      </c>
      <c r="X746" s="28">
        <f>IF(W746=0,0,IF(E746&gt;1,E746-1,VLOOKUP(W746,Months_Weeks!$A$1:$B$13,2,0)))</f>
        <v>3</v>
      </c>
      <c r="Y746" s="30"/>
      <c r="Z746" s="39"/>
      <c r="AA746" s="31"/>
      <c r="AB746" s="39"/>
      <c r="AC746" s="31"/>
      <c r="AD746" s="40"/>
      <c r="AE746" s="31"/>
      <c r="AF746" s="40"/>
      <c r="AG746" s="31"/>
      <c r="AH746" s="40"/>
      <c r="AI746" s="31"/>
      <c r="AJ746" s="40"/>
    </row>
    <row r="747" spans="1:36" x14ac:dyDescent="0.25">
      <c r="A747" s="37" t="s">
        <v>62</v>
      </c>
      <c r="B747" s="37">
        <v>1026</v>
      </c>
      <c r="C747" s="26" t="str">
        <f>IFERROR(INDEX(Clients[Client_Name],MATCH(Table312[[#This Row],[Client_Code]],Clients[Client_Code],0)),"")</f>
        <v>COM. E INV. STO. DOMINGO</v>
      </c>
      <c r="D747" s="25">
        <v>5</v>
      </c>
      <c r="E747" s="25">
        <v>1</v>
      </c>
      <c r="F747" s="25" t="b">
        <f>IF(E747&gt;(VLOOKUP(D747,Months_Weeks!$A$2:$B$13,2,TRUE)),FALSE)</f>
        <v>0</v>
      </c>
      <c r="G747" s="63">
        <f>IF(Table312[[#This Row],[Facility]]="Buin",1.5%,0.25%)</f>
        <v>1.4999999999999999E-2</v>
      </c>
      <c r="H747" s="38"/>
      <c r="I747" s="38"/>
      <c r="J747" s="27">
        <f t="shared" si="66"/>
        <v>17</v>
      </c>
      <c r="K747" s="28">
        <f t="shared" si="67"/>
        <v>4</v>
      </c>
      <c r="L747" s="27">
        <f>IF(K747=0,0,IF(E747&gt;1,E747-1,VLOOKUP(K747,Months_Weeks!$A$1:$B$13,2,0)))</f>
        <v>4</v>
      </c>
      <c r="M747" s="29"/>
      <c r="N747" s="39"/>
      <c r="O747" s="39"/>
      <c r="P747" s="50">
        <f t="shared" si="68"/>
        <v>0</v>
      </c>
      <c r="Q747" s="28">
        <f t="shared" si="69"/>
        <v>4</v>
      </c>
      <c r="R747" s="28">
        <f>IF(Q747=0,0,IF(E747&gt;1,E747-1,VLOOKUP(Q747,Months_Weeks!$A$1:$B$13,2,0)))</f>
        <v>4</v>
      </c>
      <c r="S747" s="30"/>
      <c r="T747" s="39"/>
      <c r="U747" s="39"/>
      <c r="V747" s="50">
        <f t="shared" si="70"/>
        <v>0</v>
      </c>
      <c r="W747" s="28">
        <f t="shared" si="71"/>
        <v>4</v>
      </c>
      <c r="X747" s="28">
        <f>IF(W747=0,0,IF(E747&gt;1,E747-1,VLOOKUP(W747,Months_Weeks!$A$1:$B$13,2,0)))</f>
        <v>4</v>
      </c>
      <c r="Y747" s="30"/>
      <c r="Z747" s="39"/>
      <c r="AA747" s="31"/>
      <c r="AB747" s="39"/>
      <c r="AC747" s="31"/>
      <c r="AD747" s="40"/>
      <c r="AE747" s="31"/>
      <c r="AF747" s="40"/>
      <c r="AG747" s="31"/>
      <c r="AH747" s="40"/>
      <c r="AI747" s="31"/>
      <c r="AJ747" s="40"/>
    </row>
    <row r="748" spans="1:36" x14ac:dyDescent="0.25">
      <c r="A748" s="37" t="s">
        <v>62</v>
      </c>
      <c r="B748" s="37">
        <v>1026</v>
      </c>
      <c r="C748" s="26" t="str">
        <f>IFERROR(INDEX(Clients[Client_Name],MATCH(Table312[[#This Row],[Client_Code]],Clients[Client_Code],0)),"")</f>
        <v>COM. E INV. STO. DOMINGO</v>
      </c>
      <c r="D748" s="25">
        <v>5</v>
      </c>
      <c r="E748" s="25">
        <v>2</v>
      </c>
      <c r="F748" s="25" t="b">
        <f>IF(E748&gt;(VLOOKUP(D748,Months_Weeks!$A$2:$B$13,2,TRUE)),FALSE)</f>
        <v>0</v>
      </c>
      <c r="G748" s="63">
        <f>IF(Table312[[#This Row],[Facility]]="Buin",1.5%,0.25%)</f>
        <v>1.4999999999999999E-2</v>
      </c>
      <c r="H748" s="38"/>
      <c r="I748" s="38"/>
      <c r="J748" s="27">
        <f t="shared" si="66"/>
        <v>17</v>
      </c>
      <c r="K748" s="28">
        <f t="shared" si="67"/>
        <v>5</v>
      </c>
      <c r="L748" s="27">
        <f>IF(K748=0,0,IF(E748&gt;1,E748-1,VLOOKUP(K748,Months_Weeks!$A$1:$B$13,2,0)))</f>
        <v>1</v>
      </c>
      <c r="M748" s="29"/>
      <c r="N748" s="39"/>
      <c r="O748" s="39"/>
      <c r="P748" s="50">
        <f t="shared" si="68"/>
        <v>0</v>
      </c>
      <c r="Q748" s="28">
        <f t="shared" si="69"/>
        <v>5</v>
      </c>
      <c r="R748" s="28">
        <f>IF(Q748=0,0,IF(E748&gt;1,E748-1,VLOOKUP(Q748,Months_Weeks!$A$1:$B$13,2,0)))</f>
        <v>1</v>
      </c>
      <c r="S748" s="30"/>
      <c r="T748" s="39"/>
      <c r="U748" s="39"/>
      <c r="V748" s="50">
        <f t="shared" si="70"/>
        <v>0</v>
      </c>
      <c r="W748" s="28">
        <f t="shared" si="71"/>
        <v>5</v>
      </c>
      <c r="X748" s="28">
        <f>IF(W748=0,0,IF(E748&gt;1,E748-1,VLOOKUP(W748,Months_Weeks!$A$1:$B$13,2,0)))</f>
        <v>1</v>
      </c>
      <c r="Y748" s="30"/>
      <c r="Z748" s="39"/>
      <c r="AA748" s="31"/>
      <c r="AB748" s="39"/>
      <c r="AC748" s="31"/>
      <c r="AD748" s="40"/>
      <c r="AE748" s="31"/>
      <c r="AF748" s="40"/>
      <c r="AG748" s="31"/>
      <c r="AH748" s="40"/>
      <c r="AI748" s="31"/>
      <c r="AJ748" s="40"/>
    </row>
    <row r="749" spans="1:36" x14ac:dyDescent="0.25">
      <c r="A749" s="37" t="s">
        <v>62</v>
      </c>
      <c r="B749" s="37">
        <v>1026</v>
      </c>
      <c r="C749" s="26" t="str">
        <f>IFERROR(INDEX(Clients[Client_Name],MATCH(Table312[[#This Row],[Client_Code]],Clients[Client_Code],0)),"")</f>
        <v>COM. E INV. STO. DOMINGO</v>
      </c>
      <c r="D749" s="25">
        <v>5</v>
      </c>
      <c r="E749" s="25">
        <v>3</v>
      </c>
      <c r="F749" s="25" t="b">
        <f>IF(E749&gt;(VLOOKUP(D749,Months_Weeks!$A$2:$B$13,2,TRUE)),FALSE)</f>
        <v>0</v>
      </c>
      <c r="G749" s="63">
        <f>IF(Table312[[#This Row],[Facility]]="Buin",1.5%,0.25%)</f>
        <v>1.4999999999999999E-2</v>
      </c>
      <c r="H749" s="38"/>
      <c r="I749" s="38"/>
      <c r="J749" s="27">
        <f t="shared" si="66"/>
        <v>17</v>
      </c>
      <c r="K749" s="28">
        <f t="shared" si="67"/>
        <v>5</v>
      </c>
      <c r="L749" s="27">
        <f>IF(K749=0,0,IF(E749&gt;1,E749-1,VLOOKUP(K749,Months_Weeks!$A$1:$B$13,2,0)))</f>
        <v>2</v>
      </c>
      <c r="M749" s="29"/>
      <c r="N749" s="39"/>
      <c r="O749" s="39"/>
      <c r="P749" s="50">
        <f t="shared" si="68"/>
        <v>0</v>
      </c>
      <c r="Q749" s="28">
        <f t="shared" si="69"/>
        <v>5</v>
      </c>
      <c r="R749" s="28">
        <f>IF(Q749=0,0,IF(E749&gt;1,E749-1,VLOOKUP(Q749,Months_Weeks!$A$1:$B$13,2,0)))</f>
        <v>2</v>
      </c>
      <c r="S749" s="30"/>
      <c r="T749" s="39"/>
      <c r="U749" s="39"/>
      <c r="V749" s="50">
        <f t="shared" si="70"/>
        <v>0</v>
      </c>
      <c r="W749" s="28">
        <f t="shared" si="71"/>
        <v>5</v>
      </c>
      <c r="X749" s="28">
        <f>IF(W749=0,0,IF(E749&gt;1,E749-1,VLOOKUP(W749,Months_Weeks!$A$1:$B$13,2,0)))</f>
        <v>2</v>
      </c>
      <c r="Y749" s="30"/>
      <c r="Z749" s="39"/>
      <c r="AA749" s="31"/>
      <c r="AB749" s="39"/>
      <c r="AC749" s="31"/>
      <c r="AD749" s="40"/>
      <c r="AE749" s="31"/>
      <c r="AF749" s="40"/>
      <c r="AG749" s="31"/>
      <c r="AH749" s="40"/>
      <c r="AI749" s="31"/>
      <c r="AJ749" s="40"/>
    </row>
    <row r="750" spans="1:36" x14ac:dyDescent="0.25">
      <c r="A750" s="37" t="s">
        <v>62</v>
      </c>
      <c r="B750" s="37">
        <v>1026</v>
      </c>
      <c r="C750" s="26" t="str">
        <f>IFERROR(INDEX(Clients[Client_Name],MATCH(Table312[[#This Row],[Client_Code]],Clients[Client_Code],0)),"")</f>
        <v>COM. E INV. STO. DOMINGO</v>
      </c>
      <c r="D750" s="25">
        <v>5</v>
      </c>
      <c r="E750" s="25">
        <v>4</v>
      </c>
      <c r="F750" s="25" t="b">
        <f>IF(E750&gt;(VLOOKUP(D750,Months_Weeks!$A$2:$B$13,2,TRUE)),FALSE)</f>
        <v>0</v>
      </c>
      <c r="G750" s="63">
        <f>IF(Table312[[#This Row],[Facility]]="Buin",1.5%,0.25%)</f>
        <v>1.4999999999999999E-2</v>
      </c>
      <c r="H750" s="38"/>
      <c r="I750" s="38"/>
      <c r="J750" s="27">
        <f t="shared" si="66"/>
        <v>17</v>
      </c>
      <c r="K750" s="28">
        <f t="shared" si="67"/>
        <v>5</v>
      </c>
      <c r="L750" s="27">
        <f>IF(K750=0,0,IF(E750&gt;1,E750-1,VLOOKUP(K750,Months_Weeks!$A$1:$B$13,2,0)))</f>
        <v>3</v>
      </c>
      <c r="M750" s="29"/>
      <c r="N750" s="39"/>
      <c r="O750" s="39"/>
      <c r="P750" s="50">
        <f t="shared" si="68"/>
        <v>0</v>
      </c>
      <c r="Q750" s="28">
        <f t="shared" si="69"/>
        <v>5</v>
      </c>
      <c r="R750" s="28">
        <f>IF(Q750=0,0,IF(E750&gt;1,E750-1,VLOOKUP(Q750,Months_Weeks!$A$1:$B$13,2,0)))</f>
        <v>3</v>
      </c>
      <c r="S750" s="30"/>
      <c r="T750" s="39"/>
      <c r="U750" s="39"/>
      <c r="V750" s="50">
        <f t="shared" si="70"/>
        <v>0</v>
      </c>
      <c r="W750" s="28">
        <f t="shared" si="71"/>
        <v>5</v>
      </c>
      <c r="X750" s="28">
        <f>IF(W750=0,0,IF(E750&gt;1,E750-1,VLOOKUP(W750,Months_Weeks!$A$1:$B$13,2,0)))</f>
        <v>3</v>
      </c>
      <c r="Y750" s="30"/>
      <c r="Z750" s="39"/>
      <c r="AA750" s="31"/>
      <c r="AB750" s="39"/>
      <c r="AC750" s="31"/>
      <c r="AD750" s="40"/>
      <c r="AE750" s="31"/>
      <c r="AF750" s="40"/>
      <c r="AG750" s="31"/>
      <c r="AH750" s="40"/>
      <c r="AI750" s="31"/>
      <c r="AJ750" s="40"/>
    </row>
    <row r="751" spans="1:36" x14ac:dyDescent="0.25">
      <c r="A751" s="37" t="s">
        <v>62</v>
      </c>
      <c r="B751" s="37">
        <v>1026</v>
      </c>
      <c r="C751" s="26" t="str">
        <f>IFERROR(INDEX(Clients[Client_Name],MATCH(Table312[[#This Row],[Client_Code]],Clients[Client_Code],0)),"")</f>
        <v>COM. E INV. STO. DOMINGO</v>
      </c>
      <c r="D751" s="25">
        <v>6</v>
      </c>
      <c r="E751" s="25">
        <v>1</v>
      </c>
      <c r="F751" s="25" t="b">
        <f>IF(E751&gt;(VLOOKUP(D751,Months_Weeks!$A$2:$B$13,2,TRUE)),FALSE)</f>
        <v>0</v>
      </c>
      <c r="G751" s="63">
        <f>IF(Table312[[#This Row],[Facility]]="Buin",1.5%,0.25%)</f>
        <v>1.4999999999999999E-2</v>
      </c>
      <c r="H751" s="38"/>
      <c r="I751" s="38"/>
      <c r="J751" s="27">
        <f t="shared" si="66"/>
        <v>17</v>
      </c>
      <c r="K751" s="28">
        <f t="shared" si="67"/>
        <v>5</v>
      </c>
      <c r="L751" s="27">
        <f>IF(K751=0,0,IF(E751&gt;1,E751-1,VLOOKUP(K751,Months_Weeks!$A$1:$B$13,2,0)))</f>
        <v>4</v>
      </c>
      <c r="M751" s="29"/>
      <c r="N751" s="39"/>
      <c r="O751" s="39"/>
      <c r="P751" s="50">
        <f t="shared" si="68"/>
        <v>0</v>
      </c>
      <c r="Q751" s="28">
        <f t="shared" si="69"/>
        <v>5</v>
      </c>
      <c r="R751" s="28">
        <f>IF(Q751=0,0,IF(E751&gt;1,E751-1,VLOOKUP(Q751,Months_Weeks!$A$1:$B$13,2,0)))</f>
        <v>4</v>
      </c>
      <c r="S751" s="30"/>
      <c r="T751" s="39"/>
      <c r="U751" s="39"/>
      <c r="V751" s="50">
        <f t="shared" si="70"/>
        <v>0</v>
      </c>
      <c r="W751" s="28">
        <f t="shared" si="71"/>
        <v>5</v>
      </c>
      <c r="X751" s="28">
        <f>IF(W751=0,0,IF(E751&gt;1,E751-1,VLOOKUP(W751,Months_Weeks!$A$1:$B$13,2,0)))</f>
        <v>4</v>
      </c>
      <c r="Y751" s="30"/>
      <c r="Z751" s="39"/>
      <c r="AA751" s="31"/>
      <c r="AB751" s="39"/>
      <c r="AC751" s="31"/>
      <c r="AD751" s="40"/>
      <c r="AE751" s="31"/>
      <c r="AF751" s="40"/>
      <c r="AG751" s="31"/>
      <c r="AH751" s="40"/>
      <c r="AI751" s="31"/>
      <c r="AJ751" s="40"/>
    </row>
    <row r="752" spans="1:36" x14ac:dyDescent="0.25">
      <c r="A752" s="37" t="s">
        <v>62</v>
      </c>
      <c r="B752" s="37">
        <v>1026</v>
      </c>
      <c r="C752" s="26" t="str">
        <f>IFERROR(INDEX(Clients[Client_Name],MATCH(Table312[[#This Row],[Client_Code]],Clients[Client_Code],0)),"")</f>
        <v>COM. E INV. STO. DOMINGO</v>
      </c>
      <c r="D752" s="25">
        <v>6</v>
      </c>
      <c r="E752" s="25">
        <v>2</v>
      </c>
      <c r="F752" s="25" t="b">
        <f>IF(E752&gt;(VLOOKUP(D752,Months_Weeks!$A$2:$B$13,2,TRUE)),FALSE)</f>
        <v>0</v>
      </c>
      <c r="G752" s="63">
        <f>IF(Table312[[#This Row],[Facility]]="Buin",1.5%,0.25%)</f>
        <v>1.4999999999999999E-2</v>
      </c>
      <c r="H752" s="38"/>
      <c r="I752" s="38"/>
      <c r="J752" s="27">
        <f t="shared" si="66"/>
        <v>17</v>
      </c>
      <c r="K752" s="28">
        <f t="shared" si="67"/>
        <v>6</v>
      </c>
      <c r="L752" s="27">
        <f>IF(K752=0,0,IF(E752&gt;1,E752-1,VLOOKUP(K752,Months_Weeks!$A$1:$B$13,2,0)))</f>
        <v>1</v>
      </c>
      <c r="M752" s="29"/>
      <c r="N752" s="39"/>
      <c r="O752" s="39"/>
      <c r="P752" s="50">
        <f t="shared" si="68"/>
        <v>0</v>
      </c>
      <c r="Q752" s="28">
        <f t="shared" si="69"/>
        <v>6</v>
      </c>
      <c r="R752" s="28">
        <f>IF(Q752=0,0,IF(E752&gt;1,E752-1,VLOOKUP(Q752,Months_Weeks!$A$1:$B$13,2,0)))</f>
        <v>1</v>
      </c>
      <c r="S752" s="30"/>
      <c r="T752" s="39"/>
      <c r="U752" s="39"/>
      <c r="V752" s="50">
        <f t="shared" si="70"/>
        <v>0</v>
      </c>
      <c r="W752" s="28">
        <f t="shared" si="71"/>
        <v>6</v>
      </c>
      <c r="X752" s="28">
        <f>IF(W752=0,0,IF(E752&gt;1,E752-1,VLOOKUP(W752,Months_Weeks!$A$1:$B$13,2,0)))</f>
        <v>1</v>
      </c>
      <c r="Y752" s="30"/>
      <c r="Z752" s="39"/>
      <c r="AA752" s="31"/>
      <c r="AB752" s="39"/>
      <c r="AC752" s="31"/>
      <c r="AD752" s="40"/>
      <c r="AE752" s="31"/>
      <c r="AF752" s="40"/>
      <c r="AG752" s="31"/>
      <c r="AH752" s="40"/>
      <c r="AI752" s="31"/>
      <c r="AJ752" s="40"/>
    </row>
    <row r="753" spans="1:36" x14ac:dyDescent="0.25">
      <c r="A753" s="37" t="s">
        <v>62</v>
      </c>
      <c r="B753" s="37">
        <v>1026</v>
      </c>
      <c r="C753" s="26" t="str">
        <f>IFERROR(INDEX(Clients[Client_Name],MATCH(Table312[[#This Row],[Client_Code]],Clients[Client_Code],0)),"")</f>
        <v>COM. E INV. STO. DOMINGO</v>
      </c>
      <c r="D753" s="25">
        <v>6</v>
      </c>
      <c r="E753" s="25">
        <v>3</v>
      </c>
      <c r="F753" s="25" t="b">
        <f>IF(E753&gt;(VLOOKUP(D753,Months_Weeks!$A$2:$B$13,2,TRUE)),FALSE)</f>
        <v>0</v>
      </c>
      <c r="G753" s="63">
        <f>IF(Table312[[#This Row],[Facility]]="Buin",1.5%,0.25%)</f>
        <v>1.4999999999999999E-2</v>
      </c>
      <c r="H753" s="38"/>
      <c r="I753" s="38"/>
      <c r="J753" s="27">
        <f t="shared" si="66"/>
        <v>17</v>
      </c>
      <c r="K753" s="28">
        <f t="shared" si="67"/>
        <v>6</v>
      </c>
      <c r="L753" s="27">
        <f>IF(K753=0,0,IF(E753&gt;1,E753-1,VLOOKUP(K753,Months_Weeks!$A$1:$B$13,2,0)))</f>
        <v>2</v>
      </c>
      <c r="M753" s="29"/>
      <c r="N753" s="39"/>
      <c r="O753" s="39"/>
      <c r="P753" s="50">
        <f t="shared" si="68"/>
        <v>0</v>
      </c>
      <c r="Q753" s="28">
        <f t="shared" si="69"/>
        <v>6</v>
      </c>
      <c r="R753" s="28">
        <f>IF(Q753=0,0,IF(E753&gt;1,E753-1,VLOOKUP(Q753,Months_Weeks!$A$1:$B$13,2,0)))</f>
        <v>2</v>
      </c>
      <c r="S753" s="30"/>
      <c r="T753" s="39"/>
      <c r="U753" s="39"/>
      <c r="V753" s="50">
        <f t="shared" si="70"/>
        <v>0</v>
      </c>
      <c r="W753" s="28">
        <f t="shared" si="71"/>
        <v>6</v>
      </c>
      <c r="X753" s="28">
        <f>IF(W753=0,0,IF(E753&gt;1,E753-1,VLOOKUP(W753,Months_Weeks!$A$1:$B$13,2,0)))</f>
        <v>2</v>
      </c>
      <c r="Y753" s="30"/>
      <c r="Z753" s="39"/>
      <c r="AA753" s="31"/>
      <c r="AB753" s="39"/>
      <c r="AC753" s="31"/>
      <c r="AD753" s="40"/>
      <c r="AE753" s="31"/>
      <c r="AF753" s="40"/>
      <c r="AG753" s="31"/>
      <c r="AH753" s="40"/>
      <c r="AI753" s="31"/>
      <c r="AJ753" s="40"/>
    </row>
    <row r="754" spans="1:36" x14ac:dyDescent="0.25">
      <c r="A754" s="37" t="s">
        <v>62</v>
      </c>
      <c r="B754" s="37">
        <v>1026</v>
      </c>
      <c r="C754" s="26" t="str">
        <f>IFERROR(INDEX(Clients[Client_Name],MATCH(Table312[[#This Row],[Client_Code]],Clients[Client_Code],0)),"")</f>
        <v>COM. E INV. STO. DOMINGO</v>
      </c>
      <c r="D754" s="25">
        <v>6</v>
      </c>
      <c r="E754" s="25">
        <v>4</v>
      </c>
      <c r="F754" s="25" t="b">
        <f>IF(E754&gt;(VLOOKUP(D754,Months_Weeks!$A$2:$B$13,2,TRUE)),FALSE)</f>
        <v>0</v>
      </c>
      <c r="G754" s="63">
        <f>IF(Table312[[#This Row],[Facility]]="Buin",1.5%,0.25%)</f>
        <v>1.4999999999999999E-2</v>
      </c>
      <c r="H754" s="38"/>
      <c r="I754" s="38"/>
      <c r="J754" s="27">
        <f t="shared" si="66"/>
        <v>17</v>
      </c>
      <c r="K754" s="28">
        <f t="shared" si="67"/>
        <v>6</v>
      </c>
      <c r="L754" s="27">
        <f>IF(K754=0,0,IF(E754&gt;1,E754-1,VLOOKUP(K754,Months_Weeks!$A$1:$B$13,2,0)))</f>
        <v>3</v>
      </c>
      <c r="M754" s="29"/>
      <c r="N754" s="39"/>
      <c r="O754" s="39"/>
      <c r="P754" s="50">
        <f t="shared" si="68"/>
        <v>0</v>
      </c>
      <c r="Q754" s="28">
        <f t="shared" si="69"/>
        <v>6</v>
      </c>
      <c r="R754" s="28">
        <f>IF(Q754=0,0,IF(E754&gt;1,E754-1,VLOOKUP(Q754,Months_Weeks!$A$1:$B$13,2,0)))</f>
        <v>3</v>
      </c>
      <c r="S754" s="30"/>
      <c r="T754" s="39"/>
      <c r="U754" s="39"/>
      <c r="V754" s="50">
        <f t="shared" si="70"/>
        <v>0</v>
      </c>
      <c r="W754" s="28">
        <f t="shared" si="71"/>
        <v>6</v>
      </c>
      <c r="X754" s="28">
        <f>IF(W754=0,0,IF(E754&gt;1,E754-1,VLOOKUP(W754,Months_Weeks!$A$1:$B$13,2,0)))</f>
        <v>3</v>
      </c>
      <c r="Y754" s="30"/>
      <c r="Z754" s="39"/>
      <c r="AA754" s="31"/>
      <c r="AB754" s="39"/>
      <c r="AC754" s="31"/>
      <c r="AD754" s="40"/>
      <c r="AE754" s="31"/>
      <c r="AF754" s="40"/>
      <c r="AG754" s="31"/>
      <c r="AH754" s="40"/>
      <c r="AI754" s="31"/>
      <c r="AJ754" s="40"/>
    </row>
    <row r="755" spans="1:36" x14ac:dyDescent="0.25">
      <c r="A755" s="37" t="s">
        <v>62</v>
      </c>
      <c r="B755" s="37">
        <v>1026</v>
      </c>
      <c r="C755" s="26" t="str">
        <f>IFERROR(INDEX(Clients[Client_Name],MATCH(Table312[[#This Row],[Client_Code]],Clients[Client_Code],0)),"")</f>
        <v>COM. E INV. STO. DOMINGO</v>
      </c>
      <c r="D755" s="25">
        <v>6</v>
      </c>
      <c r="E755" s="25">
        <v>5</v>
      </c>
      <c r="F755" s="25" t="b">
        <f>IF(E755&gt;(VLOOKUP(D755,Months_Weeks!$A$2:$B$13,2,TRUE)),FALSE)</f>
        <v>0</v>
      </c>
      <c r="G755" s="63">
        <f>IF(Table312[[#This Row],[Facility]]="Buin",1.5%,0.25%)</f>
        <v>1.4999999999999999E-2</v>
      </c>
      <c r="H755" s="38"/>
      <c r="I755" s="38"/>
      <c r="J755" s="27">
        <f t="shared" si="66"/>
        <v>17</v>
      </c>
      <c r="K755" s="28">
        <f t="shared" si="67"/>
        <v>6</v>
      </c>
      <c r="L755" s="27">
        <f>IF(K755=0,0,IF(E755&gt;1,E755-1,VLOOKUP(K755,Months_Weeks!$A$1:$B$13,2,0)))</f>
        <v>4</v>
      </c>
      <c r="M755" s="29"/>
      <c r="N755" s="39"/>
      <c r="O755" s="39"/>
      <c r="P755" s="50">
        <f t="shared" si="68"/>
        <v>0</v>
      </c>
      <c r="Q755" s="28">
        <f t="shared" si="69"/>
        <v>6</v>
      </c>
      <c r="R755" s="28">
        <f>IF(Q755=0,0,IF(E755&gt;1,E755-1,VLOOKUP(Q755,Months_Weeks!$A$1:$B$13,2,0)))</f>
        <v>4</v>
      </c>
      <c r="S755" s="30"/>
      <c r="T755" s="39"/>
      <c r="U755" s="39"/>
      <c r="V755" s="50">
        <f t="shared" si="70"/>
        <v>0</v>
      </c>
      <c r="W755" s="28">
        <f t="shared" si="71"/>
        <v>6</v>
      </c>
      <c r="X755" s="28">
        <f>IF(W755=0,0,IF(E755&gt;1,E755-1,VLOOKUP(W755,Months_Weeks!$A$1:$B$13,2,0)))</f>
        <v>4</v>
      </c>
      <c r="Y755" s="30"/>
      <c r="Z755" s="39"/>
      <c r="AA755" s="31"/>
      <c r="AB755" s="39"/>
      <c r="AC755" s="31"/>
      <c r="AD755" s="40"/>
      <c r="AE755" s="31"/>
      <c r="AF755" s="40"/>
      <c r="AG755" s="31"/>
      <c r="AH755" s="40"/>
      <c r="AI755" s="31"/>
      <c r="AJ755" s="40"/>
    </row>
    <row r="756" spans="1:36" x14ac:dyDescent="0.25">
      <c r="A756" s="37" t="s">
        <v>62</v>
      </c>
      <c r="B756" s="37">
        <v>1026</v>
      </c>
      <c r="C756" s="26" t="str">
        <f>IFERROR(INDEX(Clients[Client_Name],MATCH(Table312[[#This Row],[Client_Code]],Clients[Client_Code],0)),"")</f>
        <v>COM. E INV. STO. DOMINGO</v>
      </c>
      <c r="D756" s="25">
        <v>7</v>
      </c>
      <c r="E756" s="25">
        <v>1</v>
      </c>
      <c r="F756" s="25" t="b">
        <f>IF(E756&gt;(VLOOKUP(D756,Months_Weeks!$A$2:$B$13,2,TRUE)),FALSE)</f>
        <v>0</v>
      </c>
      <c r="G756" s="63">
        <f>IF(Table312[[#This Row],[Facility]]="Buin",1.5%,0.25%)</f>
        <v>1.4999999999999999E-2</v>
      </c>
      <c r="H756" s="38"/>
      <c r="I756" s="38"/>
      <c r="J756" s="27">
        <f t="shared" si="66"/>
        <v>17</v>
      </c>
      <c r="K756" s="28">
        <f t="shared" si="67"/>
        <v>6</v>
      </c>
      <c r="L756" s="27">
        <f>IF(K756=0,0,IF(E756&gt;1,E756-1,VLOOKUP(K756,Months_Weeks!$A$1:$B$13,2,0)))</f>
        <v>5</v>
      </c>
      <c r="M756" s="29"/>
      <c r="N756" s="39"/>
      <c r="O756" s="39"/>
      <c r="P756" s="50">
        <f t="shared" si="68"/>
        <v>0</v>
      </c>
      <c r="Q756" s="28">
        <f t="shared" si="69"/>
        <v>6</v>
      </c>
      <c r="R756" s="28">
        <f>IF(Q756=0,0,IF(E756&gt;1,E756-1,VLOOKUP(Q756,Months_Weeks!$A$1:$B$13,2,0)))</f>
        <v>5</v>
      </c>
      <c r="S756" s="30"/>
      <c r="T756" s="39"/>
      <c r="U756" s="39"/>
      <c r="V756" s="50">
        <f t="shared" si="70"/>
        <v>0</v>
      </c>
      <c r="W756" s="28">
        <f t="shared" si="71"/>
        <v>6</v>
      </c>
      <c r="X756" s="28">
        <f>IF(W756=0,0,IF(E756&gt;1,E756-1,VLOOKUP(W756,Months_Weeks!$A$1:$B$13,2,0)))</f>
        <v>5</v>
      </c>
      <c r="Y756" s="30"/>
      <c r="Z756" s="39"/>
      <c r="AA756" s="31"/>
      <c r="AB756" s="39"/>
      <c r="AC756" s="31"/>
      <c r="AD756" s="40"/>
      <c r="AE756" s="31"/>
      <c r="AF756" s="40"/>
      <c r="AG756" s="31"/>
      <c r="AH756" s="40"/>
      <c r="AI756" s="31"/>
      <c r="AJ756" s="40"/>
    </row>
    <row r="757" spans="1:36" x14ac:dyDescent="0.25">
      <c r="A757" s="37" t="s">
        <v>62</v>
      </c>
      <c r="B757" s="37">
        <v>1026</v>
      </c>
      <c r="C757" s="26" t="str">
        <f>IFERROR(INDEX(Clients[Client_Name],MATCH(Table312[[#This Row],[Client_Code]],Clients[Client_Code],0)),"")</f>
        <v>COM. E INV. STO. DOMINGO</v>
      </c>
      <c r="D757" s="25">
        <v>7</v>
      </c>
      <c r="E757" s="25">
        <v>2</v>
      </c>
      <c r="F757" s="25" t="b">
        <f>IF(E757&gt;(VLOOKUP(D757,Months_Weeks!$A$2:$B$13,2,TRUE)),FALSE)</f>
        <v>0</v>
      </c>
      <c r="G757" s="63">
        <f>IF(Table312[[#This Row],[Facility]]="Buin",1.5%,0.25%)</f>
        <v>1.4999999999999999E-2</v>
      </c>
      <c r="H757" s="38"/>
      <c r="I757" s="38"/>
      <c r="J757" s="27">
        <f t="shared" si="66"/>
        <v>17</v>
      </c>
      <c r="K757" s="28">
        <f t="shared" si="67"/>
        <v>7</v>
      </c>
      <c r="L757" s="27">
        <f>IF(K757=0,0,IF(E757&gt;1,E757-1,VLOOKUP(K757,Months_Weeks!$A$1:$B$13,2,0)))</f>
        <v>1</v>
      </c>
      <c r="M757" s="29"/>
      <c r="N757" s="39"/>
      <c r="O757" s="39"/>
      <c r="P757" s="50">
        <f t="shared" si="68"/>
        <v>0</v>
      </c>
      <c r="Q757" s="28">
        <f t="shared" si="69"/>
        <v>7</v>
      </c>
      <c r="R757" s="28">
        <f>IF(Q757=0,0,IF(E757&gt;1,E757-1,VLOOKUP(Q757,Months_Weeks!$A$1:$B$13,2,0)))</f>
        <v>1</v>
      </c>
      <c r="S757" s="30"/>
      <c r="T757" s="39"/>
      <c r="U757" s="39"/>
      <c r="V757" s="50">
        <f t="shared" si="70"/>
        <v>0</v>
      </c>
      <c r="W757" s="28">
        <f t="shared" si="71"/>
        <v>7</v>
      </c>
      <c r="X757" s="28">
        <f>IF(W757=0,0,IF(E757&gt;1,E757-1,VLOOKUP(W757,Months_Weeks!$A$1:$B$13,2,0)))</f>
        <v>1</v>
      </c>
      <c r="Y757" s="30"/>
      <c r="Z757" s="39"/>
      <c r="AA757" s="31"/>
      <c r="AB757" s="39"/>
      <c r="AC757" s="31"/>
      <c r="AD757" s="40"/>
      <c r="AE757" s="31"/>
      <c r="AF757" s="40"/>
      <c r="AG757" s="31"/>
      <c r="AH757" s="40"/>
      <c r="AI757" s="31"/>
      <c r="AJ757" s="40"/>
    </row>
    <row r="758" spans="1:36" x14ac:dyDescent="0.25">
      <c r="A758" s="37" t="s">
        <v>62</v>
      </c>
      <c r="B758" s="37">
        <v>1026</v>
      </c>
      <c r="C758" s="26" t="str">
        <f>IFERROR(INDEX(Clients[Client_Name],MATCH(Table312[[#This Row],[Client_Code]],Clients[Client_Code],0)),"")</f>
        <v>COM. E INV. STO. DOMINGO</v>
      </c>
      <c r="D758" s="25">
        <v>7</v>
      </c>
      <c r="E758" s="25">
        <v>3</v>
      </c>
      <c r="F758" s="25" t="b">
        <f>IF(E758&gt;(VLOOKUP(D758,Months_Weeks!$A$2:$B$13,2,TRUE)),FALSE)</f>
        <v>0</v>
      </c>
      <c r="G758" s="63">
        <f>IF(Table312[[#This Row],[Facility]]="Buin",1.5%,0.25%)</f>
        <v>1.4999999999999999E-2</v>
      </c>
      <c r="H758" s="38"/>
      <c r="I758" s="38"/>
      <c r="J758" s="27">
        <f t="shared" si="66"/>
        <v>17</v>
      </c>
      <c r="K758" s="28">
        <f t="shared" si="67"/>
        <v>7</v>
      </c>
      <c r="L758" s="27">
        <f>IF(K758=0,0,IF(E758&gt;1,E758-1,VLOOKUP(K758,Months_Weeks!$A$1:$B$13,2,0)))</f>
        <v>2</v>
      </c>
      <c r="M758" s="29"/>
      <c r="N758" s="39"/>
      <c r="O758" s="39"/>
      <c r="P758" s="50">
        <f t="shared" si="68"/>
        <v>0</v>
      </c>
      <c r="Q758" s="28">
        <f t="shared" si="69"/>
        <v>7</v>
      </c>
      <c r="R758" s="28">
        <f>IF(Q758=0,0,IF(E758&gt;1,E758-1,VLOOKUP(Q758,Months_Weeks!$A$1:$B$13,2,0)))</f>
        <v>2</v>
      </c>
      <c r="S758" s="30"/>
      <c r="T758" s="39"/>
      <c r="U758" s="39"/>
      <c r="V758" s="50">
        <f t="shared" si="70"/>
        <v>0</v>
      </c>
      <c r="W758" s="28">
        <f t="shared" si="71"/>
        <v>7</v>
      </c>
      <c r="X758" s="28">
        <f>IF(W758=0,0,IF(E758&gt;1,E758-1,VLOOKUP(W758,Months_Weeks!$A$1:$B$13,2,0)))</f>
        <v>2</v>
      </c>
      <c r="Y758" s="30"/>
      <c r="Z758" s="39"/>
      <c r="AA758" s="31"/>
      <c r="AB758" s="39"/>
      <c r="AC758" s="31"/>
      <c r="AD758" s="40"/>
      <c r="AE758" s="31"/>
      <c r="AF758" s="40"/>
      <c r="AG758" s="31"/>
      <c r="AH758" s="40"/>
      <c r="AI758" s="31"/>
      <c r="AJ758" s="40"/>
    </row>
    <row r="759" spans="1:36" x14ac:dyDescent="0.25">
      <c r="A759" s="37" t="s">
        <v>62</v>
      </c>
      <c r="B759" s="37">
        <v>1026</v>
      </c>
      <c r="C759" s="26" t="str">
        <f>IFERROR(INDEX(Clients[Client_Name],MATCH(Table312[[#This Row],[Client_Code]],Clients[Client_Code],0)),"")</f>
        <v>COM. E INV. STO. DOMINGO</v>
      </c>
      <c r="D759" s="25">
        <v>7</v>
      </c>
      <c r="E759" s="25">
        <v>4</v>
      </c>
      <c r="F759" s="25" t="b">
        <f>IF(E759&gt;(VLOOKUP(D759,Months_Weeks!$A$2:$B$13,2,TRUE)),FALSE)</f>
        <v>0</v>
      </c>
      <c r="G759" s="63">
        <f>IF(Table312[[#This Row],[Facility]]="Buin",1.5%,0.25%)</f>
        <v>1.4999999999999999E-2</v>
      </c>
      <c r="H759" s="38"/>
      <c r="I759" s="38"/>
      <c r="J759" s="27">
        <f t="shared" si="66"/>
        <v>17</v>
      </c>
      <c r="K759" s="28">
        <f t="shared" si="67"/>
        <v>7</v>
      </c>
      <c r="L759" s="27">
        <f>IF(K759=0,0,IF(E759&gt;1,E759-1,VLOOKUP(K759,Months_Weeks!$A$1:$B$13,2,0)))</f>
        <v>3</v>
      </c>
      <c r="M759" s="29"/>
      <c r="N759" s="39"/>
      <c r="O759" s="39"/>
      <c r="P759" s="50">
        <f t="shared" si="68"/>
        <v>0</v>
      </c>
      <c r="Q759" s="28">
        <f t="shared" si="69"/>
        <v>7</v>
      </c>
      <c r="R759" s="28">
        <f>IF(Q759=0,0,IF(E759&gt;1,E759-1,VLOOKUP(Q759,Months_Weeks!$A$1:$B$13,2,0)))</f>
        <v>3</v>
      </c>
      <c r="S759" s="30"/>
      <c r="T759" s="39"/>
      <c r="U759" s="39"/>
      <c r="V759" s="50">
        <f t="shared" si="70"/>
        <v>0</v>
      </c>
      <c r="W759" s="28">
        <f t="shared" si="71"/>
        <v>7</v>
      </c>
      <c r="X759" s="28">
        <f>IF(W759=0,0,IF(E759&gt;1,E759-1,VLOOKUP(W759,Months_Weeks!$A$1:$B$13,2,0)))</f>
        <v>3</v>
      </c>
      <c r="Y759" s="30"/>
      <c r="Z759" s="39"/>
      <c r="AA759" s="31"/>
      <c r="AB759" s="39"/>
      <c r="AC759" s="31"/>
      <c r="AD759" s="40"/>
      <c r="AE759" s="31"/>
      <c r="AF759" s="40"/>
      <c r="AG759" s="31"/>
      <c r="AH759" s="40"/>
      <c r="AI759" s="31"/>
      <c r="AJ759" s="40"/>
    </row>
    <row r="760" spans="1:36" x14ac:dyDescent="0.25">
      <c r="A760" s="37" t="s">
        <v>62</v>
      </c>
      <c r="B760" s="37">
        <v>1026</v>
      </c>
      <c r="C760" s="26" t="str">
        <f>IFERROR(INDEX(Clients[Client_Name],MATCH(Table312[[#This Row],[Client_Code]],Clients[Client_Code],0)),"")</f>
        <v>COM. E INV. STO. DOMINGO</v>
      </c>
      <c r="D760" s="25">
        <v>8</v>
      </c>
      <c r="E760" s="25">
        <v>1</v>
      </c>
      <c r="F760" s="25" t="b">
        <f>IF(E760&gt;(VLOOKUP(D760,Months_Weeks!$A$2:$B$13,2,TRUE)),FALSE)</f>
        <v>0</v>
      </c>
      <c r="G760" s="63">
        <f>IF(Table312[[#This Row],[Facility]]="Buin",1.5%,0.25%)</f>
        <v>1.4999999999999999E-2</v>
      </c>
      <c r="H760" s="38"/>
      <c r="I760" s="38"/>
      <c r="J760" s="27">
        <f t="shared" si="66"/>
        <v>17</v>
      </c>
      <c r="K760" s="28">
        <f t="shared" si="67"/>
        <v>7</v>
      </c>
      <c r="L760" s="27">
        <f>IF(K760=0,0,IF(E760&gt;1,E760-1,VLOOKUP(K760,Months_Weeks!$A$1:$B$13,2,0)))</f>
        <v>4</v>
      </c>
      <c r="M760" s="29"/>
      <c r="N760" s="39"/>
      <c r="O760" s="39"/>
      <c r="P760" s="50">
        <f t="shared" si="68"/>
        <v>0</v>
      </c>
      <c r="Q760" s="28">
        <f t="shared" si="69"/>
        <v>7</v>
      </c>
      <c r="R760" s="28">
        <f>IF(Q760=0,0,IF(E760&gt;1,E760-1,VLOOKUP(Q760,Months_Weeks!$A$1:$B$13,2,0)))</f>
        <v>4</v>
      </c>
      <c r="S760" s="30"/>
      <c r="T760" s="39"/>
      <c r="U760" s="39"/>
      <c r="V760" s="50">
        <f t="shared" si="70"/>
        <v>0</v>
      </c>
      <c r="W760" s="28">
        <f t="shared" si="71"/>
        <v>7</v>
      </c>
      <c r="X760" s="28">
        <f>IF(W760=0,0,IF(E760&gt;1,E760-1,VLOOKUP(W760,Months_Weeks!$A$1:$B$13,2,0)))</f>
        <v>4</v>
      </c>
      <c r="Y760" s="30"/>
      <c r="Z760" s="39"/>
      <c r="AA760" s="31"/>
      <c r="AB760" s="39"/>
      <c r="AC760" s="31"/>
      <c r="AD760" s="40"/>
      <c r="AE760" s="31"/>
      <c r="AF760" s="40"/>
      <c r="AG760" s="31"/>
      <c r="AH760" s="40"/>
      <c r="AI760" s="31"/>
      <c r="AJ760" s="40"/>
    </row>
    <row r="761" spans="1:36" x14ac:dyDescent="0.25">
      <c r="A761" s="37" t="s">
        <v>62</v>
      </c>
      <c r="B761" s="37">
        <v>1026</v>
      </c>
      <c r="C761" s="26" t="str">
        <f>IFERROR(INDEX(Clients[Client_Name],MATCH(Table312[[#This Row],[Client_Code]],Clients[Client_Code],0)),"")</f>
        <v>COM. E INV. STO. DOMINGO</v>
      </c>
      <c r="D761" s="25">
        <v>8</v>
      </c>
      <c r="E761" s="25">
        <v>2</v>
      </c>
      <c r="F761" s="25" t="b">
        <f>IF(E761&gt;(VLOOKUP(D761,Months_Weeks!$A$2:$B$13,2,TRUE)),FALSE)</f>
        <v>0</v>
      </c>
      <c r="G761" s="63">
        <f>IF(Table312[[#This Row],[Facility]]="Buin",1.5%,0.25%)</f>
        <v>1.4999999999999999E-2</v>
      </c>
      <c r="H761" s="38"/>
      <c r="I761" s="38"/>
      <c r="J761" s="27">
        <f t="shared" si="66"/>
        <v>17</v>
      </c>
      <c r="K761" s="28">
        <f t="shared" si="67"/>
        <v>8</v>
      </c>
      <c r="L761" s="27">
        <f>IF(K761=0,0,IF(E761&gt;1,E761-1,VLOOKUP(K761,Months_Weeks!$A$1:$B$13,2,0)))</f>
        <v>1</v>
      </c>
      <c r="M761" s="29"/>
      <c r="N761" s="39"/>
      <c r="O761" s="39"/>
      <c r="P761" s="50">
        <f t="shared" si="68"/>
        <v>0</v>
      </c>
      <c r="Q761" s="28">
        <f t="shared" si="69"/>
        <v>8</v>
      </c>
      <c r="R761" s="28">
        <f>IF(Q761=0,0,IF(E761&gt;1,E761-1,VLOOKUP(Q761,Months_Weeks!$A$1:$B$13,2,0)))</f>
        <v>1</v>
      </c>
      <c r="S761" s="30"/>
      <c r="T761" s="39"/>
      <c r="U761" s="39"/>
      <c r="V761" s="50">
        <f t="shared" si="70"/>
        <v>0</v>
      </c>
      <c r="W761" s="28">
        <f t="shared" si="71"/>
        <v>8</v>
      </c>
      <c r="X761" s="28">
        <f>IF(W761=0,0,IF(E761&gt;1,E761-1,VLOOKUP(W761,Months_Weeks!$A$1:$B$13,2,0)))</f>
        <v>1</v>
      </c>
      <c r="Y761" s="30"/>
      <c r="Z761" s="39"/>
      <c r="AA761" s="31"/>
      <c r="AB761" s="39"/>
      <c r="AC761" s="31"/>
      <c r="AD761" s="40"/>
      <c r="AE761" s="31"/>
      <c r="AF761" s="40"/>
      <c r="AG761" s="31"/>
      <c r="AH761" s="40"/>
      <c r="AI761" s="31"/>
      <c r="AJ761" s="40"/>
    </row>
    <row r="762" spans="1:36" x14ac:dyDescent="0.25">
      <c r="A762" s="37" t="s">
        <v>62</v>
      </c>
      <c r="B762" s="37">
        <v>1026</v>
      </c>
      <c r="C762" s="26" t="str">
        <f>IFERROR(INDEX(Clients[Client_Name],MATCH(Table312[[#This Row],[Client_Code]],Clients[Client_Code],0)),"")</f>
        <v>COM. E INV. STO. DOMINGO</v>
      </c>
      <c r="D762" s="25">
        <v>8</v>
      </c>
      <c r="E762" s="25">
        <v>3</v>
      </c>
      <c r="F762" s="25" t="b">
        <f>IF(E762&gt;(VLOOKUP(D762,Months_Weeks!$A$2:$B$13,2,TRUE)),FALSE)</f>
        <v>0</v>
      </c>
      <c r="G762" s="63">
        <f>IF(Table312[[#This Row],[Facility]]="Buin",1.5%,0.25%)</f>
        <v>1.4999999999999999E-2</v>
      </c>
      <c r="H762" s="38"/>
      <c r="I762" s="38"/>
      <c r="J762" s="27">
        <f t="shared" si="66"/>
        <v>17</v>
      </c>
      <c r="K762" s="28">
        <f t="shared" si="67"/>
        <v>8</v>
      </c>
      <c r="L762" s="27">
        <f>IF(K762=0,0,IF(E762&gt;1,E762-1,VLOOKUP(K762,Months_Weeks!$A$1:$B$13,2,0)))</f>
        <v>2</v>
      </c>
      <c r="M762" s="29"/>
      <c r="N762" s="39"/>
      <c r="O762" s="39"/>
      <c r="P762" s="50">
        <f t="shared" si="68"/>
        <v>0</v>
      </c>
      <c r="Q762" s="28">
        <f t="shared" si="69"/>
        <v>8</v>
      </c>
      <c r="R762" s="28">
        <f>IF(Q762=0,0,IF(E762&gt;1,E762-1,VLOOKUP(Q762,Months_Weeks!$A$1:$B$13,2,0)))</f>
        <v>2</v>
      </c>
      <c r="S762" s="30"/>
      <c r="T762" s="39"/>
      <c r="U762" s="39"/>
      <c r="V762" s="50">
        <f t="shared" si="70"/>
        <v>0</v>
      </c>
      <c r="W762" s="28">
        <f t="shared" si="71"/>
        <v>8</v>
      </c>
      <c r="X762" s="28">
        <f>IF(W762=0,0,IF(E762&gt;1,E762-1,VLOOKUP(W762,Months_Weeks!$A$1:$B$13,2,0)))</f>
        <v>2</v>
      </c>
      <c r="Y762" s="30"/>
      <c r="Z762" s="39"/>
      <c r="AA762" s="31"/>
      <c r="AB762" s="39"/>
      <c r="AC762" s="31"/>
      <c r="AD762" s="40"/>
      <c r="AE762" s="31"/>
      <c r="AF762" s="40"/>
      <c r="AG762" s="31"/>
      <c r="AH762" s="40"/>
      <c r="AI762" s="31"/>
      <c r="AJ762" s="40"/>
    </row>
    <row r="763" spans="1:36" x14ac:dyDescent="0.25">
      <c r="A763" s="37" t="s">
        <v>62</v>
      </c>
      <c r="B763" s="37">
        <v>1026</v>
      </c>
      <c r="C763" s="26" t="str">
        <f>IFERROR(INDEX(Clients[Client_Name],MATCH(Table312[[#This Row],[Client_Code]],Clients[Client_Code],0)),"")</f>
        <v>COM. E INV. STO. DOMINGO</v>
      </c>
      <c r="D763" s="25">
        <v>8</v>
      </c>
      <c r="E763" s="25">
        <v>4</v>
      </c>
      <c r="F763" s="25" t="b">
        <f>IF(E763&gt;(VLOOKUP(D763,Months_Weeks!$A$2:$B$13,2,TRUE)),FALSE)</f>
        <v>0</v>
      </c>
      <c r="G763" s="63">
        <f>IF(Table312[[#This Row],[Facility]]="Buin",1.5%,0.25%)</f>
        <v>1.4999999999999999E-2</v>
      </c>
      <c r="H763" s="38"/>
      <c r="I763" s="38"/>
      <c r="J763" s="27">
        <f t="shared" si="66"/>
        <v>17</v>
      </c>
      <c r="K763" s="28">
        <f t="shared" si="67"/>
        <v>8</v>
      </c>
      <c r="L763" s="27">
        <f>IF(K763=0,0,IF(E763&gt;1,E763-1,VLOOKUP(K763,Months_Weeks!$A$1:$B$13,2,0)))</f>
        <v>3</v>
      </c>
      <c r="M763" s="29"/>
      <c r="N763" s="39"/>
      <c r="O763" s="39"/>
      <c r="P763" s="50">
        <f t="shared" si="68"/>
        <v>0</v>
      </c>
      <c r="Q763" s="28">
        <f t="shared" si="69"/>
        <v>8</v>
      </c>
      <c r="R763" s="28">
        <f>IF(Q763=0,0,IF(E763&gt;1,E763-1,VLOOKUP(Q763,Months_Weeks!$A$1:$B$13,2,0)))</f>
        <v>3</v>
      </c>
      <c r="S763" s="30"/>
      <c r="T763" s="39"/>
      <c r="U763" s="39"/>
      <c r="V763" s="50">
        <f t="shared" si="70"/>
        <v>0</v>
      </c>
      <c r="W763" s="28">
        <f t="shared" si="71"/>
        <v>8</v>
      </c>
      <c r="X763" s="28">
        <f>IF(W763=0,0,IF(E763&gt;1,E763-1,VLOOKUP(W763,Months_Weeks!$A$1:$B$13,2,0)))</f>
        <v>3</v>
      </c>
      <c r="Y763" s="30"/>
      <c r="Z763" s="39"/>
      <c r="AA763" s="31"/>
      <c r="AB763" s="39"/>
      <c r="AC763" s="31"/>
      <c r="AD763" s="40"/>
      <c r="AE763" s="31"/>
      <c r="AF763" s="40"/>
      <c r="AG763" s="31"/>
      <c r="AH763" s="40"/>
      <c r="AI763" s="31"/>
      <c r="AJ763" s="40"/>
    </row>
    <row r="764" spans="1:36" x14ac:dyDescent="0.25">
      <c r="A764" s="37" t="s">
        <v>62</v>
      </c>
      <c r="B764" s="37">
        <v>1026</v>
      </c>
      <c r="C764" s="26" t="str">
        <f>IFERROR(INDEX(Clients[Client_Name],MATCH(Table312[[#This Row],[Client_Code]],Clients[Client_Code],0)),"")</f>
        <v>COM. E INV. STO. DOMINGO</v>
      </c>
      <c r="D764" s="25">
        <v>9</v>
      </c>
      <c r="E764" s="25">
        <v>1</v>
      </c>
      <c r="F764" s="25" t="b">
        <f>IF(E764&gt;(VLOOKUP(D764,Months_Weeks!$A$2:$B$13,2,TRUE)),FALSE)</f>
        <v>0</v>
      </c>
      <c r="G764" s="63">
        <f>IF(Table312[[#This Row],[Facility]]="Buin",1.5%,0.25%)</f>
        <v>1.4999999999999999E-2</v>
      </c>
      <c r="H764" s="38"/>
      <c r="I764" s="38"/>
      <c r="J764" s="27">
        <f t="shared" si="66"/>
        <v>17</v>
      </c>
      <c r="K764" s="28">
        <f t="shared" si="67"/>
        <v>8</v>
      </c>
      <c r="L764" s="27">
        <f>IF(K764=0,0,IF(E764&gt;1,E764-1,VLOOKUP(K764,Months_Weeks!$A$1:$B$13,2,0)))</f>
        <v>4</v>
      </c>
      <c r="M764" s="29"/>
      <c r="N764" s="39"/>
      <c r="O764" s="39"/>
      <c r="P764" s="50">
        <f t="shared" si="68"/>
        <v>0</v>
      </c>
      <c r="Q764" s="28">
        <f t="shared" si="69"/>
        <v>8</v>
      </c>
      <c r="R764" s="28">
        <f>IF(Q764=0,0,IF(E764&gt;1,E764-1,VLOOKUP(Q764,Months_Weeks!$A$1:$B$13,2,0)))</f>
        <v>4</v>
      </c>
      <c r="S764" s="30"/>
      <c r="T764" s="39"/>
      <c r="U764" s="39"/>
      <c r="V764" s="50">
        <f t="shared" si="70"/>
        <v>0</v>
      </c>
      <c r="W764" s="28">
        <f t="shared" si="71"/>
        <v>8</v>
      </c>
      <c r="X764" s="28">
        <f>IF(W764=0,0,IF(E764&gt;1,E764-1,VLOOKUP(W764,Months_Weeks!$A$1:$B$13,2,0)))</f>
        <v>4</v>
      </c>
      <c r="Y764" s="30"/>
      <c r="Z764" s="39"/>
      <c r="AA764" s="31"/>
      <c r="AB764" s="39"/>
      <c r="AC764" s="31"/>
      <c r="AD764" s="40"/>
      <c r="AE764" s="31"/>
      <c r="AF764" s="40"/>
      <c r="AG764" s="31"/>
      <c r="AH764" s="40"/>
      <c r="AI764" s="31"/>
      <c r="AJ764" s="40"/>
    </row>
    <row r="765" spans="1:36" x14ac:dyDescent="0.25">
      <c r="A765" s="37" t="s">
        <v>62</v>
      </c>
      <c r="B765" s="37">
        <v>1026</v>
      </c>
      <c r="C765" s="26" t="str">
        <f>IFERROR(INDEX(Clients[Client_Name],MATCH(Table312[[#This Row],[Client_Code]],Clients[Client_Code],0)),"")</f>
        <v>COM. E INV. STO. DOMINGO</v>
      </c>
      <c r="D765" s="25">
        <v>9</v>
      </c>
      <c r="E765" s="25">
        <v>2</v>
      </c>
      <c r="F765" s="25" t="b">
        <f>IF(E765&gt;(VLOOKUP(D765,Months_Weeks!$A$2:$B$13,2,TRUE)),FALSE)</f>
        <v>0</v>
      </c>
      <c r="G765" s="63">
        <f>IF(Table312[[#This Row],[Facility]]="Buin",1.5%,0.25%)</f>
        <v>1.4999999999999999E-2</v>
      </c>
      <c r="H765" s="38"/>
      <c r="I765" s="38"/>
      <c r="J765" s="27">
        <f t="shared" si="66"/>
        <v>17</v>
      </c>
      <c r="K765" s="28">
        <f t="shared" si="67"/>
        <v>9</v>
      </c>
      <c r="L765" s="27">
        <f>IF(K765=0,0,IF(E765&gt;1,E765-1,VLOOKUP(K765,Months_Weeks!$A$1:$B$13,2,0)))</f>
        <v>1</v>
      </c>
      <c r="M765" s="29"/>
      <c r="N765" s="39"/>
      <c r="O765" s="39"/>
      <c r="P765" s="50">
        <f t="shared" si="68"/>
        <v>0</v>
      </c>
      <c r="Q765" s="28">
        <f t="shared" si="69"/>
        <v>9</v>
      </c>
      <c r="R765" s="28">
        <f>IF(Q765=0,0,IF(E765&gt;1,E765-1,VLOOKUP(Q765,Months_Weeks!$A$1:$B$13,2,0)))</f>
        <v>1</v>
      </c>
      <c r="S765" s="30"/>
      <c r="T765" s="39"/>
      <c r="U765" s="39"/>
      <c r="V765" s="50">
        <f t="shared" si="70"/>
        <v>0</v>
      </c>
      <c r="W765" s="28">
        <f t="shared" si="71"/>
        <v>9</v>
      </c>
      <c r="X765" s="28">
        <f>IF(W765=0,0,IF(E765&gt;1,E765-1,VLOOKUP(W765,Months_Weeks!$A$1:$B$13,2,0)))</f>
        <v>1</v>
      </c>
      <c r="Y765" s="30"/>
      <c r="Z765" s="39"/>
      <c r="AA765" s="31"/>
      <c r="AB765" s="39"/>
      <c r="AC765" s="31"/>
      <c r="AD765" s="40"/>
      <c r="AE765" s="31"/>
      <c r="AF765" s="40"/>
      <c r="AG765" s="31"/>
      <c r="AH765" s="40"/>
      <c r="AI765" s="31"/>
      <c r="AJ765" s="40"/>
    </row>
    <row r="766" spans="1:36" x14ac:dyDescent="0.25">
      <c r="A766" s="37" t="s">
        <v>62</v>
      </c>
      <c r="B766" s="37">
        <v>1026</v>
      </c>
      <c r="C766" s="26" t="str">
        <f>IFERROR(INDEX(Clients[Client_Name],MATCH(Table312[[#This Row],[Client_Code]],Clients[Client_Code],0)),"")</f>
        <v>COM. E INV. STO. DOMINGO</v>
      </c>
      <c r="D766" s="25">
        <v>9</v>
      </c>
      <c r="E766" s="25">
        <v>3</v>
      </c>
      <c r="F766" s="25" t="b">
        <f>IF(E766&gt;(VLOOKUP(D766,Months_Weeks!$A$2:$B$13,2,TRUE)),FALSE)</f>
        <v>0</v>
      </c>
      <c r="G766" s="63">
        <f>IF(Table312[[#This Row],[Facility]]="Buin",1.5%,0.25%)</f>
        <v>1.4999999999999999E-2</v>
      </c>
      <c r="H766" s="38"/>
      <c r="I766" s="38"/>
      <c r="J766" s="27">
        <f t="shared" si="66"/>
        <v>17</v>
      </c>
      <c r="K766" s="28">
        <f t="shared" si="67"/>
        <v>9</v>
      </c>
      <c r="L766" s="27">
        <f>IF(K766=0,0,IF(E766&gt;1,E766-1,VLOOKUP(K766,Months_Weeks!$A$1:$B$13,2,0)))</f>
        <v>2</v>
      </c>
      <c r="M766" s="29"/>
      <c r="N766" s="39"/>
      <c r="O766" s="39"/>
      <c r="P766" s="50">
        <f t="shared" si="68"/>
        <v>0</v>
      </c>
      <c r="Q766" s="28">
        <f t="shared" si="69"/>
        <v>9</v>
      </c>
      <c r="R766" s="28">
        <f>IF(Q766=0,0,IF(E766&gt;1,E766-1,VLOOKUP(Q766,Months_Weeks!$A$1:$B$13,2,0)))</f>
        <v>2</v>
      </c>
      <c r="S766" s="30"/>
      <c r="T766" s="39"/>
      <c r="U766" s="39"/>
      <c r="V766" s="50">
        <f t="shared" si="70"/>
        <v>0</v>
      </c>
      <c r="W766" s="28">
        <f t="shared" si="71"/>
        <v>9</v>
      </c>
      <c r="X766" s="28">
        <f>IF(W766=0,0,IF(E766&gt;1,E766-1,VLOOKUP(W766,Months_Weeks!$A$1:$B$13,2,0)))</f>
        <v>2</v>
      </c>
      <c r="Y766" s="30"/>
      <c r="Z766" s="39"/>
      <c r="AA766" s="31"/>
      <c r="AB766" s="39"/>
      <c r="AC766" s="31"/>
      <c r="AD766" s="40"/>
      <c r="AE766" s="31"/>
      <c r="AF766" s="40"/>
      <c r="AG766" s="31"/>
      <c r="AH766" s="40"/>
      <c r="AI766" s="31"/>
      <c r="AJ766" s="40"/>
    </row>
    <row r="767" spans="1:36" x14ac:dyDescent="0.25">
      <c r="A767" s="37" t="s">
        <v>62</v>
      </c>
      <c r="B767" s="37">
        <v>1026</v>
      </c>
      <c r="C767" s="26" t="str">
        <f>IFERROR(INDEX(Clients[Client_Name],MATCH(Table312[[#This Row],[Client_Code]],Clients[Client_Code],0)),"")</f>
        <v>COM. E INV. STO. DOMINGO</v>
      </c>
      <c r="D767" s="25">
        <v>9</v>
      </c>
      <c r="E767" s="25">
        <v>4</v>
      </c>
      <c r="F767" s="25" t="b">
        <f>IF(E767&gt;(VLOOKUP(D767,Months_Weeks!$A$2:$B$13,2,TRUE)),FALSE)</f>
        <v>0</v>
      </c>
      <c r="G767" s="63">
        <f>IF(Table312[[#This Row],[Facility]]="Buin",1.5%,0.25%)</f>
        <v>1.4999999999999999E-2</v>
      </c>
      <c r="H767" s="38"/>
      <c r="I767" s="38"/>
      <c r="J767" s="27">
        <f t="shared" si="66"/>
        <v>17</v>
      </c>
      <c r="K767" s="28">
        <f t="shared" si="67"/>
        <v>9</v>
      </c>
      <c r="L767" s="27">
        <f>IF(K767=0,0,IF(E767&gt;1,E767-1,VLOOKUP(K767,Months_Weeks!$A$1:$B$13,2,0)))</f>
        <v>3</v>
      </c>
      <c r="M767" s="29"/>
      <c r="N767" s="39"/>
      <c r="O767" s="39"/>
      <c r="P767" s="50">
        <f t="shared" si="68"/>
        <v>0</v>
      </c>
      <c r="Q767" s="28">
        <f t="shared" si="69"/>
        <v>9</v>
      </c>
      <c r="R767" s="28">
        <f>IF(Q767=0,0,IF(E767&gt;1,E767-1,VLOOKUP(Q767,Months_Weeks!$A$1:$B$13,2,0)))</f>
        <v>3</v>
      </c>
      <c r="S767" s="30"/>
      <c r="T767" s="39"/>
      <c r="U767" s="39"/>
      <c r="V767" s="50">
        <f t="shared" si="70"/>
        <v>0</v>
      </c>
      <c r="W767" s="28">
        <f t="shared" si="71"/>
        <v>9</v>
      </c>
      <c r="X767" s="28">
        <f>IF(W767=0,0,IF(E767&gt;1,E767-1,VLOOKUP(W767,Months_Weeks!$A$1:$B$13,2,0)))</f>
        <v>3</v>
      </c>
      <c r="Y767" s="30"/>
      <c r="Z767" s="39"/>
      <c r="AA767" s="31"/>
      <c r="AB767" s="39"/>
      <c r="AC767" s="31"/>
      <c r="AD767" s="40"/>
      <c r="AE767" s="31"/>
      <c r="AF767" s="40"/>
      <c r="AG767" s="31"/>
      <c r="AH767" s="40"/>
      <c r="AI767" s="31"/>
      <c r="AJ767" s="40"/>
    </row>
    <row r="768" spans="1:36" x14ac:dyDescent="0.25">
      <c r="A768" s="37" t="s">
        <v>62</v>
      </c>
      <c r="B768" s="37">
        <v>1026</v>
      </c>
      <c r="C768" s="26" t="str">
        <f>IFERROR(INDEX(Clients[Client_Name],MATCH(Table312[[#This Row],[Client_Code]],Clients[Client_Code],0)),"")</f>
        <v>COM. E INV. STO. DOMINGO</v>
      </c>
      <c r="D768" s="25">
        <v>9</v>
      </c>
      <c r="E768" s="25">
        <v>5</v>
      </c>
      <c r="F768" s="25" t="b">
        <f>IF(E768&gt;(VLOOKUP(D768,Months_Weeks!$A$2:$B$13,2,TRUE)),FALSE)</f>
        <v>0</v>
      </c>
      <c r="G768" s="63">
        <f>IF(Table312[[#This Row],[Facility]]="Buin",1.5%,0.25%)</f>
        <v>1.4999999999999999E-2</v>
      </c>
      <c r="H768" s="38"/>
      <c r="I768" s="38"/>
      <c r="J768" s="27">
        <f t="shared" si="66"/>
        <v>17</v>
      </c>
      <c r="K768" s="28">
        <f t="shared" si="67"/>
        <v>9</v>
      </c>
      <c r="L768" s="27">
        <f>IF(K768=0,0,IF(E768&gt;1,E768-1,VLOOKUP(K768,Months_Weeks!$A$1:$B$13,2,0)))</f>
        <v>4</v>
      </c>
      <c r="M768" s="29"/>
      <c r="N768" s="39"/>
      <c r="O768" s="39"/>
      <c r="P768" s="50">
        <f t="shared" si="68"/>
        <v>0</v>
      </c>
      <c r="Q768" s="28">
        <f t="shared" si="69"/>
        <v>9</v>
      </c>
      <c r="R768" s="28">
        <f>IF(Q768=0,0,IF(E768&gt;1,E768-1,VLOOKUP(Q768,Months_Weeks!$A$1:$B$13,2,0)))</f>
        <v>4</v>
      </c>
      <c r="S768" s="30"/>
      <c r="T768" s="39"/>
      <c r="U768" s="39"/>
      <c r="V768" s="50">
        <f t="shared" si="70"/>
        <v>0</v>
      </c>
      <c r="W768" s="28">
        <f t="shared" si="71"/>
        <v>9</v>
      </c>
      <c r="X768" s="28">
        <f>IF(W768=0,0,IF(E768&gt;1,E768-1,VLOOKUP(W768,Months_Weeks!$A$1:$B$13,2,0)))</f>
        <v>4</v>
      </c>
      <c r="Y768" s="30"/>
      <c r="Z768" s="39"/>
      <c r="AA768" s="31"/>
      <c r="AB768" s="39"/>
      <c r="AC768" s="31"/>
      <c r="AD768" s="40"/>
      <c r="AE768" s="31"/>
      <c r="AF768" s="40"/>
      <c r="AG768" s="31"/>
      <c r="AH768" s="40"/>
      <c r="AI768" s="31"/>
      <c r="AJ768" s="40"/>
    </row>
    <row r="769" spans="1:36" x14ac:dyDescent="0.25">
      <c r="A769" s="37" t="s">
        <v>62</v>
      </c>
      <c r="B769" s="37">
        <v>1026</v>
      </c>
      <c r="C769" s="26" t="str">
        <f>IFERROR(INDEX(Clients[Client_Name],MATCH(Table312[[#This Row],[Client_Code]],Clients[Client_Code],0)),"")</f>
        <v>COM. E INV. STO. DOMINGO</v>
      </c>
      <c r="D769" s="25">
        <v>10</v>
      </c>
      <c r="E769" s="25">
        <v>1</v>
      </c>
      <c r="F769" s="25" t="b">
        <f>IF(E769&gt;(VLOOKUP(D769,Months_Weeks!$A$2:$B$13,2,TRUE)),FALSE)</f>
        <v>0</v>
      </c>
      <c r="G769" s="63">
        <f>IF(Table312[[#This Row],[Facility]]="Buin",1.5%,0.25%)</f>
        <v>1.4999999999999999E-2</v>
      </c>
      <c r="H769" s="38"/>
      <c r="I769" s="38"/>
      <c r="J769" s="27">
        <f t="shared" si="66"/>
        <v>17</v>
      </c>
      <c r="K769" s="28">
        <f t="shared" si="67"/>
        <v>9</v>
      </c>
      <c r="L769" s="27">
        <f>IF(K769=0,0,IF(E769&gt;1,E769-1,VLOOKUP(K769,Months_Weeks!$A$1:$B$13,2,0)))</f>
        <v>5</v>
      </c>
      <c r="M769" s="29"/>
      <c r="N769" s="39"/>
      <c r="O769" s="39"/>
      <c r="P769" s="50">
        <f t="shared" si="68"/>
        <v>0</v>
      </c>
      <c r="Q769" s="28">
        <f t="shared" si="69"/>
        <v>9</v>
      </c>
      <c r="R769" s="28">
        <f>IF(Q769=0,0,IF(E769&gt;1,E769-1,VLOOKUP(Q769,Months_Weeks!$A$1:$B$13,2,0)))</f>
        <v>5</v>
      </c>
      <c r="S769" s="30"/>
      <c r="T769" s="39"/>
      <c r="U769" s="39"/>
      <c r="V769" s="50">
        <f t="shared" si="70"/>
        <v>0</v>
      </c>
      <c r="W769" s="28">
        <f t="shared" si="71"/>
        <v>9</v>
      </c>
      <c r="X769" s="28">
        <f>IF(W769=0,0,IF(E769&gt;1,E769-1,VLOOKUP(W769,Months_Weeks!$A$1:$B$13,2,0)))</f>
        <v>5</v>
      </c>
      <c r="Y769" s="30"/>
      <c r="Z769" s="39"/>
      <c r="AA769" s="31"/>
      <c r="AB769" s="39"/>
      <c r="AC769" s="31"/>
      <c r="AD769" s="40"/>
      <c r="AE769" s="31"/>
      <c r="AF769" s="40"/>
      <c r="AG769" s="31"/>
      <c r="AH769" s="40"/>
      <c r="AI769" s="31"/>
      <c r="AJ769" s="40"/>
    </row>
    <row r="770" spans="1:36" x14ac:dyDescent="0.25">
      <c r="A770" s="37" t="s">
        <v>62</v>
      </c>
      <c r="B770" s="37">
        <v>1026</v>
      </c>
      <c r="C770" s="26" t="str">
        <f>IFERROR(INDEX(Clients[Client_Name],MATCH(Table312[[#This Row],[Client_Code]],Clients[Client_Code],0)),"")</f>
        <v>COM. E INV. STO. DOMINGO</v>
      </c>
      <c r="D770" s="25">
        <v>10</v>
      </c>
      <c r="E770" s="25">
        <v>2</v>
      </c>
      <c r="F770" s="25" t="b">
        <f>IF(E770&gt;(VLOOKUP(D770,Months_Weeks!$A$2:$B$13,2,TRUE)),FALSE)</f>
        <v>0</v>
      </c>
      <c r="G770" s="63">
        <f>IF(Table312[[#This Row],[Facility]]="Buin",1.5%,0.25%)</f>
        <v>1.4999999999999999E-2</v>
      </c>
      <c r="H770" s="38"/>
      <c r="I770" s="38"/>
      <c r="J770" s="27">
        <f t="shared" ref="J770:J833" si="72" xml:space="preserve"> SUMIFS(J:J,$B:$B,$B770,$D:$D,K770,$E:$E,L770,$A:$A,$A770)+H770-I770</f>
        <v>17</v>
      </c>
      <c r="K770" s="28">
        <f t="shared" ref="K770:K833" si="73">IF(E770&gt;1,D770,D770-1)</f>
        <v>10</v>
      </c>
      <c r="L770" s="27">
        <f>IF(K770=0,0,IF(E770&gt;1,E770-1,VLOOKUP(K770,Months_Weeks!$A$1:$B$13,2,0)))</f>
        <v>1</v>
      </c>
      <c r="M770" s="29"/>
      <c r="N770" s="39"/>
      <c r="O770" s="39"/>
      <c r="P770" s="50">
        <f t="shared" ref="P770:P833" si="74" xml:space="preserve"> SUMIFS(P:P,$B:$B,$B770,$D:$D,Q770,$E:$E,R770,$A:$A,$A770)+N770-O770</f>
        <v>0</v>
      </c>
      <c r="Q770" s="28">
        <f t="shared" ref="Q770:Q833" si="75">IF(E770&gt;1,D770,D770-1)</f>
        <v>10</v>
      </c>
      <c r="R770" s="28">
        <f>IF(Q770=0,0,IF(E770&gt;1,E770-1,VLOOKUP(Q770,Months_Weeks!$A$1:$B$13,2,0)))</f>
        <v>1</v>
      </c>
      <c r="S770" s="30"/>
      <c r="T770" s="39"/>
      <c r="U770" s="39"/>
      <c r="V770" s="50">
        <f t="shared" ref="V770:V833" si="76" xml:space="preserve"> SUMIFS(V:V,$B:$B,$B770,$D:$D,W770,$E:$E,X770,$A:$A,$A770)+T770-U770</f>
        <v>0</v>
      </c>
      <c r="W770" s="28">
        <f t="shared" ref="W770:W833" si="77">IF(E770&gt;1,D770,D770-1)</f>
        <v>10</v>
      </c>
      <c r="X770" s="28">
        <f>IF(W770=0,0,IF(E770&gt;1,E770-1,VLOOKUP(W770,Months_Weeks!$A$1:$B$13,2,0)))</f>
        <v>1</v>
      </c>
      <c r="Y770" s="30"/>
      <c r="Z770" s="39"/>
      <c r="AA770" s="31"/>
      <c r="AB770" s="39"/>
      <c r="AC770" s="31"/>
      <c r="AD770" s="40"/>
      <c r="AE770" s="31"/>
      <c r="AF770" s="40"/>
      <c r="AG770" s="31"/>
      <c r="AH770" s="40"/>
      <c r="AI770" s="31"/>
      <c r="AJ770" s="40"/>
    </row>
    <row r="771" spans="1:36" x14ac:dyDescent="0.25">
      <c r="A771" s="37" t="s">
        <v>62</v>
      </c>
      <c r="B771" s="37">
        <v>1026</v>
      </c>
      <c r="C771" s="26" t="str">
        <f>IFERROR(INDEX(Clients[Client_Name],MATCH(Table312[[#This Row],[Client_Code]],Clients[Client_Code],0)),"")</f>
        <v>COM. E INV. STO. DOMINGO</v>
      </c>
      <c r="D771" s="25">
        <v>10</v>
      </c>
      <c r="E771" s="25">
        <v>3</v>
      </c>
      <c r="F771" s="25" t="b">
        <f>IF(E771&gt;(VLOOKUP(D771,Months_Weeks!$A$2:$B$13,2,TRUE)),FALSE)</f>
        <v>0</v>
      </c>
      <c r="G771" s="63">
        <f>IF(Table312[[#This Row],[Facility]]="Buin",1.5%,0.25%)</f>
        <v>1.4999999999999999E-2</v>
      </c>
      <c r="H771" s="38"/>
      <c r="I771" s="38"/>
      <c r="J771" s="27">
        <f t="shared" si="72"/>
        <v>17</v>
      </c>
      <c r="K771" s="28">
        <f t="shared" si="73"/>
        <v>10</v>
      </c>
      <c r="L771" s="27">
        <f>IF(K771=0,0,IF(E771&gt;1,E771-1,VLOOKUP(K771,Months_Weeks!$A$1:$B$13,2,0)))</f>
        <v>2</v>
      </c>
      <c r="M771" s="29"/>
      <c r="N771" s="39"/>
      <c r="O771" s="39"/>
      <c r="P771" s="50">
        <f t="shared" si="74"/>
        <v>0</v>
      </c>
      <c r="Q771" s="28">
        <f t="shared" si="75"/>
        <v>10</v>
      </c>
      <c r="R771" s="28">
        <f>IF(Q771=0,0,IF(E771&gt;1,E771-1,VLOOKUP(Q771,Months_Weeks!$A$1:$B$13,2,0)))</f>
        <v>2</v>
      </c>
      <c r="S771" s="30"/>
      <c r="T771" s="39"/>
      <c r="U771" s="39"/>
      <c r="V771" s="50">
        <f t="shared" si="76"/>
        <v>0</v>
      </c>
      <c r="W771" s="28">
        <f t="shared" si="77"/>
        <v>10</v>
      </c>
      <c r="X771" s="28">
        <f>IF(W771=0,0,IF(E771&gt;1,E771-1,VLOOKUP(W771,Months_Weeks!$A$1:$B$13,2,0)))</f>
        <v>2</v>
      </c>
      <c r="Y771" s="30"/>
      <c r="Z771" s="39"/>
      <c r="AA771" s="31"/>
      <c r="AB771" s="39"/>
      <c r="AC771" s="31"/>
      <c r="AD771" s="40"/>
      <c r="AE771" s="31"/>
      <c r="AF771" s="40"/>
      <c r="AG771" s="31"/>
      <c r="AH771" s="40"/>
      <c r="AI771" s="31"/>
      <c r="AJ771" s="40"/>
    </row>
    <row r="772" spans="1:36" x14ac:dyDescent="0.25">
      <c r="A772" s="37" t="s">
        <v>62</v>
      </c>
      <c r="B772" s="37">
        <v>1026</v>
      </c>
      <c r="C772" s="26" t="str">
        <f>IFERROR(INDEX(Clients[Client_Name],MATCH(Table312[[#This Row],[Client_Code]],Clients[Client_Code],0)),"")</f>
        <v>COM. E INV. STO. DOMINGO</v>
      </c>
      <c r="D772" s="25">
        <v>10</v>
      </c>
      <c r="E772" s="25">
        <v>4</v>
      </c>
      <c r="F772" s="25" t="b">
        <f>IF(E772&gt;(VLOOKUP(D772,Months_Weeks!$A$2:$B$13,2,TRUE)),FALSE)</f>
        <v>0</v>
      </c>
      <c r="G772" s="63">
        <f>IF(Table312[[#This Row],[Facility]]="Buin",1.5%,0.25%)</f>
        <v>1.4999999999999999E-2</v>
      </c>
      <c r="H772" s="38"/>
      <c r="I772" s="38"/>
      <c r="J772" s="27">
        <f t="shared" si="72"/>
        <v>17</v>
      </c>
      <c r="K772" s="28">
        <f t="shared" si="73"/>
        <v>10</v>
      </c>
      <c r="L772" s="27">
        <f>IF(K772=0,0,IF(E772&gt;1,E772-1,VLOOKUP(K772,Months_Weeks!$A$1:$B$13,2,0)))</f>
        <v>3</v>
      </c>
      <c r="M772" s="29"/>
      <c r="N772" s="39"/>
      <c r="O772" s="39"/>
      <c r="P772" s="50">
        <f t="shared" si="74"/>
        <v>0</v>
      </c>
      <c r="Q772" s="28">
        <f t="shared" si="75"/>
        <v>10</v>
      </c>
      <c r="R772" s="28">
        <f>IF(Q772=0,0,IF(E772&gt;1,E772-1,VLOOKUP(Q772,Months_Weeks!$A$1:$B$13,2,0)))</f>
        <v>3</v>
      </c>
      <c r="S772" s="30"/>
      <c r="T772" s="39"/>
      <c r="U772" s="39"/>
      <c r="V772" s="50">
        <f t="shared" si="76"/>
        <v>0</v>
      </c>
      <c r="W772" s="28">
        <f t="shared" si="77"/>
        <v>10</v>
      </c>
      <c r="X772" s="28">
        <f>IF(W772=0,0,IF(E772&gt;1,E772-1,VLOOKUP(W772,Months_Weeks!$A$1:$B$13,2,0)))</f>
        <v>3</v>
      </c>
      <c r="Y772" s="30"/>
      <c r="Z772" s="39"/>
      <c r="AA772" s="31"/>
      <c r="AB772" s="39"/>
      <c r="AC772" s="31"/>
      <c r="AD772" s="40"/>
      <c r="AE772" s="31"/>
      <c r="AF772" s="40"/>
      <c r="AG772" s="31"/>
      <c r="AH772" s="40"/>
      <c r="AI772" s="31"/>
      <c r="AJ772" s="40"/>
    </row>
    <row r="773" spans="1:36" x14ac:dyDescent="0.25">
      <c r="A773" s="37" t="s">
        <v>62</v>
      </c>
      <c r="B773" s="37">
        <v>1026</v>
      </c>
      <c r="C773" s="26" t="str">
        <f>IFERROR(INDEX(Clients[Client_Name],MATCH(Table312[[#This Row],[Client_Code]],Clients[Client_Code],0)),"")</f>
        <v>COM. E INV. STO. DOMINGO</v>
      </c>
      <c r="D773" s="25">
        <v>11</v>
      </c>
      <c r="E773" s="25">
        <v>1</v>
      </c>
      <c r="F773" s="25" t="b">
        <f>IF(E773&gt;(VLOOKUP(D773,Months_Weeks!$A$2:$B$13,2,TRUE)),FALSE)</f>
        <v>0</v>
      </c>
      <c r="G773" s="63">
        <f>IF(Table312[[#This Row],[Facility]]="Buin",1.5%,0.25%)</f>
        <v>1.4999999999999999E-2</v>
      </c>
      <c r="H773" s="38"/>
      <c r="I773" s="38"/>
      <c r="J773" s="27">
        <f t="shared" si="72"/>
        <v>17</v>
      </c>
      <c r="K773" s="28">
        <f t="shared" si="73"/>
        <v>10</v>
      </c>
      <c r="L773" s="27">
        <f>IF(K773=0,0,IF(E773&gt;1,E773-1,VLOOKUP(K773,Months_Weeks!$A$1:$B$13,2,0)))</f>
        <v>4</v>
      </c>
      <c r="M773" s="29"/>
      <c r="N773" s="39"/>
      <c r="O773" s="39"/>
      <c r="P773" s="50">
        <f t="shared" si="74"/>
        <v>0</v>
      </c>
      <c r="Q773" s="28">
        <f t="shared" si="75"/>
        <v>10</v>
      </c>
      <c r="R773" s="28">
        <f>IF(Q773=0,0,IF(E773&gt;1,E773-1,VLOOKUP(Q773,Months_Weeks!$A$1:$B$13,2,0)))</f>
        <v>4</v>
      </c>
      <c r="S773" s="30"/>
      <c r="T773" s="39"/>
      <c r="U773" s="39"/>
      <c r="V773" s="50">
        <f t="shared" si="76"/>
        <v>0</v>
      </c>
      <c r="W773" s="28">
        <f t="shared" si="77"/>
        <v>10</v>
      </c>
      <c r="X773" s="28">
        <f>IF(W773=0,0,IF(E773&gt;1,E773-1,VLOOKUP(W773,Months_Weeks!$A$1:$B$13,2,0)))</f>
        <v>4</v>
      </c>
      <c r="Y773" s="30"/>
      <c r="Z773" s="39"/>
      <c r="AA773" s="31"/>
      <c r="AB773" s="39"/>
      <c r="AC773" s="31"/>
      <c r="AD773" s="40"/>
      <c r="AE773" s="31"/>
      <c r="AF773" s="40"/>
      <c r="AG773" s="31"/>
      <c r="AH773" s="40"/>
      <c r="AI773" s="31"/>
      <c r="AJ773" s="40"/>
    </row>
    <row r="774" spans="1:36" x14ac:dyDescent="0.25">
      <c r="A774" s="37" t="s">
        <v>62</v>
      </c>
      <c r="B774" s="37">
        <v>1026</v>
      </c>
      <c r="C774" s="26" t="str">
        <f>IFERROR(INDEX(Clients[Client_Name],MATCH(Table312[[#This Row],[Client_Code]],Clients[Client_Code],0)),"")</f>
        <v>COM. E INV. STO. DOMINGO</v>
      </c>
      <c r="D774" s="25">
        <v>11</v>
      </c>
      <c r="E774" s="25">
        <v>2</v>
      </c>
      <c r="F774" s="25" t="b">
        <f>IF(E774&gt;(VLOOKUP(D774,Months_Weeks!$A$2:$B$13,2,TRUE)),FALSE)</f>
        <v>0</v>
      </c>
      <c r="G774" s="63">
        <f>IF(Table312[[#This Row],[Facility]]="Buin",1.5%,0.25%)</f>
        <v>1.4999999999999999E-2</v>
      </c>
      <c r="H774" s="38"/>
      <c r="I774" s="38"/>
      <c r="J774" s="27">
        <f t="shared" si="72"/>
        <v>17</v>
      </c>
      <c r="K774" s="28">
        <f t="shared" si="73"/>
        <v>11</v>
      </c>
      <c r="L774" s="27">
        <f>IF(K774=0,0,IF(E774&gt;1,E774-1,VLOOKUP(K774,Months_Weeks!$A$1:$B$13,2,0)))</f>
        <v>1</v>
      </c>
      <c r="M774" s="29"/>
      <c r="N774" s="39"/>
      <c r="O774" s="39"/>
      <c r="P774" s="50">
        <f t="shared" si="74"/>
        <v>0</v>
      </c>
      <c r="Q774" s="28">
        <f t="shared" si="75"/>
        <v>11</v>
      </c>
      <c r="R774" s="28">
        <f>IF(Q774=0,0,IF(E774&gt;1,E774-1,VLOOKUP(Q774,Months_Weeks!$A$1:$B$13,2,0)))</f>
        <v>1</v>
      </c>
      <c r="S774" s="30"/>
      <c r="T774" s="39"/>
      <c r="U774" s="39"/>
      <c r="V774" s="50">
        <f t="shared" si="76"/>
        <v>0</v>
      </c>
      <c r="W774" s="28">
        <f t="shared" si="77"/>
        <v>11</v>
      </c>
      <c r="X774" s="28">
        <f>IF(W774=0,0,IF(E774&gt;1,E774-1,VLOOKUP(W774,Months_Weeks!$A$1:$B$13,2,0)))</f>
        <v>1</v>
      </c>
      <c r="Y774" s="30"/>
      <c r="Z774" s="39"/>
      <c r="AA774" s="31"/>
      <c r="AB774" s="39"/>
      <c r="AC774" s="31"/>
      <c r="AD774" s="40"/>
      <c r="AE774" s="31"/>
      <c r="AF774" s="40"/>
      <c r="AG774" s="31"/>
      <c r="AH774" s="40"/>
      <c r="AI774" s="31"/>
      <c r="AJ774" s="40"/>
    </row>
    <row r="775" spans="1:36" x14ac:dyDescent="0.25">
      <c r="A775" s="37" t="s">
        <v>62</v>
      </c>
      <c r="B775" s="37">
        <v>1026</v>
      </c>
      <c r="C775" s="26" t="str">
        <f>IFERROR(INDEX(Clients[Client_Name],MATCH(Table312[[#This Row],[Client_Code]],Clients[Client_Code],0)),"")</f>
        <v>COM. E INV. STO. DOMINGO</v>
      </c>
      <c r="D775" s="25">
        <v>11</v>
      </c>
      <c r="E775" s="25">
        <v>3</v>
      </c>
      <c r="F775" s="25" t="b">
        <f>IF(E775&gt;(VLOOKUP(D775,Months_Weeks!$A$2:$B$13,2,TRUE)),FALSE)</f>
        <v>0</v>
      </c>
      <c r="G775" s="63">
        <f>IF(Table312[[#This Row],[Facility]]="Buin",1.5%,0.25%)</f>
        <v>1.4999999999999999E-2</v>
      </c>
      <c r="H775" s="38"/>
      <c r="I775" s="38"/>
      <c r="J775" s="27">
        <f t="shared" si="72"/>
        <v>17</v>
      </c>
      <c r="K775" s="28">
        <f t="shared" si="73"/>
        <v>11</v>
      </c>
      <c r="L775" s="27">
        <f>IF(K775=0,0,IF(E775&gt;1,E775-1,VLOOKUP(K775,Months_Weeks!$A$1:$B$13,2,0)))</f>
        <v>2</v>
      </c>
      <c r="M775" s="29"/>
      <c r="N775" s="39"/>
      <c r="O775" s="39"/>
      <c r="P775" s="50">
        <f t="shared" si="74"/>
        <v>0</v>
      </c>
      <c r="Q775" s="28">
        <f t="shared" si="75"/>
        <v>11</v>
      </c>
      <c r="R775" s="28">
        <f>IF(Q775=0,0,IF(E775&gt;1,E775-1,VLOOKUP(Q775,Months_Weeks!$A$1:$B$13,2,0)))</f>
        <v>2</v>
      </c>
      <c r="S775" s="30"/>
      <c r="T775" s="39"/>
      <c r="U775" s="39"/>
      <c r="V775" s="50">
        <f t="shared" si="76"/>
        <v>0</v>
      </c>
      <c r="W775" s="28">
        <f t="shared" si="77"/>
        <v>11</v>
      </c>
      <c r="X775" s="28">
        <f>IF(W775=0,0,IF(E775&gt;1,E775-1,VLOOKUP(W775,Months_Weeks!$A$1:$B$13,2,0)))</f>
        <v>2</v>
      </c>
      <c r="Y775" s="30"/>
      <c r="Z775" s="39"/>
      <c r="AA775" s="31"/>
      <c r="AB775" s="39"/>
      <c r="AC775" s="31"/>
      <c r="AD775" s="40"/>
      <c r="AE775" s="31"/>
      <c r="AF775" s="40"/>
      <c r="AG775" s="31"/>
      <c r="AH775" s="40"/>
      <c r="AI775" s="31"/>
      <c r="AJ775" s="40"/>
    </row>
    <row r="776" spans="1:36" x14ac:dyDescent="0.25">
      <c r="A776" s="37" t="s">
        <v>62</v>
      </c>
      <c r="B776" s="37">
        <v>1026</v>
      </c>
      <c r="C776" s="26" t="str">
        <f>IFERROR(INDEX(Clients[Client_Name],MATCH(Table312[[#This Row],[Client_Code]],Clients[Client_Code],0)),"")</f>
        <v>COM. E INV. STO. DOMINGO</v>
      </c>
      <c r="D776" s="25">
        <v>11</v>
      </c>
      <c r="E776" s="25">
        <v>4</v>
      </c>
      <c r="F776" s="25" t="b">
        <f>IF(E776&gt;(VLOOKUP(D776,Months_Weeks!$A$2:$B$13,2,TRUE)),FALSE)</f>
        <v>0</v>
      </c>
      <c r="G776" s="63">
        <f>IF(Table312[[#This Row],[Facility]]="Buin",1.5%,0.25%)</f>
        <v>1.4999999999999999E-2</v>
      </c>
      <c r="H776" s="38"/>
      <c r="I776" s="38"/>
      <c r="J776" s="27">
        <f t="shared" si="72"/>
        <v>17</v>
      </c>
      <c r="K776" s="28">
        <f t="shared" si="73"/>
        <v>11</v>
      </c>
      <c r="L776" s="27">
        <f>IF(K776=0,0,IF(E776&gt;1,E776-1,VLOOKUP(K776,Months_Weeks!$A$1:$B$13,2,0)))</f>
        <v>3</v>
      </c>
      <c r="M776" s="29"/>
      <c r="N776" s="39"/>
      <c r="O776" s="39"/>
      <c r="P776" s="50">
        <f t="shared" si="74"/>
        <v>0</v>
      </c>
      <c r="Q776" s="28">
        <f t="shared" si="75"/>
        <v>11</v>
      </c>
      <c r="R776" s="28">
        <f>IF(Q776=0,0,IF(E776&gt;1,E776-1,VLOOKUP(Q776,Months_Weeks!$A$1:$B$13,2,0)))</f>
        <v>3</v>
      </c>
      <c r="S776" s="30"/>
      <c r="T776" s="39"/>
      <c r="U776" s="39"/>
      <c r="V776" s="50">
        <f t="shared" si="76"/>
        <v>0</v>
      </c>
      <c r="W776" s="28">
        <f t="shared" si="77"/>
        <v>11</v>
      </c>
      <c r="X776" s="28">
        <f>IF(W776=0,0,IF(E776&gt;1,E776-1,VLOOKUP(W776,Months_Weeks!$A$1:$B$13,2,0)))</f>
        <v>3</v>
      </c>
      <c r="Y776" s="30"/>
      <c r="Z776" s="39"/>
      <c r="AA776" s="31"/>
      <c r="AB776" s="39"/>
      <c r="AC776" s="31"/>
      <c r="AD776" s="40"/>
      <c r="AE776" s="31"/>
      <c r="AF776" s="40"/>
      <c r="AG776" s="31"/>
      <c r="AH776" s="40"/>
      <c r="AI776" s="31"/>
      <c r="AJ776" s="40"/>
    </row>
    <row r="777" spans="1:36" x14ac:dyDescent="0.25">
      <c r="A777" s="37" t="s">
        <v>62</v>
      </c>
      <c r="B777" s="37">
        <v>1026</v>
      </c>
      <c r="C777" s="26" t="str">
        <f>IFERROR(INDEX(Clients[Client_Name],MATCH(Table312[[#This Row],[Client_Code]],Clients[Client_Code],0)),"")</f>
        <v>COM. E INV. STO. DOMINGO</v>
      </c>
      <c r="D777" s="25">
        <v>12</v>
      </c>
      <c r="E777" s="25">
        <v>1</v>
      </c>
      <c r="F777" s="25" t="b">
        <f>IF(E777&gt;(VLOOKUP(D777,Months_Weeks!$A$2:$B$13,2,TRUE)),FALSE)</f>
        <v>0</v>
      </c>
      <c r="G777" s="63">
        <f>IF(Table312[[#This Row],[Facility]]="Buin",1.5%,0.25%)</f>
        <v>1.4999999999999999E-2</v>
      </c>
      <c r="H777" s="38"/>
      <c r="I777" s="38"/>
      <c r="J777" s="27">
        <f t="shared" si="72"/>
        <v>17</v>
      </c>
      <c r="K777" s="28">
        <f t="shared" si="73"/>
        <v>11</v>
      </c>
      <c r="L777" s="27">
        <f>IF(K777=0,0,IF(E777&gt;1,E777-1,VLOOKUP(K777,Months_Weeks!$A$1:$B$13,2,0)))</f>
        <v>4</v>
      </c>
      <c r="M777" s="29"/>
      <c r="N777" s="39"/>
      <c r="O777" s="39"/>
      <c r="P777" s="50">
        <f t="shared" si="74"/>
        <v>0</v>
      </c>
      <c r="Q777" s="28">
        <f t="shared" si="75"/>
        <v>11</v>
      </c>
      <c r="R777" s="28">
        <f>IF(Q777=0,0,IF(E777&gt;1,E777-1,VLOOKUP(Q777,Months_Weeks!$A$1:$B$13,2,0)))</f>
        <v>4</v>
      </c>
      <c r="S777" s="30"/>
      <c r="T777" s="39"/>
      <c r="U777" s="39"/>
      <c r="V777" s="50">
        <f t="shared" si="76"/>
        <v>0</v>
      </c>
      <c r="W777" s="28">
        <f t="shared" si="77"/>
        <v>11</v>
      </c>
      <c r="X777" s="28">
        <f>IF(W777=0,0,IF(E777&gt;1,E777-1,VLOOKUP(W777,Months_Weeks!$A$1:$B$13,2,0)))</f>
        <v>4</v>
      </c>
      <c r="Y777" s="30"/>
      <c r="Z777" s="39"/>
      <c r="AA777" s="31"/>
      <c r="AB777" s="39"/>
      <c r="AC777" s="31"/>
      <c r="AD777" s="40"/>
      <c r="AE777" s="31"/>
      <c r="AF777" s="40"/>
      <c r="AG777" s="31"/>
      <c r="AH777" s="40"/>
      <c r="AI777" s="31"/>
      <c r="AJ777" s="40"/>
    </row>
    <row r="778" spans="1:36" x14ac:dyDescent="0.25">
      <c r="A778" s="37" t="s">
        <v>62</v>
      </c>
      <c r="B778" s="37">
        <v>1026</v>
      </c>
      <c r="C778" s="26" t="str">
        <f>IFERROR(INDEX(Clients[Client_Name],MATCH(Table312[[#This Row],[Client_Code]],Clients[Client_Code],0)),"")</f>
        <v>COM. E INV. STO. DOMINGO</v>
      </c>
      <c r="D778" s="25">
        <v>12</v>
      </c>
      <c r="E778" s="25">
        <v>2</v>
      </c>
      <c r="F778" s="25" t="b">
        <f>IF(E778&gt;(VLOOKUP(D778,Months_Weeks!$A$2:$B$13,2,TRUE)),FALSE)</f>
        <v>0</v>
      </c>
      <c r="G778" s="63">
        <f>IF(Table312[[#This Row],[Facility]]="Buin",1.5%,0.25%)</f>
        <v>1.4999999999999999E-2</v>
      </c>
      <c r="H778" s="38"/>
      <c r="I778" s="38"/>
      <c r="J778" s="27">
        <f t="shared" si="72"/>
        <v>17</v>
      </c>
      <c r="K778" s="28">
        <f t="shared" si="73"/>
        <v>12</v>
      </c>
      <c r="L778" s="27">
        <f>IF(K778=0,0,IF(E778&gt;1,E778-1,VLOOKUP(K778,Months_Weeks!$A$1:$B$13,2,0)))</f>
        <v>1</v>
      </c>
      <c r="M778" s="29"/>
      <c r="N778" s="39"/>
      <c r="O778" s="39"/>
      <c r="P778" s="50">
        <f t="shared" si="74"/>
        <v>0</v>
      </c>
      <c r="Q778" s="28">
        <f t="shared" si="75"/>
        <v>12</v>
      </c>
      <c r="R778" s="28">
        <f>IF(Q778=0,0,IF(E778&gt;1,E778-1,VLOOKUP(Q778,Months_Weeks!$A$1:$B$13,2,0)))</f>
        <v>1</v>
      </c>
      <c r="S778" s="30"/>
      <c r="T778" s="39"/>
      <c r="U778" s="39"/>
      <c r="V778" s="50">
        <f t="shared" si="76"/>
        <v>0</v>
      </c>
      <c r="W778" s="28">
        <f t="shared" si="77"/>
        <v>12</v>
      </c>
      <c r="X778" s="28">
        <f>IF(W778=0,0,IF(E778&gt;1,E778-1,VLOOKUP(W778,Months_Weeks!$A$1:$B$13,2,0)))</f>
        <v>1</v>
      </c>
      <c r="Y778" s="30"/>
      <c r="Z778" s="39"/>
      <c r="AA778" s="31"/>
      <c r="AB778" s="39"/>
      <c r="AC778" s="31"/>
      <c r="AD778" s="40"/>
      <c r="AE778" s="31"/>
      <c r="AF778" s="40"/>
      <c r="AG778" s="31"/>
      <c r="AH778" s="40"/>
      <c r="AI778" s="31"/>
      <c r="AJ778" s="40"/>
    </row>
    <row r="779" spans="1:36" x14ac:dyDescent="0.25">
      <c r="A779" s="37" t="s">
        <v>62</v>
      </c>
      <c r="B779" s="37">
        <v>1026</v>
      </c>
      <c r="C779" s="26" t="str">
        <f>IFERROR(INDEX(Clients[Client_Name],MATCH(Table312[[#This Row],[Client_Code]],Clients[Client_Code],0)),"")</f>
        <v>COM. E INV. STO. DOMINGO</v>
      </c>
      <c r="D779" s="25">
        <v>12</v>
      </c>
      <c r="E779" s="25">
        <v>3</v>
      </c>
      <c r="F779" s="25" t="b">
        <f>IF(E779&gt;(VLOOKUP(D779,Months_Weeks!$A$2:$B$13,2,TRUE)),FALSE)</f>
        <v>0</v>
      </c>
      <c r="G779" s="63">
        <f>IF(Table312[[#This Row],[Facility]]="Buin",1.5%,0.25%)</f>
        <v>1.4999999999999999E-2</v>
      </c>
      <c r="H779" s="38"/>
      <c r="I779" s="38"/>
      <c r="J779" s="27">
        <f t="shared" si="72"/>
        <v>17</v>
      </c>
      <c r="K779" s="28">
        <f t="shared" si="73"/>
        <v>12</v>
      </c>
      <c r="L779" s="27">
        <f>IF(K779=0,0,IF(E779&gt;1,E779-1,VLOOKUP(K779,Months_Weeks!$A$1:$B$13,2,0)))</f>
        <v>2</v>
      </c>
      <c r="M779" s="29"/>
      <c r="N779" s="39"/>
      <c r="O779" s="39"/>
      <c r="P779" s="50">
        <f t="shared" si="74"/>
        <v>0</v>
      </c>
      <c r="Q779" s="28">
        <f t="shared" si="75"/>
        <v>12</v>
      </c>
      <c r="R779" s="28">
        <f>IF(Q779=0,0,IF(E779&gt;1,E779-1,VLOOKUP(Q779,Months_Weeks!$A$1:$B$13,2,0)))</f>
        <v>2</v>
      </c>
      <c r="S779" s="30"/>
      <c r="T779" s="39"/>
      <c r="U779" s="39"/>
      <c r="V779" s="50">
        <f t="shared" si="76"/>
        <v>0</v>
      </c>
      <c r="W779" s="28">
        <f t="shared" si="77"/>
        <v>12</v>
      </c>
      <c r="X779" s="28">
        <f>IF(W779=0,0,IF(E779&gt;1,E779-1,VLOOKUP(W779,Months_Weeks!$A$1:$B$13,2,0)))</f>
        <v>2</v>
      </c>
      <c r="Y779" s="30"/>
      <c r="Z779" s="39"/>
      <c r="AA779" s="31"/>
      <c r="AB779" s="39"/>
      <c r="AC779" s="31"/>
      <c r="AD779" s="40"/>
      <c r="AE779" s="31"/>
      <c r="AF779" s="40"/>
      <c r="AG779" s="31"/>
      <c r="AH779" s="40"/>
      <c r="AI779" s="31"/>
      <c r="AJ779" s="40"/>
    </row>
    <row r="780" spans="1:36" x14ac:dyDescent="0.25">
      <c r="A780" s="37" t="s">
        <v>62</v>
      </c>
      <c r="B780" s="37">
        <v>1026</v>
      </c>
      <c r="C780" s="26" t="str">
        <f>IFERROR(INDEX(Clients[Client_Name],MATCH(Table312[[#This Row],[Client_Code]],Clients[Client_Code],0)),"")</f>
        <v>COM. E INV. STO. DOMINGO</v>
      </c>
      <c r="D780" s="25">
        <v>12</v>
      </c>
      <c r="E780" s="25">
        <v>4</v>
      </c>
      <c r="F780" s="25" t="b">
        <f>IF(E780&gt;(VLOOKUP(D780,Months_Weeks!$A$2:$B$13,2,TRUE)),FALSE)</f>
        <v>0</v>
      </c>
      <c r="G780" s="63">
        <f>IF(Table312[[#This Row],[Facility]]="Buin",1.5%,0.25%)</f>
        <v>1.4999999999999999E-2</v>
      </c>
      <c r="H780" s="38"/>
      <c r="I780" s="38"/>
      <c r="J780" s="27">
        <f t="shared" si="72"/>
        <v>17</v>
      </c>
      <c r="K780" s="28">
        <f t="shared" si="73"/>
        <v>12</v>
      </c>
      <c r="L780" s="27">
        <f>IF(K780=0,0,IF(E780&gt;1,E780-1,VLOOKUP(K780,Months_Weeks!$A$1:$B$13,2,0)))</f>
        <v>3</v>
      </c>
      <c r="M780" s="29"/>
      <c r="N780" s="39"/>
      <c r="O780" s="39"/>
      <c r="P780" s="50">
        <f t="shared" si="74"/>
        <v>0</v>
      </c>
      <c r="Q780" s="28">
        <f t="shared" si="75"/>
        <v>12</v>
      </c>
      <c r="R780" s="28">
        <f>IF(Q780=0,0,IF(E780&gt;1,E780-1,VLOOKUP(Q780,Months_Weeks!$A$1:$B$13,2,0)))</f>
        <v>3</v>
      </c>
      <c r="S780" s="30"/>
      <c r="T780" s="39"/>
      <c r="U780" s="39"/>
      <c r="V780" s="50">
        <f t="shared" si="76"/>
        <v>0</v>
      </c>
      <c r="W780" s="28">
        <f t="shared" si="77"/>
        <v>12</v>
      </c>
      <c r="X780" s="28">
        <f>IF(W780=0,0,IF(E780&gt;1,E780-1,VLOOKUP(W780,Months_Weeks!$A$1:$B$13,2,0)))</f>
        <v>3</v>
      </c>
      <c r="Y780" s="30"/>
      <c r="Z780" s="39"/>
      <c r="AA780" s="31"/>
      <c r="AB780" s="39"/>
      <c r="AC780" s="31"/>
      <c r="AD780" s="40"/>
      <c r="AE780" s="31"/>
      <c r="AF780" s="40"/>
      <c r="AG780" s="31"/>
      <c r="AH780" s="40"/>
      <c r="AI780" s="31"/>
      <c r="AJ780" s="40"/>
    </row>
    <row r="781" spans="1:36" x14ac:dyDescent="0.25">
      <c r="A781" s="37" t="s">
        <v>62</v>
      </c>
      <c r="B781" s="37">
        <v>1026</v>
      </c>
      <c r="C781" s="26" t="str">
        <f>IFERROR(INDEX(Clients[Client_Name],MATCH(Table312[[#This Row],[Client_Code]],Clients[Client_Code],0)),"")</f>
        <v>COM. E INV. STO. DOMINGO</v>
      </c>
      <c r="D781" s="25">
        <v>12</v>
      </c>
      <c r="E781" s="25">
        <v>5</v>
      </c>
      <c r="F781" s="25" t="b">
        <f>IF(E781&gt;(VLOOKUP(D781,Months_Weeks!$A$2:$B$13,2,TRUE)),FALSE)</f>
        <v>0</v>
      </c>
      <c r="G781" s="63">
        <f>IF(Table312[[#This Row],[Facility]]="Buin",1.5%,0.25%)</f>
        <v>1.4999999999999999E-2</v>
      </c>
      <c r="H781" s="38"/>
      <c r="I781" s="38"/>
      <c r="J781" s="27">
        <f t="shared" si="72"/>
        <v>17</v>
      </c>
      <c r="K781" s="28">
        <f t="shared" si="73"/>
        <v>12</v>
      </c>
      <c r="L781" s="27">
        <f>IF(K781=0,0,IF(E781&gt;1,E781-1,VLOOKUP(K781,Months_Weeks!$A$1:$B$13,2,0)))</f>
        <v>4</v>
      </c>
      <c r="M781" s="29"/>
      <c r="N781" s="39"/>
      <c r="O781" s="39"/>
      <c r="P781" s="50">
        <f t="shared" si="74"/>
        <v>0</v>
      </c>
      <c r="Q781" s="28">
        <f t="shared" si="75"/>
        <v>12</v>
      </c>
      <c r="R781" s="28">
        <f>IF(Q781=0,0,IF(E781&gt;1,E781-1,VLOOKUP(Q781,Months_Weeks!$A$1:$B$13,2,0)))</f>
        <v>4</v>
      </c>
      <c r="S781" s="30"/>
      <c r="T781" s="39"/>
      <c r="U781" s="39"/>
      <c r="V781" s="50">
        <f t="shared" si="76"/>
        <v>0</v>
      </c>
      <c r="W781" s="28">
        <f t="shared" si="77"/>
        <v>12</v>
      </c>
      <c r="X781" s="28">
        <f>IF(W781=0,0,IF(E781&gt;1,E781-1,VLOOKUP(W781,Months_Weeks!$A$1:$B$13,2,0)))</f>
        <v>4</v>
      </c>
      <c r="Y781" s="30"/>
      <c r="Z781" s="39"/>
      <c r="AA781" s="31"/>
      <c r="AB781" s="39"/>
      <c r="AC781" s="31"/>
      <c r="AD781" s="40"/>
      <c r="AE781" s="31"/>
      <c r="AF781" s="40"/>
      <c r="AG781" s="31"/>
      <c r="AH781" s="40"/>
      <c r="AI781" s="31"/>
      <c r="AJ781" s="40"/>
    </row>
    <row r="782" spans="1:36" x14ac:dyDescent="0.25">
      <c r="A782" s="37" t="s">
        <v>32</v>
      </c>
      <c r="B782" s="37">
        <v>17</v>
      </c>
      <c r="C782" s="26" t="str">
        <f>IFERROR(INDEX(Clients[Client_Name],MATCH(Table312[[#This Row],[Client_Code]],Clients[Client_Code],0)),"")</f>
        <v>COMERCIAL CASTRO</v>
      </c>
      <c r="D782" s="25">
        <v>1</v>
      </c>
      <c r="E782" s="25">
        <v>1</v>
      </c>
      <c r="F782" s="25" t="b">
        <f>IF(E782&gt;(VLOOKUP(D782,Months_Weeks!$A$2:$B$13,2,TRUE)),FALSE)</f>
        <v>0</v>
      </c>
      <c r="G782" s="63">
        <f>IF(Table312[[#This Row],[Facility]]="Buin",1.5%,0.25%)</f>
        <v>2.5000000000000001E-3</v>
      </c>
      <c r="H782" s="38">
        <v>48</v>
      </c>
      <c r="I782" s="38"/>
      <c r="J782" s="27">
        <f t="shared" si="72"/>
        <v>48</v>
      </c>
      <c r="K782" s="28">
        <f t="shared" si="73"/>
        <v>0</v>
      </c>
      <c r="L782" s="27">
        <f>IF(K782=0,0,IF(E782&gt;1,E782-1,VLOOKUP(K782,Months_Weeks!$A$1:$B$13,2,0)))</f>
        <v>0</v>
      </c>
      <c r="M782" s="29"/>
      <c r="N782" s="39"/>
      <c r="O782" s="39"/>
      <c r="P782" s="50">
        <f t="shared" si="74"/>
        <v>0</v>
      </c>
      <c r="Q782" s="28">
        <f t="shared" si="75"/>
        <v>0</v>
      </c>
      <c r="R782" s="28">
        <f>IF(Q782=0,0,IF(E782&gt;1,E782-1,VLOOKUP(Q782,Months_Weeks!$A$1:$B$13,2,0)))</f>
        <v>0</v>
      </c>
      <c r="S782" s="30"/>
      <c r="T782" s="39"/>
      <c r="U782" s="39"/>
      <c r="V782" s="50">
        <f t="shared" si="76"/>
        <v>0</v>
      </c>
      <c r="W782" s="28">
        <f t="shared" si="77"/>
        <v>0</v>
      </c>
      <c r="X782" s="28">
        <f>IF(W782=0,0,IF(E782&gt;1,E782-1,VLOOKUP(W782,Months_Weeks!$A$1:$B$13,2,0)))</f>
        <v>0</v>
      </c>
      <c r="Y782" s="30"/>
      <c r="Z782" s="39"/>
      <c r="AA782" s="31">
        <v>1</v>
      </c>
      <c r="AB782" s="72">
        <v>9.0899999999999995E-2</v>
      </c>
      <c r="AC782" s="31"/>
      <c r="AD782" s="40"/>
      <c r="AE782" s="31"/>
      <c r="AF782" s="40"/>
      <c r="AG782" s="31"/>
      <c r="AH782" s="40"/>
      <c r="AI782" s="31"/>
      <c r="AJ782" s="40"/>
    </row>
    <row r="783" spans="1:36" x14ac:dyDescent="0.25">
      <c r="A783" s="37" t="s">
        <v>32</v>
      </c>
      <c r="B783" s="37">
        <v>17</v>
      </c>
      <c r="C783" s="26" t="str">
        <f>IFERROR(INDEX(Clients[Client_Name],MATCH(Table312[[#This Row],[Client_Code]],Clients[Client_Code],0)),"")</f>
        <v>COMERCIAL CASTRO</v>
      </c>
      <c r="D783" s="25">
        <v>1</v>
      </c>
      <c r="E783" s="25">
        <v>2</v>
      </c>
      <c r="F783" s="25" t="b">
        <f>IF(E783&gt;(VLOOKUP(D783,Months_Weeks!$A$2:$B$13,2,TRUE)),FALSE)</f>
        <v>0</v>
      </c>
      <c r="G783" s="63">
        <f>IF(Table312[[#This Row],[Facility]]="Buin",1.5%,0.25%)</f>
        <v>2.5000000000000001E-3</v>
      </c>
      <c r="H783" s="38">
        <v>0</v>
      </c>
      <c r="I783" s="38"/>
      <c r="J783" s="27">
        <f t="shared" si="72"/>
        <v>48</v>
      </c>
      <c r="K783" s="28">
        <f t="shared" si="73"/>
        <v>1</v>
      </c>
      <c r="L783" s="27">
        <f>IF(K783=0,0,IF(E783&gt;1,E783-1,VLOOKUP(K783,Months_Weeks!$A$1:$B$13,2,0)))</f>
        <v>1</v>
      </c>
      <c r="M783" s="29"/>
      <c r="N783" s="39"/>
      <c r="O783" s="39"/>
      <c r="P783" s="50">
        <f t="shared" si="74"/>
        <v>0</v>
      </c>
      <c r="Q783" s="28">
        <f t="shared" si="75"/>
        <v>1</v>
      </c>
      <c r="R783" s="28">
        <f>IF(Q783=0,0,IF(E783&gt;1,E783-1,VLOOKUP(Q783,Months_Weeks!$A$1:$B$13,2,0)))</f>
        <v>1</v>
      </c>
      <c r="S783" s="30"/>
      <c r="T783" s="39"/>
      <c r="U783" s="39"/>
      <c r="V783" s="50">
        <f t="shared" si="76"/>
        <v>0</v>
      </c>
      <c r="W783" s="28">
        <f t="shared" si="77"/>
        <v>1</v>
      </c>
      <c r="X783" s="28">
        <f>IF(W783=0,0,IF(E783&gt;1,E783-1,VLOOKUP(W783,Months_Weeks!$A$1:$B$13,2,0)))</f>
        <v>1</v>
      </c>
      <c r="Y783" s="30"/>
      <c r="Z783" s="39"/>
      <c r="AA783" s="31"/>
      <c r="AB783" s="39"/>
      <c r="AC783" s="31"/>
      <c r="AD783" s="40"/>
      <c r="AE783" s="31"/>
      <c r="AF783" s="40"/>
      <c r="AG783" s="31"/>
      <c r="AH783" s="40"/>
      <c r="AI783" s="31"/>
      <c r="AJ783" s="40"/>
    </row>
    <row r="784" spans="1:36" x14ac:dyDescent="0.25">
      <c r="A784" s="37" t="s">
        <v>32</v>
      </c>
      <c r="B784" s="37">
        <v>17</v>
      </c>
      <c r="C784" s="26" t="str">
        <f>IFERROR(INDEX(Clients[Client_Name],MATCH(Table312[[#This Row],[Client_Code]],Clients[Client_Code],0)),"")</f>
        <v>COMERCIAL CASTRO</v>
      </c>
      <c r="D784" s="25">
        <v>1</v>
      </c>
      <c r="E784" s="25">
        <v>3</v>
      </c>
      <c r="F784" s="25" t="b">
        <f>IF(E784&gt;(VLOOKUP(D784,Months_Weeks!$A$2:$B$13,2,TRUE)),FALSE)</f>
        <v>0</v>
      </c>
      <c r="G784" s="63">
        <f>IF(Table312[[#This Row],[Facility]]="Buin",1.5%,0.25%)</f>
        <v>2.5000000000000001E-3</v>
      </c>
      <c r="H784" s="38">
        <v>24</v>
      </c>
      <c r="I784" s="38"/>
      <c r="J784" s="27">
        <f t="shared" si="72"/>
        <v>72</v>
      </c>
      <c r="K784" s="28">
        <f t="shared" si="73"/>
        <v>1</v>
      </c>
      <c r="L784" s="27">
        <f>IF(K784=0,0,IF(E784&gt;1,E784-1,VLOOKUP(K784,Months_Weeks!$A$1:$B$13,2,0)))</f>
        <v>2</v>
      </c>
      <c r="M784" s="29"/>
      <c r="N784" s="39"/>
      <c r="O784" s="39"/>
      <c r="P784" s="50">
        <f t="shared" si="74"/>
        <v>0</v>
      </c>
      <c r="Q784" s="28">
        <f t="shared" si="75"/>
        <v>1</v>
      </c>
      <c r="R784" s="28">
        <f>IF(Q784=0,0,IF(E784&gt;1,E784-1,VLOOKUP(Q784,Months_Weeks!$A$1:$B$13,2,0)))</f>
        <v>2</v>
      </c>
      <c r="S784" s="30"/>
      <c r="T784" s="39"/>
      <c r="U784" s="39"/>
      <c r="V784" s="50">
        <f t="shared" si="76"/>
        <v>0</v>
      </c>
      <c r="W784" s="28">
        <f t="shared" si="77"/>
        <v>1</v>
      </c>
      <c r="X784" s="28">
        <f>IF(W784=0,0,IF(E784&gt;1,E784-1,VLOOKUP(W784,Months_Weeks!$A$1:$B$13,2,0)))</f>
        <v>2</v>
      </c>
      <c r="Y784" s="30"/>
      <c r="Z784" s="39"/>
      <c r="AA784" s="31"/>
      <c r="AB784" s="39"/>
      <c r="AC784" s="31"/>
      <c r="AD784" s="40"/>
      <c r="AE784" s="31"/>
      <c r="AF784" s="40"/>
      <c r="AG784" s="31"/>
      <c r="AH784" s="40"/>
      <c r="AI784" s="31"/>
      <c r="AJ784" s="40"/>
    </row>
    <row r="785" spans="1:36" x14ac:dyDescent="0.25">
      <c r="A785" s="37" t="s">
        <v>32</v>
      </c>
      <c r="B785" s="37">
        <v>17</v>
      </c>
      <c r="C785" s="26" t="str">
        <f>IFERROR(INDEX(Clients[Client_Name],MATCH(Table312[[#This Row],[Client_Code]],Clients[Client_Code],0)),"")</f>
        <v>COMERCIAL CASTRO</v>
      </c>
      <c r="D785" s="25">
        <v>1</v>
      </c>
      <c r="E785" s="25">
        <v>4</v>
      </c>
      <c r="F785" s="25" t="b">
        <f>IF(E785&gt;(VLOOKUP(D785,Months_Weeks!$A$2:$B$13,2,TRUE)),FALSE)</f>
        <v>0</v>
      </c>
      <c r="G785" s="63">
        <f>IF(Table312[[#This Row],[Facility]]="Buin",1.5%,0.25%)</f>
        <v>2.5000000000000001E-3</v>
      </c>
      <c r="H785" s="38"/>
      <c r="I785" s="38">
        <v>7</v>
      </c>
      <c r="J785" s="27">
        <f t="shared" si="72"/>
        <v>65</v>
      </c>
      <c r="K785" s="28">
        <f t="shared" si="73"/>
        <v>1</v>
      </c>
      <c r="L785" s="27">
        <f>IF(K785=0,0,IF(E785&gt;1,E785-1,VLOOKUP(K785,Months_Weeks!$A$1:$B$13,2,0)))</f>
        <v>3</v>
      </c>
      <c r="M785" s="29"/>
      <c r="N785" s="39"/>
      <c r="O785" s="39"/>
      <c r="P785" s="50">
        <f t="shared" si="74"/>
        <v>0</v>
      </c>
      <c r="Q785" s="28">
        <f t="shared" si="75"/>
        <v>1</v>
      </c>
      <c r="R785" s="28">
        <f>IF(Q785=0,0,IF(E785&gt;1,E785-1,VLOOKUP(Q785,Months_Weeks!$A$1:$B$13,2,0)))</f>
        <v>3</v>
      </c>
      <c r="S785" s="30"/>
      <c r="T785" s="39"/>
      <c r="U785" s="39"/>
      <c r="V785" s="50">
        <f t="shared" si="76"/>
        <v>0</v>
      </c>
      <c r="W785" s="28">
        <f t="shared" si="77"/>
        <v>1</v>
      </c>
      <c r="X785" s="28">
        <f>IF(W785=0,0,IF(E785&gt;1,E785-1,VLOOKUP(W785,Months_Weeks!$A$1:$B$13,2,0)))</f>
        <v>3</v>
      </c>
      <c r="Y785" s="30"/>
      <c r="Z785" s="39"/>
      <c r="AA785" s="31"/>
      <c r="AB785" s="39"/>
      <c r="AC785" s="31"/>
      <c r="AD785" s="40"/>
      <c r="AE785" s="31"/>
      <c r="AF785" s="40"/>
      <c r="AG785" s="31"/>
      <c r="AH785" s="40"/>
      <c r="AI785" s="31"/>
      <c r="AJ785" s="40"/>
    </row>
    <row r="786" spans="1:36" x14ac:dyDescent="0.25">
      <c r="A786" s="37" t="s">
        <v>32</v>
      </c>
      <c r="B786" s="37">
        <v>17</v>
      </c>
      <c r="C786" s="26" t="str">
        <f>IFERROR(INDEX(Clients[Client_Name],MATCH(Table312[[#This Row],[Client_Code]],Clients[Client_Code],0)),"")</f>
        <v>COMERCIAL CASTRO</v>
      </c>
      <c r="D786" s="25">
        <v>2</v>
      </c>
      <c r="E786" s="25">
        <v>1</v>
      </c>
      <c r="F786" s="25" t="b">
        <f>IF(E786&gt;(VLOOKUP(D786,Months_Weeks!$A$2:$B$13,2,TRUE)),FALSE)</f>
        <v>0</v>
      </c>
      <c r="G786" s="63">
        <f>IF(Table312[[#This Row],[Facility]]="Buin",1.5%,0.25%)</f>
        <v>2.5000000000000001E-3</v>
      </c>
      <c r="H786" s="38"/>
      <c r="I786" s="38">
        <v>6</v>
      </c>
      <c r="J786" s="27">
        <f t="shared" si="72"/>
        <v>59</v>
      </c>
      <c r="K786" s="28">
        <f t="shared" si="73"/>
        <v>1</v>
      </c>
      <c r="L786" s="27">
        <f>IF(K786=0,0,IF(E786&gt;1,E786-1,VLOOKUP(K786,Months_Weeks!$A$1:$B$13,2,0)))</f>
        <v>4</v>
      </c>
      <c r="M786" s="29"/>
      <c r="N786" s="39"/>
      <c r="O786" s="39"/>
      <c r="P786" s="50">
        <f t="shared" si="74"/>
        <v>0</v>
      </c>
      <c r="Q786" s="28">
        <f t="shared" si="75"/>
        <v>1</v>
      </c>
      <c r="R786" s="28">
        <f>IF(Q786=0,0,IF(E786&gt;1,E786-1,VLOOKUP(Q786,Months_Weeks!$A$1:$B$13,2,0)))</f>
        <v>4</v>
      </c>
      <c r="S786" s="30"/>
      <c r="T786" s="39"/>
      <c r="U786" s="39"/>
      <c r="V786" s="50">
        <f t="shared" si="76"/>
        <v>0</v>
      </c>
      <c r="W786" s="28">
        <f t="shared" si="77"/>
        <v>1</v>
      </c>
      <c r="X786" s="28">
        <f>IF(W786=0,0,IF(E786&gt;1,E786-1,VLOOKUP(W786,Months_Weeks!$A$1:$B$13,2,0)))</f>
        <v>4</v>
      </c>
      <c r="Y786" s="30"/>
      <c r="Z786" s="39"/>
      <c r="AA786" s="31"/>
      <c r="AB786" s="39"/>
      <c r="AC786" s="31"/>
      <c r="AD786" s="40"/>
      <c r="AE786" s="31"/>
      <c r="AF786" s="40"/>
      <c r="AG786" s="31"/>
      <c r="AH786" s="40"/>
      <c r="AI786" s="31"/>
      <c r="AJ786" s="40"/>
    </row>
    <row r="787" spans="1:36" x14ac:dyDescent="0.25">
      <c r="A787" s="37" t="s">
        <v>32</v>
      </c>
      <c r="B787" s="37">
        <v>17</v>
      </c>
      <c r="C787" s="26" t="str">
        <f>IFERROR(INDEX(Clients[Client_Name],MATCH(Table312[[#This Row],[Client_Code]],Clients[Client_Code],0)),"")</f>
        <v>COMERCIAL CASTRO</v>
      </c>
      <c r="D787" s="25">
        <v>2</v>
      </c>
      <c r="E787" s="25">
        <v>2</v>
      </c>
      <c r="F787" s="25" t="b">
        <f>IF(E787&gt;(VLOOKUP(D787,Months_Weeks!$A$2:$B$13,2,TRUE)),FALSE)</f>
        <v>0</v>
      </c>
      <c r="G787" s="63">
        <f>IF(Table312[[#This Row],[Facility]]="Buin",1.5%,0.25%)</f>
        <v>2.5000000000000001E-3</v>
      </c>
      <c r="H787" s="38">
        <v>0</v>
      </c>
      <c r="I787" s="38"/>
      <c r="J787" s="27">
        <f t="shared" si="72"/>
        <v>59</v>
      </c>
      <c r="K787" s="28">
        <f t="shared" si="73"/>
        <v>2</v>
      </c>
      <c r="L787" s="27">
        <f>IF(K787=0,0,IF(E787&gt;1,E787-1,VLOOKUP(K787,Months_Weeks!$A$1:$B$13,2,0)))</f>
        <v>1</v>
      </c>
      <c r="M787" s="29"/>
      <c r="N787" s="39"/>
      <c r="O787" s="39"/>
      <c r="P787" s="50">
        <f t="shared" si="74"/>
        <v>0</v>
      </c>
      <c r="Q787" s="28">
        <f t="shared" si="75"/>
        <v>2</v>
      </c>
      <c r="R787" s="28">
        <f>IF(Q787=0,0,IF(E787&gt;1,E787-1,VLOOKUP(Q787,Months_Weeks!$A$1:$B$13,2,0)))</f>
        <v>1</v>
      </c>
      <c r="S787" s="30"/>
      <c r="T787" s="39"/>
      <c r="U787" s="39"/>
      <c r="V787" s="50">
        <f t="shared" si="76"/>
        <v>0</v>
      </c>
      <c r="W787" s="28">
        <f t="shared" si="77"/>
        <v>2</v>
      </c>
      <c r="X787" s="28">
        <f>IF(W787=0,0,IF(E787&gt;1,E787-1,VLOOKUP(W787,Months_Weeks!$A$1:$B$13,2,0)))</f>
        <v>1</v>
      </c>
      <c r="Y787" s="30"/>
      <c r="Z787" s="39"/>
      <c r="AA787" s="31"/>
      <c r="AB787" s="39"/>
      <c r="AC787" s="31"/>
      <c r="AD787" s="40"/>
      <c r="AE787" s="31"/>
      <c r="AF787" s="40"/>
      <c r="AG787" s="31"/>
      <c r="AH787" s="40"/>
      <c r="AI787" s="31"/>
      <c r="AJ787" s="40"/>
    </row>
    <row r="788" spans="1:36" x14ac:dyDescent="0.25">
      <c r="A788" s="37" t="s">
        <v>32</v>
      </c>
      <c r="B788" s="37">
        <v>17</v>
      </c>
      <c r="C788" s="26" t="str">
        <f>IFERROR(INDEX(Clients[Client_Name],MATCH(Table312[[#This Row],[Client_Code]],Clients[Client_Code],0)),"")</f>
        <v>COMERCIAL CASTRO</v>
      </c>
      <c r="D788" s="25">
        <v>2</v>
      </c>
      <c r="E788" s="25">
        <v>3</v>
      </c>
      <c r="F788" s="25" t="b">
        <f>IF(E788&gt;(VLOOKUP(D788,Months_Weeks!$A$2:$B$13,2,TRUE)),FALSE)</f>
        <v>0</v>
      </c>
      <c r="G788" s="63">
        <f>IF(Table312[[#This Row],[Facility]]="Buin",1.5%,0.25%)</f>
        <v>2.5000000000000001E-3</v>
      </c>
      <c r="H788" s="38">
        <v>0</v>
      </c>
      <c r="I788" s="38"/>
      <c r="J788" s="27">
        <f t="shared" si="72"/>
        <v>59</v>
      </c>
      <c r="K788" s="28">
        <f t="shared" si="73"/>
        <v>2</v>
      </c>
      <c r="L788" s="27">
        <f>IF(K788=0,0,IF(E788&gt;1,E788-1,VLOOKUP(K788,Months_Weeks!$A$1:$B$13,2,0)))</f>
        <v>2</v>
      </c>
      <c r="M788" s="29"/>
      <c r="N788" s="39"/>
      <c r="O788" s="39"/>
      <c r="P788" s="50">
        <f t="shared" si="74"/>
        <v>0</v>
      </c>
      <c r="Q788" s="28">
        <f t="shared" si="75"/>
        <v>2</v>
      </c>
      <c r="R788" s="28">
        <f>IF(Q788=0,0,IF(E788&gt;1,E788-1,VLOOKUP(Q788,Months_Weeks!$A$1:$B$13,2,0)))</f>
        <v>2</v>
      </c>
      <c r="S788" s="30"/>
      <c r="T788" s="39"/>
      <c r="U788" s="39"/>
      <c r="V788" s="50">
        <f t="shared" si="76"/>
        <v>0</v>
      </c>
      <c r="W788" s="28">
        <f t="shared" si="77"/>
        <v>2</v>
      </c>
      <c r="X788" s="28">
        <f>IF(W788=0,0,IF(E788&gt;1,E788-1,VLOOKUP(W788,Months_Weeks!$A$1:$B$13,2,0)))</f>
        <v>2</v>
      </c>
      <c r="Y788" s="30"/>
      <c r="Z788" s="39"/>
      <c r="AA788" s="31"/>
      <c r="AB788" s="39"/>
      <c r="AC788" s="31"/>
      <c r="AD788" s="40"/>
      <c r="AE788" s="31"/>
      <c r="AF788" s="40"/>
      <c r="AG788" s="31"/>
      <c r="AH788" s="40"/>
      <c r="AI788" s="31"/>
      <c r="AJ788" s="40"/>
    </row>
    <row r="789" spans="1:36" x14ac:dyDescent="0.25">
      <c r="A789" s="37" t="s">
        <v>32</v>
      </c>
      <c r="B789" s="37">
        <v>17</v>
      </c>
      <c r="C789" s="26" t="str">
        <f>IFERROR(INDEX(Clients[Client_Name],MATCH(Table312[[#This Row],[Client_Code]],Clients[Client_Code],0)),"")</f>
        <v>COMERCIAL CASTRO</v>
      </c>
      <c r="D789" s="25">
        <v>2</v>
      </c>
      <c r="E789" s="25">
        <v>4</v>
      </c>
      <c r="F789" s="25" t="b">
        <f>IF(E789&gt;(VLOOKUP(D789,Months_Weeks!$A$2:$B$13,2,TRUE)),FALSE)</f>
        <v>0</v>
      </c>
      <c r="G789" s="63">
        <f>IF(Table312[[#This Row],[Facility]]="Buin",1.5%,0.25%)</f>
        <v>2.5000000000000001E-3</v>
      </c>
      <c r="H789" s="38">
        <v>21</v>
      </c>
      <c r="I789" s="38"/>
      <c r="J789" s="27">
        <f t="shared" si="72"/>
        <v>80</v>
      </c>
      <c r="K789" s="28">
        <f t="shared" si="73"/>
        <v>2</v>
      </c>
      <c r="L789" s="27">
        <f>IF(K789=0,0,IF(E789&gt;1,E789-1,VLOOKUP(K789,Months_Weeks!$A$1:$B$13,2,0)))</f>
        <v>3</v>
      </c>
      <c r="M789" s="29"/>
      <c r="N789" s="39"/>
      <c r="O789" s="39"/>
      <c r="P789" s="50">
        <f t="shared" si="74"/>
        <v>0</v>
      </c>
      <c r="Q789" s="28">
        <f t="shared" si="75"/>
        <v>2</v>
      </c>
      <c r="R789" s="28">
        <f>IF(Q789=0,0,IF(E789&gt;1,E789-1,VLOOKUP(Q789,Months_Weeks!$A$1:$B$13,2,0)))</f>
        <v>3</v>
      </c>
      <c r="S789" s="30"/>
      <c r="T789" s="39"/>
      <c r="U789" s="39"/>
      <c r="V789" s="50">
        <f t="shared" si="76"/>
        <v>0</v>
      </c>
      <c r="W789" s="28">
        <f t="shared" si="77"/>
        <v>2</v>
      </c>
      <c r="X789" s="28">
        <f>IF(W789=0,0,IF(E789&gt;1,E789-1,VLOOKUP(W789,Months_Weeks!$A$1:$B$13,2,0)))</f>
        <v>3</v>
      </c>
      <c r="Y789" s="30"/>
      <c r="Z789" s="39"/>
      <c r="AA789" s="31"/>
      <c r="AB789" s="39"/>
      <c r="AC789" s="31"/>
      <c r="AD789" s="40"/>
      <c r="AE789" s="31"/>
      <c r="AF789" s="40"/>
      <c r="AG789" s="31"/>
      <c r="AH789" s="40"/>
      <c r="AI789" s="31"/>
      <c r="AJ789" s="40"/>
    </row>
    <row r="790" spans="1:36" x14ac:dyDescent="0.25">
      <c r="A790" s="37" t="s">
        <v>32</v>
      </c>
      <c r="B790" s="37">
        <v>17</v>
      </c>
      <c r="C790" s="26" t="str">
        <f>IFERROR(INDEX(Clients[Client_Name],MATCH(Table312[[#This Row],[Client_Code]],Clients[Client_Code],0)),"")</f>
        <v>COMERCIAL CASTRO</v>
      </c>
      <c r="D790" s="25">
        <v>3</v>
      </c>
      <c r="E790" s="25">
        <v>1</v>
      </c>
      <c r="F790" s="25" t="b">
        <f>IF(E790&gt;(VLOOKUP(D790,Months_Weeks!$A$2:$B$13,2,TRUE)),FALSE)</f>
        <v>0</v>
      </c>
      <c r="G790" s="63">
        <f>IF(Table312[[#This Row],[Facility]]="Buin",1.5%,0.25%)</f>
        <v>2.5000000000000001E-3</v>
      </c>
      <c r="H790" s="38">
        <v>21</v>
      </c>
      <c r="I790" s="38"/>
      <c r="J790" s="27">
        <f t="shared" si="72"/>
        <v>101</v>
      </c>
      <c r="K790" s="28">
        <f t="shared" si="73"/>
        <v>2</v>
      </c>
      <c r="L790" s="27">
        <f>IF(K790=0,0,IF(E790&gt;1,E790-1,VLOOKUP(K790,Months_Weeks!$A$1:$B$13,2,0)))</f>
        <v>4</v>
      </c>
      <c r="M790" s="29"/>
      <c r="N790" s="39"/>
      <c r="O790" s="39"/>
      <c r="P790" s="50">
        <f t="shared" si="74"/>
        <v>0</v>
      </c>
      <c r="Q790" s="28">
        <f t="shared" si="75"/>
        <v>2</v>
      </c>
      <c r="R790" s="28">
        <f>IF(Q790=0,0,IF(E790&gt;1,E790-1,VLOOKUP(Q790,Months_Weeks!$A$1:$B$13,2,0)))</f>
        <v>4</v>
      </c>
      <c r="S790" s="30"/>
      <c r="T790" s="39"/>
      <c r="U790" s="39"/>
      <c r="V790" s="50">
        <f t="shared" si="76"/>
        <v>0</v>
      </c>
      <c r="W790" s="28">
        <f t="shared" si="77"/>
        <v>2</v>
      </c>
      <c r="X790" s="28">
        <f>IF(W790=0,0,IF(E790&gt;1,E790-1,VLOOKUP(W790,Months_Weeks!$A$1:$B$13,2,0)))</f>
        <v>4</v>
      </c>
      <c r="Y790" s="30"/>
      <c r="Z790" s="39"/>
      <c r="AA790" s="31"/>
      <c r="AB790" s="39"/>
      <c r="AC790" s="31"/>
      <c r="AD790" s="40"/>
      <c r="AE790" s="31"/>
      <c r="AF790" s="40"/>
      <c r="AG790" s="31"/>
      <c r="AH790" s="40"/>
      <c r="AI790" s="31"/>
      <c r="AJ790" s="40"/>
    </row>
    <row r="791" spans="1:36" x14ac:dyDescent="0.25">
      <c r="A791" s="37" t="s">
        <v>32</v>
      </c>
      <c r="B791" s="37">
        <v>17</v>
      </c>
      <c r="C791" s="26" t="str">
        <f>IFERROR(INDEX(Clients[Client_Name],MATCH(Table312[[#This Row],[Client_Code]],Clients[Client_Code],0)),"")</f>
        <v>COMERCIAL CASTRO</v>
      </c>
      <c r="D791" s="25">
        <v>3</v>
      </c>
      <c r="E791" s="25">
        <v>2</v>
      </c>
      <c r="F791" s="25" t="b">
        <f>IF(E791&gt;(VLOOKUP(D791,Months_Weeks!$A$2:$B$13,2,TRUE)),FALSE)</f>
        <v>0</v>
      </c>
      <c r="G791" s="63">
        <f>IF(Table312[[#This Row],[Facility]]="Buin",1.5%,0.25%)</f>
        <v>2.5000000000000001E-3</v>
      </c>
      <c r="H791" s="38"/>
      <c r="I791" s="38"/>
      <c r="J791" s="27">
        <f t="shared" si="72"/>
        <v>101</v>
      </c>
      <c r="K791" s="28">
        <f t="shared" si="73"/>
        <v>3</v>
      </c>
      <c r="L791" s="27">
        <f>IF(K791=0,0,IF(E791&gt;1,E791-1,VLOOKUP(K791,Months_Weeks!$A$1:$B$13,2,0)))</f>
        <v>1</v>
      </c>
      <c r="M791" s="29"/>
      <c r="N791" s="39"/>
      <c r="O791" s="39"/>
      <c r="P791" s="50">
        <f t="shared" si="74"/>
        <v>0</v>
      </c>
      <c r="Q791" s="28">
        <f t="shared" si="75"/>
        <v>3</v>
      </c>
      <c r="R791" s="28">
        <f>IF(Q791=0,0,IF(E791&gt;1,E791-1,VLOOKUP(Q791,Months_Weeks!$A$1:$B$13,2,0)))</f>
        <v>1</v>
      </c>
      <c r="S791" s="30"/>
      <c r="T791" s="39"/>
      <c r="U791" s="39"/>
      <c r="V791" s="50">
        <f t="shared" si="76"/>
        <v>0</v>
      </c>
      <c r="W791" s="28">
        <f t="shared" si="77"/>
        <v>3</v>
      </c>
      <c r="X791" s="28">
        <f>IF(W791=0,0,IF(E791&gt;1,E791-1,VLOOKUP(W791,Months_Weeks!$A$1:$B$13,2,0)))</f>
        <v>1</v>
      </c>
      <c r="Y791" s="30"/>
      <c r="Z791" s="39"/>
      <c r="AA791" s="31"/>
      <c r="AB791" s="39"/>
      <c r="AC791" s="31"/>
      <c r="AD791" s="40"/>
      <c r="AE791" s="31"/>
      <c r="AF791" s="40"/>
      <c r="AG791" s="31"/>
      <c r="AH791" s="40"/>
      <c r="AI791" s="31"/>
      <c r="AJ791" s="40"/>
    </row>
    <row r="792" spans="1:36" x14ac:dyDescent="0.25">
      <c r="A792" s="37" t="s">
        <v>32</v>
      </c>
      <c r="B792" s="37">
        <v>17</v>
      </c>
      <c r="C792" s="26" t="str">
        <f>IFERROR(INDEX(Clients[Client_Name],MATCH(Table312[[#This Row],[Client_Code]],Clients[Client_Code],0)),"")</f>
        <v>COMERCIAL CASTRO</v>
      </c>
      <c r="D792" s="25">
        <v>3</v>
      </c>
      <c r="E792" s="25">
        <v>3</v>
      </c>
      <c r="F792" s="25" t="b">
        <f>IF(E792&gt;(VLOOKUP(D792,Months_Weeks!$A$2:$B$13,2,TRUE)),FALSE)</f>
        <v>0</v>
      </c>
      <c r="G792" s="63">
        <f>IF(Table312[[#This Row],[Facility]]="Buin",1.5%,0.25%)</f>
        <v>2.5000000000000001E-3</v>
      </c>
      <c r="H792" s="38"/>
      <c r="I792" s="38"/>
      <c r="J792" s="27">
        <f t="shared" si="72"/>
        <v>101</v>
      </c>
      <c r="K792" s="28">
        <f t="shared" si="73"/>
        <v>3</v>
      </c>
      <c r="L792" s="27">
        <f>IF(K792=0,0,IF(E792&gt;1,E792-1,VLOOKUP(K792,Months_Weeks!$A$1:$B$13,2,0)))</f>
        <v>2</v>
      </c>
      <c r="M792" s="29"/>
      <c r="N792" s="39"/>
      <c r="O792" s="39"/>
      <c r="P792" s="50">
        <f t="shared" si="74"/>
        <v>0</v>
      </c>
      <c r="Q792" s="28">
        <f t="shared" si="75"/>
        <v>3</v>
      </c>
      <c r="R792" s="28">
        <f>IF(Q792=0,0,IF(E792&gt;1,E792-1,VLOOKUP(Q792,Months_Weeks!$A$1:$B$13,2,0)))</f>
        <v>2</v>
      </c>
      <c r="S792" s="30"/>
      <c r="T792" s="39"/>
      <c r="U792" s="39"/>
      <c r="V792" s="50">
        <f t="shared" si="76"/>
        <v>0</v>
      </c>
      <c r="W792" s="28">
        <f t="shared" si="77"/>
        <v>3</v>
      </c>
      <c r="X792" s="28">
        <f>IF(W792=0,0,IF(E792&gt;1,E792-1,VLOOKUP(W792,Months_Weeks!$A$1:$B$13,2,0)))</f>
        <v>2</v>
      </c>
      <c r="Y792" s="30"/>
      <c r="Z792" s="39"/>
      <c r="AA792" s="31"/>
      <c r="AB792" s="39"/>
      <c r="AC792" s="31"/>
      <c r="AD792" s="40"/>
      <c r="AE792" s="31"/>
      <c r="AF792" s="40"/>
      <c r="AG792" s="31"/>
      <c r="AH792" s="40"/>
      <c r="AI792" s="31"/>
      <c r="AJ792" s="40"/>
    </row>
    <row r="793" spans="1:36" x14ac:dyDescent="0.25">
      <c r="A793" s="37" t="s">
        <v>32</v>
      </c>
      <c r="B793" s="37">
        <v>17</v>
      </c>
      <c r="C793" s="26" t="str">
        <f>IFERROR(INDEX(Clients[Client_Name],MATCH(Table312[[#This Row],[Client_Code]],Clients[Client_Code],0)),"")</f>
        <v>COMERCIAL CASTRO</v>
      </c>
      <c r="D793" s="25">
        <v>3</v>
      </c>
      <c r="E793" s="25">
        <v>4</v>
      </c>
      <c r="F793" s="25" t="b">
        <f>IF(E793&gt;(VLOOKUP(D793,Months_Weeks!$A$2:$B$13,2,TRUE)),FALSE)</f>
        <v>0</v>
      </c>
      <c r="G793" s="63">
        <f>IF(Table312[[#This Row],[Facility]]="Buin",1.5%,0.25%)</f>
        <v>2.5000000000000001E-3</v>
      </c>
      <c r="H793" s="38"/>
      <c r="I793" s="38"/>
      <c r="J793" s="27">
        <f t="shared" si="72"/>
        <v>101</v>
      </c>
      <c r="K793" s="28">
        <f t="shared" si="73"/>
        <v>3</v>
      </c>
      <c r="L793" s="27">
        <f>IF(K793=0,0,IF(E793&gt;1,E793-1,VLOOKUP(K793,Months_Weeks!$A$1:$B$13,2,0)))</f>
        <v>3</v>
      </c>
      <c r="M793" s="29"/>
      <c r="N793" s="39"/>
      <c r="O793" s="39"/>
      <c r="P793" s="50">
        <f t="shared" si="74"/>
        <v>0</v>
      </c>
      <c r="Q793" s="28">
        <f t="shared" si="75"/>
        <v>3</v>
      </c>
      <c r="R793" s="28">
        <f>IF(Q793=0,0,IF(E793&gt;1,E793-1,VLOOKUP(Q793,Months_Weeks!$A$1:$B$13,2,0)))</f>
        <v>3</v>
      </c>
      <c r="S793" s="30"/>
      <c r="T793" s="39"/>
      <c r="U793" s="39"/>
      <c r="V793" s="50">
        <f t="shared" si="76"/>
        <v>0</v>
      </c>
      <c r="W793" s="28">
        <f t="shared" si="77"/>
        <v>3</v>
      </c>
      <c r="X793" s="28">
        <f>IF(W793=0,0,IF(E793&gt;1,E793-1,VLOOKUP(W793,Months_Weeks!$A$1:$B$13,2,0)))</f>
        <v>3</v>
      </c>
      <c r="Y793" s="30"/>
      <c r="Z793" s="39"/>
      <c r="AA793" s="31"/>
      <c r="AB793" s="39"/>
      <c r="AC793" s="31"/>
      <c r="AD793" s="40"/>
      <c r="AE793" s="31"/>
      <c r="AF793" s="40"/>
      <c r="AG793" s="31"/>
      <c r="AH793" s="40"/>
      <c r="AI793" s="31"/>
      <c r="AJ793" s="40"/>
    </row>
    <row r="794" spans="1:36" x14ac:dyDescent="0.25">
      <c r="A794" s="37" t="s">
        <v>32</v>
      </c>
      <c r="B794" s="37">
        <v>17</v>
      </c>
      <c r="C794" s="26" t="str">
        <f>IFERROR(INDEX(Clients[Client_Name],MATCH(Table312[[#This Row],[Client_Code]],Clients[Client_Code],0)),"")</f>
        <v>COMERCIAL CASTRO</v>
      </c>
      <c r="D794" s="25">
        <v>3</v>
      </c>
      <c r="E794" s="25">
        <v>5</v>
      </c>
      <c r="F794" s="25" t="b">
        <f>IF(E794&gt;(VLOOKUP(D794,Months_Weeks!$A$2:$B$13,2,TRUE)),FALSE)</f>
        <v>0</v>
      </c>
      <c r="G794" s="63">
        <f>IF(Table312[[#This Row],[Facility]]="Buin",1.5%,0.25%)</f>
        <v>2.5000000000000001E-3</v>
      </c>
      <c r="H794" s="38"/>
      <c r="I794" s="38"/>
      <c r="J794" s="27">
        <f t="shared" si="72"/>
        <v>101</v>
      </c>
      <c r="K794" s="28">
        <f t="shared" si="73"/>
        <v>3</v>
      </c>
      <c r="L794" s="27">
        <f>IF(K794=0,0,IF(E794&gt;1,E794-1,VLOOKUP(K794,Months_Weeks!$A$1:$B$13,2,0)))</f>
        <v>4</v>
      </c>
      <c r="M794" s="29"/>
      <c r="N794" s="39"/>
      <c r="O794" s="39"/>
      <c r="P794" s="50">
        <f t="shared" si="74"/>
        <v>0</v>
      </c>
      <c r="Q794" s="28">
        <f t="shared" si="75"/>
        <v>3</v>
      </c>
      <c r="R794" s="28">
        <f>IF(Q794=0,0,IF(E794&gt;1,E794-1,VLOOKUP(Q794,Months_Weeks!$A$1:$B$13,2,0)))</f>
        <v>4</v>
      </c>
      <c r="S794" s="30"/>
      <c r="T794" s="39"/>
      <c r="U794" s="39"/>
      <c r="V794" s="50">
        <f t="shared" si="76"/>
        <v>0</v>
      </c>
      <c r="W794" s="28">
        <f t="shared" si="77"/>
        <v>3</v>
      </c>
      <c r="X794" s="28">
        <f>IF(W794=0,0,IF(E794&gt;1,E794-1,VLOOKUP(W794,Months_Weeks!$A$1:$B$13,2,0)))</f>
        <v>4</v>
      </c>
      <c r="Y794" s="30"/>
      <c r="Z794" s="39"/>
      <c r="AA794" s="31"/>
      <c r="AB794" s="39"/>
      <c r="AC794" s="31"/>
      <c r="AD794" s="40"/>
      <c r="AE794" s="31"/>
      <c r="AF794" s="40"/>
      <c r="AG794" s="31"/>
      <c r="AH794" s="40"/>
      <c r="AI794" s="31"/>
      <c r="AJ794" s="40"/>
    </row>
    <row r="795" spans="1:36" x14ac:dyDescent="0.25">
      <c r="A795" s="37" t="s">
        <v>32</v>
      </c>
      <c r="B795" s="37">
        <v>17</v>
      </c>
      <c r="C795" s="26" t="str">
        <f>IFERROR(INDEX(Clients[Client_Name],MATCH(Table312[[#This Row],[Client_Code]],Clients[Client_Code],0)),"")</f>
        <v>COMERCIAL CASTRO</v>
      </c>
      <c r="D795" s="25">
        <v>4</v>
      </c>
      <c r="E795" s="25">
        <v>1</v>
      </c>
      <c r="F795" s="25" t="b">
        <f>IF(E795&gt;(VLOOKUP(D795,Months_Weeks!$A$2:$B$13,2,TRUE)),FALSE)</f>
        <v>0</v>
      </c>
      <c r="G795" s="63">
        <f>IF(Table312[[#This Row],[Facility]]="Buin",1.5%,0.25%)</f>
        <v>2.5000000000000001E-3</v>
      </c>
      <c r="H795" s="38"/>
      <c r="I795" s="38">
        <v>2</v>
      </c>
      <c r="J795" s="27">
        <f t="shared" si="72"/>
        <v>99</v>
      </c>
      <c r="K795" s="28">
        <f t="shared" si="73"/>
        <v>3</v>
      </c>
      <c r="L795" s="27">
        <f>IF(K795=0,0,IF(E795&gt;1,E795-1,VLOOKUP(K795,Months_Weeks!$A$1:$B$13,2,0)))</f>
        <v>5</v>
      </c>
      <c r="M795" s="29"/>
      <c r="N795" s="39"/>
      <c r="O795" s="39"/>
      <c r="P795" s="50">
        <f t="shared" si="74"/>
        <v>0</v>
      </c>
      <c r="Q795" s="28">
        <f t="shared" si="75"/>
        <v>3</v>
      </c>
      <c r="R795" s="28">
        <f>IF(Q795=0,0,IF(E795&gt;1,E795-1,VLOOKUP(Q795,Months_Weeks!$A$1:$B$13,2,0)))</f>
        <v>5</v>
      </c>
      <c r="S795" s="30"/>
      <c r="T795" s="39"/>
      <c r="U795" s="39"/>
      <c r="V795" s="50">
        <f t="shared" si="76"/>
        <v>0</v>
      </c>
      <c r="W795" s="28">
        <f t="shared" si="77"/>
        <v>3</v>
      </c>
      <c r="X795" s="28">
        <f>IF(W795=0,0,IF(E795&gt;1,E795-1,VLOOKUP(W795,Months_Weeks!$A$1:$B$13,2,0)))</f>
        <v>5</v>
      </c>
      <c r="Y795" s="30"/>
      <c r="Z795" s="39"/>
      <c r="AA795" s="31"/>
      <c r="AB795" s="39"/>
      <c r="AC795" s="31"/>
      <c r="AD795" s="40"/>
      <c r="AE795" s="31"/>
      <c r="AF795" s="40"/>
      <c r="AG795" s="31"/>
      <c r="AH795" s="40"/>
      <c r="AI795" s="31"/>
      <c r="AJ795" s="40"/>
    </row>
    <row r="796" spans="1:36" x14ac:dyDescent="0.25">
      <c r="A796" s="37" t="s">
        <v>32</v>
      </c>
      <c r="B796" s="37">
        <v>17</v>
      </c>
      <c r="C796" s="26" t="str">
        <f>IFERROR(INDEX(Clients[Client_Name],MATCH(Table312[[#This Row],[Client_Code]],Clients[Client_Code],0)),"")</f>
        <v>COMERCIAL CASTRO</v>
      </c>
      <c r="D796" s="25">
        <v>4</v>
      </c>
      <c r="E796" s="25">
        <v>2</v>
      </c>
      <c r="F796" s="25" t="b">
        <f>IF(E796&gt;(VLOOKUP(D796,Months_Weeks!$A$2:$B$13,2,TRUE)),FALSE)</f>
        <v>0</v>
      </c>
      <c r="G796" s="63">
        <f>IF(Table312[[#This Row],[Facility]]="Buin",1.5%,0.25%)</f>
        <v>2.5000000000000001E-3</v>
      </c>
      <c r="H796" s="38"/>
      <c r="I796" s="38">
        <v>2</v>
      </c>
      <c r="J796" s="27">
        <f t="shared" si="72"/>
        <v>97</v>
      </c>
      <c r="K796" s="28">
        <f t="shared" si="73"/>
        <v>4</v>
      </c>
      <c r="L796" s="27">
        <f>IF(K796=0,0,IF(E796&gt;1,E796-1,VLOOKUP(K796,Months_Weeks!$A$1:$B$13,2,0)))</f>
        <v>1</v>
      </c>
      <c r="M796" s="29"/>
      <c r="N796" s="39"/>
      <c r="O796" s="39"/>
      <c r="P796" s="50">
        <f t="shared" si="74"/>
        <v>0</v>
      </c>
      <c r="Q796" s="28">
        <f t="shared" si="75"/>
        <v>4</v>
      </c>
      <c r="R796" s="28">
        <f>IF(Q796=0,0,IF(E796&gt;1,E796-1,VLOOKUP(Q796,Months_Weeks!$A$1:$B$13,2,0)))</f>
        <v>1</v>
      </c>
      <c r="S796" s="30"/>
      <c r="T796" s="39"/>
      <c r="U796" s="39"/>
      <c r="V796" s="50">
        <f t="shared" si="76"/>
        <v>0</v>
      </c>
      <c r="W796" s="28">
        <f t="shared" si="77"/>
        <v>4</v>
      </c>
      <c r="X796" s="28">
        <f>IF(W796=0,0,IF(E796&gt;1,E796-1,VLOOKUP(W796,Months_Weeks!$A$1:$B$13,2,0)))</f>
        <v>1</v>
      </c>
      <c r="Y796" s="30"/>
      <c r="Z796" s="39"/>
      <c r="AA796" s="31"/>
      <c r="AB796" s="39"/>
      <c r="AC796" s="31"/>
      <c r="AD796" s="40"/>
      <c r="AE796" s="31"/>
      <c r="AF796" s="40"/>
      <c r="AG796" s="31"/>
      <c r="AH796" s="40"/>
      <c r="AI796" s="31"/>
      <c r="AJ796" s="40"/>
    </row>
    <row r="797" spans="1:36" x14ac:dyDescent="0.25">
      <c r="A797" s="37" t="s">
        <v>32</v>
      </c>
      <c r="B797" s="37">
        <v>17</v>
      </c>
      <c r="C797" s="26" t="str">
        <f>IFERROR(INDEX(Clients[Client_Name],MATCH(Table312[[#This Row],[Client_Code]],Clients[Client_Code],0)),"")</f>
        <v>COMERCIAL CASTRO</v>
      </c>
      <c r="D797" s="25">
        <v>4</v>
      </c>
      <c r="E797" s="25">
        <v>3</v>
      </c>
      <c r="F797" s="25" t="b">
        <f>IF(E797&gt;(VLOOKUP(D797,Months_Weeks!$A$2:$B$13,2,TRUE)),FALSE)</f>
        <v>0</v>
      </c>
      <c r="G797" s="63">
        <f>IF(Table312[[#This Row],[Facility]]="Buin",1.5%,0.25%)</f>
        <v>2.5000000000000001E-3</v>
      </c>
      <c r="H797" s="38"/>
      <c r="I797" s="38">
        <v>2</v>
      </c>
      <c r="J797" s="27">
        <f t="shared" si="72"/>
        <v>95</v>
      </c>
      <c r="K797" s="28">
        <f t="shared" si="73"/>
        <v>4</v>
      </c>
      <c r="L797" s="27">
        <f>IF(K797=0,0,IF(E797&gt;1,E797-1,VLOOKUP(K797,Months_Weeks!$A$1:$B$13,2,0)))</f>
        <v>2</v>
      </c>
      <c r="M797" s="29"/>
      <c r="N797" s="39"/>
      <c r="O797" s="39"/>
      <c r="P797" s="50">
        <f t="shared" si="74"/>
        <v>0</v>
      </c>
      <c r="Q797" s="28">
        <f t="shared" si="75"/>
        <v>4</v>
      </c>
      <c r="R797" s="28">
        <f>IF(Q797=0,0,IF(E797&gt;1,E797-1,VLOOKUP(Q797,Months_Weeks!$A$1:$B$13,2,0)))</f>
        <v>2</v>
      </c>
      <c r="S797" s="30"/>
      <c r="T797" s="39"/>
      <c r="U797" s="39"/>
      <c r="V797" s="50">
        <f t="shared" si="76"/>
        <v>0</v>
      </c>
      <c r="W797" s="28">
        <f t="shared" si="77"/>
        <v>4</v>
      </c>
      <c r="X797" s="28">
        <f>IF(W797=0,0,IF(E797&gt;1,E797-1,VLOOKUP(W797,Months_Weeks!$A$1:$B$13,2,0)))</f>
        <v>2</v>
      </c>
      <c r="Y797" s="30"/>
      <c r="Z797" s="39"/>
      <c r="AA797" s="31"/>
      <c r="AB797" s="39"/>
      <c r="AC797" s="31"/>
      <c r="AD797" s="40"/>
      <c r="AE797" s="31"/>
      <c r="AF797" s="40"/>
      <c r="AG797" s="31"/>
      <c r="AH797" s="40"/>
      <c r="AI797" s="31"/>
      <c r="AJ797" s="40"/>
    </row>
    <row r="798" spans="1:36" x14ac:dyDescent="0.25">
      <c r="A798" s="37" t="s">
        <v>32</v>
      </c>
      <c r="B798" s="37">
        <v>17</v>
      </c>
      <c r="C798" s="26" t="str">
        <f>IFERROR(INDEX(Clients[Client_Name],MATCH(Table312[[#This Row],[Client_Code]],Clients[Client_Code],0)),"")</f>
        <v>COMERCIAL CASTRO</v>
      </c>
      <c r="D798" s="25">
        <v>4</v>
      </c>
      <c r="E798" s="25">
        <v>4</v>
      </c>
      <c r="F798" s="25" t="b">
        <f>IF(E798&gt;(VLOOKUP(D798,Months_Weeks!$A$2:$B$13,2,TRUE)),FALSE)</f>
        <v>0</v>
      </c>
      <c r="G798" s="63">
        <f>IF(Table312[[#This Row],[Facility]]="Buin",1.5%,0.25%)</f>
        <v>2.5000000000000001E-3</v>
      </c>
      <c r="H798" s="38"/>
      <c r="I798" s="38">
        <v>2</v>
      </c>
      <c r="J798" s="27">
        <f t="shared" si="72"/>
        <v>93</v>
      </c>
      <c r="K798" s="28">
        <f t="shared" si="73"/>
        <v>4</v>
      </c>
      <c r="L798" s="27">
        <f>IF(K798=0,0,IF(E798&gt;1,E798-1,VLOOKUP(K798,Months_Weeks!$A$1:$B$13,2,0)))</f>
        <v>3</v>
      </c>
      <c r="M798" s="29"/>
      <c r="N798" s="39"/>
      <c r="O798" s="39"/>
      <c r="P798" s="50">
        <f t="shared" si="74"/>
        <v>0</v>
      </c>
      <c r="Q798" s="28">
        <f t="shared" si="75"/>
        <v>4</v>
      </c>
      <c r="R798" s="28">
        <f>IF(Q798=0,0,IF(E798&gt;1,E798-1,VLOOKUP(Q798,Months_Weeks!$A$1:$B$13,2,0)))</f>
        <v>3</v>
      </c>
      <c r="S798" s="30"/>
      <c r="T798" s="39"/>
      <c r="U798" s="39"/>
      <c r="V798" s="50">
        <f t="shared" si="76"/>
        <v>0</v>
      </c>
      <c r="W798" s="28">
        <f t="shared" si="77"/>
        <v>4</v>
      </c>
      <c r="X798" s="28">
        <f>IF(W798=0,0,IF(E798&gt;1,E798-1,VLOOKUP(W798,Months_Weeks!$A$1:$B$13,2,0)))</f>
        <v>3</v>
      </c>
      <c r="Y798" s="30"/>
      <c r="Z798" s="39"/>
      <c r="AA798" s="31"/>
      <c r="AB798" s="39"/>
      <c r="AC798" s="31"/>
      <c r="AD798" s="40"/>
      <c r="AE798" s="31"/>
      <c r="AF798" s="40"/>
      <c r="AG798" s="31"/>
      <c r="AH798" s="40"/>
      <c r="AI798" s="31"/>
      <c r="AJ798" s="40"/>
    </row>
    <row r="799" spans="1:36" x14ac:dyDescent="0.25">
      <c r="A799" s="37" t="s">
        <v>32</v>
      </c>
      <c r="B799" s="37">
        <v>17</v>
      </c>
      <c r="C799" s="26" t="str">
        <f>IFERROR(INDEX(Clients[Client_Name],MATCH(Table312[[#This Row],[Client_Code]],Clients[Client_Code],0)),"")</f>
        <v>COMERCIAL CASTRO</v>
      </c>
      <c r="D799" s="25">
        <v>5</v>
      </c>
      <c r="E799" s="25">
        <v>1</v>
      </c>
      <c r="F799" s="25" t="b">
        <f>IF(E799&gt;(VLOOKUP(D799,Months_Weeks!$A$2:$B$13,2,TRUE)),FALSE)</f>
        <v>0</v>
      </c>
      <c r="G799" s="63">
        <f>IF(Table312[[#This Row],[Facility]]="Buin",1.5%,0.25%)</f>
        <v>2.5000000000000001E-3</v>
      </c>
      <c r="H799" s="38"/>
      <c r="I799" s="38">
        <v>2</v>
      </c>
      <c r="J799" s="27">
        <f t="shared" si="72"/>
        <v>91</v>
      </c>
      <c r="K799" s="28">
        <f t="shared" si="73"/>
        <v>4</v>
      </c>
      <c r="L799" s="27">
        <f>IF(K799=0,0,IF(E799&gt;1,E799-1,VLOOKUP(K799,Months_Weeks!$A$1:$B$13,2,0)))</f>
        <v>4</v>
      </c>
      <c r="M799" s="29"/>
      <c r="N799" s="39"/>
      <c r="O799" s="39"/>
      <c r="P799" s="50">
        <f t="shared" si="74"/>
        <v>0</v>
      </c>
      <c r="Q799" s="28">
        <f t="shared" si="75"/>
        <v>4</v>
      </c>
      <c r="R799" s="28">
        <f>IF(Q799=0,0,IF(E799&gt;1,E799-1,VLOOKUP(Q799,Months_Weeks!$A$1:$B$13,2,0)))</f>
        <v>4</v>
      </c>
      <c r="S799" s="30"/>
      <c r="T799" s="39"/>
      <c r="U799" s="39"/>
      <c r="V799" s="50">
        <f t="shared" si="76"/>
        <v>0</v>
      </c>
      <c r="W799" s="28">
        <f t="shared" si="77"/>
        <v>4</v>
      </c>
      <c r="X799" s="28">
        <f>IF(W799=0,0,IF(E799&gt;1,E799-1,VLOOKUP(W799,Months_Weeks!$A$1:$B$13,2,0)))</f>
        <v>4</v>
      </c>
      <c r="Y799" s="30"/>
      <c r="Z799" s="39"/>
      <c r="AA799" s="31"/>
      <c r="AB799" s="39"/>
      <c r="AC799" s="31"/>
      <c r="AD799" s="40"/>
      <c r="AE799" s="31"/>
      <c r="AF799" s="40"/>
      <c r="AG799" s="31"/>
      <c r="AH799" s="40"/>
      <c r="AI799" s="31"/>
      <c r="AJ799" s="40"/>
    </row>
    <row r="800" spans="1:36" x14ac:dyDescent="0.25">
      <c r="A800" s="37" t="s">
        <v>32</v>
      </c>
      <c r="B800" s="37">
        <v>17</v>
      </c>
      <c r="C800" s="26" t="str">
        <f>IFERROR(INDEX(Clients[Client_Name],MATCH(Table312[[#This Row],[Client_Code]],Clients[Client_Code],0)),"")</f>
        <v>COMERCIAL CASTRO</v>
      </c>
      <c r="D800" s="25">
        <v>5</v>
      </c>
      <c r="E800" s="25">
        <v>2</v>
      </c>
      <c r="F800" s="25" t="b">
        <f>IF(E800&gt;(VLOOKUP(D800,Months_Weeks!$A$2:$B$13,2,TRUE)),FALSE)</f>
        <v>0</v>
      </c>
      <c r="G800" s="63">
        <f>IF(Table312[[#This Row],[Facility]]="Buin",1.5%,0.25%)</f>
        <v>2.5000000000000001E-3</v>
      </c>
      <c r="H800" s="38"/>
      <c r="I800" s="38">
        <v>2</v>
      </c>
      <c r="J800" s="27">
        <f t="shared" si="72"/>
        <v>89</v>
      </c>
      <c r="K800" s="28">
        <f t="shared" si="73"/>
        <v>5</v>
      </c>
      <c r="L800" s="27">
        <f>IF(K800=0,0,IF(E800&gt;1,E800-1,VLOOKUP(K800,Months_Weeks!$A$1:$B$13,2,0)))</f>
        <v>1</v>
      </c>
      <c r="M800" s="29"/>
      <c r="N800" s="39"/>
      <c r="O800" s="39"/>
      <c r="P800" s="50">
        <f t="shared" si="74"/>
        <v>0</v>
      </c>
      <c r="Q800" s="28">
        <f t="shared" si="75"/>
        <v>5</v>
      </c>
      <c r="R800" s="28">
        <f>IF(Q800=0,0,IF(E800&gt;1,E800-1,VLOOKUP(Q800,Months_Weeks!$A$1:$B$13,2,0)))</f>
        <v>1</v>
      </c>
      <c r="S800" s="30"/>
      <c r="T800" s="39"/>
      <c r="U800" s="39"/>
      <c r="V800" s="50">
        <f t="shared" si="76"/>
        <v>0</v>
      </c>
      <c r="W800" s="28">
        <f t="shared" si="77"/>
        <v>5</v>
      </c>
      <c r="X800" s="28">
        <f>IF(W800=0,0,IF(E800&gt;1,E800-1,VLOOKUP(W800,Months_Weeks!$A$1:$B$13,2,0)))</f>
        <v>1</v>
      </c>
      <c r="Y800" s="30"/>
      <c r="Z800" s="39"/>
      <c r="AA800" s="31"/>
      <c r="AB800" s="39"/>
      <c r="AC800" s="31"/>
      <c r="AD800" s="40"/>
      <c r="AE800" s="31"/>
      <c r="AF800" s="40"/>
      <c r="AG800" s="31"/>
      <c r="AH800" s="40"/>
      <c r="AI800" s="31"/>
      <c r="AJ800" s="40"/>
    </row>
    <row r="801" spans="1:36" x14ac:dyDescent="0.25">
      <c r="A801" s="37" t="s">
        <v>32</v>
      </c>
      <c r="B801" s="37">
        <v>17</v>
      </c>
      <c r="C801" s="26" t="str">
        <f>IFERROR(INDEX(Clients[Client_Name],MATCH(Table312[[#This Row],[Client_Code]],Clients[Client_Code],0)),"")</f>
        <v>COMERCIAL CASTRO</v>
      </c>
      <c r="D801" s="25">
        <v>5</v>
      </c>
      <c r="E801" s="25">
        <v>3</v>
      </c>
      <c r="F801" s="25" t="b">
        <f>IF(E801&gt;(VLOOKUP(D801,Months_Weeks!$A$2:$B$13,2,TRUE)),FALSE)</f>
        <v>0</v>
      </c>
      <c r="G801" s="63">
        <f>IF(Table312[[#This Row],[Facility]]="Buin",1.5%,0.25%)</f>
        <v>2.5000000000000001E-3</v>
      </c>
      <c r="H801" s="38"/>
      <c r="I801" s="38">
        <v>2</v>
      </c>
      <c r="J801" s="27">
        <f t="shared" si="72"/>
        <v>87</v>
      </c>
      <c r="K801" s="28">
        <f t="shared" si="73"/>
        <v>5</v>
      </c>
      <c r="L801" s="27">
        <f>IF(K801=0,0,IF(E801&gt;1,E801-1,VLOOKUP(K801,Months_Weeks!$A$1:$B$13,2,0)))</f>
        <v>2</v>
      </c>
      <c r="M801" s="29"/>
      <c r="N801" s="39"/>
      <c r="O801" s="39"/>
      <c r="P801" s="50">
        <f t="shared" si="74"/>
        <v>0</v>
      </c>
      <c r="Q801" s="28">
        <f t="shared" si="75"/>
        <v>5</v>
      </c>
      <c r="R801" s="28">
        <f>IF(Q801=0,0,IF(E801&gt;1,E801-1,VLOOKUP(Q801,Months_Weeks!$A$1:$B$13,2,0)))</f>
        <v>2</v>
      </c>
      <c r="S801" s="30"/>
      <c r="T801" s="39"/>
      <c r="U801" s="39"/>
      <c r="V801" s="50">
        <f t="shared" si="76"/>
        <v>0</v>
      </c>
      <c r="W801" s="28">
        <f t="shared" si="77"/>
        <v>5</v>
      </c>
      <c r="X801" s="28">
        <f>IF(W801=0,0,IF(E801&gt;1,E801-1,VLOOKUP(W801,Months_Weeks!$A$1:$B$13,2,0)))</f>
        <v>2</v>
      </c>
      <c r="Y801" s="30"/>
      <c r="Z801" s="39"/>
      <c r="AA801" s="31"/>
      <c r="AB801" s="39"/>
      <c r="AC801" s="31"/>
      <c r="AD801" s="40"/>
      <c r="AE801" s="31"/>
      <c r="AF801" s="40"/>
      <c r="AG801" s="31"/>
      <c r="AH801" s="40"/>
      <c r="AI801" s="31"/>
      <c r="AJ801" s="40"/>
    </row>
    <row r="802" spans="1:36" x14ac:dyDescent="0.25">
      <c r="A802" s="37" t="s">
        <v>32</v>
      </c>
      <c r="B802" s="37">
        <v>17</v>
      </c>
      <c r="C802" s="26" t="str">
        <f>IFERROR(INDEX(Clients[Client_Name],MATCH(Table312[[#This Row],[Client_Code]],Clients[Client_Code],0)),"")</f>
        <v>COMERCIAL CASTRO</v>
      </c>
      <c r="D802" s="25">
        <v>5</v>
      </c>
      <c r="E802" s="25">
        <v>4</v>
      </c>
      <c r="F802" s="25" t="b">
        <f>IF(E802&gt;(VLOOKUP(D802,Months_Weeks!$A$2:$B$13,2,TRUE)),FALSE)</f>
        <v>0</v>
      </c>
      <c r="G802" s="63">
        <f>IF(Table312[[#This Row],[Facility]]="Buin",1.5%,0.25%)</f>
        <v>2.5000000000000001E-3</v>
      </c>
      <c r="H802" s="38"/>
      <c r="I802" s="38">
        <v>2</v>
      </c>
      <c r="J802" s="27">
        <f t="shared" si="72"/>
        <v>85</v>
      </c>
      <c r="K802" s="28">
        <f t="shared" si="73"/>
        <v>5</v>
      </c>
      <c r="L802" s="27">
        <f>IF(K802=0,0,IF(E802&gt;1,E802-1,VLOOKUP(K802,Months_Weeks!$A$1:$B$13,2,0)))</f>
        <v>3</v>
      </c>
      <c r="M802" s="29"/>
      <c r="N802" s="39"/>
      <c r="O802" s="39"/>
      <c r="P802" s="50">
        <f t="shared" si="74"/>
        <v>0</v>
      </c>
      <c r="Q802" s="28">
        <f t="shared" si="75"/>
        <v>5</v>
      </c>
      <c r="R802" s="28">
        <f>IF(Q802=0,0,IF(E802&gt;1,E802-1,VLOOKUP(Q802,Months_Weeks!$A$1:$B$13,2,0)))</f>
        <v>3</v>
      </c>
      <c r="S802" s="30"/>
      <c r="T802" s="39"/>
      <c r="U802" s="39"/>
      <c r="V802" s="50">
        <f t="shared" si="76"/>
        <v>0</v>
      </c>
      <c r="W802" s="28">
        <f t="shared" si="77"/>
        <v>5</v>
      </c>
      <c r="X802" s="28">
        <f>IF(W802=0,0,IF(E802&gt;1,E802-1,VLOOKUP(W802,Months_Weeks!$A$1:$B$13,2,0)))</f>
        <v>3</v>
      </c>
      <c r="Y802" s="30"/>
      <c r="Z802" s="39"/>
      <c r="AA802" s="31"/>
      <c r="AB802" s="39"/>
      <c r="AC802" s="31"/>
      <c r="AD802" s="40"/>
      <c r="AE802" s="31"/>
      <c r="AF802" s="40"/>
      <c r="AG802" s="31"/>
      <c r="AH802" s="40"/>
      <c r="AI802" s="31"/>
      <c r="AJ802" s="40"/>
    </row>
    <row r="803" spans="1:36" x14ac:dyDescent="0.25">
      <c r="A803" s="37" t="s">
        <v>32</v>
      </c>
      <c r="B803" s="37">
        <v>17</v>
      </c>
      <c r="C803" s="26" t="str">
        <f>IFERROR(INDEX(Clients[Client_Name],MATCH(Table312[[#This Row],[Client_Code]],Clients[Client_Code],0)),"")</f>
        <v>COMERCIAL CASTRO</v>
      </c>
      <c r="D803" s="25">
        <v>6</v>
      </c>
      <c r="E803" s="25">
        <v>1</v>
      </c>
      <c r="F803" s="25" t="b">
        <f>IF(E803&gt;(VLOOKUP(D803,Months_Weeks!$A$2:$B$13,2,TRUE)),FALSE)</f>
        <v>0</v>
      </c>
      <c r="G803" s="63">
        <f>IF(Table312[[#This Row],[Facility]]="Buin",1.5%,0.25%)</f>
        <v>2.5000000000000001E-3</v>
      </c>
      <c r="H803" s="38"/>
      <c r="I803" s="38">
        <v>2</v>
      </c>
      <c r="J803" s="27">
        <f t="shared" si="72"/>
        <v>83</v>
      </c>
      <c r="K803" s="28">
        <f t="shared" si="73"/>
        <v>5</v>
      </c>
      <c r="L803" s="27">
        <f>IF(K803=0,0,IF(E803&gt;1,E803-1,VLOOKUP(K803,Months_Weeks!$A$1:$B$13,2,0)))</f>
        <v>4</v>
      </c>
      <c r="M803" s="29"/>
      <c r="N803" s="39"/>
      <c r="O803" s="39"/>
      <c r="P803" s="50">
        <f t="shared" si="74"/>
        <v>0</v>
      </c>
      <c r="Q803" s="28">
        <f t="shared" si="75"/>
        <v>5</v>
      </c>
      <c r="R803" s="28">
        <f>IF(Q803=0,0,IF(E803&gt;1,E803-1,VLOOKUP(Q803,Months_Weeks!$A$1:$B$13,2,0)))</f>
        <v>4</v>
      </c>
      <c r="S803" s="30"/>
      <c r="T803" s="39"/>
      <c r="U803" s="39"/>
      <c r="V803" s="50">
        <f t="shared" si="76"/>
        <v>0</v>
      </c>
      <c r="W803" s="28">
        <f t="shared" si="77"/>
        <v>5</v>
      </c>
      <c r="X803" s="28">
        <f>IF(W803=0,0,IF(E803&gt;1,E803-1,VLOOKUP(W803,Months_Weeks!$A$1:$B$13,2,0)))</f>
        <v>4</v>
      </c>
      <c r="Y803" s="30"/>
      <c r="Z803" s="39"/>
      <c r="AA803" s="31"/>
      <c r="AB803" s="39"/>
      <c r="AC803" s="31"/>
      <c r="AD803" s="40"/>
      <c r="AE803" s="31"/>
      <c r="AF803" s="40"/>
      <c r="AG803" s="31"/>
      <c r="AH803" s="40"/>
      <c r="AI803" s="31"/>
      <c r="AJ803" s="40"/>
    </row>
    <row r="804" spans="1:36" x14ac:dyDescent="0.25">
      <c r="A804" s="37" t="s">
        <v>32</v>
      </c>
      <c r="B804" s="37">
        <v>17</v>
      </c>
      <c r="C804" s="26" t="str">
        <f>IFERROR(INDEX(Clients[Client_Name],MATCH(Table312[[#This Row],[Client_Code]],Clients[Client_Code],0)),"")</f>
        <v>COMERCIAL CASTRO</v>
      </c>
      <c r="D804" s="25">
        <v>6</v>
      </c>
      <c r="E804" s="25">
        <v>2</v>
      </c>
      <c r="F804" s="25" t="b">
        <f>IF(E804&gt;(VLOOKUP(D804,Months_Weeks!$A$2:$B$13,2,TRUE)),FALSE)</f>
        <v>0</v>
      </c>
      <c r="G804" s="63">
        <f>IF(Table312[[#This Row],[Facility]]="Buin",1.5%,0.25%)</f>
        <v>2.5000000000000001E-3</v>
      </c>
      <c r="H804" s="38"/>
      <c r="I804" s="38">
        <v>2</v>
      </c>
      <c r="J804" s="27">
        <f t="shared" si="72"/>
        <v>81</v>
      </c>
      <c r="K804" s="28">
        <f t="shared" si="73"/>
        <v>6</v>
      </c>
      <c r="L804" s="27">
        <f>IF(K804=0,0,IF(E804&gt;1,E804-1,VLOOKUP(K804,Months_Weeks!$A$1:$B$13,2,0)))</f>
        <v>1</v>
      </c>
      <c r="M804" s="29"/>
      <c r="N804" s="39"/>
      <c r="O804" s="39"/>
      <c r="P804" s="50">
        <f t="shared" si="74"/>
        <v>0</v>
      </c>
      <c r="Q804" s="28">
        <f t="shared" si="75"/>
        <v>6</v>
      </c>
      <c r="R804" s="28">
        <f>IF(Q804=0,0,IF(E804&gt;1,E804-1,VLOOKUP(Q804,Months_Weeks!$A$1:$B$13,2,0)))</f>
        <v>1</v>
      </c>
      <c r="S804" s="30"/>
      <c r="T804" s="39"/>
      <c r="U804" s="39"/>
      <c r="V804" s="50">
        <f t="shared" si="76"/>
        <v>0</v>
      </c>
      <c r="W804" s="28">
        <f t="shared" si="77"/>
        <v>6</v>
      </c>
      <c r="X804" s="28">
        <f>IF(W804=0,0,IF(E804&gt;1,E804-1,VLOOKUP(W804,Months_Weeks!$A$1:$B$13,2,0)))</f>
        <v>1</v>
      </c>
      <c r="Y804" s="30"/>
      <c r="Z804" s="39"/>
      <c r="AA804" s="31"/>
      <c r="AB804" s="39"/>
      <c r="AC804" s="31"/>
      <c r="AD804" s="40"/>
      <c r="AE804" s="31"/>
      <c r="AF804" s="40"/>
      <c r="AG804" s="31"/>
      <c r="AH804" s="40"/>
      <c r="AI804" s="31"/>
      <c r="AJ804" s="40"/>
    </row>
    <row r="805" spans="1:36" x14ac:dyDescent="0.25">
      <c r="A805" s="37" t="s">
        <v>32</v>
      </c>
      <c r="B805" s="37">
        <v>17</v>
      </c>
      <c r="C805" s="26" t="str">
        <f>IFERROR(INDEX(Clients[Client_Name],MATCH(Table312[[#This Row],[Client_Code]],Clients[Client_Code],0)),"")</f>
        <v>COMERCIAL CASTRO</v>
      </c>
      <c r="D805" s="25">
        <v>6</v>
      </c>
      <c r="E805" s="25">
        <v>3</v>
      </c>
      <c r="F805" s="25" t="b">
        <f>IF(E805&gt;(VLOOKUP(D805,Months_Weeks!$A$2:$B$13,2,TRUE)),FALSE)</f>
        <v>0</v>
      </c>
      <c r="G805" s="63">
        <f>IF(Table312[[#This Row],[Facility]]="Buin",1.5%,0.25%)</f>
        <v>2.5000000000000001E-3</v>
      </c>
      <c r="H805" s="38"/>
      <c r="I805" s="38">
        <v>2</v>
      </c>
      <c r="J805" s="27">
        <f t="shared" si="72"/>
        <v>79</v>
      </c>
      <c r="K805" s="28">
        <f t="shared" si="73"/>
        <v>6</v>
      </c>
      <c r="L805" s="27">
        <f>IF(K805=0,0,IF(E805&gt;1,E805-1,VLOOKUP(K805,Months_Weeks!$A$1:$B$13,2,0)))</f>
        <v>2</v>
      </c>
      <c r="M805" s="29"/>
      <c r="N805" s="39"/>
      <c r="O805" s="39"/>
      <c r="P805" s="50">
        <f t="shared" si="74"/>
        <v>0</v>
      </c>
      <c r="Q805" s="28">
        <f t="shared" si="75"/>
        <v>6</v>
      </c>
      <c r="R805" s="28">
        <f>IF(Q805=0,0,IF(E805&gt;1,E805-1,VLOOKUP(Q805,Months_Weeks!$A$1:$B$13,2,0)))</f>
        <v>2</v>
      </c>
      <c r="S805" s="30"/>
      <c r="T805" s="39"/>
      <c r="U805" s="39"/>
      <c r="V805" s="50">
        <f t="shared" si="76"/>
        <v>0</v>
      </c>
      <c r="W805" s="28">
        <f t="shared" si="77"/>
        <v>6</v>
      </c>
      <c r="X805" s="28">
        <f>IF(W805=0,0,IF(E805&gt;1,E805-1,VLOOKUP(W805,Months_Weeks!$A$1:$B$13,2,0)))</f>
        <v>2</v>
      </c>
      <c r="Y805" s="30"/>
      <c r="Z805" s="39"/>
      <c r="AA805" s="31"/>
      <c r="AB805" s="39"/>
      <c r="AC805" s="31"/>
      <c r="AD805" s="40"/>
      <c r="AE805" s="31"/>
      <c r="AF805" s="40"/>
      <c r="AG805" s="31"/>
      <c r="AH805" s="40"/>
      <c r="AI805" s="31"/>
      <c r="AJ805" s="40"/>
    </row>
    <row r="806" spans="1:36" x14ac:dyDescent="0.25">
      <c r="A806" s="37" t="s">
        <v>32</v>
      </c>
      <c r="B806" s="37">
        <v>17</v>
      </c>
      <c r="C806" s="26" t="str">
        <f>IFERROR(INDEX(Clients[Client_Name],MATCH(Table312[[#This Row],[Client_Code]],Clients[Client_Code],0)),"")</f>
        <v>COMERCIAL CASTRO</v>
      </c>
      <c r="D806" s="25">
        <v>6</v>
      </c>
      <c r="E806" s="25">
        <v>4</v>
      </c>
      <c r="F806" s="25" t="b">
        <f>IF(E806&gt;(VLOOKUP(D806,Months_Weeks!$A$2:$B$13,2,TRUE)),FALSE)</f>
        <v>0</v>
      </c>
      <c r="G806" s="63">
        <f>IF(Table312[[#This Row],[Facility]]="Buin",1.5%,0.25%)</f>
        <v>2.5000000000000001E-3</v>
      </c>
      <c r="H806" s="38"/>
      <c r="I806" s="38">
        <v>2</v>
      </c>
      <c r="J806" s="27">
        <f t="shared" si="72"/>
        <v>77</v>
      </c>
      <c r="K806" s="28">
        <f t="shared" si="73"/>
        <v>6</v>
      </c>
      <c r="L806" s="27">
        <f>IF(K806=0,0,IF(E806&gt;1,E806-1,VLOOKUP(K806,Months_Weeks!$A$1:$B$13,2,0)))</f>
        <v>3</v>
      </c>
      <c r="M806" s="29"/>
      <c r="N806" s="39"/>
      <c r="O806" s="39"/>
      <c r="P806" s="50">
        <f t="shared" si="74"/>
        <v>0</v>
      </c>
      <c r="Q806" s="28">
        <f t="shared" si="75"/>
        <v>6</v>
      </c>
      <c r="R806" s="28">
        <f>IF(Q806=0,0,IF(E806&gt;1,E806-1,VLOOKUP(Q806,Months_Weeks!$A$1:$B$13,2,0)))</f>
        <v>3</v>
      </c>
      <c r="S806" s="30"/>
      <c r="T806" s="39"/>
      <c r="U806" s="39"/>
      <c r="V806" s="50">
        <f t="shared" si="76"/>
        <v>0</v>
      </c>
      <c r="W806" s="28">
        <f t="shared" si="77"/>
        <v>6</v>
      </c>
      <c r="X806" s="28">
        <f>IF(W806=0,0,IF(E806&gt;1,E806-1,VLOOKUP(W806,Months_Weeks!$A$1:$B$13,2,0)))</f>
        <v>3</v>
      </c>
      <c r="Y806" s="30"/>
      <c r="Z806" s="39"/>
      <c r="AA806" s="31"/>
      <c r="AB806" s="39"/>
      <c r="AC806" s="31"/>
      <c r="AD806" s="40"/>
      <c r="AE806" s="31"/>
      <c r="AF806" s="40"/>
      <c r="AG806" s="31"/>
      <c r="AH806" s="40"/>
      <c r="AI806" s="31"/>
      <c r="AJ806" s="40"/>
    </row>
    <row r="807" spans="1:36" x14ac:dyDescent="0.25">
      <c r="A807" s="37" t="s">
        <v>32</v>
      </c>
      <c r="B807" s="37">
        <v>17</v>
      </c>
      <c r="C807" s="26" t="str">
        <f>IFERROR(INDEX(Clients[Client_Name],MATCH(Table312[[#This Row],[Client_Code]],Clients[Client_Code],0)),"")</f>
        <v>COMERCIAL CASTRO</v>
      </c>
      <c r="D807" s="25">
        <v>6</v>
      </c>
      <c r="E807" s="25">
        <v>5</v>
      </c>
      <c r="F807" s="25" t="b">
        <f>IF(E807&gt;(VLOOKUP(D807,Months_Weeks!$A$2:$B$13,2,TRUE)),FALSE)</f>
        <v>0</v>
      </c>
      <c r="G807" s="63">
        <f>IF(Table312[[#This Row],[Facility]]="Buin",1.5%,0.25%)</f>
        <v>2.5000000000000001E-3</v>
      </c>
      <c r="H807" s="38"/>
      <c r="I807" s="38">
        <v>2</v>
      </c>
      <c r="J807" s="27">
        <f t="shared" si="72"/>
        <v>75</v>
      </c>
      <c r="K807" s="28">
        <f t="shared" si="73"/>
        <v>6</v>
      </c>
      <c r="L807" s="27">
        <f>IF(K807=0,0,IF(E807&gt;1,E807-1,VLOOKUP(K807,Months_Weeks!$A$1:$B$13,2,0)))</f>
        <v>4</v>
      </c>
      <c r="M807" s="29"/>
      <c r="N807" s="39"/>
      <c r="O807" s="39"/>
      <c r="P807" s="50">
        <f t="shared" si="74"/>
        <v>0</v>
      </c>
      <c r="Q807" s="28">
        <f t="shared" si="75"/>
        <v>6</v>
      </c>
      <c r="R807" s="28">
        <f>IF(Q807=0,0,IF(E807&gt;1,E807-1,VLOOKUP(Q807,Months_Weeks!$A$1:$B$13,2,0)))</f>
        <v>4</v>
      </c>
      <c r="S807" s="30"/>
      <c r="T807" s="39"/>
      <c r="U807" s="39"/>
      <c r="V807" s="50">
        <f t="shared" si="76"/>
        <v>0</v>
      </c>
      <c r="W807" s="28">
        <f t="shared" si="77"/>
        <v>6</v>
      </c>
      <c r="X807" s="28">
        <f>IF(W807=0,0,IF(E807&gt;1,E807-1,VLOOKUP(W807,Months_Weeks!$A$1:$B$13,2,0)))</f>
        <v>4</v>
      </c>
      <c r="Y807" s="30"/>
      <c r="Z807" s="39"/>
      <c r="AA807" s="31"/>
      <c r="AB807" s="39"/>
      <c r="AC807" s="31"/>
      <c r="AD807" s="40"/>
      <c r="AE807" s="31"/>
      <c r="AF807" s="40"/>
      <c r="AG807" s="31"/>
      <c r="AH807" s="40"/>
      <c r="AI807" s="31"/>
      <c r="AJ807" s="40"/>
    </row>
    <row r="808" spans="1:36" x14ac:dyDescent="0.25">
      <c r="A808" s="37" t="s">
        <v>32</v>
      </c>
      <c r="B808" s="37">
        <v>17</v>
      </c>
      <c r="C808" s="26" t="str">
        <f>IFERROR(INDEX(Clients[Client_Name],MATCH(Table312[[#This Row],[Client_Code]],Clients[Client_Code],0)),"")</f>
        <v>COMERCIAL CASTRO</v>
      </c>
      <c r="D808" s="25">
        <v>7</v>
      </c>
      <c r="E808" s="25">
        <v>1</v>
      </c>
      <c r="F808" s="25" t="b">
        <f>IF(E808&gt;(VLOOKUP(D808,Months_Weeks!$A$2:$B$13,2,TRUE)),FALSE)</f>
        <v>0</v>
      </c>
      <c r="G808" s="63">
        <f>IF(Table312[[#This Row],[Facility]]="Buin",1.5%,0.25%)</f>
        <v>2.5000000000000001E-3</v>
      </c>
      <c r="H808" s="38"/>
      <c r="I808" s="38">
        <v>2</v>
      </c>
      <c r="J808" s="27">
        <f t="shared" si="72"/>
        <v>73</v>
      </c>
      <c r="K808" s="28">
        <f t="shared" si="73"/>
        <v>6</v>
      </c>
      <c r="L808" s="27">
        <f>IF(K808=0,0,IF(E808&gt;1,E808-1,VLOOKUP(K808,Months_Weeks!$A$1:$B$13,2,0)))</f>
        <v>5</v>
      </c>
      <c r="M808" s="29"/>
      <c r="N808" s="39"/>
      <c r="O808" s="39"/>
      <c r="P808" s="50">
        <f t="shared" si="74"/>
        <v>0</v>
      </c>
      <c r="Q808" s="28">
        <f t="shared" si="75"/>
        <v>6</v>
      </c>
      <c r="R808" s="28">
        <f>IF(Q808=0,0,IF(E808&gt;1,E808-1,VLOOKUP(Q808,Months_Weeks!$A$1:$B$13,2,0)))</f>
        <v>5</v>
      </c>
      <c r="S808" s="30"/>
      <c r="T808" s="39"/>
      <c r="U808" s="39"/>
      <c r="V808" s="50">
        <f t="shared" si="76"/>
        <v>0</v>
      </c>
      <c r="W808" s="28">
        <f t="shared" si="77"/>
        <v>6</v>
      </c>
      <c r="X808" s="28">
        <f>IF(W808=0,0,IF(E808&gt;1,E808-1,VLOOKUP(W808,Months_Weeks!$A$1:$B$13,2,0)))</f>
        <v>5</v>
      </c>
      <c r="Y808" s="30"/>
      <c r="Z808" s="39"/>
      <c r="AA808" s="31"/>
      <c r="AB808" s="39"/>
      <c r="AC808" s="31"/>
      <c r="AD808" s="40"/>
      <c r="AE808" s="31"/>
      <c r="AF808" s="40"/>
      <c r="AG808" s="31"/>
      <c r="AH808" s="40"/>
      <c r="AI808" s="31"/>
      <c r="AJ808" s="40"/>
    </row>
    <row r="809" spans="1:36" x14ac:dyDescent="0.25">
      <c r="A809" s="37" t="s">
        <v>32</v>
      </c>
      <c r="B809" s="37">
        <v>17</v>
      </c>
      <c r="C809" s="26" t="str">
        <f>IFERROR(INDEX(Clients[Client_Name],MATCH(Table312[[#This Row],[Client_Code]],Clients[Client_Code],0)),"")</f>
        <v>COMERCIAL CASTRO</v>
      </c>
      <c r="D809" s="25">
        <v>7</v>
      </c>
      <c r="E809" s="25">
        <v>2</v>
      </c>
      <c r="F809" s="25" t="b">
        <f>IF(E809&gt;(VLOOKUP(D809,Months_Weeks!$A$2:$B$13,2,TRUE)),FALSE)</f>
        <v>0</v>
      </c>
      <c r="G809" s="63">
        <f>IF(Table312[[#This Row],[Facility]]="Buin",1.5%,0.25%)</f>
        <v>2.5000000000000001E-3</v>
      </c>
      <c r="H809" s="38"/>
      <c r="I809" s="38">
        <v>2</v>
      </c>
      <c r="J809" s="27">
        <f t="shared" si="72"/>
        <v>71</v>
      </c>
      <c r="K809" s="28">
        <f t="shared" si="73"/>
        <v>7</v>
      </c>
      <c r="L809" s="27">
        <f>IF(K809=0,0,IF(E809&gt;1,E809-1,VLOOKUP(K809,Months_Weeks!$A$1:$B$13,2,0)))</f>
        <v>1</v>
      </c>
      <c r="M809" s="29"/>
      <c r="N809" s="39"/>
      <c r="O809" s="39"/>
      <c r="P809" s="50">
        <f t="shared" si="74"/>
        <v>0</v>
      </c>
      <c r="Q809" s="28">
        <f t="shared" si="75"/>
        <v>7</v>
      </c>
      <c r="R809" s="28">
        <f>IF(Q809=0,0,IF(E809&gt;1,E809-1,VLOOKUP(Q809,Months_Weeks!$A$1:$B$13,2,0)))</f>
        <v>1</v>
      </c>
      <c r="S809" s="30"/>
      <c r="T809" s="39"/>
      <c r="U809" s="39"/>
      <c r="V809" s="50">
        <f t="shared" si="76"/>
        <v>0</v>
      </c>
      <c r="W809" s="28">
        <f t="shared" si="77"/>
        <v>7</v>
      </c>
      <c r="X809" s="28">
        <f>IF(W809=0,0,IF(E809&gt;1,E809-1,VLOOKUP(W809,Months_Weeks!$A$1:$B$13,2,0)))</f>
        <v>1</v>
      </c>
      <c r="Y809" s="30"/>
      <c r="Z809" s="39"/>
      <c r="AA809" s="31"/>
      <c r="AB809" s="39"/>
      <c r="AC809" s="31"/>
      <c r="AD809" s="40"/>
      <c r="AE809" s="31"/>
      <c r="AF809" s="40"/>
      <c r="AG809" s="31"/>
      <c r="AH809" s="40"/>
      <c r="AI809" s="31"/>
      <c r="AJ809" s="40"/>
    </row>
    <row r="810" spans="1:36" x14ac:dyDescent="0.25">
      <c r="A810" s="37" t="s">
        <v>32</v>
      </c>
      <c r="B810" s="37">
        <v>17</v>
      </c>
      <c r="C810" s="26" t="str">
        <f>IFERROR(INDEX(Clients[Client_Name],MATCH(Table312[[#This Row],[Client_Code]],Clients[Client_Code],0)),"")</f>
        <v>COMERCIAL CASTRO</v>
      </c>
      <c r="D810" s="25">
        <v>7</v>
      </c>
      <c r="E810" s="25">
        <v>3</v>
      </c>
      <c r="F810" s="25" t="b">
        <f>IF(E810&gt;(VLOOKUP(D810,Months_Weeks!$A$2:$B$13,2,TRUE)),FALSE)</f>
        <v>0</v>
      </c>
      <c r="G810" s="63">
        <f>IF(Table312[[#This Row],[Facility]]="Buin",1.5%,0.25%)</f>
        <v>2.5000000000000001E-3</v>
      </c>
      <c r="H810" s="38"/>
      <c r="I810" s="38">
        <v>2</v>
      </c>
      <c r="J810" s="27">
        <f t="shared" si="72"/>
        <v>69</v>
      </c>
      <c r="K810" s="28">
        <f t="shared" si="73"/>
        <v>7</v>
      </c>
      <c r="L810" s="27">
        <f>IF(K810=0,0,IF(E810&gt;1,E810-1,VLOOKUP(K810,Months_Weeks!$A$1:$B$13,2,0)))</f>
        <v>2</v>
      </c>
      <c r="M810" s="29"/>
      <c r="N810" s="39"/>
      <c r="O810" s="39"/>
      <c r="P810" s="50">
        <f t="shared" si="74"/>
        <v>0</v>
      </c>
      <c r="Q810" s="28">
        <f t="shared" si="75"/>
        <v>7</v>
      </c>
      <c r="R810" s="28">
        <f>IF(Q810=0,0,IF(E810&gt;1,E810-1,VLOOKUP(Q810,Months_Weeks!$A$1:$B$13,2,0)))</f>
        <v>2</v>
      </c>
      <c r="S810" s="30"/>
      <c r="T810" s="39"/>
      <c r="U810" s="39"/>
      <c r="V810" s="50">
        <f t="shared" si="76"/>
        <v>0</v>
      </c>
      <c r="W810" s="28">
        <f t="shared" si="77"/>
        <v>7</v>
      </c>
      <c r="X810" s="28">
        <f>IF(W810=0,0,IF(E810&gt;1,E810-1,VLOOKUP(W810,Months_Weeks!$A$1:$B$13,2,0)))</f>
        <v>2</v>
      </c>
      <c r="Y810" s="30"/>
      <c r="Z810" s="39"/>
      <c r="AA810" s="31"/>
      <c r="AB810" s="39"/>
      <c r="AC810" s="31"/>
      <c r="AD810" s="40"/>
      <c r="AE810" s="31"/>
      <c r="AF810" s="40"/>
      <c r="AG810" s="31"/>
      <c r="AH810" s="40"/>
      <c r="AI810" s="31"/>
      <c r="AJ810" s="40"/>
    </row>
    <row r="811" spans="1:36" x14ac:dyDescent="0.25">
      <c r="A811" s="37" t="s">
        <v>32</v>
      </c>
      <c r="B811" s="37">
        <v>17</v>
      </c>
      <c r="C811" s="26" t="str">
        <f>IFERROR(INDEX(Clients[Client_Name],MATCH(Table312[[#This Row],[Client_Code]],Clients[Client_Code],0)),"")</f>
        <v>COMERCIAL CASTRO</v>
      </c>
      <c r="D811" s="25">
        <v>7</v>
      </c>
      <c r="E811" s="25">
        <v>4</v>
      </c>
      <c r="F811" s="25" t="b">
        <f>IF(E811&gt;(VLOOKUP(D811,Months_Weeks!$A$2:$B$13,2,TRUE)),FALSE)</f>
        <v>0</v>
      </c>
      <c r="G811" s="63">
        <f>IF(Table312[[#This Row],[Facility]]="Buin",1.5%,0.25%)</f>
        <v>2.5000000000000001E-3</v>
      </c>
      <c r="H811" s="38"/>
      <c r="I811" s="38">
        <v>2</v>
      </c>
      <c r="J811" s="27">
        <f t="shared" si="72"/>
        <v>67</v>
      </c>
      <c r="K811" s="28">
        <f t="shared" si="73"/>
        <v>7</v>
      </c>
      <c r="L811" s="27">
        <f>IF(K811=0,0,IF(E811&gt;1,E811-1,VLOOKUP(K811,Months_Weeks!$A$1:$B$13,2,0)))</f>
        <v>3</v>
      </c>
      <c r="M811" s="29"/>
      <c r="N811" s="39"/>
      <c r="O811" s="39"/>
      <c r="P811" s="50">
        <f t="shared" si="74"/>
        <v>0</v>
      </c>
      <c r="Q811" s="28">
        <f t="shared" si="75"/>
        <v>7</v>
      </c>
      <c r="R811" s="28">
        <f>IF(Q811=0,0,IF(E811&gt;1,E811-1,VLOOKUP(Q811,Months_Weeks!$A$1:$B$13,2,0)))</f>
        <v>3</v>
      </c>
      <c r="S811" s="30"/>
      <c r="T811" s="39"/>
      <c r="U811" s="39"/>
      <c r="V811" s="50">
        <f t="shared" si="76"/>
        <v>0</v>
      </c>
      <c r="W811" s="28">
        <f t="shared" si="77"/>
        <v>7</v>
      </c>
      <c r="X811" s="28">
        <f>IF(W811=0,0,IF(E811&gt;1,E811-1,VLOOKUP(W811,Months_Weeks!$A$1:$B$13,2,0)))</f>
        <v>3</v>
      </c>
      <c r="Y811" s="30"/>
      <c r="Z811" s="39"/>
      <c r="AA811" s="31"/>
      <c r="AB811" s="39"/>
      <c r="AC811" s="31"/>
      <c r="AD811" s="40"/>
      <c r="AE811" s="31"/>
      <c r="AF811" s="40"/>
      <c r="AG811" s="31"/>
      <c r="AH811" s="40"/>
      <c r="AI811" s="31"/>
      <c r="AJ811" s="40"/>
    </row>
    <row r="812" spans="1:36" x14ac:dyDescent="0.25">
      <c r="A812" s="37" t="s">
        <v>32</v>
      </c>
      <c r="B812" s="37">
        <v>17</v>
      </c>
      <c r="C812" s="26" t="str">
        <f>IFERROR(INDEX(Clients[Client_Name],MATCH(Table312[[#This Row],[Client_Code]],Clients[Client_Code],0)),"")</f>
        <v>COMERCIAL CASTRO</v>
      </c>
      <c r="D812" s="25">
        <v>8</v>
      </c>
      <c r="E812" s="25">
        <v>1</v>
      </c>
      <c r="F812" s="25" t="b">
        <f>IF(E812&gt;(VLOOKUP(D812,Months_Weeks!$A$2:$B$13,2,TRUE)),FALSE)</f>
        <v>0</v>
      </c>
      <c r="G812" s="63">
        <f>IF(Table312[[#This Row],[Facility]]="Buin",1.5%,0.25%)</f>
        <v>2.5000000000000001E-3</v>
      </c>
      <c r="H812" s="38">
        <v>25</v>
      </c>
      <c r="I812" s="38"/>
      <c r="J812" s="27">
        <f t="shared" si="72"/>
        <v>92</v>
      </c>
      <c r="K812" s="28">
        <f t="shared" si="73"/>
        <v>7</v>
      </c>
      <c r="L812" s="27">
        <f>IF(K812=0,0,IF(E812&gt;1,E812-1,VLOOKUP(K812,Months_Weeks!$A$1:$B$13,2,0)))</f>
        <v>4</v>
      </c>
      <c r="M812" s="29"/>
      <c r="N812" s="39"/>
      <c r="O812" s="39"/>
      <c r="P812" s="50">
        <f t="shared" si="74"/>
        <v>0</v>
      </c>
      <c r="Q812" s="28">
        <f t="shared" si="75"/>
        <v>7</v>
      </c>
      <c r="R812" s="28">
        <f>IF(Q812=0,0,IF(E812&gt;1,E812-1,VLOOKUP(Q812,Months_Weeks!$A$1:$B$13,2,0)))</f>
        <v>4</v>
      </c>
      <c r="S812" s="30"/>
      <c r="T812" s="39"/>
      <c r="U812" s="39"/>
      <c r="V812" s="50">
        <f t="shared" si="76"/>
        <v>0</v>
      </c>
      <c r="W812" s="28">
        <f t="shared" si="77"/>
        <v>7</v>
      </c>
      <c r="X812" s="28">
        <f>IF(W812=0,0,IF(E812&gt;1,E812-1,VLOOKUP(W812,Months_Weeks!$A$1:$B$13,2,0)))</f>
        <v>4</v>
      </c>
      <c r="Y812" s="30"/>
      <c r="Z812" s="39"/>
      <c r="AA812" s="31"/>
      <c r="AB812" s="39"/>
      <c r="AC812" s="31"/>
      <c r="AD812" s="40"/>
      <c r="AE812" s="31"/>
      <c r="AF812" s="40"/>
      <c r="AG812" s="31"/>
      <c r="AH812" s="40"/>
      <c r="AI812" s="31"/>
      <c r="AJ812" s="40"/>
    </row>
    <row r="813" spans="1:36" x14ac:dyDescent="0.25">
      <c r="A813" s="37" t="s">
        <v>32</v>
      </c>
      <c r="B813" s="37">
        <v>17</v>
      </c>
      <c r="C813" s="26" t="str">
        <f>IFERROR(INDEX(Clients[Client_Name],MATCH(Table312[[#This Row],[Client_Code]],Clients[Client_Code],0)),"")</f>
        <v>COMERCIAL CASTRO</v>
      </c>
      <c r="D813" s="25">
        <v>8</v>
      </c>
      <c r="E813" s="25">
        <v>2</v>
      </c>
      <c r="F813" s="25" t="b">
        <f>IF(E813&gt;(VLOOKUP(D813,Months_Weeks!$A$2:$B$13,2,TRUE)),FALSE)</f>
        <v>0</v>
      </c>
      <c r="G813" s="63">
        <f>IF(Table312[[#This Row],[Facility]]="Buin",1.5%,0.25%)</f>
        <v>2.5000000000000001E-3</v>
      </c>
      <c r="H813" s="38">
        <v>25</v>
      </c>
      <c r="I813" s="38"/>
      <c r="J813" s="27">
        <f t="shared" si="72"/>
        <v>117</v>
      </c>
      <c r="K813" s="28">
        <f t="shared" si="73"/>
        <v>8</v>
      </c>
      <c r="L813" s="27">
        <f>IF(K813=0,0,IF(E813&gt;1,E813-1,VLOOKUP(K813,Months_Weeks!$A$1:$B$13,2,0)))</f>
        <v>1</v>
      </c>
      <c r="M813" s="29"/>
      <c r="N813" s="39"/>
      <c r="O813" s="39"/>
      <c r="P813" s="50">
        <f t="shared" si="74"/>
        <v>0</v>
      </c>
      <c r="Q813" s="28">
        <f t="shared" si="75"/>
        <v>8</v>
      </c>
      <c r="R813" s="28">
        <f>IF(Q813=0,0,IF(E813&gt;1,E813-1,VLOOKUP(Q813,Months_Weeks!$A$1:$B$13,2,0)))</f>
        <v>1</v>
      </c>
      <c r="S813" s="30"/>
      <c r="T813" s="39"/>
      <c r="U813" s="39"/>
      <c r="V813" s="50">
        <f t="shared" si="76"/>
        <v>0</v>
      </c>
      <c r="W813" s="28">
        <f t="shared" si="77"/>
        <v>8</v>
      </c>
      <c r="X813" s="28">
        <f>IF(W813=0,0,IF(E813&gt;1,E813-1,VLOOKUP(W813,Months_Weeks!$A$1:$B$13,2,0)))</f>
        <v>1</v>
      </c>
      <c r="Y813" s="30"/>
      <c r="Z813" s="39"/>
      <c r="AA813" s="31"/>
      <c r="AB813" s="39"/>
      <c r="AC813" s="31"/>
      <c r="AD813" s="40"/>
      <c r="AE813" s="31"/>
      <c r="AF813" s="40"/>
      <c r="AG813" s="31"/>
      <c r="AH813" s="40"/>
      <c r="AI813" s="31"/>
      <c r="AJ813" s="40"/>
    </row>
    <row r="814" spans="1:36" x14ac:dyDescent="0.25">
      <c r="A814" s="37" t="s">
        <v>32</v>
      </c>
      <c r="B814" s="37">
        <v>17</v>
      </c>
      <c r="C814" s="26" t="str">
        <f>IFERROR(INDEX(Clients[Client_Name],MATCH(Table312[[#This Row],[Client_Code]],Clients[Client_Code],0)),"")</f>
        <v>COMERCIAL CASTRO</v>
      </c>
      <c r="D814" s="25">
        <v>8</v>
      </c>
      <c r="E814" s="25">
        <v>3</v>
      </c>
      <c r="F814" s="25" t="b">
        <f>IF(E814&gt;(VLOOKUP(D814,Months_Weeks!$A$2:$B$13,2,TRUE)),FALSE)</f>
        <v>0</v>
      </c>
      <c r="G814" s="63">
        <f>IF(Table312[[#This Row],[Facility]]="Buin",1.5%,0.25%)</f>
        <v>2.5000000000000001E-3</v>
      </c>
      <c r="H814" s="38">
        <v>25</v>
      </c>
      <c r="I814" s="38"/>
      <c r="J814" s="27">
        <f t="shared" si="72"/>
        <v>142</v>
      </c>
      <c r="K814" s="28">
        <f t="shared" si="73"/>
        <v>8</v>
      </c>
      <c r="L814" s="27">
        <f>IF(K814=0,0,IF(E814&gt;1,E814-1,VLOOKUP(K814,Months_Weeks!$A$1:$B$13,2,0)))</f>
        <v>2</v>
      </c>
      <c r="M814" s="29"/>
      <c r="N814" s="39"/>
      <c r="O814" s="39"/>
      <c r="P814" s="50">
        <f t="shared" si="74"/>
        <v>0</v>
      </c>
      <c r="Q814" s="28">
        <f t="shared" si="75"/>
        <v>8</v>
      </c>
      <c r="R814" s="28">
        <f>IF(Q814=0,0,IF(E814&gt;1,E814-1,VLOOKUP(Q814,Months_Weeks!$A$1:$B$13,2,0)))</f>
        <v>2</v>
      </c>
      <c r="S814" s="30"/>
      <c r="T814" s="39"/>
      <c r="U814" s="39"/>
      <c r="V814" s="50">
        <f t="shared" si="76"/>
        <v>0</v>
      </c>
      <c r="W814" s="28">
        <f t="shared" si="77"/>
        <v>8</v>
      </c>
      <c r="X814" s="28">
        <f>IF(W814=0,0,IF(E814&gt;1,E814-1,VLOOKUP(W814,Months_Weeks!$A$1:$B$13,2,0)))</f>
        <v>2</v>
      </c>
      <c r="Y814" s="30"/>
      <c r="Z814" s="39"/>
      <c r="AA814" s="31"/>
      <c r="AB814" s="39"/>
      <c r="AC814" s="31"/>
      <c r="AD814" s="40"/>
      <c r="AE814" s="31"/>
      <c r="AF814" s="40"/>
      <c r="AG814" s="31"/>
      <c r="AH814" s="40"/>
      <c r="AI814" s="31"/>
      <c r="AJ814" s="40"/>
    </row>
    <row r="815" spans="1:36" x14ac:dyDescent="0.25">
      <c r="A815" s="37" t="s">
        <v>32</v>
      </c>
      <c r="B815" s="37">
        <v>17</v>
      </c>
      <c r="C815" s="26" t="str">
        <f>IFERROR(INDEX(Clients[Client_Name],MATCH(Table312[[#This Row],[Client_Code]],Clients[Client_Code],0)),"")</f>
        <v>COMERCIAL CASTRO</v>
      </c>
      <c r="D815" s="25">
        <v>8</v>
      </c>
      <c r="E815" s="25">
        <v>4</v>
      </c>
      <c r="F815" s="25" t="b">
        <f>IF(E815&gt;(VLOOKUP(D815,Months_Weeks!$A$2:$B$13,2,TRUE)),FALSE)</f>
        <v>0</v>
      </c>
      <c r="G815" s="63">
        <f>IF(Table312[[#This Row],[Facility]]="Buin",1.5%,0.25%)</f>
        <v>2.5000000000000001E-3</v>
      </c>
      <c r="H815" s="38">
        <v>25</v>
      </c>
      <c r="I815" s="38"/>
      <c r="J815" s="27">
        <f t="shared" si="72"/>
        <v>167</v>
      </c>
      <c r="K815" s="28">
        <f t="shared" si="73"/>
        <v>8</v>
      </c>
      <c r="L815" s="27">
        <f>IF(K815=0,0,IF(E815&gt;1,E815-1,VLOOKUP(K815,Months_Weeks!$A$1:$B$13,2,0)))</f>
        <v>3</v>
      </c>
      <c r="M815" s="29"/>
      <c r="N815" s="39"/>
      <c r="O815" s="39"/>
      <c r="P815" s="50">
        <f t="shared" si="74"/>
        <v>0</v>
      </c>
      <c r="Q815" s="28">
        <f t="shared" si="75"/>
        <v>8</v>
      </c>
      <c r="R815" s="28">
        <f>IF(Q815=0,0,IF(E815&gt;1,E815-1,VLOOKUP(Q815,Months_Weeks!$A$1:$B$13,2,0)))</f>
        <v>3</v>
      </c>
      <c r="S815" s="30"/>
      <c r="T815" s="39"/>
      <c r="U815" s="39"/>
      <c r="V815" s="50">
        <f t="shared" si="76"/>
        <v>0</v>
      </c>
      <c r="W815" s="28">
        <f t="shared" si="77"/>
        <v>8</v>
      </c>
      <c r="X815" s="28">
        <f>IF(W815=0,0,IF(E815&gt;1,E815-1,VLOOKUP(W815,Months_Weeks!$A$1:$B$13,2,0)))</f>
        <v>3</v>
      </c>
      <c r="Y815" s="30"/>
      <c r="Z815" s="39"/>
      <c r="AA815" s="31"/>
      <c r="AB815" s="39"/>
      <c r="AC815" s="31"/>
      <c r="AD815" s="40"/>
      <c r="AE815" s="31"/>
      <c r="AF815" s="40"/>
      <c r="AG815" s="31"/>
      <c r="AH815" s="40"/>
      <c r="AI815" s="31"/>
      <c r="AJ815" s="40"/>
    </row>
    <row r="816" spans="1:36" x14ac:dyDescent="0.25">
      <c r="A816" s="37" t="s">
        <v>32</v>
      </c>
      <c r="B816" s="37">
        <v>17</v>
      </c>
      <c r="C816" s="26" t="str">
        <f>IFERROR(INDEX(Clients[Client_Name],MATCH(Table312[[#This Row],[Client_Code]],Clients[Client_Code],0)),"")</f>
        <v>COMERCIAL CASTRO</v>
      </c>
      <c r="D816" s="25">
        <v>9</v>
      </c>
      <c r="E816" s="25">
        <v>1</v>
      </c>
      <c r="F816" s="25" t="b">
        <f>IF(E816&gt;(VLOOKUP(D816,Months_Weeks!$A$2:$B$13,2,TRUE)),FALSE)</f>
        <v>0</v>
      </c>
      <c r="G816" s="63">
        <f>IF(Table312[[#This Row],[Facility]]="Buin",1.5%,0.25%)</f>
        <v>2.5000000000000001E-3</v>
      </c>
      <c r="H816" s="38">
        <v>25</v>
      </c>
      <c r="I816" s="38"/>
      <c r="J816" s="27">
        <f t="shared" si="72"/>
        <v>192</v>
      </c>
      <c r="K816" s="28">
        <f t="shared" si="73"/>
        <v>8</v>
      </c>
      <c r="L816" s="27">
        <f>IF(K816=0,0,IF(E816&gt;1,E816-1,VLOOKUP(K816,Months_Weeks!$A$1:$B$13,2,0)))</f>
        <v>4</v>
      </c>
      <c r="M816" s="29"/>
      <c r="N816" s="39"/>
      <c r="O816" s="39"/>
      <c r="P816" s="50">
        <f t="shared" si="74"/>
        <v>0</v>
      </c>
      <c r="Q816" s="28">
        <f t="shared" si="75"/>
        <v>8</v>
      </c>
      <c r="R816" s="28">
        <f>IF(Q816=0,0,IF(E816&gt;1,E816-1,VLOOKUP(Q816,Months_Weeks!$A$1:$B$13,2,0)))</f>
        <v>4</v>
      </c>
      <c r="S816" s="30"/>
      <c r="T816" s="39"/>
      <c r="U816" s="39"/>
      <c r="V816" s="50">
        <f t="shared" si="76"/>
        <v>0</v>
      </c>
      <c r="W816" s="28">
        <f t="shared" si="77"/>
        <v>8</v>
      </c>
      <c r="X816" s="28">
        <f>IF(W816=0,0,IF(E816&gt;1,E816-1,VLOOKUP(W816,Months_Weeks!$A$1:$B$13,2,0)))</f>
        <v>4</v>
      </c>
      <c r="Y816" s="30"/>
      <c r="Z816" s="39"/>
      <c r="AA816" s="31"/>
      <c r="AB816" s="39"/>
      <c r="AC816" s="31"/>
      <c r="AD816" s="40"/>
      <c r="AE816" s="31"/>
      <c r="AF816" s="40"/>
      <c r="AG816" s="31"/>
      <c r="AH816" s="40"/>
      <c r="AI816" s="31"/>
      <c r="AJ816" s="40"/>
    </row>
    <row r="817" spans="1:36" x14ac:dyDescent="0.25">
      <c r="A817" s="37" t="s">
        <v>32</v>
      </c>
      <c r="B817" s="37">
        <v>17</v>
      </c>
      <c r="C817" s="26" t="str">
        <f>IFERROR(INDEX(Clients[Client_Name],MATCH(Table312[[#This Row],[Client_Code]],Clients[Client_Code],0)),"")</f>
        <v>COMERCIAL CASTRO</v>
      </c>
      <c r="D817" s="25">
        <v>9</v>
      </c>
      <c r="E817" s="25">
        <v>2</v>
      </c>
      <c r="F817" s="25" t="b">
        <f>IF(E817&gt;(VLOOKUP(D817,Months_Weeks!$A$2:$B$13,2,TRUE)),FALSE)</f>
        <v>0</v>
      </c>
      <c r="G817" s="63">
        <f>IF(Table312[[#This Row],[Facility]]="Buin",1.5%,0.25%)</f>
        <v>2.5000000000000001E-3</v>
      </c>
      <c r="H817" s="38"/>
      <c r="I817" s="38">
        <v>100</v>
      </c>
      <c r="J817" s="27">
        <f t="shared" si="72"/>
        <v>92</v>
      </c>
      <c r="K817" s="28">
        <f t="shared" si="73"/>
        <v>9</v>
      </c>
      <c r="L817" s="27">
        <f>IF(K817=0,0,IF(E817&gt;1,E817-1,VLOOKUP(K817,Months_Weeks!$A$1:$B$13,2,0)))</f>
        <v>1</v>
      </c>
      <c r="M817" s="29"/>
      <c r="N817" s="39"/>
      <c r="O817" s="39"/>
      <c r="P817" s="50">
        <f t="shared" si="74"/>
        <v>0</v>
      </c>
      <c r="Q817" s="28">
        <f t="shared" si="75"/>
        <v>9</v>
      </c>
      <c r="R817" s="28">
        <f>IF(Q817=0,0,IF(E817&gt;1,E817-1,VLOOKUP(Q817,Months_Weeks!$A$1:$B$13,2,0)))</f>
        <v>1</v>
      </c>
      <c r="S817" s="30"/>
      <c r="T817" s="39"/>
      <c r="U817" s="39"/>
      <c r="V817" s="50">
        <f t="shared" si="76"/>
        <v>0</v>
      </c>
      <c r="W817" s="28">
        <f t="shared" si="77"/>
        <v>9</v>
      </c>
      <c r="X817" s="28">
        <f>IF(W817=0,0,IF(E817&gt;1,E817-1,VLOOKUP(W817,Months_Weeks!$A$1:$B$13,2,0)))</f>
        <v>1</v>
      </c>
      <c r="Y817" s="30"/>
      <c r="Z817" s="39"/>
      <c r="AA817" s="31"/>
      <c r="AB817" s="39"/>
      <c r="AC817" s="31"/>
      <c r="AD817" s="40"/>
      <c r="AE817" s="31"/>
      <c r="AF817" s="40"/>
      <c r="AG817" s="31"/>
      <c r="AH817" s="40"/>
      <c r="AI817" s="31"/>
      <c r="AJ817" s="40"/>
    </row>
    <row r="818" spans="1:36" x14ac:dyDescent="0.25">
      <c r="A818" s="37" t="s">
        <v>32</v>
      </c>
      <c r="B818" s="37">
        <v>17</v>
      </c>
      <c r="C818" s="26" t="str">
        <f>IFERROR(INDEX(Clients[Client_Name],MATCH(Table312[[#This Row],[Client_Code]],Clients[Client_Code],0)),"")</f>
        <v>COMERCIAL CASTRO</v>
      </c>
      <c r="D818" s="25">
        <v>9</v>
      </c>
      <c r="E818" s="25">
        <v>3</v>
      </c>
      <c r="F818" s="25" t="b">
        <f>IF(E818&gt;(VLOOKUP(D818,Months_Weeks!$A$2:$B$13,2,TRUE)),FALSE)</f>
        <v>0</v>
      </c>
      <c r="G818" s="63">
        <f>IF(Table312[[#This Row],[Facility]]="Buin",1.5%,0.25%)</f>
        <v>2.5000000000000001E-3</v>
      </c>
      <c r="H818" s="38"/>
      <c r="I818" s="38"/>
      <c r="J818" s="27">
        <f t="shared" si="72"/>
        <v>92</v>
      </c>
      <c r="K818" s="28">
        <f t="shared" si="73"/>
        <v>9</v>
      </c>
      <c r="L818" s="27">
        <f>IF(K818=0,0,IF(E818&gt;1,E818-1,VLOOKUP(K818,Months_Weeks!$A$1:$B$13,2,0)))</f>
        <v>2</v>
      </c>
      <c r="M818" s="29"/>
      <c r="N818" s="39"/>
      <c r="O818" s="39"/>
      <c r="P818" s="50">
        <f t="shared" si="74"/>
        <v>0</v>
      </c>
      <c r="Q818" s="28">
        <f t="shared" si="75"/>
        <v>9</v>
      </c>
      <c r="R818" s="28">
        <f>IF(Q818=0,0,IF(E818&gt;1,E818-1,VLOOKUP(Q818,Months_Weeks!$A$1:$B$13,2,0)))</f>
        <v>2</v>
      </c>
      <c r="S818" s="30"/>
      <c r="T818" s="39"/>
      <c r="U818" s="39"/>
      <c r="V818" s="50">
        <f t="shared" si="76"/>
        <v>0</v>
      </c>
      <c r="W818" s="28">
        <f t="shared" si="77"/>
        <v>9</v>
      </c>
      <c r="X818" s="28">
        <f>IF(W818=0,0,IF(E818&gt;1,E818-1,VLOOKUP(W818,Months_Weeks!$A$1:$B$13,2,0)))</f>
        <v>2</v>
      </c>
      <c r="Y818" s="30"/>
      <c r="Z818" s="39"/>
      <c r="AA818" s="31"/>
      <c r="AB818" s="39"/>
      <c r="AC818" s="31"/>
      <c r="AD818" s="40"/>
      <c r="AE818" s="31"/>
      <c r="AF818" s="40"/>
      <c r="AG818" s="31"/>
      <c r="AH818" s="40"/>
      <c r="AI818" s="31"/>
      <c r="AJ818" s="40"/>
    </row>
    <row r="819" spans="1:36" x14ac:dyDescent="0.25">
      <c r="A819" s="37" t="s">
        <v>32</v>
      </c>
      <c r="B819" s="37">
        <v>17</v>
      </c>
      <c r="C819" s="26" t="str">
        <f>IFERROR(INDEX(Clients[Client_Name],MATCH(Table312[[#This Row],[Client_Code]],Clients[Client_Code],0)),"")</f>
        <v>COMERCIAL CASTRO</v>
      </c>
      <c r="D819" s="25">
        <v>9</v>
      </c>
      <c r="E819" s="25">
        <v>4</v>
      </c>
      <c r="F819" s="25" t="b">
        <f>IF(E819&gt;(VLOOKUP(D819,Months_Weeks!$A$2:$B$13,2,TRUE)),FALSE)</f>
        <v>0</v>
      </c>
      <c r="G819" s="63">
        <f>IF(Table312[[#This Row],[Facility]]="Buin",1.5%,0.25%)</f>
        <v>2.5000000000000001E-3</v>
      </c>
      <c r="H819" s="38"/>
      <c r="I819" s="38"/>
      <c r="J819" s="27">
        <f t="shared" si="72"/>
        <v>92</v>
      </c>
      <c r="K819" s="28">
        <f t="shared" si="73"/>
        <v>9</v>
      </c>
      <c r="L819" s="27">
        <f>IF(K819=0,0,IF(E819&gt;1,E819-1,VLOOKUP(K819,Months_Weeks!$A$1:$B$13,2,0)))</f>
        <v>3</v>
      </c>
      <c r="M819" s="29"/>
      <c r="N819" s="39"/>
      <c r="O819" s="39"/>
      <c r="P819" s="50">
        <f t="shared" si="74"/>
        <v>0</v>
      </c>
      <c r="Q819" s="28">
        <f t="shared" si="75"/>
        <v>9</v>
      </c>
      <c r="R819" s="28">
        <f>IF(Q819=0,0,IF(E819&gt;1,E819-1,VLOOKUP(Q819,Months_Weeks!$A$1:$B$13,2,0)))</f>
        <v>3</v>
      </c>
      <c r="S819" s="30"/>
      <c r="T819" s="39"/>
      <c r="U819" s="39"/>
      <c r="V819" s="50">
        <f t="shared" si="76"/>
        <v>0</v>
      </c>
      <c r="W819" s="28">
        <f t="shared" si="77"/>
        <v>9</v>
      </c>
      <c r="X819" s="28">
        <f>IF(W819=0,0,IF(E819&gt;1,E819-1,VLOOKUP(W819,Months_Weeks!$A$1:$B$13,2,0)))</f>
        <v>3</v>
      </c>
      <c r="Y819" s="30"/>
      <c r="Z819" s="39"/>
      <c r="AA819" s="31"/>
      <c r="AB819" s="39"/>
      <c r="AC819" s="31"/>
      <c r="AD819" s="40"/>
      <c r="AE819" s="31"/>
      <c r="AF819" s="40"/>
      <c r="AG819" s="31"/>
      <c r="AH819" s="40"/>
      <c r="AI819" s="31"/>
      <c r="AJ819" s="40"/>
    </row>
    <row r="820" spans="1:36" x14ac:dyDescent="0.25">
      <c r="A820" s="37" t="s">
        <v>32</v>
      </c>
      <c r="B820" s="37">
        <v>17</v>
      </c>
      <c r="C820" s="26" t="str">
        <f>IFERROR(INDEX(Clients[Client_Name],MATCH(Table312[[#This Row],[Client_Code]],Clients[Client_Code],0)),"")</f>
        <v>COMERCIAL CASTRO</v>
      </c>
      <c r="D820" s="25">
        <v>9</v>
      </c>
      <c r="E820" s="25">
        <v>5</v>
      </c>
      <c r="F820" s="25" t="b">
        <f>IF(E820&gt;(VLOOKUP(D820,Months_Weeks!$A$2:$B$13,2,TRUE)),FALSE)</f>
        <v>0</v>
      </c>
      <c r="G820" s="63">
        <f>IF(Table312[[#This Row],[Facility]]="Buin",1.5%,0.25%)</f>
        <v>2.5000000000000001E-3</v>
      </c>
      <c r="H820" s="38"/>
      <c r="I820" s="38"/>
      <c r="J820" s="27">
        <f t="shared" si="72"/>
        <v>92</v>
      </c>
      <c r="K820" s="28">
        <f t="shared" si="73"/>
        <v>9</v>
      </c>
      <c r="L820" s="27">
        <f>IF(K820=0,0,IF(E820&gt;1,E820-1,VLOOKUP(K820,Months_Weeks!$A$1:$B$13,2,0)))</f>
        <v>4</v>
      </c>
      <c r="M820" s="29"/>
      <c r="N820" s="39"/>
      <c r="O820" s="39"/>
      <c r="P820" s="50">
        <f t="shared" si="74"/>
        <v>0</v>
      </c>
      <c r="Q820" s="28">
        <f t="shared" si="75"/>
        <v>9</v>
      </c>
      <c r="R820" s="28">
        <f>IF(Q820=0,0,IF(E820&gt;1,E820-1,VLOOKUP(Q820,Months_Weeks!$A$1:$B$13,2,0)))</f>
        <v>4</v>
      </c>
      <c r="S820" s="30"/>
      <c r="T820" s="39"/>
      <c r="U820" s="39"/>
      <c r="V820" s="50">
        <f t="shared" si="76"/>
        <v>0</v>
      </c>
      <c r="W820" s="28">
        <f t="shared" si="77"/>
        <v>9</v>
      </c>
      <c r="X820" s="28">
        <f>IF(W820=0,0,IF(E820&gt;1,E820-1,VLOOKUP(W820,Months_Weeks!$A$1:$B$13,2,0)))</f>
        <v>4</v>
      </c>
      <c r="Y820" s="30"/>
      <c r="Z820" s="39"/>
      <c r="AA820" s="31"/>
      <c r="AB820" s="39"/>
      <c r="AC820" s="31"/>
      <c r="AD820" s="40"/>
      <c r="AE820" s="31"/>
      <c r="AF820" s="40"/>
      <c r="AG820" s="31"/>
      <c r="AH820" s="40"/>
      <c r="AI820" s="31"/>
      <c r="AJ820" s="40"/>
    </row>
    <row r="821" spans="1:36" x14ac:dyDescent="0.25">
      <c r="A821" s="37" t="s">
        <v>32</v>
      </c>
      <c r="B821" s="37">
        <v>17</v>
      </c>
      <c r="C821" s="26" t="str">
        <f>IFERROR(INDEX(Clients[Client_Name],MATCH(Table312[[#This Row],[Client_Code]],Clients[Client_Code],0)),"")</f>
        <v>COMERCIAL CASTRO</v>
      </c>
      <c r="D821" s="25">
        <v>10</v>
      </c>
      <c r="E821" s="25">
        <v>1</v>
      </c>
      <c r="F821" s="25" t="b">
        <f>IF(E821&gt;(VLOOKUP(D821,Months_Weeks!$A$2:$B$13,2,TRUE)),FALSE)</f>
        <v>0</v>
      </c>
      <c r="G821" s="63">
        <f>IF(Table312[[#This Row],[Facility]]="Buin",1.5%,0.25%)</f>
        <v>2.5000000000000001E-3</v>
      </c>
      <c r="H821" s="38"/>
      <c r="I821" s="38">
        <v>2</v>
      </c>
      <c r="J821" s="27">
        <f t="shared" si="72"/>
        <v>90</v>
      </c>
      <c r="K821" s="28">
        <f t="shared" si="73"/>
        <v>9</v>
      </c>
      <c r="L821" s="27">
        <f>IF(K821=0,0,IF(E821&gt;1,E821-1,VLOOKUP(K821,Months_Weeks!$A$1:$B$13,2,0)))</f>
        <v>5</v>
      </c>
      <c r="M821" s="29"/>
      <c r="N821" s="39"/>
      <c r="O821" s="39"/>
      <c r="P821" s="50">
        <f t="shared" si="74"/>
        <v>0</v>
      </c>
      <c r="Q821" s="28">
        <f t="shared" si="75"/>
        <v>9</v>
      </c>
      <c r="R821" s="28">
        <f>IF(Q821=0,0,IF(E821&gt;1,E821-1,VLOOKUP(Q821,Months_Weeks!$A$1:$B$13,2,0)))</f>
        <v>5</v>
      </c>
      <c r="S821" s="30"/>
      <c r="T821" s="39"/>
      <c r="U821" s="39"/>
      <c r="V821" s="50">
        <f t="shared" si="76"/>
        <v>0</v>
      </c>
      <c r="W821" s="28">
        <f t="shared" si="77"/>
        <v>9</v>
      </c>
      <c r="X821" s="28">
        <f>IF(W821=0,0,IF(E821&gt;1,E821-1,VLOOKUP(W821,Months_Weeks!$A$1:$B$13,2,0)))</f>
        <v>5</v>
      </c>
      <c r="Y821" s="30"/>
      <c r="Z821" s="39"/>
      <c r="AA821" s="31"/>
      <c r="AB821" s="39"/>
      <c r="AC821" s="31"/>
      <c r="AD821" s="40"/>
      <c r="AE821" s="31"/>
      <c r="AF821" s="40"/>
      <c r="AG821" s="31"/>
      <c r="AH821" s="40"/>
      <c r="AI821" s="31"/>
      <c r="AJ821" s="40"/>
    </row>
    <row r="822" spans="1:36" x14ac:dyDescent="0.25">
      <c r="A822" s="37" t="s">
        <v>32</v>
      </c>
      <c r="B822" s="37">
        <v>17</v>
      </c>
      <c r="C822" s="26" t="str">
        <f>IFERROR(INDEX(Clients[Client_Name],MATCH(Table312[[#This Row],[Client_Code]],Clients[Client_Code],0)),"")</f>
        <v>COMERCIAL CASTRO</v>
      </c>
      <c r="D822" s="25">
        <v>10</v>
      </c>
      <c r="E822" s="25">
        <v>2</v>
      </c>
      <c r="F822" s="25" t="b">
        <f>IF(E822&gt;(VLOOKUP(D822,Months_Weeks!$A$2:$B$13,2,TRUE)),FALSE)</f>
        <v>0</v>
      </c>
      <c r="G822" s="63">
        <f>IF(Table312[[#This Row],[Facility]]="Buin",1.5%,0.25%)</f>
        <v>2.5000000000000001E-3</v>
      </c>
      <c r="H822" s="38"/>
      <c r="I822" s="38">
        <v>2</v>
      </c>
      <c r="J822" s="27">
        <f t="shared" si="72"/>
        <v>88</v>
      </c>
      <c r="K822" s="28">
        <f t="shared" si="73"/>
        <v>10</v>
      </c>
      <c r="L822" s="27">
        <f>IF(K822=0,0,IF(E822&gt;1,E822-1,VLOOKUP(K822,Months_Weeks!$A$1:$B$13,2,0)))</f>
        <v>1</v>
      </c>
      <c r="M822" s="29"/>
      <c r="N822" s="39"/>
      <c r="O822" s="39"/>
      <c r="P822" s="50">
        <f t="shared" si="74"/>
        <v>0</v>
      </c>
      <c r="Q822" s="28">
        <f t="shared" si="75"/>
        <v>10</v>
      </c>
      <c r="R822" s="28">
        <f>IF(Q822=0,0,IF(E822&gt;1,E822-1,VLOOKUP(Q822,Months_Weeks!$A$1:$B$13,2,0)))</f>
        <v>1</v>
      </c>
      <c r="S822" s="30"/>
      <c r="T822" s="39"/>
      <c r="U822" s="39"/>
      <c r="V822" s="50">
        <f t="shared" si="76"/>
        <v>0</v>
      </c>
      <c r="W822" s="28">
        <f t="shared" si="77"/>
        <v>10</v>
      </c>
      <c r="X822" s="28">
        <f>IF(W822=0,0,IF(E822&gt;1,E822-1,VLOOKUP(W822,Months_Weeks!$A$1:$B$13,2,0)))</f>
        <v>1</v>
      </c>
      <c r="Y822" s="30"/>
      <c r="Z822" s="39"/>
      <c r="AA822" s="31"/>
      <c r="AB822" s="39"/>
      <c r="AC822" s="31"/>
      <c r="AD822" s="40"/>
      <c r="AE822" s="31"/>
      <c r="AF822" s="40"/>
      <c r="AG822" s="31"/>
      <c r="AH822" s="40"/>
      <c r="AI822" s="31"/>
      <c r="AJ822" s="40"/>
    </row>
    <row r="823" spans="1:36" x14ac:dyDescent="0.25">
      <c r="A823" s="37" t="s">
        <v>32</v>
      </c>
      <c r="B823" s="37">
        <v>17</v>
      </c>
      <c r="C823" s="26" t="str">
        <f>IFERROR(INDEX(Clients[Client_Name],MATCH(Table312[[#This Row],[Client_Code]],Clients[Client_Code],0)),"")</f>
        <v>COMERCIAL CASTRO</v>
      </c>
      <c r="D823" s="25">
        <v>10</v>
      </c>
      <c r="E823" s="25">
        <v>3</v>
      </c>
      <c r="F823" s="25" t="b">
        <f>IF(E823&gt;(VLOOKUP(D823,Months_Weeks!$A$2:$B$13,2,TRUE)),FALSE)</f>
        <v>0</v>
      </c>
      <c r="G823" s="63">
        <f>IF(Table312[[#This Row],[Facility]]="Buin",1.5%,0.25%)</f>
        <v>2.5000000000000001E-3</v>
      </c>
      <c r="H823" s="38"/>
      <c r="I823" s="38">
        <v>2</v>
      </c>
      <c r="J823" s="27">
        <f t="shared" si="72"/>
        <v>86</v>
      </c>
      <c r="K823" s="28">
        <f t="shared" si="73"/>
        <v>10</v>
      </c>
      <c r="L823" s="27">
        <f>IF(K823=0,0,IF(E823&gt;1,E823-1,VLOOKUP(K823,Months_Weeks!$A$1:$B$13,2,0)))</f>
        <v>2</v>
      </c>
      <c r="M823" s="29"/>
      <c r="N823" s="39"/>
      <c r="O823" s="39"/>
      <c r="P823" s="50">
        <f t="shared" si="74"/>
        <v>0</v>
      </c>
      <c r="Q823" s="28">
        <f t="shared" si="75"/>
        <v>10</v>
      </c>
      <c r="R823" s="28">
        <f>IF(Q823=0,0,IF(E823&gt;1,E823-1,VLOOKUP(Q823,Months_Weeks!$A$1:$B$13,2,0)))</f>
        <v>2</v>
      </c>
      <c r="S823" s="30"/>
      <c r="T823" s="39"/>
      <c r="U823" s="39"/>
      <c r="V823" s="50">
        <f t="shared" si="76"/>
        <v>0</v>
      </c>
      <c r="W823" s="28">
        <f t="shared" si="77"/>
        <v>10</v>
      </c>
      <c r="X823" s="28">
        <f>IF(W823=0,0,IF(E823&gt;1,E823-1,VLOOKUP(W823,Months_Weeks!$A$1:$B$13,2,0)))</f>
        <v>2</v>
      </c>
      <c r="Y823" s="30"/>
      <c r="Z823" s="39"/>
      <c r="AA823" s="31"/>
      <c r="AB823" s="39"/>
      <c r="AC823" s="31"/>
      <c r="AD823" s="40"/>
      <c r="AE823" s="31"/>
      <c r="AF823" s="40"/>
      <c r="AG823" s="31"/>
      <c r="AH823" s="40"/>
      <c r="AI823" s="31"/>
      <c r="AJ823" s="40"/>
    </row>
    <row r="824" spans="1:36" x14ac:dyDescent="0.25">
      <c r="A824" s="37" t="s">
        <v>32</v>
      </c>
      <c r="B824" s="37">
        <v>17</v>
      </c>
      <c r="C824" s="26" t="str">
        <f>IFERROR(INDEX(Clients[Client_Name],MATCH(Table312[[#This Row],[Client_Code]],Clients[Client_Code],0)),"")</f>
        <v>COMERCIAL CASTRO</v>
      </c>
      <c r="D824" s="25">
        <v>10</v>
      </c>
      <c r="E824" s="25">
        <v>4</v>
      </c>
      <c r="F824" s="25" t="b">
        <f>IF(E824&gt;(VLOOKUP(D824,Months_Weeks!$A$2:$B$13,2,TRUE)),FALSE)</f>
        <v>0</v>
      </c>
      <c r="G824" s="63">
        <f>IF(Table312[[#This Row],[Facility]]="Buin",1.5%,0.25%)</f>
        <v>2.5000000000000001E-3</v>
      </c>
      <c r="H824" s="38"/>
      <c r="I824" s="38">
        <v>2</v>
      </c>
      <c r="J824" s="27">
        <f t="shared" si="72"/>
        <v>84</v>
      </c>
      <c r="K824" s="28">
        <f t="shared" si="73"/>
        <v>10</v>
      </c>
      <c r="L824" s="27">
        <f>IF(K824=0,0,IF(E824&gt;1,E824-1,VLOOKUP(K824,Months_Weeks!$A$1:$B$13,2,0)))</f>
        <v>3</v>
      </c>
      <c r="M824" s="29"/>
      <c r="N824" s="39"/>
      <c r="O824" s="39"/>
      <c r="P824" s="50">
        <f t="shared" si="74"/>
        <v>0</v>
      </c>
      <c r="Q824" s="28">
        <f t="shared" si="75"/>
        <v>10</v>
      </c>
      <c r="R824" s="28">
        <f>IF(Q824=0,0,IF(E824&gt;1,E824-1,VLOOKUP(Q824,Months_Weeks!$A$1:$B$13,2,0)))</f>
        <v>3</v>
      </c>
      <c r="S824" s="30"/>
      <c r="T824" s="39"/>
      <c r="U824" s="39"/>
      <c r="V824" s="50">
        <f t="shared" si="76"/>
        <v>0</v>
      </c>
      <c r="W824" s="28">
        <f t="shared" si="77"/>
        <v>10</v>
      </c>
      <c r="X824" s="28">
        <f>IF(W824=0,0,IF(E824&gt;1,E824-1,VLOOKUP(W824,Months_Weeks!$A$1:$B$13,2,0)))</f>
        <v>3</v>
      </c>
      <c r="Y824" s="30"/>
      <c r="Z824" s="39"/>
      <c r="AA824" s="31"/>
      <c r="AB824" s="39"/>
      <c r="AC824" s="31"/>
      <c r="AD824" s="40"/>
      <c r="AE824" s="31"/>
      <c r="AF824" s="40"/>
      <c r="AG824" s="31"/>
      <c r="AH824" s="40"/>
      <c r="AI824" s="31"/>
      <c r="AJ824" s="40"/>
    </row>
    <row r="825" spans="1:36" x14ac:dyDescent="0.25">
      <c r="A825" s="37" t="s">
        <v>32</v>
      </c>
      <c r="B825" s="37">
        <v>17</v>
      </c>
      <c r="C825" s="26" t="str">
        <f>IFERROR(INDEX(Clients[Client_Name],MATCH(Table312[[#This Row],[Client_Code]],Clients[Client_Code],0)),"")</f>
        <v>COMERCIAL CASTRO</v>
      </c>
      <c r="D825" s="25">
        <v>11</v>
      </c>
      <c r="E825" s="25">
        <v>1</v>
      </c>
      <c r="F825" s="25" t="b">
        <f>IF(E825&gt;(VLOOKUP(D825,Months_Weeks!$A$2:$B$13,2,TRUE)),FALSE)</f>
        <v>0</v>
      </c>
      <c r="G825" s="63">
        <f>IF(Table312[[#This Row],[Facility]]="Buin",1.5%,0.25%)</f>
        <v>2.5000000000000001E-3</v>
      </c>
      <c r="H825" s="38"/>
      <c r="I825" s="38">
        <v>2</v>
      </c>
      <c r="J825" s="27">
        <f t="shared" si="72"/>
        <v>82</v>
      </c>
      <c r="K825" s="28">
        <f t="shared" si="73"/>
        <v>10</v>
      </c>
      <c r="L825" s="27">
        <f>IF(K825=0,0,IF(E825&gt;1,E825-1,VLOOKUP(K825,Months_Weeks!$A$1:$B$13,2,0)))</f>
        <v>4</v>
      </c>
      <c r="M825" s="29"/>
      <c r="N825" s="39"/>
      <c r="O825" s="39"/>
      <c r="P825" s="50">
        <f t="shared" si="74"/>
        <v>0</v>
      </c>
      <c r="Q825" s="28">
        <f t="shared" si="75"/>
        <v>10</v>
      </c>
      <c r="R825" s="28">
        <f>IF(Q825=0,0,IF(E825&gt;1,E825-1,VLOOKUP(Q825,Months_Weeks!$A$1:$B$13,2,0)))</f>
        <v>4</v>
      </c>
      <c r="S825" s="30"/>
      <c r="T825" s="39"/>
      <c r="U825" s="39"/>
      <c r="V825" s="50">
        <f t="shared" si="76"/>
        <v>0</v>
      </c>
      <c r="W825" s="28">
        <f t="shared" si="77"/>
        <v>10</v>
      </c>
      <c r="X825" s="28">
        <f>IF(W825=0,0,IF(E825&gt;1,E825-1,VLOOKUP(W825,Months_Weeks!$A$1:$B$13,2,0)))</f>
        <v>4</v>
      </c>
      <c r="Y825" s="30"/>
      <c r="Z825" s="39"/>
      <c r="AA825" s="31"/>
      <c r="AB825" s="39"/>
      <c r="AC825" s="31"/>
      <c r="AD825" s="40"/>
      <c r="AE825" s="31"/>
      <c r="AF825" s="40"/>
      <c r="AG825" s="31"/>
      <c r="AH825" s="40"/>
      <c r="AI825" s="31"/>
      <c r="AJ825" s="40"/>
    </row>
    <row r="826" spans="1:36" x14ac:dyDescent="0.25">
      <c r="A826" s="37" t="s">
        <v>32</v>
      </c>
      <c r="B826" s="37">
        <v>17</v>
      </c>
      <c r="C826" s="26" t="str">
        <f>IFERROR(INDEX(Clients[Client_Name],MATCH(Table312[[#This Row],[Client_Code]],Clients[Client_Code],0)),"")</f>
        <v>COMERCIAL CASTRO</v>
      </c>
      <c r="D826" s="25">
        <v>11</v>
      </c>
      <c r="E826" s="25">
        <v>2</v>
      </c>
      <c r="F826" s="25" t="b">
        <f>IF(E826&gt;(VLOOKUP(D826,Months_Weeks!$A$2:$B$13,2,TRUE)),FALSE)</f>
        <v>0</v>
      </c>
      <c r="G826" s="63">
        <f>IF(Table312[[#This Row],[Facility]]="Buin",1.5%,0.25%)</f>
        <v>2.5000000000000001E-3</v>
      </c>
      <c r="H826" s="38"/>
      <c r="I826" s="38">
        <v>2</v>
      </c>
      <c r="J826" s="27">
        <f t="shared" si="72"/>
        <v>80</v>
      </c>
      <c r="K826" s="28">
        <f t="shared" si="73"/>
        <v>11</v>
      </c>
      <c r="L826" s="27">
        <f>IF(K826=0,0,IF(E826&gt;1,E826-1,VLOOKUP(K826,Months_Weeks!$A$1:$B$13,2,0)))</f>
        <v>1</v>
      </c>
      <c r="M826" s="29"/>
      <c r="N826" s="39"/>
      <c r="O826" s="39"/>
      <c r="P826" s="50">
        <f t="shared" si="74"/>
        <v>0</v>
      </c>
      <c r="Q826" s="28">
        <f t="shared" si="75"/>
        <v>11</v>
      </c>
      <c r="R826" s="28">
        <f>IF(Q826=0,0,IF(E826&gt;1,E826-1,VLOOKUP(Q826,Months_Weeks!$A$1:$B$13,2,0)))</f>
        <v>1</v>
      </c>
      <c r="S826" s="30"/>
      <c r="T826" s="39"/>
      <c r="U826" s="39"/>
      <c r="V826" s="50">
        <f t="shared" si="76"/>
        <v>0</v>
      </c>
      <c r="W826" s="28">
        <f t="shared" si="77"/>
        <v>11</v>
      </c>
      <c r="X826" s="28">
        <f>IF(W826=0,0,IF(E826&gt;1,E826-1,VLOOKUP(W826,Months_Weeks!$A$1:$B$13,2,0)))</f>
        <v>1</v>
      </c>
      <c r="Y826" s="30"/>
      <c r="Z826" s="39"/>
      <c r="AA826" s="31"/>
      <c r="AB826" s="39"/>
      <c r="AC826" s="31"/>
      <c r="AD826" s="40"/>
      <c r="AE826" s="31"/>
      <c r="AF826" s="40"/>
      <c r="AG826" s="31"/>
      <c r="AH826" s="40"/>
      <c r="AI826" s="31"/>
      <c r="AJ826" s="40"/>
    </row>
    <row r="827" spans="1:36" x14ac:dyDescent="0.25">
      <c r="A827" s="37" t="s">
        <v>32</v>
      </c>
      <c r="B827" s="37">
        <v>17</v>
      </c>
      <c r="C827" s="26" t="str">
        <f>IFERROR(INDEX(Clients[Client_Name],MATCH(Table312[[#This Row],[Client_Code]],Clients[Client_Code],0)),"")</f>
        <v>COMERCIAL CASTRO</v>
      </c>
      <c r="D827" s="25">
        <v>11</v>
      </c>
      <c r="E827" s="25">
        <v>3</v>
      </c>
      <c r="F827" s="25" t="b">
        <f>IF(E827&gt;(VLOOKUP(D827,Months_Weeks!$A$2:$B$13,2,TRUE)),FALSE)</f>
        <v>0</v>
      </c>
      <c r="G827" s="63">
        <f>IF(Table312[[#This Row],[Facility]]="Buin",1.5%,0.25%)</f>
        <v>2.5000000000000001E-3</v>
      </c>
      <c r="H827" s="38">
        <v>25</v>
      </c>
      <c r="I827" s="38"/>
      <c r="J827" s="27">
        <f t="shared" si="72"/>
        <v>105</v>
      </c>
      <c r="K827" s="28">
        <f t="shared" si="73"/>
        <v>11</v>
      </c>
      <c r="L827" s="27">
        <f>IF(K827=0,0,IF(E827&gt;1,E827-1,VLOOKUP(K827,Months_Weeks!$A$1:$B$13,2,0)))</f>
        <v>2</v>
      </c>
      <c r="M827" s="29"/>
      <c r="N827" s="39"/>
      <c r="O827" s="39"/>
      <c r="P827" s="50">
        <f t="shared" si="74"/>
        <v>0</v>
      </c>
      <c r="Q827" s="28">
        <f t="shared" si="75"/>
        <v>11</v>
      </c>
      <c r="R827" s="28">
        <f>IF(Q827=0,0,IF(E827&gt;1,E827-1,VLOOKUP(Q827,Months_Weeks!$A$1:$B$13,2,0)))</f>
        <v>2</v>
      </c>
      <c r="S827" s="30"/>
      <c r="T827" s="39"/>
      <c r="U827" s="39"/>
      <c r="V827" s="50">
        <f t="shared" si="76"/>
        <v>0</v>
      </c>
      <c r="W827" s="28">
        <f t="shared" si="77"/>
        <v>11</v>
      </c>
      <c r="X827" s="28">
        <f>IF(W827=0,0,IF(E827&gt;1,E827-1,VLOOKUP(W827,Months_Weeks!$A$1:$B$13,2,0)))</f>
        <v>2</v>
      </c>
      <c r="Y827" s="30"/>
      <c r="Z827" s="39"/>
      <c r="AA827" s="31"/>
      <c r="AB827" s="39"/>
      <c r="AC827" s="31"/>
      <c r="AD827" s="40"/>
      <c r="AE827" s="31"/>
      <c r="AF827" s="40"/>
      <c r="AG827" s="31"/>
      <c r="AH827" s="40"/>
      <c r="AI827" s="31"/>
      <c r="AJ827" s="40"/>
    </row>
    <row r="828" spans="1:36" x14ac:dyDescent="0.25">
      <c r="A828" s="37" t="s">
        <v>32</v>
      </c>
      <c r="B828" s="37">
        <v>17</v>
      </c>
      <c r="C828" s="26" t="str">
        <f>IFERROR(INDEX(Clients[Client_Name],MATCH(Table312[[#This Row],[Client_Code]],Clients[Client_Code],0)),"")</f>
        <v>COMERCIAL CASTRO</v>
      </c>
      <c r="D828" s="25">
        <v>11</v>
      </c>
      <c r="E828" s="25">
        <v>4</v>
      </c>
      <c r="F828" s="25" t="b">
        <f>IF(E828&gt;(VLOOKUP(D828,Months_Weeks!$A$2:$B$13,2,TRUE)),FALSE)</f>
        <v>0</v>
      </c>
      <c r="G828" s="63">
        <f>IF(Table312[[#This Row],[Facility]]="Buin",1.5%,0.25%)</f>
        <v>2.5000000000000001E-3</v>
      </c>
      <c r="H828" s="38">
        <v>25</v>
      </c>
      <c r="I828" s="38"/>
      <c r="J828" s="27">
        <f t="shared" si="72"/>
        <v>130</v>
      </c>
      <c r="K828" s="28">
        <f t="shared" si="73"/>
        <v>11</v>
      </c>
      <c r="L828" s="27">
        <f>IF(K828=0,0,IF(E828&gt;1,E828-1,VLOOKUP(K828,Months_Weeks!$A$1:$B$13,2,0)))</f>
        <v>3</v>
      </c>
      <c r="M828" s="29"/>
      <c r="N828" s="39"/>
      <c r="O828" s="39"/>
      <c r="P828" s="50">
        <f t="shared" si="74"/>
        <v>0</v>
      </c>
      <c r="Q828" s="28">
        <f t="shared" si="75"/>
        <v>11</v>
      </c>
      <c r="R828" s="28">
        <f>IF(Q828=0,0,IF(E828&gt;1,E828-1,VLOOKUP(Q828,Months_Weeks!$A$1:$B$13,2,0)))</f>
        <v>3</v>
      </c>
      <c r="S828" s="30"/>
      <c r="T828" s="39"/>
      <c r="U828" s="39"/>
      <c r="V828" s="50">
        <f t="shared" si="76"/>
        <v>0</v>
      </c>
      <c r="W828" s="28">
        <f t="shared" si="77"/>
        <v>11</v>
      </c>
      <c r="X828" s="28">
        <f>IF(W828=0,0,IF(E828&gt;1,E828-1,VLOOKUP(W828,Months_Weeks!$A$1:$B$13,2,0)))</f>
        <v>3</v>
      </c>
      <c r="Y828" s="30"/>
      <c r="Z828" s="39"/>
      <c r="AA828" s="31"/>
      <c r="AB828" s="39"/>
      <c r="AC828" s="31"/>
      <c r="AD828" s="40"/>
      <c r="AE828" s="31"/>
      <c r="AF828" s="40"/>
      <c r="AG828" s="31"/>
      <c r="AH828" s="40"/>
      <c r="AI828" s="31"/>
      <c r="AJ828" s="40"/>
    </row>
    <row r="829" spans="1:36" x14ac:dyDescent="0.25">
      <c r="A829" s="37" t="s">
        <v>32</v>
      </c>
      <c r="B829" s="37">
        <v>17</v>
      </c>
      <c r="C829" s="26" t="str">
        <f>IFERROR(INDEX(Clients[Client_Name],MATCH(Table312[[#This Row],[Client_Code]],Clients[Client_Code],0)),"")</f>
        <v>COMERCIAL CASTRO</v>
      </c>
      <c r="D829" s="25">
        <v>12</v>
      </c>
      <c r="E829" s="25">
        <v>1</v>
      </c>
      <c r="F829" s="25" t="b">
        <f>IF(E829&gt;(VLOOKUP(D829,Months_Weeks!$A$2:$B$13,2,TRUE)),FALSE)</f>
        <v>0</v>
      </c>
      <c r="G829" s="63">
        <f>IF(Table312[[#This Row],[Facility]]="Buin",1.5%,0.25%)</f>
        <v>2.5000000000000001E-3</v>
      </c>
      <c r="H829" s="38">
        <v>25</v>
      </c>
      <c r="I829" s="38"/>
      <c r="J829" s="27">
        <f t="shared" si="72"/>
        <v>155</v>
      </c>
      <c r="K829" s="28">
        <f t="shared" si="73"/>
        <v>11</v>
      </c>
      <c r="L829" s="27">
        <f>IF(K829=0,0,IF(E829&gt;1,E829-1,VLOOKUP(K829,Months_Weeks!$A$1:$B$13,2,0)))</f>
        <v>4</v>
      </c>
      <c r="M829" s="29"/>
      <c r="N829" s="39"/>
      <c r="O829" s="39"/>
      <c r="P829" s="50">
        <f t="shared" si="74"/>
        <v>0</v>
      </c>
      <c r="Q829" s="28">
        <f t="shared" si="75"/>
        <v>11</v>
      </c>
      <c r="R829" s="28">
        <f>IF(Q829=0,0,IF(E829&gt;1,E829-1,VLOOKUP(Q829,Months_Weeks!$A$1:$B$13,2,0)))</f>
        <v>4</v>
      </c>
      <c r="S829" s="30"/>
      <c r="T829" s="39"/>
      <c r="U829" s="39"/>
      <c r="V829" s="50">
        <f t="shared" si="76"/>
        <v>0</v>
      </c>
      <c r="W829" s="28">
        <f t="shared" si="77"/>
        <v>11</v>
      </c>
      <c r="X829" s="28">
        <f>IF(W829=0,0,IF(E829&gt;1,E829-1,VLOOKUP(W829,Months_Weeks!$A$1:$B$13,2,0)))</f>
        <v>4</v>
      </c>
      <c r="Y829" s="30"/>
      <c r="Z829" s="39"/>
      <c r="AA829" s="31"/>
      <c r="AB829" s="39"/>
      <c r="AC829" s="31"/>
      <c r="AD829" s="40"/>
      <c r="AE829" s="31"/>
      <c r="AF829" s="40"/>
      <c r="AG829" s="31"/>
      <c r="AH829" s="40"/>
      <c r="AI829" s="31"/>
      <c r="AJ829" s="40"/>
    </row>
    <row r="830" spans="1:36" x14ac:dyDescent="0.25">
      <c r="A830" s="37" t="s">
        <v>32</v>
      </c>
      <c r="B830" s="37">
        <v>17</v>
      </c>
      <c r="C830" s="26" t="str">
        <f>IFERROR(INDEX(Clients[Client_Name],MATCH(Table312[[#This Row],[Client_Code]],Clients[Client_Code],0)),"")</f>
        <v>COMERCIAL CASTRO</v>
      </c>
      <c r="D830" s="25">
        <v>12</v>
      </c>
      <c r="E830" s="25">
        <v>2</v>
      </c>
      <c r="F830" s="25" t="b">
        <f>IF(E830&gt;(VLOOKUP(D830,Months_Weeks!$A$2:$B$13,2,TRUE)),FALSE)</f>
        <v>0</v>
      </c>
      <c r="G830" s="63">
        <f>IF(Table312[[#This Row],[Facility]]="Buin",1.5%,0.25%)</f>
        <v>2.5000000000000001E-3</v>
      </c>
      <c r="H830" s="38">
        <v>25</v>
      </c>
      <c r="I830" s="38"/>
      <c r="J830" s="27">
        <f t="shared" si="72"/>
        <v>180</v>
      </c>
      <c r="K830" s="28">
        <f t="shared" si="73"/>
        <v>12</v>
      </c>
      <c r="L830" s="27">
        <f>IF(K830=0,0,IF(E830&gt;1,E830-1,VLOOKUP(K830,Months_Weeks!$A$1:$B$13,2,0)))</f>
        <v>1</v>
      </c>
      <c r="M830" s="29"/>
      <c r="N830" s="39"/>
      <c r="O830" s="39"/>
      <c r="P830" s="50">
        <f t="shared" si="74"/>
        <v>0</v>
      </c>
      <c r="Q830" s="28">
        <f t="shared" si="75"/>
        <v>12</v>
      </c>
      <c r="R830" s="28">
        <f>IF(Q830=0,0,IF(E830&gt;1,E830-1,VLOOKUP(Q830,Months_Weeks!$A$1:$B$13,2,0)))</f>
        <v>1</v>
      </c>
      <c r="S830" s="30"/>
      <c r="T830" s="39"/>
      <c r="U830" s="39"/>
      <c r="V830" s="50">
        <f t="shared" si="76"/>
        <v>0</v>
      </c>
      <c r="W830" s="28">
        <f t="shared" si="77"/>
        <v>12</v>
      </c>
      <c r="X830" s="28">
        <f>IF(W830=0,0,IF(E830&gt;1,E830-1,VLOOKUP(W830,Months_Weeks!$A$1:$B$13,2,0)))</f>
        <v>1</v>
      </c>
      <c r="Y830" s="30"/>
      <c r="Z830" s="39"/>
      <c r="AA830" s="31"/>
      <c r="AB830" s="39"/>
      <c r="AC830" s="31"/>
      <c r="AD830" s="40"/>
      <c r="AE830" s="31"/>
      <c r="AF830" s="40"/>
      <c r="AG830" s="31"/>
      <c r="AH830" s="40"/>
      <c r="AI830" s="31"/>
      <c r="AJ830" s="40"/>
    </row>
    <row r="831" spans="1:36" x14ac:dyDescent="0.25">
      <c r="A831" s="37" t="s">
        <v>32</v>
      </c>
      <c r="B831" s="37">
        <v>17</v>
      </c>
      <c r="C831" s="26" t="str">
        <f>IFERROR(INDEX(Clients[Client_Name],MATCH(Table312[[#This Row],[Client_Code]],Clients[Client_Code],0)),"")</f>
        <v>COMERCIAL CASTRO</v>
      </c>
      <c r="D831" s="25">
        <v>12</v>
      </c>
      <c r="E831" s="25">
        <v>3</v>
      </c>
      <c r="F831" s="25" t="b">
        <f>IF(E831&gt;(VLOOKUP(D831,Months_Weeks!$A$2:$B$13,2,TRUE)),FALSE)</f>
        <v>0</v>
      </c>
      <c r="G831" s="63">
        <f>IF(Table312[[#This Row],[Facility]]="Buin",1.5%,0.25%)</f>
        <v>2.5000000000000001E-3</v>
      </c>
      <c r="H831" s="38"/>
      <c r="I831" s="38">
        <v>50</v>
      </c>
      <c r="J831" s="27">
        <f t="shared" si="72"/>
        <v>130</v>
      </c>
      <c r="K831" s="28">
        <f t="shared" si="73"/>
        <v>12</v>
      </c>
      <c r="L831" s="27">
        <f>IF(K831=0,0,IF(E831&gt;1,E831-1,VLOOKUP(K831,Months_Weeks!$A$1:$B$13,2,0)))</f>
        <v>2</v>
      </c>
      <c r="M831" s="29"/>
      <c r="N831" s="39"/>
      <c r="O831" s="39"/>
      <c r="P831" s="50">
        <f t="shared" si="74"/>
        <v>0</v>
      </c>
      <c r="Q831" s="28">
        <f t="shared" si="75"/>
        <v>12</v>
      </c>
      <c r="R831" s="28">
        <f>IF(Q831=0,0,IF(E831&gt;1,E831-1,VLOOKUP(Q831,Months_Weeks!$A$1:$B$13,2,0)))</f>
        <v>2</v>
      </c>
      <c r="S831" s="30"/>
      <c r="T831" s="39"/>
      <c r="U831" s="39"/>
      <c r="V831" s="50">
        <f t="shared" si="76"/>
        <v>0</v>
      </c>
      <c r="W831" s="28">
        <f t="shared" si="77"/>
        <v>12</v>
      </c>
      <c r="X831" s="28">
        <f>IF(W831=0,0,IF(E831&gt;1,E831-1,VLOOKUP(W831,Months_Weeks!$A$1:$B$13,2,0)))</f>
        <v>2</v>
      </c>
      <c r="Y831" s="30"/>
      <c r="Z831" s="39"/>
      <c r="AA831" s="31"/>
      <c r="AB831" s="39"/>
      <c r="AC831" s="31"/>
      <c r="AD831" s="40"/>
      <c r="AE831" s="31"/>
      <c r="AF831" s="40"/>
      <c r="AG831" s="31"/>
      <c r="AH831" s="40"/>
      <c r="AI831" s="31"/>
      <c r="AJ831" s="40"/>
    </row>
    <row r="832" spans="1:36" x14ac:dyDescent="0.25">
      <c r="A832" s="37" t="s">
        <v>32</v>
      </c>
      <c r="B832" s="37">
        <v>17</v>
      </c>
      <c r="C832" s="26" t="str">
        <f>IFERROR(INDEX(Clients[Client_Name],MATCH(Table312[[#This Row],[Client_Code]],Clients[Client_Code],0)),"")</f>
        <v>COMERCIAL CASTRO</v>
      </c>
      <c r="D832" s="25">
        <v>12</v>
      </c>
      <c r="E832" s="25">
        <v>4</v>
      </c>
      <c r="F832" s="25" t="b">
        <f>IF(E832&gt;(VLOOKUP(D832,Months_Weeks!$A$2:$B$13,2,TRUE)),FALSE)</f>
        <v>0</v>
      </c>
      <c r="G832" s="63">
        <f>IF(Table312[[#This Row],[Facility]]="Buin",1.5%,0.25%)</f>
        <v>2.5000000000000001E-3</v>
      </c>
      <c r="H832" s="38"/>
      <c r="I832" s="38">
        <v>50</v>
      </c>
      <c r="J832" s="27">
        <f t="shared" si="72"/>
        <v>80</v>
      </c>
      <c r="K832" s="28">
        <f t="shared" si="73"/>
        <v>12</v>
      </c>
      <c r="L832" s="27">
        <f>IF(K832=0,0,IF(E832&gt;1,E832-1,VLOOKUP(K832,Months_Weeks!$A$1:$B$13,2,0)))</f>
        <v>3</v>
      </c>
      <c r="M832" s="29"/>
      <c r="N832" s="39"/>
      <c r="O832" s="39"/>
      <c r="P832" s="50">
        <f t="shared" si="74"/>
        <v>0</v>
      </c>
      <c r="Q832" s="28">
        <f t="shared" si="75"/>
        <v>12</v>
      </c>
      <c r="R832" s="28">
        <f>IF(Q832=0,0,IF(E832&gt;1,E832-1,VLOOKUP(Q832,Months_Weeks!$A$1:$B$13,2,0)))</f>
        <v>3</v>
      </c>
      <c r="S832" s="30"/>
      <c r="T832" s="39"/>
      <c r="U832" s="39"/>
      <c r="V832" s="50">
        <f t="shared" si="76"/>
        <v>0</v>
      </c>
      <c r="W832" s="28">
        <f t="shared" si="77"/>
        <v>12</v>
      </c>
      <c r="X832" s="28">
        <f>IF(W832=0,0,IF(E832&gt;1,E832-1,VLOOKUP(W832,Months_Weeks!$A$1:$B$13,2,0)))</f>
        <v>3</v>
      </c>
      <c r="Y832" s="30"/>
      <c r="Z832" s="39"/>
      <c r="AA832" s="31"/>
      <c r="AB832" s="39"/>
      <c r="AC832" s="31"/>
      <c r="AD832" s="40"/>
      <c r="AE832" s="31"/>
      <c r="AF832" s="40"/>
      <c r="AG832" s="31"/>
      <c r="AH832" s="40"/>
      <c r="AI832" s="31"/>
      <c r="AJ832" s="40"/>
    </row>
    <row r="833" spans="1:36" x14ac:dyDescent="0.25">
      <c r="A833" s="37" t="s">
        <v>32</v>
      </c>
      <c r="B833" s="37">
        <v>17</v>
      </c>
      <c r="C833" s="26" t="str">
        <f>IFERROR(INDEX(Clients[Client_Name],MATCH(Table312[[#This Row],[Client_Code]],Clients[Client_Code],0)),"")</f>
        <v>COMERCIAL CASTRO</v>
      </c>
      <c r="D833" s="25">
        <v>12</v>
      </c>
      <c r="E833" s="25">
        <v>5</v>
      </c>
      <c r="F833" s="25" t="b">
        <f>IF(E833&gt;(VLOOKUP(D833,Months_Weeks!$A$2:$B$13,2,TRUE)),FALSE)</f>
        <v>0</v>
      </c>
      <c r="G833" s="63">
        <f>IF(Table312[[#This Row],[Facility]]="Buin",1.5%,0.25%)</f>
        <v>2.5000000000000001E-3</v>
      </c>
      <c r="H833" s="38"/>
      <c r="I833" s="38">
        <v>25</v>
      </c>
      <c r="J833" s="27">
        <f t="shared" si="72"/>
        <v>55</v>
      </c>
      <c r="K833" s="28">
        <f t="shared" si="73"/>
        <v>12</v>
      </c>
      <c r="L833" s="27">
        <f>IF(K833=0,0,IF(E833&gt;1,E833-1,VLOOKUP(K833,Months_Weeks!$A$1:$B$13,2,0)))</f>
        <v>4</v>
      </c>
      <c r="M833" s="29"/>
      <c r="N833" s="39"/>
      <c r="O833" s="39"/>
      <c r="P833" s="50">
        <f t="shared" si="74"/>
        <v>0</v>
      </c>
      <c r="Q833" s="28">
        <f t="shared" si="75"/>
        <v>12</v>
      </c>
      <c r="R833" s="28">
        <f>IF(Q833=0,0,IF(E833&gt;1,E833-1,VLOOKUP(Q833,Months_Weeks!$A$1:$B$13,2,0)))</f>
        <v>4</v>
      </c>
      <c r="S833" s="30"/>
      <c r="T833" s="39"/>
      <c r="U833" s="39"/>
      <c r="V833" s="50">
        <f t="shared" si="76"/>
        <v>0</v>
      </c>
      <c r="W833" s="28">
        <f t="shared" si="77"/>
        <v>12</v>
      </c>
      <c r="X833" s="28">
        <f>IF(W833=0,0,IF(E833&gt;1,E833-1,VLOOKUP(W833,Months_Weeks!$A$1:$B$13,2,0)))</f>
        <v>4</v>
      </c>
      <c r="Y833" s="30"/>
      <c r="Z833" s="39"/>
      <c r="AA833" s="31"/>
      <c r="AB833" s="39"/>
      <c r="AC833" s="31"/>
      <c r="AD833" s="40"/>
      <c r="AE833" s="31"/>
      <c r="AF833" s="40"/>
      <c r="AG833" s="31"/>
      <c r="AH833" s="40"/>
      <c r="AI833" s="31"/>
      <c r="AJ833" s="40"/>
    </row>
    <row r="834" spans="1:36" x14ac:dyDescent="0.25">
      <c r="A834" s="37" t="s">
        <v>62</v>
      </c>
      <c r="B834" s="37">
        <v>1027</v>
      </c>
      <c r="C834" s="26" t="str">
        <f>IFERROR(INDEX(Clients[Client_Name],MATCH(Table312[[#This Row],[Client_Code]],Clients[Client_Code],0)),"")</f>
        <v>COMERCIAL DOLLINCO</v>
      </c>
      <c r="D834" s="25">
        <v>1</v>
      </c>
      <c r="E834" s="25">
        <v>1</v>
      </c>
      <c r="F834" s="25" t="b">
        <f>IF(E834&gt;(VLOOKUP(D834,Months_Weeks!$A$2:$B$13,2,TRUE)),FALSE)</f>
        <v>0</v>
      </c>
      <c r="G834" s="63">
        <f>IF(Table312[[#This Row],[Facility]]="Buin",1.5%,0.25%)</f>
        <v>1.4999999999999999E-2</v>
      </c>
      <c r="H834" s="38">
        <v>448</v>
      </c>
      <c r="I834" s="38"/>
      <c r="J834" s="27">
        <f t="shared" ref="J834:J897" si="78" xml:space="preserve"> SUMIFS(J:J,$B:$B,$B834,$D:$D,K834,$E:$E,L834,$A:$A,$A834)+H834-I834</f>
        <v>448</v>
      </c>
      <c r="K834" s="28">
        <f t="shared" ref="K834:K897" si="79">IF(E834&gt;1,D834,D834-1)</f>
        <v>0</v>
      </c>
      <c r="L834" s="27">
        <f>IF(K834=0,0,IF(E834&gt;1,E834-1,VLOOKUP(K834,Months_Weeks!$A$1:$B$13,2,0)))</f>
        <v>0</v>
      </c>
      <c r="M834" s="29"/>
      <c r="N834" s="39"/>
      <c r="O834" s="39"/>
      <c r="P834" s="50">
        <f t="shared" ref="P834:P897" si="80" xml:space="preserve"> SUMIFS(P:P,$B:$B,$B834,$D:$D,Q834,$E:$E,R834,$A:$A,$A834)+N834-O834</f>
        <v>0</v>
      </c>
      <c r="Q834" s="28">
        <f t="shared" ref="Q834:Q897" si="81">IF(E834&gt;1,D834,D834-1)</f>
        <v>0</v>
      </c>
      <c r="R834" s="28">
        <f>IF(Q834=0,0,IF(E834&gt;1,E834-1,VLOOKUP(Q834,Months_Weeks!$A$1:$B$13,2,0)))</f>
        <v>0</v>
      </c>
      <c r="S834" s="30"/>
      <c r="T834" s="39"/>
      <c r="U834" s="39"/>
      <c r="V834" s="50">
        <f t="shared" ref="V834:V897" si="82" xml:space="preserve"> SUMIFS(V:V,$B:$B,$B834,$D:$D,W834,$E:$E,X834,$A:$A,$A834)+T834-U834</f>
        <v>0</v>
      </c>
      <c r="W834" s="28">
        <f t="shared" ref="W834:W897" si="83">IF(E834&gt;1,D834,D834-1)</f>
        <v>0</v>
      </c>
      <c r="X834" s="28">
        <f>IF(W834=0,0,IF(E834&gt;1,E834-1,VLOOKUP(W834,Months_Weeks!$A$1:$B$13,2,0)))</f>
        <v>0</v>
      </c>
      <c r="Y834" s="30"/>
      <c r="Z834" s="39"/>
      <c r="AA834" s="31">
        <v>1</v>
      </c>
      <c r="AB834" s="72">
        <v>5.2999999999999999E-2</v>
      </c>
      <c r="AC834" s="31"/>
      <c r="AD834" s="40"/>
      <c r="AE834" s="31"/>
      <c r="AF834" s="40"/>
      <c r="AG834" s="31"/>
      <c r="AH834" s="40"/>
      <c r="AI834" s="31">
        <v>1</v>
      </c>
      <c r="AJ834" s="70">
        <v>0.216</v>
      </c>
    </row>
    <row r="835" spans="1:36" x14ac:dyDescent="0.25">
      <c r="A835" s="37" t="s">
        <v>62</v>
      </c>
      <c r="B835" s="37">
        <v>1027</v>
      </c>
      <c r="C835" s="26" t="str">
        <f>IFERROR(INDEX(Clients[Client_Name],MATCH(Table312[[#This Row],[Client_Code]],Clients[Client_Code],0)),"")</f>
        <v>COMERCIAL DOLLINCO</v>
      </c>
      <c r="D835" s="25">
        <v>1</v>
      </c>
      <c r="E835" s="25">
        <v>2</v>
      </c>
      <c r="F835" s="25" t="b">
        <f>IF(E835&gt;(VLOOKUP(D835,Months_Weeks!$A$2:$B$13,2,TRUE)),FALSE)</f>
        <v>0</v>
      </c>
      <c r="G835" s="63">
        <f>IF(Table312[[#This Row],[Facility]]="Buin",1.5%,0.25%)</f>
        <v>1.4999999999999999E-2</v>
      </c>
      <c r="H835" s="38">
        <v>18</v>
      </c>
      <c r="I835" s="38"/>
      <c r="J835" s="27">
        <f t="shared" si="78"/>
        <v>466</v>
      </c>
      <c r="K835" s="28">
        <f t="shared" si="79"/>
        <v>1</v>
      </c>
      <c r="L835" s="27">
        <f>IF(K835=0,0,IF(E835&gt;1,E835-1,VLOOKUP(K835,Months_Weeks!$A$1:$B$13,2,0)))</f>
        <v>1</v>
      </c>
      <c r="M835" s="29"/>
      <c r="N835" s="39"/>
      <c r="O835" s="39"/>
      <c r="P835" s="50">
        <f t="shared" si="80"/>
        <v>0</v>
      </c>
      <c r="Q835" s="28">
        <f t="shared" si="81"/>
        <v>1</v>
      </c>
      <c r="R835" s="28">
        <f>IF(Q835=0,0,IF(E835&gt;1,E835-1,VLOOKUP(Q835,Months_Weeks!$A$1:$B$13,2,0)))</f>
        <v>1</v>
      </c>
      <c r="S835" s="30"/>
      <c r="T835" s="39"/>
      <c r="U835" s="39"/>
      <c r="V835" s="50">
        <f t="shared" si="82"/>
        <v>0</v>
      </c>
      <c r="W835" s="28">
        <f t="shared" si="83"/>
        <v>1</v>
      </c>
      <c r="X835" s="28">
        <f>IF(W835=0,0,IF(E835&gt;1,E835-1,VLOOKUP(W835,Months_Weeks!$A$1:$B$13,2,0)))</f>
        <v>1</v>
      </c>
      <c r="Y835" s="30"/>
      <c r="Z835" s="39"/>
      <c r="AA835" s="31"/>
      <c r="AB835" s="39"/>
      <c r="AC835" s="31"/>
      <c r="AD835" s="40"/>
      <c r="AE835" s="31"/>
      <c r="AF835" s="40"/>
      <c r="AG835" s="31"/>
      <c r="AH835" s="40"/>
      <c r="AI835" s="31"/>
      <c r="AJ835" s="40"/>
    </row>
    <row r="836" spans="1:36" x14ac:dyDescent="0.25">
      <c r="A836" s="37" t="s">
        <v>62</v>
      </c>
      <c r="B836" s="37">
        <v>1027</v>
      </c>
      <c r="C836" s="26" t="str">
        <f>IFERROR(INDEX(Clients[Client_Name],MATCH(Table312[[#This Row],[Client_Code]],Clients[Client_Code],0)),"")</f>
        <v>COMERCIAL DOLLINCO</v>
      </c>
      <c r="D836" s="25">
        <v>1</v>
      </c>
      <c r="E836" s="25">
        <v>3</v>
      </c>
      <c r="F836" s="25" t="b">
        <f>IF(E836&gt;(VLOOKUP(D836,Months_Weeks!$A$2:$B$13,2,TRUE)),FALSE)</f>
        <v>0</v>
      </c>
      <c r="G836" s="63">
        <f>IF(Table312[[#This Row],[Facility]]="Buin",1.5%,0.25%)</f>
        <v>1.4999999999999999E-2</v>
      </c>
      <c r="H836" s="38">
        <v>39</v>
      </c>
      <c r="I836" s="38"/>
      <c r="J836" s="27">
        <f t="shared" si="78"/>
        <v>505</v>
      </c>
      <c r="K836" s="28">
        <f t="shared" si="79"/>
        <v>1</v>
      </c>
      <c r="L836" s="27">
        <f>IF(K836=0,0,IF(E836&gt;1,E836-1,VLOOKUP(K836,Months_Weeks!$A$1:$B$13,2,0)))</f>
        <v>2</v>
      </c>
      <c r="M836" s="29"/>
      <c r="N836" s="39"/>
      <c r="O836" s="39"/>
      <c r="P836" s="50">
        <f t="shared" si="80"/>
        <v>0</v>
      </c>
      <c r="Q836" s="28">
        <f t="shared" si="81"/>
        <v>1</v>
      </c>
      <c r="R836" s="28">
        <f>IF(Q836=0,0,IF(E836&gt;1,E836-1,VLOOKUP(Q836,Months_Weeks!$A$1:$B$13,2,0)))</f>
        <v>2</v>
      </c>
      <c r="S836" s="30"/>
      <c r="T836" s="39"/>
      <c r="U836" s="39"/>
      <c r="V836" s="50">
        <f t="shared" si="82"/>
        <v>0</v>
      </c>
      <c r="W836" s="28">
        <f t="shared" si="83"/>
        <v>1</v>
      </c>
      <c r="X836" s="28">
        <f>IF(W836=0,0,IF(E836&gt;1,E836-1,VLOOKUP(W836,Months_Weeks!$A$1:$B$13,2,0)))</f>
        <v>2</v>
      </c>
      <c r="Y836" s="30"/>
      <c r="Z836" s="39"/>
      <c r="AA836" s="31"/>
      <c r="AB836" s="39"/>
      <c r="AC836" s="31"/>
      <c r="AD836" s="40"/>
      <c r="AE836" s="31"/>
      <c r="AF836" s="40"/>
      <c r="AG836" s="31"/>
      <c r="AH836" s="40"/>
      <c r="AI836" s="31"/>
      <c r="AJ836" s="40"/>
    </row>
    <row r="837" spans="1:36" x14ac:dyDescent="0.25">
      <c r="A837" s="37" t="s">
        <v>62</v>
      </c>
      <c r="B837" s="37">
        <v>1027</v>
      </c>
      <c r="C837" s="26" t="str">
        <f>IFERROR(INDEX(Clients[Client_Name],MATCH(Table312[[#This Row],[Client_Code]],Clients[Client_Code],0)),"")</f>
        <v>COMERCIAL DOLLINCO</v>
      </c>
      <c r="D837" s="25">
        <v>1</v>
      </c>
      <c r="E837" s="25">
        <v>4</v>
      </c>
      <c r="F837" s="25" t="b">
        <f>IF(E837&gt;(VLOOKUP(D837,Months_Weeks!$A$2:$B$13,2,TRUE)),FALSE)</f>
        <v>0</v>
      </c>
      <c r="G837" s="63">
        <f>IF(Table312[[#This Row],[Facility]]="Buin",1.5%,0.25%)</f>
        <v>1.4999999999999999E-2</v>
      </c>
      <c r="H837" s="38"/>
      <c r="I837" s="38">
        <v>20</v>
      </c>
      <c r="J837" s="27">
        <f t="shared" si="78"/>
        <v>485</v>
      </c>
      <c r="K837" s="28">
        <f t="shared" si="79"/>
        <v>1</v>
      </c>
      <c r="L837" s="27">
        <f>IF(K837=0,0,IF(E837&gt;1,E837-1,VLOOKUP(K837,Months_Weeks!$A$1:$B$13,2,0)))</f>
        <v>3</v>
      </c>
      <c r="M837" s="29"/>
      <c r="N837" s="39"/>
      <c r="O837" s="39"/>
      <c r="P837" s="50">
        <f t="shared" si="80"/>
        <v>0</v>
      </c>
      <c r="Q837" s="28">
        <f t="shared" si="81"/>
        <v>1</v>
      </c>
      <c r="R837" s="28">
        <f>IF(Q837=0,0,IF(E837&gt;1,E837-1,VLOOKUP(Q837,Months_Weeks!$A$1:$B$13,2,0)))</f>
        <v>3</v>
      </c>
      <c r="S837" s="30"/>
      <c r="T837" s="39"/>
      <c r="U837" s="39"/>
      <c r="V837" s="50">
        <f t="shared" si="82"/>
        <v>0</v>
      </c>
      <c r="W837" s="28">
        <f t="shared" si="83"/>
        <v>1</v>
      </c>
      <c r="X837" s="28">
        <f>IF(W837=0,0,IF(E837&gt;1,E837-1,VLOOKUP(W837,Months_Weeks!$A$1:$B$13,2,0)))</f>
        <v>3</v>
      </c>
      <c r="Y837" s="30"/>
      <c r="Z837" s="39"/>
      <c r="AA837" s="31"/>
      <c r="AB837" s="39"/>
      <c r="AC837" s="31"/>
      <c r="AD837" s="40"/>
      <c r="AE837" s="31"/>
      <c r="AF837" s="40"/>
      <c r="AG837" s="31"/>
      <c r="AH837" s="40"/>
      <c r="AI837" s="31"/>
      <c r="AJ837" s="40"/>
    </row>
    <row r="838" spans="1:36" x14ac:dyDescent="0.25">
      <c r="A838" s="37" t="s">
        <v>62</v>
      </c>
      <c r="B838" s="37">
        <v>1027</v>
      </c>
      <c r="C838" s="26" t="str">
        <f>IFERROR(INDEX(Clients[Client_Name],MATCH(Table312[[#This Row],[Client_Code]],Clients[Client_Code],0)),"")</f>
        <v>COMERCIAL DOLLINCO</v>
      </c>
      <c r="D838" s="25">
        <v>2</v>
      </c>
      <c r="E838" s="25">
        <v>1</v>
      </c>
      <c r="F838" s="25" t="b">
        <f>IF(E838&gt;(VLOOKUP(D838,Months_Weeks!$A$2:$B$13,2,TRUE)),FALSE)</f>
        <v>0</v>
      </c>
      <c r="G838" s="63">
        <f>IF(Table312[[#This Row],[Facility]]="Buin",1.5%,0.25%)</f>
        <v>1.4999999999999999E-2</v>
      </c>
      <c r="H838" s="38">
        <v>26</v>
      </c>
      <c r="I838" s="38"/>
      <c r="J838" s="27">
        <f t="shared" si="78"/>
        <v>511</v>
      </c>
      <c r="K838" s="28">
        <f t="shared" si="79"/>
        <v>1</v>
      </c>
      <c r="L838" s="27">
        <f>IF(K838=0,0,IF(E838&gt;1,E838-1,VLOOKUP(K838,Months_Weeks!$A$1:$B$13,2,0)))</f>
        <v>4</v>
      </c>
      <c r="M838" s="29"/>
      <c r="N838" s="39"/>
      <c r="O838" s="39"/>
      <c r="P838" s="50">
        <f t="shared" si="80"/>
        <v>0</v>
      </c>
      <c r="Q838" s="28">
        <f t="shared" si="81"/>
        <v>1</v>
      </c>
      <c r="R838" s="28">
        <f>IF(Q838=0,0,IF(E838&gt;1,E838-1,VLOOKUP(Q838,Months_Weeks!$A$1:$B$13,2,0)))</f>
        <v>4</v>
      </c>
      <c r="S838" s="30"/>
      <c r="T838" s="39"/>
      <c r="U838" s="39"/>
      <c r="V838" s="50">
        <f t="shared" si="82"/>
        <v>0</v>
      </c>
      <c r="W838" s="28">
        <f t="shared" si="83"/>
        <v>1</v>
      </c>
      <c r="X838" s="28">
        <f>IF(W838=0,0,IF(E838&gt;1,E838-1,VLOOKUP(W838,Months_Weeks!$A$1:$B$13,2,0)))</f>
        <v>4</v>
      </c>
      <c r="Y838" s="30"/>
      <c r="Z838" s="39"/>
      <c r="AA838" s="31"/>
      <c r="AB838" s="39"/>
      <c r="AC838" s="31"/>
      <c r="AD838" s="40"/>
      <c r="AE838" s="31"/>
      <c r="AF838" s="40"/>
      <c r="AG838" s="31"/>
      <c r="AH838" s="40"/>
      <c r="AI838" s="31"/>
      <c r="AJ838" s="40"/>
    </row>
    <row r="839" spans="1:36" x14ac:dyDescent="0.25">
      <c r="A839" s="37" t="s">
        <v>62</v>
      </c>
      <c r="B839" s="37">
        <v>1027</v>
      </c>
      <c r="C839" s="26" t="str">
        <f>IFERROR(INDEX(Clients[Client_Name],MATCH(Table312[[#This Row],[Client_Code]],Clients[Client_Code],0)),"")</f>
        <v>COMERCIAL DOLLINCO</v>
      </c>
      <c r="D839" s="25">
        <v>2</v>
      </c>
      <c r="E839" s="25">
        <v>2</v>
      </c>
      <c r="F839" s="25" t="b">
        <f>IF(E839&gt;(VLOOKUP(D839,Months_Weeks!$A$2:$B$13,2,TRUE)),FALSE)</f>
        <v>0</v>
      </c>
      <c r="G839" s="63">
        <f>IF(Table312[[#This Row],[Facility]]="Buin",1.5%,0.25%)</f>
        <v>1.4999999999999999E-2</v>
      </c>
      <c r="H839" s="38"/>
      <c r="I839" s="38">
        <v>10</v>
      </c>
      <c r="J839" s="27">
        <f t="shared" si="78"/>
        <v>501</v>
      </c>
      <c r="K839" s="28">
        <f t="shared" si="79"/>
        <v>2</v>
      </c>
      <c r="L839" s="27">
        <f>IF(K839=0,0,IF(E839&gt;1,E839-1,VLOOKUP(K839,Months_Weeks!$A$1:$B$13,2,0)))</f>
        <v>1</v>
      </c>
      <c r="M839" s="29"/>
      <c r="N839" s="39"/>
      <c r="O839" s="39"/>
      <c r="P839" s="50">
        <f t="shared" si="80"/>
        <v>0</v>
      </c>
      <c r="Q839" s="28">
        <f t="shared" si="81"/>
        <v>2</v>
      </c>
      <c r="R839" s="28">
        <f>IF(Q839=0,0,IF(E839&gt;1,E839-1,VLOOKUP(Q839,Months_Weeks!$A$1:$B$13,2,0)))</f>
        <v>1</v>
      </c>
      <c r="S839" s="30"/>
      <c r="T839" s="39"/>
      <c r="U839" s="39"/>
      <c r="V839" s="50">
        <f t="shared" si="82"/>
        <v>0</v>
      </c>
      <c r="W839" s="28">
        <f t="shared" si="83"/>
        <v>2</v>
      </c>
      <c r="X839" s="28">
        <f>IF(W839=0,0,IF(E839&gt;1,E839-1,VLOOKUP(W839,Months_Weeks!$A$1:$B$13,2,0)))</f>
        <v>1</v>
      </c>
      <c r="Y839" s="30"/>
      <c r="Z839" s="39"/>
      <c r="AA839" s="31"/>
      <c r="AB839" s="39"/>
      <c r="AC839" s="31"/>
      <c r="AD839" s="40"/>
      <c r="AE839" s="31"/>
      <c r="AF839" s="40"/>
      <c r="AG839" s="31"/>
      <c r="AH839" s="40"/>
      <c r="AI839" s="31"/>
      <c r="AJ839" s="40"/>
    </row>
    <row r="840" spans="1:36" x14ac:dyDescent="0.25">
      <c r="A840" s="37" t="s">
        <v>62</v>
      </c>
      <c r="B840" s="37">
        <v>1027</v>
      </c>
      <c r="C840" s="26" t="str">
        <f>IFERROR(INDEX(Clients[Client_Name],MATCH(Table312[[#This Row],[Client_Code]],Clients[Client_Code],0)),"")</f>
        <v>COMERCIAL DOLLINCO</v>
      </c>
      <c r="D840" s="25">
        <v>2</v>
      </c>
      <c r="E840" s="25">
        <v>3</v>
      </c>
      <c r="F840" s="25" t="b">
        <f>IF(E840&gt;(VLOOKUP(D840,Months_Weeks!$A$2:$B$13,2,TRUE)),FALSE)</f>
        <v>0</v>
      </c>
      <c r="G840" s="63">
        <f>IF(Table312[[#This Row],[Facility]]="Buin",1.5%,0.25%)</f>
        <v>1.4999999999999999E-2</v>
      </c>
      <c r="H840" s="38">
        <v>3</v>
      </c>
      <c r="I840" s="38"/>
      <c r="J840" s="27">
        <f t="shared" si="78"/>
        <v>504</v>
      </c>
      <c r="K840" s="28">
        <f t="shared" si="79"/>
        <v>2</v>
      </c>
      <c r="L840" s="27">
        <f>IF(K840=0,0,IF(E840&gt;1,E840-1,VLOOKUP(K840,Months_Weeks!$A$1:$B$13,2,0)))</f>
        <v>2</v>
      </c>
      <c r="M840" s="29"/>
      <c r="N840" s="39"/>
      <c r="O840" s="39"/>
      <c r="P840" s="50">
        <f t="shared" si="80"/>
        <v>0</v>
      </c>
      <c r="Q840" s="28">
        <f t="shared" si="81"/>
        <v>2</v>
      </c>
      <c r="R840" s="28">
        <f>IF(Q840=0,0,IF(E840&gt;1,E840-1,VLOOKUP(Q840,Months_Weeks!$A$1:$B$13,2,0)))</f>
        <v>2</v>
      </c>
      <c r="S840" s="30"/>
      <c r="T840" s="39"/>
      <c r="U840" s="39"/>
      <c r="V840" s="50">
        <f t="shared" si="82"/>
        <v>0</v>
      </c>
      <c r="W840" s="28">
        <f t="shared" si="83"/>
        <v>2</v>
      </c>
      <c r="X840" s="28">
        <f>IF(W840=0,0,IF(E840&gt;1,E840-1,VLOOKUP(W840,Months_Weeks!$A$1:$B$13,2,0)))</f>
        <v>2</v>
      </c>
      <c r="Y840" s="30"/>
      <c r="Z840" s="39"/>
      <c r="AA840" s="31"/>
      <c r="AB840" s="39"/>
      <c r="AC840" s="31"/>
      <c r="AD840" s="40"/>
      <c r="AE840" s="31"/>
      <c r="AF840" s="40"/>
      <c r="AG840" s="31"/>
      <c r="AH840" s="40"/>
      <c r="AI840" s="31"/>
      <c r="AJ840" s="40"/>
    </row>
    <row r="841" spans="1:36" x14ac:dyDescent="0.25">
      <c r="A841" s="37" t="s">
        <v>62</v>
      </c>
      <c r="B841" s="37">
        <v>1027</v>
      </c>
      <c r="C841" s="26" t="str">
        <f>IFERROR(INDEX(Clients[Client_Name],MATCH(Table312[[#This Row],[Client_Code]],Clients[Client_Code],0)),"")</f>
        <v>COMERCIAL DOLLINCO</v>
      </c>
      <c r="D841" s="25">
        <v>2</v>
      </c>
      <c r="E841" s="25">
        <v>4</v>
      </c>
      <c r="F841" s="25" t="b">
        <f>IF(E841&gt;(VLOOKUP(D841,Months_Weeks!$A$2:$B$13,2,TRUE)),FALSE)</f>
        <v>0</v>
      </c>
      <c r="G841" s="63">
        <f>IF(Table312[[#This Row],[Facility]]="Buin",1.5%,0.25%)</f>
        <v>1.4999999999999999E-2</v>
      </c>
      <c r="H841" s="38">
        <v>13</v>
      </c>
      <c r="I841" s="38"/>
      <c r="J841" s="27">
        <f t="shared" si="78"/>
        <v>517</v>
      </c>
      <c r="K841" s="28">
        <f t="shared" si="79"/>
        <v>2</v>
      </c>
      <c r="L841" s="27">
        <f>IF(K841=0,0,IF(E841&gt;1,E841-1,VLOOKUP(K841,Months_Weeks!$A$1:$B$13,2,0)))</f>
        <v>3</v>
      </c>
      <c r="M841" s="29"/>
      <c r="N841" s="39"/>
      <c r="O841" s="39"/>
      <c r="P841" s="50">
        <f t="shared" si="80"/>
        <v>0</v>
      </c>
      <c r="Q841" s="28">
        <f t="shared" si="81"/>
        <v>2</v>
      </c>
      <c r="R841" s="28">
        <f>IF(Q841=0,0,IF(E841&gt;1,E841-1,VLOOKUP(Q841,Months_Weeks!$A$1:$B$13,2,0)))</f>
        <v>3</v>
      </c>
      <c r="S841" s="30"/>
      <c r="T841" s="39"/>
      <c r="U841" s="39"/>
      <c r="V841" s="50">
        <f t="shared" si="82"/>
        <v>0</v>
      </c>
      <c r="W841" s="28">
        <f t="shared" si="83"/>
        <v>2</v>
      </c>
      <c r="X841" s="28">
        <f>IF(W841=0,0,IF(E841&gt;1,E841-1,VLOOKUP(W841,Months_Weeks!$A$1:$B$13,2,0)))</f>
        <v>3</v>
      </c>
      <c r="Y841" s="30"/>
      <c r="Z841" s="39"/>
      <c r="AA841" s="31"/>
      <c r="AB841" s="39"/>
      <c r="AC841" s="31"/>
      <c r="AD841" s="40"/>
      <c r="AE841" s="31"/>
      <c r="AF841" s="40"/>
      <c r="AG841" s="31"/>
      <c r="AH841" s="40"/>
      <c r="AI841" s="31"/>
      <c r="AJ841" s="40"/>
    </row>
    <row r="842" spans="1:36" x14ac:dyDescent="0.25">
      <c r="A842" s="37" t="s">
        <v>62</v>
      </c>
      <c r="B842" s="37">
        <v>1027</v>
      </c>
      <c r="C842" s="26" t="str">
        <f>IFERROR(INDEX(Clients[Client_Name],MATCH(Table312[[#This Row],[Client_Code]],Clients[Client_Code],0)),"")</f>
        <v>COMERCIAL DOLLINCO</v>
      </c>
      <c r="D842" s="25">
        <v>3</v>
      </c>
      <c r="E842" s="25">
        <v>1</v>
      </c>
      <c r="F842" s="25" t="b">
        <f>IF(E842&gt;(VLOOKUP(D842,Months_Weeks!$A$2:$B$13,2,TRUE)),FALSE)</f>
        <v>0</v>
      </c>
      <c r="G842" s="63">
        <f>IF(Table312[[#This Row],[Facility]]="Buin",1.5%,0.25%)</f>
        <v>1.4999999999999999E-2</v>
      </c>
      <c r="H842" s="38"/>
      <c r="I842" s="38">
        <v>10</v>
      </c>
      <c r="J842" s="27">
        <f t="shared" si="78"/>
        <v>507</v>
      </c>
      <c r="K842" s="28">
        <f t="shared" si="79"/>
        <v>2</v>
      </c>
      <c r="L842" s="27">
        <f>IF(K842=0,0,IF(E842&gt;1,E842-1,VLOOKUP(K842,Months_Weeks!$A$1:$B$13,2,0)))</f>
        <v>4</v>
      </c>
      <c r="M842" s="29"/>
      <c r="N842" s="39"/>
      <c r="O842" s="39"/>
      <c r="P842" s="50">
        <f t="shared" si="80"/>
        <v>0</v>
      </c>
      <c r="Q842" s="28">
        <f t="shared" si="81"/>
        <v>2</v>
      </c>
      <c r="R842" s="28">
        <f>IF(Q842=0,0,IF(E842&gt;1,E842-1,VLOOKUP(Q842,Months_Weeks!$A$1:$B$13,2,0)))</f>
        <v>4</v>
      </c>
      <c r="S842" s="30"/>
      <c r="T842" s="39"/>
      <c r="U842" s="39"/>
      <c r="V842" s="50">
        <f t="shared" si="82"/>
        <v>0</v>
      </c>
      <c r="W842" s="28">
        <f t="shared" si="83"/>
        <v>2</v>
      </c>
      <c r="X842" s="28">
        <f>IF(W842=0,0,IF(E842&gt;1,E842-1,VLOOKUP(W842,Months_Weeks!$A$1:$B$13,2,0)))</f>
        <v>4</v>
      </c>
      <c r="Y842" s="30"/>
      <c r="Z842" s="39"/>
      <c r="AA842" s="31"/>
      <c r="AB842" s="39"/>
      <c r="AC842" s="31"/>
      <c r="AD842" s="40"/>
      <c r="AE842" s="31"/>
      <c r="AF842" s="40"/>
      <c r="AG842" s="31"/>
      <c r="AH842" s="40"/>
      <c r="AI842" s="31"/>
      <c r="AJ842" s="40"/>
    </row>
    <row r="843" spans="1:36" x14ac:dyDescent="0.25">
      <c r="A843" s="37" t="s">
        <v>62</v>
      </c>
      <c r="B843" s="37">
        <v>1027</v>
      </c>
      <c r="C843" s="26" t="str">
        <f>IFERROR(INDEX(Clients[Client_Name],MATCH(Table312[[#This Row],[Client_Code]],Clients[Client_Code],0)),"")</f>
        <v>COMERCIAL DOLLINCO</v>
      </c>
      <c r="D843" s="25">
        <v>3</v>
      </c>
      <c r="E843" s="25">
        <v>2</v>
      </c>
      <c r="F843" s="25" t="b">
        <f>IF(E843&gt;(VLOOKUP(D843,Months_Weeks!$A$2:$B$13,2,TRUE)),FALSE)</f>
        <v>0</v>
      </c>
      <c r="G843" s="63">
        <f>IF(Table312[[#This Row],[Facility]]="Buin",1.5%,0.25%)</f>
        <v>1.4999999999999999E-2</v>
      </c>
      <c r="H843" s="38"/>
      <c r="I843" s="38">
        <v>10</v>
      </c>
      <c r="J843" s="27">
        <f t="shared" si="78"/>
        <v>497</v>
      </c>
      <c r="K843" s="28">
        <f t="shared" si="79"/>
        <v>3</v>
      </c>
      <c r="L843" s="27">
        <f>IF(K843=0,0,IF(E843&gt;1,E843-1,VLOOKUP(K843,Months_Weeks!$A$1:$B$13,2,0)))</f>
        <v>1</v>
      </c>
      <c r="M843" s="29"/>
      <c r="N843" s="39"/>
      <c r="O843" s="39"/>
      <c r="P843" s="50">
        <f t="shared" si="80"/>
        <v>0</v>
      </c>
      <c r="Q843" s="28">
        <f t="shared" si="81"/>
        <v>3</v>
      </c>
      <c r="R843" s="28">
        <f>IF(Q843=0,0,IF(E843&gt;1,E843-1,VLOOKUP(Q843,Months_Weeks!$A$1:$B$13,2,0)))</f>
        <v>1</v>
      </c>
      <c r="S843" s="30"/>
      <c r="T843" s="39"/>
      <c r="U843" s="39"/>
      <c r="V843" s="50">
        <f t="shared" si="82"/>
        <v>0</v>
      </c>
      <c r="W843" s="28">
        <f t="shared" si="83"/>
        <v>3</v>
      </c>
      <c r="X843" s="28">
        <f>IF(W843=0,0,IF(E843&gt;1,E843-1,VLOOKUP(W843,Months_Weeks!$A$1:$B$13,2,0)))</f>
        <v>1</v>
      </c>
      <c r="Y843" s="30"/>
      <c r="Z843" s="39"/>
      <c r="AA843" s="31"/>
      <c r="AB843" s="39"/>
      <c r="AC843" s="31"/>
      <c r="AD843" s="40"/>
      <c r="AE843" s="31"/>
      <c r="AF843" s="40"/>
      <c r="AG843" s="31"/>
      <c r="AH843" s="40"/>
      <c r="AI843" s="31"/>
      <c r="AJ843" s="40"/>
    </row>
    <row r="844" spans="1:36" x14ac:dyDescent="0.25">
      <c r="A844" s="37" t="s">
        <v>62</v>
      </c>
      <c r="B844" s="37">
        <v>1027</v>
      </c>
      <c r="C844" s="26" t="str">
        <f>IFERROR(INDEX(Clients[Client_Name],MATCH(Table312[[#This Row],[Client_Code]],Clients[Client_Code],0)),"")</f>
        <v>COMERCIAL DOLLINCO</v>
      </c>
      <c r="D844" s="25">
        <v>3</v>
      </c>
      <c r="E844" s="25">
        <v>3</v>
      </c>
      <c r="F844" s="25" t="b">
        <f>IF(E844&gt;(VLOOKUP(D844,Months_Weeks!$A$2:$B$13,2,TRUE)),FALSE)</f>
        <v>0</v>
      </c>
      <c r="G844" s="63">
        <f>IF(Table312[[#This Row],[Facility]]="Buin",1.5%,0.25%)</f>
        <v>1.4999999999999999E-2</v>
      </c>
      <c r="H844" s="38"/>
      <c r="I844" s="38"/>
      <c r="J844" s="27">
        <f t="shared" si="78"/>
        <v>497</v>
      </c>
      <c r="K844" s="28">
        <f t="shared" si="79"/>
        <v>3</v>
      </c>
      <c r="L844" s="27">
        <f>IF(K844=0,0,IF(E844&gt;1,E844-1,VLOOKUP(K844,Months_Weeks!$A$1:$B$13,2,0)))</f>
        <v>2</v>
      </c>
      <c r="M844" s="29"/>
      <c r="N844" s="39"/>
      <c r="O844" s="39"/>
      <c r="P844" s="50">
        <f t="shared" si="80"/>
        <v>0</v>
      </c>
      <c r="Q844" s="28">
        <f t="shared" si="81"/>
        <v>3</v>
      </c>
      <c r="R844" s="28">
        <f>IF(Q844=0,0,IF(E844&gt;1,E844-1,VLOOKUP(Q844,Months_Weeks!$A$1:$B$13,2,0)))</f>
        <v>2</v>
      </c>
      <c r="S844" s="30"/>
      <c r="T844" s="39"/>
      <c r="U844" s="39"/>
      <c r="V844" s="50">
        <f t="shared" si="82"/>
        <v>0</v>
      </c>
      <c r="W844" s="28">
        <f t="shared" si="83"/>
        <v>3</v>
      </c>
      <c r="X844" s="28">
        <f>IF(W844=0,0,IF(E844&gt;1,E844-1,VLOOKUP(W844,Months_Weeks!$A$1:$B$13,2,0)))</f>
        <v>2</v>
      </c>
      <c r="Y844" s="30"/>
      <c r="Z844" s="39"/>
      <c r="AA844" s="31"/>
      <c r="AB844" s="39"/>
      <c r="AC844" s="31"/>
      <c r="AD844" s="40"/>
      <c r="AE844" s="31"/>
      <c r="AF844" s="40"/>
      <c r="AG844" s="31"/>
      <c r="AH844" s="40"/>
      <c r="AI844" s="31"/>
      <c r="AJ844" s="40"/>
    </row>
    <row r="845" spans="1:36" x14ac:dyDescent="0.25">
      <c r="A845" s="37" t="s">
        <v>62</v>
      </c>
      <c r="B845" s="37">
        <v>1027</v>
      </c>
      <c r="C845" s="26" t="str">
        <f>IFERROR(INDEX(Clients[Client_Name],MATCH(Table312[[#This Row],[Client_Code]],Clients[Client_Code],0)),"")</f>
        <v>COMERCIAL DOLLINCO</v>
      </c>
      <c r="D845" s="25">
        <v>3</v>
      </c>
      <c r="E845" s="25">
        <v>4</v>
      </c>
      <c r="F845" s="25" t="b">
        <f>IF(E845&gt;(VLOOKUP(D845,Months_Weeks!$A$2:$B$13,2,TRUE)),FALSE)</f>
        <v>0</v>
      </c>
      <c r="G845" s="63">
        <f>IF(Table312[[#This Row],[Facility]]="Buin",1.5%,0.25%)</f>
        <v>1.4999999999999999E-2</v>
      </c>
      <c r="H845" s="38"/>
      <c r="I845" s="38">
        <v>10</v>
      </c>
      <c r="J845" s="27">
        <f t="shared" si="78"/>
        <v>487</v>
      </c>
      <c r="K845" s="28">
        <f t="shared" si="79"/>
        <v>3</v>
      </c>
      <c r="L845" s="27">
        <f>IF(K845=0,0,IF(E845&gt;1,E845-1,VLOOKUP(K845,Months_Weeks!$A$1:$B$13,2,0)))</f>
        <v>3</v>
      </c>
      <c r="M845" s="29"/>
      <c r="N845" s="39"/>
      <c r="O845" s="39"/>
      <c r="P845" s="50">
        <f t="shared" si="80"/>
        <v>0</v>
      </c>
      <c r="Q845" s="28">
        <f t="shared" si="81"/>
        <v>3</v>
      </c>
      <c r="R845" s="28">
        <f>IF(Q845=0,0,IF(E845&gt;1,E845-1,VLOOKUP(Q845,Months_Weeks!$A$1:$B$13,2,0)))</f>
        <v>3</v>
      </c>
      <c r="S845" s="30"/>
      <c r="T845" s="39"/>
      <c r="U845" s="39"/>
      <c r="V845" s="50">
        <f t="shared" si="82"/>
        <v>0</v>
      </c>
      <c r="W845" s="28">
        <f t="shared" si="83"/>
        <v>3</v>
      </c>
      <c r="X845" s="28">
        <f>IF(W845=0,0,IF(E845&gt;1,E845-1,VLOOKUP(W845,Months_Weeks!$A$1:$B$13,2,0)))</f>
        <v>3</v>
      </c>
      <c r="Y845" s="30"/>
      <c r="Z845" s="39"/>
      <c r="AA845" s="31"/>
      <c r="AB845" s="39"/>
      <c r="AC845" s="31"/>
      <c r="AD845" s="40"/>
      <c r="AE845" s="31"/>
      <c r="AF845" s="40"/>
      <c r="AG845" s="31"/>
      <c r="AH845" s="40"/>
      <c r="AI845" s="31"/>
      <c r="AJ845" s="40"/>
    </row>
    <row r="846" spans="1:36" x14ac:dyDescent="0.25">
      <c r="A846" s="37" t="s">
        <v>62</v>
      </c>
      <c r="B846" s="37">
        <v>1027</v>
      </c>
      <c r="C846" s="26" t="str">
        <f>IFERROR(INDEX(Clients[Client_Name],MATCH(Table312[[#This Row],[Client_Code]],Clients[Client_Code],0)),"")</f>
        <v>COMERCIAL DOLLINCO</v>
      </c>
      <c r="D846" s="25">
        <v>3</v>
      </c>
      <c r="E846" s="25">
        <v>5</v>
      </c>
      <c r="F846" s="25" t="b">
        <f>IF(E846&gt;(VLOOKUP(D846,Months_Weeks!$A$2:$B$13,2,TRUE)),FALSE)</f>
        <v>0</v>
      </c>
      <c r="G846" s="63">
        <f>IF(Table312[[#This Row],[Facility]]="Buin",1.5%,0.25%)</f>
        <v>1.4999999999999999E-2</v>
      </c>
      <c r="H846" s="38"/>
      <c r="I846" s="38"/>
      <c r="J846" s="27">
        <f t="shared" si="78"/>
        <v>487</v>
      </c>
      <c r="K846" s="28">
        <f t="shared" si="79"/>
        <v>3</v>
      </c>
      <c r="L846" s="27">
        <f>IF(K846=0,0,IF(E846&gt;1,E846-1,VLOOKUP(K846,Months_Weeks!$A$1:$B$13,2,0)))</f>
        <v>4</v>
      </c>
      <c r="M846" s="29"/>
      <c r="N846" s="39"/>
      <c r="O846" s="39"/>
      <c r="P846" s="50">
        <f t="shared" si="80"/>
        <v>0</v>
      </c>
      <c r="Q846" s="28">
        <f t="shared" si="81"/>
        <v>3</v>
      </c>
      <c r="R846" s="28">
        <f>IF(Q846=0,0,IF(E846&gt;1,E846-1,VLOOKUP(Q846,Months_Weeks!$A$1:$B$13,2,0)))</f>
        <v>4</v>
      </c>
      <c r="S846" s="30"/>
      <c r="T846" s="39"/>
      <c r="U846" s="39"/>
      <c r="V846" s="50">
        <f t="shared" si="82"/>
        <v>0</v>
      </c>
      <c r="W846" s="28">
        <f t="shared" si="83"/>
        <v>3</v>
      </c>
      <c r="X846" s="28">
        <f>IF(W846=0,0,IF(E846&gt;1,E846-1,VLOOKUP(W846,Months_Weeks!$A$1:$B$13,2,0)))</f>
        <v>4</v>
      </c>
      <c r="Y846" s="30"/>
      <c r="Z846" s="39"/>
      <c r="AA846" s="31"/>
      <c r="AB846" s="39"/>
      <c r="AC846" s="31"/>
      <c r="AD846" s="40"/>
      <c r="AE846" s="31"/>
      <c r="AF846" s="40"/>
      <c r="AG846" s="31"/>
      <c r="AH846" s="40"/>
      <c r="AI846" s="31"/>
      <c r="AJ846" s="40"/>
    </row>
    <row r="847" spans="1:36" x14ac:dyDescent="0.25">
      <c r="A847" s="37" t="s">
        <v>62</v>
      </c>
      <c r="B847" s="37">
        <v>1027</v>
      </c>
      <c r="C847" s="26" t="str">
        <f>IFERROR(INDEX(Clients[Client_Name],MATCH(Table312[[#This Row],[Client_Code]],Clients[Client_Code],0)),"")</f>
        <v>COMERCIAL DOLLINCO</v>
      </c>
      <c r="D847" s="25">
        <v>4</v>
      </c>
      <c r="E847" s="25">
        <v>1</v>
      </c>
      <c r="F847" s="25" t="b">
        <f>IF(E847&gt;(VLOOKUP(D847,Months_Weeks!$A$2:$B$13,2,TRUE)),FALSE)</f>
        <v>0</v>
      </c>
      <c r="G847" s="63">
        <f>IF(Table312[[#This Row],[Facility]]="Buin",1.5%,0.25%)</f>
        <v>1.4999999999999999E-2</v>
      </c>
      <c r="H847" s="38"/>
      <c r="I847" s="38">
        <v>10</v>
      </c>
      <c r="J847" s="27">
        <f t="shared" si="78"/>
        <v>477</v>
      </c>
      <c r="K847" s="28">
        <f t="shared" si="79"/>
        <v>3</v>
      </c>
      <c r="L847" s="27">
        <f>IF(K847=0,0,IF(E847&gt;1,E847-1,VLOOKUP(K847,Months_Weeks!$A$1:$B$13,2,0)))</f>
        <v>5</v>
      </c>
      <c r="M847" s="29"/>
      <c r="N847" s="39"/>
      <c r="O847" s="39"/>
      <c r="P847" s="50">
        <f t="shared" si="80"/>
        <v>0</v>
      </c>
      <c r="Q847" s="28">
        <f t="shared" si="81"/>
        <v>3</v>
      </c>
      <c r="R847" s="28">
        <f>IF(Q847=0,0,IF(E847&gt;1,E847-1,VLOOKUP(Q847,Months_Weeks!$A$1:$B$13,2,0)))</f>
        <v>5</v>
      </c>
      <c r="S847" s="30"/>
      <c r="T847" s="39"/>
      <c r="U847" s="39"/>
      <c r="V847" s="50">
        <f t="shared" si="82"/>
        <v>0</v>
      </c>
      <c r="W847" s="28">
        <f t="shared" si="83"/>
        <v>3</v>
      </c>
      <c r="X847" s="28">
        <f>IF(W847=0,0,IF(E847&gt;1,E847-1,VLOOKUP(W847,Months_Weeks!$A$1:$B$13,2,0)))</f>
        <v>5</v>
      </c>
      <c r="Y847" s="30"/>
      <c r="Z847" s="39"/>
      <c r="AA847" s="31"/>
      <c r="AB847" s="39"/>
      <c r="AC847" s="31"/>
      <c r="AD847" s="40"/>
      <c r="AE847" s="31"/>
      <c r="AF847" s="40"/>
      <c r="AG847" s="31"/>
      <c r="AH847" s="40"/>
      <c r="AI847" s="31"/>
      <c r="AJ847" s="40"/>
    </row>
    <row r="848" spans="1:36" x14ac:dyDescent="0.25">
      <c r="A848" s="37" t="s">
        <v>62</v>
      </c>
      <c r="B848" s="37">
        <v>1027</v>
      </c>
      <c r="C848" s="26" t="str">
        <f>IFERROR(INDEX(Clients[Client_Name],MATCH(Table312[[#This Row],[Client_Code]],Clients[Client_Code],0)),"")</f>
        <v>COMERCIAL DOLLINCO</v>
      </c>
      <c r="D848" s="25">
        <v>4</v>
      </c>
      <c r="E848" s="25">
        <v>2</v>
      </c>
      <c r="F848" s="25" t="b">
        <f>IF(E848&gt;(VLOOKUP(D848,Months_Weeks!$A$2:$B$13,2,TRUE)),FALSE)</f>
        <v>0</v>
      </c>
      <c r="G848" s="63">
        <f>IF(Table312[[#This Row],[Facility]]="Buin",1.5%,0.25%)</f>
        <v>1.4999999999999999E-2</v>
      </c>
      <c r="H848" s="38"/>
      <c r="I848" s="38"/>
      <c r="J848" s="27">
        <f t="shared" si="78"/>
        <v>477</v>
      </c>
      <c r="K848" s="28">
        <f t="shared" si="79"/>
        <v>4</v>
      </c>
      <c r="L848" s="27">
        <f>IF(K848=0,0,IF(E848&gt;1,E848-1,VLOOKUP(K848,Months_Weeks!$A$1:$B$13,2,0)))</f>
        <v>1</v>
      </c>
      <c r="M848" s="29"/>
      <c r="N848" s="39"/>
      <c r="O848" s="39"/>
      <c r="P848" s="50">
        <f t="shared" si="80"/>
        <v>0</v>
      </c>
      <c r="Q848" s="28">
        <f t="shared" si="81"/>
        <v>4</v>
      </c>
      <c r="R848" s="28">
        <f>IF(Q848=0,0,IF(E848&gt;1,E848-1,VLOOKUP(Q848,Months_Weeks!$A$1:$B$13,2,0)))</f>
        <v>1</v>
      </c>
      <c r="S848" s="30"/>
      <c r="T848" s="39"/>
      <c r="U848" s="39"/>
      <c r="V848" s="50">
        <f t="shared" si="82"/>
        <v>0</v>
      </c>
      <c r="W848" s="28">
        <f t="shared" si="83"/>
        <v>4</v>
      </c>
      <c r="X848" s="28">
        <f>IF(W848=0,0,IF(E848&gt;1,E848-1,VLOOKUP(W848,Months_Weeks!$A$1:$B$13,2,0)))</f>
        <v>1</v>
      </c>
      <c r="Y848" s="30"/>
      <c r="Z848" s="39"/>
      <c r="AA848" s="31"/>
      <c r="AB848" s="39"/>
      <c r="AC848" s="31"/>
      <c r="AD848" s="40"/>
      <c r="AE848" s="31"/>
      <c r="AF848" s="40"/>
      <c r="AG848" s="31"/>
      <c r="AH848" s="40"/>
      <c r="AI848" s="31"/>
      <c r="AJ848" s="40"/>
    </row>
    <row r="849" spans="1:36" x14ac:dyDescent="0.25">
      <c r="A849" s="37" t="s">
        <v>62</v>
      </c>
      <c r="B849" s="37">
        <v>1027</v>
      </c>
      <c r="C849" s="26" t="str">
        <f>IFERROR(INDEX(Clients[Client_Name],MATCH(Table312[[#This Row],[Client_Code]],Clients[Client_Code],0)),"")</f>
        <v>COMERCIAL DOLLINCO</v>
      </c>
      <c r="D849" s="25">
        <v>4</v>
      </c>
      <c r="E849" s="25">
        <v>3</v>
      </c>
      <c r="F849" s="25" t="b">
        <f>IF(E849&gt;(VLOOKUP(D849,Months_Weeks!$A$2:$B$13,2,TRUE)),FALSE)</f>
        <v>0</v>
      </c>
      <c r="G849" s="63">
        <f>IF(Table312[[#This Row],[Facility]]="Buin",1.5%,0.25%)</f>
        <v>1.4999999999999999E-2</v>
      </c>
      <c r="H849" s="38"/>
      <c r="I849" s="38">
        <v>10</v>
      </c>
      <c r="J849" s="27">
        <f t="shared" si="78"/>
        <v>467</v>
      </c>
      <c r="K849" s="28">
        <f t="shared" si="79"/>
        <v>4</v>
      </c>
      <c r="L849" s="27">
        <f>IF(K849=0,0,IF(E849&gt;1,E849-1,VLOOKUP(K849,Months_Weeks!$A$1:$B$13,2,0)))</f>
        <v>2</v>
      </c>
      <c r="M849" s="29"/>
      <c r="N849" s="39"/>
      <c r="O849" s="39"/>
      <c r="P849" s="50">
        <f t="shared" si="80"/>
        <v>0</v>
      </c>
      <c r="Q849" s="28">
        <f t="shared" si="81"/>
        <v>4</v>
      </c>
      <c r="R849" s="28">
        <f>IF(Q849=0,0,IF(E849&gt;1,E849-1,VLOOKUP(Q849,Months_Weeks!$A$1:$B$13,2,0)))</f>
        <v>2</v>
      </c>
      <c r="S849" s="30"/>
      <c r="T849" s="39"/>
      <c r="U849" s="39"/>
      <c r="V849" s="50">
        <f t="shared" si="82"/>
        <v>0</v>
      </c>
      <c r="W849" s="28">
        <f t="shared" si="83"/>
        <v>4</v>
      </c>
      <c r="X849" s="28">
        <f>IF(W849=0,0,IF(E849&gt;1,E849-1,VLOOKUP(W849,Months_Weeks!$A$1:$B$13,2,0)))</f>
        <v>2</v>
      </c>
      <c r="Y849" s="30"/>
      <c r="Z849" s="39"/>
      <c r="AA849" s="31"/>
      <c r="AB849" s="39"/>
      <c r="AC849" s="31"/>
      <c r="AD849" s="40"/>
      <c r="AE849" s="31"/>
      <c r="AF849" s="40"/>
      <c r="AG849" s="31"/>
      <c r="AH849" s="40"/>
      <c r="AI849" s="31"/>
      <c r="AJ849" s="40"/>
    </row>
    <row r="850" spans="1:36" x14ac:dyDescent="0.25">
      <c r="A850" s="37" t="s">
        <v>62</v>
      </c>
      <c r="B850" s="37">
        <v>1027</v>
      </c>
      <c r="C850" s="26" t="str">
        <f>IFERROR(INDEX(Clients[Client_Name],MATCH(Table312[[#This Row],[Client_Code]],Clients[Client_Code],0)),"")</f>
        <v>COMERCIAL DOLLINCO</v>
      </c>
      <c r="D850" s="25">
        <v>4</v>
      </c>
      <c r="E850" s="25">
        <v>4</v>
      </c>
      <c r="F850" s="25" t="b">
        <f>IF(E850&gt;(VLOOKUP(D850,Months_Weeks!$A$2:$B$13,2,TRUE)),FALSE)</f>
        <v>0</v>
      </c>
      <c r="G850" s="63">
        <f>IF(Table312[[#This Row],[Facility]]="Buin",1.5%,0.25%)</f>
        <v>1.4999999999999999E-2</v>
      </c>
      <c r="H850" s="38"/>
      <c r="I850" s="38"/>
      <c r="J850" s="27">
        <f t="shared" si="78"/>
        <v>467</v>
      </c>
      <c r="K850" s="28">
        <f t="shared" si="79"/>
        <v>4</v>
      </c>
      <c r="L850" s="27">
        <f>IF(K850=0,0,IF(E850&gt;1,E850-1,VLOOKUP(K850,Months_Weeks!$A$1:$B$13,2,0)))</f>
        <v>3</v>
      </c>
      <c r="M850" s="29"/>
      <c r="N850" s="39"/>
      <c r="O850" s="39"/>
      <c r="P850" s="50">
        <f t="shared" si="80"/>
        <v>0</v>
      </c>
      <c r="Q850" s="28">
        <f t="shared" si="81"/>
        <v>4</v>
      </c>
      <c r="R850" s="28">
        <f>IF(Q850=0,0,IF(E850&gt;1,E850-1,VLOOKUP(Q850,Months_Weeks!$A$1:$B$13,2,0)))</f>
        <v>3</v>
      </c>
      <c r="S850" s="30"/>
      <c r="T850" s="39"/>
      <c r="U850" s="39"/>
      <c r="V850" s="50">
        <f t="shared" si="82"/>
        <v>0</v>
      </c>
      <c r="W850" s="28">
        <f t="shared" si="83"/>
        <v>4</v>
      </c>
      <c r="X850" s="28">
        <f>IF(W850=0,0,IF(E850&gt;1,E850-1,VLOOKUP(W850,Months_Weeks!$A$1:$B$13,2,0)))</f>
        <v>3</v>
      </c>
      <c r="Y850" s="30"/>
      <c r="Z850" s="39"/>
      <c r="AA850" s="31"/>
      <c r="AB850" s="39"/>
      <c r="AC850" s="31"/>
      <c r="AD850" s="40"/>
      <c r="AE850" s="31"/>
      <c r="AF850" s="40"/>
      <c r="AG850" s="31"/>
      <c r="AH850" s="40"/>
      <c r="AI850" s="31"/>
      <c r="AJ850" s="40"/>
    </row>
    <row r="851" spans="1:36" x14ac:dyDescent="0.25">
      <c r="A851" s="37" t="s">
        <v>62</v>
      </c>
      <c r="B851" s="37">
        <v>1027</v>
      </c>
      <c r="C851" s="26" t="str">
        <f>IFERROR(INDEX(Clients[Client_Name],MATCH(Table312[[#This Row],[Client_Code]],Clients[Client_Code],0)),"")</f>
        <v>COMERCIAL DOLLINCO</v>
      </c>
      <c r="D851" s="25">
        <v>5</v>
      </c>
      <c r="E851" s="25">
        <v>1</v>
      </c>
      <c r="F851" s="25" t="b">
        <f>IF(E851&gt;(VLOOKUP(D851,Months_Weeks!$A$2:$B$13,2,TRUE)),FALSE)</f>
        <v>0</v>
      </c>
      <c r="G851" s="63">
        <f>IF(Table312[[#This Row],[Facility]]="Buin",1.5%,0.25%)</f>
        <v>1.4999999999999999E-2</v>
      </c>
      <c r="H851" s="38"/>
      <c r="I851" s="38">
        <v>10</v>
      </c>
      <c r="J851" s="27">
        <f t="shared" si="78"/>
        <v>457</v>
      </c>
      <c r="K851" s="28">
        <f t="shared" si="79"/>
        <v>4</v>
      </c>
      <c r="L851" s="27">
        <f>IF(K851=0,0,IF(E851&gt;1,E851-1,VLOOKUP(K851,Months_Weeks!$A$1:$B$13,2,0)))</f>
        <v>4</v>
      </c>
      <c r="M851" s="29"/>
      <c r="N851" s="39"/>
      <c r="O851" s="39"/>
      <c r="P851" s="50">
        <f t="shared" si="80"/>
        <v>0</v>
      </c>
      <c r="Q851" s="28">
        <f t="shared" si="81"/>
        <v>4</v>
      </c>
      <c r="R851" s="28">
        <f>IF(Q851=0,0,IF(E851&gt;1,E851-1,VLOOKUP(Q851,Months_Weeks!$A$1:$B$13,2,0)))</f>
        <v>4</v>
      </c>
      <c r="S851" s="30"/>
      <c r="T851" s="39"/>
      <c r="U851" s="39"/>
      <c r="V851" s="50">
        <f t="shared" si="82"/>
        <v>0</v>
      </c>
      <c r="W851" s="28">
        <f t="shared" si="83"/>
        <v>4</v>
      </c>
      <c r="X851" s="28">
        <f>IF(W851=0,0,IF(E851&gt;1,E851-1,VLOOKUP(W851,Months_Weeks!$A$1:$B$13,2,0)))</f>
        <v>4</v>
      </c>
      <c r="Y851" s="30"/>
      <c r="Z851" s="39"/>
      <c r="AA851" s="31"/>
      <c r="AB851" s="39"/>
      <c r="AC851" s="31"/>
      <c r="AD851" s="40"/>
      <c r="AE851" s="31"/>
      <c r="AF851" s="40"/>
      <c r="AG851" s="31"/>
      <c r="AH851" s="40"/>
      <c r="AI851" s="31"/>
      <c r="AJ851" s="40"/>
    </row>
    <row r="852" spans="1:36" x14ac:dyDescent="0.25">
      <c r="A852" s="37" t="s">
        <v>62</v>
      </c>
      <c r="B852" s="37">
        <v>1027</v>
      </c>
      <c r="C852" s="26" t="str">
        <f>IFERROR(INDEX(Clients[Client_Name],MATCH(Table312[[#This Row],[Client_Code]],Clients[Client_Code],0)),"")</f>
        <v>COMERCIAL DOLLINCO</v>
      </c>
      <c r="D852" s="25">
        <v>5</v>
      </c>
      <c r="E852" s="25">
        <v>2</v>
      </c>
      <c r="F852" s="25" t="b">
        <f>IF(E852&gt;(VLOOKUP(D852,Months_Weeks!$A$2:$B$13,2,TRUE)),FALSE)</f>
        <v>0</v>
      </c>
      <c r="G852" s="63">
        <f>IF(Table312[[#This Row],[Facility]]="Buin",1.5%,0.25%)</f>
        <v>1.4999999999999999E-2</v>
      </c>
      <c r="H852" s="38"/>
      <c r="I852" s="38"/>
      <c r="J852" s="27">
        <f t="shared" si="78"/>
        <v>457</v>
      </c>
      <c r="K852" s="28">
        <f t="shared" si="79"/>
        <v>5</v>
      </c>
      <c r="L852" s="27">
        <f>IF(K852=0,0,IF(E852&gt;1,E852-1,VLOOKUP(K852,Months_Weeks!$A$1:$B$13,2,0)))</f>
        <v>1</v>
      </c>
      <c r="M852" s="29"/>
      <c r="N852" s="39"/>
      <c r="O852" s="39"/>
      <c r="P852" s="50">
        <f t="shared" si="80"/>
        <v>0</v>
      </c>
      <c r="Q852" s="28">
        <f t="shared" si="81"/>
        <v>5</v>
      </c>
      <c r="R852" s="28">
        <f>IF(Q852=0,0,IF(E852&gt;1,E852-1,VLOOKUP(Q852,Months_Weeks!$A$1:$B$13,2,0)))</f>
        <v>1</v>
      </c>
      <c r="S852" s="30"/>
      <c r="T852" s="39"/>
      <c r="U852" s="39"/>
      <c r="V852" s="50">
        <f t="shared" si="82"/>
        <v>0</v>
      </c>
      <c r="W852" s="28">
        <f t="shared" si="83"/>
        <v>5</v>
      </c>
      <c r="X852" s="28">
        <f>IF(W852=0,0,IF(E852&gt;1,E852-1,VLOOKUP(W852,Months_Weeks!$A$1:$B$13,2,0)))</f>
        <v>1</v>
      </c>
      <c r="Y852" s="30"/>
      <c r="Z852" s="39"/>
      <c r="AA852" s="31"/>
      <c r="AB852" s="39"/>
      <c r="AC852" s="31"/>
      <c r="AD852" s="40"/>
      <c r="AE852" s="31"/>
      <c r="AF852" s="40"/>
      <c r="AG852" s="31"/>
      <c r="AH852" s="40"/>
      <c r="AI852" s="31"/>
      <c r="AJ852" s="40"/>
    </row>
    <row r="853" spans="1:36" x14ac:dyDescent="0.25">
      <c r="A853" s="37" t="s">
        <v>62</v>
      </c>
      <c r="B853" s="37">
        <v>1027</v>
      </c>
      <c r="C853" s="26" t="str">
        <f>IFERROR(INDEX(Clients[Client_Name],MATCH(Table312[[#This Row],[Client_Code]],Clients[Client_Code],0)),"")</f>
        <v>COMERCIAL DOLLINCO</v>
      </c>
      <c r="D853" s="25">
        <v>5</v>
      </c>
      <c r="E853" s="25">
        <v>3</v>
      </c>
      <c r="F853" s="25" t="b">
        <f>IF(E853&gt;(VLOOKUP(D853,Months_Weeks!$A$2:$B$13,2,TRUE)),FALSE)</f>
        <v>0</v>
      </c>
      <c r="G853" s="63">
        <f>IF(Table312[[#This Row],[Facility]]="Buin",1.5%,0.25%)</f>
        <v>1.4999999999999999E-2</v>
      </c>
      <c r="H853" s="38"/>
      <c r="I853" s="38">
        <v>10</v>
      </c>
      <c r="J853" s="27">
        <f t="shared" si="78"/>
        <v>447</v>
      </c>
      <c r="K853" s="28">
        <f t="shared" si="79"/>
        <v>5</v>
      </c>
      <c r="L853" s="27">
        <f>IF(K853=0,0,IF(E853&gt;1,E853-1,VLOOKUP(K853,Months_Weeks!$A$1:$B$13,2,0)))</f>
        <v>2</v>
      </c>
      <c r="M853" s="29"/>
      <c r="N853" s="39"/>
      <c r="O853" s="39"/>
      <c r="P853" s="50">
        <f t="shared" si="80"/>
        <v>0</v>
      </c>
      <c r="Q853" s="28">
        <f t="shared" si="81"/>
        <v>5</v>
      </c>
      <c r="R853" s="28">
        <f>IF(Q853=0,0,IF(E853&gt;1,E853-1,VLOOKUP(Q853,Months_Weeks!$A$1:$B$13,2,0)))</f>
        <v>2</v>
      </c>
      <c r="S853" s="30"/>
      <c r="T853" s="39"/>
      <c r="U853" s="39"/>
      <c r="V853" s="50">
        <f t="shared" si="82"/>
        <v>0</v>
      </c>
      <c r="W853" s="28">
        <f t="shared" si="83"/>
        <v>5</v>
      </c>
      <c r="X853" s="28">
        <f>IF(W853=0,0,IF(E853&gt;1,E853-1,VLOOKUP(W853,Months_Weeks!$A$1:$B$13,2,0)))</f>
        <v>2</v>
      </c>
      <c r="Y853" s="30"/>
      <c r="Z853" s="39"/>
      <c r="AA853" s="31"/>
      <c r="AB853" s="39"/>
      <c r="AC853" s="31"/>
      <c r="AD853" s="40"/>
      <c r="AE853" s="31"/>
      <c r="AF853" s="40"/>
      <c r="AG853" s="31"/>
      <c r="AH853" s="40"/>
      <c r="AI853" s="31"/>
      <c r="AJ853" s="40"/>
    </row>
    <row r="854" spans="1:36" x14ac:dyDescent="0.25">
      <c r="A854" s="37" t="s">
        <v>62</v>
      </c>
      <c r="B854" s="37">
        <v>1027</v>
      </c>
      <c r="C854" s="26" t="str">
        <f>IFERROR(INDEX(Clients[Client_Name],MATCH(Table312[[#This Row],[Client_Code]],Clients[Client_Code],0)),"")</f>
        <v>COMERCIAL DOLLINCO</v>
      </c>
      <c r="D854" s="25">
        <v>5</v>
      </c>
      <c r="E854" s="25">
        <v>4</v>
      </c>
      <c r="F854" s="25" t="b">
        <f>IF(E854&gt;(VLOOKUP(D854,Months_Weeks!$A$2:$B$13,2,TRUE)),FALSE)</f>
        <v>0</v>
      </c>
      <c r="G854" s="63">
        <f>IF(Table312[[#This Row],[Facility]]="Buin",1.5%,0.25%)</f>
        <v>1.4999999999999999E-2</v>
      </c>
      <c r="H854" s="38"/>
      <c r="I854" s="38"/>
      <c r="J854" s="27">
        <f t="shared" si="78"/>
        <v>447</v>
      </c>
      <c r="K854" s="28">
        <f t="shared" si="79"/>
        <v>5</v>
      </c>
      <c r="L854" s="27">
        <f>IF(K854=0,0,IF(E854&gt;1,E854-1,VLOOKUP(K854,Months_Weeks!$A$1:$B$13,2,0)))</f>
        <v>3</v>
      </c>
      <c r="M854" s="29"/>
      <c r="N854" s="39"/>
      <c r="O854" s="39"/>
      <c r="P854" s="50">
        <f t="shared" si="80"/>
        <v>0</v>
      </c>
      <c r="Q854" s="28">
        <f t="shared" si="81"/>
        <v>5</v>
      </c>
      <c r="R854" s="28">
        <f>IF(Q854=0,0,IF(E854&gt;1,E854-1,VLOOKUP(Q854,Months_Weeks!$A$1:$B$13,2,0)))</f>
        <v>3</v>
      </c>
      <c r="S854" s="30"/>
      <c r="T854" s="39"/>
      <c r="U854" s="39"/>
      <c r="V854" s="50">
        <f t="shared" si="82"/>
        <v>0</v>
      </c>
      <c r="W854" s="28">
        <f t="shared" si="83"/>
        <v>5</v>
      </c>
      <c r="X854" s="28">
        <f>IF(W854=0,0,IF(E854&gt;1,E854-1,VLOOKUP(W854,Months_Weeks!$A$1:$B$13,2,0)))</f>
        <v>3</v>
      </c>
      <c r="Y854" s="30"/>
      <c r="Z854" s="39"/>
      <c r="AA854" s="31"/>
      <c r="AB854" s="39"/>
      <c r="AC854" s="31"/>
      <c r="AD854" s="40"/>
      <c r="AE854" s="31"/>
      <c r="AF854" s="40"/>
      <c r="AG854" s="31"/>
      <c r="AH854" s="40"/>
      <c r="AI854" s="31"/>
      <c r="AJ854" s="40"/>
    </row>
    <row r="855" spans="1:36" x14ac:dyDescent="0.25">
      <c r="A855" s="37" t="s">
        <v>62</v>
      </c>
      <c r="B855" s="37">
        <v>1027</v>
      </c>
      <c r="C855" s="26" t="str">
        <f>IFERROR(INDEX(Clients[Client_Name],MATCH(Table312[[#This Row],[Client_Code]],Clients[Client_Code],0)),"")</f>
        <v>COMERCIAL DOLLINCO</v>
      </c>
      <c r="D855" s="25">
        <v>6</v>
      </c>
      <c r="E855" s="25">
        <v>1</v>
      </c>
      <c r="F855" s="25" t="b">
        <f>IF(E855&gt;(VLOOKUP(D855,Months_Weeks!$A$2:$B$13,2,TRUE)),FALSE)</f>
        <v>0</v>
      </c>
      <c r="G855" s="63">
        <f>IF(Table312[[#This Row],[Facility]]="Buin",1.5%,0.25%)</f>
        <v>1.4999999999999999E-2</v>
      </c>
      <c r="H855" s="38"/>
      <c r="I855" s="38">
        <v>10</v>
      </c>
      <c r="J855" s="27">
        <f t="shared" si="78"/>
        <v>437</v>
      </c>
      <c r="K855" s="28">
        <f t="shared" si="79"/>
        <v>5</v>
      </c>
      <c r="L855" s="27">
        <f>IF(K855=0,0,IF(E855&gt;1,E855-1,VLOOKUP(K855,Months_Weeks!$A$1:$B$13,2,0)))</f>
        <v>4</v>
      </c>
      <c r="M855" s="29"/>
      <c r="N855" s="39"/>
      <c r="O855" s="39"/>
      <c r="P855" s="50">
        <f t="shared" si="80"/>
        <v>0</v>
      </c>
      <c r="Q855" s="28">
        <f t="shared" si="81"/>
        <v>5</v>
      </c>
      <c r="R855" s="28">
        <f>IF(Q855=0,0,IF(E855&gt;1,E855-1,VLOOKUP(Q855,Months_Weeks!$A$1:$B$13,2,0)))</f>
        <v>4</v>
      </c>
      <c r="S855" s="30"/>
      <c r="T855" s="39"/>
      <c r="U855" s="39"/>
      <c r="V855" s="50">
        <f t="shared" si="82"/>
        <v>0</v>
      </c>
      <c r="W855" s="28">
        <f t="shared" si="83"/>
        <v>5</v>
      </c>
      <c r="X855" s="28">
        <f>IF(W855=0,0,IF(E855&gt;1,E855-1,VLOOKUP(W855,Months_Weeks!$A$1:$B$13,2,0)))</f>
        <v>4</v>
      </c>
      <c r="Y855" s="30"/>
      <c r="Z855" s="39"/>
      <c r="AA855" s="31"/>
      <c r="AB855" s="39"/>
      <c r="AC855" s="31"/>
      <c r="AD855" s="40"/>
      <c r="AE855" s="31"/>
      <c r="AF855" s="40"/>
      <c r="AG855" s="31"/>
      <c r="AH855" s="40"/>
      <c r="AI855" s="31"/>
      <c r="AJ855" s="40"/>
    </row>
    <row r="856" spans="1:36" x14ac:dyDescent="0.25">
      <c r="A856" s="37" t="s">
        <v>62</v>
      </c>
      <c r="B856" s="37">
        <v>1027</v>
      </c>
      <c r="C856" s="26" t="str">
        <f>IFERROR(INDEX(Clients[Client_Name],MATCH(Table312[[#This Row],[Client_Code]],Clients[Client_Code],0)),"")</f>
        <v>COMERCIAL DOLLINCO</v>
      </c>
      <c r="D856" s="25">
        <v>6</v>
      </c>
      <c r="E856" s="25">
        <v>2</v>
      </c>
      <c r="F856" s="25" t="b">
        <f>IF(E856&gt;(VLOOKUP(D856,Months_Weeks!$A$2:$B$13,2,TRUE)),FALSE)</f>
        <v>0</v>
      </c>
      <c r="G856" s="63">
        <f>IF(Table312[[#This Row],[Facility]]="Buin",1.5%,0.25%)</f>
        <v>1.4999999999999999E-2</v>
      </c>
      <c r="H856" s="38"/>
      <c r="I856" s="38"/>
      <c r="J856" s="27">
        <f t="shared" si="78"/>
        <v>437</v>
      </c>
      <c r="K856" s="28">
        <f t="shared" si="79"/>
        <v>6</v>
      </c>
      <c r="L856" s="27">
        <f>IF(K856=0,0,IF(E856&gt;1,E856-1,VLOOKUP(K856,Months_Weeks!$A$1:$B$13,2,0)))</f>
        <v>1</v>
      </c>
      <c r="M856" s="29"/>
      <c r="N856" s="39"/>
      <c r="O856" s="39"/>
      <c r="P856" s="50">
        <f t="shared" si="80"/>
        <v>0</v>
      </c>
      <c r="Q856" s="28">
        <f t="shared" si="81"/>
        <v>6</v>
      </c>
      <c r="R856" s="28">
        <f>IF(Q856=0,0,IF(E856&gt;1,E856-1,VLOOKUP(Q856,Months_Weeks!$A$1:$B$13,2,0)))</f>
        <v>1</v>
      </c>
      <c r="S856" s="30"/>
      <c r="T856" s="39"/>
      <c r="U856" s="39"/>
      <c r="V856" s="50">
        <f t="shared" si="82"/>
        <v>0</v>
      </c>
      <c r="W856" s="28">
        <f t="shared" si="83"/>
        <v>6</v>
      </c>
      <c r="X856" s="28">
        <f>IF(W856=0,0,IF(E856&gt;1,E856-1,VLOOKUP(W856,Months_Weeks!$A$1:$B$13,2,0)))</f>
        <v>1</v>
      </c>
      <c r="Y856" s="30"/>
      <c r="Z856" s="39"/>
      <c r="AA856" s="31"/>
      <c r="AB856" s="39"/>
      <c r="AC856" s="31"/>
      <c r="AD856" s="40"/>
      <c r="AE856" s="31"/>
      <c r="AF856" s="40"/>
      <c r="AG856" s="31"/>
      <c r="AH856" s="40"/>
      <c r="AI856" s="31"/>
      <c r="AJ856" s="40"/>
    </row>
    <row r="857" spans="1:36" x14ac:dyDescent="0.25">
      <c r="A857" s="37" t="s">
        <v>62</v>
      </c>
      <c r="B857" s="37">
        <v>1027</v>
      </c>
      <c r="C857" s="26" t="str">
        <f>IFERROR(INDEX(Clients[Client_Name],MATCH(Table312[[#This Row],[Client_Code]],Clients[Client_Code],0)),"")</f>
        <v>COMERCIAL DOLLINCO</v>
      </c>
      <c r="D857" s="25">
        <v>6</v>
      </c>
      <c r="E857" s="25">
        <v>3</v>
      </c>
      <c r="F857" s="25" t="b">
        <f>IF(E857&gt;(VLOOKUP(D857,Months_Weeks!$A$2:$B$13,2,TRUE)),FALSE)</f>
        <v>0</v>
      </c>
      <c r="G857" s="63">
        <f>IF(Table312[[#This Row],[Facility]]="Buin",1.5%,0.25%)</f>
        <v>1.4999999999999999E-2</v>
      </c>
      <c r="H857" s="38"/>
      <c r="I857" s="38">
        <v>10</v>
      </c>
      <c r="J857" s="27">
        <f t="shared" si="78"/>
        <v>427</v>
      </c>
      <c r="K857" s="28">
        <f t="shared" si="79"/>
        <v>6</v>
      </c>
      <c r="L857" s="27">
        <f>IF(K857=0,0,IF(E857&gt;1,E857-1,VLOOKUP(K857,Months_Weeks!$A$1:$B$13,2,0)))</f>
        <v>2</v>
      </c>
      <c r="M857" s="29"/>
      <c r="N857" s="39"/>
      <c r="O857" s="39"/>
      <c r="P857" s="50">
        <f t="shared" si="80"/>
        <v>0</v>
      </c>
      <c r="Q857" s="28">
        <f t="shared" si="81"/>
        <v>6</v>
      </c>
      <c r="R857" s="28">
        <f>IF(Q857=0,0,IF(E857&gt;1,E857-1,VLOOKUP(Q857,Months_Weeks!$A$1:$B$13,2,0)))</f>
        <v>2</v>
      </c>
      <c r="S857" s="30"/>
      <c r="T857" s="39"/>
      <c r="U857" s="39"/>
      <c r="V857" s="50">
        <f t="shared" si="82"/>
        <v>0</v>
      </c>
      <c r="W857" s="28">
        <f t="shared" si="83"/>
        <v>6</v>
      </c>
      <c r="X857" s="28">
        <f>IF(W857=0,0,IF(E857&gt;1,E857-1,VLOOKUP(W857,Months_Weeks!$A$1:$B$13,2,0)))</f>
        <v>2</v>
      </c>
      <c r="Y857" s="30"/>
      <c r="Z857" s="39"/>
      <c r="AA857" s="31"/>
      <c r="AB857" s="39"/>
      <c r="AC857" s="31"/>
      <c r="AD857" s="40"/>
      <c r="AE857" s="31"/>
      <c r="AF857" s="40"/>
      <c r="AG857" s="31"/>
      <c r="AH857" s="40"/>
      <c r="AI857" s="31"/>
      <c r="AJ857" s="40"/>
    </row>
    <row r="858" spans="1:36" x14ac:dyDescent="0.25">
      <c r="A858" s="37" t="s">
        <v>62</v>
      </c>
      <c r="B858" s="37">
        <v>1027</v>
      </c>
      <c r="C858" s="26" t="str">
        <f>IFERROR(INDEX(Clients[Client_Name],MATCH(Table312[[#This Row],[Client_Code]],Clients[Client_Code],0)),"")</f>
        <v>COMERCIAL DOLLINCO</v>
      </c>
      <c r="D858" s="25">
        <v>6</v>
      </c>
      <c r="E858" s="25">
        <v>4</v>
      </c>
      <c r="F858" s="25" t="b">
        <f>IF(E858&gt;(VLOOKUP(D858,Months_Weeks!$A$2:$B$13,2,TRUE)),FALSE)</f>
        <v>0</v>
      </c>
      <c r="G858" s="63">
        <f>IF(Table312[[#This Row],[Facility]]="Buin",1.5%,0.25%)</f>
        <v>1.4999999999999999E-2</v>
      </c>
      <c r="H858" s="38"/>
      <c r="I858" s="38"/>
      <c r="J858" s="27">
        <f t="shared" si="78"/>
        <v>427</v>
      </c>
      <c r="K858" s="28">
        <f t="shared" si="79"/>
        <v>6</v>
      </c>
      <c r="L858" s="27">
        <f>IF(K858=0,0,IF(E858&gt;1,E858-1,VLOOKUP(K858,Months_Weeks!$A$1:$B$13,2,0)))</f>
        <v>3</v>
      </c>
      <c r="M858" s="29"/>
      <c r="N858" s="39"/>
      <c r="O858" s="39"/>
      <c r="P858" s="50">
        <f t="shared" si="80"/>
        <v>0</v>
      </c>
      <c r="Q858" s="28">
        <f t="shared" si="81"/>
        <v>6</v>
      </c>
      <c r="R858" s="28">
        <f>IF(Q858=0,0,IF(E858&gt;1,E858-1,VLOOKUP(Q858,Months_Weeks!$A$1:$B$13,2,0)))</f>
        <v>3</v>
      </c>
      <c r="S858" s="30"/>
      <c r="T858" s="39"/>
      <c r="U858" s="39"/>
      <c r="V858" s="50">
        <f t="shared" si="82"/>
        <v>0</v>
      </c>
      <c r="W858" s="28">
        <f t="shared" si="83"/>
        <v>6</v>
      </c>
      <c r="X858" s="28">
        <f>IF(W858=0,0,IF(E858&gt;1,E858-1,VLOOKUP(W858,Months_Weeks!$A$1:$B$13,2,0)))</f>
        <v>3</v>
      </c>
      <c r="Y858" s="30"/>
      <c r="Z858" s="39"/>
      <c r="AA858" s="31"/>
      <c r="AB858" s="39"/>
      <c r="AC858" s="31"/>
      <c r="AD858" s="40"/>
      <c r="AE858" s="31"/>
      <c r="AF858" s="40"/>
      <c r="AG858" s="31"/>
      <c r="AH858" s="40"/>
      <c r="AI858" s="31"/>
      <c r="AJ858" s="40"/>
    </row>
    <row r="859" spans="1:36" x14ac:dyDescent="0.25">
      <c r="A859" s="37" t="s">
        <v>62</v>
      </c>
      <c r="B859" s="37">
        <v>1027</v>
      </c>
      <c r="C859" s="26" t="str">
        <f>IFERROR(INDEX(Clients[Client_Name],MATCH(Table312[[#This Row],[Client_Code]],Clients[Client_Code],0)),"")</f>
        <v>COMERCIAL DOLLINCO</v>
      </c>
      <c r="D859" s="25">
        <v>6</v>
      </c>
      <c r="E859" s="25">
        <v>5</v>
      </c>
      <c r="F859" s="25" t="b">
        <f>IF(E859&gt;(VLOOKUP(D859,Months_Weeks!$A$2:$B$13,2,TRUE)),FALSE)</f>
        <v>0</v>
      </c>
      <c r="G859" s="63">
        <f>IF(Table312[[#This Row],[Facility]]="Buin",1.5%,0.25%)</f>
        <v>1.4999999999999999E-2</v>
      </c>
      <c r="H859" s="38"/>
      <c r="I859" s="38">
        <v>10</v>
      </c>
      <c r="J859" s="27">
        <f t="shared" si="78"/>
        <v>417</v>
      </c>
      <c r="K859" s="28">
        <f t="shared" si="79"/>
        <v>6</v>
      </c>
      <c r="L859" s="27">
        <f>IF(K859=0,0,IF(E859&gt;1,E859-1,VLOOKUP(K859,Months_Weeks!$A$1:$B$13,2,0)))</f>
        <v>4</v>
      </c>
      <c r="M859" s="29"/>
      <c r="N859" s="39"/>
      <c r="O859" s="39"/>
      <c r="P859" s="50">
        <f t="shared" si="80"/>
        <v>0</v>
      </c>
      <c r="Q859" s="28">
        <f t="shared" si="81"/>
        <v>6</v>
      </c>
      <c r="R859" s="28">
        <f>IF(Q859=0,0,IF(E859&gt;1,E859-1,VLOOKUP(Q859,Months_Weeks!$A$1:$B$13,2,0)))</f>
        <v>4</v>
      </c>
      <c r="S859" s="30"/>
      <c r="T859" s="39"/>
      <c r="U859" s="39"/>
      <c r="V859" s="50">
        <f t="shared" si="82"/>
        <v>0</v>
      </c>
      <c r="W859" s="28">
        <f t="shared" si="83"/>
        <v>6</v>
      </c>
      <c r="X859" s="28">
        <f>IF(W859=0,0,IF(E859&gt;1,E859-1,VLOOKUP(W859,Months_Weeks!$A$1:$B$13,2,0)))</f>
        <v>4</v>
      </c>
      <c r="Y859" s="30"/>
      <c r="Z859" s="39"/>
      <c r="AA859" s="31"/>
      <c r="AB859" s="39"/>
      <c r="AC859" s="31"/>
      <c r="AD859" s="40"/>
      <c r="AE859" s="31"/>
      <c r="AF859" s="40"/>
      <c r="AG859" s="31"/>
      <c r="AH859" s="40"/>
      <c r="AI859" s="31"/>
      <c r="AJ859" s="40"/>
    </row>
    <row r="860" spans="1:36" x14ac:dyDescent="0.25">
      <c r="A860" s="37" t="s">
        <v>62</v>
      </c>
      <c r="B860" s="37">
        <v>1027</v>
      </c>
      <c r="C860" s="26" t="str">
        <f>IFERROR(INDEX(Clients[Client_Name],MATCH(Table312[[#This Row],[Client_Code]],Clients[Client_Code],0)),"")</f>
        <v>COMERCIAL DOLLINCO</v>
      </c>
      <c r="D860" s="25">
        <v>7</v>
      </c>
      <c r="E860" s="25">
        <v>1</v>
      </c>
      <c r="F860" s="25" t="b">
        <f>IF(E860&gt;(VLOOKUP(D860,Months_Weeks!$A$2:$B$13,2,TRUE)),FALSE)</f>
        <v>0</v>
      </c>
      <c r="G860" s="63">
        <f>IF(Table312[[#This Row],[Facility]]="Buin",1.5%,0.25%)</f>
        <v>1.4999999999999999E-2</v>
      </c>
      <c r="H860" s="38"/>
      <c r="I860" s="38"/>
      <c r="J860" s="27">
        <f t="shared" si="78"/>
        <v>417</v>
      </c>
      <c r="K860" s="28">
        <f t="shared" si="79"/>
        <v>6</v>
      </c>
      <c r="L860" s="27">
        <f>IF(K860=0,0,IF(E860&gt;1,E860-1,VLOOKUP(K860,Months_Weeks!$A$1:$B$13,2,0)))</f>
        <v>5</v>
      </c>
      <c r="M860" s="29"/>
      <c r="N860" s="39"/>
      <c r="O860" s="39"/>
      <c r="P860" s="50">
        <f t="shared" si="80"/>
        <v>0</v>
      </c>
      <c r="Q860" s="28">
        <f t="shared" si="81"/>
        <v>6</v>
      </c>
      <c r="R860" s="28">
        <f>IF(Q860=0,0,IF(E860&gt;1,E860-1,VLOOKUP(Q860,Months_Weeks!$A$1:$B$13,2,0)))</f>
        <v>5</v>
      </c>
      <c r="S860" s="30"/>
      <c r="T860" s="39"/>
      <c r="U860" s="39"/>
      <c r="V860" s="50">
        <f t="shared" si="82"/>
        <v>0</v>
      </c>
      <c r="W860" s="28">
        <f t="shared" si="83"/>
        <v>6</v>
      </c>
      <c r="X860" s="28">
        <f>IF(W860=0,0,IF(E860&gt;1,E860-1,VLOOKUP(W860,Months_Weeks!$A$1:$B$13,2,0)))</f>
        <v>5</v>
      </c>
      <c r="Y860" s="30"/>
      <c r="Z860" s="39"/>
      <c r="AA860" s="31"/>
      <c r="AB860" s="39"/>
      <c r="AC860" s="31"/>
      <c r="AD860" s="40"/>
      <c r="AE860" s="31"/>
      <c r="AF860" s="40"/>
      <c r="AG860" s="31"/>
      <c r="AH860" s="40"/>
      <c r="AI860" s="31"/>
      <c r="AJ860" s="40"/>
    </row>
    <row r="861" spans="1:36" x14ac:dyDescent="0.25">
      <c r="A861" s="37" t="s">
        <v>62</v>
      </c>
      <c r="B861" s="37">
        <v>1027</v>
      </c>
      <c r="C861" s="26" t="str">
        <f>IFERROR(INDEX(Clients[Client_Name],MATCH(Table312[[#This Row],[Client_Code]],Clients[Client_Code],0)),"")</f>
        <v>COMERCIAL DOLLINCO</v>
      </c>
      <c r="D861" s="25">
        <v>7</v>
      </c>
      <c r="E861" s="25">
        <v>2</v>
      </c>
      <c r="F861" s="25" t="b">
        <f>IF(E861&gt;(VLOOKUP(D861,Months_Weeks!$A$2:$B$13,2,TRUE)),FALSE)</f>
        <v>0</v>
      </c>
      <c r="G861" s="63">
        <f>IF(Table312[[#This Row],[Facility]]="Buin",1.5%,0.25%)</f>
        <v>1.4999999999999999E-2</v>
      </c>
      <c r="H861" s="38">
        <v>50</v>
      </c>
      <c r="I861" s="38"/>
      <c r="J861" s="27">
        <f t="shared" si="78"/>
        <v>467</v>
      </c>
      <c r="K861" s="28">
        <f t="shared" si="79"/>
        <v>7</v>
      </c>
      <c r="L861" s="27">
        <f>IF(K861=0,0,IF(E861&gt;1,E861-1,VLOOKUP(K861,Months_Weeks!$A$1:$B$13,2,0)))</f>
        <v>1</v>
      </c>
      <c r="M861" s="29"/>
      <c r="N861" s="39"/>
      <c r="O861" s="39"/>
      <c r="P861" s="50">
        <f t="shared" si="80"/>
        <v>0</v>
      </c>
      <c r="Q861" s="28">
        <f t="shared" si="81"/>
        <v>7</v>
      </c>
      <c r="R861" s="28">
        <f>IF(Q861=0,0,IF(E861&gt;1,E861-1,VLOOKUP(Q861,Months_Weeks!$A$1:$B$13,2,0)))</f>
        <v>1</v>
      </c>
      <c r="S861" s="30"/>
      <c r="T861" s="39"/>
      <c r="U861" s="39"/>
      <c r="V861" s="50">
        <f t="shared" si="82"/>
        <v>0</v>
      </c>
      <c r="W861" s="28">
        <f t="shared" si="83"/>
        <v>7</v>
      </c>
      <c r="X861" s="28">
        <f>IF(W861=0,0,IF(E861&gt;1,E861-1,VLOOKUP(W861,Months_Weeks!$A$1:$B$13,2,0)))</f>
        <v>1</v>
      </c>
      <c r="Y861" s="30"/>
      <c r="Z861" s="39"/>
      <c r="AA861" s="31"/>
      <c r="AB861" s="39"/>
      <c r="AC861" s="31"/>
      <c r="AD861" s="40"/>
      <c r="AE861" s="31"/>
      <c r="AF861" s="40"/>
      <c r="AG861" s="31"/>
      <c r="AH861" s="40"/>
      <c r="AI861" s="31"/>
      <c r="AJ861" s="40"/>
    </row>
    <row r="862" spans="1:36" x14ac:dyDescent="0.25">
      <c r="A862" s="37" t="s">
        <v>62</v>
      </c>
      <c r="B862" s="37">
        <v>1027</v>
      </c>
      <c r="C862" s="26" t="str">
        <f>IFERROR(INDEX(Clients[Client_Name],MATCH(Table312[[#This Row],[Client_Code]],Clients[Client_Code],0)),"")</f>
        <v>COMERCIAL DOLLINCO</v>
      </c>
      <c r="D862" s="25">
        <v>7</v>
      </c>
      <c r="E862" s="25">
        <v>3</v>
      </c>
      <c r="F862" s="25" t="b">
        <f>IF(E862&gt;(VLOOKUP(D862,Months_Weeks!$A$2:$B$13,2,TRUE)),FALSE)</f>
        <v>0</v>
      </c>
      <c r="G862" s="63">
        <f>IF(Table312[[#This Row],[Facility]]="Buin",1.5%,0.25%)</f>
        <v>1.4999999999999999E-2</v>
      </c>
      <c r="H862" s="38">
        <v>50</v>
      </c>
      <c r="I862" s="38">
        <v>25</v>
      </c>
      <c r="J862" s="27">
        <f t="shared" si="78"/>
        <v>492</v>
      </c>
      <c r="K862" s="28">
        <f t="shared" si="79"/>
        <v>7</v>
      </c>
      <c r="L862" s="27">
        <f>IF(K862=0,0,IF(E862&gt;1,E862-1,VLOOKUP(K862,Months_Weeks!$A$1:$B$13,2,0)))</f>
        <v>2</v>
      </c>
      <c r="M862" s="29"/>
      <c r="N862" s="39"/>
      <c r="O862" s="39"/>
      <c r="P862" s="50">
        <f t="shared" si="80"/>
        <v>0</v>
      </c>
      <c r="Q862" s="28">
        <f t="shared" si="81"/>
        <v>7</v>
      </c>
      <c r="R862" s="28">
        <f>IF(Q862=0,0,IF(E862&gt;1,E862-1,VLOOKUP(Q862,Months_Weeks!$A$1:$B$13,2,0)))</f>
        <v>2</v>
      </c>
      <c r="S862" s="30"/>
      <c r="T862" s="39"/>
      <c r="U862" s="39"/>
      <c r="V862" s="50">
        <f t="shared" si="82"/>
        <v>0</v>
      </c>
      <c r="W862" s="28">
        <f t="shared" si="83"/>
        <v>7</v>
      </c>
      <c r="X862" s="28">
        <f>IF(W862=0,0,IF(E862&gt;1,E862-1,VLOOKUP(W862,Months_Weeks!$A$1:$B$13,2,0)))</f>
        <v>2</v>
      </c>
      <c r="Y862" s="30"/>
      <c r="Z862" s="39"/>
      <c r="AA862" s="31"/>
      <c r="AB862" s="39"/>
      <c r="AC862" s="31"/>
      <c r="AD862" s="40"/>
      <c r="AE862" s="31"/>
      <c r="AF862" s="40"/>
      <c r="AG862" s="31"/>
      <c r="AH862" s="40"/>
      <c r="AI862" s="31"/>
      <c r="AJ862" s="40"/>
    </row>
    <row r="863" spans="1:36" x14ac:dyDescent="0.25">
      <c r="A863" s="37" t="s">
        <v>62</v>
      </c>
      <c r="B863" s="37">
        <v>1027</v>
      </c>
      <c r="C863" s="26" t="str">
        <f>IFERROR(INDEX(Clients[Client_Name],MATCH(Table312[[#This Row],[Client_Code]],Clients[Client_Code],0)),"")</f>
        <v>COMERCIAL DOLLINCO</v>
      </c>
      <c r="D863" s="25">
        <v>7</v>
      </c>
      <c r="E863" s="25">
        <v>4</v>
      </c>
      <c r="F863" s="25" t="b">
        <f>IF(E863&gt;(VLOOKUP(D863,Months_Weeks!$A$2:$B$13,2,TRUE)),FALSE)</f>
        <v>0</v>
      </c>
      <c r="G863" s="63">
        <f>IF(Table312[[#This Row],[Facility]]="Buin",1.5%,0.25%)</f>
        <v>1.4999999999999999E-2</v>
      </c>
      <c r="H863" s="38"/>
      <c r="I863" s="38">
        <v>25</v>
      </c>
      <c r="J863" s="27">
        <f t="shared" si="78"/>
        <v>467</v>
      </c>
      <c r="K863" s="28">
        <f t="shared" si="79"/>
        <v>7</v>
      </c>
      <c r="L863" s="27">
        <f>IF(K863=0,0,IF(E863&gt;1,E863-1,VLOOKUP(K863,Months_Weeks!$A$1:$B$13,2,0)))</f>
        <v>3</v>
      </c>
      <c r="M863" s="29"/>
      <c r="N863" s="39"/>
      <c r="O863" s="39"/>
      <c r="P863" s="50">
        <f t="shared" si="80"/>
        <v>0</v>
      </c>
      <c r="Q863" s="28">
        <f t="shared" si="81"/>
        <v>7</v>
      </c>
      <c r="R863" s="28">
        <f>IF(Q863=0,0,IF(E863&gt;1,E863-1,VLOOKUP(Q863,Months_Weeks!$A$1:$B$13,2,0)))</f>
        <v>3</v>
      </c>
      <c r="S863" s="30"/>
      <c r="T863" s="39"/>
      <c r="U863" s="39"/>
      <c r="V863" s="50">
        <f t="shared" si="82"/>
        <v>0</v>
      </c>
      <c r="W863" s="28">
        <f t="shared" si="83"/>
        <v>7</v>
      </c>
      <c r="X863" s="28">
        <f>IF(W863=0,0,IF(E863&gt;1,E863-1,VLOOKUP(W863,Months_Weeks!$A$1:$B$13,2,0)))</f>
        <v>3</v>
      </c>
      <c r="Y863" s="30"/>
      <c r="Z863" s="39"/>
      <c r="AA863" s="31"/>
      <c r="AB863" s="39"/>
      <c r="AC863" s="31"/>
      <c r="AD863" s="40"/>
      <c r="AE863" s="31"/>
      <c r="AF863" s="40"/>
      <c r="AG863" s="31"/>
      <c r="AH863" s="40"/>
      <c r="AI863" s="31"/>
      <c r="AJ863" s="40"/>
    </row>
    <row r="864" spans="1:36" x14ac:dyDescent="0.25">
      <c r="A864" s="37" t="s">
        <v>62</v>
      </c>
      <c r="B864" s="37">
        <v>1027</v>
      </c>
      <c r="C864" s="26" t="str">
        <f>IFERROR(INDEX(Clients[Client_Name],MATCH(Table312[[#This Row],[Client_Code]],Clients[Client_Code],0)),"")</f>
        <v>COMERCIAL DOLLINCO</v>
      </c>
      <c r="D864" s="25">
        <v>8</v>
      </c>
      <c r="E864" s="25">
        <v>1</v>
      </c>
      <c r="F864" s="25" t="b">
        <f>IF(E864&gt;(VLOOKUP(D864,Months_Weeks!$A$2:$B$13,2,TRUE)),FALSE)</f>
        <v>0</v>
      </c>
      <c r="G864" s="63">
        <f>IF(Table312[[#This Row],[Facility]]="Buin",1.5%,0.25%)</f>
        <v>1.4999999999999999E-2</v>
      </c>
      <c r="H864" s="38"/>
      <c r="I864" s="38"/>
      <c r="J864" s="27">
        <f t="shared" si="78"/>
        <v>467</v>
      </c>
      <c r="K864" s="28">
        <f t="shared" si="79"/>
        <v>7</v>
      </c>
      <c r="L864" s="27">
        <f>IF(K864=0,0,IF(E864&gt;1,E864-1,VLOOKUP(K864,Months_Weeks!$A$1:$B$13,2,0)))</f>
        <v>4</v>
      </c>
      <c r="M864" s="29"/>
      <c r="N864" s="39"/>
      <c r="O864" s="39"/>
      <c r="P864" s="50">
        <f t="shared" si="80"/>
        <v>0</v>
      </c>
      <c r="Q864" s="28">
        <f t="shared" si="81"/>
        <v>7</v>
      </c>
      <c r="R864" s="28">
        <f>IF(Q864=0,0,IF(E864&gt;1,E864-1,VLOOKUP(Q864,Months_Weeks!$A$1:$B$13,2,0)))</f>
        <v>4</v>
      </c>
      <c r="S864" s="30"/>
      <c r="T864" s="39"/>
      <c r="U864" s="39"/>
      <c r="V864" s="50">
        <f t="shared" si="82"/>
        <v>0</v>
      </c>
      <c r="W864" s="28">
        <f t="shared" si="83"/>
        <v>7</v>
      </c>
      <c r="X864" s="28">
        <f>IF(W864=0,0,IF(E864&gt;1,E864-1,VLOOKUP(W864,Months_Weeks!$A$1:$B$13,2,0)))</f>
        <v>4</v>
      </c>
      <c r="Y864" s="30"/>
      <c r="Z864" s="39"/>
      <c r="AA864" s="31"/>
      <c r="AB864" s="39"/>
      <c r="AC864" s="31"/>
      <c r="AD864" s="40"/>
      <c r="AE864" s="31"/>
      <c r="AF864" s="40"/>
      <c r="AG864" s="31"/>
      <c r="AH864" s="40"/>
      <c r="AI864" s="31"/>
      <c r="AJ864" s="40"/>
    </row>
    <row r="865" spans="1:36" x14ac:dyDescent="0.25">
      <c r="A865" s="37" t="s">
        <v>62</v>
      </c>
      <c r="B865" s="37">
        <v>1027</v>
      </c>
      <c r="C865" s="26" t="str">
        <f>IFERROR(INDEX(Clients[Client_Name],MATCH(Table312[[#This Row],[Client_Code]],Clients[Client_Code],0)),"")</f>
        <v>COMERCIAL DOLLINCO</v>
      </c>
      <c r="D865" s="25">
        <v>8</v>
      </c>
      <c r="E865" s="25">
        <v>2</v>
      </c>
      <c r="F865" s="25" t="b">
        <f>IF(E865&gt;(VLOOKUP(D865,Months_Weeks!$A$2:$B$13,2,TRUE)),FALSE)</f>
        <v>0</v>
      </c>
      <c r="G865" s="63">
        <f>IF(Table312[[#This Row],[Facility]]="Buin",1.5%,0.25%)</f>
        <v>1.4999999999999999E-2</v>
      </c>
      <c r="H865" s="38"/>
      <c r="I865" s="38"/>
      <c r="J865" s="27">
        <f t="shared" si="78"/>
        <v>467</v>
      </c>
      <c r="K865" s="28">
        <f t="shared" si="79"/>
        <v>8</v>
      </c>
      <c r="L865" s="27">
        <f>IF(K865=0,0,IF(E865&gt;1,E865-1,VLOOKUP(K865,Months_Weeks!$A$1:$B$13,2,0)))</f>
        <v>1</v>
      </c>
      <c r="M865" s="29"/>
      <c r="N865" s="39"/>
      <c r="O865" s="39"/>
      <c r="P865" s="50">
        <f t="shared" si="80"/>
        <v>0</v>
      </c>
      <c r="Q865" s="28">
        <f t="shared" si="81"/>
        <v>8</v>
      </c>
      <c r="R865" s="28">
        <f>IF(Q865=0,0,IF(E865&gt;1,E865-1,VLOOKUP(Q865,Months_Weeks!$A$1:$B$13,2,0)))</f>
        <v>1</v>
      </c>
      <c r="S865" s="30"/>
      <c r="T865" s="39"/>
      <c r="U865" s="39"/>
      <c r="V865" s="50">
        <f t="shared" si="82"/>
        <v>0</v>
      </c>
      <c r="W865" s="28">
        <f t="shared" si="83"/>
        <v>8</v>
      </c>
      <c r="X865" s="28">
        <f>IF(W865=0,0,IF(E865&gt;1,E865-1,VLOOKUP(W865,Months_Weeks!$A$1:$B$13,2,0)))</f>
        <v>1</v>
      </c>
      <c r="Y865" s="30"/>
      <c r="Z865" s="39"/>
      <c r="AA865" s="31"/>
      <c r="AB865" s="39"/>
      <c r="AC865" s="31"/>
      <c r="AD865" s="40"/>
      <c r="AE865" s="31"/>
      <c r="AF865" s="40"/>
      <c r="AG865" s="31"/>
      <c r="AH865" s="40"/>
      <c r="AI865" s="31"/>
      <c r="AJ865" s="40"/>
    </row>
    <row r="866" spans="1:36" x14ac:dyDescent="0.25">
      <c r="A866" s="37" t="s">
        <v>62</v>
      </c>
      <c r="B866" s="37">
        <v>1027</v>
      </c>
      <c r="C866" s="26" t="str">
        <f>IFERROR(INDEX(Clients[Client_Name],MATCH(Table312[[#This Row],[Client_Code]],Clients[Client_Code],0)),"")</f>
        <v>COMERCIAL DOLLINCO</v>
      </c>
      <c r="D866" s="25">
        <v>8</v>
      </c>
      <c r="E866" s="25">
        <v>3</v>
      </c>
      <c r="F866" s="25" t="b">
        <f>IF(E866&gt;(VLOOKUP(D866,Months_Weeks!$A$2:$B$13,2,TRUE)),FALSE)</f>
        <v>0</v>
      </c>
      <c r="G866" s="63">
        <f>IF(Table312[[#This Row],[Facility]]="Buin",1.5%,0.25%)</f>
        <v>1.4999999999999999E-2</v>
      </c>
      <c r="H866" s="38"/>
      <c r="I866" s="38"/>
      <c r="J866" s="27">
        <f t="shared" si="78"/>
        <v>467</v>
      </c>
      <c r="K866" s="28">
        <f t="shared" si="79"/>
        <v>8</v>
      </c>
      <c r="L866" s="27">
        <f>IF(K866=0,0,IF(E866&gt;1,E866-1,VLOOKUP(K866,Months_Weeks!$A$1:$B$13,2,0)))</f>
        <v>2</v>
      </c>
      <c r="M866" s="29"/>
      <c r="N866" s="39"/>
      <c r="O866" s="39"/>
      <c r="P866" s="50">
        <f t="shared" si="80"/>
        <v>0</v>
      </c>
      <c r="Q866" s="28">
        <f t="shared" si="81"/>
        <v>8</v>
      </c>
      <c r="R866" s="28">
        <f>IF(Q866=0,0,IF(E866&gt;1,E866-1,VLOOKUP(Q866,Months_Weeks!$A$1:$B$13,2,0)))</f>
        <v>2</v>
      </c>
      <c r="S866" s="30"/>
      <c r="T866" s="39"/>
      <c r="U866" s="39"/>
      <c r="V866" s="50">
        <f t="shared" si="82"/>
        <v>0</v>
      </c>
      <c r="W866" s="28">
        <f t="shared" si="83"/>
        <v>8</v>
      </c>
      <c r="X866" s="28">
        <f>IF(W866=0,0,IF(E866&gt;1,E866-1,VLOOKUP(W866,Months_Weeks!$A$1:$B$13,2,0)))</f>
        <v>2</v>
      </c>
      <c r="Y866" s="30"/>
      <c r="Z866" s="39"/>
      <c r="AA866" s="31"/>
      <c r="AB866" s="39"/>
      <c r="AC866" s="31"/>
      <c r="AD866" s="40"/>
      <c r="AE866" s="31"/>
      <c r="AF866" s="40"/>
      <c r="AG866" s="31"/>
      <c r="AH866" s="40"/>
      <c r="AI866" s="31"/>
      <c r="AJ866" s="40"/>
    </row>
    <row r="867" spans="1:36" x14ac:dyDescent="0.25">
      <c r="A867" s="37" t="s">
        <v>62</v>
      </c>
      <c r="B867" s="37">
        <v>1027</v>
      </c>
      <c r="C867" s="26" t="str">
        <f>IFERROR(INDEX(Clients[Client_Name],MATCH(Table312[[#This Row],[Client_Code]],Clients[Client_Code],0)),"")</f>
        <v>COMERCIAL DOLLINCO</v>
      </c>
      <c r="D867" s="25">
        <v>8</v>
      </c>
      <c r="E867" s="25">
        <v>4</v>
      </c>
      <c r="F867" s="25" t="b">
        <f>IF(E867&gt;(VLOOKUP(D867,Months_Weeks!$A$2:$B$13,2,TRUE)),FALSE)</f>
        <v>0</v>
      </c>
      <c r="G867" s="63">
        <f>IF(Table312[[#This Row],[Facility]]="Buin",1.5%,0.25%)</f>
        <v>1.4999999999999999E-2</v>
      </c>
      <c r="H867" s="38">
        <v>25</v>
      </c>
      <c r="I867" s="38"/>
      <c r="J867" s="27">
        <f t="shared" si="78"/>
        <v>492</v>
      </c>
      <c r="K867" s="28">
        <f t="shared" si="79"/>
        <v>8</v>
      </c>
      <c r="L867" s="27">
        <f>IF(K867=0,0,IF(E867&gt;1,E867-1,VLOOKUP(K867,Months_Weeks!$A$1:$B$13,2,0)))</f>
        <v>3</v>
      </c>
      <c r="M867" s="29"/>
      <c r="N867" s="39"/>
      <c r="O867" s="39"/>
      <c r="P867" s="50">
        <f t="shared" si="80"/>
        <v>0</v>
      </c>
      <c r="Q867" s="28">
        <f t="shared" si="81"/>
        <v>8</v>
      </c>
      <c r="R867" s="28">
        <f>IF(Q867=0,0,IF(E867&gt;1,E867-1,VLOOKUP(Q867,Months_Weeks!$A$1:$B$13,2,0)))</f>
        <v>3</v>
      </c>
      <c r="S867" s="30"/>
      <c r="T867" s="39"/>
      <c r="U867" s="39"/>
      <c r="V867" s="50">
        <f t="shared" si="82"/>
        <v>0</v>
      </c>
      <c r="W867" s="28">
        <f t="shared" si="83"/>
        <v>8</v>
      </c>
      <c r="X867" s="28">
        <f>IF(W867=0,0,IF(E867&gt;1,E867-1,VLOOKUP(W867,Months_Weeks!$A$1:$B$13,2,0)))</f>
        <v>3</v>
      </c>
      <c r="Y867" s="30"/>
      <c r="Z867" s="39"/>
      <c r="AA867" s="31"/>
      <c r="AB867" s="39"/>
      <c r="AC867" s="31"/>
      <c r="AD867" s="40"/>
      <c r="AE867" s="31"/>
      <c r="AF867" s="40"/>
      <c r="AG867" s="31"/>
      <c r="AH867" s="40"/>
      <c r="AI867" s="31"/>
      <c r="AJ867" s="40"/>
    </row>
    <row r="868" spans="1:36" x14ac:dyDescent="0.25">
      <c r="A868" s="37" t="s">
        <v>62</v>
      </c>
      <c r="B868" s="37">
        <v>1027</v>
      </c>
      <c r="C868" s="26" t="str">
        <f>IFERROR(INDEX(Clients[Client_Name],MATCH(Table312[[#This Row],[Client_Code]],Clients[Client_Code],0)),"")</f>
        <v>COMERCIAL DOLLINCO</v>
      </c>
      <c r="D868" s="25">
        <v>9</v>
      </c>
      <c r="E868" s="25">
        <v>1</v>
      </c>
      <c r="F868" s="25" t="b">
        <f>IF(E868&gt;(VLOOKUP(D868,Months_Weeks!$A$2:$B$13,2,TRUE)),FALSE)</f>
        <v>0</v>
      </c>
      <c r="G868" s="63">
        <f>IF(Table312[[#This Row],[Facility]]="Buin",1.5%,0.25%)</f>
        <v>1.4999999999999999E-2</v>
      </c>
      <c r="H868" s="38">
        <v>25</v>
      </c>
      <c r="I868" s="38"/>
      <c r="J868" s="27">
        <f t="shared" si="78"/>
        <v>517</v>
      </c>
      <c r="K868" s="28">
        <f t="shared" si="79"/>
        <v>8</v>
      </c>
      <c r="L868" s="27">
        <f>IF(K868=0,0,IF(E868&gt;1,E868-1,VLOOKUP(K868,Months_Weeks!$A$1:$B$13,2,0)))</f>
        <v>4</v>
      </c>
      <c r="M868" s="29"/>
      <c r="N868" s="39"/>
      <c r="O868" s="39"/>
      <c r="P868" s="50">
        <f t="shared" si="80"/>
        <v>0</v>
      </c>
      <c r="Q868" s="28">
        <f t="shared" si="81"/>
        <v>8</v>
      </c>
      <c r="R868" s="28">
        <f>IF(Q868=0,0,IF(E868&gt;1,E868-1,VLOOKUP(Q868,Months_Weeks!$A$1:$B$13,2,0)))</f>
        <v>4</v>
      </c>
      <c r="S868" s="30"/>
      <c r="T868" s="39"/>
      <c r="U868" s="39"/>
      <c r="V868" s="50">
        <f t="shared" si="82"/>
        <v>0</v>
      </c>
      <c r="W868" s="28">
        <f t="shared" si="83"/>
        <v>8</v>
      </c>
      <c r="X868" s="28">
        <f>IF(W868=0,0,IF(E868&gt;1,E868-1,VLOOKUP(W868,Months_Weeks!$A$1:$B$13,2,0)))</f>
        <v>4</v>
      </c>
      <c r="Y868" s="30"/>
      <c r="Z868" s="39"/>
      <c r="AA868" s="31"/>
      <c r="AB868" s="39"/>
      <c r="AC868" s="31"/>
      <c r="AD868" s="40"/>
      <c r="AE868" s="31"/>
      <c r="AF868" s="40"/>
      <c r="AG868" s="31"/>
      <c r="AH868" s="40"/>
      <c r="AI868" s="31"/>
      <c r="AJ868" s="40"/>
    </row>
    <row r="869" spans="1:36" x14ac:dyDescent="0.25">
      <c r="A869" s="37" t="s">
        <v>62</v>
      </c>
      <c r="B869" s="37">
        <v>1027</v>
      </c>
      <c r="C869" s="26" t="str">
        <f>IFERROR(INDEX(Clients[Client_Name],MATCH(Table312[[#This Row],[Client_Code]],Clients[Client_Code],0)),"")</f>
        <v>COMERCIAL DOLLINCO</v>
      </c>
      <c r="D869" s="25">
        <v>9</v>
      </c>
      <c r="E869" s="25">
        <v>2</v>
      </c>
      <c r="F869" s="25" t="b">
        <f>IF(E869&gt;(VLOOKUP(D869,Months_Weeks!$A$2:$B$13,2,TRUE)),FALSE)</f>
        <v>0</v>
      </c>
      <c r="G869" s="63">
        <f>IF(Table312[[#This Row],[Facility]]="Buin",1.5%,0.25%)</f>
        <v>1.4999999999999999E-2</v>
      </c>
      <c r="H869" s="38">
        <v>25</v>
      </c>
      <c r="I869" s="38"/>
      <c r="J869" s="27">
        <f t="shared" si="78"/>
        <v>542</v>
      </c>
      <c r="K869" s="28">
        <f t="shared" si="79"/>
        <v>9</v>
      </c>
      <c r="L869" s="27">
        <f>IF(K869=0,0,IF(E869&gt;1,E869-1,VLOOKUP(K869,Months_Weeks!$A$1:$B$13,2,0)))</f>
        <v>1</v>
      </c>
      <c r="M869" s="29"/>
      <c r="N869" s="39"/>
      <c r="O869" s="39"/>
      <c r="P869" s="50">
        <f t="shared" si="80"/>
        <v>0</v>
      </c>
      <c r="Q869" s="28">
        <f t="shared" si="81"/>
        <v>9</v>
      </c>
      <c r="R869" s="28">
        <f>IF(Q869=0,0,IF(E869&gt;1,E869-1,VLOOKUP(Q869,Months_Weeks!$A$1:$B$13,2,0)))</f>
        <v>1</v>
      </c>
      <c r="S869" s="30"/>
      <c r="T869" s="39"/>
      <c r="U869" s="39"/>
      <c r="V869" s="50">
        <f t="shared" si="82"/>
        <v>0</v>
      </c>
      <c r="W869" s="28">
        <f t="shared" si="83"/>
        <v>9</v>
      </c>
      <c r="X869" s="28">
        <f>IF(W869=0,0,IF(E869&gt;1,E869-1,VLOOKUP(W869,Months_Weeks!$A$1:$B$13,2,0)))</f>
        <v>1</v>
      </c>
      <c r="Y869" s="30"/>
      <c r="Z869" s="39"/>
      <c r="AA869" s="31"/>
      <c r="AB869" s="39"/>
      <c r="AC869" s="31"/>
      <c r="AD869" s="40"/>
      <c r="AE869" s="31"/>
      <c r="AF869" s="40"/>
      <c r="AG869" s="31"/>
      <c r="AH869" s="40"/>
      <c r="AI869" s="31"/>
      <c r="AJ869" s="40"/>
    </row>
    <row r="870" spans="1:36" x14ac:dyDescent="0.25">
      <c r="A870" s="37" t="s">
        <v>62</v>
      </c>
      <c r="B870" s="37">
        <v>1027</v>
      </c>
      <c r="C870" s="26" t="str">
        <f>IFERROR(INDEX(Clients[Client_Name],MATCH(Table312[[#This Row],[Client_Code]],Clients[Client_Code],0)),"")</f>
        <v>COMERCIAL DOLLINCO</v>
      </c>
      <c r="D870" s="25">
        <v>9</v>
      </c>
      <c r="E870" s="25">
        <v>3</v>
      </c>
      <c r="F870" s="25" t="b">
        <f>IF(E870&gt;(VLOOKUP(D870,Months_Weeks!$A$2:$B$13,2,TRUE)),FALSE)</f>
        <v>0</v>
      </c>
      <c r="G870" s="63">
        <f>IF(Table312[[#This Row],[Facility]]="Buin",1.5%,0.25%)</f>
        <v>1.4999999999999999E-2</v>
      </c>
      <c r="H870" s="38"/>
      <c r="I870" s="38">
        <v>50</v>
      </c>
      <c r="J870" s="27">
        <f t="shared" si="78"/>
        <v>492</v>
      </c>
      <c r="K870" s="28">
        <f t="shared" si="79"/>
        <v>9</v>
      </c>
      <c r="L870" s="27">
        <f>IF(K870=0,0,IF(E870&gt;1,E870-1,VLOOKUP(K870,Months_Weeks!$A$1:$B$13,2,0)))</f>
        <v>2</v>
      </c>
      <c r="M870" s="29"/>
      <c r="N870" s="39"/>
      <c r="O870" s="39"/>
      <c r="P870" s="50">
        <f t="shared" si="80"/>
        <v>0</v>
      </c>
      <c r="Q870" s="28">
        <f t="shared" si="81"/>
        <v>9</v>
      </c>
      <c r="R870" s="28">
        <f>IF(Q870=0,0,IF(E870&gt;1,E870-1,VLOOKUP(Q870,Months_Weeks!$A$1:$B$13,2,0)))</f>
        <v>2</v>
      </c>
      <c r="S870" s="30"/>
      <c r="T870" s="39"/>
      <c r="U870" s="39"/>
      <c r="V870" s="50">
        <f t="shared" si="82"/>
        <v>0</v>
      </c>
      <c r="W870" s="28">
        <f t="shared" si="83"/>
        <v>9</v>
      </c>
      <c r="X870" s="28">
        <f>IF(W870=0,0,IF(E870&gt;1,E870-1,VLOOKUP(W870,Months_Weeks!$A$1:$B$13,2,0)))</f>
        <v>2</v>
      </c>
      <c r="Y870" s="30"/>
      <c r="Z870" s="39"/>
      <c r="AA870" s="31"/>
      <c r="AB870" s="39"/>
      <c r="AC870" s="31"/>
      <c r="AD870" s="40"/>
      <c r="AE870" s="31"/>
      <c r="AF870" s="40"/>
      <c r="AG870" s="31"/>
      <c r="AH870" s="40"/>
      <c r="AI870" s="31"/>
      <c r="AJ870" s="40"/>
    </row>
    <row r="871" spans="1:36" x14ac:dyDescent="0.25">
      <c r="A871" s="37" t="s">
        <v>62</v>
      </c>
      <c r="B871" s="37">
        <v>1027</v>
      </c>
      <c r="C871" s="26" t="str">
        <f>IFERROR(INDEX(Clients[Client_Name],MATCH(Table312[[#This Row],[Client_Code]],Clients[Client_Code],0)),"")</f>
        <v>COMERCIAL DOLLINCO</v>
      </c>
      <c r="D871" s="25">
        <v>9</v>
      </c>
      <c r="E871" s="25">
        <v>4</v>
      </c>
      <c r="F871" s="25" t="b">
        <f>IF(E871&gt;(VLOOKUP(D871,Months_Weeks!$A$2:$B$13,2,TRUE)),FALSE)</f>
        <v>0</v>
      </c>
      <c r="G871" s="63">
        <f>IF(Table312[[#This Row],[Facility]]="Buin",1.5%,0.25%)</f>
        <v>1.4999999999999999E-2</v>
      </c>
      <c r="H871" s="38"/>
      <c r="I871" s="38"/>
      <c r="J871" s="27">
        <f t="shared" si="78"/>
        <v>492</v>
      </c>
      <c r="K871" s="28">
        <f t="shared" si="79"/>
        <v>9</v>
      </c>
      <c r="L871" s="27">
        <f>IF(K871=0,0,IF(E871&gt;1,E871-1,VLOOKUP(K871,Months_Weeks!$A$1:$B$13,2,0)))</f>
        <v>3</v>
      </c>
      <c r="M871" s="29"/>
      <c r="N871" s="39"/>
      <c r="O871" s="39"/>
      <c r="P871" s="50">
        <f t="shared" si="80"/>
        <v>0</v>
      </c>
      <c r="Q871" s="28">
        <f t="shared" si="81"/>
        <v>9</v>
      </c>
      <c r="R871" s="28">
        <f>IF(Q871=0,0,IF(E871&gt;1,E871-1,VLOOKUP(Q871,Months_Weeks!$A$1:$B$13,2,0)))</f>
        <v>3</v>
      </c>
      <c r="S871" s="30"/>
      <c r="T871" s="39"/>
      <c r="U871" s="39"/>
      <c r="V871" s="50">
        <f t="shared" si="82"/>
        <v>0</v>
      </c>
      <c r="W871" s="28">
        <f t="shared" si="83"/>
        <v>9</v>
      </c>
      <c r="X871" s="28">
        <f>IF(W871=0,0,IF(E871&gt;1,E871-1,VLOOKUP(W871,Months_Weeks!$A$1:$B$13,2,0)))</f>
        <v>3</v>
      </c>
      <c r="Y871" s="30"/>
      <c r="Z871" s="39"/>
      <c r="AA871" s="31"/>
      <c r="AB871" s="39"/>
      <c r="AC871" s="31"/>
      <c r="AD871" s="40"/>
      <c r="AE871" s="31"/>
      <c r="AF871" s="40"/>
      <c r="AG871" s="31"/>
      <c r="AH871" s="40"/>
      <c r="AI871" s="31"/>
      <c r="AJ871" s="40"/>
    </row>
    <row r="872" spans="1:36" x14ac:dyDescent="0.25">
      <c r="A872" s="37" t="s">
        <v>62</v>
      </c>
      <c r="B872" s="37">
        <v>1027</v>
      </c>
      <c r="C872" s="26" t="str">
        <f>IFERROR(INDEX(Clients[Client_Name],MATCH(Table312[[#This Row],[Client_Code]],Clients[Client_Code],0)),"")</f>
        <v>COMERCIAL DOLLINCO</v>
      </c>
      <c r="D872" s="25">
        <v>9</v>
      </c>
      <c r="E872" s="25">
        <v>5</v>
      </c>
      <c r="F872" s="25" t="b">
        <f>IF(E872&gt;(VLOOKUP(D872,Months_Weeks!$A$2:$B$13,2,TRUE)),FALSE)</f>
        <v>0</v>
      </c>
      <c r="G872" s="63">
        <f>IF(Table312[[#This Row],[Facility]]="Buin",1.5%,0.25%)</f>
        <v>1.4999999999999999E-2</v>
      </c>
      <c r="H872" s="38"/>
      <c r="I872" s="38"/>
      <c r="J872" s="27">
        <f t="shared" si="78"/>
        <v>492</v>
      </c>
      <c r="K872" s="28">
        <f t="shared" si="79"/>
        <v>9</v>
      </c>
      <c r="L872" s="27">
        <f>IF(K872=0,0,IF(E872&gt;1,E872-1,VLOOKUP(K872,Months_Weeks!$A$1:$B$13,2,0)))</f>
        <v>4</v>
      </c>
      <c r="M872" s="29"/>
      <c r="N872" s="39"/>
      <c r="O872" s="39"/>
      <c r="P872" s="50">
        <f t="shared" si="80"/>
        <v>0</v>
      </c>
      <c r="Q872" s="28">
        <f t="shared" si="81"/>
        <v>9</v>
      </c>
      <c r="R872" s="28">
        <f>IF(Q872=0,0,IF(E872&gt;1,E872-1,VLOOKUP(Q872,Months_Weeks!$A$1:$B$13,2,0)))</f>
        <v>4</v>
      </c>
      <c r="S872" s="30"/>
      <c r="T872" s="39"/>
      <c r="U872" s="39"/>
      <c r="V872" s="50">
        <f t="shared" si="82"/>
        <v>0</v>
      </c>
      <c r="W872" s="28">
        <f t="shared" si="83"/>
        <v>9</v>
      </c>
      <c r="X872" s="28">
        <f>IF(W872=0,0,IF(E872&gt;1,E872-1,VLOOKUP(W872,Months_Weeks!$A$1:$B$13,2,0)))</f>
        <v>4</v>
      </c>
      <c r="Y872" s="30"/>
      <c r="Z872" s="39"/>
      <c r="AA872" s="31"/>
      <c r="AB872" s="39"/>
      <c r="AC872" s="31"/>
      <c r="AD872" s="40"/>
      <c r="AE872" s="31"/>
      <c r="AF872" s="40"/>
      <c r="AG872" s="31"/>
      <c r="AH872" s="40"/>
      <c r="AI872" s="31"/>
      <c r="AJ872" s="40"/>
    </row>
    <row r="873" spans="1:36" x14ac:dyDescent="0.25">
      <c r="A873" s="37" t="s">
        <v>62</v>
      </c>
      <c r="B873" s="37">
        <v>1027</v>
      </c>
      <c r="C873" s="26" t="str">
        <f>IFERROR(INDEX(Clients[Client_Name],MATCH(Table312[[#This Row],[Client_Code]],Clients[Client_Code],0)),"")</f>
        <v>COMERCIAL DOLLINCO</v>
      </c>
      <c r="D873" s="25">
        <v>10</v>
      </c>
      <c r="E873" s="25">
        <v>1</v>
      </c>
      <c r="F873" s="25" t="b">
        <f>IF(E873&gt;(VLOOKUP(D873,Months_Weeks!$A$2:$B$13,2,TRUE)),FALSE)</f>
        <v>0</v>
      </c>
      <c r="G873" s="63">
        <f>IF(Table312[[#This Row],[Facility]]="Buin",1.5%,0.25%)</f>
        <v>1.4999999999999999E-2</v>
      </c>
      <c r="H873" s="38"/>
      <c r="I873" s="38">
        <v>10</v>
      </c>
      <c r="J873" s="27">
        <f t="shared" si="78"/>
        <v>482</v>
      </c>
      <c r="K873" s="28">
        <f t="shared" si="79"/>
        <v>9</v>
      </c>
      <c r="L873" s="27">
        <f>IF(K873=0,0,IF(E873&gt;1,E873-1,VLOOKUP(K873,Months_Weeks!$A$1:$B$13,2,0)))</f>
        <v>5</v>
      </c>
      <c r="M873" s="29"/>
      <c r="N873" s="39"/>
      <c r="O873" s="39"/>
      <c r="P873" s="50">
        <f t="shared" si="80"/>
        <v>0</v>
      </c>
      <c r="Q873" s="28">
        <f t="shared" si="81"/>
        <v>9</v>
      </c>
      <c r="R873" s="28">
        <f>IF(Q873=0,0,IF(E873&gt;1,E873-1,VLOOKUP(Q873,Months_Weeks!$A$1:$B$13,2,0)))</f>
        <v>5</v>
      </c>
      <c r="S873" s="30"/>
      <c r="T873" s="39"/>
      <c r="U873" s="39"/>
      <c r="V873" s="50">
        <f t="shared" si="82"/>
        <v>0</v>
      </c>
      <c r="W873" s="28">
        <f t="shared" si="83"/>
        <v>9</v>
      </c>
      <c r="X873" s="28">
        <f>IF(W873=0,0,IF(E873&gt;1,E873-1,VLOOKUP(W873,Months_Weeks!$A$1:$B$13,2,0)))</f>
        <v>5</v>
      </c>
      <c r="Y873" s="30"/>
      <c r="Z873" s="39"/>
      <c r="AA873" s="31"/>
      <c r="AB873" s="39"/>
      <c r="AC873" s="31"/>
      <c r="AD873" s="40"/>
      <c r="AE873" s="31"/>
      <c r="AF873" s="40"/>
      <c r="AG873" s="31"/>
      <c r="AH873" s="40"/>
      <c r="AI873" s="31"/>
      <c r="AJ873" s="40"/>
    </row>
    <row r="874" spans="1:36" x14ac:dyDescent="0.25">
      <c r="A874" s="37" t="s">
        <v>62</v>
      </c>
      <c r="B874" s="37">
        <v>1027</v>
      </c>
      <c r="C874" s="26" t="str">
        <f>IFERROR(INDEX(Clients[Client_Name],MATCH(Table312[[#This Row],[Client_Code]],Clients[Client_Code],0)),"")</f>
        <v>COMERCIAL DOLLINCO</v>
      </c>
      <c r="D874" s="25">
        <v>10</v>
      </c>
      <c r="E874" s="25">
        <v>2</v>
      </c>
      <c r="F874" s="25" t="b">
        <f>IF(E874&gt;(VLOOKUP(D874,Months_Weeks!$A$2:$B$13,2,TRUE)),FALSE)</f>
        <v>0</v>
      </c>
      <c r="G874" s="63">
        <f>IF(Table312[[#This Row],[Facility]]="Buin",1.5%,0.25%)</f>
        <v>1.4999999999999999E-2</v>
      </c>
      <c r="H874" s="38"/>
      <c r="I874" s="38"/>
      <c r="J874" s="27">
        <f t="shared" si="78"/>
        <v>482</v>
      </c>
      <c r="K874" s="28">
        <f t="shared" si="79"/>
        <v>10</v>
      </c>
      <c r="L874" s="27">
        <f>IF(K874=0,0,IF(E874&gt;1,E874-1,VLOOKUP(K874,Months_Weeks!$A$1:$B$13,2,0)))</f>
        <v>1</v>
      </c>
      <c r="M874" s="29"/>
      <c r="N874" s="39"/>
      <c r="O874" s="39"/>
      <c r="P874" s="50">
        <f t="shared" si="80"/>
        <v>0</v>
      </c>
      <c r="Q874" s="28">
        <f t="shared" si="81"/>
        <v>10</v>
      </c>
      <c r="R874" s="28">
        <f>IF(Q874=0,0,IF(E874&gt;1,E874-1,VLOOKUP(Q874,Months_Weeks!$A$1:$B$13,2,0)))</f>
        <v>1</v>
      </c>
      <c r="S874" s="30"/>
      <c r="T874" s="39"/>
      <c r="U874" s="39"/>
      <c r="V874" s="50">
        <f t="shared" si="82"/>
        <v>0</v>
      </c>
      <c r="W874" s="28">
        <f t="shared" si="83"/>
        <v>10</v>
      </c>
      <c r="X874" s="28">
        <f>IF(W874=0,0,IF(E874&gt;1,E874-1,VLOOKUP(W874,Months_Weeks!$A$1:$B$13,2,0)))</f>
        <v>1</v>
      </c>
      <c r="Y874" s="30"/>
      <c r="Z874" s="39"/>
      <c r="AA874" s="31"/>
      <c r="AB874" s="39"/>
      <c r="AC874" s="31"/>
      <c r="AD874" s="40"/>
      <c r="AE874" s="31"/>
      <c r="AF874" s="40"/>
      <c r="AG874" s="31"/>
      <c r="AH874" s="40"/>
      <c r="AI874" s="31"/>
      <c r="AJ874" s="40"/>
    </row>
    <row r="875" spans="1:36" x14ac:dyDescent="0.25">
      <c r="A875" s="37" t="s">
        <v>62</v>
      </c>
      <c r="B875" s="37">
        <v>1027</v>
      </c>
      <c r="C875" s="26" t="str">
        <f>IFERROR(INDEX(Clients[Client_Name],MATCH(Table312[[#This Row],[Client_Code]],Clients[Client_Code],0)),"")</f>
        <v>COMERCIAL DOLLINCO</v>
      </c>
      <c r="D875" s="25">
        <v>10</v>
      </c>
      <c r="E875" s="25">
        <v>3</v>
      </c>
      <c r="F875" s="25" t="b">
        <f>IF(E875&gt;(VLOOKUP(D875,Months_Weeks!$A$2:$B$13,2,TRUE)),FALSE)</f>
        <v>0</v>
      </c>
      <c r="G875" s="63">
        <f>IF(Table312[[#This Row],[Facility]]="Buin",1.5%,0.25%)</f>
        <v>1.4999999999999999E-2</v>
      </c>
      <c r="H875" s="38"/>
      <c r="I875" s="38">
        <v>10</v>
      </c>
      <c r="J875" s="27">
        <f t="shared" si="78"/>
        <v>472</v>
      </c>
      <c r="K875" s="28">
        <f t="shared" si="79"/>
        <v>10</v>
      </c>
      <c r="L875" s="27">
        <f>IF(K875=0,0,IF(E875&gt;1,E875-1,VLOOKUP(K875,Months_Weeks!$A$1:$B$13,2,0)))</f>
        <v>2</v>
      </c>
      <c r="M875" s="29"/>
      <c r="N875" s="39"/>
      <c r="O875" s="39"/>
      <c r="P875" s="50">
        <f t="shared" si="80"/>
        <v>0</v>
      </c>
      <c r="Q875" s="28">
        <f t="shared" si="81"/>
        <v>10</v>
      </c>
      <c r="R875" s="28">
        <f>IF(Q875=0,0,IF(E875&gt;1,E875-1,VLOOKUP(Q875,Months_Weeks!$A$1:$B$13,2,0)))</f>
        <v>2</v>
      </c>
      <c r="S875" s="30"/>
      <c r="T875" s="39"/>
      <c r="U875" s="39"/>
      <c r="V875" s="50">
        <f t="shared" si="82"/>
        <v>0</v>
      </c>
      <c r="W875" s="28">
        <f t="shared" si="83"/>
        <v>10</v>
      </c>
      <c r="X875" s="28">
        <f>IF(W875=0,0,IF(E875&gt;1,E875-1,VLOOKUP(W875,Months_Weeks!$A$1:$B$13,2,0)))</f>
        <v>2</v>
      </c>
      <c r="Y875" s="30"/>
      <c r="Z875" s="39"/>
      <c r="AA875" s="31"/>
      <c r="AB875" s="39"/>
      <c r="AC875" s="31"/>
      <c r="AD875" s="40"/>
      <c r="AE875" s="31"/>
      <c r="AF875" s="40"/>
      <c r="AG875" s="31"/>
      <c r="AH875" s="40"/>
      <c r="AI875" s="31"/>
      <c r="AJ875" s="40"/>
    </row>
    <row r="876" spans="1:36" x14ac:dyDescent="0.25">
      <c r="A876" s="37" t="s">
        <v>62</v>
      </c>
      <c r="B876" s="37">
        <v>1027</v>
      </c>
      <c r="C876" s="26" t="str">
        <f>IFERROR(INDEX(Clients[Client_Name],MATCH(Table312[[#This Row],[Client_Code]],Clients[Client_Code],0)),"")</f>
        <v>COMERCIAL DOLLINCO</v>
      </c>
      <c r="D876" s="25">
        <v>10</v>
      </c>
      <c r="E876" s="25">
        <v>4</v>
      </c>
      <c r="F876" s="25" t="b">
        <f>IF(E876&gt;(VLOOKUP(D876,Months_Weeks!$A$2:$B$13,2,TRUE)),FALSE)</f>
        <v>0</v>
      </c>
      <c r="G876" s="63">
        <f>IF(Table312[[#This Row],[Facility]]="Buin",1.5%,0.25%)</f>
        <v>1.4999999999999999E-2</v>
      </c>
      <c r="H876" s="38"/>
      <c r="I876" s="38"/>
      <c r="J876" s="27">
        <f t="shared" si="78"/>
        <v>472</v>
      </c>
      <c r="K876" s="28">
        <f t="shared" si="79"/>
        <v>10</v>
      </c>
      <c r="L876" s="27">
        <f>IF(K876=0,0,IF(E876&gt;1,E876-1,VLOOKUP(K876,Months_Weeks!$A$1:$B$13,2,0)))</f>
        <v>3</v>
      </c>
      <c r="M876" s="29"/>
      <c r="N876" s="39"/>
      <c r="O876" s="39"/>
      <c r="P876" s="50">
        <f t="shared" si="80"/>
        <v>0</v>
      </c>
      <c r="Q876" s="28">
        <f t="shared" si="81"/>
        <v>10</v>
      </c>
      <c r="R876" s="28">
        <f>IF(Q876=0,0,IF(E876&gt;1,E876-1,VLOOKUP(Q876,Months_Weeks!$A$1:$B$13,2,0)))</f>
        <v>3</v>
      </c>
      <c r="S876" s="30"/>
      <c r="T876" s="39"/>
      <c r="U876" s="39"/>
      <c r="V876" s="50">
        <f t="shared" si="82"/>
        <v>0</v>
      </c>
      <c r="W876" s="28">
        <f t="shared" si="83"/>
        <v>10</v>
      </c>
      <c r="X876" s="28">
        <f>IF(W876=0,0,IF(E876&gt;1,E876-1,VLOOKUP(W876,Months_Weeks!$A$1:$B$13,2,0)))</f>
        <v>3</v>
      </c>
      <c r="Y876" s="30"/>
      <c r="Z876" s="39"/>
      <c r="AA876" s="31"/>
      <c r="AB876" s="39"/>
      <c r="AC876" s="31"/>
      <c r="AD876" s="40"/>
      <c r="AE876" s="31"/>
      <c r="AF876" s="40"/>
      <c r="AG876" s="31"/>
      <c r="AH876" s="40"/>
      <c r="AI876" s="31"/>
      <c r="AJ876" s="40"/>
    </row>
    <row r="877" spans="1:36" x14ac:dyDescent="0.25">
      <c r="A877" s="37" t="s">
        <v>62</v>
      </c>
      <c r="B877" s="37">
        <v>1027</v>
      </c>
      <c r="C877" s="26" t="str">
        <f>IFERROR(INDEX(Clients[Client_Name],MATCH(Table312[[#This Row],[Client_Code]],Clients[Client_Code],0)),"")</f>
        <v>COMERCIAL DOLLINCO</v>
      </c>
      <c r="D877" s="25">
        <v>11</v>
      </c>
      <c r="E877" s="25">
        <v>1</v>
      </c>
      <c r="F877" s="25" t="b">
        <f>IF(E877&gt;(VLOOKUP(D877,Months_Weeks!$A$2:$B$13,2,TRUE)),FALSE)</f>
        <v>0</v>
      </c>
      <c r="G877" s="63">
        <f>IF(Table312[[#This Row],[Facility]]="Buin",1.5%,0.25%)</f>
        <v>1.4999999999999999E-2</v>
      </c>
      <c r="H877" s="38"/>
      <c r="I877" s="38">
        <v>10</v>
      </c>
      <c r="J877" s="27">
        <f t="shared" si="78"/>
        <v>462</v>
      </c>
      <c r="K877" s="28">
        <f t="shared" si="79"/>
        <v>10</v>
      </c>
      <c r="L877" s="27">
        <f>IF(K877=0,0,IF(E877&gt;1,E877-1,VLOOKUP(K877,Months_Weeks!$A$1:$B$13,2,0)))</f>
        <v>4</v>
      </c>
      <c r="M877" s="29"/>
      <c r="N877" s="39"/>
      <c r="O877" s="39"/>
      <c r="P877" s="50">
        <f t="shared" si="80"/>
        <v>0</v>
      </c>
      <c r="Q877" s="28">
        <f t="shared" si="81"/>
        <v>10</v>
      </c>
      <c r="R877" s="28">
        <f>IF(Q877=0,0,IF(E877&gt;1,E877-1,VLOOKUP(Q877,Months_Weeks!$A$1:$B$13,2,0)))</f>
        <v>4</v>
      </c>
      <c r="S877" s="30"/>
      <c r="T877" s="39"/>
      <c r="U877" s="39"/>
      <c r="V877" s="50">
        <f t="shared" si="82"/>
        <v>0</v>
      </c>
      <c r="W877" s="28">
        <f t="shared" si="83"/>
        <v>10</v>
      </c>
      <c r="X877" s="28">
        <f>IF(W877=0,0,IF(E877&gt;1,E877-1,VLOOKUP(W877,Months_Weeks!$A$1:$B$13,2,0)))</f>
        <v>4</v>
      </c>
      <c r="Y877" s="30"/>
      <c r="Z877" s="39"/>
      <c r="AA877" s="31"/>
      <c r="AB877" s="39"/>
      <c r="AC877" s="31"/>
      <c r="AD877" s="40"/>
      <c r="AE877" s="31"/>
      <c r="AF877" s="40"/>
      <c r="AG877" s="31"/>
      <c r="AH877" s="40"/>
      <c r="AI877" s="31"/>
      <c r="AJ877" s="40"/>
    </row>
    <row r="878" spans="1:36" x14ac:dyDescent="0.25">
      <c r="A878" s="37" t="s">
        <v>62</v>
      </c>
      <c r="B878" s="37">
        <v>1027</v>
      </c>
      <c r="C878" s="26" t="str">
        <f>IFERROR(INDEX(Clients[Client_Name],MATCH(Table312[[#This Row],[Client_Code]],Clients[Client_Code],0)),"")</f>
        <v>COMERCIAL DOLLINCO</v>
      </c>
      <c r="D878" s="25">
        <v>11</v>
      </c>
      <c r="E878" s="25">
        <v>2</v>
      </c>
      <c r="F878" s="25" t="b">
        <f>IF(E878&gt;(VLOOKUP(D878,Months_Weeks!$A$2:$B$13,2,TRUE)),FALSE)</f>
        <v>0</v>
      </c>
      <c r="G878" s="63">
        <f>IF(Table312[[#This Row],[Facility]]="Buin",1.5%,0.25%)</f>
        <v>1.4999999999999999E-2</v>
      </c>
      <c r="H878" s="38"/>
      <c r="I878" s="38"/>
      <c r="J878" s="27">
        <f t="shared" si="78"/>
        <v>462</v>
      </c>
      <c r="K878" s="28">
        <f t="shared" si="79"/>
        <v>11</v>
      </c>
      <c r="L878" s="27">
        <f>IF(K878=0,0,IF(E878&gt;1,E878-1,VLOOKUP(K878,Months_Weeks!$A$1:$B$13,2,0)))</f>
        <v>1</v>
      </c>
      <c r="M878" s="29"/>
      <c r="N878" s="39"/>
      <c r="O878" s="39"/>
      <c r="P878" s="50">
        <f t="shared" si="80"/>
        <v>0</v>
      </c>
      <c r="Q878" s="28">
        <f t="shared" si="81"/>
        <v>11</v>
      </c>
      <c r="R878" s="28">
        <f>IF(Q878=0,0,IF(E878&gt;1,E878-1,VLOOKUP(Q878,Months_Weeks!$A$1:$B$13,2,0)))</f>
        <v>1</v>
      </c>
      <c r="S878" s="30"/>
      <c r="T878" s="39"/>
      <c r="U878" s="39"/>
      <c r="V878" s="50">
        <f t="shared" si="82"/>
        <v>0</v>
      </c>
      <c r="W878" s="28">
        <f t="shared" si="83"/>
        <v>11</v>
      </c>
      <c r="X878" s="28">
        <f>IF(W878=0,0,IF(E878&gt;1,E878-1,VLOOKUP(W878,Months_Weeks!$A$1:$B$13,2,0)))</f>
        <v>1</v>
      </c>
      <c r="Y878" s="30"/>
      <c r="Z878" s="39"/>
      <c r="AA878" s="31"/>
      <c r="AB878" s="39"/>
      <c r="AC878" s="31"/>
      <c r="AD878" s="40"/>
      <c r="AE878" s="31"/>
      <c r="AF878" s="40"/>
      <c r="AG878" s="31"/>
      <c r="AH878" s="40"/>
      <c r="AI878" s="31"/>
      <c r="AJ878" s="40"/>
    </row>
    <row r="879" spans="1:36" x14ac:dyDescent="0.25">
      <c r="A879" s="37" t="s">
        <v>62</v>
      </c>
      <c r="B879" s="37">
        <v>1027</v>
      </c>
      <c r="C879" s="26" t="str">
        <f>IFERROR(INDEX(Clients[Client_Name],MATCH(Table312[[#This Row],[Client_Code]],Clients[Client_Code],0)),"")</f>
        <v>COMERCIAL DOLLINCO</v>
      </c>
      <c r="D879" s="25">
        <v>11</v>
      </c>
      <c r="E879" s="25">
        <v>3</v>
      </c>
      <c r="F879" s="25" t="b">
        <f>IF(E879&gt;(VLOOKUP(D879,Months_Weeks!$A$2:$B$13,2,TRUE)),FALSE)</f>
        <v>0</v>
      </c>
      <c r="G879" s="63">
        <f>IF(Table312[[#This Row],[Facility]]="Buin",1.5%,0.25%)</f>
        <v>1.4999999999999999E-2</v>
      </c>
      <c r="H879" s="38"/>
      <c r="I879" s="38">
        <v>10</v>
      </c>
      <c r="J879" s="27">
        <f t="shared" si="78"/>
        <v>452</v>
      </c>
      <c r="K879" s="28">
        <f t="shared" si="79"/>
        <v>11</v>
      </c>
      <c r="L879" s="27">
        <f>IF(K879=0,0,IF(E879&gt;1,E879-1,VLOOKUP(K879,Months_Weeks!$A$1:$B$13,2,0)))</f>
        <v>2</v>
      </c>
      <c r="M879" s="29"/>
      <c r="N879" s="39"/>
      <c r="O879" s="39"/>
      <c r="P879" s="50">
        <f t="shared" si="80"/>
        <v>0</v>
      </c>
      <c r="Q879" s="28">
        <f t="shared" si="81"/>
        <v>11</v>
      </c>
      <c r="R879" s="28">
        <f>IF(Q879=0,0,IF(E879&gt;1,E879-1,VLOOKUP(Q879,Months_Weeks!$A$1:$B$13,2,0)))</f>
        <v>2</v>
      </c>
      <c r="S879" s="30"/>
      <c r="T879" s="39"/>
      <c r="U879" s="39"/>
      <c r="V879" s="50">
        <f t="shared" si="82"/>
        <v>0</v>
      </c>
      <c r="W879" s="28">
        <f t="shared" si="83"/>
        <v>11</v>
      </c>
      <c r="X879" s="28">
        <f>IF(W879=0,0,IF(E879&gt;1,E879-1,VLOOKUP(W879,Months_Weeks!$A$1:$B$13,2,0)))</f>
        <v>2</v>
      </c>
      <c r="Y879" s="30"/>
      <c r="Z879" s="39"/>
      <c r="AA879" s="31"/>
      <c r="AB879" s="39"/>
      <c r="AC879" s="31"/>
      <c r="AD879" s="40"/>
      <c r="AE879" s="31"/>
      <c r="AF879" s="40"/>
      <c r="AG879" s="31"/>
      <c r="AH879" s="40"/>
      <c r="AI879" s="31"/>
      <c r="AJ879" s="40"/>
    </row>
    <row r="880" spans="1:36" x14ac:dyDescent="0.25">
      <c r="A880" s="37" t="s">
        <v>62</v>
      </c>
      <c r="B880" s="37">
        <v>1027</v>
      </c>
      <c r="C880" s="26" t="str">
        <f>IFERROR(INDEX(Clients[Client_Name],MATCH(Table312[[#This Row],[Client_Code]],Clients[Client_Code],0)),"")</f>
        <v>COMERCIAL DOLLINCO</v>
      </c>
      <c r="D880" s="25">
        <v>11</v>
      </c>
      <c r="E880" s="25">
        <v>4</v>
      </c>
      <c r="F880" s="25" t="b">
        <f>IF(E880&gt;(VLOOKUP(D880,Months_Weeks!$A$2:$B$13,2,TRUE)),FALSE)</f>
        <v>0</v>
      </c>
      <c r="G880" s="63">
        <f>IF(Table312[[#This Row],[Facility]]="Buin",1.5%,0.25%)</f>
        <v>1.4999999999999999E-2</v>
      </c>
      <c r="H880" s="38">
        <v>25</v>
      </c>
      <c r="I880" s="38"/>
      <c r="J880" s="27">
        <f t="shared" si="78"/>
        <v>477</v>
      </c>
      <c r="K880" s="28">
        <f t="shared" si="79"/>
        <v>11</v>
      </c>
      <c r="L880" s="27">
        <f>IF(K880=0,0,IF(E880&gt;1,E880-1,VLOOKUP(K880,Months_Weeks!$A$1:$B$13,2,0)))</f>
        <v>3</v>
      </c>
      <c r="M880" s="29"/>
      <c r="N880" s="39"/>
      <c r="O880" s="39"/>
      <c r="P880" s="50">
        <f t="shared" si="80"/>
        <v>0</v>
      </c>
      <c r="Q880" s="28">
        <f t="shared" si="81"/>
        <v>11</v>
      </c>
      <c r="R880" s="28">
        <f>IF(Q880=0,0,IF(E880&gt;1,E880-1,VLOOKUP(Q880,Months_Weeks!$A$1:$B$13,2,0)))</f>
        <v>3</v>
      </c>
      <c r="S880" s="30"/>
      <c r="T880" s="39"/>
      <c r="U880" s="39"/>
      <c r="V880" s="50">
        <f t="shared" si="82"/>
        <v>0</v>
      </c>
      <c r="W880" s="28">
        <f t="shared" si="83"/>
        <v>11</v>
      </c>
      <c r="X880" s="28">
        <f>IF(W880=0,0,IF(E880&gt;1,E880-1,VLOOKUP(W880,Months_Weeks!$A$1:$B$13,2,0)))</f>
        <v>3</v>
      </c>
      <c r="Y880" s="30"/>
      <c r="Z880" s="39"/>
      <c r="AA880" s="31"/>
      <c r="AB880" s="39"/>
      <c r="AC880" s="31"/>
      <c r="AD880" s="40"/>
      <c r="AE880" s="31"/>
      <c r="AF880" s="40"/>
      <c r="AG880" s="31"/>
      <c r="AH880" s="40"/>
      <c r="AI880" s="31"/>
      <c r="AJ880" s="40"/>
    </row>
    <row r="881" spans="1:36" x14ac:dyDescent="0.25">
      <c r="A881" s="37" t="s">
        <v>62</v>
      </c>
      <c r="B881" s="37">
        <v>1027</v>
      </c>
      <c r="C881" s="26" t="str">
        <f>IFERROR(INDEX(Clients[Client_Name],MATCH(Table312[[#This Row],[Client_Code]],Clients[Client_Code],0)),"")</f>
        <v>COMERCIAL DOLLINCO</v>
      </c>
      <c r="D881" s="25">
        <v>12</v>
      </c>
      <c r="E881" s="25">
        <v>1</v>
      </c>
      <c r="F881" s="25" t="b">
        <f>IF(E881&gt;(VLOOKUP(D881,Months_Weeks!$A$2:$B$13,2,TRUE)),FALSE)</f>
        <v>0</v>
      </c>
      <c r="G881" s="63">
        <f>IF(Table312[[#This Row],[Facility]]="Buin",1.5%,0.25%)</f>
        <v>1.4999999999999999E-2</v>
      </c>
      <c r="H881" s="38">
        <v>25</v>
      </c>
      <c r="I881" s="38"/>
      <c r="J881" s="27">
        <f t="shared" si="78"/>
        <v>502</v>
      </c>
      <c r="K881" s="28">
        <f t="shared" si="79"/>
        <v>11</v>
      </c>
      <c r="L881" s="27">
        <f>IF(K881=0,0,IF(E881&gt;1,E881-1,VLOOKUP(K881,Months_Weeks!$A$1:$B$13,2,0)))</f>
        <v>4</v>
      </c>
      <c r="M881" s="29"/>
      <c r="N881" s="39"/>
      <c r="O881" s="39"/>
      <c r="P881" s="50">
        <f t="shared" si="80"/>
        <v>0</v>
      </c>
      <c r="Q881" s="28">
        <f t="shared" si="81"/>
        <v>11</v>
      </c>
      <c r="R881" s="28">
        <f>IF(Q881=0,0,IF(E881&gt;1,E881-1,VLOOKUP(Q881,Months_Weeks!$A$1:$B$13,2,0)))</f>
        <v>4</v>
      </c>
      <c r="S881" s="30"/>
      <c r="T881" s="39"/>
      <c r="U881" s="39"/>
      <c r="V881" s="50">
        <f t="shared" si="82"/>
        <v>0</v>
      </c>
      <c r="W881" s="28">
        <f t="shared" si="83"/>
        <v>11</v>
      </c>
      <c r="X881" s="28">
        <f>IF(W881=0,0,IF(E881&gt;1,E881-1,VLOOKUP(W881,Months_Weeks!$A$1:$B$13,2,0)))</f>
        <v>4</v>
      </c>
      <c r="Y881" s="30"/>
      <c r="Z881" s="39"/>
      <c r="AA881" s="31"/>
      <c r="AB881" s="39"/>
      <c r="AC881" s="31"/>
      <c r="AD881" s="40"/>
      <c r="AE881" s="31"/>
      <c r="AF881" s="40"/>
      <c r="AG881" s="31"/>
      <c r="AH881" s="40"/>
      <c r="AI881" s="31"/>
      <c r="AJ881" s="40"/>
    </row>
    <row r="882" spans="1:36" x14ac:dyDescent="0.25">
      <c r="A882" s="37" t="s">
        <v>62</v>
      </c>
      <c r="B882" s="37">
        <v>1027</v>
      </c>
      <c r="C882" s="26" t="str">
        <f>IFERROR(INDEX(Clients[Client_Name],MATCH(Table312[[#This Row],[Client_Code]],Clients[Client_Code],0)),"")</f>
        <v>COMERCIAL DOLLINCO</v>
      </c>
      <c r="D882" s="25">
        <v>12</v>
      </c>
      <c r="E882" s="25">
        <v>2</v>
      </c>
      <c r="F882" s="25" t="b">
        <f>IF(E882&gt;(VLOOKUP(D882,Months_Weeks!$A$2:$B$13,2,TRUE)),FALSE)</f>
        <v>0</v>
      </c>
      <c r="G882" s="63">
        <f>IF(Table312[[#This Row],[Facility]]="Buin",1.5%,0.25%)</f>
        <v>1.4999999999999999E-2</v>
      </c>
      <c r="H882" s="38"/>
      <c r="I882" s="38"/>
      <c r="J882" s="27">
        <f t="shared" si="78"/>
        <v>502</v>
      </c>
      <c r="K882" s="28">
        <f t="shared" si="79"/>
        <v>12</v>
      </c>
      <c r="L882" s="27">
        <f>IF(K882=0,0,IF(E882&gt;1,E882-1,VLOOKUP(K882,Months_Weeks!$A$1:$B$13,2,0)))</f>
        <v>1</v>
      </c>
      <c r="M882" s="29"/>
      <c r="N882" s="39"/>
      <c r="O882" s="39"/>
      <c r="P882" s="50">
        <f t="shared" si="80"/>
        <v>0</v>
      </c>
      <c r="Q882" s="28">
        <f t="shared" si="81"/>
        <v>12</v>
      </c>
      <c r="R882" s="28">
        <f>IF(Q882=0,0,IF(E882&gt;1,E882-1,VLOOKUP(Q882,Months_Weeks!$A$1:$B$13,2,0)))</f>
        <v>1</v>
      </c>
      <c r="S882" s="30"/>
      <c r="T882" s="39"/>
      <c r="U882" s="39"/>
      <c r="V882" s="50">
        <f t="shared" si="82"/>
        <v>0</v>
      </c>
      <c r="W882" s="28">
        <f t="shared" si="83"/>
        <v>12</v>
      </c>
      <c r="X882" s="28">
        <f>IF(W882=0,0,IF(E882&gt;1,E882-1,VLOOKUP(W882,Months_Weeks!$A$1:$B$13,2,0)))</f>
        <v>1</v>
      </c>
      <c r="Y882" s="30"/>
      <c r="Z882" s="39"/>
      <c r="AA882" s="31"/>
      <c r="AB882" s="39"/>
      <c r="AC882" s="31"/>
      <c r="AD882" s="40"/>
      <c r="AE882" s="31"/>
      <c r="AF882" s="40"/>
      <c r="AG882" s="31"/>
      <c r="AH882" s="40"/>
      <c r="AI882" s="31"/>
      <c r="AJ882" s="40"/>
    </row>
    <row r="883" spans="1:36" x14ac:dyDescent="0.25">
      <c r="A883" s="37" t="s">
        <v>62</v>
      </c>
      <c r="B883" s="37">
        <v>1027</v>
      </c>
      <c r="C883" s="26" t="str">
        <f>IFERROR(INDEX(Clients[Client_Name],MATCH(Table312[[#This Row],[Client_Code]],Clients[Client_Code],0)),"")</f>
        <v>COMERCIAL DOLLINCO</v>
      </c>
      <c r="D883" s="25">
        <v>12</v>
      </c>
      <c r="E883" s="25">
        <v>3</v>
      </c>
      <c r="F883" s="25" t="b">
        <f>IF(E883&gt;(VLOOKUP(D883,Months_Weeks!$A$2:$B$13,2,TRUE)),FALSE)</f>
        <v>0</v>
      </c>
      <c r="G883" s="63">
        <f>IF(Table312[[#This Row],[Facility]]="Buin",1.5%,0.25%)</f>
        <v>1.4999999999999999E-2</v>
      </c>
      <c r="H883" s="38"/>
      <c r="I883" s="38"/>
      <c r="J883" s="27">
        <f t="shared" si="78"/>
        <v>502</v>
      </c>
      <c r="K883" s="28">
        <f t="shared" si="79"/>
        <v>12</v>
      </c>
      <c r="L883" s="27">
        <f>IF(K883=0,0,IF(E883&gt;1,E883-1,VLOOKUP(K883,Months_Weeks!$A$1:$B$13,2,0)))</f>
        <v>2</v>
      </c>
      <c r="M883" s="29"/>
      <c r="N883" s="39"/>
      <c r="O883" s="39"/>
      <c r="P883" s="50">
        <f t="shared" si="80"/>
        <v>0</v>
      </c>
      <c r="Q883" s="28">
        <f t="shared" si="81"/>
        <v>12</v>
      </c>
      <c r="R883" s="28">
        <f>IF(Q883=0,0,IF(E883&gt;1,E883-1,VLOOKUP(Q883,Months_Weeks!$A$1:$B$13,2,0)))</f>
        <v>2</v>
      </c>
      <c r="S883" s="30"/>
      <c r="T883" s="39"/>
      <c r="U883" s="39"/>
      <c r="V883" s="50">
        <f t="shared" si="82"/>
        <v>0</v>
      </c>
      <c r="W883" s="28">
        <f t="shared" si="83"/>
        <v>12</v>
      </c>
      <c r="X883" s="28">
        <f>IF(W883=0,0,IF(E883&gt;1,E883-1,VLOOKUP(W883,Months_Weeks!$A$1:$B$13,2,0)))</f>
        <v>2</v>
      </c>
      <c r="Y883" s="30"/>
      <c r="Z883" s="39"/>
      <c r="AA883" s="31"/>
      <c r="AB883" s="39"/>
      <c r="AC883" s="31"/>
      <c r="AD883" s="40"/>
      <c r="AE883" s="31"/>
      <c r="AF883" s="40"/>
      <c r="AG883" s="31"/>
      <c r="AH883" s="40"/>
      <c r="AI883" s="31"/>
      <c r="AJ883" s="40"/>
    </row>
    <row r="884" spans="1:36" x14ac:dyDescent="0.25">
      <c r="A884" s="37" t="s">
        <v>62</v>
      </c>
      <c r="B884" s="37">
        <v>1027</v>
      </c>
      <c r="C884" s="26" t="str">
        <f>IFERROR(INDEX(Clients[Client_Name],MATCH(Table312[[#This Row],[Client_Code]],Clients[Client_Code],0)),"")</f>
        <v>COMERCIAL DOLLINCO</v>
      </c>
      <c r="D884" s="25">
        <v>12</v>
      </c>
      <c r="E884" s="25">
        <v>4</v>
      </c>
      <c r="F884" s="25" t="b">
        <f>IF(E884&gt;(VLOOKUP(D884,Months_Weeks!$A$2:$B$13,2,TRUE)),FALSE)</f>
        <v>0</v>
      </c>
      <c r="G884" s="63">
        <f>IF(Table312[[#This Row],[Facility]]="Buin",1.5%,0.25%)</f>
        <v>1.4999999999999999E-2</v>
      </c>
      <c r="H884" s="38"/>
      <c r="I884" s="38">
        <v>25</v>
      </c>
      <c r="J884" s="27">
        <f t="shared" si="78"/>
        <v>477</v>
      </c>
      <c r="K884" s="28">
        <f t="shared" si="79"/>
        <v>12</v>
      </c>
      <c r="L884" s="27">
        <f>IF(K884=0,0,IF(E884&gt;1,E884-1,VLOOKUP(K884,Months_Weeks!$A$1:$B$13,2,0)))</f>
        <v>3</v>
      </c>
      <c r="M884" s="29"/>
      <c r="N884" s="39"/>
      <c r="O884" s="39"/>
      <c r="P884" s="50">
        <f t="shared" si="80"/>
        <v>0</v>
      </c>
      <c r="Q884" s="28">
        <f t="shared" si="81"/>
        <v>12</v>
      </c>
      <c r="R884" s="28">
        <f>IF(Q884=0,0,IF(E884&gt;1,E884-1,VLOOKUP(Q884,Months_Weeks!$A$1:$B$13,2,0)))</f>
        <v>3</v>
      </c>
      <c r="S884" s="30"/>
      <c r="T884" s="39"/>
      <c r="U884" s="39"/>
      <c r="V884" s="50">
        <f t="shared" si="82"/>
        <v>0</v>
      </c>
      <c r="W884" s="28">
        <f t="shared" si="83"/>
        <v>12</v>
      </c>
      <c r="X884" s="28">
        <f>IF(W884=0,0,IF(E884&gt;1,E884-1,VLOOKUP(W884,Months_Weeks!$A$1:$B$13,2,0)))</f>
        <v>3</v>
      </c>
      <c r="Y884" s="30"/>
      <c r="Z884" s="39"/>
      <c r="AA884" s="31"/>
      <c r="AB884" s="39"/>
      <c r="AC884" s="31"/>
      <c r="AD884" s="40"/>
      <c r="AE884" s="31"/>
      <c r="AF884" s="40"/>
      <c r="AG884" s="31"/>
      <c r="AH884" s="40"/>
      <c r="AI884" s="31"/>
      <c r="AJ884" s="40"/>
    </row>
    <row r="885" spans="1:36" x14ac:dyDescent="0.25">
      <c r="A885" s="37" t="s">
        <v>62</v>
      </c>
      <c r="B885" s="37">
        <v>1027</v>
      </c>
      <c r="C885" s="26" t="str">
        <f>IFERROR(INDEX(Clients[Client_Name],MATCH(Table312[[#This Row],[Client_Code]],Clients[Client_Code],0)),"")</f>
        <v>COMERCIAL DOLLINCO</v>
      </c>
      <c r="D885" s="25">
        <v>12</v>
      </c>
      <c r="E885" s="25">
        <v>5</v>
      </c>
      <c r="F885" s="25" t="b">
        <f>IF(E885&gt;(VLOOKUP(D885,Months_Weeks!$A$2:$B$13,2,TRUE)),FALSE)</f>
        <v>0</v>
      </c>
      <c r="G885" s="63">
        <f>IF(Table312[[#This Row],[Facility]]="Buin",1.5%,0.25%)</f>
        <v>1.4999999999999999E-2</v>
      </c>
      <c r="H885" s="38"/>
      <c r="I885" s="38">
        <v>25</v>
      </c>
      <c r="J885" s="27">
        <f t="shared" si="78"/>
        <v>452</v>
      </c>
      <c r="K885" s="28">
        <f t="shared" si="79"/>
        <v>12</v>
      </c>
      <c r="L885" s="27">
        <f>IF(K885=0,0,IF(E885&gt;1,E885-1,VLOOKUP(K885,Months_Weeks!$A$1:$B$13,2,0)))</f>
        <v>4</v>
      </c>
      <c r="M885" s="29"/>
      <c r="N885" s="39"/>
      <c r="O885" s="39"/>
      <c r="P885" s="50">
        <f t="shared" si="80"/>
        <v>0</v>
      </c>
      <c r="Q885" s="28">
        <f t="shared" si="81"/>
        <v>12</v>
      </c>
      <c r="R885" s="28">
        <f>IF(Q885=0,0,IF(E885&gt;1,E885-1,VLOOKUP(Q885,Months_Weeks!$A$1:$B$13,2,0)))</f>
        <v>4</v>
      </c>
      <c r="S885" s="30"/>
      <c r="T885" s="39"/>
      <c r="U885" s="39"/>
      <c r="V885" s="50">
        <f t="shared" si="82"/>
        <v>0</v>
      </c>
      <c r="W885" s="28">
        <f t="shared" si="83"/>
        <v>12</v>
      </c>
      <c r="X885" s="28">
        <f>IF(W885=0,0,IF(E885&gt;1,E885-1,VLOOKUP(W885,Months_Weeks!$A$1:$B$13,2,0)))</f>
        <v>4</v>
      </c>
      <c r="Y885" s="30"/>
      <c r="Z885" s="39"/>
      <c r="AA885" s="31"/>
      <c r="AB885" s="39"/>
      <c r="AC885" s="31"/>
      <c r="AD885" s="40"/>
      <c r="AE885" s="31"/>
      <c r="AF885" s="40"/>
      <c r="AG885" s="31"/>
      <c r="AH885" s="40"/>
      <c r="AI885" s="31"/>
      <c r="AJ885" s="40"/>
    </row>
    <row r="886" spans="1:36" x14ac:dyDescent="0.25">
      <c r="A886" s="37" t="s">
        <v>32</v>
      </c>
      <c r="B886" s="37">
        <v>20</v>
      </c>
      <c r="C886" s="26" t="str">
        <f>IFERROR(INDEX(Clients[Client_Name],MATCH(Table312[[#This Row],[Client_Code]],Clients[Client_Code],0)),"")</f>
        <v>COMERCIAL LAS TORRES</v>
      </c>
      <c r="D886" s="25">
        <v>1</v>
      </c>
      <c r="E886" s="25">
        <v>1</v>
      </c>
      <c r="F886" s="25" t="b">
        <f>IF(E886&gt;(VLOOKUP(D886,Months_Weeks!$A$2:$B$13,2,TRUE)),FALSE)</f>
        <v>0</v>
      </c>
      <c r="G886" s="63">
        <f>IF(Table312[[#This Row],[Facility]]="Buin",1.5%,0.25%)</f>
        <v>2.5000000000000001E-3</v>
      </c>
      <c r="H886" s="38">
        <v>68</v>
      </c>
      <c r="I886" s="38"/>
      <c r="J886" s="27">
        <f t="shared" si="78"/>
        <v>68</v>
      </c>
      <c r="K886" s="28">
        <f t="shared" si="79"/>
        <v>0</v>
      </c>
      <c r="L886" s="27">
        <f>IF(K886=0,0,IF(E886&gt;1,E886-1,VLOOKUP(K886,Months_Weeks!$A$1:$B$13,2,0)))</f>
        <v>0</v>
      </c>
      <c r="M886" s="32"/>
      <c r="N886" s="39"/>
      <c r="O886" s="39"/>
      <c r="P886" s="50">
        <f t="shared" si="80"/>
        <v>0</v>
      </c>
      <c r="Q886" s="28">
        <f t="shared" si="81"/>
        <v>0</v>
      </c>
      <c r="R886" s="28">
        <f>IF(Q886=0,0,IF(E886&gt;1,E886-1,VLOOKUP(Q886,Months_Weeks!$A$1:$B$13,2,0)))</f>
        <v>0</v>
      </c>
      <c r="S886" s="30"/>
      <c r="T886" s="39"/>
      <c r="U886" s="39"/>
      <c r="V886" s="50">
        <f t="shared" si="82"/>
        <v>0</v>
      </c>
      <c r="W886" s="28">
        <f t="shared" si="83"/>
        <v>0</v>
      </c>
      <c r="X886" s="28">
        <f>IF(W886=0,0,IF(E886&gt;1,E886-1,VLOOKUP(W886,Months_Weeks!$A$1:$B$13,2,0)))</f>
        <v>0</v>
      </c>
      <c r="Y886" s="30"/>
      <c r="Z886" s="39"/>
      <c r="AA886" s="31">
        <v>1</v>
      </c>
      <c r="AB886" s="72">
        <v>2.9499999999999998E-2</v>
      </c>
      <c r="AC886" s="31"/>
      <c r="AD886" s="40"/>
      <c r="AE886" s="31"/>
      <c r="AF886" s="40"/>
      <c r="AG886" s="31"/>
      <c r="AH886" s="40"/>
      <c r="AI886" s="31">
        <v>1</v>
      </c>
      <c r="AJ886" s="70">
        <v>0.10639999999999999</v>
      </c>
    </row>
    <row r="887" spans="1:36" x14ac:dyDescent="0.25">
      <c r="A887" s="37" t="s">
        <v>32</v>
      </c>
      <c r="B887" s="37">
        <v>20</v>
      </c>
      <c r="C887" s="26" t="str">
        <f>IFERROR(INDEX(Clients[Client_Name],MATCH(Table312[[#This Row],[Client_Code]],Clients[Client_Code],0)),"")</f>
        <v>COMERCIAL LAS TORRES</v>
      </c>
      <c r="D887" s="25">
        <v>1</v>
      </c>
      <c r="E887" s="25">
        <v>2</v>
      </c>
      <c r="F887" s="25" t="b">
        <f>IF(E887&gt;(VLOOKUP(D887,Months_Weeks!$A$2:$B$13,2,TRUE)),FALSE)</f>
        <v>0</v>
      </c>
      <c r="G887" s="63">
        <f>IF(Table312[[#This Row],[Facility]]="Buin",1.5%,0.25%)</f>
        <v>2.5000000000000001E-3</v>
      </c>
      <c r="H887" s="38">
        <v>0</v>
      </c>
      <c r="I887" s="38"/>
      <c r="J887" s="27">
        <f t="shared" si="78"/>
        <v>68</v>
      </c>
      <c r="K887" s="28">
        <f t="shared" si="79"/>
        <v>1</v>
      </c>
      <c r="L887" s="27">
        <f>IF(K887=0,0,IF(E887&gt;1,E887-1,VLOOKUP(K887,Months_Weeks!$A$1:$B$13,2,0)))</f>
        <v>1</v>
      </c>
      <c r="M887" s="29"/>
      <c r="N887" s="39"/>
      <c r="O887" s="39"/>
      <c r="P887" s="50">
        <f t="shared" si="80"/>
        <v>0</v>
      </c>
      <c r="Q887" s="28">
        <f t="shared" si="81"/>
        <v>1</v>
      </c>
      <c r="R887" s="28">
        <f>IF(Q887=0,0,IF(E887&gt;1,E887-1,VLOOKUP(Q887,Months_Weeks!$A$1:$B$13,2,0)))</f>
        <v>1</v>
      </c>
      <c r="S887" s="30"/>
      <c r="T887" s="39"/>
      <c r="U887" s="39"/>
      <c r="V887" s="50">
        <f t="shared" si="82"/>
        <v>0</v>
      </c>
      <c r="W887" s="28">
        <f t="shared" si="83"/>
        <v>1</v>
      </c>
      <c r="X887" s="28">
        <f>IF(W887=0,0,IF(E887&gt;1,E887-1,VLOOKUP(W887,Months_Weeks!$A$1:$B$13,2,0)))</f>
        <v>1</v>
      </c>
      <c r="Y887" s="30"/>
      <c r="Z887" s="39"/>
      <c r="AA887" s="31"/>
      <c r="AB887" s="39"/>
      <c r="AC887" s="31"/>
      <c r="AD887" s="40"/>
      <c r="AE887" s="31"/>
      <c r="AF887" s="40"/>
      <c r="AG887" s="31"/>
      <c r="AH887" s="40"/>
      <c r="AI887" s="31"/>
      <c r="AJ887" s="40"/>
    </row>
    <row r="888" spans="1:36" x14ac:dyDescent="0.25">
      <c r="A888" s="37" t="s">
        <v>32</v>
      </c>
      <c r="B888" s="37">
        <v>20</v>
      </c>
      <c r="C888" s="26" t="str">
        <f>IFERROR(INDEX(Clients[Client_Name],MATCH(Table312[[#This Row],[Client_Code]],Clients[Client_Code],0)),"")</f>
        <v>COMERCIAL LAS TORRES</v>
      </c>
      <c r="D888" s="25">
        <v>1</v>
      </c>
      <c r="E888" s="25">
        <v>3</v>
      </c>
      <c r="F888" s="25" t="b">
        <f>IF(E888&gt;(VLOOKUP(D888,Months_Weeks!$A$2:$B$13,2,TRUE)),FALSE)</f>
        <v>0</v>
      </c>
      <c r="G888" s="63">
        <f>IF(Table312[[#This Row],[Facility]]="Buin",1.5%,0.25%)</f>
        <v>2.5000000000000001E-3</v>
      </c>
      <c r="H888" s="38"/>
      <c r="I888" s="38">
        <v>8</v>
      </c>
      <c r="J888" s="27">
        <f t="shared" si="78"/>
        <v>60</v>
      </c>
      <c r="K888" s="28">
        <f t="shared" si="79"/>
        <v>1</v>
      </c>
      <c r="L888" s="27">
        <f>IF(K888=0,0,IF(E888&gt;1,E888-1,VLOOKUP(K888,Months_Weeks!$A$1:$B$13,2,0)))</f>
        <v>2</v>
      </c>
      <c r="M888" s="29"/>
      <c r="N888" s="39"/>
      <c r="O888" s="39"/>
      <c r="P888" s="50">
        <f t="shared" si="80"/>
        <v>0</v>
      </c>
      <c r="Q888" s="28">
        <f t="shared" si="81"/>
        <v>1</v>
      </c>
      <c r="R888" s="28">
        <f>IF(Q888=0,0,IF(E888&gt;1,E888-1,VLOOKUP(Q888,Months_Weeks!$A$1:$B$13,2,0)))</f>
        <v>2</v>
      </c>
      <c r="S888" s="30"/>
      <c r="T888" s="39"/>
      <c r="U888" s="39"/>
      <c r="V888" s="50">
        <f t="shared" si="82"/>
        <v>0</v>
      </c>
      <c r="W888" s="28">
        <f t="shared" si="83"/>
        <v>1</v>
      </c>
      <c r="X888" s="28">
        <f>IF(W888=0,0,IF(E888&gt;1,E888-1,VLOOKUP(W888,Months_Weeks!$A$1:$B$13,2,0)))</f>
        <v>2</v>
      </c>
      <c r="Y888" s="30"/>
      <c r="Z888" s="39"/>
      <c r="AA888" s="31"/>
      <c r="AB888" s="39"/>
      <c r="AC888" s="31"/>
      <c r="AD888" s="40"/>
      <c r="AE888" s="31"/>
      <c r="AF888" s="40"/>
      <c r="AG888" s="31"/>
      <c r="AH888" s="40"/>
      <c r="AI888" s="31"/>
      <c r="AJ888" s="40"/>
    </row>
    <row r="889" spans="1:36" x14ac:dyDescent="0.25">
      <c r="A889" s="37" t="s">
        <v>32</v>
      </c>
      <c r="B889" s="37">
        <v>20</v>
      </c>
      <c r="C889" s="26" t="str">
        <f>IFERROR(INDEX(Clients[Client_Name],MATCH(Table312[[#This Row],[Client_Code]],Clients[Client_Code],0)),"")</f>
        <v>COMERCIAL LAS TORRES</v>
      </c>
      <c r="D889" s="25">
        <v>1</v>
      </c>
      <c r="E889" s="25">
        <v>4</v>
      </c>
      <c r="F889" s="25" t="b">
        <f>IF(E889&gt;(VLOOKUP(D889,Months_Weeks!$A$2:$B$13,2,TRUE)),FALSE)</f>
        <v>0</v>
      </c>
      <c r="G889" s="63">
        <f>IF(Table312[[#This Row],[Facility]]="Buin",1.5%,0.25%)</f>
        <v>2.5000000000000001E-3</v>
      </c>
      <c r="H889" s="38">
        <v>0</v>
      </c>
      <c r="I889" s="38"/>
      <c r="J889" s="27">
        <f t="shared" si="78"/>
        <v>60</v>
      </c>
      <c r="K889" s="28">
        <f t="shared" si="79"/>
        <v>1</v>
      </c>
      <c r="L889" s="27">
        <f>IF(K889=0,0,IF(E889&gt;1,E889-1,VLOOKUP(K889,Months_Weeks!$A$1:$B$13,2,0)))</f>
        <v>3</v>
      </c>
      <c r="M889" s="29"/>
      <c r="N889" s="39"/>
      <c r="O889" s="39"/>
      <c r="P889" s="50">
        <f t="shared" si="80"/>
        <v>0</v>
      </c>
      <c r="Q889" s="28">
        <f t="shared" si="81"/>
        <v>1</v>
      </c>
      <c r="R889" s="28">
        <f>IF(Q889=0,0,IF(E889&gt;1,E889-1,VLOOKUP(Q889,Months_Weeks!$A$1:$B$13,2,0)))</f>
        <v>3</v>
      </c>
      <c r="S889" s="30"/>
      <c r="T889" s="39"/>
      <c r="U889" s="39"/>
      <c r="V889" s="50">
        <f t="shared" si="82"/>
        <v>0</v>
      </c>
      <c r="W889" s="28">
        <f t="shared" si="83"/>
        <v>1</v>
      </c>
      <c r="X889" s="28">
        <f>IF(W889=0,0,IF(E889&gt;1,E889-1,VLOOKUP(W889,Months_Weeks!$A$1:$B$13,2,0)))</f>
        <v>3</v>
      </c>
      <c r="Y889" s="30"/>
      <c r="Z889" s="39"/>
      <c r="AA889" s="31"/>
      <c r="AB889" s="39"/>
      <c r="AC889" s="31"/>
      <c r="AD889" s="40"/>
      <c r="AE889" s="31"/>
      <c r="AF889" s="40"/>
      <c r="AG889" s="31"/>
      <c r="AH889" s="40"/>
      <c r="AI889" s="31"/>
      <c r="AJ889" s="40"/>
    </row>
    <row r="890" spans="1:36" x14ac:dyDescent="0.25">
      <c r="A890" s="37" t="s">
        <v>32</v>
      </c>
      <c r="B890" s="37">
        <v>20</v>
      </c>
      <c r="C890" s="26" t="str">
        <f>IFERROR(INDEX(Clients[Client_Name],MATCH(Table312[[#This Row],[Client_Code]],Clients[Client_Code],0)),"")</f>
        <v>COMERCIAL LAS TORRES</v>
      </c>
      <c r="D890" s="25">
        <v>2</v>
      </c>
      <c r="E890" s="25">
        <v>1</v>
      </c>
      <c r="F890" s="25" t="b">
        <f>IF(E890&gt;(VLOOKUP(D890,Months_Weeks!$A$2:$B$13,2,TRUE)),FALSE)</f>
        <v>0</v>
      </c>
      <c r="G890" s="63">
        <f>IF(Table312[[#This Row],[Facility]]="Buin",1.5%,0.25%)</f>
        <v>2.5000000000000001E-3</v>
      </c>
      <c r="H890" s="38">
        <v>0</v>
      </c>
      <c r="I890" s="38"/>
      <c r="J890" s="27">
        <f t="shared" si="78"/>
        <v>60</v>
      </c>
      <c r="K890" s="28">
        <f t="shared" si="79"/>
        <v>1</v>
      </c>
      <c r="L890" s="27">
        <f>IF(K890=0,0,IF(E890&gt;1,E890-1,VLOOKUP(K890,Months_Weeks!$A$1:$B$13,2,0)))</f>
        <v>4</v>
      </c>
      <c r="M890" s="29"/>
      <c r="N890" s="39"/>
      <c r="O890" s="39"/>
      <c r="P890" s="50">
        <f t="shared" si="80"/>
        <v>0</v>
      </c>
      <c r="Q890" s="28">
        <f t="shared" si="81"/>
        <v>1</v>
      </c>
      <c r="R890" s="28">
        <f>IF(Q890=0,0,IF(E890&gt;1,E890-1,VLOOKUP(Q890,Months_Weeks!$A$1:$B$13,2,0)))</f>
        <v>4</v>
      </c>
      <c r="S890" s="30"/>
      <c r="T890" s="39"/>
      <c r="U890" s="39"/>
      <c r="V890" s="50">
        <f t="shared" si="82"/>
        <v>0</v>
      </c>
      <c r="W890" s="28">
        <f t="shared" si="83"/>
        <v>1</v>
      </c>
      <c r="X890" s="28">
        <f>IF(W890=0,0,IF(E890&gt;1,E890-1,VLOOKUP(W890,Months_Weeks!$A$1:$B$13,2,0)))</f>
        <v>4</v>
      </c>
      <c r="Y890" s="30"/>
      <c r="Z890" s="39"/>
      <c r="AA890" s="31"/>
      <c r="AB890" s="39"/>
      <c r="AC890" s="31"/>
      <c r="AD890" s="40"/>
      <c r="AE890" s="31"/>
      <c r="AF890" s="40"/>
      <c r="AG890" s="31"/>
      <c r="AH890" s="40"/>
      <c r="AI890" s="31"/>
      <c r="AJ890" s="40"/>
    </row>
    <row r="891" spans="1:36" x14ac:dyDescent="0.25">
      <c r="A891" s="37" t="s">
        <v>32</v>
      </c>
      <c r="B891" s="37">
        <v>20</v>
      </c>
      <c r="C891" s="26" t="str">
        <f>IFERROR(INDEX(Clients[Client_Name],MATCH(Table312[[#This Row],[Client_Code]],Clients[Client_Code],0)),"")</f>
        <v>COMERCIAL LAS TORRES</v>
      </c>
      <c r="D891" s="25">
        <v>2</v>
      </c>
      <c r="E891" s="25">
        <v>2</v>
      </c>
      <c r="F891" s="25" t="b">
        <f>IF(E891&gt;(VLOOKUP(D891,Months_Weeks!$A$2:$B$13,2,TRUE)),FALSE)</f>
        <v>0</v>
      </c>
      <c r="G891" s="63">
        <f>IF(Table312[[#This Row],[Facility]]="Buin",1.5%,0.25%)</f>
        <v>2.5000000000000001E-3</v>
      </c>
      <c r="H891" s="38"/>
      <c r="I891" s="38">
        <v>8</v>
      </c>
      <c r="J891" s="27">
        <f t="shared" si="78"/>
        <v>52</v>
      </c>
      <c r="K891" s="28">
        <f t="shared" si="79"/>
        <v>2</v>
      </c>
      <c r="L891" s="27">
        <f>IF(K891=0,0,IF(E891&gt;1,E891-1,VLOOKUP(K891,Months_Weeks!$A$1:$B$13,2,0)))</f>
        <v>1</v>
      </c>
      <c r="M891" s="29"/>
      <c r="N891" s="39"/>
      <c r="O891" s="39"/>
      <c r="P891" s="50">
        <f t="shared" si="80"/>
        <v>0</v>
      </c>
      <c r="Q891" s="28">
        <f t="shared" si="81"/>
        <v>2</v>
      </c>
      <c r="R891" s="28">
        <f>IF(Q891=0,0,IF(E891&gt;1,E891-1,VLOOKUP(Q891,Months_Weeks!$A$1:$B$13,2,0)))</f>
        <v>1</v>
      </c>
      <c r="S891" s="30"/>
      <c r="T891" s="39"/>
      <c r="U891" s="39"/>
      <c r="V891" s="50">
        <f t="shared" si="82"/>
        <v>0</v>
      </c>
      <c r="W891" s="28">
        <f t="shared" si="83"/>
        <v>2</v>
      </c>
      <c r="X891" s="28">
        <f>IF(W891=0,0,IF(E891&gt;1,E891-1,VLOOKUP(W891,Months_Weeks!$A$1:$B$13,2,0)))</f>
        <v>1</v>
      </c>
      <c r="Y891" s="30"/>
      <c r="Z891" s="39"/>
      <c r="AA891" s="31"/>
      <c r="AB891" s="39"/>
      <c r="AC891" s="31"/>
      <c r="AD891" s="40"/>
      <c r="AE891" s="31"/>
      <c r="AF891" s="40"/>
      <c r="AG891" s="31"/>
      <c r="AH891" s="40"/>
      <c r="AI891" s="31"/>
      <c r="AJ891" s="40"/>
    </row>
    <row r="892" spans="1:36" x14ac:dyDescent="0.25">
      <c r="A892" s="37" t="s">
        <v>32</v>
      </c>
      <c r="B892" s="37">
        <v>20</v>
      </c>
      <c r="C892" s="26" t="str">
        <f>IFERROR(INDEX(Clients[Client_Name],MATCH(Table312[[#This Row],[Client_Code]],Clients[Client_Code],0)),"")</f>
        <v>COMERCIAL LAS TORRES</v>
      </c>
      <c r="D892" s="25">
        <v>2</v>
      </c>
      <c r="E892" s="25">
        <v>3</v>
      </c>
      <c r="F892" s="25" t="b">
        <f>IF(E892&gt;(VLOOKUP(D892,Months_Weeks!$A$2:$B$13,2,TRUE)),FALSE)</f>
        <v>0</v>
      </c>
      <c r="G892" s="63">
        <f>IF(Table312[[#This Row],[Facility]]="Buin",1.5%,0.25%)</f>
        <v>2.5000000000000001E-3</v>
      </c>
      <c r="H892" s="38">
        <v>0</v>
      </c>
      <c r="I892" s="38"/>
      <c r="J892" s="27">
        <f t="shared" si="78"/>
        <v>52</v>
      </c>
      <c r="K892" s="28">
        <f t="shared" si="79"/>
        <v>2</v>
      </c>
      <c r="L892" s="27">
        <f>IF(K892=0,0,IF(E892&gt;1,E892-1,VLOOKUP(K892,Months_Weeks!$A$1:$B$13,2,0)))</f>
        <v>2</v>
      </c>
      <c r="M892" s="29"/>
      <c r="N892" s="39"/>
      <c r="O892" s="39"/>
      <c r="P892" s="50">
        <f t="shared" si="80"/>
        <v>0</v>
      </c>
      <c r="Q892" s="28">
        <f t="shared" si="81"/>
        <v>2</v>
      </c>
      <c r="R892" s="28">
        <f>IF(Q892=0,0,IF(E892&gt;1,E892-1,VLOOKUP(Q892,Months_Weeks!$A$1:$B$13,2,0)))</f>
        <v>2</v>
      </c>
      <c r="S892" s="30"/>
      <c r="T892" s="39"/>
      <c r="U892" s="39"/>
      <c r="V892" s="50">
        <f t="shared" si="82"/>
        <v>0</v>
      </c>
      <c r="W892" s="28">
        <f t="shared" si="83"/>
        <v>2</v>
      </c>
      <c r="X892" s="28">
        <f>IF(W892=0,0,IF(E892&gt;1,E892-1,VLOOKUP(W892,Months_Weeks!$A$1:$B$13,2,0)))</f>
        <v>2</v>
      </c>
      <c r="Y892" s="30"/>
      <c r="Z892" s="39"/>
      <c r="AA892" s="31"/>
      <c r="AB892" s="39"/>
      <c r="AC892" s="31"/>
      <c r="AD892" s="40"/>
      <c r="AE892" s="31"/>
      <c r="AF892" s="40"/>
      <c r="AG892" s="31"/>
      <c r="AH892" s="40"/>
      <c r="AI892" s="31"/>
      <c r="AJ892" s="40"/>
    </row>
    <row r="893" spans="1:36" x14ac:dyDescent="0.25">
      <c r="A893" s="37" t="s">
        <v>32</v>
      </c>
      <c r="B893" s="37">
        <v>20</v>
      </c>
      <c r="C893" s="26" t="str">
        <f>IFERROR(INDEX(Clients[Client_Name],MATCH(Table312[[#This Row],[Client_Code]],Clients[Client_Code],0)),"")</f>
        <v>COMERCIAL LAS TORRES</v>
      </c>
      <c r="D893" s="25">
        <v>2</v>
      </c>
      <c r="E893" s="25">
        <v>4</v>
      </c>
      <c r="F893" s="25" t="b">
        <f>IF(E893&gt;(VLOOKUP(D893,Months_Weeks!$A$2:$B$13,2,TRUE)),FALSE)</f>
        <v>0</v>
      </c>
      <c r="G893" s="63">
        <f>IF(Table312[[#This Row],[Facility]]="Buin",1.5%,0.25%)</f>
        <v>2.5000000000000001E-3</v>
      </c>
      <c r="H893" s="38">
        <v>0</v>
      </c>
      <c r="I893" s="38"/>
      <c r="J893" s="27">
        <f t="shared" si="78"/>
        <v>52</v>
      </c>
      <c r="K893" s="28">
        <f t="shared" si="79"/>
        <v>2</v>
      </c>
      <c r="L893" s="27">
        <f>IF(K893=0,0,IF(E893&gt;1,E893-1,VLOOKUP(K893,Months_Weeks!$A$1:$B$13,2,0)))</f>
        <v>3</v>
      </c>
      <c r="M893" s="29"/>
      <c r="N893" s="39"/>
      <c r="O893" s="39"/>
      <c r="P893" s="50">
        <f t="shared" si="80"/>
        <v>0</v>
      </c>
      <c r="Q893" s="28">
        <f t="shared" si="81"/>
        <v>2</v>
      </c>
      <c r="R893" s="28">
        <f>IF(Q893=0,0,IF(E893&gt;1,E893-1,VLOOKUP(Q893,Months_Weeks!$A$1:$B$13,2,0)))</f>
        <v>3</v>
      </c>
      <c r="S893" s="30"/>
      <c r="T893" s="39"/>
      <c r="U893" s="39"/>
      <c r="V893" s="50">
        <f t="shared" si="82"/>
        <v>0</v>
      </c>
      <c r="W893" s="28">
        <f t="shared" si="83"/>
        <v>2</v>
      </c>
      <c r="X893" s="28">
        <f>IF(W893=0,0,IF(E893&gt;1,E893-1,VLOOKUP(W893,Months_Weeks!$A$1:$B$13,2,0)))</f>
        <v>3</v>
      </c>
      <c r="Y893" s="30"/>
      <c r="Z893" s="39"/>
      <c r="AA893" s="31"/>
      <c r="AB893" s="39"/>
      <c r="AC893" s="31"/>
      <c r="AD893" s="40"/>
      <c r="AE893" s="31"/>
      <c r="AF893" s="40"/>
      <c r="AG893" s="31"/>
      <c r="AH893" s="40"/>
      <c r="AI893" s="31"/>
      <c r="AJ893" s="40"/>
    </row>
    <row r="894" spans="1:36" x14ac:dyDescent="0.25">
      <c r="A894" s="37" t="s">
        <v>32</v>
      </c>
      <c r="B894" s="37">
        <v>20</v>
      </c>
      <c r="C894" s="26" t="str">
        <f>IFERROR(INDEX(Clients[Client_Name],MATCH(Table312[[#This Row],[Client_Code]],Clients[Client_Code],0)),"")</f>
        <v>COMERCIAL LAS TORRES</v>
      </c>
      <c r="D894" s="25">
        <v>3</v>
      </c>
      <c r="E894" s="25">
        <v>1</v>
      </c>
      <c r="F894" s="25" t="b">
        <f>IF(E894&gt;(VLOOKUP(D894,Months_Weeks!$A$2:$B$13,2,TRUE)),FALSE)</f>
        <v>0</v>
      </c>
      <c r="G894" s="63">
        <f>IF(Table312[[#This Row],[Facility]]="Buin",1.5%,0.25%)</f>
        <v>2.5000000000000001E-3</v>
      </c>
      <c r="H894" s="38">
        <v>25</v>
      </c>
      <c r="I894" s="38"/>
      <c r="J894" s="27">
        <f t="shared" si="78"/>
        <v>77</v>
      </c>
      <c r="K894" s="28">
        <f t="shared" si="79"/>
        <v>2</v>
      </c>
      <c r="L894" s="27">
        <f>IF(K894=0,0,IF(E894&gt;1,E894-1,VLOOKUP(K894,Months_Weeks!$A$1:$B$13,2,0)))</f>
        <v>4</v>
      </c>
      <c r="M894" s="29"/>
      <c r="N894" s="39"/>
      <c r="O894" s="39"/>
      <c r="P894" s="50">
        <f t="shared" si="80"/>
        <v>0</v>
      </c>
      <c r="Q894" s="28">
        <f t="shared" si="81"/>
        <v>2</v>
      </c>
      <c r="R894" s="28">
        <f>IF(Q894=0,0,IF(E894&gt;1,E894-1,VLOOKUP(Q894,Months_Weeks!$A$1:$B$13,2,0)))</f>
        <v>4</v>
      </c>
      <c r="S894" s="30"/>
      <c r="T894" s="39"/>
      <c r="U894" s="39"/>
      <c r="V894" s="50">
        <f t="shared" si="82"/>
        <v>0</v>
      </c>
      <c r="W894" s="28">
        <f t="shared" si="83"/>
        <v>2</v>
      </c>
      <c r="X894" s="28">
        <f>IF(W894=0,0,IF(E894&gt;1,E894-1,VLOOKUP(W894,Months_Weeks!$A$1:$B$13,2,0)))</f>
        <v>4</v>
      </c>
      <c r="Y894" s="30"/>
      <c r="Z894" s="39"/>
      <c r="AA894" s="31"/>
      <c r="AB894" s="39"/>
      <c r="AC894" s="31"/>
      <c r="AD894" s="40"/>
      <c r="AE894" s="31"/>
      <c r="AF894" s="40"/>
      <c r="AG894" s="31"/>
      <c r="AH894" s="40"/>
      <c r="AI894" s="31"/>
      <c r="AJ894" s="40"/>
    </row>
    <row r="895" spans="1:36" x14ac:dyDescent="0.25">
      <c r="A895" s="37" t="s">
        <v>32</v>
      </c>
      <c r="B895" s="37">
        <v>20</v>
      </c>
      <c r="C895" s="26" t="str">
        <f>IFERROR(INDEX(Clients[Client_Name],MATCH(Table312[[#This Row],[Client_Code]],Clients[Client_Code],0)),"")</f>
        <v>COMERCIAL LAS TORRES</v>
      </c>
      <c r="D895" s="25">
        <v>3</v>
      </c>
      <c r="E895" s="25">
        <v>2</v>
      </c>
      <c r="F895" s="25" t="b">
        <f>IF(E895&gt;(VLOOKUP(D895,Months_Weeks!$A$2:$B$13,2,TRUE)),FALSE)</f>
        <v>0</v>
      </c>
      <c r="G895" s="63">
        <f>IF(Table312[[#This Row],[Facility]]="Buin",1.5%,0.25%)</f>
        <v>2.5000000000000001E-3</v>
      </c>
      <c r="H895" s="38"/>
      <c r="I895" s="38"/>
      <c r="J895" s="27">
        <f t="shared" si="78"/>
        <v>77</v>
      </c>
      <c r="K895" s="28">
        <f t="shared" si="79"/>
        <v>3</v>
      </c>
      <c r="L895" s="27">
        <f>IF(K895=0,0,IF(E895&gt;1,E895-1,VLOOKUP(K895,Months_Weeks!$A$1:$B$13,2,0)))</f>
        <v>1</v>
      </c>
      <c r="M895" s="29"/>
      <c r="N895" s="39"/>
      <c r="O895" s="39"/>
      <c r="P895" s="50">
        <f t="shared" si="80"/>
        <v>0</v>
      </c>
      <c r="Q895" s="28">
        <f t="shared" si="81"/>
        <v>3</v>
      </c>
      <c r="R895" s="28">
        <f>IF(Q895=0,0,IF(E895&gt;1,E895-1,VLOOKUP(Q895,Months_Weeks!$A$1:$B$13,2,0)))</f>
        <v>1</v>
      </c>
      <c r="S895" s="30"/>
      <c r="T895" s="39"/>
      <c r="U895" s="39"/>
      <c r="V895" s="50">
        <f t="shared" si="82"/>
        <v>0</v>
      </c>
      <c r="W895" s="28">
        <f t="shared" si="83"/>
        <v>3</v>
      </c>
      <c r="X895" s="28">
        <f>IF(W895=0,0,IF(E895&gt;1,E895-1,VLOOKUP(W895,Months_Weeks!$A$1:$B$13,2,0)))</f>
        <v>1</v>
      </c>
      <c r="Y895" s="30"/>
      <c r="Z895" s="39"/>
      <c r="AA895" s="31"/>
      <c r="AB895" s="39"/>
      <c r="AC895" s="31"/>
      <c r="AD895" s="40"/>
      <c r="AE895" s="31"/>
      <c r="AF895" s="40"/>
      <c r="AG895" s="31"/>
      <c r="AH895" s="40"/>
      <c r="AI895" s="31"/>
      <c r="AJ895" s="40"/>
    </row>
    <row r="896" spans="1:36" x14ac:dyDescent="0.25">
      <c r="A896" s="37" t="s">
        <v>32</v>
      </c>
      <c r="B896" s="37">
        <v>20</v>
      </c>
      <c r="C896" s="26" t="str">
        <f>IFERROR(INDEX(Clients[Client_Name],MATCH(Table312[[#This Row],[Client_Code]],Clients[Client_Code],0)),"")</f>
        <v>COMERCIAL LAS TORRES</v>
      </c>
      <c r="D896" s="25">
        <v>3</v>
      </c>
      <c r="E896" s="25">
        <v>3</v>
      </c>
      <c r="F896" s="25" t="b">
        <f>IF(E896&gt;(VLOOKUP(D896,Months_Weeks!$A$2:$B$13,2,TRUE)),FALSE)</f>
        <v>0</v>
      </c>
      <c r="G896" s="63">
        <f>IF(Table312[[#This Row],[Facility]]="Buin",1.5%,0.25%)</f>
        <v>2.5000000000000001E-3</v>
      </c>
      <c r="H896" s="38"/>
      <c r="I896" s="38"/>
      <c r="J896" s="27">
        <f t="shared" si="78"/>
        <v>77</v>
      </c>
      <c r="K896" s="28">
        <f t="shared" si="79"/>
        <v>3</v>
      </c>
      <c r="L896" s="27">
        <f>IF(K896=0,0,IF(E896&gt;1,E896-1,VLOOKUP(K896,Months_Weeks!$A$1:$B$13,2,0)))</f>
        <v>2</v>
      </c>
      <c r="M896" s="29"/>
      <c r="N896" s="39"/>
      <c r="O896" s="39"/>
      <c r="P896" s="50">
        <f t="shared" si="80"/>
        <v>0</v>
      </c>
      <c r="Q896" s="28">
        <f t="shared" si="81"/>
        <v>3</v>
      </c>
      <c r="R896" s="28">
        <f>IF(Q896=0,0,IF(E896&gt;1,E896-1,VLOOKUP(Q896,Months_Weeks!$A$1:$B$13,2,0)))</f>
        <v>2</v>
      </c>
      <c r="S896" s="30"/>
      <c r="T896" s="39"/>
      <c r="U896" s="39"/>
      <c r="V896" s="50">
        <f t="shared" si="82"/>
        <v>0</v>
      </c>
      <c r="W896" s="28">
        <f t="shared" si="83"/>
        <v>3</v>
      </c>
      <c r="X896" s="28">
        <f>IF(W896=0,0,IF(E896&gt;1,E896-1,VLOOKUP(W896,Months_Weeks!$A$1:$B$13,2,0)))</f>
        <v>2</v>
      </c>
      <c r="Y896" s="30"/>
      <c r="Z896" s="39"/>
      <c r="AA896" s="31"/>
      <c r="AB896" s="39"/>
      <c r="AC896" s="31"/>
      <c r="AD896" s="40"/>
      <c r="AE896" s="31"/>
      <c r="AF896" s="40"/>
      <c r="AG896" s="31"/>
      <c r="AH896" s="40"/>
      <c r="AI896" s="31"/>
      <c r="AJ896" s="40"/>
    </row>
    <row r="897" spans="1:36" x14ac:dyDescent="0.25">
      <c r="A897" s="37" t="s">
        <v>32</v>
      </c>
      <c r="B897" s="37">
        <v>20</v>
      </c>
      <c r="C897" s="26" t="str">
        <f>IFERROR(INDEX(Clients[Client_Name],MATCH(Table312[[#This Row],[Client_Code]],Clients[Client_Code],0)),"")</f>
        <v>COMERCIAL LAS TORRES</v>
      </c>
      <c r="D897" s="25">
        <v>3</v>
      </c>
      <c r="E897" s="25">
        <v>4</v>
      </c>
      <c r="F897" s="25" t="b">
        <f>IF(E897&gt;(VLOOKUP(D897,Months_Weeks!$A$2:$B$13,2,TRUE)),FALSE)</f>
        <v>0</v>
      </c>
      <c r="G897" s="63">
        <f>IF(Table312[[#This Row],[Facility]]="Buin",1.5%,0.25%)</f>
        <v>2.5000000000000001E-3</v>
      </c>
      <c r="H897" s="38"/>
      <c r="I897" s="38"/>
      <c r="J897" s="27">
        <f t="shared" si="78"/>
        <v>77</v>
      </c>
      <c r="K897" s="28">
        <f t="shared" si="79"/>
        <v>3</v>
      </c>
      <c r="L897" s="27">
        <f>IF(K897=0,0,IF(E897&gt;1,E897-1,VLOOKUP(K897,Months_Weeks!$A$1:$B$13,2,0)))</f>
        <v>3</v>
      </c>
      <c r="M897" s="29"/>
      <c r="N897" s="39"/>
      <c r="O897" s="39"/>
      <c r="P897" s="50">
        <f t="shared" si="80"/>
        <v>0</v>
      </c>
      <c r="Q897" s="28">
        <f t="shared" si="81"/>
        <v>3</v>
      </c>
      <c r="R897" s="28">
        <f>IF(Q897=0,0,IF(E897&gt;1,E897-1,VLOOKUP(Q897,Months_Weeks!$A$1:$B$13,2,0)))</f>
        <v>3</v>
      </c>
      <c r="S897" s="30"/>
      <c r="T897" s="39"/>
      <c r="U897" s="39"/>
      <c r="V897" s="50">
        <f t="shared" si="82"/>
        <v>0</v>
      </c>
      <c r="W897" s="28">
        <f t="shared" si="83"/>
        <v>3</v>
      </c>
      <c r="X897" s="28">
        <f>IF(W897=0,0,IF(E897&gt;1,E897-1,VLOOKUP(W897,Months_Weeks!$A$1:$B$13,2,0)))</f>
        <v>3</v>
      </c>
      <c r="Y897" s="30"/>
      <c r="Z897" s="39"/>
      <c r="AA897" s="31"/>
      <c r="AB897" s="39"/>
      <c r="AC897" s="31"/>
      <c r="AD897" s="40"/>
      <c r="AE897" s="31"/>
      <c r="AF897" s="40"/>
      <c r="AG897" s="31"/>
      <c r="AH897" s="40"/>
      <c r="AI897" s="31"/>
      <c r="AJ897" s="40"/>
    </row>
    <row r="898" spans="1:36" x14ac:dyDescent="0.25">
      <c r="A898" s="37" t="s">
        <v>32</v>
      </c>
      <c r="B898" s="37">
        <v>20</v>
      </c>
      <c r="C898" s="26" t="str">
        <f>IFERROR(INDEX(Clients[Client_Name],MATCH(Table312[[#This Row],[Client_Code]],Clients[Client_Code],0)),"")</f>
        <v>COMERCIAL LAS TORRES</v>
      </c>
      <c r="D898" s="25">
        <v>3</v>
      </c>
      <c r="E898" s="25">
        <v>5</v>
      </c>
      <c r="F898" s="25" t="b">
        <f>IF(E898&gt;(VLOOKUP(D898,Months_Weeks!$A$2:$B$13,2,TRUE)),FALSE)</f>
        <v>0</v>
      </c>
      <c r="G898" s="63">
        <f>IF(Table312[[#This Row],[Facility]]="Buin",1.5%,0.25%)</f>
        <v>2.5000000000000001E-3</v>
      </c>
      <c r="H898" s="38"/>
      <c r="I898" s="38"/>
      <c r="J898" s="27">
        <f t="shared" ref="J898:J961" si="84" xml:space="preserve"> SUMIFS(J:J,$B:$B,$B898,$D:$D,K898,$E:$E,L898,$A:$A,$A898)+H898-I898</f>
        <v>77</v>
      </c>
      <c r="K898" s="28">
        <f t="shared" ref="K898:K961" si="85">IF(E898&gt;1,D898,D898-1)</f>
        <v>3</v>
      </c>
      <c r="L898" s="27">
        <f>IF(K898=0,0,IF(E898&gt;1,E898-1,VLOOKUP(K898,Months_Weeks!$A$1:$B$13,2,0)))</f>
        <v>4</v>
      </c>
      <c r="M898" s="29"/>
      <c r="N898" s="39"/>
      <c r="O898" s="39"/>
      <c r="P898" s="50">
        <f t="shared" ref="P898:P961" si="86" xml:space="preserve"> SUMIFS(P:P,$B:$B,$B898,$D:$D,Q898,$E:$E,R898,$A:$A,$A898)+N898-O898</f>
        <v>0</v>
      </c>
      <c r="Q898" s="28">
        <f t="shared" ref="Q898:Q961" si="87">IF(E898&gt;1,D898,D898-1)</f>
        <v>3</v>
      </c>
      <c r="R898" s="28">
        <f>IF(Q898=0,0,IF(E898&gt;1,E898-1,VLOOKUP(Q898,Months_Weeks!$A$1:$B$13,2,0)))</f>
        <v>4</v>
      </c>
      <c r="S898" s="30"/>
      <c r="T898" s="39"/>
      <c r="U898" s="39"/>
      <c r="V898" s="50">
        <f t="shared" ref="V898:V961" si="88" xml:space="preserve"> SUMIFS(V:V,$B:$B,$B898,$D:$D,W898,$E:$E,X898,$A:$A,$A898)+T898-U898</f>
        <v>0</v>
      </c>
      <c r="W898" s="28">
        <f t="shared" ref="W898:W961" si="89">IF(E898&gt;1,D898,D898-1)</f>
        <v>3</v>
      </c>
      <c r="X898" s="28">
        <f>IF(W898=0,0,IF(E898&gt;1,E898-1,VLOOKUP(W898,Months_Weeks!$A$1:$B$13,2,0)))</f>
        <v>4</v>
      </c>
      <c r="Y898" s="30"/>
      <c r="Z898" s="39"/>
      <c r="AA898" s="31"/>
      <c r="AB898" s="39"/>
      <c r="AC898" s="31"/>
      <c r="AD898" s="40"/>
      <c r="AE898" s="31"/>
      <c r="AF898" s="40"/>
      <c r="AG898" s="31"/>
      <c r="AH898" s="40"/>
      <c r="AI898" s="31"/>
      <c r="AJ898" s="40"/>
    </row>
    <row r="899" spans="1:36" x14ac:dyDescent="0.25">
      <c r="A899" s="37" t="s">
        <v>32</v>
      </c>
      <c r="B899" s="37">
        <v>20</v>
      </c>
      <c r="C899" s="26" t="str">
        <f>IFERROR(INDEX(Clients[Client_Name],MATCH(Table312[[#This Row],[Client_Code]],Clients[Client_Code],0)),"")</f>
        <v>COMERCIAL LAS TORRES</v>
      </c>
      <c r="D899" s="25">
        <v>4</v>
      </c>
      <c r="E899" s="25">
        <v>1</v>
      </c>
      <c r="F899" s="25" t="b">
        <f>IF(E899&gt;(VLOOKUP(D899,Months_Weeks!$A$2:$B$13,2,TRUE)),FALSE)</f>
        <v>0</v>
      </c>
      <c r="G899" s="63">
        <f>IF(Table312[[#This Row],[Facility]]="Buin",1.5%,0.25%)</f>
        <v>2.5000000000000001E-3</v>
      </c>
      <c r="H899" s="38"/>
      <c r="I899" s="38">
        <v>2</v>
      </c>
      <c r="J899" s="27">
        <f t="shared" si="84"/>
        <v>75</v>
      </c>
      <c r="K899" s="28">
        <f t="shared" si="85"/>
        <v>3</v>
      </c>
      <c r="L899" s="27">
        <f>IF(K899=0,0,IF(E899&gt;1,E899-1,VLOOKUP(K899,Months_Weeks!$A$1:$B$13,2,0)))</f>
        <v>5</v>
      </c>
      <c r="M899" s="29"/>
      <c r="N899" s="39"/>
      <c r="O899" s="39"/>
      <c r="P899" s="50">
        <f t="shared" si="86"/>
        <v>0</v>
      </c>
      <c r="Q899" s="28">
        <f t="shared" si="87"/>
        <v>3</v>
      </c>
      <c r="R899" s="28">
        <f>IF(Q899=0,0,IF(E899&gt;1,E899-1,VLOOKUP(Q899,Months_Weeks!$A$1:$B$13,2,0)))</f>
        <v>5</v>
      </c>
      <c r="S899" s="30"/>
      <c r="T899" s="39"/>
      <c r="U899" s="39"/>
      <c r="V899" s="50">
        <f t="shared" si="88"/>
        <v>0</v>
      </c>
      <c r="W899" s="28">
        <f t="shared" si="89"/>
        <v>3</v>
      </c>
      <c r="X899" s="28">
        <f>IF(W899=0,0,IF(E899&gt;1,E899-1,VLOOKUP(W899,Months_Weeks!$A$1:$B$13,2,0)))</f>
        <v>5</v>
      </c>
      <c r="Y899" s="30"/>
      <c r="Z899" s="39"/>
      <c r="AA899" s="31"/>
      <c r="AB899" s="39"/>
      <c r="AC899" s="31"/>
      <c r="AD899" s="40"/>
      <c r="AE899" s="31"/>
      <c r="AF899" s="40"/>
      <c r="AG899" s="31"/>
      <c r="AH899" s="40"/>
      <c r="AI899" s="31"/>
      <c r="AJ899" s="40"/>
    </row>
    <row r="900" spans="1:36" x14ac:dyDescent="0.25">
      <c r="A900" s="37" t="s">
        <v>32</v>
      </c>
      <c r="B900" s="37">
        <v>20</v>
      </c>
      <c r="C900" s="26" t="str">
        <f>IFERROR(INDEX(Clients[Client_Name],MATCH(Table312[[#This Row],[Client_Code]],Clients[Client_Code],0)),"")</f>
        <v>COMERCIAL LAS TORRES</v>
      </c>
      <c r="D900" s="25">
        <v>4</v>
      </c>
      <c r="E900" s="25">
        <v>2</v>
      </c>
      <c r="F900" s="25" t="b">
        <f>IF(E900&gt;(VLOOKUP(D900,Months_Weeks!$A$2:$B$13,2,TRUE)),FALSE)</f>
        <v>0</v>
      </c>
      <c r="G900" s="63">
        <f>IF(Table312[[#This Row],[Facility]]="Buin",1.5%,0.25%)</f>
        <v>2.5000000000000001E-3</v>
      </c>
      <c r="H900" s="38"/>
      <c r="I900" s="38">
        <v>2</v>
      </c>
      <c r="J900" s="27">
        <f t="shared" si="84"/>
        <v>73</v>
      </c>
      <c r="K900" s="28">
        <f t="shared" si="85"/>
        <v>4</v>
      </c>
      <c r="L900" s="27">
        <f>IF(K900=0,0,IF(E900&gt;1,E900-1,VLOOKUP(K900,Months_Weeks!$A$1:$B$13,2,0)))</f>
        <v>1</v>
      </c>
      <c r="M900" s="29"/>
      <c r="N900" s="39"/>
      <c r="O900" s="39"/>
      <c r="P900" s="50">
        <f t="shared" si="86"/>
        <v>0</v>
      </c>
      <c r="Q900" s="28">
        <f t="shared" si="87"/>
        <v>4</v>
      </c>
      <c r="R900" s="28">
        <f>IF(Q900=0,0,IF(E900&gt;1,E900-1,VLOOKUP(Q900,Months_Weeks!$A$1:$B$13,2,0)))</f>
        <v>1</v>
      </c>
      <c r="S900" s="30"/>
      <c r="T900" s="39"/>
      <c r="U900" s="39"/>
      <c r="V900" s="50">
        <f t="shared" si="88"/>
        <v>0</v>
      </c>
      <c r="W900" s="28">
        <f t="shared" si="89"/>
        <v>4</v>
      </c>
      <c r="X900" s="28">
        <f>IF(W900=0,0,IF(E900&gt;1,E900-1,VLOOKUP(W900,Months_Weeks!$A$1:$B$13,2,0)))</f>
        <v>1</v>
      </c>
      <c r="Y900" s="30"/>
      <c r="Z900" s="39"/>
      <c r="AA900" s="31"/>
      <c r="AB900" s="39"/>
      <c r="AC900" s="31"/>
      <c r="AD900" s="40"/>
      <c r="AE900" s="31"/>
      <c r="AF900" s="40"/>
      <c r="AG900" s="31"/>
      <c r="AH900" s="40"/>
      <c r="AI900" s="31"/>
      <c r="AJ900" s="40"/>
    </row>
    <row r="901" spans="1:36" x14ac:dyDescent="0.25">
      <c r="A901" s="37" t="s">
        <v>32</v>
      </c>
      <c r="B901" s="37">
        <v>20</v>
      </c>
      <c r="C901" s="26" t="str">
        <f>IFERROR(INDEX(Clients[Client_Name],MATCH(Table312[[#This Row],[Client_Code]],Clients[Client_Code],0)),"")</f>
        <v>COMERCIAL LAS TORRES</v>
      </c>
      <c r="D901" s="25">
        <v>4</v>
      </c>
      <c r="E901" s="25">
        <v>3</v>
      </c>
      <c r="F901" s="25" t="b">
        <f>IF(E901&gt;(VLOOKUP(D901,Months_Weeks!$A$2:$B$13,2,TRUE)),FALSE)</f>
        <v>0</v>
      </c>
      <c r="G901" s="63">
        <f>IF(Table312[[#This Row],[Facility]]="Buin",1.5%,0.25%)</f>
        <v>2.5000000000000001E-3</v>
      </c>
      <c r="H901" s="38"/>
      <c r="I901" s="38">
        <v>2</v>
      </c>
      <c r="J901" s="27">
        <f t="shared" si="84"/>
        <v>71</v>
      </c>
      <c r="K901" s="28">
        <f t="shared" si="85"/>
        <v>4</v>
      </c>
      <c r="L901" s="27">
        <f>IF(K901=0,0,IF(E901&gt;1,E901-1,VLOOKUP(K901,Months_Weeks!$A$1:$B$13,2,0)))</f>
        <v>2</v>
      </c>
      <c r="M901" s="29"/>
      <c r="N901" s="39"/>
      <c r="O901" s="39"/>
      <c r="P901" s="50">
        <f t="shared" si="86"/>
        <v>0</v>
      </c>
      <c r="Q901" s="28">
        <f t="shared" si="87"/>
        <v>4</v>
      </c>
      <c r="R901" s="28">
        <f>IF(Q901=0,0,IF(E901&gt;1,E901-1,VLOOKUP(Q901,Months_Weeks!$A$1:$B$13,2,0)))</f>
        <v>2</v>
      </c>
      <c r="S901" s="30"/>
      <c r="T901" s="39"/>
      <c r="U901" s="39"/>
      <c r="V901" s="50">
        <f t="shared" si="88"/>
        <v>0</v>
      </c>
      <c r="W901" s="28">
        <f t="shared" si="89"/>
        <v>4</v>
      </c>
      <c r="X901" s="28">
        <f>IF(W901=0,0,IF(E901&gt;1,E901-1,VLOOKUP(W901,Months_Weeks!$A$1:$B$13,2,0)))</f>
        <v>2</v>
      </c>
      <c r="Y901" s="30"/>
      <c r="Z901" s="39"/>
      <c r="AA901" s="31"/>
      <c r="AB901" s="39"/>
      <c r="AC901" s="31"/>
      <c r="AD901" s="40"/>
      <c r="AE901" s="31"/>
      <c r="AF901" s="40"/>
      <c r="AG901" s="31"/>
      <c r="AH901" s="40"/>
      <c r="AI901" s="31"/>
      <c r="AJ901" s="40"/>
    </row>
    <row r="902" spans="1:36" x14ac:dyDescent="0.25">
      <c r="A902" s="37" t="s">
        <v>32</v>
      </c>
      <c r="B902" s="37">
        <v>20</v>
      </c>
      <c r="C902" s="26" t="str">
        <f>IFERROR(INDEX(Clients[Client_Name],MATCH(Table312[[#This Row],[Client_Code]],Clients[Client_Code],0)),"")</f>
        <v>COMERCIAL LAS TORRES</v>
      </c>
      <c r="D902" s="25">
        <v>4</v>
      </c>
      <c r="E902" s="25">
        <v>4</v>
      </c>
      <c r="F902" s="25" t="b">
        <f>IF(E902&gt;(VLOOKUP(D902,Months_Weeks!$A$2:$B$13,2,TRUE)),FALSE)</f>
        <v>0</v>
      </c>
      <c r="G902" s="63">
        <f>IF(Table312[[#This Row],[Facility]]="Buin",1.5%,0.25%)</f>
        <v>2.5000000000000001E-3</v>
      </c>
      <c r="H902" s="38"/>
      <c r="I902" s="38">
        <v>2</v>
      </c>
      <c r="J902" s="27">
        <f t="shared" si="84"/>
        <v>69</v>
      </c>
      <c r="K902" s="28">
        <f t="shared" si="85"/>
        <v>4</v>
      </c>
      <c r="L902" s="27">
        <f>IF(K902=0,0,IF(E902&gt;1,E902-1,VLOOKUP(K902,Months_Weeks!$A$1:$B$13,2,0)))</f>
        <v>3</v>
      </c>
      <c r="M902" s="29"/>
      <c r="N902" s="39"/>
      <c r="O902" s="39"/>
      <c r="P902" s="50">
        <f t="shared" si="86"/>
        <v>0</v>
      </c>
      <c r="Q902" s="28">
        <f t="shared" si="87"/>
        <v>4</v>
      </c>
      <c r="R902" s="28">
        <f>IF(Q902=0,0,IF(E902&gt;1,E902-1,VLOOKUP(Q902,Months_Weeks!$A$1:$B$13,2,0)))</f>
        <v>3</v>
      </c>
      <c r="S902" s="30"/>
      <c r="T902" s="39"/>
      <c r="U902" s="39"/>
      <c r="V902" s="50">
        <f t="shared" si="88"/>
        <v>0</v>
      </c>
      <c r="W902" s="28">
        <f t="shared" si="89"/>
        <v>4</v>
      </c>
      <c r="X902" s="28">
        <f>IF(W902=0,0,IF(E902&gt;1,E902-1,VLOOKUP(W902,Months_Weeks!$A$1:$B$13,2,0)))</f>
        <v>3</v>
      </c>
      <c r="Y902" s="30"/>
      <c r="Z902" s="39"/>
      <c r="AA902" s="31"/>
      <c r="AB902" s="39"/>
      <c r="AC902" s="31"/>
      <c r="AD902" s="40"/>
      <c r="AE902" s="31"/>
      <c r="AF902" s="40"/>
      <c r="AG902" s="31"/>
      <c r="AH902" s="40"/>
      <c r="AI902" s="31"/>
      <c r="AJ902" s="40"/>
    </row>
    <row r="903" spans="1:36" x14ac:dyDescent="0.25">
      <c r="A903" s="37" t="s">
        <v>32</v>
      </c>
      <c r="B903" s="37">
        <v>20</v>
      </c>
      <c r="C903" s="26" t="str">
        <f>IFERROR(INDEX(Clients[Client_Name],MATCH(Table312[[#This Row],[Client_Code]],Clients[Client_Code],0)),"")</f>
        <v>COMERCIAL LAS TORRES</v>
      </c>
      <c r="D903" s="25">
        <v>5</v>
      </c>
      <c r="E903" s="25">
        <v>1</v>
      </c>
      <c r="F903" s="25" t="b">
        <f>IF(E903&gt;(VLOOKUP(D903,Months_Weeks!$A$2:$B$13,2,TRUE)),FALSE)</f>
        <v>0</v>
      </c>
      <c r="G903" s="63">
        <f>IF(Table312[[#This Row],[Facility]]="Buin",1.5%,0.25%)</f>
        <v>2.5000000000000001E-3</v>
      </c>
      <c r="H903" s="38"/>
      <c r="I903" s="38">
        <v>2</v>
      </c>
      <c r="J903" s="27">
        <f t="shared" si="84"/>
        <v>67</v>
      </c>
      <c r="K903" s="28">
        <f t="shared" si="85"/>
        <v>4</v>
      </c>
      <c r="L903" s="27">
        <f>IF(K903=0,0,IF(E903&gt;1,E903-1,VLOOKUP(K903,Months_Weeks!$A$1:$B$13,2,0)))</f>
        <v>4</v>
      </c>
      <c r="M903" s="29"/>
      <c r="N903" s="39"/>
      <c r="O903" s="39"/>
      <c r="P903" s="50">
        <f t="shared" si="86"/>
        <v>0</v>
      </c>
      <c r="Q903" s="28">
        <f t="shared" si="87"/>
        <v>4</v>
      </c>
      <c r="R903" s="28">
        <f>IF(Q903=0,0,IF(E903&gt;1,E903-1,VLOOKUP(Q903,Months_Weeks!$A$1:$B$13,2,0)))</f>
        <v>4</v>
      </c>
      <c r="S903" s="30"/>
      <c r="T903" s="39"/>
      <c r="U903" s="39"/>
      <c r="V903" s="50">
        <f t="shared" si="88"/>
        <v>0</v>
      </c>
      <c r="W903" s="28">
        <f t="shared" si="89"/>
        <v>4</v>
      </c>
      <c r="X903" s="28">
        <f>IF(W903=0,0,IF(E903&gt;1,E903-1,VLOOKUP(W903,Months_Weeks!$A$1:$B$13,2,0)))</f>
        <v>4</v>
      </c>
      <c r="Y903" s="30"/>
      <c r="Z903" s="39"/>
      <c r="AA903" s="31"/>
      <c r="AB903" s="39"/>
      <c r="AC903" s="31"/>
      <c r="AD903" s="40"/>
      <c r="AE903" s="31"/>
      <c r="AF903" s="40"/>
      <c r="AG903" s="31"/>
      <c r="AH903" s="40"/>
      <c r="AI903" s="31"/>
      <c r="AJ903" s="40"/>
    </row>
    <row r="904" spans="1:36" x14ac:dyDescent="0.25">
      <c r="A904" s="37" t="s">
        <v>32</v>
      </c>
      <c r="B904" s="37">
        <v>20</v>
      </c>
      <c r="C904" s="26" t="str">
        <f>IFERROR(INDEX(Clients[Client_Name],MATCH(Table312[[#This Row],[Client_Code]],Clients[Client_Code],0)),"")</f>
        <v>COMERCIAL LAS TORRES</v>
      </c>
      <c r="D904" s="25">
        <v>5</v>
      </c>
      <c r="E904" s="25">
        <v>2</v>
      </c>
      <c r="F904" s="25" t="b">
        <f>IF(E904&gt;(VLOOKUP(D904,Months_Weeks!$A$2:$B$13,2,TRUE)),FALSE)</f>
        <v>0</v>
      </c>
      <c r="G904" s="63">
        <f>IF(Table312[[#This Row],[Facility]]="Buin",1.5%,0.25%)</f>
        <v>2.5000000000000001E-3</v>
      </c>
      <c r="H904" s="38"/>
      <c r="I904" s="38">
        <v>2</v>
      </c>
      <c r="J904" s="27">
        <f t="shared" si="84"/>
        <v>65</v>
      </c>
      <c r="K904" s="28">
        <f t="shared" si="85"/>
        <v>5</v>
      </c>
      <c r="L904" s="27">
        <f>IF(K904=0,0,IF(E904&gt;1,E904-1,VLOOKUP(K904,Months_Weeks!$A$1:$B$13,2,0)))</f>
        <v>1</v>
      </c>
      <c r="M904" s="29"/>
      <c r="N904" s="39"/>
      <c r="O904" s="39"/>
      <c r="P904" s="50">
        <f t="shared" si="86"/>
        <v>0</v>
      </c>
      <c r="Q904" s="28">
        <f t="shared" si="87"/>
        <v>5</v>
      </c>
      <c r="R904" s="28">
        <f>IF(Q904=0,0,IF(E904&gt;1,E904-1,VLOOKUP(Q904,Months_Weeks!$A$1:$B$13,2,0)))</f>
        <v>1</v>
      </c>
      <c r="S904" s="30"/>
      <c r="T904" s="39"/>
      <c r="U904" s="39"/>
      <c r="V904" s="50">
        <f t="shared" si="88"/>
        <v>0</v>
      </c>
      <c r="W904" s="28">
        <f t="shared" si="89"/>
        <v>5</v>
      </c>
      <c r="X904" s="28">
        <f>IF(W904=0,0,IF(E904&gt;1,E904-1,VLOOKUP(W904,Months_Weeks!$A$1:$B$13,2,0)))</f>
        <v>1</v>
      </c>
      <c r="Y904" s="30"/>
      <c r="Z904" s="39"/>
      <c r="AA904" s="31"/>
      <c r="AB904" s="39"/>
      <c r="AC904" s="31"/>
      <c r="AD904" s="40"/>
      <c r="AE904" s="31"/>
      <c r="AF904" s="40"/>
      <c r="AG904" s="31"/>
      <c r="AH904" s="40"/>
      <c r="AI904" s="31"/>
      <c r="AJ904" s="40"/>
    </row>
    <row r="905" spans="1:36" x14ac:dyDescent="0.25">
      <c r="A905" s="37" t="s">
        <v>32</v>
      </c>
      <c r="B905" s="37">
        <v>20</v>
      </c>
      <c r="C905" s="26" t="str">
        <f>IFERROR(INDEX(Clients[Client_Name],MATCH(Table312[[#This Row],[Client_Code]],Clients[Client_Code],0)),"")</f>
        <v>COMERCIAL LAS TORRES</v>
      </c>
      <c r="D905" s="25">
        <v>5</v>
      </c>
      <c r="E905" s="25">
        <v>3</v>
      </c>
      <c r="F905" s="25" t="b">
        <f>IF(E905&gt;(VLOOKUP(D905,Months_Weeks!$A$2:$B$13,2,TRUE)),FALSE)</f>
        <v>0</v>
      </c>
      <c r="G905" s="63">
        <f>IF(Table312[[#This Row],[Facility]]="Buin",1.5%,0.25%)</f>
        <v>2.5000000000000001E-3</v>
      </c>
      <c r="H905" s="38"/>
      <c r="I905" s="38">
        <v>2</v>
      </c>
      <c r="J905" s="27">
        <f t="shared" si="84"/>
        <v>63</v>
      </c>
      <c r="K905" s="28">
        <f t="shared" si="85"/>
        <v>5</v>
      </c>
      <c r="L905" s="27">
        <f>IF(K905=0,0,IF(E905&gt;1,E905-1,VLOOKUP(K905,Months_Weeks!$A$1:$B$13,2,0)))</f>
        <v>2</v>
      </c>
      <c r="M905" s="29"/>
      <c r="N905" s="39"/>
      <c r="O905" s="39"/>
      <c r="P905" s="50">
        <f t="shared" si="86"/>
        <v>0</v>
      </c>
      <c r="Q905" s="28">
        <f t="shared" si="87"/>
        <v>5</v>
      </c>
      <c r="R905" s="28">
        <f>IF(Q905=0,0,IF(E905&gt;1,E905-1,VLOOKUP(Q905,Months_Weeks!$A$1:$B$13,2,0)))</f>
        <v>2</v>
      </c>
      <c r="S905" s="30"/>
      <c r="T905" s="39"/>
      <c r="U905" s="39"/>
      <c r="V905" s="50">
        <f t="shared" si="88"/>
        <v>0</v>
      </c>
      <c r="W905" s="28">
        <f t="shared" si="89"/>
        <v>5</v>
      </c>
      <c r="X905" s="28">
        <f>IF(W905=0,0,IF(E905&gt;1,E905-1,VLOOKUP(W905,Months_Weeks!$A$1:$B$13,2,0)))</f>
        <v>2</v>
      </c>
      <c r="Y905" s="30"/>
      <c r="Z905" s="39"/>
      <c r="AA905" s="31"/>
      <c r="AB905" s="39"/>
      <c r="AC905" s="31"/>
      <c r="AD905" s="40"/>
      <c r="AE905" s="31"/>
      <c r="AF905" s="40"/>
      <c r="AG905" s="31"/>
      <c r="AH905" s="40"/>
      <c r="AI905" s="31"/>
      <c r="AJ905" s="40"/>
    </row>
    <row r="906" spans="1:36" x14ac:dyDescent="0.25">
      <c r="A906" s="37" t="s">
        <v>32</v>
      </c>
      <c r="B906" s="37">
        <v>20</v>
      </c>
      <c r="C906" s="26" t="str">
        <f>IFERROR(INDEX(Clients[Client_Name],MATCH(Table312[[#This Row],[Client_Code]],Clients[Client_Code],0)),"")</f>
        <v>COMERCIAL LAS TORRES</v>
      </c>
      <c r="D906" s="25">
        <v>5</v>
      </c>
      <c r="E906" s="25">
        <v>4</v>
      </c>
      <c r="F906" s="25" t="b">
        <f>IF(E906&gt;(VLOOKUP(D906,Months_Weeks!$A$2:$B$13,2,TRUE)),FALSE)</f>
        <v>0</v>
      </c>
      <c r="G906" s="63">
        <f>IF(Table312[[#This Row],[Facility]]="Buin",1.5%,0.25%)</f>
        <v>2.5000000000000001E-3</v>
      </c>
      <c r="H906" s="38"/>
      <c r="I906" s="38">
        <v>2</v>
      </c>
      <c r="J906" s="27">
        <f t="shared" si="84"/>
        <v>61</v>
      </c>
      <c r="K906" s="28">
        <f t="shared" si="85"/>
        <v>5</v>
      </c>
      <c r="L906" s="27">
        <f>IF(K906=0,0,IF(E906&gt;1,E906-1,VLOOKUP(K906,Months_Weeks!$A$1:$B$13,2,0)))</f>
        <v>3</v>
      </c>
      <c r="M906" s="29"/>
      <c r="N906" s="39"/>
      <c r="O906" s="39"/>
      <c r="P906" s="50">
        <f t="shared" si="86"/>
        <v>0</v>
      </c>
      <c r="Q906" s="28">
        <f t="shared" si="87"/>
        <v>5</v>
      </c>
      <c r="R906" s="28">
        <f>IF(Q906=0,0,IF(E906&gt;1,E906-1,VLOOKUP(Q906,Months_Weeks!$A$1:$B$13,2,0)))</f>
        <v>3</v>
      </c>
      <c r="S906" s="30"/>
      <c r="T906" s="39"/>
      <c r="U906" s="39"/>
      <c r="V906" s="50">
        <f t="shared" si="88"/>
        <v>0</v>
      </c>
      <c r="W906" s="28">
        <f t="shared" si="89"/>
        <v>5</v>
      </c>
      <c r="X906" s="28">
        <f>IF(W906=0,0,IF(E906&gt;1,E906-1,VLOOKUP(W906,Months_Weeks!$A$1:$B$13,2,0)))</f>
        <v>3</v>
      </c>
      <c r="Y906" s="30"/>
      <c r="Z906" s="39"/>
      <c r="AA906" s="31"/>
      <c r="AB906" s="39"/>
      <c r="AC906" s="31"/>
      <c r="AD906" s="40"/>
      <c r="AE906" s="31"/>
      <c r="AF906" s="40"/>
      <c r="AG906" s="31"/>
      <c r="AH906" s="40"/>
      <c r="AI906" s="31"/>
      <c r="AJ906" s="40"/>
    </row>
    <row r="907" spans="1:36" x14ac:dyDescent="0.25">
      <c r="A907" s="37" t="s">
        <v>32</v>
      </c>
      <c r="B907" s="37">
        <v>20</v>
      </c>
      <c r="C907" s="26" t="str">
        <f>IFERROR(INDEX(Clients[Client_Name],MATCH(Table312[[#This Row],[Client_Code]],Clients[Client_Code],0)),"")</f>
        <v>COMERCIAL LAS TORRES</v>
      </c>
      <c r="D907" s="25">
        <v>6</v>
      </c>
      <c r="E907" s="25">
        <v>1</v>
      </c>
      <c r="F907" s="25" t="b">
        <f>IF(E907&gt;(VLOOKUP(D907,Months_Weeks!$A$2:$B$13,2,TRUE)),FALSE)</f>
        <v>0</v>
      </c>
      <c r="G907" s="63">
        <f>IF(Table312[[#This Row],[Facility]]="Buin",1.5%,0.25%)</f>
        <v>2.5000000000000001E-3</v>
      </c>
      <c r="H907" s="38"/>
      <c r="I907" s="38">
        <v>2</v>
      </c>
      <c r="J907" s="27">
        <f t="shared" si="84"/>
        <v>59</v>
      </c>
      <c r="K907" s="28">
        <f t="shared" si="85"/>
        <v>5</v>
      </c>
      <c r="L907" s="27">
        <f>IF(K907=0,0,IF(E907&gt;1,E907-1,VLOOKUP(K907,Months_Weeks!$A$1:$B$13,2,0)))</f>
        <v>4</v>
      </c>
      <c r="M907" s="29"/>
      <c r="N907" s="39"/>
      <c r="O907" s="39"/>
      <c r="P907" s="50">
        <f t="shared" si="86"/>
        <v>0</v>
      </c>
      <c r="Q907" s="28">
        <f t="shared" si="87"/>
        <v>5</v>
      </c>
      <c r="R907" s="28">
        <f>IF(Q907=0,0,IF(E907&gt;1,E907-1,VLOOKUP(Q907,Months_Weeks!$A$1:$B$13,2,0)))</f>
        <v>4</v>
      </c>
      <c r="S907" s="30"/>
      <c r="T907" s="39"/>
      <c r="U907" s="39"/>
      <c r="V907" s="50">
        <f t="shared" si="88"/>
        <v>0</v>
      </c>
      <c r="W907" s="28">
        <f t="shared" si="89"/>
        <v>5</v>
      </c>
      <c r="X907" s="28">
        <f>IF(W907=0,0,IF(E907&gt;1,E907-1,VLOOKUP(W907,Months_Weeks!$A$1:$B$13,2,0)))</f>
        <v>4</v>
      </c>
      <c r="Y907" s="30"/>
      <c r="Z907" s="39"/>
      <c r="AA907" s="31"/>
      <c r="AB907" s="39"/>
      <c r="AC907" s="31"/>
      <c r="AD907" s="40"/>
      <c r="AE907" s="31"/>
      <c r="AF907" s="40"/>
      <c r="AG907" s="31"/>
      <c r="AH907" s="40"/>
      <c r="AI907" s="31"/>
      <c r="AJ907" s="40"/>
    </row>
    <row r="908" spans="1:36" x14ac:dyDescent="0.25">
      <c r="A908" s="37" t="s">
        <v>32</v>
      </c>
      <c r="B908" s="37">
        <v>20</v>
      </c>
      <c r="C908" s="26" t="str">
        <f>IFERROR(INDEX(Clients[Client_Name],MATCH(Table312[[#This Row],[Client_Code]],Clients[Client_Code],0)),"")</f>
        <v>COMERCIAL LAS TORRES</v>
      </c>
      <c r="D908" s="25">
        <v>6</v>
      </c>
      <c r="E908" s="25">
        <v>2</v>
      </c>
      <c r="F908" s="25" t="b">
        <f>IF(E908&gt;(VLOOKUP(D908,Months_Weeks!$A$2:$B$13,2,TRUE)),FALSE)</f>
        <v>0</v>
      </c>
      <c r="G908" s="63">
        <f>IF(Table312[[#This Row],[Facility]]="Buin",1.5%,0.25%)</f>
        <v>2.5000000000000001E-3</v>
      </c>
      <c r="H908" s="38"/>
      <c r="I908" s="38">
        <v>2</v>
      </c>
      <c r="J908" s="27">
        <f t="shared" si="84"/>
        <v>57</v>
      </c>
      <c r="K908" s="28">
        <f t="shared" si="85"/>
        <v>6</v>
      </c>
      <c r="L908" s="27">
        <f>IF(K908=0,0,IF(E908&gt;1,E908-1,VLOOKUP(K908,Months_Weeks!$A$1:$B$13,2,0)))</f>
        <v>1</v>
      </c>
      <c r="M908" s="29"/>
      <c r="N908" s="39"/>
      <c r="O908" s="39"/>
      <c r="P908" s="50">
        <f t="shared" si="86"/>
        <v>0</v>
      </c>
      <c r="Q908" s="28">
        <f t="shared" si="87"/>
        <v>6</v>
      </c>
      <c r="R908" s="28">
        <f>IF(Q908=0,0,IF(E908&gt;1,E908-1,VLOOKUP(Q908,Months_Weeks!$A$1:$B$13,2,0)))</f>
        <v>1</v>
      </c>
      <c r="S908" s="30"/>
      <c r="T908" s="39"/>
      <c r="U908" s="39"/>
      <c r="V908" s="50">
        <f t="shared" si="88"/>
        <v>0</v>
      </c>
      <c r="W908" s="28">
        <f t="shared" si="89"/>
        <v>6</v>
      </c>
      <c r="X908" s="28">
        <f>IF(W908=0,0,IF(E908&gt;1,E908-1,VLOOKUP(W908,Months_Weeks!$A$1:$B$13,2,0)))</f>
        <v>1</v>
      </c>
      <c r="Y908" s="30"/>
      <c r="Z908" s="39"/>
      <c r="AA908" s="31"/>
      <c r="AB908" s="39"/>
      <c r="AC908" s="31"/>
      <c r="AD908" s="40"/>
      <c r="AE908" s="31"/>
      <c r="AF908" s="40"/>
      <c r="AG908" s="31"/>
      <c r="AH908" s="40"/>
      <c r="AI908" s="31"/>
      <c r="AJ908" s="40"/>
    </row>
    <row r="909" spans="1:36" x14ac:dyDescent="0.25">
      <c r="A909" s="37" t="s">
        <v>32</v>
      </c>
      <c r="B909" s="37">
        <v>20</v>
      </c>
      <c r="C909" s="26" t="str">
        <f>IFERROR(INDEX(Clients[Client_Name],MATCH(Table312[[#This Row],[Client_Code]],Clients[Client_Code],0)),"")</f>
        <v>COMERCIAL LAS TORRES</v>
      </c>
      <c r="D909" s="25">
        <v>6</v>
      </c>
      <c r="E909" s="25">
        <v>3</v>
      </c>
      <c r="F909" s="25" t="b">
        <f>IF(E909&gt;(VLOOKUP(D909,Months_Weeks!$A$2:$B$13,2,TRUE)),FALSE)</f>
        <v>0</v>
      </c>
      <c r="G909" s="63">
        <f>IF(Table312[[#This Row],[Facility]]="Buin",1.5%,0.25%)</f>
        <v>2.5000000000000001E-3</v>
      </c>
      <c r="H909" s="38"/>
      <c r="I909" s="38">
        <v>2</v>
      </c>
      <c r="J909" s="27">
        <f t="shared" si="84"/>
        <v>55</v>
      </c>
      <c r="K909" s="28">
        <f t="shared" si="85"/>
        <v>6</v>
      </c>
      <c r="L909" s="27">
        <f>IF(K909=0,0,IF(E909&gt;1,E909-1,VLOOKUP(K909,Months_Weeks!$A$1:$B$13,2,0)))</f>
        <v>2</v>
      </c>
      <c r="M909" s="29"/>
      <c r="N909" s="39"/>
      <c r="O909" s="39"/>
      <c r="P909" s="50">
        <f t="shared" si="86"/>
        <v>0</v>
      </c>
      <c r="Q909" s="28">
        <f t="shared" si="87"/>
        <v>6</v>
      </c>
      <c r="R909" s="28">
        <f>IF(Q909=0,0,IF(E909&gt;1,E909-1,VLOOKUP(Q909,Months_Weeks!$A$1:$B$13,2,0)))</f>
        <v>2</v>
      </c>
      <c r="S909" s="30"/>
      <c r="T909" s="39"/>
      <c r="U909" s="39"/>
      <c r="V909" s="50">
        <f t="shared" si="88"/>
        <v>0</v>
      </c>
      <c r="W909" s="28">
        <f t="shared" si="89"/>
        <v>6</v>
      </c>
      <c r="X909" s="28">
        <f>IF(W909=0,0,IF(E909&gt;1,E909-1,VLOOKUP(W909,Months_Weeks!$A$1:$B$13,2,0)))</f>
        <v>2</v>
      </c>
      <c r="Y909" s="30"/>
      <c r="Z909" s="39"/>
      <c r="AA909" s="31"/>
      <c r="AB909" s="39"/>
      <c r="AC909" s="31"/>
      <c r="AD909" s="40"/>
      <c r="AE909" s="31"/>
      <c r="AF909" s="40"/>
      <c r="AG909" s="31"/>
      <c r="AH909" s="40"/>
      <c r="AI909" s="31"/>
      <c r="AJ909" s="40"/>
    </row>
    <row r="910" spans="1:36" x14ac:dyDescent="0.25">
      <c r="A910" s="37" t="s">
        <v>32</v>
      </c>
      <c r="B910" s="37">
        <v>20</v>
      </c>
      <c r="C910" s="26" t="str">
        <f>IFERROR(INDEX(Clients[Client_Name],MATCH(Table312[[#This Row],[Client_Code]],Clients[Client_Code],0)),"")</f>
        <v>COMERCIAL LAS TORRES</v>
      </c>
      <c r="D910" s="25">
        <v>6</v>
      </c>
      <c r="E910" s="25">
        <v>4</v>
      </c>
      <c r="F910" s="25" t="b">
        <f>IF(E910&gt;(VLOOKUP(D910,Months_Weeks!$A$2:$B$13,2,TRUE)),FALSE)</f>
        <v>0</v>
      </c>
      <c r="G910" s="63">
        <f>IF(Table312[[#This Row],[Facility]]="Buin",1.5%,0.25%)</f>
        <v>2.5000000000000001E-3</v>
      </c>
      <c r="H910" s="38"/>
      <c r="I910" s="38">
        <v>2</v>
      </c>
      <c r="J910" s="27">
        <f t="shared" si="84"/>
        <v>53</v>
      </c>
      <c r="K910" s="28">
        <f t="shared" si="85"/>
        <v>6</v>
      </c>
      <c r="L910" s="27">
        <f>IF(K910=0,0,IF(E910&gt;1,E910-1,VLOOKUP(K910,Months_Weeks!$A$1:$B$13,2,0)))</f>
        <v>3</v>
      </c>
      <c r="M910" s="29"/>
      <c r="N910" s="39"/>
      <c r="O910" s="39"/>
      <c r="P910" s="50">
        <f t="shared" si="86"/>
        <v>0</v>
      </c>
      <c r="Q910" s="28">
        <f t="shared" si="87"/>
        <v>6</v>
      </c>
      <c r="R910" s="28">
        <f>IF(Q910=0,0,IF(E910&gt;1,E910-1,VLOOKUP(Q910,Months_Weeks!$A$1:$B$13,2,0)))</f>
        <v>3</v>
      </c>
      <c r="S910" s="30"/>
      <c r="T910" s="39"/>
      <c r="U910" s="39"/>
      <c r="V910" s="50">
        <f t="shared" si="88"/>
        <v>0</v>
      </c>
      <c r="W910" s="28">
        <f t="shared" si="89"/>
        <v>6</v>
      </c>
      <c r="X910" s="28">
        <f>IF(W910=0,0,IF(E910&gt;1,E910-1,VLOOKUP(W910,Months_Weeks!$A$1:$B$13,2,0)))</f>
        <v>3</v>
      </c>
      <c r="Y910" s="30"/>
      <c r="Z910" s="39"/>
      <c r="AA910" s="31"/>
      <c r="AB910" s="39"/>
      <c r="AC910" s="31"/>
      <c r="AD910" s="40"/>
      <c r="AE910" s="31"/>
      <c r="AF910" s="40"/>
      <c r="AG910" s="31"/>
      <c r="AH910" s="40"/>
      <c r="AI910" s="31"/>
      <c r="AJ910" s="40"/>
    </row>
    <row r="911" spans="1:36" x14ac:dyDescent="0.25">
      <c r="A911" s="37" t="s">
        <v>32</v>
      </c>
      <c r="B911" s="37">
        <v>20</v>
      </c>
      <c r="C911" s="26" t="str">
        <f>IFERROR(INDEX(Clients[Client_Name],MATCH(Table312[[#This Row],[Client_Code]],Clients[Client_Code],0)),"")</f>
        <v>COMERCIAL LAS TORRES</v>
      </c>
      <c r="D911" s="25">
        <v>6</v>
      </c>
      <c r="E911" s="25">
        <v>5</v>
      </c>
      <c r="F911" s="25" t="b">
        <f>IF(E911&gt;(VLOOKUP(D911,Months_Weeks!$A$2:$B$13,2,TRUE)),FALSE)</f>
        <v>0</v>
      </c>
      <c r="G911" s="63">
        <f>IF(Table312[[#This Row],[Facility]]="Buin",1.5%,0.25%)</f>
        <v>2.5000000000000001E-3</v>
      </c>
      <c r="H911" s="38"/>
      <c r="I911" s="38">
        <v>2</v>
      </c>
      <c r="J911" s="27">
        <f t="shared" si="84"/>
        <v>51</v>
      </c>
      <c r="K911" s="28">
        <f t="shared" si="85"/>
        <v>6</v>
      </c>
      <c r="L911" s="27">
        <f>IF(K911=0,0,IF(E911&gt;1,E911-1,VLOOKUP(K911,Months_Weeks!$A$1:$B$13,2,0)))</f>
        <v>4</v>
      </c>
      <c r="M911" s="29"/>
      <c r="N911" s="39"/>
      <c r="O911" s="39"/>
      <c r="P911" s="50">
        <f t="shared" si="86"/>
        <v>0</v>
      </c>
      <c r="Q911" s="28">
        <f t="shared" si="87"/>
        <v>6</v>
      </c>
      <c r="R911" s="28">
        <f>IF(Q911=0,0,IF(E911&gt;1,E911-1,VLOOKUP(Q911,Months_Weeks!$A$1:$B$13,2,0)))</f>
        <v>4</v>
      </c>
      <c r="S911" s="30"/>
      <c r="T911" s="39"/>
      <c r="U911" s="39"/>
      <c r="V911" s="50">
        <f t="shared" si="88"/>
        <v>0</v>
      </c>
      <c r="W911" s="28">
        <f t="shared" si="89"/>
        <v>6</v>
      </c>
      <c r="X911" s="28">
        <f>IF(W911=0,0,IF(E911&gt;1,E911-1,VLOOKUP(W911,Months_Weeks!$A$1:$B$13,2,0)))</f>
        <v>4</v>
      </c>
      <c r="Y911" s="30"/>
      <c r="Z911" s="39"/>
      <c r="AA911" s="31"/>
      <c r="AB911" s="39"/>
      <c r="AC911" s="31"/>
      <c r="AD911" s="40"/>
      <c r="AE911" s="31"/>
      <c r="AF911" s="40"/>
      <c r="AG911" s="31"/>
      <c r="AH911" s="40"/>
      <c r="AI911" s="31"/>
      <c r="AJ911" s="40"/>
    </row>
    <row r="912" spans="1:36" x14ac:dyDescent="0.25">
      <c r="A912" s="37" t="s">
        <v>32</v>
      </c>
      <c r="B912" s="37">
        <v>20</v>
      </c>
      <c r="C912" s="26" t="str">
        <f>IFERROR(INDEX(Clients[Client_Name],MATCH(Table312[[#This Row],[Client_Code]],Clients[Client_Code],0)),"")</f>
        <v>COMERCIAL LAS TORRES</v>
      </c>
      <c r="D912" s="25">
        <v>7</v>
      </c>
      <c r="E912" s="25">
        <v>1</v>
      </c>
      <c r="F912" s="25" t="b">
        <f>IF(E912&gt;(VLOOKUP(D912,Months_Weeks!$A$2:$B$13,2,TRUE)),FALSE)</f>
        <v>0</v>
      </c>
      <c r="G912" s="63">
        <f>IF(Table312[[#This Row],[Facility]]="Buin",1.5%,0.25%)</f>
        <v>2.5000000000000001E-3</v>
      </c>
      <c r="H912" s="38"/>
      <c r="I912" s="38">
        <v>2</v>
      </c>
      <c r="J912" s="27">
        <f t="shared" si="84"/>
        <v>49</v>
      </c>
      <c r="K912" s="28">
        <f t="shared" si="85"/>
        <v>6</v>
      </c>
      <c r="L912" s="27">
        <f>IF(K912=0,0,IF(E912&gt;1,E912-1,VLOOKUP(K912,Months_Weeks!$A$1:$B$13,2,0)))</f>
        <v>5</v>
      </c>
      <c r="M912" s="29"/>
      <c r="N912" s="39"/>
      <c r="O912" s="39"/>
      <c r="P912" s="50">
        <f t="shared" si="86"/>
        <v>0</v>
      </c>
      <c r="Q912" s="28">
        <f t="shared" si="87"/>
        <v>6</v>
      </c>
      <c r="R912" s="28">
        <f>IF(Q912=0,0,IF(E912&gt;1,E912-1,VLOOKUP(Q912,Months_Weeks!$A$1:$B$13,2,0)))</f>
        <v>5</v>
      </c>
      <c r="S912" s="30"/>
      <c r="T912" s="39"/>
      <c r="U912" s="39"/>
      <c r="V912" s="50">
        <f t="shared" si="88"/>
        <v>0</v>
      </c>
      <c r="W912" s="28">
        <f t="shared" si="89"/>
        <v>6</v>
      </c>
      <c r="X912" s="28">
        <f>IF(W912=0,0,IF(E912&gt;1,E912-1,VLOOKUP(W912,Months_Weeks!$A$1:$B$13,2,0)))</f>
        <v>5</v>
      </c>
      <c r="Y912" s="30"/>
      <c r="Z912" s="39"/>
      <c r="AA912" s="31"/>
      <c r="AB912" s="39"/>
      <c r="AC912" s="31"/>
      <c r="AD912" s="40"/>
      <c r="AE912" s="31"/>
      <c r="AF912" s="40"/>
      <c r="AG912" s="31"/>
      <c r="AH912" s="40"/>
      <c r="AI912" s="31"/>
      <c r="AJ912" s="40"/>
    </row>
    <row r="913" spans="1:36" x14ac:dyDescent="0.25">
      <c r="A913" s="37" t="s">
        <v>32</v>
      </c>
      <c r="B913" s="37">
        <v>20</v>
      </c>
      <c r="C913" s="26" t="str">
        <f>IFERROR(INDEX(Clients[Client_Name],MATCH(Table312[[#This Row],[Client_Code]],Clients[Client_Code],0)),"")</f>
        <v>COMERCIAL LAS TORRES</v>
      </c>
      <c r="D913" s="25">
        <v>7</v>
      </c>
      <c r="E913" s="25">
        <v>2</v>
      </c>
      <c r="F913" s="25" t="b">
        <f>IF(E913&gt;(VLOOKUP(D913,Months_Weeks!$A$2:$B$13,2,TRUE)),FALSE)</f>
        <v>0</v>
      </c>
      <c r="G913" s="63">
        <f>IF(Table312[[#This Row],[Facility]]="Buin",1.5%,0.25%)</f>
        <v>2.5000000000000001E-3</v>
      </c>
      <c r="H913" s="38"/>
      <c r="I913" s="38"/>
      <c r="J913" s="27">
        <f t="shared" si="84"/>
        <v>49</v>
      </c>
      <c r="K913" s="28">
        <f t="shared" si="85"/>
        <v>7</v>
      </c>
      <c r="L913" s="27">
        <f>IF(K913=0,0,IF(E913&gt;1,E913-1,VLOOKUP(K913,Months_Weeks!$A$1:$B$13,2,0)))</f>
        <v>1</v>
      </c>
      <c r="M913" s="29"/>
      <c r="N913" s="39"/>
      <c r="O913" s="39"/>
      <c r="P913" s="50">
        <f t="shared" si="86"/>
        <v>0</v>
      </c>
      <c r="Q913" s="28">
        <f t="shared" si="87"/>
        <v>7</v>
      </c>
      <c r="R913" s="28">
        <f>IF(Q913=0,0,IF(E913&gt;1,E913-1,VLOOKUP(Q913,Months_Weeks!$A$1:$B$13,2,0)))</f>
        <v>1</v>
      </c>
      <c r="S913" s="30"/>
      <c r="T913" s="39"/>
      <c r="U913" s="39"/>
      <c r="V913" s="50">
        <f t="shared" si="88"/>
        <v>0</v>
      </c>
      <c r="W913" s="28">
        <f t="shared" si="89"/>
        <v>7</v>
      </c>
      <c r="X913" s="28">
        <f>IF(W913=0,0,IF(E913&gt;1,E913-1,VLOOKUP(W913,Months_Weeks!$A$1:$B$13,2,0)))</f>
        <v>1</v>
      </c>
      <c r="Y913" s="30"/>
      <c r="Z913" s="39"/>
      <c r="AA913" s="31"/>
      <c r="AB913" s="39"/>
      <c r="AC913" s="31"/>
      <c r="AD913" s="40"/>
      <c r="AE913" s="31"/>
      <c r="AF913" s="40"/>
      <c r="AG913" s="31"/>
      <c r="AH913" s="40"/>
      <c r="AI913" s="31"/>
      <c r="AJ913" s="40"/>
    </row>
    <row r="914" spans="1:36" x14ac:dyDescent="0.25">
      <c r="A914" s="37" t="s">
        <v>32</v>
      </c>
      <c r="B914" s="37">
        <v>20</v>
      </c>
      <c r="C914" s="26" t="str">
        <f>IFERROR(INDEX(Clients[Client_Name],MATCH(Table312[[#This Row],[Client_Code]],Clients[Client_Code],0)),"")</f>
        <v>COMERCIAL LAS TORRES</v>
      </c>
      <c r="D914" s="25">
        <v>7</v>
      </c>
      <c r="E914" s="25">
        <v>3</v>
      </c>
      <c r="F914" s="25" t="b">
        <f>IF(E914&gt;(VLOOKUP(D914,Months_Weeks!$A$2:$B$13,2,TRUE)),FALSE)</f>
        <v>0</v>
      </c>
      <c r="G914" s="63">
        <f>IF(Table312[[#This Row],[Facility]]="Buin",1.5%,0.25%)</f>
        <v>2.5000000000000001E-3</v>
      </c>
      <c r="H914" s="38"/>
      <c r="I914" s="38"/>
      <c r="J914" s="27">
        <f t="shared" si="84"/>
        <v>49</v>
      </c>
      <c r="K914" s="28">
        <f t="shared" si="85"/>
        <v>7</v>
      </c>
      <c r="L914" s="27">
        <f>IF(K914=0,0,IF(E914&gt;1,E914-1,VLOOKUP(K914,Months_Weeks!$A$1:$B$13,2,0)))</f>
        <v>2</v>
      </c>
      <c r="M914" s="29"/>
      <c r="N914" s="39"/>
      <c r="O914" s="39"/>
      <c r="P914" s="50">
        <f t="shared" si="86"/>
        <v>0</v>
      </c>
      <c r="Q914" s="28">
        <f t="shared" si="87"/>
        <v>7</v>
      </c>
      <c r="R914" s="28">
        <f>IF(Q914=0,0,IF(E914&gt;1,E914-1,VLOOKUP(Q914,Months_Weeks!$A$1:$B$13,2,0)))</f>
        <v>2</v>
      </c>
      <c r="S914" s="30"/>
      <c r="T914" s="39"/>
      <c r="U914" s="39"/>
      <c r="V914" s="50">
        <f t="shared" si="88"/>
        <v>0</v>
      </c>
      <c r="W914" s="28">
        <f t="shared" si="89"/>
        <v>7</v>
      </c>
      <c r="X914" s="28">
        <f>IF(W914=0,0,IF(E914&gt;1,E914-1,VLOOKUP(W914,Months_Weeks!$A$1:$B$13,2,0)))</f>
        <v>2</v>
      </c>
      <c r="Y914" s="30"/>
      <c r="Z914" s="39"/>
      <c r="AA914" s="31"/>
      <c r="AB914" s="39"/>
      <c r="AC914" s="31"/>
      <c r="AD914" s="40"/>
      <c r="AE914" s="31"/>
      <c r="AF914" s="40"/>
      <c r="AG914" s="31"/>
      <c r="AH914" s="40"/>
      <c r="AI914" s="31"/>
      <c r="AJ914" s="40"/>
    </row>
    <row r="915" spans="1:36" x14ac:dyDescent="0.25">
      <c r="A915" s="37" t="s">
        <v>32</v>
      </c>
      <c r="B915" s="37">
        <v>20</v>
      </c>
      <c r="C915" s="26" t="str">
        <f>IFERROR(INDEX(Clients[Client_Name],MATCH(Table312[[#This Row],[Client_Code]],Clients[Client_Code],0)),"")</f>
        <v>COMERCIAL LAS TORRES</v>
      </c>
      <c r="D915" s="25">
        <v>7</v>
      </c>
      <c r="E915" s="25">
        <v>4</v>
      </c>
      <c r="F915" s="25" t="b">
        <f>IF(E915&gt;(VLOOKUP(D915,Months_Weeks!$A$2:$B$13,2,TRUE)),FALSE)</f>
        <v>0</v>
      </c>
      <c r="G915" s="63">
        <f>IF(Table312[[#This Row],[Facility]]="Buin",1.5%,0.25%)</f>
        <v>2.5000000000000001E-3</v>
      </c>
      <c r="H915" s="38"/>
      <c r="I915" s="38"/>
      <c r="J915" s="27">
        <f t="shared" si="84"/>
        <v>49</v>
      </c>
      <c r="K915" s="28">
        <f t="shared" si="85"/>
        <v>7</v>
      </c>
      <c r="L915" s="27">
        <f>IF(K915=0,0,IF(E915&gt;1,E915-1,VLOOKUP(K915,Months_Weeks!$A$1:$B$13,2,0)))</f>
        <v>3</v>
      </c>
      <c r="M915" s="29"/>
      <c r="N915" s="39"/>
      <c r="O915" s="39"/>
      <c r="P915" s="50">
        <f t="shared" si="86"/>
        <v>0</v>
      </c>
      <c r="Q915" s="28">
        <f t="shared" si="87"/>
        <v>7</v>
      </c>
      <c r="R915" s="28">
        <f>IF(Q915=0,0,IF(E915&gt;1,E915-1,VLOOKUP(Q915,Months_Weeks!$A$1:$B$13,2,0)))</f>
        <v>3</v>
      </c>
      <c r="S915" s="30"/>
      <c r="T915" s="39"/>
      <c r="U915" s="39"/>
      <c r="V915" s="50">
        <f t="shared" si="88"/>
        <v>0</v>
      </c>
      <c r="W915" s="28">
        <f t="shared" si="89"/>
        <v>7</v>
      </c>
      <c r="X915" s="28">
        <f>IF(W915=0,0,IF(E915&gt;1,E915-1,VLOOKUP(W915,Months_Weeks!$A$1:$B$13,2,0)))</f>
        <v>3</v>
      </c>
      <c r="Y915" s="30"/>
      <c r="Z915" s="39"/>
      <c r="AA915" s="31"/>
      <c r="AB915" s="39"/>
      <c r="AC915" s="31"/>
      <c r="AD915" s="40"/>
      <c r="AE915" s="31"/>
      <c r="AF915" s="40"/>
      <c r="AG915" s="31"/>
      <c r="AH915" s="40"/>
      <c r="AI915" s="31"/>
      <c r="AJ915" s="40"/>
    </row>
    <row r="916" spans="1:36" x14ac:dyDescent="0.25">
      <c r="A916" s="37" t="s">
        <v>32</v>
      </c>
      <c r="B916" s="37">
        <v>20</v>
      </c>
      <c r="C916" s="26" t="str">
        <f>IFERROR(INDEX(Clients[Client_Name],MATCH(Table312[[#This Row],[Client_Code]],Clients[Client_Code],0)),"")</f>
        <v>COMERCIAL LAS TORRES</v>
      </c>
      <c r="D916" s="25">
        <v>8</v>
      </c>
      <c r="E916" s="25">
        <v>1</v>
      </c>
      <c r="F916" s="25" t="b">
        <f>IF(E916&gt;(VLOOKUP(D916,Months_Weeks!$A$2:$B$13,2,TRUE)),FALSE)</f>
        <v>0</v>
      </c>
      <c r="G916" s="63">
        <f>IF(Table312[[#This Row],[Facility]]="Buin",1.5%,0.25%)</f>
        <v>2.5000000000000001E-3</v>
      </c>
      <c r="H916" s="38"/>
      <c r="I916" s="38"/>
      <c r="J916" s="27">
        <f t="shared" si="84"/>
        <v>49</v>
      </c>
      <c r="K916" s="28">
        <f t="shared" si="85"/>
        <v>7</v>
      </c>
      <c r="L916" s="27">
        <f>IF(K916=0,0,IF(E916&gt;1,E916-1,VLOOKUP(K916,Months_Weeks!$A$1:$B$13,2,0)))</f>
        <v>4</v>
      </c>
      <c r="M916" s="29"/>
      <c r="N916" s="39"/>
      <c r="O916" s="39"/>
      <c r="P916" s="50">
        <f t="shared" si="86"/>
        <v>0</v>
      </c>
      <c r="Q916" s="28">
        <f t="shared" si="87"/>
        <v>7</v>
      </c>
      <c r="R916" s="28">
        <f>IF(Q916=0,0,IF(E916&gt;1,E916-1,VLOOKUP(Q916,Months_Weeks!$A$1:$B$13,2,0)))</f>
        <v>4</v>
      </c>
      <c r="S916" s="30"/>
      <c r="T916" s="39"/>
      <c r="U916" s="39"/>
      <c r="V916" s="50">
        <f t="shared" si="88"/>
        <v>0</v>
      </c>
      <c r="W916" s="28">
        <f t="shared" si="89"/>
        <v>7</v>
      </c>
      <c r="X916" s="28">
        <f>IF(W916=0,0,IF(E916&gt;1,E916-1,VLOOKUP(W916,Months_Weeks!$A$1:$B$13,2,0)))</f>
        <v>4</v>
      </c>
      <c r="Y916" s="30"/>
      <c r="Z916" s="39"/>
      <c r="AA916" s="31"/>
      <c r="AB916" s="39"/>
      <c r="AC916" s="31"/>
      <c r="AD916" s="40"/>
      <c r="AE916" s="31"/>
      <c r="AF916" s="40"/>
      <c r="AG916" s="31"/>
      <c r="AH916" s="40"/>
      <c r="AI916" s="31"/>
      <c r="AJ916" s="40"/>
    </row>
    <row r="917" spans="1:36" x14ac:dyDescent="0.25">
      <c r="A917" s="37" t="s">
        <v>32</v>
      </c>
      <c r="B917" s="37">
        <v>20</v>
      </c>
      <c r="C917" s="26" t="str">
        <f>IFERROR(INDEX(Clients[Client_Name],MATCH(Table312[[#This Row],[Client_Code]],Clients[Client_Code],0)),"")</f>
        <v>COMERCIAL LAS TORRES</v>
      </c>
      <c r="D917" s="25">
        <v>8</v>
      </c>
      <c r="E917" s="25">
        <v>2</v>
      </c>
      <c r="F917" s="25" t="b">
        <f>IF(E917&gt;(VLOOKUP(D917,Months_Weeks!$A$2:$B$13,2,TRUE)),FALSE)</f>
        <v>0</v>
      </c>
      <c r="G917" s="63">
        <f>IF(Table312[[#This Row],[Facility]]="Buin",1.5%,0.25%)</f>
        <v>2.5000000000000001E-3</v>
      </c>
      <c r="H917" s="38">
        <v>25</v>
      </c>
      <c r="I917" s="38"/>
      <c r="J917" s="27">
        <f t="shared" si="84"/>
        <v>74</v>
      </c>
      <c r="K917" s="28">
        <f t="shared" si="85"/>
        <v>8</v>
      </c>
      <c r="L917" s="27">
        <f>IF(K917=0,0,IF(E917&gt;1,E917-1,VLOOKUP(K917,Months_Weeks!$A$1:$B$13,2,0)))</f>
        <v>1</v>
      </c>
      <c r="M917" s="29"/>
      <c r="N917" s="39"/>
      <c r="O917" s="39"/>
      <c r="P917" s="50">
        <f t="shared" si="86"/>
        <v>0</v>
      </c>
      <c r="Q917" s="28">
        <f t="shared" si="87"/>
        <v>8</v>
      </c>
      <c r="R917" s="28">
        <f>IF(Q917=0,0,IF(E917&gt;1,E917-1,VLOOKUP(Q917,Months_Weeks!$A$1:$B$13,2,0)))</f>
        <v>1</v>
      </c>
      <c r="S917" s="30"/>
      <c r="T917" s="39"/>
      <c r="U917" s="39"/>
      <c r="V917" s="50">
        <f t="shared" si="88"/>
        <v>0</v>
      </c>
      <c r="W917" s="28">
        <f t="shared" si="89"/>
        <v>8</v>
      </c>
      <c r="X917" s="28">
        <f>IF(W917=0,0,IF(E917&gt;1,E917-1,VLOOKUP(W917,Months_Weeks!$A$1:$B$13,2,0)))</f>
        <v>1</v>
      </c>
      <c r="Y917" s="30"/>
      <c r="Z917" s="39"/>
      <c r="AA917" s="31"/>
      <c r="AB917" s="39"/>
      <c r="AC917" s="31"/>
      <c r="AD917" s="40"/>
      <c r="AE917" s="31"/>
      <c r="AF917" s="40"/>
      <c r="AG917" s="31"/>
      <c r="AH917" s="40"/>
      <c r="AI917" s="31"/>
      <c r="AJ917" s="40"/>
    </row>
    <row r="918" spans="1:36" x14ac:dyDescent="0.25">
      <c r="A918" s="37" t="s">
        <v>32</v>
      </c>
      <c r="B918" s="37">
        <v>20</v>
      </c>
      <c r="C918" s="26" t="str">
        <f>IFERROR(INDEX(Clients[Client_Name],MATCH(Table312[[#This Row],[Client_Code]],Clients[Client_Code],0)),"")</f>
        <v>COMERCIAL LAS TORRES</v>
      </c>
      <c r="D918" s="25">
        <v>8</v>
      </c>
      <c r="E918" s="25">
        <v>3</v>
      </c>
      <c r="F918" s="25" t="b">
        <f>IF(E918&gt;(VLOOKUP(D918,Months_Weeks!$A$2:$B$13,2,TRUE)),FALSE)</f>
        <v>0</v>
      </c>
      <c r="G918" s="63">
        <f>IF(Table312[[#This Row],[Facility]]="Buin",1.5%,0.25%)</f>
        <v>2.5000000000000001E-3</v>
      </c>
      <c r="H918" s="38">
        <v>25</v>
      </c>
      <c r="I918" s="38"/>
      <c r="J918" s="27">
        <f t="shared" si="84"/>
        <v>99</v>
      </c>
      <c r="K918" s="28">
        <f t="shared" si="85"/>
        <v>8</v>
      </c>
      <c r="L918" s="27">
        <f>IF(K918=0,0,IF(E918&gt;1,E918-1,VLOOKUP(K918,Months_Weeks!$A$1:$B$13,2,0)))</f>
        <v>2</v>
      </c>
      <c r="M918" s="29"/>
      <c r="N918" s="39"/>
      <c r="O918" s="39"/>
      <c r="P918" s="50">
        <f t="shared" si="86"/>
        <v>0</v>
      </c>
      <c r="Q918" s="28">
        <f t="shared" si="87"/>
        <v>8</v>
      </c>
      <c r="R918" s="28">
        <f>IF(Q918=0,0,IF(E918&gt;1,E918-1,VLOOKUP(Q918,Months_Weeks!$A$1:$B$13,2,0)))</f>
        <v>2</v>
      </c>
      <c r="S918" s="30"/>
      <c r="T918" s="39"/>
      <c r="U918" s="39"/>
      <c r="V918" s="50">
        <f t="shared" si="88"/>
        <v>0</v>
      </c>
      <c r="W918" s="28">
        <f t="shared" si="89"/>
        <v>8</v>
      </c>
      <c r="X918" s="28">
        <f>IF(W918=0,0,IF(E918&gt;1,E918-1,VLOOKUP(W918,Months_Weeks!$A$1:$B$13,2,0)))</f>
        <v>2</v>
      </c>
      <c r="Y918" s="30"/>
      <c r="Z918" s="39"/>
      <c r="AA918" s="31"/>
      <c r="AB918" s="39"/>
      <c r="AC918" s="31"/>
      <c r="AD918" s="40"/>
      <c r="AE918" s="31"/>
      <c r="AF918" s="40"/>
      <c r="AG918" s="31"/>
      <c r="AH918" s="40"/>
      <c r="AI918" s="31"/>
      <c r="AJ918" s="40"/>
    </row>
    <row r="919" spans="1:36" x14ac:dyDescent="0.25">
      <c r="A919" s="37" t="s">
        <v>32</v>
      </c>
      <c r="B919" s="37">
        <v>20</v>
      </c>
      <c r="C919" s="26" t="str">
        <f>IFERROR(INDEX(Clients[Client_Name],MATCH(Table312[[#This Row],[Client_Code]],Clients[Client_Code],0)),"")</f>
        <v>COMERCIAL LAS TORRES</v>
      </c>
      <c r="D919" s="25">
        <v>8</v>
      </c>
      <c r="E919" s="25">
        <v>4</v>
      </c>
      <c r="F919" s="25" t="b">
        <f>IF(E919&gt;(VLOOKUP(D919,Months_Weeks!$A$2:$B$13,2,TRUE)),FALSE)</f>
        <v>0</v>
      </c>
      <c r="G919" s="63">
        <f>IF(Table312[[#This Row],[Facility]]="Buin",1.5%,0.25%)</f>
        <v>2.5000000000000001E-3</v>
      </c>
      <c r="H919" s="38">
        <v>25</v>
      </c>
      <c r="I919" s="38"/>
      <c r="J919" s="27">
        <f t="shared" si="84"/>
        <v>124</v>
      </c>
      <c r="K919" s="28">
        <f t="shared" si="85"/>
        <v>8</v>
      </c>
      <c r="L919" s="27">
        <f>IF(K919=0,0,IF(E919&gt;1,E919-1,VLOOKUP(K919,Months_Weeks!$A$1:$B$13,2,0)))</f>
        <v>3</v>
      </c>
      <c r="M919" s="29"/>
      <c r="N919" s="39"/>
      <c r="O919" s="39"/>
      <c r="P919" s="50">
        <f t="shared" si="86"/>
        <v>0</v>
      </c>
      <c r="Q919" s="28">
        <f t="shared" si="87"/>
        <v>8</v>
      </c>
      <c r="R919" s="28">
        <f>IF(Q919=0,0,IF(E919&gt;1,E919-1,VLOOKUP(Q919,Months_Weeks!$A$1:$B$13,2,0)))</f>
        <v>3</v>
      </c>
      <c r="S919" s="30"/>
      <c r="T919" s="39"/>
      <c r="U919" s="39"/>
      <c r="V919" s="50">
        <f t="shared" si="88"/>
        <v>0</v>
      </c>
      <c r="W919" s="28">
        <f t="shared" si="89"/>
        <v>8</v>
      </c>
      <c r="X919" s="28">
        <f>IF(W919=0,0,IF(E919&gt;1,E919-1,VLOOKUP(W919,Months_Weeks!$A$1:$B$13,2,0)))</f>
        <v>3</v>
      </c>
      <c r="Y919" s="30"/>
      <c r="Z919" s="39"/>
      <c r="AA919" s="31"/>
      <c r="AB919" s="39"/>
      <c r="AC919" s="31"/>
      <c r="AD919" s="40"/>
      <c r="AE919" s="31"/>
      <c r="AF919" s="40"/>
      <c r="AG919" s="31"/>
      <c r="AH919" s="40"/>
      <c r="AI919" s="31"/>
      <c r="AJ919" s="40"/>
    </row>
    <row r="920" spans="1:36" x14ac:dyDescent="0.25">
      <c r="A920" s="37" t="s">
        <v>32</v>
      </c>
      <c r="B920" s="37">
        <v>20</v>
      </c>
      <c r="C920" s="26" t="str">
        <f>IFERROR(INDEX(Clients[Client_Name],MATCH(Table312[[#This Row],[Client_Code]],Clients[Client_Code],0)),"")</f>
        <v>COMERCIAL LAS TORRES</v>
      </c>
      <c r="D920" s="25">
        <v>9</v>
      </c>
      <c r="E920" s="25">
        <v>1</v>
      </c>
      <c r="F920" s="25" t="b">
        <f>IF(E920&gt;(VLOOKUP(D920,Months_Weeks!$A$2:$B$13,2,TRUE)),FALSE)</f>
        <v>0</v>
      </c>
      <c r="G920" s="63">
        <f>IF(Table312[[#This Row],[Facility]]="Buin",1.5%,0.25%)</f>
        <v>2.5000000000000001E-3</v>
      </c>
      <c r="H920" s="38">
        <v>25</v>
      </c>
      <c r="I920" s="38"/>
      <c r="J920" s="27">
        <f t="shared" si="84"/>
        <v>149</v>
      </c>
      <c r="K920" s="28">
        <f t="shared" si="85"/>
        <v>8</v>
      </c>
      <c r="L920" s="27">
        <f>IF(K920=0,0,IF(E920&gt;1,E920-1,VLOOKUP(K920,Months_Weeks!$A$1:$B$13,2,0)))</f>
        <v>4</v>
      </c>
      <c r="M920" s="29"/>
      <c r="N920" s="39"/>
      <c r="O920" s="39"/>
      <c r="P920" s="50">
        <f t="shared" si="86"/>
        <v>0</v>
      </c>
      <c r="Q920" s="28">
        <f t="shared" si="87"/>
        <v>8</v>
      </c>
      <c r="R920" s="28">
        <f>IF(Q920=0,0,IF(E920&gt;1,E920-1,VLOOKUP(Q920,Months_Weeks!$A$1:$B$13,2,0)))</f>
        <v>4</v>
      </c>
      <c r="S920" s="30"/>
      <c r="T920" s="39"/>
      <c r="U920" s="39"/>
      <c r="V920" s="50">
        <f t="shared" si="88"/>
        <v>0</v>
      </c>
      <c r="W920" s="28">
        <f t="shared" si="89"/>
        <v>8</v>
      </c>
      <c r="X920" s="28">
        <f>IF(W920=0,0,IF(E920&gt;1,E920-1,VLOOKUP(W920,Months_Weeks!$A$1:$B$13,2,0)))</f>
        <v>4</v>
      </c>
      <c r="Y920" s="30"/>
      <c r="Z920" s="39"/>
      <c r="AA920" s="31"/>
      <c r="AB920" s="39"/>
      <c r="AC920" s="31"/>
      <c r="AD920" s="40"/>
      <c r="AE920" s="31"/>
      <c r="AF920" s="40"/>
      <c r="AG920" s="31"/>
      <c r="AH920" s="40"/>
      <c r="AI920" s="31"/>
      <c r="AJ920" s="40"/>
    </row>
    <row r="921" spans="1:36" x14ac:dyDescent="0.25">
      <c r="A921" s="37" t="s">
        <v>32</v>
      </c>
      <c r="B921" s="37">
        <v>20</v>
      </c>
      <c r="C921" s="26" t="str">
        <f>IFERROR(INDEX(Clients[Client_Name],MATCH(Table312[[#This Row],[Client_Code]],Clients[Client_Code],0)),"")</f>
        <v>COMERCIAL LAS TORRES</v>
      </c>
      <c r="D921" s="25">
        <v>9</v>
      </c>
      <c r="E921" s="25">
        <v>2</v>
      </c>
      <c r="F921" s="25" t="b">
        <f>IF(E921&gt;(VLOOKUP(D921,Months_Weeks!$A$2:$B$13,2,TRUE)),FALSE)</f>
        <v>0</v>
      </c>
      <c r="G921" s="63">
        <f>IF(Table312[[#This Row],[Facility]]="Buin",1.5%,0.25%)</f>
        <v>2.5000000000000001E-3</v>
      </c>
      <c r="H921" s="38">
        <v>25</v>
      </c>
      <c r="I921" s="38">
        <v>50</v>
      </c>
      <c r="J921" s="27">
        <f t="shared" si="84"/>
        <v>124</v>
      </c>
      <c r="K921" s="28">
        <f t="shared" si="85"/>
        <v>9</v>
      </c>
      <c r="L921" s="27">
        <f>IF(K921=0,0,IF(E921&gt;1,E921-1,VLOOKUP(K921,Months_Weeks!$A$1:$B$13,2,0)))</f>
        <v>1</v>
      </c>
      <c r="M921" s="29"/>
      <c r="N921" s="39"/>
      <c r="O921" s="39"/>
      <c r="P921" s="50">
        <f t="shared" si="86"/>
        <v>0</v>
      </c>
      <c r="Q921" s="28">
        <f t="shared" si="87"/>
        <v>9</v>
      </c>
      <c r="R921" s="28">
        <f>IF(Q921=0,0,IF(E921&gt;1,E921-1,VLOOKUP(Q921,Months_Weeks!$A$1:$B$13,2,0)))</f>
        <v>1</v>
      </c>
      <c r="S921" s="30"/>
      <c r="T921" s="39"/>
      <c r="U921" s="39"/>
      <c r="V921" s="50">
        <f t="shared" si="88"/>
        <v>0</v>
      </c>
      <c r="W921" s="28">
        <f t="shared" si="89"/>
        <v>9</v>
      </c>
      <c r="X921" s="28">
        <f>IF(W921=0,0,IF(E921&gt;1,E921-1,VLOOKUP(W921,Months_Weeks!$A$1:$B$13,2,0)))</f>
        <v>1</v>
      </c>
      <c r="Y921" s="30"/>
      <c r="Z921" s="39"/>
      <c r="AA921" s="31"/>
      <c r="AB921" s="39"/>
      <c r="AC921" s="31"/>
      <c r="AD921" s="40"/>
      <c r="AE921" s="31"/>
      <c r="AF921" s="40"/>
      <c r="AG921" s="31"/>
      <c r="AH921" s="40"/>
      <c r="AI921" s="31"/>
      <c r="AJ921" s="40"/>
    </row>
    <row r="922" spans="1:36" x14ac:dyDescent="0.25">
      <c r="A922" s="37" t="s">
        <v>32</v>
      </c>
      <c r="B922" s="37">
        <v>20</v>
      </c>
      <c r="C922" s="26" t="str">
        <f>IFERROR(INDEX(Clients[Client_Name],MATCH(Table312[[#This Row],[Client_Code]],Clients[Client_Code],0)),"")</f>
        <v>COMERCIAL LAS TORRES</v>
      </c>
      <c r="D922" s="25">
        <v>9</v>
      </c>
      <c r="E922" s="25">
        <v>3</v>
      </c>
      <c r="F922" s="25" t="b">
        <f>IF(E922&gt;(VLOOKUP(D922,Months_Weeks!$A$2:$B$13,2,TRUE)),FALSE)</f>
        <v>0</v>
      </c>
      <c r="G922" s="63">
        <f>IF(Table312[[#This Row],[Facility]]="Buin",1.5%,0.25%)</f>
        <v>2.5000000000000001E-3</v>
      </c>
      <c r="H922" s="38"/>
      <c r="I922" s="38">
        <v>25</v>
      </c>
      <c r="J922" s="27">
        <f t="shared" si="84"/>
        <v>99</v>
      </c>
      <c r="K922" s="28">
        <f t="shared" si="85"/>
        <v>9</v>
      </c>
      <c r="L922" s="27">
        <f>IF(K922=0,0,IF(E922&gt;1,E922-1,VLOOKUP(K922,Months_Weeks!$A$1:$B$13,2,0)))</f>
        <v>2</v>
      </c>
      <c r="M922" s="29"/>
      <c r="N922" s="39"/>
      <c r="O922" s="39"/>
      <c r="P922" s="50">
        <f t="shared" si="86"/>
        <v>0</v>
      </c>
      <c r="Q922" s="28">
        <f t="shared" si="87"/>
        <v>9</v>
      </c>
      <c r="R922" s="28">
        <f>IF(Q922=0,0,IF(E922&gt;1,E922-1,VLOOKUP(Q922,Months_Weeks!$A$1:$B$13,2,0)))</f>
        <v>2</v>
      </c>
      <c r="S922" s="30"/>
      <c r="T922" s="39"/>
      <c r="U922" s="39"/>
      <c r="V922" s="50">
        <f t="shared" si="88"/>
        <v>0</v>
      </c>
      <c r="W922" s="28">
        <f t="shared" si="89"/>
        <v>9</v>
      </c>
      <c r="X922" s="28">
        <f>IF(W922=0,0,IF(E922&gt;1,E922-1,VLOOKUP(W922,Months_Weeks!$A$1:$B$13,2,0)))</f>
        <v>2</v>
      </c>
      <c r="Y922" s="30"/>
      <c r="Z922" s="39"/>
      <c r="AA922" s="31"/>
      <c r="AB922" s="39"/>
      <c r="AC922" s="31"/>
      <c r="AD922" s="40"/>
      <c r="AE922" s="31"/>
      <c r="AF922" s="40"/>
      <c r="AG922" s="31"/>
      <c r="AH922" s="40"/>
      <c r="AI922" s="31"/>
      <c r="AJ922" s="40"/>
    </row>
    <row r="923" spans="1:36" x14ac:dyDescent="0.25">
      <c r="A923" s="37" t="s">
        <v>32</v>
      </c>
      <c r="B923" s="37">
        <v>20</v>
      </c>
      <c r="C923" s="26" t="str">
        <f>IFERROR(INDEX(Clients[Client_Name],MATCH(Table312[[#This Row],[Client_Code]],Clients[Client_Code],0)),"")</f>
        <v>COMERCIAL LAS TORRES</v>
      </c>
      <c r="D923" s="25">
        <v>9</v>
      </c>
      <c r="E923" s="25">
        <v>4</v>
      </c>
      <c r="F923" s="25" t="b">
        <f>IF(E923&gt;(VLOOKUP(D923,Months_Weeks!$A$2:$B$13,2,TRUE)),FALSE)</f>
        <v>0</v>
      </c>
      <c r="G923" s="63">
        <f>IF(Table312[[#This Row],[Facility]]="Buin",1.5%,0.25%)</f>
        <v>2.5000000000000001E-3</v>
      </c>
      <c r="H923" s="38"/>
      <c r="I923" s="38">
        <v>5</v>
      </c>
      <c r="J923" s="27">
        <f t="shared" si="84"/>
        <v>94</v>
      </c>
      <c r="K923" s="28">
        <f t="shared" si="85"/>
        <v>9</v>
      </c>
      <c r="L923" s="27">
        <f>IF(K923=0,0,IF(E923&gt;1,E923-1,VLOOKUP(K923,Months_Weeks!$A$1:$B$13,2,0)))</f>
        <v>3</v>
      </c>
      <c r="M923" s="29"/>
      <c r="N923" s="39"/>
      <c r="O923" s="39"/>
      <c r="P923" s="50">
        <f t="shared" si="86"/>
        <v>0</v>
      </c>
      <c r="Q923" s="28">
        <f t="shared" si="87"/>
        <v>9</v>
      </c>
      <c r="R923" s="28">
        <f>IF(Q923=0,0,IF(E923&gt;1,E923-1,VLOOKUP(Q923,Months_Weeks!$A$1:$B$13,2,0)))</f>
        <v>3</v>
      </c>
      <c r="S923" s="30"/>
      <c r="T923" s="39"/>
      <c r="U923" s="39"/>
      <c r="V923" s="50">
        <f t="shared" si="88"/>
        <v>0</v>
      </c>
      <c r="W923" s="28">
        <f t="shared" si="89"/>
        <v>9</v>
      </c>
      <c r="X923" s="28">
        <f>IF(W923=0,0,IF(E923&gt;1,E923-1,VLOOKUP(W923,Months_Weeks!$A$1:$B$13,2,0)))</f>
        <v>3</v>
      </c>
      <c r="Y923" s="30"/>
      <c r="Z923" s="39"/>
      <c r="AA923" s="31"/>
      <c r="AB923" s="39"/>
      <c r="AC923" s="31"/>
      <c r="AD923" s="40"/>
      <c r="AE923" s="31"/>
      <c r="AF923" s="40"/>
      <c r="AG923" s="31"/>
      <c r="AH923" s="40"/>
      <c r="AI923" s="31"/>
      <c r="AJ923" s="40"/>
    </row>
    <row r="924" spans="1:36" x14ac:dyDescent="0.25">
      <c r="A924" s="37" t="s">
        <v>32</v>
      </c>
      <c r="B924" s="37">
        <v>20</v>
      </c>
      <c r="C924" s="26" t="str">
        <f>IFERROR(INDEX(Clients[Client_Name],MATCH(Table312[[#This Row],[Client_Code]],Clients[Client_Code],0)),"")</f>
        <v>COMERCIAL LAS TORRES</v>
      </c>
      <c r="D924" s="25">
        <v>9</v>
      </c>
      <c r="E924" s="25">
        <v>5</v>
      </c>
      <c r="F924" s="25" t="b">
        <f>IF(E924&gt;(VLOOKUP(D924,Months_Weeks!$A$2:$B$13,2,TRUE)),FALSE)</f>
        <v>0</v>
      </c>
      <c r="G924" s="63">
        <f>IF(Table312[[#This Row],[Facility]]="Buin",1.5%,0.25%)</f>
        <v>2.5000000000000001E-3</v>
      </c>
      <c r="H924" s="38"/>
      <c r="I924" s="38">
        <v>5</v>
      </c>
      <c r="J924" s="27">
        <f t="shared" si="84"/>
        <v>89</v>
      </c>
      <c r="K924" s="28">
        <f t="shared" si="85"/>
        <v>9</v>
      </c>
      <c r="L924" s="27">
        <f>IF(K924=0,0,IF(E924&gt;1,E924-1,VLOOKUP(K924,Months_Weeks!$A$1:$B$13,2,0)))</f>
        <v>4</v>
      </c>
      <c r="M924" s="29"/>
      <c r="N924" s="39"/>
      <c r="O924" s="39"/>
      <c r="P924" s="50">
        <f t="shared" si="86"/>
        <v>0</v>
      </c>
      <c r="Q924" s="28">
        <f t="shared" si="87"/>
        <v>9</v>
      </c>
      <c r="R924" s="28">
        <f>IF(Q924=0,0,IF(E924&gt;1,E924-1,VLOOKUP(Q924,Months_Weeks!$A$1:$B$13,2,0)))</f>
        <v>4</v>
      </c>
      <c r="S924" s="30"/>
      <c r="T924" s="39"/>
      <c r="U924" s="39"/>
      <c r="V924" s="50">
        <f t="shared" si="88"/>
        <v>0</v>
      </c>
      <c r="W924" s="28">
        <f t="shared" si="89"/>
        <v>9</v>
      </c>
      <c r="X924" s="28">
        <f>IF(W924=0,0,IF(E924&gt;1,E924-1,VLOOKUP(W924,Months_Weeks!$A$1:$B$13,2,0)))</f>
        <v>4</v>
      </c>
      <c r="Y924" s="30"/>
      <c r="Z924" s="39"/>
      <c r="AA924" s="31"/>
      <c r="AB924" s="39"/>
      <c r="AC924" s="31"/>
      <c r="AD924" s="40"/>
      <c r="AE924" s="31"/>
      <c r="AF924" s="40"/>
      <c r="AG924" s="31"/>
      <c r="AH924" s="40"/>
      <c r="AI924" s="31"/>
      <c r="AJ924" s="40"/>
    </row>
    <row r="925" spans="1:36" x14ac:dyDescent="0.25">
      <c r="A925" s="37" t="s">
        <v>32</v>
      </c>
      <c r="B925" s="37">
        <v>20</v>
      </c>
      <c r="C925" s="26" t="str">
        <f>IFERROR(INDEX(Clients[Client_Name],MATCH(Table312[[#This Row],[Client_Code]],Clients[Client_Code],0)),"")</f>
        <v>COMERCIAL LAS TORRES</v>
      </c>
      <c r="D925" s="25">
        <v>10</v>
      </c>
      <c r="E925" s="25">
        <v>1</v>
      </c>
      <c r="F925" s="25" t="b">
        <f>IF(E925&gt;(VLOOKUP(D925,Months_Weeks!$A$2:$B$13,2,TRUE)),FALSE)</f>
        <v>0</v>
      </c>
      <c r="G925" s="63">
        <f>IF(Table312[[#This Row],[Facility]]="Buin",1.5%,0.25%)</f>
        <v>2.5000000000000001E-3</v>
      </c>
      <c r="H925" s="38"/>
      <c r="I925" s="38">
        <v>5</v>
      </c>
      <c r="J925" s="27">
        <f t="shared" si="84"/>
        <v>84</v>
      </c>
      <c r="K925" s="28">
        <f t="shared" si="85"/>
        <v>9</v>
      </c>
      <c r="L925" s="27">
        <f>IF(K925=0,0,IF(E925&gt;1,E925-1,VLOOKUP(K925,Months_Weeks!$A$1:$B$13,2,0)))</f>
        <v>5</v>
      </c>
      <c r="M925" s="29"/>
      <c r="N925" s="39"/>
      <c r="O925" s="39"/>
      <c r="P925" s="50">
        <f t="shared" si="86"/>
        <v>0</v>
      </c>
      <c r="Q925" s="28">
        <f t="shared" si="87"/>
        <v>9</v>
      </c>
      <c r="R925" s="28">
        <f>IF(Q925=0,0,IF(E925&gt;1,E925-1,VLOOKUP(Q925,Months_Weeks!$A$1:$B$13,2,0)))</f>
        <v>5</v>
      </c>
      <c r="S925" s="30"/>
      <c r="T925" s="39"/>
      <c r="U925" s="39"/>
      <c r="V925" s="50">
        <f t="shared" si="88"/>
        <v>0</v>
      </c>
      <c r="W925" s="28">
        <f t="shared" si="89"/>
        <v>9</v>
      </c>
      <c r="X925" s="28">
        <f>IF(W925=0,0,IF(E925&gt;1,E925-1,VLOOKUP(W925,Months_Weeks!$A$1:$B$13,2,0)))</f>
        <v>5</v>
      </c>
      <c r="Y925" s="30"/>
      <c r="Z925" s="39"/>
      <c r="AA925" s="31"/>
      <c r="AB925" s="39"/>
      <c r="AC925" s="31"/>
      <c r="AD925" s="40"/>
      <c r="AE925" s="31"/>
      <c r="AF925" s="40"/>
      <c r="AG925" s="31"/>
      <c r="AH925" s="40"/>
      <c r="AI925" s="31"/>
      <c r="AJ925" s="40"/>
    </row>
    <row r="926" spans="1:36" x14ac:dyDescent="0.25">
      <c r="A926" s="37" t="s">
        <v>32</v>
      </c>
      <c r="B926" s="37">
        <v>20</v>
      </c>
      <c r="C926" s="26" t="str">
        <f>IFERROR(INDEX(Clients[Client_Name],MATCH(Table312[[#This Row],[Client_Code]],Clients[Client_Code],0)),"")</f>
        <v>COMERCIAL LAS TORRES</v>
      </c>
      <c r="D926" s="25">
        <v>10</v>
      </c>
      <c r="E926" s="25">
        <v>2</v>
      </c>
      <c r="F926" s="25" t="b">
        <f>IF(E926&gt;(VLOOKUP(D926,Months_Weeks!$A$2:$B$13,2,TRUE)),FALSE)</f>
        <v>0</v>
      </c>
      <c r="G926" s="63">
        <f>IF(Table312[[#This Row],[Facility]]="Buin",1.5%,0.25%)</f>
        <v>2.5000000000000001E-3</v>
      </c>
      <c r="H926" s="38"/>
      <c r="I926" s="38">
        <v>5</v>
      </c>
      <c r="J926" s="27">
        <f t="shared" si="84"/>
        <v>79</v>
      </c>
      <c r="K926" s="28">
        <f t="shared" si="85"/>
        <v>10</v>
      </c>
      <c r="L926" s="27">
        <f>IF(K926=0,0,IF(E926&gt;1,E926-1,VLOOKUP(K926,Months_Weeks!$A$1:$B$13,2,0)))</f>
        <v>1</v>
      </c>
      <c r="M926" s="29"/>
      <c r="N926" s="39"/>
      <c r="O926" s="39"/>
      <c r="P926" s="50">
        <f t="shared" si="86"/>
        <v>0</v>
      </c>
      <c r="Q926" s="28">
        <f t="shared" si="87"/>
        <v>10</v>
      </c>
      <c r="R926" s="28">
        <f>IF(Q926=0,0,IF(E926&gt;1,E926-1,VLOOKUP(Q926,Months_Weeks!$A$1:$B$13,2,0)))</f>
        <v>1</v>
      </c>
      <c r="S926" s="30"/>
      <c r="T926" s="39"/>
      <c r="U926" s="39"/>
      <c r="V926" s="50">
        <f t="shared" si="88"/>
        <v>0</v>
      </c>
      <c r="W926" s="28">
        <f t="shared" si="89"/>
        <v>10</v>
      </c>
      <c r="X926" s="28">
        <f>IF(W926=0,0,IF(E926&gt;1,E926-1,VLOOKUP(W926,Months_Weeks!$A$1:$B$13,2,0)))</f>
        <v>1</v>
      </c>
      <c r="Y926" s="30"/>
      <c r="Z926" s="39"/>
      <c r="AA926" s="31"/>
      <c r="AB926" s="39"/>
      <c r="AC926" s="31"/>
      <c r="AD926" s="40"/>
      <c r="AE926" s="31"/>
      <c r="AF926" s="40"/>
      <c r="AG926" s="31"/>
      <c r="AH926" s="40"/>
      <c r="AI926" s="31"/>
      <c r="AJ926" s="40"/>
    </row>
    <row r="927" spans="1:36" x14ac:dyDescent="0.25">
      <c r="A927" s="37" t="s">
        <v>32</v>
      </c>
      <c r="B927" s="37">
        <v>20</v>
      </c>
      <c r="C927" s="26" t="str">
        <f>IFERROR(INDEX(Clients[Client_Name],MATCH(Table312[[#This Row],[Client_Code]],Clients[Client_Code],0)),"")</f>
        <v>COMERCIAL LAS TORRES</v>
      </c>
      <c r="D927" s="25">
        <v>10</v>
      </c>
      <c r="E927" s="25">
        <v>3</v>
      </c>
      <c r="F927" s="25" t="b">
        <f>IF(E927&gt;(VLOOKUP(D927,Months_Weeks!$A$2:$B$13,2,TRUE)),FALSE)</f>
        <v>0</v>
      </c>
      <c r="G927" s="63">
        <f>IF(Table312[[#This Row],[Facility]]="Buin",1.5%,0.25%)</f>
        <v>2.5000000000000001E-3</v>
      </c>
      <c r="H927" s="38"/>
      <c r="I927" s="38">
        <v>5</v>
      </c>
      <c r="J927" s="27">
        <f t="shared" si="84"/>
        <v>74</v>
      </c>
      <c r="K927" s="28">
        <f t="shared" si="85"/>
        <v>10</v>
      </c>
      <c r="L927" s="27">
        <f>IF(K927=0,0,IF(E927&gt;1,E927-1,VLOOKUP(K927,Months_Weeks!$A$1:$B$13,2,0)))</f>
        <v>2</v>
      </c>
      <c r="M927" s="29"/>
      <c r="N927" s="39"/>
      <c r="O927" s="39"/>
      <c r="P927" s="50">
        <f t="shared" si="86"/>
        <v>0</v>
      </c>
      <c r="Q927" s="28">
        <f t="shared" si="87"/>
        <v>10</v>
      </c>
      <c r="R927" s="28">
        <f>IF(Q927=0,0,IF(E927&gt;1,E927-1,VLOOKUP(Q927,Months_Weeks!$A$1:$B$13,2,0)))</f>
        <v>2</v>
      </c>
      <c r="S927" s="30"/>
      <c r="T927" s="39"/>
      <c r="U927" s="39"/>
      <c r="V927" s="50">
        <f t="shared" si="88"/>
        <v>0</v>
      </c>
      <c r="W927" s="28">
        <f t="shared" si="89"/>
        <v>10</v>
      </c>
      <c r="X927" s="28">
        <f>IF(W927=0,0,IF(E927&gt;1,E927-1,VLOOKUP(W927,Months_Weeks!$A$1:$B$13,2,0)))</f>
        <v>2</v>
      </c>
      <c r="Y927" s="30"/>
      <c r="Z927" s="39"/>
      <c r="AA927" s="31"/>
      <c r="AB927" s="39"/>
      <c r="AC927" s="31"/>
      <c r="AD927" s="40"/>
      <c r="AE927" s="31"/>
      <c r="AF927" s="40"/>
      <c r="AG927" s="31"/>
      <c r="AH927" s="40"/>
      <c r="AI927" s="31"/>
      <c r="AJ927" s="40"/>
    </row>
    <row r="928" spans="1:36" x14ac:dyDescent="0.25">
      <c r="A928" s="37" t="s">
        <v>32</v>
      </c>
      <c r="B928" s="37">
        <v>20</v>
      </c>
      <c r="C928" s="26" t="str">
        <f>IFERROR(INDEX(Clients[Client_Name],MATCH(Table312[[#This Row],[Client_Code]],Clients[Client_Code],0)),"")</f>
        <v>COMERCIAL LAS TORRES</v>
      </c>
      <c r="D928" s="25">
        <v>10</v>
      </c>
      <c r="E928" s="25">
        <v>4</v>
      </c>
      <c r="F928" s="25" t="b">
        <f>IF(E928&gt;(VLOOKUP(D928,Months_Weeks!$A$2:$B$13,2,TRUE)),FALSE)</f>
        <v>0</v>
      </c>
      <c r="G928" s="63">
        <f>IF(Table312[[#This Row],[Facility]]="Buin",1.5%,0.25%)</f>
        <v>2.5000000000000001E-3</v>
      </c>
      <c r="H928" s="38"/>
      <c r="I928" s="38">
        <v>5</v>
      </c>
      <c r="J928" s="27">
        <f t="shared" si="84"/>
        <v>69</v>
      </c>
      <c r="K928" s="28">
        <f t="shared" si="85"/>
        <v>10</v>
      </c>
      <c r="L928" s="27">
        <f>IF(K928=0,0,IF(E928&gt;1,E928-1,VLOOKUP(K928,Months_Weeks!$A$1:$B$13,2,0)))</f>
        <v>3</v>
      </c>
      <c r="M928" s="29"/>
      <c r="N928" s="39"/>
      <c r="O928" s="39"/>
      <c r="P928" s="50">
        <f t="shared" si="86"/>
        <v>0</v>
      </c>
      <c r="Q928" s="28">
        <f t="shared" si="87"/>
        <v>10</v>
      </c>
      <c r="R928" s="28">
        <f>IF(Q928=0,0,IF(E928&gt;1,E928-1,VLOOKUP(Q928,Months_Weeks!$A$1:$B$13,2,0)))</f>
        <v>3</v>
      </c>
      <c r="S928" s="30"/>
      <c r="T928" s="39"/>
      <c r="U928" s="39"/>
      <c r="V928" s="50">
        <f t="shared" si="88"/>
        <v>0</v>
      </c>
      <c r="W928" s="28">
        <f t="shared" si="89"/>
        <v>10</v>
      </c>
      <c r="X928" s="28">
        <f>IF(W928=0,0,IF(E928&gt;1,E928-1,VLOOKUP(W928,Months_Weeks!$A$1:$B$13,2,0)))</f>
        <v>3</v>
      </c>
      <c r="Y928" s="30"/>
      <c r="Z928" s="39"/>
      <c r="AA928" s="31"/>
      <c r="AB928" s="39"/>
      <c r="AC928" s="31"/>
      <c r="AD928" s="40"/>
      <c r="AE928" s="31"/>
      <c r="AF928" s="40"/>
      <c r="AG928" s="31"/>
      <c r="AH928" s="40"/>
      <c r="AI928" s="31"/>
      <c r="AJ928" s="40"/>
    </row>
    <row r="929" spans="1:36" x14ac:dyDescent="0.25">
      <c r="A929" s="37" t="s">
        <v>32</v>
      </c>
      <c r="B929" s="37">
        <v>20</v>
      </c>
      <c r="C929" s="26" t="str">
        <f>IFERROR(INDEX(Clients[Client_Name],MATCH(Table312[[#This Row],[Client_Code]],Clients[Client_Code],0)),"")</f>
        <v>COMERCIAL LAS TORRES</v>
      </c>
      <c r="D929" s="25">
        <v>11</v>
      </c>
      <c r="E929" s="25">
        <v>1</v>
      </c>
      <c r="F929" s="25" t="b">
        <f>IF(E929&gt;(VLOOKUP(D929,Months_Weeks!$A$2:$B$13,2,TRUE)),FALSE)</f>
        <v>0</v>
      </c>
      <c r="G929" s="63">
        <f>IF(Table312[[#This Row],[Facility]]="Buin",1.5%,0.25%)</f>
        <v>2.5000000000000001E-3</v>
      </c>
      <c r="H929" s="38"/>
      <c r="I929" s="38">
        <v>5</v>
      </c>
      <c r="J929" s="27">
        <f t="shared" si="84"/>
        <v>64</v>
      </c>
      <c r="K929" s="28">
        <f t="shared" si="85"/>
        <v>10</v>
      </c>
      <c r="L929" s="27">
        <f>IF(K929=0,0,IF(E929&gt;1,E929-1,VLOOKUP(K929,Months_Weeks!$A$1:$B$13,2,0)))</f>
        <v>4</v>
      </c>
      <c r="M929" s="29"/>
      <c r="N929" s="39"/>
      <c r="O929" s="39"/>
      <c r="P929" s="50">
        <f t="shared" si="86"/>
        <v>0</v>
      </c>
      <c r="Q929" s="28">
        <f t="shared" si="87"/>
        <v>10</v>
      </c>
      <c r="R929" s="28">
        <f>IF(Q929=0,0,IF(E929&gt;1,E929-1,VLOOKUP(Q929,Months_Weeks!$A$1:$B$13,2,0)))</f>
        <v>4</v>
      </c>
      <c r="S929" s="30"/>
      <c r="T929" s="39"/>
      <c r="U929" s="39"/>
      <c r="V929" s="50">
        <f t="shared" si="88"/>
        <v>0</v>
      </c>
      <c r="W929" s="28">
        <f t="shared" si="89"/>
        <v>10</v>
      </c>
      <c r="X929" s="28">
        <f>IF(W929=0,0,IF(E929&gt;1,E929-1,VLOOKUP(W929,Months_Weeks!$A$1:$B$13,2,0)))</f>
        <v>4</v>
      </c>
      <c r="Y929" s="30"/>
      <c r="Z929" s="39"/>
      <c r="AA929" s="31"/>
      <c r="AB929" s="39"/>
      <c r="AC929" s="31"/>
      <c r="AD929" s="40"/>
      <c r="AE929" s="31"/>
      <c r="AF929" s="40"/>
      <c r="AG929" s="31"/>
      <c r="AH929" s="40"/>
      <c r="AI929" s="31"/>
      <c r="AJ929" s="40"/>
    </row>
    <row r="930" spans="1:36" x14ac:dyDescent="0.25">
      <c r="A930" s="37" t="s">
        <v>32</v>
      </c>
      <c r="B930" s="37">
        <v>20</v>
      </c>
      <c r="C930" s="26" t="str">
        <f>IFERROR(INDEX(Clients[Client_Name],MATCH(Table312[[#This Row],[Client_Code]],Clients[Client_Code],0)),"")</f>
        <v>COMERCIAL LAS TORRES</v>
      </c>
      <c r="D930" s="25">
        <v>11</v>
      </c>
      <c r="E930" s="25">
        <v>2</v>
      </c>
      <c r="F930" s="25" t="b">
        <f>IF(E930&gt;(VLOOKUP(D930,Months_Weeks!$A$2:$B$13,2,TRUE)),FALSE)</f>
        <v>0</v>
      </c>
      <c r="G930" s="63">
        <f>IF(Table312[[#This Row],[Facility]]="Buin",1.5%,0.25%)</f>
        <v>2.5000000000000001E-3</v>
      </c>
      <c r="H930" s="38"/>
      <c r="I930" s="38">
        <v>5</v>
      </c>
      <c r="J930" s="27">
        <f t="shared" si="84"/>
        <v>59</v>
      </c>
      <c r="K930" s="28">
        <f t="shared" si="85"/>
        <v>11</v>
      </c>
      <c r="L930" s="27">
        <f>IF(K930=0,0,IF(E930&gt;1,E930-1,VLOOKUP(K930,Months_Weeks!$A$1:$B$13,2,0)))</f>
        <v>1</v>
      </c>
      <c r="M930" s="29"/>
      <c r="N930" s="39"/>
      <c r="O930" s="39"/>
      <c r="P930" s="50">
        <f t="shared" si="86"/>
        <v>0</v>
      </c>
      <c r="Q930" s="28">
        <f t="shared" si="87"/>
        <v>11</v>
      </c>
      <c r="R930" s="28">
        <f>IF(Q930=0,0,IF(E930&gt;1,E930-1,VLOOKUP(Q930,Months_Weeks!$A$1:$B$13,2,0)))</f>
        <v>1</v>
      </c>
      <c r="S930" s="30"/>
      <c r="T930" s="39"/>
      <c r="U930" s="39"/>
      <c r="V930" s="50">
        <f t="shared" si="88"/>
        <v>0</v>
      </c>
      <c r="W930" s="28">
        <f t="shared" si="89"/>
        <v>11</v>
      </c>
      <c r="X930" s="28">
        <f>IF(W930=0,0,IF(E930&gt;1,E930-1,VLOOKUP(W930,Months_Weeks!$A$1:$B$13,2,0)))</f>
        <v>1</v>
      </c>
      <c r="Y930" s="30"/>
      <c r="Z930" s="39"/>
      <c r="AA930" s="31"/>
      <c r="AB930" s="39"/>
      <c r="AC930" s="31"/>
      <c r="AD930" s="40"/>
      <c r="AE930" s="31"/>
      <c r="AF930" s="40"/>
      <c r="AG930" s="31"/>
      <c r="AH930" s="40"/>
      <c r="AI930" s="31"/>
      <c r="AJ930" s="40"/>
    </row>
    <row r="931" spans="1:36" x14ac:dyDescent="0.25">
      <c r="A931" s="37" t="s">
        <v>32</v>
      </c>
      <c r="B931" s="37">
        <v>20</v>
      </c>
      <c r="C931" s="26" t="str">
        <f>IFERROR(INDEX(Clients[Client_Name],MATCH(Table312[[#This Row],[Client_Code]],Clients[Client_Code],0)),"")</f>
        <v>COMERCIAL LAS TORRES</v>
      </c>
      <c r="D931" s="25">
        <v>11</v>
      </c>
      <c r="E931" s="25">
        <v>3</v>
      </c>
      <c r="F931" s="25" t="b">
        <f>IF(E931&gt;(VLOOKUP(D931,Months_Weeks!$A$2:$B$13,2,TRUE)),FALSE)</f>
        <v>0</v>
      </c>
      <c r="G931" s="63">
        <f>IF(Table312[[#This Row],[Facility]]="Buin",1.5%,0.25%)</f>
        <v>2.5000000000000001E-3</v>
      </c>
      <c r="H931" s="38">
        <v>25</v>
      </c>
      <c r="I931" s="38"/>
      <c r="J931" s="27">
        <f t="shared" si="84"/>
        <v>84</v>
      </c>
      <c r="K931" s="28">
        <f t="shared" si="85"/>
        <v>11</v>
      </c>
      <c r="L931" s="27">
        <f>IF(K931=0,0,IF(E931&gt;1,E931-1,VLOOKUP(K931,Months_Weeks!$A$1:$B$13,2,0)))</f>
        <v>2</v>
      </c>
      <c r="M931" s="29"/>
      <c r="N931" s="39"/>
      <c r="O931" s="39"/>
      <c r="P931" s="50">
        <f t="shared" si="86"/>
        <v>0</v>
      </c>
      <c r="Q931" s="28">
        <f t="shared" si="87"/>
        <v>11</v>
      </c>
      <c r="R931" s="28">
        <f>IF(Q931=0,0,IF(E931&gt;1,E931-1,VLOOKUP(Q931,Months_Weeks!$A$1:$B$13,2,0)))</f>
        <v>2</v>
      </c>
      <c r="S931" s="30"/>
      <c r="T931" s="39"/>
      <c r="U931" s="39"/>
      <c r="V931" s="50">
        <f t="shared" si="88"/>
        <v>0</v>
      </c>
      <c r="W931" s="28">
        <f t="shared" si="89"/>
        <v>11</v>
      </c>
      <c r="X931" s="28">
        <f>IF(W931=0,0,IF(E931&gt;1,E931-1,VLOOKUP(W931,Months_Weeks!$A$1:$B$13,2,0)))</f>
        <v>2</v>
      </c>
      <c r="Y931" s="30"/>
      <c r="Z931" s="39"/>
      <c r="AA931" s="31"/>
      <c r="AB931" s="39"/>
      <c r="AC931" s="31"/>
      <c r="AD931" s="40"/>
      <c r="AE931" s="31"/>
      <c r="AF931" s="40"/>
      <c r="AG931" s="31"/>
      <c r="AH931" s="40"/>
      <c r="AI931" s="31"/>
      <c r="AJ931" s="40"/>
    </row>
    <row r="932" spans="1:36" x14ac:dyDescent="0.25">
      <c r="A932" s="37" t="s">
        <v>32</v>
      </c>
      <c r="B932" s="37">
        <v>20</v>
      </c>
      <c r="C932" s="26" t="str">
        <f>IFERROR(INDEX(Clients[Client_Name],MATCH(Table312[[#This Row],[Client_Code]],Clients[Client_Code],0)),"")</f>
        <v>COMERCIAL LAS TORRES</v>
      </c>
      <c r="D932" s="25">
        <v>11</v>
      </c>
      <c r="E932" s="25">
        <v>4</v>
      </c>
      <c r="F932" s="25" t="b">
        <f>IF(E932&gt;(VLOOKUP(D932,Months_Weeks!$A$2:$B$13,2,TRUE)),FALSE)</f>
        <v>0</v>
      </c>
      <c r="G932" s="63">
        <f>IF(Table312[[#This Row],[Facility]]="Buin",1.5%,0.25%)</f>
        <v>2.5000000000000001E-3</v>
      </c>
      <c r="H932" s="38">
        <v>25</v>
      </c>
      <c r="I932" s="38"/>
      <c r="J932" s="27">
        <f t="shared" si="84"/>
        <v>109</v>
      </c>
      <c r="K932" s="28">
        <f t="shared" si="85"/>
        <v>11</v>
      </c>
      <c r="L932" s="27">
        <f>IF(K932=0,0,IF(E932&gt;1,E932-1,VLOOKUP(K932,Months_Weeks!$A$1:$B$13,2,0)))</f>
        <v>3</v>
      </c>
      <c r="M932" s="29"/>
      <c r="N932" s="39"/>
      <c r="O932" s="39"/>
      <c r="P932" s="50">
        <f t="shared" si="86"/>
        <v>0</v>
      </c>
      <c r="Q932" s="28">
        <f t="shared" si="87"/>
        <v>11</v>
      </c>
      <c r="R932" s="28">
        <f>IF(Q932=0,0,IF(E932&gt;1,E932-1,VLOOKUP(Q932,Months_Weeks!$A$1:$B$13,2,0)))</f>
        <v>3</v>
      </c>
      <c r="S932" s="30"/>
      <c r="T932" s="39"/>
      <c r="U932" s="39"/>
      <c r="V932" s="50">
        <f t="shared" si="88"/>
        <v>0</v>
      </c>
      <c r="W932" s="28">
        <f t="shared" si="89"/>
        <v>11</v>
      </c>
      <c r="X932" s="28">
        <f>IF(W932=0,0,IF(E932&gt;1,E932-1,VLOOKUP(W932,Months_Weeks!$A$1:$B$13,2,0)))</f>
        <v>3</v>
      </c>
      <c r="Y932" s="30"/>
      <c r="Z932" s="39"/>
      <c r="AA932" s="31"/>
      <c r="AB932" s="39"/>
      <c r="AC932" s="31"/>
      <c r="AD932" s="40"/>
      <c r="AE932" s="31"/>
      <c r="AF932" s="40"/>
      <c r="AG932" s="31"/>
      <c r="AH932" s="40"/>
      <c r="AI932" s="31"/>
      <c r="AJ932" s="40"/>
    </row>
    <row r="933" spans="1:36" x14ac:dyDescent="0.25">
      <c r="A933" s="37" t="s">
        <v>32</v>
      </c>
      <c r="B933" s="37">
        <v>20</v>
      </c>
      <c r="C933" s="26" t="str">
        <f>IFERROR(INDEX(Clients[Client_Name],MATCH(Table312[[#This Row],[Client_Code]],Clients[Client_Code],0)),"")</f>
        <v>COMERCIAL LAS TORRES</v>
      </c>
      <c r="D933" s="25">
        <v>12</v>
      </c>
      <c r="E933" s="25">
        <v>1</v>
      </c>
      <c r="F933" s="25" t="b">
        <f>IF(E933&gt;(VLOOKUP(D933,Months_Weeks!$A$2:$B$13,2,TRUE)),FALSE)</f>
        <v>0</v>
      </c>
      <c r="G933" s="63">
        <f>IF(Table312[[#This Row],[Facility]]="Buin",1.5%,0.25%)</f>
        <v>2.5000000000000001E-3</v>
      </c>
      <c r="H933" s="38">
        <v>25</v>
      </c>
      <c r="I933" s="38"/>
      <c r="J933" s="27">
        <f t="shared" si="84"/>
        <v>134</v>
      </c>
      <c r="K933" s="28">
        <f t="shared" si="85"/>
        <v>11</v>
      </c>
      <c r="L933" s="27">
        <f>IF(K933=0,0,IF(E933&gt;1,E933-1,VLOOKUP(K933,Months_Weeks!$A$1:$B$13,2,0)))</f>
        <v>4</v>
      </c>
      <c r="M933" s="29"/>
      <c r="N933" s="39"/>
      <c r="O933" s="39"/>
      <c r="P933" s="50">
        <f t="shared" si="86"/>
        <v>0</v>
      </c>
      <c r="Q933" s="28">
        <f t="shared" si="87"/>
        <v>11</v>
      </c>
      <c r="R933" s="28">
        <f>IF(Q933=0,0,IF(E933&gt;1,E933-1,VLOOKUP(Q933,Months_Weeks!$A$1:$B$13,2,0)))</f>
        <v>4</v>
      </c>
      <c r="S933" s="30"/>
      <c r="T933" s="39"/>
      <c r="U933" s="39"/>
      <c r="V933" s="50">
        <f t="shared" si="88"/>
        <v>0</v>
      </c>
      <c r="W933" s="28">
        <f t="shared" si="89"/>
        <v>11</v>
      </c>
      <c r="X933" s="28">
        <f>IF(W933=0,0,IF(E933&gt;1,E933-1,VLOOKUP(W933,Months_Weeks!$A$1:$B$13,2,0)))</f>
        <v>4</v>
      </c>
      <c r="Y933" s="30"/>
      <c r="Z933" s="39"/>
      <c r="AA933" s="31"/>
      <c r="AB933" s="39"/>
      <c r="AC933" s="31"/>
      <c r="AD933" s="40"/>
      <c r="AE933" s="31"/>
      <c r="AF933" s="40"/>
      <c r="AG933" s="31"/>
      <c r="AH933" s="40"/>
      <c r="AI933" s="31"/>
      <c r="AJ933" s="40"/>
    </row>
    <row r="934" spans="1:36" x14ac:dyDescent="0.25">
      <c r="A934" s="37" t="s">
        <v>32</v>
      </c>
      <c r="B934" s="37">
        <v>20</v>
      </c>
      <c r="C934" s="26" t="str">
        <f>IFERROR(INDEX(Clients[Client_Name],MATCH(Table312[[#This Row],[Client_Code]],Clients[Client_Code],0)),"")</f>
        <v>COMERCIAL LAS TORRES</v>
      </c>
      <c r="D934" s="25">
        <v>12</v>
      </c>
      <c r="E934" s="25">
        <v>2</v>
      </c>
      <c r="F934" s="25" t="b">
        <f>IF(E934&gt;(VLOOKUP(D934,Months_Weeks!$A$2:$B$13,2,TRUE)),FALSE)</f>
        <v>0</v>
      </c>
      <c r="G934" s="63">
        <f>IF(Table312[[#This Row],[Facility]]="Buin",1.5%,0.25%)</f>
        <v>2.5000000000000001E-3</v>
      </c>
      <c r="H934" s="38">
        <v>25</v>
      </c>
      <c r="I934" s="38"/>
      <c r="J934" s="27">
        <f t="shared" si="84"/>
        <v>159</v>
      </c>
      <c r="K934" s="28">
        <f t="shared" si="85"/>
        <v>12</v>
      </c>
      <c r="L934" s="27">
        <f>IF(K934=0,0,IF(E934&gt;1,E934-1,VLOOKUP(K934,Months_Weeks!$A$1:$B$13,2,0)))</f>
        <v>1</v>
      </c>
      <c r="M934" s="29"/>
      <c r="N934" s="39"/>
      <c r="O934" s="39"/>
      <c r="P934" s="50">
        <f t="shared" si="86"/>
        <v>0</v>
      </c>
      <c r="Q934" s="28">
        <f t="shared" si="87"/>
        <v>12</v>
      </c>
      <c r="R934" s="28">
        <f>IF(Q934=0,0,IF(E934&gt;1,E934-1,VLOOKUP(Q934,Months_Weeks!$A$1:$B$13,2,0)))</f>
        <v>1</v>
      </c>
      <c r="S934" s="30"/>
      <c r="T934" s="39"/>
      <c r="U934" s="39"/>
      <c r="V934" s="50">
        <f t="shared" si="88"/>
        <v>0</v>
      </c>
      <c r="W934" s="28">
        <f t="shared" si="89"/>
        <v>12</v>
      </c>
      <c r="X934" s="28">
        <f>IF(W934=0,0,IF(E934&gt;1,E934-1,VLOOKUP(W934,Months_Weeks!$A$1:$B$13,2,0)))</f>
        <v>1</v>
      </c>
      <c r="Y934" s="30"/>
      <c r="Z934" s="39"/>
      <c r="AA934" s="31"/>
      <c r="AB934" s="39"/>
      <c r="AC934" s="31"/>
      <c r="AD934" s="40"/>
      <c r="AE934" s="31"/>
      <c r="AF934" s="40"/>
      <c r="AG934" s="31"/>
      <c r="AH934" s="40"/>
      <c r="AI934" s="31"/>
      <c r="AJ934" s="40"/>
    </row>
    <row r="935" spans="1:36" x14ac:dyDescent="0.25">
      <c r="A935" s="37" t="s">
        <v>32</v>
      </c>
      <c r="B935" s="37">
        <v>20</v>
      </c>
      <c r="C935" s="26" t="str">
        <f>IFERROR(INDEX(Clients[Client_Name],MATCH(Table312[[#This Row],[Client_Code]],Clients[Client_Code],0)),"")</f>
        <v>COMERCIAL LAS TORRES</v>
      </c>
      <c r="D935" s="25">
        <v>12</v>
      </c>
      <c r="E935" s="25">
        <v>3</v>
      </c>
      <c r="F935" s="25" t="b">
        <f>IF(E935&gt;(VLOOKUP(D935,Months_Weeks!$A$2:$B$13,2,TRUE)),FALSE)</f>
        <v>0</v>
      </c>
      <c r="G935" s="63">
        <f>IF(Table312[[#This Row],[Facility]]="Buin",1.5%,0.25%)</f>
        <v>2.5000000000000001E-3</v>
      </c>
      <c r="H935" s="38"/>
      <c r="I935" s="38">
        <v>25</v>
      </c>
      <c r="J935" s="27">
        <f t="shared" si="84"/>
        <v>134</v>
      </c>
      <c r="K935" s="28">
        <f t="shared" si="85"/>
        <v>12</v>
      </c>
      <c r="L935" s="27">
        <f>IF(K935=0,0,IF(E935&gt;1,E935-1,VLOOKUP(K935,Months_Weeks!$A$1:$B$13,2,0)))</f>
        <v>2</v>
      </c>
      <c r="M935" s="29"/>
      <c r="N935" s="39"/>
      <c r="O935" s="39"/>
      <c r="P935" s="50">
        <f t="shared" si="86"/>
        <v>0</v>
      </c>
      <c r="Q935" s="28">
        <f t="shared" si="87"/>
        <v>12</v>
      </c>
      <c r="R935" s="28">
        <f>IF(Q935=0,0,IF(E935&gt;1,E935-1,VLOOKUP(Q935,Months_Weeks!$A$1:$B$13,2,0)))</f>
        <v>2</v>
      </c>
      <c r="S935" s="30"/>
      <c r="T935" s="39"/>
      <c r="U935" s="39"/>
      <c r="V935" s="50">
        <f t="shared" si="88"/>
        <v>0</v>
      </c>
      <c r="W935" s="28">
        <f t="shared" si="89"/>
        <v>12</v>
      </c>
      <c r="X935" s="28">
        <f>IF(W935=0,0,IF(E935&gt;1,E935-1,VLOOKUP(W935,Months_Weeks!$A$1:$B$13,2,0)))</f>
        <v>2</v>
      </c>
      <c r="Y935" s="30"/>
      <c r="Z935" s="39"/>
      <c r="AA935" s="31"/>
      <c r="AB935" s="39"/>
      <c r="AC935" s="31"/>
      <c r="AD935" s="40"/>
      <c r="AE935" s="31"/>
      <c r="AF935" s="40"/>
      <c r="AG935" s="31"/>
      <c r="AH935" s="40"/>
      <c r="AI935" s="31"/>
      <c r="AJ935" s="40"/>
    </row>
    <row r="936" spans="1:36" x14ac:dyDescent="0.25">
      <c r="A936" s="37" t="s">
        <v>32</v>
      </c>
      <c r="B936" s="37">
        <v>20</v>
      </c>
      <c r="C936" s="26" t="str">
        <f>IFERROR(INDEX(Clients[Client_Name],MATCH(Table312[[#This Row],[Client_Code]],Clients[Client_Code],0)),"")</f>
        <v>COMERCIAL LAS TORRES</v>
      </c>
      <c r="D936" s="25">
        <v>12</v>
      </c>
      <c r="E936" s="25">
        <v>4</v>
      </c>
      <c r="F936" s="25" t="b">
        <f>IF(E936&gt;(VLOOKUP(D936,Months_Weeks!$A$2:$B$13,2,TRUE)),FALSE)</f>
        <v>0</v>
      </c>
      <c r="G936" s="63">
        <f>IF(Table312[[#This Row],[Facility]]="Buin",1.5%,0.25%)</f>
        <v>2.5000000000000001E-3</v>
      </c>
      <c r="H936" s="38"/>
      <c r="I936" s="38">
        <v>25</v>
      </c>
      <c r="J936" s="27">
        <f t="shared" si="84"/>
        <v>109</v>
      </c>
      <c r="K936" s="28">
        <f t="shared" si="85"/>
        <v>12</v>
      </c>
      <c r="L936" s="27">
        <f>IF(K936=0,0,IF(E936&gt;1,E936-1,VLOOKUP(K936,Months_Weeks!$A$1:$B$13,2,0)))</f>
        <v>3</v>
      </c>
      <c r="M936" s="29"/>
      <c r="N936" s="39"/>
      <c r="O936" s="39"/>
      <c r="P936" s="50">
        <f t="shared" si="86"/>
        <v>0</v>
      </c>
      <c r="Q936" s="28">
        <f t="shared" si="87"/>
        <v>12</v>
      </c>
      <c r="R936" s="28">
        <f>IF(Q936=0,0,IF(E936&gt;1,E936-1,VLOOKUP(Q936,Months_Weeks!$A$1:$B$13,2,0)))</f>
        <v>3</v>
      </c>
      <c r="S936" s="30"/>
      <c r="T936" s="39"/>
      <c r="U936" s="39"/>
      <c r="V936" s="50">
        <f t="shared" si="88"/>
        <v>0</v>
      </c>
      <c r="W936" s="28">
        <f t="shared" si="89"/>
        <v>12</v>
      </c>
      <c r="X936" s="28">
        <f>IF(W936=0,0,IF(E936&gt;1,E936-1,VLOOKUP(W936,Months_Weeks!$A$1:$B$13,2,0)))</f>
        <v>3</v>
      </c>
      <c r="Y936" s="30"/>
      <c r="Z936" s="39"/>
      <c r="AA936" s="31"/>
      <c r="AB936" s="39"/>
      <c r="AC936" s="31"/>
      <c r="AD936" s="40"/>
      <c r="AE936" s="31"/>
      <c r="AF936" s="40"/>
      <c r="AG936" s="31"/>
      <c r="AH936" s="40"/>
      <c r="AI936" s="31"/>
      <c r="AJ936" s="40"/>
    </row>
    <row r="937" spans="1:36" x14ac:dyDescent="0.25">
      <c r="A937" s="37" t="s">
        <v>32</v>
      </c>
      <c r="B937" s="37">
        <v>20</v>
      </c>
      <c r="C937" s="26" t="str">
        <f>IFERROR(INDEX(Clients[Client_Name],MATCH(Table312[[#This Row],[Client_Code]],Clients[Client_Code],0)),"")</f>
        <v>COMERCIAL LAS TORRES</v>
      </c>
      <c r="D937" s="25">
        <v>12</v>
      </c>
      <c r="E937" s="25">
        <v>5</v>
      </c>
      <c r="F937" s="25" t="b">
        <f>IF(E937&gt;(VLOOKUP(D937,Months_Weeks!$A$2:$B$13,2,TRUE)),FALSE)</f>
        <v>0</v>
      </c>
      <c r="G937" s="63">
        <f>IF(Table312[[#This Row],[Facility]]="Buin",1.5%,0.25%)</f>
        <v>2.5000000000000001E-3</v>
      </c>
      <c r="H937" s="38"/>
      <c r="I937" s="38">
        <v>20</v>
      </c>
      <c r="J937" s="27">
        <f t="shared" si="84"/>
        <v>89</v>
      </c>
      <c r="K937" s="28">
        <f t="shared" si="85"/>
        <v>12</v>
      </c>
      <c r="L937" s="27">
        <f>IF(K937=0,0,IF(E937&gt;1,E937-1,VLOOKUP(K937,Months_Weeks!$A$1:$B$13,2,0)))</f>
        <v>4</v>
      </c>
      <c r="M937" s="29"/>
      <c r="N937" s="39"/>
      <c r="O937" s="39"/>
      <c r="P937" s="50">
        <f t="shared" si="86"/>
        <v>0</v>
      </c>
      <c r="Q937" s="28">
        <f t="shared" si="87"/>
        <v>12</v>
      </c>
      <c r="R937" s="28">
        <f>IF(Q937=0,0,IF(E937&gt;1,E937-1,VLOOKUP(Q937,Months_Weeks!$A$1:$B$13,2,0)))</f>
        <v>4</v>
      </c>
      <c r="S937" s="30"/>
      <c r="T937" s="39"/>
      <c r="U937" s="39"/>
      <c r="V937" s="50">
        <f t="shared" si="88"/>
        <v>0</v>
      </c>
      <c r="W937" s="28">
        <f t="shared" si="89"/>
        <v>12</v>
      </c>
      <c r="X937" s="28">
        <f>IF(W937=0,0,IF(E937&gt;1,E937-1,VLOOKUP(W937,Months_Weeks!$A$1:$B$13,2,0)))</f>
        <v>4</v>
      </c>
      <c r="Y937" s="30"/>
      <c r="Z937" s="39"/>
      <c r="AA937" s="31"/>
      <c r="AB937" s="39"/>
      <c r="AC937" s="31"/>
      <c r="AD937" s="40"/>
      <c r="AE937" s="31"/>
      <c r="AF937" s="40"/>
      <c r="AG937" s="31"/>
      <c r="AH937" s="40"/>
      <c r="AI937" s="31"/>
      <c r="AJ937" s="40"/>
    </row>
    <row r="938" spans="1:36" x14ac:dyDescent="0.25">
      <c r="A938" s="37" t="s">
        <v>62</v>
      </c>
      <c r="B938" s="37">
        <v>1012</v>
      </c>
      <c r="C938" s="26" t="str">
        <f>IFERROR(INDEX(Clients[Client_Name],MATCH(Table312[[#This Row],[Client_Code]],Clients[Client_Code],0)),"")</f>
        <v>COMERCIAL MAXAGRO</v>
      </c>
      <c r="D938" s="25">
        <v>1</v>
      </c>
      <c r="E938" s="25">
        <v>1</v>
      </c>
      <c r="F938" s="25" t="b">
        <f>IF(E938&gt;(VLOOKUP(D938,Months_Weeks!$A$2:$B$13,2,TRUE)),FALSE)</f>
        <v>0</v>
      </c>
      <c r="G938" s="63">
        <f>IF(Table312[[#This Row],[Facility]]="Buin",1.5%,0.25%)</f>
        <v>1.4999999999999999E-2</v>
      </c>
      <c r="H938" s="38">
        <v>1269</v>
      </c>
      <c r="I938" s="38"/>
      <c r="J938" s="27">
        <f t="shared" si="84"/>
        <v>1269</v>
      </c>
      <c r="K938" s="28">
        <f t="shared" si="85"/>
        <v>0</v>
      </c>
      <c r="L938" s="27">
        <f>IF(K938=0,0,IF(E938&gt;1,E938-1,VLOOKUP(K938,Months_Weeks!$A$1:$B$13,2,0)))</f>
        <v>0</v>
      </c>
      <c r="M938" s="29"/>
      <c r="N938" s="39"/>
      <c r="O938" s="39"/>
      <c r="P938" s="50">
        <f t="shared" si="86"/>
        <v>0</v>
      </c>
      <c r="Q938" s="28">
        <f t="shared" si="87"/>
        <v>0</v>
      </c>
      <c r="R938" s="28">
        <f>IF(Q938=0,0,IF(E938&gt;1,E938-1,VLOOKUP(Q938,Months_Weeks!$A$1:$B$13,2,0)))</f>
        <v>0</v>
      </c>
      <c r="S938" s="30"/>
      <c r="T938" s="39"/>
      <c r="U938" s="39"/>
      <c r="V938" s="50">
        <f t="shared" si="88"/>
        <v>0</v>
      </c>
      <c r="W938" s="28">
        <f t="shared" si="89"/>
        <v>0</v>
      </c>
      <c r="X938" s="28">
        <f>IF(W938=0,0,IF(E938&gt;1,E938-1,VLOOKUP(W938,Months_Weeks!$A$1:$B$13,2,0)))</f>
        <v>0</v>
      </c>
      <c r="Y938" s="30"/>
      <c r="Z938" s="39"/>
      <c r="AA938" s="31">
        <v>1</v>
      </c>
      <c r="AB938" s="72">
        <v>0.59899999999999998</v>
      </c>
      <c r="AC938" s="31"/>
      <c r="AD938" s="40"/>
      <c r="AE938" s="31"/>
      <c r="AF938" s="40"/>
      <c r="AG938" s="31"/>
      <c r="AH938" s="40"/>
      <c r="AI938" s="31">
        <v>1</v>
      </c>
      <c r="AJ938" s="70">
        <v>0.28499999999999998</v>
      </c>
    </row>
    <row r="939" spans="1:36" x14ac:dyDescent="0.25">
      <c r="A939" s="37" t="s">
        <v>62</v>
      </c>
      <c r="B939" s="37">
        <v>1012</v>
      </c>
      <c r="C939" s="26" t="str">
        <f>IFERROR(INDEX(Clients[Client_Name],MATCH(Table312[[#This Row],[Client_Code]],Clients[Client_Code],0)),"")</f>
        <v>COMERCIAL MAXAGRO</v>
      </c>
      <c r="D939" s="25">
        <v>1</v>
      </c>
      <c r="E939" s="25">
        <v>2</v>
      </c>
      <c r="F939" s="25" t="b">
        <f>IF(E939&gt;(VLOOKUP(D939,Months_Weeks!$A$2:$B$13,2,TRUE)),FALSE)</f>
        <v>0</v>
      </c>
      <c r="G939" s="63">
        <f>IF(Table312[[#This Row],[Facility]]="Buin",1.5%,0.25%)</f>
        <v>1.4999999999999999E-2</v>
      </c>
      <c r="H939" s="38">
        <v>160</v>
      </c>
      <c r="I939" s="38"/>
      <c r="J939" s="27">
        <f t="shared" si="84"/>
        <v>1429</v>
      </c>
      <c r="K939" s="28">
        <f t="shared" si="85"/>
        <v>1</v>
      </c>
      <c r="L939" s="27">
        <f>IF(K939=0,0,IF(E939&gt;1,E939-1,VLOOKUP(K939,Months_Weeks!$A$1:$B$13,2,0)))</f>
        <v>1</v>
      </c>
      <c r="M939" s="29"/>
      <c r="N939" s="39"/>
      <c r="O939" s="39"/>
      <c r="P939" s="50">
        <f t="shared" si="86"/>
        <v>0</v>
      </c>
      <c r="Q939" s="28">
        <f t="shared" si="87"/>
        <v>1</v>
      </c>
      <c r="R939" s="28">
        <f>IF(Q939=0,0,IF(E939&gt;1,E939-1,VLOOKUP(Q939,Months_Weeks!$A$1:$B$13,2,0)))</f>
        <v>1</v>
      </c>
      <c r="S939" s="30"/>
      <c r="T939" s="39"/>
      <c r="U939" s="39"/>
      <c r="V939" s="50">
        <f t="shared" si="88"/>
        <v>0</v>
      </c>
      <c r="W939" s="28">
        <f t="shared" si="89"/>
        <v>1</v>
      </c>
      <c r="X939" s="28">
        <f>IF(W939=0,0,IF(E939&gt;1,E939-1,VLOOKUP(W939,Months_Weeks!$A$1:$B$13,2,0)))</f>
        <v>1</v>
      </c>
      <c r="Y939" s="30"/>
      <c r="Z939" s="39"/>
      <c r="AA939" s="31"/>
      <c r="AB939" s="39"/>
      <c r="AC939" s="31"/>
      <c r="AD939" s="40"/>
      <c r="AE939" s="31"/>
      <c r="AF939" s="40"/>
      <c r="AG939" s="31"/>
      <c r="AH939" s="40"/>
      <c r="AI939" s="31"/>
      <c r="AJ939" s="40"/>
    </row>
    <row r="940" spans="1:36" x14ac:dyDescent="0.25">
      <c r="A940" s="37" t="s">
        <v>62</v>
      </c>
      <c r="B940" s="37">
        <v>1012</v>
      </c>
      <c r="C940" s="26" t="str">
        <f>IFERROR(INDEX(Clients[Client_Name],MATCH(Table312[[#This Row],[Client_Code]],Clients[Client_Code],0)),"")</f>
        <v>COMERCIAL MAXAGRO</v>
      </c>
      <c r="D940" s="25">
        <v>1</v>
      </c>
      <c r="E940" s="25">
        <v>3</v>
      </c>
      <c r="F940" s="25" t="b">
        <f>IF(E940&gt;(VLOOKUP(D940,Months_Weeks!$A$2:$B$13,2,TRUE)),FALSE)</f>
        <v>0</v>
      </c>
      <c r="G940" s="63">
        <f>IF(Table312[[#This Row],[Facility]]="Buin",1.5%,0.25%)</f>
        <v>1.4999999999999999E-2</v>
      </c>
      <c r="H940" s="38">
        <v>125</v>
      </c>
      <c r="I940" s="38"/>
      <c r="J940" s="27">
        <f t="shared" si="84"/>
        <v>1554</v>
      </c>
      <c r="K940" s="28">
        <f t="shared" si="85"/>
        <v>1</v>
      </c>
      <c r="L940" s="27">
        <f>IF(K940=0,0,IF(E940&gt;1,E940-1,VLOOKUP(K940,Months_Weeks!$A$1:$B$13,2,0)))</f>
        <v>2</v>
      </c>
      <c r="M940" s="29"/>
      <c r="N940" s="39"/>
      <c r="O940" s="39"/>
      <c r="P940" s="50">
        <f t="shared" si="86"/>
        <v>0</v>
      </c>
      <c r="Q940" s="28">
        <f t="shared" si="87"/>
        <v>1</v>
      </c>
      <c r="R940" s="28">
        <f>IF(Q940=0,0,IF(E940&gt;1,E940-1,VLOOKUP(Q940,Months_Weeks!$A$1:$B$13,2,0)))</f>
        <v>2</v>
      </c>
      <c r="S940" s="30"/>
      <c r="T940" s="39"/>
      <c r="U940" s="39"/>
      <c r="V940" s="50">
        <f t="shared" si="88"/>
        <v>0</v>
      </c>
      <c r="W940" s="28">
        <f t="shared" si="89"/>
        <v>1</v>
      </c>
      <c r="X940" s="28">
        <f>IF(W940=0,0,IF(E940&gt;1,E940-1,VLOOKUP(W940,Months_Weeks!$A$1:$B$13,2,0)))</f>
        <v>2</v>
      </c>
      <c r="Y940" s="30"/>
      <c r="Z940" s="39"/>
      <c r="AA940" s="31"/>
      <c r="AB940" s="39"/>
      <c r="AC940" s="31"/>
      <c r="AD940" s="40"/>
      <c r="AE940" s="31"/>
      <c r="AF940" s="40"/>
      <c r="AG940" s="31"/>
      <c r="AH940" s="40"/>
      <c r="AI940" s="31"/>
      <c r="AJ940" s="40"/>
    </row>
    <row r="941" spans="1:36" x14ac:dyDescent="0.25">
      <c r="A941" s="37" t="s">
        <v>62</v>
      </c>
      <c r="B941" s="37">
        <v>1012</v>
      </c>
      <c r="C941" s="26" t="str">
        <f>IFERROR(INDEX(Clients[Client_Name],MATCH(Table312[[#This Row],[Client_Code]],Clients[Client_Code],0)),"")</f>
        <v>COMERCIAL MAXAGRO</v>
      </c>
      <c r="D941" s="25">
        <v>1</v>
      </c>
      <c r="E941" s="25">
        <v>4</v>
      </c>
      <c r="F941" s="25" t="b">
        <f>IF(E941&gt;(VLOOKUP(D941,Months_Weeks!$A$2:$B$13,2,TRUE)),FALSE)</f>
        <v>0</v>
      </c>
      <c r="G941" s="63">
        <f>IF(Table312[[#This Row],[Facility]]="Buin",1.5%,0.25%)</f>
        <v>1.4999999999999999E-2</v>
      </c>
      <c r="H941" s="38"/>
      <c r="I941" s="38">
        <v>57</v>
      </c>
      <c r="J941" s="27">
        <f t="shared" si="84"/>
        <v>1497</v>
      </c>
      <c r="K941" s="28">
        <f t="shared" si="85"/>
        <v>1</v>
      </c>
      <c r="L941" s="27">
        <f>IF(K941=0,0,IF(E941&gt;1,E941-1,VLOOKUP(K941,Months_Weeks!$A$1:$B$13,2,0)))</f>
        <v>3</v>
      </c>
      <c r="M941" s="29"/>
      <c r="N941" s="39"/>
      <c r="O941" s="39"/>
      <c r="P941" s="50">
        <f t="shared" si="86"/>
        <v>0</v>
      </c>
      <c r="Q941" s="28">
        <f t="shared" si="87"/>
        <v>1</v>
      </c>
      <c r="R941" s="28">
        <f>IF(Q941=0,0,IF(E941&gt;1,E941-1,VLOOKUP(Q941,Months_Weeks!$A$1:$B$13,2,0)))</f>
        <v>3</v>
      </c>
      <c r="S941" s="30"/>
      <c r="T941" s="39"/>
      <c r="U941" s="39"/>
      <c r="V941" s="50">
        <f t="shared" si="88"/>
        <v>0</v>
      </c>
      <c r="W941" s="28">
        <f t="shared" si="89"/>
        <v>1</v>
      </c>
      <c r="X941" s="28">
        <f>IF(W941=0,0,IF(E941&gt;1,E941-1,VLOOKUP(W941,Months_Weeks!$A$1:$B$13,2,0)))</f>
        <v>3</v>
      </c>
      <c r="Y941" s="30"/>
      <c r="Z941" s="39">
        <v>623731</v>
      </c>
      <c r="AA941" s="31"/>
      <c r="AB941" s="39"/>
      <c r="AC941" s="31"/>
      <c r="AD941" s="40"/>
      <c r="AE941" s="31"/>
      <c r="AF941" s="40"/>
      <c r="AG941" s="31"/>
      <c r="AH941" s="40"/>
      <c r="AI941" s="31"/>
      <c r="AJ941" s="40"/>
    </row>
    <row r="942" spans="1:36" x14ac:dyDescent="0.25">
      <c r="A942" s="37" t="s">
        <v>62</v>
      </c>
      <c r="B942" s="37">
        <v>1012</v>
      </c>
      <c r="C942" s="26" t="str">
        <f>IFERROR(INDEX(Clients[Client_Name],MATCH(Table312[[#This Row],[Client_Code]],Clients[Client_Code],0)),"")</f>
        <v>COMERCIAL MAXAGRO</v>
      </c>
      <c r="D942" s="25">
        <v>2</v>
      </c>
      <c r="E942" s="25">
        <v>1</v>
      </c>
      <c r="F942" s="25" t="b">
        <f>IF(E942&gt;(VLOOKUP(D942,Months_Weeks!$A$2:$B$13,2,TRUE)),FALSE)</f>
        <v>0</v>
      </c>
      <c r="G942" s="63">
        <f>IF(Table312[[#This Row],[Facility]]="Buin",1.5%,0.25%)</f>
        <v>1.4999999999999999E-2</v>
      </c>
      <c r="H942" s="38">
        <v>31</v>
      </c>
      <c r="I942" s="38"/>
      <c r="J942" s="27">
        <f t="shared" si="84"/>
        <v>1528</v>
      </c>
      <c r="K942" s="28">
        <f t="shared" si="85"/>
        <v>1</v>
      </c>
      <c r="L942" s="27">
        <f>IF(K942=0,0,IF(E942&gt;1,E942-1,VLOOKUP(K942,Months_Weeks!$A$1:$B$13,2,0)))</f>
        <v>4</v>
      </c>
      <c r="M942" s="29"/>
      <c r="N942" s="39"/>
      <c r="O942" s="39"/>
      <c r="P942" s="50">
        <f t="shared" si="86"/>
        <v>0</v>
      </c>
      <c r="Q942" s="28">
        <f t="shared" si="87"/>
        <v>1</v>
      </c>
      <c r="R942" s="28">
        <f>IF(Q942=0,0,IF(E942&gt;1,E942-1,VLOOKUP(Q942,Months_Weeks!$A$1:$B$13,2,0)))</f>
        <v>4</v>
      </c>
      <c r="S942" s="30"/>
      <c r="T942" s="39"/>
      <c r="U942" s="39"/>
      <c r="V942" s="50">
        <f t="shared" si="88"/>
        <v>0</v>
      </c>
      <c r="W942" s="28">
        <f t="shared" si="89"/>
        <v>1</v>
      </c>
      <c r="X942" s="28">
        <f>IF(W942=0,0,IF(E942&gt;1,E942-1,VLOOKUP(W942,Months_Weeks!$A$1:$B$13,2,0)))</f>
        <v>4</v>
      </c>
      <c r="Y942" s="30"/>
      <c r="Z942" s="39"/>
      <c r="AA942" s="31"/>
      <c r="AB942" s="39"/>
      <c r="AC942" s="31"/>
      <c r="AD942" s="40"/>
      <c r="AE942" s="31"/>
      <c r="AF942" s="40"/>
      <c r="AG942" s="31"/>
      <c r="AH942" s="40"/>
      <c r="AI942" s="31"/>
      <c r="AJ942" s="40"/>
    </row>
    <row r="943" spans="1:36" x14ac:dyDescent="0.25">
      <c r="A943" s="37" t="s">
        <v>62</v>
      </c>
      <c r="B943" s="37">
        <v>1012</v>
      </c>
      <c r="C943" s="26" t="str">
        <f>IFERROR(INDEX(Clients[Client_Name],MATCH(Table312[[#This Row],[Client_Code]],Clients[Client_Code],0)),"")</f>
        <v>COMERCIAL MAXAGRO</v>
      </c>
      <c r="D943" s="25">
        <v>2</v>
      </c>
      <c r="E943" s="25">
        <v>2</v>
      </c>
      <c r="F943" s="25" t="b">
        <f>IF(E943&gt;(VLOOKUP(D943,Months_Weeks!$A$2:$B$13,2,TRUE)),FALSE)</f>
        <v>0</v>
      </c>
      <c r="G943" s="63">
        <f>IF(Table312[[#This Row],[Facility]]="Buin",1.5%,0.25%)</f>
        <v>1.4999999999999999E-2</v>
      </c>
      <c r="H943" s="38">
        <v>3</v>
      </c>
      <c r="I943" s="38"/>
      <c r="J943" s="27">
        <f t="shared" si="84"/>
        <v>1531</v>
      </c>
      <c r="K943" s="28">
        <f t="shared" si="85"/>
        <v>2</v>
      </c>
      <c r="L943" s="27">
        <f>IF(K943=0,0,IF(E943&gt;1,E943-1,VLOOKUP(K943,Months_Weeks!$A$1:$B$13,2,0)))</f>
        <v>1</v>
      </c>
      <c r="M943" s="29"/>
      <c r="N943" s="39"/>
      <c r="O943" s="39"/>
      <c r="P943" s="50">
        <f t="shared" si="86"/>
        <v>0</v>
      </c>
      <c r="Q943" s="28">
        <f t="shared" si="87"/>
        <v>2</v>
      </c>
      <c r="R943" s="28">
        <f>IF(Q943=0,0,IF(E943&gt;1,E943-1,VLOOKUP(Q943,Months_Weeks!$A$1:$B$13,2,0)))</f>
        <v>1</v>
      </c>
      <c r="S943" s="30"/>
      <c r="T943" s="39"/>
      <c r="U943" s="39"/>
      <c r="V943" s="50">
        <f t="shared" si="88"/>
        <v>0</v>
      </c>
      <c r="W943" s="28">
        <f t="shared" si="89"/>
        <v>2</v>
      </c>
      <c r="X943" s="28">
        <f>IF(W943=0,0,IF(E943&gt;1,E943-1,VLOOKUP(W943,Months_Weeks!$A$1:$B$13,2,0)))</f>
        <v>1</v>
      </c>
      <c r="Y943" s="30"/>
      <c r="Z943" s="39"/>
      <c r="AA943" s="31"/>
      <c r="AB943" s="39"/>
      <c r="AC943" s="31"/>
      <c r="AD943" s="40"/>
      <c r="AE943" s="31"/>
      <c r="AF943" s="40"/>
      <c r="AG943" s="31"/>
      <c r="AH943" s="40"/>
      <c r="AI943" s="31"/>
      <c r="AJ943" s="40"/>
    </row>
    <row r="944" spans="1:36" x14ac:dyDescent="0.25">
      <c r="A944" s="37" t="s">
        <v>62</v>
      </c>
      <c r="B944" s="37">
        <v>1012</v>
      </c>
      <c r="C944" s="26" t="str">
        <f>IFERROR(INDEX(Clients[Client_Name],MATCH(Table312[[#This Row],[Client_Code]],Clients[Client_Code],0)),"")</f>
        <v>COMERCIAL MAXAGRO</v>
      </c>
      <c r="D944" s="25">
        <v>2</v>
      </c>
      <c r="E944" s="25">
        <v>3</v>
      </c>
      <c r="F944" s="25" t="b">
        <f>IF(E944&gt;(VLOOKUP(D944,Months_Weeks!$A$2:$B$13,2,TRUE)),FALSE)</f>
        <v>0</v>
      </c>
      <c r="G944" s="63">
        <f>IF(Table312[[#This Row],[Facility]]="Buin",1.5%,0.25%)</f>
        <v>1.4999999999999999E-2</v>
      </c>
      <c r="H944" s="38"/>
      <c r="I944" s="38">
        <v>190</v>
      </c>
      <c r="J944" s="27">
        <f t="shared" si="84"/>
        <v>1341</v>
      </c>
      <c r="K944" s="28">
        <f t="shared" si="85"/>
        <v>2</v>
      </c>
      <c r="L944" s="27">
        <f>IF(K944=0,0,IF(E944&gt;1,E944-1,VLOOKUP(K944,Months_Weeks!$A$1:$B$13,2,0)))</f>
        <v>2</v>
      </c>
      <c r="M944" s="29"/>
      <c r="N944" s="39"/>
      <c r="O944" s="39"/>
      <c r="P944" s="50">
        <f t="shared" si="86"/>
        <v>0</v>
      </c>
      <c r="Q944" s="28">
        <f t="shared" si="87"/>
        <v>2</v>
      </c>
      <c r="R944" s="28">
        <f>IF(Q944=0,0,IF(E944&gt;1,E944-1,VLOOKUP(Q944,Months_Weeks!$A$1:$B$13,2,0)))</f>
        <v>2</v>
      </c>
      <c r="S944" s="30"/>
      <c r="T944" s="39"/>
      <c r="U944" s="39"/>
      <c r="V944" s="50">
        <f t="shared" si="88"/>
        <v>0</v>
      </c>
      <c r="W944" s="28">
        <f t="shared" si="89"/>
        <v>2</v>
      </c>
      <c r="X944" s="28">
        <f>IF(W944=0,0,IF(E944&gt;1,E944-1,VLOOKUP(W944,Months_Weeks!$A$1:$B$13,2,0)))</f>
        <v>2</v>
      </c>
      <c r="Y944" s="30"/>
      <c r="Z944" s="39">
        <v>260520</v>
      </c>
      <c r="AA944" s="31"/>
      <c r="AB944" s="39"/>
      <c r="AC944" s="31"/>
      <c r="AD944" s="40"/>
      <c r="AE944" s="31"/>
      <c r="AF944" s="40"/>
      <c r="AG944" s="31"/>
      <c r="AH944" s="40"/>
      <c r="AI944" s="31"/>
      <c r="AJ944" s="40"/>
    </row>
    <row r="945" spans="1:36" x14ac:dyDescent="0.25">
      <c r="A945" s="37" t="s">
        <v>62</v>
      </c>
      <c r="B945" s="37">
        <v>1012</v>
      </c>
      <c r="C945" s="26" t="str">
        <f>IFERROR(INDEX(Clients[Client_Name],MATCH(Table312[[#This Row],[Client_Code]],Clients[Client_Code],0)),"")</f>
        <v>COMERCIAL MAXAGRO</v>
      </c>
      <c r="D945" s="25">
        <v>2</v>
      </c>
      <c r="E945" s="25">
        <v>4</v>
      </c>
      <c r="F945" s="25" t="b">
        <f>IF(E945&gt;(VLOOKUP(D945,Months_Weeks!$A$2:$B$13,2,TRUE)),FALSE)</f>
        <v>0</v>
      </c>
      <c r="G945" s="63">
        <f>IF(Table312[[#This Row],[Facility]]="Buin",1.5%,0.25%)</f>
        <v>1.4999999999999999E-2</v>
      </c>
      <c r="H945" s="38"/>
      <c r="I945" s="38">
        <v>212</v>
      </c>
      <c r="J945" s="27">
        <f t="shared" si="84"/>
        <v>1129</v>
      </c>
      <c r="K945" s="28">
        <f t="shared" si="85"/>
        <v>2</v>
      </c>
      <c r="L945" s="27">
        <f>IF(K945=0,0,IF(E945&gt;1,E945-1,VLOOKUP(K945,Months_Weeks!$A$1:$B$13,2,0)))</f>
        <v>3</v>
      </c>
      <c r="M945" s="29"/>
      <c r="N945" s="39"/>
      <c r="O945" s="39"/>
      <c r="P945" s="50">
        <f t="shared" si="86"/>
        <v>0</v>
      </c>
      <c r="Q945" s="28">
        <f t="shared" si="87"/>
        <v>2</v>
      </c>
      <c r="R945" s="28">
        <f>IF(Q945=0,0,IF(E945&gt;1,E945-1,VLOOKUP(Q945,Months_Weeks!$A$1:$B$13,2,0)))</f>
        <v>3</v>
      </c>
      <c r="S945" s="30"/>
      <c r="T945" s="39"/>
      <c r="U945" s="39"/>
      <c r="V945" s="50">
        <f t="shared" si="88"/>
        <v>0</v>
      </c>
      <c r="W945" s="28">
        <f t="shared" si="89"/>
        <v>2</v>
      </c>
      <c r="X945" s="28">
        <f>IF(W945=0,0,IF(E945&gt;1,E945-1,VLOOKUP(W945,Months_Weeks!$A$1:$B$13,2,0)))</f>
        <v>3</v>
      </c>
      <c r="Y945" s="30"/>
      <c r="Z945" s="39"/>
      <c r="AA945" s="31"/>
      <c r="AB945" s="39"/>
      <c r="AC945" s="31"/>
      <c r="AD945" s="40"/>
      <c r="AE945" s="31"/>
      <c r="AF945" s="40"/>
      <c r="AG945" s="31"/>
      <c r="AH945" s="40"/>
      <c r="AI945" s="31"/>
      <c r="AJ945" s="40"/>
    </row>
    <row r="946" spans="1:36" x14ac:dyDescent="0.25">
      <c r="A946" s="37" t="s">
        <v>62</v>
      </c>
      <c r="B946" s="37">
        <v>1012</v>
      </c>
      <c r="C946" s="26" t="str">
        <f>IFERROR(INDEX(Clients[Client_Name],MATCH(Table312[[#This Row],[Client_Code]],Clients[Client_Code],0)),"")</f>
        <v>COMERCIAL MAXAGRO</v>
      </c>
      <c r="D946" s="25">
        <v>3</v>
      </c>
      <c r="E946" s="25">
        <v>1</v>
      </c>
      <c r="F946" s="25" t="b">
        <f>IF(E946&gt;(VLOOKUP(D946,Months_Weeks!$A$2:$B$13,2,TRUE)),FALSE)</f>
        <v>0</v>
      </c>
      <c r="G946" s="63">
        <f>IF(Table312[[#This Row],[Facility]]="Buin",1.5%,0.25%)</f>
        <v>1.4999999999999999E-2</v>
      </c>
      <c r="H946" s="38">
        <v>55</v>
      </c>
      <c r="I946" s="38"/>
      <c r="J946" s="27">
        <f t="shared" si="84"/>
        <v>1184</v>
      </c>
      <c r="K946" s="28">
        <f t="shared" si="85"/>
        <v>2</v>
      </c>
      <c r="L946" s="27">
        <f>IF(K946=0,0,IF(E946&gt;1,E946-1,VLOOKUP(K946,Months_Weeks!$A$1:$B$13,2,0)))</f>
        <v>4</v>
      </c>
      <c r="M946" s="29"/>
      <c r="N946" s="39"/>
      <c r="O946" s="39"/>
      <c r="P946" s="50">
        <f t="shared" si="86"/>
        <v>0</v>
      </c>
      <c r="Q946" s="28">
        <f t="shared" si="87"/>
        <v>2</v>
      </c>
      <c r="R946" s="28">
        <f>IF(Q946=0,0,IF(E946&gt;1,E946-1,VLOOKUP(Q946,Months_Weeks!$A$1:$B$13,2,0)))</f>
        <v>4</v>
      </c>
      <c r="S946" s="30"/>
      <c r="T946" s="39"/>
      <c r="U946" s="39"/>
      <c r="V946" s="50">
        <f t="shared" si="88"/>
        <v>0</v>
      </c>
      <c r="W946" s="28">
        <f t="shared" si="89"/>
        <v>2</v>
      </c>
      <c r="X946" s="28">
        <f>IF(W946=0,0,IF(E946&gt;1,E946-1,VLOOKUP(W946,Months_Weeks!$A$1:$B$13,2,0)))</f>
        <v>4</v>
      </c>
      <c r="Y946" s="30"/>
      <c r="Z946" s="39"/>
      <c r="AA946" s="31"/>
      <c r="AB946" s="39"/>
      <c r="AC946" s="31"/>
      <c r="AD946" s="40"/>
      <c r="AE946" s="31"/>
      <c r="AF946" s="40"/>
      <c r="AG946" s="31"/>
      <c r="AH946" s="40"/>
      <c r="AI946" s="31"/>
      <c r="AJ946" s="40"/>
    </row>
    <row r="947" spans="1:36" x14ac:dyDescent="0.25">
      <c r="A947" s="37" t="s">
        <v>62</v>
      </c>
      <c r="B947" s="37">
        <v>1012</v>
      </c>
      <c r="C947" s="26" t="str">
        <f>IFERROR(INDEX(Clients[Client_Name],MATCH(Table312[[#This Row],[Client_Code]],Clients[Client_Code],0)),"")</f>
        <v>COMERCIAL MAXAGRO</v>
      </c>
      <c r="D947" s="25">
        <v>3</v>
      </c>
      <c r="E947" s="25">
        <v>2</v>
      </c>
      <c r="F947" s="25" t="b">
        <f>IF(E947&gt;(VLOOKUP(D947,Months_Weeks!$A$2:$B$13,2,TRUE)),FALSE)</f>
        <v>0</v>
      </c>
      <c r="G947" s="63">
        <f>IF(Table312[[#This Row],[Facility]]="Buin",1.5%,0.25%)</f>
        <v>1.4999999999999999E-2</v>
      </c>
      <c r="H947" s="38"/>
      <c r="I947" s="38"/>
      <c r="J947" s="27">
        <f t="shared" si="84"/>
        <v>1184</v>
      </c>
      <c r="K947" s="28">
        <f t="shared" si="85"/>
        <v>3</v>
      </c>
      <c r="L947" s="27">
        <f>IF(K947=0,0,IF(E947&gt;1,E947-1,VLOOKUP(K947,Months_Weeks!$A$1:$B$13,2,0)))</f>
        <v>1</v>
      </c>
      <c r="M947" s="29"/>
      <c r="N947" s="39"/>
      <c r="O947" s="39"/>
      <c r="P947" s="50">
        <f t="shared" si="86"/>
        <v>0</v>
      </c>
      <c r="Q947" s="28">
        <f t="shared" si="87"/>
        <v>3</v>
      </c>
      <c r="R947" s="28">
        <f>IF(Q947=0,0,IF(E947&gt;1,E947-1,VLOOKUP(Q947,Months_Weeks!$A$1:$B$13,2,0)))</f>
        <v>1</v>
      </c>
      <c r="S947" s="30"/>
      <c r="T947" s="39"/>
      <c r="U947" s="39"/>
      <c r="V947" s="50">
        <f t="shared" si="88"/>
        <v>0</v>
      </c>
      <c r="W947" s="28">
        <f t="shared" si="89"/>
        <v>3</v>
      </c>
      <c r="X947" s="28">
        <f>IF(W947=0,0,IF(E947&gt;1,E947-1,VLOOKUP(W947,Months_Weeks!$A$1:$B$13,2,0)))</f>
        <v>1</v>
      </c>
      <c r="Y947" s="30"/>
      <c r="Z947" s="39"/>
      <c r="AA947" s="31"/>
      <c r="AB947" s="39"/>
      <c r="AC947" s="31"/>
      <c r="AD947" s="40"/>
      <c r="AE947" s="31"/>
      <c r="AF947" s="40"/>
      <c r="AG947" s="31"/>
      <c r="AH947" s="40"/>
      <c r="AI947" s="31"/>
      <c r="AJ947" s="40"/>
    </row>
    <row r="948" spans="1:36" x14ac:dyDescent="0.25">
      <c r="A948" s="37" t="s">
        <v>62</v>
      </c>
      <c r="B948" s="37">
        <v>1012</v>
      </c>
      <c r="C948" s="26" t="str">
        <f>IFERROR(INDEX(Clients[Client_Name],MATCH(Table312[[#This Row],[Client_Code]],Clients[Client_Code],0)),"")</f>
        <v>COMERCIAL MAXAGRO</v>
      </c>
      <c r="D948" s="25">
        <v>3</v>
      </c>
      <c r="E948" s="25">
        <v>3</v>
      </c>
      <c r="F948" s="25" t="b">
        <f>IF(E948&gt;(VLOOKUP(D948,Months_Weeks!$A$2:$B$13,2,TRUE)),FALSE)</f>
        <v>0</v>
      </c>
      <c r="G948" s="63">
        <f>IF(Table312[[#This Row],[Facility]]="Buin",1.5%,0.25%)</f>
        <v>1.4999999999999999E-2</v>
      </c>
      <c r="H948" s="38"/>
      <c r="I948" s="38"/>
      <c r="J948" s="27">
        <f t="shared" si="84"/>
        <v>1184</v>
      </c>
      <c r="K948" s="28">
        <f t="shared" si="85"/>
        <v>3</v>
      </c>
      <c r="L948" s="27">
        <f>IF(K948=0,0,IF(E948&gt;1,E948-1,VLOOKUP(K948,Months_Weeks!$A$1:$B$13,2,0)))</f>
        <v>2</v>
      </c>
      <c r="M948" s="29"/>
      <c r="N948" s="39"/>
      <c r="O948" s="39"/>
      <c r="P948" s="50">
        <f t="shared" si="86"/>
        <v>0</v>
      </c>
      <c r="Q948" s="28">
        <f t="shared" si="87"/>
        <v>3</v>
      </c>
      <c r="R948" s="28">
        <f>IF(Q948=0,0,IF(E948&gt;1,E948-1,VLOOKUP(Q948,Months_Weeks!$A$1:$B$13,2,0)))</f>
        <v>2</v>
      </c>
      <c r="S948" s="30"/>
      <c r="T948" s="39"/>
      <c r="U948" s="39"/>
      <c r="V948" s="50">
        <f t="shared" si="88"/>
        <v>0</v>
      </c>
      <c r="W948" s="28">
        <f t="shared" si="89"/>
        <v>3</v>
      </c>
      <c r="X948" s="28">
        <f>IF(W948=0,0,IF(E948&gt;1,E948-1,VLOOKUP(W948,Months_Weeks!$A$1:$B$13,2,0)))</f>
        <v>2</v>
      </c>
      <c r="Y948" s="30"/>
      <c r="Z948" s="39">
        <v>262000</v>
      </c>
      <c r="AA948" s="31"/>
      <c r="AB948" s="39"/>
      <c r="AC948" s="31"/>
      <c r="AD948" s="40"/>
      <c r="AE948" s="31"/>
      <c r="AF948" s="40"/>
      <c r="AG948" s="31"/>
      <c r="AH948" s="40"/>
      <c r="AI948" s="31"/>
      <c r="AJ948" s="40"/>
    </row>
    <row r="949" spans="1:36" x14ac:dyDescent="0.25">
      <c r="A949" s="37" t="s">
        <v>62</v>
      </c>
      <c r="B949" s="37">
        <v>1012</v>
      </c>
      <c r="C949" s="26" t="str">
        <f>IFERROR(INDEX(Clients[Client_Name],MATCH(Table312[[#This Row],[Client_Code]],Clients[Client_Code],0)),"")</f>
        <v>COMERCIAL MAXAGRO</v>
      </c>
      <c r="D949" s="25">
        <v>3</v>
      </c>
      <c r="E949" s="25">
        <v>4</v>
      </c>
      <c r="F949" s="25" t="b">
        <f>IF(E949&gt;(VLOOKUP(D949,Months_Weeks!$A$2:$B$13,2,TRUE)),FALSE)</f>
        <v>0</v>
      </c>
      <c r="G949" s="63">
        <f>IF(Table312[[#This Row],[Facility]]="Buin",1.5%,0.25%)</f>
        <v>1.4999999999999999E-2</v>
      </c>
      <c r="H949" s="38"/>
      <c r="I949" s="38"/>
      <c r="J949" s="27">
        <f t="shared" si="84"/>
        <v>1184</v>
      </c>
      <c r="K949" s="28">
        <f t="shared" si="85"/>
        <v>3</v>
      </c>
      <c r="L949" s="27">
        <f>IF(K949=0,0,IF(E949&gt;1,E949-1,VLOOKUP(K949,Months_Weeks!$A$1:$B$13,2,0)))</f>
        <v>3</v>
      </c>
      <c r="M949" s="29"/>
      <c r="N949" s="39"/>
      <c r="O949" s="39"/>
      <c r="P949" s="50">
        <f t="shared" si="86"/>
        <v>0</v>
      </c>
      <c r="Q949" s="28">
        <f t="shared" si="87"/>
        <v>3</v>
      </c>
      <c r="R949" s="28">
        <f>IF(Q949=0,0,IF(E949&gt;1,E949-1,VLOOKUP(Q949,Months_Weeks!$A$1:$B$13,2,0)))</f>
        <v>3</v>
      </c>
      <c r="S949" s="30"/>
      <c r="T949" s="39"/>
      <c r="U949" s="39"/>
      <c r="V949" s="50">
        <f t="shared" si="88"/>
        <v>0</v>
      </c>
      <c r="W949" s="28">
        <f t="shared" si="89"/>
        <v>3</v>
      </c>
      <c r="X949" s="28">
        <f>IF(W949=0,0,IF(E949&gt;1,E949-1,VLOOKUP(W949,Months_Weeks!$A$1:$B$13,2,0)))</f>
        <v>3</v>
      </c>
      <c r="Y949" s="30"/>
      <c r="Z949" s="39"/>
      <c r="AA949" s="31"/>
      <c r="AB949" s="39"/>
      <c r="AC949" s="31"/>
      <c r="AD949" s="40"/>
      <c r="AE949" s="31"/>
      <c r="AF949" s="40"/>
      <c r="AG949" s="31"/>
      <c r="AH949" s="40"/>
      <c r="AI949" s="31"/>
      <c r="AJ949" s="40"/>
    </row>
    <row r="950" spans="1:36" x14ac:dyDescent="0.25">
      <c r="A950" s="37" t="s">
        <v>62</v>
      </c>
      <c r="B950" s="37">
        <v>1012</v>
      </c>
      <c r="C950" s="26" t="str">
        <f>IFERROR(INDEX(Clients[Client_Name],MATCH(Table312[[#This Row],[Client_Code]],Clients[Client_Code],0)),"")</f>
        <v>COMERCIAL MAXAGRO</v>
      </c>
      <c r="D950" s="25">
        <v>3</v>
      </c>
      <c r="E950" s="25">
        <v>5</v>
      </c>
      <c r="F950" s="25" t="b">
        <f>IF(E950&gt;(VLOOKUP(D950,Months_Weeks!$A$2:$B$13,2,TRUE)),FALSE)</f>
        <v>0</v>
      </c>
      <c r="G950" s="63">
        <f>IF(Table312[[#This Row],[Facility]]="Buin",1.5%,0.25%)</f>
        <v>1.4999999999999999E-2</v>
      </c>
      <c r="H950" s="38"/>
      <c r="I950" s="38"/>
      <c r="J950" s="27">
        <f t="shared" si="84"/>
        <v>1184</v>
      </c>
      <c r="K950" s="28">
        <f t="shared" si="85"/>
        <v>3</v>
      </c>
      <c r="L950" s="27">
        <f>IF(K950=0,0,IF(E950&gt;1,E950-1,VLOOKUP(K950,Months_Weeks!$A$1:$B$13,2,0)))</f>
        <v>4</v>
      </c>
      <c r="M950" s="29"/>
      <c r="N950" s="39"/>
      <c r="O950" s="39"/>
      <c r="P950" s="50">
        <f t="shared" si="86"/>
        <v>0</v>
      </c>
      <c r="Q950" s="28">
        <f t="shared" si="87"/>
        <v>3</v>
      </c>
      <c r="R950" s="28">
        <f>IF(Q950=0,0,IF(E950&gt;1,E950-1,VLOOKUP(Q950,Months_Weeks!$A$1:$B$13,2,0)))</f>
        <v>4</v>
      </c>
      <c r="S950" s="30"/>
      <c r="T950" s="39"/>
      <c r="U950" s="39"/>
      <c r="V950" s="50">
        <f t="shared" si="88"/>
        <v>0</v>
      </c>
      <c r="W950" s="28">
        <f t="shared" si="89"/>
        <v>3</v>
      </c>
      <c r="X950" s="28">
        <f>IF(W950=0,0,IF(E950&gt;1,E950-1,VLOOKUP(W950,Months_Weeks!$A$1:$B$13,2,0)))</f>
        <v>4</v>
      </c>
      <c r="Y950" s="30"/>
      <c r="Z950" s="39"/>
      <c r="AA950" s="31"/>
      <c r="AB950" s="39"/>
      <c r="AC950" s="31"/>
      <c r="AD950" s="40"/>
      <c r="AE950" s="31"/>
      <c r="AF950" s="40"/>
      <c r="AG950" s="31"/>
      <c r="AH950" s="40"/>
      <c r="AI950" s="31"/>
      <c r="AJ950" s="40"/>
    </row>
    <row r="951" spans="1:36" x14ac:dyDescent="0.25">
      <c r="A951" s="37" t="s">
        <v>62</v>
      </c>
      <c r="B951" s="37">
        <v>1012</v>
      </c>
      <c r="C951" s="26" t="str">
        <f>IFERROR(INDEX(Clients[Client_Name],MATCH(Table312[[#This Row],[Client_Code]],Clients[Client_Code],0)),"")</f>
        <v>COMERCIAL MAXAGRO</v>
      </c>
      <c r="D951" s="25">
        <v>4</v>
      </c>
      <c r="E951" s="25">
        <v>1</v>
      </c>
      <c r="F951" s="25" t="b">
        <f>IF(E951&gt;(VLOOKUP(D951,Months_Weeks!$A$2:$B$13,2,TRUE)),FALSE)</f>
        <v>0</v>
      </c>
      <c r="G951" s="63">
        <f>IF(Table312[[#This Row],[Facility]]="Buin",1.5%,0.25%)</f>
        <v>1.4999999999999999E-2</v>
      </c>
      <c r="H951" s="38"/>
      <c r="I951" s="38"/>
      <c r="J951" s="27">
        <f t="shared" si="84"/>
        <v>1184</v>
      </c>
      <c r="K951" s="28">
        <f t="shared" si="85"/>
        <v>3</v>
      </c>
      <c r="L951" s="27">
        <f>IF(K951=0,0,IF(E951&gt;1,E951-1,VLOOKUP(K951,Months_Weeks!$A$1:$B$13,2,0)))</f>
        <v>5</v>
      </c>
      <c r="M951" s="29"/>
      <c r="N951" s="39"/>
      <c r="O951" s="39"/>
      <c r="P951" s="50">
        <f t="shared" si="86"/>
        <v>0</v>
      </c>
      <c r="Q951" s="28">
        <f t="shared" si="87"/>
        <v>3</v>
      </c>
      <c r="R951" s="28">
        <f>IF(Q951=0,0,IF(E951&gt;1,E951-1,VLOOKUP(Q951,Months_Weeks!$A$1:$B$13,2,0)))</f>
        <v>5</v>
      </c>
      <c r="S951" s="30"/>
      <c r="T951" s="39"/>
      <c r="U951" s="39"/>
      <c r="V951" s="50">
        <f t="shared" si="88"/>
        <v>0</v>
      </c>
      <c r="W951" s="28">
        <f t="shared" si="89"/>
        <v>3</v>
      </c>
      <c r="X951" s="28">
        <f>IF(W951=0,0,IF(E951&gt;1,E951-1,VLOOKUP(W951,Months_Weeks!$A$1:$B$13,2,0)))</f>
        <v>5</v>
      </c>
      <c r="Y951" s="30"/>
      <c r="Z951" s="39"/>
      <c r="AA951" s="31"/>
      <c r="AB951" s="39"/>
      <c r="AC951" s="31"/>
      <c r="AD951" s="40"/>
      <c r="AE951" s="31"/>
      <c r="AF951" s="40"/>
      <c r="AG951" s="31"/>
      <c r="AH951" s="40"/>
      <c r="AI951" s="31"/>
      <c r="AJ951" s="40"/>
    </row>
    <row r="952" spans="1:36" x14ac:dyDescent="0.25">
      <c r="A952" s="37" t="s">
        <v>62</v>
      </c>
      <c r="B952" s="37">
        <v>1012</v>
      </c>
      <c r="C952" s="26" t="str">
        <f>IFERROR(INDEX(Clients[Client_Name],MATCH(Table312[[#This Row],[Client_Code]],Clients[Client_Code],0)),"")</f>
        <v>COMERCIAL MAXAGRO</v>
      </c>
      <c r="D952" s="25">
        <v>4</v>
      </c>
      <c r="E952" s="25">
        <v>2</v>
      </c>
      <c r="F952" s="25" t="b">
        <f>IF(E952&gt;(VLOOKUP(D952,Months_Weeks!$A$2:$B$13,2,TRUE)),FALSE)</f>
        <v>0</v>
      </c>
      <c r="G952" s="63">
        <f>IF(Table312[[#This Row],[Facility]]="Buin",1.5%,0.25%)</f>
        <v>1.4999999999999999E-2</v>
      </c>
      <c r="H952" s="38"/>
      <c r="I952" s="38"/>
      <c r="J952" s="27">
        <f t="shared" si="84"/>
        <v>1184</v>
      </c>
      <c r="K952" s="28">
        <f t="shared" si="85"/>
        <v>4</v>
      </c>
      <c r="L952" s="27">
        <f>IF(K952=0,0,IF(E952&gt;1,E952-1,VLOOKUP(K952,Months_Weeks!$A$1:$B$13,2,0)))</f>
        <v>1</v>
      </c>
      <c r="M952" s="29"/>
      <c r="N952" s="39"/>
      <c r="O952" s="39"/>
      <c r="P952" s="50">
        <f t="shared" si="86"/>
        <v>0</v>
      </c>
      <c r="Q952" s="28">
        <f t="shared" si="87"/>
        <v>4</v>
      </c>
      <c r="R952" s="28">
        <f>IF(Q952=0,0,IF(E952&gt;1,E952-1,VLOOKUP(Q952,Months_Weeks!$A$1:$B$13,2,0)))</f>
        <v>1</v>
      </c>
      <c r="S952" s="30"/>
      <c r="T952" s="39"/>
      <c r="U952" s="39"/>
      <c r="V952" s="50">
        <f t="shared" si="88"/>
        <v>0</v>
      </c>
      <c r="W952" s="28">
        <f t="shared" si="89"/>
        <v>4</v>
      </c>
      <c r="X952" s="28">
        <f>IF(W952=0,0,IF(E952&gt;1,E952-1,VLOOKUP(W952,Months_Weeks!$A$1:$B$13,2,0)))</f>
        <v>1</v>
      </c>
      <c r="Y952" s="30"/>
      <c r="Z952" s="39"/>
      <c r="AA952" s="31"/>
      <c r="AB952" s="39"/>
      <c r="AC952" s="31"/>
      <c r="AD952" s="40"/>
      <c r="AE952" s="31"/>
      <c r="AF952" s="40"/>
      <c r="AG952" s="31"/>
      <c r="AH952" s="40"/>
      <c r="AI952" s="31"/>
      <c r="AJ952" s="40"/>
    </row>
    <row r="953" spans="1:36" x14ac:dyDescent="0.25">
      <c r="A953" s="37" t="s">
        <v>62</v>
      </c>
      <c r="B953" s="37">
        <v>1012</v>
      </c>
      <c r="C953" s="26" t="str">
        <f>IFERROR(INDEX(Clients[Client_Name],MATCH(Table312[[#This Row],[Client_Code]],Clients[Client_Code],0)),"")</f>
        <v>COMERCIAL MAXAGRO</v>
      </c>
      <c r="D953" s="25">
        <v>4</v>
      </c>
      <c r="E953" s="25">
        <v>3</v>
      </c>
      <c r="F953" s="25" t="b">
        <f>IF(E953&gt;(VLOOKUP(D953,Months_Weeks!$A$2:$B$13,2,TRUE)),FALSE)</f>
        <v>0</v>
      </c>
      <c r="G953" s="63">
        <f>IF(Table312[[#This Row],[Facility]]="Buin",1.5%,0.25%)</f>
        <v>1.4999999999999999E-2</v>
      </c>
      <c r="H953" s="38"/>
      <c r="I953" s="38"/>
      <c r="J953" s="27">
        <f t="shared" si="84"/>
        <v>1184</v>
      </c>
      <c r="K953" s="28">
        <f t="shared" si="85"/>
        <v>4</v>
      </c>
      <c r="L953" s="27">
        <f>IF(K953=0,0,IF(E953&gt;1,E953-1,VLOOKUP(K953,Months_Weeks!$A$1:$B$13,2,0)))</f>
        <v>2</v>
      </c>
      <c r="M953" s="29"/>
      <c r="N953" s="39"/>
      <c r="O953" s="39"/>
      <c r="P953" s="50">
        <f t="shared" si="86"/>
        <v>0</v>
      </c>
      <c r="Q953" s="28">
        <f t="shared" si="87"/>
        <v>4</v>
      </c>
      <c r="R953" s="28">
        <f>IF(Q953=0,0,IF(E953&gt;1,E953-1,VLOOKUP(Q953,Months_Weeks!$A$1:$B$13,2,0)))</f>
        <v>2</v>
      </c>
      <c r="S953" s="30"/>
      <c r="T953" s="39"/>
      <c r="U953" s="39"/>
      <c r="V953" s="50">
        <f t="shared" si="88"/>
        <v>0</v>
      </c>
      <c r="W953" s="28">
        <f t="shared" si="89"/>
        <v>4</v>
      </c>
      <c r="X953" s="28">
        <f>IF(W953=0,0,IF(E953&gt;1,E953-1,VLOOKUP(W953,Months_Weeks!$A$1:$B$13,2,0)))</f>
        <v>2</v>
      </c>
      <c r="Y953" s="30"/>
      <c r="Z953" s="39"/>
      <c r="AA953" s="31"/>
      <c r="AB953" s="39"/>
      <c r="AC953" s="31"/>
      <c r="AD953" s="40"/>
      <c r="AE953" s="31"/>
      <c r="AF953" s="40"/>
      <c r="AG953" s="31"/>
      <c r="AH953" s="40"/>
      <c r="AI953" s="31"/>
      <c r="AJ953" s="40"/>
    </row>
    <row r="954" spans="1:36" x14ac:dyDescent="0.25">
      <c r="A954" s="37" t="s">
        <v>62</v>
      </c>
      <c r="B954" s="37">
        <v>1012</v>
      </c>
      <c r="C954" s="26" t="str">
        <f>IFERROR(INDEX(Clients[Client_Name],MATCH(Table312[[#This Row],[Client_Code]],Clients[Client_Code],0)),"")</f>
        <v>COMERCIAL MAXAGRO</v>
      </c>
      <c r="D954" s="25">
        <v>4</v>
      </c>
      <c r="E954" s="25">
        <v>4</v>
      </c>
      <c r="F954" s="25" t="b">
        <f>IF(E954&gt;(VLOOKUP(D954,Months_Weeks!$A$2:$B$13,2,TRUE)),FALSE)</f>
        <v>0</v>
      </c>
      <c r="G954" s="63">
        <f>IF(Table312[[#This Row],[Facility]]="Buin",1.5%,0.25%)</f>
        <v>1.4999999999999999E-2</v>
      </c>
      <c r="H954" s="38"/>
      <c r="I954" s="38"/>
      <c r="J954" s="27">
        <f t="shared" si="84"/>
        <v>1184</v>
      </c>
      <c r="K954" s="28">
        <f t="shared" si="85"/>
        <v>4</v>
      </c>
      <c r="L954" s="27">
        <f>IF(K954=0,0,IF(E954&gt;1,E954-1,VLOOKUP(K954,Months_Weeks!$A$1:$B$13,2,0)))</f>
        <v>3</v>
      </c>
      <c r="M954" s="29"/>
      <c r="N954" s="39"/>
      <c r="O954" s="39"/>
      <c r="P954" s="50">
        <f t="shared" si="86"/>
        <v>0</v>
      </c>
      <c r="Q954" s="28">
        <f t="shared" si="87"/>
        <v>4</v>
      </c>
      <c r="R954" s="28">
        <f>IF(Q954=0,0,IF(E954&gt;1,E954-1,VLOOKUP(Q954,Months_Weeks!$A$1:$B$13,2,0)))</f>
        <v>3</v>
      </c>
      <c r="S954" s="30"/>
      <c r="T954" s="39"/>
      <c r="U954" s="39"/>
      <c r="V954" s="50">
        <f t="shared" si="88"/>
        <v>0</v>
      </c>
      <c r="W954" s="28">
        <f t="shared" si="89"/>
        <v>4</v>
      </c>
      <c r="X954" s="28">
        <f>IF(W954=0,0,IF(E954&gt;1,E954-1,VLOOKUP(W954,Months_Weeks!$A$1:$B$13,2,0)))</f>
        <v>3</v>
      </c>
      <c r="Y954" s="30"/>
      <c r="Z954" s="39">
        <v>288000</v>
      </c>
      <c r="AA954" s="31"/>
      <c r="AB954" s="39"/>
      <c r="AC954" s="31"/>
      <c r="AD954" s="40"/>
      <c r="AE954" s="31"/>
      <c r="AF954" s="40"/>
      <c r="AG954" s="31"/>
      <c r="AH954" s="40"/>
      <c r="AI954" s="31"/>
      <c r="AJ954" s="40"/>
    </row>
    <row r="955" spans="1:36" x14ac:dyDescent="0.25">
      <c r="A955" s="37" t="s">
        <v>62</v>
      </c>
      <c r="B955" s="37">
        <v>1012</v>
      </c>
      <c r="C955" s="26" t="str">
        <f>IFERROR(INDEX(Clients[Client_Name],MATCH(Table312[[#This Row],[Client_Code]],Clients[Client_Code],0)),"")</f>
        <v>COMERCIAL MAXAGRO</v>
      </c>
      <c r="D955" s="25">
        <v>5</v>
      </c>
      <c r="E955" s="25">
        <v>1</v>
      </c>
      <c r="F955" s="25" t="b">
        <f>IF(E955&gt;(VLOOKUP(D955,Months_Weeks!$A$2:$B$13,2,TRUE)),FALSE)</f>
        <v>0</v>
      </c>
      <c r="G955" s="63">
        <f>IF(Table312[[#This Row],[Facility]]="Buin",1.5%,0.25%)</f>
        <v>1.4999999999999999E-2</v>
      </c>
      <c r="H955" s="38"/>
      <c r="I955" s="38"/>
      <c r="J955" s="27">
        <f t="shared" si="84"/>
        <v>1184</v>
      </c>
      <c r="K955" s="28">
        <f t="shared" si="85"/>
        <v>4</v>
      </c>
      <c r="L955" s="27">
        <f>IF(K955=0,0,IF(E955&gt;1,E955-1,VLOOKUP(K955,Months_Weeks!$A$1:$B$13,2,0)))</f>
        <v>4</v>
      </c>
      <c r="M955" s="29"/>
      <c r="N955" s="39"/>
      <c r="O955" s="39"/>
      <c r="P955" s="50">
        <f t="shared" si="86"/>
        <v>0</v>
      </c>
      <c r="Q955" s="28">
        <f t="shared" si="87"/>
        <v>4</v>
      </c>
      <c r="R955" s="28">
        <f>IF(Q955=0,0,IF(E955&gt;1,E955-1,VLOOKUP(Q955,Months_Weeks!$A$1:$B$13,2,0)))</f>
        <v>4</v>
      </c>
      <c r="S955" s="30"/>
      <c r="T955" s="39"/>
      <c r="U955" s="39"/>
      <c r="V955" s="50">
        <f t="shared" si="88"/>
        <v>0</v>
      </c>
      <c r="W955" s="28">
        <f t="shared" si="89"/>
        <v>4</v>
      </c>
      <c r="X955" s="28">
        <f>IF(W955=0,0,IF(E955&gt;1,E955-1,VLOOKUP(W955,Months_Weeks!$A$1:$B$13,2,0)))</f>
        <v>4</v>
      </c>
      <c r="Y955" s="30"/>
      <c r="Z955" s="39"/>
      <c r="AA955" s="31"/>
      <c r="AB955" s="39"/>
      <c r="AC955" s="31"/>
      <c r="AD955" s="40"/>
      <c r="AE955" s="31"/>
      <c r="AF955" s="40"/>
      <c r="AG955" s="31"/>
      <c r="AH955" s="40"/>
      <c r="AI955" s="31"/>
      <c r="AJ955" s="40"/>
    </row>
    <row r="956" spans="1:36" x14ac:dyDescent="0.25">
      <c r="A956" s="37" t="s">
        <v>62</v>
      </c>
      <c r="B956" s="37">
        <v>1012</v>
      </c>
      <c r="C956" s="26" t="str">
        <f>IFERROR(INDEX(Clients[Client_Name],MATCH(Table312[[#This Row],[Client_Code]],Clients[Client_Code],0)),"")</f>
        <v>COMERCIAL MAXAGRO</v>
      </c>
      <c r="D956" s="25">
        <v>5</v>
      </c>
      <c r="E956" s="25">
        <v>2</v>
      </c>
      <c r="F956" s="25" t="b">
        <f>IF(E956&gt;(VLOOKUP(D956,Months_Weeks!$A$2:$B$13,2,TRUE)),FALSE)</f>
        <v>0</v>
      </c>
      <c r="G956" s="63">
        <f>IF(Table312[[#This Row],[Facility]]="Buin",1.5%,0.25%)</f>
        <v>1.4999999999999999E-2</v>
      </c>
      <c r="H956" s="38"/>
      <c r="I956" s="38"/>
      <c r="J956" s="27">
        <f t="shared" si="84"/>
        <v>1184</v>
      </c>
      <c r="K956" s="28">
        <f t="shared" si="85"/>
        <v>5</v>
      </c>
      <c r="L956" s="27">
        <f>IF(K956=0,0,IF(E956&gt;1,E956-1,VLOOKUP(K956,Months_Weeks!$A$1:$B$13,2,0)))</f>
        <v>1</v>
      </c>
      <c r="M956" s="29"/>
      <c r="N956" s="39"/>
      <c r="O956" s="39"/>
      <c r="P956" s="50">
        <f t="shared" si="86"/>
        <v>0</v>
      </c>
      <c r="Q956" s="28">
        <f t="shared" si="87"/>
        <v>5</v>
      </c>
      <c r="R956" s="28">
        <f>IF(Q956=0,0,IF(E956&gt;1,E956-1,VLOOKUP(Q956,Months_Weeks!$A$1:$B$13,2,0)))</f>
        <v>1</v>
      </c>
      <c r="S956" s="30"/>
      <c r="T956" s="39"/>
      <c r="U956" s="39"/>
      <c r="V956" s="50">
        <f t="shared" si="88"/>
        <v>0</v>
      </c>
      <c r="W956" s="28">
        <f t="shared" si="89"/>
        <v>5</v>
      </c>
      <c r="X956" s="28">
        <f>IF(W956=0,0,IF(E956&gt;1,E956-1,VLOOKUP(W956,Months_Weeks!$A$1:$B$13,2,0)))</f>
        <v>1</v>
      </c>
      <c r="Y956" s="30"/>
      <c r="Z956" s="39"/>
      <c r="AA956" s="31"/>
      <c r="AB956" s="39"/>
      <c r="AC956" s="31"/>
      <c r="AD956" s="40"/>
      <c r="AE956" s="31"/>
      <c r="AF956" s="40"/>
      <c r="AG956" s="31"/>
      <c r="AH956" s="40"/>
      <c r="AI956" s="31"/>
      <c r="AJ956" s="40"/>
    </row>
    <row r="957" spans="1:36" x14ac:dyDescent="0.25">
      <c r="A957" s="37" t="s">
        <v>62</v>
      </c>
      <c r="B957" s="37">
        <v>1012</v>
      </c>
      <c r="C957" s="26" t="str">
        <f>IFERROR(INDEX(Clients[Client_Name],MATCH(Table312[[#This Row],[Client_Code]],Clients[Client_Code],0)),"")</f>
        <v>COMERCIAL MAXAGRO</v>
      </c>
      <c r="D957" s="25">
        <v>5</v>
      </c>
      <c r="E957" s="25">
        <v>3</v>
      </c>
      <c r="F957" s="25" t="b">
        <f>IF(E957&gt;(VLOOKUP(D957,Months_Weeks!$A$2:$B$13,2,TRUE)),FALSE)</f>
        <v>0</v>
      </c>
      <c r="G957" s="63">
        <f>IF(Table312[[#This Row],[Facility]]="Buin",1.5%,0.25%)</f>
        <v>1.4999999999999999E-2</v>
      </c>
      <c r="H957" s="38"/>
      <c r="I957" s="38"/>
      <c r="J957" s="27">
        <f t="shared" si="84"/>
        <v>1184</v>
      </c>
      <c r="K957" s="28">
        <f t="shared" si="85"/>
        <v>5</v>
      </c>
      <c r="L957" s="27">
        <f>IF(K957=0,0,IF(E957&gt;1,E957-1,VLOOKUP(K957,Months_Weeks!$A$1:$B$13,2,0)))</f>
        <v>2</v>
      </c>
      <c r="M957" s="29"/>
      <c r="N957" s="39"/>
      <c r="O957" s="39"/>
      <c r="P957" s="50">
        <f t="shared" si="86"/>
        <v>0</v>
      </c>
      <c r="Q957" s="28">
        <f t="shared" si="87"/>
        <v>5</v>
      </c>
      <c r="R957" s="28">
        <f>IF(Q957=0,0,IF(E957&gt;1,E957-1,VLOOKUP(Q957,Months_Weeks!$A$1:$B$13,2,0)))</f>
        <v>2</v>
      </c>
      <c r="S957" s="30"/>
      <c r="T957" s="39"/>
      <c r="U957" s="39"/>
      <c r="V957" s="50">
        <f t="shared" si="88"/>
        <v>0</v>
      </c>
      <c r="W957" s="28">
        <f t="shared" si="89"/>
        <v>5</v>
      </c>
      <c r="X957" s="28">
        <f>IF(W957=0,0,IF(E957&gt;1,E957-1,VLOOKUP(W957,Months_Weeks!$A$1:$B$13,2,0)))</f>
        <v>2</v>
      </c>
      <c r="Y957" s="30"/>
      <c r="Z957" s="39"/>
      <c r="AA957" s="31"/>
      <c r="AB957" s="39"/>
      <c r="AC957" s="31"/>
      <c r="AD957" s="40"/>
      <c r="AE957" s="31"/>
      <c r="AF957" s="40"/>
      <c r="AG957" s="31"/>
      <c r="AH957" s="40"/>
      <c r="AI957" s="31"/>
      <c r="AJ957" s="40"/>
    </row>
    <row r="958" spans="1:36" x14ac:dyDescent="0.25">
      <c r="A958" s="37" t="s">
        <v>62</v>
      </c>
      <c r="B958" s="37">
        <v>1012</v>
      </c>
      <c r="C958" s="26" t="str">
        <f>IFERROR(INDEX(Clients[Client_Name],MATCH(Table312[[#This Row],[Client_Code]],Clients[Client_Code],0)),"")</f>
        <v>COMERCIAL MAXAGRO</v>
      </c>
      <c r="D958" s="25">
        <v>5</v>
      </c>
      <c r="E958" s="25">
        <v>4</v>
      </c>
      <c r="F958" s="25" t="b">
        <f>IF(E958&gt;(VLOOKUP(D958,Months_Weeks!$A$2:$B$13,2,TRUE)),FALSE)</f>
        <v>0</v>
      </c>
      <c r="G958" s="63">
        <f>IF(Table312[[#This Row],[Facility]]="Buin",1.5%,0.25%)</f>
        <v>1.4999999999999999E-2</v>
      </c>
      <c r="H958" s="38"/>
      <c r="I958" s="38"/>
      <c r="J958" s="27">
        <f t="shared" si="84"/>
        <v>1184</v>
      </c>
      <c r="K958" s="28">
        <f t="shared" si="85"/>
        <v>5</v>
      </c>
      <c r="L958" s="27">
        <f>IF(K958=0,0,IF(E958&gt;1,E958-1,VLOOKUP(K958,Months_Weeks!$A$1:$B$13,2,0)))</f>
        <v>3</v>
      </c>
      <c r="M958" s="29"/>
      <c r="N958" s="39"/>
      <c r="O958" s="39"/>
      <c r="P958" s="50">
        <f t="shared" si="86"/>
        <v>0</v>
      </c>
      <c r="Q958" s="28">
        <f t="shared" si="87"/>
        <v>5</v>
      </c>
      <c r="R958" s="28">
        <f>IF(Q958=0,0,IF(E958&gt;1,E958-1,VLOOKUP(Q958,Months_Weeks!$A$1:$B$13,2,0)))</f>
        <v>3</v>
      </c>
      <c r="S958" s="30"/>
      <c r="T958" s="39"/>
      <c r="U958" s="39"/>
      <c r="V958" s="50">
        <f t="shared" si="88"/>
        <v>0</v>
      </c>
      <c r="W958" s="28">
        <f t="shared" si="89"/>
        <v>5</v>
      </c>
      <c r="X958" s="28">
        <f>IF(W958=0,0,IF(E958&gt;1,E958-1,VLOOKUP(W958,Months_Weeks!$A$1:$B$13,2,0)))</f>
        <v>3</v>
      </c>
      <c r="Y958" s="30"/>
      <c r="Z958" s="39">
        <v>234000</v>
      </c>
      <c r="AA958" s="31"/>
      <c r="AB958" s="39"/>
      <c r="AC958" s="31"/>
      <c r="AD958" s="40"/>
      <c r="AE958" s="31"/>
      <c r="AF958" s="40"/>
      <c r="AG958" s="31"/>
      <c r="AH958" s="40"/>
      <c r="AI958" s="31"/>
      <c r="AJ958" s="40"/>
    </row>
    <row r="959" spans="1:36" x14ac:dyDescent="0.25">
      <c r="A959" s="37" t="s">
        <v>62</v>
      </c>
      <c r="B959" s="37">
        <v>1012</v>
      </c>
      <c r="C959" s="26" t="str">
        <f>IFERROR(INDEX(Clients[Client_Name],MATCH(Table312[[#This Row],[Client_Code]],Clients[Client_Code],0)),"")</f>
        <v>COMERCIAL MAXAGRO</v>
      </c>
      <c r="D959" s="25">
        <v>6</v>
      </c>
      <c r="E959" s="25">
        <v>1</v>
      </c>
      <c r="F959" s="25" t="b">
        <f>IF(E959&gt;(VLOOKUP(D959,Months_Weeks!$A$2:$B$13,2,TRUE)),FALSE)</f>
        <v>0</v>
      </c>
      <c r="G959" s="63">
        <f>IF(Table312[[#This Row],[Facility]]="Buin",1.5%,0.25%)</f>
        <v>1.4999999999999999E-2</v>
      </c>
      <c r="H959" s="38"/>
      <c r="I959" s="38"/>
      <c r="J959" s="27">
        <f t="shared" si="84"/>
        <v>1184</v>
      </c>
      <c r="K959" s="28">
        <f t="shared" si="85"/>
        <v>5</v>
      </c>
      <c r="L959" s="27">
        <f>IF(K959=0,0,IF(E959&gt;1,E959-1,VLOOKUP(K959,Months_Weeks!$A$1:$B$13,2,0)))</f>
        <v>4</v>
      </c>
      <c r="M959" s="29"/>
      <c r="N959" s="39"/>
      <c r="O959" s="39"/>
      <c r="P959" s="50">
        <f t="shared" si="86"/>
        <v>0</v>
      </c>
      <c r="Q959" s="28">
        <f t="shared" si="87"/>
        <v>5</v>
      </c>
      <c r="R959" s="28">
        <f>IF(Q959=0,0,IF(E959&gt;1,E959-1,VLOOKUP(Q959,Months_Weeks!$A$1:$B$13,2,0)))</f>
        <v>4</v>
      </c>
      <c r="S959" s="30"/>
      <c r="T959" s="39"/>
      <c r="U959" s="39"/>
      <c r="V959" s="50">
        <f t="shared" si="88"/>
        <v>0</v>
      </c>
      <c r="W959" s="28">
        <f t="shared" si="89"/>
        <v>5</v>
      </c>
      <c r="X959" s="28">
        <f>IF(W959=0,0,IF(E959&gt;1,E959-1,VLOOKUP(W959,Months_Weeks!$A$1:$B$13,2,0)))</f>
        <v>4</v>
      </c>
      <c r="Y959" s="30"/>
      <c r="Z959" s="39"/>
      <c r="AA959" s="31"/>
      <c r="AB959" s="39"/>
      <c r="AC959" s="31"/>
      <c r="AD959" s="40"/>
      <c r="AE959" s="31"/>
      <c r="AF959" s="40"/>
      <c r="AG959" s="31"/>
      <c r="AH959" s="40"/>
      <c r="AI959" s="31"/>
      <c r="AJ959" s="40"/>
    </row>
    <row r="960" spans="1:36" x14ac:dyDescent="0.25">
      <c r="A960" s="37" t="s">
        <v>62</v>
      </c>
      <c r="B960" s="37">
        <v>1012</v>
      </c>
      <c r="C960" s="26" t="str">
        <f>IFERROR(INDEX(Clients[Client_Name],MATCH(Table312[[#This Row],[Client_Code]],Clients[Client_Code],0)),"")</f>
        <v>COMERCIAL MAXAGRO</v>
      </c>
      <c r="D960" s="25">
        <v>6</v>
      </c>
      <c r="E960" s="25">
        <v>2</v>
      </c>
      <c r="F960" s="25" t="b">
        <f>IF(E960&gt;(VLOOKUP(D960,Months_Weeks!$A$2:$B$13,2,TRUE)),FALSE)</f>
        <v>0</v>
      </c>
      <c r="G960" s="63">
        <f>IF(Table312[[#This Row],[Facility]]="Buin",1.5%,0.25%)</f>
        <v>1.4999999999999999E-2</v>
      </c>
      <c r="H960" s="38"/>
      <c r="I960" s="38"/>
      <c r="J960" s="27">
        <f t="shared" si="84"/>
        <v>1184</v>
      </c>
      <c r="K960" s="28">
        <f t="shared" si="85"/>
        <v>6</v>
      </c>
      <c r="L960" s="27">
        <f>IF(K960=0,0,IF(E960&gt;1,E960-1,VLOOKUP(K960,Months_Weeks!$A$1:$B$13,2,0)))</f>
        <v>1</v>
      </c>
      <c r="M960" s="29"/>
      <c r="N960" s="39"/>
      <c r="O960" s="39"/>
      <c r="P960" s="50">
        <f t="shared" si="86"/>
        <v>0</v>
      </c>
      <c r="Q960" s="28">
        <f t="shared" si="87"/>
        <v>6</v>
      </c>
      <c r="R960" s="28">
        <f>IF(Q960=0,0,IF(E960&gt;1,E960-1,VLOOKUP(Q960,Months_Weeks!$A$1:$B$13,2,0)))</f>
        <v>1</v>
      </c>
      <c r="S960" s="30"/>
      <c r="T960" s="39"/>
      <c r="U960" s="39"/>
      <c r="V960" s="50">
        <f t="shared" si="88"/>
        <v>0</v>
      </c>
      <c r="W960" s="28">
        <f t="shared" si="89"/>
        <v>6</v>
      </c>
      <c r="X960" s="28">
        <f>IF(W960=0,0,IF(E960&gt;1,E960-1,VLOOKUP(W960,Months_Weeks!$A$1:$B$13,2,0)))</f>
        <v>1</v>
      </c>
      <c r="Y960" s="30"/>
      <c r="Z960" s="39"/>
      <c r="AA960" s="31"/>
      <c r="AB960" s="39"/>
      <c r="AC960" s="31"/>
      <c r="AD960" s="40"/>
      <c r="AE960" s="31"/>
      <c r="AF960" s="40"/>
      <c r="AG960" s="31"/>
      <c r="AH960" s="40"/>
      <c r="AI960" s="31"/>
      <c r="AJ960" s="40"/>
    </row>
    <row r="961" spans="1:36" x14ac:dyDescent="0.25">
      <c r="A961" s="37" t="s">
        <v>62</v>
      </c>
      <c r="B961" s="37">
        <v>1012</v>
      </c>
      <c r="C961" s="26" t="str">
        <f>IFERROR(INDEX(Clients[Client_Name],MATCH(Table312[[#This Row],[Client_Code]],Clients[Client_Code],0)),"")</f>
        <v>COMERCIAL MAXAGRO</v>
      </c>
      <c r="D961" s="25">
        <v>6</v>
      </c>
      <c r="E961" s="25">
        <v>3</v>
      </c>
      <c r="F961" s="25" t="b">
        <f>IF(E961&gt;(VLOOKUP(D961,Months_Weeks!$A$2:$B$13,2,TRUE)),FALSE)</f>
        <v>0</v>
      </c>
      <c r="G961" s="63">
        <f>IF(Table312[[#This Row],[Facility]]="Buin",1.5%,0.25%)</f>
        <v>1.4999999999999999E-2</v>
      </c>
      <c r="H961" s="38"/>
      <c r="I961" s="38"/>
      <c r="J961" s="27">
        <f t="shared" si="84"/>
        <v>1184</v>
      </c>
      <c r="K961" s="28">
        <f t="shared" si="85"/>
        <v>6</v>
      </c>
      <c r="L961" s="27">
        <f>IF(K961=0,0,IF(E961&gt;1,E961-1,VLOOKUP(K961,Months_Weeks!$A$1:$B$13,2,0)))</f>
        <v>2</v>
      </c>
      <c r="M961" s="29"/>
      <c r="N961" s="39"/>
      <c r="O961" s="39"/>
      <c r="P961" s="50">
        <f t="shared" si="86"/>
        <v>0</v>
      </c>
      <c r="Q961" s="28">
        <f t="shared" si="87"/>
        <v>6</v>
      </c>
      <c r="R961" s="28">
        <f>IF(Q961=0,0,IF(E961&gt;1,E961-1,VLOOKUP(Q961,Months_Weeks!$A$1:$B$13,2,0)))</f>
        <v>2</v>
      </c>
      <c r="S961" s="30"/>
      <c r="T961" s="39"/>
      <c r="U961" s="39"/>
      <c r="V961" s="50">
        <f t="shared" si="88"/>
        <v>0</v>
      </c>
      <c r="W961" s="28">
        <f t="shared" si="89"/>
        <v>6</v>
      </c>
      <c r="X961" s="28">
        <f>IF(W961=0,0,IF(E961&gt;1,E961-1,VLOOKUP(W961,Months_Weeks!$A$1:$B$13,2,0)))</f>
        <v>2</v>
      </c>
      <c r="Y961" s="30"/>
      <c r="Z961" s="39"/>
      <c r="AA961" s="31"/>
      <c r="AB961" s="39"/>
      <c r="AC961" s="31"/>
      <c r="AD961" s="40"/>
      <c r="AE961" s="31"/>
      <c r="AF961" s="40"/>
      <c r="AG961" s="31"/>
      <c r="AH961" s="40"/>
      <c r="AI961" s="31"/>
      <c r="AJ961" s="40"/>
    </row>
    <row r="962" spans="1:36" x14ac:dyDescent="0.25">
      <c r="A962" s="37" t="s">
        <v>62</v>
      </c>
      <c r="B962" s="37">
        <v>1012</v>
      </c>
      <c r="C962" s="26" t="str">
        <f>IFERROR(INDEX(Clients[Client_Name],MATCH(Table312[[#This Row],[Client_Code]],Clients[Client_Code],0)),"")</f>
        <v>COMERCIAL MAXAGRO</v>
      </c>
      <c r="D962" s="25">
        <v>6</v>
      </c>
      <c r="E962" s="25">
        <v>4</v>
      </c>
      <c r="F962" s="25" t="b">
        <f>IF(E962&gt;(VLOOKUP(D962,Months_Weeks!$A$2:$B$13,2,TRUE)),FALSE)</f>
        <v>0</v>
      </c>
      <c r="G962" s="63">
        <f>IF(Table312[[#This Row],[Facility]]="Buin",1.5%,0.25%)</f>
        <v>1.4999999999999999E-2</v>
      </c>
      <c r="H962" s="38"/>
      <c r="I962" s="38"/>
      <c r="J962" s="27">
        <f t="shared" ref="J962:J1025" si="90" xml:space="preserve"> SUMIFS(J:J,$B:$B,$B962,$D:$D,K962,$E:$E,L962,$A:$A,$A962)+H962-I962</f>
        <v>1184</v>
      </c>
      <c r="K962" s="28">
        <f t="shared" ref="K962:K1025" si="91">IF(E962&gt;1,D962,D962-1)</f>
        <v>6</v>
      </c>
      <c r="L962" s="27">
        <f>IF(K962=0,0,IF(E962&gt;1,E962-1,VLOOKUP(K962,Months_Weeks!$A$1:$B$13,2,0)))</f>
        <v>3</v>
      </c>
      <c r="M962" s="29"/>
      <c r="N962" s="39"/>
      <c r="O962" s="39"/>
      <c r="P962" s="50">
        <f t="shared" ref="P962:P1025" si="92" xml:space="preserve"> SUMIFS(P:P,$B:$B,$B962,$D:$D,Q962,$E:$E,R962,$A:$A,$A962)+N962-O962</f>
        <v>0</v>
      </c>
      <c r="Q962" s="28">
        <f t="shared" ref="Q962:Q1025" si="93">IF(E962&gt;1,D962,D962-1)</f>
        <v>6</v>
      </c>
      <c r="R962" s="28">
        <f>IF(Q962=0,0,IF(E962&gt;1,E962-1,VLOOKUP(Q962,Months_Weeks!$A$1:$B$13,2,0)))</f>
        <v>3</v>
      </c>
      <c r="S962" s="30"/>
      <c r="T962" s="39"/>
      <c r="U962" s="39"/>
      <c r="V962" s="50">
        <f t="shared" ref="V962:V1025" si="94" xml:space="preserve"> SUMIFS(V:V,$B:$B,$B962,$D:$D,W962,$E:$E,X962,$A:$A,$A962)+T962-U962</f>
        <v>0</v>
      </c>
      <c r="W962" s="28">
        <f t="shared" ref="W962:W1025" si="95">IF(E962&gt;1,D962,D962-1)</f>
        <v>6</v>
      </c>
      <c r="X962" s="28">
        <f>IF(W962=0,0,IF(E962&gt;1,E962-1,VLOOKUP(W962,Months_Weeks!$A$1:$B$13,2,0)))</f>
        <v>3</v>
      </c>
      <c r="Y962" s="30"/>
      <c r="Z962" s="39">
        <v>414000</v>
      </c>
      <c r="AA962" s="31"/>
      <c r="AB962" s="39"/>
      <c r="AC962" s="31"/>
      <c r="AD962" s="40"/>
      <c r="AE962" s="31"/>
      <c r="AF962" s="40"/>
      <c r="AG962" s="31"/>
      <c r="AH962" s="40"/>
      <c r="AI962" s="31"/>
      <c r="AJ962" s="40"/>
    </row>
    <row r="963" spans="1:36" x14ac:dyDescent="0.25">
      <c r="A963" s="37" t="s">
        <v>62</v>
      </c>
      <c r="B963" s="37">
        <v>1012</v>
      </c>
      <c r="C963" s="26" t="str">
        <f>IFERROR(INDEX(Clients[Client_Name],MATCH(Table312[[#This Row],[Client_Code]],Clients[Client_Code],0)),"")</f>
        <v>COMERCIAL MAXAGRO</v>
      </c>
      <c r="D963" s="25">
        <v>6</v>
      </c>
      <c r="E963" s="25">
        <v>5</v>
      </c>
      <c r="F963" s="25" t="b">
        <f>IF(E963&gt;(VLOOKUP(D963,Months_Weeks!$A$2:$B$13,2,TRUE)),FALSE)</f>
        <v>0</v>
      </c>
      <c r="G963" s="63">
        <f>IF(Table312[[#This Row],[Facility]]="Buin",1.5%,0.25%)</f>
        <v>1.4999999999999999E-2</v>
      </c>
      <c r="H963" s="38"/>
      <c r="I963" s="38"/>
      <c r="J963" s="27">
        <f t="shared" si="90"/>
        <v>1184</v>
      </c>
      <c r="K963" s="28">
        <f t="shared" si="91"/>
        <v>6</v>
      </c>
      <c r="L963" s="27">
        <f>IF(K963=0,0,IF(E963&gt;1,E963-1,VLOOKUP(K963,Months_Weeks!$A$1:$B$13,2,0)))</f>
        <v>4</v>
      </c>
      <c r="M963" s="29"/>
      <c r="N963" s="39"/>
      <c r="O963" s="39"/>
      <c r="P963" s="50">
        <f t="shared" si="92"/>
        <v>0</v>
      </c>
      <c r="Q963" s="28">
        <f t="shared" si="93"/>
        <v>6</v>
      </c>
      <c r="R963" s="28">
        <f>IF(Q963=0,0,IF(E963&gt;1,E963-1,VLOOKUP(Q963,Months_Weeks!$A$1:$B$13,2,0)))</f>
        <v>4</v>
      </c>
      <c r="S963" s="30"/>
      <c r="T963" s="39"/>
      <c r="U963" s="39"/>
      <c r="V963" s="50">
        <f t="shared" si="94"/>
        <v>0</v>
      </c>
      <c r="W963" s="28">
        <f t="shared" si="95"/>
        <v>6</v>
      </c>
      <c r="X963" s="28">
        <f>IF(W963=0,0,IF(E963&gt;1,E963-1,VLOOKUP(W963,Months_Weeks!$A$1:$B$13,2,0)))</f>
        <v>4</v>
      </c>
      <c r="Y963" s="30"/>
      <c r="Z963" s="39"/>
      <c r="AA963" s="31"/>
      <c r="AB963" s="39"/>
      <c r="AC963" s="31"/>
      <c r="AD963" s="40"/>
      <c r="AE963" s="31"/>
      <c r="AF963" s="40"/>
      <c r="AG963" s="31"/>
      <c r="AH963" s="40"/>
      <c r="AI963" s="31"/>
      <c r="AJ963" s="40"/>
    </row>
    <row r="964" spans="1:36" x14ac:dyDescent="0.25">
      <c r="A964" s="37" t="s">
        <v>62</v>
      </c>
      <c r="B964" s="37">
        <v>1012</v>
      </c>
      <c r="C964" s="26" t="str">
        <f>IFERROR(INDEX(Clients[Client_Name],MATCH(Table312[[#This Row],[Client_Code]],Clients[Client_Code],0)),"")</f>
        <v>COMERCIAL MAXAGRO</v>
      </c>
      <c r="D964" s="25">
        <v>7</v>
      </c>
      <c r="E964" s="25">
        <v>1</v>
      </c>
      <c r="F964" s="25" t="b">
        <f>IF(E964&gt;(VLOOKUP(D964,Months_Weeks!$A$2:$B$13,2,TRUE)),FALSE)</f>
        <v>0</v>
      </c>
      <c r="G964" s="63">
        <f>IF(Table312[[#This Row],[Facility]]="Buin",1.5%,0.25%)</f>
        <v>1.4999999999999999E-2</v>
      </c>
      <c r="H964" s="38"/>
      <c r="I964" s="38"/>
      <c r="J964" s="27">
        <f t="shared" si="90"/>
        <v>1184</v>
      </c>
      <c r="K964" s="28">
        <f t="shared" si="91"/>
        <v>6</v>
      </c>
      <c r="L964" s="27">
        <f>IF(K964=0,0,IF(E964&gt;1,E964-1,VLOOKUP(K964,Months_Weeks!$A$1:$B$13,2,0)))</f>
        <v>5</v>
      </c>
      <c r="M964" s="29"/>
      <c r="N964" s="39"/>
      <c r="O964" s="39"/>
      <c r="P964" s="50">
        <f t="shared" si="92"/>
        <v>0</v>
      </c>
      <c r="Q964" s="28">
        <f t="shared" si="93"/>
        <v>6</v>
      </c>
      <c r="R964" s="28">
        <f>IF(Q964=0,0,IF(E964&gt;1,E964-1,VLOOKUP(Q964,Months_Weeks!$A$1:$B$13,2,0)))</f>
        <v>5</v>
      </c>
      <c r="S964" s="30"/>
      <c r="T964" s="39"/>
      <c r="U964" s="39"/>
      <c r="V964" s="50">
        <f t="shared" si="94"/>
        <v>0</v>
      </c>
      <c r="W964" s="28">
        <f t="shared" si="95"/>
        <v>6</v>
      </c>
      <c r="X964" s="28">
        <f>IF(W964=0,0,IF(E964&gt;1,E964-1,VLOOKUP(W964,Months_Weeks!$A$1:$B$13,2,0)))</f>
        <v>5</v>
      </c>
      <c r="Y964" s="30"/>
      <c r="Z964" s="39"/>
      <c r="AA964" s="31"/>
      <c r="AB964" s="39"/>
      <c r="AC964" s="31"/>
      <c r="AD964" s="40"/>
      <c r="AE964" s="31"/>
      <c r="AF964" s="40"/>
      <c r="AG964" s="31"/>
      <c r="AH964" s="40"/>
      <c r="AI964" s="31"/>
      <c r="AJ964" s="40"/>
    </row>
    <row r="965" spans="1:36" x14ac:dyDescent="0.25">
      <c r="A965" s="37" t="s">
        <v>62</v>
      </c>
      <c r="B965" s="37">
        <v>1012</v>
      </c>
      <c r="C965" s="26" t="str">
        <f>IFERROR(INDEX(Clients[Client_Name],MATCH(Table312[[#This Row],[Client_Code]],Clients[Client_Code],0)),"")</f>
        <v>COMERCIAL MAXAGRO</v>
      </c>
      <c r="D965" s="25">
        <v>7</v>
      </c>
      <c r="E965" s="25">
        <v>2</v>
      </c>
      <c r="F965" s="25" t="b">
        <f>IF(E965&gt;(VLOOKUP(D965,Months_Weeks!$A$2:$B$13,2,TRUE)),FALSE)</f>
        <v>0</v>
      </c>
      <c r="G965" s="63">
        <f>IF(Table312[[#This Row],[Facility]]="Buin",1.5%,0.25%)</f>
        <v>1.4999999999999999E-2</v>
      </c>
      <c r="H965" s="38"/>
      <c r="I965" s="38"/>
      <c r="J965" s="27">
        <f t="shared" si="90"/>
        <v>1184</v>
      </c>
      <c r="K965" s="28">
        <f t="shared" si="91"/>
        <v>7</v>
      </c>
      <c r="L965" s="27">
        <f>IF(K965=0,0,IF(E965&gt;1,E965-1,VLOOKUP(K965,Months_Weeks!$A$1:$B$13,2,0)))</f>
        <v>1</v>
      </c>
      <c r="M965" s="29"/>
      <c r="N965" s="39"/>
      <c r="O965" s="39"/>
      <c r="P965" s="50">
        <f t="shared" si="92"/>
        <v>0</v>
      </c>
      <c r="Q965" s="28">
        <f t="shared" si="93"/>
        <v>7</v>
      </c>
      <c r="R965" s="28">
        <f>IF(Q965=0,0,IF(E965&gt;1,E965-1,VLOOKUP(Q965,Months_Weeks!$A$1:$B$13,2,0)))</f>
        <v>1</v>
      </c>
      <c r="S965" s="30"/>
      <c r="T965" s="39"/>
      <c r="U965" s="39"/>
      <c r="V965" s="50">
        <f t="shared" si="94"/>
        <v>0</v>
      </c>
      <c r="W965" s="28">
        <f t="shared" si="95"/>
        <v>7</v>
      </c>
      <c r="X965" s="28">
        <f>IF(W965=0,0,IF(E965&gt;1,E965-1,VLOOKUP(W965,Months_Weeks!$A$1:$B$13,2,0)))</f>
        <v>1</v>
      </c>
      <c r="Y965" s="30"/>
      <c r="Z965" s="39"/>
      <c r="AA965" s="31"/>
      <c r="AB965" s="39"/>
      <c r="AC965" s="31"/>
      <c r="AD965" s="40"/>
      <c r="AE965" s="31"/>
      <c r="AF965" s="40"/>
      <c r="AG965" s="31"/>
      <c r="AH965" s="40"/>
      <c r="AI965" s="31"/>
      <c r="AJ965" s="40"/>
    </row>
    <row r="966" spans="1:36" x14ac:dyDescent="0.25">
      <c r="A966" s="37" t="s">
        <v>62</v>
      </c>
      <c r="B966" s="37">
        <v>1012</v>
      </c>
      <c r="C966" s="26" t="str">
        <f>IFERROR(INDEX(Clients[Client_Name],MATCH(Table312[[#This Row],[Client_Code]],Clients[Client_Code],0)),"")</f>
        <v>COMERCIAL MAXAGRO</v>
      </c>
      <c r="D966" s="25">
        <v>7</v>
      </c>
      <c r="E966" s="25">
        <v>3</v>
      </c>
      <c r="F966" s="25" t="b">
        <f>IF(E966&gt;(VLOOKUP(D966,Months_Weeks!$A$2:$B$13,2,TRUE)),FALSE)</f>
        <v>0</v>
      </c>
      <c r="G966" s="63">
        <f>IF(Table312[[#This Row],[Facility]]="Buin",1.5%,0.25%)</f>
        <v>1.4999999999999999E-2</v>
      </c>
      <c r="H966" s="38"/>
      <c r="I966" s="38"/>
      <c r="J966" s="27">
        <f t="shared" si="90"/>
        <v>1184</v>
      </c>
      <c r="K966" s="28">
        <f t="shared" si="91"/>
        <v>7</v>
      </c>
      <c r="L966" s="27">
        <f>IF(K966=0,0,IF(E966&gt;1,E966-1,VLOOKUP(K966,Months_Weeks!$A$1:$B$13,2,0)))</f>
        <v>2</v>
      </c>
      <c r="M966" s="29"/>
      <c r="N966" s="39"/>
      <c r="O966" s="39"/>
      <c r="P966" s="50">
        <f t="shared" si="92"/>
        <v>0</v>
      </c>
      <c r="Q966" s="28">
        <f t="shared" si="93"/>
        <v>7</v>
      </c>
      <c r="R966" s="28">
        <f>IF(Q966=0,0,IF(E966&gt;1,E966-1,VLOOKUP(Q966,Months_Weeks!$A$1:$B$13,2,0)))</f>
        <v>2</v>
      </c>
      <c r="S966" s="30"/>
      <c r="T966" s="39"/>
      <c r="U966" s="39"/>
      <c r="V966" s="50">
        <f t="shared" si="94"/>
        <v>0</v>
      </c>
      <c r="W966" s="28">
        <f t="shared" si="95"/>
        <v>7</v>
      </c>
      <c r="X966" s="28">
        <f>IF(W966=0,0,IF(E966&gt;1,E966-1,VLOOKUP(W966,Months_Weeks!$A$1:$B$13,2,0)))</f>
        <v>2</v>
      </c>
      <c r="Y966" s="30"/>
      <c r="Z966" s="39"/>
      <c r="AA966" s="31"/>
      <c r="AB966" s="39"/>
      <c r="AC966" s="31"/>
      <c r="AD966" s="40"/>
      <c r="AE966" s="31"/>
      <c r="AF966" s="40"/>
      <c r="AG966" s="31"/>
      <c r="AH966" s="40"/>
      <c r="AI966" s="31"/>
      <c r="AJ966" s="40"/>
    </row>
    <row r="967" spans="1:36" x14ac:dyDescent="0.25">
      <c r="A967" s="37" t="s">
        <v>62</v>
      </c>
      <c r="B967" s="37">
        <v>1012</v>
      </c>
      <c r="C967" s="26" t="str">
        <f>IFERROR(INDEX(Clients[Client_Name],MATCH(Table312[[#This Row],[Client_Code]],Clients[Client_Code],0)),"")</f>
        <v>COMERCIAL MAXAGRO</v>
      </c>
      <c r="D967" s="25">
        <v>7</v>
      </c>
      <c r="E967" s="25">
        <v>4</v>
      </c>
      <c r="F967" s="25" t="b">
        <f>IF(E967&gt;(VLOOKUP(D967,Months_Weeks!$A$2:$B$13,2,TRUE)),FALSE)</f>
        <v>0</v>
      </c>
      <c r="G967" s="63">
        <f>IF(Table312[[#This Row],[Facility]]="Buin",1.5%,0.25%)</f>
        <v>1.4999999999999999E-2</v>
      </c>
      <c r="H967" s="38"/>
      <c r="I967" s="38"/>
      <c r="J967" s="27">
        <f t="shared" si="90"/>
        <v>1184</v>
      </c>
      <c r="K967" s="28">
        <f t="shared" si="91"/>
        <v>7</v>
      </c>
      <c r="L967" s="27">
        <f>IF(K967=0,0,IF(E967&gt;1,E967-1,VLOOKUP(K967,Months_Weeks!$A$1:$B$13,2,0)))</f>
        <v>3</v>
      </c>
      <c r="M967" s="29"/>
      <c r="N967" s="39"/>
      <c r="O967" s="39"/>
      <c r="P967" s="50">
        <f t="shared" si="92"/>
        <v>0</v>
      </c>
      <c r="Q967" s="28">
        <f t="shared" si="93"/>
        <v>7</v>
      </c>
      <c r="R967" s="28">
        <f>IF(Q967=0,0,IF(E967&gt;1,E967-1,VLOOKUP(Q967,Months_Weeks!$A$1:$B$13,2,0)))</f>
        <v>3</v>
      </c>
      <c r="S967" s="30"/>
      <c r="T967" s="39"/>
      <c r="U967" s="39"/>
      <c r="V967" s="50">
        <f t="shared" si="94"/>
        <v>0</v>
      </c>
      <c r="W967" s="28">
        <f t="shared" si="95"/>
        <v>7</v>
      </c>
      <c r="X967" s="28">
        <f>IF(W967=0,0,IF(E967&gt;1,E967-1,VLOOKUP(W967,Months_Weeks!$A$1:$B$13,2,0)))</f>
        <v>3</v>
      </c>
      <c r="Y967" s="30"/>
      <c r="Z967" s="39">
        <v>324000</v>
      </c>
      <c r="AA967" s="31"/>
      <c r="AB967" s="39"/>
      <c r="AC967" s="31"/>
      <c r="AD967" s="40"/>
      <c r="AE967" s="31"/>
      <c r="AF967" s="40"/>
      <c r="AG967" s="31"/>
      <c r="AH967" s="40"/>
      <c r="AI967" s="31"/>
      <c r="AJ967" s="40"/>
    </row>
    <row r="968" spans="1:36" x14ac:dyDescent="0.25">
      <c r="A968" s="37" t="s">
        <v>62</v>
      </c>
      <c r="B968" s="37">
        <v>1012</v>
      </c>
      <c r="C968" s="26" t="str">
        <f>IFERROR(INDEX(Clients[Client_Name],MATCH(Table312[[#This Row],[Client_Code]],Clients[Client_Code],0)),"")</f>
        <v>COMERCIAL MAXAGRO</v>
      </c>
      <c r="D968" s="25">
        <v>8</v>
      </c>
      <c r="E968" s="25">
        <v>1</v>
      </c>
      <c r="F968" s="25" t="b">
        <f>IF(E968&gt;(VLOOKUP(D968,Months_Weeks!$A$2:$B$13,2,TRUE)),FALSE)</f>
        <v>0</v>
      </c>
      <c r="G968" s="63">
        <f>IF(Table312[[#This Row],[Facility]]="Buin",1.5%,0.25%)</f>
        <v>1.4999999999999999E-2</v>
      </c>
      <c r="H968" s="38"/>
      <c r="I968" s="38"/>
      <c r="J968" s="27">
        <f t="shared" si="90"/>
        <v>1184</v>
      </c>
      <c r="K968" s="28">
        <f t="shared" si="91"/>
        <v>7</v>
      </c>
      <c r="L968" s="27">
        <f>IF(K968=0,0,IF(E968&gt;1,E968-1,VLOOKUP(K968,Months_Weeks!$A$1:$B$13,2,0)))</f>
        <v>4</v>
      </c>
      <c r="M968" s="29"/>
      <c r="N968" s="39"/>
      <c r="O968" s="39"/>
      <c r="P968" s="50">
        <f t="shared" si="92"/>
        <v>0</v>
      </c>
      <c r="Q968" s="28">
        <f t="shared" si="93"/>
        <v>7</v>
      </c>
      <c r="R968" s="28">
        <f>IF(Q968=0,0,IF(E968&gt;1,E968-1,VLOOKUP(Q968,Months_Weeks!$A$1:$B$13,2,0)))</f>
        <v>4</v>
      </c>
      <c r="S968" s="30"/>
      <c r="T968" s="39"/>
      <c r="U968" s="39"/>
      <c r="V968" s="50">
        <f t="shared" si="94"/>
        <v>0</v>
      </c>
      <c r="W968" s="28">
        <f t="shared" si="95"/>
        <v>7</v>
      </c>
      <c r="X968" s="28">
        <f>IF(W968=0,0,IF(E968&gt;1,E968-1,VLOOKUP(W968,Months_Weeks!$A$1:$B$13,2,0)))</f>
        <v>4</v>
      </c>
      <c r="Y968" s="30"/>
      <c r="Z968" s="39"/>
      <c r="AA968" s="31"/>
      <c r="AB968" s="39"/>
      <c r="AC968" s="31"/>
      <c r="AD968" s="40"/>
      <c r="AE968" s="31"/>
      <c r="AF968" s="40"/>
      <c r="AG968" s="31"/>
      <c r="AH968" s="40"/>
      <c r="AI968" s="31"/>
      <c r="AJ968" s="40"/>
    </row>
    <row r="969" spans="1:36" x14ac:dyDescent="0.25">
      <c r="A969" s="37" t="s">
        <v>62</v>
      </c>
      <c r="B969" s="37">
        <v>1012</v>
      </c>
      <c r="C969" s="26" t="str">
        <f>IFERROR(INDEX(Clients[Client_Name],MATCH(Table312[[#This Row],[Client_Code]],Clients[Client_Code],0)),"")</f>
        <v>COMERCIAL MAXAGRO</v>
      </c>
      <c r="D969" s="25">
        <v>8</v>
      </c>
      <c r="E969" s="25">
        <v>2</v>
      </c>
      <c r="F969" s="25" t="b">
        <f>IF(E969&gt;(VLOOKUP(D969,Months_Weeks!$A$2:$B$13,2,TRUE)),FALSE)</f>
        <v>0</v>
      </c>
      <c r="G969" s="63">
        <f>IF(Table312[[#This Row],[Facility]]="Buin",1.5%,0.25%)</f>
        <v>1.4999999999999999E-2</v>
      </c>
      <c r="H969" s="38"/>
      <c r="I969" s="38"/>
      <c r="J969" s="27">
        <f t="shared" si="90"/>
        <v>1184</v>
      </c>
      <c r="K969" s="28">
        <f t="shared" si="91"/>
        <v>8</v>
      </c>
      <c r="L969" s="27">
        <f>IF(K969=0,0,IF(E969&gt;1,E969-1,VLOOKUP(K969,Months_Weeks!$A$1:$B$13,2,0)))</f>
        <v>1</v>
      </c>
      <c r="M969" s="29"/>
      <c r="N969" s="39"/>
      <c r="O969" s="39"/>
      <c r="P969" s="50">
        <f t="shared" si="92"/>
        <v>0</v>
      </c>
      <c r="Q969" s="28">
        <f t="shared" si="93"/>
        <v>8</v>
      </c>
      <c r="R969" s="28">
        <f>IF(Q969=0,0,IF(E969&gt;1,E969-1,VLOOKUP(Q969,Months_Weeks!$A$1:$B$13,2,0)))</f>
        <v>1</v>
      </c>
      <c r="S969" s="30"/>
      <c r="T969" s="39"/>
      <c r="U969" s="39"/>
      <c r="V969" s="50">
        <f t="shared" si="94"/>
        <v>0</v>
      </c>
      <c r="W969" s="28">
        <f t="shared" si="95"/>
        <v>8</v>
      </c>
      <c r="X969" s="28">
        <f>IF(W969=0,0,IF(E969&gt;1,E969-1,VLOOKUP(W969,Months_Weeks!$A$1:$B$13,2,0)))</f>
        <v>1</v>
      </c>
      <c r="Y969" s="30"/>
      <c r="Z969" s="39"/>
      <c r="AA969" s="31"/>
      <c r="AB969" s="39"/>
      <c r="AC969" s="31"/>
      <c r="AD969" s="40"/>
      <c r="AE969" s="31"/>
      <c r="AF969" s="40"/>
      <c r="AG969" s="31"/>
      <c r="AH969" s="40"/>
      <c r="AI969" s="31"/>
      <c r="AJ969" s="40"/>
    </row>
    <row r="970" spans="1:36" x14ac:dyDescent="0.25">
      <c r="A970" s="37" t="s">
        <v>62</v>
      </c>
      <c r="B970" s="37">
        <v>1012</v>
      </c>
      <c r="C970" s="26" t="str">
        <f>IFERROR(INDEX(Clients[Client_Name],MATCH(Table312[[#This Row],[Client_Code]],Clients[Client_Code],0)),"")</f>
        <v>COMERCIAL MAXAGRO</v>
      </c>
      <c r="D970" s="25">
        <v>8</v>
      </c>
      <c r="E970" s="25">
        <v>3</v>
      </c>
      <c r="F970" s="25" t="b">
        <f>IF(E970&gt;(VLOOKUP(D970,Months_Weeks!$A$2:$B$13,2,TRUE)),FALSE)</f>
        <v>0</v>
      </c>
      <c r="G970" s="63">
        <f>IF(Table312[[#This Row],[Facility]]="Buin",1.5%,0.25%)</f>
        <v>1.4999999999999999E-2</v>
      </c>
      <c r="H970" s="38"/>
      <c r="I970" s="38"/>
      <c r="J970" s="27">
        <f t="shared" si="90"/>
        <v>1184</v>
      </c>
      <c r="K970" s="28">
        <f t="shared" si="91"/>
        <v>8</v>
      </c>
      <c r="L970" s="27">
        <f>IF(K970=0,0,IF(E970&gt;1,E970-1,VLOOKUP(K970,Months_Weeks!$A$1:$B$13,2,0)))</f>
        <v>2</v>
      </c>
      <c r="M970" s="29"/>
      <c r="N970" s="39"/>
      <c r="O970" s="39"/>
      <c r="P970" s="50">
        <f t="shared" si="92"/>
        <v>0</v>
      </c>
      <c r="Q970" s="28">
        <f t="shared" si="93"/>
        <v>8</v>
      </c>
      <c r="R970" s="28">
        <f>IF(Q970=0,0,IF(E970&gt;1,E970-1,VLOOKUP(Q970,Months_Weeks!$A$1:$B$13,2,0)))</f>
        <v>2</v>
      </c>
      <c r="S970" s="30"/>
      <c r="T970" s="39"/>
      <c r="U970" s="39"/>
      <c r="V970" s="50">
        <f t="shared" si="94"/>
        <v>0</v>
      </c>
      <c r="W970" s="28">
        <f t="shared" si="95"/>
        <v>8</v>
      </c>
      <c r="X970" s="28">
        <f>IF(W970=0,0,IF(E970&gt;1,E970-1,VLOOKUP(W970,Months_Weeks!$A$1:$B$13,2,0)))</f>
        <v>2</v>
      </c>
      <c r="Y970" s="30"/>
      <c r="Z970" s="39"/>
      <c r="AA970" s="31"/>
      <c r="AB970" s="39"/>
      <c r="AC970" s="31"/>
      <c r="AD970" s="40"/>
      <c r="AE970" s="31"/>
      <c r="AF970" s="40"/>
      <c r="AG970" s="31"/>
      <c r="AH970" s="40"/>
      <c r="AI970" s="31"/>
      <c r="AJ970" s="40"/>
    </row>
    <row r="971" spans="1:36" x14ac:dyDescent="0.25">
      <c r="A971" s="37" t="s">
        <v>62</v>
      </c>
      <c r="B971" s="37">
        <v>1012</v>
      </c>
      <c r="C971" s="26" t="str">
        <f>IFERROR(INDEX(Clients[Client_Name],MATCH(Table312[[#This Row],[Client_Code]],Clients[Client_Code],0)),"")</f>
        <v>COMERCIAL MAXAGRO</v>
      </c>
      <c r="D971" s="25">
        <v>8</v>
      </c>
      <c r="E971" s="25">
        <v>4</v>
      </c>
      <c r="F971" s="25" t="b">
        <f>IF(E971&gt;(VLOOKUP(D971,Months_Weeks!$A$2:$B$13,2,TRUE)),FALSE)</f>
        <v>0</v>
      </c>
      <c r="G971" s="63">
        <f>IF(Table312[[#This Row],[Facility]]="Buin",1.5%,0.25%)</f>
        <v>1.4999999999999999E-2</v>
      </c>
      <c r="H971" s="38"/>
      <c r="I971" s="38"/>
      <c r="J971" s="27">
        <f t="shared" si="90"/>
        <v>1184</v>
      </c>
      <c r="K971" s="28">
        <f t="shared" si="91"/>
        <v>8</v>
      </c>
      <c r="L971" s="27">
        <f>IF(K971=0,0,IF(E971&gt;1,E971-1,VLOOKUP(K971,Months_Weeks!$A$1:$B$13,2,0)))</f>
        <v>3</v>
      </c>
      <c r="M971" s="29"/>
      <c r="N971" s="39"/>
      <c r="O971" s="39"/>
      <c r="P971" s="50">
        <f t="shared" si="92"/>
        <v>0</v>
      </c>
      <c r="Q971" s="28">
        <f t="shared" si="93"/>
        <v>8</v>
      </c>
      <c r="R971" s="28">
        <f>IF(Q971=0,0,IF(E971&gt;1,E971-1,VLOOKUP(Q971,Months_Weeks!$A$1:$B$13,2,0)))</f>
        <v>3</v>
      </c>
      <c r="S971" s="30"/>
      <c r="T971" s="39"/>
      <c r="U971" s="39"/>
      <c r="V971" s="50">
        <f t="shared" si="94"/>
        <v>0</v>
      </c>
      <c r="W971" s="28">
        <f t="shared" si="95"/>
        <v>8</v>
      </c>
      <c r="X971" s="28">
        <f>IF(W971=0,0,IF(E971&gt;1,E971-1,VLOOKUP(W971,Months_Weeks!$A$1:$B$13,2,0)))</f>
        <v>3</v>
      </c>
      <c r="Y971" s="30"/>
      <c r="Z971" s="39"/>
      <c r="AA971" s="31"/>
      <c r="AB971" s="39"/>
      <c r="AC971" s="31"/>
      <c r="AD971" s="40"/>
      <c r="AE971" s="31"/>
      <c r="AF971" s="40"/>
      <c r="AG971" s="31"/>
      <c r="AH971" s="40"/>
      <c r="AI971" s="31"/>
      <c r="AJ971" s="40"/>
    </row>
    <row r="972" spans="1:36" x14ac:dyDescent="0.25">
      <c r="A972" s="37" t="s">
        <v>62</v>
      </c>
      <c r="B972" s="37">
        <v>1012</v>
      </c>
      <c r="C972" s="26" t="str">
        <f>IFERROR(INDEX(Clients[Client_Name],MATCH(Table312[[#This Row],[Client_Code]],Clients[Client_Code],0)),"")</f>
        <v>COMERCIAL MAXAGRO</v>
      </c>
      <c r="D972" s="25">
        <v>9</v>
      </c>
      <c r="E972" s="25">
        <v>1</v>
      </c>
      <c r="F972" s="25" t="b">
        <f>IF(E972&gt;(VLOOKUP(D972,Months_Weeks!$A$2:$B$13,2,TRUE)),FALSE)</f>
        <v>0</v>
      </c>
      <c r="G972" s="63">
        <f>IF(Table312[[#This Row],[Facility]]="Buin",1.5%,0.25%)</f>
        <v>1.4999999999999999E-2</v>
      </c>
      <c r="H972" s="38"/>
      <c r="I972" s="38"/>
      <c r="J972" s="27">
        <f t="shared" si="90"/>
        <v>1184</v>
      </c>
      <c r="K972" s="28">
        <f t="shared" si="91"/>
        <v>8</v>
      </c>
      <c r="L972" s="27">
        <f>IF(K972=0,0,IF(E972&gt;1,E972-1,VLOOKUP(K972,Months_Weeks!$A$1:$B$13,2,0)))</f>
        <v>4</v>
      </c>
      <c r="M972" s="29"/>
      <c r="N972" s="39"/>
      <c r="O972" s="39"/>
      <c r="P972" s="50">
        <f t="shared" si="92"/>
        <v>0</v>
      </c>
      <c r="Q972" s="28">
        <f t="shared" si="93"/>
        <v>8</v>
      </c>
      <c r="R972" s="28">
        <f>IF(Q972=0,0,IF(E972&gt;1,E972-1,VLOOKUP(Q972,Months_Weeks!$A$1:$B$13,2,0)))</f>
        <v>4</v>
      </c>
      <c r="S972" s="30"/>
      <c r="T972" s="39"/>
      <c r="U972" s="39"/>
      <c r="V972" s="50">
        <f t="shared" si="94"/>
        <v>0</v>
      </c>
      <c r="W972" s="28">
        <f t="shared" si="95"/>
        <v>8</v>
      </c>
      <c r="X972" s="28">
        <f>IF(W972=0,0,IF(E972&gt;1,E972-1,VLOOKUP(W972,Months_Weeks!$A$1:$B$13,2,0)))</f>
        <v>4</v>
      </c>
      <c r="Y972" s="30"/>
      <c r="Z972" s="39">
        <v>396000</v>
      </c>
      <c r="AA972" s="31"/>
      <c r="AB972" s="39"/>
      <c r="AC972" s="31"/>
      <c r="AD972" s="40"/>
      <c r="AE972" s="31"/>
      <c r="AF972" s="40"/>
      <c r="AG972" s="31"/>
      <c r="AH972" s="40"/>
      <c r="AI972" s="31"/>
      <c r="AJ972" s="40"/>
    </row>
    <row r="973" spans="1:36" x14ac:dyDescent="0.25">
      <c r="A973" s="37" t="s">
        <v>62</v>
      </c>
      <c r="B973" s="37">
        <v>1012</v>
      </c>
      <c r="C973" s="26" t="str">
        <f>IFERROR(INDEX(Clients[Client_Name],MATCH(Table312[[#This Row],[Client_Code]],Clients[Client_Code],0)),"")</f>
        <v>COMERCIAL MAXAGRO</v>
      </c>
      <c r="D973" s="25">
        <v>9</v>
      </c>
      <c r="E973" s="25">
        <v>2</v>
      </c>
      <c r="F973" s="25" t="b">
        <f>IF(E973&gt;(VLOOKUP(D973,Months_Weeks!$A$2:$B$13,2,TRUE)),FALSE)</f>
        <v>0</v>
      </c>
      <c r="G973" s="63">
        <f>IF(Table312[[#This Row],[Facility]]="Buin",1.5%,0.25%)</f>
        <v>1.4999999999999999E-2</v>
      </c>
      <c r="H973" s="38"/>
      <c r="I973" s="38"/>
      <c r="J973" s="27">
        <f t="shared" si="90"/>
        <v>1184</v>
      </c>
      <c r="K973" s="28">
        <f t="shared" si="91"/>
        <v>9</v>
      </c>
      <c r="L973" s="27">
        <f>IF(K973=0,0,IF(E973&gt;1,E973-1,VLOOKUP(K973,Months_Weeks!$A$1:$B$13,2,0)))</f>
        <v>1</v>
      </c>
      <c r="M973" s="29"/>
      <c r="N973" s="39"/>
      <c r="O973" s="39"/>
      <c r="P973" s="50">
        <f t="shared" si="92"/>
        <v>0</v>
      </c>
      <c r="Q973" s="28">
        <f t="shared" si="93"/>
        <v>9</v>
      </c>
      <c r="R973" s="28">
        <f>IF(Q973=0,0,IF(E973&gt;1,E973-1,VLOOKUP(Q973,Months_Weeks!$A$1:$B$13,2,0)))</f>
        <v>1</v>
      </c>
      <c r="S973" s="30"/>
      <c r="T973" s="39"/>
      <c r="U973" s="39"/>
      <c r="V973" s="50">
        <f t="shared" si="94"/>
        <v>0</v>
      </c>
      <c r="W973" s="28">
        <f t="shared" si="95"/>
        <v>9</v>
      </c>
      <c r="X973" s="28">
        <f>IF(W973=0,0,IF(E973&gt;1,E973-1,VLOOKUP(W973,Months_Weeks!$A$1:$B$13,2,0)))</f>
        <v>1</v>
      </c>
      <c r="Y973" s="30"/>
      <c r="Z973" s="39"/>
      <c r="AA973" s="31"/>
      <c r="AB973" s="39"/>
      <c r="AC973" s="31"/>
      <c r="AD973" s="40"/>
      <c r="AE973" s="31"/>
      <c r="AF973" s="40"/>
      <c r="AG973" s="31"/>
      <c r="AH973" s="40"/>
      <c r="AI973" s="31"/>
      <c r="AJ973" s="40"/>
    </row>
    <row r="974" spans="1:36" x14ac:dyDescent="0.25">
      <c r="A974" s="37" t="s">
        <v>62</v>
      </c>
      <c r="B974" s="37">
        <v>1012</v>
      </c>
      <c r="C974" s="26" t="str">
        <f>IFERROR(INDEX(Clients[Client_Name],MATCH(Table312[[#This Row],[Client_Code]],Clients[Client_Code],0)),"")</f>
        <v>COMERCIAL MAXAGRO</v>
      </c>
      <c r="D974" s="25">
        <v>9</v>
      </c>
      <c r="E974" s="25">
        <v>3</v>
      </c>
      <c r="F974" s="25" t="b">
        <f>IF(E974&gt;(VLOOKUP(D974,Months_Weeks!$A$2:$B$13,2,TRUE)),FALSE)</f>
        <v>0</v>
      </c>
      <c r="G974" s="63">
        <f>IF(Table312[[#This Row],[Facility]]="Buin",1.5%,0.25%)</f>
        <v>1.4999999999999999E-2</v>
      </c>
      <c r="H974" s="38"/>
      <c r="I974" s="38"/>
      <c r="J974" s="27">
        <f t="shared" si="90"/>
        <v>1184</v>
      </c>
      <c r="K974" s="28">
        <f t="shared" si="91"/>
        <v>9</v>
      </c>
      <c r="L974" s="27">
        <f>IF(K974=0,0,IF(E974&gt;1,E974-1,VLOOKUP(K974,Months_Weeks!$A$1:$B$13,2,0)))</f>
        <v>2</v>
      </c>
      <c r="M974" s="29"/>
      <c r="N974" s="39"/>
      <c r="O974" s="39"/>
      <c r="P974" s="50">
        <f t="shared" si="92"/>
        <v>0</v>
      </c>
      <c r="Q974" s="28">
        <f t="shared" si="93"/>
        <v>9</v>
      </c>
      <c r="R974" s="28">
        <f>IF(Q974=0,0,IF(E974&gt;1,E974-1,VLOOKUP(Q974,Months_Weeks!$A$1:$B$13,2,0)))</f>
        <v>2</v>
      </c>
      <c r="S974" s="30"/>
      <c r="T974" s="39"/>
      <c r="U974" s="39"/>
      <c r="V974" s="50">
        <f t="shared" si="94"/>
        <v>0</v>
      </c>
      <c r="W974" s="28">
        <f t="shared" si="95"/>
        <v>9</v>
      </c>
      <c r="X974" s="28">
        <f>IF(W974=0,0,IF(E974&gt;1,E974-1,VLOOKUP(W974,Months_Weeks!$A$1:$B$13,2,0)))</f>
        <v>2</v>
      </c>
      <c r="Y974" s="30"/>
      <c r="Z974" s="39"/>
      <c r="AA974" s="31"/>
      <c r="AB974" s="39"/>
      <c r="AC974" s="31"/>
      <c r="AD974" s="40"/>
      <c r="AE974" s="31"/>
      <c r="AF974" s="40"/>
      <c r="AG974" s="31"/>
      <c r="AH974" s="40"/>
      <c r="AI974" s="31"/>
      <c r="AJ974" s="40"/>
    </row>
    <row r="975" spans="1:36" x14ac:dyDescent="0.25">
      <c r="A975" s="37" t="s">
        <v>62</v>
      </c>
      <c r="B975" s="37">
        <v>1012</v>
      </c>
      <c r="C975" s="26" t="str">
        <f>IFERROR(INDEX(Clients[Client_Name],MATCH(Table312[[#This Row],[Client_Code]],Clients[Client_Code],0)),"")</f>
        <v>COMERCIAL MAXAGRO</v>
      </c>
      <c r="D975" s="25">
        <v>9</v>
      </c>
      <c r="E975" s="25">
        <v>4</v>
      </c>
      <c r="F975" s="25" t="b">
        <f>IF(E975&gt;(VLOOKUP(D975,Months_Weeks!$A$2:$B$13,2,TRUE)),FALSE)</f>
        <v>0</v>
      </c>
      <c r="G975" s="63">
        <f>IF(Table312[[#This Row],[Facility]]="Buin",1.5%,0.25%)</f>
        <v>1.4999999999999999E-2</v>
      </c>
      <c r="H975" s="38"/>
      <c r="I975" s="38"/>
      <c r="J975" s="27">
        <f t="shared" si="90"/>
        <v>1184</v>
      </c>
      <c r="K975" s="28">
        <f t="shared" si="91"/>
        <v>9</v>
      </c>
      <c r="L975" s="27">
        <f>IF(K975=0,0,IF(E975&gt;1,E975-1,VLOOKUP(K975,Months_Weeks!$A$1:$B$13,2,0)))</f>
        <v>3</v>
      </c>
      <c r="M975" s="29"/>
      <c r="N975" s="39"/>
      <c r="O975" s="39"/>
      <c r="P975" s="50">
        <f t="shared" si="92"/>
        <v>0</v>
      </c>
      <c r="Q975" s="28">
        <f t="shared" si="93"/>
        <v>9</v>
      </c>
      <c r="R975" s="28">
        <f>IF(Q975=0,0,IF(E975&gt;1,E975-1,VLOOKUP(Q975,Months_Weeks!$A$1:$B$13,2,0)))</f>
        <v>3</v>
      </c>
      <c r="S975" s="30"/>
      <c r="T975" s="39"/>
      <c r="U975" s="39"/>
      <c r="V975" s="50">
        <f t="shared" si="94"/>
        <v>0</v>
      </c>
      <c r="W975" s="28">
        <f t="shared" si="95"/>
        <v>9</v>
      </c>
      <c r="X975" s="28">
        <f>IF(W975=0,0,IF(E975&gt;1,E975-1,VLOOKUP(W975,Months_Weeks!$A$1:$B$13,2,0)))</f>
        <v>3</v>
      </c>
      <c r="Y975" s="30"/>
      <c r="Z975" s="39"/>
      <c r="AA975" s="31"/>
      <c r="AB975" s="39"/>
      <c r="AC975" s="31"/>
      <c r="AD975" s="40"/>
      <c r="AE975" s="31"/>
      <c r="AF975" s="40"/>
      <c r="AG975" s="31"/>
      <c r="AH975" s="40"/>
      <c r="AI975" s="31"/>
      <c r="AJ975" s="40"/>
    </row>
    <row r="976" spans="1:36" x14ac:dyDescent="0.25">
      <c r="A976" s="37" t="s">
        <v>62</v>
      </c>
      <c r="B976" s="37">
        <v>1012</v>
      </c>
      <c r="C976" s="26" t="str">
        <f>IFERROR(INDEX(Clients[Client_Name],MATCH(Table312[[#This Row],[Client_Code]],Clients[Client_Code],0)),"")</f>
        <v>COMERCIAL MAXAGRO</v>
      </c>
      <c r="D976" s="25">
        <v>9</v>
      </c>
      <c r="E976" s="25">
        <v>5</v>
      </c>
      <c r="F976" s="25" t="b">
        <f>IF(E976&gt;(VLOOKUP(D976,Months_Weeks!$A$2:$B$13,2,TRUE)),FALSE)</f>
        <v>0</v>
      </c>
      <c r="G976" s="63">
        <f>IF(Table312[[#This Row],[Facility]]="Buin",1.5%,0.25%)</f>
        <v>1.4999999999999999E-2</v>
      </c>
      <c r="H976" s="38"/>
      <c r="I976" s="38"/>
      <c r="J976" s="27">
        <f t="shared" si="90"/>
        <v>1184</v>
      </c>
      <c r="K976" s="28">
        <f t="shared" si="91"/>
        <v>9</v>
      </c>
      <c r="L976" s="27">
        <f>IF(K976=0,0,IF(E976&gt;1,E976-1,VLOOKUP(K976,Months_Weeks!$A$1:$B$13,2,0)))</f>
        <v>4</v>
      </c>
      <c r="M976" s="29"/>
      <c r="N976" s="39"/>
      <c r="O976" s="39"/>
      <c r="P976" s="50">
        <f t="shared" si="92"/>
        <v>0</v>
      </c>
      <c r="Q976" s="28">
        <f t="shared" si="93"/>
        <v>9</v>
      </c>
      <c r="R976" s="28">
        <f>IF(Q976=0,0,IF(E976&gt;1,E976-1,VLOOKUP(Q976,Months_Weeks!$A$1:$B$13,2,0)))</f>
        <v>4</v>
      </c>
      <c r="S976" s="30"/>
      <c r="T976" s="39"/>
      <c r="U976" s="39"/>
      <c r="V976" s="50">
        <f t="shared" si="94"/>
        <v>0</v>
      </c>
      <c r="W976" s="28">
        <f t="shared" si="95"/>
        <v>9</v>
      </c>
      <c r="X976" s="28">
        <f>IF(W976=0,0,IF(E976&gt;1,E976-1,VLOOKUP(W976,Months_Weeks!$A$1:$B$13,2,0)))</f>
        <v>4</v>
      </c>
      <c r="Y976" s="30"/>
      <c r="Z976" s="39">
        <v>126000</v>
      </c>
      <c r="AA976" s="31"/>
      <c r="AB976" s="39"/>
      <c r="AC976" s="31"/>
      <c r="AD976" s="40"/>
      <c r="AE976" s="31"/>
      <c r="AF976" s="40"/>
      <c r="AG976" s="31"/>
      <c r="AH976" s="40"/>
      <c r="AI976" s="31"/>
      <c r="AJ976" s="40"/>
    </row>
    <row r="977" spans="1:36" x14ac:dyDescent="0.25">
      <c r="A977" s="37" t="s">
        <v>62</v>
      </c>
      <c r="B977" s="37">
        <v>1012</v>
      </c>
      <c r="C977" s="26" t="str">
        <f>IFERROR(INDEX(Clients[Client_Name],MATCH(Table312[[#This Row],[Client_Code]],Clients[Client_Code],0)),"")</f>
        <v>COMERCIAL MAXAGRO</v>
      </c>
      <c r="D977" s="25">
        <v>10</v>
      </c>
      <c r="E977" s="25">
        <v>1</v>
      </c>
      <c r="F977" s="25" t="b">
        <f>IF(E977&gt;(VLOOKUP(D977,Months_Weeks!$A$2:$B$13,2,TRUE)),FALSE)</f>
        <v>0</v>
      </c>
      <c r="G977" s="63">
        <f>IF(Table312[[#This Row],[Facility]]="Buin",1.5%,0.25%)</f>
        <v>1.4999999999999999E-2</v>
      </c>
      <c r="H977" s="38"/>
      <c r="I977" s="38"/>
      <c r="J977" s="27">
        <f t="shared" si="90"/>
        <v>1184</v>
      </c>
      <c r="K977" s="28">
        <f t="shared" si="91"/>
        <v>9</v>
      </c>
      <c r="L977" s="27">
        <f>IF(K977=0,0,IF(E977&gt;1,E977-1,VLOOKUP(K977,Months_Weeks!$A$1:$B$13,2,0)))</f>
        <v>5</v>
      </c>
      <c r="M977" s="29"/>
      <c r="N977" s="39"/>
      <c r="O977" s="39"/>
      <c r="P977" s="50">
        <f t="shared" si="92"/>
        <v>0</v>
      </c>
      <c r="Q977" s="28">
        <f t="shared" si="93"/>
        <v>9</v>
      </c>
      <c r="R977" s="28">
        <f>IF(Q977=0,0,IF(E977&gt;1,E977-1,VLOOKUP(Q977,Months_Weeks!$A$1:$B$13,2,0)))</f>
        <v>5</v>
      </c>
      <c r="S977" s="30"/>
      <c r="T977" s="39"/>
      <c r="U977" s="39"/>
      <c r="V977" s="50">
        <f t="shared" si="94"/>
        <v>0</v>
      </c>
      <c r="W977" s="28">
        <f t="shared" si="95"/>
        <v>9</v>
      </c>
      <c r="X977" s="28">
        <f>IF(W977=0,0,IF(E977&gt;1,E977-1,VLOOKUP(W977,Months_Weeks!$A$1:$B$13,2,0)))</f>
        <v>5</v>
      </c>
      <c r="Y977" s="30"/>
      <c r="Z977" s="39"/>
      <c r="AA977" s="31"/>
      <c r="AB977" s="39"/>
      <c r="AC977" s="31"/>
      <c r="AD977" s="40"/>
      <c r="AE977" s="31"/>
      <c r="AF977" s="40"/>
      <c r="AG977" s="31"/>
      <c r="AH977" s="40"/>
      <c r="AI977" s="31"/>
      <c r="AJ977" s="40"/>
    </row>
    <row r="978" spans="1:36" x14ac:dyDescent="0.25">
      <c r="A978" s="37" t="s">
        <v>62</v>
      </c>
      <c r="B978" s="37">
        <v>1012</v>
      </c>
      <c r="C978" s="26" t="str">
        <f>IFERROR(INDEX(Clients[Client_Name],MATCH(Table312[[#This Row],[Client_Code]],Clients[Client_Code],0)),"")</f>
        <v>COMERCIAL MAXAGRO</v>
      </c>
      <c r="D978" s="25">
        <v>10</v>
      </c>
      <c r="E978" s="25">
        <v>2</v>
      </c>
      <c r="F978" s="25" t="b">
        <f>IF(E978&gt;(VLOOKUP(D978,Months_Weeks!$A$2:$B$13,2,TRUE)),FALSE)</f>
        <v>0</v>
      </c>
      <c r="G978" s="63">
        <f>IF(Table312[[#This Row],[Facility]]="Buin",1.5%,0.25%)</f>
        <v>1.4999999999999999E-2</v>
      </c>
      <c r="H978" s="38"/>
      <c r="I978" s="38"/>
      <c r="J978" s="27">
        <f t="shared" si="90"/>
        <v>1184</v>
      </c>
      <c r="K978" s="28">
        <f t="shared" si="91"/>
        <v>10</v>
      </c>
      <c r="L978" s="27">
        <f>IF(K978=0,0,IF(E978&gt;1,E978-1,VLOOKUP(K978,Months_Weeks!$A$1:$B$13,2,0)))</f>
        <v>1</v>
      </c>
      <c r="M978" s="29"/>
      <c r="N978" s="39"/>
      <c r="O978" s="39"/>
      <c r="P978" s="50">
        <f t="shared" si="92"/>
        <v>0</v>
      </c>
      <c r="Q978" s="28">
        <f t="shared" si="93"/>
        <v>10</v>
      </c>
      <c r="R978" s="28">
        <f>IF(Q978=0,0,IF(E978&gt;1,E978-1,VLOOKUP(Q978,Months_Weeks!$A$1:$B$13,2,0)))</f>
        <v>1</v>
      </c>
      <c r="S978" s="30"/>
      <c r="T978" s="39"/>
      <c r="U978" s="39"/>
      <c r="V978" s="50">
        <f t="shared" si="94"/>
        <v>0</v>
      </c>
      <c r="W978" s="28">
        <f t="shared" si="95"/>
        <v>10</v>
      </c>
      <c r="X978" s="28">
        <f>IF(W978=0,0,IF(E978&gt;1,E978-1,VLOOKUP(W978,Months_Weeks!$A$1:$B$13,2,0)))</f>
        <v>1</v>
      </c>
      <c r="Y978" s="30"/>
      <c r="Z978" s="39"/>
      <c r="AA978" s="31"/>
      <c r="AB978" s="39"/>
      <c r="AC978" s="31"/>
      <c r="AD978" s="40"/>
      <c r="AE978" s="31"/>
      <c r="AF978" s="40"/>
      <c r="AG978" s="31"/>
      <c r="AH978" s="40"/>
      <c r="AI978" s="31"/>
      <c r="AJ978" s="40"/>
    </row>
    <row r="979" spans="1:36" x14ac:dyDescent="0.25">
      <c r="A979" s="37" t="s">
        <v>62</v>
      </c>
      <c r="B979" s="37">
        <v>1012</v>
      </c>
      <c r="C979" s="26" t="str">
        <f>IFERROR(INDEX(Clients[Client_Name],MATCH(Table312[[#This Row],[Client_Code]],Clients[Client_Code],0)),"")</f>
        <v>COMERCIAL MAXAGRO</v>
      </c>
      <c r="D979" s="25">
        <v>10</v>
      </c>
      <c r="E979" s="25">
        <v>3</v>
      </c>
      <c r="F979" s="25" t="b">
        <f>IF(E979&gt;(VLOOKUP(D979,Months_Weeks!$A$2:$B$13,2,TRUE)),FALSE)</f>
        <v>0</v>
      </c>
      <c r="G979" s="63">
        <f>IF(Table312[[#This Row],[Facility]]="Buin",1.5%,0.25%)</f>
        <v>1.4999999999999999E-2</v>
      </c>
      <c r="H979" s="38"/>
      <c r="I979" s="38"/>
      <c r="J979" s="27">
        <f t="shared" si="90"/>
        <v>1184</v>
      </c>
      <c r="K979" s="28">
        <f t="shared" si="91"/>
        <v>10</v>
      </c>
      <c r="L979" s="27">
        <f>IF(K979=0,0,IF(E979&gt;1,E979-1,VLOOKUP(K979,Months_Weeks!$A$1:$B$13,2,0)))</f>
        <v>2</v>
      </c>
      <c r="M979" s="29"/>
      <c r="N979" s="39"/>
      <c r="O979" s="39"/>
      <c r="P979" s="50">
        <f t="shared" si="92"/>
        <v>0</v>
      </c>
      <c r="Q979" s="28">
        <f t="shared" si="93"/>
        <v>10</v>
      </c>
      <c r="R979" s="28">
        <f>IF(Q979=0,0,IF(E979&gt;1,E979-1,VLOOKUP(Q979,Months_Weeks!$A$1:$B$13,2,0)))</f>
        <v>2</v>
      </c>
      <c r="S979" s="30"/>
      <c r="T979" s="39"/>
      <c r="U979" s="39"/>
      <c r="V979" s="50">
        <f t="shared" si="94"/>
        <v>0</v>
      </c>
      <c r="W979" s="28">
        <f t="shared" si="95"/>
        <v>10</v>
      </c>
      <c r="X979" s="28">
        <f>IF(W979=0,0,IF(E979&gt;1,E979-1,VLOOKUP(W979,Months_Weeks!$A$1:$B$13,2,0)))</f>
        <v>2</v>
      </c>
      <c r="Y979" s="30"/>
      <c r="Z979" s="39"/>
      <c r="AA979" s="31"/>
      <c r="AB979" s="39"/>
      <c r="AC979" s="31"/>
      <c r="AD979" s="40"/>
      <c r="AE979" s="31"/>
      <c r="AF979" s="40"/>
      <c r="AG979" s="31"/>
      <c r="AH979" s="40"/>
      <c r="AI979" s="31"/>
      <c r="AJ979" s="40"/>
    </row>
    <row r="980" spans="1:36" x14ac:dyDescent="0.25">
      <c r="A980" s="37" t="s">
        <v>62</v>
      </c>
      <c r="B980" s="37">
        <v>1012</v>
      </c>
      <c r="C980" s="26" t="str">
        <f>IFERROR(INDEX(Clients[Client_Name],MATCH(Table312[[#This Row],[Client_Code]],Clients[Client_Code],0)),"")</f>
        <v>COMERCIAL MAXAGRO</v>
      </c>
      <c r="D980" s="25">
        <v>10</v>
      </c>
      <c r="E980" s="25">
        <v>4</v>
      </c>
      <c r="F980" s="25" t="b">
        <f>IF(E980&gt;(VLOOKUP(D980,Months_Weeks!$A$2:$B$13,2,TRUE)),FALSE)</f>
        <v>0</v>
      </c>
      <c r="G980" s="63">
        <f>IF(Table312[[#This Row],[Facility]]="Buin",1.5%,0.25%)</f>
        <v>1.4999999999999999E-2</v>
      </c>
      <c r="H980" s="38"/>
      <c r="I980" s="38"/>
      <c r="J980" s="27">
        <f t="shared" si="90"/>
        <v>1184</v>
      </c>
      <c r="K980" s="28">
        <f t="shared" si="91"/>
        <v>10</v>
      </c>
      <c r="L980" s="27">
        <f>IF(K980=0,0,IF(E980&gt;1,E980-1,VLOOKUP(K980,Months_Weeks!$A$1:$B$13,2,0)))</f>
        <v>3</v>
      </c>
      <c r="M980" s="29"/>
      <c r="N980" s="39"/>
      <c r="O980" s="39"/>
      <c r="P980" s="50">
        <f t="shared" si="92"/>
        <v>0</v>
      </c>
      <c r="Q980" s="28">
        <f t="shared" si="93"/>
        <v>10</v>
      </c>
      <c r="R980" s="28">
        <f>IF(Q980=0,0,IF(E980&gt;1,E980-1,VLOOKUP(Q980,Months_Weeks!$A$1:$B$13,2,0)))</f>
        <v>3</v>
      </c>
      <c r="S980" s="30"/>
      <c r="T980" s="39"/>
      <c r="U980" s="39"/>
      <c r="V980" s="50">
        <f t="shared" si="94"/>
        <v>0</v>
      </c>
      <c r="W980" s="28">
        <f t="shared" si="95"/>
        <v>10</v>
      </c>
      <c r="X980" s="28">
        <f>IF(W980=0,0,IF(E980&gt;1,E980-1,VLOOKUP(W980,Months_Weeks!$A$1:$B$13,2,0)))</f>
        <v>3</v>
      </c>
      <c r="Y980" s="30"/>
      <c r="Z980" s="39">
        <v>216000</v>
      </c>
      <c r="AA980" s="31"/>
      <c r="AB980" s="39"/>
      <c r="AC980" s="31"/>
      <c r="AD980" s="40"/>
      <c r="AE980" s="31"/>
      <c r="AF980" s="40"/>
      <c r="AG980" s="31"/>
      <c r="AH980" s="40"/>
      <c r="AI980" s="31"/>
      <c r="AJ980" s="40"/>
    </row>
    <row r="981" spans="1:36" x14ac:dyDescent="0.25">
      <c r="A981" s="37" t="s">
        <v>62</v>
      </c>
      <c r="B981" s="37">
        <v>1012</v>
      </c>
      <c r="C981" s="26" t="str">
        <f>IFERROR(INDEX(Clients[Client_Name],MATCH(Table312[[#This Row],[Client_Code]],Clients[Client_Code],0)),"")</f>
        <v>COMERCIAL MAXAGRO</v>
      </c>
      <c r="D981" s="25">
        <v>11</v>
      </c>
      <c r="E981" s="25">
        <v>1</v>
      </c>
      <c r="F981" s="25" t="b">
        <f>IF(E981&gt;(VLOOKUP(D981,Months_Weeks!$A$2:$B$13,2,TRUE)),FALSE)</f>
        <v>0</v>
      </c>
      <c r="G981" s="63">
        <f>IF(Table312[[#This Row],[Facility]]="Buin",1.5%,0.25%)</f>
        <v>1.4999999999999999E-2</v>
      </c>
      <c r="H981" s="38"/>
      <c r="I981" s="38"/>
      <c r="J981" s="27">
        <f t="shared" si="90"/>
        <v>1184</v>
      </c>
      <c r="K981" s="28">
        <f t="shared" si="91"/>
        <v>10</v>
      </c>
      <c r="L981" s="27">
        <f>IF(K981=0,0,IF(E981&gt;1,E981-1,VLOOKUP(K981,Months_Weeks!$A$1:$B$13,2,0)))</f>
        <v>4</v>
      </c>
      <c r="M981" s="29"/>
      <c r="N981" s="39"/>
      <c r="O981" s="39"/>
      <c r="P981" s="50">
        <f t="shared" si="92"/>
        <v>0</v>
      </c>
      <c r="Q981" s="28">
        <f t="shared" si="93"/>
        <v>10</v>
      </c>
      <c r="R981" s="28">
        <f>IF(Q981=0,0,IF(E981&gt;1,E981-1,VLOOKUP(Q981,Months_Weeks!$A$1:$B$13,2,0)))</f>
        <v>4</v>
      </c>
      <c r="S981" s="30"/>
      <c r="T981" s="39"/>
      <c r="U981" s="39"/>
      <c r="V981" s="50">
        <f t="shared" si="94"/>
        <v>0</v>
      </c>
      <c r="W981" s="28">
        <f t="shared" si="95"/>
        <v>10</v>
      </c>
      <c r="X981" s="28">
        <f>IF(W981=0,0,IF(E981&gt;1,E981-1,VLOOKUP(W981,Months_Weeks!$A$1:$B$13,2,0)))</f>
        <v>4</v>
      </c>
      <c r="Y981" s="30"/>
      <c r="Z981" s="39"/>
      <c r="AA981" s="31"/>
      <c r="AB981" s="39"/>
      <c r="AC981" s="31"/>
      <c r="AD981" s="40"/>
      <c r="AE981" s="31"/>
      <c r="AF981" s="40"/>
      <c r="AG981" s="31"/>
      <c r="AH981" s="40"/>
      <c r="AI981" s="31"/>
      <c r="AJ981" s="40"/>
    </row>
    <row r="982" spans="1:36" x14ac:dyDescent="0.25">
      <c r="A982" s="37" t="s">
        <v>62</v>
      </c>
      <c r="B982" s="37">
        <v>1012</v>
      </c>
      <c r="C982" s="26" t="str">
        <f>IFERROR(INDEX(Clients[Client_Name],MATCH(Table312[[#This Row],[Client_Code]],Clients[Client_Code],0)),"")</f>
        <v>COMERCIAL MAXAGRO</v>
      </c>
      <c r="D982" s="25">
        <v>11</v>
      </c>
      <c r="E982" s="25">
        <v>2</v>
      </c>
      <c r="F982" s="25" t="b">
        <f>IF(E982&gt;(VLOOKUP(D982,Months_Weeks!$A$2:$B$13,2,TRUE)),FALSE)</f>
        <v>0</v>
      </c>
      <c r="G982" s="63">
        <f>IF(Table312[[#This Row],[Facility]]="Buin",1.5%,0.25%)</f>
        <v>1.4999999999999999E-2</v>
      </c>
      <c r="H982" s="38"/>
      <c r="I982" s="38"/>
      <c r="J982" s="27">
        <f t="shared" si="90"/>
        <v>1184</v>
      </c>
      <c r="K982" s="28">
        <f t="shared" si="91"/>
        <v>11</v>
      </c>
      <c r="L982" s="27">
        <f>IF(K982=0,0,IF(E982&gt;1,E982-1,VLOOKUP(K982,Months_Weeks!$A$1:$B$13,2,0)))</f>
        <v>1</v>
      </c>
      <c r="M982" s="29"/>
      <c r="N982" s="39"/>
      <c r="O982" s="39"/>
      <c r="P982" s="50">
        <f t="shared" si="92"/>
        <v>0</v>
      </c>
      <c r="Q982" s="28">
        <f t="shared" si="93"/>
        <v>11</v>
      </c>
      <c r="R982" s="28">
        <f>IF(Q982=0,0,IF(E982&gt;1,E982-1,VLOOKUP(Q982,Months_Weeks!$A$1:$B$13,2,0)))</f>
        <v>1</v>
      </c>
      <c r="S982" s="30"/>
      <c r="T982" s="39"/>
      <c r="U982" s="39"/>
      <c r="V982" s="50">
        <f t="shared" si="94"/>
        <v>0</v>
      </c>
      <c r="W982" s="28">
        <f t="shared" si="95"/>
        <v>11</v>
      </c>
      <c r="X982" s="28">
        <f>IF(W982=0,0,IF(E982&gt;1,E982-1,VLOOKUP(W982,Months_Weeks!$A$1:$B$13,2,0)))</f>
        <v>1</v>
      </c>
      <c r="Y982" s="30"/>
      <c r="Z982" s="39"/>
      <c r="AA982" s="31"/>
      <c r="AB982" s="39"/>
      <c r="AC982" s="31"/>
      <c r="AD982" s="40"/>
      <c r="AE982" s="31"/>
      <c r="AF982" s="40"/>
      <c r="AG982" s="31"/>
      <c r="AH982" s="40"/>
      <c r="AI982" s="31"/>
      <c r="AJ982" s="40"/>
    </row>
    <row r="983" spans="1:36" x14ac:dyDescent="0.25">
      <c r="A983" s="37" t="s">
        <v>62</v>
      </c>
      <c r="B983" s="37">
        <v>1012</v>
      </c>
      <c r="C983" s="26" t="str">
        <f>IFERROR(INDEX(Clients[Client_Name],MATCH(Table312[[#This Row],[Client_Code]],Clients[Client_Code],0)),"")</f>
        <v>COMERCIAL MAXAGRO</v>
      </c>
      <c r="D983" s="25">
        <v>11</v>
      </c>
      <c r="E983" s="25">
        <v>3</v>
      </c>
      <c r="F983" s="25" t="b">
        <f>IF(E983&gt;(VLOOKUP(D983,Months_Weeks!$A$2:$B$13,2,TRUE)),FALSE)</f>
        <v>0</v>
      </c>
      <c r="G983" s="63">
        <f>IF(Table312[[#This Row],[Facility]]="Buin",1.5%,0.25%)</f>
        <v>1.4999999999999999E-2</v>
      </c>
      <c r="H983" s="38"/>
      <c r="I983" s="38"/>
      <c r="J983" s="27">
        <f t="shared" si="90"/>
        <v>1184</v>
      </c>
      <c r="K983" s="28">
        <f t="shared" si="91"/>
        <v>11</v>
      </c>
      <c r="L983" s="27">
        <f>IF(K983=0,0,IF(E983&gt;1,E983-1,VLOOKUP(K983,Months_Weeks!$A$1:$B$13,2,0)))</f>
        <v>2</v>
      </c>
      <c r="M983" s="29"/>
      <c r="N983" s="39"/>
      <c r="O983" s="39"/>
      <c r="P983" s="50">
        <f t="shared" si="92"/>
        <v>0</v>
      </c>
      <c r="Q983" s="28">
        <f t="shared" si="93"/>
        <v>11</v>
      </c>
      <c r="R983" s="28">
        <f>IF(Q983=0,0,IF(E983&gt;1,E983-1,VLOOKUP(Q983,Months_Weeks!$A$1:$B$13,2,0)))</f>
        <v>2</v>
      </c>
      <c r="S983" s="30"/>
      <c r="T983" s="39"/>
      <c r="U983" s="39"/>
      <c r="V983" s="50">
        <f t="shared" si="94"/>
        <v>0</v>
      </c>
      <c r="W983" s="28">
        <f t="shared" si="95"/>
        <v>11</v>
      </c>
      <c r="X983" s="28">
        <f>IF(W983=0,0,IF(E983&gt;1,E983-1,VLOOKUP(W983,Months_Weeks!$A$1:$B$13,2,0)))</f>
        <v>2</v>
      </c>
      <c r="Y983" s="30"/>
      <c r="Z983" s="39"/>
      <c r="AA983" s="31"/>
      <c r="AB983" s="39"/>
      <c r="AC983" s="31"/>
      <c r="AD983" s="40"/>
      <c r="AE983" s="31"/>
      <c r="AF983" s="40"/>
      <c r="AG983" s="31"/>
      <c r="AH983" s="40"/>
      <c r="AI983" s="31"/>
      <c r="AJ983" s="40"/>
    </row>
    <row r="984" spans="1:36" x14ac:dyDescent="0.25">
      <c r="A984" s="37" t="s">
        <v>62</v>
      </c>
      <c r="B984" s="37">
        <v>1012</v>
      </c>
      <c r="C984" s="26" t="str">
        <f>IFERROR(INDEX(Clients[Client_Name],MATCH(Table312[[#This Row],[Client_Code]],Clients[Client_Code],0)),"")</f>
        <v>COMERCIAL MAXAGRO</v>
      </c>
      <c r="D984" s="25">
        <v>11</v>
      </c>
      <c r="E984" s="25">
        <v>4</v>
      </c>
      <c r="F984" s="25" t="b">
        <f>IF(E984&gt;(VLOOKUP(D984,Months_Weeks!$A$2:$B$13,2,TRUE)),FALSE)</f>
        <v>0</v>
      </c>
      <c r="G984" s="63">
        <f>IF(Table312[[#This Row],[Facility]]="Buin",1.5%,0.25%)</f>
        <v>1.4999999999999999E-2</v>
      </c>
      <c r="H984" s="38"/>
      <c r="I984" s="38"/>
      <c r="J984" s="27">
        <f t="shared" si="90"/>
        <v>1184</v>
      </c>
      <c r="K984" s="28">
        <f t="shared" si="91"/>
        <v>11</v>
      </c>
      <c r="L984" s="27">
        <f>IF(K984=0,0,IF(E984&gt;1,E984-1,VLOOKUP(K984,Months_Weeks!$A$1:$B$13,2,0)))</f>
        <v>3</v>
      </c>
      <c r="M984" s="29"/>
      <c r="N984" s="39"/>
      <c r="O984" s="39"/>
      <c r="P984" s="50">
        <f t="shared" si="92"/>
        <v>0</v>
      </c>
      <c r="Q984" s="28">
        <f t="shared" si="93"/>
        <v>11</v>
      </c>
      <c r="R984" s="28">
        <f>IF(Q984=0,0,IF(E984&gt;1,E984-1,VLOOKUP(Q984,Months_Weeks!$A$1:$B$13,2,0)))</f>
        <v>3</v>
      </c>
      <c r="S984" s="30"/>
      <c r="T984" s="39"/>
      <c r="U984" s="39"/>
      <c r="V984" s="50">
        <f t="shared" si="94"/>
        <v>0</v>
      </c>
      <c r="W984" s="28">
        <f t="shared" si="95"/>
        <v>11</v>
      </c>
      <c r="X984" s="28">
        <f>IF(W984=0,0,IF(E984&gt;1,E984-1,VLOOKUP(W984,Months_Weeks!$A$1:$B$13,2,0)))</f>
        <v>3</v>
      </c>
      <c r="Y984" s="30"/>
      <c r="Z984" s="39">
        <v>396000</v>
      </c>
      <c r="AA984" s="31"/>
      <c r="AB984" s="39"/>
      <c r="AC984" s="31"/>
      <c r="AD984" s="40"/>
      <c r="AE984" s="31"/>
      <c r="AF984" s="40"/>
      <c r="AG984" s="31"/>
      <c r="AH984" s="40"/>
      <c r="AI984" s="31"/>
      <c r="AJ984" s="40"/>
    </row>
    <row r="985" spans="1:36" x14ac:dyDescent="0.25">
      <c r="A985" s="37" t="s">
        <v>62</v>
      </c>
      <c r="B985" s="37">
        <v>1012</v>
      </c>
      <c r="C985" s="26" t="str">
        <f>IFERROR(INDEX(Clients[Client_Name],MATCH(Table312[[#This Row],[Client_Code]],Clients[Client_Code],0)),"")</f>
        <v>COMERCIAL MAXAGRO</v>
      </c>
      <c r="D985" s="25">
        <v>12</v>
      </c>
      <c r="E985" s="25">
        <v>1</v>
      </c>
      <c r="F985" s="25" t="b">
        <f>IF(E985&gt;(VLOOKUP(D985,Months_Weeks!$A$2:$B$13,2,TRUE)),FALSE)</f>
        <v>0</v>
      </c>
      <c r="G985" s="63">
        <f>IF(Table312[[#This Row],[Facility]]="Buin",1.5%,0.25%)</f>
        <v>1.4999999999999999E-2</v>
      </c>
      <c r="H985" s="38"/>
      <c r="I985" s="38"/>
      <c r="J985" s="27">
        <f t="shared" si="90"/>
        <v>1184</v>
      </c>
      <c r="K985" s="28">
        <f t="shared" si="91"/>
        <v>11</v>
      </c>
      <c r="L985" s="27">
        <f>IF(K985=0,0,IF(E985&gt;1,E985-1,VLOOKUP(K985,Months_Weeks!$A$1:$B$13,2,0)))</f>
        <v>4</v>
      </c>
      <c r="M985" s="29"/>
      <c r="N985" s="39"/>
      <c r="O985" s="39"/>
      <c r="P985" s="50">
        <f t="shared" si="92"/>
        <v>0</v>
      </c>
      <c r="Q985" s="28">
        <f t="shared" si="93"/>
        <v>11</v>
      </c>
      <c r="R985" s="28">
        <f>IF(Q985=0,0,IF(E985&gt;1,E985-1,VLOOKUP(Q985,Months_Weeks!$A$1:$B$13,2,0)))</f>
        <v>4</v>
      </c>
      <c r="S985" s="30"/>
      <c r="T985" s="39"/>
      <c r="U985" s="39"/>
      <c r="V985" s="50">
        <f t="shared" si="94"/>
        <v>0</v>
      </c>
      <c r="W985" s="28">
        <f t="shared" si="95"/>
        <v>11</v>
      </c>
      <c r="X985" s="28">
        <f>IF(W985=0,0,IF(E985&gt;1,E985-1,VLOOKUP(W985,Months_Weeks!$A$1:$B$13,2,0)))</f>
        <v>4</v>
      </c>
      <c r="Y985" s="30"/>
      <c r="Z985" s="39"/>
      <c r="AA985" s="31"/>
      <c r="AB985" s="39"/>
      <c r="AC985" s="31"/>
      <c r="AD985" s="40"/>
      <c r="AE985" s="31"/>
      <c r="AF985" s="40"/>
      <c r="AG985" s="31"/>
      <c r="AH985" s="40"/>
      <c r="AI985" s="31"/>
      <c r="AJ985" s="40"/>
    </row>
    <row r="986" spans="1:36" x14ac:dyDescent="0.25">
      <c r="A986" s="37" t="s">
        <v>62</v>
      </c>
      <c r="B986" s="37">
        <v>1012</v>
      </c>
      <c r="C986" s="26" t="str">
        <f>IFERROR(INDEX(Clients[Client_Name],MATCH(Table312[[#This Row],[Client_Code]],Clients[Client_Code],0)),"")</f>
        <v>COMERCIAL MAXAGRO</v>
      </c>
      <c r="D986" s="25">
        <v>12</v>
      </c>
      <c r="E986" s="25">
        <v>2</v>
      </c>
      <c r="F986" s="25" t="b">
        <f>IF(E986&gt;(VLOOKUP(D986,Months_Weeks!$A$2:$B$13,2,TRUE)),FALSE)</f>
        <v>0</v>
      </c>
      <c r="G986" s="63">
        <f>IF(Table312[[#This Row],[Facility]]="Buin",1.5%,0.25%)</f>
        <v>1.4999999999999999E-2</v>
      </c>
      <c r="H986" s="38"/>
      <c r="I986" s="38"/>
      <c r="J986" s="27">
        <f t="shared" si="90"/>
        <v>1184</v>
      </c>
      <c r="K986" s="28">
        <f t="shared" si="91"/>
        <v>12</v>
      </c>
      <c r="L986" s="27">
        <f>IF(K986=0,0,IF(E986&gt;1,E986-1,VLOOKUP(K986,Months_Weeks!$A$1:$B$13,2,0)))</f>
        <v>1</v>
      </c>
      <c r="M986" s="29"/>
      <c r="N986" s="39"/>
      <c r="O986" s="39"/>
      <c r="P986" s="50">
        <f t="shared" si="92"/>
        <v>0</v>
      </c>
      <c r="Q986" s="28">
        <f t="shared" si="93"/>
        <v>12</v>
      </c>
      <c r="R986" s="28">
        <f>IF(Q986=0,0,IF(E986&gt;1,E986-1,VLOOKUP(Q986,Months_Weeks!$A$1:$B$13,2,0)))</f>
        <v>1</v>
      </c>
      <c r="S986" s="30"/>
      <c r="T986" s="39"/>
      <c r="U986" s="39"/>
      <c r="V986" s="50">
        <f t="shared" si="94"/>
        <v>0</v>
      </c>
      <c r="W986" s="28">
        <f t="shared" si="95"/>
        <v>12</v>
      </c>
      <c r="X986" s="28">
        <f>IF(W986=0,0,IF(E986&gt;1,E986-1,VLOOKUP(W986,Months_Weeks!$A$1:$B$13,2,0)))</f>
        <v>1</v>
      </c>
      <c r="Y986" s="30"/>
      <c r="Z986" s="39"/>
      <c r="AA986" s="31"/>
      <c r="AB986" s="39"/>
      <c r="AC986" s="31"/>
      <c r="AD986" s="40"/>
      <c r="AE986" s="31"/>
      <c r="AF986" s="40"/>
      <c r="AG986" s="31"/>
      <c r="AH986" s="40"/>
      <c r="AI986" s="31"/>
      <c r="AJ986" s="40"/>
    </row>
    <row r="987" spans="1:36" x14ac:dyDescent="0.25">
      <c r="A987" s="37" t="s">
        <v>62</v>
      </c>
      <c r="B987" s="37">
        <v>1012</v>
      </c>
      <c r="C987" s="26" t="str">
        <f>IFERROR(INDEX(Clients[Client_Name],MATCH(Table312[[#This Row],[Client_Code]],Clients[Client_Code],0)),"")</f>
        <v>COMERCIAL MAXAGRO</v>
      </c>
      <c r="D987" s="25">
        <v>12</v>
      </c>
      <c r="E987" s="25">
        <v>3</v>
      </c>
      <c r="F987" s="25" t="b">
        <f>IF(E987&gt;(VLOOKUP(D987,Months_Weeks!$A$2:$B$13,2,TRUE)),FALSE)</f>
        <v>0</v>
      </c>
      <c r="G987" s="63">
        <f>IF(Table312[[#This Row],[Facility]]="Buin",1.5%,0.25%)</f>
        <v>1.4999999999999999E-2</v>
      </c>
      <c r="H987" s="38"/>
      <c r="I987" s="38"/>
      <c r="J987" s="27">
        <f t="shared" si="90"/>
        <v>1184</v>
      </c>
      <c r="K987" s="28">
        <f t="shared" si="91"/>
        <v>12</v>
      </c>
      <c r="L987" s="27">
        <f>IF(K987=0,0,IF(E987&gt;1,E987-1,VLOOKUP(K987,Months_Weeks!$A$1:$B$13,2,0)))</f>
        <v>2</v>
      </c>
      <c r="M987" s="29"/>
      <c r="N987" s="39"/>
      <c r="O987" s="39"/>
      <c r="P987" s="50">
        <f t="shared" si="92"/>
        <v>0</v>
      </c>
      <c r="Q987" s="28">
        <f t="shared" si="93"/>
        <v>12</v>
      </c>
      <c r="R987" s="28">
        <f>IF(Q987=0,0,IF(E987&gt;1,E987-1,VLOOKUP(Q987,Months_Weeks!$A$1:$B$13,2,0)))</f>
        <v>2</v>
      </c>
      <c r="S987" s="30"/>
      <c r="T987" s="39"/>
      <c r="U987" s="39"/>
      <c r="V987" s="50">
        <f t="shared" si="94"/>
        <v>0</v>
      </c>
      <c r="W987" s="28">
        <f t="shared" si="95"/>
        <v>12</v>
      </c>
      <c r="X987" s="28">
        <f>IF(W987=0,0,IF(E987&gt;1,E987-1,VLOOKUP(W987,Months_Weeks!$A$1:$B$13,2,0)))</f>
        <v>2</v>
      </c>
      <c r="Y987" s="30"/>
      <c r="Z987" s="39">
        <v>306000</v>
      </c>
      <c r="AA987" s="31"/>
      <c r="AB987" s="39"/>
      <c r="AC987" s="31"/>
      <c r="AD987" s="40"/>
      <c r="AE987" s="31"/>
      <c r="AF987" s="40"/>
      <c r="AG987" s="31"/>
      <c r="AH987" s="40"/>
      <c r="AI987" s="31"/>
      <c r="AJ987" s="40"/>
    </row>
    <row r="988" spans="1:36" x14ac:dyDescent="0.25">
      <c r="A988" s="37" t="s">
        <v>62</v>
      </c>
      <c r="B988" s="37">
        <v>1012</v>
      </c>
      <c r="C988" s="26" t="str">
        <f>IFERROR(INDEX(Clients[Client_Name],MATCH(Table312[[#This Row],[Client_Code]],Clients[Client_Code],0)),"")</f>
        <v>COMERCIAL MAXAGRO</v>
      </c>
      <c r="D988" s="25">
        <v>12</v>
      </c>
      <c r="E988" s="25">
        <v>4</v>
      </c>
      <c r="F988" s="25" t="b">
        <f>IF(E988&gt;(VLOOKUP(D988,Months_Weeks!$A$2:$B$13,2,TRUE)),FALSE)</f>
        <v>0</v>
      </c>
      <c r="G988" s="63">
        <f>IF(Table312[[#This Row],[Facility]]="Buin",1.5%,0.25%)</f>
        <v>1.4999999999999999E-2</v>
      </c>
      <c r="H988" s="38"/>
      <c r="I988" s="38"/>
      <c r="J988" s="27">
        <f t="shared" si="90"/>
        <v>1184</v>
      </c>
      <c r="K988" s="28">
        <f t="shared" si="91"/>
        <v>12</v>
      </c>
      <c r="L988" s="27">
        <f>IF(K988=0,0,IF(E988&gt;1,E988-1,VLOOKUP(K988,Months_Weeks!$A$1:$B$13,2,0)))</f>
        <v>3</v>
      </c>
      <c r="M988" s="29"/>
      <c r="N988" s="39"/>
      <c r="O988" s="39"/>
      <c r="P988" s="50">
        <f t="shared" si="92"/>
        <v>0</v>
      </c>
      <c r="Q988" s="28">
        <f t="shared" si="93"/>
        <v>12</v>
      </c>
      <c r="R988" s="28">
        <f>IF(Q988=0,0,IF(E988&gt;1,E988-1,VLOOKUP(Q988,Months_Weeks!$A$1:$B$13,2,0)))</f>
        <v>3</v>
      </c>
      <c r="S988" s="30"/>
      <c r="T988" s="39"/>
      <c r="U988" s="39"/>
      <c r="V988" s="50">
        <f t="shared" si="94"/>
        <v>0</v>
      </c>
      <c r="W988" s="28">
        <f t="shared" si="95"/>
        <v>12</v>
      </c>
      <c r="X988" s="28">
        <f>IF(W988=0,0,IF(E988&gt;1,E988-1,VLOOKUP(W988,Months_Weeks!$A$1:$B$13,2,0)))</f>
        <v>3</v>
      </c>
      <c r="Y988" s="30"/>
      <c r="Z988" s="39"/>
      <c r="AA988" s="31"/>
      <c r="AB988" s="39"/>
      <c r="AC988" s="31"/>
      <c r="AD988" s="40"/>
      <c r="AE988" s="31"/>
      <c r="AF988" s="40"/>
      <c r="AG988" s="31"/>
      <c r="AH988" s="40"/>
      <c r="AI988" s="31"/>
      <c r="AJ988" s="40"/>
    </row>
    <row r="989" spans="1:36" x14ac:dyDescent="0.25">
      <c r="A989" s="37" t="s">
        <v>62</v>
      </c>
      <c r="B989" s="37">
        <v>1012</v>
      </c>
      <c r="C989" s="26" t="str">
        <f>IFERROR(INDEX(Clients[Client_Name],MATCH(Table312[[#This Row],[Client_Code]],Clients[Client_Code],0)),"")</f>
        <v>COMERCIAL MAXAGRO</v>
      </c>
      <c r="D989" s="25">
        <v>12</v>
      </c>
      <c r="E989" s="25">
        <v>5</v>
      </c>
      <c r="F989" s="25" t="b">
        <f>IF(E989&gt;(VLOOKUP(D989,Months_Weeks!$A$2:$B$13,2,TRUE)),FALSE)</f>
        <v>0</v>
      </c>
      <c r="G989" s="63">
        <f>IF(Table312[[#This Row],[Facility]]="Buin",1.5%,0.25%)</f>
        <v>1.4999999999999999E-2</v>
      </c>
      <c r="H989" s="38"/>
      <c r="I989" s="38"/>
      <c r="J989" s="27">
        <f t="shared" si="90"/>
        <v>1184</v>
      </c>
      <c r="K989" s="28">
        <f t="shared" si="91"/>
        <v>12</v>
      </c>
      <c r="L989" s="27">
        <f>IF(K989=0,0,IF(E989&gt;1,E989-1,VLOOKUP(K989,Months_Weeks!$A$1:$B$13,2,0)))</f>
        <v>4</v>
      </c>
      <c r="M989" s="29"/>
      <c r="N989" s="39"/>
      <c r="O989" s="39"/>
      <c r="P989" s="50">
        <f t="shared" si="92"/>
        <v>0</v>
      </c>
      <c r="Q989" s="28">
        <f t="shared" si="93"/>
        <v>12</v>
      </c>
      <c r="R989" s="28">
        <f>IF(Q989=0,0,IF(E989&gt;1,E989-1,VLOOKUP(Q989,Months_Weeks!$A$1:$B$13,2,0)))</f>
        <v>4</v>
      </c>
      <c r="S989" s="30"/>
      <c r="T989" s="39"/>
      <c r="U989" s="39"/>
      <c r="V989" s="50">
        <f t="shared" si="94"/>
        <v>0</v>
      </c>
      <c r="W989" s="28">
        <f t="shared" si="95"/>
        <v>12</v>
      </c>
      <c r="X989" s="28">
        <f>IF(W989=0,0,IF(E989&gt;1,E989-1,VLOOKUP(W989,Months_Weeks!$A$1:$B$13,2,0)))</f>
        <v>4</v>
      </c>
      <c r="Y989" s="30"/>
      <c r="Z989" s="39"/>
      <c r="AA989" s="31"/>
      <c r="AB989" s="39"/>
      <c r="AC989" s="31"/>
      <c r="AD989" s="40"/>
      <c r="AE989" s="31"/>
      <c r="AF989" s="40"/>
      <c r="AG989" s="31"/>
      <c r="AH989" s="40"/>
      <c r="AI989" s="31"/>
      <c r="AJ989" s="40"/>
    </row>
    <row r="990" spans="1:36" x14ac:dyDescent="0.25">
      <c r="A990" s="37" t="s">
        <v>32</v>
      </c>
      <c r="B990" s="37">
        <v>22</v>
      </c>
      <c r="C990" s="26" t="str">
        <f>IFERROR(INDEX(Clients[Client_Name],MATCH(Table312[[#This Row],[Client_Code]],Clients[Client_Code],0)),"")</f>
        <v>COMERCIALIZADORA GLOBAL PRODUCTS</v>
      </c>
      <c r="D990" s="25">
        <v>1</v>
      </c>
      <c r="E990" s="25">
        <v>1</v>
      </c>
      <c r="F990" s="25" t="b">
        <f>IF(E990&gt;(VLOOKUP(D990,Months_Weeks!$A$2:$B$13,2,TRUE)),FALSE)</f>
        <v>0</v>
      </c>
      <c r="G990" s="63">
        <f>IF(Table312[[#This Row],[Facility]]="Buin",1.5%,0.25%)</f>
        <v>2.5000000000000001E-3</v>
      </c>
      <c r="H990" s="38">
        <v>1050</v>
      </c>
      <c r="I990" s="38"/>
      <c r="J990" s="27">
        <f t="shared" si="90"/>
        <v>1050</v>
      </c>
      <c r="K990" s="28">
        <f t="shared" si="91"/>
        <v>0</v>
      </c>
      <c r="L990" s="27">
        <f>IF(K990=0,0,IF(E990&gt;1,E990-1,VLOOKUP(K990,Months_Weeks!$A$1:$B$13,2,0)))</f>
        <v>0</v>
      </c>
      <c r="M990" s="32"/>
      <c r="N990" s="39"/>
      <c r="O990" s="39"/>
      <c r="P990" s="50">
        <f t="shared" si="92"/>
        <v>0</v>
      </c>
      <c r="Q990" s="28">
        <f t="shared" si="93"/>
        <v>0</v>
      </c>
      <c r="R990" s="28">
        <f>IF(Q990=0,0,IF(E990&gt;1,E990-1,VLOOKUP(Q990,Months_Weeks!$A$1:$B$13,2,0)))</f>
        <v>0</v>
      </c>
      <c r="S990" s="30"/>
      <c r="T990" s="39"/>
      <c r="U990" s="39"/>
      <c r="V990" s="50">
        <f t="shared" si="94"/>
        <v>0</v>
      </c>
      <c r="W990" s="28">
        <f t="shared" si="95"/>
        <v>0</v>
      </c>
      <c r="X990" s="28">
        <f>IF(W990=0,0,IF(E990&gt;1,E990-1,VLOOKUP(W990,Months_Weeks!$A$1:$B$13,2,0)))</f>
        <v>0</v>
      </c>
      <c r="Y990" s="30"/>
      <c r="Z990" s="39"/>
      <c r="AA990" s="31">
        <v>1</v>
      </c>
      <c r="AB990" s="72">
        <v>0.40379999999999999</v>
      </c>
      <c r="AC990" s="31"/>
      <c r="AD990" s="40"/>
      <c r="AE990" s="31"/>
      <c r="AF990" s="40"/>
      <c r="AG990" s="31"/>
      <c r="AH990" s="40"/>
      <c r="AI990" s="31">
        <v>1</v>
      </c>
      <c r="AJ990" s="70">
        <v>0.37480000000000002</v>
      </c>
    </row>
    <row r="991" spans="1:36" x14ac:dyDescent="0.25">
      <c r="A991" s="37" t="s">
        <v>32</v>
      </c>
      <c r="B991" s="37">
        <v>22</v>
      </c>
      <c r="C991" s="26" t="str">
        <f>IFERROR(INDEX(Clients[Client_Name],MATCH(Table312[[#This Row],[Client_Code]],Clients[Client_Code],0)),"")</f>
        <v>COMERCIALIZADORA GLOBAL PRODUCTS</v>
      </c>
      <c r="D991" s="25">
        <v>1</v>
      </c>
      <c r="E991" s="25">
        <v>2</v>
      </c>
      <c r="F991" s="25" t="b">
        <f>IF(E991&gt;(VLOOKUP(D991,Months_Weeks!$A$2:$B$13,2,TRUE)),FALSE)</f>
        <v>0</v>
      </c>
      <c r="G991" s="63">
        <f>IF(Table312[[#This Row],[Facility]]="Buin",1.5%,0.25%)</f>
        <v>2.5000000000000001E-3</v>
      </c>
      <c r="H991" s="38"/>
      <c r="I991" s="38">
        <v>16</v>
      </c>
      <c r="J991" s="27">
        <f t="shared" si="90"/>
        <v>1034</v>
      </c>
      <c r="K991" s="28">
        <f t="shared" si="91"/>
        <v>1</v>
      </c>
      <c r="L991" s="27">
        <f>IF(K991=0,0,IF(E991&gt;1,E991-1,VLOOKUP(K991,Months_Weeks!$A$1:$B$13,2,0)))</f>
        <v>1</v>
      </c>
      <c r="M991" s="29"/>
      <c r="N991" s="39"/>
      <c r="O991" s="39"/>
      <c r="P991" s="50">
        <f t="shared" si="92"/>
        <v>0</v>
      </c>
      <c r="Q991" s="28">
        <f t="shared" si="93"/>
        <v>1</v>
      </c>
      <c r="R991" s="28">
        <f>IF(Q991=0,0,IF(E991&gt;1,E991-1,VLOOKUP(Q991,Months_Weeks!$A$1:$B$13,2,0)))</f>
        <v>1</v>
      </c>
      <c r="S991" s="30"/>
      <c r="T991" s="39"/>
      <c r="U991" s="39"/>
      <c r="V991" s="50">
        <f t="shared" si="94"/>
        <v>0</v>
      </c>
      <c r="W991" s="28">
        <f t="shared" si="95"/>
        <v>1</v>
      </c>
      <c r="X991" s="28">
        <f>IF(W991=0,0,IF(E991&gt;1,E991-1,VLOOKUP(W991,Months_Weeks!$A$1:$B$13,2,0)))</f>
        <v>1</v>
      </c>
      <c r="Y991" s="30"/>
      <c r="Z991" s="39"/>
      <c r="AA991" s="31"/>
      <c r="AB991" s="39"/>
      <c r="AC991" s="31"/>
      <c r="AD991" s="40"/>
      <c r="AE991" s="31"/>
      <c r="AF991" s="40"/>
      <c r="AG991" s="31"/>
      <c r="AH991" s="40"/>
      <c r="AI991" s="31"/>
      <c r="AJ991" s="40"/>
    </row>
    <row r="992" spans="1:36" x14ac:dyDescent="0.25">
      <c r="A992" s="37" t="s">
        <v>32</v>
      </c>
      <c r="B992" s="37">
        <v>22</v>
      </c>
      <c r="C992" s="26" t="str">
        <f>IFERROR(INDEX(Clients[Client_Name],MATCH(Table312[[#This Row],[Client_Code]],Clients[Client_Code],0)),"")</f>
        <v>COMERCIALIZADORA GLOBAL PRODUCTS</v>
      </c>
      <c r="D992" s="25">
        <v>1</v>
      </c>
      <c r="E992" s="25">
        <v>3</v>
      </c>
      <c r="F992" s="25" t="b">
        <f>IF(E992&gt;(VLOOKUP(D992,Months_Weeks!$A$2:$B$13,2,TRUE)),FALSE)</f>
        <v>0</v>
      </c>
      <c r="G992" s="63">
        <f>IF(Table312[[#This Row],[Facility]]="Buin",1.5%,0.25%)</f>
        <v>2.5000000000000001E-3</v>
      </c>
      <c r="H992" s="38"/>
      <c r="I992" s="38">
        <v>154</v>
      </c>
      <c r="J992" s="27">
        <f t="shared" si="90"/>
        <v>880</v>
      </c>
      <c r="K992" s="28">
        <f t="shared" si="91"/>
        <v>1</v>
      </c>
      <c r="L992" s="27">
        <f>IF(K992=0,0,IF(E992&gt;1,E992-1,VLOOKUP(K992,Months_Weeks!$A$1:$B$13,2,0)))</f>
        <v>2</v>
      </c>
      <c r="M992" s="29"/>
      <c r="N992" s="39"/>
      <c r="O992" s="39"/>
      <c r="P992" s="50">
        <f t="shared" si="92"/>
        <v>0</v>
      </c>
      <c r="Q992" s="28">
        <f t="shared" si="93"/>
        <v>1</v>
      </c>
      <c r="R992" s="28">
        <f>IF(Q992=0,0,IF(E992&gt;1,E992-1,VLOOKUP(Q992,Months_Weeks!$A$1:$B$13,2,0)))</f>
        <v>2</v>
      </c>
      <c r="S992" s="30"/>
      <c r="T992" s="39"/>
      <c r="U992" s="39"/>
      <c r="V992" s="50">
        <f t="shared" si="94"/>
        <v>0</v>
      </c>
      <c r="W992" s="28">
        <f t="shared" si="95"/>
        <v>1</v>
      </c>
      <c r="X992" s="28">
        <f>IF(W992=0,0,IF(E992&gt;1,E992-1,VLOOKUP(W992,Months_Weeks!$A$1:$B$13,2,0)))</f>
        <v>2</v>
      </c>
      <c r="Y992" s="30"/>
      <c r="Z992" s="39"/>
      <c r="AA992" s="31"/>
      <c r="AB992" s="39"/>
      <c r="AC992" s="31"/>
      <c r="AD992" s="40"/>
      <c r="AE992" s="31"/>
      <c r="AF992" s="40"/>
      <c r="AG992" s="31"/>
      <c r="AH992" s="40"/>
      <c r="AI992" s="31"/>
      <c r="AJ992" s="40"/>
    </row>
    <row r="993" spans="1:36" x14ac:dyDescent="0.25">
      <c r="A993" s="37" t="s">
        <v>32</v>
      </c>
      <c r="B993" s="37">
        <v>22</v>
      </c>
      <c r="C993" s="26" t="str">
        <f>IFERROR(INDEX(Clients[Client_Name],MATCH(Table312[[#This Row],[Client_Code]],Clients[Client_Code],0)),"")</f>
        <v>COMERCIALIZADORA GLOBAL PRODUCTS</v>
      </c>
      <c r="D993" s="25">
        <v>1</v>
      </c>
      <c r="E993" s="25">
        <v>4</v>
      </c>
      <c r="F993" s="25" t="b">
        <f>IF(E993&gt;(VLOOKUP(D993,Months_Weeks!$A$2:$B$13,2,TRUE)),FALSE)</f>
        <v>0</v>
      </c>
      <c r="G993" s="63">
        <f>IF(Table312[[#This Row],[Facility]]="Buin",1.5%,0.25%)</f>
        <v>2.5000000000000001E-3</v>
      </c>
      <c r="H993" s="38">
        <v>471</v>
      </c>
      <c r="I993" s="38"/>
      <c r="J993" s="27">
        <f t="shared" si="90"/>
        <v>1351</v>
      </c>
      <c r="K993" s="28">
        <f t="shared" si="91"/>
        <v>1</v>
      </c>
      <c r="L993" s="27">
        <f>IF(K993=0,0,IF(E993&gt;1,E993-1,VLOOKUP(K993,Months_Weeks!$A$1:$B$13,2,0)))</f>
        <v>3</v>
      </c>
      <c r="M993" s="29"/>
      <c r="N993" s="39"/>
      <c r="O993" s="39"/>
      <c r="P993" s="50">
        <f t="shared" si="92"/>
        <v>0</v>
      </c>
      <c r="Q993" s="28">
        <f t="shared" si="93"/>
        <v>1</v>
      </c>
      <c r="R993" s="28">
        <f>IF(Q993=0,0,IF(E993&gt;1,E993-1,VLOOKUP(Q993,Months_Weeks!$A$1:$B$13,2,0)))</f>
        <v>3</v>
      </c>
      <c r="S993" s="30"/>
      <c r="T993" s="39"/>
      <c r="U993" s="39"/>
      <c r="V993" s="50">
        <f t="shared" si="94"/>
        <v>0</v>
      </c>
      <c r="W993" s="28">
        <f t="shared" si="95"/>
        <v>1</v>
      </c>
      <c r="X993" s="28">
        <f>IF(W993=0,0,IF(E993&gt;1,E993-1,VLOOKUP(W993,Months_Weeks!$A$1:$B$13,2,0)))</f>
        <v>3</v>
      </c>
      <c r="Y993" s="30"/>
      <c r="Z993" s="39"/>
      <c r="AA993" s="31"/>
      <c r="AB993" s="39"/>
      <c r="AC993" s="31"/>
      <c r="AD993" s="40"/>
      <c r="AE993" s="31"/>
      <c r="AF993" s="40"/>
      <c r="AG993" s="31"/>
      <c r="AH993" s="40"/>
      <c r="AI993" s="31"/>
      <c r="AJ993" s="40"/>
    </row>
    <row r="994" spans="1:36" x14ac:dyDescent="0.25">
      <c r="A994" s="37" t="s">
        <v>32</v>
      </c>
      <c r="B994" s="37">
        <v>22</v>
      </c>
      <c r="C994" s="26" t="str">
        <f>IFERROR(INDEX(Clients[Client_Name],MATCH(Table312[[#This Row],[Client_Code]],Clients[Client_Code],0)),"")</f>
        <v>COMERCIALIZADORA GLOBAL PRODUCTS</v>
      </c>
      <c r="D994" s="25">
        <v>2</v>
      </c>
      <c r="E994" s="25">
        <v>1</v>
      </c>
      <c r="F994" s="25" t="b">
        <f>IF(E994&gt;(VLOOKUP(D994,Months_Weeks!$A$2:$B$13,2,TRUE)),FALSE)</f>
        <v>0</v>
      </c>
      <c r="G994" s="63">
        <f>IF(Table312[[#This Row],[Facility]]="Buin",1.5%,0.25%)</f>
        <v>2.5000000000000001E-3</v>
      </c>
      <c r="H994" s="38"/>
      <c r="I994" s="38">
        <v>137</v>
      </c>
      <c r="J994" s="27">
        <f t="shared" si="90"/>
        <v>1214</v>
      </c>
      <c r="K994" s="28">
        <f t="shared" si="91"/>
        <v>1</v>
      </c>
      <c r="L994" s="27">
        <f>IF(K994=0,0,IF(E994&gt;1,E994-1,VLOOKUP(K994,Months_Weeks!$A$1:$B$13,2,0)))</f>
        <v>4</v>
      </c>
      <c r="M994" s="29"/>
      <c r="N994" s="39"/>
      <c r="O994" s="39"/>
      <c r="P994" s="50">
        <f t="shared" si="92"/>
        <v>0</v>
      </c>
      <c r="Q994" s="28">
        <f t="shared" si="93"/>
        <v>1</v>
      </c>
      <c r="R994" s="28">
        <f>IF(Q994=0,0,IF(E994&gt;1,E994-1,VLOOKUP(Q994,Months_Weeks!$A$1:$B$13,2,0)))</f>
        <v>4</v>
      </c>
      <c r="S994" s="30"/>
      <c r="T994" s="39"/>
      <c r="U994" s="39"/>
      <c r="V994" s="50">
        <f t="shared" si="94"/>
        <v>0</v>
      </c>
      <c r="W994" s="28">
        <f t="shared" si="95"/>
        <v>1</v>
      </c>
      <c r="X994" s="28">
        <f>IF(W994=0,0,IF(E994&gt;1,E994-1,VLOOKUP(W994,Months_Weeks!$A$1:$B$13,2,0)))</f>
        <v>4</v>
      </c>
      <c r="Y994" s="30"/>
      <c r="Z994" s="39"/>
      <c r="AA994" s="31"/>
      <c r="AB994" s="39"/>
      <c r="AC994" s="31"/>
      <c r="AD994" s="40"/>
      <c r="AE994" s="31"/>
      <c r="AF994" s="40"/>
      <c r="AG994" s="31"/>
      <c r="AH994" s="40"/>
      <c r="AI994" s="31"/>
      <c r="AJ994" s="40"/>
    </row>
    <row r="995" spans="1:36" x14ac:dyDescent="0.25">
      <c r="A995" s="37" t="s">
        <v>32</v>
      </c>
      <c r="B995" s="37">
        <v>22</v>
      </c>
      <c r="C995" s="26" t="str">
        <f>IFERROR(INDEX(Clients[Client_Name],MATCH(Table312[[#This Row],[Client_Code]],Clients[Client_Code],0)),"")</f>
        <v>COMERCIALIZADORA GLOBAL PRODUCTS</v>
      </c>
      <c r="D995" s="25">
        <v>2</v>
      </c>
      <c r="E995" s="25">
        <v>2</v>
      </c>
      <c r="F995" s="25" t="b">
        <f>IF(E995&gt;(VLOOKUP(D995,Months_Weeks!$A$2:$B$13,2,TRUE)),FALSE)</f>
        <v>0</v>
      </c>
      <c r="G995" s="63">
        <f>IF(Table312[[#This Row],[Facility]]="Buin",1.5%,0.25%)</f>
        <v>2.5000000000000001E-3</v>
      </c>
      <c r="H995" s="38">
        <v>340</v>
      </c>
      <c r="I995" s="38"/>
      <c r="J995" s="27">
        <f t="shared" si="90"/>
        <v>1554</v>
      </c>
      <c r="K995" s="28">
        <f t="shared" si="91"/>
        <v>2</v>
      </c>
      <c r="L995" s="27">
        <f>IF(K995=0,0,IF(E995&gt;1,E995-1,VLOOKUP(K995,Months_Weeks!$A$1:$B$13,2,0)))</f>
        <v>1</v>
      </c>
      <c r="M995" s="29"/>
      <c r="N995" s="39"/>
      <c r="O995" s="39"/>
      <c r="P995" s="50">
        <f t="shared" si="92"/>
        <v>0</v>
      </c>
      <c r="Q995" s="28">
        <f t="shared" si="93"/>
        <v>2</v>
      </c>
      <c r="R995" s="28">
        <f>IF(Q995=0,0,IF(E995&gt;1,E995-1,VLOOKUP(Q995,Months_Weeks!$A$1:$B$13,2,0)))</f>
        <v>1</v>
      </c>
      <c r="S995" s="30"/>
      <c r="T995" s="39"/>
      <c r="U995" s="39"/>
      <c r="V995" s="50">
        <f t="shared" si="94"/>
        <v>0</v>
      </c>
      <c r="W995" s="28">
        <f t="shared" si="95"/>
        <v>2</v>
      </c>
      <c r="X995" s="28">
        <f>IF(W995=0,0,IF(E995&gt;1,E995-1,VLOOKUP(W995,Months_Weeks!$A$1:$B$13,2,0)))</f>
        <v>1</v>
      </c>
      <c r="Y995" s="30"/>
      <c r="Z995" s="39"/>
      <c r="AA995" s="31"/>
      <c r="AB995" s="39"/>
      <c r="AC995" s="31"/>
      <c r="AD995" s="40"/>
      <c r="AE995" s="31"/>
      <c r="AF995" s="40"/>
      <c r="AG995" s="31"/>
      <c r="AH995" s="40"/>
      <c r="AI995" s="31"/>
      <c r="AJ995" s="40"/>
    </row>
    <row r="996" spans="1:36" x14ac:dyDescent="0.25">
      <c r="A996" s="37" t="s">
        <v>32</v>
      </c>
      <c r="B996" s="37">
        <v>22</v>
      </c>
      <c r="C996" s="26" t="str">
        <f>IFERROR(INDEX(Clients[Client_Name],MATCH(Table312[[#This Row],[Client_Code]],Clients[Client_Code],0)),"")</f>
        <v>COMERCIALIZADORA GLOBAL PRODUCTS</v>
      </c>
      <c r="D996" s="25">
        <v>2</v>
      </c>
      <c r="E996" s="25">
        <v>3</v>
      </c>
      <c r="F996" s="25" t="b">
        <f>IF(E996&gt;(VLOOKUP(D996,Months_Weeks!$A$2:$B$13,2,TRUE)),FALSE)</f>
        <v>0</v>
      </c>
      <c r="G996" s="63">
        <f>IF(Table312[[#This Row],[Facility]]="Buin",1.5%,0.25%)</f>
        <v>2.5000000000000001E-3</v>
      </c>
      <c r="H996" s="38"/>
      <c r="I996" s="38">
        <v>147</v>
      </c>
      <c r="J996" s="27">
        <f t="shared" si="90"/>
        <v>1407</v>
      </c>
      <c r="K996" s="28">
        <f t="shared" si="91"/>
        <v>2</v>
      </c>
      <c r="L996" s="27">
        <f>IF(K996=0,0,IF(E996&gt;1,E996-1,VLOOKUP(K996,Months_Weeks!$A$1:$B$13,2,0)))</f>
        <v>2</v>
      </c>
      <c r="M996" s="29"/>
      <c r="N996" s="39"/>
      <c r="O996" s="39"/>
      <c r="P996" s="50">
        <f t="shared" si="92"/>
        <v>0</v>
      </c>
      <c r="Q996" s="28">
        <f t="shared" si="93"/>
        <v>2</v>
      </c>
      <c r="R996" s="28">
        <f>IF(Q996=0,0,IF(E996&gt;1,E996-1,VLOOKUP(Q996,Months_Weeks!$A$1:$B$13,2,0)))</f>
        <v>2</v>
      </c>
      <c r="S996" s="30"/>
      <c r="T996" s="39"/>
      <c r="U996" s="39"/>
      <c r="V996" s="50">
        <f t="shared" si="94"/>
        <v>0</v>
      </c>
      <c r="W996" s="28">
        <f t="shared" si="95"/>
        <v>2</v>
      </c>
      <c r="X996" s="28">
        <f>IF(W996=0,0,IF(E996&gt;1,E996-1,VLOOKUP(W996,Months_Weeks!$A$1:$B$13,2,0)))</f>
        <v>2</v>
      </c>
      <c r="Y996" s="30"/>
      <c r="Z996" s="39"/>
      <c r="AA996" s="31"/>
      <c r="AB996" s="39"/>
      <c r="AC996" s="31"/>
      <c r="AD996" s="40"/>
      <c r="AE996" s="31"/>
      <c r="AF996" s="40"/>
      <c r="AG996" s="31"/>
      <c r="AH996" s="40"/>
      <c r="AI996" s="31"/>
      <c r="AJ996" s="40"/>
    </row>
    <row r="997" spans="1:36" x14ac:dyDescent="0.25">
      <c r="A997" s="37" t="s">
        <v>32</v>
      </c>
      <c r="B997" s="37">
        <v>22</v>
      </c>
      <c r="C997" s="26" t="str">
        <f>IFERROR(INDEX(Clients[Client_Name],MATCH(Table312[[#This Row],[Client_Code]],Clients[Client_Code],0)),"")</f>
        <v>COMERCIALIZADORA GLOBAL PRODUCTS</v>
      </c>
      <c r="D997" s="25">
        <v>2</v>
      </c>
      <c r="E997" s="25">
        <v>4</v>
      </c>
      <c r="F997" s="25" t="b">
        <f>IF(E997&gt;(VLOOKUP(D997,Months_Weeks!$A$2:$B$13,2,TRUE)),FALSE)</f>
        <v>0</v>
      </c>
      <c r="G997" s="63">
        <f>IF(Table312[[#This Row],[Facility]]="Buin",1.5%,0.25%)</f>
        <v>2.5000000000000001E-3</v>
      </c>
      <c r="H997" s="38"/>
      <c r="I997" s="38">
        <v>158</v>
      </c>
      <c r="J997" s="27">
        <f t="shared" si="90"/>
        <v>1249</v>
      </c>
      <c r="K997" s="28">
        <f t="shared" si="91"/>
        <v>2</v>
      </c>
      <c r="L997" s="27">
        <f>IF(K997=0,0,IF(E997&gt;1,E997-1,VLOOKUP(K997,Months_Weeks!$A$1:$B$13,2,0)))</f>
        <v>3</v>
      </c>
      <c r="M997" s="29"/>
      <c r="N997" s="39"/>
      <c r="O997" s="39"/>
      <c r="P997" s="50">
        <f t="shared" si="92"/>
        <v>0</v>
      </c>
      <c r="Q997" s="28">
        <f t="shared" si="93"/>
        <v>2</v>
      </c>
      <c r="R997" s="28">
        <f>IF(Q997=0,0,IF(E997&gt;1,E997-1,VLOOKUP(Q997,Months_Weeks!$A$1:$B$13,2,0)))</f>
        <v>3</v>
      </c>
      <c r="S997" s="30"/>
      <c r="T997" s="39"/>
      <c r="U997" s="39"/>
      <c r="V997" s="50">
        <f t="shared" si="94"/>
        <v>0</v>
      </c>
      <c r="W997" s="28">
        <f t="shared" si="95"/>
        <v>2</v>
      </c>
      <c r="X997" s="28">
        <f>IF(W997=0,0,IF(E997&gt;1,E997-1,VLOOKUP(W997,Months_Weeks!$A$1:$B$13,2,0)))</f>
        <v>3</v>
      </c>
      <c r="Y997" s="30"/>
      <c r="Z997" s="39"/>
      <c r="AA997" s="31"/>
      <c r="AB997" s="39"/>
      <c r="AC997" s="31"/>
      <c r="AD997" s="40"/>
      <c r="AE997" s="31"/>
      <c r="AF997" s="40"/>
      <c r="AG997" s="31"/>
      <c r="AH997" s="40"/>
      <c r="AI997" s="31"/>
      <c r="AJ997" s="40"/>
    </row>
    <row r="998" spans="1:36" x14ac:dyDescent="0.25">
      <c r="A998" s="37" t="s">
        <v>32</v>
      </c>
      <c r="B998" s="37">
        <v>22</v>
      </c>
      <c r="C998" s="26" t="str">
        <f>IFERROR(INDEX(Clients[Client_Name],MATCH(Table312[[#This Row],[Client_Code]],Clients[Client_Code],0)),"")</f>
        <v>COMERCIALIZADORA GLOBAL PRODUCTS</v>
      </c>
      <c r="D998" s="25">
        <v>3</v>
      </c>
      <c r="E998" s="25">
        <v>1</v>
      </c>
      <c r="F998" s="25" t="b">
        <f>IF(E998&gt;(VLOOKUP(D998,Months_Weeks!$A$2:$B$13,2,TRUE)),FALSE)</f>
        <v>0</v>
      </c>
      <c r="G998" s="63">
        <f>IF(Table312[[#This Row],[Facility]]="Buin",1.5%,0.25%)</f>
        <v>2.5000000000000001E-3</v>
      </c>
      <c r="H998" s="38">
        <v>75</v>
      </c>
      <c r="I998" s="38"/>
      <c r="J998" s="27">
        <f t="shared" si="90"/>
        <v>1324</v>
      </c>
      <c r="K998" s="28">
        <f t="shared" si="91"/>
        <v>2</v>
      </c>
      <c r="L998" s="27">
        <f>IF(K998=0,0,IF(E998&gt;1,E998-1,VLOOKUP(K998,Months_Weeks!$A$1:$B$13,2,0)))</f>
        <v>4</v>
      </c>
      <c r="M998" s="29"/>
      <c r="N998" s="39"/>
      <c r="O998" s="39"/>
      <c r="P998" s="50">
        <f t="shared" si="92"/>
        <v>0</v>
      </c>
      <c r="Q998" s="28">
        <f t="shared" si="93"/>
        <v>2</v>
      </c>
      <c r="R998" s="28">
        <f>IF(Q998=0,0,IF(E998&gt;1,E998-1,VLOOKUP(Q998,Months_Weeks!$A$1:$B$13,2,0)))</f>
        <v>4</v>
      </c>
      <c r="S998" s="30"/>
      <c r="T998" s="39"/>
      <c r="U998" s="39"/>
      <c r="V998" s="50">
        <f t="shared" si="94"/>
        <v>0</v>
      </c>
      <c r="W998" s="28">
        <f t="shared" si="95"/>
        <v>2</v>
      </c>
      <c r="X998" s="28">
        <f>IF(W998=0,0,IF(E998&gt;1,E998-1,VLOOKUP(W998,Months_Weeks!$A$1:$B$13,2,0)))</f>
        <v>4</v>
      </c>
      <c r="Y998" s="30"/>
      <c r="Z998" s="39"/>
      <c r="AA998" s="31"/>
      <c r="AB998" s="39"/>
      <c r="AC998" s="31"/>
      <c r="AD998" s="40"/>
      <c r="AE998" s="31"/>
      <c r="AF998" s="40"/>
      <c r="AG998" s="31"/>
      <c r="AH998" s="40"/>
      <c r="AI998" s="31"/>
      <c r="AJ998" s="40"/>
    </row>
    <row r="999" spans="1:36" x14ac:dyDescent="0.25">
      <c r="A999" s="37" t="s">
        <v>32</v>
      </c>
      <c r="B999" s="37">
        <v>22</v>
      </c>
      <c r="C999" s="26" t="str">
        <f>IFERROR(INDEX(Clients[Client_Name],MATCH(Table312[[#This Row],[Client_Code]],Clients[Client_Code],0)),"")</f>
        <v>COMERCIALIZADORA GLOBAL PRODUCTS</v>
      </c>
      <c r="D999" s="25">
        <v>3</v>
      </c>
      <c r="E999" s="25">
        <v>2</v>
      </c>
      <c r="F999" s="25" t="b">
        <f>IF(E999&gt;(VLOOKUP(D999,Months_Weeks!$A$2:$B$13,2,TRUE)),FALSE)</f>
        <v>0</v>
      </c>
      <c r="G999" s="63">
        <f>IF(Table312[[#This Row],[Facility]]="Buin",1.5%,0.25%)</f>
        <v>2.5000000000000001E-3</v>
      </c>
      <c r="H999" s="38"/>
      <c r="I999" s="38"/>
      <c r="J999" s="27">
        <f t="shared" si="90"/>
        <v>1324</v>
      </c>
      <c r="K999" s="28">
        <f t="shared" si="91"/>
        <v>3</v>
      </c>
      <c r="L999" s="27">
        <f>IF(K999=0,0,IF(E999&gt;1,E999-1,VLOOKUP(K999,Months_Weeks!$A$1:$B$13,2,0)))</f>
        <v>1</v>
      </c>
      <c r="M999" s="29"/>
      <c r="N999" s="39"/>
      <c r="O999" s="39"/>
      <c r="P999" s="50">
        <f t="shared" si="92"/>
        <v>0</v>
      </c>
      <c r="Q999" s="28">
        <f t="shared" si="93"/>
        <v>3</v>
      </c>
      <c r="R999" s="28">
        <f>IF(Q999=0,0,IF(E999&gt;1,E999-1,VLOOKUP(Q999,Months_Weeks!$A$1:$B$13,2,0)))</f>
        <v>1</v>
      </c>
      <c r="S999" s="30"/>
      <c r="T999" s="39"/>
      <c r="U999" s="39"/>
      <c r="V999" s="50">
        <f t="shared" si="94"/>
        <v>0</v>
      </c>
      <c r="W999" s="28">
        <f t="shared" si="95"/>
        <v>3</v>
      </c>
      <c r="X999" s="28">
        <f>IF(W999=0,0,IF(E999&gt;1,E999-1,VLOOKUP(W999,Months_Weeks!$A$1:$B$13,2,0)))</f>
        <v>1</v>
      </c>
      <c r="Y999" s="30"/>
      <c r="Z999" s="39"/>
      <c r="AA999" s="31"/>
      <c r="AB999" s="39"/>
      <c r="AC999" s="31"/>
      <c r="AD999" s="40"/>
      <c r="AE999" s="31"/>
      <c r="AF999" s="40"/>
      <c r="AG999" s="31"/>
      <c r="AH999" s="40"/>
      <c r="AI999" s="31"/>
      <c r="AJ999" s="40"/>
    </row>
    <row r="1000" spans="1:36" x14ac:dyDescent="0.25">
      <c r="A1000" s="37" t="s">
        <v>32</v>
      </c>
      <c r="B1000" s="37">
        <v>22</v>
      </c>
      <c r="C1000" s="26" t="str">
        <f>IFERROR(INDEX(Clients[Client_Name],MATCH(Table312[[#This Row],[Client_Code]],Clients[Client_Code],0)),"")</f>
        <v>COMERCIALIZADORA GLOBAL PRODUCTS</v>
      </c>
      <c r="D1000" s="25">
        <v>3</v>
      </c>
      <c r="E1000" s="25">
        <v>3</v>
      </c>
      <c r="F1000" s="25" t="b">
        <f>IF(E1000&gt;(VLOOKUP(D1000,Months_Weeks!$A$2:$B$13,2,TRUE)),FALSE)</f>
        <v>0</v>
      </c>
      <c r="G1000" s="63">
        <f>IF(Table312[[#This Row],[Facility]]="Buin",1.5%,0.25%)</f>
        <v>2.5000000000000001E-3</v>
      </c>
      <c r="H1000" s="38"/>
      <c r="I1000" s="38"/>
      <c r="J1000" s="27">
        <f t="shared" si="90"/>
        <v>1324</v>
      </c>
      <c r="K1000" s="28">
        <f t="shared" si="91"/>
        <v>3</v>
      </c>
      <c r="L1000" s="27">
        <f>IF(K1000=0,0,IF(E1000&gt;1,E1000-1,VLOOKUP(K1000,Months_Weeks!$A$1:$B$13,2,0)))</f>
        <v>2</v>
      </c>
      <c r="M1000" s="29"/>
      <c r="N1000" s="39"/>
      <c r="O1000" s="39"/>
      <c r="P1000" s="50">
        <f t="shared" si="92"/>
        <v>0</v>
      </c>
      <c r="Q1000" s="28">
        <f t="shared" si="93"/>
        <v>3</v>
      </c>
      <c r="R1000" s="28">
        <f>IF(Q1000=0,0,IF(E1000&gt;1,E1000-1,VLOOKUP(Q1000,Months_Weeks!$A$1:$B$13,2,0)))</f>
        <v>2</v>
      </c>
      <c r="S1000" s="30"/>
      <c r="T1000" s="39"/>
      <c r="U1000" s="39"/>
      <c r="V1000" s="50">
        <f t="shared" si="94"/>
        <v>0</v>
      </c>
      <c r="W1000" s="28">
        <f t="shared" si="95"/>
        <v>3</v>
      </c>
      <c r="X1000" s="28">
        <f>IF(W1000=0,0,IF(E1000&gt;1,E1000-1,VLOOKUP(W1000,Months_Weeks!$A$1:$B$13,2,0)))</f>
        <v>2</v>
      </c>
      <c r="Y1000" s="30"/>
      <c r="Z1000" s="39"/>
      <c r="AA1000" s="31"/>
      <c r="AB1000" s="39"/>
      <c r="AC1000" s="31"/>
      <c r="AD1000" s="40"/>
      <c r="AE1000" s="31"/>
      <c r="AF1000" s="40"/>
      <c r="AG1000" s="31"/>
      <c r="AH1000" s="40"/>
      <c r="AI1000" s="31"/>
      <c r="AJ1000" s="40"/>
    </row>
    <row r="1001" spans="1:36" x14ac:dyDescent="0.25">
      <c r="A1001" s="37" t="s">
        <v>32</v>
      </c>
      <c r="B1001" s="37">
        <v>22</v>
      </c>
      <c r="C1001" s="26" t="str">
        <f>IFERROR(INDEX(Clients[Client_Name],MATCH(Table312[[#This Row],[Client_Code]],Clients[Client_Code],0)),"")</f>
        <v>COMERCIALIZADORA GLOBAL PRODUCTS</v>
      </c>
      <c r="D1001" s="25">
        <v>3</v>
      </c>
      <c r="E1001" s="25">
        <v>4</v>
      </c>
      <c r="F1001" s="25" t="b">
        <f>IF(E1001&gt;(VLOOKUP(D1001,Months_Weeks!$A$2:$B$13,2,TRUE)),FALSE)</f>
        <v>0</v>
      </c>
      <c r="G1001" s="63">
        <f>IF(Table312[[#This Row],[Facility]]="Buin",1.5%,0.25%)</f>
        <v>2.5000000000000001E-3</v>
      </c>
      <c r="H1001" s="38"/>
      <c r="I1001" s="38">
        <v>100</v>
      </c>
      <c r="J1001" s="27">
        <f t="shared" si="90"/>
        <v>1224</v>
      </c>
      <c r="K1001" s="28">
        <f t="shared" si="91"/>
        <v>3</v>
      </c>
      <c r="L1001" s="27">
        <f>IF(K1001=0,0,IF(E1001&gt;1,E1001-1,VLOOKUP(K1001,Months_Weeks!$A$1:$B$13,2,0)))</f>
        <v>3</v>
      </c>
      <c r="M1001" s="29"/>
      <c r="N1001" s="39"/>
      <c r="O1001" s="39"/>
      <c r="P1001" s="50">
        <f t="shared" si="92"/>
        <v>0</v>
      </c>
      <c r="Q1001" s="28">
        <f t="shared" si="93"/>
        <v>3</v>
      </c>
      <c r="R1001" s="28">
        <f>IF(Q1001=0,0,IF(E1001&gt;1,E1001-1,VLOOKUP(Q1001,Months_Weeks!$A$1:$B$13,2,0)))</f>
        <v>3</v>
      </c>
      <c r="S1001" s="30"/>
      <c r="T1001" s="39"/>
      <c r="U1001" s="39"/>
      <c r="V1001" s="50">
        <f t="shared" si="94"/>
        <v>0</v>
      </c>
      <c r="W1001" s="28">
        <f t="shared" si="95"/>
        <v>3</v>
      </c>
      <c r="X1001" s="28">
        <f>IF(W1001=0,0,IF(E1001&gt;1,E1001-1,VLOOKUP(W1001,Months_Weeks!$A$1:$B$13,2,0)))</f>
        <v>3</v>
      </c>
      <c r="Y1001" s="30"/>
      <c r="Z1001" s="39"/>
      <c r="AA1001" s="31"/>
      <c r="AB1001" s="39"/>
      <c r="AC1001" s="31"/>
      <c r="AD1001" s="40"/>
      <c r="AE1001" s="31"/>
      <c r="AF1001" s="40"/>
      <c r="AG1001" s="31"/>
      <c r="AH1001" s="40"/>
      <c r="AI1001" s="31"/>
      <c r="AJ1001" s="40"/>
    </row>
    <row r="1002" spans="1:36" x14ac:dyDescent="0.25">
      <c r="A1002" s="37" t="s">
        <v>32</v>
      </c>
      <c r="B1002" s="37">
        <v>22</v>
      </c>
      <c r="C1002" s="26" t="str">
        <f>IFERROR(INDEX(Clients[Client_Name],MATCH(Table312[[#This Row],[Client_Code]],Clients[Client_Code],0)),"")</f>
        <v>COMERCIALIZADORA GLOBAL PRODUCTS</v>
      </c>
      <c r="D1002" s="25">
        <v>3</v>
      </c>
      <c r="E1002" s="25">
        <v>5</v>
      </c>
      <c r="F1002" s="25" t="b">
        <f>IF(E1002&gt;(VLOOKUP(D1002,Months_Weeks!$A$2:$B$13,2,TRUE)),FALSE)</f>
        <v>0</v>
      </c>
      <c r="G1002" s="63">
        <f>IF(Table312[[#This Row],[Facility]]="Buin",1.5%,0.25%)</f>
        <v>2.5000000000000001E-3</v>
      </c>
      <c r="H1002" s="38"/>
      <c r="I1002" s="38">
        <v>100</v>
      </c>
      <c r="J1002" s="27">
        <f t="shared" si="90"/>
        <v>1124</v>
      </c>
      <c r="K1002" s="28">
        <f t="shared" si="91"/>
        <v>3</v>
      </c>
      <c r="L1002" s="27">
        <f>IF(K1002=0,0,IF(E1002&gt;1,E1002-1,VLOOKUP(K1002,Months_Weeks!$A$1:$B$13,2,0)))</f>
        <v>4</v>
      </c>
      <c r="M1002" s="29"/>
      <c r="N1002" s="39"/>
      <c r="O1002" s="39"/>
      <c r="P1002" s="50">
        <f t="shared" si="92"/>
        <v>0</v>
      </c>
      <c r="Q1002" s="28">
        <f t="shared" si="93"/>
        <v>3</v>
      </c>
      <c r="R1002" s="28">
        <f>IF(Q1002=0,0,IF(E1002&gt;1,E1002-1,VLOOKUP(Q1002,Months_Weeks!$A$1:$B$13,2,0)))</f>
        <v>4</v>
      </c>
      <c r="S1002" s="30"/>
      <c r="T1002" s="39"/>
      <c r="U1002" s="39"/>
      <c r="V1002" s="50">
        <f t="shared" si="94"/>
        <v>0</v>
      </c>
      <c r="W1002" s="28">
        <f t="shared" si="95"/>
        <v>3</v>
      </c>
      <c r="X1002" s="28">
        <f>IF(W1002=0,0,IF(E1002&gt;1,E1002-1,VLOOKUP(W1002,Months_Weeks!$A$1:$B$13,2,0)))</f>
        <v>4</v>
      </c>
      <c r="Y1002" s="30"/>
      <c r="Z1002" s="39"/>
      <c r="AA1002" s="31"/>
      <c r="AB1002" s="39"/>
      <c r="AC1002" s="31"/>
      <c r="AD1002" s="40"/>
      <c r="AE1002" s="31"/>
      <c r="AF1002" s="40"/>
      <c r="AG1002" s="31"/>
      <c r="AH1002" s="40"/>
      <c r="AI1002" s="31"/>
      <c r="AJ1002" s="40"/>
    </row>
    <row r="1003" spans="1:36" x14ac:dyDescent="0.25">
      <c r="A1003" s="37" t="s">
        <v>32</v>
      </c>
      <c r="B1003" s="37">
        <v>22</v>
      </c>
      <c r="C1003" s="26" t="str">
        <f>IFERROR(INDEX(Clients[Client_Name],MATCH(Table312[[#This Row],[Client_Code]],Clients[Client_Code],0)),"")</f>
        <v>COMERCIALIZADORA GLOBAL PRODUCTS</v>
      </c>
      <c r="D1003" s="25">
        <v>4</v>
      </c>
      <c r="E1003" s="25">
        <v>1</v>
      </c>
      <c r="F1003" s="25" t="b">
        <f>IF(E1003&gt;(VLOOKUP(D1003,Months_Weeks!$A$2:$B$13,2,TRUE)),FALSE)</f>
        <v>0</v>
      </c>
      <c r="G1003" s="63">
        <f>IF(Table312[[#This Row],[Facility]]="Buin",1.5%,0.25%)</f>
        <v>2.5000000000000001E-3</v>
      </c>
      <c r="H1003" s="38"/>
      <c r="I1003" s="38">
        <v>25</v>
      </c>
      <c r="J1003" s="27">
        <f t="shared" si="90"/>
        <v>1099</v>
      </c>
      <c r="K1003" s="28">
        <f t="shared" si="91"/>
        <v>3</v>
      </c>
      <c r="L1003" s="27">
        <f>IF(K1003=0,0,IF(E1003&gt;1,E1003-1,VLOOKUP(K1003,Months_Weeks!$A$1:$B$13,2,0)))</f>
        <v>5</v>
      </c>
      <c r="M1003" s="29"/>
      <c r="N1003" s="39"/>
      <c r="O1003" s="39"/>
      <c r="P1003" s="50">
        <f t="shared" si="92"/>
        <v>0</v>
      </c>
      <c r="Q1003" s="28">
        <f t="shared" si="93"/>
        <v>3</v>
      </c>
      <c r="R1003" s="28">
        <f>IF(Q1003=0,0,IF(E1003&gt;1,E1003-1,VLOOKUP(Q1003,Months_Weeks!$A$1:$B$13,2,0)))</f>
        <v>5</v>
      </c>
      <c r="S1003" s="30"/>
      <c r="T1003" s="39"/>
      <c r="U1003" s="39"/>
      <c r="V1003" s="50">
        <f t="shared" si="94"/>
        <v>0</v>
      </c>
      <c r="W1003" s="28">
        <f t="shared" si="95"/>
        <v>3</v>
      </c>
      <c r="X1003" s="28">
        <f>IF(W1003=0,0,IF(E1003&gt;1,E1003-1,VLOOKUP(W1003,Months_Weeks!$A$1:$B$13,2,0)))</f>
        <v>5</v>
      </c>
      <c r="Y1003" s="30"/>
      <c r="Z1003" s="39"/>
      <c r="AA1003" s="31"/>
      <c r="AB1003" s="39"/>
      <c r="AC1003" s="31"/>
      <c r="AD1003" s="40"/>
      <c r="AE1003" s="31"/>
      <c r="AF1003" s="40"/>
      <c r="AG1003" s="31"/>
      <c r="AH1003" s="40"/>
      <c r="AI1003" s="31"/>
      <c r="AJ1003" s="40"/>
    </row>
    <row r="1004" spans="1:36" x14ac:dyDescent="0.25">
      <c r="A1004" s="37" t="s">
        <v>32</v>
      </c>
      <c r="B1004" s="37">
        <v>22</v>
      </c>
      <c r="C1004" s="26" t="str">
        <f>IFERROR(INDEX(Clients[Client_Name],MATCH(Table312[[#This Row],[Client_Code]],Clients[Client_Code],0)),"")</f>
        <v>COMERCIALIZADORA GLOBAL PRODUCTS</v>
      </c>
      <c r="D1004" s="25">
        <v>4</v>
      </c>
      <c r="E1004" s="25">
        <v>2</v>
      </c>
      <c r="F1004" s="25" t="b">
        <f>IF(E1004&gt;(VLOOKUP(D1004,Months_Weeks!$A$2:$B$13,2,TRUE)),FALSE)</f>
        <v>0</v>
      </c>
      <c r="G1004" s="63">
        <f>IF(Table312[[#This Row],[Facility]]="Buin",1.5%,0.25%)</f>
        <v>2.5000000000000001E-3</v>
      </c>
      <c r="H1004" s="38"/>
      <c r="I1004" s="38">
        <v>25</v>
      </c>
      <c r="J1004" s="27">
        <f t="shared" si="90"/>
        <v>1074</v>
      </c>
      <c r="K1004" s="28">
        <f t="shared" si="91"/>
        <v>4</v>
      </c>
      <c r="L1004" s="27">
        <f>IF(K1004=0,0,IF(E1004&gt;1,E1004-1,VLOOKUP(K1004,Months_Weeks!$A$1:$B$13,2,0)))</f>
        <v>1</v>
      </c>
      <c r="M1004" s="29"/>
      <c r="N1004" s="39"/>
      <c r="O1004" s="39"/>
      <c r="P1004" s="50">
        <f t="shared" si="92"/>
        <v>0</v>
      </c>
      <c r="Q1004" s="28">
        <f t="shared" si="93"/>
        <v>4</v>
      </c>
      <c r="R1004" s="28">
        <f>IF(Q1004=0,0,IF(E1004&gt;1,E1004-1,VLOOKUP(Q1004,Months_Weeks!$A$1:$B$13,2,0)))</f>
        <v>1</v>
      </c>
      <c r="S1004" s="30"/>
      <c r="T1004" s="39"/>
      <c r="U1004" s="39"/>
      <c r="V1004" s="50">
        <f t="shared" si="94"/>
        <v>0</v>
      </c>
      <c r="W1004" s="28">
        <f t="shared" si="95"/>
        <v>4</v>
      </c>
      <c r="X1004" s="28">
        <f>IF(W1004=0,0,IF(E1004&gt;1,E1004-1,VLOOKUP(W1004,Months_Weeks!$A$1:$B$13,2,0)))</f>
        <v>1</v>
      </c>
      <c r="Y1004" s="30"/>
      <c r="Z1004" s="39"/>
      <c r="AA1004" s="31"/>
      <c r="AB1004" s="39"/>
      <c r="AC1004" s="31"/>
      <c r="AD1004" s="40"/>
      <c r="AE1004" s="31"/>
      <c r="AF1004" s="40"/>
      <c r="AG1004" s="31"/>
      <c r="AH1004" s="40"/>
      <c r="AI1004" s="31"/>
      <c r="AJ1004" s="40"/>
    </row>
    <row r="1005" spans="1:36" x14ac:dyDescent="0.25">
      <c r="A1005" s="37" t="s">
        <v>32</v>
      </c>
      <c r="B1005" s="37">
        <v>22</v>
      </c>
      <c r="C1005" s="26" t="str">
        <f>IFERROR(INDEX(Clients[Client_Name],MATCH(Table312[[#This Row],[Client_Code]],Clients[Client_Code],0)),"")</f>
        <v>COMERCIALIZADORA GLOBAL PRODUCTS</v>
      </c>
      <c r="D1005" s="25">
        <v>4</v>
      </c>
      <c r="E1005" s="25">
        <v>3</v>
      </c>
      <c r="F1005" s="25" t="b">
        <f>IF(E1005&gt;(VLOOKUP(D1005,Months_Weeks!$A$2:$B$13,2,TRUE)),FALSE)</f>
        <v>0</v>
      </c>
      <c r="G1005" s="63">
        <f>IF(Table312[[#This Row],[Facility]]="Buin",1.5%,0.25%)</f>
        <v>2.5000000000000001E-3</v>
      </c>
      <c r="H1005" s="38"/>
      <c r="I1005" s="38">
        <v>25</v>
      </c>
      <c r="J1005" s="27">
        <f t="shared" si="90"/>
        <v>1049</v>
      </c>
      <c r="K1005" s="28">
        <f t="shared" si="91"/>
        <v>4</v>
      </c>
      <c r="L1005" s="27">
        <f>IF(K1005=0,0,IF(E1005&gt;1,E1005-1,VLOOKUP(K1005,Months_Weeks!$A$1:$B$13,2,0)))</f>
        <v>2</v>
      </c>
      <c r="M1005" s="29"/>
      <c r="N1005" s="39"/>
      <c r="O1005" s="39"/>
      <c r="P1005" s="50">
        <f t="shared" si="92"/>
        <v>0</v>
      </c>
      <c r="Q1005" s="28">
        <f t="shared" si="93"/>
        <v>4</v>
      </c>
      <c r="R1005" s="28">
        <f>IF(Q1005=0,0,IF(E1005&gt;1,E1005-1,VLOOKUP(Q1005,Months_Weeks!$A$1:$B$13,2,0)))</f>
        <v>2</v>
      </c>
      <c r="S1005" s="30"/>
      <c r="T1005" s="39"/>
      <c r="U1005" s="39"/>
      <c r="V1005" s="50">
        <f t="shared" si="94"/>
        <v>0</v>
      </c>
      <c r="W1005" s="28">
        <f t="shared" si="95"/>
        <v>4</v>
      </c>
      <c r="X1005" s="28">
        <f>IF(W1005=0,0,IF(E1005&gt;1,E1005-1,VLOOKUP(W1005,Months_Weeks!$A$1:$B$13,2,0)))</f>
        <v>2</v>
      </c>
      <c r="Y1005" s="30"/>
      <c r="Z1005" s="39"/>
      <c r="AA1005" s="31"/>
      <c r="AB1005" s="39"/>
      <c r="AC1005" s="31"/>
      <c r="AD1005" s="40"/>
      <c r="AE1005" s="31"/>
      <c r="AF1005" s="40"/>
      <c r="AG1005" s="31"/>
      <c r="AH1005" s="40"/>
      <c r="AI1005" s="31"/>
      <c r="AJ1005" s="40"/>
    </row>
    <row r="1006" spans="1:36" x14ac:dyDescent="0.25">
      <c r="A1006" s="37" t="s">
        <v>32</v>
      </c>
      <c r="B1006" s="37">
        <v>22</v>
      </c>
      <c r="C1006" s="26" t="str">
        <f>IFERROR(INDEX(Clients[Client_Name],MATCH(Table312[[#This Row],[Client_Code]],Clients[Client_Code],0)),"")</f>
        <v>COMERCIALIZADORA GLOBAL PRODUCTS</v>
      </c>
      <c r="D1006" s="25">
        <v>4</v>
      </c>
      <c r="E1006" s="25">
        <v>4</v>
      </c>
      <c r="F1006" s="25" t="b">
        <f>IF(E1006&gt;(VLOOKUP(D1006,Months_Weeks!$A$2:$B$13,2,TRUE)),FALSE)</f>
        <v>0</v>
      </c>
      <c r="G1006" s="63">
        <f>IF(Table312[[#This Row],[Facility]]="Buin",1.5%,0.25%)</f>
        <v>2.5000000000000001E-3</v>
      </c>
      <c r="H1006" s="38"/>
      <c r="I1006" s="38">
        <v>25</v>
      </c>
      <c r="J1006" s="27">
        <f t="shared" si="90"/>
        <v>1024</v>
      </c>
      <c r="K1006" s="28">
        <f t="shared" si="91"/>
        <v>4</v>
      </c>
      <c r="L1006" s="27">
        <f>IF(K1006=0,0,IF(E1006&gt;1,E1006-1,VLOOKUP(K1006,Months_Weeks!$A$1:$B$13,2,0)))</f>
        <v>3</v>
      </c>
      <c r="M1006" s="29"/>
      <c r="N1006" s="39"/>
      <c r="O1006" s="39"/>
      <c r="P1006" s="50">
        <f t="shared" si="92"/>
        <v>0</v>
      </c>
      <c r="Q1006" s="28">
        <f t="shared" si="93"/>
        <v>4</v>
      </c>
      <c r="R1006" s="28">
        <f>IF(Q1006=0,0,IF(E1006&gt;1,E1006-1,VLOOKUP(Q1006,Months_Weeks!$A$1:$B$13,2,0)))</f>
        <v>3</v>
      </c>
      <c r="S1006" s="30"/>
      <c r="T1006" s="39"/>
      <c r="U1006" s="39"/>
      <c r="V1006" s="50">
        <f t="shared" si="94"/>
        <v>0</v>
      </c>
      <c r="W1006" s="28">
        <f t="shared" si="95"/>
        <v>4</v>
      </c>
      <c r="X1006" s="28">
        <f>IF(W1006=0,0,IF(E1006&gt;1,E1006-1,VLOOKUP(W1006,Months_Weeks!$A$1:$B$13,2,0)))</f>
        <v>3</v>
      </c>
      <c r="Y1006" s="30"/>
      <c r="Z1006" s="39"/>
      <c r="AA1006" s="31"/>
      <c r="AB1006" s="39"/>
      <c r="AC1006" s="31"/>
      <c r="AD1006" s="40"/>
      <c r="AE1006" s="31"/>
      <c r="AF1006" s="40"/>
      <c r="AG1006" s="31"/>
      <c r="AH1006" s="40"/>
      <c r="AI1006" s="31"/>
      <c r="AJ1006" s="40"/>
    </row>
    <row r="1007" spans="1:36" x14ac:dyDescent="0.25">
      <c r="A1007" s="37" t="s">
        <v>32</v>
      </c>
      <c r="B1007" s="37">
        <v>22</v>
      </c>
      <c r="C1007" s="26" t="str">
        <f>IFERROR(INDEX(Clients[Client_Name],MATCH(Table312[[#This Row],[Client_Code]],Clients[Client_Code],0)),"")</f>
        <v>COMERCIALIZADORA GLOBAL PRODUCTS</v>
      </c>
      <c r="D1007" s="25">
        <v>5</v>
      </c>
      <c r="E1007" s="25">
        <v>1</v>
      </c>
      <c r="F1007" s="25" t="b">
        <f>IF(E1007&gt;(VLOOKUP(D1007,Months_Weeks!$A$2:$B$13,2,TRUE)),FALSE)</f>
        <v>0</v>
      </c>
      <c r="G1007" s="63">
        <f>IF(Table312[[#This Row],[Facility]]="Buin",1.5%,0.25%)</f>
        <v>2.5000000000000001E-3</v>
      </c>
      <c r="H1007" s="38"/>
      <c r="I1007" s="38"/>
      <c r="J1007" s="27">
        <f t="shared" si="90"/>
        <v>1024</v>
      </c>
      <c r="K1007" s="28">
        <f t="shared" si="91"/>
        <v>4</v>
      </c>
      <c r="L1007" s="27">
        <f>IF(K1007=0,0,IF(E1007&gt;1,E1007-1,VLOOKUP(K1007,Months_Weeks!$A$1:$B$13,2,0)))</f>
        <v>4</v>
      </c>
      <c r="M1007" s="29"/>
      <c r="N1007" s="39"/>
      <c r="O1007" s="39"/>
      <c r="P1007" s="50">
        <f t="shared" si="92"/>
        <v>0</v>
      </c>
      <c r="Q1007" s="28">
        <f t="shared" si="93"/>
        <v>4</v>
      </c>
      <c r="R1007" s="28">
        <f>IF(Q1007=0,0,IF(E1007&gt;1,E1007-1,VLOOKUP(Q1007,Months_Weeks!$A$1:$B$13,2,0)))</f>
        <v>4</v>
      </c>
      <c r="S1007" s="30"/>
      <c r="T1007" s="39"/>
      <c r="U1007" s="39"/>
      <c r="V1007" s="50">
        <f t="shared" si="94"/>
        <v>0</v>
      </c>
      <c r="W1007" s="28">
        <f t="shared" si="95"/>
        <v>4</v>
      </c>
      <c r="X1007" s="28">
        <f>IF(W1007=0,0,IF(E1007&gt;1,E1007-1,VLOOKUP(W1007,Months_Weeks!$A$1:$B$13,2,0)))</f>
        <v>4</v>
      </c>
      <c r="Y1007" s="30"/>
      <c r="Z1007" s="39"/>
      <c r="AA1007" s="31"/>
      <c r="AB1007" s="39"/>
      <c r="AC1007" s="31"/>
      <c r="AD1007" s="40"/>
      <c r="AE1007" s="31"/>
      <c r="AF1007" s="40"/>
      <c r="AG1007" s="31"/>
      <c r="AH1007" s="40"/>
      <c r="AI1007" s="31"/>
      <c r="AJ1007" s="40"/>
    </row>
    <row r="1008" spans="1:36" x14ac:dyDescent="0.25">
      <c r="A1008" s="37" t="s">
        <v>32</v>
      </c>
      <c r="B1008" s="37">
        <v>22</v>
      </c>
      <c r="C1008" s="26" t="str">
        <f>IFERROR(INDEX(Clients[Client_Name],MATCH(Table312[[#This Row],[Client_Code]],Clients[Client_Code],0)),"")</f>
        <v>COMERCIALIZADORA GLOBAL PRODUCTS</v>
      </c>
      <c r="D1008" s="25">
        <v>5</v>
      </c>
      <c r="E1008" s="25">
        <v>2</v>
      </c>
      <c r="F1008" s="25" t="b">
        <f>IF(E1008&gt;(VLOOKUP(D1008,Months_Weeks!$A$2:$B$13,2,TRUE)),FALSE)</f>
        <v>0</v>
      </c>
      <c r="G1008" s="63">
        <f>IF(Table312[[#This Row],[Facility]]="Buin",1.5%,0.25%)</f>
        <v>2.5000000000000001E-3</v>
      </c>
      <c r="H1008" s="38"/>
      <c r="I1008" s="38"/>
      <c r="J1008" s="27">
        <f t="shared" si="90"/>
        <v>1024</v>
      </c>
      <c r="K1008" s="28">
        <f t="shared" si="91"/>
        <v>5</v>
      </c>
      <c r="L1008" s="27">
        <f>IF(K1008=0,0,IF(E1008&gt;1,E1008-1,VLOOKUP(K1008,Months_Weeks!$A$1:$B$13,2,0)))</f>
        <v>1</v>
      </c>
      <c r="M1008" s="29"/>
      <c r="N1008" s="39"/>
      <c r="O1008" s="39"/>
      <c r="P1008" s="50">
        <f t="shared" si="92"/>
        <v>0</v>
      </c>
      <c r="Q1008" s="28">
        <f t="shared" si="93"/>
        <v>5</v>
      </c>
      <c r="R1008" s="28">
        <f>IF(Q1008=0,0,IF(E1008&gt;1,E1008-1,VLOOKUP(Q1008,Months_Weeks!$A$1:$B$13,2,0)))</f>
        <v>1</v>
      </c>
      <c r="S1008" s="30"/>
      <c r="T1008" s="39"/>
      <c r="U1008" s="39"/>
      <c r="V1008" s="50">
        <f t="shared" si="94"/>
        <v>0</v>
      </c>
      <c r="W1008" s="28">
        <f t="shared" si="95"/>
        <v>5</v>
      </c>
      <c r="X1008" s="28">
        <f>IF(W1008=0,0,IF(E1008&gt;1,E1008-1,VLOOKUP(W1008,Months_Weeks!$A$1:$B$13,2,0)))</f>
        <v>1</v>
      </c>
      <c r="Y1008" s="30"/>
      <c r="Z1008" s="39"/>
      <c r="AA1008" s="31"/>
      <c r="AB1008" s="39"/>
      <c r="AC1008" s="31"/>
      <c r="AD1008" s="40"/>
      <c r="AE1008" s="31"/>
      <c r="AF1008" s="40"/>
      <c r="AG1008" s="31"/>
      <c r="AH1008" s="40"/>
      <c r="AI1008" s="31"/>
      <c r="AJ1008" s="40"/>
    </row>
    <row r="1009" spans="1:36" x14ac:dyDescent="0.25">
      <c r="A1009" s="37" t="s">
        <v>32</v>
      </c>
      <c r="B1009" s="37">
        <v>22</v>
      </c>
      <c r="C1009" s="26" t="str">
        <f>IFERROR(INDEX(Clients[Client_Name],MATCH(Table312[[#This Row],[Client_Code]],Clients[Client_Code],0)),"")</f>
        <v>COMERCIALIZADORA GLOBAL PRODUCTS</v>
      </c>
      <c r="D1009" s="25">
        <v>5</v>
      </c>
      <c r="E1009" s="25">
        <v>3</v>
      </c>
      <c r="F1009" s="25" t="b">
        <f>IF(E1009&gt;(VLOOKUP(D1009,Months_Weeks!$A$2:$B$13,2,TRUE)),FALSE)</f>
        <v>0</v>
      </c>
      <c r="G1009" s="63">
        <f>IF(Table312[[#This Row],[Facility]]="Buin",1.5%,0.25%)</f>
        <v>2.5000000000000001E-3</v>
      </c>
      <c r="H1009" s="38"/>
      <c r="I1009" s="38"/>
      <c r="J1009" s="27">
        <f t="shared" si="90"/>
        <v>1024</v>
      </c>
      <c r="K1009" s="28">
        <f t="shared" si="91"/>
        <v>5</v>
      </c>
      <c r="L1009" s="27">
        <f>IF(K1009=0,0,IF(E1009&gt;1,E1009-1,VLOOKUP(K1009,Months_Weeks!$A$1:$B$13,2,0)))</f>
        <v>2</v>
      </c>
      <c r="M1009" s="29"/>
      <c r="N1009" s="39"/>
      <c r="O1009" s="39"/>
      <c r="P1009" s="50">
        <f t="shared" si="92"/>
        <v>0</v>
      </c>
      <c r="Q1009" s="28">
        <f t="shared" si="93"/>
        <v>5</v>
      </c>
      <c r="R1009" s="28">
        <f>IF(Q1009=0,0,IF(E1009&gt;1,E1009-1,VLOOKUP(Q1009,Months_Weeks!$A$1:$B$13,2,0)))</f>
        <v>2</v>
      </c>
      <c r="S1009" s="30"/>
      <c r="T1009" s="39"/>
      <c r="U1009" s="39"/>
      <c r="V1009" s="50">
        <f t="shared" si="94"/>
        <v>0</v>
      </c>
      <c r="W1009" s="28">
        <f t="shared" si="95"/>
        <v>5</v>
      </c>
      <c r="X1009" s="28">
        <f>IF(W1009=0,0,IF(E1009&gt;1,E1009-1,VLOOKUP(W1009,Months_Weeks!$A$1:$B$13,2,0)))</f>
        <v>2</v>
      </c>
      <c r="Y1009" s="30"/>
      <c r="Z1009" s="39"/>
      <c r="AA1009" s="31"/>
      <c r="AB1009" s="39"/>
      <c r="AC1009" s="31"/>
      <c r="AD1009" s="40"/>
      <c r="AE1009" s="31"/>
      <c r="AF1009" s="40"/>
      <c r="AG1009" s="31"/>
      <c r="AH1009" s="40"/>
      <c r="AI1009" s="31"/>
      <c r="AJ1009" s="40"/>
    </row>
    <row r="1010" spans="1:36" x14ac:dyDescent="0.25">
      <c r="A1010" s="37" t="s">
        <v>32</v>
      </c>
      <c r="B1010" s="37">
        <v>22</v>
      </c>
      <c r="C1010" s="26" t="str">
        <f>IFERROR(INDEX(Clients[Client_Name],MATCH(Table312[[#This Row],[Client_Code]],Clients[Client_Code],0)),"")</f>
        <v>COMERCIALIZADORA GLOBAL PRODUCTS</v>
      </c>
      <c r="D1010" s="25">
        <v>5</v>
      </c>
      <c r="E1010" s="25">
        <v>4</v>
      </c>
      <c r="F1010" s="25" t="b">
        <f>IF(E1010&gt;(VLOOKUP(D1010,Months_Weeks!$A$2:$B$13,2,TRUE)),FALSE)</f>
        <v>0</v>
      </c>
      <c r="G1010" s="63">
        <f>IF(Table312[[#This Row],[Facility]]="Buin",1.5%,0.25%)</f>
        <v>2.5000000000000001E-3</v>
      </c>
      <c r="H1010" s="38"/>
      <c r="I1010" s="38"/>
      <c r="J1010" s="27">
        <f t="shared" si="90"/>
        <v>1024</v>
      </c>
      <c r="K1010" s="28">
        <f t="shared" si="91"/>
        <v>5</v>
      </c>
      <c r="L1010" s="27">
        <f>IF(K1010=0,0,IF(E1010&gt;1,E1010-1,VLOOKUP(K1010,Months_Weeks!$A$1:$B$13,2,0)))</f>
        <v>3</v>
      </c>
      <c r="M1010" s="29"/>
      <c r="N1010" s="39"/>
      <c r="O1010" s="39"/>
      <c r="P1010" s="50">
        <f t="shared" si="92"/>
        <v>0</v>
      </c>
      <c r="Q1010" s="28">
        <f t="shared" si="93"/>
        <v>5</v>
      </c>
      <c r="R1010" s="28">
        <f>IF(Q1010=0,0,IF(E1010&gt;1,E1010-1,VLOOKUP(Q1010,Months_Weeks!$A$1:$B$13,2,0)))</f>
        <v>3</v>
      </c>
      <c r="S1010" s="30"/>
      <c r="T1010" s="39"/>
      <c r="U1010" s="39"/>
      <c r="V1010" s="50">
        <f t="shared" si="94"/>
        <v>0</v>
      </c>
      <c r="W1010" s="28">
        <f t="shared" si="95"/>
        <v>5</v>
      </c>
      <c r="X1010" s="28">
        <f>IF(W1010=0,0,IF(E1010&gt;1,E1010-1,VLOOKUP(W1010,Months_Weeks!$A$1:$B$13,2,0)))</f>
        <v>3</v>
      </c>
      <c r="Y1010" s="30"/>
      <c r="Z1010" s="39"/>
      <c r="AA1010" s="31"/>
      <c r="AB1010" s="39"/>
      <c r="AC1010" s="31"/>
      <c r="AD1010" s="40"/>
      <c r="AE1010" s="31"/>
      <c r="AF1010" s="40"/>
      <c r="AG1010" s="31"/>
      <c r="AH1010" s="40"/>
      <c r="AI1010" s="31"/>
      <c r="AJ1010" s="40"/>
    </row>
    <row r="1011" spans="1:36" x14ac:dyDescent="0.25">
      <c r="A1011" s="37" t="s">
        <v>32</v>
      </c>
      <c r="B1011" s="37">
        <v>22</v>
      </c>
      <c r="C1011" s="26" t="str">
        <f>IFERROR(INDEX(Clients[Client_Name],MATCH(Table312[[#This Row],[Client_Code]],Clients[Client_Code],0)),"")</f>
        <v>COMERCIALIZADORA GLOBAL PRODUCTS</v>
      </c>
      <c r="D1011" s="25">
        <v>6</v>
      </c>
      <c r="E1011" s="25">
        <v>1</v>
      </c>
      <c r="F1011" s="25" t="b">
        <f>IF(E1011&gt;(VLOOKUP(D1011,Months_Weeks!$A$2:$B$13,2,TRUE)),FALSE)</f>
        <v>0</v>
      </c>
      <c r="G1011" s="63">
        <f>IF(Table312[[#This Row],[Facility]]="Buin",1.5%,0.25%)</f>
        <v>2.5000000000000001E-3</v>
      </c>
      <c r="H1011" s="38"/>
      <c r="I1011" s="38"/>
      <c r="J1011" s="27">
        <f t="shared" si="90"/>
        <v>1024</v>
      </c>
      <c r="K1011" s="28">
        <f t="shared" si="91"/>
        <v>5</v>
      </c>
      <c r="L1011" s="27">
        <f>IF(K1011=0,0,IF(E1011&gt;1,E1011-1,VLOOKUP(K1011,Months_Weeks!$A$1:$B$13,2,0)))</f>
        <v>4</v>
      </c>
      <c r="M1011" s="29"/>
      <c r="N1011" s="39"/>
      <c r="O1011" s="39"/>
      <c r="P1011" s="50">
        <f t="shared" si="92"/>
        <v>0</v>
      </c>
      <c r="Q1011" s="28">
        <f t="shared" si="93"/>
        <v>5</v>
      </c>
      <c r="R1011" s="28">
        <f>IF(Q1011=0,0,IF(E1011&gt;1,E1011-1,VLOOKUP(Q1011,Months_Weeks!$A$1:$B$13,2,0)))</f>
        <v>4</v>
      </c>
      <c r="S1011" s="30"/>
      <c r="T1011" s="39"/>
      <c r="U1011" s="39"/>
      <c r="V1011" s="50">
        <f t="shared" si="94"/>
        <v>0</v>
      </c>
      <c r="W1011" s="28">
        <f t="shared" si="95"/>
        <v>5</v>
      </c>
      <c r="X1011" s="28">
        <f>IF(W1011=0,0,IF(E1011&gt;1,E1011-1,VLOOKUP(W1011,Months_Weeks!$A$1:$B$13,2,0)))</f>
        <v>4</v>
      </c>
      <c r="Y1011" s="30"/>
      <c r="Z1011" s="39"/>
      <c r="AA1011" s="31"/>
      <c r="AB1011" s="39"/>
      <c r="AC1011" s="31"/>
      <c r="AD1011" s="40"/>
      <c r="AE1011" s="31"/>
      <c r="AF1011" s="40"/>
      <c r="AG1011" s="31"/>
      <c r="AH1011" s="40"/>
      <c r="AI1011" s="31"/>
      <c r="AJ1011" s="40"/>
    </row>
    <row r="1012" spans="1:36" x14ac:dyDescent="0.25">
      <c r="A1012" s="37" t="s">
        <v>32</v>
      </c>
      <c r="B1012" s="37">
        <v>22</v>
      </c>
      <c r="C1012" s="26" t="str">
        <f>IFERROR(INDEX(Clients[Client_Name],MATCH(Table312[[#This Row],[Client_Code]],Clients[Client_Code],0)),"")</f>
        <v>COMERCIALIZADORA GLOBAL PRODUCTS</v>
      </c>
      <c r="D1012" s="25">
        <v>6</v>
      </c>
      <c r="E1012" s="25">
        <v>2</v>
      </c>
      <c r="F1012" s="25" t="b">
        <f>IF(E1012&gt;(VLOOKUP(D1012,Months_Weeks!$A$2:$B$13,2,TRUE)),FALSE)</f>
        <v>0</v>
      </c>
      <c r="G1012" s="63">
        <f>IF(Table312[[#This Row],[Facility]]="Buin",1.5%,0.25%)</f>
        <v>2.5000000000000001E-3</v>
      </c>
      <c r="H1012" s="38"/>
      <c r="I1012" s="38"/>
      <c r="J1012" s="27">
        <f t="shared" si="90"/>
        <v>1024</v>
      </c>
      <c r="K1012" s="28">
        <f t="shared" si="91"/>
        <v>6</v>
      </c>
      <c r="L1012" s="27">
        <f>IF(K1012=0,0,IF(E1012&gt;1,E1012-1,VLOOKUP(K1012,Months_Weeks!$A$1:$B$13,2,0)))</f>
        <v>1</v>
      </c>
      <c r="M1012" s="29"/>
      <c r="N1012" s="39"/>
      <c r="O1012" s="39"/>
      <c r="P1012" s="50">
        <f t="shared" si="92"/>
        <v>0</v>
      </c>
      <c r="Q1012" s="28">
        <f t="shared" si="93"/>
        <v>6</v>
      </c>
      <c r="R1012" s="28">
        <f>IF(Q1012=0,0,IF(E1012&gt;1,E1012-1,VLOOKUP(Q1012,Months_Weeks!$A$1:$B$13,2,0)))</f>
        <v>1</v>
      </c>
      <c r="S1012" s="30"/>
      <c r="T1012" s="39"/>
      <c r="U1012" s="39"/>
      <c r="V1012" s="50">
        <f t="shared" si="94"/>
        <v>0</v>
      </c>
      <c r="W1012" s="28">
        <f t="shared" si="95"/>
        <v>6</v>
      </c>
      <c r="X1012" s="28">
        <f>IF(W1012=0,0,IF(E1012&gt;1,E1012-1,VLOOKUP(W1012,Months_Weeks!$A$1:$B$13,2,0)))</f>
        <v>1</v>
      </c>
      <c r="Y1012" s="30"/>
      <c r="Z1012" s="39"/>
      <c r="AA1012" s="31"/>
      <c r="AB1012" s="39"/>
      <c r="AC1012" s="31"/>
      <c r="AD1012" s="40"/>
      <c r="AE1012" s="31"/>
      <c r="AF1012" s="40"/>
      <c r="AG1012" s="31"/>
      <c r="AH1012" s="40"/>
      <c r="AI1012" s="31"/>
      <c r="AJ1012" s="40"/>
    </row>
    <row r="1013" spans="1:36" x14ac:dyDescent="0.25">
      <c r="A1013" s="37" t="s">
        <v>32</v>
      </c>
      <c r="B1013" s="37">
        <v>22</v>
      </c>
      <c r="C1013" s="26" t="str">
        <f>IFERROR(INDEX(Clients[Client_Name],MATCH(Table312[[#This Row],[Client_Code]],Clients[Client_Code],0)),"")</f>
        <v>COMERCIALIZADORA GLOBAL PRODUCTS</v>
      </c>
      <c r="D1013" s="25">
        <v>6</v>
      </c>
      <c r="E1013" s="25">
        <v>3</v>
      </c>
      <c r="F1013" s="25" t="b">
        <f>IF(E1013&gt;(VLOOKUP(D1013,Months_Weeks!$A$2:$B$13,2,TRUE)),FALSE)</f>
        <v>0</v>
      </c>
      <c r="G1013" s="63">
        <f>IF(Table312[[#This Row],[Facility]]="Buin",1.5%,0.25%)</f>
        <v>2.5000000000000001E-3</v>
      </c>
      <c r="H1013" s="38"/>
      <c r="I1013" s="38"/>
      <c r="J1013" s="27">
        <f t="shared" si="90"/>
        <v>1024</v>
      </c>
      <c r="K1013" s="28">
        <f t="shared" si="91"/>
        <v>6</v>
      </c>
      <c r="L1013" s="27">
        <f>IF(K1013=0,0,IF(E1013&gt;1,E1013-1,VLOOKUP(K1013,Months_Weeks!$A$1:$B$13,2,0)))</f>
        <v>2</v>
      </c>
      <c r="M1013" s="29"/>
      <c r="N1013" s="39"/>
      <c r="O1013" s="39"/>
      <c r="P1013" s="50">
        <f t="shared" si="92"/>
        <v>0</v>
      </c>
      <c r="Q1013" s="28">
        <f t="shared" si="93"/>
        <v>6</v>
      </c>
      <c r="R1013" s="28">
        <f>IF(Q1013=0,0,IF(E1013&gt;1,E1013-1,VLOOKUP(Q1013,Months_Weeks!$A$1:$B$13,2,0)))</f>
        <v>2</v>
      </c>
      <c r="S1013" s="30"/>
      <c r="T1013" s="39"/>
      <c r="U1013" s="39"/>
      <c r="V1013" s="50">
        <f t="shared" si="94"/>
        <v>0</v>
      </c>
      <c r="W1013" s="28">
        <f t="shared" si="95"/>
        <v>6</v>
      </c>
      <c r="X1013" s="28">
        <f>IF(W1013=0,0,IF(E1013&gt;1,E1013-1,VLOOKUP(W1013,Months_Weeks!$A$1:$B$13,2,0)))</f>
        <v>2</v>
      </c>
      <c r="Y1013" s="30"/>
      <c r="Z1013" s="39"/>
      <c r="AA1013" s="31"/>
      <c r="AB1013" s="39"/>
      <c r="AC1013" s="31"/>
      <c r="AD1013" s="40"/>
      <c r="AE1013" s="31"/>
      <c r="AF1013" s="40"/>
      <c r="AG1013" s="31"/>
      <c r="AH1013" s="40"/>
      <c r="AI1013" s="31"/>
      <c r="AJ1013" s="40"/>
    </row>
    <row r="1014" spans="1:36" x14ac:dyDescent="0.25">
      <c r="A1014" s="37" t="s">
        <v>32</v>
      </c>
      <c r="B1014" s="37">
        <v>22</v>
      </c>
      <c r="C1014" s="26" t="str">
        <f>IFERROR(INDEX(Clients[Client_Name],MATCH(Table312[[#This Row],[Client_Code]],Clients[Client_Code],0)),"")</f>
        <v>COMERCIALIZADORA GLOBAL PRODUCTS</v>
      </c>
      <c r="D1014" s="25">
        <v>6</v>
      </c>
      <c r="E1014" s="25">
        <v>4</v>
      </c>
      <c r="F1014" s="25" t="b">
        <f>IF(E1014&gt;(VLOOKUP(D1014,Months_Weeks!$A$2:$B$13,2,TRUE)),FALSE)</f>
        <v>0</v>
      </c>
      <c r="G1014" s="63">
        <f>IF(Table312[[#This Row],[Facility]]="Buin",1.5%,0.25%)</f>
        <v>2.5000000000000001E-3</v>
      </c>
      <c r="H1014" s="38"/>
      <c r="I1014" s="38"/>
      <c r="J1014" s="27">
        <f t="shared" si="90"/>
        <v>1024</v>
      </c>
      <c r="K1014" s="28">
        <f t="shared" si="91"/>
        <v>6</v>
      </c>
      <c r="L1014" s="27">
        <f>IF(K1014=0,0,IF(E1014&gt;1,E1014-1,VLOOKUP(K1014,Months_Weeks!$A$1:$B$13,2,0)))</f>
        <v>3</v>
      </c>
      <c r="M1014" s="29"/>
      <c r="N1014" s="39"/>
      <c r="O1014" s="39"/>
      <c r="P1014" s="50">
        <f t="shared" si="92"/>
        <v>0</v>
      </c>
      <c r="Q1014" s="28">
        <f t="shared" si="93"/>
        <v>6</v>
      </c>
      <c r="R1014" s="28">
        <f>IF(Q1014=0,0,IF(E1014&gt;1,E1014-1,VLOOKUP(Q1014,Months_Weeks!$A$1:$B$13,2,0)))</f>
        <v>3</v>
      </c>
      <c r="S1014" s="30"/>
      <c r="T1014" s="39"/>
      <c r="U1014" s="39"/>
      <c r="V1014" s="50">
        <f t="shared" si="94"/>
        <v>0</v>
      </c>
      <c r="W1014" s="28">
        <f t="shared" si="95"/>
        <v>6</v>
      </c>
      <c r="X1014" s="28">
        <f>IF(W1014=0,0,IF(E1014&gt;1,E1014-1,VLOOKUP(W1014,Months_Weeks!$A$1:$B$13,2,0)))</f>
        <v>3</v>
      </c>
      <c r="Y1014" s="30"/>
      <c r="Z1014" s="39"/>
      <c r="AA1014" s="31"/>
      <c r="AB1014" s="39"/>
      <c r="AC1014" s="31"/>
      <c r="AD1014" s="40"/>
      <c r="AE1014" s="31"/>
      <c r="AF1014" s="40"/>
      <c r="AG1014" s="31"/>
      <c r="AH1014" s="40"/>
      <c r="AI1014" s="31"/>
      <c r="AJ1014" s="40"/>
    </row>
    <row r="1015" spans="1:36" x14ac:dyDescent="0.25">
      <c r="A1015" s="37" t="s">
        <v>32</v>
      </c>
      <c r="B1015" s="37">
        <v>22</v>
      </c>
      <c r="C1015" s="26" t="str">
        <f>IFERROR(INDEX(Clients[Client_Name],MATCH(Table312[[#This Row],[Client_Code]],Clients[Client_Code],0)),"")</f>
        <v>COMERCIALIZADORA GLOBAL PRODUCTS</v>
      </c>
      <c r="D1015" s="25">
        <v>6</v>
      </c>
      <c r="E1015" s="25">
        <v>5</v>
      </c>
      <c r="F1015" s="25" t="b">
        <f>IF(E1015&gt;(VLOOKUP(D1015,Months_Weeks!$A$2:$B$13,2,TRUE)),FALSE)</f>
        <v>0</v>
      </c>
      <c r="G1015" s="63">
        <f>IF(Table312[[#This Row],[Facility]]="Buin",1.5%,0.25%)</f>
        <v>2.5000000000000001E-3</v>
      </c>
      <c r="H1015" s="38"/>
      <c r="I1015" s="38"/>
      <c r="J1015" s="27">
        <f t="shared" si="90"/>
        <v>1024</v>
      </c>
      <c r="K1015" s="28">
        <f t="shared" si="91"/>
        <v>6</v>
      </c>
      <c r="L1015" s="27">
        <f>IF(K1015=0,0,IF(E1015&gt;1,E1015-1,VLOOKUP(K1015,Months_Weeks!$A$1:$B$13,2,0)))</f>
        <v>4</v>
      </c>
      <c r="M1015" s="29"/>
      <c r="N1015" s="39"/>
      <c r="O1015" s="39"/>
      <c r="P1015" s="50">
        <f t="shared" si="92"/>
        <v>0</v>
      </c>
      <c r="Q1015" s="28">
        <f t="shared" si="93"/>
        <v>6</v>
      </c>
      <c r="R1015" s="28">
        <f>IF(Q1015=0,0,IF(E1015&gt;1,E1015-1,VLOOKUP(Q1015,Months_Weeks!$A$1:$B$13,2,0)))</f>
        <v>4</v>
      </c>
      <c r="S1015" s="30"/>
      <c r="T1015" s="39"/>
      <c r="U1015" s="39"/>
      <c r="V1015" s="50">
        <f t="shared" si="94"/>
        <v>0</v>
      </c>
      <c r="W1015" s="28">
        <f t="shared" si="95"/>
        <v>6</v>
      </c>
      <c r="X1015" s="28">
        <f>IF(W1015=0,0,IF(E1015&gt;1,E1015-1,VLOOKUP(W1015,Months_Weeks!$A$1:$B$13,2,0)))</f>
        <v>4</v>
      </c>
      <c r="Y1015" s="30"/>
      <c r="Z1015" s="39"/>
      <c r="AA1015" s="31"/>
      <c r="AB1015" s="39"/>
      <c r="AC1015" s="31"/>
      <c r="AD1015" s="40"/>
      <c r="AE1015" s="31"/>
      <c r="AF1015" s="40"/>
      <c r="AG1015" s="31"/>
      <c r="AH1015" s="40"/>
      <c r="AI1015" s="31"/>
      <c r="AJ1015" s="40"/>
    </row>
    <row r="1016" spans="1:36" x14ac:dyDescent="0.25">
      <c r="A1016" s="37" t="s">
        <v>32</v>
      </c>
      <c r="B1016" s="37">
        <v>22</v>
      </c>
      <c r="C1016" s="26" t="str">
        <f>IFERROR(INDEX(Clients[Client_Name],MATCH(Table312[[#This Row],[Client_Code]],Clients[Client_Code],0)),"")</f>
        <v>COMERCIALIZADORA GLOBAL PRODUCTS</v>
      </c>
      <c r="D1016" s="25">
        <v>7</v>
      </c>
      <c r="E1016" s="25">
        <v>1</v>
      </c>
      <c r="F1016" s="25" t="b">
        <f>IF(E1016&gt;(VLOOKUP(D1016,Months_Weeks!$A$2:$B$13,2,TRUE)),FALSE)</f>
        <v>0</v>
      </c>
      <c r="G1016" s="63">
        <f>IF(Table312[[#This Row],[Facility]]="Buin",1.5%,0.25%)</f>
        <v>2.5000000000000001E-3</v>
      </c>
      <c r="H1016" s="38"/>
      <c r="I1016" s="38"/>
      <c r="J1016" s="27">
        <f t="shared" si="90"/>
        <v>1024</v>
      </c>
      <c r="K1016" s="28">
        <f t="shared" si="91"/>
        <v>6</v>
      </c>
      <c r="L1016" s="27">
        <f>IF(K1016=0,0,IF(E1016&gt;1,E1016-1,VLOOKUP(K1016,Months_Weeks!$A$1:$B$13,2,0)))</f>
        <v>5</v>
      </c>
      <c r="M1016" s="29"/>
      <c r="N1016" s="39"/>
      <c r="O1016" s="39"/>
      <c r="P1016" s="50">
        <f t="shared" si="92"/>
        <v>0</v>
      </c>
      <c r="Q1016" s="28">
        <f t="shared" si="93"/>
        <v>6</v>
      </c>
      <c r="R1016" s="28">
        <f>IF(Q1016=0,0,IF(E1016&gt;1,E1016-1,VLOOKUP(Q1016,Months_Weeks!$A$1:$B$13,2,0)))</f>
        <v>5</v>
      </c>
      <c r="S1016" s="30"/>
      <c r="T1016" s="39"/>
      <c r="U1016" s="39"/>
      <c r="V1016" s="50">
        <f t="shared" si="94"/>
        <v>0</v>
      </c>
      <c r="W1016" s="28">
        <f t="shared" si="95"/>
        <v>6</v>
      </c>
      <c r="X1016" s="28">
        <f>IF(W1016=0,0,IF(E1016&gt;1,E1016-1,VLOOKUP(W1016,Months_Weeks!$A$1:$B$13,2,0)))</f>
        <v>5</v>
      </c>
      <c r="Y1016" s="30"/>
      <c r="Z1016" s="39"/>
      <c r="AA1016" s="31"/>
      <c r="AB1016" s="39"/>
      <c r="AC1016" s="31"/>
      <c r="AD1016" s="40"/>
      <c r="AE1016" s="31"/>
      <c r="AF1016" s="40"/>
      <c r="AG1016" s="31"/>
      <c r="AH1016" s="40"/>
      <c r="AI1016" s="31"/>
      <c r="AJ1016" s="40"/>
    </row>
    <row r="1017" spans="1:36" x14ac:dyDescent="0.25">
      <c r="A1017" s="37" t="s">
        <v>32</v>
      </c>
      <c r="B1017" s="37">
        <v>22</v>
      </c>
      <c r="C1017" s="26" t="str">
        <f>IFERROR(INDEX(Clients[Client_Name],MATCH(Table312[[#This Row],[Client_Code]],Clients[Client_Code],0)),"")</f>
        <v>COMERCIALIZADORA GLOBAL PRODUCTS</v>
      </c>
      <c r="D1017" s="25">
        <v>7</v>
      </c>
      <c r="E1017" s="25">
        <v>2</v>
      </c>
      <c r="F1017" s="25" t="b">
        <f>IF(E1017&gt;(VLOOKUP(D1017,Months_Weeks!$A$2:$B$13,2,TRUE)),FALSE)</f>
        <v>0</v>
      </c>
      <c r="G1017" s="63">
        <f>IF(Table312[[#This Row],[Facility]]="Buin",1.5%,0.25%)</f>
        <v>2.5000000000000001E-3</v>
      </c>
      <c r="H1017" s="38"/>
      <c r="I1017" s="38"/>
      <c r="J1017" s="27">
        <f t="shared" si="90"/>
        <v>1024</v>
      </c>
      <c r="K1017" s="28">
        <f t="shared" si="91"/>
        <v>7</v>
      </c>
      <c r="L1017" s="27">
        <f>IF(K1017=0,0,IF(E1017&gt;1,E1017-1,VLOOKUP(K1017,Months_Weeks!$A$1:$B$13,2,0)))</f>
        <v>1</v>
      </c>
      <c r="M1017" s="29"/>
      <c r="N1017" s="39"/>
      <c r="O1017" s="39"/>
      <c r="P1017" s="50">
        <f t="shared" si="92"/>
        <v>0</v>
      </c>
      <c r="Q1017" s="28">
        <f t="shared" si="93"/>
        <v>7</v>
      </c>
      <c r="R1017" s="28">
        <f>IF(Q1017=0,0,IF(E1017&gt;1,E1017-1,VLOOKUP(Q1017,Months_Weeks!$A$1:$B$13,2,0)))</f>
        <v>1</v>
      </c>
      <c r="S1017" s="30"/>
      <c r="T1017" s="39"/>
      <c r="U1017" s="39"/>
      <c r="V1017" s="50">
        <f t="shared" si="94"/>
        <v>0</v>
      </c>
      <c r="W1017" s="28">
        <f t="shared" si="95"/>
        <v>7</v>
      </c>
      <c r="X1017" s="28">
        <f>IF(W1017=0,0,IF(E1017&gt;1,E1017-1,VLOOKUP(W1017,Months_Weeks!$A$1:$B$13,2,0)))</f>
        <v>1</v>
      </c>
      <c r="Y1017" s="30"/>
      <c r="Z1017" s="39"/>
      <c r="AA1017" s="31"/>
      <c r="AB1017" s="39"/>
      <c r="AC1017" s="31"/>
      <c r="AD1017" s="40"/>
      <c r="AE1017" s="31"/>
      <c r="AF1017" s="40"/>
      <c r="AG1017" s="31"/>
      <c r="AH1017" s="40"/>
      <c r="AI1017" s="31"/>
      <c r="AJ1017" s="40"/>
    </row>
    <row r="1018" spans="1:36" x14ac:dyDescent="0.25">
      <c r="A1018" s="37" t="s">
        <v>32</v>
      </c>
      <c r="B1018" s="37">
        <v>22</v>
      </c>
      <c r="C1018" s="26" t="str">
        <f>IFERROR(INDEX(Clients[Client_Name],MATCH(Table312[[#This Row],[Client_Code]],Clients[Client_Code],0)),"")</f>
        <v>COMERCIALIZADORA GLOBAL PRODUCTS</v>
      </c>
      <c r="D1018" s="25">
        <v>7</v>
      </c>
      <c r="E1018" s="25">
        <v>3</v>
      </c>
      <c r="F1018" s="25" t="b">
        <f>IF(E1018&gt;(VLOOKUP(D1018,Months_Weeks!$A$2:$B$13,2,TRUE)),FALSE)</f>
        <v>0</v>
      </c>
      <c r="G1018" s="63">
        <f>IF(Table312[[#This Row],[Facility]]="Buin",1.5%,0.25%)</f>
        <v>2.5000000000000001E-3</v>
      </c>
      <c r="H1018" s="38"/>
      <c r="I1018" s="38"/>
      <c r="J1018" s="27">
        <f t="shared" si="90"/>
        <v>1024</v>
      </c>
      <c r="K1018" s="28">
        <f t="shared" si="91"/>
        <v>7</v>
      </c>
      <c r="L1018" s="27">
        <f>IF(K1018=0,0,IF(E1018&gt;1,E1018-1,VLOOKUP(K1018,Months_Weeks!$A$1:$B$13,2,0)))</f>
        <v>2</v>
      </c>
      <c r="M1018" s="29"/>
      <c r="N1018" s="39"/>
      <c r="O1018" s="39"/>
      <c r="P1018" s="50">
        <f t="shared" si="92"/>
        <v>0</v>
      </c>
      <c r="Q1018" s="28">
        <f t="shared" si="93"/>
        <v>7</v>
      </c>
      <c r="R1018" s="28">
        <f>IF(Q1018=0,0,IF(E1018&gt;1,E1018-1,VLOOKUP(Q1018,Months_Weeks!$A$1:$B$13,2,0)))</f>
        <v>2</v>
      </c>
      <c r="S1018" s="30"/>
      <c r="T1018" s="39"/>
      <c r="U1018" s="39"/>
      <c r="V1018" s="50">
        <f t="shared" si="94"/>
        <v>0</v>
      </c>
      <c r="W1018" s="28">
        <f t="shared" si="95"/>
        <v>7</v>
      </c>
      <c r="X1018" s="28">
        <f>IF(W1018=0,0,IF(E1018&gt;1,E1018-1,VLOOKUP(W1018,Months_Weeks!$A$1:$B$13,2,0)))</f>
        <v>2</v>
      </c>
      <c r="Y1018" s="30"/>
      <c r="Z1018" s="39"/>
      <c r="AA1018" s="31"/>
      <c r="AB1018" s="39"/>
      <c r="AC1018" s="31"/>
      <c r="AD1018" s="40"/>
      <c r="AE1018" s="31"/>
      <c r="AF1018" s="40"/>
      <c r="AG1018" s="31"/>
      <c r="AH1018" s="40"/>
      <c r="AI1018" s="31"/>
      <c r="AJ1018" s="40"/>
    </row>
    <row r="1019" spans="1:36" x14ac:dyDescent="0.25">
      <c r="A1019" s="37" t="s">
        <v>32</v>
      </c>
      <c r="B1019" s="37">
        <v>22</v>
      </c>
      <c r="C1019" s="26" t="str">
        <f>IFERROR(INDEX(Clients[Client_Name],MATCH(Table312[[#This Row],[Client_Code]],Clients[Client_Code],0)),"")</f>
        <v>COMERCIALIZADORA GLOBAL PRODUCTS</v>
      </c>
      <c r="D1019" s="25">
        <v>7</v>
      </c>
      <c r="E1019" s="25">
        <v>4</v>
      </c>
      <c r="F1019" s="25" t="b">
        <f>IF(E1019&gt;(VLOOKUP(D1019,Months_Weeks!$A$2:$B$13,2,TRUE)),FALSE)</f>
        <v>0</v>
      </c>
      <c r="G1019" s="63">
        <f>IF(Table312[[#This Row],[Facility]]="Buin",1.5%,0.25%)</f>
        <v>2.5000000000000001E-3</v>
      </c>
      <c r="H1019" s="38"/>
      <c r="I1019" s="38"/>
      <c r="J1019" s="27">
        <f t="shared" si="90"/>
        <v>1024</v>
      </c>
      <c r="K1019" s="28">
        <f t="shared" si="91"/>
        <v>7</v>
      </c>
      <c r="L1019" s="27">
        <f>IF(K1019=0,0,IF(E1019&gt;1,E1019-1,VLOOKUP(K1019,Months_Weeks!$A$1:$B$13,2,0)))</f>
        <v>3</v>
      </c>
      <c r="M1019" s="29"/>
      <c r="N1019" s="39"/>
      <c r="O1019" s="39"/>
      <c r="P1019" s="50">
        <f t="shared" si="92"/>
        <v>0</v>
      </c>
      <c r="Q1019" s="28">
        <f t="shared" si="93"/>
        <v>7</v>
      </c>
      <c r="R1019" s="28">
        <f>IF(Q1019=0,0,IF(E1019&gt;1,E1019-1,VLOOKUP(Q1019,Months_Weeks!$A$1:$B$13,2,0)))</f>
        <v>3</v>
      </c>
      <c r="S1019" s="30"/>
      <c r="T1019" s="39"/>
      <c r="U1019" s="39"/>
      <c r="V1019" s="50">
        <f t="shared" si="94"/>
        <v>0</v>
      </c>
      <c r="W1019" s="28">
        <f t="shared" si="95"/>
        <v>7</v>
      </c>
      <c r="X1019" s="28">
        <f>IF(W1019=0,0,IF(E1019&gt;1,E1019-1,VLOOKUP(W1019,Months_Weeks!$A$1:$B$13,2,0)))</f>
        <v>3</v>
      </c>
      <c r="Y1019" s="30"/>
      <c r="Z1019" s="39"/>
      <c r="AA1019" s="31"/>
      <c r="AB1019" s="39"/>
      <c r="AC1019" s="31"/>
      <c r="AD1019" s="40"/>
      <c r="AE1019" s="31"/>
      <c r="AF1019" s="40"/>
      <c r="AG1019" s="31"/>
      <c r="AH1019" s="40"/>
      <c r="AI1019" s="31"/>
      <c r="AJ1019" s="40"/>
    </row>
    <row r="1020" spans="1:36" x14ac:dyDescent="0.25">
      <c r="A1020" s="37" t="s">
        <v>32</v>
      </c>
      <c r="B1020" s="37">
        <v>22</v>
      </c>
      <c r="C1020" s="26" t="str">
        <f>IFERROR(INDEX(Clients[Client_Name],MATCH(Table312[[#This Row],[Client_Code]],Clients[Client_Code],0)),"")</f>
        <v>COMERCIALIZADORA GLOBAL PRODUCTS</v>
      </c>
      <c r="D1020" s="25">
        <v>8</v>
      </c>
      <c r="E1020" s="25">
        <v>1</v>
      </c>
      <c r="F1020" s="25" t="b">
        <f>IF(E1020&gt;(VLOOKUP(D1020,Months_Weeks!$A$2:$B$13,2,TRUE)),FALSE)</f>
        <v>0</v>
      </c>
      <c r="G1020" s="63">
        <f>IF(Table312[[#This Row],[Facility]]="Buin",1.5%,0.25%)</f>
        <v>2.5000000000000001E-3</v>
      </c>
      <c r="H1020" s="38"/>
      <c r="I1020" s="38"/>
      <c r="J1020" s="27">
        <f t="shared" si="90"/>
        <v>1024</v>
      </c>
      <c r="K1020" s="28">
        <f t="shared" si="91"/>
        <v>7</v>
      </c>
      <c r="L1020" s="27">
        <f>IF(K1020=0,0,IF(E1020&gt;1,E1020-1,VLOOKUP(K1020,Months_Weeks!$A$1:$B$13,2,0)))</f>
        <v>4</v>
      </c>
      <c r="M1020" s="29"/>
      <c r="N1020" s="39"/>
      <c r="O1020" s="39"/>
      <c r="P1020" s="50">
        <f t="shared" si="92"/>
        <v>0</v>
      </c>
      <c r="Q1020" s="28">
        <f t="shared" si="93"/>
        <v>7</v>
      </c>
      <c r="R1020" s="28">
        <f>IF(Q1020=0,0,IF(E1020&gt;1,E1020-1,VLOOKUP(Q1020,Months_Weeks!$A$1:$B$13,2,0)))</f>
        <v>4</v>
      </c>
      <c r="S1020" s="30"/>
      <c r="T1020" s="39"/>
      <c r="U1020" s="39"/>
      <c r="V1020" s="50">
        <f t="shared" si="94"/>
        <v>0</v>
      </c>
      <c r="W1020" s="28">
        <f t="shared" si="95"/>
        <v>7</v>
      </c>
      <c r="X1020" s="28">
        <f>IF(W1020=0,0,IF(E1020&gt;1,E1020-1,VLOOKUP(W1020,Months_Weeks!$A$1:$B$13,2,0)))</f>
        <v>4</v>
      </c>
      <c r="Y1020" s="30"/>
      <c r="Z1020" s="39"/>
      <c r="AA1020" s="31"/>
      <c r="AB1020" s="39"/>
      <c r="AC1020" s="31"/>
      <c r="AD1020" s="40"/>
      <c r="AE1020" s="31"/>
      <c r="AF1020" s="40"/>
      <c r="AG1020" s="31"/>
      <c r="AH1020" s="40"/>
      <c r="AI1020" s="31"/>
      <c r="AJ1020" s="40"/>
    </row>
    <row r="1021" spans="1:36" x14ac:dyDescent="0.25">
      <c r="A1021" s="37" t="s">
        <v>32</v>
      </c>
      <c r="B1021" s="37">
        <v>22</v>
      </c>
      <c r="C1021" s="26" t="str">
        <f>IFERROR(INDEX(Clients[Client_Name],MATCH(Table312[[#This Row],[Client_Code]],Clients[Client_Code],0)),"")</f>
        <v>COMERCIALIZADORA GLOBAL PRODUCTS</v>
      </c>
      <c r="D1021" s="25">
        <v>8</v>
      </c>
      <c r="E1021" s="25">
        <v>2</v>
      </c>
      <c r="F1021" s="25" t="b">
        <f>IF(E1021&gt;(VLOOKUP(D1021,Months_Weeks!$A$2:$B$13,2,TRUE)),FALSE)</f>
        <v>0</v>
      </c>
      <c r="G1021" s="63">
        <f>IF(Table312[[#This Row],[Facility]]="Buin",1.5%,0.25%)</f>
        <v>2.5000000000000001E-3</v>
      </c>
      <c r="H1021" s="38"/>
      <c r="I1021" s="38"/>
      <c r="J1021" s="27">
        <f t="shared" si="90"/>
        <v>1024</v>
      </c>
      <c r="K1021" s="28">
        <f t="shared" si="91"/>
        <v>8</v>
      </c>
      <c r="L1021" s="27">
        <f>IF(K1021=0,0,IF(E1021&gt;1,E1021-1,VLOOKUP(K1021,Months_Weeks!$A$1:$B$13,2,0)))</f>
        <v>1</v>
      </c>
      <c r="M1021" s="29"/>
      <c r="N1021" s="39"/>
      <c r="O1021" s="39"/>
      <c r="P1021" s="50">
        <f t="shared" si="92"/>
        <v>0</v>
      </c>
      <c r="Q1021" s="28">
        <f t="shared" si="93"/>
        <v>8</v>
      </c>
      <c r="R1021" s="28">
        <f>IF(Q1021=0,0,IF(E1021&gt;1,E1021-1,VLOOKUP(Q1021,Months_Weeks!$A$1:$B$13,2,0)))</f>
        <v>1</v>
      </c>
      <c r="S1021" s="30"/>
      <c r="T1021" s="39"/>
      <c r="U1021" s="39"/>
      <c r="V1021" s="50">
        <f t="shared" si="94"/>
        <v>0</v>
      </c>
      <c r="W1021" s="28">
        <f t="shared" si="95"/>
        <v>8</v>
      </c>
      <c r="X1021" s="28">
        <f>IF(W1021=0,0,IF(E1021&gt;1,E1021-1,VLOOKUP(W1021,Months_Weeks!$A$1:$B$13,2,0)))</f>
        <v>1</v>
      </c>
      <c r="Y1021" s="30"/>
      <c r="Z1021" s="39"/>
      <c r="AA1021" s="31"/>
      <c r="AB1021" s="39"/>
      <c r="AC1021" s="31"/>
      <c r="AD1021" s="40"/>
      <c r="AE1021" s="31"/>
      <c r="AF1021" s="40"/>
      <c r="AG1021" s="31"/>
      <c r="AH1021" s="40"/>
      <c r="AI1021" s="31"/>
      <c r="AJ1021" s="40"/>
    </row>
    <row r="1022" spans="1:36" x14ac:dyDescent="0.25">
      <c r="A1022" s="37" t="s">
        <v>32</v>
      </c>
      <c r="B1022" s="37">
        <v>22</v>
      </c>
      <c r="C1022" s="26" t="str">
        <f>IFERROR(INDEX(Clients[Client_Name],MATCH(Table312[[#This Row],[Client_Code]],Clients[Client_Code],0)),"")</f>
        <v>COMERCIALIZADORA GLOBAL PRODUCTS</v>
      </c>
      <c r="D1022" s="25">
        <v>8</v>
      </c>
      <c r="E1022" s="25">
        <v>3</v>
      </c>
      <c r="F1022" s="25" t="b">
        <f>IF(E1022&gt;(VLOOKUP(D1022,Months_Weeks!$A$2:$B$13,2,TRUE)),FALSE)</f>
        <v>0</v>
      </c>
      <c r="G1022" s="63">
        <f>IF(Table312[[#This Row],[Facility]]="Buin",1.5%,0.25%)</f>
        <v>2.5000000000000001E-3</v>
      </c>
      <c r="H1022" s="38">
        <v>100</v>
      </c>
      <c r="I1022" s="38"/>
      <c r="J1022" s="27">
        <f t="shared" si="90"/>
        <v>1124</v>
      </c>
      <c r="K1022" s="28">
        <f t="shared" si="91"/>
        <v>8</v>
      </c>
      <c r="L1022" s="27">
        <f>IF(K1022=0,0,IF(E1022&gt;1,E1022-1,VLOOKUP(K1022,Months_Weeks!$A$1:$B$13,2,0)))</f>
        <v>2</v>
      </c>
      <c r="M1022" s="29"/>
      <c r="N1022" s="39"/>
      <c r="O1022" s="39"/>
      <c r="P1022" s="50">
        <f t="shared" si="92"/>
        <v>0</v>
      </c>
      <c r="Q1022" s="28">
        <f t="shared" si="93"/>
        <v>8</v>
      </c>
      <c r="R1022" s="28">
        <f>IF(Q1022=0,0,IF(E1022&gt;1,E1022-1,VLOOKUP(Q1022,Months_Weeks!$A$1:$B$13,2,0)))</f>
        <v>2</v>
      </c>
      <c r="S1022" s="30"/>
      <c r="T1022" s="39"/>
      <c r="U1022" s="39"/>
      <c r="V1022" s="50">
        <f t="shared" si="94"/>
        <v>0</v>
      </c>
      <c r="W1022" s="28">
        <f t="shared" si="95"/>
        <v>8</v>
      </c>
      <c r="X1022" s="28">
        <f>IF(W1022=0,0,IF(E1022&gt;1,E1022-1,VLOOKUP(W1022,Months_Weeks!$A$1:$B$13,2,0)))</f>
        <v>2</v>
      </c>
      <c r="Y1022" s="30"/>
      <c r="Z1022" s="39"/>
      <c r="AA1022" s="31"/>
      <c r="AB1022" s="39"/>
      <c r="AC1022" s="31"/>
      <c r="AD1022" s="40"/>
      <c r="AE1022" s="31"/>
      <c r="AF1022" s="40"/>
      <c r="AG1022" s="31"/>
      <c r="AH1022" s="40"/>
      <c r="AI1022" s="31"/>
      <c r="AJ1022" s="40"/>
    </row>
    <row r="1023" spans="1:36" x14ac:dyDescent="0.25">
      <c r="A1023" s="37" t="s">
        <v>32</v>
      </c>
      <c r="B1023" s="37">
        <v>22</v>
      </c>
      <c r="C1023" s="26" t="str">
        <f>IFERROR(INDEX(Clients[Client_Name],MATCH(Table312[[#This Row],[Client_Code]],Clients[Client_Code],0)),"")</f>
        <v>COMERCIALIZADORA GLOBAL PRODUCTS</v>
      </c>
      <c r="D1023" s="25">
        <v>8</v>
      </c>
      <c r="E1023" s="25">
        <v>4</v>
      </c>
      <c r="F1023" s="25" t="b">
        <f>IF(E1023&gt;(VLOOKUP(D1023,Months_Weeks!$A$2:$B$13,2,TRUE)),FALSE)</f>
        <v>0</v>
      </c>
      <c r="G1023" s="63">
        <f>IF(Table312[[#This Row],[Facility]]="Buin",1.5%,0.25%)</f>
        <v>2.5000000000000001E-3</v>
      </c>
      <c r="H1023" s="38">
        <v>100</v>
      </c>
      <c r="I1023" s="38"/>
      <c r="J1023" s="27">
        <f t="shared" si="90"/>
        <v>1224</v>
      </c>
      <c r="K1023" s="28">
        <f t="shared" si="91"/>
        <v>8</v>
      </c>
      <c r="L1023" s="27">
        <f>IF(K1023=0,0,IF(E1023&gt;1,E1023-1,VLOOKUP(K1023,Months_Weeks!$A$1:$B$13,2,0)))</f>
        <v>3</v>
      </c>
      <c r="M1023" s="29"/>
      <c r="N1023" s="39"/>
      <c r="O1023" s="39"/>
      <c r="P1023" s="50">
        <f t="shared" si="92"/>
        <v>0</v>
      </c>
      <c r="Q1023" s="28">
        <f t="shared" si="93"/>
        <v>8</v>
      </c>
      <c r="R1023" s="28">
        <f>IF(Q1023=0,0,IF(E1023&gt;1,E1023-1,VLOOKUP(Q1023,Months_Weeks!$A$1:$B$13,2,0)))</f>
        <v>3</v>
      </c>
      <c r="S1023" s="30"/>
      <c r="T1023" s="39"/>
      <c r="U1023" s="39"/>
      <c r="V1023" s="50">
        <f t="shared" si="94"/>
        <v>0</v>
      </c>
      <c r="W1023" s="28">
        <f t="shared" si="95"/>
        <v>8</v>
      </c>
      <c r="X1023" s="28">
        <f>IF(W1023=0,0,IF(E1023&gt;1,E1023-1,VLOOKUP(W1023,Months_Weeks!$A$1:$B$13,2,0)))</f>
        <v>3</v>
      </c>
      <c r="Y1023" s="30"/>
      <c r="Z1023" s="39"/>
      <c r="AA1023" s="31"/>
      <c r="AB1023" s="39"/>
      <c r="AC1023" s="31"/>
      <c r="AD1023" s="40"/>
      <c r="AE1023" s="31"/>
      <c r="AF1023" s="40"/>
      <c r="AG1023" s="31"/>
      <c r="AH1023" s="40"/>
      <c r="AI1023" s="31"/>
      <c r="AJ1023" s="40"/>
    </row>
    <row r="1024" spans="1:36" x14ac:dyDescent="0.25">
      <c r="A1024" s="37" t="s">
        <v>32</v>
      </c>
      <c r="B1024" s="37">
        <v>22</v>
      </c>
      <c r="C1024" s="26" t="str">
        <f>IFERROR(INDEX(Clients[Client_Name],MATCH(Table312[[#This Row],[Client_Code]],Clients[Client_Code],0)),"")</f>
        <v>COMERCIALIZADORA GLOBAL PRODUCTS</v>
      </c>
      <c r="D1024" s="25">
        <v>9</v>
      </c>
      <c r="E1024" s="25">
        <v>1</v>
      </c>
      <c r="F1024" s="25" t="b">
        <f>IF(E1024&gt;(VLOOKUP(D1024,Months_Weeks!$A$2:$B$13,2,TRUE)),FALSE)</f>
        <v>0</v>
      </c>
      <c r="G1024" s="63">
        <f>IF(Table312[[#This Row],[Facility]]="Buin",1.5%,0.25%)</f>
        <v>2.5000000000000001E-3</v>
      </c>
      <c r="H1024" s="38">
        <v>100</v>
      </c>
      <c r="I1024" s="38"/>
      <c r="J1024" s="27">
        <f t="shared" si="90"/>
        <v>1324</v>
      </c>
      <c r="K1024" s="28">
        <f t="shared" si="91"/>
        <v>8</v>
      </c>
      <c r="L1024" s="27">
        <f>IF(K1024=0,0,IF(E1024&gt;1,E1024-1,VLOOKUP(K1024,Months_Weeks!$A$1:$B$13,2,0)))</f>
        <v>4</v>
      </c>
      <c r="M1024" s="29"/>
      <c r="N1024" s="39"/>
      <c r="O1024" s="39"/>
      <c r="P1024" s="50">
        <f t="shared" si="92"/>
        <v>0</v>
      </c>
      <c r="Q1024" s="28">
        <f t="shared" si="93"/>
        <v>8</v>
      </c>
      <c r="R1024" s="28">
        <f>IF(Q1024=0,0,IF(E1024&gt;1,E1024-1,VLOOKUP(Q1024,Months_Weeks!$A$1:$B$13,2,0)))</f>
        <v>4</v>
      </c>
      <c r="S1024" s="30"/>
      <c r="T1024" s="39"/>
      <c r="U1024" s="39"/>
      <c r="V1024" s="50">
        <f t="shared" si="94"/>
        <v>0</v>
      </c>
      <c r="W1024" s="28">
        <f t="shared" si="95"/>
        <v>8</v>
      </c>
      <c r="X1024" s="28">
        <f>IF(W1024=0,0,IF(E1024&gt;1,E1024-1,VLOOKUP(W1024,Months_Weeks!$A$1:$B$13,2,0)))</f>
        <v>4</v>
      </c>
      <c r="Y1024" s="30"/>
      <c r="Z1024" s="39"/>
      <c r="AA1024" s="31"/>
      <c r="AB1024" s="39"/>
      <c r="AC1024" s="31"/>
      <c r="AD1024" s="40"/>
      <c r="AE1024" s="31"/>
      <c r="AF1024" s="40"/>
      <c r="AG1024" s="31"/>
      <c r="AH1024" s="40"/>
      <c r="AI1024" s="31"/>
      <c r="AJ1024" s="40"/>
    </row>
    <row r="1025" spans="1:36" x14ac:dyDescent="0.25">
      <c r="A1025" s="37" t="s">
        <v>32</v>
      </c>
      <c r="B1025" s="37">
        <v>22</v>
      </c>
      <c r="C1025" s="26" t="str">
        <f>IFERROR(INDEX(Clients[Client_Name],MATCH(Table312[[#This Row],[Client_Code]],Clients[Client_Code],0)),"")</f>
        <v>COMERCIALIZADORA GLOBAL PRODUCTS</v>
      </c>
      <c r="D1025" s="25">
        <v>9</v>
      </c>
      <c r="E1025" s="25">
        <v>2</v>
      </c>
      <c r="F1025" s="25" t="b">
        <f>IF(E1025&gt;(VLOOKUP(D1025,Months_Weeks!$A$2:$B$13,2,TRUE)),FALSE)</f>
        <v>0</v>
      </c>
      <c r="G1025" s="63">
        <f>IF(Table312[[#This Row],[Facility]]="Buin",1.5%,0.25%)</f>
        <v>2.5000000000000001E-3</v>
      </c>
      <c r="H1025" s="38"/>
      <c r="I1025" s="38">
        <v>150</v>
      </c>
      <c r="J1025" s="27">
        <f t="shared" si="90"/>
        <v>1174</v>
      </c>
      <c r="K1025" s="28">
        <f t="shared" si="91"/>
        <v>9</v>
      </c>
      <c r="L1025" s="27">
        <f>IF(K1025=0,0,IF(E1025&gt;1,E1025-1,VLOOKUP(K1025,Months_Weeks!$A$1:$B$13,2,0)))</f>
        <v>1</v>
      </c>
      <c r="M1025" s="29"/>
      <c r="N1025" s="39"/>
      <c r="O1025" s="39"/>
      <c r="P1025" s="50">
        <f t="shared" si="92"/>
        <v>0</v>
      </c>
      <c r="Q1025" s="28">
        <f t="shared" si="93"/>
        <v>9</v>
      </c>
      <c r="R1025" s="28">
        <f>IF(Q1025=0,0,IF(E1025&gt;1,E1025-1,VLOOKUP(Q1025,Months_Weeks!$A$1:$B$13,2,0)))</f>
        <v>1</v>
      </c>
      <c r="S1025" s="30"/>
      <c r="T1025" s="39"/>
      <c r="U1025" s="39"/>
      <c r="V1025" s="50">
        <f t="shared" si="94"/>
        <v>0</v>
      </c>
      <c r="W1025" s="28">
        <f t="shared" si="95"/>
        <v>9</v>
      </c>
      <c r="X1025" s="28">
        <f>IF(W1025=0,0,IF(E1025&gt;1,E1025-1,VLOOKUP(W1025,Months_Weeks!$A$1:$B$13,2,0)))</f>
        <v>1</v>
      </c>
      <c r="Y1025" s="30"/>
      <c r="Z1025" s="39"/>
      <c r="AA1025" s="31"/>
      <c r="AB1025" s="39"/>
      <c r="AC1025" s="31"/>
      <c r="AD1025" s="40"/>
      <c r="AE1025" s="31"/>
      <c r="AF1025" s="40"/>
      <c r="AG1025" s="31"/>
      <c r="AH1025" s="40"/>
      <c r="AI1025" s="31"/>
      <c r="AJ1025" s="40"/>
    </row>
    <row r="1026" spans="1:36" x14ac:dyDescent="0.25">
      <c r="A1026" s="37" t="s">
        <v>32</v>
      </c>
      <c r="B1026" s="37">
        <v>22</v>
      </c>
      <c r="C1026" s="26" t="str">
        <f>IFERROR(INDEX(Clients[Client_Name],MATCH(Table312[[#This Row],[Client_Code]],Clients[Client_Code],0)),"")</f>
        <v>COMERCIALIZADORA GLOBAL PRODUCTS</v>
      </c>
      <c r="D1026" s="25">
        <v>9</v>
      </c>
      <c r="E1026" s="25">
        <v>3</v>
      </c>
      <c r="F1026" s="25" t="b">
        <f>IF(E1026&gt;(VLOOKUP(D1026,Months_Weeks!$A$2:$B$13,2,TRUE)),FALSE)</f>
        <v>0</v>
      </c>
      <c r="G1026" s="63">
        <f>IF(Table312[[#This Row],[Facility]]="Buin",1.5%,0.25%)</f>
        <v>2.5000000000000001E-3</v>
      </c>
      <c r="H1026" s="38"/>
      <c r="I1026" s="38">
        <v>75</v>
      </c>
      <c r="J1026" s="27">
        <f t="shared" ref="J1026:J1089" si="96" xml:space="preserve"> SUMIFS(J:J,$B:$B,$B1026,$D:$D,K1026,$E:$E,L1026,$A:$A,$A1026)+H1026-I1026</f>
        <v>1099</v>
      </c>
      <c r="K1026" s="28">
        <f t="shared" ref="K1026:K1089" si="97">IF(E1026&gt;1,D1026,D1026-1)</f>
        <v>9</v>
      </c>
      <c r="L1026" s="27">
        <f>IF(K1026=0,0,IF(E1026&gt;1,E1026-1,VLOOKUP(K1026,Months_Weeks!$A$1:$B$13,2,0)))</f>
        <v>2</v>
      </c>
      <c r="M1026" s="29"/>
      <c r="N1026" s="39"/>
      <c r="O1026" s="39"/>
      <c r="P1026" s="50">
        <f t="shared" ref="P1026:P1089" si="98" xml:space="preserve"> SUMIFS(P:P,$B:$B,$B1026,$D:$D,Q1026,$E:$E,R1026,$A:$A,$A1026)+N1026-O1026</f>
        <v>0</v>
      </c>
      <c r="Q1026" s="28">
        <f t="shared" ref="Q1026:Q1089" si="99">IF(E1026&gt;1,D1026,D1026-1)</f>
        <v>9</v>
      </c>
      <c r="R1026" s="28">
        <f>IF(Q1026=0,0,IF(E1026&gt;1,E1026-1,VLOOKUP(Q1026,Months_Weeks!$A$1:$B$13,2,0)))</f>
        <v>2</v>
      </c>
      <c r="S1026" s="30"/>
      <c r="T1026" s="39"/>
      <c r="U1026" s="39"/>
      <c r="V1026" s="50">
        <f t="shared" ref="V1026:V1089" si="100" xml:space="preserve"> SUMIFS(V:V,$B:$B,$B1026,$D:$D,W1026,$E:$E,X1026,$A:$A,$A1026)+T1026-U1026</f>
        <v>0</v>
      </c>
      <c r="W1026" s="28">
        <f t="shared" ref="W1026:W1089" si="101">IF(E1026&gt;1,D1026,D1026-1)</f>
        <v>9</v>
      </c>
      <c r="X1026" s="28">
        <f>IF(W1026=0,0,IF(E1026&gt;1,E1026-1,VLOOKUP(W1026,Months_Weeks!$A$1:$B$13,2,0)))</f>
        <v>2</v>
      </c>
      <c r="Y1026" s="30"/>
      <c r="Z1026" s="39"/>
      <c r="AA1026" s="31"/>
      <c r="AB1026" s="39"/>
      <c r="AC1026" s="31"/>
      <c r="AD1026" s="40"/>
      <c r="AE1026" s="31"/>
      <c r="AF1026" s="40"/>
      <c r="AG1026" s="31"/>
      <c r="AH1026" s="40"/>
      <c r="AI1026" s="31"/>
      <c r="AJ1026" s="40"/>
    </row>
    <row r="1027" spans="1:36" x14ac:dyDescent="0.25">
      <c r="A1027" s="37" t="s">
        <v>32</v>
      </c>
      <c r="B1027" s="37">
        <v>22</v>
      </c>
      <c r="C1027" s="26" t="str">
        <f>IFERROR(INDEX(Clients[Client_Name],MATCH(Table312[[#This Row],[Client_Code]],Clients[Client_Code],0)),"")</f>
        <v>COMERCIALIZADORA GLOBAL PRODUCTS</v>
      </c>
      <c r="D1027" s="25">
        <v>9</v>
      </c>
      <c r="E1027" s="25">
        <v>4</v>
      </c>
      <c r="F1027" s="25" t="b">
        <f>IF(E1027&gt;(VLOOKUP(D1027,Months_Weeks!$A$2:$B$13,2,TRUE)),FALSE)</f>
        <v>0</v>
      </c>
      <c r="G1027" s="63">
        <f>IF(Table312[[#This Row],[Facility]]="Buin",1.5%,0.25%)</f>
        <v>2.5000000000000001E-3</v>
      </c>
      <c r="H1027" s="38"/>
      <c r="I1027" s="38"/>
      <c r="J1027" s="27">
        <f t="shared" si="96"/>
        <v>1099</v>
      </c>
      <c r="K1027" s="28">
        <f t="shared" si="97"/>
        <v>9</v>
      </c>
      <c r="L1027" s="27">
        <f>IF(K1027=0,0,IF(E1027&gt;1,E1027-1,VLOOKUP(K1027,Months_Weeks!$A$1:$B$13,2,0)))</f>
        <v>3</v>
      </c>
      <c r="M1027" s="29"/>
      <c r="N1027" s="39"/>
      <c r="O1027" s="39"/>
      <c r="P1027" s="50">
        <f t="shared" si="98"/>
        <v>0</v>
      </c>
      <c r="Q1027" s="28">
        <f t="shared" si="99"/>
        <v>9</v>
      </c>
      <c r="R1027" s="28">
        <f>IF(Q1027=0,0,IF(E1027&gt;1,E1027-1,VLOOKUP(Q1027,Months_Weeks!$A$1:$B$13,2,0)))</f>
        <v>3</v>
      </c>
      <c r="S1027" s="30"/>
      <c r="T1027" s="39"/>
      <c r="U1027" s="39"/>
      <c r="V1027" s="50">
        <f t="shared" si="100"/>
        <v>0</v>
      </c>
      <c r="W1027" s="28">
        <f t="shared" si="101"/>
        <v>9</v>
      </c>
      <c r="X1027" s="28">
        <f>IF(W1027=0,0,IF(E1027&gt;1,E1027-1,VLOOKUP(W1027,Months_Weeks!$A$1:$B$13,2,0)))</f>
        <v>3</v>
      </c>
      <c r="Y1027" s="30"/>
      <c r="Z1027" s="39"/>
      <c r="AA1027" s="31"/>
      <c r="AB1027" s="39"/>
      <c r="AC1027" s="31"/>
      <c r="AD1027" s="40"/>
      <c r="AE1027" s="31"/>
      <c r="AF1027" s="40"/>
      <c r="AG1027" s="31"/>
      <c r="AH1027" s="40"/>
      <c r="AI1027" s="31"/>
      <c r="AJ1027" s="40"/>
    </row>
    <row r="1028" spans="1:36" x14ac:dyDescent="0.25">
      <c r="A1028" s="37" t="s">
        <v>32</v>
      </c>
      <c r="B1028" s="37">
        <v>22</v>
      </c>
      <c r="C1028" s="26" t="str">
        <f>IFERROR(INDEX(Clients[Client_Name],MATCH(Table312[[#This Row],[Client_Code]],Clients[Client_Code],0)),"")</f>
        <v>COMERCIALIZADORA GLOBAL PRODUCTS</v>
      </c>
      <c r="D1028" s="25">
        <v>9</v>
      </c>
      <c r="E1028" s="25">
        <v>5</v>
      </c>
      <c r="F1028" s="25" t="b">
        <f>IF(E1028&gt;(VLOOKUP(D1028,Months_Weeks!$A$2:$B$13,2,TRUE)),FALSE)</f>
        <v>0</v>
      </c>
      <c r="G1028" s="63">
        <f>IF(Table312[[#This Row],[Facility]]="Buin",1.5%,0.25%)</f>
        <v>2.5000000000000001E-3</v>
      </c>
      <c r="H1028" s="38"/>
      <c r="I1028" s="38"/>
      <c r="J1028" s="27">
        <f t="shared" si="96"/>
        <v>1099</v>
      </c>
      <c r="K1028" s="28">
        <f t="shared" si="97"/>
        <v>9</v>
      </c>
      <c r="L1028" s="27">
        <f>IF(K1028=0,0,IF(E1028&gt;1,E1028-1,VLOOKUP(K1028,Months_Weeks!$A$1:$B$13,2,0)))</f>
        <v>4</v>
      </c>
      <c r="M1028" s="29"/>
      <c r="N1028" s="39"/>
      <c r="O1028" s="39"/>
      <c r="P1028" s="50">
        <f t="shared" si="98"/>
        <v>0</v>
      </c>
      <c r="Q1028" s="28">
        <f t="shared" si="99"/>
        <v>9</v>
      </c>
      <c r="R1028" s="28">
        <f>IF(Q1028=0,0,IF(E1028&gt;1,E1028-1,VLOOKUP(Q1028,Months_Weeks!$A$1:$B$13,2,0)))</f>
        <v>4</v>
      </c>
      <c r="S1028" s="30"/>
      <c r="T1028" s="39"/>
      <c r="U1028" s="39"/>
      <c r="V1028" s="50">
        <f t="shared" si="100"/>
        <v>0</v>
      </c>
      <c r="W1028" s="28">
        <f t="shared" si="101"/>
        <v>9</v>
      </c>
      <c r="X1028" s="28">
        <f>IF(W1028=0,0,IF(E1028&gt;1,E1028-1,VLOOKUP(W1028,Months_Weeks!$A$1:$B$13,2,0)))</f>
        <v>4</v>
      </c>
      <c r="Y1028" s="30"/>
      <c r="Z1028" s="39"/>
      <c r="AA1028" s="31"/>
      <c r="AB1028" s="39"/>
      <c r="AC1028" s="31"/>
      <c r="AD1028" s="40"/>
      <c r="AE1028" s="31"/>
      <c r="AF1028" s="40"/>
      <c r="AG1028" s="31"/>
      <c r="AH1028" s="40"/>
      <c r="AI1028" s="31"/>
      <c r="AJ1028" s="40"/>
    </row>
    <row r="1029" spans="1:36" x14ac:dyDescent="0.25">
      <c r="A1029" s="37" t="s">
        <v>32</v>
      </c>
      <c r="B1029" s="37">
        <v>22</v>
      </c>
      <c r="C1029" s="26" t="str">
        <f>IFERROR(INDEX(Clients[Client_Name],MATCH(Table312[[#This Row],[Client_Code]],Clients[Client_Code],0)),"")</f>
        <v>COMERCIALIZADORA GLOBAL PRODUCTS</v>
      </c>
      <c r="D1029" s="25">
        <v>10</v>
      </c>
      <c r="E1029" s="25">
        <v>1</v>
      </c>
      <c r="F1029" s="25" t="b">
        <f>IF(E1029&gt;(VLOOKUP(D1029,Months_Weeks!$A$2:$B$13,2,TRUE)),FALSE)</f>
        <v>0</v>
      </c>
      <c r="G1029" s="63">
        <f>IF(Table312[[#This Row],[Facility]]="Buin",1.5%,0.25%)</f>
        <v>2.5000000000000001E-3</v>
      </c>
      <c r="H1029" s="38"/>
      <c r="I1029" s="38"/>
      <c r="J1029" s="27">
        <f t="shared" si="96"/>
        <v>1099</v>
      </c>
      <c r="K1029" s="28">
        <f t="shared" si="97"/>
        <v>9</v>
      </c>
      <c r="L1029" s="27">
        <f>IF(K1029=0,0,IF(E1029&gt;1,E1029-1,VLOOKUP(K1029,Months_Weeks!$A$1:$B$13,2,0)))</f>
        <v>5</v>
      </c>
      <c r="M1029" s="29"/>
      <c r="N1029" s="39"/>
      <c r="O1029" s="39"/>
      <c r="P1029" s="50">
        <f t="shared" si="98"/>
        <v>0</v>
      </c>
      <c r="Q1029" s="28">
        <f t="shared" si="99"/>
        <v>9</v>
      </c>
      <c r="R1029" s="28">
        <f>IF(Q1029=0,0,IF(E1029&gt;1,E1029-1,VLOOKUP(Q1029,Months_Weeks!$A$1:$B$13,2,0)))</f>
        <v>5</v>
      </c>
      <c r="S1029" s="30"/>
      <c r="T1029" s="39"/>
      <c r="U1029" s="39"/>
      <c r="V1029" s="50">
        <f t="shared" si="100"/>
        <v>0</v>
      </c>
      <c r="W1029" s="28">
        <f t="shared" si="101"/>
        <v>9</v>
      </c>
      <c r="X1029" s="28">
        <f>IF(W1029=0,0,IF(E1029&gt;1,E1029-1,VLOOKUP(W1029,Months_Weeks!$A$1:$B$13,2,0)))</f>
        <v>5</v>
      </c>
      <c r="Y1029" s="30"/>
      <c r="Z1029" s="39"/>
      <c r="AA1029" s="31"/>
      <c r="AB1029" s="39"/>
      <c r="AC1029" s="31"/>
      <c r="AD1029" s="40"/>
      <c r="AE1029" s="31"/>
      <c r="AF1029" s="40"/>
      <c r="AG1029" s="31"/>
      <c r="AH1029" s="40"/>
      <c r="AI1029" s="31"/>
      <c r="AJ1029" s="40"/>
    </row>
    <row r="1030" spans="1:36" x14ac:dyDescent="0.25">
      <c r="A1030" s="37" t="s">
        <v>32</v>
      </c>
      <c r="B1030" s="37">
        <v>22</v>
      </c>
      <c r="C1030" s="26" t="str">
        <f>IFERROR(INDEX(Clients[Client_Name],MATCH(Table312[[#This Row],[Client_Code]],Clients[Client_Code],0)),"")</f>
        <v>COMERCIALIZADORA GLOBAL PRODUCTS</v>
      </c>
      <c r="D1030" s="25">
        <v>10</v>
      </c>
      <c r="E1030" s="25">
        <v>2</v>
      </c>
      <c r="F1030" s="25" t="b">
        <f>IF(E1030&gt;(VLOOKUP(D1030,Months_Weeks!$A$2:$B$13,2,TRUE)),FALSE)</f>
        <v>0</v>
      </c>
      <c r="G1030" s="63">
        <f>IF(Table312[[#This Row],[Facility]]="Buin",1.5%,0.25%)</f>
        <v>2.5000000000000001E-3</v>
      </c>
      <c r="H1030" s="38"/>
      <c r="I1030" s="38"/>
      <c r="J1030" s="27">
        <f t="shared" si="96"/>
        <v>1099</v>
      </c>
      <c r="K1030" s="28">
        <f t="shared" si="97"/>
        <v>10</v>
      </c>
      <c r="L1030" s="27">
        <f>IF(K1030=0,0,IF(E1030&gt;1,E1030-1,VLOOKUP(K1030,Months_Weeks!$A$1:$B$13,2,0)))</f>
        <v>1</v>
      </c>
      <c r="M1030" s="29"/>
      <c r="N1030" s="39"/>
      <c r="O1030" s="39"/>
      <c r="P1030" s="50">
        <f t="shared" si="98"/>
        <v>0</v>
      </c>
      <c r="Q1030" s="28">
        <f t="shared" si="99"/>
        <v>10</v>
      </c>
      <c r="R1030" s="28">
        <f>IF(Q1030=0,0,IF(E1030&gt;1,E1030-1,VLOOKUP(Q1030,Months_Weeks!$A$1:$B$13,2,0)))</f>
        <v>1</v>
      </c>
      <c r="S1030" s="30"/>
      <c r="T1030" s="39"/>
      <c r="U1030" s="39"/>
      <c r="V1030" s="50">
        <f t="shared" si="100"/>
        <v>0</v>
      </c>
      <c r="W1030" s="28">
        <f t="shared" si="101"/>
        <v>10</v>
      </c>
      <c r="X1030" s="28">
        <f>IF(W1030=0,0,IF(E1030&gt;1,E1030-1,VLOOKUP(W1030,Months_Weeks!$A$1:$B$13,2,0)))</f>
        <v>1</v>
      </c>
      <c r="Y1030" s="30"/>
      <c r="Z1030" s="39"/>
      <c r="AA1030" s="31"/>
      <c r="AB1030" s="39"/>
      <c r="AC1030" s="31"/>
      <c r="AD1030" s="40"/>
      <c r="AE1030" s="31"/>
      <c r="AF1030" s="40"/>
      <c r="AG1030" s="31"/>
      <c r="AH1030" s="40"/>
      <c r="AI1030" s="31"/>
      <c r="AJ1030" s="40"/>
    </row>
    <row r="1031" spans="1:36" x14ac:dyDescent="0.25">
      <c r="A1031" s="37" t="s">
        <v>32</v>
      </c>
      <c r="B1031" s="37">
        <v>22</v>
      </c>
      <c r="C1031" s="26" t="str">
        <f>IFERROR(INDEX(Clients[Client_Name],MATCH(Table312[[#This Row],[Client_Code]],Clients[Client_Code],0)),"")</f>
        <v>COMERCIALIZADORA GLOBAL PRODUCTS</v>
      </c>
      <c r="D1031" s="25">
        <v>10</v>
      </c>
      <c r="E1031" s="25">
        <v>3</v>
      </c>
      <c r="F1031" s="25" t="b">
        <f>IF(E1031&gt;(VLOOKUP(D1031,Months_Weeks!$A$2:$B$13,2,TRUE)),FALSE)</f>
        <v>0</v>
      </c>
      <c r="G1031" s="63">
        <f>IF(Table312[[#This Row],[Facility]]="Buin",1.5%,0.25%)</f>
        <v>2.5000000000000001E-3</v>
      </c>
      <c r="H1031" s="38"/>
      <c r="I1031" s="38"/>
      <c r="J1031" s="27">
        <f t="shared" si="96"/>
        <v>1099</v>
      </c>
      <c r="K1031" s="28">
        <f t="shared" si="97"/>
        <v>10</v>
      </c>
      <c r="L1031" s="27">
        <f>IF(K1031=0,0,IF(E1031&gt;1,E1031-1,VLOOKUP(K1031,Months_Weeks!$A$1:$B$13,2,0)))</f>
        <v>2</v>
      </c>
      <c r="M1031" s="29"/>
      <c r="N1031" s="39"/>
      <c r="O1031" s="39"/>
      <c r="P1031" s="50">
        <f t="shared" si="98"/>
        <v>0</v>
      </c>
      <c r="Q1031" s="28">
        <f t="shared" si="99"/>
        <v>10</v>
      </c>
      <c r="R1031" s="28">
        <f>IF(Q1031=0,0,IF(E1031&gt;1,E1031-1,VLOOKUP(Q1031,Months_Weeks!$A$1:$B$13,2,0)))</f>
        <v>2</v>
      </c>
      <c r="S1031" s="30"/>
      <c r="T1031" s="39"/>
      <c r="U1031" s="39"/>
      <c r="V1031" s="50">
        <f t="shared" si="100"/>
        <v>0</v>
      </c>
      <c r="W1031" s="28">
        <f t="shared" si="101"/>
        <v>10</v>
      </c>
      <c r="X1031" s="28">
        <f>IF(W1031=0,0,IF(E1031&gt;1,E1031-1,VLOOKUP(W1031,Months_Weeks!$A$1:$B$13,2,0)))</f>
        <v>2</v>
      </c>
      <c r="Y1031" s="30"/>
      <c r="Z1031" s="39"/>
      <c r="AA1031" s="31"/>
      <c r="AB1031" s="39"/>
      <c r="AC1031" s="31"/>
      <c r="AD1031" s="40"/>
      <c r="AE1031" s="31"/>
      <c r="AF1031" s="40"/>
      <c r="AG1031" s="31"/>
      <c r="AH1031" s="40"/>
      <c r="AI1031" s="31"/>
      <c r="AJ1031" s="40"/>
    </row>
    <row r="1032" spans="1:36" x14ac:dyDescent="0.25">
      <c r="A1032" s="37" t="s">
        <v>32</v>
      </c>
      <c r="B1032" s="37">
        <v>22</v>
      </c>
      <c r="C1032" s="26" t="str">
        <f>IFERROR(INDEX(Clients[Client_Name],MATCH(Table312[[#This Row],[Client_Code]],Clients[Client_Code],0)),"")</f>
        <v>COMERCIALIZADORA GLOBAL PRODUCTS</v>
      </c>
      <c r="D1032" s="25">
        <v>10</v>
      </c>
      <c r="E1032" s="25">
        <v>4</v>
      </c>
      <c r="F1032" s="25" t="b">
        <f>IF(E1032&gt;(VLOOKUP(D1032,Months_Weeks!$A$2:$B$13,2,TRUE)),FALSE)</f>
        <v>0</v>
      </c>
      <c r="G1032" s="63">
        <f>IF(Table312[[#This Row],[Facility]]="Buin",1.5%,0.25%)</f>
        <v>2.5000000000000001E-3</v>
      </c>
      <c r="H1032" s="38"/>
      <c r="I1032" s="38"/>
      <c r="J1032" s="27">
        <f t="shared" si="96"/>
        <v>1099</v>
      </c>
      <c r="K1032" s="28">
        <f t="shared" si="97"/>
        <v>10</v>
      </c>
      <c r="L1032" s="27">
        <f>IF(K1032=0,0,IF(E1032&gt;1,E1032-1,VLOOKUP(K1032,Months_Weeks!$A$1:$B$13,2,0)))</f>
        <v>3</v>
      </c>
      <c r="M1032" s="29"/>
      <c r="N1032" s="39"/>
      <c r="O1032" s="39"/>
      <c r="P1032" s="50">
        <f t="shared" si="98"/>
        <v>0</v>
      </c>
      <c r="Q1032" s="28">
        <f t="shared" si="99"/>
        <v>10</v>
      </c>
      <c r="R1032" s="28">
        <f>IF(Q1032=0,0,IF(E1032&gt;1,E1032-1,VLOOKUP(Q1032,Months_Weeks!$A$1:$B$13,2,0)))</f>
        <v>3</v>
      </c>
      <c r="S1032" s="30"/>
      <c r="T1032" s="39"/>
      <c r="U1032" s="39"/>
      <c r="V1032" s="50">
        <f t="shared" si="100"/>
        <v>0</v>
      </c>
      <c r="W1032" s="28">
        <f t="shared" si="101"/>
        <v>10</v>
      </c>
      <c r="X1032" s="28">
        <f>IF(W1032=0,0,IF(E1032&gt;1,E1032-1,VLOOKUP(W1032,Months_Weeks!$A$1:$B$13,2,0)))</f>
        <v>3</v>
      </c>
      <c r="Y1032" s="30"/>
      <c r="Z1032" s="39"/>
      <c r="AA1032" s="31"/>
      <c r="AB1032" s="39"/>
      <c r="AC1032" s="31"/>
      <c r="AD1032" s="40"/>
      <c r="AE1032" s="31"/>
      <c r="AF1032" s="40"/>
      <c r="AG1032" s="31"/>
      <c r="AH1032" s="40"/>
      <c r="AI1032" s="31"/>
      <c r="AJ1032" s="40"/>
    </row>
    <row r="1033" spans="1:36" x14ac:dyDescent="0.25">
      <c r="A1033" s="37" t="s">
        <v>32</v>
      </c>
      <c r="B1033" s="37">
        <v>22</v>
      </c>
      <c r="C1033" s="26" t="str">
        <f>IFERROR(INDEX(Clients[Client_Name],MATCH(Table312[[#This Row],[Client_Code]],Clients[Client_Code],0)),"")</f>
        <v>COMERCIALIZADORA GLOBAL PRODUCTS</v>
      </c>
      <c r="D1033" s="25">
        <v>11</v>
      </c>
      <c r="E1033" s="25">
        <v>1</v>
      </c>
      <c r="F1033" s="25" t="b">
        <f>IF(E1033&gt;(VLOOKUP(D1033,Months_Weeks!$A$2:$B$13,2,TRUE)),FALSE)</f>
        <v>0</v>
      </c>
      <c r="G1033" s="63">
        <f>IF(Table312[[#This Row],[Facility]]="Buin",1.5%,0.25%)</f>
        <v>2.5000000000000001E-3</v>
      </c>
      <c r="H1033" s="38"/>
      <c r="I1033" s="38"/>
      <c r="J1033" s="27">
        <f t="shared" si="96"/>
        <v>1099</v>
      </c>
      <c r="K1033" s="28">
        <f t="shared" si="97"/>
        <v>10</v>
      </c>
      <c r="L1033" s="27">
        <f>IF(K1033=0,0,IF(E1033&gt;1,E1033-1,VLOOKUP(K1033,Months_Weeks!$A$1:$B$13,2,0)))</f>
        <v>4</v>
      </c>
      <c r="M1033" s="29"/>
      <c r="N1033" s="39"/>
      <c r="O1033" s="39"/>
      <c r="P1033" s="50">
        <f t="shared" si="98"/>
        <v>0</v>
      </c>
      <c r="Q1033" s="28">
        <f t="shared" si="99"/>
        <v>10</v>
      </c>
      <c r="R1033" s="28">
        <f>IF(Q1033=0,0,IF(E1033&gt;1,E1033-1,VLOOKUP(Q1033,Months_Weeks!$A$1:$B$13,2,0)))</f>
        <v>4</v>
      </c>
      <c r="S1033" s="30"/>
      <c r="T1033" s="39"/>
      <c r="U1033" s="39"/>
      <c r="V1033" s="50">
        <f t="shared" si="100"/>
        <v>0</v>
      </c>
      <c r="W1033" s="28">
        <f t="shared" si="101"/>
        <v>10</v>
      </c>
      <c r="X1033" s="28">
        <f>IF(W1033=0,0,IF(E1033&gt;1,E1033-1,VLOOKUP(W1033,Months_Weeks!$A$1:$B$13,2,0)))</f>
        <v>4</v>
      </c>
      <c r="Y1033" s="30"/>
      <c r="Z1033" s="39"/>
      <c r="AA1033" s="31"/>
      <c r="AB1033" s="39"/>
      <c r="AC1033" s="31"/>
      <c r="AD1033" s="40"/>
      <c r="AE1033" s="31"/>
      <c r="AF1033" s="40"/>
      <c r="AG1033" s="31"/>
      <c r="AH1033" s="40"/>
      <c r="AI1033" s="31"/>
      <c r="AJ1033" s="40"/>
    </row>
    <row r="1034" spans="1:36" x14ac:dyDescent="0.25">
      <c r="A1034" s="37" t="s">
        <v>32</v>
      </c>
      <c r="B1034" s="37">
        <v>22</v>
      </c>
      <c r="C1034" s="26" t="str">
        <f>IFERROR(INDEX(Clients[Client_Name],MATCH(Table312[[#This Row],[Client_Code]],Clients[Client_Code],0)),"")</f>
        <v>COMERCIALIZADORA GLOBAL PRODUCTS</v>
      </c>
      <c r="D1034" s="25">
        <v>11</v>
      </c>
      <c r="E1034" s="25">
        <v>2</v>
      </c>
      <c r="F1034" s="25" t="b">
        <f>IF(E1034&gt;(VLOOKUP(D1034,Months_Weeks!$A$2:$B$13,2,TRUE)),FALSE)</f>
        <v>0</v>
      </c>
      <c r="G1034" s="63">
        <f>IF(Table312[[#This Row],[Facility]]="Buin",1.5%,0.25%)</f>
        <v>2.5000000000000001E-3</v>
      </c>
      <c r="H1034" s="38"/>
      <c r="I1034" s="38"/>
      <c r="J1034" s="27">
        <f t="shared" si="96"/>
        <v>1099</v>
      </c>
      <c r="K1034" s="28">
        <f t="shared" si="97"/>
        <v>11</v>
      </c>
      <c r="L1034" s="27">
        <f>IF(K1034=0,0,IF(E1034&gt;1,E1034-1,VLOOKUP(K1034,Months_Weeks!$A$1:$B$13,2,0)))</f>
        <v>1</v>
      </c>
      <c r="M1034" s="29"/>
      <c r="N1034" s="39"/>
      <c r="O1034" s="39"/>
      <c r="P1034" s="50">
        <f t="shared" si="98"/>
        <v>0</v>
      </c>
      <c r="Q1034" s="28">
        <f t="shared" si="99"/>
        <v>11</v>
      </c>
      <c r="R1034" s="28">
        <f>IF(Q1034=0,0,IF(E1034&gt;1,E1034-1,VLOOKUP(Q1034,Months_Weeks!$A$1:$B$13,2,0)))</f>
        <v>1</v>
      </c>
      <c r="S1034" s="30"/>
      <c r="T1034" s="39"/>
      <c r="U1034" s="39"/>
      <c r="V1034" s="50">
        <f t="shared" si="100"/>
        <v>0</v>
      </c>
      <c r="W1034" s="28">
        <f t="shared" si="101"/>
        <v>11</v>
      </c>
      <c r="X1034" s="28">
        <f>IF(W1034=0,0,IF(E1034&gt;1,E1034-1,VLOOKUP(W1034,Months_Weeks!$A$1:$B$13,2,0)))</f>
        <v>1</v>
      </c>
      <c r="Y1034" s="30"/>
      <c r="Z1034" s="39"/>
      <c r="AA1034" s="31"/>
      <c r="AB1034" s="39"/>
      <c r="AC1034" s="31"/>
      <c r="AD1034" s="40"/>
      <c r="AE1034" s="31"/>
      <c r="AF1034" s="40"/>
      <c r="AG1034" s="31"/>
      <c r="AH1034" s="40"/>
      <c r="AI1034" s="31"/>
      <c r="AJ1034" s="40"/>
    </row>
    <row r="1035" spans="1:36" x14ac:dyDescent="0.25">
      <c r="A1035" s="37" t="s">
        <v>32</v>
      </c>
      <c r="B1035" s="37">
        <v>22</v>
      </c>
      <c r="C1035" s="26" t="str">
        <f>IFERROR(INDEX(Clients[Client_Name],MATCH(Table312[[#This Row],[Client_Code]],Clients[Client_Code],0)),"")</f>
        <v>COMERCIALIZADORA GLOBAL PRODUCTS</v>
      </c>
      <c r="D1035" s="25">
        <v>11</v>
      </c>
      <c r="E1035" s="25">
        <v>3</v>
      </c>
      <c r="F1035" s="25" t="b">
        <f>IF(E1035&gt;(VLOOKUP(D1035,Months_Weeks!$A$2:$B$13,2,TRUE)),FALSE)</f>
        <v>0</v>
      </c>
      <c r="G1035" s="63">
        <f>IF(Table312[[#This Row],[Facility]]="Buin",1.5%,0.25%)</f>
        <v>2.5000000000000001E-3</v>
      </c>
      <c r="H1035" s="38">
        <v>100</v>
      </c>
      <c r="I1035" s="38"/>
      <c r="J1035" s="27">
        <f t="shared" si="96"/>
        <v>1199</v>
      </c>
      <c r="K1035" s="28">
        <f t="shared" si="97"/>
        <v>11</v>
      </c>
      <c r="L1035" s="27">
        <f>IF(K1035=0,0,IF(E1035&gt;1,E1035-1,VLOOKUP(K1035,Months_Weeks!$A$1:$B$13,2,0)))</f>
        <v>2</v>
      </c>
      <c r="M1035" s="29"/>
      <c r="N1035" s="39"/>
      <c r="O1035" s="39"/>
      <c r="P1035" s="50">
        <f t="shared" si="98"/>
        <v>0</v>
      </c>
      <c r="Q1035" s="28">
        <f t="shared" si="99"/>
        <v>11</v>
      </c>
      <c r="R1035" s="28">
        <f>IF(Q1035=0,0,IF(E1035&gt;1,E1035-1,VLOOKUP(Q1035,Months_Weeks!$A$1:$B$13,2,0)))</f>
        <v>2</v>
      </c>
      <c r="S1035" s="30"/>
      <c r="T1035" s="39"/>
      <c r="U1035" s="39"/>
      <c r="V1035" s="50">
        <f t="shared" si="100"/>
        <v>0</v>
      </c>
      <c r="W1035" s="28">
        <f t="shared" si="101"/>
        <v>11</v>
      </c>
      <c r="X1035" s="28">
        <f>IF(W1035=0,0,IF(E1035&gt;1,E1035-1,VLOOKUP(W1035,Months_Weeks!$A$1:$B$13,2,0)))</f>
        <v>2</v>
      </c>
      <c r="Y1035" s="30"/>
      <c r="Z1035" s="39"/>
      <c r="AA1035" s="31"/>
      <c r="AB1035" s="39"/>
      <c r="AC1035" s="31"/>
      <c r="AD1035" s="40"/>
      <c r="AE1035" s="31"/>
      <c r="AF1035" s="40"/>
      <c r="AG1035" s="31"/>
      <c r="AH1035" s="40"/>
      <c r="AI1035" s="31"/>
      <c r="AJ1035" s="40"/>
    </row>
    <row r="1036" spans="1:36" x14ac:dyDescent="0.25">
      <c r="A1036" s="37" t="s">
        <v>32</v>
      </c>
      <c r="B1036" s="37">
        <v>22</v>
      </c>
      <c r="C1036" s="26" t="str">
        <f>IFERROR(INDEX(Clients[Client_Name],MATCH(Table312[[#This Row],[Client_Code]],Clients[Client_Code],0)),"")</f>
        <v>COMERCIALIZADORA GLOBAL PRODUCTS</v>
      </c>
      <c r="D1036" s="25">
        <v>11</v>
      </c>
      <c r="E1036" s="25">
        <v>4</v>
      </c>
      <c r="F1036" s="25" t="b">
        <f>IF(E1036&gt;(VLOOKUP(D1036,Months_Weeks!$A$2:$B$13,2,TRUE)),FALSE)</f>
        <v>0</v>
      </c>
      <c r="G1036" s="63">
        <f>IF(Table312[[#This Row],[Facility]]="Buin",1.5%,0.25%)</f>
        <v>2.5000000000000001E-3</v>
      </c>
      <c r="H1036" s="38">
        <v>100</v>
      </c>
      <c r="I1036" s="38"/>
      <c r="J1036" s="27">
        <f t="shared" si="96"/>
        <v>1299</v>
      </c>
      <c r="K1036" s="28">
        <f t="shared" si="97"/>
        <v>11</v>
      </c>
      <c r="L1036" s="27">
        <f>IF(K1036=0,0,IF(E1036&gt;1,E1036-1,VLOOKUP(K1036,Months_Weeks!$A$1:$B$13,2,0)))</f>
        <v>3</v>
      </c>
      <c r="M1036" s="29"/>
      <c r="N1036" s="39"/>
      <c r="O1036" s="39"/>
      <c r="P1036" s="50">
        <f t="shared" si="98"/>
        <v>0</v>
      </c>
      <c r="Q1036" s="28">
        <f t="shared" si="99"/>
        <v>11</v>
      </c>
      <c r="R1036" s="28">
        <f>IF(Q1036=0,0,IF(E1036&gt;1,E1036-1,VLOOKUP(Q1036,Months_Weeks!$A$1:$B$13,2,0)))</f>
        <v>3</v>
      </c>
      <c r="S1036" s="30"/>
      <c r="T1036" s="39"/>
      <c r="U1036" s="39"/>
      <c r="V1036" s="50">
        <f t="shared" si="100"/>
        <v>0</v>
      </c>
      <c r="W1036" s="28">
        <f t="shared" si="101"/>
        <v>11</v>
      </c>
      <c r="X1036" s="28">
        <f>IF(W1036=0,0,IF(E1036&gt;1,E1036-1,VLOOKUP(W1036,Months_Weeks!$A$1:$B$13,2,0)))</f>
        <v>3</v>
      </c>
      <c r="Y1036" s="30"/>
      <c r="Z1036" s="39"/>
      <c r="AA1036" s="31"/>
      <c r="AB1036" s="39"/>
      <c r="AC1036" s="31"/>
      <c r="AD1036" s="40"/>
      <c r="AE1036" s="31"/>
      <c r="AF1036" s="40"/>
      <c r="AG1036" s="31"/>
      <c r="AH1036" s="40"/>
      <c r="AI1036" s="31"/>
      <c r="AJ1036" s="40"/>
    </row>
    <row r="1037" spans="1:36" x14ac:dyDescent="0.25">
      <c r="A1037" s="37" t="s">
        <v>32</v>
      </c>
      <c r="B1037" s="37">
        <v>22</v>
      </c>
      <c r="C1037" s="26" t="str">
        <f>IFERROR(INDEX(Clients[Client_Name],MATCH(Table312[[#This Row],[Client_Code]],Clients[Client_Code],0)),"")</f>
        <v>COMERCIALIZADORA GLOBAL PRODUCTS</v>
      </c>
      <c r="D1037" s="25">
        <v>12</v>
      </c>
      <c r="E1037" s="25">
        <v>1</v>
      </c>
      <c r="F1037" s="25" t="b">
        <f>IF(E1037&gt;(VLOOKUP(D1037,Months_Weeks!$A$2:$B$13,2,TRUE)),FALSE)</f>
        <v>0</v>
      </c>
      <c r="G1037" s="63">
        <f>IF(Table312[[#This Row],[Facility]]="Buin",1.5%,0.25%)</f>
        <v>2.5000000000000001E-3</v>
      </c>
      <c r="H1037" s="38">
        <v>75</v>
      </c>
      <c r="I1037" s="38"/>
      <c r="J1037" s="27">
        <f t="shared" si="96"/>
        <v>1374</v>
      </c>
      <c r="K1037" s="28">
        <f t="shared" si="97"/>
        <v>11</v>
      </c>
      <c r="L1037" s="27">
        <f>IF(K1037=0,0,IF(E1037&gt;1,E1037-1,VLOOKUP(K1037,Months_Weeks!$A$1:$B$13,2,0)))</f>
        <v>4</v>
      </c>
      <c r="M1037" s="29"/>
      <c r="N1037" s="39"/>
      <c r="O1037" s="39"/>
      <c r="P1037" s="50">
        <f t="shared" si="98"/>
        <v>0</v>
      </c>
      <c r="Q1037" s="28">
        <f t="shared" si="99"/>
        <v>11</v>
      </c>
      <c r="R1037" s="28">
        <f>IF(Q1037=0,0,IF(E1037&gt;1,E1037-1,VLOOKUP(Q1037,Months_Weeks!$A$1:$B$13,2,0)))</f>
        <v>4</v>
      </c>
      <c r="S1037" s="30"/>
      <c r="T1037" s="39"/>
      <c r="U1037" s="39"/>
      <c r="V1037" s="50">
        <f t="shared" si="100"/>
        <v>0</v>
      </c>
      <c r="W1037" s="28">
        <f t="shared" si="101"/>
        <v>11</v>
      </c>
      <c r="X1037" s="28">
        <f>IF(W1037=0,0,IF(E1037&gt;1,E1037-1,VLOOKUP(W1037,Months_Weeks!$A$1:$B$13,2,0)))</f>
        <v>4</v>
      </c>
      <c r="Y1037" s="30"/>
      <c r="Z1037" s="39"/>
      <c r="AA1037" s="31"/>
      <c r="AB1037" s="39"/>
      <c r="AC1037" s="31"/>
      <c r="AD1037" s="40"/>
      <c r="AE1037" s="31"/>
      <c r="AF1037" s="40"/>
      <c r="AG1037" s="31"/>
      <c r="AH1037" s="40"/>
      <c r="AI1037" s="31"/>
      <c r="AJ1037" s="40"/>
    </row>
    <row r="1038" spans="1:36" x14ac:dyDescent="0.25">
      <c r="A1038" s="37" t="s">
        <v>32</v>
      </c>
      <c r="B1038" s="37">
        <v>22</v>
      </c>
      <c r="C1038" s="26" t="str">
        <f>IFERROR(INDEX(Clients[Client_Name],MATCH(Table312[[#This Row],[Client_Code]],Clients[Client_Code],0)),"")</f>
        <v>COMERCIALIZADORA GLOBAL PRODUCTS</v>
      </c>
      <c r="D1038" s="25">
        <v>12</v>
      </c>
      <c r="E1038" s="25">
        <v>2</v>
      </c>
      <c r="F1038" s="25" t="b">
        <f>IF(E1038&gt;(VLOOKUP(D1038,Months_Weeks!$A$2:$B$13,2,TRUE)),FALSE)</f>
        <v>0</v>
      </c>
      <c r="G1038" s="63">
        <f>IF(Table312[[#This Row],[Facility]]="Buin",1.5%,0.25%)</f>
        <v>2.5000000000000001E-3</v>
      </c>
      <c r="H1038" s="38"/>
      <c r="I1038" s="38"/>
      <c r="J1038" s="27">
        <f t="shared" si="96"/>
        <v>1374</v>
      </c>
      <c r="K1038" s="28">
        <f t="shared" si="97"/>
        <v>12</v>
      </c>
      <c r="L1038" s="27">
        <f>IF(K1038=0,0,IF(E1038&gt;1,E1038-1,VLOOKUP(K1038,Months_Weeks!$A$1:$B$13,2,0)))</f>
        <v>1</v>
      </c>
      <c r="M1038" s="29"/>
      <c r="N1038" s="39"/>
      <c r="O1038" s="39"/>
      <c r="P1038" s="50">
        <f t="shared" si="98"/>
        <v>0</v>
      </c>
      <c r="Q1038" s="28">
        <f t="shared" si="99"/>
        <v>12</v>
      </c>
      <c r="R1038" s="28">
        <f>IF(Q1038=0,0,IF(E1038&gt;1,E1038-1,VLOOKUP(Q1038,Months_Weeks!$A$1:$B$13,2,0)))</f>
        <v>1</v>
      </c>
      <c r="S1038" s="30"/>
      <c r="T1038" s="39"/>
      <c r="U1038" s="39"/>
      <c r="V1038" s="50">
        <f t="shared" si="100"/>
        <v>0</v>
      </c>
      <c r="W1038" s="28">
        <f t="shared" si="101"/>
        <v>12</v>
      </c>
      <c r="X1038" s="28">
        <f>IF(W1038=0,0,IF(E1038&gt;1,E1038-1,VLOOKUP(W1038,Months_Weeks!$A$1:$B$13,2,0)))</f>
        <v>1</v>
      </c>
      <c r="Y1038" s="30"/>
      <c r="Z1038" s="39"/>
      <c r="AA1038" s="31"/>
      <c r="AB1038" s="39"/>
      <c r="AC1038" s="31"/>
      <c r="AD1038" s="40"/>
      <c r="AE1038" s="31"/>
      <c r="AF1038" s="40"/>
      <c r="AG1038" s="31"/>
      <c r="AH1038" s="40"/>
      <c r="AI1038" s="31"/>
      <c r="AJ1038" s="40"/>
    </row>
    <row r="1039" spans="1:36" x14ac:dyDescent="0.25">
      <c r="A1039" s="37" t="s">
        <v>32</v>
      </c>
      <c r="B1039" s="37">
        <v>22</v>
      </c>
      <c r="C1039" s="26" t="str">
        <f>IFERROR(INDEX(Clients[Client_Name],MATCH(Table312[[#This Row],[Client_Code]],Clients[Client_Code],0)),"")</f>
        <v>COMERCIALIZADORA GLOBAL PRODUCTS</v>
      </c>
      <c r="D1039" s="25">
        <v>12</v>
      </c>
      <c r="E1039" s="25">
        <v>3</v>
      </c>
      <c r="F1039" s="25" t="b">
        <f>IF(E1039&gt;(VLOOKUP(D1039,Months_Weeks!$A$2:$B$13,2,TRUE)),FALSE)</f>
        <v>0</v>
      </c>
      <c r="G1039" s="63">
        <f>IF(Table312[[#This Row],[Facility]]="Buin",1.5%,0.25%)</f>
        <v>2.5000000000000001E-3</v>
      </c>
      <c r="H1039" s="38"/>
      <c r="I1039" s="38">
        <v>150</v>
      </c>
      <c r="J1039" s="27">
        <f t="shared" si="96"/>
        <v>1224</v>
      </c>
      <c r="K1039" s="28">
        <f t="shared" si="97"/>
        <v>12</v>
      </c>
      <c r="L1039" s="27">
        <f>IF(K1039=0,0,IF(E1039&gt;1,E1039-1,VLOOKUP(K1039,Months_Weeks!$A$1:$B$13,2,0)))</f>
        <v>2</v>
      </c>
      <c r="M1039" s="29"/>
      <c r="N1039" s="39"/>
      <c r="O1039" s="39"/>
      <c r="P1039" s="50">
        <f t="shared" si="98"/>
        <v>0</v>
      </c>
      <c r="Q1039" s="28">
        <f t="shared" si="99"/>
        <v>12</v>
      </c>
      <c r="R1039" s="28">
        <f>IF(Q1039=0,0,IF(E1039&gt;1,E1039-1,VLOOKUP(Q1039,Months_Weeks!$A$1:$B$13,2,0)))</f>
        <v>2</v>
      </c>
      <c r="S1039" s="30"/>
      <c r="T1039" s="39"/>
      <c r="U1039" s="39"/>
      <c r="V1039" s="50">
        <f t="shared" si="100"/>
        <v>0</v>
      </c>
      <c r="W1039" s="28">
        <f t="shared" si="101"/>
        <v>12</v>
      </c>
      <c r="X1039" s="28">
        <f>IF(W1039=0,0,IF(E1039&gt;1,E1039-1,VLOOKUP(W1039,Months_Weeks!$A$1:$B$13,2,0)))</f>
        <v>2</v>
      </c>
      <c r="Y1039" s="30"/>
      <c r="Z1039" s="39"/>
      <c r="AA1039" s="31"/>
      <c r="AB1039" s="39"/>
      <c r="AC1039" s="31"/>
      <c r="AD1039" s="40"/>
      <c r="AE1039" s="31"/>
      <c r="AF1039" s="40"/>
      <c r="AG1039" s="31"/>
      <c r="AH1039" s="40"/>
      <c r="AI1039" s="31"/>
      <c r="AJ1039" s="40"/>
    </row>
    <row r="1040" spans="1:36" x14ac:dyDescent="0.25">
      <c r="A1040" s="37" t="s">
        <v>32</v>
      </c>
      <c r="B1040" s="37">
        <v>22</v>
      </c>
      <c r="C1040" s="26" t="str">
        <f>IFERROR(INDEX(Clients[Client_Name],MATCH(Table312[[#This Row],[Client_Code]],Clients[Client_Code],0)),"")</f>
        <v>COMERCIALIZADORA GLOBAL PRODUCTS</v>
      </c>
      <c r="D1040" s="25">
        <v>12</v>
      </c>
      <c r="E1040" s="25">
        <v>4</v>
      </c>
      <c r="F1040" s="25" t="b">
        <f>IF(E1040&gt;(VLOOKUP(D1040,Months_Weeks!$A$2:$B$13,2,TRUE)),FALSE)</f>
        <v>0</v>
      </c>
      <c r="G1040" s="63">
        <f>IF(Table312[[#This Row],[Facility]]="Buin",1.5%,0.25%)</f>
        <v>2.5000000000000001E-3</v>
      </c>
      <c r="H1040" s="38"/>
      <c r="I1040" s="38">
        <v>150</v>
      </c>
      <c r="J1040" s="27">
        <f t="shared" si="96"/>
        <v>1074</v>
      </c>
      <c r="K1040" s="28">
        <f t="shared" si="97"/>
        <v>12</v>
      </c>
      <c r="L1040" s="27">
        <f>IF(K1040=0,0,IF(E1040&gt;1,E1040-1,VLOOKUP(K1040,Months_Weeks!$A$1:$B$13,2,0)))</f>
        <v>3</v>
      </c>
      <c r="M1040" s="29"/>
      <c r="N1040" s="39"/>
      <c r="O1040" s="39"/>
      <c r="P1040" s="50">
        <f t="shared" si="98"/>
        <v>0</v>
      </c>
      <c r="Q1040" s="28">
        <f t="shared" si="99"/>
        <v>12</v>
      </c>
      <c r="R1040" s="28">
        <f>IF(Q1040=0,0,IF(E1040&gt;1,E1040-1,VLOOKUP(Q1040,Months_Weeks!$A$1:$B$13,2,0)))</f>
        <v>3</v>
      </c>
      <c r="S1040" s="30"/>
      <c r="T1040" s="39"/>
      <c r="U1040" s="39"/>
      <c r="V1040" s="50">
        <f t="shared" si="100"/>
        <v>0</v>
      </c>
      <c r="W1040" s="28">
        <f t="shared" si="101"/>
        <v>12</v>
      </c>
      <c r="X1040" s="28">
        <f>IF(W1040=0,0,IF(E1040&gt;1,E1040-1,VLOOKUP(W1040,Months_Weeks!$A$1:$B$13,2,0)))</f>
        <v>3</v>
      </c>
      <c r="Y1040" s="30"/>
      <c r="Z1040" s="39"/>
      <c r="AA1040" s="31"/>
      <c r="AB1040" s="39"/>
      <c r="AC1040" s="31"/>
      <c r="AD1040" s="40"/>
      <c r="AE1040" s="31"/>
      <c r="AF1040" s="40"/>
      <c r="AG1040" s="31"/>
      <c r="AH1040" s="40"/>
      <c r="AI1040" s="31"/>
      <c r="AJ1040" s="40"/>
    </row>
    <row r="1041" spans="1:36" x14ac:dyDescent="0.25">
      <c r="A1041" s="37" t="s">
        <v>32</v>
      </c>
      <c r="B1041" s="37">
        <v>22</v>
      </c>
      <c r="C1041" s="26" t="str">
        <f>IFERROR(INDEX(Clients[Client_Name],MATCH(Table312[[#This Row],[Client_Code]],Clients[Client_Code],0)),"")</f>
        <v>COMERCIALIZADORA GLOBAL PRODUCTS</v>
      </c>
      <c r="D1041" s="25">
        <v>12</v>
      </c>
      <c r="E1041" s="25">
        <v>5</v>
      </c>
      <c r="F1041" s="25" t="b">
        <f>IF(E1041&gt;(VLOOKUP(D1041,Months_Weeks!$A$2:$B$13,2,TRUE)),FALSE)</f>
        <v>0</v>
      </c>
      <c r="G1041" s="63">
        <f>IF(Table312[[#This Row],[Facility]]="Buin",1.5%,0.25%)</f>
        <v>2.5000000000000001E-3</v>
      </c>
      <c r="H1041" s="38"/>
      <c r="I1041" s="38"/>
      <c r="J1041" s="27">
        <f t="shared" si="96"/>
        <v>1074</v>
      </c>
      <c r="K1041" s="28">
        <f t="shared" si="97"/>
        <v>12</v>
      </c>
      <c r="L1041" s="27">
        <f>IF(K1041=0,0,IF(E1041&gt;1,E1041-1,VLOOKUP(K1041,Months_Weeks!$A$1:$B$13,2,0)))</f>
        <v>4</v>
      </c>
      <c r="M1041" s="29"/>
      <c r="N1041" s="39"/>
      <c r="O1041" s="39"/>
      <c r="P1041" s="50">
        <f t="shared" si="98"/>
        <v>0</v>
      </c>
      <c r="Q1041" s="28">
        <f t="shared" si="99"/>
        <v>12</v>
      </c>
      <c r="R1041" s="28">
        <f>IF(Q1041=0,0,IF(E1041&gt;1,E1041-1,VLOOKUP(Q1041,Months_Weeks!$A$1:$B$13,2,0)))</f>
        <v>4</v>
      </c>
      <c r="S1041" s="30"/>
      <c r="T1041" s="39"/>
      <c r="U1041" s="39"/>
      <c r="V1041" s="50">
        <f t="shared" si="100"/>
        <v>0</v>
      </c>
      <c r="W1041" s="28">
        <f t="shared" si="101"/>
        <v>12</v>
      </c>
      <c r="X1041" s="28">
        <f>IF(W1041=0,0,IF(E1041&gt;1,E1041-1,VLOOKUP(W1041,Months_Weeks!$A$1:$B$13,2,0)))</f>
        <v>4</v>
      </c>
      <c r="Y1041" s="30"/>
      <c r="Z1041" s="39"/>
      <c r="AA1041" s="31"/>
      <c r="AB1041" s="39"/>
      <c r="AC1041" s="31"/>
      <c r="AD1041" s="40"/>
      <c r="AE1041" s="31"/>
      <c r="AF1041" s="40"/>
      <c r="AG1041" s="31"/>
      <c r="AH1041" s="40"/>
      <c r="AI1041" s="31"/>
      <c r="AJ1041" s="40"/>
    </row>
    <row r="1042" spans="1:36" x14ac:dyDescent="0.25">
      <c r="A1042" s="37" t="s">
        <v>62</v>
      </c>
      <c r="B1042" s="37">
        <v>1029</v>
      </c>
      <c r="C1042" s="26" t="str">
        <f>IFERROR(INDEX(Clients[Client_Name],MATCH(Table312[[#This Row],[Client_Code]],Clients[Client_Code],0)),"")</f>
        <v>COMERCIALIZADORA LA FAVORITA LTDA.</v>
      </c>
      <c r="D1042" s="25">
        <v>1</v>
      </c>
      <c r="E1042" s="25">
        <v>1</v>
      </c>
      <c r="F1042" s="25" t="b">
        <f>IF(E1042&gt;(VLOOKUP(D1042,Months_Weeks!$A$2:$B$13,2,TRUE)),FALSE)</f>
        <v>0</v>
      </c>
      <c r="G1042" s="63">
        <f>IF(Table312[[#This Row],[Facility]]="Buin",1.5%,0.25%)</f>
        <v>1.4999999999999999E-2</v>
      </c>
      <c r="H1042" s="38">
        <v>305</v>
      </c>
      <c r="I1042" s="38"/>
      <c r="J1042" s="27">
        <f t="shared" si="96"/>
        <v>305</v>
      </c>
      <c r="K1042" s="28">
        <f t="shared" si="97"/>
        <v>0</v>
      </c>
      <c r="L1042" s="27">
        <f>IF(K1042=0,0,IF(E1042&gt;1,E1042-1,VLOOKUP(K1042,Months_Weeks!$A$1:$B$13,2,0)))</f>
        <v>0</v>
      </c>
      <c r="M1042" s="29"/>
      <c r="N1042" s="39"/>
      <c r="O1042" s="39"/>
      <c r="P1042" s="50">
        <f t="shared" si="98"/>
        <v>0</v>
      </c>
      <c r="Q1042" s="28">
        <f t="shared" si="99"/>
        <v>0</v>
      </c>
      <c r="R1042" s="28">
        <f>IF(Q1042=0,0,IF(E1042&gt;1,E1042-1,VLOOKUP(Q1042,Months_Weeks!$A$1:$B$13,2,0)))</f>
        <v>0</v>
      </c>
      <c r="S1042" s="30"/>
      <c r="T1042" s="39"/>
      <c r="U1042" s="39"/>
      <c r="V1042" s="50">
        <f t="shared" si="100"/>
        <v>0</v>
      </c>
      <c r="W1042" s="28">
        <f t="shared" si="101"/>
        <v>0</v>
      </c>
      <c r="X1042" s="28">
        <f>IF(W1042=0,0,IF(E1042&gt;1,E1042-1,VLOOKUP(W1042,Months_Weeks!$A$1:$B$13,2,0)))</f>
        <v>0</v>
      </c>
      <c r="Y1042" s="30"/>
      <c r="Z1042" s="39"/>
      <c r="AA1042" s="31">
        <v>1</v>
      </c>
      <c r="AB1042" s="72">
        <v>0.45100000000000001</v>
      </c>
      <c r="AC1042" s="31"/>
      <c r="AD1042" s="40"/>
      <c r="AE1042" s="31"/>
      <c r="AF1042" s="40"/>
      <c r="AG1042" s="31"/>
      <c r="AH1042" s="40"/>
      <c r="AI1042" s="31">
        <v>1</v>
      </c>
      <c r="AJ1042" s="70">
        <v>0.58699999999999997</v>
      </c>
    </row>
    <row r="1043" spans="1:36" x14ac:dyDescent="0.25">
      <c r="A1043" s="37" t="s">
        <v>62</v>
      </c>
      <c r="B1043" s="37">
        <v>1029</v>
      </c>
      <c r="C1043" s="26" t="str">
        <f>IFERROR(INDEX(Clients[Client_Name],MATCH(Table312[[#This Row],[Client_Code]],Clients[Client_Code],0)),"")</f>
        <v>COMERCIALIZADORA LA FAVORITA LTDA.</v>
      </c>
      <c r="D1043" s="25">
        <v>1</v>
      </c>
      <c r="E1043" s="25">
        <v>2</v>
      </c>
      <c r="F1043" s="25" t="b">
        <f>IF(E1043&gt;(VLOOKUP(D1043,Months_Weeks!$A$2:$B$13,2,TRUE)),FALSE)</f>
        <v>0</v>
      </c>
      <c r="G1043" s="63">
        <f>IF(Table312[[#This Row],[Facility]]="Buin",1.5%,0.25%)</f>
        <v>1.4999999999999999E-2</v>
      </c>
      <c r="H1043" s="38"/>
      <c r="I1043" s="38">
        <v>51</v>
      </c>
      <c r="J1043" s="27">
        <f t="shared" si="96"/>
        <v>254</v>
      </c>
      <c r="K1043" s="28">
        <f t="shared" si="97"/>
        <v>1</v>
      </c>
      <c r="L1043" s="27">
        <f>IF(K1043=0,0,IF(E1043&gt;1,E1043-1,VLOOKUP(K1043,Months_Weeks!$A$1:$B$13,2,0)))</f>
        <v>1</v>
      </c>
      <c r="M1043" s="29"/>
      <c r="N1043" s="39"/>
      <c r="O1043" s="39"/>
      <c r="P1043" s="50">
        <f t="shared" si="98"/>
        <v>0</v>
      </c>
      <c r="Q1043" s="28">
        <f t="shared" si="99"/>
        <v>1</v>
      </c>
      <c r="R1043" s="28">
        <f>IF(Q1043=0,0,IF(E1043&gt;1,E1043-1,VLOOKUP(Q1043,Months_Weeks!$A$1:$B$13,2,0)))</f>
        <v>1</v>
      </c>
      <c r="S1043" s="30"/>
      <c r="T1043" s="39"/>
      <c r="U1043" s="39"/>
      <c r="V1043" s="50">
        <f t="shared" si="100"/>
        <v>0</v>
      </c>
      <c r="W1043" s="28">
        <f t="shared" si="101"/>
        <v>1</v>
      </c>
      <c r="X1043" s="28">
        <f>IF(W1043=0,0,IF(E1043&gt;1,E1043-1,VLOOKUP(W1043,Months_Weeks!$A$1:$B$13,2,0)))</f>
        <v>1</v>
      </c>
      <c r="Y1043" s="30"/>
      <c r="Z1043" s="39"/>
      <c r="AA1043" s="31"/>
      <c r="AB1043" s="39"/>
      <c r="AC1043" s="31"/>
      <c r="AD1043" s="40"/>
      <c r="AE1043" s="31"/>
      <c r="AF1043" s="40"/>
      <c r="AG1043" s="31"/>
      <c r="AH1043" s="40"/>
      <c r="AI1043" s="31"/>
      <c r="AJ1043" s="40"/>
    </row>
    <row r="1044" spans="1:36" x14ac:dyDescent="0.25">
      <c r="A1044" s="37" t="s">
        <v>62</v>
      </c>
      <c r="B1044" s="37">
        <v>1029</v>
      </c>
      <c r="C1044" s="26" t="str">
        <f>IFERROR(INDEX(Clients[Client_Name],MATCH(Table312[[#This Row],[Client_Code]],Clients[Client_Code],0)),"")</f>
        <v>COMERCIALIZADORA LA FAVORITA LTDA.</v>
      </c>
      <c r="D1044" s="25">
        <v>1</v>
      </c>
      <c r="E1044" s="25">
        <v>3</v>
      </c>
      <c r="F1044" s="25" t="b">
        <f>IF(E1044&gt;(VLOOKUP(D1044,Months_Weeks!$A$2:$B$13,2,TRUE)),FALSE)</f>
        <v>0</v>
      </c>
      <c r="G1044" s="63">
        <f>IF(Table312[[#This Row],[Facility]]="Buin",1.5%,0.25%)</f>
        <v>1.4999999999999999E-2</v>
      </c>
      <c r="H1044" s="38"/>
      <c r="I1044" s="38">
        <v>52</v>
      </c>
      <c r="J1044" s="27">
        <f t="shared" si="96"/>
        <v>202</v>
      </c>
      <c r="K1044" s="28">
        <f t="shared" si="97"/>
        <v>1</v>
      </c>
      <c r="L1044" s="27">
        <f>IF(K1044=0,0,IF(E1044&gt;1,E1044-1,VLOOKUP(K1044,Months_Weeks!$A$1:$B$13,2,0)))</f>
        <v>2</v>
      </c>
      <c r="M1044" s="29"/>
      <c r="N1044" s="39"/>
      <c r="O1044" s="39"/>
      <c r="P1044" s="50">
        <f t="shared" si="98"/>
        <v>0</v>
      </c>
      <c r="Q1044" s="28">
        <f t="shared" si="99"/>
        <v>1</v>
      </c>
      <c r="R1044" s="28">
        <f>IF(Q1044=0,0,IF(E1044&gt;1,E1044-1,VLOOKUP(Q1044,Months_Weeks!$A$1:$B$13,2,0)))</f>
        <v>2</v>
      </c>
      <c r="S1044" s="30"/>
      <c r="T1044" s="39"/>
      <c r="U1044" s="39"/>
      <c r="V1044" s="50">
        <f t="shared" si="100"/>
        <v>0</v>
      </c>
      <c r="W1044" s="28">
        <f t="shared" si="101"/>
        <v>1</v>
      </c>
      <c r="X1044" s="28">
        <f>IF(W1044=0,0,IF(E1044&gt;1,E1044-1,VLOOKUP(W1044,Months_Weeks!$A$1:$B$13,2,0)))</f>
        <v>2</v>
      </c>
      <c r="Y1044" s="30"/>
      <c r="Z1044" s="39"/>
      <c r="AA1044" s="31"/>
      <c r="AB1044" s="39"/>
      <c r="AC1044" s="31"/>
      <c r="AD1044" s="40"/>
      <c r="AE1044" s="31"/>
      <c r="AF1044" s="40"/>
      <c r="AG1044" s="31"/>
      <c r="AH1044" s="40"/>
      <c r="AI1044" s="31"/>
      <c r="AJ1044" s="40"/>
    </row>
    <row r="1045" spans="1:36" x14ac:dyDescent="0.25">
      <c r="A1045" s="37" t="s">
        <v>62</v>
      </c>
      <c r="B1045" s="37">
        <v>1029</v>
      </c>
      <c r="C1045" s="26" t="str">
        <f>IFERROR(INDEX(Clients[Client_Name],MATCH(Table312[[#This Row],[Client_Code]],Clients[Client_Code],0)),"")</f>
        <v>COMERCIALIZADORA LA FAVORITA LTDA.</v>
      </c>
      <c r="D1045" s="25">
        <v>1</v>
      </c>
      <c r="E1045" s="25">
        <v>4</v>
      </c>
      <c r="F1045" s="25" t="b">
        <f>IF(E1045&gt;(VLOOKUP(D1045,Months_Weeks!$A$2:$B$13,2,TRUE)),FALSE)</f>
        <v>0</v>
      </c>
      <c r="G1045" s="63">
        <f>IF(Table312[[#This Row],[Facility]]="Buin",1.5%,0.25%)</f>
        <v>1.4999999999999999E-2</v>
      </c>
      <c r="H1045" s="38"/>
      <c r="I1045" s="38">
        <v>1</v>
      </c>
      <c r="J1045" s="27">
        <f t="shared" si="96"/>
        <v>201</v>
      </c>
      <c r="K1045" s="28">
        <f t="shared" si="97"/>
        <v>1</v>
      </c>
      <c r="L1045" s="27">
        <f>IF(K1045=0,0,IF(E1045&gt;1,E1045-1,VLOOKUP(K1045,Months_Weeks!$A$1:$B$13,2,0)))</f>
        <v>3</v>
      </c>
      <c r="M1045" s="29"/>
      <c r="N1045" s="39"/>
      <c r="O1045" s="39"/>
      <c r="P1045" s="50">
        <f t="shared" si="98"/>
        <v>0</v>
      </c>
      <c r="Q1045" s="28">
        <f t="shared" si="99"/>
        <v>1</v>
      </c>
      <c r="R1045" s="28">
        <f>IF(Q1045=0,0,IF(E1045&gt;1,E1045-1,VLOOKUP(Q1045,Months_Weeks!$A$1:$B$13,2,0)))</f>
        <v>3</v>
      </c>
      <c r="S1045" s="30"/>
      <c r="T1045" s="39"/>
      <c r="U1045" s="39"/>
      <c r="V1045" s="50">
        <f t="shared" si="100"/>
        <v>0</v>
      </c>
      <c r="W1045" s="28">
        <f t="shared" si="101"/>
        <v>1</v>
      </c>
      <c r="X1045" s="28">
        <f>IF(W1045=0,0,IF(E1045&gt;1,E1045-1,VLOOKUP(W1045,Months_Weeks!$A$1:$B$13,2,0)))</f>
        <v>3</v>
      </c>
      <c r="Y1045" s="30"/>
      <c r="Z1045" s="39"/>
      <c r="AA1045" s="31"/>
      <c r="AB1045" s="39"/>
      <c r="AC1045" s="31"/>
      <c r="AD1045" s="40"/>
      <c r="AE1045" s="31"/>
      <c r="AF1045" s="40"/>
      <c r="AG1045" s="31"/>
      <c r="AH1045" s="40"/>
      <c r="AI1045" s="31"/>
      <c r="AJ1045" s="40"/>
    </row>
    <row r="1046" spans="1:36" x14ac:dyDescent="0.25">
      <c r="A1046" s="37" t="s">
        <v>62</v>
      </c>
      <c r="B1046" s="37">
        <v>1029</v>
      </c>
      <c r="C1046" s="26" t="str">
        <f>IFERROR(INDEX(Clients[Client_Name],MATCH(Table312[[#This Row],[Client_Code]],Clients[Client_Code],0)),"")</f>
        <v>COMERCIALIZADORA LA FAVORITA LTDA.</v>
      </c>
      <c r="D1046" s="25">
        <v>2</v>
      </c>
      <c r="E1046" s="25">
        <v>1</v>
      </c>
      <c r="F1046" s="25" t="b">
        <f>IF(E1046&gt;(VLOOKUP(D1046,Months_Weeks!$A$2:$B$13,2,TRUE)),FALSE)</f>
        <v>0</v>
      </c>
      <c r="G1046" s="63">
        <f>IF(Table312[[#This Row],[Facility]]="Buin",1.5%,0.25%)</f>
        <v>1.4999999999999999E-2</v>
      </c>
      <c r="H1046" s="38">
        <v>38</v>
      </c>
      <c r="I1046" s="38"/>
      <c r="J1046" s="27">
        <f t="shared" si="96"/>
        <v>239</v>
      </c>
      <c r="K1046" s="28">
        <f t="shared" si="97"/>
        <v>1</v>
      </c>
      <c r="L1046" s="27">
        <f>IF(K1046=0,0,IF(E1046&gt;1,E1046-1,VLOOKUP(K1046,Months_Weeks!$A$1:$B$13,2,0)))</f>
        <v>4</v>
      </c>
      <c r="M1046" s="29"/>
      <c r="N1046" s="39"/>
      <c r="O1046" s="39"/>
      <c r="P1046" s="50">
        <f t="shared" si="98"/>
        <v>0</v>
      </c>
      <c r="Q1046" s="28">
        <f t="shared" si="99"/>
        <v>1</v>
      </c>
      <c r="R1046" s="28">
        <f>IF(Q1046=0,0,IF(E1046&gt;1,E1046-1,VLOOKUP(Q1046,Months_Weeks!$A$1:$B$13,2,0)))</f>
        <v>4</v>
      </c>
      <c r="S1046" s="30"/>
      <c r="T1046" s="39"/>
      <c r="U1046" s="39"/>
      <c r="V1046" s="50">
        <f t="shared" si="100"/>
        <v>0</v>
      </c>
      <c r="W1046" s="28">
        <f t="shared" si="101"/>
        <v>1</v>
      </c>
      <c r="X1046" s="28">
        <f>IF(W1046=0,0,IF(E1046&gt;1,E1046-1,VLOOKUP(W1046,Months_Weeks!$A$1:$B$13,2,0)))</f>
        <v>4</v>
      </c>
      <c r="Y1046" s="30"/>
      <c r="Z1046" s="39"/>
      <c r="AA1046" s="31"/>
      <c r="AB1046" s="39"/>
      <c r="AC1046" s="31"/>
      <c r="AD1046" s="40"/>
      <c r="AE1046" s="31"/>
      <c r="AF1046" s="40"/>
      <c r="AG1046" s="31"/>
      <c r="AH1046" s="40"/>
      <c r="AI1046" s="31"/>
      <c r="AJ1046" s="40"/>
    </row>
    <row r="1047" spans="1:36" x14ac:dyDescent="0.25">
      <c r="A1047" s="37" t="s">
        <v>62</v>
      </c>
      <c r="B1047" s="37">
        <v>1029</v>
      </c>
      <c r="C1047" s="26" t="str">
        <f>IFERROR(INDEX(Clients[Client_Name],MATCH(Table312[[#This Row],[Client_Code]],Clients[Client_Code],0)),"")</f>
        <v>COMERCIALIZADORA LA FAVORITA LTDA.</v>
      </c>
      <c r="D1047" s="25">
        <v>2</v>
      </c>
      <c r="E1047" s="25">
        <v>2</v>
      </c>
      <c r="F1047" s="25" t="b">
        <f>IF(E1047&gt;(VLOOKUP(D1047,Months_Weeks!$A$2:$B$13,2,TRUE)),FALSE)</f>
        <v>0</v>
      </c>
      <c r="G1047" s="63">
        <f>IF(Table312[[#This Row],[Facility]]="Buin",1.5%,0.25%)</f>
        <v>1.4999999999999999E-2</v>
      </c>
      <c r="H1047" s="38"/>
      <c r="I1047" s="38">
        <v>80</v>
      </c>
      <c r="J1047" s="27">
        <f t="shared" si="96"/>
        <v>159</v>
      </c>
      <c r="K1047" s="28">
        <f t="shared" si="97"/>
        <v>2</v>
      </c>
      <c r="L1047" s="27">
        <f>IF(K1047=0,0,IF(E1047&gt;1,E1047-1,VLOOKUP(K1047,Months_Weeks!$A$1:$B$13,2,0)))</f>
        <v>1</v>
      </c>
      <c r="M1047" s="29"/>
      <c r="N1047" s="39"/>
      <c r="O1047" s="39"/>
      <c r="P1047" s="50">
        <f t="shared" si="98"/>
        <v>0</v>
      </c>
      <c r="Q1047" s="28">
        <f t="shared" si="99"/>
        <v>2</v>
      </c>
      <c r="R1047" s="28">
        <f>IF(Q1047=0,0,IF(E1047&gt;1,E1047-1,VLOOKUP(Q1047,Months_Weeks!$A$1:$B$13,2,0)))</f>
        <v>1</v>
      </c>
      <c r="S1047" s="30"/>
      <c r="T1047" s="39"/>
      <c r="U1047" s="39"/>
      <c r="V1047" s="50">
        <f t="shared" si="100"/>
        <v>0</v>
      </c>
      <c r="W1047" s="28">
        <f t="shared" si="101"/>
        <v>2</v>
      </c>
      <c r="X1047" s="28">
        <f>IF(W1047=0,0,IF(E1047&gt;1,E1047-1,VLOOKUP(W1047,Months_Weeks!$A$1:$B$13,2,0)))</f>
        <v>1</v>
      </c>
      <c r="Y1047" s="30"/>
      <c r="Z1047" s="39"/>
      <c r="AA1047" s="31"/>
      <c r="AB1047" s="39"/>
      <c r="AC1047" s="31"/>
      <c r="AD1047" s="40"/>
      <c r="AE1047" s="31"/>
      <c r="AF1047" s="40"/>
      <c r="AG1047" s="31"/>
      <c r="AH1047" s="40"/>
      <c r="AI1047" s="31"/>
      <c r="AJ1047" s="40"/>
    </row>
    <row r="1048" spans="1:36" x14ac:dyDescent="0.25">
      <c r="A1048" s="37" t="s">
        <v>62</v>
      </c>
      <c r="B1048" s="37">
        <v>1029</v>
      </c>
      <c r="C1048" s="26" t="str">
        <f>IFERROR(INDEX(Clients[Client_Name],MATCH(Table312[[#This Row],[Client_Code]],Clients[Client_Code],0)),"")</f>
        <v>COMERCIALIZADORA LA FAVORITA LTDA.</v>
      </c>
      <c r="D1048" s="25">
        <v>2</v>
      </c>
      <c r="E1048" s="25">
        <v>3</v>
      </c>
      <c r="F1048" s="25" t="b">
        <f>IF(E1048&gt;(VLOOKUP(D1048,Months_Weeks!$A$2:$B$13,2,TRUE)),FALSE)</f>
        <v>0</v>
      </c>
      <c r="G1048" s="63">
        <f>IF(Table312[[#This Row],[Facility]]="Buin",1.5%,0.25%)</f>
        <v>1.4999999999999999E-2</v>
      </c>
      <c r="H1048" s="38"/>
      <c r="I1048" s="38">
        <v>59</v>
      </c>
      <c r="J1048" s="27">
        <f t="shared" si="96"/>
        <v>100</v>
      </c>
      <c r="K1048" s="28">
        <f t="shared" si="97"/>
        <v>2</v>
      </c>
      <c r="L1048" s="27">
        <f>IF(K1048=0,0,IF(E1048&gt;1,E1048-1,VLOOKUP(K1048,Months_Weeks!$A$1:$B$13,2,0)))</f>
        <v>2</v>
      </c>
      <c r="M1048" s="29"/>
      <c r="N1048" s="39"/>
      <c r="O1048" s="39"/>
      <c r="P1048" s="50">
        <f t="shared" si="98"/>
        <v>0</v>
      </c>
      <c r="Q1048" s="28">
        <f t="shared" si="99"/>
        <v>2</v>
      </c>
      <c r="R1048" s="28">
        <f>IF(Q1048=0,0,IF(E1048&gt;1,E1048-1,VLOOKUP(Q1048,Months_Weeks!$A$1:$B$13,2,0)))</f>
        <v>2</v>
      </c>
      <c r="S1048" s="30"/>
      <c r="T1048" s="39"/>
      <c r="U1048" s="39"/>
      <c r="V1048" s="50">
        <f t="shared" si="100"/>
        <v>0</v>
      </c>
      <c r="W1048" s="28">
        <f t="shared" si="101"/>
        <v>2</v>
      </c>
      <c r="X1048" s="28">
        <f>IF(W1048=0,0,IF(E1048&gt;1,E1048-1,VLOOKUP(W1048,Months_Weeks!$A$1:$B$13,2,0)))</f>
        <v>2</v>
      </c>
      <c r="Y1048" s="30"/>
      <c r="Z1048" s="39"/>
      <c r="AA1048" s="31"/>
      <c r="AB1048" s="39"/>
      <c r="AC1048" s="31"/>
      <c r="AD1048" s="40"/>
      <c r="AE1048" s="31"/>
      <c r="AF1048" s="40"/>
      <c r="AG1048" s="31"/>
      <c r="AH1048" s="40"/>
      <c r="AI1048" s="31"/>
      <c r="AJ1048" s="40"/>
    </row>
    <row r="1049" spans="1:36" x14ac:dyDescent="0.25">
      <c r="A1049" s="37" t="s">
        <v>62</v>
      </c>
      <c r="B1049" s="37">
        <v>1029</v>
      </c>
      <c r="C1049" s="26" t="str">
        <f>IFERROR(INDEX(Clients[Client_Name],MATCH(Table312[[#This Row],[Client_Code]],Clients[Client_Code],0)),"")</f>
        <v>COMERCIALIZADORA LA FAVORITA LTDA.</v>
      </c>
      <c r="D1049" s="25">
        <v>2</v>
      </c>
      <c r="E1049" s="25">
        <v>4</v>
      </c>
      <c r="F1049" s="25" t="b">
        <f>IF(E1049&gt;(VLOOKUP(D1049,Months_Weeks!$A$2:$B$13,2,TRUE)),FALSE)</f>
        <v>0</v>
      </c>
      <c r="G1049" s="63">
        <f>IF(Table312[[#This Row],[Facility]]="Buin",1.5%,0.25%)</f>
        <v>1.4999999999999999E-2</v>
      </c>
      <c r="H1049" s="38">
        <v>92</v>
      </c>
      <c r="I1049" s="38"/>
      <c r="J1049" s="27">
        <f t="shared" si="96"/>
        <v>192</v>
      </c>
      <c r="K1049" s="28">
        <f t="shared" si="97"/>
        <v>2</v>
      </c>
      <c r="L1049" s="27">
        <f>IF(K1049=0,0,IF(E1049&gt;1,E1049-1,VLOOKUP(K1049,Months_Weeks!$A$1:$B$13,2,0)))</f>
        <v>3</v>
      </c>
      <c r="M1049" s="29"/>
      <c r="N1049" s="39"/>
      <c r="O1049" s="39"/>
      <c r="P1049" s="50">
        <f t="shared" si="98"/>
        <v>0</v>
      </c>
      <c r="Q1049" s="28">
        <f t="shared" si="99"/>
        <v>2</v>
      </c>
      <c r="R1049" s="28">
        <f>IF(Q1049=0,0,IF(E1049&gt;1,E1049-1,VLOOKUP(Q1049,Months_Weeks!$A$1:$B$13,2,0)))</f>
        <v>3</v>
      </c>
      <c r="S1049" s="30"/>
      <c r="T1049" s="39"/>
      <c r="U1049" s="39"/>
      <c r="V1049" s="50">
        <f t="shared" si="100"/>
        <v>0</v>
      </c>
      <c r="W1049" s="28">
        <f t="shared" si="101"/>
        <v>2</v>
      </c>
      <c r="X1049" s="28">
        <f>IF(W1049=0,0,IF(E1049&gt;1,E1049-1,VLOOKUP(W1049,Months_Weeks!$A$1:$B$13,2,0)))</f>
        <v>3</v>
      </c>
      <c r="Y1049" s="30"/>
      <c r="Z1049" s="39"/>
      <c r="AA1049" s="31"/>
      <c r="AB1049" s="39"/>
      <c r="AC1049" s="31"/>
      <c r="AD1049" s="40"/>
      <c r="AE1049" s="31"/>
      <c r="AF1049" s="40"/>
      <c r="AG1049" s="31"/>
      <c r="AH1049" s="40"/>
      <c r="AI1049" s="31"/>
      <c r="AJ1049" s="40"/>
    </row>
    <row r="1050" spans="1:36" x14ac:dyDescent="0.25">
      <c r="A1050" s="37" t="s">
        <v>62</v>
      </c>
      <c r="B1050" s="37">
        <v>1029</v>
      </c>
      <c r="C1050" s="26" t="str">
        <f>IFERROR(INDEX(Clients[Client_Name],MATCH(Table312[[#This Row],[Client_Code]],Clients[Client_Code],0)),"")</f>
        <v>COMERCIALIZADORA LA FAVORITA LTDA.</v>
      </c>
      <c r="D1050" s="25">
        <v>3</v>
      </c>
      <c r="E1050" s="25">
        <v>1</v>
      </c>
      <c r="F1050" s="25" t="b">
        <f>IF(E1050&gt;(VLOOKUP(D1050,Months_Weeks!$A$2:$B$13,2,TRUE)),FALSE)</f>
        <v>0</v>
      </c>
      <c r="G1050" s="63">
        <f>IF(Table312[[#This Row],[Facility]]="Buin",1.5%,0.25%)</f>
        <v>1.4999999999999999E-2</v>
      </c>
      <c r="H1050" s="38"/>
      <c r="I1050" s="38">
        <v>32</v>
      </c>
      <c r="J1050" s="27">
        <f t="shared" si="96"/>
        <v>160</v>
      </c>
      <c r="K1050" s="28">
        <f t="shared" si="97"/>
        <v>2</v>
      </c>
      <c r="L1050" s="27">
        <f>IF(K1050=0,0,IF(E1050&gt;1,E1050-1,VLOOKUP(K1050,Months_Weeks!$A$1:$B$13,2,0)))</f>
        <v>4</v>
      </c>
      <c r="M1050" s="29"/>
      <c r="N1050" s="39"/>
      <c r="O1050" s="39"/>
      <c r="P1050" s="50">
        <f t="shared" si="98"/>
        <v>0</v>
      </c>
      <c r="Q1050" s="28">
        <f t="shared" si="99"/>
        <v>2</v>
      </c>
      <c r="R1050" s="28">
        <f>IF(Q1050=0,0,IF(E1050&gt;1,E1050-1,VLOOKUP(Q1050,Months_Weeks!$A$1:$B$13,2,0)))</f>
        <v>4</v>
      </c>
      <c r="S1050" s="30"/>
      <c r="T1050" s="39"/>
      <c r="U1050" s="39"/>
      <c r="V1050" s="50">
        <f t="shared" si="100"/>
        <v>0</v>
      </c>
      <c r="W1050" s="28">
        <f t="shared" si="101"/>
        <v>2</v>
      </c>
      <c r="X1050" s="28">
        <f>IF(W1050=0,0,IF(E1050&gt;1,E1050-1,VLOOKUP(W1050,Months_Weeks!$A$1:$B$13,2,0)))</f>
        <v>4</v>
      </c>
      <c r="Y1050" s="30"/>
      <c r="Z1050" s="39"/>
      <c r="AA1050" s="31"/>
      <c r="AB1050" s="39"/>
      <c r="AC1050" s="31"/>
      <c r="AD1050" s="40"/>
      <c r="AE1050" s="31"/>
      <c r="AF1050" s="40"/>
      <c r="AG1050" s="31"/>
      <c r="AH1050" s="40"/>
      <c r="AI1050" s="31"/>
      <c r="AJ1050" s="40"/>
    </row>
    <row r="1051" spans="1:36" x14ac:dyDescent="0.25">
      <c r="A1051" s="37" t="s">
        <v>62</v>
      </c>
      <c r="B1051" s="37">
        <v>1029</v>
      </c>
      <c r="C1051" s="26" t="str">
        <f>IFERROR(INDEX(Clients[Client_Name],MATCH(Table312[[#This Row],[Client_Code]],Clients[Client_Code],0)),"")</f>
        <v>COMERCIALIZADORA LA FAVORITA LTDA.</v>
      </c>
      <c r="D1051" s="25">
        <v>3</v>
      </c>
      <c r="E1051" s="25">
        <v>2</v>
      </c>
      <c r="F1051" s="25" t="b">
        <f>IF(E1051&gt;(VLOOKUP(D1051,Months_Weeks!$A$2:$B$13,2,TRUE)),FALSE)</f>
        <v>0</v>
      </c>
      <c r="G1051" s="63">
        <f>IF(Table312[[#This Row],[Facility]]="Buin",1.5%,0.25%)</f>
        <v>1.4999999999999999E-2</v>
      </c>
      <c r="H1051" s="38"/>
      <c r="I1051" s="38"/>
      <c r="J1051" s="27">
        <f t="shared" si="96"/>
        <v>160</v>
      </c>
      <c r="K1051" s="28">
        <f t="shared" si="97"/>
        <v>3</v>
      </c>
      <c r="L1051" s="27">
        <f>IF(K1051=0,0,IF(E1051&gt;1,E1051-1,VLOOKUP(K1051,Months_Weeks!$A$1:$B$13,2,0)))</f>
        <v>1</v>
      </c>
      <c r="M1051" s="29"/>
      <c r="N1051" s="39"/>
      <c r="O1051" s="39"/>
      <c r="P1051" s="50">
        <f t="shared" si="98"/>
        <v>0</v>
      </c>
      <c r="Q1051" s="28">
        <f t="shared" si="99"/>
        <v>3</v>
      </c>
      <c r="R1051" s="28">
        <f>IF(Q1051=0,0,IF(E1051&gt;1,E1051-1,VLOOKUP(Q1051,Months_Weeks!$A$1:$B$13,2,0)))</f>
        <v>1</v>
      </c>
      <c r="S1051" s="30"/>
      <c r="T1051" s="39"/>
      <c r="U1051" s="39"/>
      <c r="V1051" s="50">
        <f t="shared" si="100"/>
        <v>0</v>
      </c>
      <c r="W1051" s="28">
        <f t="shared" si="101"/>
        <v>3</v>
      </c>
      <c r="X1051" s="28">
        <f>IF(W1051=0,0,IF(E1051&gt;1,E1051-1,VLOOKUP(W1051,Months_Weeks!$A$1:$B$13,2,0)))</f>
        <v>1</v>
      </c>
      <c r="Y1051" s="30"/>
      <c r="Z1051" s="39"/>
      <c r="AA1051" s="31"/>
      <c r="AB1051" s="39"/>
      <c r="AC1051" s="31"/>
      <c r="AD1051" s="40"/>
      <c r="AE1051" s="31"/>
      <c r="AF1051" s="40"/>
      <c r="AG1051" s="31"/>
      <c r="AH1051" s="40"/>
      <c r="AI1051" s="31"/>
      <c r="AJ1051" s="40"/>
    </row>
    <row r="1052" spans="1:36" x14ac:dyDescent="0.25">
      <c r="A1052" s="37" t="s">
        <v>62</v>
      </c>
      <c r="B1052" s="37">
        <v>1029</v>
      </c>
      <c r="C1052" s="26" t="str">
        <f>IFERROR(INDEX(Clients[Client_Name],MATCH(Table312[[#This Row],[Client_Code]],Clients[Client_Code],0)),"")</f>
        <v>COMERCIALIZADORA LA FAVORITA LTDA.</v>
      </c>
      <c r="D1052" s="25">
        <v>3</v>
      </c>
      <c r="E1052" s="25">
        <v>3</v>
      </c>
      <c r="F1052" s="25" t="b">
        <f>IF(E1052&gt;(VLOOKUP(D1052,Months_Weeks!$A$2:$B$13,2,TRUE)),FALSE)</f>
        <v>0</v>
      </c>
      <c r="G1052" s="63">
        <f>IF(Table312[[#This Row],[Facility]]="Buin",1.5%,0.25%)</f>
        <v>1.4999999999999999E-2</v>
      </c>
      <c r="H1052" s="38"/>
      <c r="I1052" s="38"/>
      <c r="J1052" s="27">
        <f t="shared" si="96"/>
        <v>160</v>
      </c>
      <c r="K1052" s="28">
        <f t="shared" si="97"/>
        <v>3</v>
      </c>
      <c r="L1052" s="27">
        <f>IF(K1052=0,0,IF(E1052&gt;1,E1052-1,VLOOKUP(K1052,Months_Weeks!$A$1:$B$13,2,0)))</f>
        <v>2</v>
      </c>
      <c r="M1052" s="29"/>
      <c r="N1052" s="39"/>
      <c r="O1052" s="39"/>
      <c r="P1052" s="50">
        <f t="shared" si="98"/>
        <v>0</v>
      </c>
      <c r="Q1052" s="28">
        <f t="shared" si="99"/>
        <v>3</v>
      </c>
      <c r="R1052" s="28">
        <f>IF(Q1052=0,0,IF(E1052&gt;1,E1052-1,VLOOKUP(Q1052,Months_Weeks!$A$1:$B$13,2,0)))</f>
        <v>2</v>
      </c>
      <c r="S1052" s="30"/>
      <c r="T1052" s="39"/>
      <c r="U1052" s="39"/>
      <c r="V1052" s="50">
        <f t="shared" si="100"/>
        <v>0</v>
      </c>
      <c r="W1052" s="28">
        <f t="shared" si="101"/>
        <v>3</v>
      </c>
      <c r="X1052" s="28">
        <f>IF(W1052=0,0,IF(E1052&gt;1,E1052-1,VLOOKUP(W1052,Months_Weeks!$A$1:$B$13,2,0)))</f>
        <v>2</v>
      </c>
      <c r="Y1052" s="30"/>
      <c r="Z1052" s="39"/>
      <c r="AA1052" s="31"/>
      <c r="AB1052" s="39"/>
      <c r="AC1052" s="31"/>
      <c r="AD1052" s="40"/>
      <c r="AE1052" s="31"/>
      <c r="AF1052" s="40"/>
      <c r="AG1052" s="31"/>
      <c r="AH1052" s="40"/>
      <c r="AI1052" s="31"/>
      <c r="AJ1052" s="40"/>
    </row>
    <row r="1053" spans="1:36" x14ac:dyDescent="0.25">
      <c r="A1053" s="37" t="s">
        <v>62</v>
      </c>
      <c r="B1053" s="37">
        <v>1029</v>
      </c>
      <c r="C1053" s="26" t="str">
        <f>IFERROR(INDEX(Clients[Client_Name],MATCH(Table312[[#This Row],[Client_Code]],Clients[Client_Code],0)),"")</f>
        <v>COMERCIALIZADORA LA FAVORITA LTDA.</v>
      </c>
      <c r="D1053" s="25">
        <v>3</v>
      </c>
      <c r="E1053" s="25">
        <v>4</v>
      </c>
      <c r="F1053" s="25" t="b">
        <f>IF(E1053&gt;(VLOOKUP(D1053,Months_Weeks!$A$2:$B$13,2,TRUE)),FALSE)</f>
        <v>0</v>
      </c>
      <c r="G1053" s="63">
        <f>IF(Table312[[#This Row],[Facility]]="Buin",1.5%,0.25%)</f>
        <v>1.4999999999999999E-2</v>
      </c>
      <c r="H1053" s="38"/>
      <c r="I1053" s="38"/>
      <c r="J1053" s="27">
        <f t="shared" si="96"/>
        <v>160</v>
      </c>
      <c r="K1053" s="28">
        <f t="shared" si="97"/>
        <v>3</v>
      </c>
      <c r="L1053" s="27">
        <f>IF(K1053=0,0,IF(E1053&gt;1,E1053-1,VLOOKUP(K1053,Months_Weeks!$A$1:$B$13,2,0)))</f>
        <v>3</v>
      </c>
      <c r="M1053" s="29"/>
      <c r="N1053" s="39"/>
      <c r="O1053" s="39"/>
      <c r="P1053" s="50">
        <f t="shared" si="98"/>
        <v>0</v>
      </c>
      <c r="Q1053" s="28">
        <f t="shared" si="99"/>
        <v>3</v>
      </c>
      <c r="R1053" s="28">
        <f>IF(Q1053=0,0,IF(E1053&gt;1,E1053-1,VLOOKUP(Q1053,Months_Weeks!$A$1:$B$13,2,0)))</f>
        <v>3</v>
      </c>
      <c r="S1053" s="30"/>
      <c r="T1053" s="39"/>
      <c r="U1053" s="39"/>
      <c r="V1053" s="50">
        <f t="shared" si="100"/>
        <v>0</v>
      </c>
      <c r="W1053" s="28">
        <f t="shared" si="101"/>
        <v>3</v>
      </c>
      <c r="X1053" s="28">
        <f>IF(W1053=0,0,IF(E1053&gt;1,E1053-1,VLOOKUP(W1053,Months_Weeks!$A$1:$B$13,2,0)))</f>
        <v>3</v>
      </c>
      <c r="Y1053" s="30"/>
      <c r="Z1053" s="39"/>
      <c r="AA1053" s="31"/>
      <c r="AB1053" s="39"/>
      <c r="AC1053" s="31"/>
      <c r="AD1053" s="40"/>
      <c r="AE1053" s="31"/>
      <c r="AF1053" s="40"/>
      <c r="AG1053" s="31"/>
      <c r="AH1053" s="40"/>
      <c r="AI1053" s="31"/>
      <c r="AJ1053" s="40"/>
    </row>
    <row r="1054" spans="1:36" x14ac:dyDescent="0.25">
      <c r="A1054" s="37" t="s">
        <v>62</v>
      </c>
      <c r="B1054" s="37">
        <v>1029</v>
      </c>
      <c r="C1054" s="26" t="str">
        <f>IFERROR(INDEX(Clients[Client_Name],MATCH(Table312[[#This Row],[Client_Code]],Clients[Client_Code],0)),"")</f>
        <v>COMERCIALIZADORA LA FAVORITA LTDA.</v>
      </c>
      <c r="D1054" s="25">
        <v>3</v>
      </c>
      <c r="E1054" s="25">
        <v>5</v>
      </c>
      <c r="F1054" s="25" t="b">
        <f>IF(E1054&gt;(VLOOKUP(D1054,Months_Weeks!$A$2:$B$13,2,TRUE)),FALSE)</f>
        <v>0</v>
      </c>
      <c r="G1054" s="63">
        <f>IF(Table312[[#This Row],[Facility]]="Buin",1.5%,0.25%)</f>
        <v>1.4999999999999999E-2</v>
      </c>
      <c r="H1054" s="38"/>
      <c r="I1054" s="38"/>
      <c r="J1054" s="27">
        <f t="shared" si="96"/>
        <v>160</v>
      </c>
      <c r="K1054" s="28">
        <f t="shared" si="97"/>
        <v>3</v>
      </c>
      <c r="L1054" s="27">
        <f>IF(K1054=0,0,IF(E1054&gt;1,E1054-1,VLOOKUP(K1054,Months_Weeks!$A$1:$B$13,2,0)))</f>
        <v>4</v>
      </c>
      <c r="M1054" s="29"/>
      <c r="N1054" s="39"/>
      <c r="O1054" s="39"/>
      <c r="P1054" s="50">
        <f t="shared" si="98"/>
        <v>0</v>
      </c>
      <c r="Q1054" s="28">
        <f t="shared" si="99"/>
        <v>3</v>
      </c>
      <c r="R1054" s="28">
        <f>IF(Q1054=0,0,IF(E1054&gt;1,E1054-1,VLOOKUP(Q1054,Months_Weeks!$A$1:$B$13,2,0)))</f>
        <v>4</v>
      </c>
      <c r="S1054" s="30"/>
      <c r="T1054" s="39"/>
      <c r="U1054" s="39"/>
      <c r="V1054" s="50">
        <f t="shared" si="100"/>
        <v>0</v>
      </c>
      <c r="W1054" s="28">
        <f t="shared" si="101"/>
        <v>3</v>
      </c>
      <c r="X1054" s="28">
        <f>IF(W1054=0,0,IF(E1054&gt;1,E1054-1,VLOOKUP(W1054,Months_Weeks!$A$1:$B$13,2,0)))</f>
        <v>4</v>
      </c>
      <c r="Y1054" s="30"/>
      <c r="Z1054" s="39"/>
      <c r="AA1054" s="31"/>
      <c r="AB1054" s="39"/>
      <c r="AC1054" s="31"/>
      <c r="AD1054" s="40"/>
      <c r="AE1054" s="31"/>
      <c r="AF1054" s="40"/>
      <c r="AG1054" s="31"/>
      <c r="AH1054" s="40"/>
      <c r="AI1054" s="31"/>
      <c r="AJ1054" s="40"/>
    </row>
    <row r="1055" spans="1:36" x14ac:dyDescent="0.25">
      <c r="A1055" s="37" t="s">
        <v>62</v>
      </c>
      <c r="B1055" s="37">
        <v>1029</v>
      </c>
      <c r="C1055" s="26" t="str">
        <f>IFERROR(INDEX(Clients[Client_Name],MATCH(Table312[[#This Row],[Client_Code]],Clients[Client_Code],0)),"")</f>
        <v>COMERCIALIZADORA LA FAVORITA LTDA.</v>
      </c>
      <c r="D1055" s="25">
        <v>4</v>
      </c>
      <c r="E1055" s="25">
        <v>1</v>
      </c>
      <c r="F1055" s="25" t="b">
        <f>IF(E1055&gt;(VLOOKUP(D1055,Months_Weeks!$A$2:$B$13,2,TRUE)),FALSE)</f>
        <v>0</v>
      </c>
      <c r="G1055" s="63">
        <f>IF(Table312[[#This Row],[Facility]]="Buin",1.5%,0.25%)</f>
        <v>1.4999999999999999E-2</v>
      </c>
      <c r="H1055" s="38"/>
      <c r="I1055" s="38"/>
      <c r="J1055" s="27">
        <f t="shared" si="96"/>
        <v>160</v>
      </c>
      <c r="K1055" s="28">
        <f t="shared" si="97"/>
        <v>3</v>
      </c>
      <c r="L1055" s="27">
        <f>IF(K1055=0,0,IF(E1055&gt;1,E1055-1,VLOOKUP(K1055,Months_Weeks!$A$1:$B$13,2,0)))</f>
        <v>5</v>
      </c>
      <c r="M1055" s="29"/>
      <c r="N1055" s="39"/>
      <c r="O1055" s="39"/>
      <c r="P1055" s="50">
        <f t="shared" si="98"/>
        <v>0</v>
      </c>
      <c r="Q1055" s="28">
        <f t="shared" si="99"/>
        <v>3</v>
      </c>
      <c r="R1055" s="28">
        <f>IF(Q1055=0,0,IF(E1055&gt;1,E1055-1,VLOOKUP(Q1055,Months_Weeks!$A$1:$B$13,2,0)))</f>
        <v>5</v>
      </c>
      <c r="S1055" s="30"/>
      <c r="T1055" s="39"/>
      <c r="U1055" s="39"/>
      <c r="V1055" s="50">
        <f t="shared" si="100"/>
        <v>0</v>
      </c>
      <c r="W1055" s="28">
        <f t="shared" si="101"/>
        <v>3</v>
      </c>
      <c r="X1055" s="28">
        <f>IF(W1055=0,0,IF(E1055&gt;1,E1055-1,VLOOKUP(W1055,Months_Weeks!$A$1:$B$13,2,0)))</f>
        <v>5</v>
      </c>
      <c r="Y1055" s="30"/>
      <c r="Z1055" s="39"/>
      <c r="AA1055" s="31"/>
      <c r="AB1055" s="39"/>
      <c r="AC1055" s="31"/>
      <c r="AD1055" s="40"/>
      <c r="AE1055" s="31"/>
      <c r="AF1055" s="40"/>
      <c r="AG1055" s="31"/>
      <c r="AH1055" s="40"/>
      <c r="AI1055" s="31"/>
      <c r="AJ1055" s="40"/>
    </row>
    <row r="1056" spans="1:36" x14ac:dyDescent="0.25">
      <c r="A1056" s="37" t="s">
        <v>62</v>
      </c>
      <c r="B1056" s="37">
        <v>1029</v>
      </c>
      <c r="C1056" s="26" t="str">
        <f>IFERROR(INDEX(Clients[Client_Name],MATCH(Table312[[#This Row],[Client_Code]],Clients[Client_Code],0)),"")</f>
        <v>COMERCIALIZADORA LA FAVORITA LTDA.</v>
      </c>
      <c r="D1056" s="25">
        <v>4</v>
      </c>
      <c r="E1056" s="25">
        <v>2</v>
      </c>
      <c r="F1056" s="25" t="b">
        <f>IF(E1056&gt;(VLOOKUP(D1056,Months_Weeks!$A$2:$B$13,2,TRUE)),FALSE)</f>
        <v>0</v>
      </c>
      <c r="G1056" s="63">
        <f>IF(Table312[[#This Row],[Facility]]="Buin",1.5%,0.25%)</f>
        <v>1.4999999999999999E-2</v>
      </c>
      <c r="H1056" s="38"/>
      <c r="I1056" s="38"/>
      <c r="J1056" s="27">
        <f t="shared" si="96"/>
        <v>160</v>
      </c>
      <c r="K1056" s="28">
        <f t="shared" si="97"/>
        <v>4</v>
      </c>
      <c r="L1056" s="27">
        <f>IF(K1056=0,0,IF(E1056&gt;1,E1056-1,VLOOKUP(K1056,Months_Weeks!$A$1:$B$13,2,0)))</f>
        <v>1</v>
      </c>
      <c r="M1056" s="29"/>
      <c r="N1056" s="39"/>
      <c r="O1056" s="39"/>
      <c r="P1056" s="50">
        <f t="shared" si="98"/>
        <v>0</v>
      </c>
      <c r="Q1056" s="28">
        <f t="shared" si="99"/>
        <v>4</v>
      </c>
      <c r="R1056" s="28">
        <f>IF(Q1056=0,0,IF(E1056&gt;1,E1056-1,VLOOKUP(Q1056,Months_Weeks!$A$1:$B$13,2,0)))</f>
        <v>1</v>
      </c>
      <c r="S1056" s="30"/>
      <c r="T1056" s="39"/>
      <c r="U1056" s="39"/>
      <c r="V1056" s="50">
        <f t="shared" si="100"/>
        <v>0</v>
      </c>
      <c r="W1056" s="28">
        <f t="shared" si="101"/>
        <v>4</v>
      </c>
      <c r="X1056" s="28">
        <f>IF(W1056=0,0,IF(E1056&gt;1,E1056-1,VLOOKUP(W1056,Months_Weeks!$A$1:$B$13,2,0)))</f>
        <v>1</v>
      </c>
      <c r="Y1056" s="30"/>
      <c r="Z1056" s="39"/>
      <c r="AA1056" s="31"/>
      <c r="AB1056" s="39"/>
      <c r="AC1056" s="31"/>
      <c r="AD1056" s="40"/>
      <c r="AE1056" s="31"/>
      <c r="AF1056" s="40"/>
      <c r="AG1056" s="31"/>
      <c r="AH1056" s="40"/>
      <c r="AI1056" s="31"/>
      <c r="AJ1056" s="40"/>
    </row>
    <row r="1057" spans="1:36" x14ac:dyDescent="0.25">
      <c r="A1057" s="37" t="s">
        <v>62</v>
      </c>
      <c r="B1057" s="37">
        <v>1029</v>
      </c>
      <c r="C1057" s="26" t="str">
        <f>IFERROR(INDEX(Clients[Client_Name],MATCH(Table312[[#This Row],[Client_Code]],Clients[Client_Code],0)),"")</f>
        <v>COMERCIALIZADORA LA FAVORITA LTDA.</v>
      </c>
      <c r="D1057" s="25">
        <v>4</v>
      </c>
      <c r="E1057" s="25">
        <v>3</v>
      </c>
      <c r="F1057" s="25" t="b">
        <f>IF(E1057&gt;(VLOOKUP(D1057,Months_Weeks!$A$2:$B$13,2,TRUE)),FALSE)</f>
        <v>0</v>
      </c>
      <c r="G1057" s="63">
        <f>IF(Table312[[#This Row],[Facility]]="Buin",1.5%,0.25%)</f>
        <v>1.4999999999999999E-2</v>
      </c>
      <c r="H1057" s="38"/>
      <c r="I1057" s="38"/>
      <c r="J1057" s="27">
        <f t="shared" si="96"/>
        <v>160</v>
      </c>
      <c r="K1057" s="28">
        <f t="shared" si="97"/>
        <v>4</v>
      </c>
      <c r="L1057" s="27">
        <f>IF(K1057=0,0,IF(E1057&gt;1,E1057-1,VLOOKUP(K1057,Months_Weeks!$A$1:$B$13,2,0)))</f>
        <v>2</v>
      </c>
      <c r="M1057" s="29"/>
      <c r="N1057" s="39"/>
      <c r="O1057" s="39"/>
      <c r="P1057" s="50">
        <f t="shared" si="98"/>
        <v>0</v>
      </c>
      <c r="Q1057" s="28">
        <f t="shared" si="99"/>
        <v>4</v>
      </c>
      <c r="R1057" s="28">
        <f>IF(Q1057=0,0,IF(E1057&gt;1,E1057-1,VLOOKUP(Q1057,Months_Weeks!$A$1:$B$13,2,0)))</f>
        <v>2</v>
      </c>
      <c r="S1057" s="30"/>
      <c r="T1057" s="39"/>
      <c r="U1057" s="39"/>
      <c r="V1057" s="50">
        <f t="shared" si="100"/>
        <v>0</v>
      </c>
      <c r="W1057" s="28">
        <f t="shared" si="101"/>
        <v>4</v>
      </c>
      <c r="X1057" s="28">
        <f>IF(W1057=0,0,IF(E1057&gt;1,E1057-1,VLOOKUP(W1057,Months_Weeks!$A$1:$B$13,2,0)))</f>
        <v>2</v>
      </c>
      <c r="Y1057" s="30"/>
      <c r="Z1057" s="39"/>
      <c r="AA1057" s="31"/>
      <c r="AB1057" s="39"/>
      <c r="AC1057" s="31"/>
      <c r="AD1057" s="40"/>
      <c r="AE1057" s="31"/>
      <c r="AF1057" s="40"/>
      <c r="AG1057" s="31"/>
      <c r="AH1057" s="40"/>
      <c r="AI1057" s="31"/>
      <c r="AJ1057" s="40"/>
    </row>
    <row r="1058" spans="1:36" x14ac:dyDescent="0.25">
      <c r="A1058" s="37" t="s">
        <v>62</v>
      </c>
      <c r="B1058" s="37">
        <v>1029</v>
      </c>
      <c r="C1058" s="26" t="str">
        <f>IFERROR(INDEX(Clients[Client_Name],MATCH(Table312[[#This Row],[Client_Code]],Clients[Client_Code],0)),"")</f>
        <v>COMERCIALIZADORA LA FAVORITA LTDA.</v>
      </c>
      <c r="D1058" s="25">
        <v>4</v>
      </c>
      <c r="E1058" s="25">
        <v>4</v>
      </c>
      <c r="F1058" s="25" t="b">
        <f>IF(E1058&gt;(VLOOKUP(D1058,Months_Weeks!$A$2:$B$13,2,TRUE)),FALSE)</f>
        <v>0</v>
      </c>
      <c r="G1058" s="63">
        <f>IF(Table312[[#This Row],[Facility]]="Buin",1.5%,0.25%)</f>
        <v>1.4999999999999999E-2</v>
      </c>
      <c r="H1058" s="38"/>
      <c r="I1058" s="38"/>
      <c r="J1058" s="27">
        <f t="shared" si="96"/>
        <v>160</v>
      </c>
      <c r="K1058" s="28">
        <f t="shared" si="97"/>
        <v>4</v>
      </c>
      <c r="L1058" s="27">
        <f>IF(K1058=0,0,IF(E1058&gt;1,E1058-1,VLOOKUP(K1058,Months_Weeks!$A$1:$B$13,2,0)))</f>
        <v>3</v>
      </c>
      <c r="M1058" s="29"/>
      <c r="N1058" s="39"/>
      <c r="O1058" s="39"/>
      <c r="P1058" s="50">
        <f t="shared" si="98"/>
        <v>0</v>
      </c>
      <c r="Q1058" s="28">
        <f t="shared" si="99"/>
        <v>4</v>
      </c>
      <c r="R1058" s="28">
        <f>IF(Q1058=0,0,IF(E1058&gt;1,E1058-1,VLOOKUP(Q1058,Months_Weeks!$A$1:$B$13,2,0)))</f>
        <v>3</v>
      </c>
      <c r="S1058" s="30"/>
      <c r="T1058" s="39"/>
      <c r="U1058" s="39"/>
      <c r="V1058" s="50">
        <f t="shared" si="100"/>
        <v>0</v>
      </c>
      <c r="W1058" s="28">
        <f t="shared" si="101"/>
        <v>4</v>
      </c>
      <c r="X1058" s="28">
        <f>IF(W1058=0,0,IF(E1058&gt;1,E1058-1,VLOOKUP(W1058,Months_Weeks!$A$1:$B$13,2,0)))</f>
        <v>3</v>
      </c>
      <c r="Y1058" s="30"/>
      <c r="Z1058" s="39"/>
      <c r="AA1058" s="31"/>
      <c r="AB1058" s="39"/>
      <c r="AC1058" s="31"/>
      <c r="AD1058" s="40"/>
      <c r="AE1058" s="31"/>
      <c r="AF1058" s="40"/>
      <c r="AG1058" s="31"/>
      <c r="AH1058" s="40"/>
      <c r="AI1058" s="31"/>
      <c r="AJ1058" s="40"/>
    </row>
    <row r="1059" spans="1:36" x14ac:dyDescent="0.25">
      <c r="A1059" s="37" t="s">
        <v>62</v>
      </c>
      <c r="B1059" s="37">
        <v>1029</v>
      </c>
      <c r="C1059" s="26" t="str">
        <f>IFERROR(INDEX(Clients[Client_Name],MATCH(Table312[[#This Row],[Client_Code]],Clients[Client_Code],0)),"")</f>
        <v>COMERCIALIZADORA LA FAVORITA LTDA.</v>
      </c>
      <c r="D1059" s="25">
        <v>5</v>
      </c>
      <c r="E1059" s="25">
        <v>1</v>
      </c>
      <c r="F1059" s="25" t="b">
        <f>IF(E1059&gt;(VLOOKUP(D1059,Months_Weeks!$A$2:$B$13,2,TRUE)),FALSE)</f>
        <v>0</v>
      </c>
      <c r="G1059" s="63">
        <f>IF(Table312[[#This Row],[Facility]]="Buin",1.5%,0.25%)</f>
        <v>1.4999999999999999E-2</v>
      </c>
      <c r="H1059" s="38"/>
      <c r="I1059" s="38"/>
      <c r="J1059" s="27">
        <f t="shared" si="96"/>
        <v>160</v>
      </c>
      <c r="K1059" s="28">
        <f t="shared" si="97"/>
        <v>4</v>
      </c>
      <c r="L1059" s="27">
        <f>IF(K1059=0,0,IF(E1059&gt;1,E1059-1,VLOOKUP(K1059,Months_Weeks!$A$1:$B$13,2,0)))</f>
        <v>4</v>
      </c>
      <c r="M1059" s="29"/>
      <c r="N1059" s="39"/>
      <c r="O1059" s="39"/>
      <c r="P1059" s="50">
        <f t="shared" si="98"/>
        <v>0</v>
      </c>
      <c r="Q1059" s="28">
        <f t="shared" si="99"/>
        <v>4</v>
      </c>
      <c r="R1059" s="28">
        <f>IF(Q1059=0,0,IF(E1059&gt;1,E1059-1,VLOOKUP(Q1059,Months_Weeks!$A$1:$B$13,2,0)))</f>
        <v>4</v>
      </c>
      <c r="S1059" s="30"/>
      <c r="T1059" s="39"/>
      <c r="U1059" s="39"/>
      <c r="V1059" s="50">
        <f t="shared" si="100"/>
        <v>0</v>
      </c>
      <c r="W1059" s="28">
        <f t="shared" si="101"/>
        <v>4</v>
      </c>
      <c r="X1059" s="28">
        <f>IF(W1059=0,0,IF(E1059&gt;1,E1059-1,VLOOKUP(W1059,Months_Weeks!$A$1:$B$13,2,0)))</f>
        <v>4</v>
      </c>
      <c r="Y1059" s="30"/>
      <c r="Z1059" s="39"/>
      <c r="AA1059" s="31"/>
      <c r="AB1059" s="39"/>
      <c r="AC1059" s="31"/>
      <c r="AD1059" s="40"/>
      <c r="AE1059" s="31"/>
      <c r="AF1059" s="40"/>
      <c r="AG1059" s="31"/>
      <c r="AH1059" s="40"/>
      <c r="AI1059" s="31"/>
      <c r="AJ1059" s="40"/>
    </row>
    <row r="1060" spans="1:36" x14ac:dyDescent="0.25">
      <c r="A1060" s="37" t="s">
        <v>62</v>
      </c>
      <c r="B1060" s="37">
        <v>1029</v>
      </c>
      <c r="C1060" s="26" t="str">
        <f>IFERROR(INDEX(Clients[Client_Name],MATCH(Table312[[#This Row],[Client_Code]],Clients[Client_Code],0)),"")</f>
        <v>COMERCIALIZADORA LA FAVORITA LTDA.</v>
      </c>
      <c r="D1060" s="25">
        <v>5</v>
      </c>
      <c r="E1060" s="25">
        <v>2</v>
      </c>
      <c r="F1060" s="25" t="b">
        <f>IF(E1060&gt;(VLOOKUP(D1060,Months_Weeks!$A$2:$B$13,2,TRUE)),FALSE)</f>
        <v>0</v>
      </c>
      <c r="G1060" s="63">
        <f>IF(Table312[[#This Row],[Facility]]="Buin",1.5%,0.25%)</f>
        <v>1.4999999999999999E-2</v>
      </c>
      <c r="H1060" s="38"/>
      <c r="I1060" s="38"/>
      <c r="J1060" s="27">
        <f t="shared" si="96"/>
        <v>160</v>
      </c>
      <c r="K1060" s="28">
        <f t="shared" si="97"/>
        <v>5</v>
      </c>
      <c r="L1060" s="27">
        <f>IF(K1060=0,0,IF(E1060&gt;1,E1060-1,VLOOKUP(K1060,Months_Weeks!$A$1:$B$13,2,0)))</f>
        <v>1</v>
      </c>
      <c r="M1060" s="29"/>
      <c r="N1060" s="39"/>
      <c r="O1060" s="39"/>
      <c r="P1060" s="50">
        <f t="shared" si="98"/>
        <v>0</v>
      </c>
      <c r="Q1060" s="28">
        <f t="shared" si="99"/>
        <v>5</v>
      </c>
      <c r="R1060" s="28">
        <f>IF(Q1060=0,0,IF(E1060&gt;1,E1060-1,VLOOKUP(Q1060,Months_Weeks!$A$1:$B$13,2,0)))</f>
        <v>1</v>
      </c>
      <c r="S1060" s="30"/>
      <c r="T1060" s="39"/>
      <c r="U1060" s="39"/>
      <c r="V1060" s="50">
        <f t="shared" si="100"/>
        <v>0</v>
      </c>
      <c r="W1060" s="28">
        <f t="shared" si="101"/>
        <v>5</v>
      </c>
      <c r="X1060" s="28">
        <f>IF(W1060=0,0,IF(E1060&gt;1,E1060-1,VLOOKUP(W1060,Months_Weeks!$A$1:$B$13,2,0)))</f>
        <v>1</v>
      </c>
      <c r="Y1060" s="30"/>
      <c r="Z1060" s="39"/>
      <c r="AA1060" s="31"/>
      <c r="AB1060" s="39"/>
      <c r="AC1060" s="31"/>
      <c r="AD1060" s="40"/>
      <c r="AE1060" s="31"/>
      <c r="AF1060" s="40"/>
      <c r="AG1060" s="31"/>
      <c r="AH1060" s="40"/>
      <c r="AI1060" s="31"/>
      <c r="AJ1060" s="40"/>
    </row>
    <row r="1061" spans="1:36" x14ac:dyDescent="0.25">
      <c r="A1061" s="37" t="s">
        <v>62</v>
      </c>
      <c r="B1061" s="37">
        <v>1029</v>
      </c>
      <c r="C1061" s="26" t="str">
        <f>IFERROR(INDEX(Clients[Client_Name],MATCH(Table312[[#This Row],[Client_Code]],Clients[Client_Code],0)),"")</f>
        <v>COMERCIALIZADORA LA FAVORITA LTDA.</v>
      </c>
      <c r="D1061" s="25">
        <v>5</v>
      </c>
      <c r="E1061" s="25">
        <v>3</v>
      </c>
      <c r="F1061" s="25" t="b">
        <f>IF(E1061&gt;(VLOOKUP(D1061,Months_Weeks!$A$2:$B$13,2,TRUE)),FALSE)</f>
        <v>0</v>
      </c>
      <c r="G1061" s="63">
        <f>IF(Table312[[#This Row],[Facility]]="Buin",1.5%,0.25%)</f>
        <v>1.4999999999999999E-2</v>
      </c>
      <c r="H1061" s="38"/>
      <c r="I1061" s="38"/>
      <c r="J1061" s="27">
        <f t="shared" si="96"/>
        <v>160</v>
      </c>
      <c r="K1061" s="28">
        <f t="shared" si="97"/>
        <v>5</v>
      </c>
      <c r="L1061" s="27">
        <f>IF(K1061=0,0,IF(E1061&gt;1,E1061-1,VLOOKUP(K1061,Months_Weeks!$A$1:$B$13,2,0)))</f>
        <v>2</v>
      </c>
      <c r="M1061" s="29"/>
      <c r="N1061" s="39"/>
      <c r="O1061" s="39"/>
      <c r="P1061" s="50">
        <f t="shared" si="98"/>
        <v>0</v>
      </c>
      <c r="Q1061" s="28">
        <f t="shared" si="99"/>
        <v>5</v>
      </c>
      <c r="R1061" s="28">
        <f>IF(Q1061=0,0,IF(E1061&gt;1,E1061-1,VLOOKUP(Q1061,Months_Weeks!$A$1:$B$13,2,0)))</f>
        <v>2</v>
      </c>
      <c r="S1061" s="30"/>
      <c r="T1061" s="39"/>
      <c r="U1061" s="39"/>
      <c r="V1061" s="50">
        <f t="shared" si="100"/>
        <v>0</v>
      </c>
      <c r="W1061" s="28">
        <f t="shared" si="101"/>
        <v>5</v>
      </c>
      <c r="X1061" s="28">
        <f>IF(W1061=0,0,IF(E1061&gt;1,E1061-1,VLOOKUP(W1061,Months_Weeks!$A$1:$B$13,2,0)))</f>
        <v>2</v>
      </c>
      <c r="Y1061" s="30"/>
      <c r="Z1061" s="39"/>
      <c r="AA1061" s="31"/>
      <c r="AB1061" s="39"/>
      <c r="AC1061" s="31"/>
      <c r="AD1061" s="40"/>
      <c r="AE1061" s="31"/>
      <c r="AF1061" s="40"/>
      <c r="AG1061" s="31"/>
      <c r="AH1061" s="40"/>
      <c r="AI1061" s="31"/>
      <c r="AJ1061" s="40"/>
    </row>
    <row r="1062" spans="1:36" x14ac:dyDescent="0.25">
      <c r="A1062" s="37" t="s">
        <v>62</v>
      </c>
      <c r="B1062" s="37">
        <v>1029</v>
      </c>
      <c r="C1062" s="26" t="str">
        <f>IFERROR(INDEX(Clients[Client_Name],MATCH(Table312[[#This Row],[Client_Code]],Clients[Client_Code],0)),"")</f>
        <v>COMERCIALIZADORA LA FAVORITA LTDA.</v>
      </c>
      <c r="D1062" s="25">
        <v>5</v>
      </c>
      <c r="E1062" s="25">
        <v>4</v>
      </c>
      <c r="F1062" s="25" t="b">
        <f>IF(E1062&gt;(VLOOKUP(D1062,Months_Weeks!$A$2:$B$13,2,TRUE)),FALSE)</f>
        <v>0</v>
      </c>
      <c r="G1062" s="63">
        <f>IF(Table312[[#This Row],[Facility]]="Buin",1.5%,0.25%)</f>
        <v>1.4999999999999999E-2</v>
      </c>
      <c r="H1062" s="38"/>
      <c r="I1062" s="38"/>
      <c r="J1062" s="27">
        <f t="shared" si="96"/>
        <v>160</v>
      </c>
      <c r="K1062" s="28">
        <f t="shared" si="97"/>
        <v>5</v>
      </c>
      <c r="L1062" s="27">
        <f>IF(K1062=0,0,IF(E1062&gt;1,E1062-1,VLOOKUP(K1062,Months_Weeks!$A$1:$B$13,2,0)))</f>
        <v>3</v>
      </c>
      <c r="M1062" s="29"/>
      <c r="N1062" s="39"/>
      <c r="O1062" s="39"/>
      <c r="P1062" s="50">
        <f t="shared" si="98"/>
        <v>0</v>
      </c>
      <c r="Q1062" s="28">
        <f t="shared" si="99"/>
        <v>5</v>
      </c>
      <c r="R1062" s="28">
        <f>IF(Q1062=0,0,IF(E1062&gt;1,E1062-1,VLOOKUP(Q1062,Months_Weeks!$A$1:$B$13,2,0)))</f>
        <v>3</v>
      </c>
      <c r="S1062" s="30"/>
      <c r="T1062" s="39"/>
      <c r="U1062" s="39"/>
      <c r="V1062" s="50">
        <f t="shared" si="100"/>
        <v>0</v>
      </c>
      <c r="W1062" s="28">
        <f t="shared" si="101"/>
        <v>5</v>
      </c>
      <c r="X1062" s="28">
        <f>IF(W1062=0,0,IF(E1062&gt;1,E1062-1,VLOOKUP(W1062,Months_Weeks!$A$1:$B$13,2,0)))</f>
        <v>3</v>
      </c>
      <c r="Y1062" s="30"/>
      <c r="Z1062" s="39"/>
      <c r="AA1062" s="31"/>
      <c r="AB1062" s="39"/>
      <c r="AC1062" s="31"/>
      <c r="AD1062" s="40"/>
      <c r="AE1062" s="31"/>
      <c r="AF1062" s="40"/>
      <c r="AG1062" s="31"/>
      <c r="AH1062" s="40"/>
      <c r="AI1062" s="31"/>
      <c r="AJ1062" s="40"/>
    </row>
    <row r="1063" spans="1:36" x14ac:dyDescent="0.25">
      <c r="A1063" s="37" t="s">
        <v>62</v>
      </c>
      <c r="B1063" s="37">
        <v>1029</v>
      </c>
      <c r="C1063" s="26" t="str">
        <f>IFERROR(INDEX(Clients[Client_Name],MATCH(Table312[[#This Row],[Client_Code]],Clients[Client_Code],0)),"")</f>
        <v>COMERCIALIZADORA LA FAVORITA LTDA.</v>
      </c>
      <c r="D1063" s="25">
        <v>6</v>
      </c>
      <c r="E1063" s="25">
        <v>1</v>
      </c>
      <c r="F1063" s="25" t="b">
        <f>IF(E1063&gt;(VLOOKUP(D1063,Months_Weeks!$A$2:$B$13,2,TRUE)),FALSE)</f>
        <v>0</v>
      </c>
      <c r="G1063" s="63">
        <f>IF(Table312[[#This Row],[Facility]]="Buin",1.5%,0.25%)</f>
        <v>1.4999999999999999E-2</v>
      </c>
      <c r="H1063" s="38"/>
      <c r="I1063" s="38"/>
      <c r="J1063" s="27">
        <f t="shared" si="96"/>
        <v>160</v>
      </c>
      <c r="K1063" s="28">
        <f t="shared" si="97"/>
        <v>5</v>
      </c>
      <c r="L1063" s="27">
        <f>IF(K1063=0,0,IF(E1063&gt;1,E1063-1,VLOOKUP(K1063,Months_Weeks!$A$1:$B$13,2,0)))</f>
        <v>4</v>
      </c>
      <c r="M1063" s="29"/>
      <c r="N1063" s="39"/>
      <c r="O1063" s="39"/>
      <c r="P1063" s="50">
        <f t="shared" si="98"/>
        <v>0</v>
      </c>
      <c r="Q1063" s="28">
        <f t="shared" si="99"/>
        <v>5</v>
      </c>
      <c r="R1063" s="28">
        <f>IF(Q1063=0,0,IF(E1063&gt;1,E1063-1,VLOOKUP(Q1063,Months_Weeks!$A$1:$B$13,2,0)))</f>
        <v>4</v>
      </c>
      <c r="S1063" s="30"/>
      <c r="T1063" s="39"/>
      <c r="U1063" s="39"/>
      <c r="V1063" s="50">
        <f t="shared" si="100"/>
        <v>0</v>
      </c>
      <c r="W1063" s="28">
        <f t="shared" si="101"/>
        <v>5</v>
      </c>
      <c r="X1063" s="28">
        <f>IF(W1063=0,0,IF(E1063&gt;1,E1063-1,VLOOKUP(W1063,Months_Weeks!$A$1:$B$13,2,0)))</f>
        <v>4</v>
      </c>
      <c r="Y1063" s="30"/>
      <c r="Z1063" s="39"/>
      <c r="AA1063" s="31"/>
      <c r="AB1063" s="39"/>
      <c r="AC1063" s="31"/>
      <c r="AD1063" s="40"/>
      <c r="AE1063" s="31"/>
      <c r="AF1063" s="40"/>
      <c r="AG1063" s="31"/>
      <c r="AH1063" s="40"/>
      <c r="AI1063" s="31"/>
      <c r="AJ1063" s="40"/>
    </row>
    <row r="1064" spans="1:36" x14ac:dyDescent="0.25">
      <c r="A1064" s="37" t="s">
        <v>62</v>
      </c>
      <c r="B1064" s="37">
        <v>1029</v>
      </c>
      <c r="C1064" s="26" t="str">
        <f>IFERROR(INDEX(Clients[Client_Name],MATCH(Table312[[#This Row],[Client_Code]],Clients[Client_Code],0)),"")</f>
        <v>COMERCIALIZADORA LA FAVORITA LTDA.</v>
      </c>
      <c r="D1064" s="25">
        <v>6</v>
      </c>
      <c r="E1064" s="25">
        <v>2</v>
      </c>
      <c r="F1064" s="25" t="b">
        <f>IF(E1064&gt;(VLOOKUP(D1064,Months_Weeks!$A$2:$B$13,2,TRUE)),FALSE)</f>
        <v>0</v>
      </c>
      <c r="G1064" s="63">
        <f>IF(Table312[[#This Row],[Facility]]="Buin",1.5%,0.25%)</f>
        <v>1.4999999999999999E-2</v>
      </c>
      <c r="H1064" s="38"/>
      <c r="I1064" s="38"/>
      <c r="J1064" s="27">
        <f t="shared" si="96"/>
        <v>160</v>
      </c>
      <c r="K1064" s="28">
        <f t="shared" si="97"/>
        <v>6</v>
      </c>
      <c r="L1064" s="27">
        <f>IF(K1064=0,0,IF(E1064&gt;1,E1064-1,VLOOKUP(K1064,Months_Weeks!$A$1:$B$13,2,0)))</f>
        <v>1</v>
      </c>
      <c r="M1064" s="29"/>
      <c r="N1064" s="39"/>
      <c r="O1064" s="39"/>
      <c r="P1064" s="50">
        <f t="shared" si="98"/>
        <v>0</v>
      </c>
      <c r="Q1064" s="28">
        <f t="shared" si="99"/>
        <v>6</v>
      </c>
      <c r="R1064" s="28">
        <f>IF(Q1064=0,0,IF(E1064&gt;1,E1064-1,VLOOKUP(Q1064,Months_Weeks!$A$1:$B$13,2,0)))</f>
        <v>1</v>
      </c>
      <c r="S1064" s="30"/>
      <c r="T1064" s="39"/>
      <c r="U1064" s="39"/>
      <c r="V1064" s="50">
        <f t="shared" si="100"/>
        <v>0</v>
      </c>
      <c r="W1064" s="28">
        <f t="shared" si="101"/>
        <v>6</v>
      </c>
      <c r="X1064" s="28">
        <f>IF(W1064=0,0,IF(E1064&gt;1,E1064-1,VLOOKUP(W1064,Months_Weeks!$A$1:$B$13,2,0)))</f>
        <v>1</v>
      </c>
      <c r="Y1064" s="30"/>
      <c r="Z1064" s="39"/>
      <c r="AA1064" s="31"/>
      <c r="AB1064" s="39"/>
      <c r="AC1064" s="31"/>
      <c r="AD1064" s="40"/>
      <c r="AE1064" s="31"/>
      <c r="AF1064" s="40"/>
      <c r="AG1064" s="31"/>
      <c r="AH1064" s="40"/>
      <c r="AI1064" s="31"/>
      <c r="AJ1064" s="40"/>
    </row>
    <row r="1065" spans="1:36" x14ac:dyDescent="0.25">
      <c r="A1065" s="37" t="s">
        <v>62</v>
      </c>
      <c r="B1065" s="37">
        <v>1029</v>
      </c>
      <c r="C1065" s="26" t="str">
        <f>IFERROR(INDEX(Clients[Client_Name],MATCH(Table312[[#This Row],[Client_Code]],Clients[Client_Code],0)),"")</f>
        <v>COMERCIALIZADORA LA FAVORITA LTDA.</v>
      </c>
      <c r="D1065" s="25">
        <v>6</v>
      </c>
      <c r="E1065" s="25">
        <v>3</v>
      </c>
      <c r="F1065" s="25" t="b">
        <f>IF(E1065&gt;(VLOOKUP(D1065,Months_Weeks!$A$2:$B$13,2,TRUE)),FALSE)</f>
        <v>0</v>
      </c>
      <c r="G1065" s="63">
        <f>IF(Table312[[#This Row],[Facility]]="Buin",1.5%,0.25%)</f>
        <v>1.4999999999999999E-2</v>
      </c>
      <c r="H1065" s="38"/>
      <c r="I1065" s="38"/>
      <c r="J1065" s="27">
        <f t="shared" si="96"/>
        <v>160</v>
      </c>
      <c r="K1065" s="28">
        <f t="shared" si="97"/>
        <v>6</v>
      </c>
      <c r="L1065" s="27">
        <f>IF(K1065=0,0,IF(E1065&gt;1,E1065-1,VLOOKUP(K1065,Months_Weeks!$A$1:$B$13,2,0)))</f>
        <v>2</v>
      </c>
      <c r="M1065" s="29"/>
      <c r="N1065" s="39"/>
      <c r="O1065" s="39"/>
      <c r="P1065" s="50">
        <f t="shared" si="98"/>
        <v>0</v>
      </c>
      <c r="Q1065" s="28">
        <f t="shared" si="99"/>
        <v>6</v>
      </c>
      <c r="R1065" s="28">
        <f>IF(Q1065=0,0,IF(E1065&gt;1,E1065-1,VLOOKUP(Q1065,Months_Weeks!$A$1:$B$13,2,0)))</f>
        <v>2</v>
      </c>
      <c r="S1065" s="30"/>
      <c r="T1065" s="39"/>
      <c r="U1065" s="39"/>
      <c r="V1065" s="50">
        <f t="shared" si="100"/>
        <v>0</v>
      </c>
      <c r="W1065" s="28">
        <f t="shared" si="101"/>
        <v>6</v>
      </c>
      <c r="X1065" s="28">
        <f>IF(W1065=0,0,IF(E1065&gt;1,E1065-1,VLOOKUP(W1065,Months_Weeks!$A$1:$B$13,2,0)))</f>
        <v>2</v>
      </c>
      <c r="Y1065" s="30"/>
      <c r="Z1065" s="39"/>
      <c r="AA1065" s="31"/>
      <c r="AB1065" s="39"/>
      <c r="AC1065" s="31"/>
      <c r="AD1065" s="40"/>
      <c r="AE1065" s="31"/>
      <c r="AF1065" s="40"/>
      <c r="AG1065" s="31"/>
      <c r="AH1065" s="40"/>
      <c r="AI1065" s="31"/>
      <c r="AJ1065" s="40"/>
    </row>
    <row r="1066" spans="1:36" x14ac:dyDescent="0.25">
      <c r="A1066" s="37" t="s">
        <v>62</v>
      </c>
      <c r="B1066" s="37">
        <v>1029</v>
      </c>
      <c r="C1066" s="26" t="str">
        <f>IFERROR(INDEX(Clients[Client_Name],MATCH(Table312[[#This Row],[Client_Code]],Clients[Client_Code],0)),"")</f>
        <v>COMERCIALIZADORA LA FAVORITA LTDA.</v>
      </c>
      <c r="D1066" s="25">
        <v>6</v>
      </c>
      <c r="E1066" s="25">
        <v>4</v>
      </c>
      <c r="F1066" s="25" t="b">
        <f>IF(E1066&gt;(VLOOKUP(D1066,Months_Weeks!$A$2:$B$13,2,TRUE)),FALSE)</f>
        <v>0</v>
      </c>
      <c r="G1066" s="63">
        <f>IF(Table312[[#This Row],[Facility]]="Buin",1.5%,0.25%)</f>
        <v>1.4999999999999999E-2</v>
      </c>
      <c r="H1066" s="38"/>
      <c r="I1066" s="38"/>
      <c r="J1066" s="27">
        <f t="shared" si="96"/>
        <v>160</v>
      </c>
      <c r="K1066" s="28">
        <f t="shared" si="97"/>
        <v>6</v>
      </c>
      <c r="L1066" s="27">
        <f>IF(K1066=0,0,IF(E1066&gt;1,E1066-1,VLOOKUP(K1066,Months_Weeks!$A$1:$B$13,2,0)))</f>
        <v>3</v>
      </c>
      <c r="M1066" s="29"/>
      <c r="N1066" s="39"/>
      <c r="O1066" s="39"/>
      <c r="P1066" s="50">
        <f t="shared" si="98"/>
        <v>0</v>
      </c>
      <c r="Q1066" s="28">
        <f t="shared" si="99"/>
        <v>6</v>
      </c>
      <c r="R1066" s="28">
        <f>IF(Q1066=0,0,IF(E1066&gt;1,E1066-1,VLOOKUP(Q1066,Months_Weeks!$A$1:$B$13,2,0)))</f>
        <v>3</v>
      </c>
      <c r="S1066" s="30"/>
      <c r="T1066" s="39"/>
      <c r="U1066" s="39"/>
      <c r="V1066" s="50">
        <f t="shared" si="100"/>
        <v>0</v>
      </c>
      <c r="W1066" s="28">
        <f t="shared" si="101"/>
        <v>6</v>
      </c>
      <c r="X1066" s="28">
        <f>IF(W1066=0,0,IF(E1066&gt;1,E1066-1,VLOOKUP(W1066,Months_Weeks!$A$1:$B$13,2,0)))</f>
        <v>3</v>
      </c>
      <c r="Y1066" s="30"/>
      <c r="Z1066" s="39"/>
      <c r="AA1066" s="31"/>
      <c r="AB1066" s="39"/>
      <c r="AC1066" s="31"/>
      <c r="AD1066" s="40"/>
      <c r="AE1066" s="31"/>
      <c r="AF1066" s="40"/>
      <c r="AG1066" s="31"/>
      <c r="AH1066" s="40"/>
      <c r="AI1066" s="31"/>
      <c r="AJ1066" s="40"/>
    </row>
    <row r="1067" spans="1:36" x14ac:dyDescent="0.25">
      <c r="A1067" s="37" t="s">
        <v>62</v>
      </c>
      <c r="B1067" s="37">
        <v>1029</v>
      </c>
      <c r="C1067" s="26" t="str">
        <f>IFERROR(INDEX(Clients[Client_Name],MATCH(Table312[[#This Row],[Client_Code]],Clients[Client_Code],0)),"")</f>
        <v>COMERCIALIZADORA LA FAVORITA LTDA.</v>
      </c>
      <c r="D1067" s="25">
        <v>6</v>
      </c>
      <c r="E1067" s="25">
        <v>5</v>
      </c>
      <c r="F1067" s="25" t="b">
        <f>IF(E1067&gt;(VLOOKUP(D1067,Months_Weeks!$A$2:$B$13,2,TRUE)),FALSE)</f>
        <v>0</v>
      </c>
      <c r="G1067" s="63">
        <f>IF(Table312[[#This Row],[Facility]]="Buin",1.5%,0.25%)</f>
        <v>1.4999999999999999E-2</v>
      </c>
      <c r="H1067" s="38"/>
      <c r="I1067" s="38"/>
      <c r="J1067" s="27">
        <f t="shared" si="96"/>
        <v>160</v>
      </c>
      <c r="K1067" s="28">
        <f t="shared" si="97"/>
        <v>6</v>
      </c>
      <c r="L1067" s="27">
        <f>IF(K1067=0,0,IF(E1067&gt;1,E1067-1,VLOOKUP(K1067,Months_Weeks!$A$1:$B$13,2,0)))</f>
        <v>4</v>
      </c>
      <c r="M1067" s="29"/>
      <c r="N1067" s="39"/>
      <c r="O1067" s="39"/>
      <c r="P1067" s="50">
        <f t="shared" si="98"/>
        <v>0</v>
      </c>
      <c r="Q1067" s="28">
        <f t="shared" si="99"/>
        <v>6</v>
      </c>
      <c r="R1067" s="28">
        <f>IF(Q1067=0,0,IF(E1067&gt;1,E1067-1,VLOOKUP(Q1067,Months_Weeks!$A$1:$B$13,2,0)))</f>
        <v>4</v>
      </c>
      <c r="S1067" s="30"/>
      <c r="T1067" s="39"/>
      <c r="U1067" s="39"/>
      <c r="V1067" s="50">
        <f t="shared" si="100"/>
        <v>0</v>
      </c>
      <c r="W1067" s="28">
        <f t="shared" si="101"/>
        <v>6</v>
      </c>
      <c r="X1067" s="28">
        <f>IF(W1067=0,0,IF(E1067&gt;1,E1067-1,VLOOKUP(W1067,Months_Weeks!$A$1:$B$13,2,0)))</f>
        <v>4</v>
      </c>
      <c r="Y1067" s="30"/>
      <c r="Z1067" s="39"/>
      <c r="AA1067" s="31"/>
      <c r="AB1067" s="39"/>
      <c r="AC1067" s="31"/>
      <c r="AD1067" s="40"/>
      <c r="AE1067" s="31"/>
      <c r="AF1067" s="40"/>
      <c r="AG1067" s="31"/>
      <c r="AH1067" s="40"/>
      <c r="AI1067" s="31"/>
      <c r="AJ1067" s="40"/>
    </row>
    <row r="1068" spans="1:36" x14ac:dyDescent="0.25">
      <c r="A1068" s="37" t="s">
        <v>62</v>
      </c>
      <c r="B1068" s="37">
        <v>1029</v>
      </c>
      <c r="C1068" s="26" t="str">
        <f>IFERROR(INDEX(Clients[Client_Name],MATCH(Table312[[#This Row],[Client_Code]],Clients[Client_Code],0)),"")</f>
        <v>COMERCIALIZADORA LA FAVORITA LTDA.</v>
      </c>
      <c r="D1068" s="25">
        <v>7</v>
      </c>
      <c r="E1068" s="25">
        <v>1</v>
      </c>
      <c r="F1068" s="25" t="b">
        <f>IF(E1068&gt;(VLOOKUP(D1068,Months_Weeks!$A$2:$B$13,2,TRUE)),FALSE)</f>
        <v>0</v>
      </c>
      <c r="G1068" s="63">
        <f>IF(Table312[[#This Row],[Facility]]="Buin",1.5%,0.25%)</f>
        <v>1.4999999999999999E-2</v>
      </c>
      <c r="H1068" s="38"/>
      <c r="I1068" s="38"/>
      <c r="J1068" s="27">
        <f t="shared" si="96"/>
        <v>160</v>
      </c>
      <c r="K1068" s="28">
        <f t="shared" si="97"/>
        <v>6</v>
      </c>
      <c r="L1068" s="27">
        <f>IF(K1068=0,0,IF(E1068&gt;1,E1068-1,VLOOKUP(K1068,Months_Weeks!$A$1:$B$13,2,0)))</f>
        <v>5</v>
      </c>
      <c r="M1068" s="29"/>
      <c r="N1068" s="39"/>
      <c r="O1068" s="39"/>
      <c r="P1068" s="50">
        <f t="shared" si="98"/>
        <v>0</v>
      </c>
      <c r="Q1068" s="28">
        <f t="shared" si="99"/>
        <v>6</v>
      </c>
      <c r="R1068" s="28">
        <f>IF(Q1068=0,0,IF(E1068&gt;1,E1068-1,VLOOKUP(Q1068,Months_Weeks!$A$1:$B$13,2,0)))</f>
        <v>5</v>
      </c>
      <c r="S1068" s="30"/>
      <c r="T1068" s="39"/>
      <c r="U1068" s="39"/>
      <c r="V1068" s="50">
        <f t="shared" si="100"/>
        <v>0</v>
      </c>
      <c r="W1068" s="28">
        <f t="shared" si="101"/>
        <v>6</v>
      </c>
      <c r="X1068" s="28">
        <f>IF(W1068=0,0,IF(E1068&gt;1,E1068-1,VLOOKUP(W1068,Months_Weeks!$A$1:$B$13,2,0)))</f>
        <v>5</v>
      </c>
      <c r="Y1068" s="30"/>
      <c r="Z1068" s="39"/>
      <c r="AA1068" s="31"/>
      <c r="AB1068" s="39"/>
      <c r="AC1068" s="31"/>
      <c r="AD1068" s="40"/>
      <c r="AE1068" s="31"/>
      <c r="AF1068" s="40"/>
      <c r="AG1068" s="31"/>
      <c r="AH1068" s="40"/>
      <c r="AI1068" s="31"/>
      <c r="AJ1068" s="40"/>
    </row>
    <row r="1069" spans="1:36" x14ac:dyDescent="0.25">
      <c r="A1069" s="37" t="s">
        <v>62</v>
      </c>
      <c r="B1069" s="37">
        <v>1029</v>
      </c>
      <c r="C1069" s="26" t="str">
        <f>IFERROR(INDEX(Clients[Client_Name],MATCH(Table312[[#This Row],[Client_Code]],Clients[Client_Code],0)),"")</f>
        <v>COMERCIALIZADORA LA FAVORITA LTDA.</v>
      </c>
      <c r="D1069" s="25">
        <v>7</v>
      </c>
      <c r="E1069" s="25">
        <v>2</v>
      </c>
      <c r="F1069" s="25" t="b">
        <f>IF(E1069&gt;(VLOOKUP(D1069,Months_Weeks!$A$2:$B$13,2,TRUE)),FALSE)</f>
        <v>0</v>
      </c>
      <c r="G1069" s="63">
        <f>IF(Table312[[#This Row],[Facility]]="Buin",1.5%,0.25%)</f>
        <v>1.4999999999999999E-2</v>
      </c>
      <c r="H1069" s="38"/>
      <c r="I1069" s="38"/>
      <c r="J1069" s="27">
        <f t="shared" si="96"/>
        <v>160</v>
      </c>
      <c r="K1069" s="28">
        <f t="shared" si="97"/>
        <v>7</v>
      </c>
      <c r="L1069" s="27">
        <f>IF(K1069=0,0,IF(E1069&gt;1,E1069-1,VLOOKUP(K1069,Months_Weeks!$A$1:$B$13,2,0)))</f>
        <v>1</v>
      </c>
      <c r="M1069" s="29"/>
      <c r="N1069" s="39"/>
      <c r="O1069" s="39"/>
      <c r="P1069" s="50">
        <f t="shared" si="98"/>
        <v>0</v>
      </c>
      <c r="Q1069" s="28">
        <f t="shared" si="99"/>
        <v>7</v>
      </c>
      <c r="R1069" s="28">
        <f>IF(Q1069=0,0,IF(E1069&gt;1,E1069-1,VLOOKUP(Q1069,Months_Weeks!$A$1:$B$13,2,0)))</f>
        <v>1</v>
      </c>
      <c r="S1069" s="30"/>
      <c r="T1069" s="39"/>
      <c r="U1069" s="39"/>
      <c r="V1069" s="50">
        <f t="shared" si="100"/>
        <v>0</v>
      </c>
      <c r="W1069" s="28">
        <f t="shared" si="101"/>
        <v>7</v>
      </c>
      <c r="X1069" s="28">
        <f>IF(W1069=0,0,IF(E1069&gt;1,E1069-1,VLOOKUP(W1069,Months_Weeks!$A$1:$B$13,2,0)))</f>
        <v>1</v>
      </c>
      <c r="Y1069" s="30"/>
      <c r="Z1069" s="39"/>
      <c r="AA1069" s="31"/>
      <c r="AB1069" s="39"/>
      <c r="AC1069" s="31"/>
      <c r="AD1069" s="40"/>
      <c r="AE1069" s="31"/>
      <c r="AF1069" s="40"/>
      <c r="AG1069" s="31"/>
      <c r="AH1069" s="40"/>
      <c r="AI1069" s="31"/>
      <c r="AJ1069" s="40"/>
    </row>
    <row r="1070" spans="1:36" x14ac:dyDescent="0.25">
      <c r="A1070" s="37" t="s">
        <v>62</v>
      </c>
      <c r="B1070" s="37">
        <v>1029</v>
      </c>
      <c r="C1070" s="26" t="str">
        <f>IFERROR(INDEX(Clients[Client_Name],MATCH(Table312[[#This Row],[Client_Code]],Clients[Client_Code],0)),"")</f>
        <v>COMERCIALIZADORA LA FAVORITA LTDA.</v>
      </c>
      <c r="D1070" s="25">
        <v>7</v>
      </c>
      <c r="E1070" s="25">
        <v>3</v>
      </c>
      <c r="F1070" s="25" t="b">
        <f>IF(E1070&gt;(VLOOKUP(D1070,Months_Weeks!$A$2:$B$13,2,TRUE)),FALSE)</f>
        <v>0</v>
      </c>
      <c r="G1070" s="63">
        <f>IF(Table312[[#This Row],[Facility]]="Buin",1.5%,0.25%)</f>
        <v>1.4999999999999999E-2</v>
      </c>
      <c r="H1070" s="38"/>
      <c r="I1070" s="38"/>
      <c r="J1070" s="27">
        <f t="shared" si="96"/>
        <v>160</v>
      </c>
      <c r="K1070" s="28">
        <f t="shared" si="97"/>
        <v>7</v>
      </c>
      <c r="L1070" s="27">
        <f>IF(K1070=0,0,IF(E1070&gt;1,E1070-1,VLOOKUP(K1070,Months_Weeks!$A$1:$B$13,2,0)))</f>
        <v>2</v>
      </c>
      <c r="M1070" s="29"/>
      <c r="N1070" s="39"/>
      <c r="O1070" s="39"/>
      <c r="P1070" s="50">
        <f t="shared" si="98"/>
        <v>0</v>
      </c>
      <c r="Q1070" s="28">
        <f t="shared" si="99"/>
        <v>7</v>
      </c>
      <c r="R1070" s="28">
        <f>IF(Q1070=0,0,IF(E1070&gt;1,E1070-1,VLOOKUP(Q1070,Months_Weeks!$A$1:$B$13,2,0)))</f>
        <v>2</v>
      </c>
      <c r="S1070" s="30"/>
      <c r="T1070" s="39"/>
      <c r="U1070" s="39"/>
      <c r="V1070" s="50">
        <f t="shared" si="100"/>
        <v>0</v>
      </c>
      <c r="W1070" s="28">
        <f t="shared" si="101"/>
        <v>7</v>
      </c>
      <c r="X1070" s="28">
        <f>IF(W1070=0,0,IF(E1070&gt;1,E1070-1,VLOOKUP(W1070,Months_Weeks!$A$1:$B$13,2,0)))</f>
        <v>2</v>
      </c>
      <c r="Y1070" s="30"/>
      <c r="Z1070" s="39"/>
      <c r="AA1070" s="31"/>
      <c r="AB1070" s="39"/>
      <c r="AC1070" s="31"/>
      <c r="AD1070" s="40"/>
      <c r="AE1070" s="31"/>
      <c r="AF1070" s="40"/>
      <c r="AG1070" s="31"/>
      <c r="AH1070" s="40"/>
      <c r="AI1070" s="31"/>
      <c r="AJ1070" s="40"/>
    </row>
    <row r="1071" spans="1:36" x14ac:dyDescent="0.25">
      <c r="A1071" s="37" t="s">
        <v>62</v>
      </c>
      <c r="B1071" s="37">
        <v>1029</v>
      </c>
      <c r="C1071" s="26" t="str">
        <f>IFERROR(INDEX(Clients[Client_Name],MATCH(Table312[[#This Row],[Client_Code]],Clients[Client_Code],0)),"")</f>
        <v>COMERCIALIZADORA LA FAVORITA LTDA.</v>
      </c>
      <c r="D1071" s="25">
        <v>7</v>
      </c>
      <c r="E1071" s="25">
        <v>4</v>
      </c>
      <c r="F1071" s="25" t="b">
        <f>IF(E1071&gt;(VLOOKUP(D1071,Months_Weeks!$A$2:$B$13,2,TRUE)),FALSE)</f>
        <v>0</v>
      </c>
      <c r="G1071" s="63">
        <f>IF(Table312[[#This Row],[Facility]]="Buin",1.5%,0.25%)</f>
        <v>1.4999999999999999E-2</v>
      </c>
      <c r="H1071" s="38"/>
      <c r="I1071" s="38"/>
      <c r="J1071" s="27">
        <f t="shared" si="96"/>
        <v>160</v>
      </c>
      <c r="K1071" s="28">
        <f t="shared" si="97"/>
        <v>7</v>
      </c>
      <c r="L1071" s="27">
        <f>IF(K1071=0,0,IF(E1071&gt;1,E1071-1,VLOOKUP(K1071,Months_Weeks!$A$1:$B$13,2,0)))</f>
        <v>3</v>
      </c>
      <c r="M1071" s="29"/>
      <c r="N1071" s="39"/>
      <c r="O1071" s="39"/>
      <c r="P1071" s="50">
        <f t="shared" si="98"/>
        <v>0</v>
      </c>
      <c r="Q1071" s="28">
        <f t="shared" si="99"/>
        <v>7</v>
      </c>
      <c r="R1071" s="28">
        <f>IF(Q1071=0,0,IF(E1071&gt;1,E1071-1,VLOOKUP(Q1071,Months_Weeks!$A$1:$B$13,2,0)))</f>
        <v>3</v>
      </c>
      <c r="S1071" s="30"/>
      <c r="T1071" s="39"/>
      <c r="U1071" s="39"/>
      <c r="V1071" s="50">
        <f t="shared" si="100"/>
        <v>0</v>
      </c>
      <c r="W1071" s="28">
        <f t="shared" si="101"/>
        <v>7</v>
      </c>
      <c r="X1071" s="28">
        <f>IF(W1071=0,0,IF(E1071&gt;1,E1071-1,VLOOKUP(W1071,Months_Weeks!$A$1:$B$13,2,0)))</f>
        <v>3</v>
      </c>
      <c r="Y1071" s="30"/>
      <c r="Z1071" s="39"/>
      <c r="AA1071" s="31"/>
      <c r="AB1071" s="39"/>
      <c r="AC1071" s="31"/>
      <c r="AD1071" s="40"/>
      <c r="AE1071" s="31"/>
      <c r="AF1071" s="40"/>
      <c r="AG1071" s="31"/>
      <c r="AH1071" s="40"/>
      <c r="AI1071" s="31"/>
      <c r="AJ1071" s="40"/>
    </row>
    <row r="1072" spans="1:36" x14ac:dyDescent="0.25">
      <c r="A1072" s="37" t="s">
        <v>62</v>
      </c>
      <c r="B1072" s="37">
        <v>1029</v>
      </c>
      <c r="C1072" s="26" t="str">
        <f>IFERROR(INDEX(Clients[Client_Name],MATCH(Table312[[#This Row],[Client_Code]],Clients[Client_Code],0)),"")</f>
        <v>COMERCIALIZADORA LA FAVORITA LTDA.</v>
      </c>
      <c r="D1072" s="25">
        <v>8</v>
      </c>
      <c r="E1072" s="25">
        <v>1</v>
      </c>
      <c r="F1072" s="25" t="b">
        <f>IF(E1072&gt;(VLOOKUP(D1072,Months_Weeks!$A$2:$B$13,2,TRUE)),FALSE)</f>
        <v>0</v>
      </c>
      <c r="G1072" s="63">
        <f>IF(Table312[[#This Row],[Facility]]="Buin",1.5%,0.25%)</f>
        <v>1.4999999999999999E-2</v>
      </c>
      <c r="H1072" s="38">
        <v>50</v>
      </c>
      <c r="I1072" s="38"/>
      <c r="J1072" s="27">
        <f t="shared" si="96"/>
        <v>210</v>
      </c>
      <c r="K1072" s="28">
        <f t="shared" si="97"/>
        <v>7</v>
      </c>
      <c r="L1072" s="27">
        <f>IF(K1072=0,0,IF(E1072&gt;1,E1072-1,VLOOKUP(K1072,Months_Weeks!$A$1:$B$13,2,0)))</f>
        <v>4</v>
      </c>
      <c r="M1072" s="29"/>
      <c r="N1072" s="39"/>
      <c r="O1072" s="39"/>
      <c r="P1072" s="50">
        <f t="shared" si="98"/>
        <v>0</v>
      </c>
      <c r="Q1072" s="28">
        <f t="shared" si="99"/>
        <v>7</v>
      </c>
      <c r="R1072" s="28">
        <f>IF(Q1072=0,0,IF(E1072&gt;1,E1072-1,VLOOKUP(Q1072,Months_Weeks!$A$1:$B$13,2,0)))</f>
        <v>4</v>
      </c>
      <c r="S1072" s="30"/>
      <c r="T1072" s="39"/>
      <c r="U1072" s="39"/>
      <c r="V1072" s="50">
        <f t="shared" si="100"/>
        <v>0</v>
      </c>
      <c r="W1072" s="28">
        <f t="shared" si="101"/>
        <v>7</v>
      </c>
      <c r="X1072" s="28">
        <f>IF(W1072=0,0,IF(E1072&gt;1,E1072-1,VLOOKUP(W1072,Months_Weeks!$A$1:$B$13,2,0)))</f>
        <v>4</v>
      </c>
      <c r="Y1072" s="30"/>
      <c r="Z1072" s="39"/>
      <c r="AA1072" s="31"/>
      <c r="AB1072" s="39"/>
      <c r="AC1072" s="31"/>
      <c r="AD1072" s="40"/>
      <c r="AE1072" s="31"/>
      <c r="AF1072" s="40"/>
      <c r="AG1072" s="31"/>
      <c r="AH1072" s="40"/>
      <c r="AI1072" s="31"/>
      <c r="AJ1072" s="40"/>
    </row>
    <row r="1073" spans="1:36" x14ac:dyDescent="0.25">
      <c r="A1073" s="37" t="s">
        <v>62</v>
      </c>
      <c r="B1073" s="37">
        <v>1029</v>
      </c>
      <c r="C1073" s="26" t="str">
        <f>IFERROR(INDEX(Clients[Client_Name],MATCH(Table312[[#This Row],[Client_Code]],Clients[Client_Code],0)),"")</f>
        <v>COMERCIALIZADORA LA FAVORITA LTDA.</v>
      </c>
      <c r="D1073" s="25">
        <v>8</v>
      </c>
      <c r="E1073" s="25">
        <v>2</v>
      </c>
      <c r="F1073" s="25" t="b">
        <f>IF(E1073&gt;(VLOOKUP(D1073,Months_Weeks!$A$2:$B$13,2,TRUE)),FALSE)</f>
        <v>0</v>
      </c>
      <c r="G1073" s="63">
        <f>IF(Table312[[#This Row],[Facility]]="Buin",1.5%,0.25%)</f>
        <v>1.4999999999999999E-2</v>
      </c>
      <c r="H1073" s="38">
        <v>50</v>
      </c>
      <c r="I1073" s="38"/>
      <c r="J1073" s="27">
        <f t="shared" si="96"/>
        <v>260</v>
      </c>
      <c r="K1073" s="28">
        <f t="shared" si="97"/>
        <v>8</v>
      </c>
      <c r="L1073" s="27">
        <f>IF(K1073=0,0,IF(E1073&gt;1,E1073-1,VLOOKUP(K1073,Months_Weeks!$A$1:$B$13,2,0)))</f>
        <v>1</v>
      </c>
      <c r="M1073" s="29"/>
      <c r="N1073" s="39"/>
      <c r="O1073" s="39"/>
      <c r="P1073" s="50">
        <f t="shared" si="98"/>
        <v>0</v>
      </c>
      <c r="Q1073" s="28">
        <f t="shared" si="99"/>
        <v>8</v>
      </c>
      <c r="R1073" s="28">
        <f>IF(Q1073=0,0,IF(E1073&gt;1,E1073-1,VLOOKUP(Q1073,Months_Weeks!$A$1:$B$13,2,0)))</f>
        <v>1</v>
      </c>
      <c r="S1073" s="30"/>
      <c r="T1073" s="39"/>
      <c r="U1073" s="39"/>
      <c r="V1073" s="50">
        <f t="shared" si="100"/>
        <v>0</v>
      </c>
      <c r="W1073" s="28">
        <f t="shared" si="101"/>
        <v>8</v>
      </c>
      <c r="X1073" s="28">
        <f>IF(W1073=0,0,IF(E1073&gt;1,E1073-1,VLOOKUP(W1073,Months_Weeks!$A$1:$B$13,2,0)))</f>
        <v>1</v>
      </c>
      <c r="Y1073" s="30"/>
      <c r="Z1073" s="39"/>
      <c r="AA1073" s="31"/>
      <c r="AB1073" s="39"/>
      <c r="AC1073" s="31"/>
      <c r="AD1073" s="40"/>
      <c r="AE1073" s="31"/>
      <c r="AF1073" s="40"/>
      <c r="AG1073" s="31"/>
      <c r="AH1073" s="40"/>
      <c r="AI1073" s="31"/>
      <c r="AJ1073" s="40"/>
    </row>
    <row r="1074" spans="1:36" x14ac:dyDescent="0.25">
      <c r="A1074" s="37" t="s">
        <v>62</v>
      </c>
      <c r="B1074" s="37">
        <v>1029</v>
      </c>
      <c r="C1074" s="26" t="str">
        <f>IFERROR(INDEX(Clients[Client_Name],MATCH(Table312[[#This Row],[Client_Code]],Clients[Client_Code],0)),"")</f>
        <v>COMERCIALIZADORA LA FAVORITA LTDA.</v>
      </c>
      <c r="D1074" s="25">
        <v>8</v>
      </c>
      <c r="E1074" s="25">
        <v>3</v>
      </c>
      <c r="F1074" s="25" t="b">
        <f>IF(E1074&gt;(VLOOKUP(D1074,Months_Weeks!$A$2:$B$13,2,TRUE)),FALSE)</f>
        <v>0</v>
      </c>
      <c r="G1074" s="63">
        <f>IF(Table312[[#This Row],[Facility]]="Buin",1.5%,0.25%)</f>
        <v>1.4999999999999999E-2</v>
      </c>
      <c r="H1074" s="38">
        <v>50</v>
      </c>
      <c r="I1074" s="38"/>
      <c r="J1074" s="27">
        <f t="shared" si="96"/>
        <v>310</v>
      </c>
      <c r="K1074" s="28">
        <f t="shared" si="97"/>
        <v>8</v>
      </c>
      <c r="L1074" s="27">
        <f>IF(K1074=0,0,IF(E1074&gt;1,E1074-1,VLOOKUP(K1074,Months_Weeks!$A$1:$B$13,2,0)))</f>
        <v>2</v>
      </c>
      <c r="M1074" s="29"/>
      <c r="N1074" s="39"/>
      <c r="O1074" s="39"/>
      <c r="P1074" s="50">
        <f t="shared" si="98"/>
        <v>0</v>
      </c>
      <c r="Q1074" s="28">
        <f t="shared" si="99"/>
        <v>8</v>
      </c>
      <c r="R1074" s="28">
        <f>IF(Q1074=0,0,IF(E1074&gt;1,E1074-1,VLOOKUP(Q1074,Months_Weeks!$A$1:$B$13,2,0)))</f>
        <v>2</v>
      </c>
      <c r="S1074" s="30"/>
      <c r="T1074" s="39"/>
      <c r="U1074" s="39"/>
      <c r="V1074" s="50">
        <f t="shared" si="100"/>
        <v>0</v>
      </c>
      <c r="W1074" s="28">
        <f t="shared" si="101"/>
        <v>8</v>
      </c>
      <c r="X1074" s="28">
        <f>IF(W1074=0,0,IF(E1074&gt;1,E1074-1,VLOOKUP(W1074,Months_Weeks!$A$1:$B$13,2,0)))</f>
        <v>2</v>
      </c>
      <c r="Y1074" s="30"/>
      <c r="Z1074" s="39"/>
      <c r="AA1074" s="31"/>
      <c r="AB1074" s="39"/>
      <c r="AC1074" s="31"/>
      <c r="AD1074" s="40"/>
      <c r="AE1074" s="31"/>
      <c r="AF1074" s="40"/>
      <c r="AG1074" s="31"/>
      <c r="AH1074" s="40"/>
      <c r="AI1074" s="31"/>
      <c r="AJ1074" s="40"/>
    </row>
    <row r="1075" spans="1:36" x14ac:dyDescent="0.25">
      <c r="A1075" s="37" t="s">
        <v>62</v>
      </c>
      <c r="B1075" s="37">
        <v>1029</v>
      </c>
      <c r="C1075" s="26" t="str">
        <f>IFERROR(INDEX(Clients[Client_Name],MATCH(Table312[[#This Row],[Client_Code]],Clients[Client_Code],0)),"")</f>
        <v>COMERCIALIZADORA LA FAVORITA LTDA.</v>
      </c>
      <c r="D1075" s="25">
        <v>8</v>
      </c>
      <c r="E1075" s="25">
        <v>4</v>
      </c>
      <c r="F1075" s="25" t="b">
        <f>IF(E1075&gt;(VLOOKUP(D1075,Months_Weeks!$A$2:$B$13,2,TRUE)),FALSE)</f>
        <v>0</v>
      </c>
      <c r="G1075" s="63">
        <f>IF(Table312[[#This Row],[Facility]]="Buin",1.5%,0.25%)</f>
        <v>1.4999999999999999E-2</v>
      </c>
      <c r="H1075" s="38">
        <v>50</v>
      </c>
      <c r="I1075" s="38"/>
      <c r="J1075" s="27">
        <f t="shared" si="96"/>
        <v>360</v>
      </c>
      <c r="K1075" s="28">
        <f t="shared" si="97"/>
        <v>8</v>
      </c>
      <c r="L1075" s="27">
        <f>IF(K1075=0,0,IF(E1075&gt;1,E1075-1,VLOOKUP(K1075,Months_Weeks!$A$1:$B$13,2,0)))</f>
        <v>3</v>
      </c>
      <c r="M1075" s="29"/>
      <c r="N1075" s="39"/>
      <c r="O1075" s="39"/>
      <c r="P1075" s="50">
        <f t="shared" si="98"/>
        <v>0</v>
      </c>
      <c r="Q1075" s="28">
        <f t="shared" si="99"/>
        <v>8</v>
      </c>
      <c r="R1075" s="28">
        <f>IF(Q1075=0,0,IF(E1075&gt;1,E1075-1,VLOOKUP(Q1075,Months_Weeks!$A$1:$B$13,2,0)))</f>
        <v>3</v>
      </c>
      <c r="S1075" s="30"/>
      <c r="T1075" s="39"/>
      <c r="U1075" s="39"/>
      <c r="V1075" s="50">
        <f t="shared" si="100"/>
        <v>0</v>
      </c>
      <c r="W1075" s="28">
        <f t="shared" si="101"/>
        <v>8</v>
      </c>
      <c r="X1075" s="28">
        <f>IF(W1075=0,0,IF(E1075&gt;1,E1075-1,VLOOKUP(W1075,Months_Weeks!$A$1:$B$13,2,0)))</f>
        <v>3</v>
      </c>
      <c r="Y1075" s="30"/>
      <c r="Z1075" s="39"/>
      <c r="AA1075" s="31"/>
      <c r="AB1075" s="39"/>
      <c r="AC1075" s="31"/>
      <c r="AD1075" s="40"/>
      <c r="AE1075" s="31"/>
      <c r="AF1075" s="40"/>
      <c r="AG1075" s="31"/>
      <c r="AH1075" s="40"/>
      <c r="AI1075" s="31"/>
      <c r="AJ1075" s="40"/>
    </row>
    <row r="1076" spans="1:36" x14ac:dyDescent="0.25">
      <c r="A1076" s="37" t="s">
        <v>62</v>
      </c>
      <c r="B1076" s="37">
        <v>1029</v>
      </c>
      <c r="C1076" s="26" t="str">
        <f>IFERROR(INDEX(Clients[Client_Name],MATCH(Table312[[#This Row],[Client_Code]],Clients[Client_Code],0)),"")</f>
        <v>COMERCIALIZADORA LA FAVORITA LTDA.</v>
      </c>
      <c r="D1076" s="25">
        <v>9</v>
      </c>
      <c r="E1076" s="25">
        <v>1</v>
      </c>
      <c r="F1076" s="25" t="b">
        <f>IF(E1076&gt;(VLOOKUP(D1076,Months_Weeks!$A$2:$B$13,2,TRUE)),FALSE)</f>
        <v>0</v>
      </c>
      <c r="G1076" s="63">
        <f>IF(Table312[[#This Row],[Facility]]="Buin",1.5%,0.25%)</f>
        <v>1.4999999999999999E-2</v>
      </c>
      <c r="H1076" s="38"/>
      <c r="I1076" s="38"/>
      <c r="J1076" s="27">
        <f t="shared" si="96"/>
        <v>360</v>
      </c>
      <c r="K1076" s="28">
        <f t="shared" si="97"/>
        <v>8</v>
      </c>
      <c r="L1076" s="27">
        <f>IF(K1076=0,0,IF(E1076&gt;1,E1076-1,VLOOKUP(K1076,Months_Weeks!$A$1:$B$13,2,0)))</f>
        <v>4</v>
      </c>
      <c r="M1076" s="29"/>
      <c r="N1076" s="39"/>
      <c r="O1076" s="39"/>
      <c r="P1076" s="50">
        <f t="shared" si="98"/>
        <v>0</v>
      </c>
      <c r="Q1076" s="28">
        <f t="shared" si="99"/>
        <v>8</v>
      </c>
      <c r="R1076" s="28">
        <f>IF(Q1076=0,0,IF(E1076&gt;1,E1076-1,VLOOKUP(Q1076,Months_Weeks!$A$1:$B$13,2,0)))</f>
        <v>4</v>
      </c>
      <c r="S1076" s="30"/>
      <c r="T1076" s="39"/>
      <c r="U1076" s="39"/>
      <c r="V1076" s="50">
        <f t="shared" si="100"/>
        <v>0</v>
      </c>
      <c r="W1076" s="28">
        <f t="shared" si="101"/>
        <v>8</v>
      </c>
      <c r="X1076" s="28">
        <f>IF(W1076=0,0,IF(E1076&gt;1,E1076-1,VLOOKUP(W1076,Months_Weeks!$A$1:$B$13,2,0)))</f>
        <v>4</v>
      </c>
      <c r="Y1076" s="30"/>
      <c r="Z1076" s="39"/>
      <c r="AA1076" s="31"/>
      <c r="AB1076" s="39"/>
      <c r="AC1076" s="31"/>
      <c r="AD1076" s="40"/>
      <c r="AE1076" s="31"/>
      <c r="AF1076" s="40"/>
      <c r="AG1076" s="31"/>
      <c r="AH1076" s="40"/>
      <c r="AI1076" s="31"/>
      <c r="AJ1076" s="40"/>
    </row>
    <row r="1077" spans="1:36" x14ac:dyDescent="0.25">
      <c r="A1077" s="37" t="s">
        <v>62</v>
      </c>
      <c r="B1077" s="37">
        <v>1029</v>
      </c>
      <c r="C1077" s="26" t="str">
        <f>IFERROR(INDEX(Clients[Client_Name],MATCH(Table312[[#This Row],[Client_Code]],Clients[Client_Code],0)),"")</f>
        <v>COMERCIALIZADORA LA FAVORITA LTDA.</v>
      </c>
      <c r="D1077" s="25">
        <v>9</v>
      </c>
      <c r="E1077" s="25">
        <v>2</v>
      </c>
      <c r="F1077" s="25" t="b">
        <f>IF(E1077&gt;(VLOOKUP(D1077,Months_Weeks!$A$2:$B$13,2,TRUE)),FALSE)</f>
        <v>0</v>
      </c>
      <c r="G1077" s="63">
        <f>IF(Table312[[#This Row],[Facility]]="Buin",1.5%,0.25%)</f>
        <v>1.4999999999999999E-2</v>
      </c>
      <c r="H1077" s="38"/>
      <c r="I1077" s="38"/>
      <c r="J1077" s="27">
        <f t="shared" si="96"/>
        <v>360</v>
      </c>
      <c r="K1077" s="28">
        <f t="shared" si="97"/>
        <v>9</v>
      </c>
      <c r="L1077" s="27">
        <f>IF(K1077=0,0,IF(E1077&gt;1,E1077-1,VLOOKUP(K1077,Months_Weeks!$A$1:$B$13,2,0)))</f>
        <v>1</v>
      </c>
      <c r="M1077" s="29"/>
      <c r="N1077" s="39"/>
      <c r="O1077" s="39"/>
      <c r="P1077" s="50">
        <f t="shared" si="98"/>
        <v>0</v>
      </c>
      <c r="Q1077" s="28">
        <f t="shared" si="99"/>
        <v>9</v>
      </c>
      <c r="R1077" s="28">
        <f>IF(Q1077=0,0,IF(E1077&gt;1,E1077-1,VLOOKUP(Q1077,Months_Weeks!$A$1:$B$13,2,0)))</f>
        <v>1</v>
      </c>
      <c r="S1077" s="30"/>
      <c r="T1077" s="39"/>
      <c r="U1077" s="39"/>
      <c r="V1077" s="50">
        <f t="shared" si="100"/>
        <v>0</v>
      </c>
      <c r="W1077" s="28">
        <f t="shared" si="101"/>
        <v>9</v>
      </c>
      <c r="X1077" s="28">
        <f>IF(W1077=0,0,IF(E1077&gt;1,E1077-1,VLOOKUP(W1077,Months_Weeks!$A$1:$B$13,2,0)))</f>
        <v>1</v>
      </c>
      <c r="Y1077" s="30"/>
      <c r="Z1077" s="39"/>
      <c r="AA1077" s="31"/>
      <c r="AB1077" s="39"/>
      <c r="AC1077" s="31"/>
      <c r="AD1077" s="40"/>
      <c r="AE1077" s="31"/>
      <c r="AF1077" s="40"/>
      <c r="AG1077" s="31"/>
      <c r="AH1077" s="40"/>
      <c r="AI1077" s="31"/>
      <c r="AJ1077" s="40"/>
    </row>
    <row r="1078" spans="1:36" x14ac:dyDescent="0.25">
      <c r="A1078" s="37" t="s">
        <v>62</v>
      </c>
      <c r="B1078" s="37">
        <v>1029</v>
      </c>
      <c r="C1078" s="26" t="str">
        <f>IFERROR(INDEX(Clients[Client_Name],MATCH(Table312[[#This Row],[Client_Code]],Clients[Client_Code],0)),"")</f>
        <v>COMERCIALIZADORA LA FAVORITA LTDA.</v>
      </c>
      <c r="D1078" s="25">
        <v>9</v>
      </c>
      <c r="E1078" s="25">
        <v>3</v>
      </c>
      <c r="F1078" s="25" t="b">
        <f>IF(E1078&gt;(VLOOKUP(D1078,Months_Weeks!$A$2:$B$13,2,TRUE)),FALSE)</f>
        <v>0</v>
      </c>
      <c r="G1078" s="63">
        <f>IF(Table312[[#This Row],[Facility]]="Buin",1.5%,0.25%)</f>
        <v>1.4999999999999999E-2</v>
      </c>
      <c r="H1078" s="38"/>
      <c r="I1078" s="38">
        <v>50</v>
      </c>
      <c r="J1078" s="27">
        <f t="shared" si="96"/>
        <v>310</v>
      </c>
      <c r="K1078" s="28">
        <f t="shared" si="97"/>
        <v>9</v>
      </c>
      <c r="L1078" s="27">
        <f>IF(K1078=0,0,IF(E1078&gt;1,E1078-1,VLOOKUP(K1078,Months_Weeks!$A$1:$B$13,2,0)))</f>
        <v>2</v>
      </c>
      <c r="M1078" s="29"/>
      <c r="N1078" s="39"/>
      <c r="O1078" s="39"/>
      <c r="P1078" s="50">
        <f t="shared" si="98"/>
        <v>0</v>
      </c>
      <c r="Q1078" s="28">
        <f t="shared" si="99"/>
        <v>9</v>
      </c>
      <c r="R1078" s="28">
        <f>IF(Q1078=0,0,IF(E1078&gt;1,E1078-1,VLOOKUP(Q1078,Months_Weeks!$A$1:$B$13,2,0)))</f>
        <v>2</v>
      </c>
      <c r="S1078" s="30"/>
      <c r="T1078" s="39"/>
      <c r="U1078" s="39"/>
      <c r="V1078" s="50">
        <f t="shared" si="100"/>
        <v>0</v>
      </c>
      <c r="W1078" s="28">
        <f t="shared" si="101"/>
        <v>9</v>
      </c>
      <c r="X1078" s="28">
        <f>IF(W1078=0,0,IF(E1078&gt;1,E1078-1,VLOOKUP(W1078,Months_Weeks!$A$1:$B$13,2,0)))</f>
        <v>2</v>
      </c>
      <c r="Y1078" s="30"/>
      <c r="Z1078" s="39"/>
      <c r="AA1078" s="31"/>
      <c r="AB1078" s="39"/>
      <c r="AC1078" s="31"/>
      <c r="AD1078" s="40"/>
      <c r="AE1078" s="31"/>
      <c r="AF1078" s="40"/>
      <c r="AG1078" s="31"/>
      <c r="AH1078" s="40"/>
      <c r="AI1078" s="31"/>
      <c r="AJ1078" s="40"/>
    </row>
    <row r="1079" spans="1:36" x14ac:dyDescent="0.25">
      <c r="A1079" s="37" t="s">
        <v>62</v>
      </c>
      <c r="B1079" s="37">
        <v>1029</v>
      </c>
      <c r="C1079" s="26" t="str">
        <f>IFERROR(INDEX(Clients[Client_Name],MATCH(Table312[[#This Row],[Client_Code]],Clients[Client_Code],0)),"")</f>
        <v>COMERCIALIZADORA LA FAVORITA LTDA.</v>
      </c>
      <c r="D1079" s="25">
        <v>9</v>
      </c>
      <c r="E1079" s="25">
        <v>4</v>
      </c>
      <c r="F1079" s="25" t="b">
        <f>IF(E1079&gt;(VLOOKUP(D1079,Months_Weeks!$A$2:$B$13,2,TRUE)),FALSE)</f>
        <v>0</v>
      </c>
      <c r="G1079" s="63">
        <f>IF(Table312[[#This Row],[Facility]]="Buin",1.5%,0.25%)</f>
        <v>1.4999999999999999E-2</v>
      </c>
      <c r="H1079" s="38"/>
      <c r="I1079" s="38">
        <v>50</v>
      </c>
      <c r="J1079" s="27">
        <f t="shared" si="96"/>
        <v>260</v>
      </c>
      <c r="K1079" s="28">
        <f t="shared" si="97"/>
        <v>9</v>
      </c>
      <c r="L1079" s="27">
        <f>IF(K1079=0,0,IF(E1079&gt;1,E1079-1,VLOOKUP(K1079,Months_Weeks!$A$1:$B$13,2,0)))</f>
        <v>3</v>
      </c>
      <c r="M1079" s="29"/>
      <c r="N1079" s="39"/>
      <c r="O1079" s="39"/>
      <c r="P1079" s="50">
        <f t="shared" si="98"/>
        <v>0</v>
      </c>
      <c r="Q1079" s="28">
        <f t="shared" si="99"/>
        <v>9</v>
      </c>
      <c r="R1079" s="28">
        <f>IF(Q1079=0,0,IF(E1079&gt;1,E1079-1,VLOOKUP(Q1079,Months_Weeks!$A$1:$B$13,2,0)))</f>
        <v>3</v>
      </c>
      <c r="S1079" s="30"/>
      <c r="T1079" s="39"/>
      <c r="U1079" s="39"/>
      <c r="V1079" s="50">
        <f t="shared" si="100"/>
        <v>0</v>
      </c>
      <c r="W1079" s="28">
        <f t="shared" si="101"/>
        <v>9</v>
      </c>
      <c r="X1079" s="28">
        <f>IF(W1079=0,0,IF(E1079&gt;1,E1079-1,VLOOKUP(W1079,Months_Weeks!$A$1:$B$13,2,0)))</f>
        <v>3</v>
      </c>
      <c r="Y1079" s="30"/>
      <c r="Z1079" s="39"/>
      <c r="AA1079" s="31"/>
      <c r="AB1079" s="39"/>
      <c r="AC1079" s="31"/>
      <c r="AD1079" s="40"/>
      <c r="AE1079" s="31"/>
      <c r="AF1079" s="40"/>
      <c r="AG1079" s="31"/>
      <c r="AH1079" s="40"/>
      <c r="AI1079" s="31"/>
      <c r="AJ1079" s="40"/>
    </row>
    <row r="1080" spans="1:36" x14ac:dyDescent="0.25">
      <c r="A1080" s="37" t="s">
        <v>62</v>
      </c>
      <c r="B1080" s="37">
        <v>1029</v>
      </c>
      <c r="C1080" s="26" t="str">
        <f>IFERROR(INDEX(Clients[Client_Name],MATCH(Table312[[#This Row],[Client_Code]],Clients[Client_Code],0)),"")</f>
        <v>COMERCIALIZADORA LA FAVORITA LTDA.</v>
      </c>
      <c r="D1080" s="25">
        <v>9</v>
      </c>
      <c r="E1080" s="25">
        <v>5</v>
      </c>
      <c r="F1080" s="25" t="b">
        <f>IF(E1080&gt;(VLOOKUP(D1080,Months_Weeks!$A$2:$B$13,2,TRUE)),FALSE)</f>
        <v>0</v>
      </c>
      <c r="G1080" s="63">
        <f>IF(Table312[[#This Row],[Facility]]="Buin",1.5%,0.25%)</f>
        <v>1.4999999999999999E-2</v>
      </c>
      <c r="H1080" s="38"/>
      <c r="I1080" s="38"/>
      <c r="J1080" s="27">
        <f t="shared" si="96"/>
        <v>260</v>
      </c>
      <c r="K1080" s="28">
        <f t="shared" si="97"/>
        <v>9</v>
      </c>
      <c r="L1080" s="27">
        <f>IF(K1080=0,0,IF(E1080&gt;1,E1080-1,VLOOKUP(K1080,Months_Weeks!$A$1:$B$13,2,0)))</f>
        <v>4</v>
      </c>
      <c r="M1080" s="29"/>
      <c r="N1080" s="39"/>
      <c r="O1080" s="39"/>
      <c r="P1080" s="50">
        <f t="shared" si="98"/>
        <v>0</v>
      </c>
      <c r="Q1080" s="28">
        <f t="shared" si="99"/>
        <v>9</v>
      </c>
      <c r="R1080" s="28">
        <f>IF(Q1080=0,0,IF(E1080&gt;1,E1080-1,VLOOKUP(Q1080,Months_Weeks!$A$1:$B$13,2,0)))</f>
        <v>4</v>
      </c>
      <c r="S1080" s="30"/>
      <c r="T1080" s="39"/>
      <c r="U1080" s="39"/>
      <c r="V1080" s="50">
        <f t="shared" si="100"/>
        <v>0</v>
      </c>
      <c r="W1080" s="28">
        <f t="shared" si="101"/>
        <v>9</v>
      </c>
      <c r="X1080" s="28">
        <f>IF(W1080=0,0,IF(E1080&gt;1,E1080-1,VLOOKUP(W1080,Months_Weeks!$A$1:$B$13,2,0)))</f>
        <v>4</v>
      </c>
      <c r="Y1080" s="30"/>
      <c r="Z1080" s="39"/>
      <c r="AA1080" s="31"/>
      <c r="AB1080" s="39"/>
      <c r="AC1080" s="31"/>
      <c r="AD1080" s="40"/>
      <c r="AE1080" s="31"/>
      <c r="AF1080" s="40"/>
      <c r="AG1080" s="31"/>
      <c r="AH1080" s="40"/>
      <c r="AI1080" s="31"/>
      <c r="AJ1080" s="40"/>
    </row>
    <row r="1081" spans="1:36" x14ac:dyDescent="0.25">
      <c r="A1081" s="37" t="s">
        <v>62</v>
      </c>
      <c r="B1081" s="37">
        <v>1029</v>
      </c>
      <c r="C1081" s="26" t="str">
        <f>IFERROR(INDEX(Clients[Client_Name],MATCH(Table312[[#This Row],[Client_Code]],Clients[Client_Code],0)),"")</f>
        <v>COMERCIALIZADORA LA FAVORITA LTDA.</v>
      </c>
      <c r="D1081" s="25">
        <v>10</v>
      </c>
      <c r="E1081" s="25">
        <v>1</v>
      </c>
      <c r="F1081" s="25" t="b">
        <f>IF(E1081&gt;(VLOOKUP(D1081,Months_Weeks!$A$2:$B$13,2,TRUE)),FALSE)</f>
        <v>0</v>
      </c>
      <c r="G1081" s="63">
        <f>IF(Table312[[#This Row],[Facility]]="Buin",1.5%,0.25%)</f>
        <v>1.4999999999999999E-2</v>
      </c>
      <c r="H1081" s="38"/>
      <c r="I1081" s="38">
        <v>10</v>
      </c>
      <c r="J1081" s="27">
        <f t="shared" si="96"/>
        <v>250</v>
      </c>
      <c r="K1081" s="28">
        <f t="shared" si="97"/>
        <v>9</v>
      </c>
      <c r="L1081" s="27">
        <f>IF(K1081=0,0,IF(E1081&gt;1,E1081-1,VLOOKUP(K1081,Months_Weeks!$A$1:$B$13,2,0)))</f>
        <v>5</v>
      </c>
      <c r="M1081" s="29"/>
      <c r="N1081" s="39"/>
      <c r="O1081" s="39"/>
      <c r="P1081" s="50">
        <f t="shared" si="98"/>
        <v>0</v>
      </c>
      <c r="Q1081" s="28">
        <f t="shared" si="99"/>
        <v>9</v>
      </c>
      <c r="R1081" s="28">
        <f>IF(Q1081=0,0,IF(E1081&gt;1,E1081-1,VLOOKUP(Q1081,Months_Weeks!$A$1:$B$13,2,0)))</f>
        <v>5</v>
      </c>
      <c r="S1081" s="30"/>
      <c r="T1081" s="39"/>
      <c r="U1081" s="39"/>
      <c r="V1081" s="50">
        <f t="shared" si="100"/>
        <v>0</v>
      </c>
      <c r="W1081" s="28">
        <f t="shared" si="101"/>
        <v>9</v>
      </c>
      <c r="X1081" s="28">
        <f>IF(W1081=0,0,IF(E1081&gt;1,E1081-1,VLOOKUP(W1081,Months_Weeks!$A$1:$B$13,2,0)))</f>
        <v>5</v>
      </c>
      <c r="Y1081" s="30"/>
      <c r="Z1081" s="39"/>
      <c r="AA1081" s="31"/>
      <c r="AB1081" s="39"/>
      <c r="AC1081" s="31"/>
      <c r="AD1081" s="40"/>
      <c r="AE1081" s="31"/>
      <c r="AF1081" s="40"/>
      <c r="AG1081" s="31"/>
      <c r="AH1081" s="40"/>
      <c r="AI1081" s="31"/>
      <c r="AJ1081" s="40"/>
    </row>
    <row r="1082" spans="1:36" x14ac:dyDescent="0.25">
      <c r="A1082" s="37" t="s">
        <v>62</v>
      </c>
      <c r="B1082" s="37">
        <v>1029</v>
      </c>
      <c r="C1082" s="26" t="str">
        <f>IFERROR(INDEX(Clients[Client_Name],MATCH(Table312[[#This Row],[Client_Code]],Clients[Client_Code],0)),"")</f>
        <v>COMERCIALIZADORA LA FAVORITA LTDA.</v>
      </c>
      <c r="D1082" s="25">
        <v>10</v>
      </c>
      <c r="E1082" s="25">
        <v>2</v>
      </c>
      <c r="F1082" s="25" t="b">
        <f>IF(E1082&gt;(VLOOKUP(D1082,Months_Weeks!$A$2:$B$13,2,TRUE)),FALSE)</f>
        <v>0</v>
      </c>
      <c r="G1082" s="63">
        <f>IF(Table312[[#This Row],[Facility]]="Buin",1.5%,0.25%)</f>
        <v>1.4999999999999999E-2</v>
      </c>
      <c r="H1082" s="38"/>
      <c r="I1082" s="38">
        <v>10</v>
      </c>
      <c r="J1082" s="27">
        <f t="shared" si="96"/>
        <v>240</v>
      </c>
      <c r="K1082" s="28">
        <f t="shared" si="97"/>
        <v>10</v>
      </c>
      <c r="L1082" s="27">
        <f>IF(K1082=0,0,IF(E1082&gt;1,E1082-1,VLOOKUP(K1082,Months_Weeks!$A$1:$B$13,2,0)))</f>
        <v>1</v>
      </c>
      <c r="M1082" s="29"/>
      <c r="N1082" s="39"/>
      <c r="O1082" s="39"/>
      <c r="P1082" s="50">
        <f t="shared" si="98"/>
        <v>0</v>
      </c>
      <c r="Q1082" s="28">
        <f t="shared" si="99"/>
        <v>10</v>
      </c>
      <c r="R1082" s="28">
        <f>IF(Q1082=0,0,IF(E1082&gt;1,E1082-1,VLOOKUP(Q1082,Months_Weeks!$A$1:$B$13,2,0)))</f>
        <v>1</v>
      </c>
      <c r="S1082" s="30"/>
      <c r="T1082" s="39"/>
      <c r="U1082" s="39"/>
      <c r="V1082" s="50">
        <f t="shared" si="100"/>
        <v>0</v>
      </c>
      <c r="W1082" s="28">
        <f t="shared" si="101"/>
        <v>10</v>
      </c>
      <c r="X1082" s="28">
        <f>IF(W1082=0,0,IF(E1082&gt;1,E1082-1,VLOOKUP(W1082,Months_Weeks!$A$1:$B$13,2,0)))</f>
        <v>1</v>
      </c>
      <c r="Y1082" s="30"/>
      <c r="Z1082" s="39"/>
      <c r="AA1082" s="31"/>
      <c r="AB1082" s="39"/>
      <c r="AC1082" s="31"/>
      <c r="AD1082" s="40"/>
      <c r="AE1082" s="31"/>
      <c r="AF1082" s="40"/>
      <c r="AG1082" s="31"/>
      <c r="AH1082" s="40"/>
      <c r="AI1082" s="31"/>
      <c r="AJ1082" s="40"/>
    </row>
    <row r="1083" spans="1:36" x14ac:dyDescent="0.25">
      <c r="A1083" s="37" t="s">
        <v>62</v>
      </c>
      <c r="B1083" s="37">
        <v>1029</v>
      </c>
      <c r="C1083" s="26" t="str">
        <f>IFERROR(INDEX(Clients[Client_Name],MATCH(Table312[[#This Row],[Client_Code]],Clients[Client_Code],0)),"")</f>
        <v>COMERCIALIZADORA LA FAVORITA LTDA.</v>
      </c>
      <c r="D1083" s="25">
        <v>10</v>
      </c>
      <c r="E1083" s="25">
        <v>3</v>
      </c>
      <c r="F1083" s="25" t="b">
        <f>IF(E1083&gt;(VLOOKUP(D1083,Months_Weeks!$A$2:$B$13,2,TRUE)),FALSE)</f>
        <v>0</v>
      </c>
      <c r="G1083" s="63">
        <f>IF(Table312[[#This Row],[Facility]]="Buin",1.5%,0.25%)</f>
        <v>1.4999999999999999E-2</v>
      </c>
      <c r="H1083" s="38"/>
      <c r="I1083" s="38">
        <v>10</v>
      </c>
      <c r="J1083" s="27">
        <f t="shared" si="96"/>
        <v>230</v>
      </c>
      <c r="K1083" s="28">
        <f t="shared" si="97"/>
        <v>10</v>
      </c>
      <c r="L1083" s="27">
        <f>IF(K1083=0,0,IF(E1083&gt;1,E1083-1,VLOOKUP(K1083,Months_Weeks!$A$1:$B$13,2,0)))</f>
        <v>2</v>
      </c>
      <c r="M1083" s="29"/>
      <c r="N1083" s="39"/>
      <c r="O1083" s="39"/>
      <c r="P1083" s="50">
        <f t="shared" si="98"/>
        <v>0</v>
      </c>
      <c r="Q1083" s="28">
        <f t="shared" si="99"/>
        <v>10</v>
      </c>
      <c r="R1083" s="28">
        <f>IF(Q1083=0,0,IF(E1083&gt;1,E1083-1,VLOOKUP(Q1083,Months_Weeks!$A$1:$B$13,2,0)))</f>
        <v>2</v>
      </c>
      <c r="S1083" s="30"/>
      <c r="T1083" s="39"/>
      <c r="U1083" s="39"/>
      <c r="V1083" s="50">
        <f t="shared" si="100"/>
        <v>0</v>
      </c>
      <c r="W1083" s="28">
        <f t="shared" si="101"/>
        <v>10</v>
      </c>
      <c r="X1083" s="28">
        <f>IF(W1083=0,0,IF(E1083&gt;1,E1083-1,VLOOKUP(W1083,Months_Weeks!$A$1:$B$13,2,0)))</f>
        <v>2</v>
      </c>
      <c r="Y1083" s="30"/>
      <c r="Z1083" s="39"/>
      <c r="AA1083" s="31"/>
      <c r="AB1083" s="39"/>
      <c r="AC1083" s="31"/>
      <c r="AD1083" s="40"/>
      <c r="AE1083" s="31"/>
      <c r="AF1083" s="40"/>
      <c r="AG1083" s="31"/>
      <c r="AH1083" s="40"/>
      <c r="AI1083" s="31"/>
      <c r="AJ1083" s="40"/>
    </row>
    <row r="1084" spans="1:36" x14ac:dyDescent="0.25">
      <c r="A1084" s="37" t="s">
        <v>62</v>
      </c>
      <c r="B1084" s="37">
        <v>1029</v>
      </c>
      <c r="C1084" s="26" t="str">
        <f>IFERROR(INDEX(Clients[Client_Name],MATCH(Table312[[#This Row],[Client_Code]],Clients[Client_Code],0)),"")</f>
        <v>COMERCIALIZADORA LA FAVORITA LTDA.</v>
      </c>
      <c r="D1084" s="25">
        <v>10</v>
      </c>
      <c r="E1084" s="25">
        <v>4</v>
      </c>
      <c r="F1084" s="25" t="b">
        <f>IF(E1084&gt;(VLOOKUP(D1084,Months_Weeks!$A$2:$B$13,2,TRUE)),FALSE)</f>
        <v>0</v>
      </c>
      <c r="G1084" s="63">
        <f>IF(Table312[[#This Row],[Facility]]="Buin",1.5%,0.25%)</f>
        <v>1.4999999999999999E-2</v>
      </c>
      <c r="H1084" s="38"/>
      <c r="I1084" s="38">
        <v>10</v>
      </c>
      <c r="J1084" s="27">
        <f t="shared" si="96"/>
        <v>220</v>
      </c>
      <c r="K1084" s="28">
        <f t="shared" si="97"/>
        <v>10</v>
      </c>
      <c r="L1084" s="27">
        <f>IF(K1084=0,0,IF(E1084&gt;1,E1084-1,VLOOKUP(K1084,Months_Weeks!$A$1:$B$13,2,0)))</f>
        <v>3</v>
      </c>
      <c r="M1084" s="29"/>
      <c r="N1084" s="39"/>
      <c r="O1084" s="39"/>
      <c r="P1084" s="50">
        <f t="shared" si="98"/>
        <v>0</v>
      </c>
      <c r="Q1084" s="28">
        <f t="shared" si="99"/>
        <v>10</v>
      </c>
      <c r="R1084" s="28">
        <f>IF(Q1084=0,0,IF(E1084&gt;1,E1084-1,VLOOKUP(Q1084,Months_Weeks!$A$1:$B$13,2,0)))</f>
        <v>3</v>
      </c>
      <c r="S1084" s="30"/>
      <c r="T1084" s="39"/>
      <c r="U1084" s="39"/>
      <c r="V1084" s="50">
        <f t="shared" si="100"/>
        <v>0</v>
      </c>
      <c r="W1084" s="28">
        <f t="shared" si="101"/>
        <v>10</v>
      </c>
      <c r="X1084" s="28">
        <f>IF(W1084=0,0,IF(E1084&gt;1,E1084-1,VLOOKUP(W1084,Months_Weeks!$A$1:$B$13,2,0)))</f>
        <v>3</v>
      </c>
      <c r="Y1084" s="30"/>
      <c r="Z1084" s="39"/>
      <c r="AA1084" s="31"/>
      <c r="AB1084" s="39"/>
      <c r="AC1084" s="31"/>
      <c r="AD1084" s="40"/>
      <c r="AE1084" s="31"/>
      <c r="AF1084" s="40"/>
      <c r="AG1084" s="31"/>
      <c r="AH1084" s="40"/>
      <c r="AI1084" s="31"/>
      <c r="AJ1084" s="40"/>
    </row>
    <row r="1085" spans="1:36" x14ac:dyDescent="0.25">
      <c r="A1085" s="37" t="s">
        <v>62</v>
      </c>
      <c r="B1085" s="37">
        <v>1029</v>
      </c>
      <c r="C1085" s="26" t="str">
        <f>IFERROR(INDEX(Clients[Client_Name],MATCH(Table312[[#This Row],[Client_Code]],Clients[Client_Code],0)),"")</f>
        <v>COMERCIALIZADORA LA FAVORITA LTDA.</v>
      </c>
      <c r="D1085" s="25">
        <v>11</v>
      </c>
      <c r="E1085" s="25">
        <v>1</v>
      </c>
      <c r="F1085" s="25" t="b">
        <f>IF(E1085&gt;(VLOOKUP(D1085,Months_Weeks!$A$2:$B$13,2,TRUE)),FALSE)</f>
        <v>0</v>
      </c>
      <c r="G1085" s="63">
        <f>IF(Table312[[#This Row],[Facility]]="Buin",1.5%,0.25%)</f>
        <v>1.4999999999999999E-2</v>
      </c>
      <c r="H1085" s="38"/>
      <c r="I1085" s="38"/>
      <c r="J1085" s="27">
        <f t="shared" si="96"/>
        <v>220</v>
      </c>
      <c r="K1085" s="28">
        <f t="shared" si="97"/>
        <v>10</v>
      </c>
      <c r="L1085" s="27">
        <f>IF(K1085=0,0,IF(E1085&gt;1,E1085-1,VLOOKUP(K1085,Months_Weeks!$A$1:$B$13,2,0)))</f>
        <v>4</v>
      </c>
      <c r="M1085" s="29"/>
      <c r="N1085" s="39"/>
      <c r="O1085" s="39"/>
      <c r="P1085" s="50">
        <f t="shared" si="98"/>
        <v>0</v>
      </c>
      <c r="Q1085" s="28">
        <f t="shared" si="99"/>
        <v>10</v>
      </c>
      <c r="R1085" s="28">
        <f>IF(Q1085=0,0,IF(E1085&gt;1,E1085-1,VLOOKUP(Q1085,Months_Weeks!$A$1:$B$13,2,0)))</f>
        <v>4</v>
      </c>
      <c r="S1085" s="30"/>
      <c r="T1085" s="39"/>
      <c r="U1085" s="39"/>
      <c r="V1085" s="50">
        <f t="shared" si="100"/>
        <v>0</v>
      </c>
      <c r="W1085" s="28">
        <f t="shared" si="101"/>
        <v>10</v>
      </c>
      <c r="X1085" s="28">
        <f>IF(W1085=0,0,IF(E1085&gt;1,E1085-1,VLOOKUP(W1085,Months_Weeks!$A$1:$B$13,2,0)))</f>
        <v>4</v>
      </c>
      <c r="Y1085" s="30"/>
      <c r="Z1085" s="39"/>
      <c r="AA1085" s="31"/>
      <c r="AB1085" s="39"/>
      <c r="AC1085" s="31"/>
      <c r="AD1085" s="40"/>
      <c r="AE1085" s="31"/>
      <c r="AF1085" s="40"/>
      <c r="AG1085" s="31"/>
      <c r="AH1085" s="40"/>
      <c r="AI1085" s="31"/>
      <c r="AJ1085" s="40"/>
    </row>
    <row r="1086" spans="1:36" x14ac:dyDescent="0.25">
      <c r="A1086" s="37" t="s">
        <v>62</v>
      </c>
      <c r="B1086" s="37">
        <v>1029</v>
      </c>
      <c r="C1086" s="26" t="str">
        <f>IFERROR(INDEX(Clients[Client_Name],MATCH(Table312[[#This Row],[Client_Code]],Clients[Client_Code],0)),"")</f>
        <v>COMERCIALIZADORA LA FAVORITA LTDA.</v>
      </c>
      <c r="D1086" s="25">
        <v>11</v>
      </c>
      <c r="E1086" s="25">
        <v>2</v>
      </c>
      <c r="F1086" s="25" t="b">
        <f>IF(E1086&gt;(VLOOKUP(D1086,Months_Weeks!$A$2:$B$13,2,TRUE)),FALSE)</f>
        <v>0</v>
      </c>
      <c r="G1086" s="63">
        <f>IF(Table312[[#This Row],[Facility]]="Buin",1.5%,0.25%)</f>
        <v>1.4999999999999999E-2</v>
      </c>
      <c r="H1086" s="38">
        <v>25</v>
      </c>
      <c r="I1086" s="38"/>
      <c r="J1086" s="27">
        <f t="shared" si="96"/>
        <v>245</v>
      </c>
      <c r="K1086" s="28">
        <f t="shared" si="97"/>
        <v>11</v>
      </c>
      <c r="L1086" s="27">
        <f>IF(K1086=0,0,IF(E1086&gt;1,E1086-1,VLOOKUP(K1086,Months_Weeks!$A$1:$B$13,2,0)))</f>
        <v>1</v>
      </c>
      <c r="M1086" s="29"/>
      <c r="N1086" s="39"/>
      <c r="O1086" s="39"/>
      <c r="P1086" s="50">
        <f t="shared" si="98"/>
        <v>0</v>
      </c>
      <c r="Q1086" s="28">
        <f t="shared" si="99"/>
        <v>11</v>
      </c>
      <c r="R1086" s="28">
        <f>IF(Q1086=0,0,IF(E1086&gt;1,E1086-1,VLOOKUP(Q1086,Months_Weeks!$A$1:$B$13,2,0)))</f>
        <v>1</v>
      </c>
      <c r="S1086" s="30"/>
      <c r="T1086" s="39"/>
      <c r="U1086" s="39"/>
      <c r="V1086" s="50">
        <f t="shared" si="100"/>
        <v>0</v>
      </c>
      <c r="W1086" s="28">
        <f t="shared" si="101"/>
        <v>11</v>
      </c>
      <c r="X1086" s="28">
        <f>IF(W1086=0,0,IF(E1086&gt;1,E1086-1,VLOOKUP(W1086,Months_Weeks!$A$1:$B$13,2,0)))</f>
        <v>1</v>
      </c>
      <c r="Y1086" s="30"/>
      <c r="Z1086" s="39"/>
      <c r="AA1086" s="31"/>
      <c r="AB1086" s="39"/>
      <c r="AC1086" s="31"/>
      <c r="AD1086" s="40"/>
      <c r="AE1086" s="31"/>
      <c r="AF1086" s="40"/>
      <c r="AG1086" s="31"/>
      <c r="AH1086" s="40"/>
      <c r="AI1086" s="31"/>
      <c r="AJ1086" s="40"/>
    </row>
    <row r="1087" spans="1:36" x14ac:dyDescent="0.25">
      <c r="A1087" s="37" t="s">
        <v>62</v>
      </c>
      <c r="B1087" s="37">
        <v>1029</v>
      </c>
      <c r="C1087" s="26" t="str">
        <f>IFERROR(INDEX(Clients[Client_Name],MATCH(Table312[[#This Row],[Client_Code]],Clients[Client_Code],0)),"")</f>
        <v>COMERCIALIZADORA LA FAVORITA LTDA.</v>
      </c>
      <c r="D1087" s="25">
        <v>11</v>
      </c>
      <c r="E1087" s="25">
        <v>3</v>
      </c>
      <c r="F1087" s="25" t="b">
        <f>IF(E1087&gt;(VLOOKUP(D1087,Months_Weeks!$A$2:$B$13,2,TRUE)),FALSE)</f>
        <v>0</v>
      </c>
      <c r="G1087" s="63">
        <f>IF(Table312[[#This Row],[Facility]]="Buin",1.5%,0.25%)</f>
        <v>1.4999999999999999E-2</v>
      </c>
      <c r="H1087" s="38">
        <v>25</v>
      </c>
      <c r="I1087" s="38"/>
      <c r="J1087" s="27">
        <f t="shared" si="96"/>
        <v>270</v>
      </c>
      <c r="K1087" s="28">
        <f t="shared" si="97"/>
        <v>11</v>
      </c>
      <c r="L1087" s="27">
        <f>IF(K1087=0,0,IF(E1087&gt;1,E1087-1,VLOOKUP(K1087,Months_Weeks!$A$1:$B$13,2,0)))</f>
        <v>2</v>
      </c>
      <c r="M1087" s="29"/>
      <c r="N1087" s="39"/>
      <c r="O1087" s="39"/>
      <c r="P1087" s="50">
        <f t="shared" si="98"/>
        <v>0</v>
      </c>
      <c r="Q1087" s="28">
        <f t="shared" si="99"/>
        <v>11</v>
      </c>
      <c r="R1087" s="28">
        <f>IF(Q1087=0,0,IF(E1087&gt;1,E1087-1,VLOOKUP(Q1087,Months_Weeks!$A$1:$B$13,2,0)))</f>
        <v>2</v>
      </c>
      <c r="S1087" s="30"/>
      <c r="T1087" s="39"/>
      <c r="U1087" s="39"/>
      <c r="V1087" s="50">
        <f t="shared" si="100"/>
        <v>0</v>
      </c>
      <c r="W1087" s="28">
        <f t="shared" si="101"/>
        <v>11</v>
      </c>
      <c r="X1087" s="28">
        <f>IF(W1087=0,0,IF(E1087&gt;1,E1087-1,VLOOKUP(W1087,Months_Weeks!$A$1:$B$13,2,0)))</f>
        <v>2</v>
      </c>
      <c r="Y1087" s="30"/>
      <c r="Z1087" s="39"/>
      <c r="AA1087" s="31"/>
      <c r="AB1087" s="39"/>
      <c r="AC1087" s="31"/>
      <c r="AD1087" s="40"/>
      <c r="AE1087" s="31"/>
      <c r="AF1087" s="40"/>
      <c r="AG1087" s="31"/>
      <c r="AH1087" s="40"/>
      <c r="AI1087" s="31"/>
      <c r="AJ1087" s="40"/>
    </row>
    <row r="1088" spans="1:36" x14ac:dyDescent="0.25">
      <c r="A1088" s="37" t="s">
        <v>62</v>
      </c>
      <c r="B1088" s="37">
        <v>1029</v>
      </c>
      <c r="C1088" s="26" t="str">
        <f>IFERROR(INDEX(Clients[Client_Name],MATCH(Table312[[#This Row],[Client_Code]],Clients[Client_Code],0)),"")</f>
        <v>COMERCIALIZADORA LA FAVORITA LTDA.</v>
      </c>
      <c r="D1088" s="25">
        <v>11</v>
      </c>
      <c r="E1088" s="25">
        <v>4</v>
      </c>
      <c r="F1088" s="25" t="b">
        <f>IF(E1088&gt;(VLOOKUP(D1088,Months_Weeks!$A$2:$B$13,2,TRUE)),FALSE)</f>
        <v>0</v>
      </c>
      <c r="G1088" s="63">
        <f>IF(Table312[[#This Row],[Facility]]="Buin",1.5%,0.25%)</f>
        <v>1.4999999999999999E-2</v>
      </c>
      <c r="H1088" s="38">
        <v>25</v>
      </c>
      <c r="I1088" s="38"/>
      <c r="J1088" s="27">
        <f t="shared" si="96"/>
        <v>295</v>
      </c>
      <c r="K1088" s="28">
        <f t="shared" si="97"/>
        <v>11</v>
      </c>
      <c r="L1088" s="27">
        <f>IF(K1088=0,0,IF(E1088&gt;1,E1088-1,VLOOKUP(K1088,Months_Weeks!$A$1:$B$13,2,0)))</f>
        <v>3</v>
      </c>
      <c r="M1088" s="29"/>
      <c r="N1088" s="39"/>
      <c r="O1088" s="39"/>
      <c r="P1088" s="50">
        <f t="shared" si="98"/>
        <v>0</v>
      </c>
      <c r="Q1088" s="28">
        <f t="shared" si="99"/>
        <v>11</v>
      </c>
      <c r="R1088" s="28">
        <f>IF(Q1088=0,0,IF(E1088&gt;1,E1088-1,VLOOKUP(Q1088,Months_Weeks!$A$1:$B$13,2,0)))</f>
        <v>3</v>
      </c>
      <c r="S1088" s="30"/>
      <c r="T1088" s="39"/>
      <c r="U1088" s="39"/>
      <c r="V1088" s="50">
        <f t="shared" si="100"/>
        <v>0</v>
      </c>
      <c r="W1088" s="28">
        <f t="shared" si="101"/>
        <v>11</v>
      </c>
      <c r="X1088" s="28">
        <f>IF(W1088=0,0,IF(E1088&gt;1,E1088-1,VLOOKUP(W1088,Months_Weeks!$A$1:$B$13,2,0)))</f>
        <v>3</v>
      </c>
      <c r="Y1088" s="30"/>
      <c r="Z1088" s="39"/>
      <c r="AA1088" s="31"/>
      <c r="AB1088" s="39"/>
      <c r="AC1088" s="31"/>
      <c r="AD1088" s="40"/>
      <c r="AE1088" s="31"/>
      <c r="AF1088" s="40"/>
      <c r="AG1088" s="31"/>
      <c r="AH1088" s="40"/>
      <c r="AI1088" s="31"/>
      <c r="AJ1088" s="40"/>
    </row>
    <row r="1089" spans="1:36" x14ac:dyDescent="0.25">
      <c r="A1089" s="37" t="s">
        <v>62</v>
      </c>
      <c r="B1089" s="37">
        <v>1029</v>
      </c>
      <c r="C1089" s="26" t="str">
        <f>IFERROR(INDEX(Clients[Client_Name],MATCH(Table312[[#This Row],[Client_Code]],Clients[Client_Code],0)),"")</f>
        <v>COMERCIALIZADORA LA FAVORITA LTDA.</v>
      </c>
      <c r="D1089" s="25">
        <v>12</v>
      </c>
      <c r="E1089" s="25">
        <v>1</v>
      </c>
      <c r="F1089" s="25" t="b">
        <f>IF(E1089&gt;(VLOOKUP(D1089,Months_Weeks!$A$2:$B$13,2,TRUE)),FALSE)</f>
        <v>0</v>
      </c>
      <c r="G1089" s="63">
        <f>IF(Table312[[#This Row],[Facility]]="Buin",1.5%,0.25%)</f>
        <v>1.4999999999999999E-2</v>
      </c>
      <c r="H1089" s="38">
        <v>25</v>
      </c>
      <c r="I1089" s="38"/>
      <c r="J1089" s="27">
        <f t="shared" si="96"/>
        <v>320</v>
      </c>
      <c r="K1089" s="28">
        <f t="shared" si="97"/>
        <v>11</v>
      </c>
      <c r="L1089" s="27">
        <f>IF(K1089=0,0,IF(E1089&gt;1,E1089-1,VLOOKUP(K1089,Months_Weeks!$A$1:$B$13,2,0)))</f>
        <v>4</v>
      </c>
      <c r="M1089" s="29"/>
      <c r="N1089" s="39"/>
      <c r="O1089" s="39"/>
      <c r="P1089" s="50">
        <f t="shared" si="98"/>
        <v>0</v>
      </c>
      <c r="Q1089" s="28">
        <f t="shared" si="99"/>
        <v>11</v>
      </c>
      <c r="R1089" s="28">
        <f>IF(Q1089=0,0,IF(E1089&gt;1,E1089-1,VLOOKUP(Q1089,Months_Weeks!$A$1:$B$13,2,0)))</f>
        <v>4</v>
      </c>
      <c r="S1089" s="30"/>
      <c r="T1089" s="39"/>
      <c r="U1089" s="39"/>
      <c r="V1089" s="50">
        <f t="shared" si="100"/>
        <v>0</v>
      </c>
      <c r="W1089" s="28">
        <f t="shared" si="101"/>
        <v>11</v>
      </c>
      <c r="X1089" s="28">
        <f>IF(W1089=0,0,IF(E1089&gt;1,E1089-1,VLOOKUP(W1089,Months_Weeks!$A$1:$B$13,2,0)))</f>
        <v>4</v>
      </c>
      <c r="Y1089" s="30"/>
      <c r="Z1089" s="39"/>
      <c r="AA1089" s="31"/>
      <c r="AB1089" s="39"/>
      <c r="AC1089" s="31"/>
      <c r="AD1089" s="40"/>
      <c r="AE1089" s="31"/>
      <c r="AF1089" s="40"/>
      <c r="AG1089" s="31"/>
      <c r="AH1089" s="40"/>
      <c r="AI1089" s="31"/>
      <c r="AJ1089" s="40"/>
    </row>
    <row r="1090" spans="1:36" x14ac:dyDescent="0.25">
      <c r="A1090" s="37" t="s">
        <v>62</v>
      </c>
      <c r="B1090" s="37">
        <v>1029</v>
      </c>
      <c r="C1090" s="26" t="str">
        <f>IFERROR(INDEX(Clients[Client_Name],MATCH(Table312[[#This Row],[Client_Code]],Clients[Client_Code],0)),"")</f>
        <v>COMERCIALIZADORA LA FAVORITA LTDA.</v>
      </c>
      <c r="D1090" s="25">
        <v>12</v>
      </c>
      <c r="E1090" s="25">
        <v>2</v>
      </c>
      <c r="F1090" s="25" t="b">
        <f>IF(E1090&gt;(VLOOKUP(D1090,Months_Weeks!$A$2:$B$13,2,TRUE)),FALSE)</f>
        <v>0</v>
      </c>
      <c r="G1090" s="63">
        <f>IF(Table312[[#This Row],[Facility]]="Buin",1.5%,0.25%)</f>
        <v>1.4999999999999999E-2</v>
      </c>
      <c r="H1090" s="38">
        <v>25</v>
      </c>
      <c r="I1090" s="38"/>
      <c r="J1090" s="27">
        <f t="shared" ref="J1090:J1153" si="102" xml:space="preserve"> SUMIFS(J:J,$B:$B,$B1090,$D:$D,K1090,$E:$E,L1090,$A:$A,$A1090)+H1090-I1090</f>
        <v>345</v>
      </c>
      <c r="K1090" s="28">
        <f t="shared" ref="K1090:K1153" si="103">IF(E1090&gt;1,D1090,D1090-1)</f>
        <v>12</v>
      </c>
      <c r="L1090" s="27">
        <f>IF(K1090=0,0,IF(E1090&gt;1,E1090-1,VLOOKUP(K1090,Months_Weeks!$A$1:$B$13,2,0)))</f>
        <v>1</v>
      </c>
      <c r="M1090" s="29"/>
      <c r="N1090" s="39"/>
      <c r="O1090" s="39"/>
      <c r="P1090" s="50">
        <f t="shared" ref="P1090:P1153" si="104" xml:space="preserve"> SUMIFS(P:P,$B:$B,$B1090,$D:$D,Q1090,$E:$E,R1090,$A:$A,$A1090)+N1090-O1090</f>
        <v>0</v>
      </c>
      <c r="Q1090" s="28">
        <f t="shared" ref="Q1090:Q1153" si="105">IF(E1090&gt;1,D1090,D1090-1)</f>
        <v>12</v>
      </c>
      <c r="R1090" s="28">
        <f>IF(Q1090=0,0,IF(E1090&gt;1,E1090-1,VLOOKUP(Q1090,Months_Weeks!$A$1:$B$13,2,0)))</f>
        <v>1</v>
      </c>
      <c r="S1090" s="30"/>
      <c r="T1090" s="39"/>
      <c r="U1090" s="39"/>
      <c r="V1090" s="50">
        <f t="shared" ref="V1090:V1153" si="106" xml:space="preserve"> SUMIFS(V:V,$B:$B,$B1090,$D:$D,W1090,$E:$E,X1090,$A:$A,$A1090)+T1090-U1090</f>
        <v>0</v>
      </c>
      <c r="W1090" s="28">
        <f t="shared" ref="W1090:W1153" si="107">IF(E1090&gt;1,D1090,D1090-1)</f>
        <v>12</v>
      </c>
      <c r="X1090" s="28">
        <f>IF(W1090=0,0,IF(E1090&gt;1,E1090-1,VLOOKUP(W1090,Months_Weeks!$A$1:$B$13,2,0)))</f>
        <v>1</v>
      </c>
      <c r="Y1090" s="30"/>
      <c r="Z1090" s="39"/>
      <c r="AA1090" s="31"/>
      <c r="AB1090" s="39"/>
      <c r="AC1090" s="31"/>
      <c r="AD1090" s="40"/>
      <c r="AE1090" s="31"/>
      <c r="AF1090" s="40"/>
      <c r="AG1090" s="31"/>
      <c r="AH1090" s="40"/>
      <c r="AI1090" s="31"/>
      <c r="AJ1090" s="40"/>
    </row>
    <row r="1091" spans="1:36" x14ac:dyDescent="0.25">
      <c r="A1091" s="37" t="s">
        <v>62</v>
      </c>
      <c r="B1091" s="37">
        <v>1029</v>
      </c>
      <c r="C1091" s="26" t="str">
        <f>IFERROR(INDEX(Clients[Client_Name],MATCH(Table312[[#This Row],[Client_Code]],Clients[Client_Code],0)),"")</f>
        <v>COMERCIALIZADORA LA FAVORITA LTDA.</v>
      </c>
      <c r="D1091" s="25">
        <v>12</v>
      </c>
      <c r="E1091" s="25">
        <v>3</v>
      </c>
      <c r="F1091" s="25" t="b">
        <f>IF(E1091&gt;(VLOOKUP(D1091,Months_Weeks!$A$2:$B$13,2,TRUE)),FALSE)</f>
        <v>0</v>
      </c>
      <c r="G1091" s="63">
        <f>IF(Table312[[#This Row],[Facility]]="Buin",1.5%,0.25%)</f>
        <v>1.4999999999999999E-2</v>
      </c>
      <c r="H1091" s="38"/>
      <c r="I1091" s="38">
        <v>50</v>
      </c>
      <c r="J1091" s="27">
        <f t="shared" si="102"/>
        <v>295</v>
      </c>
      <c r="K1091" s="28">
        <f t="shared" si="103"/>
        <v>12</v>
      </c>
      <c r="L1091" s="27">
        <f>IF(K1091=0,0,IF(E1091&gt;1,E1091-1,VLOOKUP(K1091,Months_Weeks!$A$1:$B$13,2,0)))</f>
        <v>2</v>
      </c>
      <c r="M1091" s="29"/>
      <c r="N1091" s="39"/>
      <c r="O1091" s="39"/>
      <c r="P1091" s="50">
        <f t="shared" si="104"/>
        <v>0</v>
      </c>
      <c r="Q1091" s="28">
        <f t="shared" si="105"/>
        <v>12</v>
      </c>
      <c r="R1091" s="28">
        <f>IF(Q1091=0,0,IF(E1091&gt;1,E1091-1,VLOOKUP(Q1091,Months_Weeks!$A$1:$B$13,2,0)))</f>
        <v>2</v>
      </c>
      <c r="S1091" s="30"/>
      <c r="T1091" s="39"/>
      <c r="U1091" s="39"/>
      <c r="V1091" s="50">
        <f t="shared" si="106"/>
        <v>0</v>
      </c>
      <c r="W1091" s="28">
        <f t="shared" si="107"/>
        <v>12</v>
      </c>
      <c r="X1091" s="28">
        <f>IF(W1091=0,0,IF(E1091&gt;1,E1091-1,VLOOKUP(W1091,Months_Weeks!$A$1:$B$13,2,0)))</f>
        <v>2</v>
      </c>
      <c r="Y1091" s="30"/>
      <c r="Z1091" s="39"/>
      <c r="AA1091" s="31"/>
      <c r="AB1091" s="39"/>
      <c r="AC1091" s="31"/>
      <c r="AD1091" s="40"/>
      <c r="AE1091" s="31"/>
      <c r="AF1091" s="40"/>
      <c r="AG1091" s="31"/>
      <c r="AH1091" s="40"/>
      <c r="AI1091" s="31"/>
      <c r="AJ1091" s="40"/>
    </row>
    <row r="1092" spans="1:36" x14ac:dyDescent="0.25">
      <c r="A1092" s="37" t="s">
        <v>62</v>
      </c>
      <c r="B1092" s="37">
        <v>1029</v>
      </c>
      <c r="C1092" s="26" t="str">
        <f>IFERROR(INDEX(Clients[Client_Name],MATCH(Table312[[#This Row],[Client_Code]],Clients[Client_Code],0)),"")</f>
        <v>COMERCIALIZADORA LA FAVORITA LTDA.</v>
      </c>
      <c r="D1092" s="25">
        <v>12</v>
      </c>
      <c r="E1092" s="25">
        <v>4</v>
      </c>
      <c r="F1092" s="25" t="b">
        <f>IF(E1092&gt;(VLOOKUP(D1092,Months_Weeks!$A$2:$B$13,2,TRUE)),FALSE)</f>
        <v>0</v>
      </c>
      <c r="G1092" s="63">
        <f>IF(Table312[[#This Row],[Facility]]="Buin",1.5%,0.25%)</f>
        <v>1.4999999999999999E-2</v>
      </c>
      <c r="H1092" s="38"/>
      <c r="I1092" s="38">
        <v>50</v>
      </c>
      <c r="J1092" s="27">
        <f t="shared" si="102"/>
        <v>245</v>
      </c>
      <c r="K1092" s="28">
        <f t="shared" si="103"/>
        <v>12</v>
      </c>
      <c r="L1092" s="27">
        <f>IF(K1092=0,0,IF(E1092&gt;1,E1092-1,VLOOKUP(K1092,Months_Weeks!$A$1:$B$13,2,0)))</f>
        <v>3</v>
      </c>
      <c r="M1092" s="29"/>
      <c r="N1092" s="39"/>
      <c r="O1092" s="39"/>
      <c r="P1092" s="50">
        <f t="shared" si="104"/>
        <v>0</v>
      </c>
      <c r="Q1092" s="28">
        <f t="shared" si="105"/>
        <v>12</v>
      </c>
      <c r="R1092" s="28">
        <f>IF(Q1092=0,0,IF(E1092&gt;1,E1092-1,VLOOKUP(Q1092,Months_Weeks!$A$1:$B$13,2,0)))</f>
        <v>3</v>
      </c>
      <c r="S1092" s="30"/>
      <c r="T1092" s="39"/>
      <c r="U1092" s="39"/>
      <c r="V1092" s="50">
        <f t="shared" si="106"/>
        <v>0</v>
      </c>
      <c r="W1092" s="28">
        <f t="shared" si="107"/>
        <v>12</v>
      </c>
      <c r="X1092" s="28">
        <f>IF(W1092=0,0,IF(E1092&gt;1,E1092-1,VLOOKUP(W1092,Months_Weeks!$A$1:$B$13,2,0)))</f>
        <v>3</v>
      </c>
      <c r="Y1092" s="30"/>
      <c r="Z1092" s="39"/>
      <c r="AA1092" s="31"/>
      <c r="AB1092" s="39"/>
      <c r="AC1092" s="31"/>
      <c r="AD1092" s="40"/>
      <c r="AE1092" s="31"/>
      <c r="AF1092" s="40"/>
      <c r="AG1092" s="31"/>
      <c r="AH1092" s="40"/>
      <c r="AI1092" s="31"/>
      <c r="AJ1092" s="40"/>
    </row>
    <row r="1093" spans="1:36" x14ac:dyDescent="0.25">
      <c r="A1093" s="37" t="s">
        <v>62</v>
      </c>
      <c r="B1093" s="37">
        <v>1029</v>
      </c>
      <c r="C1093" s="26" t="str">
        <f>IFERROR(INDEX(Clients[Client_Name],MATCH(Table312[[#This Row],[Client_Code]],Clients[Client_Code],0)),"")</f>
        <v>COMERCIALIZADORA LA FAVORITA LTDA.</v>
      </c>
      <c r="D1093" s="25">
        <v>12</v>
      </c>
      <c r="E1093" s="25">
        <v>5</v>
      </c>
      <c r="F1093" s="25" t="b">
        <f>IF(E1093&gt;(VLOOKUP(D1093,Months_Weeks!$A$2:$B$13,2,TRUE)),FALSE)</f>
        <v>0</v>
      </c>
      <c r="G1093" s="63">
        <f>IF(Table312[[#This Row],[Facility]]="Buin",1.5%,0.25%)</f>
        <v>1.4999999999999999E-2</v>
      </c>
      <c r="H1093" s="38"/>
      <c r="I1093" s="38"/>
      <c r="J1093" s="27">
        <f t="shared" si="102"/>
        <v>245</v>
      </c>
      <c r="K1093" s="28">
        <f t="shared" si="103"/>
        <v>12</v>
      </c>
      <c r="L1093" s="27">
        <f>IF(K1093=0,0,IF(E1093&gt;1,E1093-1,VLOOKUP(K1093,Months_Weeks!$A$1:$B$13,2,0)))</f>
        <v>4</v>
      </c>
      <c r="M1093" s="29"/>
      <c r="N1093" s="39"/>
      <c r="O1093" s="39"/>
      <c r="P1093" s="50">
        <f t="shared" si="104"/>
        <v>0</v>
      </c>
      <c r="Q1093" s="28">
        <f t="shared" si="105"/>
        <v>12</v>
      </c>
      <c r="R1093" s="28">
        <f>IF(Q1093=0,0,IF(E1093&gt;1,E1093-1,VLOOKUP(Q1093,Months_Weeks!$A$1:$B$13,2,0)))</f>
        <v>4</v>
      </c>
      <c r="S1093" s="30"/>
      <c r="T1093" s="39"/>
      <c r="U1093" s="39"/>
      <c r="V1093" s="50">
        <f t="shared" si="106"/>
        <v>0</v>
      </c>
      <c r="W1093" s="28">
        <f t="shared" si="107"/>
        <v>12</v>
      </c>
      <c r="X1093" s="28">
        <f>IF(W1093=0,0,IF(E1093&gt;1,E1093-1,VLOOKUP(W1093,Months_Weeks!$A$1:$B$13,2,0)))</f>
        <v>4</v>
      </c>
      <c r="Y1093" s="30"/>
      <c r="Z1093" s="39"/>
      <c r="AA1093" s="31"/>
      <c r="AB1093" s="39"/>
      <c r="AC1093" s="31"/>
      <c r="AD1093" s="40"/>
      <c r="AE1093" s="31"/>
      <c r="AF1093" s="40"/>
      <c r="AG1093" s="31"/>
      <c r="AH1093" s="40"/>
      <c r="AI1093" s="31"/>
      <c r="AJ1093" s="40"/>
    </row>
    <row r="1094" spans="1:36" x14ac:dyDescent="0.25">
      <c r="A1094" s="37" t="s">
        <v>62</v>
      </c>
      <c r="B1094" s="37">
        <v>1031</v>
      </c>
      <c r="C1094" s="26" t="str">
        <f>IFERROR(INDEX(Clients[Client_Name],MATCH(Table312[[#This Row],[Client_Code]],Clients[Client_Code],0)),"")</f>
        <v>DIANA NATURALS</v>
      </c>
      <c r="D1094" s="25">
        <v>1</v>
      </c>
      <c r="E1094" s="25">
        <v>1</v>
      </c>
      <c r="F1094" s="25" t="b">
        <f>IF(E1094&gt;(VLOOKUP(D1094,Months_Weeks!$A$2:$B$13,2,TRUE)),FALSE)</f>
        <v>0</v>
      </c>
      <c r="G1094" s="63">
        <f>IF(Table312[[#This Row],[Facility]]="Buin",1.5%,0.25%)</f>
        <v>1.4999999999999999E-2</v>
      </c>
      <c r="H1094" s="38">
        <v>560</v>
      </c>
      <c r="I1094" s="38"/>
      <c r="J1094" s="27">
        <f t="shared" si="102"/>
        <v>560</v>
      </c>
      <c r="K1094" s="28">
        <f t="shared" si="103"/>
        <v>0</v>
      </c>
      <c r="L1094" s="27">
        <f>IF(K1094=0,0,IF(E1094&gt;1,E1094-1,VLOOKUP(K1094,Months_Weeks!$A$1:$B$13,2,0)))</f>
        <v>0</v>
      </c>
      <c r="M1094" s="29"/>
      <c r="N1094" s="39"/>
      <c r="O1094" s="39"/>
      <c r="P1094" s="50">
        <f t="shared" si="104"/>
        <v>0</v>
      </c>
      <c r="Q1094" s="28">
        <f t="shared" si="105"/>
        <v>0</v>
      </c>
      <c r="R1094" s="28">
        <f>IF(Q1094=0,0,IF(E1094&gt;1,E1094-1,VLOOKUP(Q1094,Months_Weeks!$A$1:$B$13,2,0)))</f>
        <v>0</v>
      </c>
      <c r="S1094" s="30"/>
      <c r="T1094" s="39"/>
      <c r="U1094" s="39"/>
      <c r="V1094" s="50">
        <f t="shared" si="106"/>
        <v>0</v>
      </c>
      <c r="W1094" s="28">
        <f t="shared" si="107"/>
        <v>0</v>
      </c>
      <c r="X1094" s="28">
        <f>IF(W1094=0,0,IF(E1094&gt;1,E1094-1,VLOOKUP(W1094,Months_Weeks!$A$1:$B$13,2,0)))</f>
        <v>0</v>
      </c>
      <c r="Y1094" s="30"/>
      <c r="Z1094" s="39"/>
      <c r="AA1094" s="31">
        <v>1</v>
      </c>
      <c r="AB1094" s="72">
        <v>0.26200000000000001</v>
      </c>
      <c r="AC1094" s="31"/>
      <c r="AD1094" s="40"/>
      <c r="AE1094" s="31"/>
      <c r="AF1094" s="40"/>
      <c r="AG1094" s="31"/>
      <c r="AH1094" s="40"/>
      <c r="AI1094" s="31">
        <v>1</v>
      </c>
      <c r="AJ1094" s="70">
        <v>6.0000000000000001E-3</v>
      </c>
    </row>
    <row r="1095" spans="1:36" x14ac:dyDescent="0.25">
      <c r="A1095" s="37" t="s">
        <v>62</v>
      </c>
      <c r="B1095" s="37">
        <v>1031</v>
      </c>
      <c r="C1095" s="26" t="str">
        <f>IFERROR(INDEX(Clients[Client_Name],MATCH(Table312[[#This Row],[Client_Code]],Clients[Client_Code],0)),"")</f>
        <v>DIANA NATURALS</v>
      </c>
      <c r="D1095" s="25">
        <v>1</v>
      </c>
      <c r="E1095" s="25">
        <v>2</v>
      </c>
      <c r="F1095" s="25" t="b">
        <f>IF(E1095&gt;(VLOOKUP(D1095,Months_Weeks!$A$2:$B$13,2,TRUE)),FALSE)</f>
        <v>0</v>
      </c>
      <c r="G1095" s="63">
        <f>IF(Table312[[#This Row],[Facility]]="Buin",1.5%,0.25%)</f>
        <v>1.4999999999999999E-2</v>
      </c>
      <c r="H1095" s="38">
        <v>222</v>
      </c>
      <c r="I1095" s="38"/>
      <c r="J1095" s="27">
        <f t="shared" si="102"/>
        <v>782</v>
      </c>
      <c r="K1095" s="28">
        <f t="shared" si="103"/>
        <v>1</v>
      </c>
      <c r="L1095" s="27">
        <f>IF(K1095=0,0,IF(E1095&gt;1,E1095-1,VLOOKUP(K1095,Months_Weeks!$A$1:$B$13,2,0)))</f>
        <v>1</v>
      </c>
      <c r="M1095" s="29"/>
      <c r="N1095" s="39"/>
      <c r="O1095" s="39"/>
      <c r="P1095" s="50">
        <f t="shared" si="104"/>
        <v>0</v>
      </c>
      <c r="Q1095" s="28">
        <f t="shared" si="105"/>
        <v>1</v>
      </c>
      <c r="R1095" s="28">
        <f>IF(Q1095=0,0,IF(E1095&gt;1,E1095-1,VLOOKUP(Q1095,Months_Weeks!$A$1:$B$13,2,0)))</f>
        <v>1</v>
      </c>
      <c r="S1095" s="30"/>
      <c r="T1095" s="39"/>
      <c r="U1095" s="39"/>
      <c r="V1095" s="50">
        <f t="shared" si="106"/>
        <v>0</v>
      </c>
      <c r="W1095" s="28">
        <f t="shared" si="107"/>
        <v>1</v>
      </c>
      <c r="X1095" s="28">
        <f>IF(W1095=0,0,IF(E1095&gt;1,E1095-1,VLOOKUP(W1095,Months_Weeks!$A$1:$B$13,2,0)))</f>
        <v>1</v>
      </c>
      <c r="Y1095" s="30"/>
      <c r="Z1095" s="39"/>
      <c r="AA1095" s="31"/>
      <c r="AB1095" s="39"/>
      <c r="AC1095" s="31"/>
      <c r="AD1095" s="40"/>
      <c r="AE1095" s="31"/>
      <c r="AF1095" s="40"/>
      <c r="AG1095" s="31"/>
      <c r="AH1095" s="40"/>
      <c r="AI1095" s="31"/>
      <c r="AJ1095" s="40"/>
    </row>
    <row r="1096" spans="1:36" x14ac:dyDescent="0.25">
      <c r="A1096" s="37" t="s">
        <v>62</v>
      </c>
      <c r="B1096" s="37">
        <v>1031</v>
      </c>
      <c r="C1096" s="26" t="str">
        <f>IFERROR(INDEX(Clients[Client_Name],MATCH(Table312[[#This Row],[Client_Code]],Clients[Client_Code],0)),"")</f>
        <v>DIANA NATURALS</v>
      </c>
      <c r="D1096" s="25">
        <v>1</v>
      </c>
      <c r="E1096" s="25">
        <v>3</v>
      </c>
      <c r="F1096" s="25" t="b">
        <f>IF(E1096&gt;(VLOOKUP(D1096,Months_Weeks!$A$2:$B$13,2,TRUE)),FALSE)</f>
        <v>0</v>
      </c>
      <c r="G1096" s="63">
        <f>IF(Table312[[#This Row],[Facility]]="Buin",1.5%,0.25%)</f>
        <v>1.4999999999999999E-2</v>
      </c>
      <c r="H1096" s="38">
        <v>87</v>
      </c>
      <c r="I1096" s="38"/>
      <c r="J1096" s="27">
        <f t="shared" si="102"/>
        <v>869</v>
      </c>
      <c r="K1096" s="28">
        <f t="shared" si="103"/>
        <v>1</v>
      </c>
      <c r="L1096" s="27">
        <f>IF(K1096=0,0,IF(E1096&gt;1,E1096-1,VLOOKUP(K1096,Months_Weeks!$A$1:$B$13,2,0)))</f>
        <v>2</v>
      </c>
      <c r="M1096" s="29"/>
      <c r="N1096" s="39"/>
      <c r="O1096" s="39"/>
      <c r="P1096" s="50">
        <f t="shared" si="104"/>
        <v>0</v>
      </c>
      <c r="Q1096" s="28">
        <f t="shared" si="105"/>
        <v>1</v>
      </c>
      <c r="R1096" s="28">
        <f>IF(Q1096=0,0,IF(E1096&gt;1,E1096-1,VLOOKUP(Q1096,Months_Weeks!$A$1:$B$13,2,0)))</f>
        <v>2</v>
      </c>
      <c r="S1096" s="30"/>
      <c r="T1096" s="39"/>
      <c r="U1096" s="39"/>
      <c r="V1096" s="50">
        <f t="shared" si="106"/>
        <v>0</v>
      </c>
      <c r="W1096" s="28">
        <f t="shared" si="107"/>
        <v>1</v>
      </c>
      <c r="X1096" s="28">
        <f>IF(W1096=0,0,IF(E1096&gt;1,E1096-1,VLOOKUP(W1096,Months_Weeks!$A$1:$B$13,2,0)))</f>
        <v>2</v>
      </c>
      <c r="Y1096" s="30"/>
      <c r="Z1096" s="39"/>
      <c r="AA1096" s="31"/>
      <c r="AB1096" s="39"/>
      <c r="AC1096" s="31"/>
      <c r="AD1096" s="40"/>
      <c r="AE1096" s="31"/>
      <c r="AF1096" s="40"/>
      <c r="AG1096" s="31"/>
      <c r="AH1096" s="40"/>
      <c r="AI1096" s="31"/>
      <c r="AJ1096" s="40"/>
    </row>
    <row r="1097" spans="1:36" x14ac:dyDescent="0.25">
      <c r="A1097" s="37" t="s">
        <v>62</v>
      </c>
      <c r="B1097" s="37">
        <v>1031</v>
      </c>
      <c r="C1097" s="26" t="str">
        <f>IFERROR(INDEX(Clients[Client_Name],MATCH(Table312[[#This Row],[Client_Code]],Clients[Client_Code],0)),"")</f>
        <v>DIANA NATURALS</v>
      </c>
      <c r="D1097" s="25">
        <v>1</v>
      </c>
      <c r="E1097" s="25">
        <v>4</v>
      </c>
      <c r="F1097" s="25" t="b">
        <f>IF(E1097&gt;(VLOOKUP(D1097,Months_Weeks!$A$2:$B$13,2,TRUE)),FALSE)</f>
        <v>0</v>
      </c>
      <c r="G1097" s="63">
        <f>IF(Table312[[#This Row],[Facility]]="Buin",1.5%,0.25%)</f>
        <v>1.4999999999999999E-2</v>
      </c>
      <c r="H1097" s="38">
        <v>164</v>
      </c>
      <c r="I1097" s="38"/>
      <c r="J1097" s="27">
        <f t="shared" si="102"/>
        <v>1033</v>
      </c>
      <c r="K1097" s="28">
        <f t="shared" si="103"/>
        <v>1</v>
      </c>
      <c r="L1097" s="27">
        <f>IF(K1097=0,0,IF(E1097&gt;1,E1097-1,VLOOKUP(K1097,Months_Weeks!$A$1:$B$13,2,0)))</f>
        <v>3</v>
      </c>
      <c r="M1097" s="29"/>
      <c r="N1097" s="39"/>
      <c r="O1097" s="39"/>
      <c r="P1097" s="50">
        <f t="shared" si="104"/>
        <v>0</v>
      </c>
      <c r="Q1097" s="28">
        <f t="shared" si="105"/>
        <v>1</v>
      </c>
      <c r="R1097" s="28">
        <f>IF(Q1097=0,0,IF(E1097&gt;1,E1097-1,VLOOKUP(Q1097,Months_Weeks!$A$1:$B$13,2,0)))</f>
        <v>3</v>
      </c>
      <c r="S1097" s="30"/>
      <c r="T1097" s="39"/>
      <c r="U1097" s="39"/>
      <c r="V1097" s="50">
        <f t="shared" si="106"/>
        <v>0</v>
      </c>
      <c r="W1097" s="28">
        <f t="shared" si="107"/>
        <v>1</v>
      </c>
      <c r="X1097" s="28">
        <f>IF(W1097=0,0,IF(E1097&gt;1,E1097-1,VLOOKUP(W1097,Months_Weeks!$A$1:$B$13,2,0)))</f>
        <v>3</v>
      </c>
      <c r="Y1097" s="30"/>
      <c r="Z1097" s="39">
        <v>342000</v>
      </c>
      <c r="AA1097" s="31"/>
      <c r="AB1097" s="39"/>
      <c r="AC1097" s="31"/>
      <c r="AD1097" s="40"/>
      <c r="AE1097" s="31"/>
      <c r="AF1097" s="40"/>
      <c r="AG1097" s="31"/>
      <c r="AH1097" s="40"/>
      <c r="AI1097" s="31"/>
      <c r="AJ1097" s="40"/>
    </row>
    <row r="1098" spans="1:36" x14ac:dyDescent="0.25">
      <c r="A1098" s="37" t="s">
        <v>62</v>
      </c>
      <c r="B1098" s="37">
        <v>1031</v>
      </c>
      <c r="C1098" s="26" t="str">
        <f>IFERROR(INDEX(Clients[Client_Name],MATCH(Table312[[#This Row],[Client_Code]],Clients[Client_Code],0)),"")</f>
        <v>DIANA NATURALS</v>
      </c>
      <c r="D1098" s="25">
        <v>2</v>
      </c>
      <c r="E1098" s="25">
        <v>1</v>
      </c>
      <c r="F1098" s="25" t="b">
        <f>IF(E1098&gt;(VLOOKUP(D1098,Months_Weeks!$A$2:$B$13,2,TRUE)),FALSE)</f>
        <v>0</v>
      </c>
      <c r="G1098" s="63">
        <f>IF(Table312[[#This Row],[Facility]]="Buin",1.5%,0.25%)</f>
        <v>1.4999999999999999E-2</v>
      </c>
      <c r="H1098" s="38">
        <v>336</v>
      </c>
      <c r="I1098" s="38"/>
      <c r="J1098" s="27">
        <f t="shared" si="102"/>
        <v>1369</v>
      </c>
      <c r="K1098" s="28">
        <f t="shared" si="103"/>
        <v>1</v>
      </c>
      <c r="L1098" s="27">
        <f>IF(K1098=0,0,IF(E1098&gt;1,E1098-1,VLOOKUP(K1098,Months_Weeks!$A$1:$B$13,2,0)))</f>
        <v>4</v>
      </c>
      <c r="M1098" s="29"/>
      <c r="N1098" s="39"/>
      <c r="O1098" s="39"/>
      <c r="P1098" s="50">
        <f t="shared" si="104"/>
        <v>0</v>
      </c>
      <c r="Q1098" s="28">
        <f t="shared" si="105"/>
        <v>1</v>
      </c>
      <c r="R1098" s="28">
        <f>IF(Q1098=0,0,IF(E1098&gt;1,E1098-1,VLOOKUP(Q1098,Months_Weeks!$A$1:$B$13,2,0)))</f>
        <v>4</v>
      </c>
      <c r="S1098" s="30"/>
      <c r="T1098" s="39"/>
      <c r="U1098" s="39"/>
      <c r="V1098" s="50">
        <f t="shared" si="106"/>
        <v>0</v>
      </c>
      <c r="W1098" s="28">
        <f t="shared" si="107"/>
        <v>1</v>
      </c>
      <c r="X1098" s="28">
        <f>IF(W1098=0,0,IF(E1098&gt;1,E1098-1,VLOOKUP(W1098,Months_Weeks!$A$1:$B$13,2,0)))</f>
        <v>4</v>
      </c>
      <c r="Y1098" s="30"/>
      <c r="Z1098" s="39"/>
      <c r="AA1098" s="31"/>
      <c r="AB1098" s="39"/>
      <c r="AC1098" s="31"/>
      <c r="AD1098" s="40"/>
      <c r="AE1098" s="31"/>
      <c r="AF1098" s="40"/>
      <c r="AG1098" s="31"/>
      <c r="AH1098" s="40"/>
      <c r="AI1098" s="31"/>
      <c r="AJ1098" s="40"/>
    </row>
    <row r="1099" spans="1:36" x14ac:dyDescent="0.25">
      <c r="A1099" s="37" t="s">
        <v>62</v>
      </c>
      <c r="B1099" s="37">
        <v>1031</v>
      </c>
      <c r="C1099" s="26" t="str">
        <f>IFERROR(INDEX(Clients[Client_Name],MATCH(Table312[[#This Row],[Client_Code]],Clients[Client_Code],0)),"")</f>
        <v>DIANA NATURALS</v>
      </c>
      <c r="D1099" s="25">
        <v>2</v>
      </c>
      <c r="E1099" s="25">
        <v>2</v>
      </c>
      <c r="F1099" s="25" t="b">
        <f>IF(E1099&gt;(VLOOKUP(D1099,Months_Weeks!$A$2:$B$13,2,TRUE)),FALSE)</f>
        <v>0</v>
      </c>
      <c r="G1099" s="63">
        <f>IF(Table312[[#This Row],[Facility]]="Buin",1.5%,0.25%)</f>
        <v>1.4999999999999999E-2</v>
      </c>
      <c r="H1099" s="38">
        <v>110</v>
      </c>
      <c r="I1099" s="38"/>
      <c r="J1099" s="27">
        <f t="shared" si="102"/>
        <v>1479</v>
      </c>
      <c r="K1099" s="28">
        <f t="shared" si="103"/>
        <v>2</v>
      </c>
      <c r="L1099" s="27">
        <f>IF(K1099=0,0,IF(E1099&gt;1,E1099-1,VLOOKUP(K1099,Months_Weeks!$A$1:$B$13,2,0)))</f>
        <v>1</v>
      </c>
      <c r="M1099" s="29"/>
      <c r="N1099" s="39"/>
      <c r="O1099" s="39"/>
      <c r="P1099" s="50">
        <f t="shared" si="104"/>
        <v>0</v>
      </c>
      <c r="Q1099" s="28">
        <f t="shared" si="105"/>
        <v>2</v>
      </c>
      <c r="R1099" s="28">
        <f>IF(Q1099=0,0,IF(E1099&gt;1,E1099-1,VLOOKUP(Q1099,Months_Weeks!$A$1:$B$13,2,0)))</f>
        <v>1</v>
      </c>
      <c r="S1099" s="30"/>
      <c r="T1099" s="39"/>
      <c r="U1099" s="39"/>
      <c r="V1099" s="50">
        <f t="shared" si="106"/>
        <v>0</v>
      </c>
      <c r="W1099" s="28">
        <f t="shared" si="107"/>
        <v>2</v>
      </c>
      <c r="X1099" s="28">
        <f>IF(W1099=0,0,IF(E1099&gt;1,E1099-1,VLOOKUP(W1099,Months_Weeks!$A$1:$B$13,2,0)))</f>
        <v>1</v>
      </c>
      <c r="Y1099" s="30"/>
      <c r="Z1099" s="39"/>
      <c r="AA1099" s="31"/>
      <c r="AB1099" s="39"/>
      <c r="AC1099" s="31"/>
      <c r="AD1099" s="40"/>
      <c r="AE1099" s="31"/>
      <c r="AF1099" s="40"/>
      <c r="AG1099" s="31"/>
      <c r="AH1099" s="40"/>
      <c r="AI1099" s="31"/>
      <c r="AJ1099" s="40"/>
    </row>
    <row r="1100" spans="1:36" x14ac:dyDescent="0.25">
      <c r="A1100" s="37" t="s">
        <v>62</v>
      </c>
      <c r="B1100" s="37">
        <v>1031</v>
      </c>
      <c r="C1100" s="26" t="str">
        <f>IFERROR(INDEX(Clients[Client_Name],MATCH(Table312[[#This Row],[Client_Code]],Clients[Client_Code],0)),"")</f>
        <v>DIANA NATURALS</v>
      </c>
      <c r="D1100" s="25">
        <v>2</v>
      </c>
      <c r="E1100" s="25">
        <v>3</v>
      </c>
      <c r="F1100" s="25" t="b">
        <f>IF(E1100&gt;(VLOOKUP(D1100,Months_Weeks!$A$2:$B$13,2,TRUE)),FALSE)</f>
        <v>0</v>
      </c>
      <c r="G1100" s="63">
        <f>IF(Table312[[#This Row],[Facility]]="Buin",1.5%,0.25%)</f>
        <v>1.4999999999999999E-2</v>
      </c>
      <c r="H1100" s="38">
        <v>91</v>
      </c>
      <c r="I1100" s="38"/>
      <c r="J1100" s="27">
        <f t="shared" si="102"/>
        <v>1570</v>
      </c>
      <c r="K1100" s="28">
        <f t="shared" si="103"/>
        <v>2</v>
      </c>
      <c r="L1100" s="27">
        <f>IF(K1100=0,0,IF(E1100&gt;1,E1100-1,VLOOKUP(K1100,Months_Weeks!$A$1:$B$13,2,0)))</f>
        <v>2</v>
      </c>
      <c r="M1100" s="29"/>
      <c r="N1100" s="39"/>
      <c r="O1100" s="39"/>
      <c r="P1100" s="50">
        <f t="shared" si="104"/>
        <v>0</v>
      </c>
      <c r="Q1100" s="28">
        <f t="shared" si="105"/>
        <v>2</v>
      </c>
      <c r="R1100" s="28">
        <f>IF(Q1100=0,0,IF(E1100&gt;1,E1100-1,VLOOKUP(Q1100,Months_Weeks!$A$1:$B$13,2,0)))</f>
        <v>2</v>
      </c>
      <c r="S1100" s="30"/>
      <c r="T1100" s="39"/>
      <c r="U1100" s="39"/>
      <c r="V1100" s="50">
        <f t="shared" si="106"/>
        <v>0</v>
      </c>
      <c r="W1100" s="28">
        <f t="shared" si="107"/>
        <v>2</v>
      </c>
      <c r="X1100" s="28">
        <f>IF(W1100=0,0,IF(E1100&gt;1,E1100-1,VLOOKUP(W1100,Months_Weeks!$A$1:$B$13,2,0)))</f>
        <v>2</v>
      </c>
      <c r="Y1100" s="30"/>
      <c r="Z1100" s="39">
        <v>260327</v>
      </c>
      <c r="AA1100" s="31"/>
      <c r="AB1100" s="39"/>
      <c r="AC1100" s="31"/>
      <c r="AD1100" s="40"/>
      <c r="AE1100" s="31"/>
      <c r="AF1100" s="40"/>
      <c r="AG1100" s="31"/>
      <c r="AH1100" s="40"/>
      <c r="AI1100" s="31"/>
      <c r="AJ1100" s="40"/>
    </row>
    <row r="1101" spans="1:36" x14ac:dyDescent="0.25">
      <c r="A1101" s="37" t="s">
        <v>62</v>
      </c>
      <c r="B1101" s="37">
        <v>1031</v>
      </c>
      <c r="C1101" s="26" t="str">
        <f>IFERROR(INDEX(Clients[Client_Name],MATCH(Table312[[#This Row],[Client_Code]],Clients[Client_Code],0)),"")</f>
        <v>DIANA NATURALS</v>
      </c>
      <c r="D1101" s="25">
        <v>2</v>
      </c>
      <c r="E1101" s="25">
        <v>4</v>
      </c>
      <c r="F1101" s="25" t="b">
        <f>IF(E1101&gt;(VLOOKUP(D1101,Months_Weeks!$A$2:$B$13,2,TRUE)),FALSE)</f>
        <v>0</v>
      </c>
      <c r="G1101" s="63">
        <f>IF(Table312[[#This Row],[Facility]]="Buin",1.5%,0.25%)</f>
        <v>1.4999999999999999E-2</v>
      </c>
      <c r="H1101" s="38">
        <v>95</v>
      </c>
      <c r="I1101" s="38"/>
      <c r="J1101" s="27">
        <f t="shared" si="102"/>
        <v>1665</v>
      </c>
      <c r="K1101" s="28">
        <f t="shared" si="103"/>
        <v>2</v>
      </c>
      <c r="L1101" s="27">
        <f>IF(K1101=0,0,IF(E1101&gt;1,E1101-1,VLOOKUP(K1101,Months_Weeks!$A$1:$B$13,2,0)))</f>
        <v>3</v>
      </c>
      <c r="M1101" s="29"/>
      <c r="N1101" s="39"/>
      <c r="O1101" s="39"/>
      <c r="P1101" s="50">
        <f t="shared" si="104"/>
        <v>0</v>
      </c>
      <c r="Q1101" s="28">
        <f t="shared" si="105"/>
        <v>2</v>
      </c>
      <c r="R1101" s="28">
        <f>IF(Q1101=0,0,IF(E1101&gt;1,E1101-1,VLOOKUP(Q1101,Months_Weeks!$A$1:$B$13,2,0)))</f>
        <v>3</v>
      </c>
      <c r="S1101" s="30"/>
      <c r="T1101" s="39"/>
      <c r="U1101" s="39"/>
      <c r="V1101" s="50">
        <f t="shared" si="106"/>
        <v>0</v>
      </c>
      <c r="W1101" s="28">
        <f t="shared" si="107"/>
        <v>2</v>
      </c>
      <c r="X1101" s="28">
        <f>IF(W1101=0,0,IF(E1101&gt;1,E1101-1,VLOOKUP(W1101,Months_Weeks!$A$1:$B$13,2,0)))</f>
        <v>3</v>
      </c>
      <c r="Y1101" s="30"/>
      <c r="Z1101" s="39"/>
      <c r="AA1101" s="31"/>
      <c r="AB1101" s="39"/>
      <c r="AC1101" s="31"/>
      <c r="AD1101" s="40"/>
      <c r="AE1101" s="31"/>
      <c r="AF1101" s="40"/>
      <c r="AG1101" s="31"/>
      <c r="AH1101" s="40"/>
      <c r="AI1101" s="31"/>
      <c r="AJ1101" s="40"/>
    </row>
    <row r="1102" spans="1:36" x14ac:dyDescent="0.25">
      <c r="A1102" s="37" t="s">
        <v>62</v>
      </c>
      <c r="B1102" s="37">
        <v>1031</v>
      </c>
      <c r="C1102" s="26" t="str">
        <f>IFERROR(INDEX(Clients[Client_Name],MATCH(Table312[[#This Row],[Client_Code]],Clients[Client_Code],0)),"")</f>
        <v>DIANA NATURALS</v>
      </c>
      <c r="D1102" s="25">
        <v>3</v>
      </c>
      <c r="E1102" s="25">
        <v>1</v>
      </c>
      <c r="F1102" s="25" t="b">
        <f>IF(E1102&gt;(VLOOKUP(D1102,Months_Weeks!$A$2:$B$13,2,TRUE)),FALSE)</f>
        <v>0</v>
      </c>
      <c r="G1102" s="63">
        <f>IF(Table312[[#This Row],[Facility]]="Buin",1.5%,0.25%)</f>
        <v>1.4999999999999999E-2</v>
      </c>
      <c r="H1102" s="38">
        <v>85</v>
      </c>
      <c r="I1102" s="38"/>
      <c r="J1102" s="27">
        <f t="shared" si="102"/>
        <v>1750</v>
      </c>
      <c r="K1102" s="28">
        <f t="shared" si="103"/>
        <v>2</v>
      </c>
      <c r="L1102" s="27">
        <f>IF(K1102=0,0,IF(E1102&gt;1,E1102-1,VLOOKUP(K1102,Months_Weeks!$A$1:$B$13,2,0)))</f>
        <v>4</v>
      </c>
      <c r="M1102" s="29"/>
      <c r="N1102" s="39"/>
      <c r="O1102" s="39"/>
      <c r="P1102" s="50">
        <f t="shared" si="104"/>
        <v>0</v>
      </c>
      <c r="Q1102" s="28">
        <f t="shared" si="105"/>
        <v>2</v>
      </c>
      <c r="R1102" s="28">
        <f>IF(Q1102=0,0,IF(E1102&gt;1,E1102-1,VLOOKUP(Q1102,Months_Weeks!$A$1:$B$13,2,0)))</f>
        <v>4</v>
      </c>
      <c r="S1102" s="30"/>
      <c r="T1102" s="39"/>
      <c r="U1102" s="39"/>
      <c r="V1102" s="50">
        <f t="shared" si="106"/>
        <v>0</v>
      </c>
      <c r="W1102" s="28">
        <f t="shared" si="107"/>
        <v>2</v>
      </c>
      <c r="X1102" s="28">
        <f>IF(W1102=0,0,IF(E1102&gt;1,E1102-1,VLOOKUP(W1102,Months_Weeks!$A$1:$B$13,2,0)))</f>
        <v>4</v>
      </c>
      <c r="Y1102" s="30"/>
      <c r="Z1102" s="39"/>
      <c r="AA1102" s="31"/>
      <c r="AB1102" s="39"/>
      <c r="AC1102" s="31"/>
      <c r="AD1102" s="40"/>
      <c r="AE1102" s="31"/>
      <c r="AF1102" s="40"/>
      <c r="AG1102" s="31"/>
      <c r="AH1102" s="40"/>
      <c r="AI1102" s="31"/>
      <c r="AJ1102" s="40"/>
    </row>
    <row r="1103" spans="1:36" x14ac:dyDescent="0.25">
      <c r="A1103" s="37" t="s">
        <v>62</v>
      </c>
      <c r="B1103" s="37">
        <v>1031</v>
      </c>
      <c r="C1103" s="26" t="str">
        <f>IFERROR(INDEX(Clients[Client_Name],MATCH(Table312[[#This Row],[Client_Code]],Clients[Client_Code],0)),"")</f>
        <v>DIANA NATURALS</v>
      </c>
      <c r="D1103" s="25">
        <v>3</v>
      </c>
      <c r="E1103" s="25">
        <v>2</v>
      </c>
      <c r="F1103" s="25" t="b">
        <f>IF(E1103&gt;(VLOOKUP(D1103,Months_Weeks!$A$2:$B$13,2,TRUE)),FALSE)</f>
        <v>0</v>
      </c>
      <c r="G1103" s="63">
        <f>IF(Table312[[#This Row],[Facility]]="Buin",1.5%,0.25%)</f>
        <v>1.4999999999999999E-2</v>
      </c>
      <c r="H1103" s="38"/>
      <c r="I1103" s="38"/>
      <c r="J1103" s="27">
        <f t="shared" si="102"/>
        <v>1750</v>
      </c>
      <c r="K1103" s="28">
        <f t="shared" si="103"/>
        <v>3</v>
      </c>
      <c r="L1103" s="27">
        <f>IF(K1103=0,0,IF(E1103&gt;1,E1103-1,VLOOKUP(K1103,Months_Weeks!$A$1:$B$13,2,0)))</f>
        <v>1</v>
      </c>
      <c r="M1103" s="29"/>
      <c r="N1103" s="39"/>
      <c r="O1103" s="39"/>
      <c r="P1103" s="50">
        <f t="shared" si="104"/>
        <v>0</v>
      </c>
      <c r="Q1103" s="28">
        <f t="shared" si="105"/>
        <v>3</v>
      </c>
      <c r="R1103" s="28">
        <f>IF(Q1103=0,0,IF(E1103&gt;1,E1103-1,VLOOKUP(Q1103,Months_Weeks!$A$1:$B$13,2,0)))</f>
        <v>1</v>
      </c>
      <c r="S1103" s="30"/>
      <c r="T1103" s="39"/>
      <c r="U1103" s="39"/>
      <c r="V1103" s="50">
        <f t="shared" si="106"/>
        <v>0</v>
      </c>
      <c r="W1103" s="28">
        <f t="shared" si="107"/>
        <v>3</v>
      </c>
      <c r="X1103" s="28">
        <f>IF(W1103=0,0,IF(E1103&gt;1,E1103-1,VLOOKUP(W1103,Months_Weeks!$A$1:$B$13,2,0)))</f>
        <v>1</v>
      </c>
      <c r="Y1103" s="30"/>
      <c r="Z1103" s="39"/>
      <c r="AA1103" s="31"/>
      <c r="AB1103" s="39"/>
      <c r="AC1103" s="31"/>
      <c r="AD1103" s="40"/>
      <c r="AE1103" s="31"/>
      <c r="AF1103" s="40"/>
      <c r="AG1103" s="31"/>
      <c r="AH1103" s="40"/>
      <c r="AI1103" s="31"/>
      <c r="AJ1103" s="40"/>
    </row>
    <row r="1104" spans="1:36" x14ac:dyDescent="0.25">
      <c r="A1104" s="37" t="s">
        <v>62</v>
      </c>
      <c r="B1104" s="37">
        <v>1031</v>
      </c>
      <c r="C1104" s="26" t="str">
        <f>IFERROR(INDEX(Clients[Client_Name],MATCH(Table312[[#This Row],[Client_Code]],Clients[Client_Code],0)),"")</f>
        <v>DIANA NATURALS</v>
      </c>
      <c r="D1104" s="25">
        <v>3</v>
      </c>
      <c r="E1104" s="25">
        <v>3</v>
      </c>
      <c r="F1104" s="25" t="b">
        <f>IF(E1104&gt;(VLOOKUP(D1104,Months_Weeks!$A$2:$B$13,2,TRUE)),FALSE)</f>
        <v>0</v>
      </c>
      <c r="G1104" s="63">
        <f>IF(Table312[[#This Row],[Facility]]="Buin",1.5%,0.25%)</f>
        <v>1.4999999999999999E-2</v>
      </c>
      <c r="H1104" s="38"/>
      <c r="I1104" s="38"/>
      <c r="J1104" s="27">
        <f t="shared" si="102"/>
        <v>1750</v>
      </c>
      <c r="K1104" s="28">
        <f t="shared" si="103"/>
        <v>3</v>
      </c>
      <c r="L1104" s="27">
        <f>IF(K1104=0,0,IF(E1104&gt;1,E1104-1,VLOOKUP(K1104,Months_Weeks!$A$1:$B$13,2,0)))</f>
        <v>2</v>
      </c>
      <c r="M1104" s="29"/>
      <c r="N1104" s="39"/>
      <c r="O1104" s="39"/>
      <c r="P1104" s="50">
        <f t="shared" si="104"/>
        <v>0</v>
      </c>
      <c r="Q1104" s="28">
        <f t="shared" si="105"/>
        <v>3</v>
      </c>
      <c r="R1104" s="28">
        <f>IF(Q1104=0,0,IF(E1104&gt;1,E1104-1,VLOOKUP(Q1104,Months_Weeks!$A$1:$B$13,2,0)))</f>
        <v>2</v>
      </c>
      <c r="S1104" s="30"/>
      <c r="T1104" s="39"/>
      <c r="U1104" s="39"/>
      <c r="V1104" s="50">
        <f t="shared" si="106"/>
        <v>0</v>
      </c>
      <c r="W1104" s="28">
        <f t="shared" si="107"/>
        <v>3</v>
      </c>
      <c r="X1104" s="28">
        <f>IF(W1104=0,0,IF(E1104&gt;1,E1104-1,VLOOKUP(W1104,Months_Weeks!$A$1:$B$13,2,0)))</f>
        <v>2</v>
      </c>
      <c r="Y1104" s="30"/>
      <c r="Z1104" s="39">
        <v>200000</v>
      </c>
      <c r="AA1104" s="31"/>
      <c r="AB1104" s="39"/>
      <c r="AC1104" s="31"/>
      <c r="AD1104" s="40"/>
      <c r="AE1104" s="31"/>
      <c r="AF1104" s="40"/>
      <c r="AG1104" s="31"/>
      <c r="AH1104" s="40"/>
      <c r="AI1104" s="31"/>
      <c r="AJ1104" s="40"/>
    </row>
    <row r="1105" spans="1:36" x14ac:dyDescent="0.25">
      <c r="A1105" s="37" t="s">
        <v>62</v>
      </c>
      <c r="B1105" s="37">
        <v>1031</v>
      </c>
      <c r="C1105" s="26" t="str">
        <f>IFERROR(INDEX(Clients[Client_Name],MATCH(Table312[[#This Row],[Client_Code]],Clients[Client_Code],0)),"")</f>
        <v>DIANA NATURALS</v>
      </c>
      <c r="D1105" s="25">
        <v>3</v>
      </c>
      <c r="E1105" s="25">
        <v>4</v>
      </c>
      <c r="F1105" s="25" t="b">
        <f>IF(E1105&gt;(VLOOKUP(D1105,Months_Weeks!$A$2:$B$13,2,TRUE)),FALSE)</f>
        <v>0</v>
      </c>
      <c r="G1105" s="63">
        <f>IF(Table312[[#This Row],[Facility]]="Buin",1.5%,0.25%)</f>
        <v>1.4999999999999999E-2</v>
      </c>
      <c r="H1105" s="38"/>
      <c r="I1105" s="38"/>
      <c r="J1105" s="27">
        <f t="shared" si="102"/>
        <v>1750</v>
      </c>
      <c r="K1105" s="28">
        <f t="shared" si="103"/>
        <v>3</v>
      </c>
      <c r="L1105" s="27">
        <f>IF(K1105=0,0,IF(E1105&gt;1,E1105-1,VLOOKUP(K1105,Months_Weeks!$A$1:$B$13,2,0)))</f>
        <v>3</v>
      </c>
      <c r="M1105" s="29"/>
      <c r="N1105" s="39"/>
      <c r="O1105" s="39"/>
      <c r="P1105" s="50">
        <f t="shared" si="104"/>
        <v>0</v>
      </c>
      <c r="Q1105" s="28">
        <f t="shared" si="105"/>
        <v>3</v>
      </c>
      <c r="R1105" s="28">
        <f>IF(Q1105=0,0,IF(E1105&gt;1,E1105-1,VLOOKUP(Q1105,Months_Weeks!$A$1:$B$13,2,0)))</f>
        <v>3</v>
      </c>
      <c r="S1105" s="30"/>
      <c r="T1105" s="39"/>
      <c r="U1105" s="39"/>
      <c r="V1105" s="50">
        <f t="shared" si="106"/>
        <v>0</v>
      </c>
      <c r="W1105" s="28">
        <f t="shared" si="107"/>
        <v>3</v>
      </c>
      <c r="X1105" s="28">
        <f>IF(W1105=0,0,IF(E1105&gt;1,E1105-1,VLOOKUP(W1105,Months_Weeks!$A$1:$B$13,2,0)))</f>
        <v>3</v>
      </c>
      <c r="Y1105" s="30"/>
      <c r="Z1105" s="39"/>
      <c r="AA1105" s="31"/>
      <c r="AB1105" s="39"/>
      <c r="AC1105" s="31"/>
      <c r="AD1105" s="40"/>
      <c r="AE1105" s="31"/>
      <c r="AF1105" s="40"/>
      <c r="AG1105" s="31"/>
      <c r="AH1105" s="40"/>
      <c r="AI1105" s="31"/>
      <c r="AJ1105" s="40"/>
    </row>
    <row r="1106" spans="1:36" x14ac:dyDescent="0.25">
      <c r="A1106" s="37" t="s">
        <v>62</v>
      </c>
      <c r="B1106" s="37">
        <v>1031</v>
      </c>
      <c r="C1106" s="26" t="str">
        <f>IFERROR(INDEX(Clients[Client_Name],MATCH(Table312[[#This Row],[Client_Code]],Clients[Client_Code],0)),"")</f>
        <v>DIANA NATURALS</v>
      </c>
      <c r="D1106" s="25">
        <v>3</v>
      </c>
      <c r="E1106" s="25">
        <v>5</v>
      </c>
      <c r="F1106" s="25" t="b">
        <f>IF(E1106&gt;(VLOOKUP(D1106,Months_Weeks!$A$2:$B$13,2,TRUE)),FALSE)</f>
        <v>0</v>
      </c>
      <c r="G1106" s="63">
        <f>IF(Table312[[#This Row],[Facility]]="Buin",1.5%,0.25%)</f>
        <v>1.4999999999999999E-2</v>
      </c>
      <c r="H1106" s="38"/>
      <c r="I1106" s="38"/>
      <c r="J1106" s="27">
        <f t="shared" si="102"/>
        <v>1750</v>
      </c>
      <c r="K1106" s="28">
        <f t="shared" si="103"/>
        <v>3</v>
      </c>
      <c r="L1106" s="27">
        <f>IF(K1106=0,0,IF(E1106&gt;1,E1106-1,VLOOKUP(K1106,Months_Weeks!$A$1:$B$13,2,0)))</f>
        <v>4</v>
      </c>
      <c r="M1106" s="29"/>
      <c r="N1106" s="39"/>
      <c r="O1106" s="39"/>
      <c r="P1106" s="50">
        <f t="shared" si="104"/>
        <v>0</v>
      </c>
      <c r="Q1106" s="28">
        <f t="shared" si="105"/>
        <v>3</v>
      </c>
      <c r="R1106" s="28">
        <f>IF(Q1106=0,0,IF(E1106&gt;1,E1106-1,VLOOKUP(Q1106,Months_Weeks!$A$1:$B$13,2,0)))</f>
        <v>4</v>
      </c>
      <c r="S1106" s="30"/>
      <c r="T1106" s="39"/>
      <c r="U1106" s="39"/>
      <c r="V1106" s="50">
        <f t="shared" si="106"/>
        <v>0</v>
      </c>
      <c r="W1106" s="28">
        <f t="shared" si="107"/>
        <v>3</v>
      </c>
      <c r="X1106" s="28">
        <f>IF(W1106=0,0,IF(E1106&gt;1,E1106-1,VLOOKUP(W1106,Months_Weeks!$A$1:$B$13,2,0)))</f>
        <v>4</v>
      </c>
      <c r="Y1106" s="30"/>
      <c r="Z1106" s="39"/>
      <c r="AA1106" s="31"/>
      <c r="AB1106" s="39"/>
      <c r="AC1106" s="31"/>
      <c r="AD1106" s="40"/>
      <c r="AE1106" s="31"/>
      <c r="AF1106" s="40"/>
      <c r="AG1106" s="31"/>
      <c r="AH1106" s="40"/>
      <c r="AI1106" s="31"/>
      <c r="AJ1106" s="40"/>
    </row>
    <row r="1107" spans="1:36" x14ac:dyDescent="0.25">
      <c r="A1107" s="37" t="s">
        <v>62</v>
      </c>
      <c r="B1107" s="37">
        <v>1031</v>
      </c>
      <c r="C1107" s="26" t="str">
        <f>IFERROR(INDEX(Clients[Client_Name],MATCH(Table312[[#This Row],[Client_Code]],Clients[Client_Code],0)),"")</f>
        <v>DIANA NATURALS</v>
      </c>
      <c r="D1107" s="25">
        <v>4</v>
      </c>
      <c r="E1107" s="25">
        <v>1</v>
      </c>
      <c r="F1107" s="25" t="b">
        <f>IF(E1107&gt;(VLOOKUP(D1107,Months_Weeks!$A$2:$B$13,2,TRUE)),FALSE)</f>
        <v>0</v>
      </c>
      <c r="G1107" s="63">
        <f>IF(Table312[[#This Row],[Facility]]="Buin",1.5%,0.25%)</f>
        <v>1.4999999999999999E-2</v>
      </c>
      <c r="H1107" s="38"/>
      <c r="I1107" s="38"/>
      <c r="J1107" s="27">
        <f t="shared" si="102"/>
        <v>1750</v>
      </c>
      <c r="K1107" s="28">
        <f t="shared" si="103"/>
        <v>3</v>
      </c>
      <c r="L1107" s="27">
        <f>IF(K1107=0,0,IF(E1107&gt;1,E1107-1,VLOOKUP(K1107,Months_Weeks!$A$1:$B$13,2,0)))</f>
        <v>5</v>
      </c>
      <c r="M1107" s="29"/>
      <c r="N1107" s="39"/>
      <c r="O1107" s="39"/>
      <c r="P1107" s="50">
        <f t="shared" si="104"/>
        <v>0</v>
      </c>
      <c r="Q1107" s="28">
        <f t="shared" si="105"/>
        <v>3</v>
      </c>
      <c r="R1107" s="28">
        <f>IF(Q1107=0,0,IF(E1107&gt;1,E1107-1,VLOOKUP(Q1107,Months_Weeks!$A$1:$B$13,2,0)))</f>
        <v>5</v>
      </c>
      <c r="S1107" s="30"/>
      <c r="T1107" s="39"/>
      <c r="U1107" s="39"/>
      <c r="V1107" s="50">
        <f t="shared" si="106"/>
        <v>0</v>
      </c>
      <c r="W1107" s="28">
        <f t="shared" si="107"/>
        <v>3</v>
      </c>
      <c r="X1107" s="28">
        <f>IF(W1107=0,0,IF(E1107&gt;1,E1107-1,VLOOKUP(W1107,Months_Weeks!$A$1:$B$13,2,0)))</f>
        <v>5</v>
      </c>
      <c r="Y1107" s="30"/>
      <c r="Z1107" s="39"/>
      <c r="AA1107" s="31"/>
      <c r="AB1107" s="39"/>
      <c r="AC1107" s="31"/>
      <c r="AD1107" s="40"/>
      <c r="AE1107" s="31"/>
      <c r="AF1107" s="40"/>
      <c r="AG1107" s="31"/>
      <c r="AH1107" s="40"/>
      <c r="AI1107" s="31"/>
      <c r="AJ1107" s="40"/>
    </row>
    <row r="1108" spans="1:36" x14ac:dyDescent="0.25">
      <c r="A1108" s="37" t="s">
        <v>62</v>
      </c>
      <c r="B1108" s="37">
        <v>1031</v>
      </c>
      <c r="C1108" s="26" t="str">
        <f>IFERROR(INDEX(Clients[Client_Name],MATCH(Table312[[#This Row],[Client_Code]],Clients[Client_Code],0)),"")</f>
        <v>DIANA NATURALS</v>
      </c>
      <c r="D1108" s="25">
        <v>4</v>
      </c>
      <c r="E1108" s="25">
        <v>2</v>
      </c>
      <c r="F1108" s="25" t="b">
        <f>IF(E1108&gt;(VLOOKUP(D1108,Months_Weeks!$A$2:$B$13,2,TRUE)),FALSE)</f>
        <v>0</v>
      </c>
      <c r="G1108" s="63">
        <f>IF(Table312[[#This Row],[Facility]]="Buin",1.5%,0.25%)</f>
        <v>1.4999999999999999E-2</v>
      </c>
      <c r="H1108" s="38"/>
      <c r="I1108" s="38"/>
      <c r="J1108" s="27">
        <f t="shared" si="102"/>
        <v>1750</v>
      </c>
      <c r="K1108" s="28">
        <f t="shared" si="103"/>
        <v>4</v>
      </c>
      <c r="L1108" s="27">
        <f>IF(K1108=0,0,IF(E1108&gt;1,E1108-1,VLOOKUP(K1108,Months_Weeks!$A$1:$B$13,2,0)))</f>
        <v>1</v>
      </c>
      <c r="M1108" s="29"/>
      <c r="N1108" s="39"/>
      <c r="O1108" s="39"/>
      <c r="P1108" s="50">
        <f t="shared" si="104"/>
        <v>0</v>
      </c>
      <c r="Q1108" s="28">
        <f t="shared" si="105"/>
        <v>4</v>
      </c>
      <c r="R1108" s="28">
        <f>IF(Q1108=0,0,IF(E1108&gt;1,E1108-1,VLOOKUP(Q1108,Months_Weeks!$A$1:$B$13,2,0)))</f>
        <v>1</v>
      </c>
      <c r="S1108" s="30"/>
      <c r="T1108" s="39"/>
      <c r="U1108" s="39"/>
      <c r="V1108" s="50">
        <f t="shared" si="106"/>
        <v>0</v>
      </c>
      <c r="W1108" s="28">
        <f t="shared" si="107"/>
        <v>4</v>
      </c>
      <c r="X1108" s="28">
        <f>IF(W1108=0,0,IF(E1108&gt;1,E1108-1,VLOOKUP(W1108,Months_Weeks!$A$1:$B$13,2,0)))</f>
        <v>1</v>
      </c>
      <c r="Y1108" s="30"/>
      <c r="Z1108" s="39"/>
      <c r="AA1108" s="31"/>
      <c r="AB1108" s="39"/>
      <c r="AC1108" s="31"/>
      <c r="AD1108" s="40"/>
      <c r="AE1108" s="31"/>
      <c r="AF1108" s="40"/>
      <c r="AG1108" s="31"/>
      <c r="AH1108" s="40"/>
      <c r="AI1108" s="31"/>
      <c r="AJ1108" s="40"/>
    </row>
    <row r="1109" spans="1:36" x14ac:dyDescent="0.25">
      <c r="A1109" s="37" t="s">
        <v>62</v>
      </c>
      <c r="B1109" s="37">
        <v>1031</v>
      </c>
      <c r="C1109" s="26" t="str">
        <f>IFERROR(INDEX(Clients[Client_Name],MATCH(Table312[[#This Row],[Client_Code]],Clients[Client_Code],0)),"")</f>
        <v>DIANA NATURALS</v>
      </c>
      <c r="D1109" s="25">
        <v>4</v>
      </c>
      <c r="E1109" s="25">
        <v>3</v>
      </c>
      <c r="F1109" s="25" t="b">
        <f>IF(E1109&gt;(VLOOKUP(D1109,Months_Weeks!$A$2:$B$13,2,TRUE)),FALSE)</f>
        <v>0</v>
      </c>
      <c r="G1109" s="63">
        <f>IF(Table312[[#This Row],[Facility]]="Buin",1.5%,0.25%)</f>
        <v>1.4999999999999999E-2</v>
      </c>
      <c r="H1109" s="38"/>
      <c r="I1109" s="38"/>
      <c r="J1109" s="27">
        <f t="shared" si="102"/>
        <v>1750</v>
      </c>
      <c r="K1109" s="28">
        <f t="shared" si="103"/>
        <v>4</v>
      </c>
      <c r="L1109" s="27">
        <f>IF(K1109=0,0,IF(E1109&gt;1,E1109-1,VLOOKUP(K1109,Months_Weeks!$A$1:$B$13,2,0)))</f>
        <v>2</v>
      </c>
      <c r="M1109" s="29"/>
      <c r="N1109" s="39"/>
      <c r="O1109" s="39"/>
      <c r="P1109" s="50">
        <f t="shared" si="104"/>
        <v>0</v>
      </c>
      <c r="Q1109" s="28">
        <f t="shared" si="105"/>
        <v>4</v>
      </c>
      <c r="R1109" s="28">
        <f>IF(Q1109=0,0,IF(E1109&gt;1,E1109-1,VLOOKUP(Q1109,Months_Weeks!$A$1:$B$13,2,0)))</f>
        <v>2</v>
      </c>
      <c r="S1109" s="30"/>
      <c r="T1109" s="39"/>
      <c r="U1109" s="39"/>
      <c r="V1109" s="50">
        <f t="shared" si="106"/>
        <v>0</v>
      </c>
      <c r="W1109" s="28">
        <f t="shared" si="107"/>
        <v>4</v>
      </c>
      <c r="X1109" s="28">
        <f>IF(W1109=0,0,IF(E1109&gt;1,E1109-1,VLOOKUP(W1109,Months_Weeks!$A$1:$B$13,2,0)))</f>
        <v>2</v>
      </c>
      <c r="Y1109" s="30"/>
      <c r="Z1109" s="39"/>
      <c r="AA1109" s="31"/>
      <c r="AB1109" s="39"/>
      <c r="AC1109" s="31"/>
      <c r="AD1109" s="40"/>
      <c r="AE1109" s="31"/>
      <c r="AF1109" s="40"/>
      <c r="AG1109" s="31"/>
      <c r="AH1109" s="40"/>
      <c r="AI1109" s="31"/>
      <c r="AJ1109" s="40"/>
    </row>
    <row r="1110" spans="1:36" x14ac:dyDescent="0.25">
      <c r="A1110" s="37" t="s">
        <v>62</v>
      </c>
      <c r="B1110" s="37">
        <v>1031</v>
      </c>
      <c r="C1110" s="26" t="str">
        <f>IFERROR(INDEX(Clients[Client_Name],MATCH(Table312[[#This Row],[Client_Code]],Clients[Client_Code],0)),"")</f>
        <v>DIANA NATURALS</v>
      </c>
      <c r="D1110" s="25">
        <v>4</v>
      </c>
      <c r="E1110" s="25">
        <v>4</v>
      </c>
      <c r="F1110" s="25" t="b">
        <f>IF(E1110&gt;(VLOOKUP(D1110,Months_Weeks!$A$2:$B$13,2,TRUE)),FALSE)</f>
        <v>0</v>
      </c>
      <c r="G1110" s="63">
        <f>IF(Table312[[#This Row],[Facility]]="Buin",1.5%,0.25%)</f>
        <v>1.4999999999999999E-2</v>
      </c>
      <c r="H1110" s="38"/>
      <c r="I1110" s="38"/>
      <c r="J1110" s="27">
        <f t="shared" si="102"/>
        <v>1750</v>
      </c>
      <c r="K1110" s="28">
        <f t="shared" si="103"/>
        <v>4</v>
      </c>
      <c r="L1110" s="27">
        <f>IF(K1110=0,0,IF(E1110&gt;1,E1110-1,VLOOKUP(K1110,Months_Weeks!$A$1:$B$13,2,0)))</f>
        <v>3</v>
      </c>
      <c r="M1110" s="29"/>
      <c r="N1110" s="39"/>
      <c r="O1110" s="39"/>
      <c r="P1110" s="50">
        <f t="shared" si="104"/>
        <v>0</v>
      </c>
      <c r="Q1110" s="28">
        <f t="shared" si="105"/>
        <v>4</v>
      </c>
      <c r="R1110" s="28">
        <f>IF(Q1110=0,0,IF(E1110&gt;1,E1110-1,VLOOKUP(Q1110,Months_Weeks!$A$1:$B$13,2,0)))</f>
        <v>3</v>
      </c>
      <c r="S1110" s="30"/>
      <c r="T1110" s="39"/>
      <c r="U1110" s="39"/>
      <c r="V1110" s="50">
        <f t="shared" si="106"/>
        <v>0</v>
      </c>
      <c r="W1110" s="28">
        <f t="shared" si="107"/>
        <v>4</v>
      </c>
      <c r="X1110" s="28">
        <f>IF(W1110=0,0,IF(E1110&gt;1,E1110-1,VLOOKUP(W1110,Months_Weeks!$A$1:$B$13,2,0)))</f>
        <v>3</v>
      </c>
      <c r="Y1110" s="30"/>
      <c r="Z1110" s="39"/>
      <c r="AA1110" s="31"/>
      <c r="AB1110" s="39"/>
      <c r="AC1110" s="31"/>
      <c r="AD1110" s="40"/>
      <c r="AE1110" s="31"/>
      <c r="AF1110" s="40"/>
      <c r="AG1110" s="31"/>
      <c r="AH1110" s="40"/>
      <c r="AI1110" s="31"/>
      <c r="AJ1110" s="40"/>
    </row>
    <row r="1111" spans="1:36" x14ac:dyDescent="0.25">
      <c r="A1111" s="37" t="s">
        <v>62</v>
      </c>
      <c r="B1111" s="37">
        <v>1031</v>
      </c>
      <c r="C1111" s="26" t="str">
        <f>IFERROR(INDEX(Clients[Client_Name],MATCH(Table312[[#This Row],[Client_Code]],Clients[Client_Code],0)),"")</f>
        <v>DIANA NATURALS</v>
      </c>
      <c r="D1111" s="25">
        <v>5</v>
      </c>
      <c r="E1111" s="25">
        <v>1</v>
      </c>
      <c r="F1111" s="25" t="b">
        <f>IF(E1111&gt;(VLOOKUP(D1111,Months_Weeks!$A$2:$B$13,2,TRUE)),FALSE)</f>
        <v>0</v>
      </c>
      <c r="G1111" s="63">
        <f>IF(Table312[[#This Row],[Facility]]="Buin",1.5%,0.25%)</f>
        <v>1.4999999999999999E-2</v>
      </c>
      <c r="H1111" s="38"/>
      <c r="I1111" s="38"/>
      <c r="J1111" s="27">
        <f t="shared" si="102"/>
        <v>1750</v>
      </c>
      <c r="K1111" s="28">
        <f t="shared" si="103"/>
        <v>4</v>
      </c>
      <c r="L1111" s="27">
        <f>IF(K1111=0,0,IF(E1111&gt;1,E1111-1,VLOOKUP(K1111,Months_Weeks!$A$1:$B$13,2,0)))</f>
        <v>4</v>
      </c>
      <c r="M1111" s="29"/>
      <c r="N1111" s="39"/>
      <c r="O1111" s="39"/>
      <c r="P1111" s="50">
        <f t="shared" si="104"/>
        <v>0</v>
      </c>
      <c r="Q1111" s="28">
        <f t="shared" si="105"/>
        <v>4</v>
      </c>
      <c r="R1111" s="28">
        <f>IF(Q1111=0,0,IF(E1111&gt;1,E1111-1,VLOOKUP(Q1111,Months_Weeks!$A$1:$B$13,2,0)))</f>
        <v>4</v>
      </c>
      <c r="S1111" s="30"/>
      <c r="T1111" s="39"/>
      <c r="U1111" s="39"/>
      <c r="V1111" s="50">
        <f t="shared" si="106"/>
        <v>0</v>
      </c>
      <c r="W1111" s="28">
        <f t="shared" si="107"/>
        <v>4</v>
      </c>
      <c r="X1111" s="28">
        <f>IF(W1111=0,0,IF(E1111&gt;1,E1111-1,VLOOKUP(W1111,Months_Weeks!$A$1:$B$13,2,0)))</f>
        <v>4</v>
      </c>
      <c r="Y1111" s="30"/>
      <c r="Z1111" s="39"/>
      <c r="AA1111" s="31"/>
      <c r="AB1111" s="39"/>
      <c r="AC1111" s="31"/>
      <c r="AD1111" s="40"/>
      <c r="AE1111" s="31"/>
      <c r="AF1111" s="40"/>
      <c r="AG1111" s="31"/>
      <c r="AH1111" s="40"/>
      <c r="AI1111" s="31"/>
      <c r="AJ1111" s="40"/>
    </row>
    <row r="1112" spans="1:36" x14ac:dyDescent="0.25">
      <c r="A1112" s="37" t="s">
        <v>62</v>
      </c>
      <c r="B1112" s="37">
        <v>1031</v>
      </c>
      <c r="C1112" s="26" t="str">
        <f>IFERROR(INDEX(Clients[Client_Name],MATCH(Table312[[#This Row],[Client_Code]],Clients[Client_Code],0)),"")</f>
        <v>DIANA NATURALS</v>
      </c>
      <c r="D1112" s="25">
        <v>5</v>
      </c>
      <c r="E1112" s="25">
        <v>2</v>
      </c>
      <c r="F1112" s="25" t="b">
        <f>IF(E1112&gt;(VLOOKUP(D1112,Months_Weeks!$A$2:$B$13,2,TRUE)),FALSE)</f>
        <v>0</v>
      </c>
      <c r="G1112" s="63">
        <f>IF(Table312[[#This Row],[Facility]]="Buin",1.5%,0.25%)</f>
        <v>1.4999999999999999E-2</v>
      </c>
      <c r="H1112" s="38"/>
      <c r="I1112" s="38"/>
      <c r="J1112" s="27">
        <f t="shared" si="102"/>
        <v>1750</v>
      </c>
      <c r="K1112" s="28">
        <f t="shared" si="103"/>
        <v>5</v>
      </c>
      <c r="L1112" s="27">
        <f>IF(K1112=0,0,IF(E1112&gt;1,E1112-1,VLOOKUP(K1112,Months_Weeks!$A$1:$B$13,2,0)))</f>
        <v>1</v>
      </c>
      <c r="M1112" s="29"/>
      <c r="N1112" s="39"/>
      <c r="O1112" s="39"/>
      <c r="P1112" s="50">
        <f t="shared" si="104"/>
        <v>0</v>
      </c>
      <c r="Q1112" s="28">
        <f t="shared" si="105"/>
        <v>5</v>
      </c>
      <c r="R1112" s="28">
        <f>IF(Q1112=0,0,IF(E1112&gt;1,E1112-1,VLOOKUP(Q1112,Months_Weeks!$A$1:$B$13,2,0)))</f>
        <v>1</v>
      </c>
      <c r="S1112" s="30"/>
      <c r="T1112" s="39"/>
      <c r="U1112" s="39"/>
      <c r="V1112" s="50">
        <f t="shared" si="106"/>
        <v>0</v>
      </c>
      <c r="W1112" s="28">
        <f t="shared" si="107"/>
        <v>5</v>
      </c>
      <c r="X1112" s="28">
        <f>IF(W1112=0,0,IF(E1112&gt;1,E1112-1,VLOOKUP(W1112,Months_Weeks!$A$1:$B$13,2,0)))</f>
        <v>1</v>
      </c>
      <c r="Y1112" s="30"/>
      <c r="Z1112" s="39"/>
      <c r="AA1112" s="31"/>
      <c r="AB1112" s="39"/>
      <c r="AC1112" s="31"/>
      <c r="AD1112" s="40"/>
      <c r="AE1112" s="31"/>
      <c r="AF1112" s="40"/>
      <c r="AG1112" s="31"/>
      <c r="AH1112" s="40"/>
      <c r="AI1112" s="31"/>
      <c r="AJ1112" s="40"/>
    </row>
    <row r="1113" spans="1:36" x14ac:dyDescent="0.25">
      <c r="A1113" s="37" t="s">
        <v>62</v>
      </c>
      <c r="B1113" s="37">
        <v>1031</v>
      </c>
      <c r="C1113" s="26" t="str">
        <f>IFERROR(INDEX(Clients[Client_Name],MATCH(Table312[[#This Row],[Client_Code]],Clients[Client_Code],0)),"")</f>
        <v>DIANA NATURALS</v>
      </c>
      <c r="D1113" s="25">
        <v>5</v>
      </c>
      <c r="E1113" s="25">
        <v>3</v>
      </c>
      <c r="F1113" s="25" t="b">
        <f>IF(E1113&gt;(VLOOKUP(D1113,Months_Weeks!$A$2:$B$13,2,TRUE)),FALSE)</f>
        <v>0</v>
      </c>
      <c r="G1113" s="63">
        <f>IF(Table312[[#This Row],[Facility]]="Buin",1.5%,0.25%)</f>
        <v>1.4999999999999999E-2</v>
      </c>
      <c r="H1113" s="38"/>
      <c r="I1113" s="38"/>
      <c r="J1113" s="27">
        <f t="shared" si="102"/>
        <v>1750</v>
      </c>
      <c r="K1113" s="28">
        <f t="shared" si="103"/>
        <v>5</v>
      </c>
      <c r="L1113" s="27">
        <f>IF(K1113=0,0,IF(E1113&gt;1,E1113-1,VLOOKUP(K1113,Months_Weeks!$A$1:$B$13,2,0)))</f>
        <v>2</v>
      </c>
      <c r="M1113" s="29"/>
      <c r="N1113" s="39"/>
      <c r="O1113" s="39"/>
      <c r="P1113" s="50">
        <f t="shared" si="104"/>
        <v>0</v>
      </c>
      <c r="Q1113" s="28">
        <f t="shared" si="105"/>
        <v>5</v>
      </c>
      <c r="R1113" s="28">
        <f>IF(Q1113=0,0,IF(E1113&gt;1,E1113-1,VLOOKUP(Q1113,Months_Weeks!$A$1:$B$13,2,0)))</f>
        <v>2</v>
      </c>
      <c r="S1113" s="30"/>
      <c r="T1113" s="39"/>
      <c r="U1113" s="39"/>
      <c r="V1113" s="50">
        <f t="shared" si="106"/>
        <v>0</v>
      </c>
      <c r="W1113" s="28">
        <f t="shared" si="107"/>
        <v>5</v>
      </c>
      <c r="X1113" s="28">
        <f>IF(W1113=0,0,IF(E1113&gt;1,E1113-1,VLOOKUP(W1113,Months_Weeks!$A$1:$B$13,2,0)))</f>
        <v>2</v>
      </c>
      <c r="Y1113" s="30"/>
      <c r="Z1113" s="39"/>
      <c r="AA1113" s="31"/>
      <c r="AB1113" s="39"/>
      <c r="AC1113" s="31"/>
      <c r="AD1113" s="40"/>
      <c r="AE1113" s="31"/>
      <c r="AF1113" s="40"/>
      <c r="AG1113" s="31"/>
      <c r="AH1113" s="40"/>
      <c r="AI1113" s="31"/>
      <c r="AJ1113" s="40"/>
    </row>
    <row r="1114" spans="1:36" x14ac:dyDescent="0.25">
      <c r="A1114" s="37" t="s">
        <v>62</v>
      </c>
      <c r="B1114" s="37">
        <v>1031</v>
      </c>
      <c r="C1114" s="26" t="str">
        <f>IFERROR(INDEX(Clients[Client_Name],MATCH(Table312[[#This Row],[Client_Code]],Clients[Client_Code],0)),"")</f>
        <v>DIANA NATURALS</v>
      </c>
      <c r="D1114" s="25">
        <v>5</v>
      </c>
      <c r="E1114" s="25">
        <v>4</v>
      </c>
      <c r="F1114" s="25" t="b">
        <f>IF(E1114&gt;(VLOOKUP(D1114,Months_Weeks!$A$2:$B$13,2,TRUE)),FALSE)</f>
        <v>0</v>
      </c>
      <c r="G1114" s="63">
        <f>IF(Table312[[#This Row],[Facility]]="Buin",1.5%,0.25%)</f>
        <v>1.4999999999999999E-2</v>
      </c>
      <c r="H1114" s="38"/>
      <c r="I1114" s="38"/>
      <c r="J1114" s="27">
        <f t="shared" si="102"/>
        <v>1750</v>
      </c>
      <c r="K1114" s="28">
        <f t="shared" si="103"/>
        <v>5</v>
      </c>
      <c r="L1114" s="27">
        <f>IF(K1114=0,0,IF(E1114&gt;1,E1114-1,VLOOKUP(K1114,Months_Weeks!$A$1:$B$13,2,0)))</f>
        <v>3</v>
      </c>
      <c r="M1114" s="29"/>
      <c r="N1114" s="39"/>
      <c r="O1114" s="39"/>
      <c r="P1114" s="50">
        <f t="shared" si="104"/>
        <v>0</v>
      </c>
      <c r="Q1114" s="28">
        <f t="shared" si="105"/>
        <v>5</v>
      </c>
      <c r="R1114" s="28">
        <f>IF(Q1114=0,0,IF(E1114&gt;1,E1114-1,VLOOKUP(Q1114,Months_Weeks!$A$1:$B$13,2,0)))</f>
        <v>3</v>
      </c>
      <c r="S1114" s="30"/>
      <c r="T1114" s="39"/>
      <c r="U1114" s="39"/>
      <c r="V1114" s="50">
        <f t="shared" si="106"/>
        <v>0</v>
      </c>
      <c r="W1114" s="28">
        <f t="shared" si="107"/>
        <v>5</v>
      </c>
      <c r="X1114" s="28">
        <f>IF(W1114=0,0,IF(E1114&gt;1,E1114-1,VLOOKUP(W1114,Months_Weeks!$A$1:$B$13,2,0)))</f>
        <v>3</v>
      </c>
      <c r="Y1114" s="30"/>
      <c r="Z1114" s="39"/>
      <c r="AA1114" s="31"/>
      <c r="AB1114" s="39"/>
      <c r="AC1114" s="31"/>
      <c r="AD1114" s="40"/>
      <c r="AE1114" s="31"/>
      <c r="AF1114" s="40"/>
      <c r="AG1114" s="31"/>
      <c r="AH1114" s="40"/>
      <c r="AI1114" s="31"/>
      <c r="AJ1114" s="40"/>
    </row>
    <row r="1115" spans="1:36" x14ac:dyDescent="0.25">
      <c r="A1115" s="37" t="s">
        <v>62</v>
      </c>
      <c r="B1115" s="37">
        <v>1031</v>
      </c>
      <c r="C1115" s="26" t="str">
        <f>IFERROR(INDEX(Clients[Client_Name],MATCH(Table312[[#This Row],[Client_Code]],Clients[Client_Code],0)),"")</f>
        <v>DIANA NATURALS</v>
      </c>
      <c r="D1115" s="25">
        <v>6</v>
      </c>
      <c r="E1115" s="25">
        <v>1</v>
      </c>
      <c r="F1115" s="25" t="b">
        <f>IF(E1115&gt;(VLOOKUP(D1115,Months_Weeks!$A$2:$B$13,2,TRUE)),FALSE)</f>
        <v>0</v>
      </c>
      <c r="G1115" s="63">
        <f>IF(Table312[[#This Row],[Facility]]="Buin",1.5%,0.25%)</f>
        <v>1.4999999999999999E-2</v>
      </c>
      <c r="H1115" s="38"/>
      <c r="I1115" s="38"/>
      <c r="J1115" s="27">
        <f t="shared" si="102"/>
        <v>1750</v>
      </c>
      <c r="K1115" s="28">
        <f t="shared" si="103"/>
        <v>5</v>
      </c>
      <c r="L1115" s="27">
        <f>IF(K1115=0,0,IF(E1115&gt;1,E1115-1,VLOOKUP(K1115,Months_Weeks!$A$1:$B$13,2,0)))</f>
        <v>4</v>
      </c>
      <c r="M1115" s="29"/>
      <c r="N1115" s="39"/>
      <c r="O1115" s="39"/>
      <c r="P1115" s="50">
        <f t="shared" si="104"/>
        <v>0</v>
      </c>
      <c r="Q1115" s="28">
        <f t="shared" si="105"/>
        <v>5</v>
      </c>
      <c r="R1115" s="28">
        <f>IF(Q1115=0,0,IF(E1115&gt;1,E1115-1,VLOOKUP(Q1115,Months_Weeks!$A$1:$B$13,2,0)))</f>
        <v>4</v>
      </c>
      <c r="S1115" s="30"/>
      <c r="T1115" s="39"/>
      <c r="U1115" s="39"/>
      <c r="V1115" s="50">
        <f t="shared" si="106"/>
        <v>0</v>
      </c>
      <c r="W1115" s="28">
        <f t="shared" si="107"/>
        <v>5</v>
      </c>
      <c r="X1115" s="28">
        <f>IF(W1115=0,0,IF(E1115&gt;1,E1115-1,VLOOKUP(W1115,Months_Weeks!$A$1:$B$13,2,0)))</f>
        <v>4</v>
      </c>
      <c r="Y1115" s="30"/>
      <c r="Z1115" s="39"/>
      <c r="AA1115" s="31"/>
      <c r="AB1115" s="39"/>
      <c r="AC1115" s="31"/>
      <c r="AD1115" s="40"/>
      <c r="AE1115" s="31"/>
      <c r="AF1115" s="40"/>
      <c r="AG1115" s="31"/>
      <c r="AH1115" s="40"/>
      <c r="AI1115" s="31"/>
      <c r="AJ1115" s="40"/>
    </row>
    <row r="1116" spans="1:36" x14ac:dyDescent="0.25">
      <c r="A1116" s="37" t="s">
        <v>62</v>
      </c>
      <c r="B1116" s="37">
        <v>1031</v>
      </c>
      <c r="C1116" s="26" t="str">
        <f>IFERROR(INDEX(Clients[Client_Name],MATCH(Table312[[#This Row],[Client_Code]],Clients[Client_Code],0)),"")</f>
        <v>DIANA NATURALS</v>
      </c>
      <c r="D1116" s="25">
        <v>6</v>
      </c>
      <c r="E1116" s="25">
        <v>2</v>
      </c>
      <c r="F1116" s="25" t="b">
        <f>IF(E1116&gt;(VLOOKUP(D1116,Months_Weeks!$A$2:$B$13,2,TRUE)),FALSE)</f>
        <v>0</v>
      </c>
      <c r="G1116" s="63">
        <f>IF(Table312[[#This Row],[Facility]]="Buin",1.5%,0.25%)</f>
        <v>1.4999999999999999E-2</v>
      </c>
      <c r="H1116" s="38"/>
      <c r="I1116" s="38"/>
      <c r="J1116" s="27">
        <f t="shared" si="102"/>
        <v>1750</v>
      </c>
      <c r="K1116" s="28">
        <f t="shared" si="103"/>
        <v>6</v>
      </c>
      <c r="L1116" s="27">
        <f>IF(K1116=0,0,IF(E1116&gt;1,E1116-1,VLOOKUP(K1116,Months_Weeks!$A$1:$B$13,2,0)))</f>
        <v>1</v>
      </c>
      <c r="M1116" s="29"/>
      <c r="N1116" s="39"/>
      <c r="O1116" s="39"/>
      <c r="P1116" s="50">
        <f t="shared" si="104"/>
        <v>0</v>
      </c>
      <c r="Q1116" s="28">
        <f t="shared" si="105"/>
        <v>6</v>
      </c>
      <c r="R1116" s="28">
        <f>IF(Q1116=0,0,IF(E1116&gt;1,E1116-1,VLOOKUP(Q1116,Months_Weeks!$A$1:$B$13,2,0)))</f>
        <v>1</v>
      </c>
      <c r="S1116" s="30"/>
      <c r="T1116" s="39"/>
      <c r="U1116" s="39"/>
      <c r="V1116" s="50">
        <f t="shared" si="106"/>
        <v>0</v>
      </c>
      <c r="W1116" s="28">
        <f t="shared" si="107"/>
        <v>6</v>
      </c>
      <c r="X1116" s="28">
        <f>IF(W1116=0,0,IF(E1116&gt;1,E1116-1,VLOOKUP(W1116,Months_Weeks!$A$1:$B$13,2,0)))</f>
        <v>1</v>
      </c>
      <c r="Y1116" s="30"/>
      <c r="Z1116" s="39"/>
      <c r="AA1116" s="31"/>
      <c r="AB1116" s="39"/>
      <c r="AC1116" s="31"/>
      <c r="AD1116" s="40"/>
      <c r="AE1116" s="31"/>
      <c r="AF1116" s="40"/>
      <c r="AG1116" s="31"/>
      <c r="AH1116" s="40"/>
      <c r="AI1116" s="31"/>
      <c r="AJ1116" s="40"/>
    </row>
    <row r="1117" spans="1:36" x14ac:dyDescent="0.25">
      <c r="A1117" s="37" t="s">
        <v>62</v>
      </c>
      <c r="B1117" s="37">
        <v>1031</v>
      </c>
      <c r="C1117" s="26" t="str">
        <f>IFERROR(INDEX(Clients[Client_Name],MATCH(Table312[[#This Row],[Client_Code]],Clients[Client_Code],0)),"")</f>
        <v>DIANA NATURALS</v>
      </c>
      <c r="D1117" s="25">
        <v>6</v>
      </c>
      <c r="E1117" s="25">
        <v>3</v>
      </c>
      <c r="F1117" s="25" t="b">
        <f>IF(E1117&gt;(VLOOKUP(D1117,Months_Weeks!$A$2:$B$13,2,TRUE)),FALSE)</f>
        <v>0</v>
      </c>
      <c r="G1117" s="63">
        <f>IF(Table312[[#This Row],[Facility]]="Buin",1.5%,0.25%)</f>
        <v>1.4999999999999999E-2</v>
      </c>
      <c r="H1117" s="38"/>
      <c r="I1117" s="38"/>
      <c r="J1117" s="27">
        <f t="shared" si="102"/>
        <v>1750</v>
      </c>
      <c r="K1117" s="28">
        <f t="shared" si="103"/>
        <v>6</v>
      </c>
      <c r="L1117" s="27">
        <f>IF(K1117=0,0,IF(E1117&gt;1,E1117-1,VLOOKUP(K1117,Months_Weeks!$A$1:$B$13,2,0)))</f>
        <v>2</v>
      </c>
      <c r="M1117" s="29"/>
      <c r="N1117" s="39"/>
      <c r="O1117" s="39"/>
      <c r="P1117" s="50">
        <f t="shared" si="104"/>
        <v>0</v>
      </c>
      <c r="Q1117" s="28">
        <f t="shared" si="105"/>
        <v>6</v>
      </c>
      <c r="R1117" s="28">
        <f>IF(Q1117=0,0,IF(E1117&gt;1,E1117-1,VLOOKUP(Q1117,Months_Weeks!$A$1:$B$13,2,0)))</f>
        <v>2</v>
      </c>
      <c r="S1117" s="30"/>
      <c r="T1117" s="39"/>
      <c r="U1117" s="39"/>
      <c r="V1117" s="50">
        <f t="shared" si="106"/>
        <v>0</v>
      </c>
      <c r="W1117" s="28">
        <f t="shared" si="107"/>
        <v>6</v>
      </c>
      <c r="X1117" s="28">
        <f>IF(W1117=0,0,IF(E1117&gt;1,E1117-1,VLOOKUP(W1117,Months_Weeks!$A$1:$B$13,2,0)))</f>
        <v>2</v>
      </c>
      <c r="Y1117" s="30"/>
      <c r="Z1117" s="39"/>
      <c r="AA1117" s="31"/>
      <c r="AB1117" s="39"/>
      <c r="AC1117" s="31"/>
      <c r="AD1117" s="40"/>
      <c r="AE1117" s="31"/>
      <c r="AF1117" s="40"/>
      <c r="AG1117" s="31"/>
      <c r="AH1117" s="40"/>
      <c r="AI1117" s="31"/>
      <c r="AJ1117" s="40"/>
    </row>
    <row r="1118" spans="1:36" x14ac:dyDescent="0.25">
      <c r="A1118" s="37" t="s">
        <v>62</v>
      </c>
      <c r="B1118" s="37">
        <v>1031</v>
      </c>
      <c r="C1118" s="26" t="str">
        <f>IFERROR(INDEX(Clients[Client_Name],MATCH(Table312[[#This Row],[Client_Code]],Clients[Client_Code],0)),"")</f>
        <v>DIANA NATURALS</v>
      </c>
      <c r="D1118" s="25">
        <v>6</v>
      </c>
      <c r="E1118" s="25">
        <v>4</v>
      </c>
      <c r="F1118" s="25" t="b">
        <f>IF(E1118&gt;(VLOOKUP(D1118,Months_Weeks!$A$2:$B$13,2,TRUE)),FALSE)</f>
        <v>0</v>
      </c>
      <c r="G1118" s="63">
        <f>IF(Table312[[#This Row],[Facility]]="Buin",1.5%,0.25%)</f>
        <v>1.4999999999999999E-2</v>
      </c>
      <c r="H1118" s="38"/>
      <c r="I1118" s="38"/>
      <c r="J1118" s="27">
        <f t="shared" si="102"/>
        <v>1750</v>
      </c>
      <c r="K1118" s="28">
        <f t="shared" si="103"/>
        <v>6</v>
      </c>
      <c r="L1118" s="27">
        <f>IF(K1118=0,0,IF(E1118&gt;1,E1118-1,VLOOKUP(K1118,Months_Weeks!$A$1:$B$13,2,0)))</f>
        <v>3</v>
      </c>
      <c r="M1118" s="29"/>
      <c r="N1118" s="39"/>
      <c r="O1118" s="39"/>
      <c r="P1118" s="50">
        <f t="shared" si="104"/>
        <v>0</v>
      </c>
      <c r="Q1118" s="28">
        <f t="shared" si="105"/>
        <v>6</v>
      </c>
      <c r="R1118" s="28">
        <f>IF(Q1118=0,0,IF(E1118&gt;1,E1118-1,VLOOKUP(Q1118,Months_Weeks!$A$1:$B$13,2,0)))</f>
        <v>3</v>
      </c>
      <c r="S1118" s="30"/>
      <c r="T1118" s="39"/>
      <c r="U1118" s="39"/>
      <c r="V1118" s="50">
        <f t="shared" si="106"/>
        <v>0</v>
      </c>
      <c r="W1118" s="28">
        <f t="shared" si="107"/>
        <v>6</v>
      </c>
      <c r="X1118" s="28">
        <f>IF(W1118=0,0,IF(E1118&gt;1,E1118-1,VLOOKUP(W1118,Months_Weeks!$A$1:$B$13,2,0)))</f>
        <v>3</v>
      </c>
      <c r="Y1118" s="30"/>
      <c r="Z1118" s="39"/>
      <c r="AA1118" s="31"/>
      <c r="AB1118" s="39"/>
      <c r="AC1118" s="31"/>
      <c r="AD1118" s="40"/>
      <c r="AE1118" s="31"/>
      <c r="AF1118" s="40"/>
      <c r="AG1118" s="31"/>
      <c r="AH1118" s="40"/>
      <c r="AI1118" s="31"/>
      <c r="AJ1118" s="40"/>
    </row>
    <row r="1119" spans="1:36" x14ac:dyDescent="0.25">
      <c r="A1119" s="37" t="s">
        <v>62</v>
      </c>
      <c r="B1119" s="37">
        <v>1031</v>
      </c>
      <c r="C1119" s="26" t="str">
        <f>IFERROR(INDEX(Clients[Client_Name],MATCH(Table312[[#This Row],[Client_Code]],Clients[Client_Code],0)),"")</f>
        <v>DIANA NATURALS</v>
      </c>
      <c r="D1119" s="25">
        <v>6</v>
      </c>
      <c r="E1119" s="25">
        <v>5</v>
      </c>
      <c r="F1119" s="25" t="b">
        <f>IF(E1119&gt;(VLOOKUP(D1119,Months_Weeks!$A$2:$B$13,2,TRUE)),FALSE)</f>
        <v>0</v>
      </c>
      <c r="G1119" s="63">
        <f>IF(Table312[[#This Row],[Facility]]="Buin",1.5%,0.25%)</f>
        <v>1.4999999999999999E-2</v>
      </c>
      <c r="H1119" s="38"/>
      <c r="I1119" s="38"/>
      <c r="J1119" s="27">
        <f t="shared" si="102"/>
        <v>1750</v>
      </c>
      <c r="K1119" s="28">
        <f t="shared" si="103"/>
        <v>6</v>
      </c>
      <c r="L1119" s="27">
        <f>IF(K1119=0,0,IF(E1119&gt;1,E1119-1,VLOOKUP(K1119,Months_Weeks!$A$1:$B$13,2,0)))</f>
        <v>4</v>
      </c>
      <c r="M1119" s="29"/>
      <c r="N1119" s="39"/>
      <c r="O1119" s="39"/>
      <c r="P1119" s="50">
        <f t="shared" si="104"/>
        <v>0</v>
      </c>
      <c r="Q1119" s="28">
        <f t="shared" si="105"/>
        <v>6</v>
      </c>
      <c r="R1119" s="28">
        <f>IF(Q1119=0,0,IF(E1119&gt;1,E1119-1,VLOOKUP(Q1119,Months_Weeks!$A$1:$B$13,2,0)))</f>
        <v>4</v>
      </c>
      <c r="S1119" s="30"/>
      <c r="T1119" s="39"/>
      <c r="U1119" s="39"/>
      <c r="V1119" s="50">
        <f t="shared" si="106"/>
        <v>0</v>
      </c>
      <c r="W1119" s="28">
        <f t="shared" si="107"/>
        <v>6</v>
      </c>
      <c r="X1119" s="28">
        <f>IF(W1119=0,0,IF(E1119&gt;1,E1119-1,VLOOKUP(W1119,Months_Weeks!$A$1:$B$13,2,0)))</f>
        <v>4</v>
      </c>
      <c r="Y1119" s="30"/>
      <c r="Z1119" s="39"/>
      <c r="AA1119" s="31"/>
      <c r="AB1119" s="39"/>
      <c r="AC1119" s="31"/>
      <c r="AD1119" s="40"/>
      <c r="AE1119" s="31"/>
      <c r="AF1119" s="40"/>
      <c r="AG1119" s="31"/>
      <c r="AH1119" s="40"/>
      <c r="AI1119" s="31"/>
      <c r="AJ1119" s="40"/>
    </row>
    <row r="1120" spans="1:36" x14ac:dyDescent="0.25">
      <c r="A1120" s="37" t="s">
        <v>62</v>
      </c>
      <c r="B1120" s="37">
        <v>1031</v>
      </c>
      <c r="C1120" s="26" t="str">
        <f>IFERROR(INDEX(Clients[Client_Name],MATCH(Table312[[#This Row],[Client_Code]],Clients[Client_Code],0)),"")</f>
        <v>DIANA NATURALS</v>
      </c>
      <c r="D1120" s="25">
        <v>7</v>
      </c>
      <c r="E1120" s="25">
        <v>1</v>
      </c>
      <c r="F1120" s="25" t="b">
        <f>IF(E1120&gt;(VLOOKUP(D1120,Months_Weeks!$A$2:$B$13,2,TRUE)),FALSE)</f>
        <v>0</v>
      </c>
      <c r="G1120" s="63">
        <f>IF(Table312[[#This Row],[Facility]]="Buin",1.5%,0.25%)</f>
        <v>1.4999999999999999E-2</v>
      </c>
      <c r="H1120" s="38"/>
      <c r="I1120" s="38"/>
      <c r="J1120" s="27">
        <f t="shared" si="102"/>
        <v>1750</v>
      </c>
      <c r="K1120" s="28">
        <f t="shared" si="103"/>
        <v>6</v>
      </c>
      <c r="L1120" s="27">
        <f>IF(K1120=0,0,IF(E1120&gt;1,E1120-1,VLOOKUP(K1120,Months_Weeks!$A$1:$B$13,2,0)))</f>
        <v>5</v>
      </c>
      <c r="M1120" s="29"/>
      <c r="N1120" s="39"/>
      <c r="O1120" s="39"/>
      <c r="P1120" s="50">
        <f t="shared" si="104"/>
        <v>0</v>
      </c>
      <c r="Q1120" s="28">
        <f t="shared" si="105"/>
        <v>6</v>
      </c>
      <c r="R1120" s="28">
        <f>IF(Q1120=0,0,IF(E1120&gt;1,E1120-1,VLOOKUP(Q1120,Months_Weeks!$A$1:$B$13,2,0)))</f>
        <v>5</v>
      </c>
      <c r="S1120" s="30"/>
      <c r="T1120" s="39"/>
      <c r="U1120" s="39"/>
      <c r="V1120" s="50">
        <f t="shared" si="106"/>
        <v>0</v>
      </c>
      <c r="W1120" s="28">
        <f t="shared" si="107"/>
        <v>6</v>
      </c>
      <c r="X1120" s="28">
        <f>IF(W1120=0,0,IF(E1120&gt;1,E1120-1,VLOOKUP(W1120,Months_Weeks!$A$1:$B$13,2,0)))</f>
        <v>5</v>
      </c>
      <c r="Y1120" s="30"/>
      <c r="Z1120" s="39"/>
      <c r="AA1120" s="31"/>
      <c r="AB1120" s="39"/>
      <c r="AC1120" s="31"/>
      <c r="AD1120" s="40"/>
      <c r="AE1120" s="31"/>
      <c r="AF1120" s="40"/>
      <c r="AG1120" s="31"/>
      <c r="AH1120" s="40"/>
      <c r="AI1120" s="31"/>
      <c r="AJ1120" s="40"/>
    </row>
    <row r="1121" spans="1:36" x14ac:dyDescent="0.25">
      <c r="A1121" s="37" t="s">
        <v>62</v>
      </c>
      <c r="B1121" s="37">
        <v>1031</v>
      </c>
      <c r="C1121" s="26" t="str">
        <f>IFERROR(INDEX(Clients[Client_Name],MATCH(Table312[[#This Row],[Client_Code]],Clients[Client_Code],0)),"")</f>
        <v>DIANA NATURALS</v>
      </c>
      <c r="D1121" s="25">
        <v>7</v>
      </c>
      <c r="E1121" s="25">
        <v>2</v>
      </c>
      <c r="F1121" s="25" t="b">
        <f>IF(E1121&gt;(VLOOKUP(D1121,Months_Weeks!$A$2:$B$13,2,TRUE)),FALSE)</f>
        <v>0</v>
      </c>
      <c r="G1121" s="63">
        <f>IF(Table312[[#This Row],[Facility]]="Buin",1.5%,0.25%)</f>
        <v>1.4999999999999999E-2</v>
      </c>
      <c r="H1121" s="38"/>
      <c r="I1121" s="38"/>
      <c r="J1121" s="27">
        <f t="shared" si="102"/>
        <v>1750</v>
      </c>
      <c r="K1121" s="28">
        <f t="shared" si="103"/>
        <v>7</v>
      </c>
      <c r="L1121" s="27">
        <f>IF(K1121=0,0,IF(E1121&gt;1,E1121-1,VLOOKUP(K1121,Months_Weeks!$A$1:$B$13,2,0)))</f>
        <v>1</v>
      </c>
      <c r="M1121" s="29"/>
      <c r="N1121" s="39"/>
      <c r="O1121" s="39"/>
      <c r="P1121" s="50">
        <f t="shared" si="104"/>
        <v>0</v>
      </c>
      <c r="Q1121" s="28">
        <f t="shared" si="105"/>
        <v>7</v>
      </c>
      <c r="R1121" s="28">
        <f>IF(Q1121=0,0,IF(E1121&gt;1,E1121-1,VLOOKUP(Q1121,Months_Weeks!$A$1:$B$13,2,0)))</f>
        <v>1</v>
      </c>
      <c r="S1121" s="30"/>
      <c r="T1121" s="39"/>
      <c r="U1121" s="39"/>
      <c r="V1121" s="50">
        <f t="shared" si="106"/>
        <v>0</v>
      </c>
      <c r="W1121" s="28">
        <f t="shared" si="107"/>
        <v>7</v>
      </c>
      <c r="X1121" s="28">
        <f>IF(W1121=0,0,IF(E1121&gt;1,E1121-1,VLOOKUP(W1121,Months_Weeks!$A$1:$B$13,2,0)))</f>
        <v>1</v>
      </c>
      <c r="Y1121" s="30"/>
      <c r="Z1121" s="39"/>
      <c r="AA1121" s="31"/>
      <c r="AB1121" s="39"/>
      <c r="AC1121" s="31"/>
      <c r="AD1121" s="40"/>
      <c r="AE1121" s="31"/>
      <c r="AF1121" s="40"/>
      <c r="AG1121" s="31"/>
      <c r="AH1121" s="40"/>
      <c r="AI1121" s="31"/>
      <c r="AJ1121" s="40"/>
    </row>
    <row r="1122" spans="1:36" x14ac:dyDescent="0.25">
      <c r="A1122" s="37" t="s">
        <v>62</v>
      </c>
      <c r="B1122" s="37">
        <v>1031</v>
      </c>
      <c r="C1122" s="26" t="str">
        <f>IFERROR(INDEX(Clients[Client_Name],MATCH(Table312[[#This Row],[Client_Code]],Clients[Client_Code],0)),"")</f>
        <v>DIANA NATURALS</v>
      </c>
      <c r="D1122" s="25">
        <v>7</v>
      </c>
      <c r="E1122" s="25">
        <v>3</v>
      </c>
      <c r="F1122" s="25" t="b">
        <f>IF(E1122&gt;(VLOOKUP(D1122,Months_Weeks!$A$2:$B$13,2,TRUE)),FALSE)</f>
        <v>0</v>
      </c>
      <c r="G1122" s="63">
        <f>IF(Table312[[#This Row],[Facility]]="Buin",1.5%,0.25%)</f>
        <v>1.4999999999999999E-2</v>
      </c>
      <c r="H1122" s="38"/>
      <c r="I1122" s="38"/>
      <c r="J1122" s="27">
        <f t="shared" si="102"/>
        <v>1750</v>
      </c>
      <c r="K1122" s="28">
        <f t="shared" si="103"/>
        <v>7</v>
      </c>
      <c r="L1122" s="27">
        <f>IF(K1122=0,0,IF(E1122&gt;1,E1122-1,VLOOKUP(K1122,Months_Weeks!$A$1:$B$13,2,0)))</f>
        <v>2</v>
      </c>
      <c r="M1122" s="29"/>
      <c r="N1122" s="39"/>
      <c r="O1122" s="39"/>
      <c r="P1122" s="50">
        <f t="shared" si="104"/>
        <v>0</v>
      </c>
      <c r="Q1122" s="28">
        <f t="shared" si="105"/>
        <v>7</v>
      </c>
      <c r="R1122" s="28">
        <f>IF(Q1122=0,0,IF(E1122&gt;1,E1122-1,VLOOKUP(Q1122,Months_Weeks!$A$1:$B$13,2,0)))</f>
        <v>2</v>
      </c>
      <c r="S1122" s="30"/>
      <c r="T1122" s="39"/>
      <c r="U1122" s="39"/>
      <c r="V1122" s="50">
        <f t="shared" si="106"/>
        <v>0</v>
      </c>
      <c r="W1122" s="28">
        <f t="shared" si="107"/>
        <v>7</v>
      </c>
      <c r="X1122" s="28">
        <f>IF(W1122=0,0,IF(E1122&gt;1,E1122-1,VLOOKUP(W1122,Months_Weeks!$A$1:$B$13,2,0)))</f>
        <v>2</v>
      </c>
      <c r="Y1122" s="30"/>
      <c r="Z1122" s="39"/>
      <c r="AA1122" s="31"/>
      <c r="AB1122" s="39"/>
      <c r="AC1122" s="31"/>
      <c r="AD1122" s="40"/>
      <c r="AE1122" s="31"/>
      <c r="AF1122" s="40"/>
      <c r="AG1122" s="31"/>
      <c r="AH1122" s="40"/>
      <c r="AI1122" s="31"/>
      <c r="AJ1122" s="40"/>
    </row>
    <row r="1123" spans="1:36" x14ac:dyDescent="0.25">
      <c r="A1123" s="37" t="s">
        <v>62</v>
      </c>
      <c r="B1123" s="37">
        <v>1031</v>
      </c>
      <c r="C1123" s="26" t="str">
        <f>IFERROR(INDEX(Clients[Client_Name],MATCH(Table312[[#This Row],[Client_Code]],Clients[Client_Code],0)),"")</f>
        <v>DIANA NATURALS</v>
      </c>
      <c r="D1123" s="25">
        <v>7</v>
      </c>
      <c r="E1123" s="25">
        <v>4</v>
      </c>
      <c r="F1123" s="25" t="b">
        <f>IF(E1123&gt;(VLOOKUP(D1123,Months_Weeks!$A$2:$B$13,2,TRUE)),FALSE)</f>
        <v>0</v>
      </c>
      <c r="G1123" s="63">
        <f>IF(Table312[[#This Row],[Facility]]="Buin",1.5%,0.25%)</f>
        <v>1.4999999999999999E-2</v>
      </c>
      <c r="H1123" s="38"/>
      <c r="I1123" s="38"/>
      <c r="J1123" s="27">
        <f t="shared" si="102"/>
        <v>1750</v>
      </c>
      <c r="K1123" s="28">
        <f t="shared" si="103"/>
        <v>7</v>
      </c>
      <c r="L1123" s="27">
        <f>IF(K1123=0,0,IF(E1123&gt;1,E1123-1,VLOOKUP(K1123,Months_Weeks!$A$1:$B$13,2,0)))</f>
        <v>3</v>
      </c>
      <c r="M1123" s="29"/>
      <c r="N1123" s="39"/>
      <c r="O1123" s="39"/>
      <c r="P1123" s="50">
        <f t="shared" si="104"/>
        <v>0</v>
      </c>
      <c r="Q1123" s="28">
        <f t="shared" si="105"/>
        <v>7</v>
      </c>
      <c r="R1123" s="28">
        <f>IF(Q1123=0,0,IF(E1123&gt;1,E1123-1,VLOOKUP(Q1123,Months_Weeks!$A$1:$B$13,2,0)))</f>
        <v>3</v>
      </c>
      <c r="S1123" s="30"/>
      <c r="T1123" s="39"/>
      <c r="U1123" s="39"/>
      <c r="V1123" s="50">
        <f t="shared" si="106"/>
        <v>0</v>
      </c>
      <c r="W1123" s="28">
        <f t="shared" si="107"/>
        <v>7</v>
      </c>
      <c r="X1123" s="28">
        <f>IF(W1123=0,0,IF(E1123&gt;1,E1123-1,VLOOKUP(W1123,Months_Weeks!$A$1:$B$13,2,0)))</f>
        <v>3</v>
      </c>
      <c r="Y1123" s="30"/>
      <c r="Z1123" s="39"/>
      <c r="AA1123" s="31"/>
      <c r="AB1123" s="39"/>
      <c r="AC1123" s="31"/>
      <c r="AD1123" s="40"/>
      <c r="AE1123" s="31"/>
      <c r="AF1123" s="40"/>
      <c r="AG1123" s="31"/>
      <c r="AH1123" s="40"/>
      <c r="AI1123" s="31"/>
      <c r="AJ1123" s="40"/>
    </row>
    <row r="1124" spans="1:36" x14ac:dyDescent="0.25">
      <c r="A1124" s="37" t="s">
        <v>62</v>
      </c>
      <c r="B1124" s="37">
        <v>1031</v>
      </c>
      <c r="C1124" s="26" t="str">
        <f>IFERROR(INDEX(Clients[Client_Name],MATCH(Table312[[#This Row],[Client_Code]],Clients[Client_Code],0)),"")</f>
        <v>DIANA NATURALS</v>
      </c>
      <c r="D1124" s="25">
        <v>8</v>
      </c>
      <c r="E1124" s="25">
        <v>1</v>
      </c>
      <c r="F1124" s="25" t="b">
        <f>IF(E1124&gt;(VLOOKUP(D1124,Months_Weeks!$A$2:$B$13,2,TRUE)),FALSE)</f>
        <v>0</v>
      </c>
      <c r="G1124" s="63">
        <f>IF(Table312[[#This Row],[Facility]]="Buin",1.5%,0.25%)</f>
        <v>1.4999999999999999E-2</v>
      </c>
      <c r="H1124" s="38"/>
      <c r="I1124" s="38"/>
      <c r="J1124" s="27">
        <f t="shared" si="102"/>
        <v>1750</v>
      </c>
      <c r="K1124" s="28">
        <f t="shared" si="103"/>
        <v>7</v>
      </c>
      <c r="L1124" s="27">
        <f>IF(K1124=0,0,IF(E1124&gt;1,E1124-1,VLOOKUP(K1124,Months_Weeks!$A$1:$B$13,2,0)))</f>
        <v>4</v>
      </c>
      <c r="M1124" s="29"/>
      <c r="N1124" s="39"/>
      <c r="O1124" s="39"/>
      <c r="P1124" s="50">
        <f t="shared" si="104"/>
        <v>0</v>
      </c>
      <c r="Q1124" s="28">
        <f t="shared" si="105"/>
        <v>7</v>
      </c>
      <c r="R1124" s="28">
        <f>IF(Q1124=0,0,IF(E1124&gt;1,E1124-1,VLOOKUP(Q1124,Months_Weeks!$A$1:$B$13,2,0)))</f>
        <v>4</v>
      </c>
      <c r="S1124" s="30"/>
      <c r="T1124" s="39"/>
      <c r="U1124" s="39"/>
      <c r="V1124" s="50">
        <f t="shared" si="106"/>
        <v>0</v>
      </c>
      <c r="W1124" s="28">
        <f t="shared" si="107"/>
        <v>7</v>
      </c>
      <c r="X1124" s="28">
        <f>IF(W1124=0,0,IF(E1124&gt;1,E1124-1,VLOOKUP(W1124,Months_Weeks!$A$1:$B$13,2,0)))</f>
        <v>4</v>
      </c>
      <c r="Y1124" s="30"/>
      <c r="Z1124" s="39"/>
      <c r="AA1124" s="31"/>
      <c r="AB1124" s="39"/>
      <c r="AC1124" s="31"/>
      <c r="AD1124" s="40"/>
      <c r="AE1124" s="31"/>
      <c r="AF1124" s="40"/>
      <c r="AG1124" s="31"/>
      <c r="AH1124" s="40"/>
      <c r="AI1124" s="31"/>
      <c r="AJ1124" s="40"/>
    </row>
    <row r="1125" spans="1:36" x14ac:dyDescent="0.25">
      <c r="A1125" s="37" t="s">
        <v>62</v>
      </c>
      <c r="B1125" s="37">
        <v>1031</v>
      </c>
      <c r="C1125" s="26" t="str">
        <f>IFERROR(INDEX(Clients[Client_Name],MATCH(Table312[[#This Row],[Client_Code]],Clients[Client_Code],0)),"")</f>
        <v>DIANA NATURALS</v>
      </c>
      <c r="D1125" s="25">
        <v>8</v>
      </c>
      <c r="E1125" s="25">
        <v>2</v>
      </c>
      <c r="F1125" s="25" t="b">
        <f>IF(E1125&gt;(VLOOKUP(D1125,Months_Weeks!$A$2:$B$13,2,TRUE)),FALSE)</f>
        <v>0</v>
      </c>
      <c r="G1125" s="63">
        <f>IF(Table312[[#This Row],[Facility]]="Buin",1.5%,0.25%)</f>
        <v>1.4999999999999999E-2</v>
      </c>
      <c r="H1125" s="38"/>
      <c r="I1125" s="38"/>
      <c r="J1125" s="27">
        <f t="shared" si="102"/>
        <v>1750</v>
      </c>
      <c r="K1125" s="28">
        <f t="shared" si="103"/>
        <v>8</v>
      </c>
      <c r="L1125" s="27">
        <f>IF(K1125=0,0,IF(E1125&gt;1,E1125-1,VLOOKUP(K1125,Months_Weeks!$A$1:$B$13,2,0)))</f>
        <v>1</v>
      </c>
      <c r="M1125" s="29"/>
      <c r="N1125" s="39"/>
      <c r="O1125" s="39"/>
      <c r="P1125" s="50">
        <f t="shared" si="104"/>
        <v>0</v>
      </c>
      <c r="Q1125" s="28">
        <f t="shared" si="105"/>
        <v>8</v>
      </c>
      <c r="R1125" s="28">
        <f>IF(Q1125=0,0,IF(E1125&gt;1,E1125-1,VLOOKUP(Q1125,Months_Weeks!$A$1:$B$13,2,0)))</f>
        <v>1</v>
      </c>
      <c r="S1125" s="30"/>
      <c r="T1125" s="39"/>
      <c r="U1125" s="39"/>
      <c r="V1125" s="50">
        <f t="shared" si="106"/>
        <v>0</v>
      </c>
      <c r="W1125" s="28">
        <f t="shared" si="107"/>
        <v>8</v>
      </c>
      <c r="X1125" s="28">
        <f>IF(W1125=0,0,IF(E1125&gt;1,E1125-1,VLOOKUP(W1125,Months_Weeks!$A$1:$B$13,2,0)))</f>
        <v>1</v>
      </c>
      <c r="Y1125" s="30"/>
      <c r="Z1125" s="39"/>
      <c r="AA1125" s="31"/>
      <c r="AB1125" s="39"/>
      <c r="AC1125" s="31"/>
      <c r="AD1125" s="40"/>
      <c r="AE1125" s="31"/>
      <c r="AF1125" s="40"/>
      <c r="AG1125" s="31"/>
      <c r="AH1125" s="40"/>
      <c r="AI1125" s="31"/>
      <c r="AJ1125" s="40"/>
    </row>
    <row r="1126" spans="1:36" x14ac:dyDescent="0.25">
      <c r="A1126" s="37" t="s">
        <v>62</v>
      </c>
      <c r="B1126" s="37">
        <v>1031</v>
      </c>
      <c r="C1126" s="26" t="str">
        <f>IFERROR(INDEX(Clients[Client_Name],MATCH(Table312[[#This Row],[Client_Code]],Clients[Client_Code],0)),"")</f>
        <v>DIANA NATURALS</v>
      </c>
      <c r="D1126" s="25">
        <v>8</v>
      </c>
      <c r="E1126" s="25">
        <v>3</v>
      </c>
      <c r="F1126" s="25" t="b">
        <f>IF(E1126&gt;(VLOOKUP(D1126,Months_Weeks!$A$2:$B$13,2,TRUE)),FALSE)</f>
        <v>0</v>
      </c>
      <c r="G1126" s="63">
        <f>IF(Table312[[#This Row],[Facility]]="Buin",1.5%,0.25%)</f>
        <v>1.4999999999999999E-2</v>
      </c>
      <c r="H1126" s="38"/>
      <c r="I1126" s="38"/>
      <c r="J1126" s="27">
        <f t="shared" si="102"/>
        <v>1750</v>
      </c>
      <c r="K1126" s="28">
        <f t="shared" si="103"/>
        <v>8</v>
      </c>
      <c r="L1126" s="27">
        <f>IF(K1126=0,0,IF(E1126&gt;1,E1126-1,VLOOKUP(K1126,Months_Weeks!$A$1:$B$13,2,0)))</f>
        <v>2</v>
      </c>
      <c r="M1126" s="29"/>
      <c r="N1126" s="39"/>
      <c r="O1126" s="39"/>
      <c r="P1126" s="50">
        <f t="shared" si="104"/>
        <v>0</v>
      </c>
      <c r="Q1126" s="28">
        <f t="shared" si="105"/>
        <v>8</v>
      </c>
      <c r="R1126" s="28">
        <f>IF(Q1126=0,0,IF(E1126&gt;1,E1126-1,VLOOKUP(Q1126,Months_Weeks!$A$1:$B$13,2,0)))</f>
        <v>2</v>
      </c>
      <c r="S1126" s="30"/>
      <c r="T1126" s="39"/>
      <c r="U1126" s="39"/>
      <c r="V1126" s="50">
        <f t="shared" si="106"/>
        <v>0</v>
      </c>
      <c r="W1126" s="28">
        <f t="shared" si="107"/>
        <v>8</v>
      </c>
      <c r="X1126" s="28">
        <f>IF(W1126=0,0,IF(E1126&gt;1,E1126-1,VLOOKUP(W1126,Months_Weeks!$A$1:$B$13,2,0)))</f>
        <v>2</v>
      </c>
      <c r="Y1126" s="30"/>
      <c r="Z1126" s="39"/>
      <c r="AA1126" s="31"/>
      <c r="AB1126" s="39"/>
      <c r="AC1126" s="31"/>
      <c r="AD1126" s="40"/>
      <c r="AE1126" s="31"/>
      <c r="AF1126" s="40"/>
      <c r="AG1126" s="31"/>
      <c r="AH1126" s="40"/>
      <c r="AI1126" s="31"/>
      <c r="AJ1126" s="40"/>
    </row>
    <row r="1127" spans="1:36" x14ac:dyDescent="0.25">
      <c r="A1127" s="37" t="s">
        <v>62</v>
      </c>
      <c r="B1127" s="37">
        <v>1031</v>
      </c>
      <c r="C1127" s="26" t="str">
        <f>IFERROR(INDEX(Clients[Client_Name],MATCH(Table312[[#This Row],[Client_Code]],Clients[Client_Code],0)),"")</f>
        <v>DIANA NATURALS</v>
      </c>
      <c r="D1127" s="25">
        <v>8</v>
      </c>
      <c r="E1127" s="25">
        <v>4</v>
      </c>
      <c r="F1127" s="25" t="b">
        <f>IF(E1127&gt;(VLOOKUP(D1127,Months_Weeks!$A$2:$B$13,2,TRUE)),FALSE)</f>
        <v>0</v>
      </c>
      <c r="G1127" s="63">
        <f>IF(Table312[[#This Row],[Facility]]="Buin",1.5%,0.25%)</f>
        <v>1.4999999999999999E-2</v>
      </c>
      <c r="H1127" s="38"/>
      <c r="I1127" s="38"/>
      <c r="J1127" s="27">
        <f t="shared" si="102"/>
        <v>1750</v>
      </c>
      <c r="K1127" s="28">
        <f t="shared" si="103"/>
        <v>8</v>
      </c>
      <c r="L1127" s="27">
        <f>IF(K1127=0,0,IF(E1127&gt;1,E1127-1,VLOOKUP(K1127,Months_Weeks!$A$1:$B$13,2,0)))</f>
        <v>3</v>
      </c>
      <c r="M1127" s="29"/>
      <c r="N1127" s="39"/>
      <c r="O1127" s="39"/>
      <c r="P1127" s="50">
        <f t="shared" si="104"/>
        <v>0</v>
      </c>
      <c r="Q1127" s="28">
        <f t="shared" si="105"/>
        <v>8</v>
      </c>
      <c r="R1127" s="28">
        <f>IF(Q1127=0,0,IF(E1127&gt;1,E1127-1,VLOOKUP(Q1127,Months_Weeks!$A$1:$B$13,2,0)))</f>
        <v>3</v>
      </c>
      <c r="S1127" s="30"/>
      <c r="T1127" s="39"/>
      <c r="U1127" s="39"/>
      <c r="V1127" s="50">
        <f t="shared" si="106"/>
        <v>0</v>
      </c>
      <c r="W1127" s="28">
        <f t="shared" si="107"/>
        <v>8</v>
      </c>
      <c r="X1127" s="28">
        <f>IF(W1127=0,0,IF(E1127&gt;1,E1127-1,VLOOKUP(W1127,Months_Weeks!$A$1:$B$13,2,0)))</f>
        <v>3</v>
      </c>
      <c r="Y1127" s="30"/>
      <c r="Z1127" s="39"/>
      <c r="AA1127" s="31"/>
      <c r="AB1127" s="39"/>
      <c r="AC1127" s="31"/>
      <c r="AD1127" s="40"/>
      <c r="AE1127" s="31"/>
      <c r="AF1127" s="40"/>
      <c r="AG1127" s="31"/>
      <c r="AH1127" s="40"/>
      <c r="AI1127" s="31"/>
      <c r="AJ1127" s="40"/>
    </row>
    <row r="1128" spans="1:36" x14ac:dyDescent="0.25">
      <c r="A1128" s="37" t="s">
        <v>62</v>
      </c>
      <c r="B1128" s="37">
        <v>1031</v>
      </c>
      <c r="C1128" s="26" t="str">
        <f>IFERROR(INDEX(Clients[Client_Name],MATCH(Table312[[#This Row],[Client_Code]],Clients[Client_Code],0)),"")</f>
        <v>DIANA NATURALS</v>
      </c>
      <c r="D1128" s="25">
        <v>9</v>
      </c>
      <c r="E1128" s="25">
        <v>1</v>
      </c>
      <c r="F1128" s="25" t="b">
        <f>IF(E1128&gt;(VLOOKUP(D1128,Months_Weeks!$A$2:$B$13,2,TRUE)),FALSE)</f>
        <v>0</v>
      </c>
      <c r="G1128" s="63">
        <f>IF(Table312[[#This Row],[Facility]]="Buin",1.5%,0.25%)</f>
        <v>1.4999999999999999E-2</v>
      </c>
      <c r="H1128" s="38"/>
      <c r="I1128" s="38"/>
      <c r="J1128" s="27">
        <f t="shared" si="102"/>
        <v>1750</v>
      </c>
      <c r="K1128" s="28">
        <f t="shared" si="103"/>
        <v>8</v>
      </c>
      <c r="L1128" s="27">
        <f>IF(K1128=0,0,IF(E1128&gt;1,E1128-1,VLOOKUP(K1128,Months_Weeks!$A$1:$B$13,2,0)))</f>
        <v>4</v>
      </c>
      <c r="M1128" s="29"/>
      <c r="N1128" s="39"/>
      <c r="O1128" s="39"/>
      <c r="P1128" s="50">
        <f t="shared" si="104"/>
        <v>0</v>
      </c>
      <c r="Q1128" s="28">
        <f t="shared" si="105"/>
        <v>8</v>
      </c>
      <c r="R1128" s="28">
        <f>IF(Q1128=0,0,IF(E1128&gt;1,E1128-1,VLOOKUP(Q1128,Months_Weeks!$A$1:$B$13,2,0)))</f>
        <v>4</v>
      </c>
      <c r="S1128" s="30"/>
      <c r="T1128" s="39"/>
      <c r="U1128" s="39"/>
      <c r="V1128" s="50">
        <f t="shared" si="106"/>
        <v>0</v>
      </c>
      <c r="W1128" s="28">
        <f t="shared" si="107"/>
        <v>8</v>
      </c>
      <c r="X1128" s="28">
        <f>IF(W1128=0,0,IF(E1128&gt;1,E1128-1,VLOOKUP(W1128,Months_Weeks!$A$1:$B$13,2,0)))</f>
        <v>4</v>
      </c>
      <c r="Y1128" s="30"/>
      <c r="Z1128" s="39"/>
      <c r="AA1128" s="31"/>
      <c r="AB1128" s="39"/>
      <c r="AC1128" s="31"/>
      <c r="AD1128" s="40"/>
      <c r="AE1128" s="31"/>
      <c r="AF1128" s="40"/>
      <c r="AG1128" s="31"/>
      <c r="AH1128" s="40"/>
      <c r="AI1128" s="31"/>
      <c r="AJ1128" s="40"/>
    </row>
    <row r="1129" spans="1:36" x14ac:dyDescent="0.25">
      <c r="A1129" s="37" t="s">
        <v>62</v>
      </c>
      <c r="B1129" s="37">
        <v>1031</v>
      </c>
      <c r="C1129" s="26" t="str">
        <f>IFERROR(INDEX(Clients[Client_Name],MATCH(Table312[[#This Row],[Client_Code]],Clients[Client_Code],0)),"")</f>
        <v>DIANA NATURALS</v>
      </c>
      <c r="D1129" s="25">
        <v>9</v>
      </c>
      <c r="E1129" s="25">
        <v>2</v>
      </c>
      <c r="F1129" s="25" t="b">
        <f>IF(E1129&gt;(VLOOKUP(D1129,Months_Weeks!$A$2:$B$13,2,TRUE)),FALSE)</f>
        <v>0</v>
      </c>
      <c r="G1129" s="63">
        <f>IF(Table312[[#This Row],[Facility]]="Buin",1.5%,0.25%)</f>
        <v>1.4999999999999999E-2</v>
      </c>
      <c r="H1129" s="38"/>
      <c r="I1129" s="38"/>
      <c r="J1129" s="27">
        <f t="shared" si="102"/>
        <v>1750</v>
      </c>
      <c r="K1129" s="28">
        <f t="shared" si="103"/>
        <v>9</v>
      </c>
      <c r="L1129" s="27">
        <f>IF(K1129=0,0,IF(E1129&gt;1,E1129-1,VLOOKUP(K1129,Months_Weeks!$A$1:$B$13,2,0)))</f>
        <v>1</v>
      </c>
      <c r="M1129" s="29"/>
      <c r="N1129" s="39"/>
      <c r="O1129" s="39"/>
      <c r="P1129" s="50">
        <f t="shared" si="104"/>
        <v>0</v>
      </c>
      <c r="Q1129" s="28">
        <f t="shared" si="105"/>
        <v>9</v>
      </c>
      <c r="R1129" s="28">
        <f>IF(Q1129=0,0,IF(E1129&gt;1,E1129-1,VLOOKUP(Q1129,Months_Weeks!$A$1:$B$13,2,0)))</f>
        <v>1</v>
      </c>
      <c r="S1129" s="30"/>
      <c r="T1129" s="39"/>
      <c r="U1129" s="39"/>
      <c r="V1129" s="50">
        <f t="shared" si="106"/>
        <v>0</v>
      </c>
      <c r="W1129" s="28">
        <f t="shared" si="107"/>
        <v>9</v>
      </c>
      <c r="X1129" s="28">
        <f>IF(W1129=0,0,IF(E1129&gt;1,E1129-1,VLOOKUP(W1129,Months_Weeks!$A$1:$B$13,2,0)))</f>
        <v>1</v>
      </c>
      <c r="Y1129" s="30"/>
      <c r="Z1129" s="39"/>
      <c r="AA1129" s="31"/>
      <c r="AB1129" s="39"/>
      <c r="AC1129" s="31"/>
      <c r="AD1129" s="40"/>
      <c r="AE1129" s="31"/>
      <c r="AF1129" s="40"/>
      <c r="AG1129" s="31"/>
      <c r="AH1129" s="40"/>
      <c r="AI1129" s="31"/>
      <c r="AJ1129" s="40"/>
    </row>
    <row r="1130" spans="1:36" x14ac:dyDescent="0.25">
      <c r="A1130" s="37" t="s">
        <v>62</v>
      </c>
      <c r="B1130" s="37">
        <v>1031</v>
      </c>
      <c r="C1130" s="26" t="str">
        <f>IFERROR(INDEX(Clients[Client_Name],MATCH(Table312[[#This Row],[Client_Code]],Clients[Client_Code],0)),"")</f>
        <v>DIANA NATURALS</v>
      </c>
      <c r="D1130" s="25">
        <v>9</v>
      </c>
      <c r="E1130" s="25">
        <v>3</v>
      </c>
      <c r="F1130" s="25" t="b">
        <f>IF(E1130&gt;(VLOOKUP(D1130,Months_Weeks!$A$2:$B$13,2,TRUE)),FALSE)</f>
        <v>0</v>
      </c>
      <c r="G1130" s="63">
        <f>IF(Table312[[#This Row],[Facility]]="Buin",1.5%,0.25%)</f>
        <v>1.4999999999999999E-2</v>
      </c>
      <c r="H1130" s="38"/>
      <c r="I1130" s="38"/>
      <c r="J1130" s="27">
        <f t="shared" si="102"/>
        <v>1750</v>
      </c>
      <c r="K1130" s="28">
        <f t="shared" si="103"/>
        <v>9</v>
      </c>
      <c r="L1130" s="27">
        <f>IF(K1130=0,0,IF(E1130&gt;1,E1130-1,VLOOKUP(K1130,Months_Weeks!$A$1:$B$13,2,0)))</f>
        <v>2</v>
      </c>
      <c r="M1130" s="29"/>
      <c r="N1130" s="39"/>
      <c r="O1130" s="39"/>
      <c r="P1130" s="50">
        <f t="shared" si="104"/>
        <v>0</v>
      </c>
      <c r="Q1130" s="28">
        <f t="shared" si="105"/>
        <v>9</v>
      </c>
      <c r="R1130" s="28">
        <f>IF(Q1130=0,0,IF(E1130&gt;1,E1130-1,VLOOKUP(Q1130,Months_Weeks!$A$1:$B$13,2,0)))</f>
        <v>2</v>
      </c>
      <c r="S1130" s="30"/>
      <c r="T1130" s="39"/>
      <c r="U1130" s="39"/>
      <c r="V1130" s="50">
        <f t="shared" si="106"/>
        <v>0</v>
      </c>
      <c r="W1130" s="28">
        <f t="shared" si="107"/>
        <v>9</v>
      </c>
      <c r="X1130" s="28">
        <f>IF(W1130=0,0,IF(E1130&gt;1,E1130-1,VLOOKUP(W1130,Months_Weeks!$A$1:$B$13,2,0)))</f>
        <v>2</v>
      </c>
      <c r="Y1130" s="30"/>
      <c r="Z1130" s="39"/>
      <c r="AA1130" s="31"/>
      <c r="AB1130" s="39"/>
      <c r="AC1130" s="31"/>
      <c r="AD1130" s="40"/>
      <c r="AE1130" s="31"/>
      <c r="AF1130" s="40"/>
      <c r="AG1130" s="31"/>
      <c r="AH1130" s="40"/>
      <c r="AI1130" s="31"/>
      <c r="AJ1130" s="40"/>
    </row>
    <row r="1131" spans="1:36" x14ac:dyDescent="0.25">
      <c r="A1131" s="37" t="s">
        <v>62</v>
      </c>
      <c r="B1131" s="37">
        <v>1031</v>
      </c>
      <c r="C1131" s="26" t="str">
        <f>IFERROR(INDEX(Clients[Client_Name],MATCH(Table312[[#This Row],[Client_Code]],Clients[Client_Code],0)),"")</f>
        <v>DIANA NATURALS</v>
      </c>
      <c r="D1131" s="25">
        <v>9</v>
      </c>
      <c r="E1131" s="25">
        <v>4</v>
      </c>
      <c r="F1131" s="25" t="b">
        <f>IF(E1131&gt;(VLOOKUP(D1131,Months_Weeks!$A$2:$B$13,2,TRUE)),FALSE)</f>
        <v>0</v>
      </c>
      <c r="G1131" s="63">
        <f>IF(Table312[[#This Row],[Facility]]="Buin",1.5%,0.25%)</f>
        <v>1.4999999999999999E-2</v>
      </c>
      <c r="H1131" s="38"/>
      <c r="I1131" s="38"/>
      <c r="J1131" s="27">
        <f t="shared" si="102"/>
        <v>1750</v>
      </c>
      <c r="K1131" s="28">
        <f t="shared" si="103"/>
        <v>9</v>
      </c>
      <c r="L1131" s="27">
        <f>IF(K1131=0,0,IF(E1131&gt;1,E1131-1,VLOOKUP(K1131,Months_Weeks!$A$1:$B$13,2,0)))</f>
        <v>3</v>
      </c>
      <c r="M1131" s="29"/>
      <c r="N1131" s="39"/>
      <c r="O1131" s="39"/>
      <c r="P1131" s="50">
        <f t="shared" si="104"/>
        <v>0</v>
      </c>
      <c r="Q1131" s="28">
        <f t="shared" si="105"/>
        <v>9</v>
      </c>
      <c r="R1131" s="28">
        <f>IF(Q1131=0,0,IF(E1131&gt;1,E1131-1,VLOOKUP(Q1131,Months_Weeks!$A$1:$B$13,2,0)))</f>
        <v>3</v>
      </c>
      <c r="S1131" s="30"/>
      <c r="T1131" s="39"/>
      <c r="U1131" s="39"/>
      <c r="V1131" s="50">
        <f t="shared" si="106"/>
        <v>0</v>
      </c>
      <c r="W1131" s="28">
        <f t="shared" si="107"/>
        <v>9</v>
      </c>
      <c r="X1131" s="28">
        <f>IF(W1131=0,0,IF(E1131&gt;1,E1131-1,VLOOKUP(W1131,Months_Weeks!$A$1:$B$13,2,0)))</f>
        <v>3</v>
      </c>
      <c r="Y1131" s="30"/>
      <c r="Z1131" s="39"/>
      <c r="AA1131" s="31"/>
      <c r="AB1131" s="39"/>
      <c r="AC1131" s="31"/>
      <c r="AD1131" s="40"/>
      <c r="AE1131" s="31"/>
      <c r="AF1131" s="40"/>
      <c r="AG1131" s="31"/>
      <c r="AH1131" s="40"/>
      <c r="AI1131" s="31"/>
      <c r="AJ1131" s="40"/>
    </row>
    <row r="1132" spans="1:36" x14ac:dyDescent="0.25">
      <c r="A1132" s="37" t="s">
        <v>62</v>
      </c>
      <c r="B1132" s="37">
        <v>1031</v>
      </c>
      <c r="C1132" s="26" t="str">
        <f>IFERROR(INDEX(Clients[Client_Name],MATCH(Table312[[#This Row],[Client_Code]],Clients[Client_Code],0)),"")</f>
        <v>DIANA NATURALS</v>
      </c>
      <c r="D1132" s="25">
        <v>9</v>
      </c>
      <c r="E1132" s="25">
        <v>5</v>
      </c>
      <c r="F1132" s="25" t="b">
        <f>IF(E1132&gt;(VLOOKUP(D1132,Months_Weeks!$A$2:$B$13,2,TRUE)),FALSE)</f>
        <v>0</v>
      </c>
      <c r="G1132" s="63">
        <f>IF(Table312[[#This Row],[Facility]]="Buin",1.5%,0.25%)</f>
        <v>1.4999999999999999E-2</v>
      </c>
      <c r="H1132" s="38"/>
      <c r="I1132" s="38"/>
      <c r="J1132" s="27">
        <f t="shared" si="102"/>
        <v>1750</v>
      </c>
      <c r="K1132" s="28">
        <f t="shared" si="103"/>
        <v>9</v>
      </c>
      <c r="L1132" s="27">
        <f>IF(K1132=0,0,IF(E1132&gt;1,E1132-1,VLOOKUP(K1132,Months_Weeks!$A$1:$B$13,2,0)))</f>
        <v>4</v>
      </c>
      <c r="M1132" s="29"/>
      <c r="N1132" s="39"/>
      <c r="O1132" s="39"/>
      <c r="P1132" s="50">
        <f t="shared" si="104"/>
        <v>0</v>
      </c>
      <c r="Q1132" s="28">
        <f t="shared" si="105"/>
        <v>9</v>
      </c>
      <c r="R1132" s="28">
        <f>IF(Q1132=0,0,IF(E1132&gt;1,E1132-1,VLOOKUP(Q1132,Months_Weeks!$A$1:$B$13,2,0)))</f>
        <v>4</v>
      </c>
      <c r="S1132" s="30"/>
      <c r="T1132" s="39"/>
      <c r="U1132" s="39"/>
      <c r="V1132" s="50">
        <f t="shared" si="106"/>
        <v>0</v>
      </c>
      <c r="W1132" s="28">
        <f t="shared" si="107"/>
        <v>9</v>
      </c>
      <c r="X1132" s="28">
        <f>IF(W1132=0,0,IF(E1132&gt;1,E1132-1,VLOOKUP(W1132,Months_Weeks!$A$1:$B$13,2,0)))</f>
        <v>4</v>
      </c>
      <c r="Y1132" s="30"/>
      <c r="Z1132" s="39"/>
      <c r="AA1132" s="31"/>
      <c r="AB1132" s="39"/>
      <c r="AC1132" s="31"/>
      <c r="AD1132" s="40"/>
      <c r="AE1132" s="31"/>
      <c r="AF1132" s="40"/>
      <c r="AG1132" s="31"/>
      <c r="AH1132" s="40"/>
      <c r="AI1132" s="31"/>
      <c r="AJ1132" s="40"/>
    </row>
    <row r="1133" spans="1:36" x14ac:dyDescent="0.25">
      <c r="A1133" s="37" t="s">
        <v>62</v>
      </c>
      <c r="B1133" s="37">
        <v>1031</v>
      </c>
      <c r="C1133" s="26" t="str">
        <f>IFERROR(INDEX(Clients[Client_Name],MATCH(Table312[[#This Row],[Client_Code]],Clients[Client_Code],0)),"")</f>
        <v>DIANA NATURALS</v>
      </c>
      <c r="D1133" s="25">
        <v>10</v>
      </c>
      <c r="E1133" s="25">
        <v>1</v>
      </c>
      <c r="F1133" s="25" t="b">
        <f>IF(E1133&gt;(VLOOKUP(D1133,Months_Weeks!$A$2:$B$13,2,TRUE)),FALSE)</f>
        <v>0</v>
      </c>
      <c r="G1133" s="63">
        <f>IF(Table312[[#This Row],[Facility]]="Buin",1.5%,0.25%)</f>
        <v>1.4999999999999999E-2</v>
      </c>
      <c r="H1133" s="38"/>
      <c r="I1133" s="38"/>
      <c r="J1133" s="27">
        <f t="shared" si="102"/>
        <v>1750</v>
      </c>
      <c r="K1133" s="28">
        <f t="shared" si="103"/>
        <v>9</v>
      </c>
      <c r="L1133" s="27">
        <f>IF(K1133=0,0,IF(E1133&gt;1,E1133-1,VLOOKUP(K1133,Months_Weeks!$A$1:$B$13,2,0)))</f>
        <v>5</v>
      </c>
      <c r="M1133" s="29"/>
      <c r="N1133" s="39"/>
      <c r="O1133" s="39"/>
      <c r="P1133" s="50">
        <f t="shared" si="104"/>
        <v>0</v>
      </c>
      <c r="Q1133" s="28">
        <f t="shared" si="105"/>
        <v>9</v>
      </c>
      <c r="R1133" s="28">
        <f>IF(Q1133=0,0,IF(E1133&gt;1,E1133-1,VLOOKUP(Q1133,Months_Weeks!$A$1:$B$13,2,0)))</f>
        <v>5</v>
      </c>
      <c r="S1133" s="30"/>
      <c r="T1133" s="39"/>
      <c r="U1133" s="39"/>
      <c r="V1133" s="50">
        <f t="shared" si="106"/>
        <v>0</v>
      </c>
      <c r="W1133" s="28">
        <f t="shared" si="107"/>
        <v>9</v>
      </c>
      <c r="X1133" s="28">
        <f>IF(W1133=0,0,IF(E1133&gt;1,E1133-1,VLOOKUP(W1133,Months_Weeks!$A$1:$B$13,2,0)))</f>
        <v>5</v>
      </c>
      <c r="Y1133" s="30"/>
      <c r="Z1133" s="39"/>
      <c r="AA1133" s="31"/>
      <c r="AB1133" s="39"/>
      <c r="AC1133" s="31"/>
      <c r="AD1133" s="40"/>
      <c r="AE1133" s="31"/>
      <c r="AF1133" s="40"/>
      <c r="AG1133" s="31"/>
      <c r="AH1133" s="40"/>
      <c r="AI1133" s="31"/>
      <c r="AJ1133" s="40"/>
    </row>
    <row r="1134" spans="1:36" x14ac:dyDescent="0.25">
      <c r="A1134" s="37" t="s">
        <v>62</v>
      </c>
      <c r="B1134" s="37">
        <v>1031</v>
      </c>
      <c r="C1134" s="26" t="str">
        <f>IFERROR(INDEX(Clients[Client_Name],MATCH(Table312[[#This Row],[Client_Code]],Clients[Client_Code],0)),"")</f>
        <v>DIANA NATURALS</v>
      </c>
      <c r="D1134" s="25">
        <v>10</v>
      </c>
      <c r="E1134" s="25">
        <v>2</v>
      </c>
      <c r="F1134" s="25" t="b">
        <f>IF(E1134&gt;(VLOOKUP(D1134,Months_Weeks!$A$2:$B$13,2,TRUE)),FALSE)</f>
        <v>0</v>
      </c>
      <c r="G1134" s="63">
        <f>IF(Table312[[#This Row],[Facility]]="Buin",1.5%,0.25%)</f>
        <v>1.4999999999999999E-2</v>
      </c>
      <c r="H1134" s="38"/>
      <c r="I1134" s="38"/>
      <c r="J1134" s="27">
        <f t="shared" si="102"/>
        <v>1750</v>
      </c>
      <c r="K1134" s="28">
        <f t="shared" si="103"/>
        <v>10</v>
      </c>
      <c r="L1134" s="27">
        <f>IF(K1134=0,0,IF(E1134&gt;1,E1134-1,VLOOKUP(K1134,Months_Weeks!$A$1:$B$13,2,0)))</f>
        <v>1</v>
      </c>
      <c r="M1134" s="29"/>
      <c r="N1134" s="39"/>
      <c r="O1134" s="39"/>
      <c r="P1134" s="50">
        <f t="shared" si="104"/>
        <v>0</v>
      </c>
      <c r="Q1134" s="28">
        <f t="shared" si="105"/>
        <v>10</v>
      </c>
      <c r="R1134" s="28">
        <f>IF(Q1134=0,0,IF(E1134&gt;1,E1134-1,VLOOKUP(Q1134,Months_Weeks!$A$1:$B$13,2,0)))</f>
        <v>1</v>
      </c>
      <c r="S1134" s="30"/>
      <c r="T1134" s="39"/>
      <c r="U1134" s="39"/>
      <c r="V1134" s="50">
        <f t="shared" si="106"/>
        <v>0</v>
      </c>
      <c r="W1134" s="28">
        <f t="shared" si="107"/>
        <v>10</v>
      </c>
      <c r="X1134" s="28">
        <f>IF(W1134=0,0,IF(E1134&gt;1,E1134-1,VLOOKUP(W1134,Months_Weeks!$A$1:$B$13,2,0)))</f>
        <v>1</v>
      </c>
      <c r="Y1134" s="30"/>
      <c r="Z1134" s="39"/>
      <c r="AA1134" s="31"/>
      <c r="AB1134" s="39"/>
      <c r="AC1134" s="31"/>
      <c r="AD1134" s="40"/>
      <c r="AE1134" s="31"/>
      <c r="AF1134" s="40"/>
      <c r="AG1134" s="31"/>
      <c r="AH1134" s="40"/>
      <c r="AI1134" s="31"/>
      <c r="AJ1134" s="40"/>
    </row>
    <row r="1135" spans="1:36" x14ac:dyDescent="0.25">
      <c r="A1135" s="37" t="s">
        <v>62</v>
      </c>
      <c r="B1135" s="37">
        <v>1031</v>
      </c>
      <c r="C1135" s="26" t="str">
        <f>IFERROR(INDEX(Clients[Client_Name],MATCH(Table312[[#This Row],[Client_Code]],Clients[Client_Code],0)),"")</f>
        <v>DIANA NATURALS</v>
      </c>
      <c r="D1135" s="25">
        <v>10</v>
      </c>
      <c r="E1135" s="25">
        <v>3</v>
      </c>
      <c r="F1135" s="25" t="b">
        <f>IF(E1135&gt;(VLOOKUP(D1135,Months_Weeks!$A$2:$B$13,2,TRUE)),FALSE)</f>
        <v>0</v>
      </c>
      <c r="G1135" s="63">
        <f>IF(Table312[[#This Row],[Facility]]="Buin",1.5%,0.25%)</f>
        <v>1.4999999999999999E-2</v>
      </c>
      <c r="H1135" s="38"/>
      <c r="I1135" s="38"/>
      <c r="J1135" s="27">
        <f t="shared" si="102"/>
        <v>1750</v>
      </c>
      <c r="K1135" s="28">
        <f t="shared" si="103"/>
        <v>10</v>
      </c>
      <c r="L1135" s="27">
        <f>IF(K1135=0,0,IF(E1135&gt;1,E1135-1,VLOOKUP(K1135,Months_Weeks!$A$1:$B$13,2,0)))</f>
        <v>2</v>
      </c>
      <c r="M1135" s="29"/>
      <c r="N1135" s="39"/>
      <c r="O1135" s="39"/>
      <c r="P1135" s="50">
        <f t="shared" si="104"/>
        <v>0</v>
      </c>
      <c r="Q1135" s="28">
        <f t="shared" si="105"/>
        <v>10</v>
      </c>
      <c r="R1135" s="28">
        <f>IF(Q1135=0,0,IF(E1135&gt;1,E1135-1,VLOOKUP(Q1135,Months_Weeks!$A$1:$B$13,2,0)))</f>
        <v>2</v>
      </c>
      <c r="S1135" s="30"/>
      <c r="T1135" s="39"/>
      <c r="U1135" s="39"/>
      <c r="V1135" s="50">
        <f t="shared" si="106"/>
        <v>0</v>
      </c>
      <c r="W1135" s="28">
        <f t="shared" si="107"/>
        <v>10</v>
      </c>
      <c r="X1135" s="28">
        <f>IF(W1135=0,0,IF(E1135&gt;1,E1135-1,VLOOKUP(W1135,Months_Weeks!$A$1:$B$13,2,0)))</f>
        <v>2</v>
      </c>
      <c r="Y1135" s="30"/>
      <c r="Z1135" s="39"/>
      <c r="AA1135" s="31"/>
      <c r="AB1135" s="39"/>
      <c r="AC1135" s="31"/>
      <c r="AD1135" s="40"/>
      <c r="AE1135" s="31"/>
      <c r="AF1135" s="40"/>
      <c r="AG1135" s="31"/>
      <c r="AH1135" s="40"/>
      <c r="AI1135" s="31"/>
      <c r="AJ1135" s="40"/>
    </row>
    <row r="1136" spans="1:36" x14ac:dyDescent="0.25">
      <c r="A1136" s="37" t="s">
        <v>62</v>
      </c>
      <c r="B1136" s="37">
        <v>1031</v>
      </c>
      <c r="C1136" s="26" t="str">
        <f>IFERROR(INDEX(Clients[Client_Name],MATCH(Table312[[#This Row],[Client_Code]],Clients[Client_Code],0)),"")</f>
        <v>DIANA NATURALS</v>
      </c>
      <c r="D1136" s="25">
        <v>10</v>
      </c>
      <c r="E1136" s="25">
        <v>4</v>
      </c>
      <c r="F1136" s="25" t="b">
        <f>IF(E1136&gt;(VLOOKUP(D1136,Months_Weeks!$A$2:$B$13,2,TRUE)),FALSE)</f>
        <v>0</v>
      </c>
      <c r="G1136" s="63">
        <f>IF(Table312[[#This Row],[Facility]]="Buin",1.5%,0.25%)</f>
        <v>1.4999999999999999E-2</v>
      </c>
      <c r="H1136" s="38"/>
      <c r="I1136" s="38"/>
      <c r="J1136" s="27">
        <f t="shared" si="102"/>
        <v>1750</v>
      </c>
      <c r="K1136" s="28">
        <f t="shared" si="103"/>
        <v>10</v>
      </c>
      <c r="L1136" s="27">
        <f>IF(K1136=0,0,IF(E1136&gt;1,E1136-1,VLOOKUP(K1136,Months_Weeks!$A$1:$B$13,2,0)))</f>
        <v>3</v>
      </c>
      <c r="M1136" s="29"/>
      <c r="N1136" s="39"/>
      <c r="O1136" s="39"/>
      <c r="P1136" s="50">
        <f t="shared" si="104"/>
        <v>0</v>
      </c>
      <c r="Q1136" s="28">
        <f t="shared" si="105"/>
        <v>10</v>
      </c>
      <c r="R1136" s="28">
        <f>IF(Q1136=0,0,IF(E1136&gt;1,E1136-1,VLOOKUP(Q1136,Months_Weeks!$A$1:$B$13,2,0)))</f>
        <v>3</v>
      </c>
      <c r="S1136" s="30"/>
      <c r="T1136" s="39"/>
      <c r="U1136" s="39"/>
      <c r="V1136" s="50">
        <f t="shared" si="106"/>
        <v>0</v>
      </c>
      <c r="W1136" s="28">
        <f t="shared" si="107"/>
        <v>10</v>
      </c>
      <c r="X1136" s="28">
        <f>IF(W1136=0,0,IF(E1136&gt;1,E1136-1,VLOOKUP(W1136,Months_Weeks!$A$1:$B$13,2,0)))</f>
        <v>3</v>
      </c>
      <c r="Y1136" s="30"/>
      <c r="Z1136" s="39"/>
      <c r="AA1136" s="31"/>
      <c r="AB1136" s="39"/>
      <c r="AC1136" s="31"/>
      <c r="AD1136" s="40"/>
      <c r="AE1136" s="31"/>
      <c r="AF1136" s="40"/>
      <c r="AG1136" s="31"/>
      <c r="AH1136" s="40"/>
      <c r="AI1136" s="31"/>
      <c r="AJ1136" s="40"/>
    </row>
    <row r="1137" spans="1:36" x14ac:dyDescent="0.25">
      <c r="A1137" s="37" t="s">
        <v>62</v>
      </c>
      <c r="B1137" s="37">
        <v>1031</v>
      </c>
      <c r="C1137" s="26" t="str">
        <f>IFERROR(INDEX(Clients[Client_Name],MATCH(Table312[[#This Row],[Client_Code]],Clients[Client_Code],0)),"")</f>
        <v>DIANA NATURALS</v>
      </c>
      <c r="D1137" s="25">
        <v>11</v>
      </c>
      <c r="E1137" s="25">
        <v>1</v>
      </c>
      <c r="F1137" s="25" t="b">
        <f>IF(E1137&gt;(VLOOKUP(D1137,Months_Weeks!$A$2:$B$13,2,TRUE)),FALSE)</f>
        <v>0</v>
      </c>
      <c r="G1137" s="63">
        <f>IF(Table312[[#This Row],[Facility]]="Buin",1.5%,0.25%)</f>
        <v>1.4999999999999999E-2</v>
      </c>
      <c r="H1137" s="38"/>
      <c r="I1137" s="38"/>
      <c r="J1137" s="27">
        <f t="shared" si="102"/>
        <v>1750</v>
      </c>
      <c r="K1137" s="28">
        <f t="shared" si="103"/>
        <v>10</v>
      </c>
      <c r="L1137" s="27">
        <f>IF(K1137=0,0,IF(E1137&gt;1,E1137-1,VLOOKUP(K1137,Months_Weeks!$A$1:$B$13,2,0)))</f>
        <v>4</v>
      </c>
      <c r="M1137" s="29"/>
      <c r="N1137" s="39"/>
      <c r="O1137" s="39"/>
      <c r="P1137" s="50">
        <f t="shared" si="104"/>
        <v>0</v>
      </c>
      <c r="Q1137" s="28">
        <f t="shared" si="105"/>
        <v>10</v>
      </c>
      <c r="R1137" s="28">
        <f>IF(Q1137=0,0,IF(E1137&gt;1,E1137-1,VLOOKUP(Q1137,Months_Weeks!$A$1:$B$13,2,0)))</f>
        <v>4</v>
      </c>
      <c r="S1137" s="30"/>
      <c r="T1137" s="39"/>
      <c r="U1137" s="39"/>
      <c r="V1137" s="50">
        <f t="shared" si="106"/>
        <v>0</v>
      </c>
      <c r="W1137" s="28">
        <f t="shared" si="107"/>
        <v>10</v>
      </c>
      <c r="X1137" s="28">
        <f>IF(W1137=0,0,IF(E1137&gt;1,E1137-1,VLOOKUP(W1137,Months_Weeks!$A$1:$B$13,2,0)))</f>
        <v>4</v>
      </c>
      <c r="Y1137" s="30"/>
      <c r="Z1137" s="39"/>
      <c r="AA1137" s="31"/>
      <c r="AB1137" s="39"/>
      <c r="AC1137" s="31"/>
      <c r="AD1137" s="40"/>
      <c r="AE1137" s="31"/>
      <c r="AF1137" s="40"/>
      <c r="AG1137" s="31"/>
      <c r="AH1137" s="40"/>
      <c r="AI1137" s="31"/>
      <c r="AJ1137" s="40"/>
    </row>
    <row r="1138" spans="1:36" x14ac:dyDescent="0.25">
      <c r="A1138" s="37" t="s">
        <v>62</v>
      </c>
      <c r="B1138" s="37">
        <v>1031</v>
      </c>
      <c r="C1138" s="26" t="str">
        <f>IFERROR(INDEX(Clients[Client_Name],MATCH(Table312[[#This Row],[Client_Code]],Clients[Client_Code],0)),"")</f>
        <v>DIANA NATURALS</v>
      </c>
      <c r="D1138" s="25">
        <v>11</v>
      </c>
      <c r="E1138" s="25">
        <v>2</v>
      </c>
      <c r="F1138" s="25" t="b">
        <f>IF(E1138&gt;(VLOOKUP(D1138,Months_Weeks!$A$2:$B$13,2,TRUE)),FALSE)</f>
        <v>0</v>
      </c>
      <c r="G1138" s="63">
        <f>IF(Table312[[#This Row],[Facility]]="Buin",1.5%,0.25%)</f>
        <v>1.4999999999999999E-2</v>
      </c>
      <c r="H1138" s="38"/>
      <c r="I1138" s="38"/>
      <c r="J1138" s="27">
        <f t="shared" si="102"/>
        <v>1750</v>
      </c>
      <c r="K1138" s="28">
        <f t="shared" si="103"/>
        <v>11</v>
      </c>
      <c r="L1138" s="27">
        <f>IF(K1138=0,0,IF(E1138&gt;1,E1138-1,VLOOKUP(K1138,Months_Weeks!$A$1:$B$13,2,0)))</f>
        <v>1</v>
      </c>
      <c r="M1138" s="29"/>
      <c r="N1138" s="39"/>
      <c r="O1138" s="39"/>
      <c r="P1138" s="50">
        <f t="shared" si="104"/>
        <v>0</v>
      </c>
      <c r="Q1138" s="28">
        <f t="shared" si="105"/>
        <v>11</v>
      </c>
      <c r="R1138" s="28">
        <f>IF(Q1138=0,0,IF(E1138&gt;1,E1138-1,VLOOKUP(Q1138,Months_Weeks!$A$1:$B$13,2,0)))</f>
        <v>1</v>
      </c>
      <c r="S1138" s="30"/>
      <c r="T1138" s="39"/>
      <c r="U1138" s="39"/>
      <c r="V1138" s="50">
        <f t="shared" si="106"/>
        <v>0</v>
      </c>
      <c r="W1138" s="28">
        <f t="shared" si="107"/>
        <v>11</v>
      </c>
      <c r="X1138" s="28">
        <f>IF(W1138=0,0,IF(E1138&gt;1,E1138-1,VLOOKUP(W1138,Months_Weeks!$A$1:$B$13,2,0)))</f>
        <v>1</v>
      </c>
      <c r="Y1138" s="30"/>
      <c r="Z1138" s="39"/>
      <c r="AA1138" s="31"/>
      <c r="AB1138" s="39"/>
      <c r="AC1138" s="31"/>
      <c r="AD1138" s="40"/>
      <c r="AE1138" s="31"/>
      <c r="AF1138" s="40"/>
      <c r="AG1138" s="31"/>
      <c r="AH1138" s="40"/>
      <c r="AI1138" s="31"/>
      <c r="AJ1138" s="40"/>
    </row>
    <row r="1139" spans="1:36" x14ac:dyDescent="0.25">
      <c r="A1139" s="37" t="s">
        <v>62</v>
      </c>
      <c r="B1139" s="37">
        <v>1031</v>
      </c>
      <c r="C1139" s="26" t="str">
        <f>IFERROR(INDEX(Clients[Client_Name],MATCH(Table312[[#This Row],[Client_Code]],Clients[Client_Code],0)),"")</f>
        <v>DIANA NATURALS</v>
      </c>
      <c r="D1139" s="25">
        <v>11</v>
      </c>
      <c r="E1139" s="25">
        <v>3</v>
      </c>
      <c r="F1139" s="25" t="b">
        <f>IF(E1139&gt;(VLOOKUP(D1139,Months_Weeks!$A$2:$B$13,2,TRUE)),FALSE)</f>
        <v>0</v>
      </c>
      <c r="G1139" s="63">
        <f>IF(Table312[[#This Row],[Facility]]="Buin",1.5%,0.25%)</f>
        <v>1.4999999999999999E-2</v>
      </c>
      <c r="H1139" s="38"/>
      <c r="I1139" s="38"/>
      <c r="J1139" s="27">
        <f t="shared" si="102"/>
        <v>1750</v>
      </c>
      <c r="K1139" s="28">
        <f t="shared" si="103"/>
        <v>11</v>
      </c>
      <c r="L1139" s="27">
        <f>IF(K1139=0,0,IF(E1139&gt;1,E1139-1,VLOOKUP(K1139,Months_Weeks!$A$1:$B$13,2,0)))</f>
        <v>2</v>
      </c>
      <c r="M1139" s="29"/>
      <c r="N1139" s="39"/>
      <c r="O1139" s="39"/>
      <c r="P1139" s="50">
        <f t="shared" si="104"/>
        <v>0</v>
      </c>
      <c r="Q1139" s="28">
        <f t="shared" si="105"/>
        <v>11</v>
      </c>
      <c r="R1139" s="28">
        <f>IF(Q1139=0,0,IF(E1139&gt;1,E1139-1,VLOOKUP(Q1139,Months_Weeks!$A$1:$B$13,2,0)))</f>
        <v>2</v>
      </c>
      <c r="S1139" s="30"/>
      <c r="T1139" s="39"/>
      <c r="U1139" s="39"/>
      <c r="V1139" s="50">
        <f t="shared" si="106"/>
        <v>0</v>
      </c>
      <c r="W1139" s="28">
        <f t="shared" si="107"/>
        <v>11</v>
      </c>
      <c r="X1139" s="28">
        <f>IF(W1139=0,0,IF(E1139&gt;1,E1139-1,VLOOKUP(W1139,Months_Weeks!$A$1:$B$13,2,0)))</f>
        <v>2</v>
      </c>
      <c r="Y1139" s="30"/>
      <c r="Z1139" s="39"/>
      <c r="AA1139" s="31"/>
      <c r="AB1139" s="39"/>
      <c r="AC1139" s="31"/>
      <c r="AD1139" s="40"/>
      <c r="AE1139" s="31"/>
      <c r="AF1139" s="40"/>
      <c r="AG1139" s="31"/>
      <c r="AH1139" s="40"/>
      <c r="AI1139" s="31"/>
      <c r="AJ1139" s="40"/>
    </row>
    <row r="1140" spans="1:36" x14ac:dyDescent="0.25">
      <c r="A1140" s="37" t="s">
        <v>62</v>
      </c>
      <c r="B1140" s="37">
        <v>1031</v>
      </c>
      <c r="C1140" s="26" t="str">
        <f>IFERROR(INDEX(Clients[Client_Name],MATCH(Table312[[#This Row],[Client_Code]],Clients[Client_Code],0)),"")</f>
        <v>DIANA NATURALS</v>
      </c>
      <c r="D1140" s="25">
        <v>11</v>
      </c>
      <c r="E1140" s="25">
        <v>4</v>
      </c>
      <c r="F1140" s="25" t="b">
        <f>IF(E1140&gt;(VLOOKUP(D1140,Months_Weeks!$A$2:$B$13,2,TRUE)),FALSE)</f>
        <v>0</v>
      </c>
      <c r="G1140" s="63">
        <f>IF(Table312[[#This Row],[Facility]]="Buin",1.5%,0.25%)</f>
        <v>1.4999999999999999E-2</v>
      </c>
      <c r="H1140" s="38"/>
      <c r="I1140" s="38"/>
      <c r="J1140" s="27">
        <f t="shared" si="102"/>
        <v>1750</v>
      </c>
      <c r="K1140" s="28">
        <f t="shared" si="103"/>
        <v>11</v>
      </c>
      <c r="L1140" s="27">
        <f>IF(K1140=0,0,IF(E1140&gt;1,E1140-1,VLOOKUP(K1140,Months_Weeks!$A$1:$B$13,2,0)))</f>
        <v>3</v>
      </c>
      <c r="M1140" s="29"/>
      <c r="N1140" s="39"/>
      <c r="O1140" s="39"/>
      <c r="P1140" s="50">
        <f t="shared" si="104"/>
        <v>0</v>
      </c>
      <c r="Q1140" s="28">
        <f t="shared" si="105"/>
        <v>11</v>
      </c>
      <c r="R1140" s="28">
        <f>IF(Q1140=0,0,IF(E1140&gt;1,E1140-1,VLOOKUP(Q1140,Months_Weeks!$A$1:$B$13,2,0)))</f>
        <v>3</v>
      </c>
      <c r="S1140" s="30"/>
      <c r="T1140" s="39"/>
      <c r="U1140" s="39"/>
      <c r="V1140" s="50">
        <f t="shared" si="106"/>
        <v>0</v>
      </c>
      <c r="W1140" s="28">
        <f t="shared" si="107"/>
        <v>11</v>
      </c>
      <c r="X1140" s="28">
        <f>IF(W1140=0,0,IF(E1140&gt;1,E1140-1,VLOOKUP(W1140,Months_Weeks!$A$1:$B$13,2,0)))</f>
        <v>3</v>
      </c>
      <c r="Y1140" s="30"/>
      <c r="Z1140" s="39"/>
      <c r="AA1140" s="31"/>
      <c r="AB1140" s="39"/>
      <c r="AC1140" s="31"/>
      <c r="AD1140" s="40"/>
      <c r="AE1140" s="31"/>
      <c r="AF1140" s="40"/>
      <c r="AG1140" s="31"/>
      <c r="AH1140" s="40"/>
      <c r="AI1140" s="31"/>
      <c r="AJ1140" s="40"/>
    </row>
    <row r="1141" spans="1:36" x14ac:dyDescent="0.25">
      <c r="A1141" s="37" t="s">
        <v>62</v>
      </c>
      <c r="B1141" s="37">
        <v>1031</v>
      </c>
      <c r="C1141" s="26" t="str">
        <f>IFERROR(INDEX(Clients[Client_Name],MATCH(Table312[[#This Row],[Client_Code]],Clients[Client_Code],0)),"")</f>
        <v>DIANA NATURALS</v>
      </c>
      <c r="D1141" s="25">
        <v>12</v>
      </c>
      <c r="E1141" s="25">
        <v>1</v>
      </c>
      <c r="F1141" s="25" t="b">
        <f>IF(E1141&gt;(VLOOKUP(D1141,Months_Weeks!$A$2:$B$13,2,TRUE)),FALSE)</f>
        <v>0</v>
      </c>
      <c r="G1141" s="63">
        <f>IF(Table312[[#This Row],[Facility]]="Buin",1.5%,0.25%)</f>
        <v>1.4999999999999999E-2</v>
      </c>
      <c r="H1141" s="38"/>
      <c r="I1141" s="38"/>
      <c r="J1141" s="27">
        <f t="shared" si="102"/>
        <v>1750</v>
      </c>
      <c r="K1141" s="28">
        <f t="shared" si="103"/>
        <v>11</v>
      </c>
      <c r="L1141" s="27">
        <f>IF(K1141=0,0,IF(E1141&gt;1,E1141-1,VLOOKUP(K1141,Months_Weeks!$A$1:$B$13,2,0)))</f>
        <v>4</v>
      </c>
      <c r="M1141" s="29"/>
      <c r="N1141" s="39"/>
      <c r="O1141" s="39"/>
      <c r="P1141" s="50">
        <f t="shared" si="104"/>
        <v>0</v>
      </c>
      <c r="Q1141" s="28">
        <f t="shared" si="105"/>
        <v>11</v>
      </c>
      <c r="R1141" s="28">
        <f>IF(Q1141=0,0,IF(E1141&gt;1,E1141-1,VLOOKUP(Q1141,Months_Weeks!$A$1:$B$13,2,0)))</f>
        <v>4</v>
      </c>
      <c r="S1141" s="30"/>
      <c r="T1141" s="39"/>
      <c r="U1141" s="39"/>
      <c r="V1141" s="50">
        <f t="shared" si="106"/>
        <v>0</v>
      </c>
      <c r="W1141" s="28">
        <f t="shared" si="107"/>
        <v>11</v>
      </c>
      <c r="X1141" s="28">
        <f>IF(W1141=0,0,IF(E1141&gt;1,E1141-1,VLOOKUP(W1141,Months_Weeks!$A$1:$B$13,2,0)))</f>
        <v>4</v>
      </c>
      <c r="Y1141" s="30"/>
      <c r="Z1141" s="39"/>
      <c r="AA1141" s="31"/>
      <c r="AB1141" s="39"/>
      <c r="AC1141" s="31"/>
      <c r="AD1141" s="40"/>
      <c r="AE1141" s="31"/>
      <c r="AF1141" s="40"/>
      <c r="AG1141" s="31"/>
      <c r="AH1141" s="40"/>
      <c r="AI1141" s="31"/>
      <c r="AJ1141" s="40"/>
    </row>
    <row r="1142" spans="1:36" x14ac:dyDescent="0.25">
      <c r="A1142" s="37" t="s">
        <v>62</v>
      </c>
      <c r="B1142" s="37">
        <v>1031</v>
      </c>
      <c r="C1142" s="26" t="str">
        <f>IFERROR(INDEX(Clients[Client_Name],MATCH(Table312[[#This Row],[Client_Code]],Clients[Client_Code],0)),"")</f>
        <v>DIANA NATURALS</v>
      </c>
      <c r="D1142" s="25">
        <v>12</v>
      </c>
      <c r="E1142" s="25">
        <v>2</v>
      </c>
      <c r="F1142" s="25" t="b">
        <f>IF(E1142&gt;(VLOOKUP(D1142,Months_Weeks!$A$2:$B$13,2,TRUE)),FALSE)</f>
        <v>0</v>
      </c>
      <c r="G1142" s="63">
        <f>IF(Table312[[#This Row],[Facility]]="Buin",1.5%,0.25%)</f>
        <v>1.4999999999999999E-2</v>
      </c>
      <c r="H1142" s="38"/>
      <c r="I1142" s="38"/>
      <c r="J1142" s="27">
        <f t="shared" si="102"/>
        <v>1750</v>
      </c>
      <c r="K1142" s="28">
        <f t="shared" si="103"/>
        <v>12</v>
      </c>
      <c r="L1142" s="27">
        <f>IF(K1142=0,0,IF(E1142&gt;1,E1142-1,VLOOKUP(K1142,Months_Weeks!$A$1:$B$13,2,0)))</f>
        <v>1</v>
      </c>
      <c r="M1142" s="29"/>
      <c r="N1142" s="39"/>
      <c r="O1142" s="39"/>
      <c r="P1142" s="50">
        <f t="shared" si="104"/>
        <v>0</v>
      </c>
      <c r="Q1142" s="28">
        <f t="shared" si="105"/>
        <v>12</v>
      </c>
      <c r="R1142" s="28">
        <f>IF(Q1142=0,0,IF(E1142&gt;1,E1142-1,VLOOKUP(Q1142,Months_Weeks!$A$1:$B$13,2,0)))</f>
        <v>1</v>
      </c>
      <c r="S1142" s="30"/>
      <c r="T1142" s="39"/>
      <c r="U1142" s="39"/>
      <c r="V1142" s="50">
        <f t="shared" si="106"/>
        <v>0</v>
      </c>
      <c r="W1142" s="28">
        <f t="shared" si="107"/>
        <v>12</v>
      </c>
      <c r="X1142" s="28">
        <f>IF(W1142=0,0,IF(E1142&gt;1,E1142-1,VLOOKUP(W1142,Months_Weeks!$A$1:$B$13,2,0)))</f>
        <v>1</v>
      </c>
      <c r="Y1142" s="30"/>
      <c r="Z1142" s="39"/>
      <c r="AA1142" s="31"/>
      <c r="AB1142" s="39"/>
      <c r="AC1142" s="31"/>
      <c r="AD1142" s="40"/>
      <c r="AE1142" s="31"/>
      <c r="AF1142" s="40"/>
      <c r="AG1142" s="31"/>
      <c r="AH1142" s="40"/>
      <c r="AI1142" s="31"/>
      <c r="AJ1142" s="40"/>
    </row>
    <row r="1143" spans="1:36" x14ac:dyDescent="0.25">
      <c r="A1143" s="37" t="s">
        <v>62</v>
      </c>
      <c r="B1143" s="37">
        <v>1031</v>
      </c>
      <c r="C1143" s="26" t="str">
        <f>IFERROR(INDEX(Clients[Client_Name],MATCH(Table312[[#This Row],[Client_Code]],Clients[Client_Code],0)),"")</f>
        <v>DIANA NATURALS</v>
      </c>
      <c r="D1143" s="25">
        <v>12</v>
      </c>
      <c r="E1143" s="25">
        <v>3</v>
      </c>
      <c r="F1143" s="25" t="b">
        <f>IF(E1143&gt;(VLOOKUP(D1143,Months_Weeks!$A$2:$B$13,2,TRUE)),FALSE)</f>
        <v>0</v>
      </c>
      <c r="G1143" s="63">
        <f>IF(Table312[[#This Row],[Facility]]="Buin",1.5%,0.25%)</f>
        <v>1.4999999999999999E-2</v>
      </c>
      <c r="H1143" s="38"/>
      <c r="I1143" s="38"/>
      <c r="J1143" s="27">
        <f t="shared" si="102"/>
        <v>1750</v>
      </c>
      <c r="K1143" s="28">
        <f t="shared" si="103"/>
        <v>12</v>
      </c>
      <c r="L1143" s="27">
        <f>IF(K1143=0,0,IF(E1143&gt;1,E1143-1,VLOOKUP(K1143,Months_Weeks!$A$1:$B$13,2,0)))</f>
        <v>2</v>
      </c>
      <c r="M1143" s="29"/>
      <c r="N1143" s="39"/>
      <c r="O1143" s="39"/>
      <c r="P1143" s="50">
        <f t="shared" si="104"/>
        <v>0</v>
      </c>
      <c r="Q1143" s="28">
        <f t="shared" si="105"/>
        <v>12</v>
      </c>
      <c r="R1143" s="28">
        <f>IF(Q1143=0,0,IF(E1143&gt;1,E1143-1,VLOOKUP(Q1143,Months_Weeks!$A$1:$B$13,2,0)))</f>
        <v>2</v>
      </c>
      <c r="S1143" s="30"/>
      <c r="T1143" s="39"/>
      <c r="U1143" s="39"/>
      <c r="V1143" s="50">
        <f t="shared" si="106"/>
        <v>0</v>
      </c>
      <c r="W1143" s="28">
        <f t="shared" si="107"/>
        <v>12</v>
      </c>
      <c r="X1143" s="28">
        <f>IF(W1143=0,0,IF(E1143&gt;1,E1143-1,VLOOKUP(W1143,Months_Weeks!$A$1:$B$13,2,0)))</f>
        <v>2</v>
      </c>
      <c r="Y1143" s="30"/>
      <c r="Z1143" s="39"/>
      <c r="AA1143" s="31"/>
      <c r="AB1143" s="39"/>
      <c r="AC1143" s="31"/>
      <c r="AD1143" s="40"/>
      <c r="AE1143" s="31"/>
      <c r="AF1143" s="40"/>
      <c r="AG1143" s="31"/>
      <c r="AH1143" s="40"/>
      <c r="AI1143" s="31"/>
      <c r="AJ1143" s="40"/>
    </row>
    <row r="1144" spans="1:36" x14ac:dyDescent="0.25">
      <c r="A1144" s="37" t="s">
        <v>62</v>
      </c>
      <c r="B1144" s="37">
        <v>1031</v>
      </c>
      <c r="C1144" s="26" t="str">
        <f>IFERROR(INDEX(Clients[Client_Name],MATCH(Table312[[#This Row],[Client_Code]],Clients[Client_Code],0)),"")</f>
        <v>DIANA NATURALS</v>
      </c>
      <c r="D1144" s="25">
        <v>12</v>
      </c>
      <c r="E1144" s="25">
        <v>4</v>
      </c>
      <c r="F1144" s="25" t="b">
        <f>IF(E1144&gt;(VLOOKUP(D1144,Months_Weeks!$A$2:$B$13,2,TRUE)),FALSE)</f>
        <v>0</v>
      </c>
      <c r="G1144" s="63">
        <f>IF(Table312[[#This Row],[Facility]]="Buin",1.5%,0.25%)</f>
        <v>1.4999999999999999E-2</v>
      </c>
      <c r="H1144" s="38"/>
      <c r="I1144" s="38"/>
      <c r="J1144" s="27">
        <f t="shared" si="102"/>
        <v>1750</v>
      </c>
      <c r="K1144" s="28">
        <f t="shared" si="103"/>
        <v>12</v>
      </c>
      <c r="L1144" s="27">
        <f>IF(K1144=0,0,IF(E1144&gt;1,E1144-1,VLOOKUP(K1144,Months_Weeks!$A$1:$B$13,2,0)))</f>
        <v>3</v>
      </c>
      <c r="M1144" s="29"/>
      <c r="N1144" s="39"/>
      <c r="O1144" s="39"/>
      <c r="P1144" s="50">
        <f t="shared" si="104"/>
        <v>0</v>
      </c>
      <c r="Q1144" s="28">
        <f t="shared" si="105"/>
        <v>12</v>
      </c>
      <c r="R1144" s="28">
        <f>IF(Q1144=0,0,IF(E1144&gt;1,E1144-1,VLOOKUP(Q1144,Months_Weeks!$A$1:$B$13,2,0)))</f>
        <v>3</v>
      </c>
      <c r="S1144" s="30"/>
      <c r="T1144" s="39"/>
      <c r="U1144" s="39"/>
      <c r="V1144" s="50">
        <f t="shared" si="106"/>
        <v>0</v>
      </c>
      <c r="W1144" s="28">
        <f t="shared" si="107"/>
        <v>12</v>
      </c>
      <c r="X1144" s="28">
        <f>IF(W1144=0,0,IF(E1144&gt;1,E1144-1,VLOOKUP(W1144,Months_Weeks!$A$1:$B$13,2,0)))</f>
        <v>3</v>
      </c>
      <c r="Y1144" s="30"/>
      <c r="Z1144" s="39"/>
      <c r="AA1144" s="31"/>
      <c r="AB1144" s="39"/>
      <c r="AC1144" s="31"/>
      <c r="AD1144" s="40"/>
      <c r="AE1144" s="31"/>
      <c r="AF1144" s="40"/>
      <c r="AG1144" s="31"/>
      <c r="AH1144" s="40"/>
      <c r="AI1144" s="31"/>
      <c r="AJ1144" s="40"/>
    </row>
    <row r="1145" spans="1:36" x14ac:dyDescent="0.25">
      <c r="A1145" s="37" t="s">
        <v>62</v>
      </c>
      <c r="B1145" s="37">
        <v>1031</v>
      </c>
      <c r="C1145" s="26" t="str">
        <f>IFERROR(INDEX(Clients[Client_Name],MATCH(Table312[[#This Row],[Client_Code]],Clients[Client_Code],0)),"")</f>
        <v>DIANA NATURALS</v>
      </c>
      <c r="D1145" s="25">
        <v>12</v>
      </c>
      <c r="E1145" s="25">
        <v>5</v>
      </c>
      <c r="F1145" s="25" t="b">
        <f>IF(E1145&gt;(VLOOKUP(D1145,Months_Weeks!$A$2:$B$13,2,TRUE)),FALSE)</f>
        <v>0</v>
      </c>
      <c r="G1145" s="63">
        <f>IF(Table312[[#This Row],[Facility]]="Buin",1.5%,0.25%)</f>
        <v>1.4999999999999999E-2</v>
      </c>
      <c r="H1145" s="38"/>
      <c r="I1145" s="38"/>
      <c r="J1145" s="27">
        <f t="shared" si="102"/>
        <v>1750</v>
      </c>
      <c r="K1145" s="28">
        <f t="shared" si="103"/>
        <v>12</v>
      </c>
      <c r="L1145" s="27">
        <f>IF(K1145=0,0,IF(E1145&gt;1,E1145-1,VLOOKUP(K1145,Months_Weeks!$A$1:$B$13,2,0)))</f>
        <v>4</v>
      </c>
      <c r="M1145" s="29"/>
      <c r="N1145" s="39"/>
      <c r="O1145" s="39"/>
      <c r="P1145" s="50">
        <f t="shared" si="104"/>
        <v>0</v>
      </c>
      <c r="Q1145" s="28">
        <f t="shared" si="105"/>
        <v>12</v>
      </c>
      <c r="R1145" s="28">
        <f>IF(Q1145=0,0,IF(E1145&gt;1,E1145-1,VLOOKUP(Q1145,Months_Weeks!$A$1:$B$13,2,0)))</f>
        <v>4</v>
      </c>
      <c r="S1145" s="30"/>
      <c r="T1145" s="39"/>
      <c r="U1145" s="39"/>
      <c r="V1145" s="50">
        <f t="shared" si="106"/>
        <v>0</v>
      </c>
      <c r="W1145" s="28">
        <f t="shared" si="107"/>
        <v>12</v>
      </c>
      <c r="X1145" s="28">
        <f>IF(W1145=0,0,IF(E1145&gt;1,E1145-1,VLOOKUP(W1145,Months_Weeks!$A$1:$B$13,2,0)))</f>
        <v>4</v>
      </c>
      <c r="Y1145" s="30"/>
      <c r="Z1145" s="39"/>
      <c r="AA1145" s="31"/>
      <c r="AB1145" s="39"/>
      <c r="AC1145" s="31"/>
      <c r="AD1145" s="40"/>
      <c r="AE1145" s="31"/>
      <c r="AF1145" s="40"/>
      <c r="AG1145" s="31"/>
      <c r="AH1145" s="40"/>
      <c r="AI1145" s="31"/>
      <c r="AJ1145" s="40"/>
    </row>
    <row r="1146" spans="1:36" x14ac:dyDescent="0.25">
      <c r="A1146" s="37" t="s">
        <v>62</v>
      </c>
      <c r="B1146" s="37">
        <v>1032</v>
      </c>
      <c r="C1146" s="26" t="str">
        <f>IFERROR(INDEX(Clients[Client_Name],MATCH(Table312[[#This Row],[Client_Code]],Clients[Client_Code],0)),"")</f>
        <v>DIST. DE ALIM. DEL MAR</v>
      </c>
      <c r="D1146" s="25">
        <v>1</v>
      </c>
      <c r="E1146" s="25">
        <v>1</v>
      </c>
      <c r="F1146" s="25" t="b">
        <f>IF(E1146&gt;(VLOOKUP(D1146,Months_Weeks!$A$2:$B$13,2,TRUE)),FALSE)</f>
        <v>0</v>
      </c>
      <c r="G1146" s="63">
        <f>IF(Table312[[#This Row],[Facility]]="Buin",1.5%,0.25%)</f>
        <v>1.4999999999999999E-2</v>
      </c>
      <c r="H1146" s="38">
        <v>32</v>
      </c>
      <c r="I1146" s="38"/>
      <c r="J1146" s="27">
        <f t="shared" si="102"/>
        <v>32</v>
      </c>
      <c r="K1146" s="28">
        <f t="shared" si="103"/>
        <v>0</v>
      </c>
      <c r="L1146" s="27">
        <f>IF(K1146=0,0,IF(E1146&gt;1,E1146-1,VLOOKUP(K1146,Months_Weeks!$A$1:$B$13,2,0)))</f>
        <v>0</v>
      </c>
      <c r="M1146" s="29"/>
      <c r="N1146" s="39"/>
      <c r="O1146" s="39"/>
      <c r="P1146" s="50">
        <f t="shared" si="104"/>
        <v>0</v>
      </c>
      <c r="Q1146" s="28">
        <f t="shared" si="105"/>
        <v>0</v>
      </c>
      <c r="R1146" s="28">
        <f>IF(Q1146=0,0,IF(E1146&gt;1,E1146-1,VLOOKUP(Q1146,Months_Weeks!$A$1:$B$13,2,0)))</f>
        <v>0</v>
      </c>
      <c r="S1146" s="30"/>
      <c r="T1146" s="39"/>
      <c r="U1146" s="39"/>
      <c r="V1146" s="50">
        <f t="shared" si="106"/>
        <v>0</v>
      </c>
      <c r="W1146" s="28">
        <f t="shared" si="107"/>
        <v>0</v>
      </c>
      <c r="X1146" s="28">
        <f>IF(W1146=0,0,IF(E1146&gt;1,E1146-1,VLOOKUP(W1146,Months_Weeks!$A$1:$B$13,2,0)))</f>
        <v>0</v>
      </c>
      <c r="Y1146" s="30"/>
      <c r="Z1146" s="39"/>
      <c r="AA1146" s="31">
        <v>1</v>
      </c>
      <c r="AB1146" s="72">
        <v>8.7999999999999995E-2</v>
      </c>
      <c r="AC1146" s="31"/>
      <c r="AD1146" s="40"/>
      <c r="AE1146" s="31"/>
      <c r="AF1146" s="40"/>
      <c r="AG1146" s="31"/>
      <c r="AH1146" s="40"/>
      <c r="AI1146" s="31">
        <v>1</v>
      </c>
      <c r="AJ1146" s="70">
        <v>1.222</v>
      </c>
    </row>
    <row r="1147" spans="1:36" x14ac:dyDescent="0.25">
      <c r="A1147" s="37" t="s">
        <v>62</v>
      </c>
      <c r="B1147" s="37">
        <v>1032</v>
      </c>
      <c r="C1147" s="26" t="str">
        <f>IFERROR(INDEX(Clients[Client_Name],MATCH(Table312[[#This Row],[Client_Code]],Clients[Client_Code],0)),"")</f>
        <v>DIST. DE ALIM. DEL MAR</v>
      </c>
      <c r="D1147" s="25">
        <v>1</v>
      </c>
      <c r="E1147" s="25">
        <v>2</v>
      </c>
      <c r="F1147" s="25" t="b">
        <f>IF(E1147&gt;(VLOOKUP(D1147,Months_Weeks!$A$2:$B$13,2,TRUE)),FALSE)</f>
        <v>0</v>
      </c>
      <c r="G1147" s="63">
        <f>IF(Table312[[#This Row],[Facility]]="Buin",1.5%,0.25%)</f>
        <v>1.4999999999999999E-2</v>
      </c>
      <c r="H1147" s="38"/>
      <c r="I1147" s="38">
        <v>4</v>
      </c>
      <c r="J1147" s="27">
        <f t="shared" si="102"/>
        <v>28</v>
      </c>
      <c r="K1147" s="28">
        <f t="shared" si="103"/>
        <v>1</v>
      </c>
      <c r="L1147" s="27">
        <f>IF(K1147=0,0,IF(E1147&gt;1,E1147-1,VLOOKUP(K1147,Months_Weeks!$A$1:$B$13,2,0)))</f>
        <v>1</v>
      </c>
      <c r="M1147" s="29"/>
      <c r="N1147" s="39"/>
      <c r="O1147" s="39"/>
      <c r="P1147" s="50">
        <f t="shared" si="104"/>
        <v>0</v>
      </c>
      <c r="Q1147" s="28">
        <f t="shared" si="105"/>
        <v>1</v>
      </c>
      <c r="R1147" s="28">
        <f>IF(Q1147=0,0,IF(E1147&gt;1,E1147-1,VLOOKUP(Q1147,Months_Weeks!$A$1:$B$13,2,0)))</f>
        <v>1</v>
      </c>
      <c r="S1147" s="30"/>
      <c r="T1147" s="39"/>
      <c r="U1147" s="39"/>
      <c r="V1147" s="50">
        <f t="shared" si="106"/>
        <v>0</v>
      </c>
      <c r="W1147" s="28">
        <f t="shared" si="107"/>
        <v>1</v>
      </c>
      <c r="X1147" s="28">
        <f>IF(W1147=0,0,IF(E1147&gt;1,E1147-1,VLOOKUP(W1147,Months_Weeks!$A$1:$B$13,2,0)))</f>
        <v>1</v>
      </c>
      <c r="Y1147" s="30"/>
      <c r="Z1147" s="39"/>
      <c r="AA1147" s="31"/>
      <c r="AB1147" s="39"/>
      <c r="AC1147" s="31"/>
      <c r="AD1147" s="40"/>
      <c r="AE1147" s="31"/>
      <c r="AF1147" s="40"/>
      <c r="AG1147" s="31"/>
      <c r="AH1147" s="40"/>
      <c r="AI1147" s="31"/>
      <c r="AJ1147" s="40"/>
    </row>
    <row r="1148" spans="1:36" x14ac:dyDescent="0.25">
      <c r="A1148" s="37" t="s">
        <v>62</v>
      </c>
      <c r="B1148" s="37">
        <v>1032</v>
      </c>
      <c r="C1148" s="26" t="str">
        <f>IFERROR(INDEX(Clients[Client_Name],MATCH(Table312[[#This Row],[Client_Code]],Clients[Client_Code],0)),"")</f>
        <v>DIST. DE ALIM. DEL MAR</v>
      </c>
      <c r="D1148" s="25">
        <v>1</v>
      </c>
      <c r="E1148" s="25">
        <v>3</v>
      </c>
      <c r="F1148" s="25" t="b">
        <f>IF(E1148&gt;(VLOOKUP(D1148,Months_Weeks!$A$2:$B$13,2,TRUE)),FALSE)</f>
        <v>0</v>
      </c>
      <c r="G1148" s="63">
        <f>IF(Table312[[#This Row],[Facility]]="Buin",1.5%,0.25%)</f>
        <v>1.4999999999999999E-2</v>
      </c>
      <c r="H1148" s="38">
        <v>4</v>
      </c>
      <c r="I1148" s="38"/>
      <c r="J1148" s="27">
        <f t="shared" si="102"/>
        <v>32</v>
      </c>
      <c r="K1148" s="28">
        <f t="shared" si="103"/>
        <v>1</v>
      </c>
      <c r="L1148" s="27">
        <f>IF(K1148=0,0,IF(E1148&gt;1,E1148-1,VLOOKUP(K1148,Months_Weeks!$A$1:$B$13,2,0)))</f>
        <v>2</v>
      </c>
      <c r="M1148" s="29"/>
      <c r="N1148" s="39"/>
      <c r="O1148" s="39"/>
      <c r="P1148" s="50">
        <f t="shared" si="104"/>
        <v>0</v>
      </c>
      <c r="Q1148" s="28">
        <f t="shared" si="105"/>
        <v>1</v>
      </c>
      <c r="R1148" s="28">
        <f>IF(Q1148=0,0,IF(E1148&gt;1,E1148-1,VLOOKUP(Q1148,Months_Weeks!$A$1:$B$13,2,0)))</f>
        <v>2</v>
      </c>
      <c r="S1148" s="30"/>
      <c r="T1148" s="39"/>
      <c r="U1148" s="39"/>
      <c r="V1148" s="50">
        <f t="shared" si="106"/>
        <v>0</v>
      </c>
      <c r="W1148" s="28">
        <f t="shared" si="107"/>
        <v>1</v>
      </c>
      <c r="X1148" s="28">
        <f>IF(W1148=0,0,IF(E1148&gt;1,E1148-1,VLOOKUP(W1148,Months_Weeks!$A$1:$B$13,2,0)))</f>
        <v>2</v>
      </c>
      <c r="Y1148" s="30"/>
      <c r="Z1148" s="39"/>
      <c r="AA1148" s="31"/>
      <c r="AB1148" s="39"/>
      <c r="AC1148" s="31"/>
      <c r="AD1148" s="40"/>
      <c r="AE1148" s="31"/>
      <c r="AF1148" s="40"/>
      <c r="AG1148" s="31"/>
      <c r="AH1148" s="40"/>
      <c r="AI1148" s="31"/>
      <c r="AJ1148" s="40"/>
    </row>
    <row r="1149" spans="1:36" x14ac:dyDescent="0.25">
      <c r="A1149" s="37" t="s">
        <v>62</v>
      </c>
      <c r="B1149" s="37">
        <v>1032</v>
      </c>
      <c r="C1149" s="26" t="str">
        <f>IFERROR(INDEX(Clients[Client_Name],MATCH(Table312[[#This Row],[Client_Code]],Clients[Client_Code],0)),"")</f>
        <v>DIST. DE ALIM. DEL MAR</v>
      </c>
      <c r="D1149" s="25">
        <v>1</v>
      </c>
      <c r="E1149" s="25">
        <v>4</v>
      </c>
      <c r="F1149" s="25" t="b">
        <f>IF(E1149&gt;(VLOOKUP(D1149,Months_Weeks!$A$2:$B$13,2,TRUE)),FALSE)</f>
        <v>0</v>
      </c>
      <c r="G1149" s="63">
        <f>IF(Table312[[#This Row],[Facility]]="Buin",1.5%,0.25%)</f>
        <v>1.4999999999999999E-2</v>
      </c>
      <c r="H1149" s="38"/>
      <c r="I1149" s="38">
        <v>3</v>
      </c>
      <c r="J1149" s="27">
        <f t="shared" si="102"/>
        <v>29</v>
      </c>
      <c r="K1149" s="28">
        <f t="shared" si="103"/>
        <v>1</v>
      </c>
      <c r="L1149" s="27">
        <f>IF(K1149=0,0,IF(E1149&gt;1,E1149-1,VLOOKUP(K1149,Months_Weeks!$A$1:$B$13,2,0)))</f>
        <v>3</v>
      </c>
      <c r="M1149" s="29"/>
      <c r="N1149" s="39"/>
      <c r="O1149" s="39"/>
      <c r="P1149" s="50">
        <f t="shared" si="104"/>
        <v>0</v>
      </c>
      <c r="Q1149" s="28">
        <f t="shared" si="105"/>
        <v>1</v>
      </c>
      <c r="R1149" s="28">
        <f>IF(Q1149=0,0,IF(E1149&gt;1,E1149-1,VLOOKUP(Q1149,Months_Weeks!$A$1:$B$13,2,0)))</f>
        <v>3</v>
      </c>
      <c r="S1149" s="30"/>
      <c r="T1149" s="39"/>
      <c r="U1149" s="39"/>
      <c r="V1149" s="50">
        <f t="shared" si="106"/>
        <v>0</v>
      </c>
      <c r="W1149" s="28">
        <f t="shared" si="107"/>
        <v>1</v>
      </c>
      <c r="X1149" s="28">
        <f>IF(W1149=0,0,IF(E1149&gt;1,E1149-1,VLOOKUP(W1149,Months_Weeks!$A$1:$B$13,2,0)))</f>
        <v>3</v>
      </c>
      <c r="Y1149" s="30"/>
      <c r="Z1149" s="39"/>
      <c r="AA1149" s="31"/>
      <c r="AB1149" s="39"/>
      <c r="AC1149" s="31"/>
      <c r="AD1149" s="40"/>
      <c r="AE1149" s="31"/>
      <c r="AF1149" s="40"/>
      <c r="AG1149" s="31"/>
      <c r="AH1149" s="40"/>
      <c r="AI1149" s="31"/>
      <c r="AJ1149" s="40"/>
    </row>
    <row r="1150" spans="1:36" x14ac:dyDescent="0.25">
      <c r="A1150" s="37" t="s">
        <v>62</v>
      </c>
      <c r="B1150" s="37">
        <v>1032</v>
      </c>
      <c r="C1150" s="26" t="str">
        <f>IFERROR(INDEX(Clients[Client_Name],MATCH(Table312[[#This Row],[Client_Code]],Clients[Client_Code],0)),"")</f>
        <v>DIST. DE ALIM. DEL MAR</v>
      </c>
      <c r="D1150" s="25">
        <v>2</v>
      </c>
      <c r="E1150" s="25">
        <v>1</v>
      </c>
      <c r="F1150" s="25" t="b">
        <f>IF(E1150&gt;(VLOOKUP(D1150,Months_Weeks!$A$2:$B$13,2,TRUE)),FALSE)</f>
        <v>0</v>
      </c>
      <c r="G1150" s="63">
        <f>IF(Table312[[#This Row],[Facility]]="Buin",1.5%,0.25%)</f>
        <v>1.4999999999999999E-2</v>
      </c>
      <c r="H1150" s="38"/>
      <c r="I1150" s="38">
        <v>2</v>
      </c>
      <c r="J1150" s="27">
        <f t="shared" si="102"/>
        <v>27</v>
      </c>
      <c r="K1150" s="28">
        <f t="shared" si="103"/>
        <v>1</v>
      </c>
      <c r="L1150" s="27">
        <f>IF(K1150=0,0,IF(E1150&gt;1,E1150-1,VLOOKUP(K1150,Months_Weeks!$A$1:$B$13,2,0)))</f>
        <v>4</v>
      </c>
      <c r="M1150" s="29"/>
      <c r="N1150" s="39"/>
      <c r="O1150" s="39"/>
      <c r="P1150" s="50">
        <f t="shared" si="104"/>
        <v>0</v>
      </c>
      <c r="Q1150" s="28">
        <f t="shared" si="105"/>
        <v>1</v>
      </c>
      <c r="R1150" s="28">
        <f>IF(Q1150=0,0,IF(E1150&gt;1,E1150-1,VLOOKUP(Q1150,Months_Weeks!$A$1:$B$13,2,0)))</f>
        <v>4</v>
      </c>
      <c r="S1150" s="30"/>
      <c r="T1150" s="39"/>
      <c r="U1150" s="39"/>
      <c r="V1150" s="50">
        <f t="shared" si="106"/>
        <v>0</v>
      </c>
      <c r="W1150" s="28">
        <f t="shared" si="107"/>
        <v>1</v>
      </c>
      <c r="X1150" s="28">
        <f>IF(W1150=0,0,IF(E1150&gt;1,E1150-1,VLOOKUP(W1150,Months_Weeks!$A$1:$B$13,2,0)))</f>
        <v>4</v>
      </c>
      <c r="Y1150" s="30"/>
      <c r="Z1150" s="39"/>
      <c r="AA1150" s="31"/>
      <c r="AB1150" s="39"/>
      <c r="AC1150" s="31"/>
      <c r="AD1150" s="40"/>
      <c r="AE1150" s="31"/>
      <c r="AF1150" s="40"/>
      <c r="AG1150" s="31"/>
      <c r="AH1150" s="40"/>
      <c r="AI1150" s="31"/>
      <c r="AJ1150" s="40"/>
    </row>
    <row r="1151" spans="1:36" x14ac:dyDescent="0.25">
      <c r="A1151" s="37" t="s">
        <v>62</v>
      </c>
      <c r="B1151" s="37">
        <v>1032</v>
      </c>
      <c r="C1151" s="26" t="str">
        <f>IFERROR(INDEX(Clients[Client_Name],MATCH(Table312[[#This Row],[Client_Code]],Clients[Client_Code],0)),"")</f>
        <v>DIST. DE ALIM. DEL MAR</v>
      </c>
      <c r="D1151" s="25">
        <v>2</v>
      </c>
      <c r="E1151" s="25">
        <v>2</v>
      </c>
      <c r="F1151" s="25" t="b">
        <f>IF(E1151&gt;(VLOOKUP(D1151,Months_Weeks!$A$2:$B$13,2,TRUE)),FALSE)</f>
        <v>0</v>
      </c>
      <c r="G1151" s="63">
        <f>IF(Table312[[#This Row],[Facility]]="Buin",1.5%,0.25%)</f>
        <v>1.4999999999999999E-2</v>
      </c>
      <c r="H1151" s="38">
        <v>3</v>
      </c>
      <c r="I1151" s="38"/>
      <c r="J1151" s="27">
        <f t="shared" si="102"/>
        <v>30</v>
      </c>
      <c r="K1151" s="28">
        <f t="shared" si="103"/>
        <v>2</v>
      </c>
      <c r="L1151" s="27">
        <f>IF(K1151=0,0,IF(E1151&gt;1,E1151-1,VLOOKUP(K1151,Months_Weeks!$A$1:$B$13,2,0)))</f>
        <v>1</v>
      </c>
      <c r="M1151" s="29"/>
      <c r="N1151" s="39"/>
      <c r="O1151" s="39"/>
      <c r="P1151" s="50">
        <f t="shared" si="104"/>
        <v>0</v>
      </c>
      <c r="Q1151" s="28">
        <f t="shared" si="105"/>
        <v>2</v>
      </c>
      <c r="R1151" s="28">
        <f>IF(Q1151=0,0,IF(E1151&gt;1,E1151-1,VLOOKUP(Q1151,Months_Weeks!$A$1:$B$13,2,0)))</f>
        <v>1</v>
      </c>
      <c r="S1151" s="30"/>
      <c r="T1151" s="39"/>
      <c r="U1151" s="39"/>
      <c r="V1151" s="50">
        <f t="shared" si="106"/>
        <v>0</v>
      </c>
      <c r="W1151" s="28">
        <f t="shared" si="107"/>
        <v>2</v>
      </c>
      <c r="X1151" s="28">
        <f>IF(W1151=0,0,IF(E1151&gt;1,E1151-1,VLOOKUP(W1151,Months_Weeks!$A$1:$B$13,2,0)))</f>
        <v>1</v>
      </c>
      <c r="Y1151" s="30"/>
      <c r="Z1151" s="39"/>
      <c r="AA1151" s="31"/>
      <c r="AB1151" s="39"/>
      <c r="AC1151" s="31"/>
      <c r="AD1151" s="40"/>
      <c r="AE1151" s="31"/>
      <c r="AF1151" s="40"/>
      <c r="AG1151" s="31"/>
      <c r="AH1151" s="40"/>
      <c r="AI1151" s="31"/>
      <c r="AJ1151" s="40"/>
    </row>
    <row r="1152" spans="1:36" x14ac:dyDescent="0.25">
      <c r="A1152" s="37" t="s">
        <v>62</v>
      </c>
      <c r="B1152" s="37">
        <v>1032</v>
      </c>
      <c r="C1152" s="26" t="str">
        <f>IFERROR(INDEX(Clients[Client_Name],MATCH(Table312[[#This Row],[Client_Code]],Clients[Client_Code],0)),"")</f>
        <v>DIST. DE ALIM. DEL MAR</v>
      </c>
      <c r="D1152" s="25">
        <v>2</v>
      </c>
      <c r="E1152" s="25">
        <v>3</v>
      </c>
      <c r="F1152" s="25" t="b">
        <f>IF(E1152&gt;(VLOOKUP(D1152,Months_Weeks!$A$2:$B$13,2,TRUE)),FALSE)</f>
        <v>0</v>
      </c>
      <c r="G1152" s="63">
        <f>IF(Table312[[#This Row],[Facility]]="Buin",1.5%,0.25%)</f>
        <v>1.4999999999999999E-2</v>
      </c>
      <c r="H1152" s="38"/>
      <c r="I1152" s="38">
        <v>2</v>
      </c>
      <c r="J1152" s="27">
        <f t="shared" si="102"/>
        <v>28</v>
      </c>
      <c r="K1152" s="28">
        <f t="shared" si="103"/>
        <v>2</v>
      </c>
      <c r="L1152" s="27">
        <f>IF(K1152=0,0,IF(E1152&gt;1,E1152-1,VLOOKUP(K1152,Months_Weeks!$A$1:$B$13,2,0)))</f>
        <v>2</v>
      </c>
      <c r="M1152" s="29"/>
      <c r="N1152" s="39"/>
      <c r="O1152" s="39"/>
      <c r="P1152" s="50">
        <f t="shared" si="104"/>
        <v>0</v>
      </c>
      <c r="Q1152" s="28">
        <f t="shared" si="105"/>
        <v>2</v>
      </c>
      <c r="R1152" s="28">
        <f>IF(Q1152=0,0,IF(E1152&gt;1,E1152-1,VLOOKUP(Q1152,Months_Weeks!$A$1:$B$13,2,0)))</f>
        <v>2</v>
      </c>
      <c r="S1152" s="30"/>
      <c r="T1152" s="39"/>
      <c r="U1152" s="39"/>
      <c r="V1152" s="50">
        <f t="shared" si="106"/>
        <v>0</v>
      </c>
      <c r="W1152" s="28">
        <f t="shared" si="107"/>
        <v>2</v>
      </c>
      <c r="X1152" s="28">
        <f>IF(W1152=0,0,IF(E1152&gt;1,E1152-1,VLOOKUP(W1152,Months_Weeks!$A$1:$B$13,2,0)))</f>
        <v>2</v>
      </c>
      <c r="Y1152" s="30"/>
      <c r="Z1152" s="39"/>
      <c r="AA1152" s="31"/>
      <c r="AB1152" s="39"/>
      <c r="AC1152" s="31"/>
      <c r="AD1152" s="40"/>
      <c r="AE1152" s="31"/>
      <c r="AF1152" s="40"/>
      <c r="AG1152" s="31"/>
      <c r="AH1152" s="40"/>
      <c r="AI1152" s="31"/>
      <c r="AJ1152" s="40"/>
    </row>
    <row r="1153" spans="1:36" x14ac:dyDescent="0.25">
      <c r="A1153" s="37" t="s">
        <v>62</v>
      </c>
      <c r="B1153" s="37">
        <v>1032</v>
      </c>
      <c r="C1153" s="26" t="str">
        <f>IFERROR(INDEX(Clients[Client_Name],MATCH(Table312[[#This Row],[Client_Code]],Clients[Client_Code],0)),"")</f>
        <v>DIST. DE ALIM. DEL MAR</v>
      </c>
      <c r="D1153" s="25">
        <v>2</v>
      </c>
      <c r="E1153" s="25">
        <v>4</v>
      </c>
      <c r="F1153" s="25" t="b">
        <f>IF(E1153&gt;(VLOOKUP(D1153,Months_Weeks!$A$2:$B$13,2,TRUE)),FALSE)</f>
        <v>0</v>
      </c>
      <c r="G1153" s="63">
        <f>IF(Table312[[#This Row],[Facility]]="Buin",1.5%,0.25%)</f>
        <v>1.4999999999999999E-2</v>
      </c>
      <c r="H1153" s="38"/>
      <c r="I1153" s="38">
        <v>1</v>
      </c>
      <c r="J1153" s="27">
        <f t="shared" si="102"/>
        <v>27</v>
      </c>
      <c r="K1153" s="28">
        <f t="shared" si="103"/>
        <v>2</v>
      </c>
      <c r="L1153" s="27">
        <f>IF(K1153=0,0,IF(E1153&gt;1,E1153-1,VLOOKUP(K1153,Months_Weeks!$A$1:$B$13,2,0)))</f>
        <v>3</v>
      </c>
      <c r="M1153" s="29"/>
      <c r="N1153" s="39"/>
      <c r="O1153" s="39"/>
      <c r="P1153" s="50">
        <f t="shared" si="104"/>
        <v>0</v>
      </c>
      <c r="Q1153" s="28">
        <f t="shared" si="105"/>
        <v>2</v>
      </c>
      <c r="R1153" s="28">
        <f>IF(Q1153=0,0,IF(E1153&gt;1,E1153-1,VLOOKUP(Q1153,Months_Weeks!$A$1:$B$13,2,0)))</f>
        <v>3</v>
      </c>
      <c r="S1153" s="30"/>
      <c r="T1153" s="39"/>
      <c r="U1153" s="39"/>
      <c r="V1153" s="50">
        <f t="shared" si="106"/>
        <v>0</v>
      </c>
      <c r="W1153" s="28">
        <f t="shared" si="107"/>
        <v>2</v>
      </c>
      <c r="X1153" s="28">
        <f>IF(W1153=0,0,IF(E1153&gt;1,E1153-1,VLOOKUP(W1153,Months_Weeks!$A$1:$B$13,2,0)))</f>
        <v>3</v>
      </c>
      <c r="Y1153" s="30"/>
      <c r="Z1153" s="39"/>
      <c r="AA1153" s="31"/>
      <c r="AB1153" s="39"/>
      <c r="AC1153" s="31"/>
      <c r="AD1153" s="40"/>
      <c r="AE1153" s="31"/>
      <c r="AF1153" s="40"/>
      <c r="AG1153" s="31"/>
      <c r="AH1153" s="40"/>
      <c r="AI1153" s="31"/>
      <c r="AJ1153" s="40"/>
    </row>
    <row r="1154" spans="1:36" x14ac:dyDescent="0.25">
      <c r="A1154" s="37" t="s">
        <v>62</v>
      </c>
      <c r="B1154" s="37">
        <v>1032</v>
      </c>
      <c r="C1154" s="26" t="str">
        <f>IFERROR(INDEX(Clients[Client_Name],MATCH(Table312[[#This Row],[Client_Code]],Clients[Client_Code],0)),"")</f>
        <v>DIST. DE ALIM. DEL MAR</v>
      </c>
      <c r="D1154" s="25">
        <v>3</v>
      </c>
      <c r="E1154" s="25">
        <v>1</v>
      </c>
      <c r="F1154" s="25" t="b">
        <f>IF(E1154&gt;(VLOOKUP(D1154,Months_Weeks!$A$2:$B$13,2,TRUE)),FALSE)</f>
        <v>0</v>
      </c>
      <c r="G1154" s="63">
        <f>IF(Table312[[#This Row],[Facility]]="Buin",1.5%,0.25%)</f>
        <v>1.4999999999999999E-2</v>
      </c>
      <c r="H1154" s="38"/>
      <c r="I1154" s="38">
        <v>4</v>
      </c>
      <c r="J1154" s="27">
        <f t="shared" ref="J1154:J1217" si="108" xml:space="preserve"> SUMIFS(J:J,$B:$B,$B1154,$D:$D,K1154,$E:$E,L1154,$A:$A,$A1154)+H1154-I1154</f>
        <v>23</v>
      </c>
      <c r="K1154" s="28">
        <f t="shared" ref="K1154:K1217" si="109">IF(E1154&gt;1,D1154,D1154-1)</f>
        <v>2</v>
      </c>
      <c r="L1154" s="27">
        <f>IF(K1154=0,0,IF(E1154&gt;1,E1154-1,VLOOKUP(K1154,Months_Weeks!$A$1:$B$13,2,0)))</f>
        <v>4</v>
      </c>
      <c r="M1154" s="29"/>
      <c r="N1154" s="39"/>
      <c r="O1154" s="39"/>
      <c r="P1154" s="50">
        <f t="shared" ref="P1154:P1217" si="110" xml:space="preserve"> SUMIFS(P:P,$B:$B,$B1154,$D:$D,Q1154,$E:$E,R1154,$A:$A,$A1154)+N1154-O1154</f>
        <v>0</v>
      </c>
      <c r="Q1154" s="28">
        <f t="shared" ref="Q1154:Q1217" si="111">IF(E1154&gt;1,D1154,D1154-1)</f>
        <v>2</v>
      </c>
      <c r="R1154" s="28">
        <f>IF(Q1154=0,0,IF(E1154&gt;1,E1154-1,VLOOKUP(Q1154,Months_Weeks!$A$1:$B$13,2,0)))</f>
        <v>4</v>
      </c>
      <c r="S1154" s="30"/>
      <c r="T1154" s="39"/>
      <c r="U1154" s="39"/>
      <c r="V1154" s="50">
        <f t="shared" ref="V1154:V1217" si="112" xml:space="preserve"> SUMIFS(V:V,$B:$B,$B1154,$D:$D,W1154,$E:$E,X1154,$A:$A,$A1154)+T1154-U1154</f>
        <v>0</v>
      </c>
      <c r="W1154" s="28">
        <f t="shared" ref="W1154:W1217" si="113">IF(E1154&gt;1,D1154,D1154-1)</f>
        <v>2</v>
      </c>
      <c r="X1154" s="28">
        <f>IF(W1154=0,0,IF(E1154&gt;1,E1154-1,VLOOKUP(W1154,Months_Weeks!$A$1:$B$13,2,0)))</f>
        <v>4</v>
      </c>
      <c r="Y1154" s="30"/>
      <c r="Z1154" s="39"/>
      <c r="AA1154" s="31"/>
      <c r="AB1154" s="39"/>
      <c r="AC1154" s="31"/>
      <c r="AD1154" s="40"/>
      <c r="AE1154" s="31"/>
      <c r="AF1154" s="40"/>
      <c r="AG1154" s="31"/>
      <c r="AH1154" s="40"/>
      <c r="AI1154" s="31"/>
      <c r="AJ1154" s="40"/>
    </row>
    <row r="1155" spans="1:36" x14ac:dyDescent="0.25">
      <c r="A1155" s="37" t="s">
        <v>62</v>
      </c>
      <c r="B1155" s="37">
        <v>1032</v>
      </c>
      <c r="C1155" s="26" t="str">
        <f>IFERROR(INDEX(Clients[Client_Name],MATCH(Table312[[#This Row],[Client_Code]],Clients[Client_Code],0)),"")</f>
        <v>DIST. DE ALIM. DEL MAR</v>
      </c>
      <c r="D1155" s="25">
        <v>3</v>
      </c>
      <c r="E1155" s="25">
        <v>2</v>
      </c>
      <c r="F1155" s="25" t="b">
        <f>IF(E1155&gt;(VLOOKUP(D1155,Months_Weeks!$A$2:$B$13,2,TRUE)),FALSE)</f>
        <v>0</v>
      </c>
      <c r="G1155" s="63">
        <f>IF(Table312[[#This Row],[Facility]]="Buin",1.5%,0.25%)</f>
        <v>1.4999999999999999E-2</v>
      </c>
      <c r="H1155" s="38">
        <v>20</v>
      </c>
      <c r="I1155" s="38"/>
      <c r="J1155" s="27">
        <f t="shared" si="108"/>
        <v>43</v>
      </c>
      <c r="K1155" s="28">
        <f t="shared" si="109"/>
        <v>3</v>
      </c>
      <c r="L1155" s="27">
        <f>IF(K1155=0,0,IF(E1155&gt;1,E1155-1,VLOOKUP(K1155,Months_Weeks!$A$1:$B$13,2,0)))</f>
        <v>1</v>
      </c>
      <c r="M1155" s="29"/>
      <c r="N1155" s="39"/>
      <c r="O1155" s="39"/>
      <c r="P1155" s="50">
        <f t="shared" si="110"/>
        <v>0</v>
      </c>
      <c r="Q1155" s="28">
        <f t="shared" si="111"/>
        <v>3</v>
      </c>
      <c r="R1155" s="28">
        <f>IF(Q1155=0,0,IF(E1155&gt;1,E1155-1,VLOOKUP(Q1155,Months_Weeks!$A$1:$B$13,2,0)))</f>
        <v>1</v>
      </c>
      <c r="S1155" s="30"/>
      <c r="T1155" s="39"/>
      <c r="U1155" s="39"/>
      <c r="V1155" s="50">
        <f t="shared" si="112"/>
        <v>0</v>
      </c>
      <c r="W1155" s="28">
        <f t="shared" si="113"/>
        <v>3</v>
      </c>
      <c r="X1155" s="28">
        <f>IF(W1155=0,0,IF(E1155&gt;1,E1155-1,VLOOKUP(W1155,Months_Weeks!$A$1:$B$13,2,0)))</f>
        <v>1</v>
      </c>
      <c r="Y1155" s="30"/>
      <c r="Z1155" s="39"/>
      <c r="AA1155" s="31"/>
      <c r="AB1155" s="39"/>
      <c r="AC1155" s="31"/>
      <c r="AD1155" s="40"/>
      <c r="AE1155" s="31"/>
      <c r="AF1155" s="40"/>
      <c r="AG1155" s="31"/>
      <c r="AH1155" s="40"/>
      <c r="AI1155" s="31"/>
      <c r="AJ1155" s="40"/>
    </row>
    <row r="1156" spans="1:36" x14ac:dyDescent="0.25">
      <c r="A1156" s="37" t="s">
        <v>62</v>
      </c>
      <c r="B1156" s="37">
        <v>1032</v>
      </c>
      <c r="C1156" s="26" t="str">
        <f>IFERROR(INDEX(Clients[Client_Name],MATCH(Table312[[#This Row],[Client_Code]],Clients[Client_Code],0)),"")</f>
        <v>DIST. DE ALIM. DEL MAR</v>
      </c>
      <c r="D1156" s="25">
        <v>3</v>
      </c>
      <c r="E1156" s="25">
        <v>3</v>
      </c>
      <c r="F1156" s="25" t="b">
        <f>IF(E1156&gt;(VLOOKUP(D1156,Months_Weeks!$A$2:$B$13,2,TRUE)),FALSE)</f>
        <v>0</v>
      </c>
      <c r="G1156" s="63">
        <f>IF(Table312[[#This Row],[Facility]]="Buin",1.5%,0.25%)</f>
        <v>1.4999999999999999E-2</v>
      </c>
      <c r="H1156" s="38"/>
      <c r="I1156" s="38"/>
      <c r="J1156" s="27">
        <f t="shared" si="108"/>
        <v>43</v>
      </c>
      <c r="K1156" s="28">
        <f t="shared" si="109"/>
        <v>3</v>
      </c>
      <c r="L1156" s="27">
        <f>IF(K1156=0,0,IF(E1156&gt;1,E1156-1,VLOOKUP(K1156,Months_Weeks!$A$1:$B$13,2,0)))</f>
        <v>2</v>
      </c>
      <c r="M1156" s="29"/>
      <c r="N1156" s="39"/>
      <c r="O1156" s="39"/>
      <c r="P1156" s="50">
        <f t="shared" si="110"/>
        <v>0</v>
      </c>
      <c r="Q1156" s="28">
        <f t="shared" si="111"/>
        <v>3</v>
      </c>
      <c r="R1156" s="28">
        <f>IF(Q1156=0,0,IF(E1156&gt;1,E1156-1,VLOOKUP(Q1156,Months_Weeks!$A$1:$B$13,2,0)))</f>
        <v>2</v>
      </c>
      <c r="S1156" s="30"/>
      <c r="T1156" s="39"/>
      <c r="U1156" s="39"/>
      <c r="V1156" s="50">
        <f t="shared" si="112"/>
        <v>0</v>
      </c>
      <c r="W1156" s="28">
        <f t="shared" si="113"/>
        <v>3</v>
      </c>
      <c r="X1156" s="28">
        <f>IF(W1156=0,0,IF(E1156&gt;1,E1156-1,VLOOKUP(W1156,Months_Weeks!$A$1:$B$13,2,0)))</f>
        <v>2</v>
      </c>
      <c r="Y1156" s="30"/>
      <c r="Z1156" s="39"/>
      <c r="AA1156" s="31"/>
      <c r="AB1156" s="39"/>
      <c r="AC1156" s="31"/>
      <c r="AD1156" s="40"/>
      <c r="AE1156" s="31"/>
      <c r="AF1156" s="40"/>
      <c r="AG1156" s="31"/>
      <c r="AH1156" s="40"/>
      <c r="AI1156" s="31"/>
      <c r="AJ1156" s="40"/>
    </row>
    <row r="1157" spans="1:36" x14ac:dyDescent="0.25">
      <c r="A1157" s="37" t="s">
        <v>62</v>
      </c>
      <c r="B1157" s="37">
        <v>1032</v>
      </c>
      <c r="C1157" s="26" t="str">
        <f>IFERROR(INDEX(Clients[Client_Name],MATCH(Table312[[#This Row],[Client_Code]],Clients[Client_Code],0)),"")</f>
        <v>DIST. DE ALIM. DEL MAR</v>
      </c>
      <c r="D1157" s="25">
        <v>3</v>
      </c>
      <c r="E1157" s="25">
        <v>4</v>
      </c>
      <c r="F1157" s="25" t="b">
        <f>IF(E1157&gt;(VLOOKUP(D1157,Months_Weeks!$A$2:$B$13,2,TRUE)),FALSE)</f>
        <v>0</v>
      </c>
      <c r="G1157" s="63">
        <f>IF(Table312[[#This Row],[Facility]]="Buin",1.5%,0.25%)</f>
        <v>1.4999999999999999E-2</v>
      </c>
      <c r="H1157" s="38"/>
      <c r="I1157" s="38">
        <v>20</v>
      </c>
      <c r="J1157" s="27">
        <f t="shared" si="108"/>
        <v>23</v>
      </c>
      <c r="K1157" s="28">
        <f t="shared" si="109"/>
        <v>3</v>
      </c>
      <c r="L1157" s="27">
        <f>IF(K1157=0,0,IF(E1157&gt;1,E1157-1,VLOOKUP(K1157,Months_Weeks!$A$1:$B$13,2,0)))</f>
        <v>3</v>
      </c>
      <c r="M1157" s="29"/>
      <c r="N1157" s="39"/>
      <c r="O1157" s="39"/>
      <c r="P1157" s="50">
        <f t="shared" si="110"/>
        <v>0</v>
      </c>
      <c r="Q1157" s="28">
        <f t="shared" si="111"/>
        <v>3</v>
      </c>
      <c r="R1157" s="28">
        <f>IF(Q1157=0,0,IF(E1157&gt;1,E1157-1,VLOOKUP(Q1157,Months_Weeks!$A$1:$B$13,2,0)))</f>
        <v>3</v>
      </c>
      <c r="S1157" s="30"/>
      <c r="T1157" s="39"/>
      <c r="U1157" s="39"/>
      <c r="V1157" s="50">
        <f t="shared" si="112"/>
        <v>0</v>
      </c>
      <c r="W1157" s="28">
        <f t="shared" si="113"/>
        <v>3</v>
      </c>
      <c r="X1157" s="28">
        <f>IF(W1157=0,0,IF(E1157&gt;1,E1157-1,VLOOKUP(W1157,Months_Weeks!$A$1:$B$13,2,0)))</f>
        <v>3</v>
      </c>
      <c r="Y1157" s="30"/>
      <c r="Z1157" s="39"/>
      <c r="AA1157" s="31"/>
      <c r="AB1157" s="39"/>
      <c r="AC1157" s="31"/>
      <c r="AD1157" s="40"/>
      <c r="AE1157" s="31"/>
      <c r="AF1157" s="40"/>
      <c r="AG1157" s="31"/>
      <c r="AH1157" s="40"/>
      <c r="AI1157" s="31"/>
      <c r="AJ1157" s="40"/>
    </row>
    <row r="1158" spans="1:36" x14ac:dyDescent="0.25">
      <c r="A1158" s="37" t="s">
        <v>62</v>
      </c>
      <c r="B1158" s="37">
        <v>1032</v>
      </c>
      <c r="C1158" s="26" t="str">
        <f>IFERROR(INDEX(Clients[Client_Name],MATCH(Table312[[#This Row],[Client_Code]],Clients[Client_Code],0)),"")</f>
        <v>DIST. DE ALIM. DEL MAR</v>
      </c>
      <c r="D1158" s="25">
        <v>3</v>
      </c>
      <c r="E1158" s="25">
        <v>5</v>
      </c>
      <c r="F1158" s="25" t="b">
        <f>IF(E1158&gt;(VLOOKUP(D1158,Months_Weeks!$A$2:$B$13,2,TRUE)),FALSE)</f>
        <v>0</v>
      </c>
      <c r="G1158" s="63">
        <f>IF(Table312[[#This Row],[Facility]]="Buin",1.5%,0.25%)</f>
        <v>1.4999999999999999E-2</v>
      </c>
      <c r="H1158" s="38"/>
      <c r="I1158" s="38"/>
      <c r="J1158" s="27">
        <f t="shared" si="108"/>
        <v>23</v>
      </c>
      <c r="K1158" s="28">
        <f t="shared" si="109"/>
        <v>3</v>
      </c>
      <c r="L1158" s="27">
        <f>IF(K1158=0,0,IF(E1158&gt;1,E1158-1,VLOOKUP(K1158,Months_Weeks!$A$1:$B$13,2,0)))</f>
        <v>4</v>
      </c>
      <c r="M1158" s="29"/>
      <c r="N1158" s="39"/>
      <c r="O1158" s="39"/>
      <c r="P1158" s="50">
        <f t="shared" si="110"/>
        <v>0</v>
      </c>
      <c r="Q1158" s="28">
        <f t="shared" si="111"/>
        <v>3</v>
      </c>
      <c r="R1158" s="28">
        <f>IF(Q1158=0,0,IF(E1158&gt;1,E1158-1,VLOOKUP(Q1158,Months_Weeks!$A$1:$B$13,2,0)))</f>
        <v>4</v>
      </c>
      <c r="S1158" s="30"/>
      <c r="T1158" s="39"/>
      <c r="U1158" s="39"/>
      <c r="V1158" s="50">
        <f t="shared" si="112"/>
        <v>0</v>
      </c>
      <c r="W1158" s="28">
        <f t="shared" si="113"/>
        <v>3</v>
      </c>
      <c r="X1158" s="28">
        <f>IF(W1158=0,0,IF(E1158&gt;1,E1158-1,VLOOKUP(W1158,Months_Weeks!$A$1:$B$13,2,0)))</f>
        <v>4</v>
      </c>
      <c r="Y1158" s="30"/>
      <c r="Z1158" s="39"/>
      <c r="AA1158" s="31"/>
      <c r="AB1158" s="39"/>
      <c r="AC1158" s="31"/>
      <c r="AD1158" s="40"/>
      <c r="AE1158" s="31"/>
      <c r="AF1158" s="40"/>
      <c r="AG1158" s="31"/>
      <c r="AH1158" s="40"/>
      <c r="AI1158" s="31"/>
      <c r="AJ1158" s="40"/>
    </row>
    <row r="1159" spans="1:36" x14ac:dyDescent="0.25">
      <c r="A1159" s="37" t="s">
        <v>62</v>
      </c>
      <c r="B1159" s="37">
        <v>1032</v>
      </c>
      <c r="C1159" s="26" t="str">
        <f>IFERROR(INDEX(Clients[Client_Name],MATCH(Table312[[#This Row],[Client_Code]],Clients[Client_Code],0)),"")</f>
        <v>DIST. DE ALIM. DEL MAR</v>
      </c>
      <c r="D1159" s="25">
        <v>4</v>
      </c>
      <c r="E1159" s="25">
        <v>1</v>
      </c>
      <c r="F1159" s="25" t="b">
        <f>IF(E1159&gt;(VLOOKUP(D1159,Months_Weeks!$A$2:$B$13,2,TRUE)),FALSE)</f>
        <v>0</v>
      </c>
      <c r="G1159" s="63">
        <f>IF(Table312[[#This Row],[Facility]]="Buin",1.5%,0.25%)</f>
        <v>1.4999999999999999E-2</v>
      </c>
      <c r="H1159" s="38"/>
      <c r="I1159" s="38"/>
      <c r="J1159" s="27">
        <f t="shared" si="108"/>
        <v>23</v>
      </c>
      <c r="K1159" s="28">
        <f t="shared" si="109"/>
        <v>3</v>
      </c>
      <c r="L1159" s="27">
        <f>IF(K1159=0,0,IF(E1159&gt;1,E1159-1,VLOOKUP(K1159,Months_Weeks!$A$1:$B$13,2,0)))</f>
        <v>5</v>
      </c>
      <c r="M1159" s="29"/>
      <c r="N1159" s="39"/>
      <c r="O1159" s="39"/>
      <c r="P1159" s="50">
        <f t="shared" si="110"/>
        <v>0</v>
      </c>
      <c r="Q1159" s="28">
        <f t="shared" si="111"/>
        <v>3</v>
      </c>
      <c r="R1159" s="28">
        <f>IF(Q1159=0,0,IF(E1159&gt;1,E1159-1,VLOOKUP(Q1159,Months_Weeks!$A$1:$B$13,2,0)))</f>
        <v>5</v>
      </c>
      <c r="S1159" s="30"/>
      <c r="T1159" s="39"/>
      <c r="U1159" s="39"/>
      <c r="V1159" s="50">
        <f t="shared" si="112"/>
        <v>0</v>
      </c>
      <c r="W1159" s="28">
        <f t="shared" si="113"/>
        <v>3</v>
      </c>
      <c r="X1159" s="28">
        <f>IF(W1159=0,0,IF(E1159&gt;1,E1159-1,VLOOKUP(W1159,Months_Weeks!$A$1:$B$13,2,0)))</f>
        <v>5</v>
      </c>
      <c r="Y1159" s="30"/>
      <c r="Z1159" s="39"/>
      <c r="AA1159" s="31"/>
      <c r="AB1159" s="39"/>
      <c r="AC1159" s="31"/>
      <c r="AD1159" s="40"/>
      <c r="AE1159" s="31"/>
      <c r="AF1159" s="40"/>
      <c r="AG1159" s="31"/>
      <c r="AH1159" s="40"/>
      <c r="AI1159" s="31"/>
      <c r="AJ1159" s="40"/>
    </row>
    <row r="1160" spans="1:36" x14ac:dyDescent="0.25">
      <c r="A1160" s="37" t="s">
        <v>62</v>
      </c>
      <c r="B1160" s="37">
        <v>1032</v>
      </c>
      <c r="C1160" s="26" t="str">
        <f>IFERROR(INDEX(Clients[Client_Name],MATCH(Table312[[#This Row],[Client_Code]],Clients[Client_Code],0)),"")</f>
        <v>DIST. DE ALIM. DEL MAR</v>
      </c>
      <c r="D1160" s="25">
        <v>4</v>
      </c>
      <c r="E1160" s="25">
        <v>2</v>
      </c>
      <c r="F1160" s="25" t="b">
        <f>IF(E1160&gt;(VLOOKUP(D1160,Months_Weeks!$A$2:$B$13,2,TRUE)),FALSE)</f>
        <v>0</v>
      </c>
      <c r="G1160" s="63">
        <f>IF(Table312[[#This Row],[Facility]]="Buin",1.5%,0.25%)</f>
        <v>1.4999999999999999E-2</v>
      </c>
      <c r="H1160" s="38"/>
      <c r="I1160" s="38"/>
      <c r="J1160" s="27">
        <f t="shared" si="108"/>
        <v>23</v>
      </c>
      <c r="K1160" s="28">
        <f t="shared" si="109"/>
        <v>4</v>
      </c>
      <c r="L1160" s="27">
        <f>IF(K1160=0,0,IF(E1160&gt;1,E1160-1,VLOOKUP(K1160,Months_Weeks!$A$1:$B$13,2,0)))</f>
        <v>1</v>
      </c>
      <c r="M1160" s="29"/>
      <c r="N1160" s="39"/>
      <c r="O1160" s="39"/>
      <c r="P1160" s="50">
        <f t="shared" si="110"/>
        <v>0</v>
      </c>
      <c r="Q1160" s="28">
        <f t="shared" si="111"/>
        <v>4</v>
      </c>
      <c r="R1160" s="28">
        <f>IF(Q1160=0,0,IF(E1160&gt;1,E1160-1,VLOOKUP(Q1160,Months_Weeks!$A$1:$B$13,2,0)))</f>
        <v>1</v>
      </c>
      <c r="S1160" s="30"/>
      <c r="T1160" s="39"/>
      <c r="U1160" s="39"/>
      <c r="V1160" s="50">
        <f t="shared" si="112"/>
        <v>0</v>
      </c>
      <c r="W1160" s="28">
        <f t="shared" si="113"/>
        <v>4</v>
      </c>
      <c r="X1160" s="28">
        <f>IF(W1160=0,0,IF(E1160&gt;1,E1160-1,VLOOKUP(W1160,Months_Weeks!$A$1:$B$13,2,0)))</f>
        <v>1</v>
      </c>
      <c r="Y1160" s="30"/>
      <c r="Z1160" s="39"/>
      <c r="AA1160" s="31"/>
      <c r="AB1160" s="39"/>
      <c r="AC1160" s="31"/>
      <c r="AD1160" s="40"/>
      <c r="AE1160" s="31"/>
      <c r="AF1160" s="40"/>
      <c r="AG1160" s="31"/>
      <c r="AH1160" s="40"/>
      <c r="AI1160" s="31"/>
      <c r="AJ1160" s="40"/>
    </row>
    <row r="1161" spans="1:36" x14ac:dyDescent="0.25">
      <c r="A1161" s="37" t="s">
        <v>62</v>
      </c>
      <c r="B1161" s="37">
        <v>1032</v>
      </c>
      <c r="C1161" s="26" t="str">
        <f>IFERROR(INDEX(Clients[Client_Name],MATCH(Table312[[#This Row],[Client_Code]],Clients[Client_Code],0)),"")</f>
        <v>DIST. DE ALIM. DEL MAR</v>
      </c>
      <c r="D1161" s="25">
        <v>4</v>
      </c>
      <c r="E1161" s="25">
        <v>3</v>
      </c>
      <c r="F1161" s="25" t="b">
        <f>IF(E1161&gt;(VLOOKUP(D1161,Months_Weeks!$A$2:$B$13,2,TRUE)),FALSE)</f>
        <v>0</v>
      </c>
      <c r="G1161" s="63">
        <f>IF(Table312[[#This Row],[Facility]]="Buin",1.5%,0.25%)</f>
        <v>1.4999999999999999E-2</v>
      </c>
      <c r="H1161" s="38"/>
      <c r="I1161" s="38"/>
      <c r="J1161" s="27">
        <f t="shared" si="108"/>
        <v>23</v>
      </c>
      <c r="K1161" s="28">
        <f t="shared" si="109"/>
        <v>4</v>
      </c>
      <c r="L1161" s="27">
        <f>IF(K1161=0,0,IF(E1161&gt;1,E1161-1,VLOOKUP(K1161,Months_Weeks!$A$1:$B$13,2,0)))</f>
        <v>2</v>
      </c>
      <c r="M1161" s="29"/>
      <c r="N1161" s="39"/>
      <c r="O1161" s="39"/>
      <c r="P1161" s="50">
        <f t="shared" si="110"/>
        <v>0</v>
      </c>
      <c r="Q1161" s="28">
        <f t="shared" si="111"/>
        <v>4</v>
      </c>
      <c r="R1161" s="28">
        <f>IF(Q1161=0,0,IF(E1161&gt;1,E1161-1,VLOOKUP(Q1161,Months_Weeks!$A$1:$B$13,2,0)))</f>
        <v>2</v>
      </c>
      <c r="S1161" s="30"/>
      <c r="T1161" s="39"/>
      <c r="U1161" s="39"/>
      <c r="V1161" s="50">
        <f t="shared" si="112"/>
        <v>0</v>
      </c>
      <c r="W1161" s="28">
        <f t="shared" si="113"/>
        <v>4</v>
      </c>
      <c r="X1161" s="28">
        <f>IF(W1161=0,0,IF(E1161&gt;1,E1161-1,VLOOKUP(W1161,Months_Weeks!$A$1:$B$13,2,0)))</f>
        <v>2</v>
      </c>
      <c r="Y1161" s="30"/>
      <c r="Z1161" s="39"/>
      <c r="AA1161" s="31"/>
      <c r="AB1161" s="39"/>
      <c r="AC1161" s="31"/>
      <c r="AD1161" s="40"/>
      <c r="AE1161" s="31"/>
      <c r="AF1161" s="40"/>
      <c r="AG1161" s="31"/>
      <c r="AH1161" s="40"/>
      <c r="AI1161" s="31"/>
      <c r="AJ1161" s="40"/>
    </row>
    <row r="1162" spans="1:36" x14ac:dyDescent="0.25">
      <c r="A1162" s="37" t="s">
        <v>62</v>
      </c>
      <c r="B1162" s="37">
        <v>1032</v>
      </c>
      <c r="C1162" s="26" t="str">
        <f>IFERROR(INDEX(Clients[Client_Name],MATCH(Table312[[#This Row],[Client_Code]],Clients[Client_Code],0)),"")</f>
        <v>DIST. DE ALIM. DEL MAR</v>
      </c>
      <c r="D1162" s="25">
        <v>4</v>
      </c>
      <c r="E1162" s="25">
        <v>4</v>
      </c>
      <c r="F1162" s="25" t="b">
        <f>IF(E1162&gt;(VLOOKUP(D1162,Months_Weeks!$A$2:$B$13,2,TRUE)),FALSE)</f>
        <v>0</v>
      </c>
      <c r="G1162" s="63">
        <f>IF(Table312[[#This Row],[Facility]]="Buin",1.5%,0.25%)</f>
        <v>1.4999999999999999E-2</v>
      </c>
      <c r="H1162" s="38"/>
      <c r="I1162" s="38"/>
      <c r="J1162" s="27">
        <f t="shared" si="108"/>
        <v>23</v>
      </c>
      <c r="K1162" s="28">
        <f t="shared" si="109"/>
        <v>4</v>
      </c>
      <c r="L1162" s="27">
        <f>IF(K1162=0,0,IF(E1162&gt;1,E1162-1,VLOOKUP(K1162,Months_Weeks!$A$1:$B$13,2,0)))</f>
        <v>3</v>
      </c>
      <c r="M1162" s="29"/>
      <c r="N1162" s="39"/>
      <c r="O1162" s="39"/>
      <c r="P1162" s="50">
        <f t="shared" si="110"/>
        <v>0</v>
      </c>
      <c r="Q1162" s="28">
        <f t="shared" si="111"/>
        <v>4</v>
      </c>
      <c r="R1162" s="28">
        <f>IF(Q1162=0,0,IF(E1162&gt;1,E1162-1,VLOOKUP(Q1162,Months_Weeks!$A$1:$B$13,2,0)))</f>
        <v>3</v>
      </c>
      <c r="S1162" s="30"/>
      <c r="T1162" s="39"/>
      <c r="U1162" s="39"/>
      <c r="V1162" s="50">
        <f t="shared" si="112"/>
        <v>0</v>
      </c>
      <c r="W1162" s="28">
        <f t="shared" si="113"/>
        <v>4</v>
      </c>
      <c r="X1162" s="28">
        <f>IF(W1162=0,0,IF(E1162&gt;1,E1162-1,VLOOKUP(W1162,Months_Weeks!$A$1:$B$13,2,0)))</f>
        <v>3</v>
      </c>
      <c r="Y1162" s="30"/>
      <c r="Z1162" s="39"/>
      <c r="AA1162" s="31"/>
      <c r="AB1162" s="39"/>
      <c r="AC1162" s="31"/>
      <c r="AD1162" s="40"/>
      <c r="AE1162" s="31"/>
      <c r="AF1162" s="40"/>
      <c r="AG1162" s="31"/>
      <c r="AH1162" s="40"/>
      <c r="AI1162" s="31"/>
      <c r="AJ1162" s="40"/>
    </row>
    <row r="1163" spans="1:36" x14ac:dyDescent="0.25">
      <c r="A1163" s="37" t="s">
        <v>62</v>
      </c>
      <c r="B1163" s="37">
        <v>1032</v>
      </c>
      <c r="C1163" s="26" t="str">
        <f>IFERROR(INDEX(Clients[Client_Name],MATCH(Table312[[#This Row],[Client_Code]],Clients[Client_Code],0)),"")</f>
        <v>DIST. DE ALIM. DEL MAR</v>
      </c>
      <c r="D1163" s="25">
        <v>5</v>
      </c>
      <c r="E1163" s="25">
        <v>1</v>
      </c>
      <c r="F1163" s="25" t="b">
        <f>IF(E1163&gt;(VLOOKUP(D1163,Months_Weeks!$A$2:$B$13,2,TRUE)),FALSE)</f>
        <v>0</v>
      </c>
      <c r="G1163" s="63">
        <f>IF(Table312[[#This Row],[Facility]]="Buin",1.5%,0.25%)</f>
        <v>1.4999999999999999E-2</v>
      </c>
      <c r="H1163" s="38"/>
      <c r="I1163" s="38"/>
      <c r="J1163" s="27">
        <f t="shared" si="108"/>
        <v>23</v>
      </c>
      <c r="K1163" s="28">
        <f t="shared" si="109"/>
        <v>4</v>
      </c>
      <c r="L1163" s="27">
        <f>IF(K1163=0,0,IF(E1163&gt;1,E1163-1,VLOOKUP(K1163,Months_Weeks!$A$1:$B$13,2,0)))</f>
        <v>4</v>
      </c>
      <c r="M1163" s="29"/>
      <c r="N1163" s="39"/>
      <c r="O1163" s="39"/>
      <c r="P1163" s="50">
        <f t="shared" si="110"/>
        <v>0</v>
      </c>
      <c r="Q1163" s="28">
        <f t="shared" si="111"/>
        <v>4</v>
      </c>
      <c r="R1163" s="28">
        <f>IF(Q1163=0,0,IF(E1163&gt;1,E1163-1,VLOOKUP(Q1163,Months_Weeks!$A$1:$B$13,2,0)))</f>
        <v>4</v>
      </c>
      <c r="S1163" s="30"/>
      <c r="T1163" s="39"/>
      <c r="U1163" s="39"/>
      <c r="V1163" s="50">
        <f t="shared" si="112"/>
        <v>0</v>
      </c>
      <c r="W1163" s="28">
        <f t="shared" si="113"/>
        <v>4</v>
      </c>
      <c r="X1163" s="28">
        <f>IF(W1163=0,0,IF(E1163&gt;1,E1163-1,VLOOKUP(W1163,Months_Weeks!$A$1:$B$13,2,0)))</f>
        <v>4</v>
      </c>
      <c r="Y1163" s="30"/>
      <c r="Z1163" s="39"/>
      <c r="AA1163" s="31"/>
      <c r="AB1163" s="39"/>
      <c r="AC1163" s="31"/>
      <c r="AD1163" s="40"/>
      <c r="AE1163" s="31"/>
      <c r="AF1163" s="40"/>
      <c r="AG1163" s="31"/>
      <c r="AH1163" s="40"/>
      <c r="AI1163" s="31"/>
      <c r="AJ1163" s="40"/>
    </row>
    <row r="1164" spans="1:36" x14ac:dyDescent="0.25">
      <c r="A1164" s="37" t="s">
        <v>62</v>
      </c>
      <c r="B1164" s="37">
        <v>1032</v>
      </c>
      <c r="C1164" s="26" t="str">
        <f>IFERROR(INDEX(Clients[Client_Name],MATCH(Table312[[#This Row],[Client_Code]],Clients[Client_Code],0)),"")</f>
        <v>DIST. DE ALIM. DEL MAR</v>
      </c>
      <c r="D1164" s="25">
        <v>5</v>
      </c>
      <c r="E1164" s="25">
        <v>2</v>
      </c>
      <c r="F1164" s="25" t="b">
        <f>IF(E1164&gt;(VLOOKUP(D1164,Months_Weeks!$A$2:$B$13,2,TRUE)),FALSE)</f>
        <v>0</v>
      </c>
      <c r="G1164" s="63">
        <f>IF(Table312[[#This Row],[Facility]]="Buin",1.5%,0.25%)</f>
        <v>1.4999999999999999E-2</v>
      </c>
      <c r="H1164" s="38"/>
      <c r="I1164" s="38"/>
      <c r="J1164" s="27">
        <f t="shared" si="108"/>
        <v>23</v>
      </c>
      <c r="K1164" s="28">
        <f t="shared" si="109"/>
        <v>5</v>
      </c>
      <c r="L1164" s="27">
        <f>IF(K1164=0,0,IF(E1164&gt;1,E1164-1,VLOOKUP(K1164,Months_Weeks!$A$1:$B$13,2,0)))</f>
        <v>1</v>
      </c>
      <c r="M1164" s="29"/>
      <c r="N1164" s="39"/>
      <c r="O1164" s="39"/>
      <c r="P1164" s="50">
        <f t="shared" si="110"/>
        <v>0</v>
      </c>
      <c r="Q1164" s="28">
        <f t="shared" si="111"/>
        <v>5</v>
      </c>
      <c r="R1164" s="28">
        <f>IF(Q1164=0,0,IF(E1164&gt;1,E1164-1,VLOOKUP(Q1164,Months_Weeks!$A$1:$B$13,2,0)))</f>
        <v>1</v>
      </c>
      <c r="S1164" s="30"/>
      <c r="T1164" s="39"/>
      <c r="U1164" s="39"/>
      <c r="V1164" s="50">
        <f t="shared" si="112"/>
        <v>0</v>
      </c>
      <c r="W1164" s="28">
        <f t="shared" si="113"/>
        <v>5</v>
      </c>
      <c r="X1164" s="28">
        <f>IF(W1164=0,0,IF(E1164&gt;1,E1164-1,VLOOKUP(W1164,Months_Weeks!$A$1:$B$13,2,0)))</f>
        <v>1</v>
      </c>
      <c r="Y1164" s="30"/>
      <c r="Z1164" s="39"/>
      <c r="AA1164" s="31"/>
      <c r="AB1164" s="39"/>
      <c r="AC1164" s="31"/>
      <c r="AD1164" s="40"/>
      <c r="AE1164" s="31"/>
      <c r="AF1164" s="40"/>
      <c r="AG1164" s="31"/>
      <c r="AH1164" s="40"/>
      <c r="AI1164" s="31"/>
      <c r="AJ1164" s="40"/>
    </row>
    <row r="1165" spans="1:36" x14ac:dyDescent="0.25">
      <c r="A1165" s="37" t="s">
        <v>62</v>
      </c>
      <c r="B1165" s="37">
        <v>1032</v>
      </c>
      <c r="C1165" s="26" t="str">
        <f>IFERROR(INDEX(Clients[Client_Name],MATCH(Table312[[#This Row],[Client_Code]],Clients[Client_Code],0)),"")</f>
        <v>DIST. DE ALIM. DEL MAR</v>
      </c>
      <c r="D1165" s="25">
        <v>5</v>
      </c>
      <c r="E1165" s="25">
        <v>3</v>
      </c>
      <c r="F1165" s="25" t="b">
        <f>IF(E1165&gt;(VLOOKUP(D1165,Months_Weeks!$A$2:$B$13,2,TRUE)),FALSE)</f>
        <v>0</v>
      </c>
      <c r="G1165" s="63">
        <f>IF(Table312[[#This Row],[Facility]]="Buin",1.5%,0.25%)</f>
        <v>1.4999999999999999E-2</v>
      </c>
      <c r="H1165" s="38"/>
      <c r="I1165" s="38"/>
      <c r="J1165" s="27">
        <f t="shared" si="108"/>
        <v>23</v>
      </c>
      <c r="K1165" s="28">
        <f t="shared" si="109"/>
        <v>5</v>
      </c>
      <c r="L1165" s="27">
        <f>IF(K1165=0,0,IF(E1165&gt;1,E1165-1,VLOOKUP(K1165,Months_Weeks!$A$1:$B$13,2,0)))</f>
        <v>2</v>
      </c>
      <c r="M1165" s="29"/>
      <c r="N1165" s="39"/>
      <c r="O1165" s="39"/>
      <c r="P1165" s="50">
        <f t="shared" si="110"/>
        <v>0</v>
      </c>
      <c r="Q1165" s="28">
        <f t="shared" si="111"/>
        <v>5</v>
      </c>
      <c r="R1165" s="28">
        <f>IF(Q1165=0,0,IF(E1165&gt;1,E1165-1,VLOOKUP(Q1165,Months_Weeks!$A$1:$B$13,2,0)))</f>
        <v>2</v>
      </c>
      <c r="S1165" s="30"/>
      <c r="T1165" s="39"/>
      <c r="U1165" s="39"/>
      <c r="V1165" s="50">
        <f t="shared" si="112"/>
        <v>0</v>
      </c>
      <c r="W1165" s="28">
        <f t="shared" si="113"/>
        <v>5</v>
      </c>
      <c r="X1165" s="28">
        <f>IF(W1165=0,0,IF(E1165&gt;1,E1165-1,VLOOKUP(W1165,Months_Weeks!$A$1:$B$13,2,0)))</f>
        <v>2</v>
      </c>
      <c r="Y1165" s="30"/>
      <c r="Z1165" s="39"/>
      <c r="AA1165" s="31"/>
      <c r="AB1165" s="39"/>
      <c r="AC1165" s="31"/>
      <c r="AD1165" s="40"/>
      <c r="AE1165" s="31"/>
      <c r="AF1165" s="40"/>
      <c r="AG1165" s="31"/>
      <c r="AH1165" s="40"/>
      <c r="AI1165" s="31"/>
      <c r="AJ1165" s="40"/>
    </row>
    <row r="1166" spans="1:36" x14ac:dyDescent="0.25">
      <c r="A1166" s="37" t="s">
        <v>62</v>
      </c>
      <c r="B1166" s="37">
        <v>1032</v>
      </c>
      <c r="C1166" s="26" t="str">
        <f>IFERROR(INDEX(Clients[Client_Name],MATCH(Table312[[#This Row],[Client_Code]],Clients[Client_Code],0)),"")</f>
        <v>DIST. DE ALIM. DEL MAR</v>
      </c>
      <c r="D1166" s="25">
        <v>5</v>
      </c>
      <c r="E1166" s="25">
        <v>4</v>
      </c>
      <c r="F1166" s="25" t="b">
        <f>IF(E1166&gt;(VLOOKUP(D1166,Months_Weeks!$A$2:$B$13,2,TRUE)),FALSE)</f>
        <v>0</v>
      </c>
      <c r="G1166" s="63">
        <f>IF(Table312[[#This Row],[Facility]]="Buin",1.5%,0.25%)</f>
        <v>1.4999999999999999E-2</v>
      </c>
      <c r="H1166" s="38"/>
      <c r="I1166" s="38"/>
      <c r="J1166" s="27">
        <f t="shared" si="108"/>
        <v>23</v>
      </c>
      <c r="K1166" s="28">
        <f t="shared" si="109"/>
        <v>5</v>
      </c>
      <c r="L1166" s="27">
        <f>IF(K1166=0,0,IF(E1166&gt;1,E1166-1,VLOOKUP(K1166,Months_Weeks!$A$1:$B$13,2,0)))</f>
        <v>3</v>
      </c>
      <c r="M1166" s="29"/>
      <c r="N1166" s="39"/>
      <c r="O1166" s="39"/>
      <c r="P1166" s="50">
        <f t="shared" si="110"/>
        <v>0</v>
      </c>
      <c r="Q1166" s="28">
        <f t="shared" si="111"/>
        <v>5</v>
      </c>
      <c r="R1166" s="28">
        <f>IF(Q1166=0,0,IF(E1166&gt;1,E1166-1,VLOOKUP(Q1166,Months_Weeks!$A$1:$B$13,2,0)))</f>
        <v>3</v>
      </c>
      <c r="S1166" s="30"/>
      <c r="T1166" s="39"/>
      <c r="U1166" s="39"/>
      <c r="V1166" s="50">
        <f t="shared" si="112"/>
        <v>0</v>
      </c>
      <c r="W1166" s="28">
        <f t="shared" si="113"/>
        <v>5</v>
      </c>
      <c r="X1166" s="28">
        <f>IF(W1166=0,0,IF(E1166&gt;1,E1166-1,VLOOKUP(W1166,Months_Weeks!$A$1:$B$13,2,0)))</f>
        <v>3</v>
      </c>
      <c r="Y1166" s="30"/>
      <c r="Z1166" s="39"/>
      <c r="AA1166" s="31"/>
      <c r="AB1166" s="39"/>
      <c r="AC1166" s="31"/>
      <c r="AD1166" s="40"/>
      <c r="AE1166" s="31"/>
      <c r="AF1166" s="40"/>
      <c r="AG1166" s="31"/>
      <c r="AH1166" s="40"/>
      <c r="AI1166" s="31"/>
      <c r="AJ1166" s="40"/>
    </row>
    <row r="1167" spans="1:36" x14ac:dyDescent="0.25">
      <c r="A1167" s="37" t="s">
        <v>62</v>
      </c>
      <c r="B1167" s="37">
        <v>1032</v>
      </c>
      <c r="C1167" s="26" t="str">
        <f>IFERROR(INDEX(Clients[Client_Name],MATCH(Table312[[#This Row],[Client_Code]],Clients[Client_Code],0)),"")</f>
        <v>DIST. DE ALIM. DEL MAR</v>
      </c>
      <c r="D1167" s="25">
        <v>6</v>
      </c>
      <c r="E1167" s="25">
        <v>1</v>
      </c>
      <c r="F1167" s="25" t="b">
        <f>IF(E1167&gt;(VLOOKUP(D1167,Months_Weeks!$A$2:$B$13,2,TRUE)),FALSE)</f>
        <v>0</v>
      </c>
      <c r="G1167" s="63">
        <f>IF(Table312[[#This Row],[Facility]]="Buin",1.5%,0.25%)</f>
        <v>1.4999999999999999E-2</v>
      </c>
      <c r="H1167" s="38"/>
      <c r="I1167" s="38"/>
      <c r="J1167" s="27">
        <f t="shared" si="108"/>
        <v>23</v>
      </c>
      <c r="K1167" s="28">
        <f t="shared" si="109"/>
        <v>5</v>
      </c>
      <c r="L1167" s="27">
        <f>IF(K1167=0,0,IF(E1167&gt;1,E1167-1,VLOOKUP(K1167,Months_Weeks!$A$1:$B$13,2,0)))</f>
        <v>4</v>
      </c>
      <c r="M1167" s="29"/>
      <c r="N1167" s="39"/>
      <c r="O1167" s="39"/>
      <c r="P1167" s="50">
        <f t="shared" si="110"/>
        <v>0</v>
      </c>
      <c r="Q1167" s="28">
        <f t="shared" si="111"/>
        <v>5</v>
      </c>
      <c r="R1167" s="28">
        <f>IF(Q1167=0,0,IF(E1167&gt;1,E1167-1,VLOOKUP(Q1167,Months_Weeks!$A$1:$B$13,2,0)))</f>
        <v>4</v>
      </c>
      <c r="S1167" s="30"/>
      <c r="T1167" s="39"/>
      <c r="U1167" s="39"/>
      <c r="V1167" s="50">
        <f t="shared" si="112"/>
        <v>0</v>
      </c>
      <c r="W1167" s="28">
        <f t="shared" si="113"/>
        <v>5</v>
      </c>
      <c r="X1167" s="28">
        <f>IF(W1167=0,0,IF(E1167&gt;1,E1167-1,VLOOKUP(W1167,Months_Weeks!$A$1:$B$13,2,0)))</f>
        <v>4</v>
      </c>
      <c r="Y1167" s="30"/>
      <c r="Z1167" s="39"/>
      <c r="AA1167" s="31"/>
      <c r="AB1167" s="39"/>
      <c r="AC1167" s="31"/>
      <c r="AD1167" s="40"/>
      <c r="AE1167" s="31"/>
      <c r="AF1167" s="40"/>
      <c r="AG1167" s="31"/>
      <c r="AH1167" s="40"/>
      <c r="AI1167" s="31"/>
      <c r="AJ1167" s="40"/>
    </row>
    <row r="1168" spans="1:36" x14ac:dyDescent="0.25">
      <c r="A1168" s="37" t="s">
        <v>62</v>
      </c>
      <c r="B1168" s="37">
        <v>1032</v>
      </c>
      <c r="C1168" s="26" t="str">
        <f>IFERROR(INDEX(Clients[Client_Name],MATCH(Table312[[#This Row],[Client_Code]],Clients[Client_Code],0)),"")</f>
        <v>DIST. DE ALIM. DEL MAR</v>
      </c>
      <c r="D1168" s="25">
        <v>6</v>
      </c>
      <c r="E1168" s="25">
        <v>2</v>
      </c>
      <c r="F1168" s="25" t="b">
        <f>IF(E1168&gt;(VLOOKUP(D1168,Months_Weeks!$A$2:$B$13,2,TRUE)),FALSE)</f>
        <v>0</v>
      </c>
      <c r="G1168" s="63">
        <f>IF(Table312[[#This Row],[Facility]]="Buin",1.5%,0.25%)</f>
        <v>1.4999999999999999E-2</v>
      </c>
      <c r="H1168" s="38"/>
      <c r="I1168" s="38"/>
      <c r="J1168" s="27">
        <f t="shared" si="108"/>
        <v>23</v>
      </c>
      <c r="K1168" s="28">
        <f t="shared" si="109"/>
        <v>6</v>
      </c>
      <c r="L1168" s="27">
        <f>IF(K1168=0,0,IF(E1168&gt;1,E1168-1,VLOOKUP(K1168,Months_Weeks!$A$1:$B$13,2,0)))</f>
        <v>1</v>
      </c>
      <c r="M1168" s="29"/>
      <c r="N1168" s="39"/>
      <c r="O1168" s="39"/>
      <c r="P1168" s="50">
        <f t="shared" si="110"/>
        <v>0</v>
      </c>
      <c r="Q1168" s="28">
        <f t="shared" si="111"/>
        <v>6</v>
      </c>
      <c r="R1168" s="28">
        <f>IF(Q1168=0,0,IF(E1168&gt;1,E1168-1,VLOOKUP(Q1168,Months_Weeks!$A$1:$B$13,2,0)))</f>
        <v>1</v>
      </c>
      <c r="S1168" s="30"/>
      <c r="T1168" s="39"/>
      <c r="U1168" s="39"/>
      <c r="V1168" s="50">
        <f t="shared" si="112"/>
        <v>0</v>
      </c>
      <c r="W1168" s="28">
        <f t="shared" si="113"/>
        <v>6</v>
      </c>
      <c r="X1168" s="28">
        <f>IF(W1168=0,0,IF(E1168&gt;1,E1168-1,VLOOKUP(W1168,Months_Weeks!$A$1:$B$13,2,0)))</f>
        <v>1</v>
      </c>
      <c r="Y1168" s="30"/>
      <c r="Z1168" s="39"/>
      <c r="AA1168" s="31"/>
      <c r="AB1168" s="39"/>
      <c r="AC1168" s="31"/>
      <c r="AD1168" s="40"/>
      <c r="AE1168" s="31"/>
      <c r="AF1168" s="40"/>
      <c r="AG1168" s="31"/>
      <c r="AH1168" s="40"/>
      <c r="AI1168" s="31"/>
      <c r="AJ1168" s="40"/>
    </row>
    <row r="1169" spans="1:36" x14ac:dyDescent="0.25">
      <c r="A1169" s="37" t="s">
        <v>62</v>
      </c>
      <c r="B1169" s="37">
        <v>1032</v>
      </c>
      <c r="C1169" s="26" t="str">
        <f>IFERROR(INDEX(Clients[Client_Name],MATCH(Table312[[#This Row],[Client_Code]],Clients[Client_Code],0)),"")</f>
        <v>DIST. DE ALIM. DEL MAR</v>
      </c>
      <c r="D1169" s="25">
        <v>6</v>
      </c>
      <c r="E1169" s="25">
        <v>3</v>
      </c>
      <c r="F1169" s="25" t="b">
        <f>IF(E1169&gt;(VLOOKUP(D1169,Months_Weeks!$A$2:$B$13,2,TRUE)),FALSE)</f>
        <v>0</v>
      </c>
      <c r="G1169" s="63">
        <f>IF(Table312[[#This Row],[Facility]]="Buin",1.5%,0.25%)</f>
        <v>1.4999999999999999E-2</v>
      </c>
      <c r="H1169" s="38"/>
      <c r="I1169" s="38"/>
      <c r="J1169" s="27">
        <f t="shared" si="108"/>
        <v>23</v>
      </c>
      <c r="K1169" s="28">
        <f t="shared" si="109"/>
        <v>6</v>
      </c>
      <c r="L1169" s="27">
        <f>IF(K1169=0,0,IF(E1169&gt;1,E1169-1,VLOOKUP(K1169,Months_Weeks!$A$1:$B$13,2,0)))</f>
        <v>2</v>
      </c>
      <c r="M1169" s="29"/>
      <c r="N1169" s="39"/>
      <c r="O1169" s="39"/>
      <c r="P1169" s="50">
        <f t="shared" si="110"/>
        <v>0</v>
      </c>
      <c r="Q1169" s="28">
        <f t="shared" si="111"/>
        <v>6</v>
      </c>
      <c r="R1169" s="28">
        <f>IF(Q1169=0,0,IF(E1169&gt;1,E1169-1,VLOOKUP(Q1169,Months_Weeks!$A$1:$B$13,2,0)))</f>
        <v>2</v>
      </c>
      <c r="S1169" s="30"/>
      <c r="T1169" s="39"/>
      <c r="U1169" s="39"/>
      <c r="V1169" s="50">
        <f t="shared" si="112"/>
        <v>0</v>
      </c>
      <c r="W1169" s="28">
        <f t="shared" si="113"/>
        <v>6</v>
      </c>
      <c r="X1169" s="28">
        <f>IF(W1169=0,0,IF(E1169&gt;1,E1169-1,VLOOKUP(W1169,Months_Weeks!$A$1:$B$13,2,0)))</f>
        <v>2</v>
      </c>
      <c r="Y1169" s="30"/>
      <c r="Z1169" s="39"/>
      <c r="AA1169" s="31"/>
      <c r="AB1169" s="39"/>
      <c r="AC1169" s="31"/>
      <c r="AD1169" s="40"/>
      <c r="AE1169" s="31"/>
      <c r="AF1169" s="40"/>
      <c r="AG1169" s="31"/>
      <c r="AH1169" s="40"/>
      <c r="AI1169" s="31"/>
      <c r="AJ1169" s="40"/>
    </row>
    <row r="1170" spans="1:36" x14ac:dyDescent="0.25">
      <c r="A1170" s="37" t="s">
        <v>62</v>
      </c>
      <c r="B1170" s="37">
        <v>1032</v>
      </c>
      <c r="C1170" s="26" t="str">
        <f>IFERROR(INDEX(Clients[Client_Name],MATCH(Table312[[#This Row],[Client_Code]],Clients[Client_Code],0)),"")</f>
        <v>DIST. DE ALIM. DEL MAR</v>
      </c>
      <c r="D1170" s="25">
        <v>6</v>
      </c>
      <c r="E1170" s="25">
        <v>4</v>
      </c>
      <c r="F1170" s="25" t="b">
        <f>IF(E1170&gt;(VLOOKUP(D1170,Months_Weeks!$A$2:$B$13,2,TRUE)),FALSE)</f>
        <v>0</v>
      </c>
      <c r="G1170" s="63">
        <f>IF(Table312[[#This Row],[Facility]]="Buin",1.5%,0.25%)</f>
        <v>1.4999999999999999E-2</v>
      </c>
      <c r="H1170" s="38"/>
      <c r="I1170" s="38"/>
      <c r="J1170" s="27">
        <f t="shared" si="108"/>
        <v>23</v>
      </c>
      <c r="K1170" s="28">
        <f t="shared" si="109"/>
        <v>6</v>
      </c>
      <c r="L1170" s="27">
        <f>IF(K1170=0,0,IF(E1170&gt;1,E1170-1,VLOOKUP(K1170,Months_Weeks!$A$1:$B$13,2,0)))</f>
        <v>3</v>
      </c>
      <c r="M1170" s="29"/>
      <c r="N1170" s="39"/>
      <c r="O1170" s="39"/>
      <c r="P1170" s="50">
        <f t="shared" si="110"/>
        <v>0</v>
      </c>
      <c r="Q1170" s="28">
        <f t="shared" si="111"/>
        <v>6</v>
      </c>
      <c r="R1170" s="28">
        <f>IF(Q1170=0,0,IF(E1170&gt;1,E1170-1,VLOOKUP(Q1170,Months_Weeks!$A$1:$B$13,2,0)))</f>
        <v>3</v>
      </c>
      <c r="S1170" s="30"/>
      <c r="T1170" s="39"/>
      <c r="U1170" s="39"/>
      <c r="V1170" s="50">
        <f t="shared" si="112"/>
        <v>0</v>
      </c>
      <c r="W1170" s="28">
        <f t="shared" si="113"/>
        <v>6</v>
      </c>
      <c r="X1170" s="28">
        <f>IF(W1170=0,0,IF(E1170&gt;1,E1170-1,VLOOKUP(W1170,Months_Weeks!$A$1:$B$13,2,0)))</f>
        <v>3</v>
      </c>
      <c r="Y1170" s="30"/>
      <c r="Z1170" s="39"/>
      <c r="AA1170" s="31"/>
      <c r="AB1170" s="39"/>
      <c r="AC1170" s="31"/>
      <c r="AD1170" s="40"/>
      <c r="AE1170" s="31"/>
      <c r="AF1170" s="40"/>
      <c r="AG1170" s="31"/>
      <c r="AH1170" s="40"/>
      <c r="AI1170" s="31"/>
      <c r="AJ1170" s="40"/>
    </row>
    <row r="1171" spans="1:36" x14ac:dyDescent="0.25">
      <c r="A1171" s="37" t="s">
        <v>62</v>
      </c>
      <c r="B1171" s="37">
        <v>1032</v>
      </c>
      <c r="C1171" s="26" t="str">
        <f>IFERROR(INDEX(Clients[Client_Name],MATCH(Table312[[#This Row],[Client_Code]],Clients[Client_Code],0)),"")</f>
        <v>DIST. DE ALIM. DEL MAR</v>
      </c>
      <c r="D1171" s="25">
        <v>6</v>
      </c>
      <c r="E1171" s="25">
        <v>5</v>
      </c>
      <c r="F1171" s="25" t="b">
        <f>IF(E1171&gt;(VLOOKUP(D1171,Months_Weeks!$A$2:$B$13,2,TRUE)),FALSE)</f>
        <v>0</v>
      </c>
      <c r="G1171" s="63">
        <f>IF(Table312[[#This Row],[Facility]]="Buin",1.5%,0.25%)</f>
        <v>1.4999999999999999E-2</v>
      </c>
      <c r="H1171" s="38"/>
      <c r="I1171" s="38"/>
      <c r="J1171" s="27">
        <f t="shared" si="108"/>
        <v>23</v>
      </c>
      <c r="K1171" s="28">
        <f t="shared" si="109"/>
        <v>6</v>
      </c>
      <c r="L1171" s="27">
        <f>IF(K1171=0,0,IF(E1171&gt;1,E1171-1,VLOOKUP(K1171,Months_Weeks!$A$1:$B$13,2,0)))</f>
        <v>4</v>
      </c>
      <c r="M1171" s="29"/>
      <c r="N1171" s="39"/>
      <c r="O1171" s="39"/>
      <c r="P1171" s="50">
        <f t="shared" si="110"/>
        <v>0</v>
      </c>
      <c r="Q1171" s="28">
        <f t="shared" si="111"/>
        <v>6</v>
      </c>
      <c r="R1171" s="28">
        <f>IF(Q1171=0,0,IF(E1171&gt;1,E1171-1,VLOOKUP(Q1171,Months_Weeks!$A$1:$B$13,2,0)))</f>
        <v>4</v>
      </c>
      <c r="S1171" s="30"/>
      <c r="T1171" s="39"/>
      <c r="U1171" s="39"/>
      <c r="V1171" s="50">
        <f t="shared" si="112"/>
        <v>0</v>
      </c>
      <c r="W1171" s="28">
        <f t="shared" si="113"/>
        <v>6</v>
      </c>
      <c r="X1171" s="28">
        <f>IF(W1171=0,0,IF(E1171&gt;1,E1171-1,VLOOKUP(W1171,Months_Weeks!$A$1:$B$13,2,0)))</f>
        <v>4</v>
      </c>
      <c r="Y1171" s="30"/>
      <c r="Z1171" s="39"/>
      <c r="AA1171" s="31"/>
      <c r="AB1171" s="39"/>
      <c r="AC1171" s="31"/>
      <c r="AD1171" s="40"/>
      <c r="AE1171" s="31"/>
      <c r="AF1171" s="40"/>
      <c r="AG1171" s="31"/>
      <c r="AH1171" s="40"/>
      <c r="AI1171" s="31"/>
      <c r="AJ1171" s="40"/>
    </row>
    <row r="1172" spans="1:36" x14ac:dyDescent="0.25">
      <c r="A1172" s="37" t="s">
        <v>62</v>
      </c>
      <c r="B1172" s="37">
        <v>1032</v>
      </c>
      <c r="C1172" s="26" t="str">
        <f>IFERROR(INDEX(Clients[Client_Name],MATCH(Table312[[#This Row],[Client_Code]],Clients[Client_Code],0)),"")</f>
        <v>DIST. DE ALIM. DEL MAR</v>
      </c>
      <c r="D1172" s="25">
        <v>7</v>
      </c>
      <c r="E1172" s="25">
        <v>1</v>
      </c>
      <c r="F1172" s="25" t="b">
        <f>IF(E1172&gt;(VLOOKUP(D1172,Months_Weeks!$A$2:$B$13,2,TRUE)),FALSE)</f>
        <v>0</v>
      </c>
      <c r="G1172" s="63">
        <f>IF(Table312[[#This Row],[Facility]]="Buin",1.5%,0.25%)</f>
        <v>1.4999999999999999E-2</v>
      </c>
      <c r="H1172" s="38"/>
      <c r="I1172" s="38"/>
      <c r="J1172" s="27">
        <f t="shared" si="108"/>
        <v>23</v>
      </c>
      <c r="K1172" s="28">
        <f t="shared" si="109"/>
        <v>6</v>
      </c>
      <c r="L1172" s="27">
        <f>IF(K1172=0,0,IF(E1172&gt;1,E1172-1,VLOOKUP(K1172,Months_Weeks!$A$1:$B$13,2,0)))</f>
        <v>5</v>
      </c>
      <c r="M1172" s="29"/>
      <c r="N1172" s="39"/>
      <c r="O1172" s="39"/>
      <c r="P1172" s="50">
        <f t="shared" si="110"/>
        <v>0</v>
      </c>
      <c r="Q1172" s="28">
        <f t="shared" si="111"/>
        <v>6</v>
      </c>
      <c r="R1172" s="28">
        <f>IF(Q1172=0,0,IF(E1172&gt;1,E1172-1,VLOOKUP(Q1172,Months_Weeks!$A$1:$B$13,2,0)))</f>
        <v>5</v>
      </c>
      <c r="S1172" s="30"/>
      <c r="T1172" s="39"/>
      <c r="U1172" s="39"/>
      <c r="V1172" s="50">
        <f t="shared" si="112"/>
        <v>0</v>
      </c>
      <c r="W1172" s="28">
        <f t="shared" si="113"/>
        <v>6</v>
      </c>
      <c r="X1172" s="28">
        <f>IF(W1172=0,0,IF(E1172&gt;1,E1172-1,VLOOKUP(W1172,Months_Weeks!$A$1:$B$13,2,0)))</f>
        <v>5</v>
      </c>
      <c r="Y1172" s="30"/>
      <c r="Z1172" s="39"/>
      <c r="AA1172" s="31"/>
      <c r="AB1172" s="39"/>
      <c r="AC1172" s="31"/>
      <c r="AD1172" s="40"/>
      <c r="AE1172" s="31"/>
      <c r="AF1172" s="40"/>
      <c r="AG1172" s="31"/>
      <c r="AH1172" s="40"/>
      <c r="AI1172" s="31"/>
      <c r="AJ1172" s="40"/>
    </row>
    <row r="1173" spans="1:36" x14ac:dyDescent="0.25">
      <c r="A1173" s="37" t="s">
        <v>62</v>
      </c>
      <c r="B1173" s="37">
        <v>1032</v>
      </c>
      <c r="C1173" s="26" t="str">
        <f>IFERROR(INDEX(Clients[Client_Name],MATCH(Table312[[#This Row],[Client_Code]],Clients[Client_Code],0)),"")</f>
        <v>DIST. DE ALIM. DEL MAR</v>
      </c>
      <c r="D1173" s="25">
        <v>7</v>
      </c>
      <c r="E1173" s="25">
        <v>2</v>
      </c>
      <c r="F1173" s="25" t="b">
        <f>IF(E1173&gt;(VLOOKUP(D1173,Months_Weeks!$A$2:$B$13,2,TRUE)),FALSE)</f>
        <v>0</v>
      </c>
      <c r="G1173" s="63">
        <f>IF(Table312[[#This Row],[Facility]]="Buin",1.5%,0.25%)</f>
        <v>1.4999999999999999E-2</v>
      </c>
      <c r="H1173" s="38"/>
      <c r="I1173" s="38"/>
      <c r="J1173" s="27">
        <f t="shared" si="108"/>
        <v>23</v>
      </c>
      <c r="K1173" s="28">
        <f t="shared" si="109"/>
        <v>7</v>
      </c>
      <c r="L1173" s="27">
        <f>IF(K1173=0,0,IF(E1173&gt;1,E1173-1,VLOOKUP(K1173,Months_Weeks!$A$1:$B$13,2,0)))</f>
        <v>1</v>
      </c>
      <c r="M1173" s="29"/>
      <c r="N1173" s="39"/>
      <c r="O1173" s="39"/>
      <c r="P1173" s="50">
        <f t="shared" si="110"/>
        <v>0</v>
      </c>
      <c r="Q1173" s="28">
        <f t="shared" si="111"/>
        <v>7</v>
      </c>
      <c r="R1173" s="28">
        <f>IF(Q1173=0,0,IF(E1173&gt;1,E1173-1,VLOOKUP(Q1173,Months_Weeks!$A$1:$B$13,2,0)))</f>
        <v>1</v>
      </c>
      <c r="S1173" s="30"/>
      <c r="T1173" s="39"/>
      <c r="U1173" s="39"/>
      <c r="V1173" s="50">
        <f t="shared" si="112"/>
        <v>0</v>
      </c>
      <c r="W1173" s="28">
        <f t="shared" si="113"/>
        <v>7</v>
      </c>
      <c r="X1173" s="28">
        <f>IF(W1173=0,0,IF(E1173&gt;1,E1173-1,VLOOKUP(W1173,Months_Weeks!$A$1:$B$13,2,0)))</f>
        <v>1</v>
      </c>
      <c r="Y1173" s="30"/>
      <c r="Z1173" s="39"/>
      <c r="AA1173" s="31"/>
      <c r="AB1173" s="39"/>
      <c r="AC1173" s="31"/>
      <c r="AD1173" s="40"/>
      <c r="AE1173" s="31"/>
      <c r="AF1173" s="40"/>
      <c r="AG1173" s="31"/>
      <c r="AH1173" s="40"/>
      <c r="AI1173" s="31"/>
      <c r="AJ1173" s="40"/>
    </row>
    <row r="1174" spans="1:36" x14ac:dyDescent="0.25">
      <c r="A1174" s="37" t="s">
        <v>62</v>
      </c>
      <c r="B1174" s="37">
        <v>1032</v>
      </c>
      <c r="C1174" s="26" t="str">
        <f>IFERROR(INDEX(Clients[Client_Name],MATCH(Table312[[#This Row],[Client_Code]],Clients[Client_Code],0)),"")</f>
        <v>DIST. DE ALIM. DEL MAR</v>
      </c>
      <c r="D1174" s="25">
        <v>7</v>
      </c>
      <c r="E1174" s="25">
        <v>3</v>
      </c>
      <c r="F1174" s="25" t="b">
        <f>IF(E1174&gt;(VLOOKUP(D1174,Months_Weeks!$A$2:$B$13,2,TRUE)),FALSE)</f>
        <v>0</v>
      </c>
      <c r="G1174" s="63">
        <f>IF(Table312[[#This Row],[Facility]]="Buin",1.5%,0.25%)</f>
        <v>1.4999999999999999E-2</v>
      </c>
      <c r="H1174" s="38"/>
      <c r="I1174" s="38"/>
      <c r="J1174" s="27">
        <f t="shared" si="108"/>
        <v>23</v>
      </c>
      <c r="K1174" s="28">
        <f t="shared" si="109"/>
        <v>7</v>
      </c>
      <c r="L1174" s="27">
        <f>IF(K1174=0,0,IF(E1174&gt;1,E1174-1,VLOOKUP(K1174,Months_Weeks!$A$1:$B$13,2,0)))</f>
        <v>2</v>
      </c>
      <c r="M1174" s="29"/>
      <c r="N1174" s="39"/>
      <c r="O1174" s="39"/>
      <c r="P1174" s="50">
        <f t="shared" si="110"/>
        <v>0</v>
      </c>
      <c r="Q1174" s="28">
        <f t="shared" si="111"/>
        <v>7</v>
      </c>
      <c r="R1174" s="28">
        <f>IF(Q1174=0,0,IF(E1174&gt;1,E1174-1,VLOOKUP(Q1174,Months_Weeks!$A$1:$B$13,2,0)))</f>
        <v>2</v>
      </c>
      <c r="S1174" s="30"/>
      <c r="T1174" s="39"/>
      <c r="U1174" s="39"/>
      <c r="V1174" s="50">
        <f t="shared" si="112"/>
        <v>0</v>
      </c>
      <c r="W1174" s="28">
        <f t="shared" si="113"/>
        <v>7</v>
      </c>
      <c r="X1174" s="28">
        <f>IF(W1174=0,0,IF(E1174&gt;1,E1174-1,VLOOKUP(W1174,Months_Weeks!$A$1:$B$13,2,0)))</f>
        <v>2</v>
      </c>
      <c r="Y1174" s="30"/>
      <c r="Z1174" s="39"/>
      <c r="AA1174" s="31"/>
      <c r="AB1174" s="39"/>
      <c r="AC1174" s="31"/>
      <c r="AD1174" s="40"/>
      <c r="AE1174" s="31"/>
      <c r="AF1174" s="40"/>
      <c r="AG1174" s="31"/>
      <c r="AH1174" s="40"/>
      <c r="AI1174" s="31"/>
      <c r="AJ1174" s="40"/>
    </row>
    <row r="1175" spans="1:36" x14ac:dyDescent="0.25">
      <c r="A1175" s="37" t="s">
        <v>62</v>
      </c>
      <c r="B1175" s="37">
        <v>1032</v>
      </c>
      <c r="C1175" s="26" t="str">
        <f>IFERROR(INDEX(Clients[Client_Name],MATCH(Table312[[#This Row],[Client_Code]],Clients[Client_Code],0)),"")</f>
        <v>DIST. DE ALIM. DEL MAR</v>
      </c>
      <c r="D1175" s="25">
        <v>7</v>
      </c>
      <c r="E1175" s="25">
        <v>4</v>
      </c>
      <c r="F1175" s="25" t="b">
        <f>IF(E1175&gt;(VLOOKUP(D1175,Months_Weeks!$A$2:$B$13,2,TRUE)),FALSE)</f>
        <v>0</v>
      </c>
      <c r="G1175" s="63">
        <f>IF(Table312[[#This Row],[Facility]]="Buin",1.5%,0.25%)</f>
        <v>1.4999999999999999E-2</v>
      </c>
      <c r="H1175" s="38"/>
      <c r="I1175" s="38"/>
      <c r="J1175" s="27">
        <f t="shared" si="108"/>
        <v>23</v>
      </c>
      <c r="K1175" s="28">
        <f t="shared" si="109"/>
        <v>7</v>
      </c>
      <c r="L1175" s="27">
        <f>IF(K1175=0,0,IF(E1175&gt;1,E1175-1,VLOOKUP(K1175,Months_Weeks!$A$1:$B$13,2,0)))</f>
        <v>3</v>
      </c>
      <c r="M1175" s="29"/>
      <c r="N1175" s="39"/>
      <c r="O1175" s="39"/>
      <c r="P1175" s="50">
        <f t="shared" si="110"/>
        <v>0</v>
      </c>
      <c r="Q1175" s="28">
        <f t="shared" si="111"/>
        <v>7</v>
      </c>
      <c r="R1175" s="28">
        <f>IF(Q1175=0,0,IF(E1175&gt;1,E1175-1,VLOOKUP(Q1175,Months_Weeks!$A$1:$B$13,2,0)))</f>
        <v>3</v>
      </c>
      <c r="S1175" s="30"/>
      <c r="T1175" s="39"/>
      <c r="U1175" s="39"/>
      <c r="V1175" s="50">
        <f t="shared" si="112"/>
        <v>0</v>
      </c>
      <c r="W1175" s="28">
        <f t="shared" si="113"/>
        <v>7</v>
      </c>
      <c r="X1175" s="28">
        <f>IF(W1175=0,0,IF(E1175&gt;1,E1175-1,VLOOKUP(W1175,Months_Weeks!$A$1:$B$13,2,0)))</f>
        <v>3</v>
      </c>
      <c r="Y1175" s="30"/>
      <c r="Z1175" s="39"/>
      <c r="AA1175" s="31"/>
      <c r="AB1175" s="39"/>
      <c r="AC1175" s="31"/>
      <c r="AD1175" s="40"/>
      <c r="AE1175" s="31"/>
      <c r="AF1175" s="40"/>
      <c r="AG1175" s="31"/>
      <c r="AH1175" s="40"/>
      <c r="AI1175" s="31"/>
      <c r="AJ1175" s="40"/>
    </row>
    <row r="1176" spans="1:36" x14ac:dyDescent="0.25">
      <c r="A1176" s="37" t="s">
        <v>62</v>
      </c>
      <c r="B1176" s="37">
        <v>1032</v>
      </c>
      <c r="C1176" s="26" t="str">
        <f>IFERROR(INDEX(Clients[Client_Name],MATCH(Table312[[#This Row],[Client_Code]],Clients[Client_Code],0)),"")</f>
        <v>DIST. DE ALIM. DEL MAR</v>
      </c>
      <c r="D1176" s="25">
        <v>8</v>
      </c>
      <c r="E1176" s="25">
        <v>1</v>
      </c>
      <c r="F1176" s="25" t="b">
        <f>IF(E1176&gt;(VLOOKUP(D1176,Months_Weeks!$A$2:$B$13,2,TRUE)),FALSE)</f>
        <v>0</v>
      </c>
      <c r="G1176" s="63">
        <f>IF(Table312[[#This Row],[Facility]]="Buin",1.5%,0.25%)</f>
        <v>1.4999999999999999E-2</v>
      </c>
      <c r="H1176" s="38"/>
      <c r="I1176" s="38"/>
      <c r="J1176" s="27">
        <f t="shared" si="108"/>
        <v>23</v>
      </c>
      <c r="K1176" s="28">
        <f t="shared" si="109"/>
        <v>7</v>
      </c>
      <c r="L1176" s="27">
        <f>IF(K1176=0,0,IF(E1176&gt;1,E1176-1,VLOOKUP(K1176,Months_Weeks!$A$1:$B$13,2,0)))</f>
        <v>4</v>
      </c>
      <c r="M1176" s="29"/>
      <c r="N1176" s="39"/>
      <c r="O1176" s="39"/>
      <c r="P1176" s="50">
        <f t="shared" si="110"/>
        <v>0</v>
      </c>
      <c r="Q1176" s="28">
        <f t="shared" si="111"/>
        <v>7</v>
      </c>
      <c r="R1176" s="28">
        <f>IF(Q1176=0,0,IF(E1176&gt;1,E1176-1,VLOOKUP(Q1176,Months_Weeks!$A$1:$B$13,2,0)))</f>
        <v>4</v>
      </c>
      <c r="S1176" s="30"/>
      <c r="T1176" s="39"/>
      <c r="U1176" s="39"/>
      <c r="V1176" s="50">
        <f t="shared" si="112"/>
        <v>0</v>
      </c>
      <c r="W1176" s="28">
        <f t="shared" si="113"/>
        <v>7</v>
      </c>
      <c r="X1176" s="28">
        <f>IF(W1176=0,0,IF(E1176&gt;1,E1176-1,VLOOKUP(W1176,Months_Weeks!$A$1:$B$13,2,0)))</f>
        <v>4</v>
      </c>
      <c r="Y1176" s="30"/>
      <c r="Z1176" s="39"/>
      <c r="AA1176" s="31"/>
      <c r="AB1176" s="39"/>
      <c r="AC1176" s="31"/>
      <c r="AD1176" s="40"/>
      <c r="AE1176" s="31"/>
      <c r="AF1176" s="40"/>
      <c r="AG1176" s="31"/>
      <c r="AH1176" s="40"/>
      <c r="AI1176" s="31"/>
      <c r="AJ1176" s="40"/>
    </row>
    <row r="1177" spans="1:36" x14ac:dyDescent="0.25">
      <c r="A1177" s="37" t="s">
        <v>62</v>
      </c>
      <c r="B1177" s="37">
        <v>1032</v>
      </c>
      <c r="C1177" s="26" t="str">
        <f>IFERROR(INDEX(Clients[Client_Name],MATCH(Table312[[#This Row],[Client_Code]],Clients[Client_Code],0)),"")</f>
        <v>DIST. DE ALIM. DEL MAR</v>
      </c>
      <c r="D1177" s="25">
        <v>8</v>
      </c>
      <c r="E1177" s="25">
        <v>2</v>
      </c>
      <c r="F1177" s="25" t="b">
        <f>IF(E1177&gt;(VLOOKUP(D1177,Months_Weeks!$A$2:$B$13,2,TRUE)),FALSE)</f>
        <v>0</v>
      </c>
      <c r="G1177" s="63">
        <f>IF(Table312[[#This Row],[Facility]]="Buin",1.5%,0.25%)</f>
        <v>1.4999999999999999E-2</v>
      </c>
      <c r="H1177" s="38"/>
      <c r="I1177" s="38"/>
      <c r="J1177" s="27">
        <f t="shared" si="108"/>
        <v>23</v>
      </c>
      <c r="K1177" s="28">
        <f t="shared" si="109"/>
        <v>8</v>
      </c>
      <c r="L1177" s="27">
        <f>IF(K1177=0,0,IF(E1177&gt;1,E1177-1,VLOOKUP(K1177,Months_Weeks!$A$1:$B$13,2,0)))</f>
        <v>1</v>
      </c>
      <c r="M1177" s="29"/>
      <c r="N1177" s="39"/>
      <c r="O1177" s="39"/>
      <c r="P1177" s="50">
        <f t="shared" si="110"/>
        <v>0</v>
      </c>
      <c r="Q1177" s="28">
        <f t="shared" si="111"/>
        <v>8</v>
      </c>
      <c r="R1177" s="28">
        <f>IF(Q1177=0,0,IF(E1177&gt;1,E1177-1,VLOOKUP(Q1177,Months_Weeks!$A$1:$B$13,2,0)))</f>
        <v>1</v>
      </c>
      <c r="S1177" s="30"/>
      <c r="T1177" s="39"/>
      <c r="U1177" s="39"/>
      <c r="V1177" s="50">
        <f t="shared" si="112"/>
        <v>0</v>
      </c>
      <c r="W1177" s="28">
        <f t="shared" si="113"/>
        <v>8</v>
      </c>
      <c r="X1177" s="28">
        <f>IF(W1177=0,0,IF(E1177&gt;1,E1177-1,VLOOKUP(W1177,Months_Weeks!$A$1:$B$13,2,0)))</f>
        <v>1</v>
      </c>
      <c r="Y1177" s="30"/>
      <c r="Z1177" s="39"/>
      <c r="AA1177" s="31"/>
      <c r="AB1177" s="39"/>
      <c r="AC1177" s="31"/>
      <c r="AD1177" s="40"/>
      <c r="AE1177" s="31"/>
      <c r="AF1177" s="40"/>
      <c r="AG1177" s="31"/>
      <c r="AH1177" s="40"/>
      <c r="AI1177" s="31"/>
      <c r="AJ1177" s="40"/>
    </row>
    <row r="1178" spans="1:36" x14ac:dyDescent="0.25">
      <c r="A1178" s="37" t="s">
        <v>62</v>
      </c>
      <c r="B1178" s="37">
        <v>1032</v>
      </c>
      <c r="C1178" s="26" t="str">
        <f>IFERROR(INDEX(Clients[Client_Name],MATCH(Table312[[#This Row],[Client_Code]],Clients[Client_Code],0)),"")</f>
        <v>DIST. DE ALIM. DEL MAR</v>
      </c>
      <c r="D1178" s="25">
        <v>8</v>
      </c>
      <c r="E1178" s="25">
        <v>3</v>
      </c>
      <c r="F1178" s="25" t="b">
        <f>IF(E1178&gt;(VLOOKUP(D1178,Months_Weeks!$A$2:$B$13,2,TRUE)),FALSE)</f>
        <v>0</v>
      </c>
      <c r="G1178" s="63">
        <f>IF(Table312[[#This Row],[Facility]]="Buin",1.5%,0.25%)</f>
        <v>1.4999999999999999E-2</v>
      </c>
      <c r="H1178" s="38"/>
      <c r="I1178" s="38"/>
      <c r="J1178" s="27">
        <f t="shared" si="108"/>
        <v>23</v>
      </c>
      <c r="K1178" s="28">
        <f t="shared" si="109"/>
        <v>8</v>
      </c>
      <c r="L1178" s="27">
        <f>IF(K1178=0,0,IF(E1178&gt;1,E1178-1,VLOOKUP(K1178,Months_Weeks!$A$1:$B$13,2,0)))</f>
        <v>2</v>
      </c>
      <c r="M1178" s="29"/>
      <c r="N1178" s="39"/>
      <c r="O1178" s="39"/>
      <c r="P1178" s="50">
        <f t="shared" si="110"/>
        <v>0</v>
      </c>
      <c r="Q1178" s="28">
        <f t="shared" si="111"/>
        <v>8</v>
      </c>
      <c r="R1178" s="28">
        <f>IF(Q1178=0,0,IF(E1178&gt;1,E1178-1,VLOOKUP(Q1178,Months_Weeks!$A$1:$B$13,2,0)))</f>
        <v>2</v>
      </c>
      <c r="S1178" s="30"/>
      <c r="T1178" s="39"/>
      <c r="U1178" s="39"/>
      <c r="V1178" s="50">
        <f t="shared" si="112"/>
        <v>0</v>
      </c>
      <c r="W1178" s="28">
        <f t="shared" si="113"/>
        <v>8</v>
      </c>
      <c r="X1178" s="28">
        <f>IF(W1178=0,0,IF(E1178&gt;1,E1178-1,VLOOKUP(W1178,Months_Weeks!$A$1:$B$13,2,0)))</f>
        <v>2</v>
      </c>
      <c r="Y1178" s="30"/>
      <c r="Z1178" s="39"/>
      <c r="AA1178" s="31"/>
      <c r="AB1178" s="39"/>
      <c r="AC1178" s="31"/>
      <c r="AD1178" s="40"/>
      <c r="AE1178" s="31"/>
      <c r="AF1178" s="40"/>
      <c r="AG1178" s="31"/>
      <c r="AH1178" s="40"/>
      <c r="AI1178" s="31"/>
      <c r="AJ1178" s="40"/>
    </row>
    <row r="1179" spans="1:36" x14ac:dyDescent="0.25">
      <c r="A1179" s="37" t="s">
        <v>62</v>
      </c>
      <c r="B1179" s="37">
        <v>1032</v>
      </c>
      <c r="C1179" s="26" t="str">
        <f>IFERROR(INDEX(Clients[Client_Name],MATCH(Table312[[#This Row],[Client_Code]],Clients[Client_Code],0)),"")</f>
        <v>DIST. DE ALIM. DEL MAR</v>
      </c>
      <c r="D1179" s="25">
        <v>8</v>
      </c>
      <c r="E1179" s="25">
        <v>4</v>
      </c>
      <c r="F1179" s="25" t="b">
        <f>IF(E1179&gt;(VLOOKUP(D1179,Months_Weeks!$A$2:$B$13,2,TRUE)),FALSE)</f>
        <v>0</v>
      </c>
      <c r="G1179" s="63">
        <f>IF(Table312[[#This Row],[Facility]]="Buin",1.5%,0.25%)</f>
        <v>1.4999999999999999E-2</v>
      </c>
      <c r="H1179" s="38"/>
      <c r="I1179" s="38"/>
      <c r="J1179" s="27">
        <f t="shared" si="108"/>
        <v>23</v>
      </c>
      <c r="K1179" s="28">
        <f t="shared" si="109"/>
        <v>8</v>
      </c>
      <c r="L1179" s="27">
        <f>IF(K1179=0,0,IF(E1179&gt;1,E1179-1,VLOOKUP(K1179,Months_Weeks!$A$1:$B$13,2,0)))</f>
        <v>3</v>
      </c>
      <c r="M1179" s="29"/>
      <c r="N1179" s="39"/>
      <c r="O1179" s="39"/>
      <c r="P1179" s="50">
        <f t="shared" si="110"/>
        <v>0</v>
      </c>
      <c r="Q1179" s="28">
        <f t="shared" si="111"/>
        <v>8</v>
      </c>
      <c r="R1179" s="28">
        <f>IF(Q1179=0,0,IF(E1179&gt;1,E1179-1,VLOOKUP(Q1179,Months_Weeks!$A$1:$B$13,2,0)))</f>
        <v>3</v>
      </c>
      <c r="S1179" s="30"/>
      <c r="T1179" s="39"/>
      <c r="U1179" s="39"/>
      <c r="V1179" s="50">
        <f t="shared" si="112"/>
        <v>0</v>
      </c>
      <c r="W1179" s="28">
        <f t="shared" si="113"/>
        <v>8</v>
      </c>
      <c r="X1179" s="28">
        <f>IF(W1179=0,0,IF(E1179&gt;1,E1179-1,VLOOKUP(W1179,Months_Weeks!$A$1:$B$13,2,0)))</f>
        <v>3</v>
      </c>
      <c r="Y1179" s="30"/>
      <c r="Z1179" s="39"/>
      <c r="AA1179" s="31"/>
      <c r="AB1179" s="39"/>
      <c r="AC1179" s="31"/>
      <c r="AD1179" s="40"/>
      <c r="AE1179" s="31"/>
      <c r="AF1179" s="40"/>
      <c r="AG1179" s="31"/>
      <c r="AH1179" s="40"/>
      <c r="AI1179" s="31"/>
      <c r="AJ1179" s="40"/>
    </row>
    <row r="1180" spans="1:36" x14ac:dyDescent="0.25">
      <c r="A1180" s="37" t="s">
        <v>62</v>
      </c>
      <c r="B1180" s="37">
        <v>1032</v>
      </c>
      <c r="C1180" s="26" t="str">
        <f>IFERROR(INDEX(Clients[Client_Name],MATCH(Table312[[#This Row],[Client_Code]],Clients[Client_Code],0)),"")</f>
        <v>DIST. DE ALIM. DEL MAR</v>
      </c>
      <c r="D1180" s="25">
        <v>9</v>
      </c>
      <c r="E1180" s="25">
        <v>1</v>
      </c>
      <c r="F1180" s="25" t="b">
        <f>IF(E1180&gt;(VLOOKUP(D1180,Months_Weeks!$A$2:$B$13,2,TRUE)),FALSE)</f>
        <v>0</v>
      </c>
      <c r="G1180" s="63">
        <f>IF(Table312[[#This Row],[Facility]]="Buin",1.5%,0.25%)</f>
        <v>1.4999999999999999E-2</v>
      </c>
      <c r="H1180" s="38"/>
      <c r="I1180" s="38"/>
      <c r="J1180" s="27">
        <f t="shared" si="108"/>
        <v>23</v>
      </c>
      <c r="K1180" s="28">
        <f t="shared" si="109"/>
        <v>8</v>
      </c>
      <c r="L1180" s="27">
        <f>IF(K1180=0,0,IF(E1180&gt;1,E1180-1,VLOOKUP(K1180,Months_Weeks!$A$1:$B$13,2,0)))</f>
        <v>4</v>
      </c>
      <c r="M1180" s="29"/>
      <c r="N1180" s="39"/>
      <c r="O1180" s="39"/>
      <c r="P1180" s="50">
        <f t="shared" si="110"/>
        <v>0</v>
      </c>
      <c r="Q1180" s="28">
        <f t="shared" si="111"/>
        <v>8</v>
      </c>
      <c r="R1180" s="28">
        <f>IF(Q1180=0,0,IF(E1180&gt;1,E1180-1,VLOOKUP(Q1180,Months_Weeks!$A$1:$B$13,2,0)))</f>
        <v>4</v>
      </c>
      <c r="S1180" s="30"/>
      <c r="T1180" s="39"/>
      <c r="U1180" s="39"/>
      <c r="V1180" s="50">
        <f t="shared" si="112"/>
        <v>0</v>
      </c>
      <c r="W1180" s="28">
        <f t="shared" si="113"/>
        <v>8</v>
      </c>
      <c r="X1180" s="28">
        <f>IF(W1180=0,0,IF(E1180&gt;1,E1180-1,VLOOKUP(W1180,Months_Weeks!$A$1:$B$13,2,0)))</f>
        <v>4</v>
      </c>
      <c r="Y1180" s="30"/>
      <c r="Z1180" s="39"/>
      <c r="AA1180" s="31"/>
      <c r="AB1180" s="39"/>
      <c r="AC1180" s="31"/>
      <c r="AD1180" s="40"/>
      <c r="AE1180" s="31"/>
      <c r="AF1180" s="40"/>
      <c r="AG1180" s="31"/>
      <c r="AH1180" s="40"/>
      <c r="AI1180" s="31"/>
      <c r="AJ1180" s="40"/>
    </row>
    <row r="1181" spans="1:36" x14ac:dyDescent="0.25">
      <c r="A1181" s="37" t="s">
        <v>62</v>
      </c>
      <c r="B1181" s="37">
        <v>1032</v>
      </c>
      <c r="C1181" s="26" t="str">
        <f>IFERROR(INDEX(Clients[Client_Name],MATCH(Table312[[#This Row],[Client_Code]],Clients[Client_Code],0)),"")</f>
        <v>DIST. DE ALIM. DEL MAR</v>
      </c>
      <c r="D1181" s="25">
        <v>9</v>
      </c>
      <c r="E1181" s="25">
        <v>2</v>
      </c>
      <c r="F1181" s="25" t="b">
        <f>IF(E1181&gt;(VLOOKUP(D1181,Months_Weeks!$A$2:$B$13,2,TRUE)),FALSE)</f>
        <v>0</v>
      </c>
      <c r="G1181" s="63">
        <f>IF(Table312[[#This Row],[Facility]]="Buin",1.5%,0.25%)</f>
        <v>1.4999999999999999E-2</v>
      </c>
      <c r="H1181" s="38"/>
      <c r="I1181" s="38"/>
      <c r="J1181" s="27">
        <f t="shared" si="108"/>
        <v>23</v>
      </c>
      <c r="K1181" s="28">
        <f t="shared" si="109"/>
        <v>9</v>
      </c>
      <c r="L1181" s="27">
        <f>IF(K1181=0,0,IF(E1181&gt;1,E1181-1,VLOOKUP(K1181,Months_Weeks!$A$1:$B$13,2,0)))</f>
        <v>1</v>
      </c>
      <c r="M1181" s="29"/>
      <c r="N1181" s="39"/>
      <c r="O1181" s="39"/>
      <c r="P1181" s="50">
        <f t="shared" si="110"/>
        <v>0</v>
      </c>
      <c r="Q1181" s="28">
        <f t="shared" si="111"/>
        <v>9</v>
      </c>
      <c r="R1181" s="28">
        <f>IF(Q1181=0,0,IF(E1181&gt;1,E1181-1,VLOOKUP(Q1181,Months_Weeks!$A$1:$B$13,2,0)))</f>
        <v>1</v>
      </c>
      <c r="S1181" s="30"/>
      <c r="T1181" s="39"/>
      <c r="U1181" s="39"/>
      <c r="V1181" s="50">
        <f t="shared" si="112"/>
        <v>0</v>
      </c>
      <c r="W1181" s="28">
        <f t="shared" si="113"/>
        <v>9</v>
      </c>
      <c r="X1181" s="28">
        <f>IF(W1181=0,0,IF(E1181&gt;1,E1181-1,VLOOKUP(W1181,Months_Weeks!$A$1:$B$13,2,0)))</f>
        <v>1</v>
      </c>
      <c r="Y1181" s="30"/>
      <c r="Z1181" s="39"/>
      <c r="AA1181" s="31"/>
      <c r="AB1181" s="39"/>
      <c r="AC1181" s="31"/>
      <c r="AD1181" s="40"/>
      <c r="AE1181" s="31"/>
      <c r="AF1181" s="40"/>
      <c r="AG1181" s="31"/>
      <c r="AH1181" s="40"/>
      <c r="AI1181" s="31"/>
      <c r="AJ1181" s="40"/>
    </row>
    <row r="1182" spans="1:36" x14ac:dyDescent="0.25">
      <c r="A1182" s="37" t="s">
        <v>62</v>
      </c>
      <c r="B1182" s="37">
        <v>1032</v>
      </c>
      <c r="C1182" s="26" t="str">
        <f>IFERROR(INDEX(Clients[Client_Name],MATCH(Table312[[#This Row],[Client_Code]],Clients[Client_Code],0)),"")</f>
        <v>DIST. DE ALIM. DEL MAR</v>
      </c>
      <c r="D1182" s="25">
        <v>9</v>
      </c>
      <c r="E1182" s="25">
        <v>3</v>
      </c>
      <c r="F1182" s="25" t="b">
        <f>IF(E1182&gt;(VLOOKUP(D1182,Months_Weeks!$A$2:$B$13,2,TRUE)),FALSE)</f>
        <v>0</v>
      </c>
      <c r="G1182" s="63">
        <f>IF(Table312[[#This Row],[Facility]]="Buin",1.5%,0.25%)</f>
        <v>1.4999999999999999E-2</v>
      </c>
      <c r="H1182" s="38"/>
      <c r="I1182" s="38"/>
      <c r="J1182" s="27">
        <f t="shared" si="108"/>
        <v>23</v>
      </c>
      <c r="K1182" s="28">
        <f t="shared" si="109"/>
        <v>9</v>
      </c>
      <c r="L1182" s="27">
        <f>IF(K1182=0,0,IF(E1182&gt;1,E1182-1,VLOOKUP(K1182,Months_Weeks!$A$1:$B$13,2,0)))</f>
        <v>2</v>
      </c>
      <c r="M1182" s="29"/>
      <c r="N1182" s="39"/>
      <c r="O1182" s="39"/>
      <c r="P1182" s="50">
        <f t="shared" si="110"/>
        <v>0</v>
      </c>
      <c r="Q1182" s="28">
        <f t="shared" si="111"/>
        <v>9</v>
      </c>
      <c r="R1182" s="28">
        <f>IF(Q1182=0,0,IF(E1182&gt;1,E1182-1,VLOOKUP(Q1182,Months_Weeks!$A$1:$B$13,2,0)))</f>
        <v>2</v>
      </c>
      <c r="S1182" s="30"/>
      <c r="T1182" s="39"/>
      <c r="U1182" s="39"/>
      <c r="V1182" s="50">
        <f t="shared" si="112"/>
        <v>0</v>
      </c>
      <c r="W1182" s="28">
        <f t="shared" si="113"/>
        <v>9</v>
      </c>
      <c r="X1182" s="28">
        <f>IF(W1182=0,0,IF(E1182&gt;1,E1182-1,VLOOKUP(W1182,Months_Weeks!$A$1:$B$13,2,0)))</f>
        <v>2</v>
      </c>
      <c r="Y1182" s="30"/>
      <c r="Z1182" s="39"/>
      <c r="AA1182" s="31"/>
      <c r="AB1182" s="39"/>
      <c r="AC1182" s="31"/>
      <c r="AD1182" s="40"/>
      <c r="AE1182" s="31"/>
      <c r="AF1182" s="40"/>
      <c r="AG1182" s="31"/>
      <c r="AH1182" s="40"/>
      <c r="AI1182" s="31"/>
      <c r="AJ1182" s="40"/>
    </row>
    <row r="1183" spans="1:36" x14ac:dyDescent="0.25">
      <c r="A1183" s="37" t="s">
        <v>62</v>
      </c>
      <c r="B1183" s="37">
        <v>1032</v>
      </c>
      <c r="C1183" s="26" t="str">
        <f>IFERROR(INDEX(Clients[Client_Name],MATCH(Table312[[#This Row],[Client_Code]],Clients[Client_Code],0)),"")</f>
        <v>DIST. DE ALIM. DEL MAR</v>
      </c>
      <c r="D1183" s="25">
        <v>9</v>
      </c>
      <c r="E1183" s="25">
        <v>4</v>
      </c>
      <c r="F1183" s="25" t="b">
        <f>IF(E1183&gt;(VLOOKUP(D1183,Months_Weeks!$A$2:$B$13,2,TRUE)),FALSE)</f>
        <v>0</v>
      </c>
      <c r="G1183" s="63">
        <f>IF(Table312[[#This Row],[Facility]]="Buin",1.5%,0.25%)</f>
        <v>1.4999999999999999E-2</v>
      </c>
      <c r="H1183" s="38"/>
      <c r="I1183" s="38"/>
      <c r="J1183" s="27">
        <f t="shared" si="108"/>
        <v>23</v>
      </c>
      <c r="K1183" s="28">
        <f t="shared" si="109"/>
        <v>9</v>
      </c>
      <c r="L1183" s="27">
        <f>IF(K1183=0,0,IF(E1183&gt;1,E1183-1,VLOOKUP(K1183,Months_Weeks!$A$1:$B$13,2,0)))</f>
        <v>3</v>
      </c>
      <c r="M1183" s="29"/>
      <c r="N1183" s="39"/>
      <c r="O1183" s="39"/>
      <c r="P1183" s="50">
        <f t="shared" si="110"/>
        <v>0</v>
      </c>
      <c r="Q1183" s="28">
        <f t="shared" si="111"/>
        <v>9</v>
      </c>
      <c r="R1183" s="28">
        <f>IF(Q1183=0,0,IF(E1183&gt;1,E1183-1,VLOOKUP(Q1183,Months_Weeks!$A$1:$B$13,2,0)))</f>
        <v>3</v>
      </c>
      <c r="S1183" s="30"/>
      <c r="T1183" s="39"/>
      <c r="U1183" s="39"/>
      <c r="V1183" s="50">
        <f t="shared" si="112"/>
        <v>0</v>
      </c>
      <c r="W1183" s="28">
        <f t="shared" si="113"/>
        <v>9</v>
      </c>
      <c r="X1183" s="28">
        <f>IF(W1183=0,0,IF(E1183&gt;1,E1183-1,VLOOKUP(W1183,Months_Weeks!$A$1:$B$13,2,0)))</f>
        <v>3</v>
      </c>
      <c r="Y1183" s="30"/>
      <c r="Z1183" s="39"/>
      <c r="AA1183" s="31"/>
      <c r="AB1183" s="39"/>
      <c r="AC1183" s="31"/>
      <c r="AD1183" s="40"/>
      <c r="AE1183" s="31"/>
      <c r="AF1183" s="40"/>
      <c r="AG1183" s="31"/>
      <c r="AH1183" s="40"/>
      <c r="AI1183" s="31"/>
      <c r="AJ1183" s="40"/>
    </row>
    <row r="1184" spans="1:36" x14ac:dyDescent="0.25">
      <c r="A1184" s="37" t="s">
        <v>62</v>
      </c>
      <c r="B1184" s="37">
        <v>1032</v>
      </c>
      <c r="C1184" s="26" t="str">
        <f>IFERROR(INDEX(Clients[Client_Name],MATCH(Table312[[#This Row],[Client_Code]],Clients[Client_Code],0)),"")</f>
        <v>DIST. DE ALIM. DEL MAR</v>
      </c>
      <c r="D1184" s="25">
        <v>9</v>
      </c>
      <c r="E1184" s="25">
        <v>5</v>
      </c>
      <c r="F1184" s="25" t="b">
        <f>IF(E1184&gt;(VLOOKUP(D1184,Months_Weeks!$A$2:$B$13,2,TRUE)),FALSE)</f>
        <v>0</v>
      </c>
      <c r="G1184" s="63">
        <f>IF(Table312[[#This Row],[Facility]]="Buin",1.5%,0.25%)</f>
        <v>1.4999999999999999E-2</v>
      </c>
      <c r="H1184" s="38"/>
      <c r="I1184" s="38"/>
      <c r="J1184" s="27">
        <f t="shared" si="108"/>
        <v>23</v>
      </c>
      <c r="K1184" s="28">
        <f t="shared" si="109"/>
        <v>9</v>
      </c>
      <c r="L1184" s="27">
        <f>IF(K1184=0,0,IF(E1184&gt;1,E1184-1,VLOOKUP(K1184,Months_Weeks!$A$1:$B$13,2,0)))</f>
        <v>4</v>
      </c>
      <c r="M1184" s="29"/>
      <c r="N1184" s="39"/>
      <c r="O1184" s="39"/>
      <c r="P1184" s="50">
        <f t="shared" si="110"/>
        <v>0</v>
      </c>
      <c r="Q1184" s="28">
        <f t="shared" si="111"/>
        <v>9</v>
      </c>
      <c r="R1184" s="28">
        <f>IF(Q1184=0,0,IF(E1184&gt;1,E1184-1,VLOOKUP(Q1184,Months_Weeks!$A$1:$B$13,2,0)))</f>
        <v>4</v>
      </c>
      <c r="S1184" s="30"/>
      <c r="T1184" s="39"/>
      <c r="U1184" s="39"/>
      <c r="V1184" s="50">
        <f t="shared" si="112"/>
        <v>0</v>
      </c>
      <c r="W1184" s="28">
        <f t="shared" si="113"/>
        <v>9</v>
      </c>
      <c r="X1184" s="28">
        <f>IF(W1184=0,0,IF(E1184&gt;1,E1184-1,VLOOKUP(W1184,Months_Weeks!$A$1:$B$13,2,0)))</f>
        <v>4</v>
      </c>
      <c r="Y1184" s="30"/>
      <c r="Z1184" s="39"/>
      <c r="AA1184" s="31"/>
      <c r="AB1184" s="39"/>
      <c r="AC1184" s="31"/>
      <c r="AD1184" s="40"/>
      <c r="AE1184" s="31"/>
      <c r="AF1184" s="40"/>
      <c r="AG1184" s="31"/>
      <c r="AH1184" s="40"/>
      <c r="AI1184" s="31"/>
      <c r="AJ1184" s="40"/>
    </row>
    <row r="1185" spans="1:36" x14ac:dyDescent="0.25">
      <c r="A1185" s="37" t="s">
        <v>62</v>
      </c>
      <c r="B1185" s="37">
        <v>1032</v>
      </c>
      <c r="C1185" s="26" t="str">
        <f>IFERROR(INDEX(Clients[Client_Name],MATCH(Table312[[#This Row],[Client_Code]],Clients[Client_Code],0)),"")</f>
        <v>DIST. DE ALIM. DEL MAR</v>
      </c>
      <c r="D1185" s="25">
        <v>10</v>
      </c>
      <c r="E1185" s="25">
        <v>1</v>
      </c>
      <c r="F1185" s="25" t="b">
        <f>IF(E1185&gt;(VLOOKUP(D1185,Months_Weeks!$A$2:$B$13,2,TRUE)),FALSE)</f>
        <v>0</v>
      </c>
      <c r="G1185" s="63">
        <f>IF(Table312[[#This Row],[Facility]]="Buin",1.5%,0.25%)</f>
        <v>1.4999999999999999E-2</v>
      </c>
      <c r="H1185" s="38"/>
      <c r="I1185" s="38"/>
      <c r="J1185" s="27">
        <f t="shared" si="108"/>
        <v>23</v>
      </c>
      <c r="K1185" s="28">
        <f t="shared" si="109"/>
        <v>9</v>
      </c>
      <c r="L1185" s="27">
        <f>IF(K1185=0,0,IF(E1185&gt;1,E1185-1,VLOOKUP(K1185,Months_Weeks!$A$1:$B$13,2,0)))</f>
        <v>5</v>
      </c>
      <c r="M1185" s="29"/>
      <c r="N1185" s="39"/>
      <c r="O1185" s="39"/>
      <c r="P1185" s="50">
        <f t="shared" si="110"/>
        <v>0</v>
      </c>
      <c r="Q1185" s="28">
        <f t="shared" si="111"/>
        <v>9</v>
      </c>
      <c r="R1185" s="28">
        <f>IF(Q1185=0,0,IF(E1185&gt;1,E1185-1,VLOOKUP(Q1185,Months_Weeks!$A$1:$B$13,2,0)))</f>
        <v>5</v>
      </c>
      <c r="S1185" s="30"/>
      <c r="T1185" s="39"/>
      <c r="U1185" s="39"/>
      <c r="V1185" s="50">
        <f t="shared" si="112"/>
        <v>0</v>
      </c>
      <c r="W1185" s="28">
        <f t="shared" si="113"/>
        <v>9</v>
      </c>
      <c r="X1185" s="28">
        <f>IF(W1185=0,0,IF(E1185&gt;1,E1185-1,VLOOKUP(W1185,Months_Weeks!$A$1:$B$13,2,0)))</f>
        <v>5</v>
      </c>
      <c r="Y1185" s="30"/>
      <c r="Z1185" s="39"/>
      <c r="AA1185" s="31"/>
      <c r="AB1185" s="39"/>
      <c r="AC1185" s="31"/>
      <c r="AD1185" s="40"/>
      <c r="AE1185" s="31"/>
      <c r="AF1185" s="40"/>
      <c r="AG1185" s="31"/>
      <c r="AH1185" s="40"/>
      <c r="AI1185" s="31"/>
      <c r="AJ1185" s="40"/>
    </row>
    <row r="1186" spans="1:36" x14ac:dyDescent="0.25">
      <c r="A1186" s="37" t="s">
        <v>62</v>
      </c>
      <c r="B1186" s="37">
        <v>1032</v>
      </c>
      <c r="C1186" s="26" t="str">
        <f>IFERROR(INDEX(Clients[Client_Name],MATCH(Table312[[#This Row],[Client_Code]],Clients[Client_Code],0)),"")</f>
        <v>DIST. DE ALIM. DEL MAR</v>
      </c>
      <c r="D1186" s="25">
        <v>10</v>
      </c>
      <c r="E1186" s="25">
        <v>2</v>
      </c>
      <c r="F1186" s="25" t="b">
        <f>IF(E1186&gt;(VLOOKUP(D1186,Months_Weeks!$A$2:$B$13,2,TRUE)),FALSE)</f>
        <v>0</v>
      </c>
      <c r="G1186" s="63">
        <f>IF(Table312[[#This Row],[Facility]]="Buin",1.5%,0.25%)</f>
        <v>1.4999999999999999E-2</v>
      </c>
      <c r="H1186" s="38"/>
      <c r="I1186" s="38"/>
      <c r="J1186" s="27">
        <f t="shared" si="108"/>
        <v>23</v>
      </c>
      <c r="K1186" s="28">
        <f t="shared" si="109"/>
        <v>10</v>
      </c>
      <c r="L1186" s="27">
        <f>IF(K1186=0,0,IF(E1186&gt;1,E1186-1,VLOOKUP(K1186,Months_Weeks!$A$1:$B$13,2,0)))</f>
        <v>1</v>
      </c>
      <c r="M1186" s="29"/>
      <c r="N1186" s="39"/>
      <c r="O1186" s="39"/>
      <c r="P1186" s="50">
        <f t="shared" si="110"/>
        <v>0</v>
      </c>
      <c r="Q1186" s="28">
        <f t="shared" si="111"/>
        <v>10</v>
      </c>
      <c r="R1186" s="28">
        <f>IF(Q1186=0,0,IF(E1186&gt;1,E1186-1,VLOOKUP(Q1186,Months_Weeks!$A$1:$B$13,2,0)))</f>
        <v>1</v>
      </c>
      <c r="S1186" s="30"/>
      <c r="T1186" s="39"/>
      <c r="U1186" s="39"/>
      <c r="V1186" s="50">
        <f t="shared" si="112"/>
        <v>0</v>
      </c>
      <c r="W1186" s="28">
        <f t="shared" si="113"/>
        <v>10</v>
      </c>
      <c r="X1186" s="28">
        <f>IF(W1186=0,0,IF(E1186&gt;1,E1186-1,VLOOKUP(W1186,Months_Weeks!$A$1:$B$13,2,0)))</f>
        <v>1</v>
      </c>
      <c r="Y1186" s="30"/>
      <c r="Z1186" s="39"/>
      <c r="AA1186" s="31"/>
      <c r="AB1186" s="39"/>
      <c r="AC1186" s="31"/>
      <c r="AD1186" s="40"/>
      <c r="AE1186" s="31"/>
      <c r="AF1186" s="40"/>
      <c r="AG1186" s="31"/>
      <c r="AH1186" s="40"/>
      <c r="AI1186" s="31"/>
      <c r="AJ1186" s="40"/>
    </row>
    <row r="1187" spans="1:36" x14ac:dyDescent="0.25">
      <c r="A1187" s="37" t="s">
        <v>62</v>
      </c>
      <c r="B1187" s="37">
        <v>1032</v>
      </c>
      <c r="C1187" s="26" t="str">
        <f>IFERROR(INDEX(Clients[Client_Name],MATCH(Table312[[#This Row],[Client_Code]],Clients[Client_Code],0)),"")</f>
        <v>DIST. DE ALIM. DEL MAR</v>
      </c>
      <c r="D1187" s="25">
        <v>10</v>
      </c>
      <c r="E1187" s="25">
        <v>3</v>
      </c>
      <c r="F1187" s="25" t="b">
        <f>IF(E1187&gt;(VLOOKUP(D1187,Months_Weeks!$A$2:$B$13,2,TRUE)),FALSE)</f>
        <v>0</v>
      </c>
      <c r="G1187" s="63">
        <f>IF(Table312[[#This Row],[Facility]]="Buin",1.5%,0.25%)</f>
        <v>1.4999999999999999E-2</v>
      </c>
      <c r="H1187" s="38"/>
      <c r="I1187" s="38"/>
      <c r="J1187" s="27">
        <f t="shared" si="108"/>
        <v>23</v>
      </c>
      <c r="K1187" s="28">
        <f t="shared" si="109"/>
        <v>10</v>
      </c>
      <c r="L1187" s="27">
        <f>IF(K1187=0,0,IF(E1187&gt;1,E1187-1,VLOOKUP(K1187,Months_Weeks!$A$1:$B$13,2,0)))</f>
        <v>2</v>
      </c>
      <c r="M1187" s="29"/>
      <c r="N1187" s="39"/>
      <c r="O1187" s="39"/>
      <c r="P1187" s="50">
        <f t="shared" si="110"/>
        <v>0</v>
      </c>
      <c r="Q1187" s="28">
        <f t="shared" si="111"/>
        <v>10</v>
      </c>
      <c r="R1187" s="28">
        <f>IF(Q1187=0,0,IF(E1187&gt;1,E1187-1,VLOOKUP(Q1187,Months_Weeks!$A$1:$B$13,2,0)))</f>
        <v>2</v>
      </c>
      <c r="S1187" s="30"/>
      <c r="T1187" s="39"/>
      <c r="U1187" s="39"/>
      <c r="V1187" s="50">
        <f t="shared" si="112"/>
        <v>0</v>
      </c>
      <c r="W1187" s="28">
        <f t="shared" si="113"/>
        <v>10</v>
      </c>
      <c r="X1187" s="28">
        <f>IF(W1187=0,0,IF(E1187&gt;1,E1187-1,VLOOKUP(W1187,Months_Weeks!$A$1:$B$13,2,0)))</f>
        <v>2</v>
      </c>
      <c r="Y1187" s="30"/>
      <c r="Z1187" s="39"/>
      <c r="AA1187" s="31"/>
      <c r="AB1187" s="39"/>
      <c r="AC1187" s="31"/>
      <c r="AD1187" s="40"/>
      <c r="AE1187" s="31"/>
      <c r="AF1187" s="40"/>
      <c r="AG1187" s="31"/>
      <c r="AH1187" s="40"/>
      <c r="AI1187" s="31"/>
      <c r="AJ1187" s="40"/>
    </row>
    <row r="1188" spans="1:36" x14ac:dyDescent="0.25">
      <c r="A1188" s="37" t="s">
        <v>62</v>
      </c>
      <c r="B1188" s="37">
        <v>1032</v>
      </c>
      <c r="C1188" s="26" t="str">
        <f>IFERROR(INDEX(Clients[Client_Name],MATCH(Table312[[#This Row],[Client_Code]],Clients[Client_Code],0)),"")</f>
        <v>DIST. DE ALIM. DEL MAR</v>
      </c>
      <c r="D1188" s="25">
        <v>10</v>
      </c>
      <c r="E1188" s="25">
        <v>4</v>
      </c>
      <c r="F1188" s="25" t="b">
        <f>IF(E1188&gt;(VLOOKUP(D1188,Months_Weeks!$A$2:$B$13,2,TRUE)),FALSE)</f>
        <v>0</v>
      </c>
      <c r="G1188" s="63">
        <f>IF(Table312[[#This Row],[Facility]]="Buin",1.5%,0.25%)</f>
        <v>1.4999999999999999E-2</v>
      </c>
      <c r="H1188" s="38"/>
      <c r="I1188" s="38"/>
      <c r="J1188" s="27">
        <f t="shared" si="108"/>
        <v>23</v>
      </c>
      <c r="K1188" s="28">
        <f t="shared" si="109"/>
        <v>10</v>
      </c>
      <c r="L1188" s="27">
        <f>IF(K1188=0,0,IF(E1188&gt;1,E1188-1,VLOOKUP(K1188,Months_Weeks!$A$1:$B$13,2,0)))</f>
        <v>3</v>
      </c>
      <c r="M1188" s="29"/>
      <c r="N1188" s="39"/>
      <c r="O1188" s="39"/>
      <c r="P1188" s="50">
        <f t="shared" si="110"/>
        <v>0</v>
      </c>
      <c r="Q1188" s="28">
        <f t="shared" si="111"/>
        <v>10</v>
      </c>
      <c r="R1188" s="28">
        <f>IF(Q1188=0,0,IF(E1188&gt;1,E1188-1,VLOOKUP(Q1188,Months_Weeks!$A$1:$B$13,2,0)))</f>
        <v>3</v>
      </c>
      <c r="S1188" s="30"/>
      <c r="T1188" s="39"/>
      <c r="U1188" s="39"/>
      <c r="V1188" s="50">
        <f t="shared" si="112"/>
        <v>0</v>
      </c>
      <c r="W1188" s="28">
        <f t="shared" si="113"/>
        <v>10</v>
      </c>
      <c r="X1188" s="28">
        <f>IF(W1188=0,0,IF(E1188&gt;1,E1188-1,VLOOKUP(W1188,Months_Weeks!$A$1:$B$13,2,0)))</f>
        <v>3</v>
      </c>
      <c r="Y1188" s="30"/>
      <c r="Z1188" s="39"/>
      <c r="AA1188" s="31"/>
      <c r="AB1188" s="39"/>
      <c r="AC1188" s="31"/>
      <c r="AD1188" s="40"/>
      <c r="AE1188" s="31"/>
      <c r="AF1188" s="40"/>
      <c r="AG1188" s="31"/>
      <c r="AH1188" s="40"/>
      <c r="AI1188" s="31"/>
      <c r="AJ1188" s="40"/>
    </row>
    <row r="1189" spans="1:36" x14ac:dyDescent="0.25">
      <c r="A1189" s="37" t="s">
        <v>62</v>
      </c>
      <c r="B1189" s="37">
        <v>1032</v>
      </c>
      <c r="C1189" s="26" t="str">
        <f>IFERROR(INDEX(Clients[Client_Name],MATCH(Table312[[#This Row],[Client_Code]],Clients[Client_Code],0)),"")</f>
        <v>DIST. DE ALIM. DEL MAR</v>
      </c>
      <c r="D1189" s="25">
        <v>11</v>
      </c>
      <c r="E1189" s="25">
        <v>1</v>
      </c>
      <c r="F1189" s="25" t="b">
        <f>IF(E1189&gt;(VLOOKUP(D1189,Months_Weeks!$A$2:$B$13,2,TRUE)),FALSE)</f>
        <v>0</v>
      </c>
      <c r="G1189" s="63">
        <f>IF(Table312[[#This Row],[Facility]]="Buin",1.5%,0.25%)</f>
        <v>1.4999999999999999E-2</v>
      </c>
      <c r="H1189" s="38"/>
      <c r="I1189" s="38"/>
      <c r="J1189" s="27">
        <f t="shared" si="108"/>
        <v>23</v>
      </c>
      <c r="K1189" s="28">
        <f t="shared" si="109"/>
        <v>10</v>
      </c>
      <c r="L1189" s="27">
        <f>IF(K1189=0,0,IF(E1189&gt;1,E1189-1,VLOOKUP(K1189,Months_Weeks!$A$1:$B$13,2,0)))</f>
        <v>4</v>
      </c>
      <c r="M1189" s="29"/>
      <c r="N1189" s="39"/>
      <c r="O1189" s="39"/>
      <c r="P1189" s="50">
        <f t="shared" si="110"/>
        <v>0</v>
      </c>
      <c r="Q1189" s="28">
        <f t="shared" si="111"/>
        <v>10</v>
      </c>
      <c r="R1189" s="28">
        <f>IF(Q1189=0,0,IF(E1189&gt;1,E1189-1,VLOOKUP(Q1189,Months_Weeks!$A$1:$B$13,2,0)))</f>
        <v>4</v>
      </c>
      <c r="S1189" s="30"/>
      <c r="T1189" s="39"/>
      <c r="U1189" s="39"/>
      <c r="V1189" s="50">
        <f t="shared" si="112"/>
        <v>0</v>
      </c>
      <c r="W1189" s="28">
        <f t="shared" si="113"/>
        <v>10</v>
      </c>
      <c r="X1189" s="28">
        <f>IF(W1189=0,0,IF(E1189&gt;1,E1189-1,VLOOKUP(W1189,Months_Weeks!$A$1:$B$13,2,0)))</f>
        <v>4</v>
      </c>
      <c r="Y1189" s="30"/>
      <c r="Z1189" s="39"/>
      <c r="AA1189" s="31"/>
      <c r="AB1189" s="39"/>
      <c r="AC1189" s="31"/>
      <c r="AD1189" s="40"/>
      <c r="AE1189" s="31"/>
      <c r="AF1189" s="40"/>
      <c r="AG1189" s="31"/>
      <c r="AH1189" s="40"/>
      <c r="AI1189" s="31"/>
      <c r="AJ1189" s="40"/>
    </row>
    <row r="1190" spans="1:36" x14ac:dyDescent="0.25">
      <c r="A1190" s="37" t="s">
        <v>62</v>
      </c>
      <c r="B1190" s="37">
        <v>1032</v>
      </c>
      <c r="C1190" s="26" t="str">
        <f>IFERROR(INDEX(Clients[Client_Name],MATCH(Table312[[#This Row],[Client_Code]],Clients[Client_Code],0)),"")</f>
        <v>DIST. DE ALIM. DEL MAR</v>
      </c>
      <c r="D1190" s="25">
        <v>11</v>
      </c>
      <c r="E1190" s="25">
        <v>2</v>
      </c>
      <c r="F1190" s="25" t="b">
        <f>IF(E1190&gt;(VLOOKUP(D1190,Months_Weeks!$A$2:$B$13,2,TRUE)),FALSE)</f>
        <v>0</v>
      </c>
      <c r="G1190" s="63">
        <f>IF(Table312[[#This Row],[Facility]]="Buin",1.5%,0.25%)</f>
        <v>1.4999999999999999E-2</v>
      </c>
      <c r="H1190" s="38"/>
      <c r="I1190" s="38"/>
      <c r="J1190" s="27">
        <f t="shared" si="108"/>
        <v>23</v>
      </c>
      <c r="K1190" s="28">
        <f t="shared" si="109"/>
        <v>11</v>
      </c>
      <c r="L1190" s="27">
        <f>IF(K1190=0,0,IF(E1190&gt;1,E1190-1,VLOOKUP(K1190,Months_Weeks!$A$1:$B$13,2,0)))</f>
        <v>1</v>
      </c>
      <c r="M1190" s="29"/>
      <c r="N1190" s="39"/>
      <c r="O1190" s="39"/>
      <c r="P1190" s="50">
        <f t="shared" si="110"/>
        <v>0</v>
      </c>
      <c r="Q1190" s="28">
        <f t="shared" si="111"/>
        <v>11</v>
      </c>
      <c r="R1190" s="28">
        <f>IF(Q1190=0,0,IF(E1190&gt;1,E1190-1,VLOOKUP(Q1190,Months_Weeks!$A$1:$B$13,2,0)))</f>
        <v>1</v>
      </c>
      <c r="S1190" s="30"/>
      <c r="T1190" s="39"/>
      <c r="U1190" s="39"/>
      <c r="V1190" s="50">
        <f t="shared" si="112"/>
        <v>0</v>
      </c>
      <c r="W1190" s="28">
        <f t="shared" si="113"/>
        <v>11</v>
      </c>
      <c r="X1190" s="28">
        <f>IF(W1190=0,0,IF(E1190&gt;1,E1190-1,VLOOKUP(W1190,Months_Weeks!$A$1:$B$13,2,0)))</f>
        <v>1</v>
      </c>
      <c r="Y1190" s="30"/>
      <c r="Z1190" s="39"/>
      <c r="AA1190" s="31"/>
      <c r="AB1190" s="39"/>
      <c r="AC1190" s="31"/>
      <c r="AD1190" s="40"/>
      <c r="AE1190" s="31"/>
      <c r="AF1190" s="40"/>
      <c r="AG1190" s="31"/>
      <c r="AH1190" s="40"/>
      <c r="AI1190" s="31"/>
      <c r="AJ1190" s="40"/>
    </row>
    <row r="1191" spans="1:36" x14ac:dyDescent="0.25">
      <c r="A1191" s="37" t="s">
        <v>62</v>
      </c>
      <c r="B1191" s="37">
        <v>1032</v>
      </c>
      <c r="C1191" s="26" t="str">
        <f>IFERROR(INDEX(Clients[Client_Name],MATCH(Table312[[#This Row],[Client_Code]],Clients[Client_Code],0)),"")</f>
        <v>DIST. DE ALIM. DEL MAR</v>
      </c>
      <c r="D1191" s="25">
        <v>11</v>
      </c>
      <c r="E1191" s="25">
        <v>3</v>
      </c>
      <c r="F1191" s="25" t="b">
        <f>IF(E1191&gt;(VLOOKUP(D1191,Months_Weeks!$A$2:$B$13,2,TRUE)),FALSE)</f>
        <v>0</v>
      </c>
      <c r="G1191" s="63">
        <f>IF(Table312[[#This Row],[Facility]]="Buin",1.5%,0.25%)</f>
        <v>1.4999999999999999E-2</v>
      </c>
      <c r="H1191" s="38">
        <v>25</v>
      </c>
      <c r="I1191" s="38"/>
      <c r="J1191" s="27">
        <f t="shared" si="108"/>
        <v>48</v>
      </c>
      <c r="K1191" s="28">
        <f t="shared" si="109"/>
        <v>11</v>
      </c>
      <c r="L1191" s="27">
        <f>IF(K1191=0,0,IF(E1191&gt;1,E1191-1,VLOOKUP(K1191,Months_Weeks!$A$1:$B$13,2,0)))</f>
        <v>2</v>
      </c>
      <c r="M1191" s="29"/>
      <c r="N1191" s="39"/>
      <c r="O1191" s="39"/>
      <c r="P1191" s="50">
        <f t="shared" si="110"/>
        <v>0</v>
      </c>
      <c r="Q1191" s="28">
        <f t="shared" si="111"/>
        <v>11</v>
      </c>
      <c r="R1191" s="28">
        <f>IF(Q1191=0,0,IF(E1191&gt;1,E1191-1,VLOOKUP(Q1191,Months_Weeks!$A$1:$B$13,2,0)))</f>
        <v>2</v>
      </c>
      <c r="S1191" s="30"/>
      <c r="T1191" s="39"/>
      <c r="U1191" s="39"/>
      <c r="V1191" s="50">
        <f t="shared" si="112"/>
        <v>0</v>
      </c>
      <c r="W1191" s="28">
        <f t="shared" si="113"/>
        <v>11</v>
      </c>
      <c r="X1191" s="28">
        <f>IF(W1191=0,0,IF(E1191&gt;1,E1191-1,VLOOKUP(W1191,Months_Weeks!$A$1:$B$13,2,0)))</f>
        <v>2</v>
      </c>
      <c r="Y1191" s="30"/>
      <c r="Z1191" s="39"/>
      <c r="AA1191" s="31"/>
      <c r="AB1191" s="39"/>
      <c r="AC1191" s="31"/>
      <c r="AD1191" s="40"/>
      <c r="AE1191" s="31"/>
      <c r="AF1191" s="40"/>
      <c r="AG1191" s="31"/>
      <c r="AH1191" s="40"/>
      <c r="AI1191" s="31"/>
      <c r="AJ1191" s="40"/>
    </row>
    <row r="1192" spans="1:36" x14ac:dyDescent="0.25">
      <c r="A1192" s="37" t="s">
        <v>62</v>
      </c>
      <c r="B1192" s="37">
        <v>1032</v>
      </c>
      <c r="C1192" s="26" t="str">
        <f>IFERROR(INDEX(Clients[Client_Name],MATCH(Table312[[#This Row],[Client_Code]],Clients[Client_Code],0)),"")</f>
        <v>DIST. DE ALIM. DEL MAR</v>
      </c>
      <c r="D1192" s="25">
        <v>11</v>
      </c>
      <c r="E1192" s="25">
        <v>4</v>
      </c>
      <c r="F1192" s="25" t="b">
        <f>IF(E1192&gt;(VLOOKUP(D1192,Months_Weeks!$A$2:$B$13,2,TRUE)),FALSE)</f>
        <v>0</v>
      </c>
      <c r="G1192" s="63">
        <f>IF(Table312[[#This Row],[Facility]]="Buin",1.5%,0.25%)</f>
        <v>1.4999999999999999E-2</v>
      </c>
      <c r="H1192" s="38">
        <v>25</v>
      </c>
      <c r="I1192" s="38"/>
      <c r="J1192" s="27">
        <f t="shared" si="108"/>
        <v>73</v>
      </c>
      <c r="K1192" s="28">
        <f t="shared" si="109"/>
        <v>11</v>
      </c>
      <c r="L1192" s="27">
        <f>IF(K1192=0,0,IF(E1192&gt;1,E1192-1,VLOOKUP(K1192,Months_Weeks!$A$1:$B$13,2,0)))</f>
        <v>3</v>
      </c>
      <c r="M1192" s="29"/>
      <c r="N1192" s="39"/>
      <c r="O1192" s="39"/>
      <c r="P1192" s="50">
        <f t="shared" si="110"/>
        <v>0</v>
      </c>
      <c r="Q1192" s="28">
        <f t="shared" si="111"/>
        <v>11</v>
      </c>
      <c r="R1192" s="28">
        <f>IF(Q1192=0,0,IF(E1192&gt;1,E1192-1,VLOOKUP(Q1192,Months_Weeks!$A$1:$B$13,2,0)))</f>
        <v>3</v>
      </c>
      <c r="S1192" s="30"/>
      <c r="T1192" s="39"/>
      <c r="U1192" s="39"/>
      <c r="V1192" s="50">
        <f t="shared" si="112"/>
        <v>0</v>
      </c>
      <c r="W1192" s="28">
        <f t="shared" si="113"/>
        <v>11</v>
      </c>
      <c r="X1192" s="28">
        <f>IF(W1192=0,0,IF(E1192&gt;1,E1192-1,VLOOKUP(W1192,Months_Weeks!$A$1:$B$13,2,0)))</f>
        <v>3</v>
      </c>
      <c r="Y1192" s="30"/>
      <c r="Z1192" s="39"/>
      <c r="AA1192" s="31"/>
      <c r="AB1192" s="39"/>
      <c r="AC1192" s="31"/>
      <c r="AD1192" s="40"/>
      <c r="AE1192" s="31"/>
      <c r="AF1192" s="40"/>
      <c r="AG1192" s="31"/>
      <c r="AH1192" s="40"/>
      <c r="AI1192" s="31"/>
      <c r="AJ1192" s="40"/>
    </row>
    <row r="1193" spans="1:36" x14ac:dyDescent="0.25">
      <c r="A1193" s="37" t="s">
        <v>62</v>
      </c>
      <c r="B1193" s="37">
        <v>1032</v>
      </c>
      <c r="C1193" s="26" t="str">
        <f>IFERROR(INDEX(Clients[Client_Name],MATCH(Table312[[#This Row],[Client_Code]],Clients[Client_Code],0)),"")</f>
        <v>DIST. DE ALIM. DEL MAR</v>
      </c>
      <c r="D1193" s="25">
        <v>12</v>
      </c>
      <c r="E1193" s="25">
        <v>1</v>
      </c>
      <c r="F1193" s="25" t="b">
        <f>IF(E1193&gt;(VLOOKUP(D1193,Months_Weeks!$A$2:$B$13,2,TRUE)),FALSE)</f>
        <v>0</v>
      </c>
      <c r="G1193" s="63">
        <f>IF(Table312[[#This Row],[Facility]]="Buin",1.5%,0.25%)</f>
        <v>1.4999999999999999E-2</v>
      </c>
      <c r="H1193" s="38"/>
      <c r="I1193" s="38"/>
      <c r="J1193" s="27">
        <f t="shared" si="108"/>
        <v>73</v>
      </c>
      <c r="K1193" s="28">
        <f t="shared" si="109"/>
        <v>11</v>
      </c>
      <c r="L1193" s="27">
        <f>IF(K1193=0,0,IF(E1193&gt;1,E1193-1,VLOOKUP(K1193,Months_Weeks!$A$1:$B$13,2,0)))</f>
        <v>4</v>
      </c>
      <c r="M1193" s="29"/>
      <c r="N1193" s="39"/>
      <c r="O1193" s="39"/>
      <c r="P1193" s="50">
        <f t="shared" si="110"/>
        <v>0</v>
      </c>
      <c r="Q1193" s="28">
        <f t="shared" si="111"/>
        <v>11</v>
      </c>
      <c r="R1193" s="28">
        <f>IF(Q1193=0,0,IF(E1193&gt;1,E1193-1,VLOOKUP(Q1193,Months_Weeks!$A$1:$B$13,2,0)))</f>
        <v>4</v>
      </c>
      <c r="S1193" s="30"/>
      <c r="T1193" s="39"/>
      <c r="U1193" s="39"/>
      <c r="V1193" s="50">
        <f t="shared" si="112"/>
        <v>0</v>
      </c>
      <c r="W1193" s="28">
        <f t="shared" si="113"/>
        <v>11</v>
      </c>
      <c r="X1193" s="28">
        <f>IF(W1193=0,0,IF(E1193&gt;1,E1193-1,VLOOKUP(W1193,Months_Weeks!$A$1:$B$13,2,0)))</f>
        <v>4</v>
      </c>
      <c r="Y1193" s="30"/>
      <c r="Z1193" s="39"/>
      <c r="AA1193" s="31"/>
      <c r="AB1193" s="39"/>
      <c r="AC1193" s="31"/>
      <c r="AD1193" s="40"/>
      <c r="AE1193" s="31"/>
      <c r="AF1193" s="40"/>
      <c r="AG1193" s="31"/>
      <c r="AH1193" s="40"/>
      <c r="AI1193" s="31"/>
      <c r="AJ1193" s="40"/>
    </row>
    <row r="1194" spans="1:36" x14ac:dyDescent="0.25">
      <c r="A1194" s="37" t="s">
        <v>62</v>
      </c>
      <c r="B1194" s="37">
        <v>1032</v>
      </c>
      <c r="C1194" s="26" t="str">
        <f>IFERROR(INDEX(Clients[Client_Name],MATCH(Table312[[#This Row],[Client_Code]],Clients[Client_Code],0)),"")</f>
        <v>DIST. DE ALIM. DEL MAR</v>
      </c>
      <c r="D1194" s="25">
        <v>12</v>
      </c>
      <c r="E1194" s="25">
        <v>2</v>
      </c>
      <c r="F1194" s="25" t="b">
        <f>IF(E1194&gt;(VLOOKUP(D1194,Months_Weeks!$A$2:$B$13,2,TRUE)),FALSE)</f>
        <v>0</v>
      </c>
      <c r="G1194" s="63">
        <f>IF(Table312[[#This Row],[Facility]]="Buin",1.5%,0.25%)</f>
        <v>1.4999999999999999E-2</v>
      </c>
      <c r="H1194" s="38"/>
      <c r="I1194" s="38"/>
      <c r="J1194" s="27">
        <f t="shared" si="108"/>
        <v>73</v>
      </c>
      <c r="K1194" s="28">
        <f t="shared" si="109"/>
        <v>12</v>
      </c>
      <c r="L1194" s="27">
        <f>IF(K1194=0,0,IF(E1194&gt;1,E1194-1,VLOOKUP(K1194,Months_Weeks!$A$1:$B$13,2,0)))</f>
        <v>1</v>
      </c>
      <c r="M1194" s="29"/>
      <c r="N1194" s="39"/>
      <c r="O1194" s="39"/>
      <c r="P1194" s="50">
        <f t="shared" si="110"/>
        <v>0</v>
      </c>
      <c r="Q1194" s="28">
        <f t="shared" si="111"/>
        <v>12</v>
      </c>
      <c r="R1194" s="28">
        <f>IF(Q1194=0,0,IF(E1194&gt;1,E1194-1,VLOOKUP(Q1194,Months_Weeks!$A$1:$B$13,2,0)))</f>
        <v>1</v>
      </c>
      <c r="S1194" s="30"/>
      <c r="T1194" s="39"/>
      <c r="U1194" s="39"/>
      <c r="V1194" s="50">
        <f t="shared" si="112"/>
        <v>0</v>
      </c>
      <c r="W1194" s="28">
        <f t="shared" si="113"/>
        <v>12</v>
      </c>
      <c r="X1194" s="28">
        <f>IF(W1194=0,0,IF(E1194&gt;1,E1194-1,VLOOKUP(W1194,Months_Weeks!$A$1:$B$13,2,0)))</f>
        <v>1</v>
      </c>
      <c r="Y1194" s="30"/>
      <c r="Z1194" s="39"/>
      <c r="AA1194" s="31"/>
      <c r="AB1194" s="39"/>
      <c r="AC1194" s="31"/>
      <c r="AD1194" s="40"/>
      <c r="AE1194" s="31"/>
      <c r="AF1194" s="40"/>
      <c r="AG1194" s="31"/>
      <c r="AH1194" s="40"/>
      <c r="AI1194" s="31"/>
      <c r="AJ1194" s="40"/>
    </row>
    <row r="1195" spans="1:36" x14ac:dyDescent="0.25">
      <c r="A1195" s="37" t="s">
        <v>62</v>
      </c>
      <c r="B1195" s="37">
        <v>1032</v>
      </c>
      <c r="C1195" s="26" t="str">
        <f>IFERROR(INDEX(Clients[Client_Name],MATCH(Table312[[#This Row],[Client_Code]],Clients[Client_Code],0)),"")</f>
        <v>DIST. DE ALIM. DEL MAR</v>
      </c>
      <c r="D1195" s="25">
        <v>12</v>
      </c>
      <c r="E1195" s="25">
        <v>3</v>
      </c>
      <c r="F1195" s="25" t="b">
        <f>IF(E1195&gt;(VLOOKUP(D1195,Months_Weeks!$A$2:$B$13,2,TRUE)),FALSE)</f>
        <v>0</v>
      </c>
      <c r="G1195" s="63">
        <f>IF(Table312[[#This Row],[Facility]]="Buin",1.5%,0.25%)</f>
        <v>1.4999999999999999E-2</v>
      </c>
      <c r="H1195" s="38"/>
      <c r="I1195" s="38">
        <v>20</v>
      </c>
      <c r="J1195" s="27">
        <f t="shared" si="108"/>
        <v>53</v>
      </c>
      <c r="K1195" s="28">
        <f t="shared" si="109"/>
        <v>12</v>
      </c>
      <c r="L1195" s="27">
        <f>IF(K1195=0,0,IF(E1195&gt;1,E1195-1,VLOOKUP(K1195,Months_Weeks!$A$1:$B$13,2,0)))</f>
        <v>2</v>
      </c>
      <c r="M1195" s="29"/>
      <c r="N1195" s="39"/>
      <c r="O1195" s="39"/>
      <c r="P1195" s="50">
        <f t="shared" si="110"/>
        <v>0</v>
      </c>
      <c r="Q1195" s="28">
        <f t="shared" si="111"/>
        <v>12</v>
      </c>
      <c r="R1195" s="28">
        <f>IF(Q1195=0,0,IF(E1195&gt;1,E1195-1,VLOOKUP(Q1195,Months_Weeks!$A$1:$B$13,2,0)))</f>
        <v>2</v>
      </c>
      <c r="S1195" s="30"/>
      <c r="T1195" s="39"/>
      <c r="U1195" s="39"/>
      <c r="V1195" s="50">
        <f t="shared" si="112"/>
        <v>0</v>
      </c>
      <c r="W1195" s="28">
        <f t="shared" si="113"/>
        <v>12</v>
      </c>
      <c r="X1195" s="28">
        <f>IF(W1195=0,0,IF(E1195&gt;1,E1195-1,VLOOKUP(W1195,Months_Weeks!$A$1:$B$13,2,0)))</f>
        <v>2</v>
      </c>
      <c r="Y1195" s="30"/>
      <c r="Z1195" s="39"/>
      <c r="AA1195" s="31"/>
      <c r="AB1195" s="39"/>
      <c r="AC1195" s="31"/>
      <c r="AD1195" s="40"/>
      <c r="AE1195" s="31"/>
      <c r="AF1195" s="40"/>
      <c r="AG1195" s="31"/>
      <c r="AH1195" s="40"/>
      <c r="AI1195" s="31"/>
      <c r="AJ1195" s="40"/>
    </row>
    <row r="1196" spans="1:36" x14ac:dyDescent="0.25">
      <c r="A1196" s="37" t="s">
        <v>62</v>
      </c>
      <c r="B1196" s="37">
        <v>1032</v>
      </c>
      <c r="C1196" s="26" t="str">
        <f>IFERROR(INDEX(Clients[Client_Name],MATCH(Table312[[#This Row],[Client_Code]],Clients[Client_Code],0)),"")</f>
        <v>DIST. DE ALIM. DEL MAR</v>
      </c>
      <c r="D1196" s="25">
        <v>12</v>
      </c>
      <c r="E1196" s="25">
        <v>4</v>
      </c>
      <c r="F1196" s="25" t="b">
        <f>IF(E1196&gt;(VLOOKUP(D1196,Months_Weeks!$A$2:$B$13,2,TRUE)),FALSE)</f>
        <v>0</v>
      </c>
      <c r="G1196" s="63">
        <f>IF(Table312[[#This Row],[Facility]]="Buin",1.5%,0.25%)</f>
        <v>1.4999999999999999E-2</v>
      </c>
      <c r="H1196" s="38"/>
      <c r="I1196" s="38">
        <v>20</v>
      </c>
      <c r="J1196" s="27">
        <f t="shared" si="108"/>
        <v>33</v>
      </c>
      <c r="K1196" s="28">
        <f t="shared" si="109"/>
        <v>12</v>
      </c>
      <c r="L1196" s="27">
        <f>IF(K1196=0,0,IF(E1196&gt;1,E1196-1,VLOOKUP(K1196,Months_Weeks!$A$1:$B$13,2,0)))</f>
        <v>3</v>
      </c>
      <c r="M1196" s="29"/>
      <c r="N1196" s="39"/>
      <c r="O1196" s="39"/>
      <c r="P1196" s="50">
        <f t="shared" si="110"/>
        <v>0</v>
      </c>
      <c r="Q1196" s="28">
        <f t="shared" si="111"/>
        <v>12</v>
      </c>
      <c r="R1196" s="28">
        <f>IF(Q1196=0,0,IF(E1196&gt;1,E1196-1,VLOOKUP(Q1196,Months_Weeks!$A$1:$B$13,2,0)))</f>
        <v>3</v>
      </c>
      <c r="S1196" s="30"/>
      <c r="T1196" s="39"/>
      <c r="U1196" s="39"/>
      <c r="V1196" s="50">
        <f t="shared" si="112"/>
        <v>0</v>
      </c>
      <c r="W1196" s="28">
        <f t="shared" si="113"/>
        <v>12</v>
      </c>
      <c r="X1196" s="28">
        <f>IF(W1196=0,0,IF(E1196&gt;1,E1196-1,VLOOKUP(W1196,Months_Weeks!$A$1:$B$13,2,0)))</f>
        <v>3</v>
      </c>
      <c r="Y1196" s="30"/>
      <c r="Z1196" s="39"/>
      <c r="AA1196" s="31"/>
      <c r="AB1196" s="39"/>
      <c r="AC1196" s="31"/>
      <c r="AD1196" s="40"/>
      <c r="AE1196" s="31"/>
      <c r="AF1196" s="40"/>
      <c r="AG1196" s="31"/>
      <c r="AH1196" s="40"/>
      <c r="AI1196" s="31"/>
      <c r="AJ1196" s="40"/>
    </row>
    <row r="1197" spans="1:36" x14ac:dyDescent="0.25">
      <c r="A1197" s="37" t="s">
        <v>62</v>
      </c>
      <c r="B1197" s="37">
        <v>1032</v>
      </c>
      <c r="C1197" s="26" t="str">
        <f>IFERROR(INDEX(Clients[Client_Name],MATCH(Table312[[#This Row],[Client_Code]],Clients[Client_Code],0)),"")</f>
        <v>DIST. DE ALIM. DEL MAR</v>
      </c>
      <c r="D1197" s="25">
        <v>12</v>
      </c>
      <c r="E1197" s="25">
        <v>5</v>
      </c>
      <c r="F1197" s="25" t="b">
        <f>IF(E1197&gt;(VLOOKUP(D1197,Months_Weeks!$A$2:$B$13,2,TRUE)),FALSE)</f>
        <v>0</v>
      </c>
      <c r="G1197" s="63">
        <f>IF(Table312[[#This Row],[Facility]]="Buin",1.5%,0.25%)</f>
        <v>1.4999999999999999E-2</v>
      </c>
      <c r="H1197" s="38"/>
      <c r="I1197" s="38"/>
      <c r="J1197" s="27">
        <f t="shared" si="108"/>
        <v>33</v>
      </c>
      <c r="K1197" s="28">
        <f t="shared" si="109"/>
        <v>12</v>
      </c>
      <c r="L1197" s="27">
        <f>IF(K1197=0,0,IF(E1197&gt;1,E1197-1,VLOOKUP(K1197,Months_Weeks!$A$1:$B$13,2,0)))</f>
        <v>4</v>
      </c>
      <c r="M1197" s="29"/>
      <c r="N1197" s="39"/>
      <c r="O1197" s="39"/>
      <c r="P1197" s="50">
        <f t="shared" si="110"/>
        <v>0</v>
      </c>
      <c r="Q1197" s="28">
        <f t="shared" si="111"/>
        <v>12</v>
      </c>
      <c r="R1197" s="28">
        <f>IF(Q1197=0,0,IF(E1197&gt;1,E1197-1,VLOOKUP(Q1197,Months_Weeks!$A$1:$B$13,2,0)))</f>
        <v>4</v>
      </c>
      <c r="S1197" s="30"/>
      <c r="T1197" s="39"/>
      <c r="U1197" s="39"/>
      <c r="V1197" s="50">
        <f t="shared" si="112"/>
        <v>0</v>
      </c>
      <c r="W1197" s="28">
        <f t="shared" si="113"/>
        <v>12</v>
      </c>
      <c r="X1197" s="28">
        <f>IF(W1197=0,0,IF(E1197&gt;1,E1197-1,VLOOKUP(W1197,Months_Weeks!$A$1:$B$13,2,0)))</f>
        <v>4</v>
      </c>
      <c r="Y1197" s="30"/>
      <c r="Z1197" s="39"/>
      <c r="AA1197" s="31"/>
      <c r="AB1197" s="39"/>
      <c r="AC1197" s="31"/>
      <c r="AD1197" s="40"/>
      <c r="AE1197" s="31"/>
      <c r="AF1197" s="40"/>
      <c r="AG1197" s="31"/>
      <c r="AH1197" s="40"/>
      <c r="AI1197" s="31"/>
      <c r="AJ1197" s="40"/>
    </row>
    <row r="1198" spans="1:36" x14ac:dyDescent="0.25">
      <c r="A1198" s="37" t="s">
        <v>62</v>
      </c>
      <c r="B1198" s="37">
        <v>1013</v>
      </c>
      <c r="C1198" s="26" t="str">
        <f>IFERROR(INDEX(Clients[Client_Name],MATCH(Table312[[#This Row],[Client_Code]],Clients[Client_Code],0)),"")</f>
        <v>DISTRIBUIDORA MAXCERDO</v>
      </c>
      <c r="D1198" s="25">
        <v>1</v>
      </c>
      <c r="E1198" s="25">
        <v>1</v>
      </c>
      <c r="F1198" s="25" t="b">
        <f>IF(E1198&gt;(VLOOKUP(D1198,Months_Weeks!$A$2:$B$13,2,TRUE)),FALSE)</f>
        <v>0</v>
      </c>
      <c r="G1198" s="63">
        <f>IF(Table312[[#This Row],[Facility]]="Buin",1.5%,0.25%)</f>
        <v>1.4999999999999999E-2</v>
      </c>
      <c r="H1198" s="38">
        <v>70</v>
      </c>
      <c r="I1198" s="38"/>
      <c r="J1198" s="27">
        <f t="shared" si="108"/>
        <v>70</v>
      </c>
      <c r="K1198" s="28">
        <f t="shared" si="109"/>
        <v>0</v>
      </c>
      <c r="L1198" s="27">
        <f>IF(K1198=0,0,IF(E1198&gt;1,E1198-1,VLOOKUP(K1198,Months_Weeks!$A$1:$B$13,2,0)))</f>
        <v>0</v>
      </c>
      <c r="M1198" s="29"/>
      <c r="N1198" s="39"/>
      <c r="O1198" s="39"/>
      <c r="P1198" s="50">
        <f t="shared" si="110"/>
        <v>0</v>
      </c>
      <c r="Q1198" s="28">
        <f t="shared" si="111"/>
        <v>0</v>
      </c>
      <c r="R1198" s="28">
        <f>IF(Q1198=0,0,IF(E1198&gt;1,E1198-1,VLOOKUP(Q1198,Months_Weeks!$A$1:$B$13,2,0)))</f>
        <v>0</v>
      </c>
      <c r="S1198" s="30"/>
      <c r="T1198" s="39"/>
      <c r="U1198" s="39"/>
      <c r="V1198" s="50">
        <f t="shared" si="112"/>
        <v>0</v>
      </c>
      <c r="W1198" s="28">
        <f t="shared" si="113"/>
        <v>0</v>
      </c>
      <c r="X1198" s="28">
        <f>IF(W1198=0,0,IF(E1198&gt;1,E1198-1,VLOOKUP(W1198,Months_Weeks!$A$1:$B$13,2,0)))</f>
        <v>0</v>
      </c>
      <c r="Y1198" s="30"/>
      <c r="Z1198" s="39"/>
      <c r="AA1198" s="31">
        <v>1</v>
      </c>
      <c r="AB1198" s="72">
        <v>0.46600000000000003</v>
      </c>
      <c r="AC1198" s="31"/>
      <c r="AD1198" s="40"/>
      <c r="AE1198" s="31"/>
      <c r="AF1198" s="40"/>
      <c r="AG1198" s="31"/>
      <c r="AH1198" s="40"/>
      <c r="AI1198" s="31">
        <v>1</v>
      </c>
      <c r="AJ1198" s="70">
        <v>1.3109999999999999</v>
      </c>
    </row>
    <row r="1199" spans="1:36" x14ac:dyDescent="0.25">
      <c r="A1199" s="37" t="s">
        <v>62</v>
      </c>
      <c r="B1199" s="37">
        <v>1013</v>
      </c>
      <c r="C1199" s="26" t="str">
        <f>IFERROR(INDEX(Clients[Client_Name],MATCH(Table312[[#This Row],[Client_Code]],Clients[Client_Code],0)),"")</f>
        <v>DISTRIBUIDORA MAXCERDO</v>
      </c>
      <c r="D1199" s="25">
        <v>1</v>
      </c>
      <c r="E1199" s="25">
        <v>2</v>
      </c>
      <c r="F1199" s="25" t="b">
        <f>IF(E1199&gt;(VLOOKUP(D1199,Months_Weeks!$A$2:$B$13,2,TRUE)),FALSE)</f>
        <v>0</v>
      </c>
      <c r="G1199" s="63">
        <f>IF(Table312[[#This Row],[Facility]]="Buin",1.5%,0.25%)</f>
        <v>1.4999999999999999E-2</v>
      </c>
      <c r="H1199" s="38">
        <v>45</v>
      </c>
      <c r="I1199" s="38"/>
      <c r="J1199" s="27">
        <f t="shared" si="108"/>
        <v>115</v>
      </c>
      <c r="K1199" s="28">
        <f t="shared" si="109"/>
        <v>1</v>
      </c>
      <c r="L1199" s="27">
        <f>IF(K1199=0,0,IF(E1199&gt;1,E1199-1,VLOOKUP(K1199,Months_Weeks!$A$1:$B$13,2,0)))</f>
        <v>1</v>
      </c>
      <c r="M1199" s="29"/>
      <c r="N1199" s="39"/>
      <c r="O1199" s="39"/>
      <c r="P1199" s="50">
        <f t="shared" si="110"/>
        <v>0</v>
      </c>
      <c r="Q1199" s="28">
        <f t="shared" si="111"/>
        <v>1</v>
      </c>
      <c r="R1199" s="28">
        <f>IF(Q1199=0,0,IF(E1199&gt;1,E1199-1,VLOOKUP(Q1199,Months_Weeks!$A$1:$B$13,2,0)))</f>
        <v>1</v>
      </c>
      <c r="S1199" s="30"/>
      <c r="T1199" s="39"/>
      <c r="U1199" s="39"/>
      <c r="V1199" s="50">
        <f t="shared" si="112"/>
        <v>0</v>
      </c>
      <c r="W1199" s="28">
        <f t="shared" si="113"/>
        <v>1</v>
      </c>
      <c r="X1199" s="28">
        <f>IF(W1199=0,0,IF(E1199&gt;1,E1199-1,VLOOKUP(W1199,Months_Weeks!$A$1:$B$13,2,0)))</f>
        <v>1</v>
      </c>
      <c r="Y1199" s="30"/>
      <c r="Z1199" s="39"/>
      <c r="AA1199" s="31"/>
      <c r="AB1199" s="39"/>
      <c r="AC1199" s="31"/>
      <c r="AD1199" s="40"/>
      <c r="AE1199" s="31"/>
      <c r="AF1199" s="40"/>
      <c r="AG1199" s="31"/>
      <c r="AH1199" s="40"/>
      <c r="AI1199" s="31"/>
      <c r="AJ1199" s="40"/>
    </row>
    <row r="1200" spans="1:36" x14ac:dyDescent="0.25">
      <c r="A1200" s="37" t="s">
        <v>62</v>
      </c>
      <c r="B1200" s="37">
        <v>1013</v>
      </c>
      <c r="C1200" s="26" t="str">
        <f>IFERROR(INDEX(Clients[Client_Name],MATCH(Table312[[#This Row],[Client_Code]],Clients[Client_Code],0)),"")</f>
        <v>DISTRIBUIDORA MAXCERDO</v>
      </c>
      <c r="D1200" s="25">
        <v>1</v>
      </c>
      <c r="E1200" s="25">
        <v>3</v>
      </c>
      <c r="F1200" s="25" t="b">
        <f>IF(E1200&gt;(VLOOKUP(D1200,Months_Weeks!$A$2:$B$13,2,TRUE)),FALSE)</f>
        <v>0</v>
      </c>
      <c r="G1200" s="63">
        <f>IF(Table312[[#This Row],[Facility]]="Buin",1.5%,0.25%)</f>
        <v>1.4999999999999999E-2</v>
      </c>
      <c r="H1200" s="38"/>
      <c r="I1200" s="38">
        <v>9</v>
      </c>
      <c r="J1200" s="27">
        <f t="shared" si="108"/>
        <v>106</v>
      </c>
      <c r="K1200" s="28">
        <f t="shared" si="109"/>
        <v>1</v>
      </c>
      <c r="L1200" s="27">
        <f>IF(K1200=0,0,IF(E1200&gt;1,E1200-1,VLOOKUP(K1200,Months_Weeks!$A$1:$B$13,2,0)))</f>
        <v>2</v>
      </c>
      <c r="M1200" s="29"/>
      <c r="N1200" s="39"/>
      <c r="O1200" s="39"/>
      <c r="P1200" s="50">
        <f t="shared" si="110"/>
        <v>0</v>
      </c>
      <c r="Q1200" s="28">
        <f t="shared" si="111"/>
        <v>1</v>
      </c>
      <c r="R1200" s="28">
        <f>IF(Q1200=0,0,IF(E1200&gt;1,E1200-1,VLOOKUP(Q1200,Months_Weeks!$A$1:$B$13,2,0)))</f>
        <v>2</v>
      </c>
      <c r="S1200" s="30"/>
      <c r="T1200" s="39"/>
      <c r="U1200" s="39"/>
      <c r="V1200" s="50">
        <f t="shared" si="112"/>
        <v>0</v>
      </c>
      <c r="W1200" s="28">
        <f t="shared" si="113"/>
        <v>1</v>
      </c>
      <c r="X1200" s="28">
        <f>IF(W1200=0,0,IF(E1200&gt;1,E1200-1,VLOOKUP(W1200,Months_Weeks!$A$1:$B$13,2,0)))</f>
        <v>2</v>
      </c>
      <c r="Y1200" s="30"/>
      <c r="Z1200" s="39"/>
      <c r="AA1200" s="31"/>
      <c r="AB1200" s="39"/>
      <c r="AC1200" s="31"/>
      <c r="AD1200" s="40"/>
      <c r="AE1200" s="31"/>
      <c r="AF1200" s="40"/>
      <c r="AG1200" s="31"/>
      <c r="AH1200" s="40"/>
      <c r="AI1200" s="31"/>
      <c r="AJ1200" s="40"/>
    </row>
    <row r="1201" spans="1:36" x14ac:dyDescent="0.25">
      <c r="A1201" s="37" t="s">
        <v>62</v>
      </c>
      <c r="B1201" s="37">
        <v>1013</v>
      </c>
      <c r="C1201" s="26" t="str">
        <f>IFERROR(INDEX(Clients[Client_Name],MATCH(Table312[[#This Row],[Client_Code]],Clients[Client_Code],0)),"")</f>
        <v>DISTRIBUIDORA MAXCERDO</v>
      </c>
      <c r="D1201" s="25">
        <v>1</v>
      </c>
      <c r="E1201" s="25">
        <v>4</v>
      </c>
      <c r="F1201" s="25" t="b">
        <f>IF(E1201&gt;(VLOOKUP(D1201,Months_Weeks!$A$2:$B$13,2,TRUE)),FALSE)</f>
        <v>0</v>
      </c>
      <c r="G1201" s="63">
        <f>IF(Table312[[#This Row],[Facility]]="Buin",1.5%,0.25%)</f>
        <v>1.4999999999999999E-2</v>
      </c>
      <c r="H1201" s="38"/>
      <c r="I1201" s="38">
        <v>8</v>
      </c>
      <c r="J1201" s="27">
        <f t="shared" si="108"/>
        <v>98</v>
      </c>
      <c r="K1201" s="28">
        <f t="shared" si="109"/>
        <v>1</v>
      </c>
      <c r="L1201" s="27">
        <f>IF(K1201=0,0,IF(E1201&gt;1,E1201-1,VLOOKUP(K1201,Months_Weeks!$A$1:$B$13,2,0)))</f>
        <v>3</v>
      </c>
      <c r="M1201" s="29"/>
      <c r="N1201" s="39"/>
      <c r="O1201" s="39"/>
      <c r="P1201" s="50">
        <f t="shared" si="110"/>
        <v>0</v>
      </c>
      <c r="Q1201" s="28">
        <f t="shared" si="111"/>
        <v>1</v>
      </c>
      <c r="R1201" s="28">
        <f>IF(Q1201=0,0,IF(E1201&gt;1,E1201-1,VLOOKUP(Q1201,Months_Weeks!$A$1:$B$13,2,0)))</f>
        <v>3</v>
      </c>
      <c r="S1201" s="30"/>
      <c r="T1201" s="39"/>
      <c r="U1201" s="39"/>
      <c r="V1201" s="50">
        <f t="shared" si="112"/>
        <v>0</v>
      </c>
      <c r="W1201" s="28">
        <f t="shared" si="113"/>
        <v>1</v>
      </c>
      <c r="X1201" s="28">
        <f>IF(W1201=0,0,IF(E1201&gt;1,E1201-1,VLOOKUP(W1201,Months_Weeks!$A$1:$B$13,2,0)))</f>
        <v>3</v>
      </c>
      <c r="Y1201" s="30"/>
      <c r="Z1201" s="39"/>
      <c r="AA1201" s="31"/>
      <c r="AB1201" s="39"/>
      <c r="AC1201" s="31"/>
      <c r="AD1201" s="40"/>
      <c r="AE1201" s="31"/>
      <c r="AF1201" s="40"/>
      <c r="AG1201" s="31"/>
      <c r="AH1201" s="40"/>
      <c r="AI1201" s="31"/>
      <c r="AJ1201" s="40"/>
    </row>
    <row r="1202" spans="1:36" x14ac:dyDescent="0.25">
      <c r="A1202" s="37" t="s">
        <v>62</v>
      </c>
      <c r="B1202" s="37">
        <v>1013</v>
      </c>
      <c r="C1202" s="26" t="str">
        <f>IFERROR(INDEX(Clients[Client_Name],MATCH(Table312[[#This Row],[Client_Code]],Clients[Client_Code],0)),"")</f>
        <v>DISTRIBUIDORA MAXCERDO</v>
      </c>
      <c r="D1202" s="25">
        <v>2</v>
      </c>
      <c r="E1202" s="25">
        <v>1</v>
      </c>
      <c r="F1202" s="25" t="b">
        <f>IF(E1202&gt;(VLOOKUP(D1202,Months_Weeks!$A$2:$B$13,2,TRUE)),FALSE)</f>
        <v>0</v>
      </c>
      <c r="G1202" s="63">
        <f>IF(Table312[[#This Row],[Facility]]="Buin",1.5%,0.25%)</f>
        <v>1.4999999999999999E-2</v>
      </c>
      <c r="H1202" s="38">
        <v>32</v>
      </c>
      <c r="I1202" s="38"/>
      <c r="J1202" s="27">
        <f t="shared" si="108"/>
        <v>130</v>
      </c>
      <c r="K1202" s="28">
        <f t="shared" si="109"/>
        <v>1</v>
      </c>
      <c r="L1202" s="27">
        <f>IF(K1202=0,0,IF(E1202&gt;1,E1202-1,VLOOKUP(K1202,Months_Weeks!$A$1:$B$13,2,0)))</f>
        <v>4</v>
      </c>
      <c r="M1202" s="29"/>
      <c r="N1202" s="39"/>
      <c r="O1202" s="39"/>
      <c r="P1202" s="50">
        <f t="shared" si="110"/>
        <v>0</v>
      </c>
      <c r="Q1202" s="28">
        <f t="shared" si="111"/>
        <v>1</v>
      </c>
      <c r="R1202" s="28">
        <f>IF(Q1202=0,0,IF(E1202&gt;1,E1202-1,VLOOKUP(Q1202,Months_Weeks!$A$1:$B$13,2,0)))</f>
        <v>4</v>
      </c>
      <c r="S1202" s="30"/>
      <c r="T1202" s="39"/>
      <c r="U1202" s="39"/>
      <c r="V1202" s="50">
        <f t="shared" si="112"/>
        <v>0</v>
      </c>
      <c r="W1202" s="28">
        <f t="shared" si="113"/>
        <v>1</v>
      </c>
      <c r="X1202" s="28">
        <f>IF(W1202=0,0,IF(E1202&gt;1,E1202-1,VLOOKUP(W1202,Months_Weeks!$A$1:$B$13,2,0)))</f>
        <v>4</v>
      </c>
      <c r="Y1202" s="30"/>
      <c r="Z1202" s="39"/>
      <c r="AA1202" s="31"/>
      <c r="AB1202" s="39"/>
      <c r="AC1202" s="31"/>
      <c r="AD1202" s="40"/>
      <c r="AE1202" s="31"/>
      <c r="AF1202" s="40"/>
      <c r="AG1202" s="31"/>
      <c r="AH1202" s="40"/>
      <c r="AI1202" s="31"/>
      <c r="AJ1202" s="40"/>
    </row>
    <row r="1203" spans="1:36" x14ac:dyDescent="0.25">
      <c r="A1203" s="37" t="s">
        <v>62</v>
      </c>
      <c r="B1203" s="37">
        <v>1013</v>
      </c>
      <c r="C1203" s="26" t="str">
        <f>IFERROR(INDEX(Clients[Client_Name],MATCH(Table312[[#This Row],[Client_Code]],Clients[Client_Code],0)),"")</f>
        <v>DISTRIBUIDORA MAXCERDO</v>
      </c>
      <c r="D1203" s="25">
        <v>2</v>
      </c>
      <c r="E1203" s="25">
        <v>2</v>
      </c>
      <c r="F1203" s="25" t="b">
        <f>IF(E1203&gt;(VLOOKUP(D1203,Months_Weeks!$A$2:$B$13,2,TRUE)),FALSE)</f>
        <v>0</v>
      </c>
      <c r="G1203" s="63">
        <f>IF(Table312[[#This Row],[Facility]]="Buin",1.5%,0.25%)</f>
        <v>1.4999999999999999E-2</v>
      </c>
      <c r="H1203" s="38"/>
      <c r="I1203" s="38">
        <v>17</v>
      </c>
      <c r="J1203" s="27">
        <f t="shared" si="108"/>
        <v>113</v>
      </c>
      <c r="K1203" s="28">
        <f t="shared" si="109"/>
        <v>2</v>
      </c>
      <c r="L1203" s="27">
        <f>IF(K1203=0,0,IF(E1203&gt;1,E1203-1,VLOOKUP(K1203,Months_Weeks!$A$1:$B$13,2,0)))</f>
        <v>1</v>
      </c>
      <c r="M1203" s="29"/>
      <c r="N1203" s="39"/>
      <c r="O1203" s="39"/>
      <c r="P1203" s="50">
        <f t="shared" si="110"/>
        <v>0</v>
      </c>
      <c r="Q1203" s="28">
        <f t="shared" si="111"/>
        <v>2</v>
      </c>
      <c r="R1203" s="28">
        <f>IF(Q1203=0,0,IF(E1203&gt;1,E1203-1,VLOOKUP(Q1203,Months_Weeks!$A$1:$B$13,2,0)))</f>
        <v>1</v>
      </c>
      <c r="S1203" s="30"/>
      <c r="T1203" s="39"/>
      <c r="U1203" s="39"/>
      <c r="V1203" s="50">
        <f t="shared" si="112"/>
        <v>0</v>
      </c>
      <c r="W1203" s="28">
        <f t="shared" si="113"/>
        <v>2</v>
      </c>
      <c r="X1203" s="28">
        <f>IF(W1203=0,0,IF(E1203&gt;1,E1203-1,VLOOKUP(W1203,Months_Weeks!$A$1:$B$13,2,0)))</f>
        <v>1</v>
      </c>
      <c r="Y1203" s="30"/>
      <c r="Z1203" s="39"/>
      <c r="AA1203" s="31"/>
      <c r="AB1203" s="39"/>
      <c r="AC1203" s="31"/>
      <c r="AD1203" s="40"/>
      <c r="AE1203" s="31"/>
      <c r="AF1203" s="40"/>
      <c r="AG1203" s="31"/>
      <c r="AH1203" s="40"/>
      <c r="AI1203" s="31"/>
      <c r="AJ1203" s="40"/>
    </row>
    <row r="1204" spans="1:36" x14ac:dyDescent="0.25">
      <c r="A1204" s="37" t="s">
        <v>62</v>
      </c>
      <c r="B1204" s="37">
        <v>1013</v>
      </c>
      <c r="C1204" s="26" t="str">
        <f>IFERROR(INDEX(Clients[Client_Name],MATCH(Table312[[#This Row],[Client_Code]],Clients[Client_Code],0)),"")</f>
        <v>DISTRIBUIDORA MAXCERDO</v>
      </c>
      <c r="D1204" s="25">
        <v>2</v>
      </c>
      <c r="E1204" s="25">
        <v>3</v>
      </c>
      <c r="F1204" s="25" t="b">
        <f>IF(E1204&gt;(VLOOKUP(D1204,Months_Weeks!$A$2:$B$13,2,TRUE)),FALSE)</f>
        <v>0</v>
      </c>
      <c r="G1204" s="63">
        <f>IF(Table312[[#This Row],[Facility]]="Buin",1.5%,0.25%)</f>
        <v>1.4999999999999999E-2</v>
      </c>
      <c r="H1204" s="38">
        <v>60</v>
      </c>
      <c r="I1204" s="38"/>
      <c r="J1204" s="27">
        <f t="shared" si="108"/>
        <v>173</v>
      </c>
      <c r="K1204" s="28">
        <f t="shared" si="109"/>
        <v>2</v>
      </c>
      <c r="L1204" s="27">
        <f>IF(K1204=0,0,IF(E1204&gt;1,E1204-1,VLOOKUP(K1204,Months_Weeks!$A$1:$B$13,2,0)))</f>
        <v>2</v>
      </c>
      <c r="M1204" s="29"/>
      <c r="N1204" s="39"/>
      <c r="O1204" s="39"/>
      <c r="P1204" s="50">
        <f t="shared" si="110"/>
        <v>0</v>
      </c>
      <c r="Q1204" s="28">
        <f t="shared" si="111"/>
        <v>2</v>
      </c>
      <c r="R1204" s="28">
        <f>IF(Q1204=0,0,IF(E1204&gt;1,E1204-1,VLOOKUP(Q1204,Months_Weeks!$A$1:$B$13,2,0)))</f>
        <v>2</v>
      </c>
      <c r="S1204" s="30"/>
      <c r="T1204" s="39"/>
      <c r="U1204" s="39"/>
      <c r="V1204" s="50">
        <f t="shared" si="112"/>
        <v>0</v>
      </c>
      <c r="W1204" s="28">
        <f t="shared" si="113"/>
        <v>2</v>
      </c>
      <c r="X1204" s="28">
        <f>IF(W1204=0,0,IF(E1204&gt;1,E1204-1,VLOOKUP(W1204,Months_Weeks!$A$1:$B$13,2,0)))</f>
        <v>2</v>
      </c>
      <c r="Y1204" s="30"/>
      <c r="Z1204" s="39"/>
      <c r="AA1204" s="31"/>
      <c r="AB1204" s="39"/>
      <c r="AC1204" s="31"/>
      <c r="AD1204" s="40"/>
      <c r="AE1204" s="31"/>
      <c r="AF1204" s="40"/>
      <c r="AG1204" s="31"/>
      <c r="AH1204" s="40"/>
      <c r="AI1204" s="31"/>
      <c r="AJ1204" s="40"/>
    </row>
    <row r="1205" spans="1:36" x14ac:dyDescent="0.25">
      <c r="A1205" s="37" t="s">
        <v>62</v>
      </c>
      <c r="B1205" s="37">
        <v>1013</v>
      </c>
      <c r="C1205" s="26" t="str">
        <f>IFERROR(INDEX(Clients[Client_Name],MATCH(Table312[[#This Row],[Client_Code]],Clients[Client_Code],0)),"")</f>
        <v>DISTRIBUIDORA MAXCERDO</v>
      </c>
      <c r="D1205" s="25">
        <v>2</v>
      </c>
      <c r="E1205" s="25">
        <v>4</v>
      </c>
      <c r="F1205" s="25" t="b">
        <f>IF(E1205&gt;(VLOOKUP(D1205,Months_Weeks!$A$2:$B$13,2,TRUE)),FALSE)</f>
        <v>0</v>
      </c>
      <c r="G1205" s="63">
        <f>IF(Table312[[#This Row],[Facility]]="Buin",1.5%,0.25%)</f>
        <v>1.4999999999999999E-2</v>
      </c>
      <c r="H1205" s="38">
        <v>35</v>
      </c>
      <c r="I1205" s="38"/>
      <c r="J1205" s="27">
        <f t="shared" si="108"/>
        <v>208</v>
      </c>
      <c r="K1205" s="28">
        <f t="shared" si="109"/>
        <v>2</v>
      </c>
      <c r="L1205" s="27">
        <f>IF(K1205=0,0,IF(E1205&gt;1,E1205-1,VLOOKUP(K1205,Months_Weeks!$A$1:$B$13,2,0)))</f>
        <v>3</v>
      </c>
      <c r="M1205" s="29"/>
      <c r="N1205" s="39"/>
      <c r="O1205" s="39"/>
      <c r="P1205" s="50">
        <f t="shared" si="110"/>
        <v>0</v>
      </c>
      <c r="Q1205" s="28">
        <f t="shared" si="111"/>
        <v>2</v>
      </c>
      <c r="R1205" s="28">
        <f>IF(Q1205=0,0,IF(E1205&gt;1,E1205-1,VLOOKUP(Q1205,Months_Weeks!$A$1:$B$13,2,0)))</f>
        <v>3</v>
      </c>
      <c r="S1205" s="30"/>
      <c r="T1205" s="39"/>
      <c r="U1205" s="39"/>
      <c r="V1205" s="50">
        <f t="shared" si="112"/>
        <v>0</v>
      </c>
      <c r="W1205" s="28">
        <f t="shared" si="113"/>
        <v>2</v>
      </c>
      <c r="X1205" s="28">
        <f>IF(W1205=0,0,IF(E1205&gt;1,E1205-1,VLOOKUP(W1205,Months_Weeks!$A$1:$B$13,2,0)))</f>
        <v>3</v>
      </c>
      <c r="Y1205" s="30"/>
      <c r="Z1205" s="39"/>
      <c r="AA1205" s="31"/>
      <c r="AB1205" s="39"/>
      <c r="AC1205" s="31"/>
      <c r="AD1205" s="40"/>
      <c r="AE1205" s="31"/>
      <c r="AF1205" s="40"/>
      <c r="AG1205" s="31"/>
      <c r="AH1205" s="40"/>
      <c r="AI1205" s="31"/>
      <c r="AJ1205" s="40"/>
    </row>
    <row r="1206" spans="1:36" x14ac:dyDescent="0.25">
      <c r="A1206" s="37" t="s">
        <v>62</v>
      </c>
      <c r="B1206" s="37">
        <v>1013</v>
      </c>
      <c r="C1206" s="26" t="str">
        <f>IFERROR(INDEX(Clients[Client_Name],MATCH(Table312[[#This Row],[Client_Code]],Clients[Client_Code],0)),"")</f>
        <v>DISTRIBUIDORA MAXCERDO</v>
      </c>
      <c r="D1206" s="25">
        <v>3</v>
      </c>
      <c r="E1206" s="25">
        <v>1</v>
      </c>
      <c r="F1206" s="25" t="b">
        <f>IF(E1206&gt;(VLOOKUP(D1206,Months_Weeks!$A$2:$B$13,2,TRUE)),FALSE)</f>
        <v>0</v>
      </c>
      <c r="G1206" s="63">
        <f>IF(Table312[[#This Row],[Facility]]="Buin",1.5%,0.25%)</f>
        <v>1.4999999999999999E-2</v>
      </c>
      <c r="H1206" s="38">
        <v>21</v>
      </c>
      <c r="I1206" s="38"/>
      <c r="J1206" s="27">
        <f t="shared" si="108"/>
        <v>229</v>
      </c>
      <c r="K1206" s="28">
        <f t="shared" si="109"/>
        <v>2</v>
      </c>
      <c r="L1206" s="27">
        <f>IF(K1206=0,0,IF(E1206&gt;1,E1206-1,VLOOKUP(K1206,Months_Weeks!$A$1:$B$13,2,0)))</f>
        <v>4</v>
      </c>
      <c r="M1206" s="29"/>
      <c r="N1206" s="39"/>
      <c r="O1206" s="39"/>
      <c r="P1206" s="50">
        <f t="shared" si="110"/>
        <v>0</v>
      </c>
      <c r="Q1206" s="28">
        <f t="shared" si="111"/>
        <v>2</v>
      </c>
      <c r="R1206" s="28">
        <f>IF(Q1206=0,0,IF(E1206&gt;1,E1206-1,VLOOKUP(Q1206,Months_Weeks!$A$1:$B$13,2,0)))</f>
        <v>4</v>
      </c>
      <c r="S1206" s="30"/>
      <c r="T1206" s="39"/>
      <c r="U1206" s="39"/>
      <c r="V1206" s="50">
        <f t="shared" si="112"/>
        <v>0</v>
      </c>
      <c r="W1206" s="28">
        <f t="shared" si="113"/>
        <v>2</v>
      </c>
      <c r="X1206" s="28">
        <f>IF(W1206=0,0,IF(E1206&gt;1,E1206-1,VLOOKUP(W1206,Months_Weeks!$A$1:$B$13,2,0)))</f>
        <v>4</v>
      </c>
      <c r="Y1206" s="30"/>
      <c r="Z1206" s="39"/>
      <c r="AA1206" s="31"/>
      <c r="AB1206" s="39"/>
      <c r="AC1206" s="31"/>
      <c r="AD1206" s="40"/>
      <c r="AE1206" s="31"/>
      <c r="AF1206" s="40"/>
      <c r="AG1206" s="31"/>
      <c r="AH1206" s="40"/>
      <c r="AI1206" s="31"/>
      <c r="AJ1206" s="40"/>
    </row>
    <row r="1207" spans="1:36" x14ac:dyDescent="0.25">
      <c r="A1207" s="37" t="s">
        <v>62</v>
      </c>
      <c r="B1207" s="37">
        <v>1013</v>
      </c>
      <c r="C1207" s="26" t="str">
        <f>IFERROR(INDEX(Clients[Client_Name],MATCH(Table312[[#This Row],[Client_Code]],Clients[Client_Code],0)),"")</f>
        <v>DISTRIBUIDORA MAXCERDO</v>
      </c>
      <c r="D1207" s="25">
        <v>3</v>
      </c>
      <c r="E1207" s="25">
        <v>2</v>
      </c>
      <c r="F1207" s="25" t="b">
        <f>IF(E1207&gt;(VLOOKUP(D1207,Months_Weeks!$A$2:$B$13,2,TRUE)),FALSE)</f>
        <v>0</v>
      </c>
      <c r="G1207" s="63">
        <f>IF(Table312[[#This Row],[Facility]]="Buin",1.5%,0.25%)</f>
        <v>1.4999999999999999E-2</v>
      </c>
      <c r="H1207" s="38"/>
      <c r="I1207" s="38"/>
      <c r="J1207" s="27">
        <f t="shared" si="108"/>
        <v>229</v>
      </c>
      <c r="K1207" s="28">
        <f t="shared" si="109"/>
        <v>3</v>
      </c>
      <c r="L1207" s="27">
        <f>IF(K1207=0,0,IF(E1207&gt;1,E1207-1,VLOOKUP(K1207,Months_Weeks!$A$1:$B$13,2,0)))</f>
        <v>1</v>
      </c>
      <c r="M1207" s="29"/>
      <c r="N1207" s="39"/>
      <c r="O1207" s="39"/>
      <c r="P1207" s="50">
        <f t="shared" si="110"/>
        <v>0</v>
      </c>
      <c r="Q1207" s="28">
        <f t="shared" si="111"/>
        <v>3</v>
      </c>
      <c r="R1207" s="28">
        <f>IF(Q1207=0,0,IF(E1207&gt;1,E1207-1,VLOOKUP(Q1207,Months_Weeks!$A$1:$B$13,2,0)))</f>
        <v>1</v>
      </c>
      <c r="S1207" s="30"/>
      <c r="T1207" s="39"/>
      <c r="U1207" s="39"/>
      <c r="V1207" s="50">
        <f t="shared" si="112"/>
        <v>0</v>
      </c>
      <c r="W1207" s="28">
        <f t="shared" si="113"/>
        <v>3</v>
      </c>
      <c r="X1207" s="28">
        <f>IF(W1207=0,0,IF(E1207&gt;1,E1207-1,VLOOKUP(W1207,Months_Weeks!$A$1:$B$13,2,0)))</f>
        <v>1</v>
      </c>
      <c r="Y1207" s="30"/>
      <c r="Z1207" s="39"/>
      <c r="AA1207" s="31"/>
      <c r="AB1207" s="39"/>
      <c r="AC1207" s="31"/>
      <c r="AD1207" s="40"/>
      <c r="AE1207" s="31"/>
      <c r="AF1207" s="40"/>
      <c r="AG1207" s="31"/>
      <c r="AH1207" s="40"/>
      <c r="AI1207" s="31"/>
      <c r="AJ1207" s="40"/>
    </row>
    <row r="1208" spans="1:36" x14ac:dyDescent="0.25">
      <c r="A1208" s="37" t="s">
        <v>62</v>
      </c>
      <c r="B1208" s="37">
        <v>1013</v>
      </c>
      <c r="C1208" s="26" t="str">
        <f>IFERROR(INDEX(Clients[Client_Name],MATCH(Table312[[#This Row],[Client_Code]],Clients[Client_Code],0)),"")</f>
        <v>DISTRIBUIDORA MAXCERDO</v>
      </c>
      <c r="D1208" s="25">
        <v>3</v>
      </c>
      <c r="E1208" s="25">
        <v>3</v>
      </c>
      <c r="F1208" s="25" t="b">
        <f>IF(E1208&gt;(VLOOKUP(D1208,Months_Weeks!$A$2:$B$13,2,TRUE)),FALSE)</f>
        <v>0</v>
      </c>
      <c r="G1208" s="63">
        <f>IF(Table312[[#This Row],[Facility]]="Buin",1.5%,0.25%)</f>
        <v>1.4999999999999999E-2</v>
      </c>
      <c r="H1208" s="38"/>
      <c r="I1208" s="38"/>
      <c r="J1208" s="27">
        <f t="shared" si="108"/>
        <v>229</v>
      </c>
      <c r="K1208" s="28">
        <f t="shared" si="109"/>
        <v>3</v>
      </c>
      <c r="L1208" s="27">
        <f>IF(K1208=0,0,IF(E1208&gt;1,E1208-1,VLOOKUP(K1208,Months_Weeks!$A$1:$B$13,2,0)))</f>
        <v>2</v>
      </c>
      <c r="M1208" s="29"/>
      <c r="N1208" s="39"/>
      <c r="O1208" s="39"/>
      <c r="P1208" s="50">
        <f t="shared" si="110"/>
        <v>0</v>
      </c>
      <c r="Q1208" s="28">
        <f t="shared" si="111"/>
        <v>3</v>
      </c>
      <c r="R1208" s="28">
        <f>IF(Q1208=0,0,IF(E1208&gt;1,E1208-1,VLOOKUP(Q1208,Months_Weeks!$A$1:$B$13,2,0)))</f>
        <v>2</v>
      </c>
      <c r="S1208" s="30"/>
      <c r="T1208" s="39"/>
      <c r="U1208" s="39"/>
      <c r="V1208" s="50">
        <f t="shared" si="112"/>
        <v>0</v>
      </c>
      <c r="W1208" s="28">
        <f t="shared" si="113"/>
        <v>3</v>
      </c>
      <c r="X1208" s="28">
        <f>IF(W1208=0,0,IF(E1208&gt;1,E1208-1,VLOOKUP(W1208,Months_Weeks!$A$1:$B$13,2,0)))</f>
        <v>2</v>
      </c>
      <c r="Y1208" s="30"/>
      <c r="Z1208" s="39"/>
      <c r="AA1208" s="31"/>
      <c r="AB1208" s="39"/>
      <c r="AC1208" s="31"/>
      <c r="AD1208" s="40"/>
      <c r="AE1208" s="31"/>
      <c r="AF1208" s="40"/>
      <c r="AG1208" s="31"/>
      <c r="AH1208" s="40"/>
      <c r="AI1208" s="31"/>
      <c r="AJ1208" s="40"/>
    </row>
    <row r="1209" spans="1:36" x14ac:dyDescent="0.25">
      <c r="A1209" s="37" t="s">
        <v>62</v>
      </c>
      <c r="B1209" s="37">
        <v>1013</v>
      </c>
      <c r="C1209" s="26" t="str">
        <f>IFERROR(INDEX(Clients[Client_Name],MATCH(Table312[[#This Row],[Client_Code]],Clients[Client_Code],0)),"")</f>
        <v>DISTRIBUIDORA MAXCERDO</v>
      </c>
      <c r="D1209" s="25">
        <v>3</v>
      </c>
      <c r="E1209" s="25">
        <v>4</v>
      </c>
      <c r="F1209" s="25" t="b">
        <f>IF(E1209&gt;(VLOOKUP(D1209,Months_Weeks!$A$2:$B$13,2,TRUE)),FALSE)</f>
        <v>0</v>
      </c>
      <c r="G1209" s="63">
        <f>IF(Table312[[#This Row],[Facility]]="Buin",1.5%,0.25%)</f>
        <v>1.4999999999999999E-2</v>
      </c>
      <c r="H1209" s="38"/>
      <c r="I1209" s="38"/>
      <c r="J1209" s="27">
        <f t="shared" si="108"/>
        <v>229</v>
      </c>
      <c r="K1209" s="28">
        <f t="shared" si="109"/>
        <v>3</v>
      </c>
      <c r="L1209" s="27">
        <f>IF(K1209=0,0,IF(E1209&gt;1,E1209-1,VLOOKUP(K1209,Months_Weeks!$A$1:$B$13,2,0)))</f>
        <v>3</v>
      </c>
      <c r="M1209" s="29"/>
      <c r="N1209" s="39"/>
      <c r="O1209" s="39"/>
      <c r="P1209" s="50">
        <f t="shared" si="110"/>
        <v>0</v>
      </c>
      <c r="Q1209" s="28">
        <f t="shared" si="111"/>
        <v>3</v>
      </c>
      <c r="R1209" s="28">
        <f>IF(Q1209=0,0,IF(E1209&gt;1,E1209-1,VLOOKUP(Q1209,Months_Weeks!$A$1:$B$13,2,0)))</f>
        <v>3</v>
      </c>
      <c r="S1209" s="30"/>
      <c r="T1209" s="39"/>
      <c r="U1209" s="39"/>
      <c r="V1209" s="50">
        <f t="shared" si="112"/>
        <v>0</v>
      </c>
      <c r="W1209" s="28">
        <f t="shared" si="113"/>
        <v>3</v>
      </c>
      <c r="X1209" s="28">
        <f>IF(W1209=0,0,IF(E1209&gt;1,E1209-1,VLOOKUP(W1209,Months_Weeks!$A$1:$B$13,2,0)))</f>
        <v>3</v>
      </c>
      <c r="Y1209" s="30"/>
      <c r="Z1209" s="39"/>
      <c r="AA1209" s="31"/>
      <c r="AB1209" s="39"/>
      <c r="AC1209" s="31"/>
      <c r="AD1209" s="40"/>
      <c r="AE1209" s="31"/>
      <c r="AF1209" s="40"/>
      <c r="AG1209" s="31"/>
      <c r="AH1209" s="40"/>
      <c r="AI1209" s="31"/>
      <c r="AJ1209" s="40"/>
    </row>
    <row r="1210" spans="1:36" x14ac:dyDescent="0.25">
      <c r="A1210" s="37" t="s">
        <v>62</v>
      </c>
      <c r="B1210" s="37">
        <v>1013</v>
      </c>
      <c r="C1210" s="26" t="str">
        <f>IFERROR(INDEX(Clients[Client_Name],MATCH(Table312[[#This Row],[Client_Code]],Clients[Client_Code],0)),"")</f>
        <v>DISTRIBUIDORA MAXCERDO</v>
      </c>
      <c r="D1210" s="25">
        <v>3</v>
      </c>
      <c r="E1210" s="25">
        <v>5</v>
      </c>
      <c r="F1210" s="25" t="b">
        <f>IF(E1210&gt;(VLOOKUP(D1210,Months_Weeks!$A$2:$B$13,2,TRUE)),FALSE)</f>
        <v>0</v>
      </c>
      <c r="G1210" s="63">
        <f>IF(Table312[[#This Row],[Facility]]="Buin",1.5%,0.25%)</f>
        <v>1.4999999999999999E-2</v>
      </c>
      <c r="H1210" s="38"/>
      <c r="I1210" s="38"/>
      <c r="J1210" s="27">
        <f t="shared" si="108"/>
        <v>229</v>
      </c>
      <c r="K1210" s="28">
        <f t="shared" si="109"/>
        <v>3</v>
      </c>
      <c r="L1210" s="27">
        <f>IF(K1210=0,0,IF(E1210&gt;1,E1210-1,VLOOKUP(K1210,Months_Weeks!$A$1:$B$13,2,0)))</f>
        <v>4</v>
      </c>
      <c r="M1210" s="29"/>
      <c r="N1210" s="39"/>
      <c r="O1210" s="39"/>
      <c r="P1210" s="50">
        <f t="shared" si="110"/>
        <v>0</v>
      </c>
      <c r="Q1210" s="28">
        <f t="shared" si="111"/>
        <v>3</v>
      </c>
      <c r="R1210" s="28">
        <f>IF(Q1210=0,0,IF(E1210&gt;1,E1210-1,VLOOKUP(Q1210,Months_Weeks!$A$1:$B$13,2,0)))</f>
        <v>4</v>
      </c>
      <c r="S1210" s="30"/>
      <c r="T1210" s="39"/>
      <c r="U1210" s="39"/>
      <c r="V1210" s="50">
        <f t="shared" si="112"/>
        <v>0</v>
      </c>
      <c r="W1210" s="28">
        <f t="shared" si="113"/>
        <v>3</v>
      </c>
      <c r="X1210" s="28">
        <f>IF(W1210=0,0,IF(E1210&gt;1,E1210-1,VLOOKUP(W1210,Months_Weeks!$A$1:$B$13,2,0)))</f>
        <v>4</v>
      </c>
      <c r="Y1210" s="30"/>
      <c r="Z1210" s="39"/>
      <c r="AA1210" s="31"/>
      <c r="AB1210" s="39"/>
      <c r="AC1210" s="31"/>
      <c r="AD1210" s="40"/>
      <c r="AE1210" s="31"/>
      <c r="AF1210" s="40"/>
      <c r="AG1210" s="31"/>
      <c r="AH1210" s="40"/>
      <c r="AI1210" s="31"/>
      <c r="AJ1210" s="40"/>
    </row>
    <row r="1211" spans="1:36" x14ac:dyDescent="0.25">
      <c r="A1211" s="37" t="s">
        <v>62</v>
      </c>
      <c r="B1211" s="37">
        <v>1013</v>
      </c>
      <c r="C1211" s="26" t="str">
        <f>IFERROR(INDEX(Clients[Client_Name],MATCH(Table312[[#This Row],[Client_Code]],Clients[Client_Code],0)),"")</f>
        <v>DISTRIBUIDORA MAXCERDO</v>
      </c>
      <c r="D1211" s="25">
        <v>4</v>
      </c>
      <c r="E1211" s="25">
        <v>1</v>
      </c>
      <c r="F1211" s="25" t="b">
        <f>IF(E1211&gt;(VLOOKUP(D1211,Months_Weeks!$A$2:$B$13,2,TRUE)),FALSE)</f>
        <v>0</v>
      </c>
      <c r="G1211" s="63">
        <f>IF(Table312[[#This Row],[Facility]]="Buin",1.5%,0.25%)</f>
        <v>1.4999999999999999E-2</v>
      </c>
      <c r="H1211" s="38"/>
      <c r="I1211" s="38"/>
      <c r="J1211" s="27">
        <f t="shared" si="108"/>
        <v>229</v>
      </c>
      <c r="K1211" s="28">
        <f t="shared" si="109"/>
        <v>3</v>
      </c>
      <c r="L1211" s="27">
        <f>IF(K1211=0,0,IF(E1211&gt;1,E1211-1,VLOOKUP(K1211,Months_Weeks!$A$1:$B$13,2,0)))</f>
        <v>5</v>
      </c>
      <c r="M1211" s="29"/>
      <c r="N1211" s="39"/>
      <c r="O1211" s="39"/>
      <c r="P1211" s="50">
        <f t="shared" si="110"/>
        <v>0</v>
      </c>
      <c r="Q1211" s="28">
        <f t="shared" si="111"/>
        <v>3</v>
      </c>
      <c r="R1211" s="28">
        <f>IF(Q1211=0,0,IF(E1211&gt;1,E1211-1,VLOOKUP(Q1211,Months_Weeks!$A$1:$B$13,2,0)))</f>
        <v>5</v>
      </c>
      <c r="S1211" s="30"/>
      <c r="T1211" s="39"/>
      <c r="U1211" s="39"/>
      <c r="V1211" s="50">
        <f t="shared" si="112"/>
        <v>0</v>
      </c>
      <c r="W1211" s="28">
        <f t="shared" si="113"/>
        <v>3</v>
      </c>
      <c r="X1211" s="28">
        <f>IF(W1211=0,0,IF(E1211&gt;1,E1211-1,VLOOKUP(W1211,Months_Weeks!$A$1:$B$13,2,0)))</f>
        <v>5</v>
      </c>
      <c r="Y1211" s="30"/>
      <c r="Z1211" s="39"/>
      <c r="AA1211" s="31"/>
      <c r="AB1211" s="39"/>
      <c r="AC1211" s="31"/>
      <c r="AD1211" s="40"/>
      <c r="AE1211" s="31"/>
      <c r="AF1211" s="40"/>
      <c r="AG1211" s="31"/>
      <c r="AH1211" s="40"/>
      <c r="AI1211" s="31"/>
      <c r="AJ1211" s="40"/>
    </row>
    <row r="1212" spans="1:36" x14ac:dyDescent="0.25">
      <c r="A1212" s="37" t="s">
        <v>62</v>
      </c>
      <c r="B1212" s="37">
        <v>1013</v>
      </c>
      <c r="C1212" s="26" t="str">
        <f>IFERROR(INDEX(Clients[Client_Name],MATCH(Table312[[#This Row],[Client_Code]],Clients[Client_Code],0)),"")</f>
        <v>DISTRIBUIDORA MAXCERDO</v>
      </c>
      <c r="D1212" s="25">
        <v>4</v>
      </c>
      <c r="E1212" s="25">
        <v>2</v>
      </c>
      <c r="F1212" s="25" t="b">
        <f>IF(E1212&gt;(VLOOKUP(D1212,Months_Weeks!$A$2:$B$13,2,TRUE)),FALSE)</f>
        <v>0</v>
      </c>
      <c r="G1212" s="63">
        <f>IF(Table312[[#This Row],[Facility]]="Buin",1.5%,0.25%)</f>
        <v>1.4999999999999999E-2</v>
      </c>
      <c r="H1212" s="38"/>
      <c r="I1212" s="38"/>
      <c r="J1212" s="27">
        <f t="shared" si="108"/>
        <v>229</v>
      </c>
      <c r="K1212" s="28">
        <f t="shared" si="109"/>
        <v>4</v>
      </c>
      <c r="L1212" s="27">
        <f>IF(K1212=0,0,IF(E1212&gt;1,E1212-1,VLOOKUP(K1212,Months_Weeks!$A$1:$B$13,2,0)))</f>
        <v>1</v>
      </c>
      <c r="M1212" s="29"/>
      <c r="N1212" s="39"/>
      <c r="O1212" s="39"/>
      <c r="P1212" s="50">
        <f t="shared" si="110"/>
        <v>0</v>
      </c>
      <c r="Q1212" s="28">
        <f t="shared" si="111"/>
        <v>4</v>
      </c>
      <c r="R1212" s="28">
        <f>IF(Q1212=0,0,IF(E1212&gt;1,E1212-1,VLOOKUP(Q1212,Months_Weeks!$A$1:$B$13,2,0)))</f>
        <v>1</v>
      </c>
      <c r="S1212" s="30"/>
      <c r="T1212" s="39"/>
      <c r="U1212" s="39"/>
      <c r="V1212" s="50">
        <f t="shared" si="112"/>
        <v>0</v>
      </c>
      <c r="W1212" s="28">
        <f t="shared" si="113"/>
        <v>4</v>
      </c>
      <c r="X1212" s="28">
        <f>IF(W1212=0,0,IF(E1212&gt;1,E1212-1,VLOOKUP(W1212,Months_Weeks!$A$1:$B$13,2,0)))</f>
        <v>1</v>
      </c>
      <c r="Y1212" s="30"/>
      <c r="Z1212" s="39"/>
      <c r="AA1212" s="31"/>
      <c r="AB1212" s="39"/>
      <c r="AC1212" s="31"/>
      <c r="AD1212" s="40"/>
      <c r="AE1212" s="31"/>
      <c r="AF1212" s="40"/>
      <c r="AG1212" s="31"/>
      <c r="AH1212" s="40"/>
      <c r="AI1212" s="31"/>
      <c r="AJ1212" s="40"/>
    </row>
    <row r="1213" spans="1:36" x14ac:dyDescent="0.25">
      <c r="A1213" s="37" t="s">
        <v>62</v>
      </c>
      <c r="B1213" s="37">
        <v>1013</v>
      </c>
      <c r="C1213" s="26" t="str">
        <f>IFERROR(INDEX(Clients[Client_Name],MATCH(Table312[[#This Row],[Client_Code]],Clients[Client_Code],0)),"")</f>
        <v>DISTRIBUIDORA MAXCERDO</v>
      </c>
      <c r="D1213" s="25">
        <v>4</v>
      </c>
      <c r="E1213" s="25">
        <v>3</v>
      </c>
      <c r="F1213" s="25" t="b">
        <f>IF(E1213&gt;(VLOOKUP(D1213,Months_Weeks!$A$2:$B$13,2,TRUE)),FALSE)</f>
        <v>0</v>
      </c>
      <c r="G1213" s="63">
        <f>IF(Table312[[#This Row],[Facility]]="Buin",1.5%,0.25%)</f>
        <v>1.4999999999999999E-2</v>
      </c>
      <c r="H1213" s="38"/>
      <c r="I1213" s="38"/>
      <c r="J1213" s="27">
        <f t="shared" si="108"/>
        <v>229</v>
      </c>
      <c r="K1213" s="28">
        <f t="shared" si="109"/>
        <v>4</v>
      </c>
      <c r="L1213" s="27">
        <f>IF(K1213=0,0,IF(E1213&gt;1,E1213-1,VLOOKUP(K1213,Months_Weeks!$A$1:$B$13,2,0)))</f>
        <v>2</v>
      </c>
      <c r="M1213" s="29"/>
      <c r="N1213" s="39"/>
      <c r="O1213" s="39"/>
      <c r="P1213" s="50">
        <f t="shared" si="110"/>
        <v>0</v>
      </c>
      <c r="Q1213" s="28">
        <f t="shared" si="111"/>
        <v>4</v>
      </c>
      <c r="R1213" s="28">
        <f>IF(Q1213=0,0,IF(E1213&gt;1,E1213-1,VLOOKUP(Q1213,Months_Weeks!$A$1:$B$13,2,0)))</f>
        <v>2</v>
      </c>
      <c r="S1213" s="30"/>
      <c r="T1213" s="39"/>
      <c r="U1213" s="39"/>
      <c r="V1213" s="50">
        <f t="shared" si="112"/>
        <v>0</v>
      </c>
      <c r="W1213" s="28">
        <f t="shared" si="113"/>
        <v>4</v>
      </c>
      <c r="X1213" s="28">
        <f>IF(W1213=0,0,IF(E1213&gt;1,E1213-1,VLOOKUP(W1213,Months_Weeks!$A$1:$B$13,2,0)))</f>
        <v>2</v>
      </c>
      <c r="Y1213" s="30"/>
      <c r="Z1213" s="39"/>
      <c r="AA1213" s="31"/>
      <c r="AB1213" s="39"/>
      <c r="AC1213" s="31"/>
      <c r="AD1213" s="40"/>
      <c r="AE1213" s="31"/>
      <c r="AF1213" s="40"/>
      <c r="AG1213" s="31"/>
      <c r="AH1213" s="40"/>
      <c r="AI1213" s="31"/>
      <c r="AJ1213" s="40"/>
    </row>
    <row r="1214" spans="1:36" x14ac:dyDescent="0.25">
      <c r="A1214" s="37" t="s">
        <v>62</v>
      </c>
      <c r="B1214" s="37">
        <v>1013</v>
      </c>
      <c r="C1214" s="26" t="str">
        <f>IFERROR(INDEX(Clients[Client_Name],MATCH(Table312[[#This Row],[Client_Code]],Clients[Client_Code],0)),"")</f>
        <v>DISTRIBUIDORA MAXCERDO</v>
      </c>
      <c r="D1214" s="25">
        <v>4</v>
      </c>
      <c r="E1214" s="25">
        <v>4</v>
      </c>
      <c r="F1214" s="25" t="b">
        <f>IF(E1214&gt;(VLOOKUP(D1214,Months_Weeks!$A$2:$B$13,2,TRUE)),FALSE)</f>
        <v>0</v>
      </c>
      <c r="G1214" s="63">
        <f>IF(Table312[[#This Row],[Facility]]="Buin",1.5%,0.25%)</f>
        <v>1.4999999999999999E-2</v>
      </c>
      <c r="H1214" s="38"/>
      <c r="I1214" s="38"/>
      <c r="J1214" s="27">
        <f t="shared" si="108"/>
        <v>229</v>
      </c>
      <c r="K1214" s="28">
        <f t="shared" si="109"/>
        <v>4</v>
      </c>
      <c r="L1214" s="27">
        <f>IF(K1214=0,0,IF(E1214&gt;1,E1214-1,VLOOKUP(K1214,Months_Weeks!$A$1:$B$13,2,0)))</f>
        <v>3</v>
      </c>
      <c r="M1214" s="29"/>
      <c r="N1214" s="39"/>
      <c r="O1214" s="39"/>
      <c r="P1214" s="50">
        <f t="shared" si="110"/>
        <v>0</v>
      </c>
      <c r="Q1214" s="28">
        <f t="shared" si="111"/>
        <v>4</v>
      </c>
      <c r="R1214" s="28">
        <f>IF(Q1214=0,0,IF(E1214&gt;1,E1214-1,VLOOKUP(Q1214,Months_Weeks!$A$1:$B$13,2,0)))</f>
        <v>3</v>
      </c>
      <c r="S1214" s="30"/>
      <c r="T1214" s="39"/>
      <c r="U1214" s="39"/>
      <c r="V1214" s="50">
        <f t="shared" si="112"/>
        <v>0</v>
      </c>
      <c r="W1214" s="28">
        <f t="shared" si="113"/>
        <v>4</v>
      </c>
      <c r="X1214" s="28">
        <f>IF(W1214=0,0,IF(E1214&gt;1,E1214-1,VLOOKUP(W1214,Months_Weeks!$A$1:$B$13,2,0)))</f>
        <v>3</v>
      </c>
      <c r="Y1214" s="30"/>
      <c r="Z1214" s="39"/>
      <c r="AA1214" s="31"/>
      <c r="AB1214" s="39"/>
      <c r="AC1214" s="31"/>
      <c r="AD1214" s="40"/>
      <c r="AE1214" s="31"/>
      <c r="AF1214" s="40"/>
      <c r="AG1214" s="31"/>
      <c r="AH1214" s="40"/>
      <c r="AI1214" s="31"/>
      <c r="AJ1214" s="40"/>
    </row>
    <row r="1215" spans="1:36" x14ac:dyDescent="0.25">
      <c r="A1215" s="37" t="s">
        <v>62</v>
      </c>
      <c r="B1215" s="37">
        <v>1013</v>
      </c>
      <c r="C1215" s="26" t="str">
        <f>IFERROR(INDEX(Clients[Client_Name],MATCH(Table312[[#This Row],[Client_Code]],Clients[Client_Code],0)),"")</f>
        <v>DISTRIBUIDORA MAXCERDO</v>
      </c>
      <c r="D1215" s="25">
        <v>5</v>
      </c>
      <c r="E1215" s="25">
        <v>1</v>
      </c>
      <c r="F1215" s="25" t="b">
        <f>IF(E1215&gt;(VLOOKUP(D1215,Months_Weeks!$A$2:$B$13,2,TRUE)),FALSE)</f>
        <v>0</v>
      </c>
      <c r="G1215" s="63">
        <f>IF(Table312[[#This Row],[Facility]]="Buin",1.5%,0.25%)</f>
        <v>1.4999999999999999E-2</v>
      </c>
      <c r="H1215" s="38"/>
      <c r="I1215" s="38"/>
      <c r="J1215" s="27">
        <f t="shared" si="108"/>
        <v>229</v>
      </c>
      <c r="K1215" s="28">
        <f t="shared" si="109"/>
        <v>4</v>
      </c>
      <c r="L1215" s="27">
        <f>IF(K1215=0,0,IF(E1215&gt;1,E1215-1,VLOOKUP(K1215,Months_Weeks!$A$1:$B$13,2,0)))</f>
        <v>4</v>
      </c>
      <c r="M1215" s="29"/>
      <c r="N1215" s="39"/>
      <c r="O1215" s="39"/>
      <c r="P1215" s="50">
        <f t="shared" si="110"/>
        <v>0</v>
      </c>
      <c r="Q1215" s="28">
        <f t="shared" si="111"/>
        <v>4</v>
      </c>
      <c r="R1215" s="28">
        <f>IF(Q1215=0,0,IF(E1215&gt;1,E1215-1,VLOOKUP(Q1215,Months_Weeks!$A$1:$B$13,2,0)))</f>
        <v>4</v>
      </c>
      <c r="S1215" s="30"/>
      <c r="T1215" s="39"/>
      <c r="U1215" s="39"/>
      <c r="V1215" s="50">
        <f t="shared" si="112"/>
        <v>0</v>
      </c>
      <c r="W1215" s="28">
        <f t="shared" si="113"/>
        <v>4</v>
      </c>
      <c r="X1215" s="28">
        <f>IF(W1215=0,0,IF(E1215&gt;1,E1215-1,VLOOKUP(W1215,Months_Weeks!$A$1:$B$13,2,0)))</f>
        <v>4</v>
      </c>
      <c r="Y1215" s="30"/>
      <c r="Z1215" s="39"/>
      <c r="AA1215" s="31"/>
      <c r="AB1215" s="39"/>
      <c r="AC1215" s="31"/>
      <c r="AD1215" s="40"/>
      <c r="AE1215" s="31"/>
      <c r="AF1215" s="40"/>
      <c r="AG1215" s="31"/>
      <c r="AH1215" s="40"/>
      <c r="AI1215" s="31"/>
      <c r="AJ1215" s="40"/>
    </row>
    <row r="1216" spans="1:36" x14ac:dyDescent="0.25">
      <c r="A1216" s="37" t="s">
        <v>62</v>
      </c>
      <c r="B1216" s="37">
        <v>1013</v>
      </c>
      <c r="C1216" s="26" t="str">
        <f>IFERROR(INDEX(Clients[Client_Name],MATCH(Table312[[#This Row],[Client_Code]],Clients[Client_Code],0)),"")</f>
        <v>DISTRIBUIDORA MAXCERDO</v>
      </c>
      <c r="D1216" s="25">
        <v>5</v>
      </c>
      <c r="E1216" s="25">
        <v>2</v>
      </c>
      <c r="F1216" s="25" t="b">
        <f>IF(E1216&gt;(VLOOKUP(D1216,Months_Weeks!$A$2:$B$13,2,TRUE)),FALSE)</f>
        <v>0</v>
      </c>
      <c r="G1216" s="63">
        <f>IF(Table312[[#This Row],[Facility]]="Buin",1.5%,0.25%)</f>
        <v>1.4999999999999999E-2</v>
      </c>
      <c r="H1216" s="38"/>
      <c r="I1216" s="38"/>
      <c r="J1216" s="27">
        <f t="shared" si="108"/>
        <v>229</v>
      </c>
      <c r="K1216" s="28">
        <f t="shared" si="109"/>
        <v>5</v>
      </c>
      <c r="L1216" s="27">
        <f>IF(K1216=0,0,IF(E1216&gt;1,E1216-1,VLOOKUP(K1216,Months_Weeks!$A$1:$B$13,2,0)))</f>
        <v>1</v>
      </c>
      <c r="M1216" s="29"/>
      <c r="N1216" s="39"/>
      <c r="O1216" s="39"/>
      <c r="P1216" s="50">
        <f t="shared" si="110"/>
        <v>0</v>
      </c>
      <c r="Q1216" s="28">
        <f t="shared" si="111"/>
        <v>5</v>
      </c>
      <c r="R1216" s="28">
        <f>IF(Q1216=0,0,IF(E1216&gt;1,E1216-1,VLOOKUP(Q1216,Months_Weeks!$A$1:$B$13,2,0)))</f>
        <v>1</v>
      </c>
      <c r="S1216" s="30"/>
      <c r="T1216" s="39"/>
      <c r="U1216" s="39"/>
      <c r="V1216" s="50">
        <f t="shared" si="112"/>
        <v>0</v>
      </c>
      <c r="W1216" s="28">
        <f t="shared" si="113"/>
        <v>5</v>
      </c>
      <c r="X1216" s="28">
        <f>IF(W1216=0,0,IF(E1216&gt;1,E1216-1,VLOOKUP(W1216,Months_Weeks!$A$1:$B$13,2,0)))</f>
        <v>1</v>
      </c>
      <c r="Y1216" s="30"/>
      <c r="Z1216" s="39"/>
      <c r="AA1216" s="31"/>
      <c r="AB1216" s="39"/>
      <c r="AC1216" s="31"/>
      <c r="AD1216" s="40"/>
      <c r="AE1216" s="31"/>
      <c r="AF1216" s="40"/>
      <c r="AG1216" s="31"/>
      <c r="AH1216" s="40"/>
      <c r="AI1216" s="31"/>
      <c r="AJ1216" s="40"/>
    </row>
    <row r="1217" spans="1:36" x14ac:dyDescent="0.25">
      <c r="A1217" s="37" t="s">
        <v>62</v>
      </c>
      <c r="B1217" s="37">
        <v>1013</v>
      </c>
      <c r="C1217" s="26" t="str">
        <f>IFERROR(INDEX(Clients[Client_Name],MATCH(Table312[[#This Row],[Client_Code]],Clients[Client_Code],0)),"")</f>
        <v>DISTRIBUIDORA MAXCERDO</v>
      </c>
      <c r="D1217" s="25">
        <v>5</v>
      </c>
      <c r="E1217" s="25">
        <v>3</v>
      </c>
      <c r="F1217" s="25" t="b">
        <f>IF(E1217&gt;(VLOOKUP(D1217,Months_Weeks!$A$2:$B$13,2,TRUE)),FALSE)</f>
        <v>0</v>
      </c>
      <c r="G1217" s="63">
        <f>IF(Table312[[#This Row],[Facility]]="Buin",1.5%,0.25%)</f>
        <v>1.4999999999999999E-2</v>
      </c>
      <c r="H1217" s="38"/>
      <c r="I1217" s="38"/>
      <c r="J1217" s="27">
        <f t="shared" si="108"/>
        <v>229</v>
      </c>
      <c r="K1217" s="28">
        <f t="shared" si="109"/>
        <v>5</v>
      </c>
      <c r="L1217" s="27">
        <f>IF(K1217=0,0,IF(E1217&gt;1,E1217-1,VLOOKUP(K1217,Months_Weeks!$A$1:$B$13,2,0)))</f>
        <v>2</v>
      </c>
      <c r="M1217" s="29"/>
      <c r="N1217" s="39"/>
      <c r="O1217" s="39"/>
      <c r="P1217" s="50">
        <f t="shared" si="110"/>
        <v>0</v>
      </c>
      <c r="Q1217" s="28">
        <f t="shared" si="111"/>
        <v>5</v>
      </c>
      <c r="R1217" s="28">
        <f>IF(Q1217=0,0,IF(E1217&gt;1,E1217-1,VLOOKUP(Q1217,Months_Weeks!$A$1:$B$13,2,0)))</f>
        <v>2</v>
      </c>
      <c r="S1217" s="30"/>
      <c r="T1217" s="39"/>
      <c r="U1217" s="39"/>
      <c r="V1217" s="50">
        <f t="shared" si="112"/>
        <v>0</v>
      </c>
      <c r="W1217" s="28">
        <f t="shared" si="113"/>
        <v>5</v>
      </c>
      <c r="X1217" s="28">
        <f>IF(W1217=0,0,IF(E1217&gt;1,E1217-1,VLOOKUP(W1217,Months_Weeks!$A$1:$B$13,2,0)))</f>
        <v>2</v>
      </c>
      <c r="Y1217" s="30"/>
      <c r="Z1217" s="39"/>
      <c r="AA1217" s="31"/>
      <c r="AB1217" s="39"/>
      <c r="AC1217" s="31"/>
      <c r="AD1217" s="40"/>
      <c r="AE1217" s="31"/>
      <c r="AF1217" s="40"/>
      <c r="AG1217" s="31"/>
      <c r="AH1217" s="40"/>
      <c r="AI1217" s="31"/>
      <c r="AJ1217" s="40"/>
    </row>
    <row r="1218" spans="1:36" x14ac:dyDescent="0.25">
      <c r="A1218" s="37" t="s">
        <v>62</v>
      </c>
      <c r="B1218" s="37">
        <v>1013</v>
      </c>
      <c r="C1218" s="26" t="str">
        <f>IFERROR(INDEX(Clients[Client_Name],MATCH(Table312[[#This Row],[Client_Code]],Clients[Client_Code],0)),"")</f>
        <v>DISTRIBUIDORA MAXCERDO</v>
      </c>
      <c r="D1218" s="25">
        <v>5</v>
      </c>
      <c r="E1218" s="25">
        <v>4</v>
      </c>
      <c r="F1218" s="25" t="b">
        <f>IF(E1218&gt;(VLOOKUP(D1218,Months_Weeks!$A$2:$B$13,2,TRUE)),FALSE)</f>
        <v>0</v>
      </c>
      <c r="G1218" s="63">
        <f>IF(Table312[[#This Row],[Facility]]="Buin",1.5%,0.25%)</f>
        <v>1.4999999999999999E-2</v>
      </c>
      <c r="H1218" s="38"/>
      <c r="I1218" s="38"/>
      <c r="J1218" s="27">
        <f t="shared" ref="J1218:J1281" si="114" xml:space="preserve"> SUMIFS(J:J,$B:$B,$B1218,$D:$D,K1218,$E:$E,L1218,$A:$A,$A1218)+H1218-I1218</f>
        <v>229</v>
      </c>
      <c r="K1218" s="28">
        <f t="shared" ref="K1218:K1281" si="115">IF(E1218&gt;1,D1218,D1218-1)</f>
        <v>5</v>
      </c>
      <c r="L1218" s="27">
        <f>IF(K1218=0,0,IF(E1218&gt;1,E1218-1,VLOOKUP(K1218,Months_Weeks!$A$1:$B$13,2,0)))</f>
        <v>3</v>
      </c>
      <c r="M1218" s="29"/>
      <c r="N1218" s="39"/>
      <c r="O1218" s="39"/>
      <c r="P1218" s="50">
        <f t="shared" ref="P1218:P1281" si="116" xml:space="preserve"> SUMIFS(P:P,$B:$B,$B1218,$D:$D,Q1218,$E:$E,R1218,$A:$A,$A1218)+N1218-O1218</f>
        <v>0</v>
      </c>
      <c r="Q1218" s="28">
        <f t="shared" ref="Q1218:Q1281" si="117">IF(E1218&gt;1,D1218,D1218-1)</f>
        <v>5</v>
      </c>
      <c r="R1218" s="28">
        <f>IF(Q1218=0,0,IF(E1218&gt;1,E1218-1,VLOOKUP(Q1218,Months_Weeks!$A$1:$B$13,2,0)))</f>
        <v>3</v>
      </c>
      <c r="S1218" s="30"/>
      <c r="T1218" s="39"/>
      <c r="U1218" s="39"/>
      <c r="V1218" s="50">
        <f t="shared" ref="V1218:V1281" si="118" xml:space="preserve"> SUMIFS(V:V,$B:$B,$B1218,$D:$D,W1218,$E:$E,X1218,$A:$A,$A1218)+T1218-U1218</f>
        <v>0</v>
      </c>
      <c r="W1218" s="28">
        <f t="shared" ref="W1218:W1281" si="119">IF(E1218&gt;1,D1218,D1218-1)</f>
        <v>5</v>
      </c>
      <c r="X1218" s="28">
        <f>IF(W1218=0,0,IF(E1218&gt;1,E1218-1,VLOOKUP(W1218,Months_Weeks!$A$1:$B$13,2,0)))</f>
        <v>3</v>
      </c>
      <c r="Y1218" s="30"/>
      <c r="Z1218" s="39"/>
      <c r="AA1218" s="31"/>
      <c r="AB1218" s="39"/>
      <c r="AC1218" s="31"/>
      <c r="AD1218" s="40"/>
      <c r="AE1218" s="31"/>
      <c r="AF1218" s="40"/>
      <c r="AG1218" s="31"/>
      <c r="AH1218" s="40"/>
      <c r="AI1218" s="31"/>
      <c r="AJ1218" s="40"/>
    </row>
    <row r="1219" spans="1:36" x14ac:dyDescent="0.25">
      <c r="A1219" s="37" t="s">
        <v>62</v>
      </c>
      <c r="B1219" s="37">
        <v>1013</v>
      </c>
      <c r="C1219" s="26" t="str">
        <f>IFERROR(INDEX(Clients[Client_Name],MATCH(Table312[[#This Row],[Client_Code]],Clients[Client_Code],0)),"")</f>
        <v>DISTRIBUIDORA MAXCERDO</v>
      </c>
      <c r="D1219" s="25">
        <v>6</v>
      </c>
      <c r="E1219" s="25">
        <v>1</v>
      </c>
      <c r="F1219" s="25" t="b">
        <f>IF(E1219&gt;(VLOOKUP(D1219,Months_Weeks!$A$2:$B$13,2,TRUE)),FALSE)</f>
        <v>0</v>
      </c>
      <c r="G1219" s="63">
        <f>IF(Table312[[#This Row],[Facility]]="Buin",1.5%,0.25%)</f>
        <v>1.4999999999999999E-2</v>
      </c>
      <c r="H1219" s="38"/>
      <c r="I1219" s="38"/>
      <c r="J1219" s="27">
        <f t="shared" si="114"/>
        <v>229</v>
      </c>
      <c r="K1219" s="28">
        <f t="shared" si="115"/>
        <v>5</v>
      </c>
      <c r="L1219" s="27">
        <f>IF(K1219=0,0,IF(E1219&gt;1,E1219-1,VLOOKUP(K1219,Months_Weeks!$A$1:$B$13,2,0)))</f>
        <v>4</v>
      </c>
      <c r="M1219" s="29"/>
      <c r="N1219" s="39"/>
      <c r="O1219" s="39"/>
      <c r="P1219" s="50">
        <f t="shared" si="116"/>
        <v>0</v>
      </c>
      <c r="Q1219" s="28">
        <f t="shared" si="117"/>
        <v>5</v>
      </c>
      <c r="R1219" s="28">
        <f>IF(Q1219=0,0,IF(E1219&gt;1,E1219-1,VLOOKUP(Q1219,Months_Weeks!$A$1:$B$13,2,0)))</f>
        <v>4</v>
      </c>
      <c r="S1219" s="30"/>
      <c r="T1219" s="39"/>
      <c r="U1219" s="39"/>
      <c r="V1219" s="50">
        <f t="shared" si="118"/>
        <v>0</v>
      </c>
      <c r="W1219" s="28">
        <f t="shared" si="119"/>
        <v>5</v>
      </c>
      <c r="X1219" s="28">
        <f>IF(W1219=0,0,IF(E1219&gt;1,E1219-1,VLOOKUP(W1219,Months_Weeks!$A$1:$B$13,2,0)))</f>
        <v>4</v>
      </c>
      <c r="Y1219" s="30"/>
      <c r="Z1219" s="39"/>
      <c r="AA1219" s="31"/>
      <c r="AB1219" s="39"/>
      <c r="AC1219" s="31"/>
      <c r="AD1219" s="40"/>
      <c r="AE1219" s="31"/>
      <c r="AF1219" s="40"/>
      <c r="AG1219" s="31"/>
      <c r="AH1219" s="40"/>
      <c r="AI1219" s="31"/>
      <c r="AJ1219" s="40"/>
    </row>
    <row r="1220" spans="1:36" x14ac:dyDescent="0.25">
      <c r="A1220" s="37" t="s">
        <v>62</v>
      </c>
      <c r="B1220" s="37">
        <v>1013</v>
      </c>
      <c r="C1220" s="26" t="str">
        <f>IFERROR(INDEX(Clients[Client_Name],MATCH(Table312[[#This Row],[Client_Code]],Clients[Client_Code],0)),"")</f>
        <v>DISTRIBUIDORA MAXCERDO</v>
      </c>
      <c r="D1220" s="25">
        <v>6</v>
      </c>
      <c r="E1220" s="25">
        <v>2</v>
      </c>
      <c r="F1220" s="25" t="b">
        <f>IF(E1220&gt;(VLOOKUP(D1220,Months_Weeks!$A$2:$B$13,2,TRUE)),FALSE)</f>
        <v>0</v>
      </c>
      <c r="G1220" s="63">
        <f>IF(Table312[[#This Row],[Facility]]="Buin",1.5%,0.25%)</f>
        <v>1.4999999999999999E-2</v>
      </c>
      <c r="H1220" s="38"/>
      <c r="I1220" s="38"/>
      <c r="J1220" s="27">
        <f t="shared" si="114"/>
        <v>229</v>
      </c>
      <c r="K1220" s="28">
        <f t="shared" si="115"/>
        <v>6</v>
      </c>
      <c r="L1220" s="27">
        <f>IF(K1220=0,0,IF(E1220&gt;1,E1220-1,VLOOKUP(K1220,Months_Weeks!$A$1:$B$13,2,0)))</f>
        <v>1</v>
      </c>
      <c r="M1220" s="29"/>
      <c r="N1220" s="39"/>
      <c r="O1220" s="39"/>
      <c r="P1220" s="50">
        <f t="shared" si="116"/>
        <v>0</v>
      </c>
      <c r="Q1220" s="28">
        <f t="shared" si="117"/>
        <v>6</v>
      </c>
      <c r="R1220" s="28">
        <f>IF(Q1220=0,0,IF(E1220&gt;1,E1220-1,VLOOKUP(Q1220,Months_Weeks!$A$1:$B$13,2,0)))</f>
        <v>1</v>
      </c>
      <c r="S1220" s="30"/>
      <c r="T1220" s="39"/>
      <c r="U1220" s="39"/>
      <c r="V1220" s="50">
        <f t="shared" si="118"/>
        <v>0</v>
      </c>
      <c r="W1220" s="28">
        <f t="shared" si="119"/>
        <v>6</v>
      </c>
      <c r="X1220" s="28">
        <f>IF(W1220=0,0,IF(E1220&gt;1,E1220-1,VLOOKUP(W1220,Months_Weeks!$A$1:$B$13,2,0)))</f>
        <v>1</v>
      </c>
      <c r="Y1220" s="30"/>
      <c r="Z1220" s="39"/>
      <c r="AA1220" s="31"/>
      <c r="AB1220" s="39"/>
      <c r="AC1220" s="31"/>
      <c r="AD1220" s="40"/>
      <c r="AE1220" s="31"/>
      <c r="AF1220" s="40"/>
      <c r="AG1220" s="31"/>
      <c r="AH1220" s="40"/>
      <c r="AI1220" s="31"/>
      <c r="AJ1220" s="40"/>
    </row>
    <row r="1221" spans="1:36" x14ac:dyDescent="0.25">
      <c r="A1221" s="37" t="s">
        <v>62</v>
      </c>
      <c r="B1221" s="37">
        <v>1013</v>
      </c>
      <c r="C1221" s="26" t="str">
        <f>IFERROR(INDEX(Clients[Client_Name],MATCH(Table312[[#This Row],[Client_Code]],Clients[Client_Code],0)),"")</f>
        <v>DISTRIBUIDORA MAXCERDO</v>
      </c>
      <c r="D1221" s="25">
        <v>6</v>
      </c>
      <c r="E1221" s="25">
        <v>3</v>
      </c>
      <c r="F1221" s="25" t="b">
        <f>IF(E1221&gt;(VLOOKUP(D1221,Months_Weeks!$A$2:$B$13,2,TRUE)),FALSE)</f>
        <v>0</v>
      </c>
      <c r="G1221" s="63">
        <f>IF(Table312[[#This Row],[Facility]]="Buin",1.5%,0.25%)</f>
        <v>1.4999999999999999E-2</v>
      </c>
      <c r="H1221" s="38"/>
      <c r="I1221" s="38"/>
      <c r="J1221" s="27">
        <f t="shared" si="114"/>
        <v>229</v>
      </c>
      <c r="K1221" s="28">
        <f t="shared" si="115"/>
        <v>6</v>
      </c>
      <c r="L1221" s="27">
        <f>IF(K1221=0,0,IF(E1221&gt;1,E1221-1,VLOOKUP(K1221,Months_Weeks!$A$1:$B$13,2,0)))</f>
        <v>2</v>
      </c>
      <c r="M1221" s="29"/>
      <c r="N1221" s="39"/>
      <c r="O1221" s="39"/>
      <c r="P1221" s="50">
        <f t="shared" si="116"/>
        <v>0</v>
      </c>
      <c r="Q1221" s="28">
        <f t="shared" si="117"/>
        <v>6</v>
      </c>
      <c r="R1221" s="28">
        <f>IF(Q1221=0,0,IF(E1221&gt;1,E1221-1,VLOOKUP(Q1221,Months_Weeks!$A$1:$B$13,2,0)))</f>
        <v>2</v>
      </c>
      <c r="S1221" s="30"/>
      <c r="T1221" s="39"/>
      <c r="U1221" s="39"/>
      <c r="V1221" s="50">
        <f t="shared" si="118"/>
        <v>0</v>
      </c>
      <c r="W1221" s="28">
        <f t="shared" si="119"/>
        <v>6</v>
      </c>
      <c r="X1221" s="28">
        <f>IF(W1221=0,0,IF(E1221&gt;1,E1221-1,VLOOKUP(W1221,Months_Weeks!$A$1:$B$13,2,0)))</f>
        <v>2</v>
      </c>
      <c r="Y1221" s="30"/>
      <c r="Z1221" s="39"/>
      <c r="AA1221" s="31"/>
      <c r="AB1221" s="39"/>
      <c r="AC1221" s="31"/>
      <c r="AD1221" s="40"/>
      <c r="AE1221" s="31"/>
      <c r="AF1221" s="40"/>
      <c r="AG1221" s="31"/>
      <c r="AH1221" s="40"/>
      <c r="AI1221" s="31"/>
      <c r="AJ1221" s="40"/>
    </row>
    <row r="1222" spans="1:36" x14ac:dyDescent="0.25">
      <c r="A1222" s="37" t="s">
        <v>62</v>
      </c>
      <c r="B1222" s="37">
        <v>1013</v>
      </c>
      <c r="C1222" s="26" t="str">
        <f>IFERROR(INDEX(Clients[Client_Name],MATCH(Table312[[#This Row],[Client_Code]],Clients[Client_Code],0)),"")</f>
        <v>DISTRIBUIDORA MAXCERDO</v>
      </c>
      <c r="D1222" s="25">
        <v>6</v>
      </c>
      <c r="E1222" s="25">
        <v>4</v>
      </c>
      <c r="F1222" s="25" t="b">
        <f>IF(E1222&gt;(VLOOKUP(D1222,Months_Weeks!$A$2:$B$13,2,TRUE)),FALSE)</f>
        <v>0</v>
      </c>
      <c r="G1222" s="63">
        <f>IF(Table312[[#This Row],[Facility]]="Buin",1.5%,0.25%)</f>
        <v>1.4999999999999999E-2</v>
      </c>
      <c r="H1222" s="38"/>
      <c r="I1222" s="38"/>
      <c r="J1222" s="27">
        <f t="shared" si="114"/>
        <v>229</v>
      </c>
      <c r="K1222" s="28">
        <f t="shared" si="115"/>
        <v>6</v>
      </c>
      <c r="L1222" s="27">
        <f>IF(K1222=0,0,IF(E1222&gt;1,E1222-1,VLOOKUP(K1222,Months_Weeks!$A$1:$B$13,2,0)))</f>
        <v>3</v>
      </c>
      <c r="M1222" s="29"/>
      <c r="N1222" s="39"/>
      <c r="O1222" s="39"/>
      <c r="P1222" s="50">
        <f t="shared" si="116"/>
        <v>0</v>
      </c>
      <c r="Q1222" s="28">
        <f t="shared" si="117"/>
        <v>6</v>
      </c>
      <c r="R1222" s="28">
        <f>IF(Q1222=0,0,IF(E1222&gt;1,E1222-1,VLOOKUP(Q1222,Months_Weeks!$A$1:$B$13,2,0)))</f>
        <v>3</v>
      </c>
      <c r="S1222" s="30"/>
      <c r="T1222" s="39"/>
      <c r="U1222" s="39"/>
      <c r="V1222" s="50">
        <f t="shared" si="118"/>
        <v>0</v>
      </c>
      <c r="W1222" s="28">
        <f t="shared" si="119"/>
        <v>6</v>
      </c>
      <c r="X1222" s="28">
        <f>IF(W1222=0,0,IF(E1222&gt;1,E1222-1,VLOOKUP(W1222,Months_Weeks!$A$1:$B$13,2,0)))</f>
        <v>3</v>
      </c>
      <c r="Y1222" s="30"/>
      <c r="Z1222" s="39"/>
      <c r="AA1222" s="31"/>
      <c r="AB1222" s="39"/>
      <c r="AC1222" s="31"/>
      <c r="AD1222" s="40"/>
      <c r="AE1222" s="31"/>
      <c r="AF1222" s="40"/>
      <c r="AG1222" s="31"/>
      <c r="AH1222" s="40"/>
      <c r="AI1222" s="31"/>
      <c r="AJ1222" s="40"/>
    </row>
    <row r="1223" spans="1:36" x14ac:dyDescent="0.25">
      <c r="A1223" s="37" t="s">
        <v>62</v>
      </c>
      <c r="B1223" s="37">
        <v>1013</v>
      </c>
      <c r="C1223" s="26" t="str">
        <f>IFERROR(INDEX(Clients[Client_Name],MATCH(Table312[[#This Row],[Client_Code]],Clients[Client_Code],0)),"")</f>
        <v>DISTRIBUIDORA MAXCERDO</v>
      </c>
      <c r="D1223" s="25">
        <v>6</v>
      </c>
      <c r="E1223" s="25">
        <v>5</v>
      </c>
      <c r="F1223" s="25" t="b">
        <f>IF(E1223&gt;(VLOOKUP(D1223,Months_Weeks!$A$2:$B$13,2,TRUE)),FALSE)</f>
        <v>0</v>
      </c>
      <c r="G1223" s="63">
        <f>IF(Table312[[#This Row],[Facility]]="Buin",1.5%,0.25%)</f>
        <v>1.4999999999999999E-2</v>
      </c>
      <c r="H1223" s="38"/>
      <c r="I1223" s="38"/>
      <c r="J1223" s="27">
        <f t="shared" si="114"/>
        <v>229</v>
      </c>
      <c r="K1223" s="28">
        <f t="shared" si="115"/>
        <v>6</v>
      </c>
      <c r="L1223" s="27">
        <f>IF(K1223=0,0,IF(E1223&gt;1,E1223-1,VLOOKUP(K1223,Months_Weeks!$A$1:$B$13,2,0)))</f>
        <v>4</v>
      </c>
      <c r="M1223" s="29"/>
      <c r="N1223" s="39"/>
      <c r="O1223" s="39"/>
      <c r="P1223" s="50">
        <f t="shared" si="116"/>
        <v>0</v>
      </c>
      <c r="Q1223" s="28">
        <f t="shared" si="117"/>
        <v>6</v>
      </c>
      <c r="R1223" s="28">
        <f>IF(Q1223=0,0,IF(E1223&gt;1,E1223-1,VLOOKUP(Q1223,Months_Weeks!$A$1:$B$13,2,0)))</f>
        <v>4</v>
      </c>
      <c r="S1223" s="30"/>
      <c r="T1223" s="39"/>
      <c r="U1223" s="39"/>
      <c r="V1223" s="50">
        <f t="shared" si="118"/>
        <v>0</v>
      </c>
      <c r="W1223" s="28">
        <f t="shared" si="119"/>
        <v>6</v>
      </c>
      <c r="X1223" s="28">
        <f>IF(W1223=0,0,IF(E1223&gt;1,E1223-1,VLOOKUP(W1223,Months_Weeks!$A$1:$B$13,2,0)))</f>
        <v>4</v>
      </c>
      <c r="Y1223" s="30"/>
      <c r="Z1223" s="39"/>
      <c r="AA1223" s="31"/>
      <c r="AB1223" s="39"/>
      <c r="AC1223" s="31"/>
      <c r="AD1223" s="40"/>
      <c r="AE1223" s="31"/>
      <c r="AF1223" s="40"/>
      <c r="AG1223" s="31"/>
      <c r="AH1223" s="40"/>
      <c r="AI1223" s="31"/>
      <c r="AJ1223" s="40"/>
    </row>
    <row r="1224" spans="1:36" x14ac:dyDescent="0.25">
      <c r="A1224" s="37" t="s">
        <v>62</v>
      </c>
      <c r="B1224" s="37">
        <v>1013</v>
      </c>
      <c r="C1224" s="26" t="str">
        <f>IFERROR(INDEX(Clients[Client_Name],MATCH(Table312[[#This Row],[Client_Code]],Clients[Client_Code],0)),"")</f>
        <v>DISTRIBUIDORA MAXCERDO</v>
      </c>
      <c r="D1224" s="25">
        <v>7</v>
      </c>
      <c r="E1224" s="25">
        <v>1</v>
      </c>
      <c r="F1224" s="25" t="b">
        <f>IF(E1224&gt;(VLOOKUP(D1224,Months_Weeks!$A$2:$B$13,2,TRUE)),FALSE)</f>
        <v>0</v>
      </c>
      <c r="G1224" s="63">
        <f>IF(Table312[[#This Row],[Facility]]="Buin",1.5%,0.25%)</f>
        <v>1.4999999999999999E-2</v>
      </c>
      <c r="H1224" s="38"/>
      <c r="I1224" s="38"/>
      <c r="J1224" s="27">
        <f t="shared" si="114"/>
        <v>229</v>
      </c>
      <c r="K1224" s="28">
        <f t="shared" si="115"/>
        <v>6</v>
      </c>
      <c r="L1224" s="27">
        <f>IF(K1224=0,0,IF(E1224&gt;1,E1224-1,VLOOKUP(K1224,Months_Weeks!$A$1:$B$13,2,0)))</f>
        <v>5</v>
      </c>
      <c r="M1224" s="29"/>
      <c r="N1224" s="39"/>
      <c r="O1224" s="39"/>
      <c r="P1224" s="50">
        <f t="shared" si="116"/>
        <v>0</v>
      </c>
      <c r="Q1224" s="28">
        <f t="shared" si="117"/>
        <v>6</v>
      </c>
      <c r="R1224" s="28">
        <f>IF(Q1224=0,0,IF(E1224&gt;1,E1224-1,VLOOKUP(Q1224,Months_Weeks!$A$1:$B$13,2,0)))</f>
        <v>5</v>
      </c>
      <c r="S1224" s="30"/>
      <c r="T1224" s="39"/>
      <c r="U1224" s="39"/>
      <c r="V1224" s="50">
        <f t="shared" si="118"/>
        <v>0</v>
      </c>
      <c r="W1224" s="28">
        <f t="shared" si="119"/>
        <v>6</v>
      </c>
      <c r="X1224" s="28">
        <f>IF(W1224=0,0,IF(E1224&gt;1,E1224-1,VLOOKUP(W1224,Months_Weeks!$A$1:$B$13,2,0)))</f>
        <v>5</v>
      </c>
      <c r="Y1224" s="30"/>
      <c r="Z1224" s="39"/>
      <c r="AA1224" s="31"/>
      <c r="AB1224" s="39"/>
      <c r="AC1224" s="31"/>
      <c r="AD1224" s="40"/>
      <c r="AE1224" s="31"/>
      <c r="AF1224" s="40"/>
      <c r="AG1224" s="31"/>
      <c r="AH1224" s="40"/>
      <c r="AI1224" s="31"/>
      <c r="AJ1224" s="40"/>
    </row>
    <row r="1225" spans="1:36" x14ac:dyDescent="0.25">
      <c r="A1225" s="37" t="s">
        <v>62</v>
      </c>
      <c r="B1225" s="37">
        <v>1013</v>
      </c>
      <c r="C1225" s="26" t="str">
        <f>IFERROR(INDEX(Clients[Client_Name],MATCH(Table312[[#This Row],[Client_Code]],Clients[Client_Code],0)),"")</f>
        <v>DISTRIBUIDORA MAXCERDO</v>
      </c>
      <c r="D1225" s="25">
        <v>7</v>
      </c>
      <c r="E1225" s="25">
        <v>2</v>
      </c>
      <c r="F1225" s="25" t="b">
        <f>IF(E1225&gt;(VLOOKUP(D1225,Months_Weeks!$A$2:$B$13,2,TRUE)),FALSE)</f>
        <v>0</v>
      </c>
      <c r="G1225" s="63">
        <f>IF(Table312[[#This Row],[Facility]]="Buin",1.5%,0.25%)</f>
        <v>1.4999999999999999E-2</v>
      </c>
      <c r="H1225" s="38"/>
      <c r="I1225" s="38"/>
      <c r="J1225" s="27">
        <f t="shared" si="114"/>
        <v>229</v>
      </c>
      <c r="K1225" s="28">
        <f t="shared" si="115"/>
        <v>7</v>
      </c>
      <c r="L1225" s="27">
        <f>IF(K1225=0,0,IF(E1225&gt;1,E1225-1,VLOOKUP(K1225,Months_Weeks!$A$1:$B$13,2,0)))</f>
        <v>1</v>
      </c>
      <c r="M1225" s="29"/>
      <c r="N1225" s="39"/>
      <c r="O1225" s="39"/>
      <c r="P1225" s="50">
        <f t="shared" si="116"/>
        <v>0</v>
      </c>
      <c r="Q1225" s="28">
        <f t="shared" si="117"/>
        <v>7</v>
      </c>
      <c r="R1225" s="28">
        <f>IF(Q1225=0,0,IF(E1225&gt;1,E1225-1,VLOOKUP(Q1225,Months_Weeks!$A$1:$B$13,2,0)))</f>
        <v>1</v>
      </c>
      <c r="S1225" s="30"/>
      <c r="T1225" s="39"/>
      <c r="U1225" s="39"/>
      <c r="V1225" s="50">
        <f t="shared" si="118"/>
        <v>0</v>
      </c>
      <c r="W1225" s="28">
        <f t="shared" si="119"/>
        <v>7</v>
      </c>
      <c r="X1225" s="28">
        <f>IF(W1225=0,0,IF(E1225&gt;1,E1225-1,VLOOKUP(W1225,Months_Weeks!$A$1:$B$13,2,0)))</f>
        <v>1</v>
      </c>
      <c r="Y1225" s="30"/>
      <c r="Z1225" s="39"/>
      <c r="AA1225" s="31"/>
      <c r="AB1225" s="39"/>
      <c r="AC1225" s="31"/>
      <c r="AD1225" s="40"/>
      <c r="AE1225" s="31"/>
      <c r="AF1225" s="40"/>
      <c r="AG1225" s="31"/>
      <c r="AH1225" s="40"/>
      <c r="AI1225" s="31"/>
      <c r="AJ1225" s="40"/>
    </row>
    <row r="1226" spans="1:36" x14ac:dyDescent="0.25">
      <c r="A1226" s="37" t="s">
        <v>62</v>
      </c>
      <c r="B1226" s="37">
        <v>1013</v>
      </c>
      <c r="C1226" s="26" t="str">
        <f>IFERROR(INDEX(Clients[Client_Name],MATCH(Table312[[#This Row],[Client_Code]],Clients[Client_Code],0)),"")</f>
        <v>DISTRIBUIDORA MAXCERDO</v>
      </c>
      <c r="D1226" s="25">
        <v>7</v>
      </c>
      <c r="E1226" s="25">
        <v>3</v>
      </c>
      <c r="F1226" s="25" t="b">
        <f>IF(E1226&gt;(VLOOKUP(D1226,Months_Weeks!$A$2:$B$13,2,TRUE)),FALSE)</f>
        <v>0</v>
      </c>
      <c r="G1226" s="63">
        <f>IF(Table312[[#This Row],[Facility]]="Buin",1.5%,0.25%)</f>
        <v>1.4999999999999999E-2</v>
      </c>
      <c r="H1226" s="38"/>
      <c r="I1226" s="38"/>
      <c r="J1226" s="27">
        <f t="shared" si="114"/>
        <v>229</v>
      </c>
      <c r="K1226" s="28">
        <f t="shared" si="115"/>
        <v>7</v>
      </c>
      <c r="L1226" s="27">
        <f>IF(K1226=0,0,IF(E1226&gt;1,E1226-1,VLOOKUP(K1226,Months_Weeks!$A$1:$B$13,2,0)))</f>
        <v>2</v>
      </c>
      <c r="M1226" s="29"/>
      <c r="N1226" s="39"/>
      <c r="O1226" s="39"/>
      <c r="P1226" s="50">
        <f t="shared" si="116"/>
        <v>0</v>
      </c>
      <c r="Q1226" s="28">
        <f t="shared" si="117"/>
        <v>7</v>
      </c>
      <c r="R1226" s="28">
        <f>IF(Q1226=0,0,IF(E1226&gt;1,E1226-1,VLOOKUP(Q1226,Months_Weeks!$A$1:$B$13,2,0)))</f>
        <v>2</v>
      </c>
      <c r="S1226" s="30"/>
      <c r="T1226" s="39"/>
      <c r="U1226" s="39"/>
      <c r="V1226" s="50">
        <f t="shared" si="118"/>
        <v>0</v>
      </c>
      <c r="W1226" s="28">
        <f t="shared" si="119"/>
        <v>7</v>
      </c>
      <c r="X1226" s="28">
        <f>IF(W1226=0,0,IF(E1226&gt;1,E1226-1,VLOOKUP(W1226,Months_Weeks!$A$1:$B$13,2,0)))</f>
        <v>2</v>
      </c>
      <c r="Y1226" s="30"/>
      <c r="Z1226" s="39"/>
      <c r="AA1226" s="31"/>
      <c r="AB1226" s="39"/>
      <c r="AC1226" s="31"/>
      <c r="AD1226" s="40"/>
      <c r="AE1226" s="31"/>
      <c r="AF1226" s="40"/>
      <c r="AG1226" s="31"/>
      <c r="AH1226" s="40"/>
      <c r="AI1226" s="31"/>
      <c r="AJ1226" s="40"/>
    </row>
    <row r="1227" spans="1:36" x14ac:dyDescent="0.25">
      <c r="A1227" s="37" t="s">
        <v>62</v>
      </c>
      <c r="B1227" s="37">
        <v>1013</v>
      </c>
      <c r="C1227" s="26" t="str">
        <f>IFERROR(INDEX(Clients[Client_Name],MATCH(Table312[[#This Row],[Client_Code]],Clients[Client_Code],0)),"")</f>
        <v>DISTRIBUIDORA MAXCERDO</v>
      </c>
      <c r="D1227" s="25">
        <v>7</v>
      </c>
      <c r="E1227" s="25">
        <v>4</v>
      </c>
      <c r="F1227" s="25" t="b">
        <f>IF(E1227&gt;(VLOOKUP(D1227,Months_Weeks!$A$2:$B$13,2,TRUE)),FALSE)</f>
        <v>0</v>
      </c>
      <c r="G1227" s="63">
        <f>IF(Table312[[#This Row],[Facility]]="Buin",1.5%,0.25%)</f>
        <v>1.4999999999999999E-2</v>
      </c>
      <c r="H1227" s="38"/>
      <c r="I1227" s="38"/>
      <c r="J1227" s="27">
        <f t="shared" si="114"/>
        <v>229</v>
      </c>
      <c r="K1227" s="28">
        <f t="shared" si="115"/>
        <v>7</v>
      </c>
      <c r="L1227" s="27">
        <f>IF(K1227=0,0,IF(E1227&gt;1,E1227-1,VLOOKUP(K1227,Months_Weeks!$A$1:$B$13,2,0)))</f>
        <v>3</v>
      </c>
      <c r="M1227" s="29"/>
      <c r="N1227" s="39"/>
      <c r="O1227" s="39"/>
      <c r="P1227" s="50">
        <f t="shared" si="116"/>
        <v>0</v>
      </c>
      <c r="Q1227" s="28">
        <f t="shared" si="117"/>
        <v>7</v>
      </c>
      <c r="R1227" s="28">
        <f>IF(Q1227=0,0,IF(E1227&gt;1,E1227-1,VLOOKUP(Q1227,Months_Weeks!$A$1:$B$13,2,0)))</f>
        <v>3</v>
      </c>
      <c r="S1227" s="30"/>
      <c r="T1227" s="39"/>
      <c r="U1227" s="39"/>
      <c r="V1227" s="50">
        <f t="shared" si="118"/>
        <v>0</v>
      </c>
      <c r="W1227" s="28">
        <f t="shared" si="119"/>
        <v>7</v>
      </c>
      <c r="X1227" s="28">
        <f>IF(W1227=0,0,IF(E1227&gt;1,E1227-1,VLOOKUP(W1227,Months_Weeks!$A$1:$B$13,2,0)))</f>
        <v>3</v>
      </c>
      <c r="Y1227" s="30"/>
      <c r="Z1227" s="39"/>
      <c r="AA1227" s="31"/>
      <c r="AB1227" s="39"/>
      <c r="AC1227" s="31"/>
      <c r="AD1227" s="40"/>
      <c r="AE1227" s="31"/>
      <c r="AF1227" s="40"/>
      <c r="AG1227" s="31"/>
      <c r="AH1227" s="40"/>
      <c r="AI1227" s="31"/>
      <c r="AJ1227" s="40"/>
    </row>
    <row r="1228" spans="1:36" x14ac:dyDescent="0.25">
      <c r="A1228" s="37" t="s">
        <v>62</v>
      </c>
      <c r="B1228" s="37">
        <v>1013</v>
      </c>
      <c r="C1228" s="26" t="str">
        <f>IFERROR(INDEX(Clients[Client_Name],MATCH(Table312[[#This Row],[Client_Code]],Clients[Client_Code],0)),"")</f>
        <v>DISTRIBUIDORA MAXCERDO</v>
      </c>
      <c r="D1228" s="25">
        <v>8</v>
      </c>
      <c r="E1228" s="25">
        <v>1</v>
      </c>
      <c r="F1228" s="25" t="b">
        <f>IF(E1228&gt;(VLOOKUP(D1228,Months_Weeks!$A$2:$B$13,2,TRUE)),FALSE)</f>
        <v>0</v>
      </c>
      <c r="G1228" s="63">
        <f>IF(Table312[[#This Row],[Facility]]="Buin",1.5%,0.25%)</f>
        <v>1.4999999999999999E-2</v>
      </c>
      <c r="H1228" s="38"/>
      <c r="I1228" s="38"/>
      <c r="J1228" s="27">
        <f t="shared" si="114"/>
        <v>229</v>
      </c>
      <c r="K1228" s="28">
        <f t="shared" si="115"/>
        <v>7</v>
      </c>
      <c r="L1228" s="27">
        <f>IF(K1228=0,0,IF(E1228&gt;1,E1228-1,VLOOKUP(K1228,Months_Weeks!$A$1:$B$13,2,0)))</f>
        <v>4</v>
      </c>
      <c r="M1228" s="29"/>
      <c r="N1228" s="39"/>
      <c r="O1228" s="39"/>
      <c r="P1228" s="50">
        <f t="shared" si="116"/>
        <v>0</v>
      </c>
      <c r="Q1228" s="28">
        <f t="shared" si="117"/>
        <v>7</v>
      </c>
      <c r="R1228" s="28">
        <f>IF(Q1228=0,0,IF(E1228&gt;1,E1228-1,VLOOKUP(Q1228,Months_Weeks!$A$1:$B$13,2,0)))</f>
        <v>4</v>
      </c>
      <c r="S1228" s="30"/>
      <c r="T1228" s="39"/>
      <c r="U1228" s="39"/>
      <c r="V1228" s="50">
        <f t="shared" si="118"/>
        <v>0</v>
      </c>
      <c r="W1228" s="28">
        <f t="shared" si="119"/>
        <v>7</v>
      </c>
      <c r="X1228" s="28">
        <f>IF(W1228=0,0,IF(E1228&gt;1,E1228-1,VLOOKUP(W1228,Months_Weeks!$A$1:$B$13,2,0)))</f>
        <v>4</v>
      </c>
      <c r="Y1228" s="30"/>
      <c r="Z1228" s="39"/>
      <c r="AA1228" s="31"/>
      <c r="AB1228" s="39"/>
      <c r="AC1228" s="31"/>
      <c r="AD1228" s="40"/>
      <c r="AE1228" s="31"/>
      <c r="AF1228" s="40"/>
      <c r="AG1228" s="31"/>
      <c r="AH1228" s="40"/>
      <c r="AI1228" s="31"/>
      <c r="AJ1228" s="40"/>
    </row>
    <row r="1229" spans="1:36" x14ac:dyDescent="0.25">
      <c r="A1229" s="37" t="s">
        <v>62</v>
      </c>
      <c r="B1229" s="37">
        <v>1013</v>
      </c>
      <c r="C1229" s="26" t="str">
        <f>IFERROR(INDEX(Clients[Client_Name],MATCH(Table312[[#This Row],[Client_Code]],Clients[Client_Code],0)),"")</f>
        <v>DISTRIBUIDORA MAXCERDO</v>
      </c>
      <c r="D1229" s="25">
        <v>8</v>
      </c>
      <c r="E1229" s="25">
        <v>2</v>
      </c>
      <c r="F1229" s="25" t="b">
        <f>IF(E1229&gt;(VLOOKUP(D1229,Months_Weeks!$A$2:$B$13,2,TRUE)),FALSE)</f>
        <v>0</v>
      </c>
      <c r="G1229" s="63">
        <f>IF(Table312[[#This Row],[Facility]]="Buin",1.5%,0.25%)</f>
        <v>1.4999999999999999E-2</v>
      </c>
      <c r="H1229" s="38"/>
      <c r="I1229" s="38"/>
      <c r="J1229" s="27">
        <f t="shared" si="114"/>
        <v>229</v>
      </c>
      <c r="K1229" s="28">
        <f t="shared" si="115"/>
        <v>8</v>
      </c>
      <c r="L1229" s="27">
        <f>IF(K1229=0,0,IF(E1229&gt;1,E1229-1,VLOOKUP(K1229,Months_Weeks!$A$1:$B$13,2,0)))</f>
        <v>1</v>
      </c>
      <c r="M1229" s="29"/>
      <c r="N1229" s="39"/>
      <c r="O1229" s="39"/>
      <c r="P1229" s="50">
        <f t="shared" si="116"/>
        <v>0</v>
      </c>
      <c r="Q1229" s="28">
        <f t="shared" si="117"/>
        <v>8</v>
      </c>
      <c r="R1229" s="28">
        <f>IF(Q1229=0,0,IF(E1229&gt;1,E1229-1,VLOOKUP(Q1229,Months_Weeks!$A$1:$B$13,2,0)))</f>
        <v>1</v>
      </c>
      <c r="S1229" s="30"/>
      <c r="T1229" s="39"/>
      <c r="U1229" s="39"/>
      <c r="V1229" s="50">
        <f t="shared" si="118"/>
        <v>0</v>
      </c>
      <c r="W1229" s="28">
        <f t="shared" si="119"/>
        <v>8</v>
      </c>
      <c r="X1229" s="28">
        <f>IF(W1229=0,0,IF(E1229&gt;1,E1229-1,VLOOKUP(W1229,Months_Weeks!$A$1:$B$13,2,0)))</f>
        <v>1</v>
      </c>
      <c r="Y1229" s="30"/>
      <c r="Z1229" s="39"/>
      <c r="AA1229" s="31"/>
      <c r="AB1229" s="39"/>
      <c r="AC1229" s="31"/>
      <c r="AD1229" s="40"/>
      <c r="AE1229" s="31"/>
      <c r="AF1229" s="40"/>
      <c r="AG1229" s="31"/>
      <c r="AH1229" s="40"/>
      <c r="AI1229" s="31"/>
      <c r="AJ1229" s="40"/>
    </row>
    <row r="1230" spans="1:36" x14ac:dyDescent="0.25">
      <c r="A1230" s="37" t="s">
        <v>62</v>
      </c>
      <c r="B1230" s="37">
        <v>1013</v>
      </c>
      <c r="C1230" s="26" t="str">
        <f>IFERROR(INDEX(Clients[Client_Name],MATCH(Table312[[#This Row],[Client_Code]],Clients[Client_Code],0)),"")</f>
        <v>DISTRIBUIDORA MAXCERDO</v>
      </c>
      <c r="D1230" s="25">
        <v>8</v>
      </c>
      <c r="E1230" s="25">
        <v>3</v>
      </c>
      <c r="F1230" s="25" t="b">
        <f>IF(E1230&gt;(VLOOKUP(D1230,Months_Weeks!$A$2:$B$13,2,TRUE)),FALSE)</f>
        <v>0</v>
      </c>
      <c r="G1230" s="63">
        <f>IF(Table312[[#This Row],[Facility]]="Buin",1.5%,0.25%)</f>
        <v>1.4999999999999999E-2</v>
      </c>
      <c r="H1230" s="38"/>
      <c r="I1230" s="38"/>
      <c r="J1230" s="27">
        <f t="shared" si="114"/>
        <v>229</v>
      </c>
      <c r="K1230" s="28">
        <f t="shared" si="115"/>
        <v>8</v>
      </c>
      <c r="L1230" s="27">
        <f>IF(K1230=0,0,IF(E1230&gt;1,E1230-1,VLOOKUP(K1230,Months_Weeks!$A$1:$B$13,2,0)))</f>
        <v>2</v>
      </c>
      <c r="M1230" s="29"/>
      <c r="N1230" s="39"/>
      <c r="O1230" s="39"/>
      <c r="P1230" s="50">
        <f t="shared" si="116"/>
        <v>0</v>
      </c>
      <c r="Q1230" s="28">
        <f t="shared" si="117"/>
        <v>8</v>
      </c>
      <c r="R1230" s="28">
        <f>IF(Q1230=0,0,IF(E1230&gt;1,E1230-1,VLOOKUP(Q1230,Months_Weeks!$A$1:$B$13,2,0)))</f>
        <v>2</v>
      </c>
      <c r="S1230" s="30"/>
      <c r="T1230" s="39"/>
      <c r="U1230" s="39"/>
      <c r="V1230" s="50">
        <f t="shared" si="118"/>
        <v>0</v>
      </c>
      <c r="W1230" s="28">
        <f t="shared" si="119"/>
        <v>8</v>
      </c>
      <c r="X1230" s="28">
        <f>IF(W1230=0,0,IF(E1230&gt;1,E1230-1,VLOOKUP(W1230,Months_Weeks!$A$1:$B$13,2,0)))</f>
        <v>2</v>
      </c>
      <c r="Y1230" s="30"/>
      <c r="Z1230" s="39"/>
      <c r="AA1230" s="31"/>
      <c r="AB1230" s="39"/>
      <c r="AC1230" s="31"/>
      <c r="AD1230" s="40"/>
      <c r="AE1230" s="31"/>
      <c r="AF1230" s="40"/>
      <c r="AG1230" s="31"/>
      <c r="AH1230" s="40"/>
      <c r="AI1230" s="31"/>
      <c r="AJ1230" s="40"/>
    </row>
    <row r="1231" spans="1:36" x14ac:dyDescent="0.25">
      <c r="A1231" s="37" t="s">
        <v>62</v>
      </c>
      <c r="B1231" s="37">
        <v>1013</v>
      </c>
      <c r="C1231" s="26" t="str">
        <f>IFERROR(INDEX(Clients[Client_Name],MATCH(Table312[[#This Row],[Client_Code]],Clients[Client_Code],0)),"")</f>
        <v>DISTRIBUIDORA MAXCERDO</v>
      </c>
      <c r="D1231" s="25">
        <v>8</v>
      </c>
      <c r="E1231" s="25">
        <v>4</v>
      </c>
      <c r="F1231" s="25" t="b">
        <f>IF(E1231&gt;(VLOOKUP(D1231,Months_Weeks!$A$2:$B$13,2,TRUE)),FALSE)</f>
        <v>0</v>
      </c>
      <c r="G1231" s="63">
        <f>IF(Table312[[#This Row],[Facility]]="Buin",1.5%,0.25%)</f>
        <v>1.4999999999999999E-2</v>
      </c>
      <c r="H1231" s="38"/>
      <c r="I1231" s="38"/>
      <c r="J1231" s="27">
        <f t="shared" si="114"/>
        <v>229</v>
      </c>
      <c r="K1231" s="28">
        <f t="shared" si="115"/>
        <v>8</v>
      </c>
      <c r="L1231" s="27">
        <f>IF(K1231=0,0,IF(E1231&gt;1,E1231-1,VLOOKUP(K1231,Months_Weeks!$A$1:$B$13,2,0)))</f>
        <v>3</v>
      </c>
      <c r="M1231" s="29"/>
      <c r="N1231" s="39"/>
      <c r="O1231" s="39"/>
      <c r="P1231" s="50">
        <f t="shared" si="116"/>
        <v>0</v>
      </c>
      <c r="Q1231" s="28">
        <f t="shared" si="117"/>
        <v>8</v>
      </c>
      <c r="R1231" s="28">
        <f>IF(Q1231=0,0,IF(E1231&gt;1,E1231-1,VLOOKUP(Q1231,Months_Weeks!$A$1:$B$13,2,0)))</f>
        <v>3</v>
      </c>
      <c r="S1231" s="30"/>
      <c r="T1231" s="39"/>
      <c r="U1231" s="39"/>
      <c r="V1231" s="50">
        <f t="shared" si="118"/>
        <v>0</v>
      </c>
      <c r="W1231" s="28">
        <f t="shared" si="119"/>
        <v>8</v>
      </c>
      <c r="X1231" s="28">
        <f>IF(W1231=0,0,IF(E1231&gt;1,E1231-1,VLOOKUP(W1231,Months_Weeks!$A$1:$B$13,2,0)))</f>
        <v>3</v>
      </c>
      <c r="Y1231" s="30"/>
      <c r="Z1231" s="39"/>
      <c r="AA1231" s="31"/>
      <c r="AB1231" s="39"/>
      <c r="AC1231" s="31"/>
      <c r="AD1231" s="40"/>
      <c r="AE1231" s="31"/>
      <c r="AF1231" s="40"/>
      <c r="AG1231" s="31"/>
      <c r="AH1231" s="40"/>
      <c r="AI1231" s="31"/>
      <c r="AJ1231" s="40"/>
    </row>
    <row r="1232" spans="1:36" x14ac:dyDescent="0.25">
      <c r="A1232" s="37" t="s">
        <v>62</v>
      </c>
      <c r="B1232" s="37">
        <v>1013</v>
      </c>
      <c r="C1232" s="26" t="str">
        <f>IFERROR(INDEX(Clients[Client_Name],MATCH(Table312[[#This Row],[Client_Code]],Clients[Client_Code],0)),"")</f>
        <v>DISTRIBUIDORA MAXCERDO</v>
      </c>
      <c r="D1232" s="25">
        <v>9</v>
      </c>
      <c r="E1232" s="25">
        <v>1</v>
      </c>
      <c r="F1232" s="25" t="b">
        <f>IF(E1232&gt;(VLOOKUP(D1232,Months_Weeks!$A$2:$B$13,2,TRUE)),FALSE)</f>
        <v>0</v>
      </c>
      <c r="G1232" s="63">
        <f>IF(Table312[[#This Row],[Facility]]="Buin",1.5%,0.25%)</f>
        <v>1.4999999999999999E-2</v>
      </c>
      <c r="H1232" s="38"/>
      <c r="I1232" s="38"/>
      <c r="J1232" s="27">
        <f t="shared" si="114"/>
        <v>229</v>
      </c>
      <c r="K1232" s="28">
        <f t="shared" si="115"/>
        <v>8</v>
      </c>
      <c r="L1232" s="27">
        <f>IF(K1232=0,0,IF(E1232&gt;1,E1232-1,VLOOKUP(K1232,Months_Weeks!$A$1:$B$13,2,0)))</f>
        <v>4</v>
      </c>
      <c r="M1232" s="29"/>
      <c r="N1232" s="39"/>
      <c r="O1232" s="39"/>
      <c r="P1232" s="50">
        <f t="shared" si="116"/>
        <v>0</v>
      </c>
      <c r="Q1232" s="28">
        <f t="shared" si="117"/>
        <v>8</v>
      </c>
      <c r="R1232" s="28">
        <f>IF(Q1232=0,0,IF(E1232&gt;1,E1232-1,VLOOKUP(Q1232,Months_Weeks!$A$1:$B$13,2,0)))</f>
        <v>4</v>
      </c>
      <c r="S1232" s="30"/>
      <c r="T1232" s="39"/>
      <c r="U1232" s="39"/>
      <c r="V1232" s="50">
        <f t="shared" si="118"/>
        <v>0</v>
      </c>
      <c r="W1232" s="28">
        <f t="shared" si="119"/>
        <v>8</v>
      </c>
      <c r="X1232" s="28">
        <f>IF(W1232=0,0,IF(E1232&gt;1,E1232-1,VLOOKUP(W1232,Months_Weeks!$A$1:$B$13,2,0)))</f>
        <v>4</v>
      </c>
      <c r="Y1232" s="30"/>
      <c r="Z1232" s="39"/>
      <c r="AA1232" s="31"/>
      <c r="AB1232" s="39"/>
      <c r="AC1232" s="31"/>
      <c r="AD1232" s="40"/>
      <c r="AE1232" s="31"/>
      <c r="AF1232" s="40"/>
      <c r="AG1232" s="31"/>
      <c r="AH1232" s="40"/>
      <c r="AI1232" s="31"/>
      <c r="AJ1232" s="40"/>
    </row>
    <row r="1233" spans="1:36" x14ac:dyDescent="0.25">
      <c r="A1233" s="37" t="s">
        <v>62</v>
      </c>
      <c r="B1233" s="37">
        <v>1013</v>
      </c>
      <c r="C1233" s="26" t="str">
        <f>IFERROR(INDEX(Clients[Client_Name],MATCH(Table312[[#This Row],[Client_Code]],Clients[Client_Code],0)),"")</f>
        <v>DISTRIBUIDORA MAXCERDO</v>
      </c>
      <c r="D1233" s="25">
        <v>9</v>
      </c>
      <c r="E1233" s="25">
        <v>2</v>
      </c>
      <c r="F1233" s="25" t="b">
        <f>IF(E1233&gt;(VLOOKUP(D1233,Months_Weeks!$A$2:$B$13,2,TRUE)),FALSE)</f>
        <v>0</v>
      </c>
      <c r="G1233" s="63">
        <f>IF(Table312[[#This Row],[Facility]]="Buin",1.5%,0.25%)</f>
        <v>1.4999999999999999E-2</v>
      </c>
      <c r="H1233" s="38"/>
      <c r="I1233" s="38"/>
      <c r="J1233" s="27">
        <f t="shared" si="114"/>
        <v>229</v>
      </c>
      <c r="K1233" s="28">
        <f t="shared" si="115"/>
        <v>9</v>
      </c>
      <c r="L1233" s="27">
        <f>IF(K1233=0,0,IF(E1233&gt;1,E1233-1,VLOOKUP(K1233,Months_Weeks!$A$1:$B$13,2,0)))</f>
        <v>1</v>
      </c>
      <c r="M1233" s="29"/>
      <c r="N1233" s="39"/>
      <c r="O1233" s="39"/>
      <c r="P1233" s="50">
        <f t="shared" si="116"/>
        <v>0</v>
      </c>
      <c r="Q1233" s="28">
        <f t="shared" si="117"/>
        <v>9</v>
      </c>
      <c r="R1233" s="28">
        <f>IF(Q1233=0,0,IF(E1233&gt;1,E1233-1,VLOOKUP(Q1233,Months_Weeks!$A$1:$B$13,2,0)))</f>
        <v>1</v>
      </c>
      <c r="S1233" s="30"/>
      <c r="T1233" s="39"/>
      <c r="U1233" s="39"/>
      <c r="V1233" s="50">
        <f t="shared" si="118"/>
        <v>0</v>
      </c>
      <c r="W1233" s="28">
        <f t="shared" si="119"/>
        <v>9</v>
      </c>
      <c r="X1233" s="28">
        <f>IF(W1233=0,0,IF(E1233&gt;1,E1233-1,VLOOKUP(W1233,Months_Weeks!$A$1:$B$13,2,0)))</f>
        <v>1</v>
      </c>
      <c r="Y1233" s="30"/>
      <c r="Z1233" s="39"/>
      <c r="AA1233" s="31"/>
      <c r="AB1233" s="39"/>
      <c r="AC1233" s="31"/>
      <c r="AD1233" s="40"/>
      <c r="AE1233" s="31"/>
      <c r="AF1233" s="40"/>
      <c r="AG1233" s="31"/>
      <c r="AH1233" s="40"/>
      <c r="AI1233" s="31"/>
      <c r="AJ1233" s="40"/>
    </row>
    <row r="1234" spans="1:36" x14ac:dyDescent="0.25">
      <c r="A1234" s="37" t="s">
        <v>62</v>
      </c>
      <c r="B1234" s="37">
        <v>1013</v>
      </c>
      <c r="C1234" s="26" t="str">
        <f>IFERROR(INDEX(Clients[Client_Name],MATCH(Table312[[#This Row],[Client_Code]],Clients[Client_Code],0)),"")</f>
        <v>DISTRIBUIDORA MAXCERDO</v>
      </c>
      <c r="D1234" s="25">
        <v>9</v>
      </c>
      <c r="E1234" s="25">
        <v>3</v>
      </c>
      <c r="F1234" s="25" t="b">
        <f>IF(E1234&gt;(VLOOKUP(D1234,Months_Weeks!$A$2:$B$13,2,TRUE)),FALSE)</f>
        <v>0</v>
      </c>
      <c r="G1234" s="63">
        <f>IF(Table312[[#This Row],[Facility]]="Buin",1.5%,0.25%)</f>
        <v>1.4999999999999999E-2</v>
      </c>
      <c r="H1234" s="38"/>
      <c r="I1234" s="38"/>
      <c r="J1234" s="27">
        <f t="shared" si="114"/>
        <v>229</v>
      </c>
      <c r="K1234" s="28">
        <f t="shared" si="115"/>
        <v>9</v>
      </c>
      <c r="L1234" s="27">
        <f>IF(K1234=0,0,IF(E1234&gt;1,E1234-1,VLOOKUP(K1234,Months_Weeks!$A$1:$B$13,2,0)))</f>
        <v>2</v>
      </c>
      <c r="M1234" s="29"/>
      <c r="N1234" s="39"/>
      <c r="O1234" s="39"/>
      <c r="P1234" s="50">
        <f t="shared" si="116"/>
        <v>0</v>
      </c>
      <c r="Q1234" s="28">
        <f t="shared" si="117"/>
        <v>9</v>
      </c>
      <c r="R1234" s="28">
        <f>IF(Q1234=0,0,IF(E1234&gt;1,E1234-1,VLOOKUP(Q1234,Months_Weeks!$A$1:$B$13,2,0)))</f>
        <v>2</v>
      </c>
      <c r="S1234" s="30"/>
      <c r="T1234" s="39"/>
      <c r="U1234" s="39"/>
      <c r="V1234" s="50">
        <f t="shared" si="118"/>
        <v>0</v>
      </c>
      <c r="W1234" s="28">
        <f t="shared" si="119"/>
        <v>9</v>
      </c>
      <c r="X1234" s="28">
        <f>IF(W1234=0,0,IF(E1234&gt;1,E1234-1,VLOOKUP(W1234,Months_Weeks!$A$1:$B$13,2,0)))</f>
        <v>2</v>
      </c>
      <c r="Y1234" s="30"/>
      <c r="Z1234" s="39"/>
      <c r="AA1234" s="31"/>
      <c r="AB1234" s="39"/>
      <c r="AC1234" s="31"/>
      <c r="AD1234" s="40"/>
      <c r="AE1234" s="31"/>
      <c r="AF1234" s="40"/>
      <c r="AG1234" s="31"/>
      <c r="AH1234" s="40"/>
      <c r="AI1234" s="31"/>
      <c r="AJ1234" s="40"/>
    </row>
    <row r="1235" spans="1:36" x14ac:dyDescent="0.25">
      <c r="A1235" s="37" t="s">
        <v>62</v>
      </c>
      <c r="B1235" s="37">
        <v>1013</v>
      </c>
      <c r="C1235" s="26" t="str">
        <f>IFERROR(INDEX(Clients[Client_Name],MATCH(Table312[[#This Row],[Client_Code]],Clients[Client_Code],0)),"")</f>
        <v>DISTRIBUIDORA MAXCERDO</v>
      </c>
      <c r="D1235" s="25">
        <v>9</v>
      </c>
      <c r="E1235" s="25">
        <v>4</v>
      </c>
      <c r="F1235" s="25" t="b">
        <f>IF(E1235&gt;(VLOOKUP(D1235,Months_Weeks!$A$2:$B$13,2,TRUE)),FALSE)</f>
        <v>0</v>
      </c>
      <c r="G1235" s="63">
        <f>IF(Table312[[#This Row],[Facility]]="Buin",1.5%,0.25%)</f>
        <v>1.4999999999999999E-2</v>
      </c>
      <c r="H1235" s="38"/>
      <c r="I1235" s="38"/>
      <c r="J1235" s="27">
        <f t="shared" si="114"/>
        <v>229</v>
      </c>
      <c r="K1235" s="28">
        <f t="shared" si="115"/>
        <v>9</v>
      </c>
      <c r="L1235" s="27">
        <f>IF(K1235=0,0,IF(E1235&gt;1,E1235-1,VLOOKUP(K1235,Months_Weeks!$A$1:$B$13,2,0)))</f>
        <v>3</v>
      </c>
      <c r="M1235" s="29"/>
      <c r="N1235" s="39"/>
      <c r="O1235" s="39"/>
      <c r="P1235" s="50">
        <f t="shared" si="116"/>
        <v>0</v>
      </c>
      <c r="Q1235" s="28">
        <f t="shared" si="117"/>
        <v>9</v>
      </c>
      <c r="R1235" s="28">
        <f>IF(Q1235=0,0,IF(E1235&gt;1,E1235-1,VLOOKUP(Q1235,Months_Weeks!$A$1:$B$13,2,0)))</f>
        <v>3</v>
      </c>
      <c r="S1235" s="30"/>
      <c r="T1235" s="39"/>
      <c r="U1235" s="39"/>
      <c r="V1235" s="50">
        <f t="shared" si="118"/>
        <v>0</v>
      </c>
      <c r="W1235" s="28">
        <f t="shared" si="119"/>
        <v>9</v>
      </c>
      <c r="X1235" s="28">
        <f>IF(W1235=0,0,IF(E1235&gt;1,E1235-1,VLOOKUP(W1235,Months_Weeks!$A$1:$B$13,2,0)))</f>
        <v>3</v>
      </c>
      <c r="Y1235" s="30"/>
      <c r="Z1235" s="39"/>
      <c r="AA1235" s="31"/>
      <c r="AB1235" s="39"/>
      <c r="AC1235" s="31"/>
      <c r="AD1235" s="40"/>
      <c r="AE1235" s="31"/>
      <c r="AF1235" s="40"/>
      <c r="AG1235" s="31"/>
      <c r="AH1235" s="40"/>
      <c r="AI1235" s="31"/>
      <c r="AJ1235" s="40"/>
    </row>
    <row r="1236" spans="1:36" x14ac:dyDescent="0.25">
      <c r="A1236" s="37" t="s">
        <v>62</v>
      </c>
      <c r="B1236" s="37">
        <v>1013</v>
      </c>
      <c r="C1236" s="26" t="str">
        <f>IFERROR(INDEX(Clients[Client_Name],MATCH(Table312[[#This Row],[Client_Code]],Clients[Client_Code],0)),"")</f>
        <v>DISTRIBUIDORA MAXCERDO</v>
      </c>
      <c r="D1236" s="25">
        <v>9</v>
      </c>
      <c r="E1236" s="25">
        <v>5</v>
      </c>
      <c r="F1236" s="25" t="b">
        <f>IF(E1236&gt;(VLOOKUP(D1236,Months_Weeks!$A$2:$B$13,2,TRUE)),FALSE)</f>
        <v>0</v>
      </c>
      <c r="G1236" s="63">
        <f>IF(Table312[[#This Row],[Facility]]="Buin",1.5%,0.25%)</f>
        <v>1.4999999999999999E-2</v>
      </c>
      <c r="H1236" s="38"/>
      <c r="I1236" s="38"/>
      <c r="J1236" s="27">
        <f t="shared" si="114"/>
        <v>229</v>
      </c>
      <c r="K1236" s="28">
        <f t="shared" si="115"/>
        <v>9</v>
      </c>
      <c r="L1236" s="27">
        <f>IF(K1236=0,0,IF(E1236&gt;1,E1236-1,VLOOKUP(K1236,Months_Weeks!$A$1:$B$13,2,0)))</f>
        <v>4</v>
      </c>
      <c r="M1236" s="29"/>
      <c r="N1236" s="39"/>
      <c r="O1236" s="39"/>
      <c r="P1236" s="50">
        <f t="shared" si="116"/>
        <v>0</v>
      </c>
      <c r="Q1236" s="28">
        <f t="shared" si="117"/>
        <v>9</v>
      </c>
      <c r="R1236" s="28">
        <f>IF(Q1236=0,0,IF(E1236&gt;1,E1236-1,VLOOKUP(Q1236,Months_Weeks!$A$1:$B$13,2,0)))</f>
        <v>4</v>
      </c>
      <c r="S1236" s="30"/>
      <c r="T1236" s="39"/>
      <c r="U1236" s="39"/>
      <c r="V1236" s="50">
        <f t="shared" si="118"/>
        <v>0</v>
      </c>
      <c r="W1236" s="28">
        <f t="shared" si="119"/>
        <v>9</v>
      </c>
      <c r="X1236" s="28">
        <f>IF(W1236=0,0,IF(E1236&gt;1,E1236-1,VLOOKUP(W1236,Months_Weeks!$A$1:$B$13,2,0)))</f>
        <v>4</v>
      </c>
      <c r="Y1236" s="30"/>
      <c r="Z1236" s="39"/>
      <c r="AA1236" s="31"/>
      <c r="AB1236" s="39"/>
      <c r="AC1236" s="31"/>
      <c r="AD1236" s="40"/>
      <c r="AE1236" s="31"/>
      <c r="AF1236" s="40"/>
      <c r="AG1236" s="31"/>
      <c r="AH1236" s="40"/>
      <c r="AI1236" s="31"/>
      <c r="AJ1236" s="40"/>
    </row>
    <row r="1237" spans="1:36" x14ac:dyDescent="0.25">
      <c r="A1237" s="37" t="s">
        <v>62</v>
      </c>
      <c r="B1237" s="37">
        <v>1013</v>
      </c>
      <c r="C1237" s="26" t="str">
        <f>IFERROR(INDEX(Clients[Client_Name],MATCH(Table312[[#This Row],[Client_Code]],Clients[Client_Code],0)),"")</f>
        <v>DISTRIBUIDORA MAXCERDO</v>
      </c>
      <c r="D1237" s="25">
        <v>10</v>
      </c>
      <c r="E1237" s="25">
        <v>1</v>
      </c>
      <c r="F1237" s="25" t="b">
        <f>IF(E1237&gt;(VLOOKUP(D1237,Months_Weeks!$A$2:$B$13,2,TRUE)),FALSE)</f>
        <v>0</v>
      </c>
      <c r="G1237" s="63">
        <f>IF(Table312[[#This Row],[Facility]]="Buin",1.5%,0.25%)</f>
        <v>1.4999999999999999E-2</v>
      </c>
      <c r="H1237" s="38"/>
      <c r="I1237" s="38"/>
      <c r="J1237" s="27">
        <f t="shared" si="114"/>
        <v>229</v>
      </c>
      <c r="K1237" s="28">
        <f t="shared" si="115"/>
        <v>9</v>
      </c>
      <c r="L1237" s="27">
        <f>IF(K1237=0,0,IF(E1237&gt;1,E1237-1,VLOOKUP(K1237,Months_Weeks!$A$1:$B$13,2,0)))</f>
        <v>5</v>
      </c>
      <c r="M1237" s="29"/>
      <c r="N1237" s="39"/>
      <c r="O1237" s="39"/>
      <c r="P1237" s="50">
        <f t="shared" si="116"/>
        <v>0</v>
      </c>
      <c r="Q1237" s="28">
        <f t="shared" si="117"/>
        <v>9</v>
      </c>
      <c r="R1237" s="28">
        <f>IF(Q1237=0,0,IF(E1237&gt;1,E1237-1,VLOOKUP(Q1237,Months_Weeks!$A$1:$B$13,2,0)))</f>
        <v>5</v>
      </c>
      <c r="S1237" s="30"/>
      <c r="T1237" s="39"/>
      <c r="U1237" s="39"/>
      <c r="V1237" s="50">
        <f t="shared" si="118"/>
        <v>0</v>
      </c>
      <c r="W1237" s="28">
        <f t="shared" si="119"/>
        <v>9</v>
      </c>
      <c r="X1237" s="28">
        <f>IF(W1237=0,0,IF(E1237&gt;1,E1237-1,VLOOKUP(W1237,Months_Weeks!$A$1:$B$13,2,0)))</f>
        <v>5</v>
      </c>
      <c r="Y1237" s="30"/>
      <c r="Z1237" s="39"/>
      <c r="AA1237" s="31"/>
      <c r="AB1237" s="39"/>
      <c r="AC1237" s="31"/>
      <c r="AD1237" s="40"/>
      <c r="AE1237" s="31"/>
      <c r="AF1237" s="40"/>
      <c r="AG1237" s="31"/>
      <c r="AH1237" s="40"/>
      <c r="AI1237" s="31"/>
      <c r="AJ1237" s="40"/>
    </row>
    <row r="1238" spans="1:36" x14ac:dyDescent="0.25">
      <c r="A1238" s="37" t="s">
        <v>62</v>
      </c>
      <c r="B1238" s="37">
        <v>1013</v>
      </c>
      <c r="C1238" s="26" t="str">
        <f>IFERROR(INDEX(Clients[Client_Name],MATCH(Table312[[#This Row],[Client_Code]],Clients[Client_Code],0)),"")</f>
        <v>DISTRIBUIDORA MAXCERDO</v>
      </c>
      <c r="D1238" s="25">
        <v>10</v>
      </c>
      <c r="E1238" s="25">
        <v>2</v>
      </c>
      <c r="F1238" s="25" t="b">
        <f>IF(E1238&gt;(VLOOKUP(D1238,Months_Weeks!$A$2:$B$13,2,TRUE)),FALSE)</f>
        <v>0</v>
      </c>
      <c r="G1238" s="63">
        <f>IF(Table312[[#This Row],[Facility]]="Buin",1.5%,0.25%)</f>
        <v>1.4999999999999999E-2</v>
      </c>
      <c r="H1238" s="38"/>
      <c r="I1238" s="38"/>
      <c r="J1238" s="27">
        <f t="shared" si="114"/>
        <v>229</v>
      </c>
      <c r="K1238" s="28">
        <f t="shared" si="115"/>
        <v>10</v>
      </c>
      <c r="L1238" s="27">
        <f>IF(K1238=0,0,IF(E1238&gt;1,E1238-1,VLOOKUP(K1238,Months_Weeks!$A$1:$B$13,2,0)))</f>
        <v>1</v>
      </c>
      <c r="M1238" s="29"/>
      <c r="N1238" s="39"/>
      <c r="O1238" s="39"/>
      <c r="P1238" s="50">
        <f t="shared" si="116"/>
        <v>0</v>
      </c>
      <c r="Q1238" s="28">
        <f t="shared" si="117"/>
        <v>10</v>
      </c>
      <c r="R1238" s="28">
        <f>IF(Q1238=0,0,IF(E1238&gt;1,E1238-1,VLOOKUP(Q1238,Months_Weeks!$A$1:$B$13,2,0)))</f>
        <v>1</v>
      </c>
      <c r="S1238" s="30"/>
      <c r="T1238" s="39"/>
      <c r="U1238" s="39"/>
      <c r="V1238" s="50">
        <f t="shared" si="118"/>
        <v>0</v>
      </c>
      <c r="W1238" s="28">
        <f t="shared" si="119"/>
        <v>10</v>
      </c>
      <c r="X1238" s="28">
        <f>IF(W1238=0,0,IF(E1238&gt;1,E1238-1,VLOOKUP(W1238,Months_Weeks!$A$1:$B$13,2,0)))</f>
        <v>1</v>
      </c>
      <c r="Y1238" s="30"/>
      <c r="Z1238" s="39"/>
      <c r="AA1238" s="31"/>
      <c r="AB1238" s="39"/>
      <c r="AC1238" s="31"/>
      <c r="AD1238" s="40"/>
      <c r="AE1238" s="31"/>
      <c r="AF1238" s="40"/>
      <c r="AG1238" s="31"/>
      <c r="AH1238" s="40"/>
      <c r="AI1238" s="31"/>
      <c r="AJ1238" s="40"/>
    </row>
    <row r="1239" spans="1:36" x14ac:dyDescent="0.25">
      <c r="A1239" s="37" t="s">
        <v>62</v>
      </c>
      <c r="B1239" s="37">
        <v>1013</v>
      </c>
      <c r="C1239" s="26" t="str">
        <f>IFERROR(INDEX(Clients[Client_Name],MATCH(Table312[[#This Row],[Client_Code]],Clients[Client_Code],0)),"")</f>
        <v>DISTRIBUIDORA MAXCERDO</v>
      </c>
      <c r="D1239" s="25">
        <v>10</v>
      </c>
      <c r="E1239" s="25">
        <v>3</v>
      </c>
      <c r="F1239" s="25" t="b">
        <f>IF(E1239&gt;(VLOOKUP(D1239,Months_Weeks!$A$2:$B$13,2,TRUE)),FALSE)</f>
        <v>0</v>
      </c>
      <c r="G1239" s="63">
        <f>IF(Table312[[#This Row],[Facility]]="Buin",1.5%,0.25%)</f>
        <v>1.4999999999999999E-2</v>
      </c>
      <c r="H1239" s="38"/>
      <c r="I1239" s="38"/>
      <c r="J1239" s="27">
        <f t="shared" si="114"/>
        <v>229</v>
      </c>
      <c r="K1239" s="28">
        <f t="shared" si="115"/>
        <v>10</v>
      </c>
      <c r="L1239" s="27">
        <f>IF(K1239=0,0,IF(E1239&gt;1,E1239-1,VLOOKUP(K1239,Months_Weeks!$A$1:$B$13,2,0)))</f>
        <v>2</v>
      </c>
      <c r="M1239" s="29"/>
      <c r="N1239" s="39"/>
      <c r="O1239" s="39"/>
      <c r="P1239" s="50">
        <f t="shared" si="116"/>
        <v>0</v>
      </c>
      <c r="Q1239" s="28">
        <f t="shared" si="117"/>
        <v>10</v>
      </c>
      <c r="R1239" s="28">
        <f>IF(Q1239=0,0,IF(E1239&gt;1,E1239-1,VLOOKUP(Q1239,Months_Weeks!$A$1:$B$13,2,0)))</f>
        <v>2</v>
      </c>
      <c r="S1239" s="30"/>
      <c r="T1239" s="39"/>
      <c r="U1239" s="39"/>
      <c r="V1239" s="50">
        <f t="shared" si="118"/>
        <v>0</v>
      </c>
      <c r="W1239" s="28">
        <f t="shared" si="119"/>
        <v>10</v>
      </c>
      <c r="X1239" s="28">
        <f>IF(W1239=0,0,IF(E1239&gt;1,E1239-1,VLOOKUP(W1239,Months_Weeks!$A$1:$B$13,2,0)))</f>
        <v>2</v>
      </c>
      <c r="Y1239" s="30"/>
      <c r="Z1239" s="39"/>
      <c r="AA1239" s="31"/>
      <c r="AB1239" s="39"/>
      <c r="AC1239" s="31"/>
      <c r="AD1239" s="40"/>
      <c r="AE1239" s="31"/>
      <c r="AF1239" s="40"/>
      <c r="AG1239" s="31"/>
      <c r="AH1239" s="40"/>
      <c r="AI1239" s="31"/>
      <c r="AJ1239" s="40"/>
    </row>
    <row r="1240" spans="1:36" x14ac:dyDescent="0.25">
      <c r="A1240" s="37" t="s">
        <v>62</v>
      </c>
      <c r="B1240" s="37">
        <v>1013</v>
      </c>
      <c r="C1240" s="26" t="str">
        <f>IFERROR(INDEX(Clients[Client_Name],MATCH(Table312[[#This Row],[Client_Code]],Clients[Client_Code],0)),"")</f>
        <v>DISTRIBUIDORA MAXCERDO</v>
      </c>
      <c r="D1240" s="25">
        <v>10</v>
      </c>
      <c r="E1240" s="25">
        <v>4</v>
      </c>
      <c r="F1240" s="25" t="b">
        <f>IF(E1240&gt;(VLOOKUP(D1240,Months_Weeks!$A$2:$B$13,2,TRUE)),FALSE)</f>
        <v>0</v>
      </c>
      <c r="G1240" s="63">
        <f>IF(Table312[[#This Row],[Facility]]="Buin",1.5%,0.25%)</f>
        <v>1.4999999999999999E-2</v>
      </c>
      <c r="H1240" s="38"/>
      <c r="I1240" s="38"/>
      <c r="J1240" s="27">
        <f t="shared" si="114"/>
        <v>229</v>
      </c>
      <c r="K1240" s="28">
        <f t="shared" si="115"/>
        <v>10</v>
      </c>
      <c r="L1240" s="27">
        <f>IF(K1240=0,0,IF(E1240&gt;1,E1240-1,VLOOKUP(K1240,Months_Weeks!$A$1:$B$13,2,0)))</f>
        <v>3</v>
      </c>
      <c r="M1240" s="29"/>
      <c r="N1240" s="39"/>
      <c r="O1240" s="39"/>
      <c r="P1240" s="50">
        <f t="shared" si="116"/>
        <v>0</v>
      </c>
      <c r="Q1240" s="28">
        <f t="shared" si="117"/>
        <v>10</v>
      </c>
      <c r="R1240" s="28">
        <f>IF(Q1240=0,0,IF(E1240&gt;1,E1240-1,VLOOKUP(Q1240,Months_Weeks!$A$1:$B$13,2,0)))</f>
        <v>3</v>
      </c>
      <c r="S1240" s="30"/>
      <c r="T1240" s="39"/>
      <c r="U1240" s="39"/>
      <c r="V1240" s="50">
        <f t="shared" si="118"/>
        <v>0</v>
      </c>
      <c r="W1240" s="28">
        <f t="shared" si="119"/>
        <v>10</v>
      </c>
      <c r="X1240" s="28">
        <f>IF(W1240=0,0,IF(E1240&gt;1,E1240-1,VLOOKUP(W1240,Months_Weeks!$A$1:$B$13,2,0)))</f>
        <v>3</v>
      </c>
      <c r="Y1240" s="30"/>
      <c r="Z1240" s="39"/>
      <c r="AA1240" s="31"/>
      <c r="AB1240" s="39"/>
      <c r="AC1240" s="31"/>
      <c r="AD1240" s="40"/>
      <c r="AE1240" s="31"/>
      <c r="AF1240" s="40"/>
      <c r="AG1240" s="31"/>
      <c r="AH1240" s="40"/>
      <c r="AI1240" s="31"/>
      <c r="AJ1240" s="40"/>
    </row>
    <row r="1241" spans="1:36" x14ac:dyDescent="0.25">
      <c r="A1241" s="37" t="s">
        <v>62</v>
      </c>
      <c r="B1241" s="37">
        <v>1013</v>
      </c>
      <c r="C1241" s="26" t="str">
        <f>IFERROR(INDEX(Clients[Client_Name],MATCH(Table312[[#This Row],[Client_Code]],Clients[Client_Code],0)),"")</f>
        <v>DISTRIBUIDORA MAXCERDO</v>
      </c>
      <c r="D1241" s="25">
        <v>11</v>
      </c>
      <c r="E1241" s="25">
        <v>1</v>
      </c>
      <c r="F1241" s="25" t="b">
        <f>IF(E1241&gt;(VLOOKUP(D1241,Months_Weeks!$A$2:$B$13,2,TRUE)),FALSE)</f>
        <v>0</v>
      </c>
      <c r="G1241" s="63">
        <f>IF(Table312[[#This Row],[Facility]]="Buin",1.5%,0.25%)</f>
        <v>1.4999999999999999E-2</v>
      </c>
      <c r="H1241" s="38"/>
      <c r="I1241" s="38"/>
      <c r="J1241" s="27">
        <f t="shared" si="114"/>
        <v>229</v>
      </c>
      <c r="K1241" s="28">
        <f t="shared" si="115"/>
        <v>10</v>
      </c>
      <c r="L1241" s="27">
        <f>IF(K1241=0,0,IF(E1241&gt;1,E1241-1,VLOOKUP(K1241,Months_Weeks!$A$1:$B$13,2,0)))</f>
        <v>4</v>
      </c>
      <c r="M1241" s="29"/>
      <c r="N1241" s="39"/>
      <c r="O1241" s="39"/>
      <c r="P1241" s="50">
        <f t="shared" si="116"/>
        <v>0</v>
      </c>
      <c r="Q1241" s="28">
        <f t="shared" si="117"/>
        <v>10</v>
      </c>
      <c r="R1241" s="28">
        <f>IF(Q1241=0,0,IF(E1241&gt;1,E1241-1,VLOOKUP(Q1241,Months_Weeks!$A$1:$B$13,2,0)))</f>
        <v>4</v>
      </c>
      <c r="S1241" s="30"/>
      <c r="T1241" s="39"/>
      <c r="U1241" s="39"/>
      <c r="V1241" s="50">
        <f t="shared" si="118"/>
        <v>0</v>
      </c>
      <c r="W1241" s="28">
        <f t="shared" si="119"/>
        <v>10</v>
      </c>
      <c r="X1241" s="28">
        <f>IF(W1241=0,0,IF(E1241&gt;1,E1241-1,VLOOKUP(W1241,Months_Weeks!$A$1:$B$13,2,0)))</f>
        <v>4</v>
      </c>
      <c r="Y1241" s="30"/>
      <c r="Z1241" s="39"/>
      <c r="AA1241" s="31"/>
      <c r="AB1241" s="39"/>
      <c r="AC1241" s="31"/>
      <c r="AD1241" s="40"/>
      <c r="AE1241" s="31"/>
      <c r="AF1241" s="40"/>
      <c r="AG1241" s="31"/>
      <c r="AH1241" s="40"/>
      <c r="AI1241" s="31"/>
      <c r="AJ1241" s="40"/>
    </row>
    <row r="1242" spans="1:36" x14ac:dyDescent="0.25">
      <c r="A1242" s="37" t="s">
        <v>62</v>
      </c>
      <c r="B1242" s="37">
        <v>1013</v>
      </c>
      <c r="C1242" s="26" t="str">
        <f>IFERROR(INDEX(Clients[Client_Name],MATCH(Table312[[#This Row],[Client_Code]],Clients[Client_Code],0)),"")</f>
        <v>DISTRIBUIDORA MAXCERDO</v>
      </c>
      <c r="D1242" s="25">
        <v>11</v>
      </c>
      <c r="E1242" s="25">
        <v>2</v>
      </c>
      <c r="F1242" s="25" t="b">
        <f>IF(E1242&gt;(VLOOKUP(D1242,Months_Weeks!$A$2:$B$13,2,TRUE)),FALSE)</f>
        <v>0</v>
      </c>
      <c r="G1242" s="63">
        <f>IF(Table312[[#This Row],[Facility]]="Buin",1.5%,0.25%)</f>
        <v>1.4999999999999999E-2</v>
      </c>
      <c r="H1242" s="38"/>
      <c r="I1242" s="38"/>
      <c r="J1242" s="27">
        <f t="shared" si="114"/>
        <v>229</v>
      </c>
      <c r="K1242" s="28">
        <f t="shared" si="115"/>
        <v>11</v>
      </c>
      <c r="L1242" s="27">
        <f>IF(K1242=0,0,IF(E1242&gt;1,E1242-1,VLOOKUP(K1242,Months_Weeks!$A$1:$B$13,2,0)))</f>
        <v>1</v>
      </c>
      <c r="M1242" s="29"/>
      <c r="N1242" s="39"/>
      <c r="O1242" s="39"/>
      <c r="P1242" s="50">
        <f t="shared" si="116"/>
        <v>0</v>
      </c>
      <c r="Q1242" s="28">
        <f t="shared" si="117"/>
        <v>11</v>
      </c>
      <c r="R1242" s="28">
        <f>IF(Q1242=0,0,IF(E1242&gt;1,E1242-1,VLOOKUP(Q1242,Months_Weeks!$A$1:$B$13,2,0)))</f>
        <v>1</v>
      </c>
      <c r="S1242" s="30"/>
      <c r="T1242" s="39"/>
      <c r="U1242" s="39"/>
      <c r="V1242" s="50">
        <f t="shared" si="118"/>
        <v>0</v>
      </c>
      <c r="W1242" s="28">
        <f t="shared" si="119"/>
        <v>11</v>
      </c>
      <c r="X1242" s="28">
        <f>IF(W1242=0,0,IF(E1242&gt;1,E1242-1,VLOOKUP(W1242,Months_Weeks!$A$1:$B$13,2,0)))</f>
        <v>1</v>
      </c>
      <c r="Y1242" s="30"/>
      <c r="Z1242" s="39"/>
      <c r="AA1242" s="31"/>
      <c r="AB1242" s="39"/>
      <c r="AC1242" s="31"/>
      <c r="AD1242" s="40"/>
      <c r="AE1242" s="31"/>
      <c r="AF1242" s="40"/>
      <c r="AG1242" s="31"/>
      <c r="AH1242" s="40"/>
      <c r="AI1242" s="31"/>
      <c r="AJ1242" s="40"/>
    </row>
    <row r="1243" spans="1:36" x14ac:dyDescent="0.25">
      <c r="A1243" s="37" t="s">
        <v>62</v>
      </c>
      <c r="B1243" s="37">
        <v>1013</v>
      </c>
      <c r="C1243" s="26" t="str">
        <f>IFERROR(INDEX(Clients[Client_Name],MATCH(Table312[[#This Row],[Client_Code]],Clients[Client_Code],0)),"")</f>
        <v>DISTRIBUIDORA MAXCERDO</v>
      </c>
      <c r="D1243" s="25">
        <v>11</v>
      </c>
      <c r="E1243" s="25">
        <v>3</v>
      </c>
      <c r="F1243" s="25" t="b">
        <f>IF(E1243&gt;(VLOOKUP(D1243,Months_Weeks!$A$2:$B$13,2,TRUE)),FALSE)</f>
        <v>0</v>
      </c>
      <c r="G1243" s="63">
        <f>IF(Table312[[#This Row],[Facility]]="Buin",1.5%,0.25%)</f>
        <v>1.4999999999999999E-2</v>
      </c>
      <c r="H1243" s="38"/>
      <c r="I1243" s="38"/>
      <c r="J1243" s="27">
        <f t="shared" si="114"/>
        <v>229</v>
      </c>
      <c r="K1243" s="28">
        <f t="shared" si="115"/>
        <v>11</v>
      </c>
      <c r="L1243" s="27">
        <f>IF(K1243=0,0,IF(E1243&gt;1,E1243-1,VLOOKUP(K1243,Months_Weeks!$A$1:$B$13,2,0)))</f>
        <v>2</v>
      </c>
      <c r="M1243" s="29"/>
      <c r="N1243" s="39"/>
      <c r="O1243" s="39"/>
      <c r="P1243" s="50">
        <f t="shared" si="116"/>
        <v>0</v>
      </c>
      <c r="Q1243" s="28">
        <f t="shared" si="117"/>
        <v>11</v>
      </c>
      <c r="R1243" s="28">
        <f>IF(Q1243=0,0,IF(E1243&gt;1,E1243-1,VLOOKUP(Q1243,Months_Weeks!$A$1:$B$13,2,0)))</f>
        <v>2</v>
      </c>
      <c r="S1243" s="30"/>
      <c r="T1243" s="39"/>
      <c r="U1243" s="39"/>
      <c r="V1243" s="50">
        <f t="shared" si="118"/>
        <v>0</v>
      </c>
      <c r="W1243" s="28">
        <f t="shared" si="119"/>
        <v>11</v>
      </c>
      <c r="X1243" s="28">
        <f>IF(W1243=0,0,IF(E1243&gt;1,E1243-1,VLOOKUP(W1243,Months_Weeks!$A$1:$B$13,2,0)))</f>
        <v>2</v>
      </c>
      <c r="Y1243" s="30"/>
      <c r="Z1243" s="39"/>
      <c r="AA1243" s="31"/>
      <c r="AB1243" s="39"/>
      <c r="AC1243" s="31"/>
      <c r="AD1243" s="40"/>
      <c r="AE1243" s="31"/>
      <c r="AF1243" s="40"/>
      <c r="AG1243" s="31"/>
      <c r="AH1243" s="40"/>
      <c r="AI1243" s="31"/>
      <c r="AJ1243" s="40"/>
    </row>
    <row r="1244" spans="1:36" x14ac:dyDescent="0.25">
      <c r="A1244" s="37" t="s">
        <v>62</v>
      </c>
      <c r="B1244" s="37">
        <v>1013</v>
      </c>
      <c r="C1244" s="26" t="str">
        <f>IFERROR(INDEX(Clients[Client_Name],MATCH(Table312[[#This Row],[Client_Code]],Clients[Client_Code],0)),"")</f>
        <v>DISTRIBUIDORA MAXCERDO</v>
      </c>
      <c r="D1244" s="25">
        <v>11</v>
      </c>
      <c r="E1244" s="25">
        <v>4</v>
      </c>
      <c r="F1244" s="25" t="b">
        <f>IF(E1244&gt;(VLOOKUP(D1244,Months_Weeks!$A$2:$B$13,2,TRUE)),FALSE)</f>
        <v>0</v>
      </c>
      <c r="G1244" s="63">
        <f>IF(Table312[[#This Row],[Facility]]="Buin",1.5%,0.25%)</f>
        <v>1.4999999999999999E-2</v>
      </c>
      <c r="H1244" s="38"/>
      <c r="I1244" s="38"/>
      <c r="J1244" s="27">
        <f t="shared" si="114"/>
        <v>229</v>
      </c>
      <c r="K1244" s="28">
        <f t="shared" si="115"/>
        <v>11</v>
      </c>
      <c r="L1244" s="27">
        <f>IF(K1244=0,0,IF(E1244&gt;1,E1244-1,VLOOKUP(K1244,Months_Weeks!$A$1:$B$13,2,0)))</f>
        <v>3</v>
      </c>
      <c r="M1244" s="29"/>
      <c r="N1244" s="39"/>
      <c r="O1244" s="39"/>
      <c r="P1244" s="50">
        <f t="shared" si="116"/>
        <v>0</v>
      </c>
      <c r="Q1244" s="28">
        <f t="shared" si="117"/>
        <v>11</v>
      </c>
      <c r="R1244" s="28">
        <f>IF(Q1244=0,0,IF(E1244&gt;1,E1244-1,VLOOKUP(Q1244,Months_Weeks!$A$1:$B$13,2,0)))</f>
        <v>3</v>
      </c>
      <c r="S1244" s="30"/>
      <c r="T1244" s="39"/>
      <c r="U1244" s="39"/>
      <c r="V1244" s="50">
        <f t="shared" si="118"/>
        <v>0</v>
      </c>
      <c r="W1244" s="28">
        <f t="shared" si="119"/>
        <v>11</v>
      </c>
      <c r="X1244" s="28">
        <f>IF(W1244=0,0,IF(E1244&gt;1,E1244-1,VLOOKUP(W1244,Months_Weeks!$A$1:$B$13,2,0)))</f>
        <v>3</v>
      </c>
      <c r="Y1244" s="30"/>
      <c r="Z1244" s="39"/>
      <c r="AA1244" s="31"/>
      <c r="AB1244" s="39"/>
      <c r="AC1244" s="31"/>
      <c r="AD1244" s="40"/>
      <c r="AE1244" s="31"/>
      <c r="AF1244" s="40"/>
      <c r="AG1244" s="31"/>
      <c r="AH1244" s="40"/>
      <c r="AI1244" s="31"/>
      <c r="AJ1244" s="40"/>
    </row>
    <row r="1245" spans="1:36" x14ac:dyDescent="0.25">
      <c r="A1245" s="37" t="s">
        <v>62</v>
      </c>
      <c r="B1245" s="37">
        <v>1013</v>
      </c>
      <c r="C1245" s="26" t="str">
        <f>IFERROR(INDEX(Clients[Client_Name],MATCH(Table312[[#This Row],[Client_Code]],Clients[Client_Code],0)),"")</f>
        <v>DISTRIBUIDORA MAXCERDO</v>
      </c>
      <c r="D1245" s="25">
        <v>12</v>
      </c>
      <c r="E1245" s="25">
        <v>1</v>
      </c>
      <c r="F1245" s="25" t="b">
        <f>IF(E1245&gt;(VLOOKUP(D1245,Months_Weeks!$A$2:$B$13,2,TRUE)),FALSE)</f>
        <v>0</v>
      </c>
      <c r="G1245" s="63">
        <f>IF(Table312[[#This Row],[Facility]]="Buin",1.5%,0.25%)</f>
        <v>1.4999999999999999E-2</v>
      </c>
      <c r="H1245" s="38"/>
      <c r="I1245" s="38"/>
      <c r="J1245" s="27">
        <f t="shared" si="114"/>
        <v>229</v>
      </c>
      <c r="K1245" s="28">
        <f t="shared" si="115"/>
        <v>11</v>
      </c>
      <c r="L1245" s="27">
        <f>IF(K1245=0,0,IF(E1245&gt;1,E1245-1,VLOOKUP(K1245,Months_Weeks!$A$1:$B$13,2,0)))</f>
        <v>4</v>
      </c>
      <c r="M1245" s="29"/>
      <c r="N1245" s="39"/>
      <c r="O1245" s="39"/>
      <c r="P1245" s="50">
        <f t="shared" si="116"/>
        <v>0</v>
      </c>
      <c r="Q1245" s="28">
        <f t="shared" si="117"/>
        <v>11</v>
      </c>
      <c r="R1245" s="28">
        <f>IF(Q1245=0,0,IF(E1245&gt;1,E1245-1,VLOOKUP(Q1245,Months_Weeks!$A$1:$B$13,2,0)))</f>
        <v>4</v>
      </c>
      <c r="S1245" s="30"/>
      <c r="T1245" s="39"/>
      <c r="U1245" s="39"/>
      <c r="V1245" s="50">
        <f t="shared" si="118"/>
        <v>0</v>
      </c>
      <c r="W1245" s="28">
        <f t="shared" si="119"/>
        <v>11</v>
      </c>
      <c r="X1245" s="28">
        <f>IF(W1245=0,0,IF(E1245&gt;1,E1245-1,VLOOKUP(W1245,Months_Weeks!$A$1:$B$13,2,0)))</f>
        <v>4</v>
      </c>
      <c r="Y1245" s="30"/>
      <c r="Z1245" s="39"/>
      <c r="AA1245" s="31"/>
      <c r="AB1245" s="39"/>
      <c r="AC1245" s="31"/>
      <c r="AD1245" s="40"/>
      <c r="AE1245" s="31"/>
      <c r="AF1245" s="40"/>
      <c r="AG1245" s="31"/>
      <c r="AH1245" s="40"/>
      <c r="AI1245" s="31"/>
      <c r="AJ1245" s="40"/>
    </row>
    <row r="1246" spans="1:36" x14ac:dyDescent="0.25">
      <c r="A1246" s="37" t="s">
        <v>62</v>
      </c>
      <c r="B1246" s="37">
        <v>1013</v>
      </c>
      <c r="C1246" s="26" t="str">
        <f>IFERROR(INDEX(Clients[Client_Name],MATCH(Table312[[#This Row],[Client_Code]],Clients[Client_Code],0)),"")</f>
        <v>DISTRIBUIDORA MAXCERDO</v>
      </c>
      <c r="D1246" s="25">
        <v>12</v>
      </c>
      <c r="E1246" s="25">
        <v>2</v>
      </c>
      <c r="F1246" s="25" t="b">
        <f>IF(E1246&gt;(VLOOKUP(D1246,Months_Weeks!$A$2:$B$13,2,TRUE)),FALSE)</f>
        <v>0</v>
      </c>
      <c r="G1246" s="63">
        <f>IF(Table312[[#This Row],[Facility]]="Buin",1.5%,0.25%)</f>
        <v>1.4999999999999999E-2</v>
      </c>
      <c r="H1246" s="38"/>
      <c r="I1246" s="38"/>
      <c r="J1246" s="27">
        <f t="shared" si="114"/>
        <v>229</v>
      </c>
      <c r="K1246" s="28">
        <f t="shared" si="115"/>
        <v>12</v>
      </c>
      <c r="L1246" s="27">
        <f>IF(K1246=0,0,IF(E1246&gt;1,E1246-1,VLOOKUP(K1246,Months_Weeks!$A$1:$B$13,2,0)))</f>
        <v>1</v>
      </c>
      <c r="M1246" s="29"/>
      <c r="N1246" s="39"/>
      <c r="O1246" s="39"/>
      <c r="P1246" s="50">
        <f t="shared" si="116"/>
        <v>0</v>
      </c>
      <c r="Q1246" s="28">
        <f t="shared" si="117"/>
        <v>12</v>
      </c>
      <c r="R1246" s="28">
        <f>IF(Q1246=0,0,IF(E1246&gt;1,E1246-1,VLOOKUP(Q1246,Months_Weeks!$A$1:$B$13,2,0)))</f>
        <v>1</v>
      </c>
      <c r="S1246" s="30"/>
      <c r="T1246" s="39"/>
      <c r="U1246" s="39"/>
      <c r="V1246" s="50">
        <f t="shared" si="118"/>
        <v>0</v>
      </c>
      <c r="W1246" s="28">
        <f t="shared" si="119"/>
        <v>12</v>
      </c>
      <c r="X1246" s="28">
        <f>IF(W1246=0,0,IF(E1246&gt;1,E1246-1,VLOOKUP(W1246,Months_Weeks!$A$1:$B$13,2,0)))</f>
        <v>1</v>
      </c>
      <c r="Y1246" s="30"/>
      <c r="Z1246" s="39"/>
      <c r="AA1246" s="31"/>
      <c r="AB1246" s="39"/>
      <c r="AC1246" s="31"/>
      <c r="AD1246" s="40"/>
      <c r="AE1246" s="31"/>
      <c r="AF1246" s="40"/>
      <c r="AG1246" s="31"/>
      <c r="AH1246" s="40"/>
      <c r="AI1246" s="31"/>
      <c r="AJ1246" s="40"/>
    </row>
    <row r="1247" spans="1:36" x14ac:dyDescent="0.25">
      <c r="A1247" s="37" t="s">
        <v>62</v>
      </c>
      <c r="B1247" s="37">
        <v>1013</v>
      </c>
      <c r="C1247" s="26" t="str">
        <f>IFERROR(INDEX(Clients[Client_Name],MATCH(Table312[[#This Row],[Client_Code]],Clients[Client_Code],0)),"")</f>
        <v>DISTRIBUIDORA MAXCERDO</v>
      </c>
      <c r="D1247" s="25">
        <v>12</v>
      </c>
      <c r="E1247" s="25">
        <v>3</v>
      </c>
      <c r="F1247" s="25" t="b">
        <f>IF(E1247&gt;(VLOOKUP(D1247,Months_Weeks!$A$2:$B$13,2,TRUE)),FALSE)</f>
        <v>0</v>
      </c>
      <c r="G1247" s="63">
        <f>IF(Table312[[#This Row],[Facility]]="Buin",1.5%,0.25%)</f>
        <v>1.4999999999999999E-2</v>
      </c>
      <c r="H1247" s="38"/>
      <c r="I1247" s="38"/>
      <c r="J1247" s="27">
        <f t="shared" si="114"/>
        <v>229</v>
      </c>
      <c r="K1247" s="28">
        <f t="shared" si="115"/>
        <v>12</v>
      </c>
      <c r="L1247" s="27">
        <f>IF(K1247=0,0,IF(E1247&gt;1,E1247-1,VLOOKUP(K1247,Months_Weeks!$A$1:$B$13,2,0)))</f>
        <v>2</v>
      </c>
      <c r="M1247" s="29"/>
      <c r="N1247" s="39"/>
      <c r="O1247" s="39"/>
      <c r="P1247" s="50">
        <f t="shared" si="116"/>
        <v>0</v>
      </c>
      <c r="Q1247" s="28">
        <f t="shared" si="117"/>
        <v>12</v>
      </c>
      <c r="R1247" s="28">
        <f>IF(Q1247=0,0,IF(E1247&gt;1,E1247-1,VLOOKUP(Q1247,Months_Weeks!$A$1:$B$13,2,0)))</f>
        <v>2</v>
      </c>
      <c r="S1247" s="30"/>
      <c r="T1247" s="39"/>
      <c r="U1247" s="39"/>
      <c r="V1247" s="50">
        <f t="shared" si="118"/>
        <v>0</v>
      </c>
      <c r="W1247" s="28">
        <f t="shared" si="119"/>
        <v>12</v>
      </c>
      <c r="X1247" s="28">
        <f>IF(W1247=0,0,IF(E1247&gt;1,E1247-1,VLOOKUP(W1247,Months_Weeks!$A$1:$B$13,2,0)))</f>
        <v>2</v>
      </c>
      <c r="Y1247" s="30"/>
      <c r="Z1247" s="39"/>
      <c r="AA1247" s="31"/>
      <c r="AB1247" s="39"/>
      <c r="AC1247" s="31"/>
      <c r="AD1247" s="40"/>
      <c r="AE1247" s="31"/>
      <c r="AF1247" s="40"/>
      <c r="AG1247" s="31"/>
      <c r="AH1247" s="40"/>
      <c r="AI1247" s="31"/>
      <c r="AJ1247" s="40"/>
    </row>
    <row r="1248" spans="1:36" x14ac:dyDescent="0.25">
      <c r="A1248" s="37" t="s">
        <v>62</v>
      </c>
      <c r="B1248" s="37">
        <v>1013</v>
      </c>
      <c r="C1248" s="26" t="str">
        <f>IFERROR(INDEX(Clients[Client_Name],MATCH(Table312[[#This Row],[Client_Code]],Clients[Client_Code],0)),"")</f>
        <v>DISTRIBUIDORA MAXCERDO</v>
      </c>
      <c r="D1248" s="25">
        <v>12</v>
      </c>
      <c r="E1248" s="25">
        <v>4</v>
      </c>
      <c r="F1248" s="25" t="b">
        <f>IF(E1248&gt;(VLOOKUP(D1248,Months_Weeks!$A$2:$B$13,2,TRUE)),FALSE)</f>
        <v>0</v>
      </c>
      <c r="G1248" s="63">
        <f>IF(Table312[[#This Row],[Facility]]="Buin",1.5%,0.25%)</f>
        <v>1.4999999999999999E-2</v>
      </c>
      <c r="H1248" s="38"/>
      <c r="I1248" s="38"/>
      <c r="J1248" s="27">
        <f t="shared" si="114"/>
        <v>229</v>
      </c>
      <c r="K1248" s="28">
        <f t="shared" si="115"/>
        <v>12</v>
      </c>
      <c r="L1248" s="27">
        <f>IF(K1248=0,0,IF(E1248&gt;1,E1248-1,VLOOKUP(K1248,Months_Weeks!$A$1:$B$13,2,0)))</f>
        <v>3</v>
      </c>
      <c r="M1248" s="29"/>
      <c r="N1248" s="39"/>
      <c r="O1248" s="39"/>
      <c r="P1248" s="50">
        <f t="shared" si="116"/>
        <v>0</v>
      </c>
      <c r="Q1248" s="28">
        <f t="shared" si="117"/>
        <v>12</v>
      </c>
      <c r="R1248" s="28">
        <f>IF(Q1248=0,0,IF(E1248&gt;1,E1248-1,VLOOKUP(Q1248,Months_Weeks!$A$1:$B$13,2,0)))</f>
        <v>3</v>
      </c>
      <c r="S1248" s="30"/>
      <c r="T1248" s="39"/>
      <c r="U1248" s="39"/>
      <c r="V1248" s="50">
        <f t="shared" si="118"/>
        <v>0</v>
      </c>
      <c r="W1248" s="28">
        <f t="shared" si="119"/>
        <v>12</v>
      </c>
      <c r="X1248" s="28">
        <f>IF(W1248=0,0,IF(E1248&gt;1,E1248-1,VLOOKUP(W1248,Months_Weeks!$A$1:$B$13,2,0)))</f>
        <v>3</v>
      </c>
      <c r="Y1248" s="30"/>
      <c r="Z1248" s="39"/>
      <c r="AA1248" s="31"/>
      <c r="AB1248" s="39"/>
      <c r="AC1248" s="31"/>
      <c r="AD1248" s="40"/>
      <c r="AE1248" s="31"/>
      <c r="AF1248" s="40"/>
      <c r="AG1248" s="31"/>
      <c r="AH1248" s="40"/>
      <c r="AI1248" s="31"/>
      <c r="AJ1248" s="40"/>
    </row>
    <row r="1249" spans="1:36" x14ac:dyDescent="0.25">
      <c r="A1249" s="37" t="s">
        <v>62</v>
      </c>
      <c r="B1249" s="37">
        <v>1013</v>
      </c>
      <c r="C1249" s="26" t="str">
        <f>IFERROR(INDEX(Clients[Client_Name],MATCH(Table312[[#This Row],[Client_Code]],Clients[Client_Code],0)),"")</f>
        <v>DISTRIBUIDORA MAXCERDO</v>
      </c>
      <c r="D1249" s="25">
        <v>12</v>
      </c>
      <c r="E1249" s="25">
        <v>5</v>
      </c>
      <c r="F1249" s="25" t="b">
        <f>IF(E1249&gt;(VLOOKUP(D1249,Months_Weeks!$A$2:$B$13,2,TRUE)),FALSE)</f>
        <v>0</v>
      </c>
      <c r="G1249" s="63">
        <f>IF(Table312[[#This Row],[Facility]]="Buin",1.5%,0.25%)</f>
        <v>1.4999999999999999E-2</v>
      </c>
      <c r="H1249" s="38"/>
      <c r="I1249" s="38"/>
      <c r="J1249" s="27">
        <f t="shared" si="114"/>
        <v>229</v>
      </c>
      <c r="K1249" s="28">
        <f t="shared" si="115"/>
        <v>12</v>
      </c>
      <c r="L1249" s="27">
        <f>IF(K1249=0,0,IF(E1249&gt;1,E1249-1,VLOOKUP(K1249,Months_Weeks!$A$1:$B$13,2,0)))</f>
        <v>4</v>
      </c>
      <c r="M1249" s="29"/>
      <c r="N1249" s="39"/>
      <c r="O1249" s="39"/>
      <c r="P1249" s="50">
        <f t="shared" si="116"/>
        <v>0</v>
      </c>
      <c r="Q1249" s="28">
        <f t="shared" si="117"/>
        <v>12</v>
      </c>
      <c r="R1249" s="28">
        <f>IF(Q1249=0,0,IF(E1249&gt;1,E1249-1,VLOOKUP(Q1249,Months_Weeks!$A$1:$B$13,2,0)))</f>
        <v>4</v>
      </c>
      <c r="S1249" s="30"/>
      <c r="T1249" s="39"/>
      <c r="U1249" s="39"/>
      <c r="V1249" s="50">
        <f t="shared" si="118"/>
        <v>0</v>
      </c>
      <c r="W1249" s="28">
        <f t="shared" si="119"/>
        <v>12</v>
      </c>
      <c r="X1249" s="28">
        <f>IF(W1249=0,0,IF(E1249&gt;1,E1249-1,VLOOKUP(W1249,Months_Weeks!$A$1:$B$13,2,0)))</f>
        <v>4</v>
      </c>
      <c r="Y1249" s="30"/>
      <c r="Z1249" s="39"/>
      <c r="AA1249" s="31"/>
      <c r="AB1249" s="39"/>
      <c r="AC1249" s="31"/>
      <c r="AD1249" s="40"/>
      <c r="AE1249" s="31"/>
      <c r="AF1249" s="40"/>
      <c r="AG1249" s="31"/>
      <c r="AH1249" s="40"/>
      <c r="AI1249" s="31"/>
      <c r="AJ1249" s="40"/>
    </row>
    <row r="1250" spans="1:36" x14ac:dyDescent="0.25">
      <c r="A1250" s="37" t="s">
        <v>62</v>
      </c>
      <c r="B1250" s="37">
        <v>1082</v>
      </c>
      <c r="C1250" s="26" t="str">
        <f>IFERROR(INDEX(Clients[Client_Name],MATCH(Table312[[#This Row],[Client_Code]],Clients[Client_Code],0)),"")</f>
        <v>DOÑA CARNE</v>
      </c>
      <c r="D1250" s="25">
        <v>1</v>
      </c>
      <c r="E1250" s="25">
        <v>1</v>
      </c>
      <c r="F1250" s="25" t="b">
        <f>IF(E1250&gt;(VLOOKUP(D1250,Months_Weeks!$A$2:$B$13,2,TRUE)),FALSE)</f>
        <v>0</v>
      </c>
      <c r="G1250" s="63">
        <f>IF(Table312[[#This Row],[Facility]]="Buin",1.5%,0.25%)</f>
        <v>1.4999999999999999E-2</v>
      </c>
      <c r="H1250" s="38">
        <v>0</v>
      </c>
      <c r="I1250" s="38"/>
      <c r="J1250" s="27">
        <f t="shared" si="114"/>
        <v>0</v>
      </c>
      <c r="K1250" s="28">
        <f t="shared" si="115"/>
        <v>0</v>
      </c>
      <c r="L1250" s="27">
        <f>IF(K1250=0,0,IF(E1250&gt;1,E1250-1,VLOOKUP(K1250,Months_Weeks!$A$1:$B$13,2,0)))</f>
        <v>0</v>
      </c>
      <c r="M1250" s="29"/>
      <c r="N1250" s="39"/>
      <c r="O1250" s="39"/>
      <c r="P1250" s="50">
        <f t="shared" si="116"/>
        <v>0</v>
      </c>
      <c r="Q1250" s="28">
        <f t="shared" si="117"/>
        <v>0</v>
      </c>
      <c r="R1250" s="28">
        <f>IF(Q1250=0,0,IF(E1250&gt;1,E1250-1,VLOOKUP(Q1250,Months_Weeks!$A$1:$B$13,2,0)))</f>
        <v>0</v>
      </c>
      <c r="S1250" s="30"/>
      <c r="T1250" s="39"/>
      <c r="U1250" s="39"/>
      <c r="V1250" s="50">
        <f t="shared" si="118"/>
        <v>0</v>
      </c>
      <c r="W1250" s="28">
        <f t="shared" si="119"/>
        <v>0</v>
      </c>
      <c r="X1250" s="28">
        <f>IF(W1250=0,0,IF(E1250&gt;1,E1250-1,VLOOKUP(W1250,Months_Weeks!$A$1:$B$13,2,0)))</f>
        <v>0</v>
      </c>
      <c r="Y1250" s="30"/>
      <c r="Z1250" s="39"/>
      <c r="AA1250" s="31"/>
      <c r="AB1250" s="39"/>
      <c r="AC1250" s="31"/>
      <c r="AD1250" s="40"/>
      <c r="AE1250" s="31"/>
      <c r="AF1250" s="40"/>
      <c r="AG1250" s="31"/>
      <c r="AH1250" s="40"/>
      <c r="AI1250" s="31"/>
      <c r="AJ1250" s="40"/>
    </row>
    <row r="1251" spans="1:36" x14ac:dyDescent="0.25">
      <c r="A1251" s="37" t="s">
        <v>62</v>
      </c>
      <c r="B1251" s="37">
        <v>1082</v>
      </c>
      <c r="C1251" s="26" t="str">
        <f>IFERROR(INDEX(Clients[Client_Name],MATCH(Table312[[#This Row],[Client_Code]],Clients[Client_Code],0)),"")</f>
        <v>DOÑA CARNE</v>
      </c>
      <c r="D1251" s="25">
        <v>1</v>
      </c>
      <c r="E1251" s="25">
        <v>2</v>
      </c>
      <c r="F1251" s="25" t="b">
        <f>IF(E1251&gt;(VLOOKUP(D1251,Months_Weeks!$A$2:$B$13,2,TRUE)),FALSE)</f>
        <v>0</v>
      </c>
      <c r="G1251" s="63">
        <f>IF(Table312[[#This Row],[Facility]]="Buin",1.5%,0.25%)</f>
        <v>1.4999999999999999E-2</v>
      </c>
      <c r="H1251" s="38">
        <v>0</v>
      </c>
      <c r="I1251" s="38"/>
      <c r="J1251" s="27">
        <f t="shared" si="114"/>
        <v>0</v>
      </c>
      <c r="K1251" s="28">
        <f t="shared" si="115"/>
        <v>1</v>
      </c>
      <c r="L1251" s="27">
        <f>IF(K1251=0,0,IF(E1251&gt;1,E1251-1,VLOOKUP(K1251,Months_Weeks!$A$1:$B$13,2,0)))</f>
        <v>1</v>
      </c>
      <c r="M1251" s="29"/>
      <c r="N1251" s="39"/>
      <c r="O1251" s="39"/>
      <c r="P1251" s="50">
        <f t="shared" si="116"/>
        <v>0</v>
      </c>
      <c r="Q1251" s="28">
        <f t="shared" si="117"/>
        <v>1</v>
      </c>
      <c r="R1251" s="28">
        <f>IF(Q1251=0,0,IF(E1251&gt;1,E1251-1,VLOOKUP(Q1251,Months_Weeks!$A$1:$B$13,2,0)))</f>
        <v>1</v>
      </c>
      <c r="S1251" s="30"/>
      <c r="T1251" s="39"/>
      <c r="U1251" s="39"/>
      <c r="V1251" s="50">
        <f t="shared" si="118"/>
        <v>0</v>
      </c>
      <c r="W1251" s="28">
        <f t="shared" si="119"/>
        <v>1</v>
      </c>
      <c r="X1251" s="28">
        <f>IF(W1251=0,0,IF(E1251&gt;1,E1251-1,VLOOKUP(W1251,Months_Weeks!$A$1:$B$13,2,0)))</f>
        <v>1</v>
      </c>
      <c r="Y1251" s="30"/>
      <c r="Z1251" s="39"/>
      <c r="AA1251" s="31"/>
      <c r="AB1251" s="39"/>
      <c r="AC1251" s="31"/>
      <c r="AD1251" s="40"/>
      <c r="AE1251" s="31"/>
      <c r="AF1251" s="40"/>
      <c r="AG1251" s="31"/>
      <c r="AH1251" s="40"/>
      <c r="AI1251" s="31"/>
      <c r="AJ1251" s="40"/>
    </row>
    <row r="1252" spans="1:36" x14ac:dyDescent="0.25">
      <c r="A1252" s="37" t="s">
        <v>62</v>
      </c>
      <c r="B1252" s="37">
        <v>1082</v>
      </c>
      <c r="C1252" s="26" t="str">
        <f>IFERROR(INDEX(Clients[Client_Name],MATCH(Table312[[#This Row],[Client_Code]],Clients[Client_Code],0)),"")</f>
        <v>DOÑA CARNE</v>
      </c>
      <c r="D1252" s="25">
        <v>1</v>
      </c>
      <c r="E1252" s="25">
        <v>3</v>
      </c>
      <c r="F1252" s="25" t="b">
        <f>IF(E1252&gt;(VLOOKUP(D1252,Months_Weeks!$A$2:$B$13,2,TRUE)),FALSE)</f>
        <v>0</v>
      </c>
      <c r="G1252" s="63">
        <f>IF(Table312[[#This Row],[Facility]]="Buin",1.5%,0.25%)</f>
        <v>1.4999999999999999E-2</v>
      </c>
      <c r="H1252" s="38">
        <v>0</v>
      </c>
      <c r="I1252" s="38"/>
      <c r="J1252" s="27">
        <f t="shared" si="114"/>
        <v>0</v>
      </c>
      <c r="K1252" s="28">
        <f t="shared" si="115"/>
        <v>1</v>
      </c>
      <c r="L1252" s="27">
        <f>IF(K1252=0,0,IF(E1252&gt;1,E1252-1,VLOOKUP(K1252,Months_Weeks!$A$1:$B$13,2,0)))</f>
        <v>2</v>
      </c>
      <c r="M1252" s="29"/>
      <c r="N1252" s="39"/>
      <c r="O1252" s="39"/>
      <c r="P1252" s="50">
        <f t="shared" si="116"/>
        <v>0</v>
      </c>
      <c r="Q1252" s="28">
        <f t="shared" si="117"/>
        <v>1</v>
      </c>
      <c r="R1252" s="28">
        <f>IF(Q1252=0,0,IF(E1252&gt;1,E1252-1,VLOOKUP(Q1252,Months_Weeks!$A$1:$B$13,2,0)))</f>
        <v>2</v>
      </c>
      <c r="S1252" s="30"/>
      <c r="T1252" s="39"/>
      <c r="U1252" s="39"/>
      <c r="V1252" s="50">
        <f t="shared" si="118"/>
        <v>0</v>
      </c>
      <c r="W1252" s="28">
        <f t="shared" si="119"/>
        <v>1</v>
      </c>
      <c r="X1252" s="28">
        <f>IF(W1252=0,0,IF(E1252&gt;1,E1252-1,VLOOKUP(W1252,Months_Weeks!$A$1:$B$13,2,0)))</f>
        <v>2</v>
      </c>
      <c r="Y1252" s="30"/>
      <c r="Z1252" s="39"/>
      <c r="AA1252" s="31"/>
      <c r="AB1252" s="39"/>
      <c r="AC1252" s="31"/>
      <c r="AD1252" s="40"/>
      <c r="AE1252" s="31"/>
      <c r="AF1252" s="40"/>
      <c r="AG1252" s="31"/>
      <c r="AH1252" s="40"/>
      <c r="AI1252" s="31"/>
      <c r="AJ1252" s="40"/>
    </row>
    <row r="1253" spans="1:36" x14ac:dyDescent="0.25">
      <c r="A1253" s="37" t="s">
        <v>62</v>
      </c>
      <c r="B1253" s="37">
        <v>1082</v>
      </c>
      <c r="C1253" s="26" t="str">
        <f>IFERROR(INDEX(Clients[Client_Name],MATCH(Table312[[#This Row],[Client_Code]],Clients[Client_Code],0)),"")</f>
        <v>DOÑA CARNE</v>
      </c>
      <c r="D1253" s="25">
        <v>1</v>
      </c>
      <c r="E1253" s="25">
        <v>4</v>
      </c>
      <c r="F1253" s="25" t="b">
        <f>IF(E1253&gt;(VLOOKUP(D1253,Months_Weeks!$A$2:$B$13,2,TRUE)),FALSE)</f>
        <v>0</v>
      </c>
      <c r="G1253" s="63">
        <f>IF(Table312[[#This Row],[Facility]]="Buin",1.5%,0.25%)</f>
        <v>1.4999999999999999E-2</v>
      </c>
      <c r="H1253" s="38">
        <v>0</v>
      </c>
      <c r="I1253" s="38"/>
      <c r="J1253" s="27">
        <f t="shared" si="114"/>
        <v>0</v>
      </c>
      <c r="K1253" s="28">
        <f t="shared" si="115"/>
        <v>1</v>
      </c>
      <c r="L1253" s="27">
        <f>IF(K1253=0,0,IF(E1253&gt;1,E1253-1,VLOOKUP(K1253,Months_Weeks!$A$1:$B$13,2,0)))</f>
        <v>3</v>
      </c>
      <c r="M1253" s="29"/>
      <c r="N1253" s="39"/>
      <c r="O1253" s="39"/>
      <c r="P1253" s="50">
        <f t="shared" si="116"/>
        <v>0</v>
      </c>
      <c r="Q1253" s="28">
        <f t="shared" si="117"/>
        <v>1</v>
      </c>
      <c r="R1253" s="28">
        <f>IF(Q1253=0,0,IF(E1253&gt;1,E1253-1,VLOOKUP(Q1253,Months_Weeks!$A$1:$B$13,2,0)))</f>
        <v>3</v>
      </c>
      <c r="S1253" s="30"/>
      <c r="T1253" s="39"/>
      <c r="U1253" s="39"/>
      <c r="V1253" s="50">
        <f t="shared" si="118"/>
        <v>0</v>
      </c>
      <c r="W1253" s="28">
        <f t="shared" si="119"/>
        <v>1</v>
      </c>
      <c r="X1253" s="28">
        <f>IF(W1253=0,0,IF(E1253&gt;1,E1253-1,VLOOKUP(W1253,Months_Weeks!$A$1:$B$13,2,0)))</f>
        <v>3</v>
      </c>
      <c r="Y1253" s="30"/>
      <c r="Z1253" s="39"/>
      <c r="AA1253" s="31"/>
      <c r="AB1253" s="39"/>
      <c r="AC1253" s="31"/>
      <c r="AD1253" s="40"/>
      <c r="AE1253" s="31"/>
      <c r="AF1253" s="40"/>
      <c r="AG1253" s="31"/>
      <c r="AH1253" s="40"/>
      <c r="AI1253" s="31"/>
      <c r="AJ1253" s="40"/>
    </row>
    <row r="1254" spans="1:36" x14ac:dyDescent="0.25">
      <c r="A1254" s="37" t="s">
        <v>62</v>
      </c>
      <c r="B1254" s="37">
        <v>1082</v>
      </c>
      <c r="C1254" s="26" t="str">
        <f>IFERROR(INDEX(Clients[Client_Name],MATCH(Table312[[#This Row],[Client_Code]],Clients[Client_Code],0)),"")</f>
        <v>DOÑA CARNE</v>
      </c>
      <c r="D1254" s="25">
        <v>2</v>
      </c>
      <c r="E1254" s="25">
        <v>1</v>
      </c>
      <c r="F1254" s="25" t="b">
        <f>IF(E1254&gt;(VLOOKUP(D1254,Months_Weeks!$A$2:$B$13,2,TRUE)),FALSE)</f>
        <v>0</v>
      </c>
      <c r="G1254" s="63">
        <f>IF(Table312[[#This Row],[Facility]]="Buin",1.5%,0.25%)</f>
        <v>1.4999999999999999E-2</v>
      </c>
      <c r="H1254" s="38">
        <v>0</v>
      </c>
      <c r="I1254" s="38"/>
      <c r="J1254" s="27">
        <f t="shared" si="114"/>
        <v>0</v>
      </c>
      <c r="K1254" s="28">
        <f t="shared" si="115"/>
        <v>1</v>
      </c>
      <c r="L1254" s="27">
        <f>IF(K1254=0,0,IF(E1254&gt;1,E1254-1,VLOOKUP(K1254,Months_Weeks!$A$1:$B$13,2,0)))</f>
        <v>4</v>
      </c>
      <c r="M1254" s="29"/>
      <c r="N1254" s="39"/>
      <c r="O1254" s="39"/>
      <c r="P1254" s="50">
        <f t="shared" si="116"/>
        <v>0</v>
      </c>
      <c r="Q1254" s="28">
        <f t="shared" si="117"/>
        <v>1</v>
      </c>
      <c r="R1254" s="28">
        <f>IF(Q1254=0,0,IF(E1254&gt;1,E1254-1,VLOOKUP(Q1254,Months_Weeks!$A$1:$B$13,2,0)))</f>
        <v>4</v>
      </c>
      <c r="S1254" s="30"/>
      <c r="T1254" s="39"/>
      <c r="U1254" s="39"/>
      <c r="V1254" s="50">
        <f t="shared" si="118"/>
        <v>0</v>
      </c>
      <c r="W1254" s="28">
        <f t="shared" si="119"/>
        <v>1</v>
      </c>
      <c r="X1254" s="28">
        <f>IF(W1254=0,0,IF(E1254&gt;1,E1254-1,VLOOKUP(W1254,Months_Weeks!$A$1:$B$13,2,0)))</f>
        <v>4</v>
      </c>
      <c r="Y1254" s="30"/>
      <c r="Z1254" s="39"/>
      <c r="AA1254" s="31"/>
      <c r="AB1254" s="39"/>
      <c r="AC1254" s="31"/>
      <c r="AD1254" s="40"/>
      <c r="AE1254" s="31"/>
      <c r="AF1254" s="40"/>
      <c r="AG1254" s="31"/>
      <c r="AH1254" s="40"/>
      <c r="AI1254" s="31"/>
      <c r="AJ1254" s="40"/>
    </row>
    <row r="1255" spans="1:36" x14ac:dyDescent="0.25">
      <c r="A1255" s="37" t="s">
        <v>62</v>
      </c>
      <c r="B1255" s="37">
        <v>1082</v>
      </c>
      <c r="C1255" s="26" t="str">
        <f>IFERROR(INDEX(Clients[Client_Name],MATCH(Table312[[#This Row],[Client_Code]],Clients[Client_Code],0)),"")</f>
        <v>DOÑA CARNE</v>
      </c>
      <c r="D1255" s="25">
        <v>2</v>
      </c>
      <c r="E1255" s="25">
        <v>2</v>
      </c>
      <c r="F1255" s="25" t="b">
        <f>IF(E1255&gt;(VLOOKUP(D1255,Months_Weeks!$A$2:$B$13,2,TRUE)),FALSE)</f>
        <v>0</v>
      </c>
      <c r="G1255" s="63">
        <f>IF(Table312[[#This Row],[Facility]]="Buin",1.5%,0.25%)</f>
        <v>1.4999999999999999E-2</v>
      </c>
      <c r="H1255" s="38">
        <v>0</v>
      </c>
      <c r="I1255" s="38"/>
      <c r="J1255" s="27">
        <f t="shared" si="114"/>
        <v>0</v>
      </c>
      <c r="K1255" s="28">
        <f t="shared" si="115"/>
        <v>2</v>
      </c>
      <c r="L1255" s="27">
        <f>IF(K1255=0,0,IF(E1255&gt;1,E1255-1,VLOOKUP(K1255,Months_Weeks!$A$1:$B$13,2,0)))</f>
        <v>1</v>
      </c>
      <c r="M1255" s="29"/>
      <c r="N1255" s="39"/>
      <c r="O1255" s="39"/>
      <c r="P1255" s="50">
        <f t="shared" si="116"/>
        <v>0</v>
      </c>
      <c r="Q1255" s="28">
        <f t="shared" si="117"/>
        <v>2</v>
      </c>
      <c r="R1255" s="28">
        <f>IF(Q1255=0,0,IF(E1255&gt;1,E1255-1,VLOOKUP(Q1255,Months_Weeks!$A$1:$B$13,2,0)))</f>
        <v>1</v>
      </c>
      <c r="S1255" s="30"/>
      <c r="T1255" s="39"/>
      <c r="U1255" s="39"/>
      <c r="V1255" s="50">
        <f t="shared" si="118"/>
        <v>0</v>
      </c>
      <c r="W1255" s="28">
        <f t="shared" si="119"/>
        <v>2</v>
      </c>
      <c r="X1255" s="28">
        <f>IF(W1255=0,0,IF(E1255&gt;1,E1255-1,VLOOKUP(W1255,Months_Weeks!$A$1:$B$13,2,0)))</f>
        <v>1</v>
      </c>
      <c r="Y1255" s="30"/>
      <c r="Z1255" s="39"/>
      <c r="AA1255" s="31"/>
      <c r="AB1255" s="39"/>
      <c r="AC1255" s="31"/>
      <c r="AD1255" s="40"/>
      <c r="AE1255" s="31"/>
      <c r="AF1255" s="40"/>
      <c r="AG1255" s="31"/>
      <c r="AH1255" s="40"/>
      <c r="AI1255" s="31"/>
      <c r="AJ1255" s="40"/>
    </row>
    <row r="1256" spans="1:36" x14ac:dyDescent="0.25">
      <c r="A1256" s="37" t="s">
        <v>62</v>
      </c>
      <c r="B1256" s="37">
        <v>1082</v>
      </c>
      <c r="C1256" s="26" t="str">
        <f>IFERROR(INDEX(Clients[Client_Name],MATCH(Table312[[#This Row],[Client_Code]],Clients[Client_Code],0)),"")</f>
        <v>DOÑA CARNE</v>
      </c>
      <c r="D1256" s="25">
        <v>2</v>
      </c>
      <c r="E1256" s="25">
        <v>3</v>
      </c>
      <c r="F1256" s="25" t="b">
        <f>IF(E1256&gt;(VLOOKUP(D1256,Months_Weeks!$A$2:$B$13,2,TRUE)),FALSE)</f>
        <v>0</v>
      </c>
      <c r="G1256" s="63">
        <f>IF(Table312[[#This Row],[Facility]]="Buin",1.5%,0.25%)</f>
        <v>1.4999999999999999E-2</v>
      </c>
      <c r="H1256" s="38">
        <v>0</v>
      </c>
      <c r="I1256" s="38"/>
      <c r="J1256" s="27">
        <f t="shared" si="114"/>
        <v>0</v>
      </c>
      <c r="K1256" s="28">
        <f t="shared" si="115"/>
        <v>2</v>
      </c>
      <c r="L1256" s="27">
        <f>IF(K1256=0,0,IF(E1256&gt;1,E1256-1,VLOOKUP(K1256,Months_Weeks!$A$1:$B$13,2,0)))</f>
        <v>2</v>
      </c>
      <c r="M1256" s="29"/>
      <c r="N1256" s="39"/>
      <c r="O1256" s="39"/>
      <c r="P1256" s="50">
        <f t="shared" si="116"/>
        <v>0</v>
      </c>
      <c r="Q1256" s="28">
        <f t="shared" si="117"/>
        <v>2</v>
      </c>
      <c r="R1256" s="28">
        <f>IF(Q1256=0,0,IF(E1256&gt;1,E1256-1,VLOOKUP(Q1256,Months_Weeks!$A$1:$B$13,2,0)))</f>
        <v>2</v>
      </c>
      <c r="S1256" s="30"/>
      <c r="T1256" s="39"/>
      <c r="U1256" s="39"/>
      <c r="V1256" s="50">
        <f t="shared" si="118"/>
        <v>0</v>
      </c>
      <c r="W1256" s="28">
        <f t="shared" si="119"/>
        <v>2</v>
      </c>
      <c r="X1256" s="28">
        <f>IF(W1256=0,0,IF(E1256&gt;1,E1256-1,VLOOKUP(W1256,Months_Weeks!$A$1:$B$13,2,0)))</f>
        <v>2</v>
      </c>
      <c r="Y1256" s="30"/>
      <c r="Z1256" s="39"/>
      <c r="AA1256" s="31"/>
      <c r="AB1256" s="39"/>
      <c r="AC1256" s="31"/>
      <c r="AD1256" s="40"/>
      <c r="AE1256" s="31"/>
      <c r="AF1256" s="40"/>
      <c r="AG1256" s="31"/>
      <c r="AH1256" s="40"/>
      <c r="AI1256" s="31"/>
      <c r="AJ1256" s="40"/>
    </row>
    <row r="1257" spans="1:36" x14ac:dyDescent="0.25">
      <c r="A1257" s="37" t="s">
        <v>62</v>
      </c>
      <c r="B1257" s="37">
        <v>1082</v>
      </c>
      <c r="C1257" s="26" t="str">
        <f>IFERROR(INDEX(Clients[Client_Name],MATCH(Table312[[#This Row],[Client_Code]],Clients[Client_Code],0)),"")</f>
        <v>DOÑA CARNE</v>
      </c>
      <c r="D1257" s="25">
        <v>2</v>
      </c>
      <c r="E1257" s="25">
        <v>4</v>
      </c>
      <c r="F1257" s="25" t="b">
        <f>IF(E1257&gt;(VLOOKUP(D1257,Months_Weeks!$A$2:$B$13,2,TRUE)),FALSE)</f>
        <v>0</v>
      </c>
      <c r="G1257" s="63">
        <f>IF(Table312[[#This Row],[Facility]]="Buin",1.5%,0.25%)</f>
        <v>1.4999999999999999E-2</v>
      </c>
      <c r="H1257" s="38"/>
      <c r="I1257" s="38"/>
      <c r="J1257" s="27">
        <f t="shared" si="114"/>
        <v>0</v>
      </c>
      <c r="K1257" s="28">
        <f t="shared" si="115"/>
        <v>2</v>
      </c>
      <c r="L1257" s="27">
        <f>IF(K1257=0,0,IF(E1257&gt;1,E1257-1,VLOOKUP(K1257,Months_Weeks!$A$1:$B$13,2,0)))</f>
        <v>3</v>
      </c>
      <c r="M1257" s="29"/>
      <c r="N1257" s="39"/>
      <c r="O1257" s="39"/>
      <c r="P1257" s="50">
        <f t="shared" si="116"/>
        <v>0</v>
      </c>
      <c r="Q1257" s="28">
        <f t="shared" si="117"/>
        <v>2</v>
      </c>
      <c r="R1257" s="28">
        <f>IF(Q1257=0,0,IF(E1257&gt;1,E1257-1,VLOOKUP(Q1257,Months_Weeks!$A$1:$B$13,2,0)))</f>
        <v>3</v>
      </c>
      <c r="S1257" s="30"/>
      <c r="T1257" s="39"/>
      <c r="U1257" s="39"/>
      <c r="V1257" s="50">
        <f t="shared" si="118"/>
        <v>0</v>
      </c>
      <c r="W1257" s="28">
        <f t="shared" si="119"/>
        <v>2</v>
      </c>
      <c r="X1257" s="28">
        <f>IF(W1257=0,0,IF(E1257&gt;1,E1257-1,VLOOKUP(W1257,Months_Weeks!$A$1:$B$13,2,0)))</f>
        <v>3</v>
      </c>
      <c r="Y1257" s="30"/>
      <c r="Z1257" s="39"/>
      <c r="AA1257" s="31"/>
      <c r="AB1257" s="39"/>
      <c r="AC1257" s="31"/>
      <c r="AD1257" s="40"/>
      <c r="AE1257" s="31"/>
      <c r="AF1257" s="40"/>
      <c r="AG1257" s="31"/>
      <c r="AH1257" s="40"/>
      <c r="AI1257" s="31"/>
      <c r="AJ1257" s="40"/>
    </row>
    <row r="1258" spans="1:36" x14ac:dyDescent="0.25">
      <c r="A1258" s="37" t="s">
        <v>62</v>
      </c>
      <c r="B1258" s="37">
        <v>1082</v>
      </c>
      <c r="C1258" s="26" t="str">
        <f>IFERROR(INDEX(Clients[Client_Name],MATCH(Table312[[#This Row],[Client_Code]],Clients[Client_Code],0)),"")</f>
        <v>DOÑA CARNE</v>
      </c>
      <c r="D1258" s="25">
        <v>3</v>
      </c>
      <c r="E1258" s="25">
        <v>1</v>
      </c>
      <c r="F1258" s="25" t="b">
        <f>IF(E1258&gt;(VLOOKUP(D1258,Months_Weeks!$A$2:$B$13,2,TRUE)),FALSE)</f>
        <v>0</v>
      </c>
      <c r="G1258" s="63">
        <f>IF(Table312[[#This Row],[Facility]]="Buin",1.5%,0.25%)</f>
        <v>1.4999999999999999E-2</v>
      </c>
      <c r="H1258" s="38"/>
      <c r="I1258" s="38"/>
      <c r="J1258" s="27">
        <f t="shared" si="114"/>
        <v>0</v>
      </c>
      <c r="K1258" s="28">
        <f t="shared" si="115"/>
        <v>2</v>
      </c>
      <c r="L1258" s="27">
        <f>IF(K1258=0,0,IF(E1258&gt;1,E1258-1,VLOOKUP(K1258,Months_Weeks!$A$1:$B$13,2,0)))</f>
        <v>4</v>
      </c>
      <c r="M1258" s="29"/>
      <c r="N1258" s="39"/>
      <c r="O1258" s="39"/>
      <c r="P1258" s="50">
        <f t="shared" si="116"/>
        <v>0</v>
      </c>
      <c r="Q1258" s="28">
        <f t="shared" si="117"/>
        <v>2</v>
      </c>
      <c r="R1258" s="28">
        <f>IF(Q1258=0,0,IF(E1258&gt;1,E1258-1,VLOOKUP(Q1258,Months_Weeks!$A$1:$B$13,2,0)))</f>
        <v>4</v>
      </c>
      <c r="S1258" s="30"/>
      <c r="T1258" s="39"/>
      <c r="U1258" s="39"/>
      <c r="V1258" s="50">
        <f t="shared" si="118"/>
        <v>0</v>
      </c>
      <c r="W1258" s="28">
        <f t="shared" si="119"/>
        <v>2</v>
      </c>
      <c r="X1258" s="28">
        <f>IF(W1258=0,0,IF(E1258&gt;1,E1258-1,VLOOKUP(W1258,Months_Weeks!$A$1:$B$13,2,0)))</f>
        <v>4</v>
      </c>
      <c r="Y1258" s="30"/>
      <c r="Z1258" s="39"/>
      <c r="AA1258" s="31"/>
      <c r="AB1258" s="39"/>
      <c r="AC1258" s="31"/>
      <c r="AD1258" s="40"/>
      <c r="AE1258" s="31"/>
      <c r="AF1258" s="40"/>
      <c r="AG1258" s="31"/>
      <c r="AH1258" s="40"/>
      <c r="AI1258" s="31"/>
      <c r="AJ1258" s="40"/>
    </row>
    <row r="1259" spans="1:36" x14ac:dyDescent="0.25">
      <c r="A1259" s="37" t="s">
        <v>62</v>
      </c>
      <c r="B1259" s="37">
        <v>1082</v>
      </c>
      <c r="C1259" s="26" t="str">
        <f>IFERROR(INDEX(Clients[Client_Name],MATCH(Table312[[#This Row],[Client_Code]],Clients[Client_Code],0)),"")</f>
        <v>DOÑA CARNE</v>
      </c>
      <c r="D1259" s="25">
        <v>3</v>
      </c>
      <c r="E1259" s="25">
        <v>2</v>
      </c>
      <c r="F1259" s="25" t="b">
        <f>IF(E1259&gt;(VLOOKUP(D1259,Months_Weeks!$A$2:$B$13,2,TRUE)),FALSE)</f>
        <v>0</v>
      </c>
      <c r="G1259" s="63">
        <f>IF(Table312[[#This Row],[Facility]]="Buin",1.5%,0.25%)</f>
        <v>1.4999999999999999E-2</v>
      </c>
      <c r="H1259" s="38"/>
      <c r="I1259" s="38"/>
      <c r="J1259" s="27">
        <f t="shared" si="114"/>
        <v>0</v>
      </c>
      <c r="K1259" s="28">
        <f t="shared" si="115"/>
        <v>3</v>
      </c>
      <c r="L1259" s="27">
        <f>IF(K1259=0,0,IF(E1259&gt;1,E1259-1,VLOOKUP(K1259,Months_Weeks!$A$1:$B$13,2,0)))</f>
        <v>1</v>
      </c>
      <c r="M1259" s="29"/>
      <c r="N1259" s="39"/>
      <c r="O1259" s="39"/>
      <c r="P1259" s="50">
        <f t="shared" si="116"/>
        <v>0</v>
      </c>
      <c r="Q1259" s="28">
        <f t="shared" si="117"/>
        <v>3</v>
      </c>
      <c r="R1259" s="28">
        <f>IF(Q1259=0,0,IF(E1259&gt;1,E1259-1,VLOOKUP(Q1259,Months_Weeks!$A$1:$B$13,2,0)))</f>
        <v>1</v>
      </c>
      <c r="S1259" s="30"/>
      <c r="T1259" s="39"/>
      <c r="U1259" s="39"/>
      <c r="V1259" s="50">
        <f t="shared" si="118"/>
        <v>0</v>
      </c>
      <c r="W1259" s="28">
        <f t="shared" si="119"/>
        <v>3</v>
      </c>
      <c r="X1259" s="28">
        <f>IF(W1259=0,0,IF(E1259&gt;1,E1259-1,VLOOKUP(W1259,Months_Weeks!$A$1:$B$13,2,0)))</f>
        <v>1</v>
      </c>
      <c r="Y1259" s="30"/>
      <c r="Z1259" s="39"/>
      <c r="AA1259" s="31"/>
      <c r="AB1259" s="39"/>
      <c r="AC1259" s="31"/>
      <c r="AD1259" s="40"/>
      <c r="AE1259" s="31"/>
      <c r="AF1259" s="40"/>
      <c r="AG1259" s="31"/>
      <c r="AH1259" s="40"/>
      <c r="AI1259" s="31"/>
      <c r="AJ1259" s="40"/>
    </row>
    <row r="1260" spans="1:36" x14ac:dyDescent="0.25">
      <c r="A1260" s="37" t="s">
        <v>62</v>
      </c>
      <c r="B1260" s="37">
        <v>1082</v>
      </c>
      <c r="C1260" s="26" t="str">
        <f>IFERROR(INDEX(Clients[Client_Name],MATCH(Table312[[#This Row],[Client_Code]],Clients[Client_Code],0)),"")</f>
        <v>DOÑA CARNE</v>
      </c>
      <c r="D1260" s="25">
        <v>3</v>
      </c>
      <c r="E1260" s="25">
        <v>3</v>
      </c>
      <c r="F1260" s="25" t="b">
        <f>IF(E1260&gt;(VLOOKUP(D1260,Months_Weeks!$A$2:$B$13,2,TRUE)),FALSE)</f>
        <v>0</v>
      </c>
      <c r="G1260" s="63">
        <f>IF(Table312[[#This Row],[Facility]]="Buin",1.5%,0.25%)</f>
        <v>1.4999999999999999E-2</v>
      </c>
      <c r="H1260" s="38"/>
      <c r="I1260" s="38"/>
      <c r="J1260" s="27">
        <f t="shared" si="114"/>
        <v>0</v>
      </c>
      <c r="K1260" s="28">
        <f t="shared" si="115"/>
        <v>3</v>
      </c>
      <c r="L1260" s="27">
        <f>IF(K1260=0,0,IF(E1260&gt;1,E1260-1,VLOOKUP(K1260,Months_Weeks!$A$1:$B$13,2,0)))</f>
        <v>2</v>
      </c>
      <c r="M1260" s="29"/>
      <c r="N1260" s="39"/>
      <c r="O1260" s="39"/>
      <c r="P1260" s="50">
        <f t="shared" si="116"/>
        <v>0</v>
      </c>
      <c r="Q1260" s="28">
        <f t="shared" si="117"/>
        <v>3</v>
      </c>
      <c r="R1260" s="28">
        <f>IF(Q1260=0,0,IF(E1260&gt;1,E1260-1,VLOOKUP(Q1260,Months_Weeks!$A$1:$B$13,2,0)))</f>
        <v>2</v>
      </c>
      <c r="S1260" s="30"/>
      <c r="T1260" s="39"/>
      <c r="U1260" s="39"/>
      <c r="V1260" s="50">
        <f t="shared" si="118"/>
        <v>0</v>
      </c>
      <c r="W1260" s="28">
        <f t="shared" si="119"/>
        <v>3</v>
      </c>
      <c r="X1260" s="28">
        <f>IF(W1260=0,0,IF(E1260&gt;1,E1260-1,VLOOKUP(W1260,Months_Weeks!$A$1:$B$13,2,0)))</f>
        <v>2</v>
      </c>
      <c r="Y1260" s="30"/>
      <c r="Z1260" s="39"/>
      <c r="AA1260" s="31"/>
      <c r="AB1260" s="39"/>
      <c r="AC1260" s="31"/>
      <c r="AD1260" s="40"/>
      <c r="AE1260" s="31"/>
      <c r="AF1260" s="40"/>
      <c r="AG1260" s="31"/>
      <c r="AH1260" s="40"/>
      <c r="AI1260" s="31"/>
      <c r="AJ1260" s="40"/>
    </row>
    <row r="1261" spans="1:36" x14ac:dyDescent="0.25">
      <c r="A1261" s="37" t="s">
        <v>62</v>
      </c>
      <c r="B1261" s="37">
        <v>1082</v>
      </c>
      <c r="C1261" s="26" t="str">
        <f>IFERROR(INDEX(Clients[Client_Name],MATCH(Table312[[#This Row],[Client_Code]],Clients[Client_Code],0)),"")</f>
        <v>DOÑA CARNE</v>
      </c>
      <c r="D1261" s="25">
        <v>3</v>
      </c>
      <c r="E1261" s="25">
        <v>4</v>
      </c>
      <c r="F1261" s="25" t="b">
        <f>IF(E1261&gt;(VLOOKUP(D1261,Months_Weeks!$A$2:$B$13,2,TRUE)),FALSE)</f>
        <v>0</v>
      </c>
      <c r="G1261" s="63">
        <f>IF(Table312[[#This Row],[Facility]]="Buin",1.5%,0.25%)</f>
        <v>1.4999999999999999E-2</v>
      </c>
      <c r="H1261" s="38"/>
      <c r="I1261" s="38"/>
      <c r="J1261" s="27">
        <f t="shared" si="114"/>
        <v>0</v>
      </c>
      <c r="K1261" s="28">
        <f t="shared" si="115"/>
        <v>3</v>
      </c>
      <c r="L1261" s="27">
        <f>IF(K1261=0,0,IF(E1261&gt;1,E1261-1,VLOOKUP(K1261,Months_Weeks!$A$1:$B$13,2,0)))</f>
        <v>3</v>
      </c>
      <c r="M1261" s="29"/>
      <c r="N1261" s="39"/>
      <c r="O1261" s="39"/>
      <c r="P1261" s="50">
        <f t="shared" si="116"/>
        <v>0</v>
      </c>
      <c r="Q1261" s="28">
        <f t="shared" si="117"/>
        <v>3</v>
      </c>
      <c r="R1261" s="28">
        <f>IF(Q1261=0,0,IF(E1261&gt;1,E1261-1,VLOOKUP(Q1261,Months_Weeks!$A$1:$B$13,2,0)))</f>
        <v>3</v>
      </c>
      <c r="S1261" s="30"/>
      <c r="T1261" s="39"/>
      <c r="U1261" s="39"/>
      <c r="V1261" s="50">
        <f t="shared" si="118"/>
        <v>0</v>
      </c>
      <c r="W1261" s="28">
        <f t="shared" si="119"/>
        <v>3</v>
      </c>
      <c r="X1261" s="28">
        <f>IF(W1261=0,0,IF(E1261&gt;1,E1261-1,VLOOKUP(W1261,Months_Weeks!$A$1:$B$13,2,0)))</f>
        <v>3</v>
      </c>
      <c r="Y1261" s="30"/>
      <c r="Z1261" s="39"/>
      <c r="AA1261" s="31"/>
      <c r="AB1261" s="39"/>
      <c r="AC1261" s="31"/>
      <c r="AD1261" s="40"/>
      <c r="AE1261" s="31"/>
      <c r="AF1261" s="40"/>
      <c r="AG1261" s="31"/>
      <c r="AH1261" s="40"/>
      <c r="AI1261" s="31"/>
      <c r="AJ1261" s="40"/>
    </row>
    <row r="1262" spans="1:36" x14ac:dyDescent="0.25">
      <c r="A1262" s="37" t="s">
        <v>62</v>
      </c>
      <c r="B1262" s="37">
        <v>1082</v>
      </c>
      <c r="C1262" s="26" t="str">
        <f>IFERROR(INDEX(Clients[Client_Name],MATCH(Table312[[#This Row],[Client_Code]],Clients[Client_Code],0)),"")</f>
        <v>DOÑA CARNE</v>
      </c>
      <c r="D1262" s="25">
        <v>3</v>
      </c>
      <c r="E1262" s="25">
        <v>5</v>
      </c>
      <c r="F1262" s="25" t="b">
        <f>IF(E1262&gt;(VLOOKUP(D1262,Months_Weeks!$A$2:$B$13,2,TRUE)),FALSE)</f>
        <v>0</v>
      </c>
      <c r="G1262" s="63">
        <f>IF(Table312[[#This Row],[Facility]]="Buin",1.5%,0.25%)</f>
        <v>1.4999999999999999E-2</v>
      </c>
      <c r="H1262" s="38"/>
      <c r="I1262" s="38"/>
      <c r="J1262" s="27">
        <f t="shared" si="114"/>
        <v>0</v>
      </c>
      <c r="K1262" s="28">
        <f t="shared" si="115"/>
        <v>3</v>
      </c>
      <c r="L1262" s="27">
        <f>IF(K1262=0,0,IF(E1262&gt;1,E1262-1,VLOOKUP(K1262,Months_Weeks!$A$1:$B$13,2,0)))</f>
        <v>4</v>
      </c>
      <c r="M1262" s="29"/>
      <c r="N1262" s="39"/>
      <c r="O1262" s="39"/>
      <c r="P1262" s="50">
        <f t="shared" si="116"/>
        <v>0</v>
      </c>
      <c r="Q1262" s="28">
        <f t="shared" si="117"/>
        <v>3</v>
      </c>
      <c r="R1262" s="28">
        <f>IF(Q1262=0,0,IF(E1262&gt;1,E1262-1,VLOOKUP(Q1262,Months_Weeks!$A$1:$B$13,2,0)))</f>
        <v>4</v>
      </c>
      <c r="S1262" s="30"/>
      <c r="T1262" s="39"/>
      <c r="U1262" s="39"/>
      <c r="V1262" s="50">
        <f t="shared" si="118"/>
        <v>0</v>
      </c>
      <c r="W1262" s="28">
        <f t="shared" si="119"/>
        <v>3</v>
      </c>
      <c r="X1262" s="28">
        <f>IF(W1262=0,0,IF(E1262&gt;1,E1262-1,VLOOKUP(W1262,Months_Weeks!$A$1:$B$13,2,0)))</f>
        <v>4</v>
      </c>
      <c r="Y1262" s="30"/>
      <c r="Z1262" s="39"/>
      <c r="AA1262" s="31"/>
      <c r="AB1262" s="39"/>
      <c r="AC1262" s="31"/>
      <c r="AD1262" s="40"/>
      <c r="AE1262" s="31"/>
      <c r="AF1262" s="40"/>
      <c r="AG1262" s="31"/>
      <c r="AH1262" s="40"/>
      <c r="AI1262" s="31"/>
      <c r="AJ1262" s="40"/>
    </row>
    <row r="1263" spans="1:36" x14ac:dyDescent="0.25">
      <c r="A1263" s="37" t="s">
        <v>62</v>
      </c>
      <c r="B1263" s="37">
        <v>1082</v>
      </c>
      <c r="C1263" s="26" t="str">
        <f>IFERROR(INDEX(Clients[Client_Name],MATCH(Table312[[#This Row],[Client_Code]],Clients[Client_Code],0)),"")</f>
        <v>DOÑA CARNE</v>
      </c>
      <c r="D1263" s="25">
        <v>4</v>
      </c>
      <c r="E1263" s="25">
        <v>1</v>
      </c>
      <c r="F1263" s="25" t="b">
        <f>IF(E1263&gt;(VLOOKUP(D1263,Months_Weeks!$A$2:$B$13,2,TRUE)),FALSE)</f>
        <v>0</v>
      </c>
      <c r="G1263" s="63">
        <f>IF(Table312[[#This Row],[Facility]]="Buin",1.5%,0.25%)</f>
        <v>1.4999999999999999E-2</v>
      </c>
      <c r="H1263" s="38"/>
      <c r="I1263" s="38"/>
      <c r="J1263" s="27">
        <f t="shared" si="114"/>
        <v>0</v>
      </c>
      <c r="K1263" s="28">
        <f t="shared" si="115"/>
        <v>3</v>
      </c>
      <c r="L1263" s="27">
        <f>IF(K1263=0,0,IF(E1263&gt;1,E1263-1,VLOOKUP(K1263,Months_Weeks!$A$1:$B$13,2,0)))</f>
        <v>5</v>
      </c>
      <c r="M1263" s="29"/>
      <c r="N1263" s="39"/>
      <c r="O1263" s="39"/>
      <c r="P1263" s="50">
        <f t="shared" si="116"/>
        <v>0</v>
      </c>
      <c r="Q1263" s="28">
        <f t="shared" si="117"/>
        <v>3</v>
      </c>
      <c r="R1263" s="28">
        <f>IF(Q1263=0,0,IF(E1263&gt;1,E1263-1,VLOOKUP(Q1263,Months_Weeks!$A$1:$B$13,2,0)))</f>
        <v>5</v>
      </c>
      <c r="S1263" s="30"/>
      <c r="T1263" s="39"/>
      <c r="U1263" s="39"/>
      <c r="V1263" s="50">
        <f t="shared" si="118"/>
        <v>0</v>
      </c>
      <c r="W1263" s="28">
        <f t="shared" si="119"/>
        <v>3</v>
      </c>
      <c r="X1263" s="28">
        <f>IF(W1263=0,0,IF(E1263&gt;1,E1263-1,VLOOKUP(W1263,Months_Weeks!$A$1:$B$13,2,0)))</f>
        <v>5</v>
      </c>
      <c r="Y1263" s="30"/>
      <c r="Z1263" s="39"/>
      <c r="AA1263" s="31"/>
      <c r="AB1263" s="39"/>
      <c r="AC1263" s="31"/>
      <c r="AD1263" s="40"/>
      <c r="AE1263" s="31"/>
      <c r="AF1263" s="40"/>
      <c r="AG1263" s="31"/>
      <c r="AH1263" s="40"/>
      <c r="AI1263" s="31"/>
      <c r="AJ1263" s="40"/>
    </row>
    <row r="1264" spans="1:36" x14ac:dyDescent="0.25">
      <c r="A1264" s="37" t="s">
        <v>62</v>
      </c>
      <c r="B1264" s="37">
        <v>1082</v>
      </c>
      <c r="C1264" s="26" t="str">
        <f>IFERROR(INDEX(Clients[Client_Name],MATCH(Table312[[#This Row],[Client_Code]],Clients[Client_Code],0)),"")</f>
        <v>DOÑA CARNE</v>
      </c>
      <c r="D1264" s="25">
        <v>4</v>
      </c>
      <c r="E1264" s="25">
        <v>2</v>
      </c>
      <c r="F1264" s="25" t="b">
        <f>IF(E1264&gt;(VLOOKUP(D1264,Months_Weeks!$A$2:$B$13,2,TRUE)),FALSE)</f>
        <v>0</v>
      </c>
      <c r="G1264" s="63">
        <f>IF(Table312[[#This Row],[Facility]]="Buin",1.5%,0.25%)</f>
        <v>1.4999999999999999E-2</v>
      </c>
      <c r="H1264" s="38"/>
      <c r="I1264" s="38"/>
      <c r="J1264" s="27">
        <f t="shared" si="114"/>
        <v>0</v>
      </c>
      <c r="K1264" s="28">
        <f t="shared" si="115"/>
        <v>4</v>
      </c>
      <c r="L1264" s="27">
        <f>IF(K1264=0,0,IF(E1264&gt;1,E1264-1,VLOOKUP(K1264,Months_Weeks!$A$1:$B$13,2,0)))</f>
        <v>1</v>
      </c>
      <c r="M1264" s="29"/>
      <c r="N1264" s="39"/>
      <c r="O1264" s="39"/>
      <c r="P1264" s="50">
        <f t="shared" si="116"/>
        <v>0</v>
      </c>
      <c r="Q1264" s="28">
        <f t="shared" si="117"/>
        <v>4</v>
      </c>
      <c r="R1264" s="28">
        <f>IF(Q1264=0,0,IF(E1264&gt;1,E1264-1,VLOOKUP(Q1264,Months_Weeks!$A$1:$B$13,2,0)))</f>
        <v>1</v>
      </c>
      <c r="S1264" s="30"/>
      <c r="T1264" s="39"/>
      <c r="U1264" s="39"/>
      <c r="V1264" s="50">
        <f t="shared" si="118"/>
        <v>0</v>
      </c>
      <c r="W1264" s="28">
        <f t="shared" si="119"/>
        <v>4</v>
      </c>
      <c r="X1264" s="28">
        <f>IF(W1264=0,0,IF(E1264&gt;1,E1264-1,VLOOKUP(W1264,Months_Weeks!$A$1:$B$13,2,0)))</f>
        <v>1</v>
      </c>
      <c r="Y1264" s="30"/>
      <c r="Z1264" s="39"/>
      <c r="AA1264" s="31"/>
      <c r="AB1264" s="39"/>
      <c r="AC1264" s="31"/>
      <c r="AD1264" s="40"/>
      <c r="AE1264" s="31"/>
      <c r="AF1264" s="40"/>
      <c r="AG1264" s="31"/>
      <c r="AH1264" s="40"/>
      <c r="AI1264" s="31"/>
      <c r="AJ1264" s="40"/>
    </row>
    <row r="1265" spans="1:36" x14ac:dyDescent="0.25">
      <c r="A1265" s="37" t="s">
        <v>62</v>
      </c>
      <c r="B1265" s="37">
        <v>1082</v>
      </c>
      <c r="C1265" s="26" t="str">
        <f>IFERROR(INDEX(Clients[Client_Name],MATCH(Table312[[#This Row],[Client_Code]],Clients[Client_Code],0)),"")</f>
        <v>DOÑA CARNE</v>
      </c>
      <c r="D1265" s="25">
        <v>4</v>
      </c>
      <c r="E1265" s="25">
        <v>3</v>
      </c>
      <c r="F1265" s="25" t="b">
        <f>IF(E1265&gt;(VLOOKUP(D1265,Months_Weeks!$A$2:$B$13,2,TRUE)),FALSE)</f>
        <v>0</v>
      </c>
      <c r="G1265" s="63">
        <f>IF(Table312[[#This Row],[Facility]]="Buin",1.5%,0.25%)</f>
        <v>1.4999999999999999E-2</v>
      </c>
      <c r="H1265" s="38"/>
      <c r="I1265" s="38"/>
      <c r="J1265" s="27">
        <f t="shared" si="114"/>
        <v>0</v>
      </c>
      <c r="K1265" s="28">
        <f t="shared" si="115"/>
        <v>4</v>
      </c>
      <c r="L1265" s="27">
        <f>IF(K1265=0,0,IF(E1265&gt;1,E1265-1,VLOOKUP(K1265,Months_Weeks!$A$1:$B$13,2,0)))</f>
        <v>2</v>
      </c>
      <c r="M1265" s="29"/>
      <c r="N1265" s="39"/>
      <c r="O1265" s="39"/>
      <c r="P1265" s="50">
        <f t="shared" si="116"/>
        <v>0</v>
      </c>
      <c r="Q1265" s="28">
        <f t="shared" si="117"/>
        <v>4</v>
      </c>
      <c r="R1265" s="28">
        <f>IF(Q1265=0,0,IF(E1265&gt;1,E1265-1,VLOOKUP(Q1265,Months_Weeks!$A$1:$B$13,2,0)))</f>
        <v>2</v>
      </c>
      <c r="S1265" s="30"/>
      <c r="T1265" s="39"/>
      <c r="U1265" s="39"/>
      <c r="V1265" s="50">
        <f t="shared" si="118"/>
        <v>0</v>
      </c>
      <c r="W1265" s="28">
        <f t="shared" si="119"/>
        <v>4</v>
      </c>
      <c r="X1265" s="28">
        <f>IF(W1265=0,0,IF(E1265&gt;1,E1265-1,VLOOKUP(W1265,Months_Weeks!$A$1:$B$13,2,0)))</f>
        <v>2</v>
      </c>
      <c r="Y1265" s="30"/>
      <c r="Z1265" s="39"/>
      <c r="AA1265" s="31"/>
      <c r="AB1265" s="39"/>
      <c r="AC1265" s="31"/>
      <c r="AD1265" s="40"/>
      <c r="AE1265" s="31"/>
      <c r="AF1265" s="40"/>
      <c r="AG1265" s="31"/>
      <c r="AH1265" s="40"/>
      <c r="AI1265" s="31"/>
      <c r="AJ1265" s="40"/>
    </row>
    <row r="1266" spans="1:36" x14ac:dyDescent="0.25">
      <c r="A1266" s="37" t="s">
        <v>62</v>
      </c>
      <c r="B1266" s="37">
        <v>1082</v>
      </c>
      <c r="C1266" s="26" t="str">
        <f>IFERROR(INDEX(Clients[Client_Name],MATCH(Table312[[#This Row],[Client_Code]],Clients[Client_Code],0)),"")</f>
        <v>DOÑA CARNE</v>
      </c>
      <c r="D1266" s="25">
        <v>4</v>
      </c>
      <c r="E1266" s="25">
        <v>4</v>
      </c>
      <c r="F1266" s="25" t="b">
        <f>IF(E1266&gt;(VLOOKUP(D1266,Months_Weeks!$A$2:$B$13,2,TRUE)),FALSE)</f>
        <v>0</v>
      </c>
      <c r="G1266" s="63">
        <f>IF(Table312[[#This Row],[Facility]]="Buin",1.5%,0.25%)</f>
        <v>1.4999999999999999E-2</v>
      </c>
      <c r="H1266" s="38"/>
      <c r="I1266" s="38"/>
      <c r="J1266" s="27">
        <f t="shared" si="114"/>
        <v>0</v>
      </c>
      <c r="K1266" s="28">
        <f t="shared" si="115"/>
        <v>4</v>
      </c>
      <c r="L1266" s="27">
        <f>IF(K1266=0,0,IF(E1266&gt;1,E1266-1,VLOOKUP(K1266,Months_Weeks!$A$1:$B$13,2,0)))</f>
        <v>3</v>
      </c>
      <c r="M1266" s="29"/>
      <c r="N1266" s="39"/>
      <c r="O1266" s="39"/>
      <c r="P1266" s="50">
        <f t="shared" si="116"/>
        <v>0</v>
      </c>
      <c r="Q1266" s="28">
        <f t="shared" si="117"/>
        <v>4</v>
      </c>
      <c r="R1266" s="28">
        <f>IF(Q1266=0,0,IF(E1266&gt;1,E1266-1,VLOOKUP(Q1266,Months_Weeks!$A$1:$B$13,2,0)))</f>
        <v>3</v>
      </c>
      <c r="S1266" s="30"/>
      <c r="T1266" s="39"/>
      <c r="U1266" s="39"/>
      <c r="V1266" s="50">
        <f t="shared" si="118"/>
        <v>0</v>
      </c>
      <c r="W1266" s="28">
        <f t="shared" si="119"/>
        <v>4</v>
      </c>
      <c r="X1266" s="28">
        <f>IF(W1266=0,0,IF(E1266&gt;1,E1266-1,VLOOKUP(W1266,Months_Weeks!$A$1:$B$13,2,0)))</f>
        <v>3</v>
      </c>
      <c r="Y1266" s="30"/>
      <c r="Z1266" s="39"/>
      <c r="AA1266" s="31"/>
      <c r="AB1266" s="39"/>
      <c r="AC1266" s="31"/>
      <c r="AD1266" s="40"/>
      <c r="AE1266" s="31"/>
      <c r="AF1266" s="40"/>
      <c r="AG1266" s="31"/>
      <c r="AH1266" s="40"/>
      <c r="AI1266" s="31"/>
      <c r="AJ1266" s="40"/>
    </row>
    <row r="1267" spans="1:36" x14ac:dyDescent="0.25">
      <c r="A1267" s="37" t="s">
        <v>62</v>
      </c>
      <c r="B1267" s="37">
        <v>1082</v>
      </c>
      <c r="C1267" s="26" t="str">
        <f>IFERROR(INDEX(Clients[Client_Name],MATCH(Table312[[#This Row],[Client_Code]],Clients[Client_Code],0)),"")</f>
        <v>DOÑA CARNE</v>
      </c>
      <c r="D1267" s="25">
        <v>5</v>
      </c>
      <c r="E1267" s="25">
        <v>1</v>
      </c>
      <c r="F1267" s="25" t="b">
        <f>IF(E1267&gt;(VLOOKUP(D1267,Months_Weeks!$A$2:$B$13,2,TRUE)),FALSE)</f>
        <v>0</v>
      </c>
      <c r="G1267" s="63">
        <f>IF(Table312[[#This Row],[Facility]]="Buin",1.5%,0.25%)</f>
        <v>1.4999999999999999E-2</v>
      </c>
      <c r="H1267" s="38"/>
      <c r="I1267" s="38"/>
      <c r="J1267" s="27">
        <f t="shared" si="114"/>
        <v>0</v>
      </c>
      <c r="K1267" s="28">
        <f t="shared" si="115"/>
        <v>4</v>
      </c>
      <c r="L1267" s="27">
        <f>IF(K1267=0,0,IF(E1267&gt;1,E1267-1,VLOOKUP(K1267,Months_Weeks!$A$1:$B$13,2,0)))</f>
        <v>4</v>
      </c>
      <c r="M1267" s="29"/>
      <c r="N1267" s="39"/>
      <c r="O1267" s="39"/>
      <c r="P1267" s="50">
        <f t="shared" si="116"/>
        <v>0</v>
      </c>
      <c r="Q1267" s="28">
        <f t="shared" si="117"/>
        <v>4</v>
      </c>
      <c r="R1267" s="28">
        <f>IF(Q1267=0,0,IF(E1267&gt;1,E1267-1,VLOOKUP(Q1267,Months_Weeks!$A$1:$B$13,2,0)))</f>
        <v>4</v>
      </c>
      <c r="S1267" s="30"/>
      <c r="T1267" s="39"/>
      <c r="U1267" s="39"/>
      <c r="V1267" s="50">
        <f t="shared" si="118"/>
        <v>0</v>
      </c>
      <c r="W1267" s="28">
        <f t="shared" si="119"/>
        <v>4</v>
      </c>
      <c r="X1267" s="28">
        <f>IF(W1267=0,0,IF(E1267&gt;1,E1267-1,VLOOKUP(W1267,Months_Weeks!$A$1:$B$13,2,0)))</f>
        <v>4</v>
      </c>
      <c r="Y1267" s="30"/>
      <c r="Z1267" s="39"/>
      <c r="AA1267" s="31"/>
      <c r="AB1267" s="39"/>
      <c r="AC1267" s="31"/>
      <c r="AD1267" s="40"/>
      <c r="AE1267" s="31"/>
      <c r="AF1267" s="40"/>
      <c r="AG1267" s="31"/>
      <c r="AH1267" s="40"/>
      <c r="AI1267" s="31"/>
      <c r="AJ1267" s="40"/>
    </row>
    <row r="1268" spans="1:36" x14ac:dyDescent="0.25">
      <c r="A1268" s="37" t="s">
        <v>62</v>
      </c>
      <c r="B1268" s="37">
        <v>1082</v>
      </c>
      <c r="C1268" s="26" t="str">
        <f>IFERROR(INDEX(Clients[Client_Name],MATCH(Table312[[#This Row],[Client_Code]],Clients[Client_Code],0)),"")</f>
        <v>DOÑA CARNE</v>
      </c>
      <c r="D1268" s="25">
        <v>5</v>
      </c>
      <c r="E1268" s="25">
        <v>2</v>
      </c>
      <c r="F1268" s="25" t="b">
        <f>IF(E1268&gt;(VLOOKUP(D1268,Months_Weeks!$A$2:$B$13,2,TRUE)),FALSE)</f>
        <v>0</v>
      </c>
      <c r="G1268" s="63">
        <f>IF(Table312[[#This Row],[Facility]]="Buin",1.5%,0.25%)</f>
        <v>1.4999999999999999E-2</v>
      </c>
      <c r="H1268" s="38"/>
      <c r="I1268" s="38"/>
      <c r="J1268" s="27">
        <f t="shared" si="114"/>
        <v>0</v>
      </c>
      <c r="K1268" s="28">
        <f t="shared" si="115"/>
        <v>5</v>
      </c>
      <c r="L1268" s="27">
        <f>IF(K1268=0,0,IF(E1268&gt;1,E1268-1,VLOOKUP(K1268,Months_Weeks!$A$1:$B$13,2,0)))</f>
        <v>1</v>
      </c>
      <c r="M1268" s="29"/>
      <c r="N1268" s="39"/>
      <c r="O1268" s="39"/>
      <c r="P1268" s="50">
        <f t="shared" si="116"/>
        <v>0</v>
      </c>
      <c r="Q1268" s="28">
        <f t="shared" si="117"/>
        <v>5</v>
      </c>
      <c r="R1268" s="28">
        <f>IF(Q1268=0,0,IF(E1268&gt;1,E1268-1,VLOOKUP(Q1268,Months_Weeks!$A$1:$B$13,2,0)))</f>
        <v>1</v>
      </c>
      <c r="S1268" s="30"/>
      <c r="T1268" s="39"/>
      <c r="U1268" s="39"/>
      <c r="V1268" s="50">
        <f t="shared" si="118"/>
        <v>0</v>
      </c>
      <c r="W1268" s="28">
        <f t="shared" si="119"/>
        <v>5</v>
      </c>
      <c r="X1268" s="28">
        <f>IF(W1268=0,0,IF(E1268&gt;1,E1268-1,VLOOKUP(W1268,Months_Weeks!$A$1:$B$13,2,0)))</f>
        <v>1</v>
      </c>
      <c r="Y1268" s="30"/>
      <c r="Z1268" s="39"/>
      <c r="AA1268" s="31"/>
      <c r="AB1268" s="39"/>
      <c r="AC1268" s="31"/>
      <c r="AD1268" s="40"/>
      <c r="AE1268" s="31"/>
      <c r="AF1268" s="40"/>
      <c r="AG1268" s="31"/>
      <c r="AH1268" s="40"/>
      <c r="AI1268" s="31"/>
      <c r="AJ1268" s="40"/>
    </row>
    <row r="1269" spans="1:36" x14ac:dyDescent="0.25">
      <c r="A1269" s="37" t="s">
        <v>62</v>
      </c>
      <c r="B1269" s="37">
        <v>1082</v>
      </c>
      <c r="C1269" s="26" t="str">
        <f>IFERROR(INDEX(Clients[Client_Name],MATCH(Table312[[#This Row],[Client_Code]],Clients[Client_Code],0)),"")</f>
        <v>DOÑA CARNE</v>
      </c>
      <c r="D1269" s="25">
        <v>5</v>
      </c>
      <c r="E1269" s="25">
        <v>3</v>
      </c>
      <c r="F1269" s="25" t="b">
        <f>IF(E1269&gt;(VLOOKUP(D1269,Months_Weeks!$A$2:$B$13,2,TRUE)),FALSE)</f>
        <v>0</v>
      </c>
      <c r="G1269" s="63">
        <f>IF(Table312[[#This Row],[Facility]]="Buin",1.5%,0.25%)</f>
        <v>1.4999999999999999E-2</v>
      </c>
      <c r="H1269" s="38"/>
      <c r="I1269" s="38"/>
      <c r="J1269" s="27">
        <f t="shared" si="114"/>
        <v>0</v>
      </c>
      <c r="K1269" s="28">
        <f t="shared" si="115"/>
        <v>5</v>
      </c>
      <c r="L1269" s="27">
        <f>IF(K1269=0,0,IF(E1269&gt;1,E1269-1,VLOOKUP(K1269,Months_Weeks!$A$1:$B$13,2,0)))</f>
        <v>2</v>
      </c>
      <c r="M1269" s="29"/>
      <c r="N1269" s="39"/>
      <c r="O1269" s="39"/>
      <c r="P1269" s="50">
        <f t="shared" si="116"/>
        <v>0</v>
      </c>
      <c r="Q1269" s="28">
        <f t="shared" si="117"/>
        <v>5</v>
      </c>
      <c r="R1269" s="28">
        <f>IF(Q1269=0,0,IF(E1269&gt;1,E1269-1,VLOOKUP(Q1269,Months_Weeks!$A$1:$B$13,2,0)))</f>
        <v>2</v>
      </c>
      <c r="S1269" s="30"/>
      <c r="T1269" s="39"/>
      <c r="U1269" s="39"/>
      <c r="V1269" s="50">
        <f t="shared" si="118"/>
        <v>0</v>
      </c>
      <c r="W1269" s="28">
        <f t="shared" si="119"/>
        <v>5</v>
      </c>
      <c r="X1269" s="28">
        <f>IF(W1269=0,0,IF(E1269&gt;1,E1269-1,VLOOKUP(W1269,Months_Weeks!$A$1:$B$13,2,0)))</f>
        <v>2</v>
      </c>
      <c r="Y1269" s="30"/>
      <c r="Z1269" s="39"/>
      <c r="AA1269" s="31"/>
      <c r="AB1269" s="39"/>
      <c r="AC1269" s="31"/>
      <c r="AD1269" s="40"/>
      <c r="AE1269" s="31"/>
      <c r="AF1269" s="40"/>
      <c r="AG1269" s="31"/>
      <c r="AH1269" s="40"/>
      <c r="AI1269" s="31"/>
      <c r="AJ1269" s="40"/>
    </row>
    <row r="1270" spans="1:36" x14ac:dyDescent="0.25">
      <c r="A1270" s="37" t="s">
        <v>62</v>
      </c>
      <c r="B1270" s="37">
        <v>1082</v>
      </c>
      <c r="C1270" s="26" t="str">
        <f>IFERROR(INDEX(Clients[Client_Name],MATCH(Table312[[#This Row],[Client_Code]],Clients[Client_Code],0)),"")</f>
        <v>DOÑA CARNE</v>
      </c>
      <c r="D1270" s="25">
        <v>5</v>
      </c>
      <c r="E1270" s="25">
        <v>4</v>
      </c>
      <c r="F1270" s="25" t="b">
        <f>IF(E1270&gt;(VLOOKUP(D1270,Months_Weeks!$A$2:$B$13,2,TRUE)),FALSE)</f>
        <v>0</v>
      </c>
      <c r="G1270" s="63">
        <f>IF(Table312[[#This Row],[Facility]]="Buin",1.5%,0.25%)</f>
        <v>1.4999999999999999E-2</v>
      </c>
      <c r="H1270" s="38"/>
      <c r="I1270" s="38"/>
      <c r="J1270" s="27">
        <f t="shared" si="114"/>
        <v>0</v>
      </c>
      <c r="K1270" s="28">
        <f t="shared" si="115"/>
        <v>5</v>
      </c>
      <c r="L1270" s="27">
        <f>IF(K1270=0,0,IF(E1270&gt;1,E1270-1,VLOOKUP(K1270,Months_Weeks!$A$1:$B$13,2,0)))</f>
        <v>3</v>
      </c>
      <c r="M1270" s="29"/>
      <c r="N1270" s="39"/>
      <c r="O1270" s="39"/>
      <c r="P1270" s="50">
        <f t="shared" si="116"/>
        <v>0</v>
      </c>
      <c r="Q1270" s="28">
        <f t="shared" si="117"/>
        <v>5</v>
      </c>
      <c r="R1270" s="28">
        <f>IF(Q1270=0,0,IF(E1270&gt;1,E1270-1,VLOOKUP(Q1270,Months_Weeks!$A$1:$B$13,2,0)))</f>
        <v>3</v>
      </c>
      <c r="S1270" s="30"/>
      <c r="T1270" s="39"/>
      <c r="U1270" s="39"/>
      <c r="V1270" s="50">
        <f t="shared" si="118"/>
        <v>0</v>
      </c>
      <c r="W1270" s="28">
        <f t="shared" si="119"/>
        <v>5</v>
      </c>
      <c r="X1270" s="28">
        <f>IF(W1270=0,0,IF(E1270&gt;1,E1270-1,VLOOKUP(W1270,Months_Weeks!$A$1:$B$13,2,0)))</f>
        <v>3</v>
      </c>
      <c r="Y1270" s="30"/>
      <c r="Z1270" s="39"/>
      <c r="AA1270" s="31"/>
      <c r="AB1270" s="39"/>
      <c r="AC1270" s="31"/>
      <c r="AD1270" s="40"/>
      <c r="AE1270" s="31"/>
      <c r="AF1270" s="40"/>
      <c r="AG1270" s="31"/>
      <c r="AH1270" s="40"/>
      <c r="AI1270" s="31"/>
      <c r="AJ1270" s="40"/>
    </row>
    <row r="1271" spans="1:36" x14ac:dyDescent="0.25">
      <c r="A1271" s="37" t="s">
        <v>62</v>
      </c>
      <c r="B1271" s="37">
        <v>1082</v>
      </c>
      <c r="C1271" s="26" t="str">
        <f>IFERROR(INDEX(Clients[Client_Name],MATCH(Table312[[#This Row],[Client_Code]],Clients[Client_Code],0)),"")</f>
        <v>DOÑA CARNE</v>
      </c>
      <c r="D1271" s="25">
        <v>6</v>
      </c>
      <c r="E1271" s="25">
        <v>1</v>
      </c>
      <c r="F1271" s="25" t="b">
        <f>IF(E1271&gt;(VLOOKUP(D1271,Months_Weeks!$A$2:$B$13,2,TRUE)),FALSE)</f>
        <v>0</v>
      </c>
      <c r="G1271" s="63">
        <f>IF(Table312[[#This Row],[Facility]]="Buin",1.5%,0.25%)</f>
        <v>1.4999999999999999E-2</v>
      </c>
      <c r="H1271" s="38"/>
      <c r="I1271" s="38"/>
      <c r="J1271" s="27">
        <f t="shared" si="114"/>
        <v>0</v>
      </c>
      <c r="K1271" s="28">
        <f t="shared" si="115"/>
        <v>5</v>
      </c>
      <c r="L1271" s="27">
        <f>IF(K1271=0,0,IF(E1271&gt;1,E1271-1,VLOOKUP(K1271,Months_Weeks!$A$1:$B$13,2,0)))</f>
        <v>4</v>
      </c>
      <c r="M1271" s="29"/>
      <c r="N1271" s="39"/>
      <c r="O1271" s="39"/>
      <c r="P1271" s="50">
        <f t="shared" si="116"/>
        <v>0</v>
      </c>
      <c r="Q1271" s="28">
        <f t="shared" si="117"/>
        <v>5</v>
      </c>
      <c r="R1271" s="28">
        <f>IF(Q1271=0,0,IF(E1271&gt;1,E1271-1,VLOOKUP(Q1271,Months_Weeks!$A$1:$B$13,2,0)))</f>
        <v>4</v>
      </c>
      <c r="S1271" s="30"/>
      <c r="T1271" s="39"/>
      <c r="U1271" s="39"/>
      <c r="V1271" s="50">
        <f t="shared" si="118"/>
        <v>0</v>
      </c>
      <c r="W1271" s="28">
        <f t="shared" si="119"/>
        <v>5</v>
      </c>
      <c r="X1271" s="28">
        <f>IF(W1271=0,0,IF(E1271&gt;1,E1271-1,VLOOKUP(W1271,Months_Weeks!$A$1:$B$13,2,0)))</f>
        <v>4</v>
      </c>
      <c r="Y1271" s="30"/>
      <c r="Z1271" s="39"/>
      <c r="AA1271" s="31"/>
      <c r="AB1271" s="39"/>
      <c r="AC1271" s="31"/>
      <c r="AD1271" s="40"/>
      <c r="AE1271" s="31"/>
      <c r="AF1271" s="40"/>
      <c r="AG1271" s="31"/>
      <c r="AH1271" s="40"/>
      <c r="AI1271" s="31"/>
      <c r="AJ1271" s="40"/>
    </row>
    <row r="1272" spans="1:36" x14ac:dyDescent="0.25">
      <c r="A1272" s="37" t="s">
        <v>62</v>
      </c>
      <c r="B1272" s="37">
        <v>1082</v>
      </c>
      <c r="C1272" s="26" t="str">
        <f>IFERROR(INDEX(Clients[Client_Name],MATCH(Table312[[#This Row],[Client_Code]],Clients[Client_Code],0)),"")</f>
        <v>DOÑA CARNE</v>
      </c>
      <c r="D1272" s="25">
        <v>6</v>
      </c>
      <c r="E1272" s="25">
        <v>2</v>
      </c>
      <c r="F1272" s="25" t="b">
        <f>IF(E1272&gt;(VLOOKUP(D1272,Months_Weeks!$A$2:$B$13,2,TRUE)),FALSE)</f>
        <v>0</v>
      </c>
      <c r="G1272" s="63">
        <f>IF(Table312[[#This Row],[Facility]]="Buin",1.5%,0.25%)</f>
        <v>1.4999999999999999E-2</v>
      </c>
      <c r="H1272" s="38"/>
      <c r="I1272" s="38"/>
      <c r="J1272" s="27">
        <f t="shared" si="114"/>
        <v>0</v>
      </c>
      <c r="K1272" s="28">
        <f t="shared" si="115"/>
        <v>6</v>
      </c>
      <c r="L1272" s="27">
        <f>IF(K1272=0,0,IF(E1272&gt;1,E1272-1,VLOOKUP(K1272,Months_Weeks!$A$1:$B$13,2,0)))</f>
        <v>1</v>
      </c>
      <c r="M1272" s="29"/>
      <c r="N1272" s="39"/>
      <c r="O1272" s="39"/>
      <c r="P1272" s="50">
        <f t="shared" si="116"/>
        <v>0</v>
      </c>
      <c r="Q1272" s="28">
        <f t="shared" si="117"/>
        <v>6</v>
      </c>
      <c r="R1272" s="28">
        <f>IF(Q1272=0,0,IF(E1272&gt;1,E1272-1,VLOOKUP(Q1272,Months_Weeks!$A$1:$B$13,2,0)))</f>
        <v>1</v>
      </c>
      <c r="S1272" s="30"/>
      <c r="T1272" s="39"/>
      <c r="U1272" s="39"/>
      <c r="V1272" s="50">
        <f t="shared" si="118"/>
        <v>0</v>
      </c>
      <c r="W1272" s="28">
        <f t="shared" si="119"/>
        <v>6</v>
      </c>
      <c r="X1272" s="28">
        <f>IF(W1272=0,0,IF(E1272&gt;1,E1272-1,VLOOKUP(W1272,Months_Weeks!$A$1:$B$13,2,0)))</f>
        <v>1</v>
      </c>
      <c r="Y1272" s="30"/>
      <c r="Z1272" s="39"/>
      <c r="AA1272" s="31"/>
      <c r="AB1272" s="39"/>
      <c r="AC1272" s="31"/>
      <c r="AD1272" s="40"/>
      <c r="AE1272" s="31"/>
      <c r="AF1272" s="40"/>
      <c r="AG1272" s="31"/>
      <c r="AH1272" s="40"/>
      <c r="AI1272" s="31"/>
      <c r="AJ1272" s="40"/>
    </row>
    <row r="1273" spans="1:36" x14ac:dyDescent="0.25">
      <c r="A1273" s="37" t="s">
        <v>62</v>
      </c>
      <c r="B1273" s="37">
        <v>1082</v>
      </c>
      <c r="C1273" s="26" t="str">
        <f>IFERROR(INDEX(Clients[Client_Name],MATCH(Table312[[#This Row],[Client_Code]],Clients[Client_Code],0)),"")</f>
        <v>DOÑA CARNE</v>
      </c>
      <c r="D1273" s="25">
        <v>6</v>
      </c>
      <c r="E1273" s="25">
        <v>3</v>
      </c>
      <c r="F1273" s="25" t="b">
        <f>IF(E1273&gt;(VLOOKUP(D1273,Months_Weeks!$A$2:$B$13,2,TRUE)),FALSE)</f>
        <v>0</v>
      </c>
      <c r="G1273" s="63">
        <f>IF(Table312[[#This Row],[Facility]]="Buin",1.5%,0.25%)</f>
        <v>1.4999999999999999E-2</v>
      </c>
      <c r="H1273" s="38"/>
      <c r="I1273" s="38"/>
      <c r="J1273" s="27">
        <f t="shared" si="114"/>
        <v>0</v>
      </c>
      <c r="K1273" s="28">
        <f t="shared" si="115"/>
        <v>6</v>
      </c>
      <c r="L1273" s="27">
        <f>IF(K1273=0,0,IF(E1273&gt;1,E1273-1,VLOOKUP(K1273,Months_Weeks!$A$1:$B$13,2,0)))</f>
        <v>2</v>
      </c>
      <c r="M1273" s="29"/>
      <c r="N1273" s="39"/>
      <c r="O1273" s="39"/>
      <c r="P1273" s="50">
        <f t="shared" si="116"/>
        <v>0</v>
      </c>
      <c r="Q1273" s="28">
        <f t="shared" si="117"/>
        <v>6</v>
      </c>
      <c r="R1273" s="28">
        <f>IF(Q1273=0,0,IF(E1273&gt;1,E1273-1,VLOOKUP(Q1273,Months_Weeks!$A$1:$B$13,2,0)))</f>
        <v>2</v>
      </c>
      <c r="S1273" s="30"/>
      <c r="T1273" s="39"/>
      <c r="U1273" s="39"/>
      <c r="V1273" s="50">
        <f t="shared" si="118"/>
        <v>0</v>
      </c>
      <c r="W1273" s="28">
        <f t="shared" si="119"/>
        <v>6</v>
      </c>
      <c r="X1273" s="28">
        <f>IF(W1273=0,0,IF(E1273&gt;1,E1273-1,VLOOKUP(W1273,Months_Weeks!$A$1:$B$13,2,0)))</f>
        <v>2</v>
      </c>
      <c r="Y1273" s="30"/>
      <c r="Z1273" s="39"/>
      <c r="AA1273" s="31"/>
      <c r="AB1273" s="39"/>
      <c r="AC1273" s="31"/>
      <c r="AD1273" s="40"/>
      <c r="AE1273" s="31"/>
      <c r="AF1273" s="40"/>
      <c r="AG1273" s="31"/>
      <c r="AH1273" s="40"/>
      <c r="AI1273" s="31"/>
      <c r="AJ1273" s="40"/>
    </row>
    <row r="1274" spans="1:36" x14ac:dyDescent="0.25">
      <c r="A1274" s="37" t="s">
        <v>62</v>
      </c>
      <c r="B1274" s="37">
        <v>1082</v>
      </c>
      <c r="C1274" s="26" t="str">
        <f>IFERROR(INDEX(Clients[Client_Name],MATCH(Table312[[#This Row],[Client_Code]],Clients[Client_Code],0)),"")</f>
        <v>DOÑA CARNE</v>
      </c>
      <c r="D1274" s="25">
        <v>6</v>
      </c>
      <c r="E1274" s="25">
        <v>4</v>
      </c>
      <c r="F1274" s="25" t="b">
        <f>IF(E1274&gt;(VLOOKUP(D1274,Months_Weeks!$A$2:$B$13,2,TRUE)),FALSE)</f>
        <v>0</v>
      </c>
      <c r="G1274" s="63">
        <f>IF(Table312[[#This Row],[Facility]]="Buin",1.5%,0.25%)</f>
        <v>1.4999999999999999E-2</v>
      </c>
      <c r="H1274" s="38"/>
      <c r="I1274" s="38"/>
      <c r="J1274" s="27">
        <f t="shared" si="114"/>
        <v>0</v>
      </c>
      <c r="K1274" s="28">
        <f t="shared" si="115"/>
        <v>6</v>
      </c>
      <c r="L1274" s="27">
        <f>IF(K1274=0,0,IF(E1274&gt;1,E1274-1,VLOOKUP(K1274,Months_Weeks!$A$1:$B$13,2,0)))</f>
        <v>3</v>
      </c>
      <c r="M1274" s="29"/>
      <c r="N1274" s="39"/>
      <c r="O1274" s="39"/>
      <c r="P1274" s="50">
        <f t="shared" si="116"/>
        <v>0</v>
      </c>
      <c r="Q1274" s="28">
        <f t="shared" si="117"/>
        <v>6</v>
      </c>
      <c r="R1274" s="28">
        <f>IF(Q1274=0,0,IF(E1274&gt;1,E1274-1,VLOOKUP(Q1274,Months_Weeks!$A$1:$B$13,2,0)))</f>
        <v>3</v>
      </c>
      <c r="S1274" s="30"/>
      <c r="T1274" s="39"/>
      <c r="U1274" s="39"/>
      <c r="V1274" s="50">
        <f t="shared" si="118"/>
        <v>0</v>
      </c>
      <c r="W1274" s="28">
        <f t="shared" si="119"/>
        <v>6</v>
      </c>
      <c r="X1274" s="28">
        <f>IF(W1274=0,0,IF(E1274&gt;1,E1274-1,VLOOKUP(W1274,Months_Weeks!$A$1:$B$13,2,0)))</f>
        <v>3</v>
      </c>
      <c r="Y1274" s="30"/>
      <c r="Z1274" s="39"/>
      <c r="AA1274" s="31"/>
      <c r="AB1274" s="39"/>
      <c r="AC1274" s="31"/>
      <c r="AD1274" s="40"/>
      <c r="AE1274" s="31"/>
      <c r="AF1274" s="40"/>
      <c r="AG1274" s="31"/>
      <c r="AH1274" s="40"/>
      <c r="AI1274" s="31"/>
      <c r="AJ1274" s="40"/>
    </row>
    <row r="1275" spans="1:36" x14ac:dyDescent="0.25">
      <c r="A1275" s="37" t="s">
        <v>62</v>
      </c>
      <c r="B1275" s="37">
        <v>1082</v>
      </c>
      <c r="C1275" s="26" t="str">
        <f>IFERROR(INDEX(Clients[Client_Name],MATCH(Table312[[#This Row],[Client_Code]],Clients[Client_Code],0)),"")</f>
        <v>DOÑA CARNE</v>
      </c>
      <c r="D1275" s="25">
        <v>6</v>
      </c>
      <c r="E1275" s="25">
        <v>5</v>
      </c>
      <c r="F1275" s="25" t="b">
        <f>IF(E1275&gt;(VLOOKUP(D1275,Months_Weeks!$A$2:$B$13,2,TRUE)),FALSE)</f>
        <v>0</v>
      </c>
      <c r="G1275" s="63">
        <f>IF(Table312[[#This Row],[Facility]]="Buin",1.5%,0.25%)</f>
        <v>1.4999999999999999E-2</v>
      </c>
      <c r="H1275" s="38"/>
      <c r="I1275" s="38"/>
      <c r="J1275" s="27">
        <f t="shared" si="114"/>
        <v>0</v>
      </c>
      <c r="K1275" s="28">
        <f t="shared" si="115"/>
        <v>6</v>
      </c>
      <c r="L1275" s="27">
        <f>IF(K1275=0,0,IF(E1275&gt;1,E1275-1,VLOOKUP(K1275,Months_Weeks!$A$1:$B$13,2,0)))</f>
        <v>4</v>
      </c>
      <c r="M1275" s="29"/>
      <c r="N1275" s="39"/>
      <c r="O1275" s="39"/>
      <c r="P1275" s="50">
        <f t="shared" si="116"/>
        <v>0</v>
      </c>
      <c r="Q1275" s="28">
        <f t="shared" si="117"/>
        <v>6</v>
      </c>
      <c r="R1275" s="28">
        <f>IF(Q1275=0,0,IF(E1275&gt;1,E1275-1,VLOOKUP(Q1275,Months_Weeks!$A$1:$B$13,2,0)))</f>
        <v>4</v>
      </c>
      <c r="S1275" s="30"/>
      <c r="T1275" s="39"/>
      <c r="U1275" s="39"/>
      <c r="V1275" s="50">
        <f t="shared" si="118"/>
        <v>0</v>
      </c>
      <c r="W1275" s="28">
        <f t="shared" si="119"/>
        <v>6</v>
      </c>
      <c r="X1275" s="28">
        <f>IF(W1275=0,0,IF(E1275&gt;1,E1275-1,VLOOKUP(W1275,Months_Weeks!$A$1:$B$13,2,0)))</f>
        <v>4</v>
      </c>
      <c r="Y1275" s="30"/>
      <c r="Z1275" s="39"/>
      <c r="AA1275" s="31"/>
      <c r="AB1275" s="39"/>
      <c r="AC1275" s="31"/>
      <c r="AD1275" s="40"/>
      <c r="AE1275" s="31"/>
      <c r="AF1275" s="40"/>
      <c r="AG1275" s="31"/>
      <c r="AH1275" s="40"/>
      <c r="AI1275" s="31"/>
      <c r="AJ1275" s="40"/>
    </row>
    <row r="1276" spans="1:36" x14ac:dyDescent="0.25">
      <c r="A1276" s="37" t="s">
        <v>62</v>
      </c>
      <c r="B1276" s="37">
        <v>1082</v>
      </c>
      <c r="C1276" s="26" t="str">
        <f>IFERROR(INDEX(Clients[Client_Name],MATCH(Table312[[#This Row],[Client_Code]],Clients[Client_Code],0)),"")</f>
        <v>DOÑA CARNE</v>
      </c>
      <c r="D1276" s="25">
        <v>7</v>
      </c>
      <c r="E1276" s="25">
        <v>1</v>
      </c>
      <c r="F1276" s="25" t="b">
        <f>IF(E1276&gt;(VLOOKUP(D1276,Months_Weeks!$A$2:$B$13,2,TRUE)),FALSE)</f>
        <v>0</v>
      </c>
      <c r="G1276" s="63">
        <f>IF(Table312[[#This Row],[Facility]]="Buin",1.5%,0.25%)</f>
        <v>1.4999999999999999E-2</v>
      </c>
      <c r="H1276" s="38"/>
      <c r="I1276" s="38"/>
      <c r="J1276" s="27">
        <f t="shared" si="114"/>
        <v>0</v>
      </c>
      <c r="K1276" s="28">
        <f t="shared" si="115"/>
        <v>6</v>
      </c>
      <c r="L1276" s="27">
        <f>IF(K1276=0,0,IF(E1276&gt;1,E1276-1,VLOOKUP(K1276,Months_Weeks!$A$1:$B$13,2,0)))</f>
        <v>5</v>
      </c>
      <c r="M1276" s="29"/>
      <c r="N1276" s="39"/>
      <c r="O1276" s="39"/>
      <c r="P1276" s="50">
        <f t="shared" si="116"/>
        <v>0</v>
      </c>
      <c r="Q1276" s="28">
        <f t="shared" si="117"/>
        <v>6</v>
      </c>
      <c r="R1276" s="28">
        <f>IF(Q1276=0,0,IF(E1276&gt;1,E1276-1,VLOOKUP(Q1276,Months_Weeks!$A$1:$B$13,2,0)))</f>
        <v>5</v>
      </c>
      <c r="S1276" s="30"/>
      <c r="T1276" s="39"/>
      <c r="U1276" s="39"/>
      <c r="V1276" s="50">
        <f t="shared" si="118"/>
        <v>0</v>
      </c>
      <c r="W1276" s="28">
        <f t="shared" si="119"/>
        <v>6</v>
      </c>
      <c r="X1276" s="28">
        <f>IF(W1276=0,0,IF(E1276&gt;1,E1276-1,VLOOKUP(W1276,Months_Weeks!$A$1:$B$13,2,0)))</f>
        <v>5</v>
      </c>
      <c r="Y1276" s="30"/>
      <c r="Z1276" s="39"/>
      <c r="AA1276" s="31"/>
      <c r="AB1276" s="39"/>
      <c r="AC1276" s="31"/>
      <c r="AD1276" s="40"/>
      <c r="AE1276" s="31"/>
      <c r="AF1276" s="40"/>
      <c r="AG1276" s="31"/>
      <c r="AH1276" s="40"/>
      <c r="AI1276" s="31"/>
      <c r="AJ1276" s="40"/>
    </row>
    <row r="1277" spans="1:36" x14ac:dyDescent="0.25">
      <c r="A1277" s="37" t="s">
        <v>62</v>
      </c>
      <c r="B1277" s="37">
        <v>1082</v>
      </c>
      <c r="C1277" s="26" t="str">
        <f>IFERROR(INDEX(Clients[Client_Name],MATCH(Table312[[#This Row],[Client_Code]],Clients[Client_Code],0)),"")</f>
        <v>DOÑA CARNE</v>
      </c>
      <c r="D1277" s="25">
        <v>7</v>
      </c>
      <c r="E1277" s="25">
        <v>2</v>
      </c>
      <c r="F1277" s="25" t="b">
        <f>IF(E1277&gt;(VLOOKUP(D1277,Months_Weeks!$A$2:$B$13,2,TRUE)),FALSE)</f>
        <v>0</v>
      </c>
      <c r="G1277" s="63">
        <f>IF(Table312[[#This Row],[Facility]]="Buin",1.5%,0.25%)</f>
        <v>1.4999999999999999E-2</v>
      </c>
      <c r="H1277" s="38"/>
      <c r="I1277" s="38"/>
      <c r="J1277" s="27">
        <f t="shared" si="114"/>
        <v>0</v>
      </c>
      <c r="K1277" s="28">
        <f t="shared" si="115"/>
        <v>7</v>
      </c>
      <c r="L1277" s="27">
        <f>IF(K1277=0,0,IF(E1277&gt;1,E1277-1,VLOOKUP(K1277,Months_Weeks!$A$1:$B$13,2,0)))</f>
        <v>1</v>
      </c>
      <c r="M1277" s="29"/>
      <c r="N1277" s="39"/>
      <c r="O1277" s="39"/>
      <c r="P1277" s="50">
        <f t="shared" si="116"/>
        <v>0</v>
      </c>
      <c r="Q1277" s="28">
        <f t="shared" si="117"/>
        <v>7</v>
      </c>
      <c r="R1277" s="28">
        <f>IF(Q1277=0,0,IF(E1277&gt;1,E1277-1,VLOOKUP(Q1277,Months_Weeks!$A$1:$B$13,2,0)))</f>
        <v>1</v>
      </c>
      <c r="S1277" s="30"/>
      <c r="T1277" s="39"/>
      <c r="U1277" s="39"/>
      <c r="V1277" s="50">
        <f t="shared" si="118"/>
        <v>0</v>
      </c>
      <c r="W1277" s="28">
        <f t="shared" si="119"/>
        <v>7</v>
      </c>
      <c r="X1277" s="28">
        <f>IF(W1277=0,0,IF(E1277&gt;1,E1277-1,VLOOKUP(W1277,Months_Weeks!$A$1:$B$13,2,0)))</f>
        <v>1</v>
      </c>
      <c r="Y1277" s="30"/>
      <c r="Z1277" s="39"/>
      <c r="AA1277" s="31"/>
      <c r="AB1277" s="39"/>
      <c r="AC1277" s="31"/>
      <c r="AD1277" s="40"/>
      <c r="AE1277" s="31"/>
      <c r="AF1277" s="40"/>
      <c r="AG1277" s="31"/>
      <c r="AH1277" s="40"/>
      <c r="AI1277" s="31"/>
      <c r="AJ1277" s="40"/>
    </row>
    <row r="1278" spans="1:36" x14ac:dyDescent="0.25">
      <c r="A1278" s="37" t="s">
        <v>62</v>
      </c>
      <c r="B1278" s="37">
        <v>1082</v>
      </c>
      <c r="C1278" s="26" t="str">
        <f>IFERROR(INDEX(Clients[Client_Name],MATCH(Table312[[#This Row],[Client_Code]],Clients[Client_Code],0)),"")</f>
        <v>DOÑA CARNE</v>
      </c>
      <c r="D1278" s="25">
        <v>7</v>
      </c>
      <c r="E1278" s="25">
        <v>3</v>
      </c>
      <c r="F1278" s="25" t="b">
        <f>IF(E1278&gt;(VLOOKUP(D1278,Months_Weeks!$A$2:$B$13,2,TRUE)),FALSE)</f>
        <v>0</v>
      </c>
      <c r="G1278" s="63">
        <f>IF(Table312[[#This Row],[Facility]]="Buin",1.5%,0.25%)</f>
        <v>1.4999999999999999E-2</v>
      </c>
      <c r="H1278" s="38"/>
      <c r="I1278" s="38"/>
      <c r="J1278" s="27">
        <f t="shared" si="114"/>
        <v>0</v>
      </c>
      <c r="K1278" s="28">
        <f t="shared" si="115"/>
        <v>7</v>
      </c>
      <c r="L1278" s="27">
        <f>IF(K1278=0,0,IF(E1278&gt;1,E1278-1,VLOOKUP(K1278,Months_Weeks!$A$1:$B$13,2,0)))</f>
        <v>2</v>
      </c>
      <c r="M1278" s="29"/>
      <c r="N1278" s="39"/>
      <c r="O1278" s="39"/>
      <c r="P1278" s="50">
        <f t="shared" si="116"/>
        <v>0</v>
      </c>
      <c r="Q1278" s="28">
        <f t="shared" si="117"/>
        <v>7</v>
      </c>
      <c r="R1278" s="28">
        <f>IF(Q1278=0,0,IF(E1278&gt;1,E1278-1,VLOOKUP(Q1278,Months_Weeks!$A$1:$B$13,2,0)))</f>
        <v>2</v>
      </c>
      <c r="S1278" s="30"/>
      <c r="T1278" s="39"/>
      <c r="U1278" s="39"/>
      <c r="V1278" s="50">
        <f t="shared" si="118"/>
        <v>0</v>
      </c>
      <c r="W1278" s="28">
        <f t="shared" si="119"/>
        <v>7</v>
      </c>
      <c r="X1278" s="28">
        <f>IF(W1278=0,0,IF(E1278&gt;1,E1278-1,VLOOKUP(W1278,Months_Weeks!$A$1:$B$13,2,0)))</f>
        <v>2</v>
      </c>
      <c r="Y1278" s="30"/>
      <c r="Z1278" s="39"/>
      <c r="AA1278" s="31"/>
      <c r="AB1278" s="39"/>
      <c r="AC1278" s="31"/>
      <c r="AD1278" s="40"/>
      <c r="AE1278" s="31"/>
      <c r="AF1278" s="40"/>
      <c r="AG1278" s="31"/>
      <c r="AH1278" s="40"/>
      <c r="AI1278" s="31"/>
      <c r="AJ1278" s="40"/>
    </row>
    <row r="1279" spans="1:36" x14ac:dyDescent="0.25">
      <c r="A1279" s="37" t="s">
        <v>62</v>
      </c>
      <c r="B1279" s="37">
        <v>1082</v>
      </c>
      <c r="C1279" s="26" t="str">
        <f>IFERROR(INDEX(Clients[Client_Name],MATCH(Table312[[#This Row],[Client_Code]],Clients[Client_Code],0)),"")</f>
        <v>DOÑA CARNE</v>
      </c>
      <c r="D1279" s="25">
        <v>7</v>
      </c>
      <c r="E1279" s="25">
        <v>4</v>
      </c>
      <c r="F1279" s="25" t="b">
        <f>IF(E1279&gt;(VLOOKUP(D1279,Months_Weeks!$A$2:$B$13,2,TRUE)),FALSE)</f>
        <v>0</v>
      </c>
      <c r="G1279" s="63">
        <f>IF(Table312[[#This Row],[Facility]]="Buin",1.5%,0.25%)</f>
        <v>1.4999999999999999E-2</v>
      </c>
      <c r="H1279" s="38"/>
      <c r="I1279" s="38"/>
      <c r="J1279" s="27">
        <f t="shared" si="114"/>
        <v>0</v>
      </c>
      <c r="K1279" s="28">
        <f t="shared" si="115"/>
        <v>7</v>
      </c>
      <c r="L1279" s="27">
        <f>IF(K1279=0,0,IF(E1279&gt;1,E1279-1,VLOOKUP(K1279,Months_Weeks!$A$1:$B$13,2,0)))</f>
        <v>3</v>
      </c>
      <c r="M1279" s="29"/>
      <c r="N1279" s="39"/>
      <c r="O1279" s="39"/>
      <c r="P1279" s="50">
        <f t="shared" si="116"/>
        <v>0</v>
      </c>
      <c r="Q1279" s="28">
        <f t="shared" si="117"/>
        <v>7</v>
      </c>
      <c r="R1279" s="28">
        <f>IF(Q1279=0,0,IF(E1279&gt;1,E1279-1,VLOOKUP(Q1279,Months_Weeks!$A$1:$B$13,2,0)))</f>
        <v>3</v>
      </c>
      <c r="S1279" s="30"/>
      <c r="T1279" s="39"/>
      <c r="U1279" s="39"/>
      <c r="V1279" s="50">
        <f t="shared" si="118"/>
        <v>0</v>
      </c>
      <c r="W1279" s="28">
        <f t="shared" si="119"/>
        <v>7</v>
      </c>
      <c r="X1279" s="28">
        <f>IF(W1279=0,0,IF(E1279&gt;1,E1279-1,VLOOKUP(W1279,Months_Weeks!$A$1:$B$13,2,0)))</f>
        <v>3</v>
      </c>
      <c r="Y1279" s="30"/>
      <c r="Z1279" s="39"/>
      <c r="AA1279" s="31"/>
      <c r="AB1279" s="39"/>
      <c r="AC1279" s="31"/>
      <c r="AD1279" s="40"/>
      <c r="AE1279" s="31"/>
      <c r="AF1279" s="40"/>
      <c r="AG1279" s="31"/>
      <c r="AH1279" s="40"/>
      <c r="AI1279" s="31"/>
      <c r="AJ1279" s="40"/>
    </row>
    <row r="1280" spans="1:36" x14ac:dyDescent="0.25">
      <c r="A1280" s="37" t="s">
        <v>62</v>
      </c>
      <c r="B1280" s="37">
        <v>1082</v>
      </c>
      <c r="C1280" s="26" t="str">
        <f>IFERROR(INDEX(Clients[Client_Name],MATCH(Table312[[#This Row],[Client_Code]],Clients[Client_Code],0)),"")</f>
        <v>DOÑA CARNE</v>
      </c>
      <c r="D1280" s="25">
        <v>8</v>
      </c>
      <c r="E1280" s="25">
        <v>1</v>
      </c>
      <c r="F1280" s="25" t="b">
        <f>IF(E1280&gt;(VLOOKUP(D1280,Months_Weeks!$A$2:$B$13,2,TRUE)),FALSE)</f>
        <v>0</v>
      </c>
      <c r="G1280" s="63">
        <f>IF(Table312[[#This Row],[Facility]]="Buin",1.5%,0.25%)</f>
        <v>1.4999999999999999E-2</v>
      </c>
      <c r="H1280" s="38"/>
      <c r="I1280" s="38"/>
      <c r="J1280" s="27">
        <f t="shared" si="114"/>
        <v>0</v>
      </c>
      <c r="K1280" s="28">
        <f t="shared" si="115"/>
        <v>7</v>
      </c>
      <c r="L1280" s="27">
        <f>IF(K1280=0,0,IF(E1280&gt;1,E1280-1,VLOOKUP(K1280,Months_Weeks!$A$1:$B$13,2,0)))</f>
        <v>4</v>
      </c>
      <c r="M1280" s="29"/>
      <c r="N1280" s="39"/>
      <c r="O1280" s="39"/>
      <c r="P1280" s="50">
        <f t="shared" si="116"/>
        <v>0</v>
      </c>
      <c r="Q1280" s="28">
        <f t="shared" si="117"/>
        <v>7</v>
      </c>
      <c r="R1280" s="28">
        <f>IF(Q1280=0,0,IF(E1280&gt;1,E1280-1,VLOOKUP(Q1280,Months_Weeks!$A$1:$B$13,2,0)))</f>
        <v>4</v>
      </c>
      <c r="S1280" s="30"/>
      <c r="T1280" s="39"/>
      <c r="U1280" s="39"/>
      <c r="V1280" s="50">
        <f t="shared" si="118"/>
        <v>0</v>
      </c>
      <c r="W1280" s="28">
        <f t="shared" si="119"/>
        <v>7</v>
      </c>
      <c r="X1280" s="28">
        <f>IF(W1280=0,0,IF(E1280&gt;1,E1280-1,VLOOKUP(W1280,Months_Weeks!$A$1:$B$13,2,0)))</f>
        <v>4</v>
      </c>
      <c r="Y1280" s="30"/>
      <c r="Z1280" s="39"/>
      <c r="AA1280" s="31"/>
      <c r="AB1280" s="39"/>
      <c r="AC1280" s="31"/>
      <c r="AD1280" s="40"/>
      <c r="AE1280" s="31"/>
      <c r="AF1280" s="40"/>
      <c r="AG1280" s="31"/>
      <c r="AH1280" s="40"/>
      <c r="AI1280" s="31"/>
      <c r="AJ1280" s="40"/>
    </row>
    <row r="1281" spans="1:36" x14ac:dyDescent="0.25">
      <c r="A1281" s="37" t="s">
        <v>62</v>
      </c>
      <c r="B1281" s="37">
        <v>1082</v>
      </c>
      <c r="C1281" s="26" t="str">
        <f>IFERROR(INDEX(Clients[Client_Name],MATCH(Table312[[#This Row],[Client_Code]],Clients[Client_Code],0)),"")</f>
        <v>DOÑA CARNE</v>
      </c>
      <c r="D1281" s="25">
        <v>8</v>
      </c>
      <c r="E1281" s="25">
        <v>2</v>
      </c>
      <c r="F1281" s="25" t="b">
        <f>IF(E1281&gt;(VLOOKUP(D1281,Months_Weeks!$A$2:$B$13,2,TRUE)),FALSE)</f>
        <v>0</v>
      </c>
      <c r="G1281" s="63">
        <f>IF(Table312[[#This Row],[Facility]]="Buin",1.5%,0.25%)</f>
        <v>1.4999999999999999E-2</v>
      </c>
      <c r="H1281" s="38"/>
      <c r="I1281" s="38"/>
      <c r="J1281" s="27">
        <f t="shared" si="114"/>
        <v>0</v>
      </c>
      <c r="K1281" s="28">
        <f t="shared" si="115"/>
        <v>8</v>
      </c>
      <c r="L1281" s="27">
        <f>IF(K1281=0,0,IF(E1281&gt;1,E1281-1,VLOOKUP(K1281,Months_Weeks!$A$1:$B$13,2,0)))</f>
        <v>1</v>
      </c>
      <c r="M1281" s="29"/>
      <c r="N1281" s="39"/>
      <c r="O1281" s="39"/>
      <c r="P1281" s="50">
        <f t="shared" si="116"/>
        <v>0</v>
      </c>
      <c r="Q1281" s="28">
        <f t="shared" si="117"/>
        <v>8</v>
      </c>
      <c r="R1281" s="28">
        <f>IF(Q1281=0,0,IF(E1281&gt;1,E1281-1,VLOOKUP(Q1281,Months_Weeks!$A$1:$B$13,2,0)))</f>
        <v>1</v>
      </c>
      <c r="S1281" s="30"/>
      <c r="T1281" s="39"/>
      <c r="U1281" s="39"/>
      <c r="V1281" s="50">
        <f t="shared" si="118"/>
        <v>0</v>
      </c>
      <c r="W1281" s="28">
        <f t="shared" si="119"/>
        <v>8</v>
      </c>
      <c r="X1281" s="28">
        <f>IF(W1281=0,0,IF(E1281&gt;1,E1281-1,VLOOKUP(W1281,Months_Weeks!$A$1:$B$13,2,0)))</f>
        <v>1</v>
      </c>
      <c r="Y1281" s="30"/>
      <c r="Z1281" s="39"/>
      <c r="AA1281" s="31"/>
      <c r="AB1281" s="39"/>
      <c r="AC1281" s="31"/>
      <c r="AD1281" s="40"/>
      <c r="AE1281" s="31"/>
      <c r="AF1281" s="40"/>
      <c r="AG1281" s="31"/>
      <c r="AH1281" s="40"/>
      <c r="AI1281" s="31"/>
      <c r="AJ1281" s="40"/>
    </row>
    <row r="1282" spans="1:36" x14ac:dyDescent="0.25">
      <c r="A1282" s="37" t="s">
        <v>62</v>
      </c>
      <c r="B1282" s="37">
        <v>1082</v>
      </c>
      <c r="C1282" s="26" t="str">
        <f>IFERROR(INDEX(Clients[Client_Name],MATCH(Table312[[#This Row],[Client_Code]],Clients[Client_Code],0)),"")</f>
        <v>DOÑA CARNE</v>
      </c>
      <c r="D1282" s="25">
        <v>8</v>
      </c>
      <c r="E1282" s="25">
        <v>3</v>
      </c>
      <c r="F1282" s="25" t="b">
        <f>IF(E1282&gt;(VLOOKUP(D1282,Months_Weeks!$A$2:$B$13,2,TRUE)),FALSE)</f>
        <v>0</v>
      </c>
      <c r="G1282" s="63">
        <f>IF(Table312[[#This Row],[Facility]]="Buin",1.5%,0.25%)</f>
        <v>1.4999999999999999E-2</v>
      </c>
      <c r="H1282" s="38"/>
      <c r="I1282" s="38"/>
      <c r="J1282" s="27">
        <f t="shared" ref="J1282:J1345" si="120" xml:space="preserve"> SUMIFS(J:J,$B:$B,$B1282,$D:$D,K1282,$E:$E,L1282,$A:$A,$A1282)+H1282-I1282</f>
        <v>0</v>
      </c>
      <c r="K1282" s="28">
        <f t="shared" ref="K1282:K1345" si="121">IF(E1282&gt;1,D1282,D1282-1)</f>
        <v>8</v>
      </c>
      <c r="L1282" s="27">
        <f>IF(K1282=0,0,IF(E1282&gt;1,E1282-1,VLOOKUP(K1282,Months_Weeks!$A$1:$B$13,2,0)))</f>
        <v>2</v>
      </c>
      <c r="M1282" s="29"/>
      <c r="N1282" s="39"/>
      <c r="O1282" s="39"/>
      <c r="P1282" s="50">
        <f t="shared" ref="P1282:P1345" si="122" xml:space="preserve"> SUMIFS(P:P,$B:$B,$B1282,$D:$D,Q1282,$E:$E,R1282,$A:$A,$A1282)+N1282-O1282</f>
        <v>0</v>
      </c>
      <c r="Q1282" s="28">
        <f t="shared" ref="Q1282:Q1345" si="123">IF(E1282&gt;1,D1282,D1282-1)</f>
        <v>8</v>
      </c>
      <c r="R1282" s="28">
        <f>IF(Q1282=0,0,IF(E1282&gt;1,E1282-1,VLOOKUP(Q1282,Months_Weeks!$A$1:$B$13,2,0)))</f>
        <v>2</v>
      </c>
      <c r="S1282" s="30"/>
      <c r="T1282" s="39"/>
      <c r="U1282" s="39"/>
      <c r="V1282" s="50">
        <f t="shared" ref="V1282:V1345" si="124" xml:space="preserve"> SUMIFS(V:V,$B:$B,$B1282,$D:$D,W1282,$E:$E,X1282,$A:$A,$A1282)+T1282-U1282</f>
        <v>0</v>
      </c>
      <c r="W1282" s="28">
        <f t="shared" ref="W1282:W1345" si="125">IF(E1282&gt;1,D1282,D1282-1)</f>
        <v>8</v>
      </c>
      <c r="X1282" s="28">
        <f>IF(W1282=0,0,IF(E1282&gt;1,E1282-1,VLOOKUP(W1282,Months_Weeks!$A$1:$B$13,2,0)))</f>
        <v>2</v>
      </c>
      <c r="Y1282" s="30"/>
      <c r="Z1282" s="39"/>
      <c r="AA1282" s="31"/>
      <c r="AB1282" s="39"/>
      <c r="AC1282" s="31"/>
      <c r="AD1282" s="40"/>
      <c r="AE1282" s="31"/>
      <c r="AF1282" s="40"/>
      <c r="AG1282" s="31"/>
      <c r="AH1282" s="40"/>
      <c r="AI1282" s="31"/>
      <c r="AJ1282" s="40"/>
    </row>
    <row r="1283" spans="1:36" x14ac:dyDescent="0.25">
      <c r="A1283" s="37" t="s">
        <v>62</v>
      </c>
      <c r="B1283" s="37">
        <v>1082</v>
      </c>
      <c r="C1283" s="26" t="str">
        <f>IFERROR(INDEX(Clients[Client_Name],MATCH(Table312[[#This Row],[Client_Code]],Clients[Client_Code],0)),"")</f>
        <v>DOÑA CARNE</v>
      </c>
      <c r="D1283" s="25">
        <v>8</v>
      </c>
      <c r="E1283" s="25">
        <v>4</v>
      </c>
      <c r="F1283" s="25" t="b">
        <f>IF(E1283&gt;(VLOOKUP(D1283,Months_Weeks!$A$2:$B$13,2,TRUE)),FALSE)</f>
        <v>0</v>
      </c>
      <c r="G1283" s="63">
        <f>IF(Table312[[#This Row],[Facility]]="Buin",1.5%,0.25%)</f>
        <v>1.4999999999999999E-2</v>
      </c>
      <c r="H1283" s="38"/>
      <c r="I1283" s="38"/>
      <c r="J1283" s="27">
        <f t="shared" si="120"/>
        <v>0</v>
      </c>
      <c r="K1283" s="28">
        <f t="shared" si="121"/>
        <v>8</v>
      </c>
      <c r="L1283" s="27">
        <f>IF(K1283=0,0,IF(E1283&gt;1,E1283-1,VLOOKUP(K1283,Months_Weeks!$A$1:$B$13,2,0)))</f>
        <v>3</v>
      </c>
      <c r="M1283" s="29"/>
      <c r="N1283" s="39"/>
      <c r="O1283" s="39"/>
      <c r="P1283" s="50">
        <f t="shared" si="122"/>
        <v>0</v>
      </c>
      <c r="Q1283" s="28">
        <f t="shared" si="123"/>
        <v>8</v>
      </c>
      <c r="R1283" s="28">
        <f>IF(Q1283=0,0,IF(E1283&gt;1,E1283-1,VLOOKUP(Q1283,Months_Weeks!$A$1:$B$13,2,0)))</f>
        <v>3</v>
      </c>
      <c r="S1283" s="30"/>
      <c r="T1283" s="39"/>
      <c r="U1283" s="39"/>
      <c r="V1283" s="50">
        <f t="shared" si="124"/>
        <v>0</v>
      </c>
      <c r="W1283" s="28">
        <f t="shared" si="125"/>
        <v>8</v>
      </c>
      <c r="X1283" s="28">
        <f>IF(W1283=0,0,IF(E1283&gt;1,E1283-1,VLOOKUP(W1283,Months_Weeks!$A$1:$B$13,2,0)))</f>
        <v>3</v>
      </c>
      <c r="Y1283" s="30"/>
      <c r="Z1283" s="39"/>
      <c r="AA1283" s="31"/>
      <c r="AB1283" s="39"/>
      <c r="AC1283" s="31"/>
      <c r="AD1283" s="40"/>
      <c r="AE1283" s="31"/>
      <c r="AF1283" s="40"/>
      <c r="AG1283" s="31"/>
      <c r="AH1283" s="40"/>
      <c r="AI1283" s="31"/>
      <c r="AJ1283" s="40"/>
    </row>
    <row r="1284" spans="1:36" x14ac:dyDescent="0.25">
      <c r="A1284" s="37" t="s">
        <v>62</v>
      </c>
      <c r="B1284" s="37">
        <v>1082</v>
      </c>
      <c r="C1284" s="26" t="str">
        <f>IFERROR(INDEX(Clients[Client_Name],MATCH(Table312[[#This Row],[Client_Code]],Clients[Client_Code],0)),"")</f>
        <v>DOÑA CARNE</v>
      </c>
      <c r="D1284" s="25">
        <v>9</v>
      </c>
      <c r="E1284" s="25">
        <v>1</v>
      </c>
      <c r="F1284" s="25" t="b">
        <f>IF(E1284&gt;(VLOOKUP(D1284,Months_Weeks!$A$2:$B$13,2,TRUE)),FALSE)</f>
        <v>0</v>
      </c>
      <c r="G1284" s="63">
        <f>IF(Table312[[#This Row],[Facility]]="Buin",1.5%,0.25%)</f>
        <v>1.4999999999999999E-2</v>
      </c>
      <c r="H1284" s="38"/>
      <c r="I1284" s="38"/>
      <c r="J1284" s="27">
        <f t="shared" si="120"/>
        <v>0</v>
      </c>
      <c r="K1284" s="28">
        <f t="shared" si="121"/>
        <v>8</v>
      </c>
      <c r="L1284" s="27">
        <f>IF(K1284=0,0,IF(E1284&gt;1,E1284-1,VLOOKUP(K1284,Months_Weeks!$A$1:$B$13,2,0)))</f>
        <v>4</v>
      </c>
      <c r="M1284" s="29"/>
      <c r="N1284" s="39"/>
      <c r="O1284" s="39"/>
      <c r="P1284" s="50">
        <f t="shared" si="122"/>
        <v>0</v>
      </c>
      <c r="Q1284" s="28">
        <f t="shared" si="123"/>
        <v>8</v>
      </c>
      <c r="R1284" s="28">
        <f>IF(Q1284=0,0,IF(E1284&gt;1,E1284-1,VLOOKUP(Q1284,Months_Weeks!$A$1:$B$13,2,0)))</f>
        <v>4</v>
      </c>
      <c r="S1284" s="30"/>
      <c r="T1284" s="39"/>
      <c r="U1284" s="39"/>
      <c r="V1284" s="50">
        <f t="shared" si="124"/>
        <v>0</v>
      </c>
      <c r="W1284" s="28">
        <f t="shared" si="125"/>
        <v>8</v>
      </c>
      <c r="X1284" s="28">
        <f>IF(W1284=0,0,IF(E1284&gt;1,E1284-1,VLOOKUP(W1284,Months_Weeks!$A$1:$B$13,2,0)))</f>
        <v>4</v>
      </c>
      <c r="Y1284" s="30"/>
      <c r="Z1284" s="39"/>
      <c r="AA1284" s="31"/>
      <c r="AB1284" s="39"/>
      <c r="AC1284" s="31"/>
      <c r="AD1284" s="40"/>
      <c r="AE1284" s="31"/>
      <c r="AF1284" s="40"/>
      <c r="AG1284" s="31"/>
      <c r="AH1284" s="40"/>
      <c r="AI1284" s="31"/>
      <c r="AJ1284" s="40"/>
    </row>
    <row r="1285" spans="1:36" x14ac:dyDescent="0.25">
      <c r="A1285" s="37" t="s">
        <v>62</v>
      </c>
      <c r="B1285" s="37">
        <v>1082</v>
      </c>
      <c r="C1285" s="26" t="str">
        <f>IFERROR(INDEX(Clients[Client_Name],MATCH(Table312[[#This Row],[Client_Code]],Clients[Client_Code],0)),"")</f>
        <v>DOÑA CARNE</v>
      </c>
      <c r="D1285" s="25">
        <v>9</v>
      </c>
      <c r="E1285" s="25">
        <v>2</v>
      </c>
      <c r="F1285" s="25" t="b">
        <f>IF(E1285&gt;(VLOOKUP(D1285,Months_Weeks!$A$2:$B$13,2,TRUE)),FALSE)</f>
        <v>0</v>
      </c>
      <c r="G1285" s="63">
        <f>IF(Table312[[#This Row],[Facility]]="Buin",1.5%,0.25%)</f>
        <v>1.4999999999999999E-2</v>
      </c>
      <c r="H1285" s="38"/>
      <c r="I1285" s="38"/>
      <c r="J1285" s="27">
        <f t="shared" si="120"/>
        <v>0</v>
      </c>
      <c r="K1285" s="28">
        <f t="shared" si="121"/>
        <v>9</v>
      </c>
      <c r="L1285" s="27">
        <f>IF(K1285=0,0,IF(E1285&gt;1,E1285-1,VLOOKUP(K1285,Months_Weeks!$A$1:$B$13,2,0)))</f>
        <v>1</v>
      </c>
      <c r="M1285" s="29"/>
      <c r="N1285" s="39"/>
      <c r="O1285" s="39"/>
      <c r="P1285" s="50">
        <f t="shared" si="122"/>
        <v>0</v>
      </c>
      <c r="Q1285" s="28">
        <f t="shared" si="123"/>
        <v>9</v>
      </c>
      <c r="R1285" s="28">
        <f>IF(Q1285=0,0,IF(E1285&gt;1,E1285-1,VLOOKUP(Q1285,Months_Weeks!$A$1:$B$13,2,0)))</f>
        <v>1</v>
      </c>
      <c r="S1285" s="30"/>
      <c r="T1285" s="39"/>
      <c r="U1285" s="39"/>
      <c r="V1285" s="50">
        <f t="shared" si="124"/>
        <v>0</v>
      </c>
      <c r="W1285" s="28">
        <f t="shared" si="125"/>
        <v>9</v>
      </c>
      <c r="X1285" s="28">
        <f>IF(W1285=0,0,IF(E1285&gt;1,E1285-1,VLOOKUP(W1285,Months_Weeks!$A$1:$B$13,2,0)))</f>
        <v>1</v>
      </c>
      <c r="Y1285" s="30"/>
      <c r="Z1285" s="39"/>
      <c r="AA1285" s="31"/>
      <c r="AB1285" s="39"/>
      <c r="AC1285" s="31"/>
      <c r="AD1285" s="40"/>
      <c r="AE1285" s="31"/>
      <c r="AF1285" s="40"/>
      <c r="AG1285" s="31"/>
      <c r="AH1285" s="40"/>
      <c r="AI1285" s="31"/>
      <c r="AJ1285" s="40"/>
    </row>
    <row r="1286" spans="1:36" x14ac:dyDescent="0.25">
      <c r="A1286" s="37" t="s">
        <v>62</v>
      </c>
      <c r="B1286" s="37">
        <v>1082</v>
      </c>
      <c r="C1286" s="26" t="str">
        <f>IFERROR(INDEX(Clients[Client_Name],MATCH(Table312[[#This Row],[Client_Code]],Clients[Client_Code],0)),"")</f>
        <v>DOÑA CARNE</v>
      </c>
      <c r="D1286" s="25">
        <v>9</v>
      </c>
      <c r="E1286" s="25">
        <v>3</v>
      </c>
      <c r="F1286" s="25" t="b">
        <f>IF(E1286&gt;(VLOOKUP(D1286,Months_Weeks!$A$2:$B$13,2,TRUE)),FALSE)</f>
        <v>0</v>
      </c>
      <c r="G1286" s="63">
        <f>IF(Table312[[#This Row],[Facility]]="Buin",1.5%,0.25%)</f>
        <v>1.4999999999999999E-2</v>
      </c>
      <c r="H1286" s="38"/>
      <c r="I1286" s="38"/>
      <c r="J1286" s="27">
        <f t="shared" si="120"/>
        <v>0</v>
      </c>
      <c r="K1286" s="28">
        <f t="shared" si="121"/>
        <v>9</v>
      </c>
      <c r="L1286" s="27">
        <f>IF(K1286=0,0,IF(E1286&gt;1,E1286-1,VLOOKUP(K1286,Months_Weeks!$A$1:$B$13,2,0)))</f>
        <v>2</v>
      </c>
      <c r="M1286" s="29"/>
      <c r="N1286" s="39"/>
      <c r="O1286" s="39"/>
      <c r="P1286" s="50">
        <f t="shared" si="122"/>
        <v>0</v>
      </c>
      <c r="Q1286" s="28">
        <f t="shared" si="123"/>
        <v>9</v>
      </c>
      <c r="R1286" s="28">
        <f>IF(Q1286=0,0,IF(E1286&gt;1,E1286-1,VLOOKUP(Q1286,Months_Weeks!$A$1:$B$13,2,0)))</f>
        <v>2</v>
      </c>
      <c r="S1286" s="30"/>
      <c r="T1286" s="39"/>
      <c r="U1286" s="39"/>
      <c r="V1286" s="50">
        <f t="shared" si="124"/>
        <v>0</v>
      </c>
      <c r="W1286" s="28">
        <f t="shared" si="125"/>
        <v>9</v>
      </c>
      <c r="X1286" s="28">
        <f>IF(W1286=0,0,IF(E1286&gt;1,E1286-1,VLOOKUP(W1286,Months_Weeks!$A$1:$B$13,2,0)))</f>
        <v>2</v>
      </c>
      <c r="Y1286" s="30"/>
      <c r="Z1286" s="39"/>
      <c r="AA1286" s="31"/>
      <c r="AB1286" s="39"/>
      <c r="AC1286" s="31"/>
      <c r="AD1286" s="40"/>
      <c r="AE1286" s="31"/>
      <c r="AF1286" s="40"/>
      <c r="AG1286" s="31"/>
      <c r="AH1286" s="40"/>
      <c r="AI1286" s="31"/>
      <c r="AJ1286" s="40"/>
    </row>
    <row r="1287" spans="1:36" x14ac:dyDescent="0.25">
      <c r="A1287" s="37" t="s">
        <v>62</v>
      </c>
      <c r="B1287" s="37">
        <v>1082</v>
      </c>
      <c r="C1287" s="26" t="str">
        <f>IFERROR(INDEX(Clients[Client_Name],MATCH(Table312[[#This Row],[Client_Code]],Clients[Client_Code],0)),"")</f>
        <v>DOÑA CARNE</v>
      </c>
      <c r="D1287" s="25">
        <v>9</v>
      </c>
      <c r="E1287" s="25">
        <v>4</v>
      </c>
      <c r="F1287" s="25" t="b">
        <f>IF(E1287&gt;(VLOOKUP(D1287,Months_Weeks!$A$2:$B$13,2,TRUE)),FALSE)</f>
        <v>0</v>
      </c>
      <c r="G1287" s="63">
        <f>IF(Table312[[#This Row],[Facility]]="Buin",1.5%,0.25%)</f>
        <v>1.4999999999999999E-2</v>
      </c>
      <c r="H1287" s="38"/>
      <c r="I1287" s="38"/>
      <c r="J1287" s="27">
        <f t="shared" si="120"/>
        <v>0</v>
      </c>
      <c r="K1287" s="28">
        <f t="shared" si="121"/>
        <v>9</v>
      </c>
      <c r="L1287" s="27">
        <f>IF(K1287=0,0,IF(E1287&gt;1,E1287-1,VLOOKUP(K1287,Months_Weeks!$A$1:$B$13,2,0)))</f>
        <v>3</v>
      </c>
      <c r="M1287" s="29"/>
      <c r="N1287" s="39"/>
      <c r="O1287" s="39"/>
      <c r="P1287" s="50">
        <f t="shared" si="122"/>
        <v>0</v>
      </c>
      <c r="Q1287" s="28">
        <f t="shared" si="123"/>
        <v>9</v>
      </c>
      <c r="R1287" s="28">
        <f>IF(Q1287=0,0,IF(E1287&gt;1,E1287-1,VLOOKUP(Q1287,Months_Weeks!$A$1:$B$13,2,0)))</f>
        <v>3</v>
      </c>
      <c r="S1287" s="30"/>
      <c r="T1287" s="39"/>
      <c r="U1287" s="39"/>
      <c r="V1287" s="50">
        <f t="shared" si="124"/>
        <v>0</v>
      </c>
      <c r="W1287" s="28">
        <f t="shared" si="125"/>
        <v>9</v>
      </c>
      <c r="X1287" s="28">
        <f>IF(W1287=0,0,IF(E1287&gt;1,E1287-1,VLOOKUP(W1287,Months_Weeks!$A$1:$B$13,2,0)))</f>
        <v>3</v>
      </c>
      <c r="Y1287" s="30"/>
      <c r="Z1287" s="39"/>
      <c r="AA1287" s="31"/>
      <c r="AB1287" s="39"/>
      <c r="AC1287" s="31"/>
      <c r="AD1287" s="40"/>
      <c r="AE1287" s="31"/>
      <c r="AF1287" s="40"/>
      <c r="AG1287" s="31"/>
      <c r="AH1287" s="40"/>
      <c r="AI1287" s="31"/>
      <c r="AJ1287" s="40"/>
    </row>
    <row r="1288" spans="1:36" x14ac:dyDescent="0.25">
      <c r="A1288" s="37" t="s">
        <v>62</v>
      </c>
      <c r="B1288" s="37">
        <v>1082</v>
      </c>
      <c r="C1288" s="26" t="str">
        <f>IFERROR(INDEX(Clients[Client_Name],MATCH(Table312[[#This Row],[Client_Code]],Clients[Client_Code],0)),"")</f>
        <v>DOÑA CARNE</v>
      </c>
      <c r="D1288" s="25">
        <v>9</v>
      </c>
      <c r="E1288" s="25">
        <v>5</v>
      </c>
      <c r="F1288" s="25" t="b">
        <f>IF(E1288&gt;(VLOOKUP(D1288,Months_Weeks!$A$2:$B$13,2,TRUE)),FALSE)</f>
        <v>0</v>
      </c>
      <c r="G1288" s="63">
        <f>IF(Table312[[#This Row],[Facility]]="Buin",1.5%,0.25%)</f>
        <v>1.4999999999999999E-2</v>
      </c>
      <c r="H1288" s="38"/>
      <c r="I1288" s="38"/>
      <c r="J1288" s="27">
        <f t="shared" si="120"/>
        <v>0</v>
      </c>
      <c r="K1288" s="28">
        <f t="shared" si="121"/>
        <v>9</v>
      </c>
      <c r="L1288" s="27">
        <f>IF(K1288=0,0,IF(E1288&gt;1,E1288-1,VLOOKUP(K1288,Months_Weeks!$A$1:$B$13,2,0)))</f>
        <v>4</v>
      </c>
      <c r="M1288" s="29"/>
      <c r="N1288" s="39"/>
      <c r="O1288" s="39"/>
      <c r="P1288" s="50">
        <f t="shared" si="122"/>
        <v>0</v>
      </c>
      <c r="Q1288" s="28">
        <f t="shared" si="123"/>
        <v>9</v>
      </c>
      <c r="R1288" s="28">
        <f>IF(Q1288=0,0,IF(E1288&gt;1,E1288-1,VLOOKUP(Q1288,Months_Weeks!$A$1:$B$13,2,0)))</f>
        <v>4</v>
      </c>
      <c r="S1288" s="30"/>
      <c r="T1288" s="39"/>
      <c r="U1288" s="39"/>
      <c r="V1288" s="50">
        <f t="shared" si="124"/>
        <v>0</v>
      </c>
      <c r="W1288" s="28">
        <f t="shared" si="125"/>
        <v>9</v>
      </c>
      <c r="X1288" s="28">
        <f>IF(W1288=0,0,IF(E1288&gt;1,E1288-1,VLOOKUP(W1288,Months_Weeks!$A$1:$B$13,2,0)))</f>
        <v>4</v>
      </c>
      <c r="Y1288" s="30"/>
      <c r="Z1288" s="39"/>
      <c r="AA1288" s="31"/>
      <c r="AB1288" s="39"/>
      <c r="AC1288" s="31"/>
      <c r="AD1288" s="40"/>
      <c r="AE1288" s="31"/>
      <c r="AF1288" s="40"/>
      <c r="AG1288" s="31"/>
      <c r="AH1288" s="40"/>
      <c r="AI1288" s="31"/>
      <c r="AJ1288" s="40"/>
    </row>
    <row r="1289" spans="1:36" x14ac:dyDescent="0.25">
      <c r="A1289" s="37" t="s">
        <v>62</v>
      </c>
      <c r="B1289" s="37">
        <v>1082</v>
      </c>
      <c r="C1289" s="26" t="str">
        <f>IFERROR(INDEX(Clients[Client_Name],MATCH(Table312[[#This Row],[Client_Code]],Clients[Client_Code],0)),"")</f>
        <v>DOÑA CARNE</v>
      </c>
      <c r="D1289" s="25">
        <v>10</v>
      </c>
      <c r="E1289" s="25">
        <v>1</v>
      </c>
      <c r="F1289" s="25" t="b">
        <f>IF(E1289&gt;(VLOOKUP(D1289,Months_Weeks!$A$2:$B$13,2,TRUE)),FALSE)</f>
        <v>0</v>
      </c>
      <c r="G1289" s="63">
        <f>IF(Table312[[#This Row],[Facility]]="Buin",1.5%,0.25%)</f>
        <v>1.4999999999999999E-2</v>
      </c>
      <c r="H1289" s="38"/>
      <c r="I1289" s="38"/>
      <c r="J1289" s="27">
        <f t="shared" si="120"/>
        <v>0</v>
      </c>
      <c r="K1289" s="28">
        <f t="shared" si="121"/>
        <v>9</v>
      </c>
      <c r="L1289" s="27">
        <f>IF(K1289=0,0,IF(E1289&gt;1,E1289-1,VLOOKUP(K1289,Months_Weeks!$A$1:$B$13,2,0)))</f>
        <v>5</v>
      </c>
      <c r="M1289" s="29"/>
      <c r="N1289" s="39"/>
      <c r="O1289" s="39"/>
      <c r="P1289" s="50">
        <f t="shared" si="122"/>
        <v>0</v>
      </c>
      <c r="Q1289" s="28">
        <f t="shared" si="123"/>
        <v>9</v>
      </c>
      <c r="R1289" s="28">
        <f>IF(Q1289=0,0,IF(E1289&gt;1,E1289-1,VLOOKUP(Q1289,Months_Weeks!$A$1:$B$13,2,0)))</f>
        <v>5</v>
      </c>
      <c r="S1289" s="30"/>
      <c r="T1289" s="39"/>
      <c r="U1289" s="39"/>
      <c r="V1289" s="50">
        <f t="shared" si="124"/>
        <v>0</v>
      </c>
      <c r="W1289" s="28">
        <f t="shared" si="125"/>
        <v>9</v>
      </c>
      <c r="X1289" s="28">
        <f>IF(W1289=0,0,IF(E1289&gt;1,E1289-1,VLOOKUP(W1289,Months_Weeks!$A$1:$B$13,2,0)))</f>
        <v>5</v>
      </c>
      <c r="Y1289" s="30"/>
      <c r="Z1289" s="39"/>
      <c r="AA1289" s="31"/>
      <c r="AB1289" s="39"/>
      <c r="AC1289" s="31"/>
      <c r="AD1289" s="40"/>
      <c r="AE1289" s="31"/>
      <c r="AF1289" s="40"/>
      <c r="AG1289" s="31"/>
      <c r="AH1289" s="40"/>
      <c r="AI1289" s="31"/>
      <c r="AJ1289" s="40"/>
    </row>
    <row r="1290" spans="1:36" x14ac:dyDescent="0.25">
      <c r="A1290" s="37" t="s">
        <v>62</v>
      </c>
      <c r="B1290" s="37">
        <v>1082</v>
      </c>
      <c r="C1290" s="26" t="str">
        <f>IFERROR(INDEX(Clients[Client_Name],MATCH(Table312[[#This Row],[Client_Code]],Clients[Client_Code],0)),"")</f>
        <v>DOÑA CARNE</v>
      </c>
      <c r="D1290" s="25">
        <v>10</v>
      </c>
      <c r="E1290" s="25">
        <v>2</v>
      </c>
      <c r="F1290" s="25" t="b">
        <f>IF(E1290&gt;(VLOOKUP(D1290,Months_Weeks!$A$2:$B$13,2,TRUE)),FALSE)</f>
        <v>0</v>
      </c>
      <c r="G1290" s="63">
        <f>IF(Table312[[#This Row],[Facility]]="Buin",1.5%,0.25%)</f>
        <v>1.4999999999999999E-2</v>
      </c>
      <c r="H1290" s="38"/>
      <c r="I1290" s="38"/>
      <c r="J1290" s="27">
        <f t="shared" si="120"/>
        <v>0</v>
      </c>
      <c r="K1290" s="28">
        <f t="shared" si="121"/>
        <v>10</v>
      </c>
      <c r="L1290" s="27">
        <f>IF(K1290=0,0,IF(E1290&gt;1,E1290-1,VLOOKUP(K1290,Months_Weeks!$A$1:$B$13,2,0)))</f>
        <v>1</v>
      </c>
      <c r="M1290" s="29"/>
      <c r="N1290" s="39"/>
      <c r="O1290" s="39"/>
      <c r="P1290" s="50">
        <f t="shared" si="122"/>
        <v>0</v>
      </c>
      <c r="Q1290" s="28">
        <f t="shared" si="123"/>
        <v>10</v>
      </c>
      <c r="R1290" s="28">
        <f>IF(Q1290=0,0,IF(E1290&gt;1,E1290-1,VLOOKUP(Q1290,Months_Weeks!$A$1:$B$13,2,0)))</f>
        <v>1</v>
      </c>
      <c r="S1290" s="30"/>
      <c r="T1290" s="39"/>
      <c r="U1290" s="39"/>
      <c r="V1290" s="50">
        <f t="shared" si="124"/>
        <v>0</v>
      </c>
      <c r="W1290" s="28">
        <f t="shared" si="125"/>
        <v>10</v>
      </c>
      <c r="X1290" s="28">
        <f>IF(W1290=0,0,IF(E1290&gt;1,E1290-1,VLOOKUP(W1290,Months_Weeks!$A$1:$B$13,2,0)))</f>
        <v>1</v>
      </c>
      <c r="Y1290" s="30"/>
      <c r="Z1290" s="39"/>
      <c r="AA1290" s="31"/>
      <c r="AB1290" s="39"/>
      <c r="AC1290" s="31"/>
      <c r="AD1290" s="40"/>
      <c r="AE1290" s="31"/>
      <c r="AF1290" s="40"/>
      <c r="AG1290" s="31"/>
      <c r="AH1290" s="40"/>
      <c r="AI1290" s="31"/>
      <c r="AJ1290" s="40"/>
    </row>
    <row r="1291" spans="1:36" x14ac:dyDescent="0.25">
      <c r="A1291" s="37" t="s">
        <v>62</v>
      </c>
      <c r="B1291" s="37">
        <v>1082</v>
      </c>
      <c r="C1291" s="26" t="str">
        <f>IFERROR(INDEX(Clients[Client_Name],MATCH(Table312[[#This Row],[Client_Code]],Clients[Client_Code],0)),"")</f>
        <v>DOÑA CARNE</v>
      </c>
      <c r="D1291" s="25">
        <v>10</v>
      </c>
      <c r="E1291" s="25">
        <v>3</v>
      </c>
      <c r="F1291" s="25" t="b">
        <f>IF(E1291&gt;(VLOOKUP(D1291,Months_Weeks!$A$2:$B$13,2,TRUE)),FALSE)</f>
        <v>0</v>
      </c>
      <c r="G1291" s="63">
        <f>IF(Table312[[#This Row],[Facility]]="Buin",1.5%,0.25%)</f>
        <v>1.4999999999999999E-2</v>
      </c>
      <c r="H1291" s="38"/>
      <c r="I1291" s="38"/>
      <c r="J1291" s="27">
        <f t="shared" si="120"/>
        <v>0</v>
      </c>
      <c r="K1291" s="28">
        <f t="shared" si="121"/>
        <v>10</v>
      </c>
      <c r="L1291" s="27">
        <f>IF(K1291=0,0,IF(E1291&gt;1,E1291-1,VLOOKUP(K1291,Months_Weeks!$A$1:$B$13,2,0)))</f>
        <v>2</v>
      </c>
      <c r="M1291" s="29"/>
      <c r="N1291" s="39"/>
      <c r="O1291" s="39"/>
      <c r="P1291" s="50">
        <f t="shared" si="122"/>
        <v>0</v>
      </c>
      <c r="Q1291" s="28">
        <f t="shared" si="123"/>
        <v>10</v>
      </c>
      <c r="R1291" s="28">
        <f>IF(Q1291=0,0,IF(E1291&gt;1,E1291-1,VLOOKUP(Q1291,Months_Weeks!$A$1:$B$13,2,0)))</f>
        <v>2</v>
      </c>
      <c r="S1291" s="30"/>
      <c r="T1291" s="39"/>
      <c r="U1291" s="39"/>
      <c r="V1291" s="50">
        <f t="shared" si="124"/>
        <v>0</v>
      </c>
      <c r="W1291" s="28">
        <f t="shared" si="125"/>
        <v>10</v>
      </c>
      <c r="X1291" s="28">
        <f>IF(W1291=0,0,IF(E1291&gt;1,E1291-1,VLOOKUP(W1291,Months_Weeks!$A$1:$B$13,2,0)))</f>
        <v>2</v>
      </c>
      <c r="Y1291" s="30"/>
      <c r="Z1291" s="39"/>
      <c r="AA1291" s="31"/>
      <c r="AB1291" s="39"/>
      <c r="AC1291" s="31"/>
      <c r="AD1291" s="40"/>
      <c r="AE1291" s="31"/>
      <c r="AF1291" s="40"/>
      <c r="AG1291" s="31"/>
      <c r="AH1291" s="40"/>
      <c r="AI1291" s="31"/>
      <c r="AJ1291" s="40"/>
    </row>
    <row r="1292" spans="1:36" x14ac:dyDescent="0.25">
      <c r="A1292" s="37" t="s">
        <v>62</v>
      </c>
      <c r="B1292" s="37">
        <v>1082</v>
      </c>
      <c r="C1292" s="26" t="str">
        <f>IFERROR(INDEX(Clients[Client_Name],MATCH(Table312[[#This Row],[Client_Code]],Clients[Client_Code],0)),"")</f>
        <v>DOÑA CARNE</v>
      </c>
      <c r="D1292" s="25">
        <v>10</v>
      </c>
      <c r="E1292" s="25">
        <v>4</v>
      </c>
      <c r="F1292" s="25" t="b">
        <f>IF(E1292&gt;(VLOOKUP(D1292,Months_Weeks!$A$2:$B$13,2,TRUE)),FALSE)</f>
        <v>0</v>
      </c>
      <c r="G1292" s="63">
        <f>IF(Table312[[#This Row],[Facility]]="Buin",1.5%,0.25%)</f>
        <v>1.4999999999999999E-2</v>
      </c>
      <c r="H1292" s="38"/>
      <c r="I1292" s="38"/>
      <c r="J1292" s="27">
        <f t="shared" si="120"/>
        <v>0</v>
      </c>
      <c r="K1292" s="28">
        <f t="shared" si="121"/>
        <v>10</v>
      </c>
      <c r="L1292" s="27">
        <f>IF(K1292=0,0,IF(E1292&gt;1,E1292-1,VLOOKUP(K1292,Months_Weeks!$A$1:$B$13,2,0)))</f>
        <v>3</v>
      </c>
      <c r="M1292" s="29"/>
      <c r="N1292" s="39"/>
      <c r="O1292" s="39"/>
      <c r="P1292" s="50">
        <f t="shared" si="122"/>
        <v>0</v>
      </c>
      <c r="Q1292" s="28">
        <f t="shared" si="123"/>
        <v>10</v>
      </c>
      <c r="R1292" s="28">
        <f>IF(Q1292=0,0,IF(E1292&gt;1,E1292-1,VLOOKUP(Q1292,Months_Weeks!$A$1:$B$13,2,0)))</f>
        <v>3</v>
      </c>
      <c r="S1292" s="30"/>
      <c r="T1292" s="39"/>
      <c r="U1292" s="39"/>
      <c r="V1292" s="50">
        <f t="shared" si="124"/>
        <v>0</v>
      </c>
      <c r="W1292" s="28">
        <f t="shared" si="125"/>
        <v>10</v>
      </c>
      <c r="X1292" s="28">
        <f>IF(W1292=0,0,IF(E1292&gt;1,E1292-1,VLOOKUP(W1292,Months_Weeks!$A$1:$B$13,2,0)))</f>
        <v>3</v>
      </c>
      <c r="Y1292" s="30"/>
      <c r="Z1292" s="39"/>
      <c r="AA1292" s="31"/>
      <c r="AB1292" s="39"/>
      <c r="AC1292" s="31"/>
      <c r="AD1292" s="40"/>
      <c r="AE1292" s="31"/>
      <c r="AF1292" s="40"/>
      <c r="AG1292" s="31"/>
      <c r="AH1292" s="40"/>
      <c r="AI1292" s="31"/>
      <c r="AJ1292" s="40"/>
    </row>
    <row r="1293" spans="1:36" x14ac:dyDescent="0.25">
      <c r="A1293" s="37" t="s">
        <v>62</v>
      </c>
      <c r="B1293" s="37">
        <v>1082</v>
      </c>
      <c r="C1293" s="26" t="str">
        <f>IFERROR(INDEX(Clients[Client_Name],MATCH(Table312[[#This Row],[Client_Code]],Clients[Client_Code],0)),"")</f>
        <v>DOÑA CARNE</v>
      </c>
      <c r="D1293" s="25">
        <v>11</v>
      </c>
      <c r="E1293" s="25">
        <v>1</v>
      </c>
      <c r="F1293" s="25" t="b">
        <f>IF(E1293&gt;(VLOOKUP(D1293,Months_Weeks!$A$2:$B$13,2,TRUE)),FALSE)</f>
        <v>0</v>
      </c>
      <c r="G1293" s="63">
        <f>IF(Table312[[#This Row],[Facility]]="Buin",1.5%,0.25%)</f>
        <v>1.4999999999999999E-2</v>
      </c>
      <c r="H1293" s="38"/>
      <c r="I1293" s="38"/>
      <c r="J1293" s="27">
        <f t="shared" si="120"/>
        <v>0</v>
      </c>
      <c r="K1293" s="28">
        <f t="shared" si="121"/>
        <v>10</v>
      </c>
      <c r="L1293" s="27">
        <f>IF(K1293=0,0,IF(E1293&gt;1,E1293-1,VLOOKUP(K1293,Months_Weeks!$A$1:$B$13,2,0)))</f>
        <v>4</v>
      </c>
      <c r="M1293" s="29"/>
      <c r="N1293" s="39"/>
      <c r="O1293" s="39"/>
      <c r="P1293" s="50">
        <f t="shared" si="122"/>
        <v>0</v>
      </c>
      <c r="Q1293" s="28">
        <f t="shared" si="123"/>
        <v>10</v>
      </c>
      <c r="R1293" s="28">
        <f>IF(Q1293=0,0,IF(E1293&gt;1,E1293-1,VLOOKUP(Q1293,Months_Weeks!$A$1:$B$13,2,0)))</f>
        <v>4</v>
      </c>
      <c r="S1293" s="30"/>
      <c r="T1293" s="39"/>
      <c r="U1293" s="39"/>
      <c r="V1293" s="50">
        <f t="shared" si="124"/>
        <v>0</v>
      </c>
      <c r="W1293" s="28">
        <f t="shared" si="125"/>
        <v>10</v>
      </c>
      <c r="X1293" s="28">
        <f>IF(W1293=0,0,IF(E1293&gt;1,E1293-1,VLOOKUP(W1293,Months_Weeks!$A$1:$B$13,2,0)))</f>
        <v>4</v>
      </c>
      <c r="Y1293" s="30"/>
      <c r="Z1293" s="39"/>
      <c r="AA1293" s="31"/>
      <c r="AB1293" s="39"/>
      <c r="AC1293" s="31"/>
      <c r="AD1293" s="40"/>
      <c r="AE1293" s="31"/>
      <c r="AF1293" s="40"/>
      <c r="AG1293" s="31"/>
      <c r="AH1293" s="40"/>
      <c r="AI1293" s="31"/>
      <c r="AJ1293" s="40"/>
    </row>
    <row r="1294" spans="1:36" x14ac:dyDescent="0.25">
      <c r="A1294" s="37" t="s">
        <v>62</v>
      </c>
      <c r="B1294" s="37">
        <v>1082</v>
      </c>
      <c r="C1294" s="26" t="str">
        <f>IFERROR(INDEX(Clients[Client_Name],MATCH(Table312[[#This Row],[Client_Code]],Clients[Client_Code],0)),"")</f>
        <v>DOÑA CARNE</v>
      </c>
      <c r="D1294" s="25">
        <v>11</v>
      </c>
      <c r="E1294" s="25">
        <v>2</v>
      </c>
      <c r="F1294" s="25" t="b">
        <f>IF(E1294&gt;(VLOOKUP(D1294,Months_Weeks!$A$2:$B$13,2,TRUE)),FALSE)</f>
        <v>0</v>
      </c>
      <c r="G1294" s="63">
        <f>IF(Table312[[#This Row],[Facility]]="Buin",1.5%,0.25%)</f>
        <v>1.4999999999999999E-2</v>
      </c>
      <c r="H1294" s="38"/>
      <c r="I1294" s="38"/>
      <c r="J1294" s="27">
        <f t="shared" si="120"/>
        <v>0</v>
      </c>
      <c r="K1294" s="28">
        <f t="shared" si="121"/>
        <v>11</v>
      </c>
      <c r="L1294" s="27">
        <f>IF(K1294=0,0,IF(E1294&gt;1,E1294-1,VLOOKUP(K1294,Months_Weeks!$A$1:$B$13,2,0)))</f>
        <v>1</v>
      </c>
      <c r="M1294" s="29"/>
      <c r="N1294" s="39"/>
      <c r="O1294" s="39"/>
      <c r="P1294" s="50">
        <f t="shared" si="122"/>
        <v>0</v>
      </c>
      <c r="Q1294" s="28">
        <f t="shared" si="123"/>
        <v>11</v>
      </c>
      <c r="R1294" s="28">
        <f>IF(Q1294=0,0,IF(E1294&gt;1,E1294-1,VLOOKUP(Q1294,Months_Weeks!$A$1:$B$13,2,0)))</f>
        <v>1</v>
      </c>
      <c r="S1294" s="30"/>
      <c r="T1294" s="39"/>
      <c r="U1294" s="39"/>
      <c r="V1294" s="50">
        <f t="shared" si="124"/>
        <v>0</v>
      </c>
      <c r="W1294" s="28">
        <f t="shared" si="125"/>
        <v>11</v>
      </c>
      <c r="X1294" s="28">
        <f>IF(W1294=0,0,IF(E1294&gt;1,E1294-1,VLOOKUP(W1294,Months_Weeks!$A$1:$B$13,2,0)))</f>
        <v>1</v>
      </c>
      <c r="Y1294" s="30"/>
      <c r="Z1294" s="39"/>
      <c r="AA1294" s="31"/>
      <c r="AB1294" s="39"/>
      <c r="AC1294" s="31"/>
      <c r="AD1294" s="40"/>
      <c r="AE1294" s="31"/>
      <c r="AF1294" s="40"/>
      <c r="AG1294" s="31"/>
      <c r="AH1294" s="40"/>
      <c r="AI1294" s="31"/>
      <c r="AJ1294" s="40"/>
    </row>
    <row r="1295" spans="1:36" x14ac:dyDescent="0.25">
      <c r="A1295" s="37" t="s">
        <v>62</v>
      </c>
      <c r="B1295" s="37">
        <v>1082</v>
      </c>
      <c r="C1295" s="26" t="str">
        <f>IFERROR(INDEX(Clients[Client_Name],MATCH(Table312[[#This Row],[Client_Code]],Clients[Client_Code],0)),"")</f>
        <v>DOÑA CARNE</v>
      </c>
      <c r="D1295" s="25">
        <v>11</v>
      </c>
      <c r="E1295" s="25">
        <v>3</v>
      </c>
      <c r="F1295" s="25" t="b">
        <f>IF(E1295&gt;(VLOOKUP(D1295,Months_Weeks!$A$2:$B$13,2,TRUE)),FALSE)</f>
        <v>0</v>
      </c>
      <c r="G1295" s="63">
        <f>IF(Table312[[#This Row],[Facility]]="Buin",1.5%,0.25%)</f>
        <v>1.4999999999999999E-2</v>
      </c>
      <c r="H1295" s="38"/>
      <c r="I1295" s="38"/>
      <c r="J1295" s="27">
        <f t="shared" si="120"/>
        <v>0</v>
      </c>
      <c r="K1295" s="28">
        <f t="shared" si="121"/>
        <v>11</v>
      </c>
      <c r="L1295" s="27">
        <f>IF(K1295=0,0,IF(E1295&gt;1,E1295-1,VLOOKUP(K1295,Months_Weeks!$A$1:$B$13,2,0)))</f>
        <v>2</v>
      </c>
      <c r="M1295" s="29"/>
      <c r="N1295" s="39"/>
      <c r="O1295" s="39"/>
      <c r="P1295" s="50">
        <f t="shared" si="122"/>
        <v>0</v>
      </c>
      <c r="Q1295" s="28">
        <f t="shared" si="123"/>
        <v>11</v>
      </c>
      <c r="R1295" s="28">
        <f>IF(Q1295=0,0,IF(E1295&gt;1,E1295-1,VLOOKUP(Q1295,Months_Weeks!$A$1:$B$13,2,0)))</f>
        <v>2</v>
      </c>
      <c r="S1295" s="30"/>
      <c r="T1295" s="39"/>
      <c r="U1295" s="39"/>
      <c r="V1295" s="50">
        <f t="shared" si="124"/>
        <v>0</v>
      </c>
      <c r="W1295" s="28">
        <f t="shared" si="125"/>
        <v>11</v>
      </c>
      <c r="X1295" s="28">
        <f>IF(W1295=0,0,IF(E1295&gt;1,E1295-1,VLOOKUP(W1295,Months_Weeks!$A$1:$B$13,2,0)))</f>
        <v>2</v>
      </c>
      <c r="Y1295" s="30"/>
      <c r="Z1295" s="39"/>
      <c r="AA1295" s="31"/>
      <c r="AB1295" s="39"/>
      <c r="AC1295" s="31"/>
      <c r="AD1295" s="40"/>
      <c r="AE1295" s="31"/>
      <c r="AF1295" s="40"/>
      <c r="AG1295" s="31"/>
      <c r="AH1295" s="40"/>
      <c r="AI1295" s="31"/>
      <c r="AJ1295" s="40"/>
    </row>
    <row r="1296" spans="1:36" x14ac:dyDescent="0.25">
      <c r="A1296" s="37" t="s">
        <v>62</v>
      </c>
      <c r="B1296" s="37">
        <v>1082</v>
      </c>
      <c r="C1296" s="26" t="str">
        <f>IFERROR(INDEX(Clients[Client_Name],MATCH(Table312[[#This Row],[Client_Code]],Clients[Client_Code],0)),"")</f>
        <v>DOÑA CARNE</v>
      </c>
      <c r="D1296" s="25">
        <v>11</v>
      </c>
      <c r="E1296" s="25">
        <v>4</v>
      </c>
      <c r="F1296" s="25" t="b">
        <f>IF(E1296&gt;(VLOOKUP(D1296,Months_Weeks!$A$2:$B$13,2,TRUE)),FALSE)</f>
        <v>0</v>
      </c>
      <c r="G1296" s="63">
        <f>IF(Table312[[#This Row],[Facility]]="Buin",1.5%,0.25%)</f>
        <v>1.4999999999999999E-2</v>
      </c>
      <c r="H1296" s="38"/>
      <c r="I1296" s="38"/>
      <c r="J1296" s="27">
        <f t="shared" si="120"/>
        <v>0</v>
      </c>
      <c r="K1296" s="28">
        <f t="shared" si="121"/>
        <v>11</v>
      </c>
      <c r="L1296" s="27">
        <f>IF(K1296=0,0,IF(E1296&gt;1,E1296-1,VLOOKUP(K1296,Months_Weeks!$A$1:$B$13,2,0)))</f>
        <v>3</v>
      </c>
      <c r="M1296" s="29"/>
      <c r="N1296" s="39"/>
      <c r="O1296" s="39"/>
      <c r="P1296" s="50">
        <f t="shared" si="122"/>
        <v>0</v>
      </c>
      <c r="Q1296" s="28">
        <f t="shared" si="123"/>
        <v>11</v>
      </c>
      <c r="R1296" s="28">
        <f>IF(Q1296=0,0,IF(E1296&gt;1,E1296-1,VLOOKUP(Q1296,Months_Weeks!$A$1:$B$13,2,0)))</f>
        <v>3</v>
      </c>
      <c r="S1296" s="30"/>
      <c r="T1296" s="39"/>
      <c r="U1296" s="39"/>
      <c r="V1296" s="50">
        <f t="shared" si="124"/>
        <v>0</v>
      </c>
      <c r="W1296" s="28">
        <f t="shared" si="125"/>
        <v>11</v>
      </c>
      <c r="X1296" s="28">
        <f>IF(W1296=0,0,IF(E1296&gt;1,E1296-1,VLOOKUP(W1296,Months_Weeks!$A$1:$B$13,2,0)))</f>
        <v>3</v>
      </c>
      <c r="Y1296" s="30"/>
      <c r="Z1296" s="39"/>
      <c r="AA1296" s="31"/>
      <c r="AB1296" s="39"/>
      <c r="AC1296" s="31"/>
      <c r="AD1296" s="40"/>
      <c r="AE1296" s="31"/>
      <c r="AF1296" s="40"/>
      <c r="AG1296" s="31"/>
      <c r="AH1296" s="40"/>
      <c r="AI1296" s="31"/>
      <c r="AJ1296" s="40"/>
    </row>
    <row r="1297" spans="1:36" x14ac:dyDescent="0.25">
      <c r="A1297" s="37" t="s">
        <v>62</v>
      </c>
      <c r="B1297" s="37">
        <v>1082</v>
      </c>
      <c r="C1297" s="26" t="str">
        <f>IFERROR(INDEX(Clients[Client_Name],MATCH(Table312[[#This Row],[Client_Code]],Clients[Client_Code],0)),"")</f>
        <v>DOÑA CARNE</v>
      </c>
      <c r="D1297" s="25">
        <v>12</v>
      </c>
      <c r="E1297" s="25">
        <v>1</v>
      </c>
      <c r="F1297" s="25" t="b">
        <f>IF(E1297&gt;(VLOOKUP(D1297,Months_Weeks!$A$2:$B$13,2,TRUE)),FALSE)</f>
        <v>0</v>
      </c>
      <c r="G1297" s="63">
        <f>IF(Table312[[#This Row],[Facility]]="Buin",1.5%,0.25%)</f>
        <v>1.4999999999999999E-2</v>
      </c>
      <c r="H1297" s="38"/>
      <c r="I1297" s="38"/>
      <c r="J1297" s="27">
        <f t="shared" si="120"/>
        <v>0</v>
      </c>
      <c r="K1297" s="28">
        <f t="shared" si="121"/>
        <v>11</v>
      </c>
      <c r="L1297" s="27">
        <f>IF(K1297=0,0,IF(E1297&gt;1,E1297-1,VLOOKUP(K1297,Months_Weeks!$A$1:$B$13,2,0)))</f>
        <v>4</v>
      </c>
      <c r="M1297" s="29"/>
      <c r="N1297" s="39"/>
      <c r="O1297" s="39"/>
      <c r="P1297" s="50">
        <f t="shared" si="122"/>
        <v>0</v>
      </c>
      <c r="Q1297" s="28">
        <f t="shared" si="123"/>
        <v>11</v>
      </c>
      <c r="R1297" s="28">
        <f>IF(Q1297=0,0,IF(E1297&gt;1,E1297-1,VLOOKUP(Q1297,Months_Weeks!$A$1:$B$13,2,0)))</f>
        <v>4</v>
      </c>
      <c r="S1297" s="30"/>
      <c r="T1297" s="39"/>
      <c r="U1297" s="39"/>
      <c r="V1297" s="50">
        <f t="shared" si="124"/>
        <v>0</v>
      </c>
      <c r="W1297" s="28">
        <f t="shared" si="125"/>
        <v>11</v>
      </c>
      <c r="X1297" s="28">
        <f>IF(W1297=0,0,IF(E1297&gt;1,E1297-1,VLOOKUP(W1297,Months_Weeks!$A$1:$B$13,2,0)))</f>
        <v>4</v>
      </c>
      <c r="Y1297" s="30"/>
      <c r="Z1297" s="39"/>
      <c r="AA1297" s="31"/>
      <c r="AB1297" s="39"/>
      <c r="AC1297" s="31"/>
      <c r="AD1297" s="40"/>
      <c r="AE1297" s="31"/>
      <c r="AF1297" s="40"/>
      <c r="AG1297" s="31"/>
      <c r="AH1297" s="40"/>
      <c r="AI1297" s="31"/>
      <c r="AJ1297" s="40"/>
    </row>
    <row r="1298" spans="1:36" x14ac:dyDescent="0.25">
      <c r="A1298" s="37" t="s">
        <v>62</v>
      </c>
      <c r="B1298" s="37">
        <v>1082</v>
      </c>
      <c r="C1298" s="26" t="str">
        <f>IFERROR(INDEX(Clients[Client_Name],MATCH(Table312[[#This Row],[Client_Code]],Clients[Client_Code],0)),"")</f>
        <v>DOÑA CARNE</v>
      </c>
      <c r="D1298" s="25">
        <v>12</v>
      </c>
      <c r="E1298" s="25">
        <v>2</v>
      </c>
      <c r="F1298" s="25" t="b">
        <f>IF(E1298&gt;(VLOOKUP(D1298,Months_Weeks!$A$2:$B$13,2,TRUE)),FALSE)</f>
        <v>0</v>
      </c>
      <c r="G1298" s="63">
        <f>IF(Table312[[#This Row],[Facility]]="Buin",1.5%,0.25%)</f>
        <v>1.4999999999999999E-2</v>
      </c>
      <c r="H1298" s="38"/>
      <c r="I1298" s="38"/>
      <c r="J1298" s="27">
        <f t="shared" si="120"/>
        <v>0</v>
      </c>
      <c r="K1298" s="28">
        <f t="shared" si="121"/>
        <v>12</v>
      </c>
      <c r="L1298" s="27">
        <f>IF(K1298=0,0,IF(E1298&gt;1,E1298-1,VLOOKUP(K1298,Months_Weeks!$A$1:$B$13,2,0)))</f>
        <v>1</v>
      </c>
      <c r="M1298" s="29"/>
      <c r="N1298" s="39"/>
      <c r="O1298" s="39"/>
      <c r="P1298" s="50">
        <f t="shared" si="122"/>
        <v>0</v>
      </c>
      <c r="Q1298" s="28">
        <f t="shared" si="123"/>
        <v>12</v>
      </c>
      <c r="R1298" s="28">
        <f>IF(Q1298=0,0,IF(E1298&gt;1,E1298-1,VLOOKUP(Q1298,Months_Weeks!$A$1:$B$13,2,0)))</f>
        <v>1</v>
      </c>
      <c r="S1298" s="30"/>
      <c r="T1298" s="39"/>
      <c r="U1298" s="39"/>
      <c r="V1298" s="50">
        <f t="shared" si="124"/>
        <v>0</v>
      </c>
      <c r="W1298" s="28">
        <f t="shared" si="125"/>
        <v>12</v>
      </c>
      <c r="X1298" s="28">
        <f>IF(W1298=0,0,IF(E1298&gt;1,E1298-1,VLOOKUP(W1298,Months_Weeks!$A$1:$B$13,2,0)))</f>
        <v>1</v>
      </c>
      <c r="Y1298" s="30"/>
      <c r="Z1298" s="39"/>
      <c r="AA1298" s="31"/>
      <c r="AB1298" s="39"/>
      <c r="AC1298" s="31"/>
      <c r="AD1298" s="40"/>
      <c r="AE1298" s="31"/>
      <c r="AF1298" s="40"/>
      <c r="AG1298" s="31"/>
      <c r="AH1298" s="40"/>
      <c r="AI1298" s="31"/>
      <c r="AJ1298" s="40"/>
    </row>
    <row r="1299" spans="1:36" x14ac:dyDescent="0.25">
      <c r="A1299" s="37" t="s">
        <v>62</v>
      </c>
      <c r="B1299" s="37">
        <v>1082</v>
      </c>
      <c r="C1299" s="26" t="str">
        <f>IFERROR(INDEX(Clients[Client_Name],MATCH(Table312[[#This Row],[Client_Code]],Clients[Client_Code],0)),"")</f>
        <v>DOÑA CARNE</v>
      </c>
      <c r="D1299" s="25">
        <v>12</v>
      </c>
      <c r="E1299" s="25">
        <v>3</v>
      </c>
      <c r="F1299" s="25" t="b">
        <f>IF(E1299&gt;(VLOOKUP(D1299,Months_Weeks!$A$2:$B$13,2,TRUE)),FALSE)</f>
        <v>0</v>
      </c>
      <c r="G1299" s="63">
        <f>IF(Table312[[#This Row],[Facility]]="Buin",1.5%,0.25%)</f>
        <v>1.4999999999999999E-2</v>
      </c>
      <c r="H1299" s="38"/>
      <c r="I1299" s="38"/>
      <c r="J1299" s="27">
        <f t="shared" si="120"/>
        <v>0</v>
      </c>
      <c r="K1299" s="28">
        <f t="shared" si="121"/>
        <v>12</v>
      </c>
      <c r="L1299" s="27">
        <f>IF(K1299=0,0,IF(E1299&gt;1,E1299-1,VLOOKUP(K1299,Months_Weeks!$A$1:$B$13,2,0)))</f>
        <v>2</v>
      </c>
      <c r="M1299" s="29"/>
      <c r="N1299" s="39"/>
      <c r="O1299" s="39"/>
      <c r="P1299" s="50">
        <f t="shared" si="122"/>
        <v>0</v>
      </c>
      <c r="Q1299" s="28">
        <f t="shared" si="123"/>
        <v>12</v>
      </c>
      <c r="R1299" s="28">
        <f>IF(Q1299=0,0,IF(E1299&gt;1,E1299-1,VLOOKUP(Q1299,Months_Weeks!$A$1:$B$13,2,0)))</f>
        <v>2</v>
      </c>
      <c r="S1299" s="30"/>
      <c r="T1299" s="39"/>
      <c r="U1299" s="39"/>
      <c r="V1299" s="50">
        <f t="shared" si="124"/>
        <v>0</v>
      </c>
      <c r="W1299" s="28">
        <f t="shared" si="125"/>
        <v>12</v>
      </c>
      <c r="X1299" s="28">
        <f>IF(W1299=0,0,IF(E1299&gt;1,E1299-1,VLOOKUP(W1299,Months_Weeks!$A$1:$B$13,2,0)))</f>
        <v>2</v>
      </c>
      <c r="Y1299" s="30"/>
      <c r="Z1299" s="39"/>
      <c r="AA1299" s="31"/>
      <c r="AB1299" s="39"/>
      <c r="AC1299" s="31"/>
      <c r="AD1299" s="40"/>
      <c r="AE1299" s="31"/>
      <c r="AF1299" s="40"/>
      <c r="AG1299" s="31"/>
      <c r="AH1299" s="40"/>
      <c r="AI1299" s="31"/>
      <c r="AJ1299" s="40"/>
    </row>
    <row r="1300" spans="1:36" x14ac:dyDescent="0.25">
      <c r="A1300" s="37" t="s">
        <v>62</v>
      </c>
      <c r="B1300" s="37">
        <v>1082</v>
      </c>
      <c r="C1300" s="26" t="str">
        <f>IFERROR(INDEX(Clients[Client_Name],MATCH(Table312[[#This Row],[Client_Code]],Clients[Client_Code],0)),"")</f>
        <v>DOÑA CARNE</v>
      </c>
      <c r="D1300" s="25">
        <v>12</v>
      </c>
      <c r="E1300" s="25">
        <v>4</v>
      </c>
      <c r="F1300" s="25" t="b">
        <f>IF(E1300&gt;(VLOOKUP(D1300,Months_Weeks!$A$2:$B$13,2,TRUE)),FALSE)</f>
        <v>0</v>
      </c>
      <c r="G1300" s="63">
        <f>IF(Table312[[#This Row],[Facility]]="Buin",1.5%,0.25%)</f>
        <v>1.4999999999999999E-2</v>
      </c>
      <c r="H1300" s="38"/>
      <c r="I1300" s="38"/>
      <c r="J1300" s="27">
        <f t="shared" si="120"/>
        <v>0</v>
      </c>
      <c r="K1300" s="28">
        <f t="shared" si="121"/>
        <v>12</v>
      </c>
      <c r="L1300" s="27">
        <f>IF(K1300=0,0,IF(E1300&gt;1,E1300-1,VLOOKUP(K1300,Months_Weeks!$A$1:$B$13,2,0)))</f>
        <v>3</v>
      </c>
      <c r="M1300" s="29"/>
      <c r="N1300" s="39"/>
      <c r="O1300" s="39"/>
      <c r="P1300" s="50">
        <f t="shared" si="122"/>
        <v>0</v>
      </c>
      <c r="Q1300" s="28">
        <f t="shared" si="123"/>
        <v>12</v>
      </c>
      <c r="R1300" s="28">
        <f>IF(Q1300=0,0,IF(E1300&gt;1,E1300-1,VLOOKUP(Q1300,Months_Weeks!$A$1:$B$13,2,0)))</f>
        <v>3</v>
      </c>
      <c r="S1300" s="30"/>
      <c r="T1300" s="39"/>
      <c r="U1300" s="39"/>
      <c r="V1300" s="50">
        <f t="shared" si="124"/>
        <v>0</v>
      </c>
      <c r="W1300" s="28">
        <f t="shared" si="125"/>
        <v>12</v>
      </c>
      <c r="X1300" s="28">
        <f>IF(W1300=0,0,IF(E1300&gt;1,E1300-1,VLOOKUP(W1300,Months_Weeks!$A$1:$B$13,2,0)))</f>
        <v>3</v>
      </c>
      <c r="Y1300" s="30"/>
      <c r="Z1300" s="39"/>
      <c r="AA1300" s="31"/>
      <c r="AB1300" s="39"/>
      <c r="AC1300" s="31"/>
      <c r="AD1300" s="40"/>
      <c r="AE1300" s="31"/>
      <c r="AF1300" s="40"/>
      <c r="AG1300" s="31"/>
      <c r="AH1300" s="40"/>
      <c r="AI1300" s="31"/>
      <c r="AJ1300" s="40"/>
    </row>
    <row r="1301" spans="1:36" x14ac:dyDescent="0.25">
      <c r="A1301" s="37" t="s">
        <v>62</v>
      </c>
      <c r="B1301" s="37">
        <v>1082</v>
      </c>
      <c r="C1301" s="26" t="str">
        <f>IFERROR(INDEX(Clients[Client_Name],MATCH(Table312[[#This Row],[Client_Code]],Clients[Client_Code],0)),"")</f>
        <v>DOÑA CARNE</v>
      </c>
      <c r="D1301" s="25">
        <v>12</v>
      </c>
      <c r="E1301" s="25">
        <v>5</v>
      </c>
      <c r="F1301" s="25" t="b">
        <f>IF(E1301&gt;(VLOOKUP(D1301,Months_Weeks!$A$2:$B$13,2,TRUE)),FALSE)</f>
        <v>0</v>
      </c>
      <c r="G1301" s="63">
        <f>IF(Table312[[#This Row],[Facility]]="Buin",1.5%,0.25%)</f>
        <v>1.4999999999999999E-2</v>
      </c>
      <c r="H1301" s="38"/>
      <c r="I1301" s="38"/>
      <c r="J1301" s="27">
        <f t="shared" si="120"/>
        <v>0</v>
      </c>
      <c r="K1301" s="28">
        <f t="shared" si="121"/>
        <v>12</v>
      </c>
      <c r="L1301" s="27">
        <f>IF(K1301=0,0,IF(E1301&gt;1,E1301-1,VLOOKUP(K1301,Months_Weeks!$A$1:$B$13,2,0)))</f>
        <v>4</v>
      </c>
      <c r="M1301" s="29"/>
      <c r="N1301" s="39"/>
      <c r="O1301" s="39"/>
      <c r="P1301" s="50">
        <f t="shared" si="122"/>
        <v>0</v>
      </c>
      <c r="Q1301" s="28">
        <f t="shared" si="123"/>
        <v>12</v>
      </c>
      <c r="R1301" s="28">
        <f>IF(Q1301=0,0,IF(E1301&gt;1,E1301-1,VLOOKUP(Q1301,Months_Weeks!$A$1:$B$13,2,0)))</f>
        <v>4</v>
      </c>
      <c r="S1301" s="30"/>
      <c r="T1301" s="39"/>
      <c r="U1301" s="39"/>
      <c r="V1301" s="50">
        <f t="shared" si="124"/>
        <v>0</v>
      </c>
      <c r="W1301" s="28">
        <f t="shared" si="125"/>
        <v>12</v>
      </c>
      <c r="X1301" s="28">
        <f>IF(W1301=0,0,IF(E1301&gt;1,E1301-1,VLOOKUP(W1301,Months_Weeks!$A$1:$B$13,2,0)))</f>
        <v>4</v>
      </c>
      <c r="Y1301" s="30"/>
      <c r="Z1301" s="39"/>
      <c r="AA1301" s="31"/>
      <c r="AB1301" s="39"/>
      <c r="AC1301" s="31"/>
      <c r="AD1301" s="40"/>
      <c r="AE1301" s="31"/>
      <c r="AF1301" s="40"/>
      <c r="AG1301" s="31"/>
      <c r="AH1301" s="40"/>
      <c r="AI1301" s="31"/>
      <c r="AJ1301" s="40"/>
    </row>
    <row r="1302" spans="1:36" x14ac:dyDescent="0.25">
      <c r="A1302" s="37" t="s">
        <v>32</v>
      </c>
      <c r="B1302" s="37">
        <v>5</v>
      </c>
      <c r="C1302" s="26" t="str">
        <f>IFERROR(INDEX(Clients[Client_Name],MATCH(Table312[[#This Row],[Client_Code]],Clients[Client_Code],0)),"")</f>
        <v>ELABORADORA DOÑIHUE</v>
      </c>
      <c r="D1302" s="25">
        <v>1</v>
      </c>
      <c r="E1302" s="25">
        <v>1</v>
      </c>
      <c r="F1302" s="25" t="b">
        <f>IF(E1302&gt;(VLOOKUP(D1302,Months_Weeks!$A$2:$B$13,2,TRUE)),FALSE)</f>
        <v>0</v>
      </c>
      <c r="G1302" s="63">
        <f>IF(Table312[[#This Row],[Facility]]="Buin",1.5%,0.25%)</f>
        <v>2.5000000000000001E-3</v>
      </c>
      <c r="H1302" s="38">
        <v>353</v>
      </c>
      <c r="I1302" s="38"/>
      <c r="J1302" s="27">
        <f t="shared" si="120"/>
        <v>353</v>
      </c>
      <c r="K1302" s="28">
        <f t="shared" si="121"/>
        <v>0</v>
      </c>
      <c r="L1302" s="27">
        <f>IF(K1302=0,0,IF(E1302&gt;1,E1302-1,VLOOKUP(K1302,Months_Weeks!$A$1:$B$13,2,0)))</f>
        <v>0</v>
      </c>
      <c r="M1302" s="32"/>
      <c r="N1302" s="39"/>
      <c r="O1302" s="39"/>
      <c r="P1302" s="50">
        <f t="shared" si="122"/>
        <v>0</v>
      </c>
      <c r="Q1302" s="28">
        <f t="shared" si="123"/>
        <v>0</v>
      </c>
      <c r="R1302" s="28">
        <f>IF(Q1302=0,0,IF(E1302&gt;1,E1302-1,VLOOKUP(Q1302,Months_Weeks!$A$1:$B$13,2,0)))</f>
        <v>0</v>
      </c>
      <c r="S1302" s="30"/>
      <c r="T1302" s="39"/>
      <c r="U1302" s="39"/>
      <c r="V1302" s="50">
        <f t="shared" si="124"/>
        <v>0</v>
      </c>
      <c r="W1302" s="28">
        <f t="shared" si="125"/>
        <v>0</v>
      </c>
      <c r="X1302" s="28">
        <f>IF(W1302=0,0,IF(E1302&gt;1,E1302-1,VLOOKUP(W1302,Months_Weeks!$A$1:$B$13,2,0)))</f>
        <v>0</v>
      </c>
      <c r="Y1302" s="30"/>
      <c r="Z1302" s="39"/>
      <c r="AA1302" s="31">
        <v>1</v>
      </c>
      <c r="AB1302" s="72">
        <v>0.14360000000000001</v>
      </c>
      <c r="AC1302" s="31"/>
      <c r="AD1302" s="40"/>
      <c r="AE1302" s="31"/>
      <c r="AF1302" s="40"/>
      <c r="AG1302" s="31"/>
      <c r="AH1302" s="40"/>
      <c r="AI1302" s="31">
        <v>1</v>
      </c>
      <c r="AJ1302" s="70">
        <v>0.1216</v>
      </c>
    </row>
    <row r="1303" spans="1:36" x14ac:dyDescent="0.25">
      <c r="A1303" s="37" t="s">
        <v>32</v>
      </c>
      <c r="B1303" s="37">
        <v>5</v>
      </c>
      <c r="C1303" s="26" t="str">
        <f>IFERROR(INDEX(Clients[Client_Name],MATCH(Table312[[#This Row],[Client_Code]],Clients[Client_Code],0)),"")</f>
        <v>ELABORADORA DOÑIHUE</v>
      </c>
      <c r="D1303" s="25">
        <v>1</v>
      </c>
      <c r="E1303" s="25">
        <v>2</v>
      </c>
      <c r="F1303" s="25" t="b">
        <f>IF(E1303&gt;(VLOOKUP(D1303,Months_Weeks!$A$2:$B$13,2,TRUE)),FALSE)</f>
        <v>0</v>
      </c>
      <c r="G1303" s="63">
        <f>IF(Table312[[#This Row],[Facility]]="Buin",1.5%,0.25%)</f>
        <v>2.5000000000000001E-3</v>
      </c>
      <c r="H1303" s="38">
        <v>212</v>
      </c>
      <c r="I1303" s="38"/>
      <c r="J1303" s="27">
        <f t="shared" si="120"/>
        <v>565</v>
      </c>
      <c r="K1303" s="28">
        <f t="shared" si="121"/>
        <v>1</v>
      </c>
      <c r="L1303" s="27">
        <f>IF(K1303=0,0,IF(E1303&gt;1,E1303-1,VLOOKUP(K1303,Months_Weeks!$A$1:$B$13,2,0)))</f>
        <v>1</v>
      </c>
      <c r="M1303" s="29"/>
      <c r="N1303" s="39"/>
      <c r="O1303" s="39"/>
      <c r="P1303" s="50">
        <f t="shared" si="122"/>
        <v>0</v>
      </c>
      <c r="Q1303" s="28">
        <f t="shared" si="123"/>
        <v>1</v>
      </c>
      <c r="R1303" s="28">
        <f>IF(Q1303=0,0,IF(E1303&gt;1,E1303-1,VLOOKUP(Q1303,Months_Weeks!$A$1:$B$13,2,0)))</f>
        <v>1</v>
      </c>
      <c r="S1303" s="30"/>
      <c r="T1303" s="39"/>
      <c r="U1303" s="39"/>
      <c r="V1303" s="50">
        <f t="shared" si="124"/>
        <v>0</v>
      </c>
      <c r="W1303" s="28">
        <f t="shared" si="125"/>
        <v>1</v>
      </c>
      <c r="X1303" s="28">
        <f>IF(W1303=0,0,IF(E1303&gt;1,E1303-1,VLOOKUP(W1303,Months_Weeks!$A$1:$B$13,2,0)))</f>
        <v>1</v>
      </c>
      <c r="Y1303" s="30"/>
      <c r="Z1303" s="39"/>
      <c r="AA1303" s="31"/>
      <c r="AB1303" s="39"/>
      <c r="AC1303" s="31"/>
      <c r="AD1303" s="40"/>
      <c r="AE1303" s="31"/>
      <c r="AF1303" s="40"/>
      <c r="AG1303" s="31"/>
      <c r="AH1303" s="40"/>
      <c r="AI1303" s="31"/>
      <c r="AJ1303" s="40"/>
    </row>
    <row r="1304" spans="1:36" x14ac:dyDescent="0.25">
      <c r="A1304" s="37" t="s">
        <v>32</v>
      </c>
      <c r="B1304" s="37">
        <v>5</v>
      </c>
      <c r="C1304" s="26" t="str">
        <f>IFERROR(INDEX(Clients[Client_Name],MATCH(Table312[[#This Row],[Client_Code]],Clients[Client_Code],0)),"")</f>
        <v>ELABORADORA DOÑIHUE</v>
      </c>
      <c r="D1304" s="25">
        <v>1</v>
      </c>
      <c r="E1304" s="25">
        <v>3</v>
      </c>
      <c r="F1304" s="25" t="b">
        <f>IF(E1304&gt;(VLOOKUP(D1304,Months_Weeks!$A$2:$B$13,2,TRUE)),FALSE)</f>
        <v>0</v>
      </c>
      <c r="G1304" s="63">
        <f>IF(Table312[[#This Row],[Facility]]="Buin",1.5%,0.25%)</f>
        <v>2.5000000000000001E-3</v>
      </c>
      <c r="H1304" s="38">
        <v>0</v>
      </c>
      <c r="I1304" s="38"/>
      <c r="J1304" s="27">
        <f t="shared" si="120"/>
        <v>565</v>
      </c>
      <c r="K1304" s="28">
        <f t="shared" si="121"/>
        <v>1</v>
      </c>
      <c r="L1304" s="27">
        <f>IF(K1304=0,0,IF(E1304&gt;1,E1304-1,VLOOKUP(K1304,Months_Weeks!$A$1:$B$13,2,0)))</f>
        <v>2</v>
      </c>
      <c r="M1304" s="29"/>
      <c r="N1304" s="39"/>
      <c r="O1304" s="39"/>
      <c r="P1304" s="50">
        <f t="shared" si="122"/>
        <v>0</v>
      </c>
      <c r="Q1304" s="28">
        <f t="shared" si="123"/>
        <v>1</v>
      </c>
      <c r="R1304" s="28">
        <f>IF(Q1304=0,0,IF(E1304&gt;1,E1304-1,VLOOKUP(Q1304,Months_Weeks!$A$1:$B$13,2,0)))</f>
        <v>2</v>
      </c>
      <c r="S1304" s="30"/>
      <c r="T1304" s="39"/>
      <c r="U1304" s="39"/>
      <c r="V1304" s="50">
        <f t="shared" si="124"/>
        <v>0</v>
      </c>
      <c r="W1304" s="28">
        <f t="shared" si="125"/>
        <v>1</v>
      </c>
      <c r="X1304" s="28">
        <f>IF(W1304=0,0,IF(E1304&gt;1,E1304-1,VLOOKUP(W1304,Months_Weeks!$A$1:$B$13,2,0)))</f>
        <v>2</v>
      </c>
      <c r="Y1304" s="30"/>
      <c r="Z1304" s="39"/>
      <c r="AA1304" s="31"/>
      <c r="AB1304" s="39"/>
      <c r="AC1304" s="31"/>
      <c r="AD1304" s="40"/>
      <c r="AE1304" s="31"/>
      <c r="AF1304" s="40"/>
      <c r="AG1304" s="31"/>
      <c r="AH1304" s="40"/>
      <c r="AI1304" s="31"/>
      <c r="AJ1304" s="40"/>
    </row>
    <row r="1305" spans="1:36" x14ac:dyDescent="0.25">
      <c r="A1305" s="37" t="s">
        <v>32</v>
      </c>
      <c r="B1305" s="37">
        <v>5</v>
      </c>
      <c r="C1305" s="26" t="str">
        <f>IFERROR(INDEX(Clients[Client_Name],MATCH(Table312[[#This Row],[Client_Code]],Clients[Client_Code],0)),"")</f>
        <v>ELABORADORA DOÑIHUE</v>
      </c>
      <c r="D1305" s="25">
        <v>1</v>
      </c>
      <c r="E1305" s="25">
        <v>4</v>
      </c>
      <c r="F1305" s="25" t="b">
        <f>IF(E1305&gt;(VLOOKUP(D1305,Months_Weeks!$A$2:$B$13,2,TRUE)),FALSE)</f>
        <v>0</v>
      </c>
      <c r="G1305" s="63">
        <f>IF(Table312[[#This Row],[Facility]]="Buin",1.5%,0.25%)</f>
        <v>2.5000000000000001E-3</v>
      </c>
      <c r="H1305" s="38"/>
      <c r="I1305" s="38">
        <v>9</v>
      </c>
      <c r="J1305" s="27">
        <f t="shared" si="120"/>
        <v>556</v>
      </c>
      <c r="K1305" s="28">
        <f t="shared" si="121"/>
        <v>1</v>
      </c>
      <c r="L1305" s="27">
        <f>IF(K1305=0,0,IF(E1305&gt;1,E1305-1,VLOOKUP(K1305,Months_Weeks!$A$1:$B$13,2,0)))</f>
        <v>3</v>
      </c>
      <c r="M1305" s="29"/>
      <c r="N1305" s="39"/>
      <c r="O1305" s="39"/>
      <c r="P1305" s="50">
        <f t="shared" si="122"/>
        <v>0</v>
      </c>
      <c r="Q1305" s="28">
        <f t="shared" si="123"/>
        <v>1</v>
      </c>
      <c r="R1305" s="28">
        <f>IF(Q1305=0,0,IF(E1305&gt;1,E1305-1,VLOOKUP(Q1305,Months_Weeks!$A$1:$B$13,2,0)))</f>
        <v>3</v>
      </c>
      <c r="S1305" s="30"/>
      <c r="T1305" s="39"/>
      <c r="U1305" s="39"/>
      <c r="V1305" s="50">
        <f t="shared" si="124"/>
        <v>0</v>
      </c>
      <c r="W1305" s="28">
        <f t="shared" si="125"/>
        <v>1</v>
      </c>
      <c r="X1305" s="28">
        <f>IF(W1305=0,0,IF(E1305&gt;1,E1305-1,VLOOKUP(W1305,Months_Weeks!$A$1:$B$13,2,0)))</f>
        <v>3</v>
      </c>
      <c r="Y1305" s="30"/>
      <c r="Z1305" s="39"/>
      <c r="AA1305" s="31"/>
      <c r="AB1305" s="39"/>
      <c r="AC1305" s="31"/>
      <c r="AD1305" s="40"/>
      <c r="AE1305" s="31"/>
      <c r="AF1305" s="40"/>
      <c r="AG1305" s="31"/>
      <c r="AH1305" s="40"/>
      <c r="AI1305" s="31"/>
      <c r="AJ1305" s="40"/>
    </row>
    <row r="1306" spans="1:36" x14ac:dyDescent="0.25">
      <c r="A1306" s="37" t="s">
        <v>32</v>
      </c>
      <c r="B1306" s="37">
        <v>5</v>
      </c>
      <c r="C1306" s="26" t="str">
        <f>IFERROR(INDEX(Clients[Client_Name],MATCH(Table312[[#This Row],[Client_Code]],Clients[Client_Code],0)),"")</f>
        <v>ELABORADORA DOÑIHUE</v>
      </c>
      <c r="D1306" s="25">
        <v>2</v>
      </c>
      <c r="E1306" s="25">
        <v>1</v>
      </c>
      <c r="F1306" s="25" t="b">
        <f>IF(E1306&gt;(VLOOKUP(D1306,Months_Weeks!$A$2:$B$13,2,TRUE)),FALSE)</f>
        <v>0</v>
      </c>
      <c r="G1306" s="63">
        <f>IF(Table312[[#This Row],[Facility]]="Buin",1.5%,0.25%)</f>
        <v>2.5000000000000001E-3</v>
      </c>
      <c r="H1306" s="38"/>
      <c r="I1306" s="38">
        <v>44</v>
      </c>
      <c r="J1306" s="27">
        <f t="shared" si="120"/>
        <v>512</v>
      </c>
      <c r="K1306" s="28">
        <f t="shared" si="121"/>
        <v>1</v>
      </c>
      <c r="L1306" s="27">
        <f>IF(K1306=0,0,IF(E1306&gt;1,E1306-1,VLOOKUP(K1306,Months_Weeks!$A$1:$B$13,2,0)))</f>
        <v>4</v>
      </c>
      <c r="M1306" s="29"/>
      <c r="N1306" s="39"/>
      <c r="O1306" s="39"/>
      <c r="P1306" s="50">
        <f t="shared" si="122"/>
        <v>0</v>
      </c>
      <c r="Q1306" s="28">
        <f t="shared" si="123"/>
        <v>1</v>
      </c>
      <c r="R1306" s="28">
        <f>IF(Q1306=0,0,IF(E1306&gt;1,E1306-1,VLOOKUP(Q1306,Months_Weeks!$A$1:$B$13,2,0)))</f>
        <v>4</v>
      </c>
      <c r="S1306" s="30"/>
      <c r="T1306" s="39"/>
      <c r="U1306" s="39"/>
      <c r="V1306" s="50">
        <f t="shared" si="124"/>
        <v>0</v>
      </c>
      <c r="W1306" s="28">
        <f t="shared" si="125"/>
        <v>1</v>
      </c>
      <c r="X1306" s="28">
        <f>IF(W1306=0,0,IF(E1306&gt;1,E1306-1,VLOOKUP(W1306,Months_Weeks!$A$1:$B$13,2,0)))</f>
        <v>4</v>
      </c>
      <c r="Y1306" s="30"/>
      <c r="Z1306" s="39"/>
      <c r="AA1306" s="31"/>
      <c r="AB1306" s="39"/>
      <c r="AC1306" s="31"/>
      <c r="AD1306" s="40"/>
      <c r="AE1306" s="31"/>
      <c r="AF1306" s="40"/>
      <c r="AG1306" s="31"/>
      <c r="AH1306" s="40"/>
      <c r="AI1306" s="31"/>
      <c r="AJ1306" s="40"/>
    </row>
    <row r="1307" spans="1:36" x14ac:dyDescent="0.25">
      <c r="A1307" s="37" t="s">
        <v>32</v>
      </c>
      <c r="B1307" s="37">
        <v>5</v>
      </c>
      <c r="C1307" s="26" t="str">
        <f>IFERROR(INDEX(Clients[Client_Name],MATCH(Table312[[#This Row],[Client_Code]],Clients[Client_Code],0)),"")</f>
        <v>ELABORADORA DOÑIHUE</v>
      </c>
      <c r="D1307" s="25">
        <v>2</v>
      </c>
      <c r="E1307" s="25">
        <v>2</v>
      </c>
      <c r="F1307" s="25" t="b">
        <f>IF(E1307&gt;(VLOOKUP(D1307,Months_Weeks!$A$2:$B$13,2,TRUE)),FALSE)</f>
        <v>0</v>
      </c>
      <c r="G1307" s="63">
        <f>IF(Table312[[#This Row],[Facility]]="Buin",1.5%,0.25%)</f>
        <v>2.5000000000000001E-3</v>
      </c>
      <c r="H1307" s="38">
        <v>27</v>
      </c>
      <c r="I1307" s="38"/>
      <c r="J1307" s="27">
        <f t="shared" si="120"/>
        <v>539</v>
      </c>
      <c r="K1307" s="28">
        <f t="shared" si="121"/>
        <v>2</v>
      </c>
      <c r="L1307" s="27">
        <f>IF(K1307=0,0,IF(E1307&gt;1,E1307-1,VLOOKUP(K1307,Months_Weeks!$A$1:$B$13,2,0)))</f>
        <v>1</v>
      </c>
      <c r="M1307" s="29"/>
      <c r="N1307" s="39"/>
      <c r="O1307" s="39"/>
      <c r="P1307" s="50">
        <f t="shared" si="122"/>
        <v>0</v>
      </c>
      <c r="Q1307" s="28">
        <f t="shared" si="123"/>
        <v>2</v>
      </c>
      <c r="R1307" s="28">
        <f>IF(Q1307=0,0,IF(E1307&gt;1,E1307-1,VLOOKUP(Q1307,Months_Weeks!$A$1:$B$13,2,0)))</f>
        <v>1</v>
      </c>
      <c r="S1307" s="30"/>
      <c r="T1307" s="39"/>
      <c r="U1307" s="39"/>
      <c r="V1307" s="50">
        <f t="shared" si="124"/>
        <v>0</v>
      </c>
      <c r="W1307" s="28">
        <f t="shared" si="125"/>
        <v>2</v>
      </c>
      <c r="X1307" s="28">
        <f>IF(W1307=0,0,IF(E1307&gt;1,E1307-1,VLOOKUP(W1307,Months_Weeks!$A$1:$B$13,2,0)))</f>
        <v>1</v>
      </c>
      <c r="Y1307" s="30"/>
      <c r="Z1307" s="39"/>
      <c r="AA1307" s="31"/>
      <c r="AB1307" s="39"/>
      <c r="AC1307" s="31"/>
      <c r="AD1307" s="40"/>
      <c r="AE1307" s="31"/>
      <c r="AF1307" s="40"/>
      <c r="AG1307" s="31"/>
      <c r="AH1307" s="40"/>
      <c r="AI1307" s="31"/>
      <c r="AJ1307" s="40"/>
    </row>
    <row r="1308" spans="1:36" x14ac:dyDescent="0.25">
      <c r="A1308" s="37" t="s">
        <v>32</v>
      </c>
      <c r="B1308" s="37">
        <v>5</v>
      </c>
      <c r="C1308" s="26" t="str">
        <f>IFERROR(INDEX(Clients[Client_Name],MATCH(Table312[[#This Row],[Client_Code]],Clients[Client_Code],0)),"")</f>
        <v>ELABORADORA DOÑIHUE</v>
      </c>
      <c r="D1308" s="25">
        <v>2</v>
      </c>
      <c r="E1308" s="25">
        <v>3</v>
      </c>
      <c r="F1308" s="25" t="b">
        <f>IF(E1308&gt;(VLOOKUP(D1308,Months_Weeks!$A$2:$B$13,2,TRUE)),FALSE)</f>
        <v>0</v>
      </c>
      <c r="G1308" s="63">
        <f>IF(Table312[[#This Row],[Facility]]="Buin",1.5%,0.25%)</f>
        <v>2.5000000000000001E-3</v>
      </c>
      <c r="H1308" s="38"/>
      <c r="I1308" s="38">
        <v>62</v>
      </c>
      <c r="J1308" s="27">
        <f t="shared" si="120"/>
        <v>477</v>
      </c>
      <c r="K1308" s="28">
        <f t="shared" si="121"/>
        <v>2</v>
      </c>
      <c r="L1308" s="27">
        <f>IF(K1308=0,0,IF(E1308&gt;1,E1308-1,VLOOKUP(K1308,Months_Weeks!$A$1:$B$13,2,0)))</f>
        <v>2</v>
      </c>
      <c r="M1308" s="29"/>
      <c r="N1308" s="39"/>
      <c r="O1308" s="39"/>
      <c r="P1308" s="50">
        <f t="shared" si="122"/>
        <v>0</v>
      </c>
      <c r="Q1308" s="28">
        <f t="shared" si="123"/>
        <v>2</v>
      </c>
      <c r="R1308" s="28">
        <f>IF(Q1308=0,0,IF(E1308&gt;1,E1308-1,VLOOKUP(Q1308,Months_Weeks!$A$1:$B$13,2,0)))</f>
        <v>2</v>
      </c>
      <c r="S1308" s="30"/>
      <c r="T1308" s="39"/>
      <c r="U1308" s="39"/>
      <c r="V1308" s="50">
        <f t="shared" si="124"/>
        <v>0</v>
      </c>
      <c r="W1308" s="28">
        <f t="shared" si="125"/>
        <v>2</v>
      </c>
      <c r="X1308" s="28">
        <f>IF(W1308=0,0,IF(E1308&gt;1,E1308-1,VLOOKUP(W1308,Months_Weeks!$A$1:$B$13,2,0)))</f>
        <v>2</v>
      </c>
      <c r="Y1308" s="30"/>
      <c r="Z1308" s="39"/>
      <c r="AA1308" s="31"/>
      <c r="AB1308" s="39"/>
      <c r="AC1308" s="31"/>
      <c r="AD1308" s="40"/>
      <c r="AE1308" s="31"/>
      <c r="AF1308" s="40"/>
      <c r="AG1308" s="31"/>
      <c r="AH1308" s="40"/>
      <c r="AI1308" s="31"/>
      <c r="AJ1308" s="40"/>
    </row>
    <row r="1309" spans="1:36" x14ac:dyDescent="0.25">
      <c r="A1309" s="37" t="s">
        <v>32</v>
      </c>
      <c r="B1309" s="37">
        <v>5</v>
      </c>
      <c r="C1309" s="26" t="str">
        <f>IFERROR(INDEX(Clients[Client_Name],MATCH(Table312[[#This Row],[Client_Code]],Clients[Client_Code],0)),"")</f>
        <v>ELABORADORA DOÑIHUE</v>
      </c>
      <c r="D1309" s="25">
        <v>2</v>
      </c>
      <c r="E1309" s="25">
        <v>4</v>
      </c>
      <c r="F1309" s="25" t="b">
        <f>IF(E1309&gt;(VLOOKUP(D1309,Months_Weeks!$A$2:$B$13,2,TRUE)),FALSE)</f>
        <v>0</v>
      </c>
      <c r="G1309" s="63">
        <f>IF(Table312[[#This Row],[Facility]]="Buin",1.5%,0.25%)</f>
        <v>2.5000000000000001E-3</v>
      </c>
      <c r="H1309" s="38"/>
      <c r="I1309" s="38">
        <v>18</v>
      </c>
      <c r="J1309" s="27">
        <f t="shared" si="120"/>
        <v>459</v>
      </c>
      <c r="K1309" s="28">
        <f t="shared" si="121"/>
        <v>2</v>
      </c>
      <c r="L1309" s="27">
        <f>IF(K1309=0,0,IF(E1309&gt;1,E1309-1,VLOOKUP(K1309,Months_Weeks!$A$1:$B$13,2,0)))</f>
        <v>3</v>
      </c>
      <c r="M1309" s="29"/>
      <c r="N1309" s="39"/>
      <c r="O1309" s="39"/>
      <c r="P1309" s="50">
        <f t="shared" si="122"/>
        <v>0</v>
      </c>
      <c r="Q1309" s="28">
        <f t="shared" si="123"/>
        <v>2</v>
      </c>
      <c r="R1309" s="28">
        <f>IF(Q1309=0,0,IF(E1309&gt;1,E1309-1,VLOOKUP(Q1309,Months_Weeks!$A$1:$B$13,2,0)))</f>
        <v>3</v>
      </c>
      <c r="S1309" s="30"/>
      <c r="T1309" s="39"/>
      <c r="U1309" s="39"/>
      <c r="V1309" s="50">
        <f t="shared" si="124"/>
        <v>0</v>
      </c>
      <c r="W1309" s="28">
        <f t="shared" si="125"/>
        <v>2</v>
      </c>
      <c r="X1309" s="28">
        <f>IF(W1309=0,0,IF(E1309&gt;1,E1309-1,VLOOKUP(W1309,Months_Weeks!$A$1:$B$13,2,0)))</f>
        <v>3</v>
      </c>
      <c r="Y1309" s="30"/>
      <c r="Z1309" s="39"/>
      <c r="AA1309" s="31"/>
      <c r="AB1309" s="39"/>
      <c r="AC1309" s="31"/>
      <c r="AD1309" s="40"/>
      <c r="AE1309" s="31"/>
      <c r="AF1309" s="40"/>
      <c r="AG1309" s="31"/>
      <c r="AH1309" s="40"/>
      <c r="AI1309" s="31"/>
      <c r="AJ1309" s="40"/>
    </row>
    <row r="1310" spans="1:36" x14ac:dyDescent="0.25">
      <c r="A1310" s="37" t="s">
        <v>32</v>
      </c>
      <c r="B1310" s="37">
        <v>5</v>
      </c>
      <c r="C1310" s="26" t="str">
        <f>IFERROR(INDEX(Clients[Client_Name],MATCH(Table312[[#This Row],[Client_Code]],Clients[Client_Code],0)),"")</f>
        <v>ELABORADORA DOÑIHUE</v>
      </c>
      <c r="D1310" s="25">
        <v>3</v>
      </c>
      <c r="E1310" s="25">
        <v>1</v>
      </c>
      <c r="F1310" s="25" t="b">
        <f>IF(E1310&gt;(VLOOKUP(D1310,Months_Weeks!$A$2:$B$13,2,TRUE)),FALSE)</f>
        <v>0</v>
      </c>
      <c r="G1310" s="63">
        <f>IF(Table312[[#This Row],[Facility]]="Buin",1.5%,0.25%)</f>
        <v>2.5000000000000001E-3</v>
      </c>
      <c r="H1310" s="38"/>
      <c r="I1310" s="38">
        <v>135</v>
      </c>
      <c r="J1310" s="27">
        <f t="shared" si="120"/>
        <v>324</v>
      </c>
      <c r="K1310" s="28">
        <f t="shared" si="121"/>
        <v>2</v>
      </c>
      <c r="L1310" s="27">
        <f>IF(K1310=0,0,IF(E1310&gt;1,E1310-1,VLOOKUP(K1310,Months_Weeks!$A$1:$B$13,2,0)))</f>
        <v>4</v>
      </c>
      <c r="M1310" s="29"/>
      <c r="N1310" s="39"/>
      <c r="O1310" s="39"/>
      <c r="P1310" s="50">
        <f t="shared" si="122"/>
        <v>0</v>
      </c>
      <c r="Q1310" s="28">
        <f t="shared" si="123"/>
        <v>2</v>
      </c>
      <c r="R1310" s="28">
        <f>IF(Q1310=0,0,IF(E1310&gt;1,E1310-1,VLOOKUP(Q1310,Months_Weeks!$A$1:$B$13,2,0)))</f>
        <v>4</v>
      </c>
      <c r="S1310" s="30"/>
      <c r="T1310" s="39"/>
      <c r="U1310" s="39"/>
      <c r="V1310" s="50">
        <f t="shared" si="124"/>
        <v>0</v>
      </c>
      <c r="W1310" s="28">
        <f t="shared" si="125"/>
        <v>2</v>
      </c>
      <c r="X1310" s="28">
        <f>IF(W1310=0,0,IF(E1310&gt;1,E1310-1,VLOOKUP(W1310,Months_Weeks!$A$1:$B$13,2,0)))</f>
        <v>4</v>
      </c>
      <c r="Y1310" s="30"/>
      <c r="Z1310" s="39"/>
      <c r="AA1310" s="31"/>
      <c r="AB1310" s="39"/>
      <c r="AC1310" s="31"/>
      <c r="AD1310" s="40"/>
      <c r="AE1310" s="31"/>
      <c r="AF1310" s="40"/>
      <c r="AG1310" s="31"/>
      <c r="AH1310" s="40"/>
      <c r="AI1310" s="31"/>
      <c r="AJ1310" s="40"/>
    </row>
    <row r="1311" spans="1:36" x14ac:dyDescent="0.25">
      <c r="A1311" s="37" t="s">
        <v>32</v>
      </c>
      <c r="B1311" s="37">
        <v>5</v>
      </c>
      <c r="C1311" s="26" t="str">
        <f>IFERROR(INDEX(Clients[Client_Name],MATCH(Table312[[#This Row],[Client_Code]],Clients[Client_Code],0)),"")</f>
        <v>ELABORADORA DOÑIHUE</v>
      </c>
      <c r="D1311" s="25">
        <v>3</v>
      </c>
      <c r="E1311" s="25">
        <v>2</v>
      </c>
      <c r="F1311" s="25" t="b">
        <f>IF(E1311&gt;(VLOOKUP(D1311,Months_Weeks!$A$2:$B$13,2,TRUE)),FALSE)</f>
        <v>0</v>
      </c>
      <c r="G1311" s="63">
        <f>IF(Table312[[#This Row],[Facility]]="Buin",1.5%,0.25%)</f>
        <v>2.5000000000000001E-3</v>
      </c>
      <c r="H1311" s="38"/>
      <c r="I1311" s="38">
        <v>5</v>
      </c>
      <c r="J1311" s="27">
        <f t="shared" si="120"/>
        <v>319</v>
      </c>
      <c r="K1311" s="28">
        <f t="shared" si="121"/>
        <v>3</v>
      </c>
      <c r="L1311" s="27">
        <f>IF(K1311=0,0,IF(E1311&gt;1,E1311-1,VLOOKUP(K1311,Months_Weeks!$A$1:$B$13,2,0)))</f>
        <v>1</v>
      </c>
      <c r="M1311" s="29"/>
      <c r="N1311" s="39"/>
      <c r="O1311" s="39"/>
      <c r="P1311" s="50">
        <f t="shared" si="122"/>
        <v>0</v>
      </c>
      <c r="Q1311" s="28">
        <f t="shared" si="123"/>
        <v>3</v>
      </c>
      <c r="R1311" s="28">
        <f>IF(Q1311=0,0,IF(E1311&gt;1,E1311-1,VLOOKUP(Q1311,Months_Weeks!$A$1:$B$13,2,0)))</f>
        <v>1</v>
      </c>
      <c r="S1311" s="30"/>
      <c r="T1311" s="39"/>
      <c r="U1311" s="39"/>
      <c r="V1311" s="50">
        <f t="shared" si="124"/>
        <v>0</v>
      </c>
      <c r="W1311" s="28">
        <f t="shared" si="125"/>
        <v>3</v>
      </c>
      <c r="X1311" s="28">
        <f>IF(W1311=0,0,IF(E1311&gt;1,E1311-1,VLOOKUP(W1311,Months_Weeks!$A$1:$B$13,2,0)))</f>
        <v>1</v>
      </c>
      <c r="Y1311" s="30"/>
      <c r="Z1311" s="39"/>
      <c r="AA1311" s="31"/>
      <c r="AB1311" s="39"/>
      <c r="AC1311" s="31"/>
      <c r="AD1311" s="40"/>
      <c r="AE1311" s="31"/>
      <c r="AF1311" s="40"/>
      <c r="AG1311" s="31"/>
      <c r="AH1311" s="40"/>
      <c r="AI1311" s="31"/>
      <c r="AJ1311" s="40"/>
    </row>
    <row r="1312" spans="1:36" x14ac:dyDescent="0.25">
      <c r="A1312" s="37" t="s">
        <v>32</v>
      </c>
      <c r="B1312" s="37">
        <v>5</v>
      </c>
      <c r="C1312" s="26" t="str">
        <f>IFERROR(INDEX(Clients[Client_Name],MATCH(Table312[[#This Row],[Client_Code]],Clients[Client_Code],0)),"")</f>
        <v>ELABORADORA DOÑIHUE</v>
      </c>
      <c r="D1312" s="25">
        <v>3</v>
      </c>
      <c r="E1312" s="25">
        <v>3</v>
      </c>
      <c r="F1312" s="25" t="b">
        <f>IF(E1312&gt;(VLOOKUP(D1312,Months_Weeks!$A$2:$B$13,2,TRUE)),FALSE)</f>
        <v>0</v>
      </c>
      <c r="G1312" s="63">
        <f>IF(Table312[[#This Row],[Facility]]="Buin",1.5%,0.25%)</f>
        <v>2.5000000000000001E-3</v>
      </c>
      <c r="H1312" s="38"/>
      <c r="I1312" s="38">
        <v>5</v>
      </c>
      <c r="J1312" s="27">
        <f t="shared" si="120"/>
        <v>314</v>
      </c>
      <c r="K1312" s="28">
        <f t="shared" si="121"/>
        <v>3</v>
      </c>
      <c r="L1312" s="27">
        <f>IF(K1312=0,0,IF(E1312&gt;1,E1312-1,VLOOKUP(K1312,Months_Weeks!$A$1:$B$13,2,0)))</f>
        <v>2</v>
      </c>
      <c r="M1312" s="29"/>
      <c r="N1312" s="39"/>
      <c r="O1312" s="39"/>
      <c r="P1312" s="50">
        <f t="shared" si="122"/>
        <v>0</v>
      </c>
      <c r="Q1312" s="28">
        <f t="shared" si="123"/>
        <v>3</v>
      </c>
      <c r="R1312" s="28">
        <f>IF(Q1312=0,0,IF(E1312&gt;1,E1312-1,VLOOKUP(Q1312,Months_Weeks!$A$1:$B$13,2,0)))</f>
        <v>2</v>
      </c>
      <c r="S1312" s="30"/>
      <c r="T1312" s="39"/>
      <c r="U1312" s="39"/>
      <c r="V1312" s="50">
        <f t="shared" si="124"/>
        <v>0</v>
      </c>
      <c r="W1312" s="28">
        <f t="shared" si="125"/>
        <v>3</v>
      </c>
      <c r="X1312" s="28">
        <f>IF(W1312=0,0,IF(E1312&gt;1,E1312-1,VLOOKUP(W1312,Months_Weeks!$A$1:$B$13,2,0)))</f>
        <v>2</v>
      </c>
      <c r="Y1312" s="30"/>
      <c r="Z1312" s="39"/>
      <c r="AA1312" s="31"/>
      <c r="AB1312" s="39"/>
      <c r="AC1312" s="31"/>
      <c r="AD1312" s="40"/>
      <c r="AE1312" s="31"/>
      <c r="AF1312" s="40"/>
      <c r="AG1312" s="31"/>
      <c r="AH1312" s="40"/>
      <c r="AI1312" s="31"/>
      <c r="AJ1312" s="40"/>
    </row>
    <row r="1313" spans="1:36" x14ac:dyDescent="0.25">
      <c r="A1313" s="37" t="s">
        <v>32</v>
      </c>
      <c r="B1313" s="37">
        <v>5</v>
      </c>
      <c r="C1313" s="26" t="str">
        <f>IFERROR(INDEX(Clients[Client_Name],MATCH(Table312[[#This Row],[Client_Code]],Clients[Client_Code],0)),"")</f>
        <v>ELABORADORA DOÑIHUE</v>
      </c>
      <c r="D1313" s="25">
        <v>3</v>
      </c>
      <c r="E1313" s="25">
        <v>4</v>
      </c>
      <c r="F1313" s="25" t="b">
        <f>IF(E1313&gt;(VLOOKUP(D1313,Months_Weeks!$A$2:$B$13,2,TRUE)),FALSE)</f>
        <v>0</v>
      </c>
      <c r="G1313" s="63">
        <f>IF(Table312[[#This Row],[Facility]]="Buin",1.5%,0.25%)</f>
        <v>2.5000000000000001E-3</v>
      </c>
      <c r="H1313" s="38"/>
      <c r="I1313" s="38">
        <v>5</v>
      </c>
      <c r="J1313" s="27">
        <f t="shared" si="120"/>
        <v>309</v>
      </c>
      <c r="K1313" s="28">
        <f t="shared" si="121"/>
        <v>3</v>
      </c>
      <c r="L1313" s="27">
        <f>IF(K1313=0,0,IF(E1313&gt;1,E1313-1,VLOOKUP(K1313,Months_Weeks!$A$1:$B$13,2,0)))</f>
        <v>3</v>
      </c>
      <c r="M1313" s="29"/>
      <c r="N1313" s="39"/>
      <c r="O1313" s="39"/>
      <c r="P1313" s="50">
        <f t="shared" si="122"/>
        <v>0</v>
      </c>
      <c r="Q1313" s="28">
        <f t="shared" si="123"/>
        <v>3</v>
      </c>
      <c r="R1313" s="28">
        <f>IF(Q1313=0,0,IF(E1313&gt;1,E1313-1,VLOOKUP(Q1313,Months_Weeks!$A$1:$B$13,2,0)))</f>
        <v>3</v>
      </c>
      <c r="S1313" s="30"/>
      <c r="T1313" s="39"/>
      <c r="U1313" s="39"/>
      <c r="V1313" s="50">
        <f t="shared" si="124"/>
        <v>0</v>
      </c>
      <c r="W1313" s="28">
        <f t="shared" si="125"/>
        <v>3</v>
      </c>
      <c r="X1313" s="28">
        <f>IF(W1313=0,0,IF(E1313&gt;1,E1313-1,VLOOKUP(W1313,Months_Weeks!$A$1:$B$13,2,0)))</f>
        <v>3</v>
      </c>
      <c r="Y1313" s="30"/>
      <c r="Z1313" s="39"/>
      <c r="AA1313" s="31"/>
      <c r="AB1313" s="39"/>
      <c r="AC1313" s="31"/>
      <c r="AD1313" s="40"/>
      <c r="AE1313" s="31"/>
      <c r="AF1313" s="40"/>
      <c r="AG1313" s="31"/>
      <c r="AH1313" s="40"/>
      <c r="AI1313" s="31"/>
      <c r="AJ1313" s="40"/>
    </row>
    <row r="1314" spans="1:36" x14ac:dyDescent="0.25">
      <c r="A1314" s="37" t="s">
        <v>32</v>
      </c>
      <c r="B1314" s="37">
        <v>5</v>
      </c>
      <c r="C1314" s="26" t="str">
        <f>IFERROR(INDEX(Clients[Client_Name],MATCH(Table312[[#This Row],[Client_Code]],Clients[Client_Code],0)),"")</f>
        <v>ELABORADORA DOÑIHUE</v>
      </c>
      <c r="D1314" s="25">
        <v>3</v>
      </c>
      <c r="E1314" s="25">
        <v>5</v>
      </c>
      <c r="F1314" s="25" t="b">
        <f>IF(E1314&gt;(VLOOKUP(D1314,Months_Weeks!$A$2:$B$13,2,TRUE)),FALSE)</f>
        <v>0</v>
      </c>
      <c r="G1314" s="63">
        <f>IF(Table312[[#This Row],[Facility]]="Buin",1.5%,0.25%)</f>
        <v>2.5000000000000001E-3</v>
      </c>
      <c r="H1314" s="38"/>
      <c r="I1314" s="38">
        <v>5</v>
      </c>
      <c r="J1314" s="27">
        <f t="shared" si="120"/>
        <v>304</v>
      </c>
      <c r="K1314" s="28">
        <f t="shared" si="121"/>
        <v>3</v>
      </c>
      <c r="L1314" s="27">
        <f>IF(K1314=0,0,IF(E1314&gt;1,E1314-1,VLOOKUP(K1314,Months_Weeks!$A$1:$B$13,2,0)))</f>
        <v>4</v>
      </c>
      <c r="M1314" s="29"/>
      <c r="N1314" s="39"/>
      <c r="O1314" s="39"/>
      <c r="P1314" s="50">
        <f t="shared" si="122"/>
        <v>0</v>
      </c>
      <c r="Q1314" s="28">
        <f t="shared" si="123"/>
        <v>3</v>
      </c>
      <c r="R1314" s="28">
        <f>IF(Q1314=0,0,IF(E1314&gt;1,E1314-1,VLOOKUP(Q1314,Months_Weeks!$A$1:$B$13,2,0)))</f>
        <v>4</v>
      </c>
      <c r="S1314" s="30"/>
      <c r="T1314" s="39"/>
      <c r="U1314" s="39"/>
      <c r="V1314" s="50">
        <f t="shared" si="124"/>
        <v>0</v>
      </c>
      <c r="W1314" s="28">
        <f t="shared" si="125"/>
        <v>3</v>
      </c>
      <c r="X1314" s="28">
        <f>IF(W1314=0,0,IF(E1314&gt;1,E1314-1,VLOOKUP(W1314,Months_Weeks!$A$1:$B$13,2,0)))</f>
        <v>4</v>
      </c>
      <c r="Y1314" s="30"/>
      <c r="Z1314" s="39"/>
      <c r="AA1314" s="31"/>
      <c r="AB1314" s="39"/>
      <c r="AC1314" s="31"/>
      <c r="AD1314" s="40"/>
      <c r="AE1314" s="31"/>
      <c r="AF1314" s="40"/>
      <c r="AG1314" s="31"/>
      <c r="AH1314" s="40"/>
      <c r="AI1314" s="31"/>
      <c r="AJ1314" s="40"/>
    </row>
    <row r="1315" spans="1:36" x14ac:dyDescent="0.25">
      <c r="A1315" s="37" t="s">
        <v>32</v>
      </c>
      <c r="B1315" s="37">
        <v>5</v>
      </c>
      <c r="C1315" s="26" t="str">
        <f>IFERROR(INDEX(Clients[Client_Name],MATCH(Table312[[#This Row],[Client_Code]],Clients[Client_Code],0)),"")</f>
        <v>ELABORADORA DOÑIHUE</v>
      </c>
      <c r="D1315" s="25">
        <v>4</v>
      </c>
      <c r="E1315" s="25">
        <v>1</v>
      </c>
      <c r="F1315" s="25" t="b">
        <f>IF(E1315&gt;(VLOOKUP(D1315,Months_Weeks!$A$2:$B$13,2,TRUE)),FALSE)</f>
        <v>0</v>
      </c>
      <c r="G1315" s="63">
        <f>IF(Table312[[#This Row],[Facility]]="Buin",1.5%,0.25%)</f>
        <v>2.5000000000000001E-3</v>
      </c>
      <c r="H1315" s="38"/>
      <c r="I1315" s="38">
        <v>5</v>
      </c>
      <c r="J1315" s="27">
        <f t="shared" si="120"/>
        <v>299</v>
      </c>
      <c r="K1315" s="28">
        <f t="shared" si="121"/>
        <v>3</v>
      </c>
      <c r="L1315" s="27">
        <f>IF(K1315=0,0,IF(E1315&gt;1,E1315-1,VLOOKUP(K1315,Months_Weeks!$A$1:$B$13,2,0)))</f>
        <v>5</v>
      </c>
      <c r="M1315" s="29"/>
      <c r="N1315" s="39"/>
      <c r="O1315" s="39"/>
      <c r="P1315" s="50">
        <f t="shared" si="122"/>
        <v>0</v>
      </c>
      <c r="Q1315" s="28">
        <f t="shared" si="123"/>
        <v>3</v>
      </c>
      <c r="R1315" s="28">
        <f>IF(Q1315=0,0,IF(E1315&gt;1,E1315-1,VLOOKUP(Q1315,Months_Weeks!$A$1:$B$13,2,0)))</f>
        <v>5</v>
      </c>
      <c r="S1315" s="30"/>
      <c r="T1315" s="39"/>
      <c r="U1315" s="39"/>
      <c r="V1315" s="50">
        <f t="shared" si="124"/>
        <v>0</v>
      </c>
      <c r="W1315" s="28">
        <f t="shared" si="125"/>
        <v>3</v>
      </c>
      <c r="X1315" s="28">
        <f>IF(W1315=0,0,IF(E1315&gt;1,E1315-1,VLOOKUP(W1315,Months_Weeks!$A$1:$B$13,2,0)))</f>
        <v>5</v>
      </c>
      <c r="Y1315" s="30"/>
      <c r="Z1315" s="39"/>
      <c r="AA1315" s="31"/>
      <c r="AB1315" s="39"/>
      <c r="AC1315" s="31"/>
      <c r="AD1315" s="40"/>
      <c r="AE1315" s="31"/>
      <c r="AF1315" s="40"/>
      <c r="AG1315" s="31"/>
      <c r="AH1315" s="40"/>
      <c r="AI1315" s="31"/>
      <c r="AJ1315" s="40"/>
    </row>
    <row r="1316" spans="1:36" x14ac:dyDescent="0.25">
      <c r="A1316" s="37" t="s">
        <v>32</v>
      </c>
      <c r="B1316" s="37">
        <v>5</v>
      </c>
      <c r="C1316" s="26" t="str">
        <f>IFERROR(INDEX(Clients[Client_Name],MATCH(Table312[[#This Row],[Client_Code]],Clients[Client_Code],0)),"")</f>
        <v>ELABORADORA DOÑIHUE</v>
      </c>
      <c r="D1316" s="25">
        <v>4</v>
      </c>
      <c r="E1316" s="25">
        <v>2</v>
      </c>
      <c r="F1316" s="25" t="b">
        <f>IF(E1316&gt;(VLOOKUP(D1316,Months_Weeks!$A$2:$B$13,2,TRUE)),FALSE)</f>
        <v>0</v>
      </c>
      <c r="G1316" s="63">
        <f>IF(Table312[[#This Row],[Facility]]="Buin",1.5%,0.25%)</f>
        <v>2.5000000000000001E-3</v>
      </c>
      <c r="H1316" s="38"/>
      <c r="I1316" s="38">
        <v>5</v>
      </c>
      <c r="J1316" s="27">
        <f t="shared" si="120"/>
        <v>294</v>
      </c>
      <c r="K1316" s="28">
        <f t="shared" si="121"/>
        <v>4</v>
      </c>
      <c r="L1316" s="27">
        <f>IF(K1316=0,0,IF(E1316&gt;1,E1316-1,VLOOKUP(K1316,Months_Weeks!$A$1:$B$13,2,0)))</f>
        <v>1</v>
      </c>
      <c r="M1316" s="29"/>
      <c r="N1316" s="39"/>
      <c r="O1316" s="39"/>
      <c r="P1316" s="50">
        <f t="shared" si="122"/>
        <v>0</v>
      </c>
      <c r="Q1316" s="28">
        <f t="shared" si="123"/>
        <v>4</v>
      </c>
      <c r="R1316" s="28">
        <f>IF(Q1316=0,0,IF(E1316&gt;1,E1316-1,VLOOKUP(Q1316,Months_Weeks!$A$1:$B$13,2,0)))</f>
        <v>1</v>
      </c>
      <c r="S1316" s="30"/>
      <c r="T1316" s="39"/>
      <c r="U1316" s="39"/>
      <c r="V1316" s="50">
        <f t="shared" si="124"/>
        <v>0</v>
      </c>
      <c r="W1316" s="28">
        <f t="shared" si="125"/>
        <v>4</v>
      </c>
      <c r="X1316" s="28">
        <f>IF(W1316=0,0,IF(E1316&gt;1,E1316-1,VLOOKUP(W1316,Months_Weeks!$A$1:$B$13,2,0)))</f>
        <v>1</v>
      </c>
      <c r="Y1316" s="30"/>
      <c r="Z1316" s="39"/>
      <c r="AA1316" s="31"/>
      <c r="AB1316" s="39"/>
      <c r="AC1316" s="31"/>
      <c r="AD1316" s="40"/>
      <c r="AE1316" s="31"/>
      <c r="AF1316" s="40"/>
      <c r="AG1316" s="31"/>
      <c r="AH1316" s="40"/>
      <c r="AI1316" s="31"/>
      <c r="AJ1316" s="40"/>
    </row>
    <row r="1317" spans="1:36" x14ac:dyDescent="0.25">
      <c r="A1317" s="37" t="s">
        <v>32</v>
      </c>
      <c r="B1317" s="37">
        <v>5</v>
      </c>
      <c r="C1317" s="26" t="str">
        <f>IFERROR(INDEX(Clients[Client_Name],MATCH(Table312[[#This Row],[Client_Code]],Clients[Client_Code],0)),"")</f>
        <v>ELABORADORA DOÑIHUE</v>
      </c>
      <c r="D1317" s="25">
        <v>4</v>
      </c>
      <c r="E1317" s="25">
        <v>3</v>
      </c>
      <c r="F1317" s="25" t="b">
        <f>IF(E1317&gt;(VLOOKUP(D1317,Months_Weeks!$A$2:$B$13,2,TRUE)),FALSE)</f>
        <v>0</v>
      </c>
      <c r="G1317" s="63">
        <f>IF(Table312[[#This Row],[Facility]]="Buin",1.5%,0.25%)</f>
        <v>2.5000000000000001E-3</v>
      </c>
      <c r="H1317" s="38"/>
      <c r="I1317" s="38">
        <v>5</v>
      </c>
      <c r="J1317" s="27">
        <f t="shared" si="120"/>
        <v>289</v>
      </c>
      <c r="K1317" s="28">
        <f t="shared" si="121"/>
        <v>4</v>
      </c>
      <c r="L1317" s="27">
        <f>IF(K1317=0,0,IF(E1317&gt;1,E1317-1,VLOOKUP(K1317,Months_Weeks!$A$1:$B$13,2,0)))</f>
        <v>2</v>
      </c>
      <c r="M1317" s="29"/>
      <c r="N1317" s="39"/>
      <c r="O1317" s="39"/>
      <c r="P1317" s="50">
        <f t="shared" si="122"/>
        <v>0</v>
      </c>
      <c r="Q1317" s="28">
        <f t="shared" si="123"/>
        <v>4</v>
      </c>
      <c r="R1317" s="28">
        <f>IF(Q1317=0,0,IF(E1317&gt;1,E1317-1,VLOOKUP(Q1317,Months_Weeks!$A$1:$B$13,2,0)))</f>
        <v>2</v>
      </c>
      <c r="S1317" s="30"/>
      <c r="T1317" s="39"/>
      <c r="U1317" s="39"/>
      <c r="V1317" s="50">
        <f t="shared" si="124"/>
        <v>0</v>
      </c>
      <c r="W1317" s="28">
        <f t="shared" si="125"/>
        <v>4</v>
      </c>
      <c r="X1317" s="28">
        <f>IF(W1317=0,0,IF(E1317&gt;1,E1317-1,VLOOKUP(W1317,Months_Weeks!$A$1:$B$13,2,0)))</f>
        <v>2</v>
      </c>
      <c r="Y1317" s="30"/>
      <c r="Z1317" s="39"/>
      <c r="AA1317" s="31"/>
      <c r="AB1317" s="39"/>
      <c r="AC1317" s="31"/>
      <c r="AD1317" s="40"/>
      <c r="AE1317" s="31"/>
      <c r="AF1317" s="40"/>
      <c r="AG1317" s="31"/>
      <c r="AH1317" s="40"/>
      <c r="AI1317" s="31"/>
      <c r="AJ1317" s="40"/>
    </row>
    <row r="1318" spans="1:36" x14ac:dyDescent="0.25">
      <c r="A1318" s="37" t="s">
        <v>32</v>
      </c>
      <c r="B1318" s="37">
        <v>5</v>
      </c>
      <c r="C1318" s="26" t="str">
        <f>IFERROR(INDEX(Clients[Client_Name],MATCH(Table312[[#This Row],[Client_Code]],Clients[Client_Code],0)),"")</f>
        <v>ELABORADORA DOÑIHUE</v>
      </c>
      <c r="D1318" s="25">
        <v>4</v>
      </c>
      <c r="E1318" s="25">
        <v>4</v>
      </c>
      <c r="F1318" s="25" t="b">
        <f>IF(E1318&gt;(VLOOKUP(D1318,Months_Weeks!$A$2:$B$13,2,TRUE)),FALSE)</f>
        <v>0</v>
      </c>
      <c r="G1318" s="63">
        <f>IF(Table312[[#This Row],[Facility]]="Buin",1.5%,0.25%)</f>
        <v>2.5000000000000001E-3</v>
      </c>
      <c r="H1318" s="38"/>
      <c r="I1318" s="38">
        <v>5</v>
      </c>
      <c r="J1318" s="27">
        <f t="shared" si="120"/>
        <v>284</v>
      </c>
      <c r="K1318" s="28">
        <f t="shared" si="121"/>
        <v>4</v>
      </c>
      <c r="L1318" s="27">
        <f>IF(K1318=0,0,IF(E1318&gt;1,E1318-1,VLOOKUP(K1318,Months_Weeks!$A$1:$B$13,2,0)))</f>
        <v>3</v>
      </c>
      <c r="M1318" s="29"/>
      <c r="N1318" s="39"/>
      <c r="O1318" s="39"/>
      <c r="P1318" s="50">
        <f t="shared" si="122"/>
        <v>0</v>
      </c>
      <c r="Q1318" s="28">
        <f t="shared" si="123"/>
        <v>4</v>
      </c>
      <c r="R1318" s="28">
        <f>IF(Q1318=0,0,IF(E1318&gt;1,E1318-1,VLOOKUP(Q1318,Months_Weeks!$A$1:$B$13,2,0)))</f>
        <v>3</v>
      </c>
      <c r="S1318" s="30"/>
      <c r="T1318" s="39"/>
      <c r="U1318" s="39"/>
      <c r="V1318" s="50">
        <f t="shared" si="124"/>
        <v>0</v>
      </c>
      <c r="W1318" s="28">
        <f t="shared" si="125"/>
        <v>4</v>
      </c>
      <c r="X1318" s="28">
        <f>IF(W1318=0,0,IF(E1318&gt;1,E1318-1,VLOOKUP(W1318,Months_Weeks!$A$1:$B$13,2,0)))</f>
        <v>3</v>
      </c>
      <c r="Y1318" s="30"/>
      <c r="Z1318" s="39"/>
      <c r="AA1318" s="31"/>
      <c r="AB1318" s="39"/>
      <c r="AC1318" s="31"/>
      <c r="AD1318" s="40"/>
      <c r="AE1318" s="31"/>
      <c r="AF1318" s="40"/>
      <c r="AG1318" s="31"/>
      <c r="AH1318" s="40"/>
      <c r="AI1318" s="31"/>
      <c r="AJ1318" s="40"/>
    </row>
    <row r="1319" spans="1:36" x14ac:dyDescent="0.25">
      <c r="A1319" s="37" t="s">
        <v>32</v>
      </c>
      <c r="B1319" s="37">
        <v>5</v>
      </c>
      <c r="C1319" s="26" t="str">
        <f>IFERROR(INDEX(Clients[Client_Name],MATCH(Table312[[#This Row],[Client_Code]],Clients[Client_Code],0)),"")</f>
        <v>ELABORADORA DOÑIHUE</v>
      </c>
      <c r="D1319" s="25">
        <v>5</v>
      </c>
      <c r="E1319" s="25">
        <v>1</v>
      </c>
      <c r="F1319" s="25" t="b">
        <f>IF(E1319&gt;(VLOOKUP(D1319,Months_Weeks!$A$2:$B$13,2,TRUE)),FALSE)</f>
        <v>0</v>
      </c>
      <c r="G1319" s="63">
        <f>IF(Table312[[#This Row],[Facility]]="Buin",1.5%,0.25%)</f>
        <v>2.5000000000000001E-3</v>
      </c>
      <c r="H1319" s="38"/>
      <c r="I1319" s="38">
        <v>5</v>
      </c>
      <c r="J1319" s="27">
        <f t="shared" si="120"/>
        <v>279</v>
      </c>
      <c r="K1319" s="28">
        <f t="shared" si="121"/>
        <v>4</v>
      </c>
      <c r="L1319" s="27">
        <f>IF(K1319=0,0,IF(E1319&gt;1,E1319-1,VLOOKUP(K1319,Months_Weeks!$A$1:$B$13,2,0)))</f>
        <v>4</v>
      </c>
      <c r="M1319" s="29"/>
      <c r="N1319" s="39"/>
      <c r="O1319" s="39"/>
      <c r="P1319" s="50">
        <f t="shared" si="122"/>
        <v>0</v>
      </c>
      <c r="Q1319" s="28">
        <f t="shared" si="123"/>
        <v>4</v>
      </c>
      <c r="R1319" s="28">
        <f>IF(Q1319=0,0,IF(E1319&gt;1,E1319-1,VLOOKUP(Q1319,Months_Weeks!$A$1:$B$13,2,0)))</f>
        <v>4</v>
      </c>
      <c r="S1319" s="30"/>
      <c r="T1319" s="39"/>
      <c r="U1319" s="39"/>
      <c r="V1319" s="50">
        <f t="shared" si="124"/>
        <v>0</v>
      </c>
      <c r="W1319" s="28">
        <f t="shared" si="125"/>
        <v>4</v>
      </c>
      <c r="X1319" s="28">
        <f>IF(W1319=0,0,IF(E1319&gt;1,E1319-1,VLOOKUP(W1319,Months_Weeks!$A$1:$B$13,2,0)))</f>
        <v>4</v>
      </c>
      <c r="Y1319" s="30"/>
      <c r="Z1319" s="39"/>
      <c r="AA1319" s="31"/>
      <c r="AB1319" s="39"/>
      <c r="AC1319" s="31"/>
      <c r="AD1319" s="40"/>
      <c r="AE1319" s="31"/>
      <c r="AF1319" s="40"/>
      <c r="AG1319" s="31"/>
      <c r="AH1319" s="40"/>
      <c r="AI1319" s="31"/>
      <c r="AJ1319" s="40"/>
    </row>
    <row r="1320" spans="1:36" x14ac:dyDescent="0.25">
      <c r="A1320" s="37" t="s">
        <v>32</v>
      </c>
      <c r="B1320" s="37">
        <v>5</v>
      </c>
      <c r="C1320" s="26" t="str">
        <f>IFERROR(INDEX(Clients[Client_Name],MATCH(Table312[[#This Row],[Client_Code]],Clients[Client_Code],0)),"")</f>
        <v>ELABORADORA DOÑIHUE</v>
      </c>
      <c r="D1320" s="25">
        <v>5</v>
      </c>
      <c r="E1320" s="25">
        <v>2</v>
      </c>
      <c r="F1320" s="25" t="b">
        <f>IF(E1320&gt;(VLOOKUP(D1320,Months_Weeks!$A$2:$B$13,2,TRUE)),FALSE)</f>
        <v>0</v>
      </c>
      <c r="G1320" s="63">
        <f>IF(Table312[[#This Row],[Facility]]="Buin",1.5%,0.25%)</f>
        <v>2.5000000000000001E-3</v>
      </c>
      <c r="H1320" s="38"/>
      <c r="I1320" s="38">
        <v>5</v>
      </c>
      <c r="J1320" s="27">
        <f t="shared" si="120"/>
        <v>274</v>
      </c>
      <c r="K1320" s="28">
        <f t="shared" si="121"/>
        <v>5</v>
      </c>
      <c r="L1320" s="27">
        <f>IF(K1320=0,0,IF(E1320&gt;1,E1320-1,VLOOKUP(K1320,Months_Weeks!$A$1:$B$13,2,0)))</f>
        <v>1</v>
      </c>
      <c r="M1320" s="29"/>
      <c r="N1320" s="39"/>
      <c r="O1320" s="39"/>
      <c r="P1320" s="50">
        <f t="shared" si="122"/>
        <v>0</v>
      </c>
      <c r="Q1320" s="28">
        <f t="shared" si="123"/>
        <v>5</v>
      </c>
      <c r="R1320" s="28">
        <f>IF(Q1320=0,0,IF(E1320&gt;1,E1320-1,VLOOKUP(Q1320,Months_Weeks!$A$1:$B$13,2,0)))</f>
        <v>1</v>
      </c>
      <c r="S1320" s="30"/>
      <c r="T1320" s="39"/>
      <c r="U1320" s="39"/>
      <c r="V1320" s="50">
        <f t="shared" si="124"/>
        <v>0</v>
      </c>
      <c r="W1320" s="28">
        <f t="shared" si="125"/>
        <v>5</v>
      </c>
      <c r="X1320" s="28">
        <f>IF(W1320=0,0,IF(E1320&gt;1,E1320-1,VLOOKUP(W1320,Months_Weeks!$A$1:$B$13,2,0)))</f>
        <v>1</v>
      </c>
      <c r="Y1320" s="30"/>
      <c r="Z1320" s="39"/>
      <c r="AA1320" s="31"/>
      <c r="AB1320" s="39"/>
      <c r="AC1320" s="31"/>
      <c r="AD1320" s="40"/>
      <c r="AE1320" s="31"/>
      <c r="AF1320" s="40"/>
      <c r="AG1320" s="31"/>
      <c r="AH1320" s="40"/>
      <c r="AI1320" s="31"/>
      <c r="AJ1320" s="40"/>
    </row>
    <row r="1321" spans="1:36" x14ac:dyDescent="0.25">
      <c r="A1321" s="37" t="s">
        <v>32</v>
      </c>
      <c r="B1321" s="37">
        <v>5</v>
      </c>
      <c r="C1321" s="26" t="str">
        <f>IFERROR(INDEX(Clients[Client_Name],MATCH(Table312[[#This Row],[Client_Code]],Clients[Client_Code],0)),"")</f>
        <v>ELABORADORA DOÑIHUE</v>
      </c>
      <c r="D1321" s="25">
        <v>5</v>
      </c>
      <c r="E1321" s="25">
        <v>3</v>
      </c>
      <c r="F1321" s="25" t="b">
        <f>IF(E1321&gt;(VLOOKUP(D1321,Months_Weeks!$A$2:$B$13,2,TRUE)),FALSE)</f>
        <v>0</v>
      </c>
      <c r="G1321" s="63">
        <f>IF(Table312[[#This Row],[Facility]]="Buin",1.5%,0.25%)</f>
        <v>2.5000000000000001E-3</v>
      </c>
      <c r="H1321" s="38"/>
      <c r="I1321" s="38">
        <v>5</v>
      </c>
      <c r="J1321" s="27">
        <f t="shared" si="120"/>
        <v>269</v>
      </c>
      <c r="K1321" s="28">
        <f t="shared" si="121"/>
        <v>5</v>
      </c>
      <c r="L1321" s="27">
        <f>IF(K1321=0,0,IF(E1321&gt;1,E1321-1,VLOOKUP(K1321,Months_Weeks!$A$1:$B$13,2,0)))</f>
        <v>2</v>
      </c>
      <c r="M1321" s="29"/>
      <c r="N1321" s="39"/>
      <c r="O1321" s="39"/>
      <c r="P1321" s="50">
        <f t="shared" si="122"/>
        <v>0</v>
      </c>
      <c r="Q1321" s="28">
        <f t="shared" si="123"/>
        <v>5</v>
      </c>
      <c r="R1321" s="28">
        <f>IF(Q1321=0,0,IF(E1321&gt;1,E1321-1,VLOOKUP(Q1321,Months_Weeks!$A$1:$B$13,2,0)))</f>
        <v>2</v>
      </c>
      <c r="S1321" s="30"/>
      <c r="T1321" s="39"/>
      <c r="U1321" s="39"/>
      <c r="V1321" s="50">
        <f t="shared" si="124"/>
        <v>0</v>
      </c>
      <c r="W1321" s="28">
        <f t="shared" si="125"/>
        <v>5</v>
      </c>
      <c r="X1321" s="28">
        <f>IF(W1321=0,0,IF(E1321&gt;1,E1321-1,VLOOKUP(W1321,Months_Weeks!$A$1:$B$13,2,0)))</f>
        <v>2</v>
      </c>
      <c r="Y1321" s="30"/>
      <c r="Z1321" s="39"/>
      <c r="AA1321" s="31"/>
      <c r="AB1321" s="39"/>
      <c r="AC1321" s="31"/>
      <c r="AD1321" s="40"/>
      <c r="AE1321" s="31"/>
      <c r="AF1321" s="40"/>
      <c r="AG1321" s="31"/>
      <c r="AH1321" s="40"/>
      <c r="AI1321" s="31"/>
      <c r="AJ1321" s="40"/>
    </row>
    <row r="1322" spans="1:36" x14ac:dyDescent="0.25">
      <c r="A1322" s="37" t="s">
        <v>32</v>
      </c>
      <c r="B1322" s="37">
        <v>5</v>
      </c>
      <c r="C1322" s="26" t="str">
        <f>IFERROR(INDEX(Clients[Client_Name],MATCH(Table312[[#This Row],[Client_Code]],Clients[Client_Code],0)),"")</f>
        <v>ELABORADORA DOÑIHUE</v>
      </c>
      <c r="D1322" s="25">
        <v>5</v>
      </c>
      <c r="E1322" s="25">
        <v>4</v>
      </c>
      <c r="F1322" s="25" t="b">
        <f>IF(E1322&gt;(VLOOKUP(D1322,Months_Weeks!$A$2:$B$13,2,TRUE)),FALSE)</f>
        <v>0</v>
      </c>
      <c r="G1322" s="63">
        <f>IF(Table312[[#This Row],[Facility]]="Buin",1.5%,0.25%)</f>
        <v>2.5000000000000001E-3</v>
      </c>
      <c r="H1322" s="38"/>
      <c r="I1322" s="38">
        <v>5</v>
      </c>
      <c r="J1322" s="27">
        <f t="shared" si="120"/>
        <v>264</v>
      </c>
      <c r="K1322" s="28">
        <f t="shared" si="121"/>
        <v>5</v>
      </c>
      <c r="L1322" s="27">
        <f>IF(K1322=0,0,IF(E1322&gt;1,E1322-1,VLOOKUP(K1322,Months_Weeks!$A$1:$B$13,2,0)))</f>
        <v>3</v>
      </c>
      <c r="M1322" s="29"/>
      <c r="N1322" s="39"/>
      <c r="O1322" s="39"/>
      <c r="P1322" s="50">
        <f t="shared" si="122"/>
        <v>0</v>
      </c>
      <c r="Q1322" s="28">
        <f t="shared" si="123"/>
        <v>5</v>
      </c>
      <c r="R1322" s="28">
        <f>IF(Q1322=0,0,IF(E1322&gt;1,E1322-1,VLOOKUP(Q1322,Months_Weeks!$A$1:$B$13,2,0)))</f>
        <v>3</v>
      </c>
      <c r="S1322" s="30"/>
      <c r="T1322" s="39"/>
      <c r="U1322" s="39"/>
      <c r="V1322" s="50">
        <f t="shared" si="124"/>
        <v>0</v>
      </c>
      <c r="W1322" s="28">
        <f t="shared" si="125"/>
        <v>5</v>
      </c>
      <c r="X1322" s="28">
        <f>IF(W1322=0,0,IF(E1322&gt;1,E1322-1,VLOOKUP(W1322,Months_Weeks!$A$1:$B$13,2,0)))</f>
        <v>3</v>
      </c>
      <c r="Y1322" s="30"/>
      <c r="Z1322" s="39"/>
      <c r="AA1322" s="31"/>
      <c r="AB1322" s="39"/>
      <c r="AC1322" s="31"/>
      <c r="AD1322" s="40"/>
      <c r="AE1322" s="31"/>
      <c r="AF1322" s="40"/>
      <c r="AG1322" s="31"/>
      <c r="AH1322" s="40"/>
      <c r="AI1322" s="31"/>
      <c r="AJ1322" s="40"/>
    </row>
    <row r="1323" spans="1:36" x14ac:dyDescent="0.25">
      <c r="A1323" s="37" t="s">
        <v>32</v>
      </c>
      <c r="B1323" s="37">
        <v>5</v>
      </c>
      <c r="C1323" s="26" t="str">
        <f>IFERROR(INDEX(Clients[Client_Name],MATCH(Table312[[#This Row],[Client_Code]],Clients[Client_Code],0)),"")</f>
        <v>ELABORADORA DOÑIHUE</v>
      </c>
      <c r="D1323" s="25">
        <v>6</v>
      </c>
      <c r="E1323" s="25">
        <v>1</v>
      </c>
      <c r="F1323" s="25" t="b">
        <f>IF(E1323&gt;(VLOOKUP(D1323,Months_Weeks!$A$2:$B$13,2,TRUE)),FALSE)</f>
        <v>0</v>
      </c>
      <c r="G1323" s="63">
        <f>IF(Table312[[#This Row],[Facility]]="Buin",1.5%,0.25%)</f>
        <v>2.5000000000000001E-3</v>
      </c>
      <c r="H1323" s="38"/>
      <c r="I1323" s="38">
        <v>5</v>
      </c>
      <c r="J1323" s="27">
        <f t="shared" si="120"/>
        <v>259</v>
      </c>
      <c r="K1323" s="28">
        <f t="shared" si="121"/>
        <v>5</v>
      </c>
      <c r="L1323" s="27">
        <f>IF(K1323=0,0,IF(E1323&gt;1,E1323-1,VLOOKUP(K1323,Months_Weeks!$A$1:$B$13,2,0)))</f>
        <v>4</v>
      </c>
      <c r="M1323" s="29"/>
      <c r="N1323" s="39"/>
      <c r="O1323" s="39"/>
      <c r="P1323" s="50">
        <f t="shared" si="122"/>
        <v>0</v>
      </c>
      <c r="Q1323" s="28">
        <f t="shared" si="123"/>
        <v>5</v>
      </c>
      <c r="R1323" s="28">
        <f>IF(Q1323=0,0,IF(E1323&gt;1,E1323-1,VLOOKUP(Q1323,Months_Weeks!$A$1:$B$13,2,0)))</f>
        <v>4</v>
      </c>
      <c r="S1323" s="30"/>
      <c r="T1323" s="39"/>
      <c r="U1323" s="39"/>
      <c r="V1323" s="50">
        <f t="shared" si="124"/>
        <v>0</v>
      </c>
      <c r="W1323" s="28">
        <f t="shared" si="125"/>
        <v>5</v>
      </c>
      <c r="X1323" s="28">
        <f>IF(W1323=0,0,IF(E1323&gt;1,E1323-1,VLOOKUP(W1323,Months_Weeks!$A$1:$B$13,2,0)))</f>
        <v>4</v>
      </c>
      <c r="Y1323" s="30"/>
      <c r="Z1323" s="39"/>
      <c r="AA1323" s="31"/>
      <c r="AB1323" s="39"/>
      <c r="AC1323" s="31"/>
      <c r="AD1323" s="40"/>
      <c r="AE1323" s="31"/>
      <c r="AF1323" s="40"/>
      <c r="AG1323" s="31"/>
      <c r="AH1323" s="40"/>
      <c r="AI1323" s="31"/>
      <c r="AJ1323" s="40"/>
    </row>
    <row r="1324" spans="1:36" x14ac:dyDescent="0.25">
      <c r="A1324" s="37" t="s">
        <v>32</v>
      </c>
      <c r="B1324" s="37">
        <v>5</v>
      </c>
      <c r="C1324" s="26" t="str">
        <f>IFERROR(INDEX(Clients[Client_Name],MATCH(Table312[[#This Row],[Client_Code]],Clients[Client_Code],0)),"")</f>
        <v>ELABORADORA DOÑIHUE</v>
      </c>
      <c r="D1324" s="25">
        <v>6</v>
      </c>
      <c r="E1324" s="25">
        <v>2</v>
      </c>
      <c r="F1324" s="25" t="b">
        <f>IF(E1324&gt;(VLOOKUP(D1324,Months_Weeks!$A$2:$B$13,2,TRUE)),FALSE)</f>
        <v>0</v>
      </c>
      <c r="G1324" s="63">
        <f>IF(Table312[[#This Row],[Facility]]="Buin",1.5%,0.25%)</f>
        <v>2.5000000000000001E-3</v>
      </c>
      <c r="H1324" s="38"/>
      <c r="I1324" s="38">
        <v>5</v>
      </c>
      <c r="J1324" s="27">
        <f t="shared" si="120"/>
        <v>254</v>
      </c>
      <c r="K1324" s="28">
        <f t="shared" si="121"/>
        <v>6</v>
      </c>
      <c r="L1324" s="27">
        <f>IF(K1324=0,0,IF(E1324&gt;1,E1324-1,VLOOKUP(K1324,Months_Weeks!$A$1:$B$13,2,0)))</f>
        <v>1</v>
      </c>
      <c r="M1324" s="29"/>
      <c r="N1324" s="39"/>
      <c r="O1324" s="39"/>
      <c r="P1324" s="50">
        <f t="shared" si="122"/>
        <v>0</v>
      </c>
      <c r="Q1324" s="28">
        <f t="shared" si="123"/>
        <v>6</v>
      </c>
      <c r="R1324" s="28">
        <f>IF(Q1324=0,0,IF(E1324&gt;1,E1324-1,VLOOKUP(Q1324,Months_Weeks!$A$1:$B$13,2,0)))</f>
        <v>1</v>
      </c>
      <c r="S1324" s="30"/>
      <c r="T1324" s="39"/>
      <c r="U1324" s="39"/>
      <c r="V1324" s="50">
        <f t="shared" si="124"/>
        <v>0</v>
      </c>
      <c r="W1324" s="28">
        <f t="shared" si="125"/>
        <v>6</v>
      </c>
      <c r="X1324" s="28">
        <f>IF(W1324=0,0,IF(E1324&gt;1,E1324-1,VLOOKUP(W1324,Months_Weeks!$A$1:$B$13,2,0)))</f>
        <v>1</v>
      </c>
      <c r="Y1324" s="30"/>
      <c r="Z1324" s="39"/>
      <c r="AA1324" s="31"/>
      <c r="AB1324" s="39"/>
      <c r="AC1324" s="31"/>
      <c r="AD1324" s="40"/>
      <c r="AE1324" s="31"/>
      <c r="AF1324" s="40"/>
      <c r="AG1324" s="31"/>
      <c r="AH1324" s="40"/>
      <c r="AI1324" s="31"/>
      <c r="AJ1324" s="40"/>
    </row>
    <row r="1325" spans="1:36" x14ac:dyDescent="0.25">
      <c r="A1325" s="37" t="s">
        <v>32</v>
      </c>
      <c r="B1325" s="37">
        <v>5</v>
      </c>
      <c r="C1325" s="26" t="str">
        <f>IFERROR(INDEX(Clients[Client_Name],MATCH(Table312[[#This Row],[Client_Code]],Clients[Client_Code],0)),"")</f>
        <v>ELABORADORA DOÑIHUE</v>
      </c>
      <c r="D1325" s="25">
        <v>6</v>
      </c>
      <c r="E1325" s="25">
        <v>3</v>
      </c>
      <c r="F1325" s="25" t="b">
        <f>IF(E1325&gt;(VLOOKUP(D1325,Months_Weeks!$A$2:$B$13,2,TRUE)),FALSE)</f>
        <v>0</v>
      </c>
      <c r="G1325" s="63">
        <f>IF(Table312[[#This Row],[Facility]]="Buin",1.5%,0.25%)</f>
        <v>2.5000000000000001E-3</v>
      </c>
      <c r="H1325" s="38"/>
      <c r="I1325" s="38">
        <v>5</v>
      </c>
      <c r="J1325" s="27">
        <f t="shared" si="120"/>
        <v>249</v>
      </c>
      <c r="K1325" s="28">
        <f t="shared" si="121"/>
        <v>6</v>
      </c>
      <c r="L1325" s="27">
        <f>IF(K1325=0,0,IF(E1325&gt;1,E1325-1,VLOOKUP(K1325,Months_Weeks!$A$1:$B$13,2,0)))</f>
        <v>2</v>
      </c>
      <c r="M1325" s="29"/>
      <c r="N1325" s="39"/>
      <c r="O1325" s="39"/>
      <c r="P1325" s="50">
        <f t="shared" si="122"/>
        <v>0</v>
      </c>
      <c r="Q1325" s="28">
        <f t="shared" si="123"/>
        <v>6</v>
      </c>
      <c r="R1325" s="28">
        <f>IF(Q1325=0,0,IF(E1325&gt;1,E1325-1,VLOOKUP(Q1325,Months_Weeks!$A$1:$B$13,2,0)))</f>
        <v>2</v>
      </c>
      <c r="S1325" s="30"/>
      <c r="T1325" s="39"/>
      <c r="U1325" s="39"/>
      <c r="V1325" s="50">
        <f t="shared" si="124"/>
        <v>0</v>
      </c>
      <c r="W1325" s="28">
        <f t="shared" si="125"/>
        <v>6</v>
      </c>
      <c r="X1325" s="28">
        <f>IF(W1325=0,0,IF(E1325&gt;1,E1325-1,VLOOKUP(W1325,Months_Weeks!$A$1:$B$13,2,0)))</f>
        <v>2</v>
      </c>
      <c r="Y1325" s="30"/>
      <c r="Z1325" s="39"/>
      <c r="AA1325" s="31"/>
      <c r="AB1325" s="39"/>
      <c r="AC1325" s="31"/>
      <c r="AD1325" s="40"/>
      <c r="AE1325" s="31"/>
      <c r="AF1325" s="40"/>
      <c r="AG1325" s="31"/>
      <c r="AH1325" s="40"/>
      <c r="AI1325" s="31"/>
      <c r="AJ1325" s="40"/>
    </row>
    <row r="1326" spans="1:36" x14ac:dyDescent="0.25">
      <c r="A1326" s="37" t="s">
        <v>32</v>
      </c>
      <c r="B1326" s="37">
        <v>5</v>
      </c>
      <c r="C1326" s="26" t="str">
        <f>IFERROR(INDEX(Clients[Client_Name],MATCH(Table312[[#This Row],[Client_Code]],Clients[Client_Code],0)),"")</f>
        <v>ELABORADORA DOÑIHUE</v>
      </c>
      <c r="D1326" s="25">
        <v>6</v>
      </c>
      <c r="E1326" s="25">
        <v>4</v>
      </c>
      <c r="F1326" s="25" t="b">
        <f>IF(E1326&gt;(VLOOKUP(D1326,Months_Weeks!$A$2:$B$13,2,TRUE)),FALSE)</f>
        <v>0</v>
      </c>
      <c r="G1326" s="63">
        <f>IF(Table312[[#This Row],[Facility]]="Buin",1.5%,0.25%)</f>
        <v>2.5000000000000001E-3</v>
      </c>
      <c r="H1326" s="38"/>
      <c r="I1326" s="38">
        <v>5</v>
      </c>
      <c r="J1326" s="27">
        <f t="shared" si="120"/>
        <v>244</v>
      </c>
      <c r="K1326" s="28">
        <f t="shared" si="121"/>
        <v>6</v>
      </c>
      <c r="L1326" s="27">
        <f>IF(K1326=0,0,IF(E1326&gt;1,E1326-1,VLOOKUP(K1326,Months_Weeks!$A$1:$B$13,2,0)))</f>
        <v>3</v>
      </c>
      <c r="M1326" s="29"/>
      <c r="N1326" s="39"/>
      <c r="O1326" s="39"/>
      <c r="P1326" s="50">
        <f t="shared" si="122"/>
        <v>0</v>
      </c>
      <c r="Q1326" s="28">
        <f t="shared" si="123"/>
        <v>6</v>
      </c>
      <c r="R1326" s="28">
        <f>IF(Q1326=0,0,IF(E1326&gt;1,E1326-1,VLOOKUP(Q1326,Months_Weeks!$A$1:$B$13,2,0)))</f>
        <v>3</v>
      </c>
      <c r="S1326" s="30"/>
      <c r="T1326" s="39"/>
      <c r="U1326" s="39"/>
      <c r="V1326" s="50">
        <f t="shared" si="124"/>
        <v>0</v>
      </c>
      <c r="W1326" s="28">
        <f t="shared" si="125"/>
        <v>6</v>
      </c>
      <c r="X1326" s="28">
        <f>IF(W1326=0,0,IF(E1326&gt;1,E1326-1,VLOOKUP(W1326,Months_Weeks!$A$1:$B$13,2,0)))</f>
        <v>3</v>
      </c>
      <c r="Y1326" s="30"/>
      <c r="Z1326" s="39"/>
      <c r="AA1326" s="31"/>
      <c r="AB1326" s="39"/>
      <c r="AC1326" s="31"/>
      <c r="AD1326" s="40"/>
      <c r="AE1326" s="31"/>
      <c r="AF1326" s="40"/>
      <c r="AG1326" s="31"/>
      <c r="AH1326" s="40"/>
      <c r="AI1326" s="31"/>
      <c r="AJ1326" s="40"/>
    </row>
    <row r="1327" spans="1:36" x14ac:dyDescent="0.25">
      <c r="A1327" s="37" t="s">
        <v>32</v>
      </c>
      <c r="B1327" s="37">
        <v>5</v>
      </c>
      <c r="C1327" s="26" t="str">
        <f>IFERROR(INDEX(Clients[Client_Name],MATCH(Table312[[#This Row],[Client_Code]],Clients[Client_Code],0)),"")</f>
        <v>ELABORADORA DOÑIHUE</v>
      </c>
      <c r="D1327" s="25">
        <v>6</v>
      </c>
      <c r="E1327" s="25">
        <v>5</v>
      </c>
      <c r="F1327" s="25" t="b">
        <f>IF(E1327&gt;(VLOOKUP(D1327,Months_Weeks!$A$2:$B$13,2,TRUE)),FALSE)</f>
        <v>0</v>
      </c>
      <c r="G1327" s="63">
        <f>IF(Table312[[#This Row],[Facility]]="Buin",1.5%,0.25%)</f>
        <v>2.5000000000000001E-3</v>
      </c>
      <c r="H1327" s="38"/>
      <c r="I1327" s="38">
        <v>5</v>
      </c>
      <c r="J1327" s="27">
        <f t="shared" si="120"/>
        <v>239</v>
      </c>
      <c r="K1327" s="28">
        <f t="shared" si="121"/>
        <v>6</v>
      </c>
      <c r="L1327" s="27">
        <f>IF(K1327=0,0,IF(E1327&gt;1,E1327-1,VLOOKUP(K1327,Months_Weeks!$A$1:$B$13,2,0)))</f>
        <v>4</v>
      </c>
      <c r="M1327" s="29"/>
      <c r="N1327" s="39"/>
      <c r="O1327" s="39"/>
      <c r="P1327" s="50">
        <f t="shared" si="122"/>
        <v>0</v>
      </c>
      <c r="Q1327" s="28">
        <f t="shared" si="123"/>
        <v>6</v>
      </c>
      <c r="R1327" s="28">
        <f>IF(Q1327=0,0,IF(E1327&gt;1,E1327-1,VLOOKUP(Q1327,Months_Weeks!$A$1:$B$13,2,0)))</f>
        <v>4</v>
      </c>
      <c r="S1327" s="30"/>
      <c r="T1327" s="39"/>
      <c r="U1327" s="39"/>
      <c r="V1327" s="50">
        <f t="shared" si="124"/>
        <v>0</v>
      </c>
      <c r="W1327" s="28">
        <f t="shared" si="125"/>
        <v>6</v>
      </c>
      <c r="X1327" s="28">
        <f>IF(W1327=0,0,IF(E1327&gt;1,E1327-1,VLOOKUP(W1327,Months_Weeks!$A$1:$B$13,2,0)))</f>
        <v>4</v>
      </c>
      <c r="Y1327" s="30"/>
      <c r="Z1327" s="39"/>
      <c r="AA1327" s="31"/>
      <c r="AB1327" s="39"/>
      <c r="AC1327" s="31"/>
      <c r="AD1327" s="40"/>
      <c r="AE1327" s="31"/>
      <c r="AF1327" s="40"/>
      <c r="AG1327" s="31"/>
      <c r="AH1327" s="40"/>
      <c r="AI1327" s="31"/>
      <c r="AJ1327" s="40"/>
    </row>
    <row r="1328" spans="1:36" x14ac:dyDescent="0.25">
      <c r="A1328" s="37" t="s">
        <v>32</v>
      </c>
      <c r="B1328" s="37">
        <v>5</v>
      </c>
      <c r="C1328" s="26" t="str">
        <f>IFERROR(INDEX(Clients[Client_Name],MATCH(Table312[[#This Row],[Client_Code]],Clients[Client_Code],0)),"")</f>
        <v>ELABORADORA DOÑIHUE</v>
      </c>
      <c r="D1328" s="25">
        <v>7</v>
      </c>
      <c r="E1328" s="25">
        <v>1</v>
      </c>
      <c r="F1328" s="25" t="b">
        <f>IF(E1328&gt;(VLOOKUP(D1328,Months_Weeks!$A$2:$B$13,2,TRUE)),FALSE)</f>
        <v>0</v>
      </c>
      <c r="G1328" s="63">
        <f>IF(Table312[[#This Row],[Facility]]="Buin",1.5%,0.25%)</f>
        <v>2.5000000000000001E-3</v>
      </c>
      <c r="H1328" s="38"/>
      <c r="I1328" s="38">
        <v>5</v>
      </c>
      <c r="J1328" s="27">
        <f t="shared" si="120"/>
        <v>234</v>
      </c>
      <c r="K1328" s="28">
        <f t="shared" si="121"/>
        <v>6</v>
      </c>
      <c r="L1328" s="27">
        <f>IF(K1328=0,0,IF(E1328&gt;1,E1328-1,VLOOKUP(K1328,Months_Weeks!$A$1:$B$13,2,0)))</f>
        <v>5</v>
      </c>
      <c r="M1328" s="29"/>
      <c r="N1328" s="39"/>
      <c r="O1328" s="39"/>
      <c r="P1328" s="50">
        <f t="shared" si="122"/>
        <v>0</v>
      </c>
      <c r="Q1328" s="28">
        <f t="shared" si="123"/>
        <v>6</v>
      </c>
      <c r="R1328" s="28">
        <f>IF(Q1328=0,0,IF(E1328&gt;1,E1328-1,VLOOKUP(Q1328,Months_Weeks!$A$1:$B$13,2,0)))</f>
        <v>5</v>
      </c>
      <c r="S1328" s="30"/>
      <c r="T1328" s="39"/>
      <c r="U1328" s="39"/>
      <c r="V1328" s="50">
        <f t="shared" si="124"/>
        <v>0</v>
      </c>
      <c r="W1328" s="28">
        <f t="shared" si="125"/>
        <v>6</v>
      </c>
      <c r="X1328" s="28">
        <f>IF(W1328=0,0,IF(E1328&gt;1,E1328-1,VLOOKUP(W1328,Months_Weeks!$A$1:$B$13,2,0)))</f>
        <v>5</v>
      </c>
      <c r="Y1328" s="30"/>
      <c r="Z1328" s="39"/>
      <c r="AA1328" s="31"/>
      <c r="AB1328" s="39"/>
      <c r="AC1328" s="31"/>
      <c r="AD1328" s="40"/>
      <c r="AE1328" s="31"/>
      <c r="AF1328" s="40"/>
      <c r="AG1328" s="31"/>
      <c r="AH1328" s="40"/>
      <c r="AI1328" s="31"/>
      <c r="AJ1328" s="40"/>
    </row>
    <row r="1329" spans="1:36" x14ac:dyDescent="0.25">
      <c r="A1329" s="37" t="s">
        <v>32</v>
      </c>
      <c r="B1329" s="37">
        <v>5</v>
      </c>
      <c r="C1329" s="26" t="str">
        <f>IFERROR(INDEX(Clients[Client_Name],MATCH(Table312[[#This Row],[Client_Code]],Clients[Client_Code],0)),"")</f>
        <v>ELABORADORA DOÑIHUE</v>
      </c>
      <c r="D1329" s="25">
        <v>7</v>
      </c>
      <c r="E1329" s="25">
        <v>2</v>
      </c>
      <c r="F1329" s="25" t="b">
        <f>IF(E1329&gt;(VLOOKUP(D1329,Months_Weeks!$A$2:$B$13,2,TRUE)),FALSE)</f>
        <v>0</v>
      </c>
      <c r="G1329" s="63">
        <f>IF(Table312[[#This Row],[Facility]]="Buin",1.5%,0.25%)</f>
        <v>2.5000000000000001E-3</v>
      </c>
      <c r="H1329" s="38"/>
      <c r="I1329" s="38">
        <v>5</v>
      </c>
      <c r="J1329" s="27">
        <f t="shared" si="120"/>
        <v>229</v>
      </c>
      <c r="K1329" s="28">
        <f t="shared" si="121"/>
        <v>7</v>
      </c>
      <c r="L1329" s="27">
        <f>IF(K1329=0,0,IF(E1329&gt;1,E1329-1,VLOOKUP(K1329,Months_Weeks!$A$1:$B$13,2,0)))</f>
        <v>1</v>
      </c>
      <c r="M1329" s="29"/>
      <c r="N1329" s="39"/>
      <c r="O1329" s="39"/>
      <c r="P1329" s="50">
        <f t="shared" si="122"/>
        <v>0</v>
      </c>
      <c r="Q1329" s="28">
        <f t="shared" si="123"/>
        <v>7</v>
      </c>
      <c r="R1329" s="28">
        <f>IF(Q1329=0,0,IF(E1329&gt;1,E1329-1,VLOOKUP(Q1329,Months_Weeks!$A$1:$B$13,2,0)))</f>
        <v>1</v>
      </c>
      <c r="S1329" s="30"/>
      <c r="T1329" s="39"/>
      <c r="U1329" s="39"/>
      <c r="V1329" s="50">
        <f t="shared" si="124"/>
        <v>0</v>
      </c>
      <c r="W1329" s="28">
        <f t="shared" si="125"/>
        <v>7</v>
      </c>
      <c r="X1329" s="28">
        <f>IF(W1329=0,0,IF(E1329&gt;1,E1329-1,VLOOKUP(W1329,Months_Weeks!$A$1:$B$13,2,0)))</f>
        <v>1</v>
      </c>
      <c r="Y1329" s="30"/>
      <c r="Z1329" s="39"/>
      <c r="AA1329" s="31"/>
      <c r="AB1329" s="39"/>
      <c r="AC1329" s="31"/>
      <c r="AD1329" s="40"/>
      <c r="AE1329" s="31"/>
      <c r="AF1329" s="40"/>
      <c r="AG1329" s="31"/>
      <c r="AH1329" s="40"/>
      <c r="AI1329" s="31"/>
      <c r="AJ1329" s="40"/>
    </row>
    <row r="1330" spans="1:36" x14ac:dyDescent="0.25">
      <c r="A1330" s="37" t="s">
        <v>32</v>
      </c>
      <c r="B1330" s="37">
        <v>5</v>
      </c>
      <c r="C1330" s="26" t="str">
        <f>IFERROR(INDEX(Clients[Client_Name],MATCH(Table312[[#This Row],[Client_Code]],Clients[Client_Code],0)),"")</f>
        <v>ELABORADORA DOÑIHUE</v>
      </c>
      <c r="D1330" s="25">
        <v>7</v>
      </c>
      <c r="E1330" s="25">
        <v>3</v>
      </c>
      <c r="F1330" s="25" t="b">
        <f>IF(E1330&gt;(VLOOKUP(D1330,Months_Weeks!$A$2:$B$13,2,TRUE)),FALSE)</f>
        <v>0</v>
      </c>
      <c r="G1330" s="63">
        <f>IF(Table312[[#This Row],[Facility]]="Buin",1.5%,0.25%)</f>
        <v>2.5000000000000001E-3</v>
      </c>
      <c r="H1330" s="38"/>
      <c r="I1330" s="38">
        <v>5</v>
      </c>
      <c r="J1330" s="27">
        <f t="shared" si="120"/>
        <v>224</v>
      </c>
      <c r="K1330" s="28">
        <f t="shared" si="121"/>
        <v>7</v>
      </c>
      <c r="L1330" s="27">
        <f>IF(K1330=0,0,IF(E1330&gt;1,E1330-1,VLOOKUP(K1330,Months_Weeks!$A$1:$B$13,2,0)))</f>
        <v>2</v>
      </c>
      <c r="M1330" s="29"/>
      <c r="N1330" s="39"/>
      <c r="O1330" s="39"/>
      <c r="P1330" s="50">
        <f t="shared" si="122"/>
        <v>0</v>
      </c>
      <c r="Q1330" s="28">
        <f t="shared" si="123"/>
        <v>7</v>
      </c>
      <c r="R1330" s="28">
        <f>IF(Q1330=0,0,IF(E1330&gt;1,E1330-1,VLOOKUP(Q1330,Months_Weeks!$A$1:$B$13,2,0)))</f>
        <v>2</v>
      </c>
      <c r="S1330" s="30"/>
      <c r="T1330" s="39"/>
      <c r="U1330" s="39"/>
      <c r="V1330" s="50">
        <f t="shared" si="124"/>
        <v>0</v>
      </c>
      <c r="W1330" s="28">
        <f t="shared" si="125"/>
        <v>7</v>
      </c>
      <c r="X1330" s="28">
        <f>IF(W1330=0,0,IF(E1330&gt;1,E1330-1,VLOOKUP(W1330,Months_Weeks!$A$1:$B$13,2,0)))</f>
        <v>2</v>
      </c>
      <c r="Y1330" s="30"/>
      <c r="Z1330" s="39"/>
      <c r="AA1330" s="31"/>
      <c r="AB1330" s="39"/>
      <c r="AC1330" s="31"/>
      <c r="AD1330" s="40"/>
      <c r="AE1330" s="31"/>
      <c r="AF1330" s="40"/>
      <c r="AG1330" s="31"/>
      <c r="AH1330" s="40"/>
      <c r="AI1330" s="31"/>
      <c r="AJ1330" s="40"/>
    </row>
    <row r="1331" spans="1:36" x14ac:dyDescent="0.25">
      <c r="A1331" s="37" t="s">
        <v>32</v>
      </c>
      <c r="B1331" s="37">
        <v>5</v>
      </c>
      <c r="C1331" s="26" t="str">
        <f>IFERROR(INDEX(Clients[Client_Name],MATCH(Table312[[#This Row],[Client_Code]],Clients[Client_Code],0)),"")</f>
        <v>ELABORADORA DOÑIHUE</v>
      </c>
      <c r="D1331" s="25">
        <v>7</v>
      </c>
      <c r="E1331" s="25">
        <v>4</v>
      </c>
      <c r="F1331" s="25" t="b">
        <f>IF(E1331&gt;(VLOOKUP(D1331,Months_Weeks!$A$2:$B$13,2,TRUE)),FALSE)</f>
        <v>0</v>
      </c>
      <c r="G1331" s="63">
        <f>IF(Table312[[#This Row],[Facility]]="Buin",1.5%,0.25%)</f>
        <v>2.5000000000000001E-3</v>
      </c>
      <c r="H1331" s="38"/>
      <c r="I1331" s="38">
        <v>5</v>
      </c>
      <c r="J1331" s="27">
        <f t="shared" si="120"/>
        <v>219</v>
      </c>
      <c r="K1331" s="28">
        <f t="shared" si="121"/>
        <v>7</v>
      </c>
      <c r="L1331" s="27">
        <f>IF(K1331=0,0,IF(E1331&gt;1,E1331-1,VLOOKUP(K1331,Months_Weeks!$A$1:$B$13,2,0)))</f>
        <v>3</v>
      </c>
      <c r="M1331" s="29"/>
      <c r="N1331" s="39"/>
      <c r="O1331" s="39"/>
      <c r="P1331" s="50">
        <f t="shared" si="122"/>
        <v>0</v>
      </c>
      <c r="Q1331" s="28">
        <f t="shared" si="123"/>
        <v>7</v>
      </c>
      <c r="R1331" s="28">
        <f>IF(Q1331=0,0,IF(E1331&gt;1,E1331-1,VLOOKUP(Q1331,Months_Weeks!$A$1:$B$13,2,0)))</f>
        <v>3</v>
      </c>
      <c r="S1331" s="30"/>
      <c r="T1331" s="39"/>
      <c r="U1331" s="39"/>
      <c r="V1331" s="50">
        <f t="shared" si="124"/>
        <v>0</v>
      </c>
      <c r="W1331" s="28">
        <f t="shared" si="125"/>
        <v>7</v>
      </c>
      <c r="X1331" s="28">
        <f>IF(W1331=0,0,IF(E1331&gt;1,E1331-1,VLOOKUP(W1331,Months_Weeks!$A$1:$B$13,2,0)))</f>
        <v>3</v>
      </c>
      <c r="Y1331" s="30"/>
      <c r="Z1331" s="39"/>
      <c r="AA1331" s="31"/>
      <c r="AB1331" s="39"/>
      <c r="AC1331" s="31"/>
      <c r="AD1331" s="40"/>
      <c r="AE1331" s="31"/>
      <c r="AF1331" s="40"/>
      <c r="AG1331" s="31"/>
      <c r="AH1331" s="40"/>
      <c r="AI1331" s="31"/>
      <c r="AJ1331" s="40"/>
    </row>
    <row r="1332" spans="1:36" x14ac:dyDescent="0.25">
      <c r="A1332" s="37" t="s">
        <v>32</v>
      </c>
      <c r="B1332" s="37">
        <v>5</v>
      </c>
      <c r="C1332" s="26" t="str">
        <f>IFERROR(INDEX(Clients[Client_Name],MATCH(Table312[[#This Row],[Client_Code]],Clients[Client_Code],0)),"")</f>
        <v>ELABORADORA DOÑIHUE</v>
      </c>
      <c r="D1332" s="25">
        <v>8</v>
      </c>
      <c r="E1332" s="25">
        <v>1</v>
      </c>
      <c r="F1332" s="25" t="b">
        <f>IF(E1332&gt;(VLOOKUP(D1332,Months_Weeks!$A$2:$B$13,2,TRUE)),FALSE)</f>
        <v>0</v>
      </c>
      <c r="G1332" s="63">
        <f>IF(Table312[[#This Row],[Facility]]="Buin",1.5%,0.25%)</f>
        <v>2.5000000000000001E-3</v>
      </c>
      <c r="H1332" s="38"/>
      <c r="I1332" s="38">
        <v>5</v>
      </c>
      <c r="J1332" s="27">
        <f t="shared" si="120"/>
        <v>214</v>
      </c>
      <c r="K1332" s="28">
        <f t="shared" si="121"/>
        <v>7</v>
      </c>
      <c r="L1332" s="27">
        <f>IF(K1332=0,0,IF(E1332&gt;1,E1332-1,VLOOKUP(K1332,Months_Weeks!$A$1:$B$13,2,0)))</f>
        <v>4</v>
      </c>
      <c r="M1332" s="29"/>
      <c r="N1332" s="39"/>
      <c r="O1332" s="39"/>
      <c r="P1332" s="50">
        <f t="shared" si="122"/>
        <v>0</v>
      </c>
      <c r="Q1332" s="28">
        <f t="shared" si="123"/>
        <v>7</v>
      </c>
      <c r="R1332" s="28">
        <f>IF(Q1332=0,0,IF(E1332&gt;1,E1332-1,VLOOKUP(Q1332,Months_Weeks!$A$1:$B$13,2,0)))</f>
        <v>4</v>
      </c>
      <c r="S1332" s="30"/>
      <c r="T1332" s="39"/>
      <c r="U1332" s="39"/>
      <c r="V1332" s="50">
        <f t="shared" si="124"/>
        <v>0</v>
      </c>
      <c r="W1332" s="28">
        <f t="shared" si="125"/>
        <v>7</v>
      </c>
      <c r="X1332" s="28">
        <f>IF(W1332=0,0,IF(E1332&gt;1,E1332-1,VLOOKUP(W1332,Months_Weeks!$A$1:$B$13,2,0)))</f>
        <v>4</v>
      </c>
      <c r="Y1332" s="30"/>
      <c r="Z1332" s="39"/>
      <c r="AA1332" s="31"/>
      <c r="AB1332" s="39"/>
      <c r="AC1332" s="31"/>
      <c r="AD1332" s="40"/>
      <c r="AE1332" s="31"/>
      <c r="AF1332" s="40"/>
      <c r="AG1332" s="31"/>
      <c r="AH1332" s="40"/>
      <c r="AI1332" s="31"/>
      <c r="AJ1332" s="40"/>
    </row>
    <row r="1333" spans="1:36" x14ac:dyDescent="0.25">
      <c r="A1333" s="37" t="s">
        <v>32</v>
      </c>
      <c r="B1333" s="37">
        <v>5</v>
      </c>
      <c r="C1333" s="26" t="str">
        <f>IFERROR(INDEX(Clients[Client_Name],MATCH(Table312[[#This Row],[Client_Code]],Clients[Client_Code],0)),"")</f>
        <v>ELABORADORA DOÑIHUE</v>
      </c>
      <c r="D1333" s="25">
        <v>8</v>
      </c>
      <c r="E1333" s="25">
        <v>2</v>
      </c>
      <c r="F1333" s="25" t="b">
        <f>IF(E1333&gt;(VLOOKUP(D1333,Months_Weeks!$A$2:$B$13,2,TRUE)),FALSE)</f>
        <v>0</v>
      </c>
      <c r="G1333" s="63">
        <f>IF(Table312[[#This Row],[Facility]]="Buin",1.5%,0.25%)</f>
        <v>2.5000000000000001E-3</v>
      </c>
      <c r="H1333" s="38"/>
      <c r="I1333" s="38">
        <v>5</v>
      </c>
      <c r="J1333" s="27">
        <f t="shared" si="120"/>
        <v>209</v>
      </c>
      <c r="K1333" s="28">
        <f t="shared" si="121"/>
        <v>8</v>
      </c>
      <c r="L1333" s="27">
        <f>IF(K1333=0,0,IF(E1333&gt;1,E1333-1,VLOOKUP(K1333,Months_Weeks!$A$1:$B$13,2,0)))</f>
        <v>1</v>
      </c>
      <c r="M1333" s="29"/>
      <c r="N1333" s="39"/>
      <c r="O1333" s="39"/>
      <c r="P1333" s="50">
        <f t="shared" si="122"/>
        <v>0</v>
      </c>
      <c r="Q1333" s="28">
        <f t="shared" si="123"/>
        <v>8</v>
      </c>
      <c r="R1333" s="28">
        <f>IF(Q1333=0,0,IF(E1333&gt;1,E1333-1,VLOOKUP(Q1333,Months_Weeks!$A$1:$B$13,2,0)))</f>
        <v>1</v>
      </c>
      <c r="S1333" s="30"/>
      <c r="T1333" s="39"/>
      <c r="U1333" s="39"/>
      <c r="V1333" s="50">
        <f t="shared" si="124"/>
        <v>0</v>
      </c>
      <c r="W1333" s="28">
        <f t="shared" si="125"/>
        <v>8</v>
      </c>
      <c r="X1333" s="28">
        <f>IF(W1333=0,0,IF(E1333&gt;1,E1333-1,VLOOKUP(W1333,Months_Weeks!$A$1:$B$13,2,0)))</f>
        <v>1</v>
      </c>
      <c r="Y1333" s="30"/>
      <c r="Z1333" s="39"/>
      <c r="AA1333" s="31"/>
      <c r="AB1333" s="39"/>
      <c r="AC1333" s="31"/>
      <c r="AD1333" s="40"/>
      <c r="AE1333" s="31"/>
      <c r="AF1333" s="40"/>
      <c r="AG1333" s="31"/>
      <c r="AH1333" s="40"/>
      <c r="AI1333" s="31"/>
      <c r="AJ1333" s="40"/>
    </row>
    <row r="1334" spans="1:36" x14ac:dyDescent="0.25">
      <c r="A1334" s="37" t="s">
        <v>32</v>
      </c>
      <c r="B1334" s="37">
        <v>5</v>
      </c>
      <c r="C1334" s="26" t="str">
        <f>IFERROR(INDEX(Clients[Client_Name],MATCH(Table312[[#This Row],[Client_Code]],Clients[Client_Code],0)),"")</f>
        <v>ELABORADORA DOÑIHUE</v>
      </c>
      <c r="D1334" s="25">
        <v>8</v>
      </c>
      <c r="E1334" s="25">
        <v>3</v>
      </c>
      <c r="F1334" s="25" t="b">
        <f>IF(E1334&gt;(VLOOKUP(D1334,Months_Weeks!$A$2:$B$13,2,TRUE)),FALSE)</f>
        <v>0</v>
      </c>
      <c r="G1334" s="63">
        <f>IF(Table312[[#This Row],[Facility]]="Buin",1.5%,0.25%)</f>
        <v>2.5000000000000001E-3</v>
      </c>
      <c r="H1334" s="38">
        <v>75</v>
      </c>
      <c r="I1334" s="38"/>
      <c r="J1334" s="27">
        <f t="shared" si="120"/>
        <v>284</v>
      </c>
      <c r="K1334" s="28">
        <f t="shared" si="121"/>
        <v>8</v>
      </c>
      <c r="L1334" s="27">
        <f>IF(K1334=0,0,IF(E1334&gt;1,E1334-1,VLOOKUP(K1334,Months_Weeks!$A$1:$B$13,2,0)))</f>
        <v>2</v>
      </c>
      <c r="M1334" s="29"/>
      <c r="N1334" s="39"/>
      <c r="O1334" s="39"/>
      <c r="P1334" s="50">
        <f t="shared" si="122"/>
        <v>0</v>
      </c>
      <c r="Q1334" s="28">
        <f t="shared" si="123"/>
        <v>8</v>
      </c>
      <c r="R1334" s="28">
        <f>IF(Q1334=0,0,IF(E1334&gt;1,E1334-1,VLOOKUP(Q1334,Months_Weeks!$A$1:$B$13,2,0)))</f>
        <v>2</v>
      </c>
      <c r="S1334" s="30"/>
      <c r="T1334" s="39"/>
      <c r="U1334" s="39"/>
      <c r="V1334" s="50">
        <f t="shared" si="124"/>
        <v>0</v>
      </c>
      <c r="W1334" s="28">
        <f t="shared" si="125"/>
        <v>8</v>
      </c>
      <c r="X1334" s="28">
        <f>IF(W1334=0,0,IF(E1334&gt;1,E1334-1,VLOOKUP(W1334,Months_Weeks!$A$1:$B$13,2,0)))</f>
        <v>2</v>
      </c>
      <c r="Y1334" s="30"/>
      <c r="Z1334" s="39"/>
      <c r="AA1334" s="31"/>
      <c r="AB1334" s="39"/>
      <c r="AC1334" s="31"/>
      <c r="AD1334" s="40"/>
      <c r="AE1334" s="31"/>
      <c r="AF1334" s="40"/>
      <c r="AG1334" s="31"/>
      <c r="AH1334" s="40"/>
      <c r="AI1334" s="31"/>
      <c r="AJ1334" s="40"/>
    </row>
    <row r="1335" spans="1:36" x14ac:dyDescent="0.25">
      <c r="A1335" s="37" t="s">
        <v>32</v>
      </c>
      <c r="B1335" s="37">
        <v>5</v>
      </c>
      <c r="C1335" s="26" t="str">
        <f>IFERROR(INDEX(Clients[Client_Name],MATCH(Table312[[#This Row],[Client_Code]],Clients[Client_Code],0)),"")</f>
        <v>ELABORADORA DOÑIHUE</v>
      </c>
      <c r="D1335" s="25">
        <v>8</v>
      </c>
      <c r="E1335" s="25">
        <v>4</v>
      </c>
      <c r="F1335" s="25" t="b">
        <f>IF(E1335&gt;(VLOOKUP(D1335,Months_Weeks!$A$2:$B$13,2,TRUE)),FALSE)</f>
        <v>0</v>
      </c>
      <c r="G1335" s="63">
        <f>IF(Table312[[#This Row],[Facility]]="Buin",1.5%,0.25%)</f>
        <v>2.5000000000000001E-3</v>
      </c>
      <c r="H1335" s="38">
        <v>75</v>
      </c>
      <c r="I1335" s="38"/>
      <c r="J1335" s="27">
        <f t="shared" si="120"/>
        <v>359</v>
      </c>
      <c r="K1335" s="28">
        <f t="shared" si="121"/>
        <v>8</v>
      </c>
      <c r="L1335" s="27">
        <f>IF(K1335=0,0,IF(E1335&gt;1,E1335-1,VLOOKUP(K1335,Months_Weeks!$A$1:$B$13,2,0)))</f>
        <v>3</v>
      </c>
      <c r="M1335" s="29"/>
      <c r="N1335" s="39"/>
      <c r="O1335" s="39"/>
      <c r="P1335" s="50">
        <f t="shared" si="122"/>
        <v>0</v>
      </c>
      <c r="Q1335" s="28">
        <f t="shared" si="123"/>
        <v>8</v>
      </c>
      <c r="R1335" s="28">
        <f>IF(Q1335=0,0,IF(E1335&gt;1,E1335-1,VLOOKUP(Q1335,Months_Weeks!$A$1:$B$13,2,0)))</f>
        <v>3</v>
      </c>
      <c r="S1335" s="30"/>
      <c r="T1335" s="39"/>
      <c r="U1335" s="39"/>
      <c r="V1335" s="50">
        <f t="shared" si="124"/>
        <v>0</v>
      </c>
      <c r="W1335" s="28">
        <f t="shared" si="125"/>
        <v>8</v>
      </c>
      <c r="X1335" s="28">
        <f>IF(W1335=0,0,IF(E1335&gt;1,E1335-1,VLOOKUP(W1335,Months_Weeks!$A$1:$B$13,2,0)))</f>
        <v>3</v>
      </c>
      <c r="Y1335" s="30"/>
      <c r="Z1335" s="39"/>
      <c r="AA1335" s="31"/>
      <c r="AB1335" s="39"/>
      <c r="AC1335" s="31"/>
      <c r="AD1335" s="40"/>
      <c r="AE1335" s="31"/>
      <c r="AF1335" s="40"/>
      <c r="AG1335" s="31"/>
      <c r="AH1335" s="40"/>
      <c r="AI1335" s="31"/>
      <c r="AJ1335" s="40"/>
    </row>
    <row r="1336" spans="1:36" x14ac:dyDescent="0.25">
      <c r="A1336" s="37" t="s">
        <v>32</v>
      </c>
      <c r="B1336" s="37">
        <v>5</v>
      </c>
      <c r="C1336" s="26" t="str">
        <f>IFERROR(INDEX(Clients[Client_Name],MATCH(Table312[[#This Row],[Client_Code]],Clients[Client_Code],0)),"")</f>
        <v>ELABORADORA DOÑIHUE</v>
      </c>
      <c r="D1336" s="25">
        <v>9</v>
      </c>
      <c r="E1336" s="25">
        <v>1</v>
      </c>
      <c r="F1336" s="25" t="b">
        <f>IF(E1336&gt;(VLOOKUP(D1336,Months_Weeks!$A$2:$B$13,2,TRUE)),FALSE)</f>
        <v>0</v>
      </c>
      <c r="G1336" s="63">
        <f>IF(Table312[[#This Row],[Facility]]="Buin",1.5%,0.25%)</f>
        <v>2.5000000000000001E-3</v>
      </c>
      <c r="H1336" s="38">
        <v>75</v>
      </c>
      <c r="I1336" s="38"/>
      <c r="J1336" s="27">
        <f t="shared" si="120"/>
        <v>434</v>
      </c>
      <c r="K1336" s="28">
        <f t="shared" si="121"/>
        <v>8</v>
      </c>
      <c r="L1336" s="27">
        <f>IF(K1336=0,0,IF(E1336&gt;1,E1336-1,VLOOKUP(K1336,Months_Weeks!$A$1:$B$13,2,0)))</f>
        <v>4</v>
      </c>
      <c r="M1336" s="29"/>
      <c r="N1336" s="39"/>
      <c r="O1336" s="39"/>
      <c r="P1336" s="50">
        <f t="shared" si="122"/>
        <v>0</v>
      </c>
      <c r="Q1336" s="28">
        <f t="shared" si="123"/>
        <v>8</v>
      </c>
      <c r="R1336" s="28">
        <f>IF(Q1336=0,0,IF(E1336&gt;1,E1336-1,VLOOKUP(Q1336,Months_Weeks!$A$1:$B$13,2,0)))</f>
        <v>4</v>
      </c>
      <c r="S1336" s="30"/>
      <c r="T1336" s="39"/>
      <c r="U1336" s="39"/>
      <c r="V1336" s="50">
        <f t="shared" si="124"/>
        <v>0</v>
      </c>
      <c r="W1336" s="28">
        <f t="shared" si="125"/>
        <v>8</v>
      </c>
      <c r="X1336" s="28">
        <f>IF(W1336=0,0,IF(E1336&gt;1,E1336-1,VLOOKUP(W1336,Months_Weeks!$A$1:$B$13,2,0)))</f>
        <v>4</v>
      </c>
      <c r="Y1336" s="30"/>
      <c r="Z1336" s="39"/>
      <c r="AA1336" s="31"/>
      <c r="AB1336" s="39"/>
      <c r="AC1336" s="31"/>
      <c r="AD1336" s="40"/>
      <c r="AE1336" s="31"/>
      <c r="AF1336" s="40"/>
      <c r="AG1336" s="31"/>
      <c r="AH1336" s="40"/>
      <c r="AI1336" s="31"/>
      <c r="AJ1336" s="40"/>
    </row>
    <row r="1337" spans="1:36" x14ac:dyDescent="0.25">
      <c r="A1337" s="37" t="s">
        <v>32</v>
      </c>
      <c r="B1337" s="37">
        <v>5</v>
      </c>
      <c r="C1337" s="26" t="str">
        <f>IFERROR(INDEX(Clients[Client_Name],MATCH(Table312[[#This Row],[Client_Code]],Clients[Client_Code],0)),"")</f>
        <v>ELABORADORA DOÑIHUE</v>
      </c>
      <c r="D1337" s="25">
        <v>9</v>
      </c>
      <c r="E1337" s="25">
        <v>2</v>
      </c>
      <c r="F1337" s="25" t="b">
        <f>IF(E1337&gt;(VLOOKUP(D1337,Months_Weeks!$A$2:$B$13,2,TRUE)),FALSE)</f>
        <v>0</v>
      </c>
      <c r="G1337" s="63">
        <f>IF(Table312[[#This Row],[Facility]]="Buin",1.5%,0.25%)</f>
        <v>2.5000000000000001E-3</v>
      </c>
      <c r="H1337" s="38">
        <v>75</v>
      </c>
      <c r="I1337" s="38">
        <v>150</v>
      </c>
      <c r="J1337" s="27">
        <f t="shared" si="120"/>
        <v>359</v>
      </c>
      <c r="K1337" s="28">
        <f t="shared" si="121"/>
        <v>9</v>
      </c>
      <c r="L1337" s="27">
        <f>IF(K1337=0,0,IF(E1337&gt;1,E1337-1,VLOOKUP(K1337,Months_Weeks!$A$1:$B$13,2,0)))</f>
        <v>1</v>
      </c>
      <c r="M1337" s="29"/>
      <c r="N1337" s="39"/>
      <c r="O1337" s="39"/>
      <c r="P1337" s="50">
        <f t="shared" si="122"/>
        <v>0</v>
      </c>
      <c r="Q1337" s="28">
        <f t="shared" si="123"/>
        <v>9</v>
      </c>
      <c r="R1337" s="28">
        <f>IF(Q1337=0,0,IF(E1337&gt;1,E1337-1,VLOOKUP(Q1337,Months_Weeks!$A$1:$B$13,2,0)))</f>
        <v>1</v>
      </c>
      <c r="S1337" s="30"/>
      <c r="T1337" s="39"/>
      <c r="U1337" s="39"/>
      <c r="V1337" s="50">
        <f t="shared" si="124"/>
        <v>0</v>
      </c>
      <c r="W1337" s="28">
        <f t="shared" si="125"/>
        <v>9</v>
      </c>
      <c r="X1337" s="28">
        <f>IF(W1337=0,0,IF(E1337&gt;1,E1337-1,VLOOKUP(W1337,Months_Weeks!$A$1:$B$13,2,0)))</f>
        <v>1</v>
      </c>
      <c r="Y1337" s="30"/>
      <c r="Z1337" s="39"/>
      <c r="AA1337" s="31"/>
      <c r="AB1337" s="39"/>
      <c r="AC1337" s="31"/>
      <c r="AD1337" s="40"/>
      <c r="AE1337" s="31"/>
      <c r="AF1337" s="40"/>
      <c r="AG1337" s="31"/>
      <c r="AH1337" s="40"/>
      <c r="AI1337" s="31"/>
      <c r="AJ1337" s="40"/>
    </row>
    <row r="1338" spans="1:36" x14ac:dyDescent="0.25">
      <c r="A1338" s="37" t="s">
        <v>32</v>
      </c>
      <c r="B1338" s="37">
        <v>5</v>
      </c>
      <c r="C1338" s="26" t="str">
        <f>IFERROR(INDEX(Clients[Client_Name],MATCH(Table312[[#This Row],[Client_Code]],Clients[Client_Code],0)),"")</f>
        <v>ELABORADORA DOÑIHUE</v>
      </c>
      <c r="D1338" s="25">
        <v>9</v>
      </c>
      <c r="E1338" s="25">
        <v>3</v>
      </c>
      <c r="F1338" s="25" t="b">
        <f>IF(E1338&gt;(VLOOKUP(D1338,Months_Weeks!$A$2:$B$13,2,TRUE)),FALSE)</f>
        <v>0</v>
      </c>
      <c r="G1338" s="63">
        <f>IF(Table312[[#This Row],[Facility]]="Buin",1.5%,0.25%)</f>
        <v>2.5000000000000001E-3</v>
      </c>
      <c r="H1338" s="38"/>
      <c r="I1338" s="38">
        <v>75</v>
      </c>
      <c r="J1338" s="27">
        <f t="shared" si="120"/>
        <v>284</v>
      </c>
      <c r="K1338" s="28">
        <f t="shared" si="121"/>
        <v>9</v>
      </c>
      <c r="L1338" s="27">
        <f>IF(K1338=0,0,IF(E1338&gt;1,E1338-1,VLOOKUP(K1338,Months_Weeks!$A$1:$B$13,2,0)))</f>
        <v>2</v>
      </c>
      <c r="M1338" s="29"/>
      <c r="N1338" s="39"/>
      <c r="O1338" s="39"/>
      <c r="P1338" s="50">
        <f t="shared" si="122"/>
        <v>0</v>
      </c>
      <c r="Q1338" s="28">
        <f t="shared" si="123"/>
        <v>9</v>
      </c>
      <c r="R1338" s="28">
        <f>IF(Q1338=0,0,IF(E1338&gt;1,E1338-1,VLOOKUP(Q1338,Months_Weeks!$A$1:$B$13,2,0)))</f>
        <v>2</v>
      </c>
      <c r="S1338" s="30"/>
      <c r="T1338" s="39"/>
      <c r="U1338" s="39"/>
      <c r="V1338" s="50">
        <f t="shared" si="124"/>
        <v>0</v>
      </c>
      <c r="W1338" s="28">
        <f t="shared" si="125"/>
        <v>9</v>
      </c>
      <c r="X1338" s="28">
        <f>IF(W1338=0,0,IF(E1338&gt;1,E1338-1,VLOOKUP(W1338,Months_Weeks!$A$1:$B$13,2,0)))</f>
        <v>2</v>
      </c>
      <c r="Y1338" s="30"/>
      <c r="Z1338" s="39"/>
      <c r="AA1338" s="31"/>
      <c r="AB1338" s="39"/>
      <c r="AC1338" s="31"/>
      <c r="AD1338" s="40"/>
      <c r="AE1338" s="31"/>
      <c r="AF1338" s="40"/>
      <c r="AG1338" s="31"/>
      <c r="AH1338" s="40"/>
      <c r="AI1338" s="31"/>
      <c r="AJ1338" s="40"/>
    </row>
    <row r="1339" spans="1:36" x14ac:dyDescent="0.25">
      <c r="A1339" s="37" t="s">
        <v>32</v>
      </c>
      <c r="B1339" s="37">
        <v>5</v>
      </c>
      <c r="C1339" s="26" t="str">
        <f>IFERROR(INDEX(Clients[Client_Name],MATCH(Table312[[#This Row],[Client_Code]],Clients[Client_Code],0)),"")</f>
        <v>ELABORADORA DOÑIHUE</v>
      </c>
      <c r="D1339" s="25">
        <v>9</v>
      </c>
      <c r="E1339" s="25">
        <v>4</v>
      </c>
      <c r="F1339" s="25" t="b">
        <f>IF(E1339&gt;(VLOOKUP(D1339,Months_Weeks!$A$2:$B$13,2,TRUE)),FALSE)</f>
        <v>0</v>
      </c>
      <c r="G1339" s="63">
        <f>IF(Table312[[#This Row],[Facility]]="Buin",1.5%,0.25%)</f>
        <v>2.5000000000000001E-3</v>
      </c>
      <c r="H1339" s="38"/>
      <c r="I1339" s="38">
        <v>5</v>
      </c>
      <c r="J1339" s="27">
        <f t="shared" si="120"/>
        <v>279</v>
      </c>
      <c r="K1339" s="28">
        <f t="shared" si="121"/>
        <v>9</v>
      </c>
      <c r="L1339" s="27">
        <f>IF(K1339=0,0,IF(E1339&gt;1,E1339-1,VLOOKUP(K1339,Months_Weeks!$A$1:$B$13,2,0)))</f>
        <v>3</v>
      </c>
      <c r="M1339" s="29"/>
      <c r="N1339" s="39"/>
      <c r="O1339" s="39"/>
      <c r="P1339" s="50">
        <f t="shared" si="122"/>
        <v>0</v>
      </c>
      <c r="Q1339" s="28">
        <f t="shared" si="123"/>
        <v>9</v>
      </c>
      <c r="R1339" s="28">
        <f>IF(Q1339=0,0,IF(E1339&gt;1,E1339-1,VLOOKUP(Q1339,Months_Weeks!$A$1:$B$13,2,0)))</f>
        <v>3</v>
      </c>
      <c r="S1339" s="30"/>
      <c r="T1339" s="39"/>
      <c r="U1339" s="39"/>
      <c r="V1339" s="50">
        <f t="shared" si="124"/>
        <v>0</v>
      </c>
      <c r="W1339" s="28">
        <f t="shared" si="125"/>
        <v>9</v>
      </c>
      <c r="X1339" s="28">
        <f>IF(W1339=0,0,IF(E1339&gt;1,E1339-1,VLOOKUP(W1339,Months_Weeks!$A$1:$B$13,2,0)))</f>
        <v>3</v>
      </c>
      <c r="Y1339" s="30"/>
      <c r="Z1339" s="39"/>
      <c r="AA1339" s="31"/>
      <c r="AB1339" s="39"/>
      <c r="AC1339" s="31"/>
      <c r="AD1339" s="40"/>
      <c r="AE1339" s="31"/>
      <c r="AF1339" s="40"/>
      <c r="AG1339" s="31"/>
      <c r="AH1339" s="40"/>
      <c r="AI1339" s="31"/>
      <c r="AJ1339" s="40"/>
    </row>
    <row r="1340" spans="1:36" x14ac:dyDescent="0.25">
      <c r="A1340" s="37" t="s">
        <v>32</v>
      </c>
      <c r="B1340" s="37">
        <v>5</v>
      </c>
      <c r="C1340" s="26" t="str">
        <f>IFERROR(INDEX(Clients[Client_Name],MATCH(Table312[[#This Row],[Client_Code]],Clients[Client_Code],0)),"")</f>
        <v>ELABORADORA DOÑIHUE</v>
      </c>
      <c r="D1340" s="25">
        <v>9</v>
      </c>
      <c r="E1340" s="25">
        <v>5</v>
      </c>
      <c r="F1340" s="25" t="b">
        <f>IF(E1340&gt;(VLOOKUP(D1340,Months_Weeks!$A$2:$B$13,2,TRUE)),FALSE)</f>
        <v>0</v>
      </c>
      <c r="G1340" s="63">
        <f>IF(Table312[[#This Row],[Facility]]="Buin",1.5%,0.25%)</f>
        <v>2.5000000000000001E-3</v>
      </c>
      <c r="H1340" s="38"/>
      <c r="I1340" s="38">
        <v>5</v>
      </c>
      <c r="J1340" s="27">
        <f t="shared" si="120"/>
        <v>274</v>
      </c>
      <c r="K1340" s="28">
        <f t="shared" si="121"/>
        <v>9</v>
      </c>
      <c r="L1340" s="27">
        <f>IF(K1340=0,0,IF(E1340&gt;1,E1340-1,VLOOKUP(K1340,Months_Weeks!$A$1:$B$13,2,0)))</f>
        <v>4</v>
      </c>
      <c r="M1340" s="29"/>
      <c r="N1340" s="39"/>
      <c r="O1340" s="39"/>
      <c r="P1340" s="50">
        <f t="shared" si="122"/>
        <v>0</v>
      </c>
      <c r="Q1340" s="28">
        <f t="shared" si="123"/>
        <v>9</v>
      </c>
      <c r="R1340" s="28">
        <f>IF(Q1340=0,0,IF(E1340&gt;1,E1340-1,VLOOKUP(Q1340,Months_Weeks!$A$1:$B$13,2,0)))</f>
        <v>4</v>
      </c>
      <c r="S1340" s="30"/>
      <c r="T1340" s="39"/>
      <c r="U1340" s="39"/>
      <c r="V1340" s="50">
        <f t="shared" si="124"/>
        <v>0</v>
      </c>
      <c r="W1340" s="28">
        <f t="shared" si="125"/>
        <v>9</v>
      </c>
      <c r="X1340" s="28">
        <f>IF(W1340=0,0,IF(E1340&gt;1,E1340-1,VLOOKUP(W1340,Months_Weeks!$A$1:$B$13,2,0)))</f>
        <v>4</v>
      </c>
      <c r="Y1340" s="30"/>
      <c r="Z1340" s="39"/>
      <c r="AA1340" s="31"/>
      <c r="AB1340" s="39"/>
      <c r="AC1340" s="31"/>
      <c r="AD1340" s="40"/>
      <c r="AE1340" s="31"/>
      <c r="AF1340" s="40"/>
      <c r="AG1340" s="31"/>
      <c r="AH1340" s="40"/>
      <c r="AI1340" s="31"/>
      <c r="AJ1340" s="40"/>
    </row>
    <row r="1341" spans="1:36" x14ac:dyDescent="0.25">
      <c r="A1341" s="37" t="s">
        <v>32</v>
      </c>
      <c r="B1341" s="37">
        <v>5</v>
      </c>
      <c r="C1341" s="26" t="str">
        <f>IFERROR(INDEX(Clients[Client_Name],MATCH(Table312[[#This Row],[Client_Code]],Clients[Client_Code],0)),"")</f>
        <v>ELABORADORA DOÑIHUE</v>
      </c>
      <c r="D1341" s="25">
        <v>10</v>
      </c>
      <c r="E1341" s="25">
        <v>1</v>
      </c>
      <c r="F1341" s="25" t="b">
        <f>IF(E1341&gt;(VLOOKUP(D1341,Months_Weeks!$A$2:$B$13,2,TRUE)),FALSE)</f>
        <v>0</v>
      </c>
      <c r="G1341" s="63">
        <f>IF(Table312[[#This Row],[Facility]]="Buin",1.5%,0.25%)</f>
        <v>2.5000000000000001E-3</v>
      </c>
      <c r="H1341" s="38"/>
      <c r="I1341" s="38">
        <v>5</v>
      </c>
      <c r="J1341" s="27">
        <f t="shared" si="120"/>
        <v>269</v>
      </c>
      <c r="K1341" s="28">
        <f t="shared" si="121"/>
        <v>9</v>
      </c>
      <c r="L1341" s="27">
        <f>IF(K1341=0,0,IF(E1341&gt;1,E1341-1,VLOOKUP(K1341,Months_Weeks!$A$1:$B$13,2,0)))</f>
        <v>5</v>
      </c>
      <c r="M1341" s="29"/>
      <c r="N1341" s="39"/>
      <c r="O1341" s="39"/>
      <c r="P1341" s="50">
        <f t="shared" si="122"/>
        <v>0</v>
      </c>
      <c r="Q1341" s="28">
        <f t="shared" si="123"/>
        <v>9</v>
      </c>
      <c r="R1341" s="28">
        <f>IF(Q1341=0,0,IF(E1341&gt;1,E1341-1,VLOOKUP(Q1341,Months_Weeks!$A$1:$B$13,2,0)))</f>
        <v>5</v>
      </c>
      <c r="S1341" s="30"/>
      <c r="T1341" s="39"/>
      <c r="U1341" s="39"/>
      <c r="V1341" s="50">
        <f t="shared" si="124"/>
        <v>0</v>
      </c>
      <c r="W1341" s="28">
        <f t="shared" si="125"/>
        <v>9</v>
      </c>
      <c r="X1341" s="28">
        <f>IF(W1341=0,0,IF(E1341&gt;1,E1341-1,VLOOKUP(W1341,Months_Weeks!$A$1:$B$13,2,0)))</f>
        <v>5</v>
      </c>
      <c r="Y1341" s="30"/>
      <c r="Z1341" s="39"/>
      <c r="AA1341" s="31"/>
      <c r="AB1341" s="39"/>
      <c r="AC1341" s="31"/>
      <c r="AD1341" s="40"/>
      <c r="AE1341" s="31"/>
      <c r="AF1341" s="40"/>
      <c r="AG1341" s="31"/>
      <c r="AH1341" s="40"/>
      <c r="AI1341" s="31"/>
      <c r="AJ1341" s="40"/>
    </row>
    <row r="1342" spans="1:36" x14ac:dyDescent="0.25">
      <c r="A1342" s="37" t="s">
        <v>32</v>
      </c>
      <c r="B1342" s="37">
        <v>5</v>
      </c>
      <c r="C1342" s="26" t="str">
        <f>IFERROR(INDEX(Clients[Client_Name],MATCH(Table312[[#This Row],[Client_Code]],Clients[Client_Code],0)),"")</f>
        <v>ELABORADORA DOÑIHUE</v>
      </c>
      <c r="D1342" s="25">
        <v>10</v>
      </c>
      <c r="E1342" s="25">
        <v>2</v>
      </c>
      <c r="F1342" s="25" t="b">
        <f>IF(E1342&gt;(VLOOKUP(D1342,Months_Weeks!$A$2:$B$13,2,TRUE)),FALSE)</f>
        <v>0</v>
      </c>
      <c r="G1342" s="63">
        <f>IF(Table312[[#This Row],[Facility]]="Buin",1.5%,0.25%)</f>
        <v>2.5000000000000001E-3</v>
      </c>
      <c r="H1342" s="38"/>
      <c r="I1342" s="38">
        <v>5</v>
      </c>
      <c r="J1342" s="27">
        <f t="shared" si="120"/>
        <v>264</v>
      </c>
      <c r="K1342" s="28">
        <f t="shared" si="121"/>
        <v>10</v>
      </c>
      <c r="L1342" s="27">
        <f>IF(K1342=0,0,IF(E1342&gt;1,E1342-1,VLOOKUP(K1342,Months_Weeks!$A$1:$B$13,2,0)))</f>
        <v>1</v>
      </c>
      <c r="M1342" s="29"/>
      <c r="N1342" s="39"/>
      <c r="O1342" s="39"/>
      <c r="P1342" s="50">
        <f t="shared" si="122"/>
        <v>0</v>
      </c>
      <c r="Q1342" s="28">
        <f t="shared" si="123"/>
        <v>10</v>
      </c>
      <c r="R1342" s="28">
        <f>IF(Q1342=0,0,IF(E1342&gt;1,E1342-1,VLOOKUP(Q1342,Months_Weeks!$A$1:$B$13,2,0)))</f>
        <v>1</v>
      </c>
      <c r="S1342" s="30"/>
      <c r="T1342" s="39"/>
      <c r="U1342" s="39"/>
      <c r="V1342" s="50">
        <f t="shared" si="124"/>
        <v>0</v>
      </c>
      <c r="W1342" s="28">
        <f t="shared" si="125"/>
        <v>10</v>
      </c>
      <c r="X1342" s="28">
        <f>IF(W1342=0,0,IF(E1342&gt;1,E1342-1,VLOOKUP(W1342,Months_Weeks!$A$1:$B$13,2,0)))</f>
        <v>1</v>
      </c>
      <c r="Y1342" s="30"/>
      <c r="Z1342" s="39"/>
      <c r="AA1342" s="31"/>
      <c r="AB1342" s="39"/>
      <c r="AC1342" s="31"/>
      <c r="AD1342" s="40"/>
      <c r="AE1342" s="31"/>
      <c r="AF1342" s="40"/>
      <c r="AG1342" s="31"/>
      <c r="AH1342" s="40"/>
      <c r="AI1342" s="31"/>
      <c r="AJ1342" s="40"/>
    </row>
    <row r="1343" spans="1:36" x14ac:dyDescent="0.25">
      <c r="A1343" s="37" t="s">
        <v>32</v>
      </c>
      <c r="B1343" s="37">
        <v>5</v>
      </c>
      <c r="C1343" s="26" t="str">
        <f>IFERROR(INDEX(Clients[Client_Name],MATCH(Table312[[#This Row],[Client_Code]],Clients[Client_Code],0)),"")</f>
        <v>ELABORADORA DOÑIHUE</v>
      </c>
      <c r="D1343" s="25">
        <v>10</v>
      </c>
      <c r="E1343" s="25">
        <v>3</v>
      </c>
      <c r="F1343" s="25" t="b">
        <f>IF(E1343&gt;(VLOOKUP(D1343,Months_Weeks!$A$2:$B$13,2,TRUE)),FALSE)</f>
        <v>0</v>
      </c>
      <c r="G1343" s="63">
        <f>IF(Table312[[#This Row],[Facility]]="Buin",1.5%,0.25%)</f>
        <v>2.5000000000000001E-3</v>
      </c>
      <c r="H1343" s="38"/>
      <c r="I1343" s="38">
        <v>5</v>
      </c>
      <c r="J1343" s="27">
        <f t="shared" si="120"/>
        <v>259</v>
      </c>
      <c r="K1343" s="28">
        <f t="shared" si="121"/>
        <v>10</v>
      </c>
      <c r="L1343" s="27">
        <f>IF(K1343=0,0,IF(E1343&gt;1,E1343-1,VLOOKUP(K1343,Months_Weeks!$A$1:$B$13,2,0)))</f>
        <v>2</v>
      </c>
      <c r="M1343" s="29"/>
      <c r="N1343" s="39"/>
      <c r="O1343" s="39"/>
      <c r="P1343" s="50">
        <f t="shared" si="122"/>
        <v>0</v>
      </c>
      <c r="Q1343" s="28">
        <f t="shared" si="123"/>
        <v>10</v>
      </c>
      <c r="R1343" s="28">
        <f>IF(Q1343=0,0,IF(E1343&gt;1,E1343-1,VLOOKUP(Q1343,Months_Weeks!$A$1:$B$13,2,0)))</f>
        <v>2</v>
      </c>
      <c r="S1343" s="30"/>
      <c r="T1343" s="39"/>
      <c r="U1343" s="39"/>
      <c r="V1343" s="50">
        <f t="shared" si="124"/>
        <v>0</v>
      </c>
      <c r="W1343" s="28">
        <f t="shared" si="125"/>
        <v>10</v>
      </c>
      <c r="X1343" s="28">
        <f>IF(W1343=0,0,IF(E1343&gt;1,E1343-1,VLOOKUP(W1343,Months_Weeks!$A$1:$B$13,2,0)))</f>
        <v>2</v>
      </c>
      <c r="Y1343" s="30"/>
      <c r="Z1343" s="39"/>
      <c r="AA1343" s="31"/>
      <c r="AB1343" s="39"/>
      <c r="AC1343" s="31"/>
      <c r="AD1343" s="40"/>
      <c r="AE1343" s="31"/>
      <c r="AF1343" s="40"/>
      <c r="AG1343" s="31"/>
      <c r="AH1343" s="40"/>
      <c r="AI1343" s="31"/>
      <c r="AJ1343" s="40"/>
    </row>
    <row r="1344" spans="1:36" x14ac:dyDescent="0.25">
      <c r="A1344" s="37" t="s">
        <v>32</v>
      </c>
      <c r="B1344" s="37">
        <v>5</v>
      </c>
      <c r="C1344" s="26" t="str">
        <f>IFERROR(INDEX(Clients[Client_Name],MATCH(Table312[[#This Row],[Client_Code]],Clients[Client_Code],0)),"")</f>
        <v>ELABORADORA DOÑIHUE</v>
      </c>
      <c r="D1344" s="25">
        <v>10</v>
      </c>
      <c r="E1344" s="25">
        <v>4</v>
      </c>
      <c r="F1344" s="25" t="b">
        <f>IF(E1344&gt;(VLOOKUP(D1344,Months_Weeks!$A$2:$B$13,2,TRUE)),FALSE)</f>
        <v>0</v>
      </c>
      <c r="G1344" s="63">
        <f>IF(Table312[[#This Row],[Facility]]="Buin",1.5%,0.25%)</f>
        <v>2.5000000000000001E-3</v>
      </c>
      <c r="H1344" s="38"/>
      <c r="I1344" s="38">
        <v>5</v>
      </c>
      <c r="J1344" s="27">
        <f t="shared" si="120"/>
        <v>254</v>
      </c>
      <c r="K1344" s="28">
        <f t="shared" si="121"/>
        <v>10</v>
      </c>
      <c r="L1344" s="27">
        <f>IF(K1344=0,0,IF(E1344&gt;1,E1344-1,VLOOKUP(K1344,Months_Weeks!$A$1:$B$13,2,0)))</f>
        <v>3</v>
      </c>
      <c r="M1344" s="29"/>
      <c r="N1344" s="39"/>
      <c r="O1344" s="39"/>
      <c r="P1344" s="50">
        <f t="shared" si="122"/>
        <v>0</v>
      </c>
      <c r="Q1344" s="28">
        <f t="shared" si="123"/>
        <v>10</v>
      </c>
      <c r="R1344" s="28">
        <f>IF(Q1344=0,0,IF(E1344&gt;1,E1344-1,VLOOKUP(Q1344,Months_Weeks!$A$1:$B$13,2,0)))</f>
        <v>3</v>
      </c>
      <c r="S1344" s="30"/>
      <c r="T1344" s="39"/>
      <c r="U1344" s="39"/>
      <c r="V1344" s="50">
        <f t="shared" si="124"/>
        <v>0</v>
      </c>
      <c r="W1344" s="28">
        <f t="shared" si="125"/>
        <v>10</v>
      </c>
      <c r="X1344" s="28">
        <f>IF(W1344=0,0,IF(E1344&gt;1,E1344-1,VLOOKUP(W1344,Months_Weeks!$A$1:$B$13,2,0)))</f>
        <v>3</v>
      </c>
      <c r="Y1344" s="30"/>
      <c r="Z1344" s="39"/>
      <c r="AA1344" s="31"/>
      <c r="AB1344" s="39"/>
      <c r="AC1344" s="31"/>
      <c r="AD1344" s="40"/>
      <c r="AE1344" s="31"/>
      <c r="AF1344" s="40"/>
      <c r="AG1344" s="31"/>
      <c r="AH1344" s="40"/>
      <c r="AI1344" s="31"/>
      <c r="AJ1344" s="40"/>
    </row>
    <row r="1345" spans="1:36" x14ac:dyDescent="0.25">
      <c r="A1345" s="37" t="s">
        <v>32</v>
      </c>
      <c r="B1345" s="37">
        <v>5</v>
      </c>
      <c r="C1345" s="26" t="str">
        <f>IFERROR(INDEX(Clients[Client_Name],MATCH(Table312[[#This Row],[Client_Code]],Clients[Client_Code],0)),"")</f>
        <v>ELABORADORA DOÑIHUE</v>
      </c>
      <c r="D1345" s="25">
        <v>11</v>
      </c>
      <c r="E1345" s="25">
        <v>1</v>
      </c>
      <c r="F1345" s="25" t="b">
        <f>IF(E1345&gt;(VLOOKUP(D1345,Months_Weeks!$A$2:$B$13,2,TRUE)),FALSE)</f>
        <v>0</v>
      </c>
      <c r="G1345" s="63">
        <f>IF(Table312[[#This Row],[Facility]]="Buin",1.5%,0.25%)</f>
        <v>2.5000000000000001E-3</v>
      </c>
      <c r="H1345" s="38"/>
      <c r="I1345" s="38">
        <v>5</v>
      </c>
      <c r="J1345" s="27">
        <f t="shared" si="120"/>
        <v>249</v>
      </c>
      <c r="K1345" s="28">
        <f t="shared" si="121"/>
        <v>10</v>
      </c>
      <c r="L1345" s="27">
        <f>IF(K1345=0,0,IF(E1345&gt;1,E1345-1,VLOOKUP(K1345,Months_Weeks!$A$1:$B$13,2,0)))</f>
        <v>4</v>
      </c>
      <c r="M1345" s="29"/>
      <c r="N1345" s="39"/>
      <c r="O1345" s="39"/>
      <c r="P1345" s="50">
        <f t="shared" si="122"/>
        <v>0</v>
      </c>
      <c r="Q1345" s="28">
        <f t="shared" si="123"/>
        <v>10</v>
      </c>
      <c r="R1345" s="28">
        <f>IF(Q1345=0,0,IF(E1345&gt;1,E1345-1,VLOOKUP(Q1345,Months_Weeks!$A$1:$B$13,2,0)))</f>
        <v>4</v>
      </c>
      <c r="S1345" s="30"/>
      <c r="T1345" s="39"/>
      <c r="U1345" s="39"/>
      <c r="V1345" s="50">
        <f t="shared" si="124"/>
        <v>0</v>
      </c>
      <c r="W1345" s="28">
        <f t="shared" si="125"/>
        <v>10</v>
      </c>
      <c r="X1345" s="28">
        <f>IF(W1345=0,0,IF(E1345&gt;1,E1345-1,VLOOKUP(W1345,Months_Weeks!$A$1:$B$13,2,0)))</f>
        <v>4</v>
      </c>
      <c r="Y1345" s="30"/>
      <c r="Z1345" s="39"/>
      <c r="AA1345" s="31"/>
      <c r="AB1345" s="39"/>
      <c r="AC1345" s="31"/>
      <c r="AD1345" s="40"/>
      <c r="AE1345" s="31"/>
      <c r="AF1345" s="40"/>
      <c r="AG1345" s="31"/>
      <c r="AH1345" s="40"/>
      <c r="AI1345" s="31"/>
      <c r="AJ1345" s="40"/>
    </row>
    <row r="1346" spans="1:36" x14ac:dyDescent="0.25">
      <c r="A1346" s="37" t="s">
        <v>32</v>
      </c>
      <c r="B1346" s="37">
        <v>5</v>
      </c>
      <c r="C1346" s="26" t="str">
        <f>IFERROR(INDEX(Clients[Client_Name],MATCH(Table312[[#This Row],[Client_Code]],Clients[Client_Code],0)),"")</f>
        <v>ELABORADORA DOÑIHUE</v>
      </c>
      <c r="D1346" s="25">
        <v>11</v>
      </c>
      <c r="E1346" s="25">
        <v>2</v>
      </c>
      <c r="F1346" s="25" t="b">
        <f>IF(E1346&gt;(VLOOKUP(D1346,Months_Weeks!$A$2:$B$13,2,TRUE)),FALSE)</f>
        <v>0</v>
      </c>
      <c r="G1346" s="63">
        <f>IF(Table312[[#This Row],[Facility]]="Buin",1.5%,0.25%)</f>
        <v>2.5000000000000001E-3</v>
      </c>
      <c r="H1346" s="38"/>
      <c r="I1346" s="38">
        <v>5</v>
      </c>
      <c r="J1346" s="27">
        <f t="shared" ref="J1346:J1409" si="126" xml:space="preserve"> SUMIFS(J:J,$B:$B,$B1346,$D:$D,K1346,$E:$E,L1346,$A:$A,$A1346)+H1346-I1346</f>
        <v>244</v>
      </c>
      <c r="K1346" s="28">
        <f t="shared" ref="K1346:K1409" si="127">IF(E1346&gt;1,D1346,D1346-1)</f>
        <v>11</v>
      </c>
      <c r="L1346" s="27">
        <f>IF(K1346=0,0,IF(E1346&gt;1,E1346-1,VLOOKUP(K1346,Months_Weeks!$A$1:$B$13,2,0)))</f>
        <v>1</v>
      </c>
      <c r="M1346" s="29"/>
      <c r="N1346" s="39"/>
      <c r="O1346" s="39"/>
      <c r="P1346" s="50">
        <f t="shared" ref="P1346:P1409" si="128" xml:space="preserve"> SUMIFS(P:P,$B:$B,$B1346,$D:$D,Q1346,$E:$E,R1346,$A:$A,$A1346)+N1346-O1346</f>
        <v>0</v>
      </c>
      <c r="Q1346" s="28">
        <f t="shared" ref="Q1346:Q1409" si="129">IF(E1346&gt;1,D1346,D1346-1)</f>
        <v>11</v>
      </c>
      <c r="R1346" s="28">
        <f>IF(Q1346=0,0,IF(E1346&gt;1,E1346-1,VLOOKUP(Q1346,Months_Weeks!$A$1:$B$13,2,0)))</f>
        <v>1</v>
      </c>
      <c r="S1346" s="30"/>
      <c r="T1346" s="39"/>
      <c r="U1346" s="39"/>
      <c r="V1346" s="50">
        <f t="shared" ref="V1346:V1409" si="130" xml:space="preserve"> SUMIFS(V:V,$B:$B,$B1346,$D:$D,W1346,$E:$E,X1346,$A:$A,$A1346)+T1346-U1346</f>
        <v>0</v>
      </c>
      <c r="W1346" s="28">
        <f t="shared" ref="W1346:W1409" si="131">IF(E1346&gt;1,D1346,D1346-1)</f>
        <v>11</v>
      </c>
      <c r="X1346" s="28">
        <f>IF(W1346=0,0,IF(E1346&gt;1,E1346-1,VLOOKUP(W1346,Months_Weeks!$A$1:$B$13,2,0)))</f>
        <v>1</v>
      </c>
      <c r="Y1346" s="30"/>
      <c r="Z1346" s="39"/>
      <c r="AA1346" s="31"/>
      <c r="AB1346" s="39"/>
      <c r="AC1346" s="31"/>
      <c r="AD1346" s="40"/>
      <c r="AE1346" s="31"/>
      <c r="AF1346" s="40"/>
      <c r="AG1346" s="31"/>
      <c r="AH1346" s="40"/>
      <c r="AI1346" s="31"/>
      <c r="AJ1346" s="40"/>
    </row>
    <row r="1347" spans="1:36" x14ac:dyDescent="0.25">
      <c r="A1347" s="37" t="s">
        <v>32</v>
      </c>
      <c r="B1347" s="37">
        <v>5</v>
      </c>
      <c r="C1347" s="26" t="str">
        <f>IFERROR(INDEX(Clients[Client_Name],MATCH(Table312[[#This Row],[Client_Code]],Clients[Client_Code],0)),"")</f>
        <v>ELABORADORA DOÑIHUE</v>
      </c>
      <c r="D1347" s="25">
        <v>11</v>
      </c>
      <c r="E1347" s="25">
        <v>3</v>
      </c>
      <c r="F1347" s="25" t="b">
        <f>IF(E1347&gt;(VLOOKUP(D1347,Months_Weeks!$A$2:$B$13,2,TRUE)),FALSE)</f>
        <v>0</v>
      </c>
      <c r="G1347" s="63">
        <f>IF(Table312[[#This Row],[Facility]]="Buin",1.5%,0.25%)</f>
        <v>2.5000000000000001E-3</v>
      </c>
      <c r="H1347" s="38"/>
      <c r="I1347" s="38">
        <v>5</v>
      </c>
      <c r="J1347" s="27">
        <f t="shared" si="126"/>
        <v>239</v>
      </c>
      <c r="K1347" s="28">
        <f t="shared" si="127"/>
        <v>11</v>
      </c>
      <c r="L1347" s="27">
        <f>IF(K1347=0,0,IF(E1347&gt;1,E1347-1,VLOOKUP(K1347,Months_Weeks!$A$1:$B$13,2,0)))</f>
        <v>2</v>
      </c>
      <c r="M1347" s="29"/>
      <c r="N1347" s="39"/>
      <c r="O1347" s="39"/>
      <c r="P1347" s="50">
        <f t="shared" si="128"/>
        <v>0</v>
      </c>
      <c r="Q1347" s="28">
        <f t="shared" si="129"/>
        <v>11</v>
      </c>
      <c r="R1347" s="28">
        <f>IF(Q1347=0,0,IF(E1347&gt;1,E1347-1,VLOOKUP(Q1347,Months_Weeks!$A$1:$B$13,2,0)))</f>
        <v>2</v>
      </c>
      <c r="S1347" s="30"/>
      <c r="T1347" s="39"/>
      <c r="U1347" s="39"/>
      <c r="V1347" s="50">
        <f t="shared" si="130"/>
        <v>0</v>
      </c>
      <c r="W1347" s="28">
        <f t="shared" si="131"/>
        <v>11</v>
      </c>
      <c r="X1347" s="28">
        <f>IF(W1347=0,0,IF(E1347&gt;1,E1347-1,VLOOKUP(W1347,Months_Weeks!$A$1:$B$13,2,0)))</f>
        <v>2</v>
      </c>
      <c r="Y1347" s="30"/>
      <c r="Z1347" s="39"/>
      <c r="AA1347" s="31"/>
      <c r="AB1347" s="39"/>
      <c r="AC1347" s="31"/>
      <c r="AD1347" s="40"/>
      <c r="AE1347" s="31"/>
      <c r="AF1347" s="40"/>
      <c r="AG1347" s="31"/>
      <c r="AH1347" s="40"/>
      <c r="AI1347" s="31"/>
      <c r="AJ1347" s="40"/>
    </row>
    <row r="1348" spans="1:36" x14ac:dyDescent="0.25">
      <c r="A1348" s="37" t="s">
        <v>32</v>
      </c>
      <c r="B1348" s="37">
        <v>5</v>
      </c>
      <c r="C1348" s="26" t="str">
        <f>IFERROR(INDEX(Clients[Client_Name],MATCH(Table312[[#This Row],[Client_Code]],Clients[Client_Code],0)),"")</f>
        <v>ELABORADORA DOÑIHUE</v>
      </c>
      <c r="D1348" s="25">
        <v>11</v>
      </c>
      <c r="E1348" s="25">
        <v>4</v>
      </c>
      <c r="F1348" s="25" t="b">
        <f>IF(E1348&gt;(VLOOKUP(D1348,Months_Weeks!$A$2:$B$13,2,TRUE)),FALSE)</f>
        <v>0</v>
      </c>
      <c r="G1348" s="63">
        <f>IF(Table312[[#This Row],[Facility]]="Buin",1.5%,0.25%)</f>
        <v>2.5000000000000001E-3</v>
      </c>
      <c r="H1348" s="38"/>
      <c r="I1348" s="38">
        <v>5</v>
      </c>
      <c r="J1348" s="27">
        <f t="shared" si="126"/>
        <v>234</v>
      </c>
      <c r="K1348" s="28">
        <f t="shared" si="127"/>
        <v>11</v>
      </c>
      <c r="L1348" s="27">
        <f>IF(K1348=0,0,IF(E1348&gt;1,E1348-1,VLOOKUP(K1348,Months_Weeks!$A$1:$B$13,2,0)))</f>
        <v>3</v>
      </c>
      <c r="M1348" s="29"/>
      <c r="N1348" s="39"/>
      <c r="O1348" s="39"/>
      <c r="P1348" s="50">
        <f t="shared" si="128"/>
        <v>0</v>
      </c>
      <c r="Q1348" s="28">
        <f t="shared" si="129"/>
        <v>11</v>
      </c>
      <c r="R1348" s="28">
        <f>IF(Q1348=0,0,IF(E1348&gt;1,E1348-1,VLOOKUP(Q1348,Months_Weeks!$A$1:$B$13,2,0)))</f>
        <v>3</v>
      </c>
      <c r="S1348" s="30"/>
      <c r="T1348" s="39"/>
      <c r="U1348" s="39"/>
      <c r="V1348" s="50">
        <f t="shared" si="130"/>
        <v>0</v>
      </c>
      <c r="W1348" s="28">
        <f t="shared" si="131"/>
        <v>11</v>
      </c>
      <c r="X1348" s="28">
        <f>IF(W1348=0,0,IF(E1348&gt;1,E1348-1,VLOOKUP(W1348,Months_Weeks!$A$1:$B$13,2,0)))</f>
        <v>3</v>
      </c>
      <c r="Y1348" s="30"/>
      <c r="Z1348" s="39"/>
      <c r="AA1348" s="31"/>
      <c r="AB1348" s="39"/>
      <c r="AC1348" s="31"/>
      <c r="AD1348" s="40"/>
      <c r="AE1348" s="31"/>
      <c r="AF1348" s="40"/>
      <c r="AG1348" s="31"/>
      <c r="AH1348" s="40"/>
      <c r="AI1348" s="31"/>
      <c r="AJ1348" s="40"/>
    </row>
    <row r="1349" spans="1:36" x14ac:dyDescent="0.25">
      <c r="A1349" s="37" t="s">
        <v>32</v>
      </c>
      <c r="B1349" s="37">
        <v>5</v>
      </c>
      <c r="C1349" s="26" t="str">
        <f>IFERROR(INDEX(Clients[Client_Name],MATCH(Table312[[#This Row],[Client_Code]],Clients[Client_Code],0)),"")</f>
        <v>ELABORADORA DOÑIHUE</v>
      </c>
      <c r="D1349" s="25">
        <v>12</v>
      </c>
      <c r="E1349" s="25">
        <v>1</v>
      </c>
      <c r="F1349" s="25" t="b">
        <f>IF(E1349&gt;(VLOOKUP(D1349,Months_Weeks!$A$2:$B$13,2,TRUE)),FALSE)</f>
        <v>0</v>
      </c>
      <c r="G1349" s="63">
        <f>IF(Table312[[#This Row],[Facility]]="Buin",1.5%,0.25%)</f>
        <v>2.5000000000000001E-3</v>
      </c>
      <c r="H1349" s="38"/>
      <c r="I1349" s="38">
        <v>5</v>
      </c>
      <c r="J1349" s="27">
        <f t="shared" si="126"/>
        <v>229</v>
      </c>
      <c r="K1349" s="28">
        <f t="shared" si="127"/>
        <v>11</v>
      </c>
      <c r="L1349" s="27">
        <f>IF(K1349=0,0,IF(E1349&gt;1,E1349-1,VLOOKUP(K1349,Months_Weeks!$A$1:$B$13,2,0)))</f>
        <v>4</v>
      </c>
      <c r="M1349" s="29"/>
      <c r="N1349" s="39"/>
      <c r="O1349" s="39"/>
      <c r="P1349" s="50">
        <f t="shared" si="128"/>
        <v>0</v>
      </c>
      <c r="Q1349" s="28">
        <f t="shared" si="129"/>
        <v>11</v>
      </c>
      <c r="R1349" s="28">
        <f>IF(Q1349=0,0,IF(E1349&gt;1,E1349-1,VLOOKUP(Q1349,Months_Weeks!$A$1:$B$13,2,0)))</f>
        <v>4</v>
      </c>
      <c r="S1349" s="30"/>
      <c r="T1349" s="39"/>
      <c r="U1349" s="39"/>
      <c r="V1349" s="50">
        <f t="shared" si="130"/>
        <v>0</v>
      </c>
      <c r="W1349" s="28">
        <f t="shared" si="131"/>
        <v>11</v>
      </c>
      <c r="X1349" s="28">
        <f>IF(W1349=0,0,IF(E1349&gt;1,E1349-1,VLOOKUP(W1349,Months_Weeks!$A$1:$B$13,2,0)))</f>
        <v>4</v>
      </c>
      <c r="Y1349" s="30"/>
      <c r="Z1349" s="39"/>
      <c r="AA1349" s="31"/>
      <c r="AB1349" s="39"/>
      <c r="AC1349" s="31"/>
      <c r="AD1349" s="40"/>
      <c r="AE1349" s="31"/>
      <c r="AF1349" s="40"/>
      <c r="AG1349" s="31"/>
      <c r="AH1349" s="40"/>
      <c r="AI1349" s="31"/>
      <c r="AJ1349" s="40"/>
    </row>
    <row r="1350" spans="1:36" x14ac:dyDescent="0.25">
      <c r="A1350" s="37" t="s">
        <v>32</v>
      </c>
      <c r="B1350" s="37">
        <v>5</v>
      </c>
      <c r="C1350" s="26" t="str">
        <f>IFERROR(INDEX(Clients[Client_Name],MATCH(Table312[[#This Row],[Client_Code]],Clients[Client_Code],0)),"")</f>
        <v>ELABORADORA DOÑIHUE</v>
      </c>
      <c r="D1350" s="25">
        <v>12</v>
      </c>
      <c r="E1350" s="25">
        <v>2</v>
      </c>
      <c r="F1350" s="25" t="b">
        <f>IF(E1350&gt;(VLOOKUP(D1350,Months_Weeks!$A$2:$B$13,2,TRUE)),FALSE)</f>
        <v>0</v>
      </c>
      <c r="G1350" s="63">
        <f>IF(Table312[[#This Row],[Facility]]="Buin",1.5%,0.25%)</f>
        <v>2.5000000000000001E-3</v>
      </c>
      <c r="H1350" s="38"/>
      <c r="I1350" s="38">
        <v>5</v>
      </c>
      <c r="J1350" s="27">
        <f t="shared" si="126"/>
        <v>224</v>
      </c>
      <c r="K1350" s="28">
        <f t="shared" si="127"/>
        <v>12</v>
      </c>
      <c r="L1350" s="27">
        <f>IF(K1350=0,0,IF(E1350&gt;1,E1350-1,VLOOKUP(K1350,Months_Weeks!$A$1:$B$13,2,0)))</f>
        <v>1</v>
      </c>
      <c r="M1350" s="29"/>
      <c r="N1350" s="39"/>
      <c r="O1350" s="39"/>
      <c r="P1350" s="50">
        <f t="shared" si="128"/>
        <v>0</v>
      </c>
      <c r="Q1350" s="28">
        <f t="shared" si="129"/>
        <v>12</v>
      </c>
      <c r="R1350" s="28">
        <f>IF(Q1350=0,0,IF(E1350&gt;1,E1350-1,VLOOKUP(Q1350,Months_Weeks!$A$1:$B$13,2,0)))</f>
        <v>1</v>
      </c>
      <c r="S1350" s="30"/>
      <c r="T1350" s="39"/>
      <c r="U1350" s="39"/>
      <c r="V1350" s="50">
        <f t="shared" si="130"/>
        <v>0</v>
      </c>
      <c r="W1350" s="28">
        <f t="shared" si="131"/>
        <v>12</v>
      </c>
      <c r="X1350" s="28">
        <f>IF(W1350=0,0,IF(E1350&gt;1,E1350-1,VLOOKUP(W1350,Months_Weeks!$A$1:$B$13,2,0)))</f>
        <v>1</v>
      </c>
      <c r="Y1350" s="30"/>
      <c r="Z1350" s="39"/>
      <c r="AA1350" s="31"/>
      <c r="AB1350" s="39"/>
      <c r="AC1350" s="31"/>
      <c r="AD1350" s="40"/>
      <c r="AE1350" s="31"/>
      <c r="AF1350" s="40"/>
      <c r="AG1350" s="31"/>
      <c r="AH1350" s="40"/>
      <c r="AI1350" s="31"/>
      <c r="AJ1350" s="40"/>
    </row>
    <row r="1351" spans="1:36" x14ac:dyDescent="0.25">
      <c r="A1351" s="37" t="s">
        <v>32</v>
      </c>
      <c r="B1351" s="37">
        <v>5</v>
      </c>
      <c r="C1351" s="26" t="str">
        <f>IFERROR(INDEX(Clients[Client_Name],MATCH(Table312[[#This Row],[Client_Code]],Clients[Client_Code],0)),"")</f>
        <v>ELABORADORA DOÑIHUE</v>
      </c>
      <c r="D1351" s="25">
        <v>12</v>
      </c>
      <c r="E1351" s="25">
        <v>3</v>
      </c>
      <c r="F1351" s="25" t="b">
        <f>IF(E1351&gt;(VLOOKUP(D1351,Months_Weeks!$A$2:$B$13,2,TRUE)),FALSE)</f>
        <v>0</v>
      </c>
      <c r="G1351" s="63">
        <f>IF(Table312[[#This Row],[Facility]]="Buin",1.5%,0.25%)</f>
        <v>2.5000000000000001E-3</v>
      </c>
      <c r="H1351" s="38"/>
      <c r="I1351" s="38">
        <v>5</v>
      </c>
      <c r="J1351" s="27">
        <f t="shared" si="126"/>
        <v>219</v>
      </c>
      <c r="K1351" s="28">
        <f t="shared" si="127"/>
        <v>12</v>
      </c>
      <c r="L1351" s="27">
        <f>IF(K1351=0,0,IF(E1351&gt;1,E1351-1,VLOOKUP(K1351,Months_Weeks!$A$1:$B$13,2,0)))</f>
        <v>2</v>
      </c>
      <c r="M1351" s="29"/>
      <c r="N1351" s="39"/>
      <c r="O1351" s="39"/>
      <c r="P1351" s="50">
        <f t="shared" si="128"/>
        <v>0</v>
      </c>
      <c r="Q1351" s="28">
        <f t="shared" si="129"/>
        <v>12</v>
      </c>
      <c r="R1351" s="28">
        <f>IF(Q1351=0,0,IF(E1351&gt;1,E1351-1,VLOOKUP(Q1351,Months_Weeks!$A$1:$B$13,2,0)))</f>
        <v>2</v>
      </c>
      <c r="S1351" s="30"/>
      <c r="T1351" s="39"/>
      <c r="U1351" s="39"/>
      <c r="V1351" s="50">
        <f t="shared" si="130"/>
        <v>0</v>
      </c>
      <c r="W1351" s="28">
        <f t="shared" si="131"/>
        <v>12</v>
      </c>
      <c r="X1351" s="28">
        <f>IF(W1351=0,0,IF(E1351&gt;1,E1351-1,VLOOKUP(W1351,Months_Weeks!$A$1:$B$13,2,0)))</f>
        <v>2</v>
      </c>
      <c r="Y1351" s="30"/>
      <c r="Z1351" s="39"/>
      <c r="AA1351" s="31"/>
      <c r="AB1351" s="39"/>
      <c r="AC1351" s="31"/>
      <c r="AD1351" s="40"/>
      <c r="AE1351" s="31"/>
      <c r="AF1351" s="40"/>
      <c r="AG1351" s="31"/>
      <c r="AH1351" s="40"/>
      <c r="AI1351" s="31"/>
      <c r="AJ1351" s="40"/>
    </row>
    <row r="1352" spans="1:36" x14ac:dyDescent="0.25">
      <c r="A1352" s="37" t="s">
        <v>32</v>
      </c>
      <c r="B1352" s="37">
        <v>5</v>
      </c>
      <c r="C1352" s="26" t="str">
        <f>IFERROR(INDEX(Clients[Client_Name],MATCH(Table312[[#This Row],[Client_Code]],Clients[Client_Code],0)),"")</f>
        <v>ELABORADORA DOÑIHUE</v>
      </c>
      <c r="D1352" s="25">
        <v>12</v>
      </c>
      <c r="E1352" s="25">
        <v>4</v>
      </c>
      <c r="F1352" s="25" t="b">
        <f>IF(E1352&gt;(VLOOKUP(D1352,Months_Weeks!$A$2:$B$13,2,TRUE)),FALSE)</f>
        <v>0</v>
      </c>
      <c r="G1352" s="63">
        <f>IF(Table312[[#This Row],[Facility]]="Buin",1.5%,0.25%)</f>
        <v>2.5000000000000001E-3</v>
      </c>
      <c r="H1352" s="38"/>
      <c r="I1352" s="38">
        <v>5</v>
      </c>
      <c r="J1352" s="27">
        <f t="shared" si="126"/>
        <v>214</v>
      </c>
      <c r="K1352" s="28">
        <f t="shared" si="127"/>
        <v>12</v>
      </c>
      <c r="L1352" s="27">
        <f>IF(K1352=0,0,IF(E1352&gt;1,E1352-1,VLOOKUP(K1352,Months_Weeks!$A$1:$B$13,2,0)))</f>
        <v>3</v>
      </c>
      <c r="M1352" s="29"/>
      <c r="N1352" s="39"/>
      <c r="O1352" s="39"/>
      <c r="P1352" s="50">
        <f t="shared" si="128"/>
        <v>0</v>
      </c>
      <c r="Q1352" s="28">
        <f t="shared" si="129"/>
        <v>12</v>
      </c>
      <c r="R1352" s="28">
        <f>IF(Q1352=0,0,IF(E1352&gt;1,E1352-1,VLOOKUP(Q1352,Months_Weeks!$A$1:$B$13,2,0)))</f>
        <v>3</v>
      </c>
      <c r="S1352" s="30"/>
      <c r="T1352" s="39"/>
      <c r="U1352" s="39"/>
      <c r="V1352" s="50">
        <f t="shared" si="130"/>
        <v>0</v>
      </c>
      <c r="W1352" s="28">
        <f t="shared" si="131"/>
        <v>12</v>
      </c>
      <c r="X1352" s="28">
        <f>IF(W1352=0,0,IF(E1352&gt;1,E1352-1,VLOOKUP(W1352,Months_Weeks!$A$1:$B$13,2,0)))</f>
        <v>3</v>
      </c>
      <c r="Y1352" s="30"/>
      <c r="Z1352" s="39"/>
      <c r="AA1352" s="31"/>
      <c r="AB1352" s="39"/>
      <c r="AC1352" s="31"/>
      <c r="AD1352" s="40"/>
      <c r="AE1352" s="31"/>
      <c r="AF1352" s="40"/>
      <c r="AG1352" s="31"/>
      <c r="AH1352" s="40"/>
      <c r="AI1352" s="31"/>
      <c r="AJ1352" s="40"/>
    </row>
    <row r="1353" spans="1:36" x14ac:dyDescent="0.25">
      <c r="A1353" s="37" t="s">
        <v>32</v>
      </c>
      <c r="B1353" s="37">
        <v>5</v>
      </c>
      <c r="C1353" s="26" t="str">
        <f>IFERROR(INDEX(Clients[Client_Name],MATCH(Table312[[#This Row],[Client_Code]],Clients[Client_Code],0)),"")</f>
        <v>ELABORADORA DOÑIHUE</v>
      </c>
      <c r="D1353" s="25">
        <v>12</v>
      </c>
      <c r="E1353" s="25">
        <v>5</v>
      </c>
      <c r="F1353" s="25" t="b">
        <f>IF(E1353&gt;(VLOOKUP(D1353,Months_Weeks!$A$2:$B$13,2,TRUE)),FALSE)</f>
        <v>0</v>
      </c>
      <c r="G1353" s="63">
        <f>IF(Table312[[#This Row],[Facility]]="Buin",1.5%,0.25%)</f>
        <v>2.5000000000000001E-3</v>
      </c>
      <c r="H1353" s="38"/>
      <c r="I1353" s="38">
        <v>5</v>
      </c>
      <c r="J1353" s="27">
        <f t="shared" si="126"/>
        <v>209</v>
      </c>
      <c r="K1353" s="28">
        <f t="shared" si="127"/>
        <v>12</v>
      </c>
      <c r="L1353" s="27">
        <f>IF(K1353=0,0,IF(E1353&gt;1,E1353-1,VLOOKUP(K1353,Months_Weeks!$A$1:$B$13,2,0)))</f>
        <v>4</v>
      </c>
      <c r="M1353" s="29"/>
      <c r="N1353" s="39"/>
      <c r="O1353" s="39"/>
      <c r="P1353" s="50">
        <f t="shared" si="128"/>
        <v>0</v>
      </c>
      <c r="Q1353" s="28">
        <f t="shared" si="129"/>
        <v>12</v>
      </c>
      <c r="R1353" s="28">
        <f>IF(Q1353=0,0,IF(E1353&gt;1,E1353-1,VLOOKUP(Q1353,Months_Weeks!$A$1:$B$13,2,0)))</f>
        <v>4</v>
      </c>
      <c r="S1353" s="30"/>
      <c r="T1353" s="39"/>
      <c r="U1353" s="39"/>
      <c r="V1353" s="50">
        <f t="shared" si="130"/>
        <v>0</v>
      </c>
      <c r="W1353" s="28">
        <f t="shared" si="131"/>
        <v>12</v>
      </c>
      <c r="X1353" s="28">
        <f>IF(W1353=0,0,IF(E1353&gt;1,E1353-1,VLOOKUP(W1353,Months_Weeks!$A$1:$B$13,2,0)))</f>
        <v>4</v>
      </c>
      <c r="Y1353" s="30"/>
      <c r="Z1353" s="39"/>
      <c r="AA1353" s="31"/>
      <c r="AB1353" s="39"/>
      <c r="AC1353" s="31"/>
      <c r="AD1353" s="40"/>
      <c r="AE1353" s="31"/>
      <c r="AF1353" s="40"/>
      <c r="AG1353" s="31"/>
      <c r="AH1353" s="40"/>
      <c r="AI1353" s="31"/>
      <c r="AJ1353" s="40"/>
    </row>
    <row r="1354" spans="1:36" x14ac:dyDescent="0.25">
      <c r="A1354" s="37" t="s">
        <v>32</v>
      </c>
      <c r="B1354" s="37">
        <v>55</v>
      </c>
      <c r="C1354" s="26" t="str">
        <f>IFERROR(INDEX(Clients[Client_Name],MATCH(Table312[[#This Row],[Client_Code]],Clients[Client_Code],0)),"")</f>
        <v>ELCOR</v>
      </c>
      <c r="D1354" s="25">
        <v>1</v>
      </c>
      <c r="E1354" s="25">
        <v>1</v>
      </c>
      <c r="F1354" s="25" t="b">
        <f>IF(E1354&gt;(VLOOKUP(D1354,Months_Weeks!$A$2:$B$13,2,TRUE)),FALSE)</f>
        <v>0</v>
      </c>
      <c r="G1354" s="63">
        <f>IF(Table312[[#This Row],[Facility]]="Buin",1.5%,0.25%)</f>
        <v>2.5000000000000001E-3</v>
      </c>
      <c r="H1354" s="38">
        <v>143</v>
      </c>
      <c r="I1354" s="38"/>
      <c r="J1354" s="27">
        <f t="shared" si="126"/>
        <v>143</v>
      </c>
      <c r="K1354" s="28">
        <f t="shared" si="127"/>
        <v>0</v>
      </c>
      <c r="L1354" s="27">
        <f>IF(K1354=0,0,IF(E1354&gt;1,E1354-1,VLOOKUP(K1354,Months_Weeks!$A$1:$B$13,2,0)))</f>
        <v>0</v>
      </c>
      <c r="M1354" s="32"/>
      <c r="N1354" s="39"/>
      <c r="O1354" s="39"/>
      <c r="P1354" s="50">
        <f t="shared" si="128"/>
        <v>0</v>
      </c>
      <c r="Q1354" s="28">
        <f t="shared" si="129"/>
        <v>0</v>
      </c>
      <c r="R1354" s="28">
        <f>IF(Q1354=0,0,IF(E1354&gt;1,E1354-1,VLOOKUP(Q1354,Months_Weeks!$A$1:$B$13,2,0)))</f>
        <v>0</v>
      </c>
      <c r="S1354" s="30"/>
      <c r="T1354" s="39"/>
      <c r="U1354" s="39"/>
      <c r="V1354" s="50">
        <f t="shared" si="130"/>
        <v>0</v>
      </c>
      <c r="W1354" s="28">
        <f t="shared" si="131"/>
        <v>0</v>
      </c>
      <c r="X1354" s="28">
        <f>IF(W1354=0,0,IF(E1354&gt;1,E1354-1,VLOOKUP(W1354,Months_Weeks!$A$1:$B$13,2,0)))</f>
        <v>0</v>
      </c>
      <c r="Y1354" s="30"/>
      <c r="Z1354" s="39"/>
      <c r="AA1354" s="31">
        <v>1</v>
      </c>
      <c r="AB1354" s="72">
        <v>8.4099999999999994E-2</v>
      </c>
      <c r="AC1354" s="31"/>
      <c r="AD1354" s="40"/>
      <c r="AE1354" s="31"/>
      <c r="AF1354" s="40"/>
      <c r="AG1354" s="31"/>
      <c r="AH1354" s="40"/>
      <c r="AI1354" s="31">
        <v>1</v>
      </c>
      <c r="AJ1354" s="70">
        <v>6.6100000000000006E-2</v>
      </c>
    </row>
    <row r="1355" spans="1:36" x14ac:dyDescent="0.25">
      <c r="A1355" s="37" t="s">
        <v>32</v>
      </c>
      <c r="B1355" s="37">
        <v>55</v>
      </c>
      <c r="C1355" s="26" t="str">
        <f>IFERROR(INDEX(Clients[Client_Name],MATCH(Table312[[#This Row],[Client_Code]],Clients[Client_Code],0)),"")</f>
        <v>ELCOR</v>
      </c>
      <c r="D1355" s="25">
        <v>1</v>
      </c>
      <c r="E1355" s="25">
        <v>2</v>
      </c>
      <c r="F1355" s="25" t="b">
        <f>IF(E1355&gt;(VLOOKUP(D1355,Months_Weeks!$A$2:$B$13,2,TRUE)),FALSE)</f>
        <v>0</v>
      </c>
      <c r="G1355" s="63">
        <f>IF(Table312[[#This Row],[Facility]]="Buin",1.5%,0.25%)</f>
        <v>2.5000000000000001E-3</v>
      </c>
      <c r="H1355" s="38"/>
      <c r="I1355" s="38">
        <v>7</v>
      </c>
      <c r="J1355" s="27">
        <f t="shared" si="126"/>
        <v>136</v>
      </c>
      <c r="K1355" s="28">
        <f t="shared" si="127"/>
        <v>1</v>
      </c>
      <c r="L1355" s="27">
        <f>IF(K1355=0,0,IF(E1355&gt;1,E1355-1,VLOOKUP(K1355,Months_Weeks!$A$1:$B$13,2,0)))</f>
        <v>1</v>
      </c>
      <c r="M1355" s="29"/>
      <c r="N1355" s="39"/>
      <c r="O1355" s="39"/>
      <c r="P1355" s="50">
        <f t="shared" si="128"/>
        <v>0</v>
      </c>
      <c r="Q1355" s="28">
        <f t="shared" si="129"/>
        <v>1</v>
      </c>
      <c r="R1355" s="28">
        <f>IF(Q1355=0,0,IF(E1355&gt;1,E1355-1,VLOOKUP(Q1355,Months_Weeks!$A$1:$B$13,2,0)))</f>
        <v>1</v>
      </c>
      <c r="S1355" s="30"/>
      <c r="T1355" s="39"/>
      <c r="U1355" s="39"/>
      <c r="V1355" s="50">
        <f t="shared" si="130"/>
        <v>0</v>
      </c>
      <c r="W1355" s="28">
        <f t="shared" si="131"/>
        <v>1</v>
      </c>
      <c r="X1355" s="28">
        <f>IF(W1355=0,0,IF(E1355&gt;1,E1355-1,VLOOKUP(W1355,Months_Weeks!$A$1:$B$13,2,0)))</f>
        <v>1</v>
      </c>
      <c r="Y1355" s="30"/>
      <c r="Z1355" s="39"/>
      <c r="AA1355" s="31"/>
      <c r="AB1355" s="39"/>
      <c r="AC1355" s="31"/>
      <c r="AD1355" s="40"/>
      <c r="AE1355" s="31"/>
      <c r="AF1355" s="40"/>
      <c r="AG1355" s="31"/>
      <c r="AH1355" s="40"/>
      <c r="AI1355" s="31"/>
      <c r="AJ1355" s="40"/>
    </row>
    <row r="1356" spans="1:36" x14ac:dyDescent="0.25">
      <c r="A1356" s="37" t="s">
        <v>32</v>
      </c>
      <c r="B1356" s="37">
        <v>55</v>
      </c>
      <c r="C1356" s="26" t="str">
        <f>IFERROR(INDEX(Clients[Client_Name],MATCH(Table312[[#This Row],[Client_Code]],Clients[Client_Code],0)),"")</f>
        <v>ELCOR</v>
      </c>
      <c r="D1356" s="25">
        <v>1</v>
      </c>
      <c r="E1356" s="25">
        <v>3</v>
      </c>
      <c r="F1356" s="25" t="b">
        <f>IF(E1356&gt;(VLOOKUP(D1356,Months_Weeks!$A$2:$B$13,2,TRUE)),FALSE)</f>
        <v>0</v>
      </c>
      <c r="G1356" s="63">
        <f>IF(Table312[[#This Row],[Facility]]="Buin",1.5%,0.25%)</f>
        <v>2.5000000000000001E-3</v>
      </c>
      <c r="H1356" s="38">
        <v>20</v>
      </c>
      <c r="I1356" s="38"/>
      <c r="J1356" s="27">
        <f t="shared" si="126"/>
        <v>156</v>
      </c>
      <c r="K1356" s="28">
        <f t="shared" si="127"/>
        <v>1</v>
      </c>
      <c r="L1356" s="27">
        <f>IF(K1356=0,0,IF(E1356&gt;1,E1356-1,VLOOKUP(K1356,Months_Weeks!$A$1:$B$13,2,0)))</f>
        <v>2</v>
      </c>
      <c r="M1356" s="29"/>
      <c r="N1356" s="39"/>
      <c r="O1356" s="39"/>
      <c r="P1356" s="50">
        <f t="shared" si="128"/>
        <v>0</v>
      </c>
      <c r="Q1356" s="28">
        <f t="shared" si="129"/>
        <v>1</v>
      </c>
      <c r="R1356" s="28">
        <f>IF(Q1356=0,0,IF(E1356&gt;1,E1356-1,VLOOKUP(Q1356,Months_Weeks!$A$1:$B$13,2,0)))</f>
        <v>2</v>
      </c>
      <c r="S1356" s="30"/>
      <c r="T1356" s="39"/>
      <c r="U1356" s="39"/>
      <c r="V1356" s="50">
        <f t="shared" si="130"/>
        <v>0</v>
      </c>
      <c r="W1356" s="28">
        <f t="shared" si="131"/>
        <v>1</v>
      </c>
      <c r="X1356" s="28">
        <f>IF(W1356=0,0,IF(E1356&gt;1,E1356-1,VLOOKUP(W1356,Months_Weeks!$A$1:$B$13,2,0)))</f>
        <v>2</v>
      </c>
      <c r="Y1356" s="30"/>
      <c r="Z1356" s="39"/>
      <c r="AA1356" s="31"/>
      <c r="AB1356" s="39"/>
      <c r="AC1356" s="31"/>
      <c r="AD1356" s="40"/>
      <c r="AE1356" s="31"/>
      <c r="AF1356" s="40"/>
      <c r="AG1356" s="31"/>
      <c r="AH1356" s="40"/>
      <c r="AI1356" s="31"/>
      <c r="AJ1356" s="40"/>
    </row>
    <row r="1357" spans="1:36" x14ac:dyDescent="0.25">
      <c r="A1357" s="37" t="s">
        <v>32</v>
      </c>
      <c r="B1357" s="37">
        <v>55</v>
      </c>
      <c r="C1357" s="26" t="str">
        <f>IFERROR(INDEX(Clients[Client_Name],MATCH(Table312[[#This Row],[Client_Code]],Clients[Client_Code],0)),"")</f>
        <v>ELCOR</v>
      </c>
      <c r="D1357" s="25">
        <v>1</v>
      </c>
      <c r="E1357" s="25">
        <v>4</v>
      </c>
      <c r="F1357" s="25" t="b">
        <f>IF(E1357&gt;(VLOOKUP(D1357,Months_Weeks!$A$2:$B$13,2,TRUE)),FALSE)</f>
        <v>0</v>
      </c>
      <c r="G1357" s="63">
        <f>IF(Table312[[#This Row],[Facility]]="Buin",1.5%,0.25%)</f>
        <v>2.5000000000000001E-3</v>
      </c>
      <c r="H1357" s="38"/>
      <c r="I1357" s="38">
        <v>15</v>
      </c>
      <c r="J1357" s="27">
        <f t="shared" si="126"/>
        <v>141</v>
      </c>
      <c r="K1357" s="28">
        <f t="shared" si="127"/>
        <v>1</v>
      </c>
      <c r="L1357" s="27">
        <f>IF(K1357=0,0,IF(E1357&gt;1,E1357-1,VLOOKUP(K1357,Months_Weeks!$A$1:$B$13,2,0)))</f>
        <v>3</v>
      </c>
      <c r="M1357" s="29"/>
      <c r="N1357" s="39"/>
      <c r="O1357" s="39"/>
      <c r="P1357" s="50">
        <f t="shared" si="128"/>
        <v>0</v>
      </c>
      <c r="Q1357" s="28">
        <f t="shared" si="129"/>
        <v>1</v>
      </c>
      <c r="R1357" s="28">
        <f>IF(Q1357=0,0,IF(E1357&gt;1,E1357-1,VLOOKUP(Q1357,Months_Weeks!$A$1:$B$13,2,0)))</f>
        <v>3</v>
      </c>
      <c r="S1357" s="30"/>
      <c r="T1357" s="39"/>
      <c r="U1357" s="39"/>
      <c r="V1357" s="50">
        <f t="shared" si="130"/>
        <v>0</v>
      </c>
      <c r="W1357" s="28">
        <f t="shared" si="131"/>
        <v>1</v>
      </c>
      <c r="X1357" s="28">
        <f>IF(W1357=0,0,IF(E1357&gt;1,E1357-1,VLOOKUP(W1357,Months_Weeks!$A$1:$B$13,2,0)))</f>
        <v>3</v>
      </c>
      <c r="Y1357" s="30"/>
      <c r="Z1357" s="39"/>
      <c r="AA1357" s="31"/>
      <c r="AB1357" s="39"/>
      <c r="AC1357" s="31"/>
      <c r="AD1357" s="40"/>
      <c r="AE1357" s="31"/>
      <c r="AF1357" s="40"/>
      <c r="AG1357" s="31"/>
      <c r="AH1357" s="40"/>
      <c r="AI1357" s="31"/>
      <c r="AJ1357" s="40"/>
    </row>
    <row r="1358" spans="1:36" x14ac:dyDescent="0.25">
      <c r="A1358" s="37" t="s">
        <v>32</v>
      </c>
      <c r="B1358" s="37">
        <v>55</v>
      </c>
      <c r="C1358" s="26" t="str">
        <f>IFERROR(INDEX(Clients[Client_Name],MATCH(Table312[[#This Row],[Client_Code]],Clients[Client_Code],0)),"")</f>
        <v>ELCOR</v>
      </c>
      <c r="D1358" s="25">
        <v>2</v>
      </c>
      <c r="E1358" s="25">
        <v>1</v>
      </c>
      <c r="F1358" s="25" t="b">
        <f>IF(E1358&gt;(VLOOKUP(D1358,Months_Weeks!$A$2:$B$13,2,TRUE)),FALSE)</f>
        <v>0</v>
      </c>
      <c r="G1358" s="63">
        <f>IF(Table312[[#This Row],[Facility]]="Buin",1.5%,0.25%)</f>
        <v>2.5000000000000001E-3</v>
      </c>
      <c r="H1358" s="38"/>
      <c r="I1358" s="38">
        <v>2</v>
      </c>
      <c r="J1358" s="27">
        <f t="shared" si="126"/>
        <v>139</v>
      </c>
      <c r="K1358" s="28">
        <f t="shared" si="127"/>
        <v>1</v>
      </c>
      <c r="L1358" s="27">
        <f>IF(K1358=0,0,IF(E1358&gt;1,E1358-1,VLOOKUP(K1358,Months_Weeks!$A$1:$B$13,2,0)))</f>
        <v>4</v>
      </c>
      <c r="M1358" s="29"/>
      <c r="N1358" s="39"/>
      <c r="O1358" s="39"/>
      <c r="P1358" s="50">
        <f t="shared" si="128"/>
        <v>0</v>
      </c>
      <c r="Q1358" s="28">
        <f t="shared" si="129"/>
        <v>1</v>
      </c>
      <c r="R1358" s="28">
        <f>IF(Q1358=0,0,IF(E1358&gt;1,E1358-1,VLOOKUP(Q1358,Months_Weeks!$A$1:$B$13,2,0)))</f>
        <v>4</v>
      </c>
      <c r="S1358" s="30"/>
      <c r="T1358" s="39"/>
      <c r="U1358" s="39"/>
      <c r="V1358" s="50">
        <f t="shared" si="130"/>
        <v>0</v>
      </c>
      <c r="W1358" s="28">
        <f t="shared" si="131"/>
        <v>1</v>
      </c>
      <c r="X1358" s="28">
        <f>IF(W1358=0,0,IF(E1358&gt;1,E1358-1,VLOOKUP(W1358,Months_Weeks!$A$1:$B$13,2,0)))</f>
        <v>4</v>
      </c>
      <c r="Y1358" s="30"/>
      <c r="Z1358" s="39"/>
      <c r="AA1358" s="31"/>
      <c r="AB1358" s="39"/>
      <c r="AC1358" s="31"/>
      <c r="AD1358" s="40"/>
      <c r="AE1358" s="31"/>
      <c r="AF1358" s="40"/>
      <c r="AG1358" s="31"/>
      <c r="AH1358" s="40"/>
      <c r="AI1358" s="31"/>
      <c r="AJ1358" s="40"/>
    </row>
    <row r="1359" spans="1:36" x14ac:dyDescent="0.25">
      <c r="A1359" s="37" t="s">
        <v>32</v>
      </c>
      <c r="B1359" s="37">
        <v>55</v>
      </c>
      <c r="C1359" s="26" t="str">
        <f>IFERROR(INDEX(Clients[Client_Name],MATCH(Table312[[#This Row],[Client_Code]],Clients[Client_Code],0)),"")</f>
        <v>ELCOR</v>
      </c>
      <c r="D1359" s="25">
        <v>2</v>
      </c>
      <c r="E1359" s="25">
        <v>2</v>
      </c>
      <c r="F1359" s="25" t="b">
        <f>IF(E1359&gt;(VLOOKUP(D1359,Months_Weeks!$A$2:$B$13,2,TRUE)),FALSE)</f>
        <v>0</v>
      </c>
      <c r="G1359" s="63">
        <f>IF(Table312[[#This Row],[Facility]]="Buin",1.5%,0.25%)</f>
        <v>2.5000000000000001E-3</v>
      </c>
      <c r="H1359" s="38"/>
      <c r="I1359" s="38">
        <v>1</v>
      </c>
      <c r="J1359" s="27">
        <f t="shared" si="126"/>
        <v>138</v>
      </c>
      <c r="K1359" s="28">
        <f t="shared" si="127"/>
        <v>2</v>
      </c>
      <c r="L1359" s="27">
        <f>IF(K1359=0,0,IF(E1359&gt;1,E1359-1,VLOOKUP(K1359,Months_Weeks!$A$1:$B$13,2,0)))</f>
        <v>1</v>
      </c>
      <c r="M1359" s="29"/>
      <c r="N1359" s="39"/>
      <c r="O1359" s="39"/>
      <c r="P1359" s="50">
        <f t="shared" si="128"/>
        <v>0</v>
      </c>
      <c r="Q1359" s="28">
        <f t="shared" si="129"/>
        <v>2</v>
      </c>
      <c r="R1359" s="28">
        <f>IF(Q1359=0,0,IF(E1359&gt;1,E1359-1,VLOOKUP(Q1359,Months_Weeks!$A$1:$B$13,2,0)))</f>
        <v>1</v>
      </c>
      <c r="S1359" s="30"/>
      <c r="T1359" s="39"/>
      <c r="U1359" s="39"/>
      <c r="V1359" s="50">
        <f t="shared" si="130"/>
        <v>0</v>
      </c>
      <c r="W1359" s="28">
        <f t="shared" si="131"/>
        <v>2</v>
      </c>
      <c r="X1359" s="28">
        <f>IF(W1359=0,0,IF(E1359&gt;1,E1359-1,VLOOKUP(W1359,Months_Weeks!$A$1:$B$13,2,0)))</f>
        <v>1</v>
      </c>
      <c r="Y1359" s="30"/>
      <c r="Z1359" s="39"/>
      <c r="AA1359" s="31"/>
      <c r="AB1359" s="39"/>
      <c r="AC1359" s="31"/>
      <c r="AD1359" s="40"/>
      <c r="AE1359" s="31"/>
      <c r="AF1359" s="40"/>
      <c r="AG1359" s="31"/>
      <c r="AH1359" s="40"/>
      <c r="AI1359" s="31"/>
      <c r="AJ1359" s="40"/>
    </row>
    <row r="1360" spans="1:36" x14ac:dyDescent="0.25">
      <c r="A1360" s="37" t="s">
        <v>32</v>
      </c>
      <c r="B1360" s="37">
        <v>55</v>
      </c>
      <c r="C1360" s="26" t="str">
        <f>IFERROR(INDEX(Clients[Client_Name],MATCH(Table312[[#This Row],[Client_Code]],Clients[Client_Code],0)),"")</f>
        <v>ELCOR</v>
      </c>
      <c r="D1360" s="25">
        <v>2</v>
      </c>
      <c r="E1360" s="25">
        <v>3</v>
      </c>
      <c r="F1360" s="25" t="b">
        <f>IF(E1360&gt;(VLOOKUP(D1360,Months_Weeks!$A$2:$B$13,2,TRUE)),FALSE)</f>
        <v>0</v>
      </c>
      <c r="G1360" s="63">
        <f>IF(Table312[[#This Row],[Facility]]="Buin",1.5%,0.25%)</f>
        <v>2.5000000000000001E-3</v>
      </c>
      <c r="H1360" s="38"/>
      <c r="I1360" s="38">
        <v>4</v>
      </c>
      <c r="J1360" s="27">
        <f t="shared" si="126"/>
        <v>134</v>
      </c>
      <c r="K1360" s="28">
        <f t="shared" si="127"/>
        <v>2</v>
      </c>
      <c r="L1360" s="27">
        <f>IF(K1360=0,0,IF(E1360&gt;1,E1360-1,VLOOKUP(K1360,Months_Weeks!$A$1:$B$13,2,0)))</f>
        <v>2</v>
      </c>
      <c r="M1360" s="29"/>
      <c r="N1360" s="39"/>
      <c r="O1360" s="39"/>
      <c r="P1360" s="50">
        <f t="shared" si="128"/>
        <v>0</v>
      </c>
      <c r="Q1360" s="28">
        <f t="shared" si="129"/>
        <v>2</v>
      </c>
      <c r="R1360" s="28">
        <f>IF(Q1360=0,0,IF(E1360&gt;1,E1360-1,VLOOKUP(Q1360,Months_Weeks!$A$1:$B$13,2,0)))</f>
        <v>2</v>
      </c>
      <c r="S1360" s="30"/>
      <c r="T1360" s="39"/>
      <c r="U1360" s="39"/>
      <c r="V1360" s="50">
        <f t="shared" si="130"/>
        <v>0</v>
      </c>
      <c r="W1360" s="28">
        <f t="shared" si="131"/>
        <v>2</v>
      </c>
      <c r="X1360" s="28">
        <f>IF(W1360=0,0,IF(E1360&gt;1,E1360-1,VLOOKUP(W1360,Months_Weeks!$A$1:$B$13,2,0)))</f>
        <v>2</v>
      </c>
      <c r="Y1360" s="30"/>
      <c r="Z1360" s="39"/>
      <c r="AA1360" s="31"/>
      <c r="AB1360" s="39"/>
      <c r="AC1360" s="31"/>
      <c r="AD1360" s="40"/>
      <c r="AE1360" s="31"/>
      <c r="AF1360" s="40"/>
      <c r="AG1360" s="31"/>
      <c r="AH1360" s="40"/>
      <c r="AI1360" s="31"/>
      <c r="AJ1360" s="40"/>
    </row>
    <row r="1361" spans="1:36" x14ac:dyDescent="0.25">
      <c r="A1361" s="37" t="s">
        <v>32</v>
      </c>
      <c r="B1361" s="37">
        <v>55</v>
      </c>
      <c r="C1361" s="26" t="str">
        <f>IFERROR(INDEX(Clients[Client_Name],MATCH(Table312[[#This Row],[Client_Code]],Clients[Client_Code],0)),"")</f>
        <v>ELCOR</v>
      </c>
      <c r="D1361" s="25">
        <v>2</v>
      </c>
      <c r="E1361" s="25">
        <v>4</v>
      </c>
      <c r="F1361" s="25" t="b">
        <f>IF(E1361&gt;(VLOOKUP(D1361,Months_Weeks!$A$2:$B$13,2,TRUE)),FALSE)</f>
        <v>0</v>
      </c>
      <c r="G1361" s="63">
        <f>IF(Table312[[#This Row],[Facility]]="Buin",1.5%,0.25%)</f>
        <v>2.5000000000000001E-3</v>
      </c>
      <c r="H1361" s="38"/>
      <c r="I1361" s="38">
        <v>4</v>
      </c>
      <c r="J1361" s="27">
        <f t="shared" si="126"/>
        <v>130</v>
      </c>
      <c r="K1361" s="28">
        <f t="shared" si="127"/>
        <v>2</v>
      </c>
      <c r="L1361" s="27">
        <f>IF(K1361=0,0,IF(E1361&gt;1,E1361-1,VLOOKUP(K1361,Months_Weeks!$A$1:$B$13,2,0)))</f>
        <v>3</v>
      </c>
      <c r="M1361" s="29"/>
      <c r="N1361" s="39"/>
      <c r="O1361" s="39"/>
      <c r="P1361" s="50">
        <f t="shared" si="128"/>
        <v>0</v>
      </c>
      <c r="Q1361" s="28">
        <f t="shared" si="129"/>
        <v>2</v>
      </c>
      <c r="R1361" s="28">
        <f>IF(Q1361=0,0,IF(E1361&gt;1,E1361-1,VLOOKUP(Q1361,Months_Weeks!$A$1:$B$13,2,0)))</f>
        <v>3</v>
      </c>
      <c r="S1361" s="30"/>
      <c r="T1361" s="39"/>
      <c r="U1361" s="39"/>
      <c r="V1361" s="50">
        <f t="shared" si="130"/>
        <v>0</v>
      </c>
      <c r="W1361" s="28">
        <f t="shared" si="131"/>
        <v>2</v>
      </c>
      <c r="X1361" s="28">
        <f>IF(W1361=0,0,IF(E1361&gt;1,E1361-1,VLOOKUP(W1361,Months_Weeks!$A$1:$B$13,2,0)))</f>
        <v>3</v>
      </c>
      <c r="Y1361" s="30"/>
      <c r="Z1361" s="39"/>
      <c r="AA1361" s="31"/>
      <c r="AB1361" s="39"/>
      <c r="AC1361" s="31"/>
      <c r="AD1361" s="40"/>
      <c r="AE1361" s="31"/>
      <c r="AF1361" s="40"/>
      <c r="AG1361" s="31"/>
      <c r="AH1361" s="40"/>
      <c r="AI1361" s="31"/>
      <c r="AJ1361" s="40"/>
    </row>
    <row r="1362" spans="1:36" x14ac:dyDescent="0.25">
      <c r="A1362" s="37" t="s">
        <v>32</v>
      </c>
      <c r="B1362" s="37">
        <v>55</v>
      </c>
      <c r="C1362" s="26" t="str">
        <f>IFERROR(INDEX(Clients[Client_Name],MATCH(Table312[[#This Row],[Client_Code]],Clients[Client_Code],0)),"")</f>
        <v>ELCOR</v>
      </c>
      <c r="D1362" s="25">
        <v>3</v>
      </c>
      <c r="E1362" s="25">
        <v>1</v>
      </c>
      <c r="F1362" s="25" t="b">
        <f>IF(E1362&gt;(VLOOKUP(D1362,Months_Weeks!$A$2:$B$13,2,TRUE)),FALSE)</f>
        <v>0</v>
      </c>
      <c r="G1362" s="63">
        <f>IF(Table312[[#This Row],[Facility]]="Buin",1.5%,0.25%)</f>
        <v>2.5000000000000001E-3</v>
      </c>
      <c r="H1362" s="38"/>
      <c r="I1362" s="38">
        <v>65</v>
      </c>
      <c r="J1362" s="27">
        <f t="shared" si="126"/>
        <v>65</v>
      </c>
      <c r="K1362" s="28">
        <f t="shared" si="127"/>
        <v>2</v>
      </c>
      <c r="L1362" s="27">
        <f>IF(K1362=0,0,IF(E1362&gt;1,E1362-1,VLOOKUP(K1362,Months_Weeks!$A$1:$B$13,2,0)))</f>
        <v>4</v>
      </c>
      <c r="M1362" s="29"/>
      <c r="N1362" s="39"/>
      <c r="O1362" s="39"/>
      <c r="P1362" s="50">
        <f t="shared" si="128"/>
        <v>0</v>
      </c>
      <c r="Q1362" s="28">
        <f t="shared" si="129"/>
        <v>2</v>
      </c>
      <c r="R1362" s="28">
        <f>IF(Q1362=0,0,IF(E1362&gt;1,E1362-1,VLOOKUP(Q1362,Months_Weeks!$A$1:$B$13,2,0)))</f>
        <v>4</v>
      </c>
      <c r="S1362" s="30"/>
      <c r="T1362" s="39"/>
      <c r="U1362" s="39"/>
      <c r="V1362" s="50">
        <f t="shared" si="130"/>
        <v>0</v>
      </c>
      <c r="W1362" s="28">
        <f t="shared" si="131"/>
        <v>2</v>
      </c>
      <c r="X1362" s="28">
        <f>IF(W1362=0,0,IF(E1362&gt;1,E1362-1,VLOOKUP(W1362,Months_Weeks!$A$1:$B$13,2,0)))</f>
        <v>4</v>
      </c>
      <c r="Y1362" s="30"/>
      <c r="Z1362" s="39"/>
      <c r="AA1362" s="31"/>
      <c r="AB1362" s="39"/>
      <c r="AC1362" s="31"/>
      <c r="AD1362" s="40"/>
      <c r="AE1362" s="31"/>
      <c r="AF1362" s="40"/>
      <c r="AG1362" s="31"/>
      <c r="AH1362" s="40"/>
      <c r="AI1362" s="31"/>
      <c r="AJ1362" s="40"/>
    </row>
    <row r="1363" spans="1:36" x14ac:dyDescent="0.25">
      <c r="A1363" s="37" t="s">
        <v>32</v>
      </c>
      <c r="B1363" s="37">
        <v>55</v>
      </c>
      <c r="C1363" s="26" t="str">
        <f>IFERROR(INDEX(Clients[Client_Name],MATCH(Table312[[#This Row],[Client_Code]],Clients[Client_Code],0)),"")</f>
        <v>ELCOR</v>
      </c>
      <c r="D1363" s="25">
        <v>3</v>
      </c>
      <c r="E1363" s="25">
        <v>2</v>
      </c>
      <c r="F1363" s="25" t="b">
        <f>IF(E1363&gt;(VLOOKUP(D1363,Months_Weeks!$A$2:$B$13,2,TRUE)),FALSE)</f>
        <v>0</v>
      </c>
      <c r="G1363" s="63">
        <f>IF(Table312[[#This Row],[Facility]]="Buin",1.5%,0.25%)</f>
        <v>2.5000000000000001E-3</v>
      </c>
      <c r="H1363" s="38"/>
      <c r="I1363" s="38"/>
      <c r="J1363" s="27">
        <f t="shared" si="126"/>
        <v>65</v>
      </c>
      <c r="K1363" s="28">
        <f t="shared" si="127"/>
        <v>3</v>
      </c>
      <c r="L1363" s="27">
        <f>IF(K1363=0,0,IF(E1363&gt;1,E1363-1,VLOOKUP(K1363,Months_Weeks!$A$1:$B$13,2,0)))</f>
        <v>1</v>
      </c>
      <c r="M1363" s="29"/>
      <c r="N1363" s="39"/>
      <c r="O1363" s="39"/>
      <c r="P1363" s="50">
        <f t="shared" si="128"/>
        <v>0</v>
      </c>
      <c r="Q1363" s="28">
        <f t="shared" si="129"/>
        <v>3</v>
      </c>
      <c r="R1363" s="28">
        <f>IF(Q1363=0,0,IF(E1363&gt;1,E1363-1,VLOOKUP(Q1363,Months_Weeks!$A$1:$B$13,2,0)))</f>
        <v>1</v>
      </c>
      <c r="S1363" s="30"/>
      <c r="T1363" s="39"/>
      <c r="U1363" s="39"/>
      <c r="V1363" s="50">
        <f t="shared" si="130"/>
        <v>0</v>
      </c>
      <c r="W1363" s="28">
        <f t="shared" si="131"/>
        <v>3</v>
      </c>
      <c r="X1363" s="28">
        <f>IF(W1363=0,0,IF(E1363&gt;1,E1363-1,VLOOKUP(W1363,Months_Weeks!$A$1:$B$13,2,0)))</f>
        <v>1</v>
      </c>
      <c r="Y1363" s="30"/>
      <c r="Z1363" s="39"/>
      <c r="AA1363" s="31"/>
      <c r="AB1363" s="39"/>
      <c r="AC1363" s="31"/>
      <c r="AD1363" s="40"/>
      <c r="AE1363" s="31"/>
      <c r="AF1363" s="40"/>
      <c r="AG1363" s="31"/>
      <c r="AH1363" s="40"/>
      <c r="AI1363" s="31"/>
      <c r="AJ1363" s="40"/>
    </row>
    <row r="1364" spans="1:36" x14ac:dyDescent="0.25">
      <c r="A1364" s="37" t="s">
        <v>32</v>
      </c>
      <c r="B1364" s="37">
        <v>55</v>
      </c>
      <c r="C1364" s="26" t="str">
        <f>IFERROR(INDEX(Clients[Client_Name],MATCH(Table312[[#This Row],[Client_Code]],Clients[Client_Code],0)),"")</f>
        <v>ELCOR</v>
      </c>
      <c r="D1364" s="25">
        <v>3</v>
      </c>
      <c r="E1364" s="25">
        <v>3</v>
      </c>
      <c r="F1364" s="25" t="b">
        <f>IF(E1364&gt;(VLOOKUP(D1364,Months_Weeks!$A$2:$B$13,2,TRUE)),FALSE)</f>
        <v>0</v>
      </c>
      <c r="G1364" s="63">
        <f>IF(Table312[[#This Row],[Facility]]="Buin",1.5%,0.25%)</f>
        <v>2.5000000000000001E-3</v>
      </c>
      <c r="H1364" s="38"/>
      <c r="I1364" s="38"/>
      <c r="J1364" s="27">
        <f t="shared" si="126"/>
        <v>65</v>
      </c>
      <c r="K1364" s="28">
        <f t="shared" si="127"/>
        <v>3</v>
      </c>
      <c r="L1364" s="27">
        <f>IF(K1364=0,0,IF(E1364&gt;1,E1364-1,VLOOKUP(K1364,Months_Weeks!$A$1:$B$13,2,0)))</f>
        <v>2</v>
      </c>
      <c r="M1364" s="29"/>
      <c r="N1364" s="39"/>
      <c r="O1364" s="39"/>
      <c r="P1364" s="50">
        <f t="shared" si="128"/>
        <v>0</v>
      </c>
      <c r="Q1364" s="28">
        <f t="shared" si="129"/>
        <v>3</v>
      </c>
      <c r="R1364" s="28">
        <f>IF(Q1364=0,0,IF(E1364&gt;1,E1364-1,VLOOKUP(Q1364,Months_Weeks!$A$1:$B$13,2,0)))</f>
        <v>2</v>
      </c>
      <c r="S1364" s="30"/>
      <c r="T1364" s="39"/>
      <c r="U1364" s="39"/>
      <c r="V1364" s="50">
        <f t="shared" si="130"/>
        <v>0</v>
      </c>
      <c r="W1364" s="28">
        <f t="shared" si="131"/>
        <v>3</v>
      </c>
      <c r="X1364" s="28">
        <f>IF(W1364=0,0,IF(E1364&gt;1,E1364-1,VLOOKUP(W1364,Months_Weeks!$A$1:$B$13,2,0)))</f>
        <v>2</v>
      </c>
      <c r="Y1364" s="30"/>
      <c r="Z1364" s="39"/>
      <c r="AA1364" s="31"/>
      <c r="AB1364" s="39"/>
      <c r="AC1364" s="31"/>
      <c r="AD1364" s="40"/>
      <c r="AE1364" s="31"/>
      <c r="AF1364" s="40"/>
      <c r="AG1364" s="31"/>
      <c r="AH1364" s="40"/>
      <c r="AI1364" s="31"/>
      <c r="AJ1364" s="40"/>
    </row>
    <row r="1365" spans="1:36" x14ac:dyDescent="0.25">
      <c r="A1365" s="37" t="s">
        <v>32</v>
      </c>
      <c r="B1365" s="37">
        <v>55</v>
      </c>
      <c r="C1365" s="26" t="str">
        <f>IFERROR(INDEX(Clients[Client_Name],MATCH(Table312[[#This Row],[Client_Code]],Clients[Client_Code],0)),"")</f>
        <v>ELCOR</v>
      </c>
      <c r="D1365" s="25">
        <v>3</v>
      </c>
      <c r="E1365" s="25">
        <v>4</v>
      </c>
      <c r="F1365" s="25" t="b">
        <f>IF(E1365&gt;(VLOOKUP(D1365,Months_Weeks!$A$2:$B$13,2,TRUE)),FALSE)</f>
        <v>0</v>
      </c>
      <c r="G1365" s="63">
        <f>IF(Table312[[#This Row],[Facility]]="Buin",1.5%,0.25%)</f>
        <v>2.5000000000000001E-3</v>
      </c>
      <c r="H1365" s="38"/>
      <c r="I1365" s="38"/>
      <c r="J1365" s="27">
        <f t="shared" si="126"/>
        <v>65</v>
      </c>
      <c r="K1365" s="28">
        <f t="shared" si="127"/>
        <v>3</v>
      </c>
      <c r="L1365" s="27">
        <f>IF(K1365=0,0,IF(E1365&gt;1,E1365-1,VLOOKUP(K1365,Months_Weeks!$A$1:$B$13,2,0)))</f>
        <v>3</v>
      </c>
      <c r="M1365" s="29"/>
      <c r="N1365" s="39"/>
      <c r="O1365" s="39"/>
      <c r="P1365" s="50">
        <f t="shared" si="128"/>
        <v>0</v>
      </c>
      <c r="Q1365" s="28">
        <f t="shared" si="129"/>
        <v>3</v>
      </c>
      <c r="R1365" s="28">
        <f>IF(Q1365=0,0,IF(E1365&gt;1,E1365-1,VLOOKUP(Q1365,Months_Weeks!$A$1:$B$13,2,0)))</f>
        <v>3</v>
      </c>
      <c r="S1365" s="30"/>
      <c r="T1365" s="39"/>
      <c r="U1365" s="39"/>
      <c r="V1365" s="50">
        <f t="shared" si="130"/>
        <v>0</v>
      </c>
      <c r="W1365" s="28">
        <f t="shared" si="131"/>
        <v>3</v>
      </c>
      <c r="X1365" s="28">
        <f>IF(W1365=0,0,IF(E1365&gt;1,E1365-1,VLOOKUP(W1365,Months_Weeks!$A$1:$B$13,2,0)))</f>
        <v>3</v>
      </c>
      <c r="Y1365" s="30"/>
      <c r="Z1365" s="39"/>
      <c r="AA1365" s="31"/>
      <c r="AB1365" s="39"/>
      <c r="AC1365" s="31"/>
      <c r="AD1365" s="40"/>
      <c r="AE1365" s="31"/>
      <c r="AF1365" s="40"/>
      <c r="AG1365" s="31"/>
      <c r="AH1365" s="40"/>
      <c r="AI1365" s="31"/>
      <c r="AJ1365" s="40"/>
    </row>
    <row r="1366" spans="1:36" x14ac:dyDescent="0.25">
      <c r="A1366" s="37" t="s">
        <v>32</v>
      </c>
      <c r="B1366" s="37">
        <v>55</v>
      </c>
      <c r="C1366" s="26" t="str">
        <f>IFERROR(INDEX(Clients[Client_Name],MATCH(Table312[[#This Row],[Client_Code]],Clients[Client_Code],0)),"")</f>
        <v>ELCOR</v>
      </c>
      <c r="D1366" s="25">
        <v>3</v>
      </c>
      <c r="E1366" s="25">
        <v>5</v>
      </c>
      <c r="F1366" s="25" t="b">
        <f>IF(E1366&gt;(VLOOKUP(D1366,Months_Weeks!$A$2:$B$13,2,TRUE)),FALSE)</f>
        <v>0</v>
      </c>
      <c r="G1366" s="63">
        <f>IF(Table312[[#This Row],[Facility]]="Buin",1.5%,0.25%)</f>
        <v>2.5000000000000001E-3</v>
      </c>
      <c r="H1366" s="38"/>
      <c r="I1366" s="38"/>
      <c r="J1366" s="27">
        <f t="shared" si="126"/>
        <v>65</v>
      </c>
      <c r="K1366" s="28">
        <f t="shared" si="127"/>
        <v>3</v>
      </c>
      <c r="L1366" s="27">
        <f>IF(K1366=0,0,IF(E1366&gt;1,E1366-1,VLOOKUP(K1366,Months_Weeks!$A$1:$B$13,2,0)))</f>
        <v>4</v>
      </c>
      <c r="M1366" s="29"/>
      <c r="N1366" s="39"/>
      <c r="O1366" s="39"/>
      <c r="P1366" s="50">
        <f t="shared" si="128"/>
        <v>0</v>
      </c>
      <c r="Q1366" s="28">
        <f t="shared" si="129"/>
        <v>3</v>
      </c>
      <c r="R1366" s="28">
        <f>IF(Q1366=0,0,IF(E1366&gt;1,E1366-1,VLOOKUP(Q1366,Months_Weeks!$A$1:$B$13,2,0)))</f>
        <v>4</v>
      </c>
      <c r="S1366" s="30"/>
      <c r="T1366" s="39"/>
      <c r="U1366" s="39"/>
      <c r="V1366" s="50">
        <f t="shared" si="130"/>
        <v>0</v>
      </c>
      <c r="W1366" s="28">
        <f t="shared" si="131"/>
        <v>3</v>
      </c>
      <c r="X1366" s="28">
        <f>IF(W1366=0,0,IF(E1366&gt;1,E1366-1,VLOOKUP(W1366,Months_Weeks!$A$1:$B$13,2,0)))</f>
        <v>4</v>
      </c>
      <c r="Y1366" s="30"/>
      <c r="Z1366" s="39"/>
      <c r="AA1366" s="31"/>
      <c r="AB1366" s="39"/>
      <c r="AC1366" s="31"/>
      <c r="AD1366" s="40"/>
      <c r="AE1366" s="31"/>
      <c r="AF1366" s="40"/>
      <c r="AG1366" s="31"/>
      <c r="AH1366" s="40"/>
      <c r="AI1366" s="31"/>
      <c r="AJ1366" s="40"/>
    </row>
    <row r="1367" spans="1:36" x14ac:dyDescent="0.25">
      <c r="A1367" s="37" t="s">
        <v>32</v>
      </c>
      <c r="B1367" s="37">
        <v>55</v>
      </c>
      <c r="C1367" s="26" t="str">
        <f>IFERROR(INDEX(Clients[Client_Name],MATCH(Table312[[#This Row],[Client_Code]],Clients[Client_Code],0)),"")</f>
        <v>ELCOR</v>
      </c>
      <c r="D1367" s="25">
        <v>4</v>
      </c>
      <c r="E1367" s="25">
        <v>1</v>
      </c>
      <c r="F1367" s="25" t="b">
        <f>IF(E1367&gt;(VLOOKUP(D1367,Months_Weeks!$A$2:$B$13,2,TRUE)),FALSE)</f>
        <v>0</v>
      </c>
      <c r="G1367" s="63">
        <f>IF(Table312[[#This Row],[Facility]]="Buin",1.5%,0.25%)</f>
        <v>2.5000000000000001E-3</v>
      </c>
      <c r="H1367" s="38">
        <v>20</v>
      </c>
      <c r="I1367" s="38"/>
      <c r="J1367" s="27">
        <f t="shared" si="126"/>
        <v>85</v>
      </c>
      <c r="K1367" s="28">
        <f t="shared" si="127"/>
        <v>3</v>
      </c>
      <c r="L1367" s="27">
        <f>IF(K1367=0,0,IF(E1367&gt;1,E1367-1,VLOOKUP(K1367,Months_Weeks!$A$1:$B$13,2,0)))</f>
        <v>5</v>
      </c>
      <c r="M1367" s="29"/>
      <c r="N1367" s="39"/>
      <c r="O1367" s="39"/>
      <c r="P1367" s="50">
        <f t="shared" si="128"/>
        <v>0</v>
      </c>
      <c r="Q1367" s="28">
        <f t="shared" si="129"/>
        <v>3</v>
      </c>
      <c r="R1367" s="28">
        <f>IF(Q1367=0,0,IF(E1367&gt;1,E1367-1,VLOOKUP(Q1367,Months_Weeks!$A$1:$B$13,2,0)))</f>
        <v>5</v>
      </c>
      <c r="S1367" s="30"/>
      <c r="T1367" s="39"/>
      <c r="U1367" s="39"/>
      <c r="V1367" s="50">
        <f t="shared" si="130"/>
        <v>0</v>
      </c>
      <c r="W1367" s="28">
        <f t="shared" si="131"/>
        <v>3</v>
      </c>
      <c r="X1367" s="28">
        <f>IF(W1367=0,0,IF(E1367&gt;1,E1367-1,VLOOKUP(W1367,Months_Weeks!$A$1:$B$13,2,0)))</f>
        <v>5</v>
      </c>
      <c r="Y1367" s="30"/>
      <c r="Z1367" s="39"/>
      <c r="AA1367" s="31"/>
      <c r="AB1367" s="39"/>
      <c r="AC1367" s="31"/>
      <c r="AD1367" s="40"/>
      <c r="AE1367" s="31"/>
      <c r="AF1367" s="40"/>
      <c r="AG1367" s="31"/>
      <c r="AH1367" s="40"/>
      <c r="AI1367" s="31"/>
      <c r="AJ1367" s="40"/>
    </row>
    <row r="1368" spans="1:36" x14ac:dyDescent="0.25">
      <c r="A1368" s="37" t="s">
        <v>32</v>
      </c>
      <c r="B1368" s="37">
        <v>55</v>
      </c>
      <c r="C1368" s="26" t="str">
        <f>IFERROR(INDEX(Clients[Client_Name],MATCH(Table312[[#This Row],[Client_Code]],Clients[Client_Code],0)),"")</f>
        <v>ELCOR</v>
      </c>
      <c r="D1368" s="25">
        <v>4</v>
      </c>
      <c r="E1368" s="25">
        <v>2</v>
      </c>
      <c r="F1368" s="25" t="b">
        <f>IF(E1368&gt;(VLOOKUP(D1368,Months_Weeks!$A$2:$B$13,2,TRUE)),FALSE)</f>
        <v>0</v>
      </c>
      <c r="G1368" s="63">
        <f>IF(Table312[[#This Row],[Facility]]="Buin",1.5%,0.25%)</f>
        <v>2.5000000000000001E-3</v>
      </c>
      <c r="H1368" s="38"/>
      <c r="I1368" s="38"/>
      <c r="J1368" s="27">
        <f t="shared" si="126"/>
        <v>85</v>
      </c>
      <c r="K1368" s="28">
        <f t="shared" si="127"/>
        <v>4</v>
      </c>
      <c r="L1368" s="27">
        <f>IF(K1368=0,0,IF(E1368&gt;1,E1368-1,VLOOKUP(K1368,Months_Weeks!$A$1:$B$13,2,0)))</f>
        <v>1</v>
      </c>
      <c r="M1368" s="29"/>
      <c r="N1368" s="39"/>
      <c r="O1368" s="39"/>
      <c r="P1368" s="50">
        <f t="shared" si="128"/>
        <v>0</v>
      </c>
      <c r="Q1368" s="28">
        <f t="shared" si="129"/>
        <v>4</v>
      </c>
      <c r="R1368" s="28">
        <f>IF(Q1368=0,0,IF(E1368&gt;1,E1368-1,VLOOKUP(Q1368,Months_Weeks!$A$1:$B$13,2,0)))</f>
        <v>1</v>
      </c>
      <c r="S1368" s="30"/>
      <c r="T1368" s="39"/>
      <c r="U1368" s="39"/>
      <c r="V1368" s="50">
        <f t="shared" si="130"/>
        <v>0</v>
      </c>
      <c r="W1368" s="28">
        <f t="shared" si="131"/>
        <v>4</v>
      </c>
      <c r="X1368" s="28">
        <f>IF(W1368=0,0,IF(E1368&gt;1,E1368-1,VLOOKUP(W1368,Months_Weeks!$A$1:$B$13,2,0)))</f>
        <v>1</v>
      </c>
      <c r="Y1368" s="30"/>
      <c r="Z1368" s="39"/>
      <c r="AA1368" s="31"/>
      <c r="AB1368" s="39"/>
      <c r="AC1368" s="31"/>
      <c r="AD1368" s="40"/>
      <c r="AE1368" s="31"/>
      <c r="AF1368" s="40"/>
      <c r="AG1368" s="31"/>
      <c r="AH1368" s="40"/>
      <c r="AI1368" s="31"/>
      <c r="AJ1368" s="40"/>
    </row>
    <row r="1369" spans="1:36" x14ac:dyDescent="0.25">
      <c r="A1369" s="37" t="s">
        <v>32</v>
      </c>
      <c r="B1369" s="37">
        <v>55</v>
      </c>
      <c r="C1369" s="26" t="str">
        <f>IFERROR(INDEX(Clients[Client_Name],MATCH(Table312[[#This Row],[Client_Code]],Clients[Client_Code],0)),"")</f>
        <v>ELCOR</v>
      </c>
      <c r="D1369" s="25">
        <v>4</v>
      </c>
      <c r="E1369" s="25">
        <v>3</v>
      </c>
      <c r="F1369" s="25" t="b">
        <f>IF(E1369&gt;(VLOOKUP(D1369,Months_Weeks!$A$2:$B$13,2,TRUE)),FALSE)</f>
        <v>0</v>
      </c>
      <c r="G1369" s="63">
        <f>IF(Table312[[#This Row],[Facility]]="Buin",1.5%,0.25%)</f>
        <v>2.5000000000000001E-3</v>
      </c>
      <c r="H1369" s="38"/>
      <c r="I1369" s="38"/>
      <c r="J1369" s="27">
        <f t="shared" si="126"/>
        <v>85</v>
      </c>
      <c r="K1369" s="28">
        <f t="shared" si="127"/>
        <v>4</v>
      </c>
      <c r="L1369" s="27">
        <f>IF(K1369=0,0,IF(E1369&gt;1,E1369-1,VLOOKUP(K1369,Months_Weeks!$A$1:$B$13,2,0)))</f>
        <v>2</v>
      </c>
      <c r="M1369" s="29"/>
      <c r="N1369" s="39"/>
      <c r="O1369" s="39"/>
      <c r="P1369" s="50">
        <f t="shared" si="128"/>
        <v>0</v>
      </c>
      <c r="Q1369" s="28">
        <f t="shared" si="129"/>
        <v>4</v>
      </c>
      <c r="R1369" s="28">
        <f>IF(Q1369=0,0,IF(E1369&gt;1,E1369-1,VLOOKUP(Q1369,Months_Weeks!$A$1:$B$13,2,0)))</f>
        <v>2</v>
      </c>
      <c r="S1369" s="30"/>
      <c r="T1369" s="39"/>
      <c r="U1369" s="39"/>
      <c r="V1369" s="50">
        <f t="shared" si="130"/>
        <v>0</v>
      </c>
      <c r="W1369" s="28">
        <f t="shared" si="131"/>
        <v>4</v>
      </c>
      <c r="X1369" s="28">
        <f>IF(W1369=0,0,IF(E1369&gt;1,E1369-1,VLOOKUP(W1369,Months_Weeks!$A$1:$B$13,2,0)))</f>
        <v>2</v>
      </c>
      <c r="Y1369" s="30"/>
      <c r="Z1369" s="39"/>
      <c r="AA1369" s="31"/>
      <c r="AB1369" s="39"/>
      <c r="AC1369" s="31"/>
      <c r="AD1369" s="40"/>
      <c r="AE1369" s="31"/>
      <c r="AF1369" s="40"/>
      <c r="AG1369" s="31"/>
      <c r="AH1369" s="40"/>
      <c r="AI1369" s="31"/>
      <c r="AJ1369" s="40"/>
    </row>
    <row r="1370" spans="1:36" x14ac:dyDescent="0.25">
      <c r="A1370" s="37" t="s">
        <v>32</v>
      </c>
      <c r="B1370" s="37">
        <v>55</v>
      </c>
      <c r="C1370" s="26" t="str">
        <f>IFERROR(INDEX(Clients[Client_Name],MATCH(Table312[[#This Row],[Client_Code]],Clients[Client_Code],0)),"")</f>
        <v>ELCOR</v>
      </c>
      <c r="D1370" s="25">
        <v>4</v>
      </c>
      <c r="E1370" s="25">
        <v>4</v>
      </c>
      <c r="F1370" s="25" t="b">
        <f>IF(E1370&gt;(VLOOKUP(D1370,Months_Weeks!$A$2:$B$13,2,TRUE)),FALSE)</f>
        <v>0</v>
      </c>
      <c r="G1370" s="63">
        <f>IF(Table312[[#This Row],[Facility]]="Buin",1.5%,0.25%)</f>
        <v>2.5000000000000001E-3</v>
      </c>
      <c r="H1370" s="38"/>
      <c r="I1370" s="38"/>
      <c r="J1370" s="27">
        <f t="shared" si="126"/>
        <v>85</v>
      </c>
      <c r="K1370" s="28">
        <f t="shared" si="127"/>
        <v>4</v>
      </c>
      <c r="L1370" s="27">
        <f>IF(K1370=0,0,IF(E1370&gt;1,E1370-1,VLOOKUP(K1370,Months_Weeks!$A$1:$B$13,2,0)))</f>
        <v>3</v>
      </c>
      <c r="M1370" s="29"/>
      <c r="N1370" s="39"/>
      <c r="O1370" s="39"/>
      <c r="P1370" s="50">
        <f t="shared" si="128"/>
        <v>0</v>
      </c>
      <c r="Q1370" s="28">
        <f t="shared" si="129"/>
        <v>4</v>
      </c>
      <c r="R1370" s="28">
        <f>IF(Q1370=0,0,IF(E1370&gt;1,E1370-1,VLOOKUP(Q1370,Months_Weeks!$A$1:$B$13,2,0)))</f>
        <v>3</v>
      </c>
      <c r="S1370" s="30"/>
      <c r="T1370" s="39"/>
      <c r="U1370" s="39"/>
      <c r="V1370" s="50">
        <f t="shared" si="130"/>
        <v>0</v>
      </c>
      <c r="W1370" s="28">
        <f t="shared" si="131"/>
        <v>4</v>
      </c>
      <c r="X1370" s="28">
        <f>IF(W1370=0,0,IF(E1370&gt;1,E1370-1,VLOOKUP(W1370,Months_Weeks!$A$1:$B$13,2,0)))</f>
        <v>3</v>
      </c>
      <c r="Y1370" s="30"/>
      <c r="Z1370" s="39"/>
      <c r="AA1370" s="31"/>
      <c r="AB1370" s="39"/>
      <c r="AC1370" s="31"/>
      <c r="AD1370" s="40"/>
      <c r="AE1370" s="31"/>
      <c r="AF1370" s="40"/>
      <c r="AG1370" s="31"/>
      <c r="AH1370" s="40"/>
      <c r="AI1370" s="31"/>
      <c r="AJ1370" s="40"/>
    </row>
    <row r="1371" spans="1:36" x14ac:dyDescent="0.25">
      <c r="A1371" s="37" t="s">
        <v>32</v>
      </c>
      <c r="B1371" s="37">
        <v>55</v>
      </c>
      <c r="C1371" s="26" t="str">
        <f>IFERROR(INDEX(Clients[Client_Name],MATCH(Table312[[#This Row],[Client_Code]],Clients[Client_Code],0)),"")</f>
        <v>ELCOR</v>
      </c>
      <c r="D1371" s="25">
        <v>5</v>
      </c>
      <c r="E1371" s="25">
        <v>1</v>
      </c>
      <c r="F1371" s="25" t="b">
        <f>IF(E1371&gt;(VLOOKUP(D1371,Months_Weeks!$A$2:$B$13,2,TRUE)),FALSE)</f>
        <v>0</v>
      </c>
      <c r="G1371" s="63">
        <f>IF(Table312[[#This Row],[Facility]]="Buin",1.5%,0.25%)</f>
        <v>2.5000000000000001E-3</v>
      </c>
      <c r="H1371" s="38"/>
      <c r="I1371" s="38"/>
      <c r="J1371" s="27">
        <f t="shared" si="126"/>
        <v>85</v>
      </c>
      <c r="K1371" s="28">
        <f t="shared" si="127"/>
        <v>4</v>
      </c>
      <c r="L1371" s="27">
        <f>IF(K1371=0,0,IF(E1371&gt;1,E1371-1,VLOOKUP(K1371,Months_Weeks!$A$1:$B$13,2,0)))</f>
        <v>4</v>
      </c>
      <c r="M1371" s="29"/>
      <c r="N1371" s="39"/>
      <c r="O1371" s="39"/>
      <c r="P1371" s="50">
        <f t="shared" si="128"/>
        <v>0</v>
      </c>
      <c r="Q1371" s="28">
        <f t="shared" si="129"/>
        <v>4</v>
      </c>
      <c r="R1371" s="28">
        <f>IF(Q1371=0,0,IF(E1371&gt;1,E1371-1,VLOOKUP(Q1371,Months_Weeks!$A$1:$B$13,2,0)))</f>
        <v>4</v>
      </c>
      <c r="S1371" s="30"/>
      <c r="T1371" s="39"/>
      <c r="U1371" s="39"/>
      <c r="V1371" s="50">
        <f t="shared" si="130"/>
        <v>0</v>
      </c>
      <c r="W1371" s="28">
        <f t="shared" si="131"/>
        <v>4</v>
      </c>
      <c r="X1371" s="28">
        <f>IF(W1371=0,0,IF(E1371&gt;1,E1371-1,VLOOKUP(W1371,Months_Weeks!$A$1:$B$13,2,0)))</f>
        <v>4</v>
      </c>
      <c r="Y1371" s="30"/>
      <c r="Z1371" s="39"/>
      <c r="AA1371" s="31"/>
      <c r="AB1371" s="39"/>
      <c r="AC1371" s="31"/>
      <c r="AD1371" s="40"/>
      <c r="AE1371" s="31"/>
      <c r="AF1371" s="40"/>
      <c r="AG1371" s="31"/>
      <c r="AH1371" s="40"/>
      <c r="AI1371" s="31"/>
      <c r="AJ1371" s="40"/>
    </row>
    <row r="1372" spans="1:36" x14ac:dyDescent="0.25">
      <c r="A1372" s="37" t="s">
        <v>32</v>
      </c>
      <c r="B1372" s="37">
        <v>55</v>
      </c>
      <c r="C1372" s="26" t="str">
        <f>IFERROR(INDEX(Clients[Client_Name],MATCH(Table312[[#This Row],[Client_Code]],Clients[Client_Code],0)),"")</f>
        <v>ELCOR</v>
      </c>
      <c r="D1372" s="25">
        <v>5</v>
      </c>
      <c r="E1372" s="25">
        <v>2</v>
      </c>
      <c r="F1372" s="25" t="b">
        <f>IF(E1372&gt;(VLOOKUP(D1372,Months_Weeks!$A$2:$B$13,2,TRUE)),FALSE)</f>
        <v>0</v>
      </c>
      <c r="G1372" s="63">
        <f>IF(Table312[[#This Row],[Facility]]="Buin",1.5%,0.25%)</f>
        <v>2.5000000000000001E-3</v>
      </c>
      <c r="H1372" s="38"/>
      <c r="I1372" s="38"/>
      <c r="J1372" s="27">
        <f t="shared" si="126"/>
        <v>85</v>
      </c>
      <c r="K1372" s="28">
        <f t="shared" si="127"/>
        <v>5</v>
      </c>
      <c r="L1372" s="27">
        <f>IF(K1372=0,0,IF(E1372&gt;1,E1372-1,VLOOKUP(K1372,Months_Weeks!$A$1:$B$13,2,0)))</f>
        <v>1</v>
      </c>
      <c r="M1372" s="29"/>
      <c r="N1372" s="39"/>
      <c r="O1372" s="39"/>
      <c r="P1372" s="50">
        <f t="shared" si="128"/>
        <v>0</v>
      </c>
      <c r="Q1372" s="28">
        <f t="shared" si="129"/>
        <v>5</v>
      </c>
      <c r="R1372" s="28">
        <f>IF(Q1372=0,0,IF(E1372&gt;1,E1372-1,VLOOKUP(Q1372,Months_Weeks!$A$1:$B$13,2,0)))</f>
        <v>1</v>
      </c>
      <c r="S1372" s="30"/>
      <c r="T1372" s="39"/>
      <c r="U1372" s="39"/>
      <c r="V1372" s="50">
        <f t="shared" si="130"/>
        <v>0</v>
      </c>
      <c r="W1372" s="28">
        <f t="shared" si="131"/>
        <v>5</v>
      </c>
      <c r="X1372" s="28">
        <f>IF(W1372=0,0,IF(E1372&gt;1,E1372-1,VLOOKUP(W1372,Months_Weeks!$A$1:$B$13,2,0)))</f>
        <v>1</v>
      </c>
      <c r="Y1372" s="30"/>
      <c r="Z1372" s="39"/>
      <c r="AA1372" s="31"/>
      <c r="AB1372" s="39"/>
      <c r="AC1372" s="31"/>
      <c r="AD1372" s="40"/>
      <c r="AE1372" s="31"/>
      <c r="AF1372" s="40"/>
      <c r="AG1372" s="31"/>
      <c r="AH1372" s="40"/>
      <c r="AI1372" s="31"/>
      <c r="AJ1372" s="40"/>
    </row>
    <row r="1373" spans="1:36" x14ac:dyDescent="0.25">
      <c r="A1373" s="37" t="s">
        <v>32</v>
      </c>
      <c r="B1373" s="37">
        <v>55</v>
      </c>
      <c r="C1373" s="26" t="str">
        <f>IFERROR(INDEX(Clients[Client_Name],MATCH(Table312[[#This Row],[Client_Code]],Clients[Client_Code],0)),"")</f>
        <v>ELCOR</v>
      </c>
      <c r="D1373" s="25">
        <v>5</v>
      </c>
      <c r="E1373" s="25">
        <v>3</v>
      </c>
      <c r="F1373" s="25" t="b">
        <f>IF(E1373&gt;(VLOOKUP(D1373,Months_Weeks!$A$2:$B$13,2,TRUE)),FALSE)</f>
        <v>0</v>
      </c>
      <c r="G1373" s="63">
        <f>IF(Table312[[#This Row],[Facility]]="Buin",1.5%,0.25%)</f>
        <v>2.5000000000000001E-3</v>
      </c>
      <c r="H1373" s="38"/>
      <c r="I1373" s="38">
        <v>20</v>
      </c>
      <c r="J1373" s="27">
        <f t="shared" si="126"/>
        <v>65</v>
      </c>
      <c r="K1373" s="28">
        <f t="shared" si="127"/>
        <v>5</v>
      </c>
      <c r="L1373" s="27">
        <f>IF(K1373=0,0,IF(E1373&gt;1,E1373-1,VLOOKUP(K1373,Months_Weeks!$A$1:$B$13,2,0)))</f>
        <v>2</v>
      </c>
      <c r="M1373" s="29"/>
      <c r="N1373" s="39"/>
      <c r="O1373" s="39"/>
      <c r="P1373" s="50">
        <f t="shared" si="128"/>
        <v>0</v>
      </c>
      <c r="Q1373" s="28">
        <f t="shared" si="129"/>
        <v>5</v>
      </c>
      <c r="R1373" s="28">
        <f>IF(Q1373=0,0,IF(E1373&gt;1,E1373-1,VLOOKUP(Q1373,Months_Weeks!$A$1:$B$13,2,0)))</f>
        <v>2</v>
      </c>
      <c r="S1373" s="30"/>
      <c r="T1373" s="39"/>
      <c r="U1373" s="39"/>
      <c r="V1373" s="50">
        <f t="shared" si="130"/>
        <v>0</v>
      </c>
      <c r="W1373" s="28">
        <f t="shared" si="131"/>
        <v>5</v>
      </c>
      <c r="X1373" s="28">
        <f>IF(W1373=0,0,IF(E1373&gt;1,E1373-1,VLOOKUP(W1373,Months_Weeks!$A$1:$B$13,2,0)))</f>
        <v>2</v>
      </c>
      <c r="Y1373" s="30"/>
      <c r="Z1373" s="39"/>
      <c r="AA1373" s="31"/>
      <c r="AB1373" s="39"/>
      <c r="AC1373" s="31"/>
      <c r="AD1373" s="40"/>
      <c r="AE1373" s="31"/>
      <c r="AF1373" s="40"/>
      <c r="AG1373" s="31"/>
      <c r="AH1373" s="40"/>
      <c r="AI1373" s="31"/>
      <c r="AJ1373" s="40"/>
    </row>
    <row r="1374" spans="1:36" x14ac:dyDescent="0.25">
      <c r="A1374" s="37" t="s">
        <v>32</v>
      </c>
      <c r="B1374" s="37">
        <v>55</v>
      </c>
      <c r="C1374" s="26" t="str">
        <f>IFERROR(INDEX(Clients[Client_Name],MATCH(Table312[[#This Row],[Client_Code]],Clients[Client_Code],0)),"")</f>
        <v>ELCOR</v>
      </c>
      <c r="D1374" s="25">
        <v>5</v>
      </c>
      <c r="E1374" s="25">
        <v>4</v>
      </c>
      <c r="F1374" s="25" t="b">
        <f>IF(E1374&gt;(VLOOKUP(D1374,Months_Weeks!$A$2:$B$13,2,TRUE)),FALSE)</f>
        <v>0</v>
      </c>
      <c r="G1374" s="63">
        <f>IF(Table312[[#This Row],[Facility]]="Buin",1.5%,0.25%)</f>
        <v>2.5000000000000001E-3</v>
      </c>
      <c r="H1374" s="38"/>
      <c r="I1374" s="38"/>
      <c r="J1374" s="27">
        <f t="shared" si="126"/>
        <v>65</v>
      </c>
      <c r="K1374" s="28">
        <f t="shared" si="127"/>
        <v>5</v>
      </c>
      <c r="L1374" s="27">
        <f>IF(K1374=0,0,IF(E1374&gt;1,E1374-1,VLOOKUP(K1374,Months_Weeks!$A$1:$B$13,2,0)))</f>
        <v>3</v>
      </c>
      <c r="M1374" s="29"/>
      <c r="N1374" s="39"/>
      <c r="O1374" s="39"/>
      <c r="P1374" s="50">
        <f t="shared" si="128"/>
        <v>0</v>
      </c>
      <c r="Q1374" s="28">
        <f t="shared" si="129"/>
        <v>5</v>
      </c>
      <c r="R1374" s="28">
        <f>IF(Q1374=0,0,IF(E1374&gt;1,E1374-1,VLOOKUP(Q1374,Months_Weeks!$A$1:$B$13,2,0)))</f>
        <v>3</v>
      </c>
      <c r="S1374" s="30"/>
      <c r="T1374" s="39"/>
      <c r="U1374" s="39"/>
      <c r="V1374" s="50">
        <f t="shared" si="130"/>
        <v>0</v>
      </c>
      <c r="W1374" s="28">
        <f t="shared" si="131"/>
        <v>5</v>
      </c>
      <c r="X1374" s="28">
        <f>IF(W1374=0,0,IF(E1374&gt;1,E1374-1,VLOOKUP(W1374,Months_Weeks!$A$1:$B$13,2,0)))</f>
        <v>3</v>
      </c>
      <c r="Y1374" s="30"/>
      <c r="Z1374" s="39"/>
      <c r="AA1374" s="31"/>
      <c r="AB1374" s="39"/>
      <c r="AC1374" s="31"/>
      <c r="AD1374" s="40"/>
      <c r="AE1374" s="31"/>
      <c r="AF1374" s="40"/>
      <c r="AG1374" s="31"/>
      <c r="AH1374" s="40"/>
      <c r="AI1374" s="31"/>
      <c r="AJ1374" s="40"/>
    </row>
    <row r="1375" spans="1:36" x14ac:dyDescent="0.25">
      <c r="A1375" s="37" t="s">
        <v>32</v>
      </c>
      <c r="B1375" s="37">
        <v>55</v>
      </c>
      <c r="C1375" s="26" t="str">
        <f>IFERROR(INDEX(Clients[Client_Name],MATCH(Table312[[#This Row],[Client_Code]],Clients[Client_Code],0)),"")</f>
        <v>ELCOR</v>
      </c>
      <c r="D1375" s="25">
        <v>6</v>
      </c>
      <c r="E1375" s="25">
        <v>1</v>
      </c>
      <c r="F1375" s="25" t="b">
        <f>IF(E1375&gt;(VLOOKUP(D1375,Months_Weeks!$A$2:$B$13,2,TRUE)),FALSE)</f>
        <v>0</v>
      </c>
      <c r="G1375" s="63">
        <f>IF(Table312[[#This Row],[Facility]]="Buin",1.5%,0.25%)</f>
        <v>2.5000000000000001E-3</v>
      </c>
      <c r="H1375" s="38"/>
      <c r="I1375" s="38"/>
      <c r="J1375" s="27">
        <f t="shared" si="126"/>
        <v>65</v>
      </c>
      <c r="K1375" s="28">
        <f t="shared" si="127"/>
        <v>5</v>
      </c>
      <c r="L1375" s="27">
        <f>IF(K1375=0,0,IF(E1375&gt;1,E1375-1,VLOOKUP(K1375,Months_Weeks!$A$1:$B$13,2,0)))</f>
        <v>4</v>
      </c>
      <c r="M1375" s="29"/>
      <c r="N1375" s="39"/>
      <c r="O1375" s="39"/>
      <c r="P1375" s="50">
        <f t="shared" si="128"/>
        <v>0</v>
      </c>
      <c r="Q1375" s="28">
        <f t="shared" si="129"/>
        <v>5</v>
      </c>
      <c r="R1375" s="28">
        <f>IF(Q1375=0,0,IF(E1375&gt;1,E1375-1,VLOOKUP(Q1375,Months_Weeks!$A$1:$B$13,2,0)))</f>
        <v>4</v>
      </c>
      <c r="S1375" s="30"/>
      <c r="T1375" s="39"/>
      <c r="U1375" s="39"/>
      <c r="V1375" s="50">
        <f t="shared" si="130"/>
        <v>0</v>
      </c>
      <c r="W1375" s="28">
        <f t="shared" si="131"/>
        <v>5</v>
      </c>
      <c r="X1375" s="28">
        <f>IF(W1375=0,0,IF(E1375&gt;1,E1375-1,VLOOKUP(W1375,Months_Weeks!$A$1:$B$13,2,0)))</f>
        <v>4</v>
      </c>
      <c r="Y1375" s="30"/>
      <c r="Z1375" s="39"/>
      <c r="AA1375" s="31"/>
      <c r="AB1375" s="39"/>
      <c r="AC1375" s="31"/>
      <c r="AD1375" s="40"/>
      <c r="AE1375" s="31"/>
      <c r="AF1375" s="40"/>
      <c r="AG1375" s="31"/>
      <c r="AH1375" s="40"/>
      <c r="AI1375" s="31"/>
      <c r="AJ1375" s="40"/>
    </row>
    <row r="1376" spans="1:36" x14ac:dyDescent="0.25">
      <c r="A1376" s="37" t="s">
        <v>32</v>
      </c>
      <c r="B1376" s="37">
        <v>55</v>
      </c>
      <c r="C1376" s="26" t="str">
        <f>IFERROR(INDEX(Clients[Client_Name],MATCH(Table312[[#This Row],[Client_Code]],Clients[Client_Code],0)),"")</f>
        <v>ELCOR</v>
      </c>
      <c r="D1376" s="25">
        <v>6</v>
      </c>
      <c r="E1376" s="25">
        <v>2</v>
      </c>
      <c r="F1376" s="25" t="b">
        <f>IF(E1376&gt;(VLOOKUP(D1376,Months_Weeks!$A$2:$B$13,2,TRUE)),FALSE)</f>
        <v>0</v>
      </c>
      <c r="G1376" s="63">
        <f>IF(Table312[[#This Row],[Facility]]="Buin",1.5%,0.25%)</f>
        <v>2.5000000000000001E-3</v>
      </c>
      <c r="H1376" s="38"/>
      <c r="I1376" s="38"/>
      <c r="J1376" s="27">
        <f t="shared" si="126"/>
        <v>65</v>
      </c>
      <c r="K1376" s="28">
        <f t="shared" si="127"/>
        <v>6</v>
      </c>
      <c r="L1376" s="27">
        <f>IF(K1376=0,0,IF(E1376&gt;1,E1376-1,VLOOKUP(K1376,Months_Weeks!$A$1:$B$13,2,0)))</f>
        <v>1</v>
      </c>
      <c r="M1376" s="29"/>
      <c r="N1376" s="39"/>
      <c r="O1376" s="39"/>
      <c r="P1376" s="50">
        <f t="shared" si="128"/>
        <v>0</v>
      </c>
      <c r="Q1376" s="28">
        <f t="shared" si="129"/>
        <v>6</v>
      </c>
      <c r="R1376" s="28">
        <f>IF(Q1376=0,0,IF(E1376&gt;1,E1376-1,VLOOKUP(Q1376,Months_Weeks!$A$1:$B$13,2,0)))</f>
        <v>1</v>
      </c>
      <c r="S1376" s="30"/>
      <c r="T1376" s="39"/>
      <c r="U1376" s="39"/>
      <c r="V1376" s="50">
        <f t="shared" si="130"/>
        <v>0</v>
      </c>
      <c r="W1376" s="28">
        <f t="shared" si="131"/>
        <v>6</v>
      </c>
      <c r="X1376" s="28">
        <f>IF(W1376=0,0,IF(E1376&gt;1,E1376-1,VLOOKUP(W1376,Months_Weeks!$A$1:$B$13,2,0)))</f>
        <v>1</v>
      </c>
      <c r="Y1376" s="30"/>
      <c r="Z1376" s="39"/>
      <c r="AA1376" s="31"/>
      <c r="AB1376" s="39"/>
      <c r="AC1376" s="31"/>
      <c r="AD1376" s="40"/>
      <c r="AE1376" s="31"/>
      <c r="AF1376" s="40"/>
      <c r="AG1376" s="31"/>
      <c r="AH1376" s="40"/>
      <c r="AI1376" s="31"/>
      <c r="AJ1376" s="40"/>
    </row>
    <row r="1377" spans="1:36" x14ac:dyDescent="0.25">
      <c r="A1377" s="37" t="s">
        <v>32</v>
      </c>
      <c r="B1377" s="37">
        <v>55</v>
      </c>
      <c r="C1377" s="26" t="str">
        <f>IFERROR(INDEX(Clients[Client_Name],MATCH(Table312[[#This Row],[Client_Code]],Clients[Client_Code],0)),"")</f>
        <v>ELCOR</v>
      </c>
      <c r="D1377" s="25">
        <v>6</v>
      </c>
      <c r="E1377" s="25">
        <v>3</v>
      </c>
      <c r="F1377" s="25" t="b">
        <f>IF(E1377&gt;(VLOOKUP(D1377,Months_Weeks!$A$2:$B$13,2,TRUE)),FALSE)</f>
        <v>0</v>
      </c>
      <c r="G1377" s="63">
        <f>IF(Table312[[#This Row],[Facility]]="Buin",1.5%,0.25%)</f>
        <v>2.5000000000000001E-3</v>
      </c>
      <c r="H1377" s="38">
        <v>15</v>
      </c>
      <c r="I1377" s="38"/>
      <c r="J1377" s="27">
        <f t="shared" si="126"/>
        <v>80</v>
      </c>
      <c r="K1377" s="28">
        <f t="shared" si="127"/>
        <v>6</v>
      </c>
      <c r="L1377" s="27">
        <f>IF(K1377=0,0,IF(E1377&gt;1,E1377-1,VLOOKUP(K1377,Months_Weeks!$A$1:$B$13,2,0)))</f>
        <v>2</v>
      </c>
      <c r="M1377" s="29"/>
      <c r="N1377" s="39"/>
      <c r="O1377" s="39"/>
      <c r="P1377" s="50">
        <f t="shared" si="128"/>
        <v>0</v>
      </c>
      <c r="Q1377" s="28">
        <f t="shared" si="129"/>
        <v>6</v>
      </c>
      <c r="R1377" s="28">
        <f>IF(Q1377=0,0,IF(E1377&gt;1,E1377-1,VLOOKUP(Q1377,Months_Weeks!$A$1:$B$13,2,0)))</f>
        <v>2</v>
      </c>
      <c r="S1377" s="30"/>
      <c r="T1377" s="39"/>
      <c r="U1377" s="39"/>
      <c r="V1377" s="50">
        <f t="shared" si="130"/>
        <v>0</v>
      </c>
      <c r="W1377" s="28">
        <f t="shared" si="131"/>
        <v>6</v>
      </c>
      <c r="X1377" s="28">
        <f>IF(W1377=0,0,IF(E1377&gt;1,E1377-1,VLOOKUP(W1377,Months_Weeks!$A$1:$B$13,2,0)))</f>
        <v>2</v>
      </c>
      <c r="Y1377" s="30"/>
      <c r="Z1377" s="39"/>
      <c r="AA1377" s="31"/>
      <c r="AB1377" s="39"/>
      <c r="AC1377" s="31"/>
      <c r="AD1377" s="40"/>
      <c r="AE1377" s="31"/>
      <c r="AF1377" s="40"/>
      <c r="AG1377" s="31"/>
      <c r="AH1377" s="40"/>
      <c r="AI1377" s="31"/>
      <c r="AJ1377" s="40"/>
    </row>
    <row r="1378" spans="1:36" x14ac:dyDescent="0.25">
      <c r="A1378" s="37" t="s">
        <v>32</v>
      </c>
      <c r="B1378" s="37">
        <v>55</v>
      </c>
      <c r="C1378" s="26" t="str">
        <f>IFERROR(INDEX(Clients[Client_Name],MATCH(Table312[[#This Row],[Client_Code]],Clients[Client_Code],0)),"")</f>
        <v>ELCOR</v>
      </c>
      <c r="D1378" s="25">
        <v>6</v>
      </c>
      <c r="E1378" s="25">
        <v>4</v>
      </c>
      <c r="F1378" s="25" t="b">
        <f>IF(E1378&gt;(VLOOKUP(D1378,Months_Weeks!$A$2:$B$13,2,TRUE)),FALSE)</f>
        <v>0</v>
      </c>
      <c r="G1378" s="63">
        <f>IF(Table312[[#This Row],[Facility]]="Buin",1.5%,0.25%)</f>
        <v>2.5000000000000001E-3</v>
      </c>
      <c r="H1378" s="38"/>
      <c r="I1378" s="38"/>
      <c r="J1378" s="27">
        <f t="shared" si="126"/>
        <v>80</v>
      </c>
      <c r="K1378" s="28">
        <f t="shared" si="127"/>
        <v>6</v>
      </c>
      <c r="L1378" s="27">
        <f>IF(K1378=0,0,IF(E1378&gt;1,E1378-1,VLOOKUP(K1378,Months_Weeks!$A$1:$B$13,2,0)))</f>
        <v>3</v>
      </c>
      <c r="M1378" s="29"/>
      <c r="N1378" s="39"/>
      <c r="O1378" s="39"/>
      <c r="P1378" s="50">
        <f t="shared" si="128"/>
        <v>0</v>
      </c>
      <c r="Q1378" s="28">
        <f t="shared" si="129"/>
        <v>6</v>
      </c>
      <c r="R1378" s="28">
        <f>IF(Q1378=0,0,IF(E1378&gt;1,E1378-1,VLOOKUP(Q1378,Months_Weeks!$A$1:$B$13,2,0)))</f>
        <v>3</v>
      </c>
      <c r="S1378" s="30"/>
      <c r="T1378" s="39"/>
      <c r="U1378" s="39"/>
      <c r="V1378" s="50">
        <f t="shared" si="130"/>
        <v>0</v>
      </c>
      <c r="W1378" s="28">
        <f t="shared" si="131"/>
        <v>6</v>
      </c>
      <c r="X1378" s="28">
        <f>IF(W1378=0,0,IF(E1378&gt;1,E1378-1,VLOOKUP(W1378,Months_Weeks!$A$1:$B$13,2,0)))</f>
        <v>3</v>
      </c>
      <c r="Y1378" s="30"/>
      <c r="Z1378" s="39"/>
      <c r="AA1378" s="31"/>
      <c r="AB1378" s="39"/>
      <c r="AC1378" s="31"/>
      <c r="AD1378" s="40"/>
      <c r="AE1378" s="31"/>
      <c r="AF1378" s="40"/>
      <c r="AG1378" s="31"/>
      <c r="AH1378" s="40"/>
      <c r="AI1378" s="31"/>
      <c r="AJ1378" s="40"/>
    </row>
    <row r="1379" spans="1:36" x14ac:dyDescent="0.25">
      <c r="A1379" s="37" t="s">
        <v>32</v>
      </c>
      <c r="B1379" s="37">
        <v>55</v>
      </c>
      <c r="C1379" s="26" t="str">
        <f>IFERROR(INDEX(Clients[Client_Name],MATCH(Table312[[#This Row],[Client_Code]],Clients[Client_Code],0)),"")</f>
        <v>ELCOR</v>
      </c>
      <c r="D1379" s="25">
        <v>6</v>
      </c>
      <c r="E1379" s="25">
        <v>5</v>
      </c>
      <c r="F1379" s="25" t="b">
        <f>IF(E1379&gt;(VLOOKUP(D1379,Months_Weeks!$A$2:$B$13,2,TRUE)),FALSE)</f>
        <v>0</v>
      </c>
      <c r="G1379" s="63">
        <f>IF(Table312[[#This Row],[Facility]]="Buin",1.5%,0.25%)</f>
        <v>2.5000000000000001E-3</v>
      </c>
      <c r="H1379" s="38"/>
      <c r="I1379" s="38"/>
      <c r="J1379" s="27">
        <f t="shared" si="126"/>
        <v>80</v>
      </c>
      <c r="K1379" s="28">
        <f t="shared" si="127"/>
        <v>6</v>
      </c>
      <c r="L1379" s="27">
        <f>IF(K1379=0,0,IF(E1379&gt;1,E1379-1,VLOOKUP(K1379,Months_Weeks!$A$1:$B$13,2,0)))</f>
        <v>4</v>
      </c>
      <c r="M1379" s="29"/>
      <c r="N1379" s="39"/>
      <c r="O1379" s="39"/>
      <c r="P1379" s="50">
        <f t="shared" si="128"/>
        <v>0</v>
      </c>
      <c r="Q1379" s="28">
        <f t="shared" si="129"/>
        <v>6</v>
      </c>
      <c r="R1379" s="28">
        <f>IF(Q1379=0,0,IF(E1379&gt;1,E1379-1,VLOOKUP(Q1379,Months_Weeks!$A$1:$B$13,2,0)))</f>
        <v>4</v>
      </c>
      <c r="S1379" s="30"/>
      <c r="T1379" s="39"/>
      <c r="U1379" s="39"/>
      <c r="V1379" s="50">
        <f t="shared" si="130"/>
        <v>0</v>
      </c>
      <c r="W1379" s="28">
        <f t="shared" si="131"/>
        <v>6</v>
      </c>
      <c r="X1379" s="28">
        <f>IF(W1379=0,0,IF(E1379&gt;1,E1379-1,VLOOKUP(W1379,Months_Weeks!$A$1:$B$13,2,0)))</f>
        <v>4</v>
      </c>
      <c r="Y1379" s="30"/>
      <c r="Z1379" s="39"/>
      <c r="AA1379" s="31"/>
      <c r="AB1379" s="39"/>
      <c r="AC1379" s="31"/>
      <c r="AD1379" s="40"/>
      <c r="AE1379" s="31"/>
      <c r="AF1379" s="40"/>
      <c r="AG1379" s="31"/>
      <c r="AH1379" s="40"/>
      <c r="AI1379" s="31"/>
      <c r="AJ1379" s="40"/>
    </row>
    <row r="1380" spans="1:36" x14ac:dyDescent="0.25">
      <c r="A1380" s="37" t="s">
        <v>32</v>
      </c>
      <c r="B1380" s="37">
        <v>55</v>
      </c>
      <c r="C1380" s="26" t="str">
        <f>IFERROR(INDEX(Clients[Client_Name],MATCH(Table312[[#This Row],[Client_Code]],Clients[Client_Code],0)),"")</f>
        <v>ELCOR</v>
      </c>
      <c r="D1380" s="25">
        <v>7</v>
      </c>
      <c r="E1380" s="25">
        <v>1</v>
      </c>
      <c r="F1380" s="25" t="b">
        <f>IF(E1380&gt;(VLOOKUP(D1380,Months_Weeks!$A$2:$B$13,2,TRUE)),FALSE)</f>
        <v>0</v>
      </c>
      <c r="G1380" s="63">
        <f>IF(Table312[[#This Row],[Facility]]="Buin",1.5%,0.25%)</f>
        <v>2.5000000000000001E-3</v>
      </c>
      <c r="H1380" s="38"/>
      <c r="I1380" s="38"/>
      <c r="J1380" s="27">
        <f t="shared" si="126"/>
        <v>80</v>
      </c>
      <c r="K1380" s="28">
        <f t="shared" si="127"/>
        <v>6</v>
      </c>
      <c r="L1380" s="27">
        <f>IF(K1380=0,0,IF(E1380&gt;1,E1380-1,VLOOKUP(K1380,Months_Weeks!$A$1:$B$13,2,0)))</f>
        <v>5</v>
      </c>
      <c r="M1380" s="29"/>
      <c r="N1380" s="39"/>
      <c r="O1380" s="39"/>
      <c r="P1380" s="50">
        <f t="shared" si="128"/>
        <v>0</v>
      </c>
      <c r="Q1380" s="28">
        <f t="shared" si="129"/>
        <v>6</v>
      </c>
      <c r="R1380" s="28">
        <f>IF(Q1380=0,0,IF(E1380&gt;1,E1380-1,VLOOKUP(Q1380,Months_Weeks!$A$1:$B$13,2,0)))</f>
        <v>5</v>
      </c>
      <c r="S1380" s="30"/>
      <c r="T1380" s="39"/>
      <c r="U1380" s="39"/>
      <c r="V1380" s="50">
        <f t="shared" si="130"/>
        <v>0</v>
      </c>
      <c r="W1380" s="28">
        <f t="shared" si="131"/>
        <v>6</v>
      </c>
      <c r="X1380" s="28">
        <f>IF(W1380=0,0,IF(E1380&gt;1,E1380-1,VLOOKUP(W1380,Months_Weeks!$A$1:$B$13,2,0)))</f>
        <v>5</v>
      </c>
      <c r="Y1380" s="30"/>
      <c r="Z1380" s="39"/>
      <c r="AA1380" s="31"/>
      <c r="AB1380" s="39"/>
      <c r="AC1380" s="31"/>
      <c r="AD1380" s="40"/>
      <c r="AE1380" s="31"/>
      <c r="AF1380" s="40"/>
      <c r="AG1380" s="31"/>
      <c r="AH1380" s="40"/>
      <c r="AI1380" s="31"/>
      <c r="AJ1380" s="40"/>
    </row>
    <row r="1381" spans="1:36" x14ac:dyDescent="0.25">
      <c r="A1381" s="37" t="s">
        <v>32</v>
      </c>
      <c r="B1381" s="37">
        <v>55</v>
      </c>
      <c r="C1381" s="26" t="str">
        <f>IFERROR(INDEX(Clients[Client_Name],MATCH(Table312[[#This Row],[Client_Code]],Clients[Client_Code],0)),"")</f>
        <v>ELCOR</v>
      </c>
      <c r="D1381" s="25">
        <v>7</v>
      </c>
      <c r="E1381" s="25">
        <v>2</v>
      </c>
      <c r="F1381" s="25" t="b">
        <f>IF(E1381&gt;(VLOOKUP(D1381,Months_Weeks!$A$2:$B$13,2,TRUE)),FALSE)</f>
        <v>0</v>
      </c>
      <c r="G1381" s="63">
        <f>IF(Table312[[#This Row],[Facility]]="Buin",1.5%,0.25%)</f>
        <v>2.5000000000000001E-3</v>
      </c>
      <c r="H1381" s="38"/>
      <c r="I1381" s="38">
        <v>20</v>
      </c>
      <c r="J1381" s="27">
        <f t="shared" si="126"/>
        <v>60</v>
      </c>
      <c r="K1381" s="28">
        <f t="shared" si="127"/>
        <v>7</v>
      </c>
      <c r="L1381" s="27">
        <f>IF(K1381=0,0,IF(E1381&gt;1,E1381-1,VLOOKUP(K1381,Months_Weeks!$A$1:$B$13,2,0)))</f>
        <v>1</v>
      </c>
      <c r="M1381" s="29"/>
      <c r="N1381" s="39"/>
      <c r="O1381" s="39"/>
      <c r="P1381" s="50">
        <f t="shared" si="128"/>
        <v>0</v>
      </c>
      <c r="Q1381" s="28">
        <f t="shared" si="129"/>
        <v>7</v>
      </c>
      <c r="R1381" s="28">
        <f>IF(Q1381=0,0,IF(E1381&gt;1,E1381-1,VLOOKUP(Q1381,Months_Weeks!$A$1:$B$13,2,0)))</f>
        <v>1</v>
      </c>
      <c r="S1381" s="30"/>
      <c r="T1381" s="39"/>
      <c r="U1381" s="39"/>
      <c r="V1381" s="50">
        <f t="shared" si="130"/>
        <v>0</v>
      </c>
      <c r="W1381" s="28">
        <f t="shared" si="131"/>
        <v>7</v>
      </c>
      <c r="X1381" s="28">
        <f>IF(W1381=0,0,IF(E1381&gt;1,E1381-1,VLOOKUP(W1381,Months_Weeks!$A$1:$B$13,2,0)))</f>
        <v>1</v>
      </c>
      <c r="Y1381" s="30"/>
      <c r="Z1381" s="39"/>
      <c r="AA1381" s="31"/>
      <c r="AB1381" s="39"/>
      <c r="AC1381" s="31"/>
      <c r="AD1381" s="40"/>
      <c r="AE1381" s="31"/>
      <c r="AF1381" s="40"/>
      <c r="AG1381" s="31"/>
      <c r="AH1381" s="40"/>
      <c r="AI1381" s="31"/>
      <c r="AJ1381" s="40"/>
    </row>
    <row r="1382" spans="1:36" x14ac:dyDescent="0.25">
      <c r="A1382" s="37" t="s">
        <v>32</v>
      </c>
      <c r="B1382" s="37">
        <v>55</v>
      </c>
      <c r="C1382" s="26" t="str">
        <f>IFERROR(INDEX(Clients[Client_Name],MATCH(Table312[[#This Row],[Client_Code]],Clients[Client_Code],0)),"")</f>
        <v>ELCOR</v>
      </c>
      <c r="D1382" s="25">
        <v>7</v>
      </c>
      <c r="E1382" s="25">
        <v>3</v>
      </c>
      <c r="F1382" s="25" t="b">
        <f>IF(E1382&gt;(VLOOKUP(D1382,Months_Weeks!$A$2:$B$13,2,TRUE)),FALSE)</f>
        <v>0</v>
      </c>
      <c r="G1382" s="63">
        <f>IF(Table312[[#This Row],[Facility]]="Buin",1.5%,0.25%)</f>
        <v>2.5000000000000001E-3</v>
      </c>
      <c r="H1382" s="38"/>
      <c r="I1382" s="38"/>
      <c r="J1382" s="27">
        <f t="shared" si="126"/>
        <v>60</v>
      </c>
      <c r="K1382" s="28">
        <f t="shared" si="127"/>
        <v>7</v>
      </c>
      <c r="L1382" s="27">
        <f>IF(K1382=0,0,IF(E1382&gt;1,E1382-1,VLOOKUP(K1382,Months_Weeks!$A$1:$B$13,2,0)))</f>
        <v>2</v>
      </c>
      <c r="M1382" s="29"/>
      <c r="N1382" s="39"/>
      <c r="O1382" s="39"/>
      <c r="P1382" s="50">
        <f t="shared" si="128"/>
        <v>0</v>
      </c>
      <c r="Q1382" s="28">
        <f t="shared" si="129"/>
        <v>7</v>
      </c>
      <c r="R1382" s="28">
        <f>IF(Q1382=0,0,IF(E1382&gt;1,E1382-1,VLOOKUP(Q1382,Months_Weeks!$A$1:$B$13,2,0)))</f>
        <v>2</v>
      </c>
      <c r="S1382" s="30"/>
      <c r="T1382" s="39"/>
      <c r="U1382" s="39"/>
      <c r="V1382" s="50">
        <f t="shared" si="130"/>
        <v>0</v>
      </c>
      <c r="W1382" s="28">
        <f t="shared" si="131"/>
        <v>7</v>
      </c>
      <c r="X1382" s="28">
        <f>IF(W1382=0,0,IF(E1382&gt;1,E1382-1,VLOOKUP(W1382,Months_Weeks!$A$1:$B$13,2,0)))</f>
        <v>2</v>
      </c>
      <c r="Y1382" s="30"/>
      <c r="Z1382" s="39"/>
      <c r="AA1382" s="31"/>
      <c r="AB1382" s="39"/>
      <c r="AC1382" s="31"/>
      <c r="AD1382" s="40"/>
      <c r="AE1382" s="31"/>
      <c r="AF1382" s="40"/>
      <c r="AG1382" s="31"/>
      <c r="AH1382" s="40"/>
      <c r="AI1382" s="31"/>
      <c r="AJ1382" s="40"/>
    </row>
    <row r="1383" spans="1:36" x14ac:dyDescent="0.25">
      <c r="A1383" s="37" t="s">
        <v>32</v>
      </c>
      <c r="B1383" s="37">
        <v>55</v>
      </c>
      <c r="C1383" s="26" t="str">
        <f>IFERROR(INDEX(Clients[Client_Name],MATCH(Table312[[#This Row],[Client_Code]],Clients[Client_Code],0)),"")</f>
        <v>ELCOR</v>
      </c>
      <c r="D1383" s="25">
        <v>7</v>
      </c>
      <c r="E1383" s="25">
        <v>4</v>
      </c>
      <c r="F1383" s="25" t="b">
        <f>IF(E1383&gt;(VLOOKUP(D1383,Months_Weeks!$A$2:$B$13,2,TRUE)),FALSE)</f>
        <v>0</v>
      </c>
      <c r="G1383" s="63">
        <f>IF(Table312[[#This Row],[Facility]]="Buin",1.5%,0.25%)</f>
        <v>2.5000000000000001E-3</v>
      </c>
      <c r="H1383" s="38"/>
      <c r="I1383" s="38"/>
      <c r="J1383" s="27">
        <f t="shared" si="126"/>
        <v>60</v>
      </c>
      <c r="K1383" s="28">
        <f t="shared" si="127"/>
        <v>7</v>
      </c>
      <c r="L1383" s="27">
        <f>IF(K1383=0,0,IF(E1383&gt;1,E1383-1,VLOOKUP(K1383,Months_Weeks!$A$1:$B$13,2,0)))</f>
        <v>3</v>
      </c>
      <c r="M1383" s="29"/>
      <c r="N1383" s="39"/>
      <c r="O1383" s="39"/>
      <c r="P1383" s="50">
        <f t="shared" si="128"/>
        <v>0</v>
      </c>
      <c r="Q1383" s="28">
        <f t="shared" si="129"/>
        <v>7</v>
      </c>
      <c r="R1383" s="28">
        <f>IF(Q1383=0,0,IF(E1383&gt;1,E1383-1,VLOOKUP(Q1383,Months_Weeks!$A$1:$B$13,2,0)))</f>
        <v>3</v>
      </c>
      <c r="S1383" s="30"/>
      <c r="T1383" s="39"/>
      <c r="U1383" s="39"/>
      <c r="V1383" s="50">
        <f t="shared" si="130"/>
        <v>0</v>
      </c>
      <c r="W1383" s="28">
        <f t="shared" si="131"/>
        <v>7</v>
      </c>
      <c r="X1383" s="28">
        <f>IF(W1383=0,0,IF(E1383&gt;1,E1383-1,VLOOKUP(W1383,Months_Weeks!$A$1:$B$13,2,0)))</f>
        <v>3</v>
      </c>
      <c r="Y1383" s="30"/>
      <c r="Z1383" s="39"/>
      <c r="AA1383" s="31"/>
      <c r="AB1383" s="39"/>
      <c r="AC1383" s="31"/>
      <c r="AD1383" s="40"/>
      <c r="AE1383" s="31"/>
      <c r="AF1383" s="40"/>
      <c r="AG1383" s="31"/>
      <c r="AH1383" s="40"/>
      <c r="AI1383" s="31"/>
      <c r="AJ1383" s="40"/>
    </row>
    <row r="1384" spans="1:36" x14ac:dyDescent="0.25">
      <c r="A1384" s="37" t="s">
        <v>32</v>
      </c>
      <c r="B1384" s="37">
        <v>55</v>
      </c>
      <c r="C1384" s="26" t="str">
        <f>IFERROR(INDEX(Clients[Client_Name],MATCH(Table312[[#This Row],[Client_Code]],Clients[Client_Code],0)),"")</f>
        <v>ELCOR</v>
      </c>
      <c r="D1384" s="25">
        <v>8</v>
      </c>
      <c r="E1384" s="25">
        <v>1</v>
      </c>
      <c r="F1384" s="25" t="b">
        <f>IF(E1384&gt;(VLOOKUP(D1384,Months_Weeks!$A$2:$B$13,2,TRUE)),FALSE)</f>
        <v>0</v>
      </c>
      <c r="G1384" s="63">
        <f>IF(Table312[[#This Row],[Facility]]="Buin",1.5%,0.25%)</f>
        <v>2.5000000000000001E-3</v>
      </c>
      <c r="H1384" s="38"/>
      <c r="I1384" s="38"/>
      <c r="J1384" s="27">
        <f t="shared" si="126"/>
        <v>60</v>
      </c>
      <c r="K1384" s="28">
        <f t="shared" si="127"/>
        <v>7</v>
      </c>
      <c r="L1384" s="27">
        <f>IF(K1384=0,0,IF(E1384&gt;1,E1384-1,VLOOKUP(K1384,Months_Weeks!$A$1:$B$13,2,0)))</f>
        <v>4</v>
      </c>
      <c r="M1384" s="29"/>
      <c r="N1384" s="39"/>
      <c r="O1384" s="39"/>
      <c r="P1384" s="50">
        <f t="shared" si="128"/>
        <v>0</v>
      </c>
      <c r="Q1384" s="28">
        <f t="shared" si="129"/>
        <v>7</v>
      </c>
      <c r="R1384" s="28">
        <f>IF(Q1384=0,0,IF(E1384&gt;1,E1384-1,VLOOKUP(Q1384,Months_Weeks!$A$1:$B$13,2,0)))</f>
        <v>4</v>
      </c>
      <c r="S1384" s="30"/>
      <c r="T1384" s="39"/>
      <c r="U1384" s="39"/>
      <c r="V1384" s="50">
        <f t="shared" si="130"/>
        <v>0</v>
      </c>
      <c r="W1384" s="28">
        <f t="shared" si="131"/>
        <v>7</v>
      </c>
      <c r="X1384" s="28">
        <f>IF(W1384=0,0,IF(E1384&gt;1,E1384-1,VLOOKUP(W1384,Months_Weeks!$A$1:$B$13,2,0)))</f>
        <v>4</v>
      </c>
      <c r="Y1384" s="30"/>
      <c r="Z1384" s="39"/>
      <c r="AA1384" s="31"/>
      <c r="AB1384" s="39"/>
      <c r="AC1384" s="31"/>
      <c r="AD1384" s="40"/>
      <c r="AE1384" s="31"/>
      <c r="AF1384" s="40"/>
      <c r="AG1384" s="31"/>
      <c r="AH1384" s="40"/>
      <c r="AI1384" s="31"/>
      <c r="AJ1384" s="40"/>
    </row>
    <row r="1385" spans="1:36" x14ac:dyDescent="0.25">
      <c r="A1385" s="37" t="s">
        <v>32</v>
      </c>
      <c r="B1385" s="37">
        <v>55</v>
      </c>
      <c r="C1385" s="26" t="str">
        <f>IFERROR(INDEX(Clients[Client_Name],MATCH(Table312[[#This Row],[Client_Code]],Clients[Client_Code],0)),"")</f>
        <v>ELCOR</v>
      </c>
      <c r="D1385" s="25">
        <v>8</v>
      </c>
      <c r="E1385" s="25">
        <v>2</v>
      </c>
      <c r="F1385" s="25" t="b">
        <f>IF(E1385&gt;(VLOOKUP(D1385,Months_Weeks!$A$2:$B$13,2,TRUE)),FALSE)</f>
        <v>0</v>
      </c>
      <c r="G1385" s="63">
        <f>IF(Table312[[#This Row],[Facility]]="Buin",1.5%,0.25%)</f>
        <v>2.5000000000000001E-3</v>
      </c>
      <c r="H1385" s="38">
        <v>20</v>
      </c>
      <c r="I1385" s="38"/>
      <c r="J1385" s="27">
        <f t="shared" si="126"/>
        <v>80</v>
      </c>
      <c r="K1385" s="28">
        <f t="shared" si="127"/>
        <v>8</v>
      </c>
      <c r="L1385" s="27">
        <f>IF(K1385=0,0,IF(E1385&gt;1,E1385-1,VLOOKUP(K1385,Months_Weeks!$A$1:$B$13,2,0)))</f>
        <v>1</v>
      </c>
      <c r="M1385" s="29"/>
      <c r="N1385" s="39"/>
      <c r="O1385" s="39"/>
      <c r="P1385" s="50">
        <f t="shared" si="128"/>
        <v>0</v>
      </c>
      <c r="Q1385" s="28">
        <f t="shared" si="129"/>
        <v>8</v>
      </c>
      <c r="R1385" s="28">
        <f>IF(Q1385=0,0,IF(E1385&gt;1,E1385-1,VLOOKUP(Q1385,Months_Weeks!$A$1:$B$13,2,0)))</f>
        <v>1</v>
      </c>
      <c r="S1385" s="30"/>
      <c r="T1385" s="39"/>
      <c r="U1385" s="39"/>
      <c r="V1385" s="50">
        <f t="shared" si="130"/>
        <v>0</v>
      </c>
      <c r="W1385" s="28">
        <f t="shared" si="131"/>
        <v>8</v>
      </c>
      <c r="X1385" s="28">
        <f>IF(W1385=0,0,IF(E1385&gt;1,E1385-1,VLOOKUP(W1385,Months_Weeks!$A$1:$B$13,2,0)))</f>
        <v>1</v>
      </c>
      <c r="Y1385" s="30"/>
      <c r="Z1385" s="39"/>
      <c r="AA1385" s="31"/>
      <c r="AB1385" s="39"/>
      <c r="AC1385" s="31"/>
      <c r="AD1385" s="40"/>
      <c r="AE1385" s="31"/>
      <c r="AF1385" s="40"/>
      <c r="AG1385" s="31"/>
      <c r="AH1385" s="40"/>
      <c r="AI1385" s="31"/>
      <c r="AJ1385" s="40"/>
    </row>
    <row r="1386" spans="1:36" x14ac:dyDescent="0.25">
      <c r="A1386" s="37" t="s">
        <v>32</v>
      </c>
      <c r="B1386" s="37">
        <v>55</v>
      </c>
      <c r="C1386" s="26" t="str">
        <f>IFERROR(INDEX(Clients[Client_Name],MATCH(Table312[[#This Row],[Client_Code]],Clients[Client_Code],0)),"")</f>
        <v>ELCOR</v>
      </c>
      <c r="D1386" s="25">
        <v>8</v>
      </c>
      <c r="E1386" s="25">
        <v>3</v>
      </c>
      <c r="F1386" s="25" t="b">
        <f>IF(E1386&gt;(VLOOKUP(D1386,Months_Weeks!$A$2:$B$13,2,TRUE)),FALSE)</f>
        <v>0</v>
      </c>
      <c r="G1386" s="63">
        <f>IF(Table312[[#This Row],[Facility]]="Buin",1.5%,0.25%)</f>
        <v>2.5000000000000001E-3</v>
      </c>
      <c r="H1386" s="38"/>
      <c r="I1386" s="38"/>
      <c r="J1386" s="27">
        <f t="shared" si="126"/>
        <v>80</v>
      </c>
      <c r="K1386" s="28">
        <f t="shared" si="127"/>
        <v>8</v>
      </c>
      <c r="L1386" s="27">
        <f>IF(K1386=0,0,IF(E1386&gt;1,E1386-1,VLOOKUP(K1386,Months_Weeks!$A$1:$B$13,2,0)))</f>
        <v>2</v>
      </c>
      <c r="M1386" s="29"/>
      <c r="N1386" s="39"/>
      <c r="O1386" s="39"/>
      <c r="P1386" s="50">
        <f t="shared" si="128"/>
        <v>0</v>
      </c>
      <c r="Q1386" s="28">
        <f t="shared" si="129"/>
        <v>8</v>
      </c>
      <c r="R1386" s="28">
        <f>IF(Q1386=0,0,IF(E1386&gt;1,E1386-1,VLOOKUP(Q1386,Months_Weeks!$A$1:$B$13,2,0)))</f>
        <v>2</v>
      </c>
      <c r="S1386" s="30"/>
      <c r="T1386" s="39"/>
      <c r="U1386" s="39"/>
      <c r="V1386" s="50">
        <f t="shared" si="130"/>
        <v>0</v>
      </c>
      <c r="W1386" s="28">
        <f t="shared" si="131"/>
        <v>8</v>
      </c>
      <c r="X1386" s="28">
        <f>IF(W1386=0,0,IF(E1386&gt;1,E1386-1,VLOOKUP(W1386,Months_Weeks!$A$1:$B$13,2,0)))</f>
        <v>2</v>
      </c>
      <c r="Y1386" s="30"/>
      <c r="Z1386" s="39"/>
      <c r="AA1386" s="31"/>
      <c r="AB1386" s="39"/>
      <c r="AC1386" s="31"/>
      <c r="AD1386" s="40"/>
      <c r="AE1386" s="31"/>
      <c r="AF1386" s="40"/>
      <c r="AG1386" s="31"/>
      <c r="AH1386" s="40"/>
      <c r="AI1386" s="31"/>
      <c r="AJ1386" s="40"/>
    </row>
    <row r="1387" spans="1:36" x14ac:dyDescent="0.25">
      <c r="A1387" s="37" t="s">
        <v>32</v>
      </c>
      <c r="B1387" s="37">
        <v>55</v>
      </c>
      <c r="C1387" s="26" t="str">
        <f>IFERROR(INDEX(Clients[Client_Name],MATCH(Table312[[#This Row],[Client_Code]],Clients[Client_Code],0)),"")</f>
        <v>ELCOR</v>
      </c>
      <c r="D1387" s="25">
        <v>8</v>
      </c>
      <c r="E1387" s="25">
        <v>4</v>
      </c>
      <c r="F1387" s="25" t="b">
        <f>IF(E1387&gt;(VLOOKUP(D1387,Months_Weeks!$A$2:$B$13,2,TRUE)),FALSE)</f>
        <v>0</v>
      </c>
      <c r="G1387" s="63">
        <f>IF(Table312[[#This Row],[Facility]]="Buin",1.5%,0.25%)</f>
        <v>2.5000000000000001E-3</v>
      </c>
      <c r="H1387" s="38"/>
      <c r="I1387" s="38"/>
      <c r="J1387" s="27">
        <f t="shared" si="126"/>
        <v>80</v>
      </c>
      <c r="K1387" s="28">
        <f t="shared" si="127"/>
        <v>8</v>
      </c>
      <c r="L1387" s="27">
        <f>IF(K1387=0,0,IF(E1387&gt;1,E1387-1,VLOOKUP(K1387,Months_Weeks!$A$1:$B$13,2,0)))</f>
        <v>3</v>
      </c>
      <c r="M1387" s="29"/>
      <c r="N1387" s="39"/>
      <c r="O1387" s="39"/>
      <c r="P1387" s="50">
        <f t="shared" si="128"/>
        <v>0</v>
      </c>
      <c r="Q1387" s="28">
        <f t="shared" si="129"/>
        <v>8</v>
      </c>
      <c r="R1387" s="28">
        <f>IF(Q1387=0,0,IF(E1387&gt;1,E1387-1,VLOOKUP(Q1387,Months_Weeks!$A$1:$B$13,2,0)))</f>
        <v>3</v>
      </c>
      <c r="S1387" s="30"/>
      <c r="T1387" s="39"/>
      <c r="U1387" s="39"/>
      <c r="V1387" s="50">
        <f t="shared" si="130"/>
        <v>0</v>
      </c>
      <c r="W1387" s="28">
        <f t="shared" si="131"/>
        <v>8</v>
      </c>
      <c r="X1387" s="28">
        <f>IF(W1387=0,0,IF(E1387&gt;1,E1387-1,VLOOKUP(W1387,Months_Weeks!$A$1:$B$13,2,0)))</f>
        <v>3</v>
      </c>
      <c r="Y1387" s="30"/>
      <c r="Z1387" s="39"/>
      <c r="AA1387" s="31"/>
      <c r="AB1387" s="39"/>
      <c r="AC1387" s="31"/>
      <c r="AD1387" s="40"/>
      <c r="AE1387" s="31"/>
      <c r="AF1387" s="40"/>
      <c r="AG1387" s="31"/>
      <c r="AH1387" s="40"/>
      <c r="AI1387" s="31"/>
      <c r="AJ1387" s="40"/>
    </row>
    <row r="1388" spans="1:36" x14ac:dyDescent="0.25">
      <c r="A1388" s="37" t="s">
        <v>32</v>
      </c>
      <c r="B1388" s="37">
        <v>55</v>
      </c>
      <c r="C1388" s="26" t="str">
        <f>IFERROR(INDEX(Clients[Client_Name],MATCH(Table312[[#This Row],[Client_Code]],Clients[Client_Code],0)),"")</f>
        <v>ELCOR</v>
      </c>
      <c r="D1388" s="25">
        <v>9</v>
      </c>
      <c r="E1388" s="25">
        <v>1</v>
      </c>
      <c r="F1388" s="25" t="b">
        <f>IF(E1388&gt;(VLOOKUP(D1388,Months_Weeks!$A$2:$B$13,2,TRUE)),FALSE)</f>
        <v>0</v>
      </c>
      <c r="G1388" s="63">
        <f>IF(Table312[[#This Row],[Facility]]="Buin",1.5%,0.25%)</f>
        <v>2.5000000000000001E-3</v>
      </c>
      <c r="H1388" s="38"/>
      <c r="I1388" s="38"/>
      <c r="J1388" s="27">
        <f t="shared" si="126"/>
        <v>80</v>
      </c>
      <c r="K1388" s="28">
        <f t="shared" si="127"/>
        <v>8</v>
      </c>
      <c r="L1388" s="27">
        <f>IF(K1388=0,0,IF(E1388&gt;1,E1388-1,VLOOKUP(K1388,Months_Weeks!$A$1:$B$13,2,0)))</f>
        <v>4</v>
      </c>
      <c r="M1388" s="29"/>
      <c r="N1388" s="39"/>
      <c r="O1388" s="39"/>
      <c r="P1388" s="50">
        <f t="shared" si="128"/>
        <v>0</v>
      </c>
      <c r="Q1388" s="28">
        <f t="shared" si="129"/>
        <v>8</v>
      </c>
      <c r="R1388" s="28">
        <f>IF(Q1388=0,0,IF(E1388&gt;1,E1388-1,VLOOKUP(Q1388,Months_Weeks!$A$1:$B$13,2,0)))</f>
        <v>4</v>
      </c>
      <c r="S1388" s="30"/>
      <c r="T1388" s="39"/>
      <c r="U1388" s="39"/>
      <c r="V1388" s="50">
        <f t="shared" si="130"/>
        <v>0</v>
      </c>
      <c r="W1388" s="28">
        <f t="shared" si="131"/>
        <v>8</v>
      </c>
      <c r="X1388" s="28">
        <f>IF(W1388=0,0,IF(E1388&gt;1,E1388-1,VLOOKUP(W1388,Months_Weeks!$A$1:$B$13,2,0)))</f>
        <v>4</v>
      </c>
      <c r="Y1388" s="30"/>
      <c r="Z1388" s="39"/>
      <c r="AA1388" s="31"/>
      <c r="AB1388" s="39"/>
      <c r="AC1388" s="31"/>
      <c r="AD1388" s="40"/>
      <c r="AE1388" s="31"/>
      <c r="AF1388" s="40"/>
      <c r="AG1388" s="31"/>
      <c r="AH1388" s="40"/>
      <c r="AI1388" s="31"/>
      <c r="AJ1388" s="40"/>
    </row>
    <row r="1389" spans="1:36" x14ac:dyDescent="0.25">
      <c r="A1389" s="37" t="s">
        <v>32</v>
      </c>
      <c r="B1389" s="37">
        <v>55</v>
      </c>
      <c r="C1389" s="26" t="str">
        <f>IFERROR(INDEX(Clients[Client_Name],MATCH(Table312[[#This Row],[Client_Code]],Clients[Client_Code],0)),"")</f>
        <v>ELCOR</v>
      </c>
      <c r="D1389" s="25">
        <v>9</v>
      </c>
      <c r="E1389" s="25">
        <v>2</v>
      </c>
      <c r="F1389" s="25" t="b">
        <f>IF(E1389&gt;(VLOOKUP(D1389,Months_Weeks!$A$2:$B$13,2,TRUE)),FALSE)</f>
        <v>0</v>
      </c>
      <c r="G1389" s="63">
        <f>IF(Table312[[#This Row],[Facility]]="Buin",1.5%,0.25%)</f>
        <v>2.5000000000000001E-3</v>
      </c>
      <c r="H1389" s="38"/>
      <c r="I1389" s="38"/>
      <c r="J1389" s="27">
        <f t="shared" si="126"/>
        <v>80</v>
      </c>
      <c r="K1389" s="28">
        <f t="shared" si="127"/>
        <v>9</v>
      </c>
      <c r="L1389" s="27">
        <f>IF(K1389=0,0,IF(E1389&gt;1,E1389-1,VLOOKUP(K1389,Months_Weeks!$A$1:$B$13,2,0)))</f>
        <v>1</v>
      </c>
      <c r="M1389" s="29"/>
      <c r="N1389" s="39"/>
      <c r="O1389" s="39"/>
      <c r="P1389" s="50">
        <f t="shared" si="128"/>
        <v>0</v>
      </c>
      <c r="Q1389" s="28">
        <f t="shared" si="129"/>
        <v>9</v>
      </c>
      <c r="R1389" s="28">
        <f>IF(Q1389=0,0,IF(E1389&gt;1,E1389-1,VLOOKUP(Q1389,Months_Weeks!$A$1:$B$13,2,0)))</f>
        <v>1</v>
      </c>
      <c r="S1389" s="30"/>
      <c r="T1389" s="39"/>
      <c r="U1389" s="39"/>
      <c r="V1389" s="50">
        <f t="shared" si="130"/>
        <v>0</v>
      </c>
      <c r="W1389" s="28">
        <f t="shared" si="131"/>
        <v>9</v>
      </c>
      <c r="X1389" s="28">
        <f>IF(W1389=0,0,IF(E1389&gt;1,E1389-1,VLOOKUP(W1389,Months_Weeks!$A$1:$B$13,2,0)))</f>
        <v>1</v>
      </c>
      <c r="Y1389" s="30"/>
      <c r="Z1389" s="39"/>
      <c r="AA1389" s="31"/>
      <c r="AB1389" s="39"/>
      <c r="AC1389" s="31"/>
      <c r="AD1389" s="40"/>
      <c r="AE1389" s="31"/>
      <c r="AF1389" s="40"/>
      <c r="AG1389" s="31"/>
      <c r="AH1389" s="40"/>
      <c r="AI1389" s="31"/>
      <c r="AJ1389" s="40"/>
    </row>
    <row r="1390" spans="1:36" x14ac:dyDescent="0.25">
      <c r="A1390" s="37" t="s">
        <v>32</v>
      </c>
      <c r="B1390" s="37">
        <v>55</v>
      </c>
      <c r="C1390" s="26" t="str">
        <f>IFERROR(INDEX(Clients[Client_Name],MATCH(Table312[[#This Row],[Client_Code]],Clients[Client_Code],0)),"")</f>
        <v>ELCOR</v>
      </c>
      <c r="D1390" s="25">
        <v>9</v>
      </c>
      <c r="E1390" s="25">
        <v>3</v>
      </c>
      <c r="F1390" s="25" t="b">
        <f>IF(E1390&gt;(VLOOKUP(D1390,Months_Weeks!$A$2:$B$13,2,TRUE)),FALSE)</f>
        <v>0</v>
      </c>
      <c r="G1390" s="63">
        <f>IF(Table312[[#This Row],[Facility]]="Buin",1.5%,0.25%)</f>
        <v>2.5000000000000001E-3</v>
      </c>
      <c r="H1390" s="38"/>
      <c r="I1390" s="38">
        <v>20</v>
      </c>
      <c r="J1390" s="27">
        <f t="shared" si="126"/>
        <v>60</v>
      </c>
      <c r="K1390" s="28">
        <f t="shared" si="127"/>
        <v>9</v>
      </c>
      <c r="L1390" s="27">
        <f>IF(K1390=0,0,IF(E1390&gt;1,E1390-1,VLOOKUP(K1390,Months_Weeks!$A$1:$B$13,2,0)))</f>
        <v>2</v>
      </c>
      <c r="M1390" s="29"/>
      <c r="N1390" s="39"/>
      <c r="O1390" s="39"/>
      <c r="P1390" s="50">
        <f t="shared" si="128"/>
        <v>0</v>
      </c>
      <c r="Q1390" s="28">
        <f t="shared" si="129"/>
        <v>9</v>
      </c>
      <c r="R1390" s="28">
        <f>IF(Q1390=0,0,IF(E1390&gt;1,E1390-1,VLOOKUP(Q1390,Months_Weeks!$A$1:$B$13,2,0)))</f>
        <v>2</v>
      </c>
      <c r="S1390" s="30"/>
      <c r="T1390" s="39"/>
      <c r="U1390" s="39"/>
      <c r="V1390" s="50">
        <f t="shared" si="130"/>
        <v>0</v>
      </c>
      <c r="W1390" s="28">
        <f t="shared" si="131"/>
        <v>9</v>
      </c>
      <c r="X1390" s="28">
        <f>IF(W1390=0,0,IF(E1390&gt;1,E1390-1,VLOOKUP(W1390,Months_Weeks!$A$1:$B$13,2,0)))</f>
        <v>2</v>
      </c>
      <c r="Y1390" s="30"/>
      <c r="Z1390" s="39"/>
      <c r="AA1390" s="31"/>
      <c r="AB1390" s="39"/>
      <c r="AC1390" s="31"/>
      <c r="AD1390" s="40"/>
      <c r="AE1390" s="31"/>
      <c r="AF1390" s="40"/>
      <c r="AG1390" s="31"/>
      <c r="AH1390" s="40"/>
      <c r="AI1390" s="31"/>
      <c r="AJ1390" s="40"/>
    </row>
    <row r="1391" spans="1:36" x14ac:dyDescent="0.25">
      <c r="A1391" s="37" t="s">
        <v>32</v>
      </c>
      <c r="B1391" s="37">
        <v>55</v>
      </c>
      <c r="C1391" s="26" t="str">
        <f>IFERROR(INDEX(Clients[Client_Name],MATCH(Table312[[#This Row],[Client_Code]],Clients[Client_Code],0)),"")</f>
        <v>ELCOR</v>
      </c>
      <c r="D1391" s="25">
        <v>9</v>
      </c>
      <c r="E1391" s="25">
        <v>4</v>
      </c>
      <c r="F1391" s="25" t="b">
        <f>IF(E1391&gt;(VLOOKUP(D1391,Months_Weeks!$A$2:$B$13,2,TRUE)),FALSE)</f>
        <v>0</v>
      </c>
      <c r="G1391" s="63">
        <f>IF(Table312[[#This Row],[Facility]]="Buin",1.5%,0.25%)</f>
        <v>2.5000000000000001E-3</v>
      </c>
      <c r="H1391" s="38"/>
      <c r="I1391" s="38"/>
      <c r="J1391" s="27">
        <f t="shared" si="126"/>
        <v>60</v>
      </c>
      <c r="K1391" s="28">
        <f t="shared" si="127"/>
        <v>9</v>
      </c>
      <c r="L1391" s="27">
        <f>IF(K1391=0,0,IF(E1391&gt;1,E1391-1,VLOOKUP(K1391,Months_Weeks!$A$1:$B$13,2,0)))</f>
        <v>3</v>
      </c>
      <c r="M1391" s="29"/>
      <c r="N1391" s="39"/>
      <c r="O1391" s="39"/>
      <c r="P1391" s="50">
        <f t="shared" si="128"/>
        <v>0</v>
      </c>
      <c r="Q1391" s="28">
        <f t="shared" si="129"/>
        <v>9</v>
      </c>
      <c r="R1391" s="28">
        <f>IF(Q1391=0,0,IF(E1391&gt;1,E1391-1,VLOOKUP(Q1391,Months_Weeks!$A$1:$B$13,2,0)))</f>
        <v>3</v>
      </c>
      <c r="S1391" s="30"/>
      <c r="T1391" s="39"/>
      <c r="U1391" s="39"/>
      <c r="V1391" s="50">
        <f t="shared" si="130"/>
        <v>0</v>
      </c>
      <c r="W1391" s="28">
        <f t="shared" si="131"/>
        <v>9</v>
      </c>
      <c r="X1391" s="28">
        <f>IF(W1391=0,0,IF(E1391&gt;1,E1391-1,VLOOKUP(W1391,Months_Weeks!$A$1:$B$13,2,0)))</f>
        <v>3</v>
      </c>
      <c r="Y1391" s="30"/>
      <c r="Z1391" s="39"/>
      <c r="AA1391" s="31"/>
      <c r="AB1391" s="39"/>
      <c r="AC1391" s="31"/>
      <c r="AD1391" s="40"/>
      <c r="AE1391" s="31"/>
      <c r="AF1391" s="40"/>
      <c r="AG1391" s="31"/>
      <c r="AH1391" s="40"/>
      <c r="AI1391" s="31"/>
      <c r="AJ1391" s="40"/>
    </row>
    <row r="1392" spans="1:36" x14ac:dyDescent="0.25">
      <c r="A1392" s="37" t="s">
        <v>32</v>
      </c>
      <c r="B1392" s="37">
        <v>55</v>
      </c>
      <c r="C1392" s="26" t="str">
        <f>IFERROR(INDEX(Clients[Client_Name],MATCH(Table312[[#This Row],[Client_Code]],Clients[Client_Code],0)),"")</f>
        <v>ELCOR</v>
      </c>
      <c r="D1392" s="25">
        <v>9</v>
      </c>
      <c r="E1392" s="25">
        <v>5</v>
      </c>
      <c r="F1392" s="25" t="b">
        <f>IF(E1392&gt;(VLOOKUP(D1392,Months_Weeks!$A$2:$B$13,2,TRUE)),FALSE)</f>
        <v>0</v>
      </c>
      <c r="G1392" s="63">
        <f>IF(Table312[[#This Row],[Facility]]="Buin",1.5%,0.25%)</f>
        <v>2.5000000000000001E-3</v>
      </c>
      <c r="H1392" s="38"/>
      <c r="I1392" s="38"/>
      <c r="J1392" s="27">
        <f t="shared" si="126"/>
        <v>60</v>
      </c>
      <c r="K1392" s="28">
        <f t="shared" si="127"/>
        <v>9</v>
      </c>
      <c r="L1392" s="27">
        <f>IF(K1392=0,0,IF(E1392&gt;1,E1392-1,VLOOKUP(K1392,Months_Weeks!$A$1:$B$13,2,0)))</f>
        <v>4</v>
      </c>
      <c r="M1392" s="29"/>
      <c r="N1392" s="39"/>
      <c r="O1392" s="39"/>
      <c r="P1392" s="50">
        <f t="shared" si="128"/>
        <v>0</v>
      </c>
      <c r="Q1392" s="28">
        <f t="shared" si="129"/>
        <v>9</v>
      </c>
      <c r="R1392" s="28">
        <f>IF(Q1392=0,0,IF(E1392&gt;1,E1392-1,VLOOKUP(Q1392,Months_Weeks!$A$1:$B$13,2,0)))</f>
        <v>4</v>
      </c>
      <c r="S1392" s="30"/>
      <c r="T1392" s="39"/>
      <c r="U1392" s="39"/>
      <c r="V1392" s="50">
        <f t="shared" si="130"/>
        <v>0</v>
      </c>
      <c r="W1392" s="28">
        <f t="shared" si="131"/>
        <v>9</v>
      </c>
      <c r="X1392" s="28">
        <f>IF(W1392=0,0,IF(E1392&gt;1,E1392-1,VLOOKUP(W1392,Months_Weeks!$A$1:$B$13,2,0)))</f>
        <v>4</v>
      </c>
      <c r="Y1392" s="30"/>
      <c r="Z1392" s="39"/>
      <c r="AA1392" s="31"/>
      <c r="AB1392" s="39"/>
      <c r="AC1392" s="31"/>
      <c r="AD1392" s="40"/>
      <c r="AE1392" s="31"/>
      <c r="AF1392" s="40"/>
      <c r="AG1392" s="31"/>
      <c r="AH1392" s="40"/>
      <c r="AI1392" s="31"/>
      <c r="AJ1392" s="40"/>
    </row>
    <row r="1393" spans="1:36" x14ac:dyDescent="0.25">
      <c r="A1393" s="37" t="s">
        <v>32</v>
      </c>
      <c r="B1393" s="37">
        <v>55</v>
      </c>
      <c r="C1393" s="26" t="str">
        <f>IFERROR(INDEX(Clients[Client_Name],MATCH(Table312[[#This Row],[Client_Code]],Clients[Client_Code],0)),"")</f>
        <v>ELCOR</v>
      </c>
      <c r="D1393" s="25">
        <v>10</v>
      </c>
      <c r="E1393" s="25">
        <v>1</v>
      </c>
      <c r="F1393" s="25" t="b">
        <f>IF(E1393&gt;(VLOOKUP(D1393,Months_Weeks!$A$2:$B$13,2,TRUE)),FALSE)</f>
        <v>0</v>
      </c>
      <c r="G1393" s="63">
        <f>IF(Table312[[#This Row],[Facility]]="Buin",1.5%,0.25%)</f>
        <v>2.5000000000000001E-3</v>
      </c>
      <c r="H1393" s="38"/>
      <c r="I1393" s="38"/>
      <c r="J1393" s="27">
        <f t="shared" si="126"/>
        <v>60</v>
      </c>
      <c r="K1393" s="28">
        <f t="shared" si="127"/>
        <v>9</v>
      </c>
      <c r="L1393" s="27">
        <f>IF(K1393=0,0,IF(E1393&gt;1,E1393-1,VLOOKUP(K1393,Months_Weeks!$A$1:$B$13,2,0)))</f>
        <v>5</v>
      </c>
      <c r="M1393" s="29"/>
      <c r="N1393" s="39"/>
      <c r="O1393" s="39"/>
      <c r="P1393" s="50">
        <f t="shared" si="128"/>
        <v>0</v>
      </c>
      <c r="Q1393" s="28">
        <f t="shared" si="129"/>
        <v>9</v>
      </c>
      <c r="R1393" s="28">
        <f>IF(Q1393=0,0,IF(E1393&gt;1,E1393-1,VLOOKUP(Q1393,Months_Weeks!$A$1:$B$13,2,0)))</f>
        <v>5</v>
      </c>
      <c r="S1393" s="30"/>
      <c r="T1393" s="39"/>
      <c r="U1393" s="39"/>
      <c r="V1393" s="50">
        <f t="shared" si="130"/>
        <v>0</v>
      </c>
      <c r="W1393" s="28">
        <f t="shared" si="131"/>
        <v>9</v>
      </c>
      <c r="X1393" s="28">
        <f>IF(W1393=0,0,IF(E1393&gt;1,E1393-1,VLOOKUP(W1393,Months_Weeks!$A$1:$B$13,2,0)))</f>
        <v>5</v>
      </c>
      <c r="Y1393" s="30"/>
      <c r="Z1393" s="39"/>
      <c r="AA1393" s="31"/>
      <c r="AB1393" s="39"/>
      <c r="AC1393" s="31"/>
      <c r="AD1393" s="40"/>
      <c r="AE1393" s="31"/>
      <c r="AF1393" s="40"/>
      <c r="AG1393" s="31"/>
      <c r="AH1393" s="40"/>
      <c r="AI1393" s="31"/>
      <c r="AJ1393" s="40"/>
    </row>
    <row r="1394" spans="1:36" x14ac:dyDescent="0.25">
      <c r="A1394" s="37" t="s">
        <v>32</v>
      </c>
      <c r="B1394" s="37">
        <v>55</v>
      </c>
      <c r="C1394" s="26" t="str">
        <f>IFERROR(INDEX(Clients[Client_Name],MATCH(Table312[[#This Row],[Client_Code]],Clients[Client_Code],0)),"")</f>
        <v>ELCOR</v>
      </c>
      <c r="D1394" s="25">
        <v>10</v>
      </c>
      <c r="E1394" s="25">
        <v>2</v>
      </c>
      <c r="F1394" s="25" t="b">
        <f>IF(E1394&gt;(VLOOKUP(D1394,Months_Weeks!$A$2:$B$13,2,TRUE)),FALSE)</f>
        <v>0</v>
      </c>
      <c r="G1394" s="63">
        <f>IF(Table312[[#This Row],[Facility]]="Buin",1.5%,0.25%)</f>
        <v>2.5000000000000001E-3</v>
      </c>
      <c r="H1394" s="38"/>
      <c r="I1394" s="38"/>
      <c r="J1394" s="27">
        <f t="shared" si="126"/>
        <v>60</v>
      </c>
      <c r="K1394" s="28">
        <f t="shared" si="127"/>
        <v>10</v>
      </c>
      <c r="L1394" s="27">
        <f>IF(K1394=0,0,IF(E1394&gt;1,E1394-1,VLOOKUP(K1394,Months_Weeks!$A$1:$B$13,2,0)))</f>
        <v>1</v>
      </c>
      <c r="M1394" s="29"/>
      <c r="N1394" s="39"/>
      <c r="O1394" s="39"/>
      <c r="P1394" s="50">
        <f t="shared" si="128"/>
        <v>0</v>
      </c>
      <c r="Q1394" s="28">
        <f t="shared" si="129"/>
        <v>10</v>
      </c>
      <c r="R1394" s="28">
        <f>IF(Q1394=0,0,IF(E1394&gt;1,E1394-1,VLOOKUP(Q1394,Months_Weeks!$A$1:$B$13,2,0)))</f>
        <v>1</v>
      </c>
      <c r="S1394" s="30"/>
      <c r="T1394" s="39"/>
      <c r="U1394" s="39"/>
      <c r="V1394" s="50">
        <f t="shared" si="130"/>
        <v>0</v>
      </c>
      <c r="W1394" s="28">
        <f t="shared" si="131"/>
        <v>10</v>
      </c>
      <c r="X1394" s="28">
        <f>IF(W1394=0,0,IF(E1394&gt;1,E1394-1,VLOOKUP(W1394,Months_Weeks!$A$1:$B$13,2,0)))</f>
        <v>1</v>
      </c>
      <c r="Y1394" s="30"/>
      <c r="Z1394" s="39"/>
      <c r="AA1394" s="31"/>
      <c r="AB1394" s="39"/>
      <c r="AC1394" s="31"/>
      <c r="AD1394" s="40"/>
      <c r="AE1394" s="31"/>
      <c r="AF1394" s="40"/>
      <c r="AG1394" s="31"/>
      <c r="AH1394" s="40"/>
      <c r="AI1394" s="31"/>
      <c r="AJ1394" s="40"/>
    </row>
    <row r="1395" spans="1:36" x14ac:dyDescent="0.25">
      <c r="A1395" s="37" t="s">
        <v>32</v>
      </c>
      <c r="B1395" s="37">
        <v>55</v>
      </c>
      <c r="C1395" s="26" t="str">
        <f>IFERROR(INDEX(Clients[Client_Name],MATCH(Table312[[#This Row],[Client_Code]],Clients[Client_Code],0)),"")</f>
        <v>ELCOR</v>
      </c>
      <c r="D1395" s="25">
        <v>10</v>
      </c>
      <c r="E1395" s="25">
        <v>3</v>
      </c>
      <c r="F1395" s="25" t="b">
        <f>IF(E1395&gt;(VLOOKUP(D1395,Months_Weeks!$A$2:$B$13,2,TRUE)),FALSE)</f>
        <v>0</v>
      </c>
      <c r="G1395" s="63">
        <f>IF(Table312[[#This Row],[Facility]]="Buin",1.5%,0.25%)</f>
        <v>2.5000000000000001E-3</v>
      </c>
      <c r="H1395" s="38"/>
      <c r="I1395" s="38"/>
      <c r="J1395" s="27">
        <f t="shared" si="126"/>
        <v>60</v>
      </c>
      <c r="K1395" s="28">
        <f t="shared" si="127"/>
        <v>10</v>
      </c>
      <c r="L1395" s="27">
        <f>IF(K1395=0,0,IF(E1395&gt;1,E1395-1,VLOOKUP(K1395,Months_Weeks!$A$1:$B$13,2,0)))</f>
        <v>2</v>
      </c>
      <c r="M1395" s="29"/>
      <c r="N1395" s="39"/>
      <c r="O1395" s="39"/>
      <c r="P1395" s="50">
        <f t="shared" si="128"/>
        <v>0</v>
      </c>
      <c r="Q1395" s="28">
        <f t="shared" si="129"/>
        <v>10</v>
      </c>
      <c r="R1395" s="28">
        <f>IF(Q1395=0,0,IF(E1395&gt;1,E1395-1,VLOOKUP(Q1395,Months_Weeks!$A$1:$B$13,2,0)))</f>
        <v>2</v>
      </c>
      <c r="S1395" s="30"/>
      <c r="T1395" s="39"/>
      <c r="U1395" s="39"/>
      <c r="V1395" s="50">
        <f t="shared" si="130"/>
        <v>0</v>
      </c>
      <c r="W1395" s="28">
        <f t="shared" si="131"/>
        <v>10</v>
      </c>
      <c r="X1395" s="28">
        <f>IF(W1395=0,0,IF(E1395&gt;1,E1395-1,VLOOKUP(W1395,Months_Weeks!$A$1:$B$13,2,0)))</f>
        <v>2</v>
      </c>
      <c r="Y1395" s="30"/>
      <c r="Z1395" s="39"/>
      <c r="AA1395" s="31"/>
      <c r="AB1395" s="39"/>
      <c r="AC1395" s="31"/>
      <c r="AD1395" s="40"/>
      <c r="AE1395" s="31"/>
      <c r="AF1395" s="40"/>
      <c r="AG1395" s="31"/>
      <c r="AH1395" s="40"/>
      <c r="AI1395" s="31"/>
      <c r="AJ1395" s="40"/>
    </row>
    <row r="1396" spans="1:36" x14ac:dyDescent="0.25">
      <c r="A1396" s="37" t="s">
        <v>32</v>
      </c>
      <c r="B1396" s="37">
        <v>55</v>
      </c>
      <c r="C1396" s="26" t="str">
        <f>IFERROR(INDEX(Clients[Client_Name],MATCH(Table312[[#This Row],[Client_Code]],Clients[Client_Code],0)),"")</f>
        <v>ELCOR</v>
      </c>
      <c r="D1396" s="25">
        <v>10</v>
      </c>
      <c r="E1396" s="25">
        <v>4</v>
      </c>
      <c r="F1396" s="25" t="b">
        <f>IF(E1396&gt;(VLOOKUP(D1396,Months_Weeks!$A$2:$B$13,2,TRUE)),FALSE)</f>
        <v>0</v>
      </c>
      <c r="G1396" s="63">
        <f>IF(Table312[[#This Row],[Facility]]="Buin",1.5%,0.25%)</f>
        <v>2.5000000000000001E-3</v>
      </c>
      <c r="H1396" s="38"/>
      <c r="I1396" s="38"/>
      <c r="J1396" s="27">
        <f t="shared" si="126"/>
        <v>60</v>
      </c>
      <c r="K1396" s="28">
        <f t="shared" si="127"/>
        <v>10</v>
      </c>
      <c r="L1396" s="27">
        <f>IF(K1396=0,0,IF(E1396&gt;1,E1396-1,VLOOKUP(K1396,Months_Weeks!$A$1:$B$13,2,0)))</f>
        <v>3</v>
      </c>
      <c r="M1396" s="29"/>
      <c r="N1396" s="39"/>
      <c r="O1396" s="39"/>
      <c r="P1396" s="50">
        <f t="shared" si="128"/>
        <v>0</v>
      </c>
      <c r="Q1396" s="28">
        <f t="shared" si="129"/>
        <v>10</v>
      </c>
      <c r="R1396" s="28">
        <f>IF(Q1396=0,0,IF(E1396&gt;1,E1396-1,VLOOKUP(Q1396,Months_Weeks!$A$1:$B$13,2,0)))</f>
        <v>3</v>
      </c>
      <c r="S1396" s="30"/>
      <c r="T1396" s="39"/>
      <c r="U1396" s="39"/>
      <c r="V1396" s="50">
        <f t="shared" si="130"/>
        <v>0</v>
      </c>
      <c r="W1396" s="28">
        <f t="shared" si="131"/>
        <v>10</v>
      </c>
      <c r="X1396" s="28">
        <f>IF(W1396=0,0,IF(E1396&gt;1,E1396-1,VLOOKUP(W1396,Months_Weeks!$A$1:$B$13,2,0)))</f>
        <v>3</v>
      </c>
      <c r="Y1396" s="30"/>
      <c r="Z1396" s="39"/>
      <c r="AA1396" s="31"/>
      <c r="AB1396" s="39"/>
      <c r="AC1396" s="31"/>
      <c r="AD1396" s="40"/>
      <c r="AE1396" s="31"/>
      <c r="AF1396" s="40"/>
      <c r="AG1396" s="31"/>
      <c r="AH1396" s="40"/>
      <c r="AI1396" s="31"/>
      <c r="AJ1396" s="40"/>
    </row>
    <row r="1397" spans="1:36" x14ac:dyDescent="0.25">
      <c r="A1397" s="37" t="s">
        <v>32</v>
      </c>
      <c r="B1397" s="37">
        <v>55</v>
      </c>
      <c r="C1397" s="26" t="str">
        <f>IFERROR(INDEX(Clients[Client_Name],MATCH(Table312[[#This Row],[Client_Code]],Clients[Client_Code],0)),"")</f>
        <v>ELCOR</v>
      </c>
      <c r="D1397" s="25">
        <v>11</v>
      </c>
      <c r="E1397" s="25">
        <v>1</v>
      </c>
      <c r="F1397" s="25" t="b">
        <f>IF(E1397&gt;(VLOOKUP(D1397,Months_Weeks!$A$2:$B$13,2,TRUE)),FALSE)</f>
        <v>0</v>
      </c>
      <c r="G1397" s="63">
        <f>IF(Table312[[#This Row],[Facility]]="Buin",1.5%,0.25%)</f>
        <v>2.5000000000000001E-3</v>
      </c>
      <c r="H1397" s="38"/>
      <c r="I1397" s="38"/>
      <c r="J1397" s="27">
        <f t="shared" si="126"/>
        <v>60</v>
      </c>
      <c r="K1397" s="28">
        <f t="shared" si="127"/>
        <v>10</v>
      </c>
      <c r="L1397" s="27">
        <f>IF(K1397=0,0,IF(E1397&gt;1,E1397-1,VLOOKUP(K1397,Months_Weeks!$A$1:$B$13,2,0)))</f>
        <v>4</v>
      </c>
      <c r="M1397" s="29"/>
      <c r="N1397" s="39"/>
      <c r="O1397" s="39"/>
      <c r="P1397" s="50">
        <f t="shared" si="128"/>
        <v>0</v>
      </c>
      <c r="Q1397" s="28">
        <f t="shared" si="129"/>
        <v>10</v>
      </c>
      <c r="R1397" s="28">
        <f>IF(Q1397=0,0,IF(E1397&gt;1,E1397-1,VLOOKUP(Q1397,Months_Weeks!$A$1:$B$13,2,0)))</f>
        <v>4</v>
      </c>
      <c r="S1397" s="30"/>
      <c r="T1397" s="39"/>
      <c r="U1397" s="39"/>
      <c r="V1397" s="50">
        <f t="shared" si="130"/>
        <v>0</v>
      </c>
      <c r="W1397" s="28">
        <f t="shared" si="131"/>
        <v>10</v>
      </c>
      <c r="X1397" s="28">
        <f>IF(W1397=0,0,IF(E1397&gt;1,E1397-1,VLOOKUP(W1397,Months_Weeks!$A$1:$B$13,2,0)))</f>
        <v>4</v>
      </c>
      <c r="Y1397" s="30"/>
      <c r="Z1397" s="39"/>
      <c r="AA1397" s="31"/>
      <c r="AB1397" s="39"/>
      <c r="AC1397" s="31"/>
      <c r="AD1397" s="40"/>
      <c r="AE1397" s="31"/>
      <c r="AF1397" s="40"/>
      <c r="AG1397" s="31"/>
      <c r="AH1397" s="40"/>
      <c r="AI1397" s="31"/>
      <c r="AJ1397" s="40"/>
    </row>
    <row r="1398" spans="1:36" x14ac:dyDescent="0.25">
      <c r="A1398" s="37" t="s">
        <v>32</v>
      </c>
      <c r="B1398" s="37">
        <v>55</v>
      </c>
      <c r="C1398" s="26" t="str">
        <f>IFERROR(INDEX(Clients[Client_Name],MATCH(Table312[[#This Row],[Client_Code]],Clients[Client_Code],0)),"")</f>
        <v>ELCOR</v>
      </c>
      <c r="D1398" s="25">
        <v>11</v>
      </c>
      <c r="E1398" s="25">
        <v>2</v>
      </c>
      <c r="F1398" s="25" t="b">
        <f>IF(E1398&gt;(VLOOKUP(D1398,Months_Weeks!$A$2:$B$13,2,TRUE)),FALSE)</f>
        <v>0</v>
      </c>
      <c r="G1398" s="63">
        <f>IF(Table312[[#This Row],[Facility]]="Buin",1.5%,0.25%)</f>
        <v>2.5000000000000001E-3</v>
      </c>
      <c r="H1398" s="38">
        <v>20</v>
      </c>
      <c r="I1398" s="38"/>
      <c r="J1398" s="27">
        <f t="shared" si="126"/>
        <v>80</v>
      </c>
      <c r="K1398" s="28">
        <f t="shared" si="127"/>
        <v>11</v>
      </c>
      <c r="L1398" s="27">
        <f>IF(K1398=0,0,IF(E1398&gt;1,E1398-1,VLOOKUP(K1398,Months_Weeks!$A$1:$B$13,2,0)))</f>
        <v>1</v>
      </c>
      <c r="M1398" s="29"/>
      <c r="N1398" s="39"/>
      <c r="O1398" s="39"/>
      <c r="P1398" s="50">
        <f t="shared" si="128"/>
        <v>0</v>
      </c>
      <c r="Q1398" s="28">
        <f t="shared" si="129"/>
        <v>11</v>
      </c>
      <c r="R1398" s="28">
        <f>IF(Q1398=0,0,IF(E1398&gt;1,E1398-1,VLOOKUP(Q1398,Months_Weeks!$A$1:$B$13,2,0)))</f>
        <v>1</v>
      </c>
      <c r="S1398" s="30"/>
      <c r="T1398" s="39"/>
      <c r="U1398" s="39"/>
      <c r="V1398" s="50">
        <f t="shared" si="130"/>
        <v>0</v>
      </c>
      <c r="W1398" s="28">
        <f t="shared" si="131"/>
        <v>11</v>
      </c>
      <c r="X1398" s="28">
        <f>IF(W1398=0,0,IF(E1398&gt;1,E1398-1,VLOOKUP(W1398,Months_Weeks!$A$1:$B$13,2,0)))</f>
        <v>1</v>
      </c>
      <c r="Y1398" s="30"/>
      <c r="Z1398" s="39"/>
      <c r="AA1398" s="31"/>
      <c r="AB1398" s="39"/>
      <c r="AC1398" s="31"/>
      <c r="AD1398" s="40"/>
      <c r="AE1398" s="31"/>
      <c r="AF1398" s="40"/>
      <c r="AG1398" s="31"/>
      <c r="AH1398" s="40"/>
      <c r="AI1398" s="31"/>
      <c r="AJ1398" s="40"/>
    </row>
    <row r="1399" spans="1:36" x14ac:dyDescent="0.25">
      <c r="A1399" s="37" t="s">
        <v>32</v>
      </c>
      <c r="B1399" s="37">
        <v>55</v>
      </c>
      <c r="C1399" s="26" t="str">
        <f>IFERROR(INDEX(Clients[Client_Name],MATCH(Table312[[#This Row],[Client_Code]],Clients[Client_Code],0)),"")</f>
        <v>ELCOR</v>
      </c>
      <c r="D1399" s="25">
        <v>11</v>
      </c>
      <c r="E1399" s="25">
        <v>3</v>
      </c>
      <c r="F1399" s="25" t="b">
        <f>IF(E1399&gt;(VLOOKUP(D1399,Months_Weeks!$A$2:$B$13,2,TRUE)),FALSE)</f>
        <v>0</v>
      </c>
      <c r="G1399" s="63">
        <f>IF(Table312[[#This Row],[Facility]]="Buin",1.5%,0.25%)</f>
        <v>2.5000000000000001E-3</v>
      </c>
      <c r="H1399" s="38"/>
      <c r="I1399" s="38"/>
      <c r="J1399" s="27">
        <f t="shared" si="126"/>
        <v>80</v>
      </c>
      <c r="K1399" s="28">
        <f t="shared" si="127"/>
        <v>11</v>
      </c>
      <c r="L1399" s="27">
        <f>IF(K1399=0,0,IF(E1399&gt;1,E1399-1,VLOOKUP(K1399,Months_Weeks!$A$1:$B$13,2,0)))</f>
        <v>2</v>
      </c>
      <c r="M1399" s="29"/>
      <c r="N1399" s="39"/>
      <c r="O1399" s="39"/>
      <c r="P1399" s="50">
        <f t="shared" si="128"/>
        <v>0</v>
      </c>
      <c r="Q1399" s="28">
        <f t="shared" si="129"/>
        <v>11</v>
      </c>
      <c r="R1399" s="28">
        <f>IF(Q1399=0,0,IF(E1399&gt;1,E1399-1,VLOOKUP(Q1399,Months_Weeks!$A$1:$B$13,2,0)))</f>
        <v>2</v>
      </c>
      <c r="S1399" s="30"/>
      <c r="T1399" s="39"/>
      <c r="U1399" s="39"/>
      <c r="V1399" s="50">
        <f t="shared" si="130"/>
        <v>0</v>
      </c>
      <c r="W1399" s="28">
        <f t="shared" si="131"/>
        <v>11</v>
      </c>
      <c r="X1399" s="28">
        <f>IF(W1399=0,0,IF(E1399&gt;1,E1399-1,VLOOKUP(W1399,Months_Weeks!$A$1:$B$13,2,0)))</f>
        <v>2</v>
      </c>
      <c r="Y1399" s="30"/>
      <c r="Z1399" s="39"/>
      <c r="AA1399" s="31"/>
      <c r="AB1399" s="39"/>
      <c r="AC1399" s="31"/>
      <c r="AD1399" s="40"/>
      <c r="AE1399" s="31"/>
      <c r="AF1399" s="40"/>
      <c r="AG1399" s="31"/>
      <c r="AH1399" s="40"/>
      <c r="AI1399" s="31"/>
      <c r="AJ1399" s="40"/>
    </row>
    <row r="1400" spans="1:36" x14ac:dyDescent="0.25">
      <c r="A1400" s="37" t="s">
        <v>32</v>
      </c>
      <c r="B1400" s="37">
        <v>55</v>
      </c>
      <c r="C1400" s="26" t="str">
        <f>IFERROR(INDEX(Clients[Client_Name],MATCH(Table312[[#This Row],[Client_Code]],Clients[Client_Code],0)),"")</f>
        <v>ELCOR</v>
      </c>
      <c r="D1400" s="25">
        <v>11</v>
      </c>
      <c r="E1400" s="25">
        <v>4</v>
      </c>
      <c r="F1400" s="25" t="b">
        <f>IF(E1400&gt;(VLOOKUP(D1400,Months_Weeks!$A$2:$B$13,2,TRUE)),FALSE)</f>
        <v>0</v>
      </c>
      <c r="G1400" s="63">
        <f>IF(Table312[[#This Row],[Facility]]="Buin",1.5%,0.25%)</f>
        <v>2.5000000000000001E-3</v>
      </c>
      <c r="H1400" s="38"/>
      <c r="I1400" s="38"/>
      <c r="J1400" s="27">
        <f t="shared" si="126"/>
        <v>80</v>
      </c>
      <c r="K1400" s="28">
        <f t="shared" si="127"/>
        <v>11</v>
      </c>
      <c r="L1400" s="27">
        <f>IF(K1400=0,0,IF(E1400&gt;1,E1400-1,VLOOKUP(K1400,Months_Weeks!$A$1:$B$13,2,0)))</f>
        <v>3</v>
      </c>
      <c r="M1400" s="29"/>
      <c r="N1400" s="39"/>
      <c r="O1400" s="39"/>
      <c r="P1400" s="50">
        <f t="shared" si="128"/>
        <v>0</v>
      </c>
      <c r="Q1400" s="28">
        <f t="shared" si="129"/>
        <v>11</v>
      </c>
      <c r="R1400" s="28">
        <f>IF(Q1400=0,0,IF(E1400&gt;1,E1400-1,VLOOKUP(Q1400,Months_Weeks!$A$1:$B$13,2,0)))</f>
        <v>3</v>
      </c>
      <c r="S1400" s="30"/>
      <c r="T1400" s="39"/>
      <c r="U1400" s="39"/>
      <c r="V1400" s="50">
        <f t="shared" si="130"/>
        <v>0</v>
      </c>
      <c r="W1400" s="28">
        <f t="shared" si="131"/>
        <v>11</v>
      </c>
      <c r="X1400" s="28">
        <f>IF(W1400=0,0,IF(E1400&gt;1,E1400-1,VLOOKUP(W1400,Months_Weeks!$A$1:$B$13,2,0)))</f>
        <v>3</v>
      </c>
      <c r="Y1400" s="30"/>
      <c r="Z1400" s="39"/>
      <c r="AA1400" s="31"/>
      <c r="AB1400" s="39"/>
      <c r="AC1400" s="31"/>
      <c r="AD1400" s="40"/>
      <c r="AE1400" s="31"/>
      <c r="AF1400" s="40"/>
      <c r="AG1400" s="31"/>
      <c r="AH1400" s="40"/>
      <c r="AI1400" s="31"/>
      <c r="AJ1400" s="40"/>
    </row>
    <row r="1401" spans="1:36" x14ac:dyDescent="0.25">
      <c r="A1401" s="37" t="s">
        <v>32</v>
      </c>
      <c r="B1401" s="37">
        <v>55</v>
      </c>
      <c r="C1401" s="26" t="str">
        <f>IFERROR(INDEX(Clients[Client_Name],MATCH(Table312[[#This Row],[Client_Code]],Clients[Client_Code],0)),"")</f>
        <v>ELCOR</v>
      </c>
      <c r="D1401" s="25">
        <v>12</v>
      </c>
      <c r="E1401" s="25">
        <v>1</v>
      </c>
      <c r="F1401" s="25" t="b">
        <f>IF(E1401&gt;(VLOOKUP(D1401,Months_Weeks!$A$2:$B$13,2,TRUE)),FALSE)</f>
        <v>0</v>
      </c>
      <c r="G1401" s="63">
        <f>IF(Table312[[#This Row],[Facility]]="Buin",1.5%,0.25%)</f>
        <v>2.5000000000000001E-3</v>
      </c>
      <c r="H1401" s="38"/>
      <c r="I1401" s="38">
        <v>20</v>
      </c>
      <c r="J1401" s="27">
        <f t="shared" si="126"/>
        <v>60</v>
      </c>
      <c r="K1401" s="28">
        <f t="shared" si="127"/>
        <v>11</v>
      </c>
      <c r="L1401" s="27">
        <f>IF(K1401=0,0,IF(E1401&gt;1,E1401-1,VLOOKUP(K1401,Months_Weeks!$A$1:$B$13,2,0)))</f>
        <v>4</v>
      </c>
      <c r="M1401" s="29"/>
      <c r="N1401" s="39"/>
      <c r="O1401" s="39"/>
      <c r="P1401" s="50">
        <f t="shared" si="128"/>
        <v>0</v>
      </c>
      <c r="Q1401" s="28">
        <f t="shared" si="129"/>
        <v>11</v>
      </c>
      <c r="R1401" s="28">
        <f>IF(Q1401=0,0,IF(E1401&gt;1,E1401-1,VLOOKUP(Q1401,Months_Weeks!$A$1:$B$13,2,0)))</f>
        <v>4</v>
      </c>
      <c r="S1401" s="30"/>
      <c r="T1401" s="39"/>
      <c r="U1401" s="39"/>
      <c r="V1401" s="50">
        <f t="shared" si="130"/>
        <v>0</v>
      </c>
      <c r="W1401" s="28">
        <f t="shared" si="131"/>
        <v>11</v>
      </c>
      <c r="X1401" s="28">
        <f>IF(W1401=0,0,IF(E1401&gt;1,E1401-1,VLOOKUP(W1401,Months_Weeks!$A$1:$B$13,2,0)))</f>
        <v>4</v>
      </c>
      <c r="Y1401" s="30"/>
      <c r="Z1401" s="39"/>
      <c r="AA1401" s="31"/>
      <c r="AB1401" s="39"/>
      <c r="AC1401" s="31"/>
      <c r="AD1401" s="40"/>
      <c r="AE1401" s="31"/>
      <c r="AF1401" s="40"/>
      <c r="AG1401" s="31"/>
      <c r="AH1401" s="40"/>
      <c r="AI1401" s="31"/>
      <c r="AJ1401" s="40"/>
    </row>
    <row r="1402" spans="1:36" x14ac:dyDescent="0.25">
      <c r="A1402" s="37" t="s">
        <v>32</v>
      </c>
      <c r="B1402" s="37">
        <v>55</v>
      </c>
      <c r="C1402" s="26" t="str">
        <f>IFERROR(INDEX(Clients[Client_Name],MATCH(Table312[[#This Row],[Client_Code]],Clients[Client_Code],0)),"")</f>
        <v>ELCOR</v>
      </c>
      <c r="D1402" s="25">
        <v>12</v>
      </c>
      <c r="E1402" s="25">
        <v>2</v>
      </c>
      <c r="F1402" s="25" t="b">
        <f>IF(E1402&gt;(VLOOKUP(D1402,Months_Weeks!$A$2:$B$13,2,TRUE)),FALSE)</f>
        <v>0</v>
      </c>
      <c r="G1402" s="63">
        <f>IF(Table312[[#This Row],[Facility]]="Buin",1.5%,0.25%)</f>
        <v>2.5000000000000001E-3</v>
      </c>
      <c r="H1402" s="38"/>
      <c r="I1402" s="38"/>
      <c r="J1402" s="27">
        <f t="shared" si="126"/>
        <v>60</v>
      </c>
      <c r="K1402" s="28">
        <f t="shared" si="127"/>
        <v>12</v>
      </c>
      <c r="L1402" s="27">
        <f>IF(K1402=0,0,IF(E1402&gt;1,E1402-1,VLOOKUP(K1402,Months_Weeks!$A$1:$B$13,2,0)))</f>
        <v>1</v>
      </c>
      <c r="M1402" s="29"/>
      <c r="N1402" s="39"/>
      <c r="O1402" s="39"/>
      <c r="P1402" s="50">
        <f t="shared" si="128"/>
        <v>0</v>
      </c>
      <c r="Q1402" s="28">
        <f t="shared" si="129"/>
        <v>12</v>
      </c>
      <c r="R1402" s="28">
        <f>IF(Q1402=0,0,IF(E1402&gt;1,E1402-1,VLOOKUP(Q1402,Months_Weeks!$A$1:$B$13,2,0)))</f>
        <v>1</v>
      </c>
      <c r="S1402" s="30"/>
      <c r="T1402" s="39"/>
      <c r="U1402" s="39"/>
      <c r="V1402" s="50">
        <f t="shared" si="130"/>
        <v>0</v>
      </c>
      <c r="W1402" s="28">
        <f t="shared" si="131"/>
        <v>12</v>
      </c>
      <c r="X1402" s="28">
        <f>IF(W1402=0,0,IF(E1402&gt;1,E1402-1,VLOOKUP(W1402,Months_Weeks!$A$1:$B$13,2,0)))</f>
        <v>1</v>
      </c>
      <c r="Y1402" s="30"/>
      <c r="Z1402" s="39"/>
      <c r="AA1402" s="31"/>
      <c r="AB1402" s="39"/>
      <c r="AC1402" s="31"/>
      <c r="AD1402" s="40"/>
      <c r="AE1402" s="31"/>
      <c r="AF1402" s="40"/>
      <c r="AG1402" s="31"/>
      <c r="AH1402" s="40"/>
      <c r="AI1402" s="31"/>
      <c r="AJ1402" s="40"/>
    </row>
    <row r="1403" spans="1:36" x14ac:dyDescent="0.25">
      <c r="A1403" s="37" t="s">
        <v>32</v>
      </c>
      <c r="B1403" s="37">
        <v>55</v>
      </c>
      <c r="C1403" s="26" t="str">
        <f>IFERROR(INDEX(Clients[Client_Name],MATCH(Table312[[#This Row],[Client_Code]],Clients[Client_Code],0)),"")</f>
        <v>ELCOR</v>
      </c>
      <c r="D1403" s="25">
        <v>12</v>
      </c>
      <c r="E1403" s="25">
        <v>3</v>
      </c>
      <c r="F1403" s="25" t="b">
        <f>IF(E1403&gt;(VLOOKUP(D1403,Months_Weeks!$A$2:$B$13,2,TRUE)),FALSE)</f>
        <v>0</v>
      </c>
      <c r="G1403" s="63">
        <f>IF(Table312[[#This Row],[Facility]]="Buin",1.5%,0.25%)</f>
        <v>2.5000000000000001E-3</v>
      </c>
      <c r="H1403" s="38"/>
      <c r="I1403" s="38"/>
      <c r="J1403" s="27">
        <f t="shared" si="126"/>
        <v>60</v>
      </c>
      <c r="K1403" s="28">
        <f t="shared" si="127"/>
        <v>12</v>
      </c>
      <c r="L1403" s="27">
        <f>IF(K1403=0,0,IF(E1403&gt;1,E1403-1,VLOOKUP(K1403,Months_Weeks!$A$1:$B$13,2,0)))</f>
        <v>2</v>
      </c>
      <c r="M1403" s="29"/>
      <c r="N1403" s="39"/>
      <c r="O1403" s="39"/>
      <c r="P1403" s="50">
        <f t="shared" si="128"/>
        <v>0</v>
      </c>
      <c r="Q1403" s="28">
        <f t="shared" si="129"/>
        <v>12</v>
      </c>
      <c r="R1403" s="28">
        <f>IF(Q1403=0,0,IF(E1403&gt;1,E1403-1,VLOOKUP(Q1403,Months_Weeks!$A$1:$B$13,2,0)))</f>
        <v>2</v>
      </c>
      <c r="S1403" s="30"/>
      <c r="T1403" s="39"/>
      <c r="U1403" s="39"/>
      <c r="V1403" s="50">
        <f t="shared" si="130"/>
        <v>0</v>
      </c>
      <c r="W1403" s="28">
        <f t="shared" si="131"/>
        <v>12</v>
      </c>
      <c r="X1403" s="28">
        <f>IF(W1403=0,0,IF(E1403&gt;1,E1403-1,VLOOKUP(W1403,Months_Weeks!$A$1:$B$13,2,0)))</f>
        <v>2</v>
      </c>
      <c r="Y1403" s="30"/>
      <c r="Z1403" s="39"/>
      <c r="AA1403" s="31"/>
      <c r="AB1403" s="39"/>
      <c r="AC1403" s="31"/>
      <c r="AD1403" s="40"/>
      <c r="AE1403" s="31"/>
      <c r="AF1403" s="40"/>
      <c r="AG1403" s="31"/>
      <c r="AH1403" s="40"/>
      <c r="AI1403" s="31"/>
      <c r="AJ1403" s="40"/>
    </row>
    <row r="1404" spans="1:36" x14ac:dyDescent="0.25">
      <c r="A1404" s="37" t="s">
        <v>32</v>
      </c>
      <c r="B1404" s="37">
        <v>55</v>
      </c>
      <c r="C1404" s="26" t="str">
        <f>IFERROR(INDEX(Clients[Client_Name],MATCH(Table312[[#This Row],[Client_Code]],Clients[Client_Code],0)),"")</f>
        <v>ELCOR</v>
      </c>
      <c r="D1404" s="25">
        <v>12</v>
      </c>
      <c r="E1404" s="25">
        <v>4</v>
      </c>
      <c r="F1404" s="25" t="b">
        <f>IF(E1404&gt;(VLOOKUP(D1404,Months_Weeks!$A$2:$B$13,2,TRUE)),FALSE)</f>
        <v>0</v>
      </c>
      <c r="G1404" s="63">
        <f>IF(Table312[[#This Row],[Facility]]="Buin",1.5%,0.25%)</f>
        <v>2.5000000000000001E-3</v>
      </c>
      <c r="H1404" s="38"/>
      <c r="I1404" s="38"/>
      <c r="J1404" s="27">
        <f t="shared" si="126"/>
        <v>60</v>
      </c>
      <c r="K1404" s="28">
        <f t="shared" si="127"/>
        <v>12</v>
      </c>
      <c r="L1404" s="27">
        <f>IF(K1404=0,0,IF(E1404&gt;1,E1404-1,VLOOKUP(K1404,Months_Weeks!$A$1:$B$13,2,0)))</f>
        <v>3</v>
      </c>
      <c r="M1404" s="29"/>
      <c r="N1404" s="39"/>
      <c r="O1404" s="39"/>
      <c r="P1404" s="50">
        <f t="shared" si="128"/>
        <v>0</v>
      </c>
      <c r="Q1404" s="28">
        <f t="shared" si="129"/>
        <v>12</v>
      </c>
      <c r="R1404" s="28">
        <f>IF(Q1404=0,0,IF(E1404&gt;1,E1404-1,VLOOKUP(Q1404,Months_Weeks!$A$1:$B$13,2,0)))</f>
        <v>3</v>
      </c>
      <c r="S1404" s="30"/>
      <c r="T1404" s="39"/>
      <c r="U1404" s="39"/>
      <c r="V1404" s="50">
        <f t="shared" si="130"/>
        <v>0</v>
      </c>
      <c r="W1404" s="28">
        <f t="shared" si="131"/>
        <v>12</v>
      </c>
      <c r="X1404" s="28">
        <f>IF(W1404=0,0,IF(E1404&gt;1,E1404-1,VLOOKUP(W1404,Months_Weeks!$A$1:$B$13,2,0)))</f>
        <v>3</v>
      </c>
      <c r="Y1404" s="30"/>
      <c r="Z1404" s="39"/>
      <c r="AA1404" s="31"/>
      <c r="AB1404" s="39"/>
      <c r="AC1404" s="31"/>
      <c r="AD1404" s="40"/>
      <c r="AE1404" s="31"/>
      <c r="AF1404" s="40"/>
      <c r="AG1404" s="31"/>
      <c r="AH1404" s="40"/>
      <c r="AI1404" s="31"/>
      <c r="AJ1404" s="40"/>
    </row>
    <row r="1405" spans="1:36" x14ac:dyDescent="0.25">
      <c r="A1405" s="37" t="s">
        <v>32</v>
      </c>
      <c r="B1405" s="37">
        <v>55</v>
      </c>
      <c r="C1405" s="26" t="str">
        <f>IFERROR(INDEX(Clients[Client_Name],MATCH(Table312[[#This Row],[Client_Code]],Clients[Client_Code],0)),"")</f>
        <v>ELCOR</v>
      </c>
      <c r="D1405" s="25">
        <v>12</v>
      </c>
      <c r="E1405" s="25">
        <v>5</v>
      </c>
      <c r="F1405" s="25" t="b">
        <f>IF(E1405&gt;(VLOOKUP(D1405,Months_Weeks!$A$2:$B$13,2,TRUE)),FALSE)</f>
        <v>0</v>
      </c>
      <c r="G1405" s="63">
        <f>IF(Table312[[#This Row],[Facility]]="Buin",1.5%,0.25%)</f>
        <v>2.5000000000000001E-3</v>
      </c>
      <c r="H1405" s="38"/>
      <c r="I1405" s="38"/>
      <c r="J1405" s="27">
        <f t="shared" si="126"/>
        <v>60</v>
      </c>
      <c r="K1405" s="28">
        <f t="shared" si="127"/>
        <v>12</v>
      </c>
      <c r="L1405" s="27">
        <f>IF(K1405=0,0,IF(E1405&gt;1,E1405-1,VLOOKUP(K1405,Months_Weeks!$A$1:$B$13,2,0)))</f>
        <v>4</v>
      </c>
      <c r="M1405" s="29"/>
      <c r="N1405" s="39"/>
      <c r="O1405" s="39"/>
      <c r="P1405" s="50">
        <f t="shared" si="128"/>
        <v>0</v>
      </c>
      <c r="Q1405" s="28">
        <f t="shared" si="129"/>
        <v>12</v>
      </c>
      <c r="R1405" s="28">
        <f>IF(Q1405=0,0,IF(E1405&gt;1,E1405-1,VLOOKUP(Q1405,Months_Weeks!$A$1:$B$13,2,0)))</f>
        <v>4</v>
      </c>
      <c r="S1405" s="30"/>
      <c r="T1405" s="39"/>
      <c r="U1405" s="39"/>
      <c r="V1405" s="50">
        <f t="shared" si="130"/>
        <v>0</v>
      </c>
      <c r="W1405" s="28">
        <f t="shared" si="131"/>
        <v>12</v>
      </c>
      <c r="X1405" s="28">
        <f>IF(W1405=0,0,IF(E1405&gt;1,E1405-1,VLOOKUP(W1405,Months_Weeks!$A$1:$B$13,2,0)))</f>
        <v>4</v>
      </c>
      <c r="Y1405" s="30"/>
      <c r="Z1405" s="39"/>
      <c r="AA1405" s="31"/>
      <c r="AB1405" s="39"/>
      <c r="AC1405" s="31"/>
      <c r="AD1405" s="40"/>
      <c r="AE1405" s="31"/>
      <c r="AF1405" s="40"/>
      <c r="AG1405" s="31"/>
      <c r="AH1405" s="40"/>
      <c r="AI1405" s="31"/>
      <c r="AJ1405" s="40"/>
    </row>
    <row r="1406" spans="1:36" x14ac:dyDescent="0.25">
      <c r="A1406" s="37" t="s">
        <v>62</v>
      </c>
      <c r="B1406" s="37">
        <v>1034</v>
      </c>
      <c r="C1406" s="26" t="str">
        <f>IFERROR(INDEX(Clients[Client_Name],MATCH(Table312[[#This Row],[Client_Code]],Clients[Client_Code],0)),"")</f>
        <v>EMBRIO</v>
      </c>
      <c r="D1406" s="25">
        <v>1</v>
      </c>
      <c r="E1406" s="25">
        <v>1</v>
      </c>
      <c r="F1406" s="25" t="b">
        <f>IF(E1406&gt;(VLOOKUP(D1406,Months_Weeks!$A$2:$B$13,2,TRUE)),FALSE)</f>
        <v>0</v>
      </c>
      <c r="G1406" s="63">
        <f>IF(Table312[[#This Row],[Facility]]="Buin",1.5%,0.25%)</f>
        <v>1.4999999999999999E-2</v>
      </c>
      <c r="H1406" s="38">
        <v>91</v>
      </c>
      <c r="I1406" s="38"/>
      <c r="J1406" s="27">
        <f t="shared" si="126"/>
        <v>91</v>
      </c>
      <c r="K1406" s="28">
        <f t="shared" si="127"/>
        <v>0</v>
      </c>
      <c r="L1406" s="27">
        <f>IF(K1406=0,0,IF(E1406&gt;1,E1406-1,VLOOKUP(K1406,Months_Weeks!$A$1:$B$13,2,0)))</f>
        <v>0</v>
      </c>
      <c r="M1406" s="29"/>
      <c r="N1406" s="39"/>
      <c r="O1406" s="39"/>
      <c r="P1406" s="50">
        <f t="shared" si="128"/>
        <v>0</v>
      </c>
      <c r="Q1406" s="28">
        <f t="shared" si="129"/>
        <v>0</v>
      </c>
      <c r="R1406" s="28">
        <f>IF(Q1406=0,0,IF(E1406&gt;1,E1406-1,VLOOKUP(Q1406,Months_Weeks!$A$1:$B$13,2,0)))</f>
        <v>0</v>
      </c>
      <c r="S1406" s="30"/>
      <c r="T1406" s="39"/>
      <c r="U1406" s="39"/>
      <c r="V1406" s="50">
        <f t="shared" si="130"/>
        <v>0</v>
      </c>
      <c r="W1406" s="28">
        <f t="shared" si="131"/>
        <v>0</v>
      </c>
      <c r="X1406" s="28">
        <f>IF(W1406=0,0,IF(E1406&gt;1,E1406-1,VLOOKUP(W1406,Months_Weeks!$A$1:$B$13,2,0)))</f>
        <v>0</v>
      </c>
      <c r="Y1406" s="30"/>
      <c r="Z1406" s="39"/>
      <c r="AA1406" s="31">
        <v>1</v>
      </c>
      <c r="AB1406" s="72">
        <v>0.184</v>
      </c>
      <c r="AC1406" s="31"/>
      <c r="AD1406" s="40"/>
      <c r="AE1406" s="31"/>
      <c r="AF1406" s="40"/>
      <c r="AG1406" s="31"/>
      <c r="AH1406" s="40"/>
      <c r="AI1406" s="31">
        <v>1</v>
      </c>
      <c r="AJ1406" s="70">
        <v>0.34599999999999997</v>
      </c>
    </row>
    <row r="1407" spans="1:36" x14ac:dyDescent="0.25">
      <c r="A1407" s="37" t="s">
        <v>62</v>
      </c>
      <c r="B1407" s="37">
        <v>1034</v>
      </c>
      <c r="C1407" s="26" t="str">
        <f>IFERROR(INDEX(Clients[Client_Name],MATCH(Table312[[#This Row],[Client_Code]],Clients[Client_Code],0)),"")</f>
        <v>EMBRIO</v>
      </c>
      <c r="D1407" s="25">
        <v>1</v>
      </c>
      <c r="E1407" s="25">
        <v>2</v>
      </c>
      <c r="F1407" s="25" t="b">
        <f>IF(E1407&gt;(VLOOKUP(D1407,Months_Weeks!$A$2:$B$13,2,TRUE)),FALSE)</f>
        <v>0</v>
      </c>
      <c r="G1407" s="63">
        <f>IF(Table312[[#This Row],[Facility]]="Buin",1.5%,0.25%)</f>
        <v>1.4999999999999999E-2</v>
      </c>
      <c r="H1407" s="38"/>
      <c r="I1407" s="38">
        <v>22</v>
      </c>
      <c r="J1407" s="27">
        <f t="shared" si="126"/>
        <v>69</v>
      </c>
      <c r="K1407" s="28">
        <f t="shared" si="127"/>
        <v>1</v>
      </c>
      <c r="L1407" s="27">
        <f>IF(K1407=0,0,IF(E1407&gt;1,E1407-1,VLOOKUP(K1407,Months_Weeks!$A$1:$B$13,2,0)))</f>
        <v>1</v>
      </c>
      <c r="M1407" s="29"/>
      <c r="N1407" s="39"/>
      <c r="O1407" s="39"/>
      <c r="P1407" s="50">
        <f t="shared" si="128"/>
        <v>0</v>
      </c>
      <c r="Q1407" s="28">
        <f t="shared" si="129"/>
        <v>1</v>
      </c>
      <c r="R1407" s="28">
        <f>IF(Q1407=0,0,IF(E1407&gt;1,E1407-1,VLOOKUP(Q1407,Months_Weeks!$A$1:$B$13,2,0)))</f>
        <v>1</v>
      </c>
      <c r="S1407" s="30"/>
      <c r="T1407" s="39"/>
      <c r="U1407" s="39"/>
      <c r="V1407" s="50">
        <f t="shared" si="130"/>
        <v>0</v>
      </c>
      <c r="W1407" s="28">
        <f t="shared" si="131"/>
        <v>1</v>
      </c>
      <c r="X1407" s="28">
        <f>IF(W1407=0,0,IF(E1407&gt;1,E1407-1,VLOOKUP(W1407,Months_Weeks!$A$1:$B$13,2,0)))</f>
        <v>1</v>
      </c>
      <c r="Y1407" s="30"/>
      <c r="Z1407" s="39"/>
      <c r="AA1407" s="31"/>
      <c r="AB1407" s="39"/>
      <c r="AC1407" s="31"/>
      <c r="AD1407" s="40"/>
      <c r="AE1407" s="31"/>
      <c r="AF1407" s="40"/>
      <c r="AG1407" s="31"/>
      <c r="AH1407" s="40"/>
      <c r="AI1407" s="31"/>
      <c r="AJ1407" s="40"/>
    </row>
    <row r="1408" spans="1:36" x14ac:dyDescent="0.25">
      <c r="A1408" s="37" t="s">
        <v>62</v>
      </c>
      <c r="B1408" s="37">
        <v>1034</v>
      </c>
      <c r="C1408" s="26" t="str">
        <f>IFERROR(INDEX(Clients[Client_Name],MATCH(Table312[[#This Row],[Client_Code]],Clients[Client_Code],0)),"")</f>
        <v>EMBRIO</v>
      </c>
      <c r="D1408" s="25">
        <v>1</v>
      </c>
      <c r="E1408" s="25">
        <v>3</v>
      </c>
      <c r="F1408" s="25" t="b">
        <f>IF(E1408&gt;(VLOOKUP(D1408,Months_Weeks!$A$2:$B$13,2,TRUE)),FALSE)</f>
        <v>0</v>
      </c>
      <c r="G1408" s="63">
        <f>IF(Table312[[#This Row],[Facility]]="Buin",1.5%,0.25%)</f>
        <v>1.4999999999999999E-2</v>
      </c>
      <c r="H1408" s="38"/>
      <c r="I1408" s="38">
        <v>29</v>
      </c>
      <c r="J1408" s="27">
        <f t="shared" si="126"/>
        <v>40</v>
      </c>
      <c r="K1408" s="28">
        <f t="shared" si="127"/>
        <v>1</v>
      </c>
      <c r="L1408" s="27">
        <f>IF(K1408=0,0,IF(E1408&gt;1,E1408-1,VLOOKUP(K1408,Months_Weeks!$A$1:$B$13,2,0)))</f>
        <v>2</v>
      </c>
      <c r="M1408" s="29"/>
      <c r="N1408" s="39"/>
      <c r="O1408" s="39"/>
      <c r="P1408" s="50">
        <f t="shared" si="128"/>
        <v>0</v>
      </c>
      <c r="Q1408" s="28">
        <f t="shared" si="129"/>
        <v>1</v>
      </c>
      <c r="R1408" s="28">
        <f>IF(Q1408=0,0,IF(E1408&gt;1,E1408-1,VLOOKUP(Q1408,Months_Weeks!$A$1:$B$13,2,0)))</f>
        <v>2</v>
      </c>
      <c r="S1408" s="30"/>
      <c r="T1408" s="39"/>
      <c r="U1408" s="39"/>
      <c r="V1408" s="50">
        <f t="shared" si="130"/>
        <v>0</v>
      </c>
      <c r="W1408" s="28">
        <f t="shared" si="131"/>
        <v>1</v>
      </c>
      <c r="X1408" s="28">
        <f>IF(W1408=0,0,IF(E1408&gt;1,E1408-1,VLOOKUP(W1408,Months_Weeks!$A$1:$B$13,2,0)))</f>
        <v>2</v>
      </c>
      <c r="Y1408" s="30"/>
      <c r="Z1408" s="39"/>
      <c r="AA1408" s="31"/>
      <c r="AB1408" s="39"/>
      <c r="AC1408" s="31"/>
      <c r="AD1408" s="40"/>
      <c r="AE1408" s="31"/>
      <c r="AF1408" s="40"/>
      <c r="AG1408" s="31"/>
      <c r="AH1408" s="40"/>
      <c r="AI1408" s="31"/>
      <c r="AJ1408" s="40"/>
    </row>
    <row r="1409" spans="1:36" x14ac:dyDescent="0.25">
      <c r="A1409" s="37" t="s">
        <v>62</v>
      </c>
      <c r="B1409" s="37">
        <v>1034</v>
      </c>
      <c r="C1409" s="26" t="str">
        <f>IFERROR(INDEX(Clients[Client_Name],MATCH(Table312[[#This Row],[Client_Code]],Clients[Client_Code],0)),"")</f>
        <v>EMBRIO</v>
      </c>
      <c r="D1409" s="25">
        <v>1</v>
      </c>
      <c r="E1409" s="25">
        <v>4</v>
      </c>
      <c r="F1409" s="25" t="b">
        <f>IF(E1409&gt;(VLOOKUP(D1409,Months_Weeks!$A$2:$B$13,2,TRUE)),FALSE)</f>
        <v>0</v>
      </c>
      <c r="G1409" s="63">
        <f>IF(Table312[[#This Row],[Facility]]="Buin",1.5%,0.25%)</f>
        <v>1.4999999999999999E-2</v>
      </c>
      <c r="H1409" s="38"/>
      <c r="I1409" s="38">
        <v>12</v>
      </c>
      <c r="J1409" s="27">
        <f t="shared" si="126"/>
        <v>28</v>
      </c>
      <c r="K1409" s="28">
        <f t="shared" si="127"/>
        <v>1</v>
      </c>
      <c r="L1409" s="27">
        <f>IF(K1409=0,0,IF(E1409&gt;1,E1409-1,VLOOKUP(K1409,Months_Weeks!$A$1:$B$13,2,0)))</f>
        <v>3</v>
      </c>
      <c r="M1409" s="29"/>
      <c r="N1409" s="39"/>
      <c r="O1409" s="39"/>
      <c r="P1409" s="50">
        <f t="shared" si="128"/>
        <v>0</v>
      </c>
      <c r="Q1409" s="28">
        <f t="shared" si="129"/>
        <v>1</v>
      </c>
      <c r="R1409" s="28">
        <f>IF(Q1409=0,0,IF(E1409&gt;1,E1409-1,VLOOKUP(Q1409,Months_Weeks!$A$1:$B$13,2,0)))</f>
        <v>3</v>
      </c>
      <c r="S1409" s="30"/>
      <c r="T1409" s="39"/>
      <c r="U1409" s="39"/>
      <c r="V1409" s="50">
        <f t="shared" si="130"/>
        <v>0</v>
      </c>
      <c r="W1409" s="28">
        <f t="shared" si="131"/>
        <v>1</v>
      </c>
      <c r="X1409" s="28">
        <f>IF(W1409=0,0,IF(E1409&gt;1,E1409-1,VLOOKUP(W1409,Months_Weeks!$A$1:$B$13,2,0)))</f>
        <v>3</v>
      </c>
      <c r="Y1409" s="30"/>
      <c r="Z1409" s="39"/>
      <c r="AA1409" s="31"/>
      <c r="AB1409" s="39"/>
      <c r="AC1409" s="31"/>
      <c r="AD1409" s="40"/>
      <c r="AE1409" s="31"/>
      <c r="AF1409" s="40"/>
      <c r="AG1409" s="31"/>
      <c r="AH1409" s="40"/>
      <c r="AI1409" s="31"/>
      <c r="AJ1409" s="40"/>
    </row>
    <row r="1410" spans="1:36" x14ac:dyDescent="0.25">
      <c r="A1410" s="37" t="s">
        <v>62</v>
      </c>
      <c r="B1410" s="37">
        <v>1034</v>
      </c>
      <c r="C1410" s="26" t="str">
        <f>IFERROR(INDEX(Clients[Client_Name],MATCH(Table312[[#This Row],[Client_Code]],Clients[Client_Code],0)),"")</f>
        <v>EMBRIO</v>
      </c>
      <c r="D1410" s="25">
        <v>2</v>
      </c>
      <c r="E1410" s="25">
        <v>1</v>
      </c>
      <c r="F1410" s="25" t="b">
        <f>IF(E1410&gt;(VLOOKUP(D1410,Months_Weeks!$A$2:$B$13,2,TRUE)),FALSE)</f>
        <v>0</v>
      </c>
      <c r="G1410" s="63">
        <f>IF(Table312[[#This Row],[Facility]]="Buin",1.5%,0.25%)</f>
        <v>1.4999999999999999E-2</v>
      </c>
      <c r="H1410" s="38"/>
      <c r="I1410" s="38">
        <v>11</v>
      </c>
      <c r="J1410" s="27">
        <f t="shared" ref="J1410:J1473" si="132" xml:space="preserve"> SUMIFS(J:J,$B:$B,$B1410,$D:$D,K1410,$E:$E,L1410,$A:$A,$A1410)+H1410-I1410</f>
        <v>17</v>
      </c>
      <c r="K1410" s="28">
        <f t="shared" ref="K1410:K1473" si="133">IF(E1410&gt;1,D1410,D1410-1)</f>
        <v>1</v>
      </c>
      <c r="L1410" s="27">
        <f>IF(K1410=0,0,IF(E1410&gt;1,E1410-1,VLOOKUP(K1410,Months_Weeks!$A$1:$B$13,2,0)))</f>
        <v>4</v>
      </c>
      <c r="M1410" s="29"/>
      <c r="N1410" s="39"/>
      <c r="O1410" s="39"/>
      <c r="P1410" s="50">
        <f t="shared" ref="P1410:P1473" si="134" xml:space="preserve"> SUMIFS(P:P,$B:$B,$B1410,$D:$D,Q1410,$E:$E,R1410,$A:$A,$A1410)+N1410-O1410</f>
        <v>0</v>
      </c>
      <c r="Q1410" s="28">
        <f t="shared" ref="Q1410:Q1473" si="135">IF(E1410&gt;1,D1410,D1410-1)</f>
        <v>1</v>
      </c>
      <c r="R1410" s="28">
        <f>IF(Q1410=0,0,IF(E1410&gt;1,E1410-1,VLOOKUP(Q1410,Months_Weeks!$A$1:$B$13,2,0)))</f>
        <v>4</v>
      </c>
      <c r="S1410" s="30"/>
      <c r="T1410" s="39"/>
      <c r="U1410" s="39"/>
      <c r="V1410" s="50">
        <f t="shared" ref="V1410:V1473" si="136" xml:space="preserve"> SUMIFS(V:V,$B:$B,$B1410,$D:$D,W1410,$E:$E,X1410,$A:$A,$A1410)+T1410-U1410</f>
        <v>0</v>
      </c>
      <c r="W1410" s="28">
        <f t="shared" ref="W1410:W1473" si="137">IF(E1410&gt;1,D1410,D1410-1)</f>
        <v>1</v>
      </c>
      <c r="X1410" s="28">
        <f>IF(W1410=0,0,IF(E1410&gt;1,E1410-1,VLOOKUP(W1410,Months_Weeks!$A$1:$B$13,2,0)))</f>
        <v>4</v>
      </c>
      <c r="Y1410" s="30"/>
      <c r="Z1410" s="39"/>
      <c r="AA1410" s="31"/>
      <c r="AB1410" s="39"/>
      <c r="AC1410" s="31"/>
      <c r="AD1410" s="40"/>
      <c r="AE1410" s="31"/>
      <c r="AF1410" s="40"/>
      <c r="AG1410" s="31"/>
      <c r="AH1410" s="40"/>
      <c r="AI1410" s="31"/>
      <c r="AJ1410" s="40"/>
    </row>
    <row r="1411" spans="1:36" x14ac:dyDescent="0.25">
      <c r="A1411" s="37" t="s">
        <v>62</v>
      </c>
      <c r="B1411" s="37">
        <v>1034</v>
      </c>
      <c r="C1411" s="26" t="str">
        <f>IFERROR(INDEX(Clients[Client_Name],MATCH(Table312[[#This Row],[Client_Code]],Clients[Client_Code],0)),"")</f>
        <v>EMBRIO</v>
      </c>
      <c r="D1411" s="25">
        <v>2</v>
      </c>
      <c r="E1411" s="25">
        <v>2</v>
      </c>
      <c r="F1411" s="25" t="b">
        <f>IF(E1411&gt;(VLOOKUP(D1411,Months_Weeks!$A$2:$B$13,2,TRUE)),FALSE)</f>
        <v>0</v>
      </c>
      <c r="G1411" s="63">
        <f>IF(Table312[[#This Row],[Facility]]="Buin",1.5%,0.25%)</f>
        <v>1.4999999999999999E-2</v>
      </c>
      <c r="H1411" s="38"/>
      <c r="I1411" s="38">
        <v>6</v>
      </c>
      <c r="J1411" s="27">
        <f t="shared" si="132"/>
        <v>11</v>
      </c>
      <c r="K1411" s="28">
        <f t="shared" si="133"/>
        <v>2</v>
      </c>
      <c r="L1411" s="27">
        <f>IF(K1411=0,0,IF(E1411&gt;1,E1411-1,VLOOKUP(K1411,Months_Weeks!$A$1:$B$13,2,0)))</f>
        <v>1</v>
      </c>
      <c r="M1411" s="29"/>
      <c r="N1411" s="39"/>
      <c r="O1411" s="39"/>
      <c r="P1411" s="50">
        <f t="shared" si="134"/>
        <v>0</v>
      </c>
      <c r="Q1411" s="28">
        <f t="shared" si="135"/>
        <v>2</v>
      </c>
      <c r="R1411" s="28">
        <f>IF(Q1411=0,0,IF(E1411&gt;1,E1411-1,VLOOKUP(Q1411,Months_Weeks!$A$1:$B$13,2,0)))</f>
        <v>1</v>
      </c>
      <c r="S1411" s="30"/>
      <c r="T1411" s="39"/>
      <c r="U1411" s="39"/>
      <c r="V1411" s="50">
        <f t="shared" si="136"/>
        <v>0</v>
      </c>
      <c r="W1411" s="28">
        <f t="shared" si="137"/>
        <v>2</v>
      </c>
      <c r="X1411" s="28">
        <f>IF(W1411=0,0,IF(E1411&gt;1,E1411-1,VLOOKUP(W1411,Months_Weeks!$A$1:$B$13,2,0)))</f>
        <v>1</v>
      </c>
      <c r="Y1411" s="30"/>
      <c r="Z1411" s="39"/>
      <c r="AA1411" s="31"/>
      <c r="AB1411" s="39"/>
      <c r="AC1411" s="31"/>
      <c r="AD1411" s="40"/>
      <c r="AE1411" s="31"/>
      <c r="AF1411" s="40"/>
      <c r="AG1411" s="31"/>
      <c r="AH1411" s="40"/>
      <c r="AI1411" s="31"/>
      <c r="AJ1411" s="40"/>
    </row>
    <row r="1412" spans="1:36" x14ac:dyDescent="0.25">
      <c r="A1412" s="37" t="s">
        <v>62</v>
      </c>
      <c r="B1412" s="37">
        <v>1034</v>
      </c>
      <c r="C1412" s="26" t="str">
        <f>IFERROR(INDEX(Clients[Client_Name],MATCH(Table312[[#This Row],[Client_Code]],Clients[Client_Code],0)),"")</f>
        <v>EMBRIO</v>
      </c>
      <c r="D1412" s="25">
        <v>2</v>
      </c>
      <c r="E1412" s="25">
        <v>3</v>
      </c>
      <c r="F1412" s="25" t="b">
        <f>IF(E1412&gt;(VLOOKUP(D1412,Months_Weeks!$A$2:$B$13,2,TRUE)),FALSE)</f>
        <v>0</v>
      </c>
      <c r="G1412" s="63">
        <f>IF(Table312[[#This Row],[Facility]]="Buin",1.5%,0.25%)</f>
        <v>1.4999999999999999E-2</v>
      </c>
      <c r="H1412" s="38">
        <v>24</v>
      </c>
      <c r="I1412" s="38"/>
      <c r="J1412" s="27">
        <f t="shared" si="132"/>
        <v>35</v>
      </c>
      <c r="K1412" s="28">
        <f t="shared" si="133"/>
        <v>2</v>
      </c>
      <c r="L1412" s="27">
        <f>IF(K1412=0,0,IF(E1412&gt;1,E1412-1,VLOOKUP(K1412,Months_Weeks!$A$1:$B$13,2,0)))</f>
        <v>2</v>
      </c>
      <c r="M1412" s="29"/>
      <c r="N1412" s="39"/>
      <c r="O1412" s="39"/>
      <c r="P1412" s="50">
        <f t="shared" si="134"/>
        <v>0</v>
      </c>
      <c r="Q1412" s="28">
        <f t="shared" si="135"/>
        <v>2</v>
      </c>
      <c r="R1412" s="28">
        <f>IF(Q1412=0,0,IF(E1412&gt;1,E1412-1,VLOOKUP(Q1412,Months_Weeks!$A$1:$B$13,2,0)))</f>
        <v>2</v>
      </c>
      <c r="S1412" s="30"/>
      <c r="T1412" s="39"/>
      <c r="U1412" s="39"/>
      <c r="V1412" s="50">
        <f t="shared" si="136"/>
        <v>0</v>
      </c>
      <c r="W1412" s="28">
        <f t="shared" si="137"/>
        <v>2</v>
      </c>
      <c r="X1412" s="28">
        <f>IF(W1412=0,0,IF(E1412&gt;1,E1412-1,VLOOKUP(W1412,Months_Weeks!$A$1:$B$13,2,0)))</f>
        <v>2</v>
      </c>
      <c r="Y1412" s="30"/>
      <c r="Z1412" s="39"/>
      <c r="AA1412" s="31"/>
      <c r="AB1412" s="39"/>
      <c r="AC1412" s="31"/>
      <c r="AD1412" s="40"/>
      <c r="AE1412" s="31"/>
      <c r="AF1412" s="40"/>
      <c r="AG1412" s="31"/>
      <c r="AH1412" s="40"/>
      <c r="AI1412" s="31"/>
      <c r="AJ1412" s="40"/>
    </row>
    <row r="1413" spans="1:36" x14ac:dyDescent="0.25">
      <c r="A1413" s="37" t="s">
        <v>62</v>
      </c>
      <c r="B1413" s="37">
        <v>1034</v>
      </c>
      <c r="C1413" s="26" t="str">
        <f>IFERROR(INDEX(Clients[Client_Name],MATCH(Table312[[#This Row],[Client_Code]],Clients[Client_Code],0)),"")</f>
        <v>EMBRIO</v>
      </c>
      <c r="D1413" s="25">
        <v>2</v>
      </c>
      <c r="E1413" s="25">
        <v>4</v>
      </c>
      <c r="F1413" s="25" t="b">
        <f>IF(E1413&gt;(VLOOKUP(D1413,Months_Weeks!$A$2:$B$13,2,TRUE)),FALSE)</f>
        <v>0</v>
      </c>
      <c r="G1413" s="63">
        <f>IF(Table312[[#This Row],[Facility]]="Buin",1.5%,0.25%)</f>
        <v>1.4999999999999999E-2</v>
      </c>
      <c r="H1413" s="38"/>
      <c r="I1413" s="38">
        <v>7</v>
      </c>
      <c r="J1413" s="27">
        <f t="shared" si="132"/>
        <v>28</v>
      </c>
      <c r="K1413" s="28">
        <f t="shared" si="133"/>
        <v>2</v>
      </c>
      <c r="L1413" s="27">
        <f>IF(K1413=0,0,IF(E1413&gt;1,E1413-1,VLOOKUP(K1413,Months_Weeks!$A$1:$B$13,2,0)))</f>
        <v>3</v>
      </c>
      <c r="M1413" s="29"/>
      <c r="N1413" s="39"/>
      <c r="O1413" s="39"/>
      <c r="P1413" s="50">
        <f t="shared" si="134"/>
        <v>0</v>
      </c>
      <c r="Q1413" s="28">
        <f t="shared" si="135"/>
        <v>2</v>
      </c>
      <c r="R1413" s="28">
        <f>IF(Q1413=0,0,IF(E1413&gt;1,E1413-1,VLOOKUP(Q1413,Months_Weeks!$A$1:$B$13,2,0)))</f>
        <v>3</v>
      </c>
      <c r="S1413" s="30"/>
      <c r="T1413" s="39"/>
      <c r="U1413" s="39"/>
      <c r="V1413" s="50">
        <f t="shared" si="136"/>
        <v>0</v>
      </c>
      <c r="W1413" s="28">
        <f t="shared" si="137"/>
        <v>2</v>
      </c>
      <c r="X1413" s="28">
        <f>IF(W1413=0,0,IF(E1413&gt;1,E1413-1,VLOOKUP(W1413,Months_Weeks!$A$1:$B$13,2,0)))</f>
        <v>3</v>
      </c>
      <c r="Y1413" s="30"/>
      <c r="Z1413" s="39"/>
      <c r="AA1413" s="31"/>
      <c r="AB1413" s="39"/>
      <c r="AC1413" s="31"/>
      <c r="AD1413" s="40"/>
      <c r="AE1413" s="31"/>
      <c r="AF1413" s="40"/>
      <c r="AG1413" s="31"/>
      <c r="AH1413" s="40"/>
      <c r="AI1413" s="31"/>
      <c r="AJ1413" s="40"/>
    </row>
    <row r="1414" spans="1:36" x14ac:dyDescent="0.25">
      <c r="A1414" s="37" t="s">
        <v>62</v>
      </c>
      <c r="B1414" s="37">
        <v>1034</v>
      </c>
      <c r="C1414" s="26" t="str">
        <f>IFERROR(INDEX(Clients[Client_Name],MATCH(Table312[[#This Row],[Client_Code]],Clients[Client_Code],0)),"")</f>
        <v>EMBRIO</v>
      </c>
      <c r="D1414" s="25">
        <v>3</v>
      </c>
      <c r="E1414" s="25">
        <v>1</v>
      </c>
      <c r="F1414" s="25" t="b">
        <f>IF(E1414&gt;(VLOOKUP(D1414,Months_Weeks!$A$2:$B$13,2,TRUE)),FALSE)</f>
        <v>0</v>
      </c>
      <c r="G1414" s="63">
        <f>IF(Table312[[#This Row],[Facility]]="Buin",1.5%,0.25%)</f>
        <v>1.4999999999999999E-2</v>
      </c>
      <c r="H1414" s="38"/>
      <c r="I1414" s="38">
        <v>20</v>
      </c>
      <c r="J1414" s="27">
        <f t="shared" si="132"/>
        <v>8</v>
      </c>
      <c r="K1414" s="28">
        <f t="shared" si="133"/>
        <v>2</v>
      </c>
      <c r="L1414" s="27">
        <f>IF(K1414=0,0,IF(E1414&gt;1,E1414-1,VLOOKUP(K1414,Months_Weeks!$A$1:$B$13,2,0)))</f>
        <v>4</v>
      </c>
      <c r="M1414" s="29"/>
      <c r="N1414" s="39"/>
      <c r="O1414" s="39"/>
      <c r="P1414" s="50">
        <f t="shared" si="134"/>
        <v>0</v>
      </c>
      <c r="Q1414" s="28">
        <f t="shared" si="135"/>
        <v>2</v>
      </c>
      <c r="R1414" s="28">
        <f>IF(Q1414=0,0,IF(E1414&gt;1,E1414-1,VLOOKUP(Q1414,Months_Weeks!$A$1:$B$13,2,0)))</f>
        <v>4</v>
      </c>
      <c r="S1414" s="30"/>
      <c r="T1414" s="39"/>
      <c r="U1414" s="39"/>
      <c r="V1414" s="50">
        <f t="shared" si="136"/>
        <v>0</v>
      </c>
      <c r="W1414" s="28">
        <f t="shared" si="137"/>
        <v>2</v>
      </c>
      <c r="X1414" s="28">
        <f>IF(W1414=0,0,IF(E1414&gt;1,E1414-1,VLOOKUP(W1414,Months_Weeks!$A$1:$B$13,2,0)))</f>
        <v>4</v>
      </c>
      <c r="Y1414" s="30"/>
      <c r="Z1414" s="39"/>
      <c r="AA1414" s="31"/>
      <c r="AB1414" s="39"/>
      <c r="AC1414" s="31"/>
      <c r="AD1414" s="40"/>
      <c r="AE1414" s="31"/>
      <c r="AF1414" s="40"/>
      <c r="AG1414" s="31"/>
      <c r="AH1414" s="40"/>
      <c r="AI1414" s="31"/>
      <c r="AJ1414" s="40"/>
    </row>
    <row r="1415" spans="1:36" x14ac:dyDescent="0.25">
      <c r="A1415" s="37" t="s">
        <v>62</v>
      </c>
      <c r="B1415" s="37">
        <v>1034</v>
      </c>
      <c r="C1415" s="26" t="str">
        <f>IFERROR(INDEX(Clients[Client_Name],MATCH(Table312[[#This Row],[Client_Code]],Clients[Client_Code],0)),"")</f>
        <v>EMBRIO</v>
      </c>
      <c r="D1415" s="25">
        <v>3</v>
      </c>
      <c r="E1415" s="25">
        <v>2</v>
      </c>
      <c r="F1415" s="25" t="b">
        <f>IF(E1415&gt;(VLOOKUP(D1415,Months_Weeks!$A$2:$B$13,2,TRUE)),FALSE)</f>
        <v>0</v>
      </c>
      <c r="G1415" s="63">
        <f>IF(Table312[[#This Row],[Facility]]="Buin",1.5%,0.25%)</f>
        <v>1.4999999999999999E-2</v>
      </c>
      <c r="H1415" s="38"/>
      <c r="I1415" s="38"/>
      <c r="J1415" s="27">
        <f t="shared" si="132"/>
        <v>8</v>
      </c>
      <c r="K1415" s="28">
        <f t="shared" si="133"/>
        <v>3</v>
      </c>
      <c r="L1415" s="27">
        <f>IF(K1415=0,0,IF(E1415&gt;1,E1415-1,VLOOKUP(K1415,Months_Weeks!$A$1:$B$13,2,0)))</f>
        <v>1</v>
      </c>
      <c r="M1415" s="29"/>
      <c r="N1415" s="39"/>
      <c r="O1415" s="39"/>
      <c r="P1415" s="50">
        <f t="shared" si="134"/>
        <v>0</v>
      </c>
      <c r="Q1415" s="28">
        <f t="shared" si="135"/>
        <v>3</v>
      </c>
      <c r="R1415" s="28">
        <f>IF(Q1415=0,0,IF(E1415&gt;1,E1415-1,VLOOKUP(Q1415,Months_Weeks!$A$1:$B$13,2,0)))</f>
        <v>1</v>
      </c>
      <c r="S1415" s="30"/>
      <c r="T1415" s="39"/>
      <c r="U1415" s="39"/>
      <c r="V1415" s="50">
        <f t="shared" si="136"/>
        <v>0</v>
      </c>
      <c r="W1415" s="28">
        <f t="shared" si="137"/>
        <v>3</v>
      </c>
      <c r="X1415" s="28">
        <f>IF(W1415=0,0,IF(E1415&gt;1,E1415-1,VLOOKUP(W1415,Months_Weeks!$A$1:$B$13,2,0)))</f>
        <v>1</v>
      </c>
      <c r="Y1415" s="30"/>
      <c r="Z1415" s="39"/>
      <c r="AA1415" s="31"/>
      <c r="AB1415" s="39"/>
      <c r="AC1415" s="31"/>
      <c r="AD1415" s="40"/>
      <c r="AE1415" s="31"/>
      <c r="AF1415" s="40"/>
      <c r="AG1415" s="31"/>
      <c r="AH1415" s="40"/>
      <c r="AI1415" s="31"/>
      <c r="AJ1415" s="40"/>
    </row>
    <row r="1416" spans="1:36" x14ac:dyDescent="0.25">
      <c r="A1416" s="37" t="s">
        <v>62</v>
      </c>
      <c r="B1416" s="37">
        <v>1034</v>
      </c>
      <c r="C1416" s="26" t="str">
        <f>IFERROR(INDEX(Clients[Client_Name],MATCH(Table312[[#This Row],[Client_Code]],Clients[Client_Code],0)),"")</f>
        <v>EMBRIO</v>
      </c>
      <c r="D1416" s="25">
        <v>3</v>
      </c>
      <c r="E1416" s="25">
        <v>3</v>
      </c>
      <c r="F1416" s="25" t="b">
        <f>IF(E1416&gt;(VLOOKUP(D1416,Months_Weeks!$A$2:$B$13,2,TRUE)),FALSE)</f>
        <v>0</v>
      </c>
      <c r="G1416" s="63">
        <f>IF(Table312[[#This Row],[Facility]]="Buin",1.5%,0.25%)</f>
        <v>1.4999999999999999E-2</v>
      </c>
      <c r="H1416" s="38"/>
      <c r="I1416" s="38"/>
      <c r="J1416" s="27">
        <f t="shared" si="132"/>
        <v>8</v>
      </c>
      <c r="K1416" s="28">
        <f t="shared" si="133"/>
        <v>3</v>
      </c>
      <c r="L1416" s="27">
        <f>IF(K1416=0,0,IF(E1416&gt;1,E1416-1,VLOOKUP(K1416,Months_Weeks!$A$1:$B$13,2,0)))</f>
        <v>2</v>
      </c>
      <c r="M1416" s="29"/>
      <c r="N1416" s="39"/>
      <c r="O1416" s="39"/>
      <c r="P1416" s="50">
        <f t="shared" si="134"/>
        <v>0</v>
      </c>
      <c r="Q1416" s="28">
        <f t="shared" si="135"/>
        <v>3</v>
      </c>
      <c r="R1416" s="28">
        <f>IF(Q1416=0,0,IF(E1416&gt;1,E1416-1,VLOOKUP(Q1416,Months_Weeks!$A$1:$B$13,2,0)))</f>
        <v>2</v>
      </c>
      <c r="S1416" s="30"/>
      <c r="T1416" s="39"/>
      <c r="U1416" s="39"/>
      <c r="V1416" s="50">
        <f t="shared" si="136"/>
        <v>0</v>
      </c>
      <c r="W1416" s="28">
        <f t="shared" si="137"/>
        <v>3</v>
      </c>
      <c r="X1416" s="28">
        <f>IF(W1416=0,0,IF(E1416&gt;1,E1416-1,VLOOKUP(W1416,Months_Weeks!$A$1:$B$13,2,0)))</f>
        <v>2</v>
      </c>
      <c r="Y1416" s="30"/>
      <c r="Z1416" s="39"/>
      <c r="AA1416" s="31"/>
      <c r="AB1416" s="39"/>
      <c r="AC1416" s="31"/>
      <c r="AD1416" s="40"/>
      <c r="AE1416" s="31"/>
      <c r="AF1416" s="40"/>
      <c r="AG1416" s="31"/>
      <c r="AH1416" s="40"/>
      <c r="AI1416" s="31"/>
      <c r="AJ1416" s="40"/>
    </row>
    <row r="1417" spans="1:36" x14ac:dyDescent="0.25">
      <c r="A1417" s="37" t="s">
        <v>62</v>
      </c>
      <c r="B1417" s="37">
        <v>1034</v>
      </c>
      <c r="C1417" s="26" t="str">
        <f>IFERROR(INDEX(Clients[Client_Name],MATCH(Table312[[#This Row],[Client_Code]],Clients[Client_Code],0)),"")</f>
        <v>EMBRIO</v>
      </c>
      <c r="D1417" s="25">
        <v>3</v>
      </c>
      <c r="E1417" s="25">
        <v>4</v>
      </c>
      <c r="F1417" s="25" t="b">
        <f>IF(E1417&gt;(VLOOKUP(D1417,Months_Weeks!$A$2:$B$13,2,TRUE)),FALSE)</f>
        <v>0</v>
      </c>
      <c r="G1417" s="63">
        <f>IF(Table312[[#This Row],[Facility]]="Buin",1.5%,0.25%)</f>
        <v>1.4999999999999999E-2</v>
      </c>
      <c r="H1417" s="38"/>
      <c r="I1417" s="38"/>
      <c r="J1417" s="27">
        <f t="shared" si="132"/>
        <v>8</v>
      </c>
      <c r="K1417" s="28">
        <f t="shared" si="133"/>
        <v>3</v>
      </c>
      <c r="L1417" s="27">
        <f>IF(K1417=0,0,IF(E1417&gt;1,E1417-1,VLOOKUP(K1417,Months_Weeks!$A$1:$B$13,2,0)))</f>
        <v>3</v>
      </c>
      <c r="M1417" s="29"/>
      <c r="N1417" s="39"/>
      <c r="O1417" s="39"/>
      <c r="P1417" s="50">
        <f t="shared" si="134"/>
        <v>0</v>
      </c>
      <c r="Q1417" s="28">
        <f t="shared" si="135"/>
        <v>3</v>
      </c>
      <c r="R1417" s="28">
        <f>IF(Q1417=0,0,IF(E1417&gt;1,E1417-1,VLOOKUP(Q1417,Months_Weeks!$A$1:$B$13,2,0)))</f>
        <v>3</v>
      </c>
      <c r="S1417" s="30"/>
      <c r="T1417" s="39"/>
      <c r="U1417" s="39"/>
      <c r="V1417" s="50">
        <f t="shared" si="136"/>
        <v>0</v>
      </c>
      <c r="W1417" s="28">
        <f t="shared" si="137"/>
        <v>3</v>
      </c>
      <c r="X1417" s="28">
        <f>IF(W1417=0,0,IF(E1417&gt;1,E1417-1,VLOOKUP(W1417,Months_Weeks!$A$1:$B$13,2,0)))</f>
        <v>3</v>
      </c>
      <c r="Y1417" s="30"/>
      <c r="Z1417" s="39"/>
      <c r="AA1417" s="31"/>
      <c r="AB1417" s="39"/>
      <c r="AC1417" s="31"/>
      <c r="AD1417" s="40"/>
      <c r="AE1417" s="31"/>
      <c r="AF1417" s="40"/>
      <c r="AG1417" s="31"/>
      <c r="AH1417" s="40"/>
      <c r="AI1417" s="31"/>
      <c r="AJ1417" s="40"/>
    </row>
    <row r="1418" spans="1:36" x14ac:dyDescent="0.25">
      <c r="A1418" s="37" t="s">
        <v>62</v>
      </c>
      <c r="B1418" s="37">
        <v>1034</v>
      </c>
      <c r="C1418" s="26" t="str">
        <f>IFERROR(INDEX(Clients[Client_Name],MATCH(Table312[[#This Row],[Client_Code]],Clients[Client_Code],0)),"")</f>
        <v>EMBRIO</v>
      </c>
      <c r="D1418" s="25">
        <v>3</v>
      </c>
      <c r="E1418" s="25">
        <v>5</v>
      </c>
      <c r="F1418" s="25" t="b">
        <f>IF(E1418&gt;(VLOOKUP(D1418,Months_Weeks!$A$2:$B$13,2,TRUE)),FALSE)</f>
        <v>0</v>
      </c>
      <c r="G1418" s="63">
        <f>IF(Table312[[#This Row],[Facility]]="Buin",1.5%,0.25%)</f>
        <v>1.4999999999999999E-2</v>
      </c>
      <c r="H1418" s="38"/>
      <c r="I1418" s="38"/>
      <c r="J1418" s="27">
        <f t="shared" si="132"/>
        <v>8</v>
      </c>
      <c r="K1418" s="28">
        <f t="shared" si="133"/>
        <v>3</v>
      </c>
      <c r="L1418" s="27">
        <f>IF(K1418=0,0,IF(E1418&gt;1,E1418-1,VLOOKUP(K1418,Months_Weeks!$A$1:$B$13,2,0)))</f>
        <v>4</v>
      </c>
      <c r="M1418" s="29"/>
      <c r="N1418" s="39"/>
      <c r="O1418" s="39"/>
      <c r="P1418" s="50">
        <f t="shared" si="134"/>
        <v>0</v>
      </c>
      <c r="Q1418" s="28">
        <f t="shared" si="135"/>
        <v>3</v>
      </c>
      <c r="R1418" s="28">
        <f>IF(Q1418=0,0,IF(E1418&gt;1,E1418-1,VLOOKUP(Q1418,Months_Weeks!$A$1:$B$13,2,0)))</f>
        <v>4</v>
      </c>
      <c r="S1418" s="30"/>
      <c r="T1418" s="39"/>
      <c r="U1418" s="39"/>
      <c r="V1418" s="50">
        <f t="shared" si="136"/>
        <v>0</v>
      </c>
      <c r="W1418" s="28">
        <f t="shared" si="137"/>
        <v>3</v>
      </c>
      <c r="X1418" s="28">
        <f>IF(W1418=0,0,IF(E1418&gt;1,E1418-1,VLOOKUP(W1418,Months_Weeks!$A$1:$B$13,2,0)))</f>
        <v>4</v>
      </c>
      <c r="Y1418" s="30"/>
      <c r="Z1418" s="39"/>
      <c r="AA1418" s="31"/>
      <c r="AB1418" s="39"/>
      <c r="AC1418" s="31"/>
      <c r="AD1418" s="40"/>
      <c r="AE1418" s="31"/>
      <c r="AF1418" s="40"/>
      <c r="AG1418" s="31"/>
      <c r="AH1418" s="40"/>
      <c r="AI1418" s="31"/>
      <c r="AJ1418" s="40"/>
    </row>
    <row r="1419" spans="1:36" x14ac:dyDescent="0.25">
      <c r="A1419" s="37" t="s">
        <v>62</v>
      </c>
      <c r="B1419" s="37">
        <v>1034</v>
      </c>
      <c r="C1419" s="26" t="str">
        <f>IFERROR(INDEX(Clients[Client_Name],MATCH(Table312[[#This Row],[Client_Code]],Clients[Client_Code],0)),"")</f>
        <v>EMBRIO</v>
      </c>
      <c r="D1419" s="25">
        <v>4</v>
      </c>
      <c r="E1419" s="25">
        <v>1</v>
      </c>
      <c r="F1419" s="25" t="b">
        <f>IF(E1419&gt;(VLOOKUP(D1419,Months_Weeks!$A$2:$B$13,2,TRUE)),FALSE)</f>
        <v>0</v>
      </c>
      <c r="G1419" s="63">
        <f>IF(Table312[[#This Row],[Facility]]="Buin",1.5%,0.25%)</f>
        <v>1.4999999999999999E-2</v>
      </c>
      <c r="H1419" s="38"/>
      <c r="I1419" s="38"/>
      <c r="J1419" s="27">
        <f t="shared" si="132"/>
        <v>8</v>
      </c>
      <c r="K1419" s="28">
        <f t="shared" si="133"/>
        <v>3</v>
      </c>
      <c r="L1419" s="27">
        <f>IF(K1419=0,0,IF(E1419&gt;1,E1419-1,VLOOKUP(K1419,Months_Weeks!$A$1:$B$13,2,0)))</f>
        <v>5</v>
      </c>
      <c r="M1419" s="29"/>
      <c r="N1419" s="39"/>
      <c r="O1419" s="39"/>
      <c r="P1419" s="50">
        <f t="shared" si="134"/>
        <v>0</v>
      </c>
      <c r="Q1419" s="28">
        <f t="shared" si="135"/>
        <v>3</v>
      </c>
      <c r="R1419" s="28">
        <f>IF(Q1419=0,0,IF(E1419&gt;1,E1419-1,VLOOKUP(Q1419,Months_Weeks!$A$1:$B$13,2,0)))</f>
        <v>5</v>
      </c>
      <c r="S1419" s="30"/>
      <c r="T1419" s="39"/>
      <c r="U1419" s="39"/>
      <c r="V1419" s="50">
        <f t="shared" si="136"/>
        <v>0</v>
      </c>
      <c r="W1419" s="28">
        <f t="shared" si="137"/>
        <v>3</v>
      </c>
      <c r="X1419" s="28">
        <f>IF(W1419=0,0,IF(E1419&gt;1,E1419-1,VLOOKUP(W1419,Months_Weeks!$A$1:$B$13,2,0)))</f>
        <v>5</v>
      </c>
      <c r="Y1419" s="30"/>
      <c r="Z1419" s="39"/>
      <c r="AA1419" s="31"/>
      <c r="AB1419" s="39"/>
      <c r="AC1419" s="31"/>
      <c r="AD1419" s="40"/>
      <c r="AE1419" s="31"/>
      <c r="AF1419" s="40"/>
      <c r="AG1419" s="31"/>
      <c r="AH1419" s="40"/>
      <c r="AI1419" s="31"/>
      <c r="AJ1419" s="40"/>
    </row>
    <row r="1420" spans="1:36" x14ac:dyDescent="0.25">
      <c r="A1420" s="37" t="s">
        <v>62</v>
      </c>
      <c r="B1420" s="37">
        <v>1034</v>
      </c>
      <c r="C1420" s="26" t="str">
        <f>IFERROR(INDEX(Clients[Client_Name],MATCH(Table312[[#This Row],[Client_Code]],Clients[Client_Code],0)),"")</f>
        <v>EMBRIO</v>
      </c>
      <c r="D1420" s="25">
        <v>4</v>
      </c>
      <c r="E1420" s="25">
        <v>2</v>
      </c>
      <c r="F1420" s="25" t="b">
        <f>IF(E1420&gt;(VLOOKUP(D1420,Months_Weeks!$A$2:$B$13,2,TRUE)),FALSE)</f>
        <v>0</v>
      </c>
      <c r="G1420" s="63">
        <f>IF(Table312[[#This Row],[Facility]]="Buin",1.5%,0.25%)</f>
        <v>1.4999999999999999E-2</v>
      </c>
      <c r="H1420" s="38"/>
      <c r="I1420" s="38"/>
      <c r="J1420" s="27">
        <f t="shared" si="132"/>
        <v>8</v>
      </c>
      <c r="K1420" s="28">
        <f t="shared" si="133"/>
        <v>4</v>
      </c>
      <c r="L1420" s="27">
        <f>IF(K1420=0,0,IF(E1420&gt;1,E1420-1,VLOOKUP(K1420,Months_Weeks!$A$1:$B$13,2,0)))</f>
        <v>1</v>
      </c>
      <c r="M1420" s="29"/>
      <c r="N1420" s="39"/>
      <c r="O1420" s="39"/>
      <c r="P1420" s="50">
        <f t="shared" si="134"/>
        <v>0</v>
      </c>
      <c r="Q1420" s="28">
        <f t="shared" si="135"/>
        <v>4</v>
      </c>
      <c r="R1420" s="28">
        <f>IF(Q1420=0,0,IF(E1420&gt;1,E1420-1,VLOOKUP(Q1420,Months_Weeks!$A$1:$B$13,2,0)))</f>
        <v>1</v>
      </c>
      <c r="S1420" s="30"/>
      <c r="T1420" s="39"/>
      <c r="U1420" s="39"/>
      <c r="V1420" s="50">
        <f t="shared" si="136"/>
        <v>0</v>
      </c>
      <c r="W1420" s="28">
        <f t="shared" si="137"/>
        <v>4</v>
      </c>
      <c r="X1420" s="28">
        <f>IF(W1420=0,0,IF(E1420&gt;1,E1420-1,VLOOKUP(W1420,Months_Weeks!$A$1:$B$13,2,0)))</f>
        <v>1</v>
      </c>
      <c r="Y1420" s="30"/>
      <c r="Z1420" s="39"/>
      <c r="AA1420" s="31"/>
      <c r="AB1420" s="39"/>
      <c r="AC1420" s="31"/>
      <c r="AD1420" s="40"/>
      <c r="AE1420" s="31"/>
      <c r="AF1420" s="40"/>
      <c r="AG1420" s="31"/>
      <c r="AH1420" s="40"/>
      <c r="AI1420" s="31"/>
      <c r="AJ1420" s="40"/>
    </row>
    <row r="1421" spans="1:36" x14ac:dyDescent="0.25">
      <c r="A1421" s="37" t="s">
        <v>62</v>
      </c>
      <c r="B1421" s="37">
        <v>1034</v>
      </c>
      <c r="C1421" s="26" t="str">
        <f>IFERROR(INDEX(Clients[Client_Name],MATCH(Table312[[#This Row],[Client_Code]],Clients[Client_Code],0)),"")</f>
        <v>EMBRIO</v>
      </c>
      <c r="D1421" s="25">
        <v>4</v>
      </c>
      <c r="E1421" s="25">
        <v>3</v>
      </c>
      <c r="F1421" s="25" t="b">
        <f>IF(E1421&gt;(VLOOKUP(D1421,Months_Weeks!$A$2:$B$13,2,TRUE)),FALSE)</f>
        <v>0</v>
      </c>
      <c r="G1421" s="63">
        <f>IF(Table312[[#This Row],[Facility]]="Buin",1.5%,0.25%)</f>
        <v>1.4999999999999999E-2</v>
      </c>
      <c r="H1421" s="38"/>
      <c r="I1421" s="38"/>
      <c r="J1421" s="27">
        <f t="shared" si="132"/>
        <v>8</v>
      </c>
      <c r="K1421" s="28">
        <f t="shared" si="133"/>
        <v>4</v>
      </c>
      <c r="L1421" s="27">
        <f>IF(K1421=0,0,IF(E1421&gt;1,E1421-1,VLOOKUP(K1421,Months_Weeks!$A$1:$B$13,2,0)))</f>
        <v>2</v>
      </c>
      <c r="M1421" s="29"/>
      <c r="N1421" s="39"/>
      <c r="O1421" s="39"/>
      <c r="P1421" s="50">
        <f t="shared" si="134"/>
        <v>0</v>
      </c>
      <c r="Q1421" s="28">
        <f t="shared" si="135"/>
        <v>4</v>
      </c>
      <c r="R1421" s="28">
        <f>IF(Q1421=0,0,IF(E1421&gt;1,E1421-1,VLOOKUP(Q1421,Months_Weeks!$A$1:$B$13,2,0)))</f>
        <v>2</v>
      </c>
      <c r="S1421" s="30"/>
      <c r="T1421" s="39"/>
      <c r="U1421" s="39"/>
      <c r="V1421" s="50">
        <f t="shared" si="136"/>
        <v>0</v>
      </c>
      <c r="W1421" s="28">
        <f t="shared" si="137"/>
        <v>4</v>
      </c>
      <c r="X1421" s="28">
        <f>IF(W1421=0,0,IF(E1421&gt;1,E1421-1,VLOOKUP(W1421,Months_Weeks!$A$1:$B$13,2,0)))</f>
        <v>2</v>
      </c>
      <c r="Y1421" s="30"/>
      <c r="Z1421" s="39"/>
      <c r="AA1421" s="31"/>
      <c r="AB1421" s="39"/>
      <c r="AC1421" s="31"/>
      <c r="AD1421" s="40"/>
      <c r="AE1421" s="31"/>
      <c r="AF1421" s="40"/>
      <c r="AG1421" s="31"/>
      <c r="AH1421" s="40"/>
      <c r="AI1421" s="31"/>
      <c r="AJ1421" s="40"/>
    </row>
    <row r="1422" spans="1:36" x14ac:dyDescent="0.25">
      <c r="A1422" s="37" t="s">
        <v>62</v>
      </c>
      <c r="B1422" s="37">
        <v>1034</v>
      </c>
      <c r="C1422" s="26" t="str">
        <f>IFERROR(INDEX(Clients[Client_Name],MATCH(Table312[[#This Row],[Client_Code]],Clients[Client_Code],0)),"")</f>
        <v>EMBRIO</v>
      </c>
      <c r="D1422" s="25">
        <v>4</v>
      </c>
      <c r="E1422" s="25">
        <v>4</v>
      </c>
      <c r="F1422" s="25" t="b">
        <f>IF(E1422&gt;(VLOOKUP(D1422,Months_Weeks!$A$2:$B$13,2,TRUE)),FALSE)</f>
        <v>0</v>
      </c>
      <c r="G1422" s="63">
        <f>IF(Table312[[#This Row],[Facility]]="Buin",1.5%,0.25%)</f>
        <v>1.4999999999999999E-2</v>
      </c>
      <c r="H1422" s="38"/>
      <c r="I1422" s="38"/>
      <c r="J1422" s="27">
        <f t="shared" si="132"/>
        <v>8</v>
      </c>
      <c r="K1422" s="28">
        <f t="shared" si="133"/>
        <v>4</v>
      </c>
      <c r="L1422" s="27">
        <f>IF(K1422=0,0,IF(E1422&gt;1,E1422-1,VLOOKUP(K1422,Months_Weeks!$A$1:$B$13,2,0)))</f>
        <v>3</v>
      </c>
      <c r="M1422" s="29"/>
      <c r="N1422" s="39"/>
      <c r="O1422" s="39"/>
      <c r="P1422" s="50">
        <f t="shared" si="134"/>
        <v>0</v>
      </c>
      <c r="Q1422" s="28">
        <f t="shared" si="135"/>
        <v>4</v>
      </c>
      <c r="R1422" s="28">
        <f>IF(Q1422=0,0,IF(E1422&gt;1,E1422-1,VLOOKUP(Q1422,Months_Weeks!$A$1:$B$13,2,0)))</f>
        <v>3</v>
      </c>
      <c r="S1422" s="30"/>
      <c r="T1422" s="39"/>
      <c r="U1422" s="39"/>
      <c r="V1422" s="50">
        <f t="shared" si="136"/>
        <v>0</v>
      </c>
      <c r="W1422" s="28">
        <f t="shared" si="137"/>
        <v>4</v>
      </c>
      <c r="X1422" s="28">
        <f>IF(W1422=0,0,IF(E1422&gt;1,E1422-1,VLOOKUP(W1422,Months_Weeks!$A$1:$B$13,2,0)))</f>
        <v>3</v>
      </c>
      <c r="Y1422" s="30"/>
      <c r="Z1422" s="39"/>
      <c r="AA1422" s="31"/>
      <c r="AB1422" s="39"/>
      <c r="AC1422" s="31"/>
      <c r="AD1422" s="40"/>
      <c r="AE1422" s="31"/>
      <c r="AF1422" s="40"/>
      <c r="AG1422" s="31"/>
      <c r="AH1422" s="40"/>
      <c r="AI1422" s="31"/>
      <c r="AJ1422" s="40"/>
    </row>
    <row r="1423" spans="1:36" x14ac:dyDescent="0.25">
      <c r="A1423" s="37" t="s">
        <v>62</v>
      </c>
      <c r="B1423" s="37">
        <v>1034</v>
      </c>
      <c r="C1423" s="26" t="str">
        <f>IFERROR(INDEX(Clients[Client_Name],MATCH(Table312[[#This Row],[Client_Code]],Clients[Client_Code],0)),"")</f>
        <v>EMBRIO</v>
      </c>
      <c r="D1423" s="25">
        <v>5</v>
      </c>
      <c r="E1423" s="25">
        <v>1</v>
      </c>
      <c r="F1423" s="25" t="b">
        <f>IF(E1423&gt;(VLOOKUP(D1423,Months_Weeks!$A$2:$B$13,2,TRUE)),FALSE)</f>
        <v>0</v>
      </c>
      <c r="G1423" s="63">
        <f>IF(Table312[[#This Row],[Facility]]="Buin",1.5%,0.25%)</f>
        <v>1.4999999999999999E-2</v>
      </c>
      <c r="H1423" s="38"/>
      <c r="I1423" s="38"/>
      <c r="J1423" s="27">
        <f t="shared" si="132"/>
        <v>8</v>
      </c>
      <c r="K1423" s="28">
        <f t="shared" si="133"/>
        <v>4</v>
      </c>
      <c r="L1423" s="27">
        <f>IF(K1423=0,0,IF(E1423&gt;1,E1423-1,VLOOKUP(K1423,Months_Weeks!$A$1:$B$13,2,0)))</f>
        <v>4</v>
      </c>
      <c r="M1423" s="29"/>
      <c r="N1423" s="39"/>
      <c r="O1423" s="39"/>
      <c r="P1423" s="50">
        <f t="shared" si="134"/>
        <v>0</v>
      </c>
      <c r="Q1423" s="28">
        <f t="shared" si="135"/>
        <v>4</v>
      </c>
      <c r="R1423" s="28">
        <f>IF(Q1423=0,0,IF(E1423&gt;1,E1423-1,VLOOKUP(Q1423,Months_Weeks!$A$1:$B$13,2,0)))</f>
        <v>4</v>
      </c>
      <c r="S1423" s="30"/>
      <c r="T1423" s="39"/>
      <c r="U1423" s="39"/>
      <c r="V1423" s="50">
        <f t="shared" si="136"/>
        <v>0</v>
      </c>
      <c r="W1423" s="28">
        <f t="shared" si="137"/>
        <v>4</v>
      </c>
      <c r="X1423" s="28">
        <f>IF(W1423=0,0,IF(E1423&gt;1,E1423-1,VLOOKUP(W1423,Months_Weeks!$A$1:$B$13,2,0)))</f>
        <v>4</v>
      </c>
      <c r="Y1423" s="30"/>
      <c r="Z1423" s="39"/>
      <c r="AA1423" s="31"/>
      <c r="AB1423" s="39"/>
      <c r="AC1423" s="31"/>
      <c r="AD1423" s="40"/>
      <c r="AE1423" s="31"/>
      <c r="AF1423" s="40"/>
      <c r="AG1423" s="31"/>
      <c r="AH1423" s="40"/>
      <c r="AI1423" s="31"/>
      <c r="AJ1423" s="40"/>
    </row>
    <row r="1424" spans="1:36" x14ac:dyDescent="0.25">
      <c r="A1424" s="37" t="s">
        <v>62</v>
      </c>
      <c r="B1424" s="37">
        <v>1034</v>
      </c>
      <c r="C1424" s="26" t="str">
        <f>IFERROR(INDEX(Clients[Client_Name],MATCH(Table312[[#This Row],[Client_Code]],Clients[Client_Code],0)),"")</f>
        <v>EMBRIO</v>
      </c>
      <c r="D1424" s="25">
        <v>5</v>
      </c>
      <c r="E1424" s="25">
        <v>2</v>
      </c>
      <c r="F1424" s="25" t="b">
        <f>IF(E1424&gt;(VLOOKUP(D1424,Months_Weeks!$A$2:$B$13,2,TRUE)),FALSE)</f>
        <v>0</v>
      </c>
      <c r="G1424" s="63">
        <f>IF(Table312[[#This Row],[Facility]]="Buin",1.5%,0.25%)</f>
        <v>1.4999999999999999E-2</v>
      </c>
      <c r="H1424" s="38"/>
      <c r="I1424" s="38"/>
      <c r="J1424" s="27">
        <f t="shared" si="132"/>
        <v>8</v>
      </c>
      <c r="K1424" s="28">
        <f t="shared" si="133"/>
        <v>5</v>
      </c>
      <c r="L1424" s="27">
        <f>IF(K1424=0,0,IF(E1424&gt;1,E1424-1,VLOOKUP(K1424,Months_Weeks!$A$1:$B$13,2,0)))</f>
        <v>1</v>
      </c>
      <c r="M1424" s="29"/>
      <c r="N1424" s="39"/>
      <c r="O1424" s="39"/>
      <c r="P1424" s="50">
        <f t="shared" si="134"/>
        <v>0</v>
      </c>
      <c r="Q1424" s="28">
        <f t="shared" si="135"/>
        <v>5</v>
      </c>
      <c r="R1424" s="28">
        <f>IF(Q1424=0,0,IF(E1424&gt;1,E1424-1,VLOOKUP(Q1424,Months_Weeks!$A$1:$B$13,2,0)))</f>
        <v>1</v>
      </c>
      <c r="S1424" s="30"/>
      <c r="T1424" s="39"/>
      <c r="U1424" s="39"/>
      <c r="V1424" s="50">
        <f t="shared" si="136"/>
        <v>0</v>
      </c>
      <c r="W1424" s="28">
        <f t="shared" si="137"/>
        <v>5</v>
      </c>
      <c r="X1424" s="28">
        <f>IF(W1424=0,0,IF(E1424&gt;1,E1424-1,VLOOKUP(W1424,Months_Weeks!$A$1:$B$13,2,0)))</f>
        <v>1</v>
      </c>
      <c r="Y1424" s="30"/>
      <c r="Z1424" s="39"/>
      <c r="AA1424" s="31"/>
      <c r="AB1424" s="39"/>
      <c r="AC1424" s="31"/>
      <c r="AD1424" s="40"/>
      <c r="AE1424" s="31"/>
      <c r="AF1424" s="40"/>
      <c r="AG1424" s="31"/>
      <c r="AH1424" s="40"/>
      <c r="AI1424" s="31"/>
      <c r="AJ1424" s="40"/>
    </row>
    <row r="1425" spans="1:36" x14ac:dyDescent="0.25">
      <c r="A1425" s="37" t="s">
        <v>62</v>
      </c>
      <c r="B1425" s="37">
        <v>1034</v>
      </c>
      <c r="C1425" s="26" t="str">
        <f>IFERROR(INDEX(Clients[Client_Name],MATCH(Table312[[#This Row],[Client_Code]],Clients[Client_Code],0)),"")</f>
        <v>EMBRIO</v>
      </c>
      <c r="D1425" s="25">
        <v>5</v>
      </c>
      <c r="E1425" s="25">
        <v>3</v>
      </c>
      <c r="F1425" s="25" t="b">
        <f>IF(E1425&gt;(VLOOKUP(D1425,Months_Weeks!$A$2:$B$13,2,TRUE)),FALSE)</f>
        <v>0</v>
      </c>
      <c r="G1425" s="63">
        <f>IF(Table312[[#This Row],[Facility]]="Buin",1.5%,0.25%)</f>
        <v>1.4999999999999999E-2</v>
      </c>
      <c r="H1425" s="38"/>
      <c r="I1425" s="38"/>
      <c r="J1425" s="27">
        <f t="shared" si="132"/>
        <v>8</v>
      </c>
      <c r="K1425" s="28">
        <f t="shared" si="133"/>
        <v>5</v>
      </c>
      <c r="L1425" s="27">
        <f>IF(K1425=0,0,IF(E1425&gt;1,E1425-1,VLOOKUP(K1425,Months_Weeks!$A$1:$B$13,2,0)))</f>
        <v>2</v>
      </c>
      <c r="M1425" s="29"/>
      <c r="N1425" s="39"/>
      <c r="O1425" s="39"/>
      <c r="P1425" s="50">
        <f t="shared" si="134"/>
        <v>0</v>
      </c>
      <c r="Q1425" s="28">
        <f t="shared" si="135"/>
        <v>5</v>
      </c>
      <c r="R1425" s="28">
        <f>IF(Q1425=0,0,IF(E1425&gt;1,E1425-1,VLOOKUP(Q1425,Months_Weeks!$A$1:$B$13,2,0)))</f>
        <v>2</v>
      </c>
      <c r="S1425" s="30"/>
      <c r="T1425" s="39"/>
      <c r="U1425" s="39"/>
      <c r="V1425" s="50">
        <f t="shared" si="136"/>
        <v>0</v>
      </c>
      <c r="W1425" s="28">
        <f t="shared" si="137"/>
        <v>5</v>
      </c>
      <c r="X1425" s="28">
        <f>IF(W1425=0,0,IF(E1425&gt;1,E1425-1,VLOOKUP(W1425,Months_Weeks!$A$1:$B$13,2,0)))</f>
        <v>2</v>
      </c>
      <c r="Y1425" s="30"/>
      <c r="Z1425" s="39"/>
      <c r="AA1425" s="31"/>
      <c r="AB1425" s="39"/>
      <c r="AC1425" s="31"/>
      <c r="AD1425" s="40"/>
      <c r="AE1425" s="31"/>
      <c r="AF1425" s="40"/>
      <c r="AG1425" s="31"/>
      <c r="AH1425" s="40"/>
      <c r="AI1425" s="31"/>
      <c r="AJ1425" s="40"/>
    </row>
    <row r="1426" spans="1:36" x14ac:dyDescent="0.25">
      <c r="A1426" s="37" t="s">
        <v>62</v>
      </c>
      <c r="B1426" s="37">
        <v>1034</v>
      </c>
      <c r="C1426" s="26" t="str">
        <f>IFERROR(INDEX(Clients[Client_Name],MATCH(Table312[[#This Row],[Client_Code]],Clients[Client_Code],0)),"")</f>
        <v>EMBRIO</v>
      </c>
      <c r="D1426" s="25">
        <v>5</v>
      </c>
      <c r="E1426" s="25">
        <v>4</v>
      </c>
      <c r="F1426" s="25" t="b">
        <f>IF(E1426&gt;(VLOOKUP(D1426,Months_Weeks!$A$2:$B$13,2,TRUE)),FALSE)</f>
        <v>0</v>
      </c>
      <c r="G1426" s="63">
        <f>IF(Table312[[#This Row],[Facility]]="Buin",1.5%,0.25%)</f>
        <v>1.4999999999999999E-2</v>
      </c>
      <c r="H1426" s="38"/>
      <c r="I1426" s="38"/>
      <c r="J1426" s="27">
        <f t="shared" si="132"/>
        <v>8</v>
      </c>
      <c r="K1426" s="28">
        <f t="shared" si="133"/>
        <v>5</v>
      </c>
      <c r="L1426" s="27">
        <f>IF(K1426=0,0,IF(E1426&gt;1,E1426-1,VLOOKUP(K1426,Months_Weeks!$A$1:$B$13,2,0)))</f>
        <v>3</v>
      </c>
      <c r="M1426" s="29"/>
      <c r="N1426" s="39"/>
      <c r="O1426" s="39"/>
      <c r="P1426" s="50">
        <f t="shared" si="134"/>
        <v>0</v>
      </c>
      <c r="Q1426" s="28">
        <f t="shared" si="135"/>
        <v>5</v>
      </c>
      <c r="R1426" s="28">
        <f>IF(Q1426=0,0,IF(E1426&gt;1,E1426-1,VLOOKUP(Q1426,Months_Weeks!$A$1:$B$13,2,0)))</f>
        <v>3</v>
      </c>
      <c r="S1426" s="30"/>
      <c r="T1426" s="39"/>
      <c r="U1426" s="39"/>
      <c r="V1426" s="50">
        <f t="shared" si="136"/>
        <v>0</v>
      </c>
      <c r="W1426" s="28">
        <f t="shared" si="137"/>
        <v>5</v>
      </c>
      <c r="X1426" s="28">
        <f>IF(W1426=0,0,IF(E1426&gt;1,E1426-1,VLOOKUP(W1426,Months_Weeks!$A$1:$B$13,2,0)))</f>
        <v>3</v>
      </c>
      <c r="Y1426" s="30"/>
      <c r="Z1426" s="39"/>
      <c r="AA1426" s="31"/>
      <c r="AB1426" s="39"/>
      <c r="AC1426" s="31"/>
      <c r="AD1426" s="40"/>
      <c r="AE1426" s="31"/>
      <c r="AF1426" s="40"/>
      <c r="AG1426" s="31"/>
      <c r="AH1426" s="40"/>
      <c r="AI1426" s="31"/>
      <c r="AJ1426" s="40"/>
    </row>
    <row r="1427" spans="1:36" x14ac:dyDescent="0.25">
      <c r="A1427" s="37" t="s">
        <v>62</v>
      </c>
      <c r="B1427" s="37">
        <v>1034</v>
      </c>
      <c r="C1427" s="26" t="str">
        <f>IFERROR(INDEX(Clients[Client_Name],MATCH(Table312[[#This Row],[Client_Code]],Clients[Client_Code],0)),"")</f>
        <v>EMBRIO</v>
      </c>
      <c r="D1427" s="25">
        <v>6</v>
      </c>
      <c r="E1427" s="25">
        <v>1</v>
      </c>
      <c r="F1427" s="25" t="b">
        <f>IF(E1427&gt;(VLOOKUP(D1427,Months_Weeks!$A$2:$B$13,2,TRUE)),FALSE)</f>
        <v>0</v>
      </c>
      <c r="G1427" s="63">
        <f>IF(Table312[[#This Row],[Facility]]="Buin",1.5%,0.25%)</f>
        <v>1.4999999999999999E-2</v>
      </c>
      <c r="H1427" s="38"/>
      <c r="I1427" s="38"/>
      <c r="J1427" s="27">
        <f t="shared" si="132"/>
        <v>8</v>
      </c>
      <c r="K1427" s="28">
        <f t="shared" si="133"/>
        <v>5</v>
      </c>
      <c r="L1427" s="27">
        <f>IF(K1427=0,0,IF(E1427&gt;1,E1427-1,VLOOKUP(K1427,Months_Weeks!$A$1:$B$13,2,0)))</f>
        <v>4</v>
      </c>
      <c r="M1427" s="29"/>
      <c r="N1427" s="39"/>
      <c r="O1427" s="39"/>
      <c r="P1427" s="50">
        <f t="shared" si="134"/>
        <v>0</v>
      </c>
      <c r="Q1427" s="28">
        <f t="shared" si="135"/>
        <v>5</v>
      </c>
      <c r="R1427" s="28">
        <f>IF(Q1427=0,0,IF(E1427&gt;1,E1427-1,VLOOKUP(Q1427,Months_Weeks!$A$1:$B$13,2,0)))</f>
        <v>4</v>
      </c>
      <c r="S1427" s="30"/>
      <c r="T1427" s="39"/>
      <c r="U1427" s="39"/>
      <c r="V1427" s="50">
        <f t="shared" si="136"/>
        <v>0</v>
      </c>
      <c r="W1427" s="28">
        <f t="shared" si="137"/>
        <v>5</v>
      </c>
      <c r="X1427" s="28">
        <f>IF(W1427=0,0,IF(E1427&gt;1,E1427-1,VLOOKUP(W1427,Months_Weeks!$A$1:$B$13,2,0)))</f>
        <v>4</v>
      </c>
      <c r="Y1427" s="30"/>
      <c r="Z1427" s="39"/>
      <c r="AA1427" s="31"/>
      <c r="AB1427" s="39"/>
      <c r="AC1427" s="31"/>
      <c r="AD1427" s="40"/>
      <c r="AE1427" s="31"/>
      <c r="AF1427" s="40"/>
      <c r="AG1427" s="31"/>
      <c r="AH1427" s="40"/>
      <c r="AI1427" s="31"/>
      <c r="AJ1427" s="40"/>
    </row>
    <row r="1428" spans="1:36" x14ac:dyDescent="0.25">
      <c r="A1428" s="37" t="s">
        <v>62</v>
      </c>
      <c r="B1428" s="37">
        <v>1034</v>
      </c>
      <c r="C1428" s="26" t="str">
        <f>IFERROR(INDEX(Clients[Client_Name],MATCH(Table312[[#This Row],[Client_Code]],Clients[Client_Code],0)),"")</f>
        <v>EMBRIO</v>
      </c>
      <c r="D1428" s="25">
        <v>6</v>
      </c>
      <c r="E1428" s="25">
        <v>2</v>
      </c>
      <c r="F1428" s="25" t="b">
        <f>IF(E1428&gt;(VLOOKUP(D1428,Months_Weeks!$A$2:$B$13,2,TRUE)),FALSE)</f>
        <v>0</v>
      </c>
      <c r="G1428" s="63">
        <f>IF(Table312[[#This Row],[Facility]]="Buin",1.5%,0.25%)</f>
        <v>1.4999999999999999E-2</v>
      </c>
      <c r="H1428" s="38"/>
      <c r="I1428" s="38"/>
      <c r="J1428" s="27">
        <f t="shared" si="132"/>
        <v>8</v>
      </c>
      <c r="K1428" s="28">
        <f t="shared" si="133"/>
        <v>6</v>
      </c>
      <c r="L1428" s="27">
        <f>IF(K1428=0,0,IF(E1428&gt;1,E1428-1,VLOOKUP(K1428,Months_Weeks!$A$1:$B$13,2,0)))</f>
        <v>1</v>
      </c>
      <c r="M1428" s="29"/>
      <c r="N1428" s="39"/>
      <c r="O1428" s="39"/>
      <c r="P1428" s="50">
        <f t="shared" si="134"/>
        <v>0</v>
      </c>
      <c r="Q1428" s="28">
        <f t="shared" si="135"/>
        <v>6</v>
      </c>
      <c r="R1428" s="28">
        <f>IF(Q1428=0,0,IF(E1428&gt;1,E1428-1,VLOOKUP(Q1428,Months_Weeks!$A$1:$B$13,2,0)))</f>
        <v>1</v>
      </c>
      <c r="S1428" s="30"/>
      <c r="T1428" s="39"/>
      <c r="U1428" s="39"/>
      <c r="V1428" s="50">
        <f t="shared" si="136"/>
        <v>0</v>
      </c>
      <c r="W1428" s="28">
        <f t="shared" si="137"/>
        <v>6</v>
      </c>
      <c r="X1428" s="28">
        <f>IF(W1428=0,0,IF(E1428&gt;1,E1428-1,VLOOKUP(W1428,Months_Weeks!$A$1:$B$13,2,0)))</f>
        <v>1</v>
      </c>
      <c r="Y1428" s="30"/>
      <c r="Z1428" s="39"/>
      <c r="AA1428" s="31"/>
      <c r="AB1428" s="39"/>
      <c r="AC1428" s="31"/>
      <c r="AD1428" s="40"/>
      <c r="AE1428" s="31"/>
      <c r="AF1428" s="40"/>
      <c r="AG1428" s="31"/>
      <c r="AH1428" s="40"/>
      <c r="AI1428" s="31"/>
      <c r="AJ1428" s="40"/>
    </row>
    <row r="1429" spans="1:36" x14ac:dyDescent="0.25">
      <c r="A1429" s="37" t="s">
        <v>62</v>
      </c>
      <c r="B1429" s="37">
        <v>1034</v>
      </c>
      <c r="C1429" s="26" t="str">
        <f>IFERROR(INDEX(Clients[Client_Name],MATCH(Table312[[#This Row],[Client_Code]],Clients[Client_Code],0)),"")</f>
        <v>EMBRIO</v>
      </c>
      <c r="D1429" s="25">
        <v>6</v>
      </c>
      <c r="E1429" s="25">
        <v>3</v>
      </c>
      <c r="F1429" s="25" t="b">
        <f>IF(E1429&gt;(VLOOKUP(D1429,Months_Weeks!$A$2:$B$13,2,TRUE)),FALSE)</f>
        <v>0</v>
      </c>
      <c r="G1429" s="63">
        <f>IF(Table312[[#This Row],[Facility]]="Buin",1.5%,0.25%)</f>
        <v>1.4999999999999999E-2</v>
      </c>
      <c r="H1429" s="38"/>
      <c r="I1429" s="38"/>
      <c r="J1429" s="27">
        <f t="shared" si="132"/>
        <v>8</v>
      </c>
      <c r="K1429" s="28">
        <f t="shared" si="133"/>
        <v>6</v>
      </c>
      <c r="L1429" s="27">
        <f>IF(K1429=0,0,IF(E1429&gt;1,E1429-1,VLOOKUP(K1429,Months_Weeks!$A$1:$B$13,2,0)))</f>
        <v>2</v>
      </c>
      <c r="M1429" s="29"/>
      <c r="N1429" s="39"/>
      <c r="O1429" s="39"/>
      <c r="P1429" s="50">
        <f t="shared" si="134"/>
        <v>0</v>
      </c>
      <c r="Q1429" s="28">
        <f t="shared" si="135"/>
        <v>6</v>
      </c>
      <c r="R1429" s="28">
        <f>IF(Q1429=0,0,IF(E1429&gt;1,E1429-1,VLOOKUP(Q1429,Months_Weeks!$A$1:$B$13,2,0)))</f>
        <v>2</v>
      </c>
      <c r="S1429" s="30"/>
      <c r="T1429" s="39"/>
      <c r="U1429" s="39"/>
      <c r="V1429" s="50">
        <f t="shared" si="136"/>
        <v>0</v>
      </c>
      <c r="W1429" s="28">
        <f t="shared" si="137"/>
        <v>6</v>
      </c>
      <c r="X1429" s="28">
        <f>IF(W1429=0,0,IF(E1429&gt;1,E1429-1,VLOOKUP(W1429,Months_Weeks!$A$1:$B$13,2,0)))</f>
        <v>2</v>
      </c>
      <c r="Y1429" s="30"/>
      <c r="Z1429" s="39"/>
      <c r="AA1429" s="31"/>
      <c r="AB1429" s="39"/>
      <c r="AC1429" s="31"/>
      <c r="AD1429" s="40"/>
      <c r="AE1429" s="31"/>
      <c r="AF1429" s="40"/>
      <c r="AG1429" s="31"/>
      <c r="AH1429" s="40"/>
      <c r="AI1429" s="31"/>
      <c r="AJ1429" s="40"/>
    </row>
    <row r="1430" spans="1:36" x14ac:dyDescent="0.25">
      <c r="A1430" s="37" t="s">
        <v>62</v>
      </c>
      <c r="B1430" s="37">
        <v>1034</v>
      </c>
      <c r="C1430" s="26" t="str">
        <f>IFERROR(INDEX(Clients[Client_Name],MATCH(Table312[[#This Row],[Client_Code]],Clients[Client_Code],0)),"")</f>
        <v>EMBRIO</v>
      </c>
      <c r="D1430" s="25">
        <v>6</v>
      </c>
      <c r="E1430" s="25">
        <v>4</v>
      </c>
      <c r="F1430" s="25" t="b">
        <f>IF(E1430&gt;(VLOOKUP(D1430,Months_Weeks!$A$2:$B$13,2,TRUE)),FALSE)</f>
        <v>0</v>
      </c>
      <c r="G1430" s="63">
        <f>IF(Table312[[#This Row],[Facility]]="Buin",1.5%,0.25%)</f>
        <v>1.4999999999999999E-2</v>
      </c>
      <c r="H1430" s="38"/>
      <c r="I1430" s="38"/>
      <c r="J1430" s="27">
        <f t="shared" si="132"/>
        <v>8</v>
      </c>
      <c r="K1430" s="28">
        <f t="shared" si="133"/>
        <v>6</v>
      </c>
      <c r="L1430" s="27">
        <f>IF(K1430=0,0,IF(E1430&gt;1,E1430-1,VLOOKUP(K1430,Months_Weeks!$A$1:$B$13,2,0)))</f>
        <v>3</v>
      </c>
      <c r="M1430" s="29"/>
      <c r="N1430" s="39"/>
      <c r="O1430" s="39"/>
      <c r="P1430" s="50">
        <f t="shared" si="134"/>
        <v>0</v>
      </c>
      <c r="Q1430" s="28">
        <f t="shared" si="135"/>
        <v>6</v>
      </c>
      <c r="R1430" s="28">
        <f>IF(Q1430=0,0,IF(E1430&gt;1,E1430-1,VLOOKUP(Q1430,Months_Weeks!$A$1:$B$13,2,0)))</f>
        <v>3</v>
      </c>
      <c r="S1430" s="30"/>
      <c r="T1430" s="39"/>
      <c r="U1430" s="39"/>
      <c r="V1430" s="50">
        <f t="shared" si="136"/>
        <v>0</v>
      </c>
      <c r="W1430" s="28">
        <f t="shared" si="137"/>
        <v>6</v>
      </c>
      <c r="X1430" s="28">
        <f>IF(W1430=0,0,IF(E1430&gt;1,E1430-1,VLOOKUP(W1430,Months_Weeks!$A$1:$B$13,2,0)))</f>
        <v>3</v>
      </c>
      <c r="Y1430" s="30"/>
      <c r="Z1430" s="39"/>
      <c r="AA1430" s="31"/>
      <c r="AB1430" s="39"/>
      <c r="AC1430" s="31"/>
      <c r="AD1430" s="40"/>
      <c r="AE1430" s="31"/>
      <c r="AF1430" s="40"/>
      <c r="AG1430" s="31"/>
      <c r="AH1430" s="40"/>
      <c r="AI1430" s="31"/>
      <c r="AJ1430" s="40"/>
    </row>
    <row r="1431" spans="1:36" x14ac:dyDescent="0.25">
      <c r="A1431" s="37" t="s">
        <v>62</v>
      </c>
      <c r="B1431" s="37">
        <v>1034</v>
      </c>
      <c r="C1431" s="26" t="str">
        <f>IFERROR(INDEX(Clients[Client_Name],MATCH(Table312[[#This Row],[Client_Code]],Clients[Client_Code],0)),"")</f>
        <v>EMBRIO</v>
      </c>
      <c r="D1431" s="25">
        <v>6</v>
      </c>
      <c r="E1431" s="25">
        <v>5</v>
      </c>
      <c r="F1431" s="25" t="b">
        <f>IF(E1431&gt;(VLOOKUP(D1431,Months_Weeks!$A$2:$B$13,2,TRUE)),FALSE)</f>
        <v>0</v>
      </c>
      <c r="G1431" s="63">
        <f>IF(Table312[[#This Row],[Facility]]="Buin",1.5%,0.25%)</f>
        <v>1.4999999999999999E-2</v>
      </c>
      <c r="H1431" s="38"/>
      <c r="I1431" s="38"/>
      <c r="J1431" s="27">
        <f t="shared" si="132"/>
        <v>8</v>
      </c>
      <c r="K1431" s="28">
        <f t="shared" si="133"/>
        <v>6</v>
      </c>
      <c r="L1431" s="27">
        <f>IF(K1431=0,0,IF(E1431&gt;1,E1431-1,VLOOKUP(K1431,Months_Weeks!$A$1:$B$13,2,0)))</f>
        <v>4</v>
      </c>
      <c r="M1431" s="29"/>
      <c r="N1431" s="39"/>
      <c r="O1431" s="39"/>
      <c r="P1431" s="50">
        <f t="shared" si="134"/>
        <v>0</v>
      </c>
      <c r="Q1431" s="28">
        <f t="shared" si="135"/>
        <v>6</v>
      </c>
      <c r="R1431" s="28">
        <f>IF(Q1431=0,0,IF(E1431&gt;1,E1431-1,VLOOKUP(Q1431,Months_Weeks!$A$1:$B$13,2,0)))</f>
        <v>4</v>
      </c>
      <c r="S1431" s="30"/>
      <c r="T1431" s="39"/>
      <c r="U1431" s="39"/>
      <c r="V1431" s="50">
        <f t="shared" si="136"/>
        <v>0</v>
      </c>
      <c r="W1431" s="28">
        <f t="shared" si="137"/>
        <v>6</v>
      </c>
      <c r="X1431" s="28">
        <f>IF(W1431=0,0,IF(E1431&gt;1,E1431-1,VLOOKUP(W1431,Months_Weeks!$A$1:$B$13,2,0)))</f>
        <v>4</v>
      </c>
      <c r="Y1431" s="30"/>
      <c r="Z1431" s="39"/>
      <c r="AA1431" s="31"/>
      <c r="AB1431" s="39"/>
      <c r="AC1431" s="31"/>
      <c r="AD1431" s="40"/>
      <c r="AE1431" s="31"/>
      <c r="AF1431" s="40"/>
      <c r="AG1431" s="31"/>
      <c r="AH1431" s="40"/>
      <c r="AI1431" s="31"/>
      <c r="AJ1431" s="40"/>
    </row>
    <row r="1432" spans="1:36" x14ac:dyDescent="0.25">
      <c r="A1432" s="37" t="s">
        <v>62</v>
      </c>
      <c r="B1432" s="37">
        <v>1034</v>
      </c>
      <c r="C1432" s="26" t="str">
        <f>IFERROR(INDEX(Clients[Client_Name],MATCH(Table312[[#This Row],[Client_Code]],Clients[Client_Code],0)),"")</f>
        <v>EMBRIO</v>
      </c>
      <c r="D1432" s="25">
        <v>7</v>
      </c>
      <c r="E1432" s="25">
        <v>1</v>
      </c>
      <c r="F1432" s="25" t="b">
        <f>IF(E1432&gt;(VLOOKUP(D1432,Months_Weeks!$A$2:$B$13,2,TRUE)),FALSE)</f>
        <v>0</v>
      </c>
      <c r="G1432" s="63">
        <f>IF(Table312[[#This Row],[Facility]]="Buin",1.5%,0.25%)</f>
        <v>1.4999999999999999E-2</v>
      </c>
      <c r="H1432" s="38"/>
      <c r="I1432" s="38"/>
      <c r="J1432" s="27">
        <f t="shared" si="132"/>
        <v>8</v>
      </c>
      <c r="K1432" s="28">
        <f t="shared" si="133"/>
        <v>6</v>
      </c>
      <c r="L1432" s="27">
        <f>IF(K1432=0,0,IF(E1432&gt;1,E1432-1,VLOOKUP(K1432,Months_Weeks!$A$1:$B$13,2,0)))</f>
        <v>5</v>
      </c>
      <c r="M1432" s="29"/>
      <c r="N1432" s="39"/>
      <c r="O1432" s="39"/>
      <c r="P1432" s="50">
        <f t="shared" si="134"/>
        <v>0</v>
      </c>
      <c r="Q1432" s="28">
        <f t="shared" si="135"/>
        <v>6</v>
      </c>
      <c r="R1432" s="28">
        <f>IF(Q1432=0,0,IF(E1432&gt;1,E1432-1,VLOOKUP(Q1432,Months_Weeks!$A$1:$B$13,2,0)))</f>
        <v>5</v>
      </c>
      <c r="S1432" s="30"/>
      <c r="T1432" s="39"/>
      <c r="U1432" s="39"/>
      <c r="V1432" s="50">
        <f t="shared" si="136"/>
        <v>0</v>
      </c>
      <c r="W1432" s="28">
        <f t="shared" si="137"/>
        <v>6</v>
      </c>
      <c r="X1432" s="28">
        <f>IF(W1432=0,0,IF(E1432&gt;1,E1432-1,VLOOKUP(W1432,Months_Weeks!$A$1:$B$13,2,0)))</f>
        <v>5</v>
      </c>
      <c r="Y1432" s="30"/>
      <c r="Z1432" s="39"/>
      <c r="AA1432" s="31"/>
      <c r="AB1432" s="39"/>
      <c r="AC1432" s="31"/>
      <c r="AD1432" s="40"/>
      <c r="AE1432" s="31"/>
      <c r="AF1432" s="40"/>
      <c r="AG1432" s="31"/>
      <c r="AH1432" s="40"/>
      <c r="AI1432" s="31"/>
      <c r="AJ1432" s="40"/>
    </row>
    <row r="1433" spans="1:36" x14ac:dyDescent="0.25">
      <c r="A1433" s="37" t="s">
        <v>62</v>
      </c>
      <c r="B1433" s="37">
        <v>1034</v>
      </c>
      <c r="C1433" s="26" t="str">
        <f>IFERROR(INDEX(Clients[Client_Name],MATCH(Table312[[#This Row],[Client_Code]],Clients[Client_Code],0)),"")</f>
        <v>EMBRIO</v>
      </c>
      <c r="D1433" s="25">
        <v>7</v>
      </c>
      <c r="E1433" s="25">
        <v>2</v>
      </c>
      <c r="F1433" s="25" t="b">
        <f>IF(E1433&gt;(VLOOKUP(D1433,Months_Weeks!$A$2:$B$13,2,TRUE)),FALSE)</f>
        <v>0</v>
      </c>
      <c r="G1433" s="63">
        <f>IF(Table312[[#This Row],[Facility]]="Buin",1.5%,0.25%)</f>
        <v>1.4999999999999999E-2</v>
      </c>
      <c r="H1433" s="38"/>
      <c r="I1433" s="38"/>
      <c r="J1433" s="27">
        <f t="shared" si="132"/>
        <v>8</v>
      </c>
      <c r="K1433" s="28">
        <f t="shared" si="133"/>
        <v>7</v>
      </c>
      <c r="L1433" s="27">
        <f>IF(K1433=0,0,IF(E1433&gt;1,E1433-1,VLOOKUP(K1433,Months_Weeks!$A$1:$B$13,2,0)))</f>
        <v>1</v>
      </c>
      <c r="M1433" s="29"/>
      <c r="N1433" s="39"/>
      <c r="O1433" s="39"/>
      <c r="P1433" s="50">
        <f t="shared" si="134"/>
        <v>0</v>
      </c>
      <c r="Q1433" s="28">
        <f t="shared" si="135"/>
        <v>7</v>
      </c>
      <c r="R1433" s="28">
        <f>IF(Q1433=0,0,IF(E1433&gt;1,E1433-1,VLOOKUP(Q1433,Months_Weeks!$A$1:$B$13,2,0)))</f>
        <v>1</v>
      </c>
      <c r="S1433" s="30"/>
      <c r="T1433" s="39"/>
      <c r="U1433" s="39"/>
      <c r="V1433" s="50">
        <f t="shared" si="136"/>
        <v>0</v>
      </c>
      <c r="W1433" s="28">
        <f t="shared" si="137"/>
        <v>7</v>
      </c>
      <c r="X1433" s="28">
        <f>IF(W1433=0,0,IF(E1433&gt;1,E1433-1,VLOOKUP(W1433,Months_Weeks!$A$1:$B$13,2,0)))</f>
        <v>1</v>
      </c>
      <c r="Y1433" s="30"/>
      <c r="Z1433" s="39"/>
      <c r="AA1433" s="31"/>
      <c r="AB1433" s="39"/>
      <c r="AC1433" s="31"/>
      <c r="AD1433" s="40"/>
      <c r="AE1433" s="31"/>
      <c r="AF1433" s="40"/>
      <c r="AG1433" s="31"/>
      <c r="AH1433" s="40"/>
      <c r="AI1433" s="31"/>
      <c r="AJ1433" s="40"/>
    </row>
    <row r="1434" spans="1:36" x14ac:dyDescent="0.25">
      <c r="A1434" s="37" t="s">
        <v>62</v>
      </c>
      <c r="B1434" s="37">
        <v>1034</v>
      </c>
      <c r="C1434" s="26" t="str">
        <f>IFERROR(INDEX(Clients[Client_Name],MATCH(Table312[[#This Row],[Client_Code]],Clients[Client_Code],0)),"")</f>
        <v>EMBRIO</v>
      </c>
      <c r="D1434" s="25">
        <v>7</v>
      </c>
      <c r="E1434" s="25">
        <v>3</v>
      </c>
      <c r="F1434" s="25" t="b">
        <f>IF(E1434&gt;(VLOOKUP(D1434,Months_Weeks!$A$2:$B$13,2,TRUE)),FALSE)</f>
        <v>0</v>
      </c>
      <c r="G1434" s="63">
        <f>IF(Table312[[#This Row],[Facility]]="Buin",1.5%,0.25%)</f>
        <v>1.4999999999999999E-2</v>
      </c>
      <c r="H1434" s="38"/>
      <c r="I1434" s="38"/>
      <c r="J1434" s="27">
        <f t="shared" si="132"/>
        <v>8</v>
      </c>
      <c r="K1434" s="28">
        <f t="shared" si="133"/>
        <v>7</v>
      </c>
      <c r="L1434" s="27">
        <f>IF(K1434=0,0,IF(E1434&gt;1,E1434-1,VLOOKUP(K1434,Months_Weeks!$A$1:$B$13,2,0)))</f>
        <v>2</v>
      </c>
      <c r="M1434" s="29"/>
      <c r="N1434" s="39"/>
      <c r="O1434" s="39"/>
      <c r="P1434" s="50">
        <f t="shared" si="134"/>
        <v>0</v>
      </c>
      <c r="Q1434" s="28">
        <f t="shared" si="135"/>
        <v>7</v>
      </c>
      <c r="R1434" s="28">
        <f>IF(Q1434=0,0,IF(E1434&gt;1,E1434-1,VLOOKUP(Q1434,Months_Weeks!$A$1:$B$13,2,0)))</f>
        <v>2</v>
      </c>
      <c r="S1434" s="30"/>
      <c r="T1434" s="39"/>
      <c r="U1434" s="39"/>
      <c r="V1434" s="50">
        <f t="shared" si="136"/>
        <v>0</v>
      </c>
      <c r="W1434" s="28">
        <f t="shared" si="137"/>
        <v>7</v>
      </c>
      <c r="X1434" s="28">
        <f>IF(W1434=0,0,IF(E1434&gt;1,E1434-1,VLOOKUP(W1434,Months_Weeks!$A$1:$B$13,2,0)))</f>
        <v>2</v>
      </c>
      <c r="Y1434" s="30"/>
      <c r="Z1434" s="39"/>
      <c r="AA1434" s="31"/>
      <c r="AB1434" s="39"/>
      <c r="AC1434" s="31"/>
      <c r="AD1434" s="40"/>
      <c r="AE1434" s="31"/>
      <c r="AF1434" s="40"/>
      <c r="AG1434" s="31"/>
      <c r="AH1434" s="40"/>
      <c r="AI1434" s="31"/>
      <c r="AJ1434" s="40"/>
    </row>
    <row r="1435" spans="1:36" x14ac:dyDescent="0.25">
      <c r="A1435" s="37" t="s">
        <v>62</v>
      </c>
      <c r="B1435" s="37">
        <v>1034</v>
      </c>
      <c r="C1435" s="26" t="str">
        <f>IFERROR(INDEX(Clients[Client_Name],MATCH(Table312[[#This Row],[Client_Code]],Clients[Client_Code],0)),"")</f>
        <v>EMBRIO</v>
      </c>
      <c r="D1435" s="25">
        <v>7</v>
      </c>
      <c r="E1435" s="25">
        <v>4</v>
      </c>
      <c r="F1435" s="25" t="b">
        <f>IF(E1435&gt;(VLOOKUP(D1435,Months_Weeks!$A$2:$B$13,2,TRUE)),FALSE)</f>
        <v>0</v>
      </c>
      <c r="G1435" s="63">
        <f>IF(Table312[[#This Row],[Facility]]="Buin",1.5%,0.25%)</f>
        <v>1.4999999999999999E-2</v>
      </c>
      <c r="H1435" s="38"/>
      <c r="I1435" s="38"/>
      <c r="J1435" s="27">
        <f t="shared" si="132"/>
        <v>8</v>
      </c>
      <c r="K1435" s="28">
        <f t="shared" si="133"/>
        <v>7</v>
      </c>
      <c r="L1435" s="27">
        <f>IF(K1435=0,0,IF(E1435&gt;1,E1435-1,VLOOKUP(K1435,Months_Weeks!$A$1:$B$13,2,0)))</f>
        <v>3</v>
      </c>
      <c r="M1435" s="29"/>
      <c r="N1435" s="39"/>
      <c r="O1435" s="39"/>
      <c r="P1435" s="50">
        <f t="shared" si="134"/>
        <v>0</v>
      </c>
      <c r="Q1435" s="28">
        <f t="shared" si="135"/>
        <v>7</v>
      </c>
      <c r="R1435" s="28">
        <f>IF(Q1435=0,0,IF(E1435&gt;1,E1435-1,VLOOKUP(Q1435,Months_Weeks!$A$1:$B$13,2,0)))</f>
        <v>3</v>
      </c>
      <c r="S1435" s="30"/>
      <c r="T1435" s="39"/>
      <c r="U1435" s="39"/>
      <c r="V1435" s="50">
        <f t="shared" si="136"/>
        <v>0</v>
      </c>
      <c r="W1435" s="28">
        <f t="shared" si="137"/>
        <v>7</v>
      </c>
      <c r="X1435" s="28">
        <f>IF(W1435=0,0,IF(E1435&gt;1,E1435-1,VLOOKUP(W1435,Months_Weeks!$A$1:$B$13,2,0)))</f>
        <v>3</v>
      </c>
      <c r="Y1435" s="30"/>
      <c r="Z1435" s="39"/>
      <c r="AA1435" s="31"/>
      <c r="AB1435" s="39"/>
      <c r="AC1435" s="31"/>
      <c r="AD1435" s="40"/>
      <c r="AE1435" s="31"/>
      <c r="AF1435" s="40"/>
      <c r="AG1435" s="31"/>
      <c r="AH1435" s="40"/>
      <c r="AI1435" s="31"/>
      <c r="AJ1435" s="40"/>
    </row>
    <row r="1436" spans="1:36" x14ac:dyDescent="0.25">
      <c r="A1436" s="37" t="s">
        <v>62</v>
      </c>
      <c r="B1436" s="37">
        <v>1034</v>
      </c>
      <c r="C1436" s="26" t="str">
        <f>IFERROR(INDEX(Clients[Client_Name],MATCH(Table312[[#This Row],[Client_Code]],Clients[Client_Code],0)),"")</f>
        <v>EMBRIO</v>
      </c>
      <c r="D1436" s="25">
        <v>8</v>
      </c>
      <c r="E1436" s="25">
        <v>1</v>
      </c>
      <c r="F1436" s="25" t="b">
        <f>IF(E1436&gt;(VLOOKUP(D1436,Months_Weeks!$A$2:$B$13,2,TRUE)),FALSE)</f>
        <v>0</v>
      </c>
      <c r="G1436" s="63">
        <f>IF(Table312[[#This Row],[Facility]]="Buin",1.5%,0.25%)</f>
        <v>1.4999999999999999E-2</v>
      </c>
      <c r="H1436" s="38"/>
      <c r="I1436" s="38"/>
      <c r="J1436" s="27">
        <f t="shared" si="132"/>
        <v>8</v>
      </c>
      <c r="K1436" s="28">
        <f t="shared" si="133"/>
        <v>7</v>
      </c>
      <c r="L1436" s="27">
        <f>IF(K1436=0,0,IF(E1436&gt;1,E1436-1,VLOOKUP(K1436,Months_Weeks!$A$1:$B$13,2,0)))</f>
        <v>4</v>
      </c>
      <c r="M1436" s="29"/>
      <c r="N1436" s="39"/>
      <c r="O1436" s="39"/>
      <c r="P1436" s="50">
        <f t="shared" si="134"/>
        <v>0</v>
      </c>
      <c r="Q1436" s="28">
        <f t="shared" si="135"/>
        <v>7</v>
      </c>
      <c r="R1436" s="28">
        <f>IF(Q1436=0,0,IF(E1436&gt;1,E1436-1,VLOOKUP(Q1436,Months_Weeks!$A$1:$B$13,2,0)))</f>
        <v>4</v>
      </c>
      <c r="S1436" s="30"/>
      <c r="T1436" s="39"/>
      <c r="U1436" s="39"/>
      <c r="V1436" s="50">
        <f t="shared" si="136"/>
        <v>0</v>
      </c>
      <c r="W1436" s="28">
        <f t="shared" si="137"/>
        <v>7</v>
      </c>
      <c r="X1436" s="28">
        <f>IF(W1436=0,0,IF(E1436&gt;1,E1436-1,VLOOKUP(W1436,Months_Weeks!$A$1:$B$13,2,0)))</f>
        <v>4</v>
      </c>
      <c r="Y1436" s="30"/>
      <c r="Z1436" s="39"/>
      <c r="AA1436" s="31"/>
      <c r="AB1436" s="39"/>
      <c r="AC1436" s="31"/>
      <c r="AD1436" s="40"/>
      <c r="AE1436" s="31"/>
      <c r="AF1436" s="40"/>
      <c r="AG1436" s="31"/>
      <c r="AH1436" s="40"/>
      <c r="AI1436" s="31"/>
      <c r="AJ1436" s="40"/>
    </row>
    <row r="1437" spans="1:36" x14ac:dyDescent="0.25">
      <c r="A1437" s="37" t="s">
        <v>62</v>
      </c>
      <c r="B1437" s="37">
        <v>1034</v>
      </c>
      <c r="C1437" s="26" t="str">
        <f>IFERROR(INDEX(Clients[Client_Name],MATCH(Table312[[#This Row],[Client_Code]],Clients[Client_Code],0)),"")</f>
        <v>EMBRIO</v>
      </c>
      <c r="D1437" s="25">
        <v>8</v>
      </c>
      <c r="E1437" s="25">
        <v>2</v>
      </c>
      <c r="F1437" s="25" t="b">
        <f>IF(E1437&gt;(VLOOKUP(D1437,Months_Weeks!$A$2:$B$13,2,TRUE)),FALSE)</f>
        <v>0</v>
      </c>
      <c r="G1437" s="63">
        <f>IF(Table312[[#This Row],[Facility]]="Buin",1.5%,0.25%)</f>
        <v>1.4999999999999999E-2</v>
      </c>
      <c r="H1437" s="38"/>
      <c r="I1437" s="38"/>
      <c r="J1437" s="27">
        <f t="shared" si="132"/>
        <v>8</v>
      </c>
      <c r="K1437" s="28">
        <f t="shared" si="133"/>
        <v>8</v>
      </c>
      <c r="L1437" s="27">
        <f>IF(K1437=0,0,IF(E1437&gt;1,E1437-1,VLOOKUP(K1437,Months_Weeks!$A$1:$B$13,2,0)))</f>
        <v>1</v>
      </c>
      <c r="M1437" s="29"/>
      <c r="N1437" s="39"/>
      <c r="O1437" s="39"/>
      <c r="P1437" s="50">
        <f t="shared" si="134"/>
        <v>0</v>
      </c>
      <c r="Q1437" s="28">
        <f t="shared" si="135"/>
        <v>8</v>
      </c>
      <c r="R1437" s="28">
        <f>IF(Q1437=0,0,IF(E1437&gt;1,E1437-1,VLOOKUP(Q1437,Months_Weeks!$A$1:$B$13,2,0)))</f>
        <v>1</v>
      </c>
      <c r="S1437" s="30"/>
      <c r="T1437" s="39"/>
      <c r="U1437" s="39"/>
      <c r="V1437" s="50">
        <f t="shared" si="136"/>
        <v>0</v>
      </c>
      <c r="W1437" s="28">
        <f t="shared" si="137"/>
        <v>8</v>
      </c>
      <c r="X1437" s="28">
        <f>IF(W1437=0,0,IF(E1437&gt;1,E1437-1,VLOOKUP(W1437,Months_Weeks!$A$1:$B$13,2,0)))</f>
        <v>1</v>
      </c>
      <c r="Y1437" s="30"/>
      <c r="Z1437" s="39"/>
      <c r="AA1437" s="31"/>
      <c r="AB1437" s="39"/>
      <c r="AC1437" s="31"/>
      <c r="AD1437" s="40"/>
      <c r="AE1437" s="31"/>
      <c r="AF1437" s="40"/>
      <c r="AG1437" s="31"/>
      <c r="AH1437" s="40"/>
      <c r="AI1437" s="31"/>
      <c r="AJ1437" s="40"/>
    </row>
    <row r="1438" spans="1:36" x14ac:dyDescent="0.25">
      <c r="A1438" s="37" t="s">
        <v>62</v>
      </c>
      <c r="B1438" s="37">
        <v>1034</v>
      </c>
      <c r="C1438" s="26" t="str">
        <f>IFERROR(INDEX(Clients[Client_Name],MATCH(Table312[[#This Row],[Client_Code]],Clients[Client_Code],0)),"")</f>
        <v>EMBRIO</v>
      </c>
      <c r="D1438" s="25">
        <v>8</v>
      </c>
      <c r="E1438" s="25">
        <v>3</v>
      </c>
      <c r="F1438" s="25" t="b">
        <f>IF(E1438&gt;(VLOOKUP(D1438,Months_Weeks!$A$2:$B$13,2,TRUE)),FALSE)</f>
        <v>0</v>
      </c>
      <c r="G1438" s="63">
        <f>IF(Table312[[#This Row],[Facility]]="Buin",1.5%,0.25%)</f>
        <v>1.4999999999999999E-2</v>
      </c>
      <c r="H1438" s="38">
        <v>25</v>
      </c>
      <c r="I1438" s="38"/>
      <c r="J1438" s="27">
        <f t="shared" si="132"/>
        <v>33</v>
      </c>
      <c r="K1438" s="28">
        <f t="shared" si="133"/>
        <v>8</v>
      </c>
      <c r="L1438" s="27">
        <f>IF(K1438=0,0,IF(E1438&gt;1,E1438-1,VLOOKUP(K1438,Months_Weeks!$A$1:$B$13,2,0)))</f>
        <v>2</v>
      </c>
      <c r="M1438" s="29"/>
      <c r="N1438" s="39"/>
      <c r="O1438" s="39"/>
      <c r="P1438" s="50">
        <f t="shared" si="134"/>
        <v>0</v>
      </c>
      <c r="Q1438" s="28">
        <f t="shared" si="135"/>
        <v>8</v>
      </c>
      <c r="R1438" s="28">
        <f>IF(Q1438=0,0,IF(E1438&gt;1,E1438-1,VLOOKUP(Q1438,Months_Weeks!$A$1:$B$13,2,0)))</f>
        <v>2</v>
      </c>
      <c r="S1438" s="30"/>
      <c r="T1438" s="39"/>
      <c r="U1438" s="39"/>
      <c r="V1438" s="50">
        <f t="shared" si="136"/>
        <v>0</v>
      </c>
      <c r="W1438" s="28">
        <f t="shared" si="137"/>
        <v>8</v>
      </c>
      <c r="X1438" s="28">
        <f>IF(W1438=0,0,IF(E1438&gt;1,E1438-1,VLOOKUP(W1438,Months_Weeks!$A$1:$B$13,2,0)))</f>
        <v>2</v>
      </c>
      <c r="Y1438" s="30"/>
      <c r="Z1438" s="39"/>
      <c r="AA1438" s="31"/>
      <c r="AB1438" s="39"/>
      <c r="AC1438" s="31"/>
      <c r="AD1438" s="40"/>
      <c r="AE1438" s="31"/>
      <c r="AF1438" s="40"/>
      <c r="AG1438" s="31"/>
      <c r="AH1438" s="40"/>
      <c r="AI1438" s="31"/>
      <c r="AJ1438" s="40"/>
    </row>
    <row r="1439" spans="1:36" x14ac:dyDescent="0.25">
      <c r="A1439" s="37" t="s">
        <v>62</v>
      </c>
      <c r="B1439" s="37">
        <v>1034</v>
      </c>
      <c r="C1439" s="26" t="str">
        <f>IFERROR(INDEX(Clients[Client_Name],MATCH(Table312[[#This Row],[Client_Code]],Clients[Client_Code],0)),"")</f>
        <v>EMBRIO</v>
      </c>
      <c r="D1439" s="25">
        <v>8</v>
      </c>
      <c r="E1439" s="25">
        <v>4</v>
      </c>
      <c r="F1439" s="25" t="b">
        <f>IF(E1439&gt;(VLOOKUP(D1439,Months_Weeks!$A$2:$B$13,2,TRUE)),FALSE)</f>
        <v>0</v>
      </c>
      <c r="G1439" s="63">
        <f>IF(Table312[[#This Row],[Facility]]="Buin",1.5%,0.25%)</f>
        <v>1.4999999999999999E-2</v>
      </c>
      <c r="H1439" s="38">
        <v>25</v>
      </c>
      <c r="I1439" s="38"/>
      <c r="J1439" s="27">
        <f t="shared" si="132"/>
        <v>58</v>
      </c>
      <c r="K1439" s="28">
        <f t="shared" si="133"/>
        <v>8</v>
      </c>
      <c r="L1439" s="27">
        <f>IF(K1439=0,0,IF(E1439&gt;1,E1439-1,VLOOKUP(K1439,Months_Weeks!$A$1:$B$13,2,0)))</f>
        <v>3</v>
      </c>
      <c r="M1439" s="29"/>
      <c r="N1439" s="39"/>
      <c r="O1439" s="39"/>
      <c r="P1439" s="50">
        <f t="shared" si="134"/>
        <v>0</v>
      </c>
      <c r="Q1439" s="28">
        <f t="shared" si="135"/>
        <v>8</v>
      </c>
      <c r="R1439" s="28">
        <f>IF(Q1439=0,0,IF(E1439&gt;1,E1439-1,VLOOKUP(Q1439,Months_Weeks!$A$1:$B$13,2,0)))</f>
        <v>3</v>
      </c>
      <c r="S1439" s="30"/>
      <c r="T1439" s="39"/>
      <c r="U1439" s="39"/>
      <c r="V1439" s="50">
        <f t="shared" si="136"/>
        <v>0</v>
      </c>
      <c r="W1439" s="28">
        <f t="shared" si="137"/>
        <v>8</v>
      </c>
      <c r="X1439" s="28">
        <f>IF(W1439=0,0,IF(E1439&gt;1,E1439-1,VLOOKUP(W1439,Months_Weeks!$A$1:$B$13,2,0)))</f>
        <v>3</v>
      </c>
      <c r="Y1439" s="30"/>
      <c r="Z1439" s="39"/>
      <c r="AA1439" s="31"/>
      <c r="AB1439" s="39"/>
      <c r="AC1439" s="31"/>
      <c r="AD1439" s="40"/>
      <c r="AE1439" s="31"/>
      <c r="AF1439" s="40"/>
      <c r="AG1439" s="31"/>
      <c r="AH1439" s="40"/>
      <c r="AI1439" s="31"/>
      <c r="AJ1439" s="40"/>
    </row>
    <row r="1440" spans="1:36" x14ac:dyDescent="0.25">
      <c r="A1440" s="37" t="s">
        <v>62</v>
      </c>
      <c r="B1440" s="37">
        <v>1034</v>
      </c>
      <c r="C1440" s="26" t="str">
        <f>IFERROR(INDEX(Clients[Client_Name],MATCH(Table312[[#This Row],[Client_Code]],Clients[Client_Code],0)),"")</f>
        <v>EMBRIO</v>
      </c>
      <c r="D1440" s="25">
        <v>9</v>
      </c>
      <c r="E1440" s="25">
        <v>1</v>
      </c>
      <c r="F1440" s="25" t="b">
        <f>IF(E1440&gt;(VLOOKUP(D1440,Months_Weeks!$A$2:$B$13,2,TRUE)),FALSE)</f>
        <v>0</v>
      </c>
      <c r="G1440" s="63">
        <f>IF(Table312[[#This Row],[Facility]]="Buin",1.5%,0.25%)</f>
        <v>1.4999999999999999E-2</v>
      </c>
      <c r="H1440" s="38"/>
      <c r="I1440" s="38"/>
      <c r="J1440" s="27">
        <f t="shared" si="132"/>
        <v>58</v>
      </c>
      <c r="K1440" s="28">
        <f t="shared" si="133"/>
        <v>8</v>
      </c>
      <c r="L1440" s="27">
        <f>IF(K1440=0,0,IF(E1440&gt;1,E1440-1,VLOOKUP(K1440,Months_Weeks!$A$1:$B$13,2,0)))</f>
        <v>4</v>
      </c>
      <c r="M1440" s="29"/>
      <c r="N1440" s="39"/>
      <c r="O1440" s="39"/>
      <c r="P1440" s="50">
        <f t="shared" si="134"/>
        <v>0</v>
      </c>
      <c r="Q1440" s="28">
        <f t="shared" si="135"/>
        <v>8</v>
      </c>
      <c r="R1440" s="28">
        <f>IF(Q1440=0,0,IF(E1440&gt;1,E1440-1,VLOOKUP(Q1440,Months_Weeks!$A$1:$B$13,2,0)))</f>
        <v>4</v>
      </c>
      <c r="S1440" s="30"/>
      <c r="T1440" s="39"/>
      <c r="U1440" s="39"/>
      <c r="V1440" s="50">
        <f t="shared" si="136"/>
        <v>0</v>
      </c>
      <c r="W1440" s="28">
        <f t="shared" si="137"/>
        <v>8</v>
      </c>
      <c r="X1440" s="28">
        <f>IF(W1440=0,0,IF(E1440&gt;1,E1440-1,VLOOKUP(W1440,Months_Weeks!$A$1:$B$13,2,0)))</f>
        <v>4</v>
      </c>
      <c r="Y1440" s="30"/>
      <c r="Z1440" s="39"/>
      <c r="AA1440" s="31"/>
      <c r="AB1440" s="39"/>
      <c r="AC1440" s="31"/>
      <c r="AD1440" s="40"/>
      <c r="AE1440" s="31"/>
      <c r="AF1440" s="40"/>
      <c r="AG1440" s="31"/>
      <c r="AH1440" s="40"/>
      <c r="AI1440" s="31"/>
      <c r="AJ1440" s="40"/>
    </row>
    <row r="1441" spans="1:36" x14ac:dyDescent="0.25">
      <c r="A1441" s="37" t="s">
        <v>62</v>
      </c>
      <c r="B1441" s="37">
        <v>1034</v>
      </c>
      <c r="C1441" s="26" t="str">
        <f>IFERROR(INDEX(Clients[Client_Name],MATCH(Table312[[#This Row],[Client_Code]],Clients[Client_Code],0)),"")</f>
        <v>EMBRIO</v>
      </c>
      <c r="D1441" s="25">
        <v>9</v>
      </c>
      <c r="E1441" s="25">
        <v>2</v>
      </c>
      <c r="F1441" s="25" t="b">
        <f>IF(E1441&gt;(VLOOKUP(D1441,Months_Weeks!$A$2:$B$13,2,TRUE)),FALSE)</f>
        <v>0</v>
      </c>
      <c r="G1441" s="63">
        <f>IF(Table312[[#This Row],[Facility]]="Buin",1.5%,0.25%)</f>
        <v>1.4999999999999999E-2</v>
      </c>
      <c r="H1441" s="38"/>
      <c r="I1441" s="38"/>
      <c r="J1441" s="27">
        <f t="shared" si="132"/>
        <v>58</v>
      </c>
      <c r="K1441" s="28">
        <f t="shared" si="133"/>
        <v>9</v>
      </c>
      <c r="L1441" s="27">
        <f>IF(K1441=0,0,IF(E1441&gt;1,E1441-1,VLOOKUP(K1441,Months_Weeks!$A$1:$B$13,2,0)))</f>
        <v>1</v>
      </c>
      <c r="M1441" s="29"/>
      <c r="N1441" s="39"/>
      <c r="O1441" s="39"/>
      <c r="P1441" s="50">
        <f t="shared" si="134"/>
        <v>0</v>
      </c>
      <c r="Q1441" s="28">
        <f t="shared" si="135"/>
        <v>9</v>
      </c>
      <c r="R1441" s="28">
        <f>IF(Q1441=0,0,IF(E1441&gt;1,E1441-1,VLOOKUP(Q1441,Months_Weeks!$A$1:$B$13,2,0)))</f>
        <v>1</v>
      </c>
      <c r="S1441" s="30"/>
      <c r="T1441" s="39"/>
      <c r="U1441" s="39"/>
      <c r="V1441" s="50">
        <f t="shared" si="136"/>
        <v>0</v>
      </c>
      <c r="W1441" s="28">
        <f t="shared" si="137"/>
        <v>9</v>
      </c>
      <c r="X1441" s="28">
        <f>IF(W1441=0,0,IF(E1441&gt;1,E1441-1,VLOOKUP(W1441,Months_Weeks!$A$1:$B$13,2,0)))</f>
        <v>1</v>
      </c>
      <c r="Y1441" s="30"/>
      <c r="Z1441" s="39"/>
      <c r="AA1441" s="31"/>
      <c r="AB1441" s="39"/>
      <c r="AC1441" s="31"/>
      <c r="AD1441" s="40"/>
      <c r="AE1441" s="31"/>
      <c r="AF1441" s="40"/>
      <c r="AG1441" s="31"/>
      <c r="AH1441" s="40"/>
      <c r="AI1441" s="31"/>
      <c r="AJ1441" s="40"/>
    </row>
    <row r="1442" spans="1:36" x14ac:dyDescent="0.25">
      <c r="A1442" s="37" t="s">
        <v>62</v>
      </c>
      <c r="B1442" s="37">
        <v>1034</v>
      </c>
      <c r="C1442" s="26" t="str">
        <f>IFERROR(INDEX(Clients[Client_Name],MATCH(Table312[[#This Row],[Client_Code]],Clients[Client_Code],0)),"")</f>
        <v>EMBRIO</v>
      </c>
      <c r="D1442" s="25">
        <v>9</v>
      </c>
      <c r="E1442" s="25">
        <v>3</v>
      </c>
      <c r="F1442" s="25" t="b">
        <f>IF(E1442&gt;(VLOOKUP(D1442,Months_Weeks!$A$2:$B$13,2,TRUE)),FALSE)</f>
        <v>0</v>
      </c>
      <c r="G1442" s="63">
        <f>IF(Table312[[#This Row],[Facility]]="Buin",1.5%,0.25%)</f>
        <v>1.4999999999999999E-2</v>
      </c>
      <c r="H1442" s="38"/>
      <c r="I1442" s="38">
        <v>25</v>
      </c>
      <c r="J1442" s="27">
        <f t="shared" si="132"/>
        <v>33</v>
      </c>
      <c r="K1442" s="28">
        <f t="shared" si="133"/>
        <v>9</v>
      </c>
      <c r="L1442" s="27">
        <f>IF(K1442=0,0,IF(E1442&gt;1,E1442-1,VLOOKUP(K1442,Months_Weeks!$A$1:$B$13,2,0)))</f>
        <v>2</v>
      </c>
      <c r="M1442" s="29"/>
      <c r="N1442" s="39"/>
      <c r="O1442" s="39"/>
      <c r="P1442" s="50">
        <f t="shared" si="134"/>
        <v>0</v>
      </c>
      <c r="Q1442" s="28">
        <f t="shared" si="135"/>
        <v>9</v>
      </c>
      <c r="R1442" s="28">
        <f>IF(Q1442=0,0,IF(E1442&gt;1,E1442-1,VLOOKUP(Q1442,Months_Weeks!$A$1:$B$13,2,0)))</f>
        <v>2</v>
      </c>
      <c r="S1442" s="30"/>
      <c r="T1442" s="39"/>
      <c r="U1442" s="39"/>
      <c r="V1442" s="50">
        <f t="shared" si="136"/>
        <v>0</v>
      </c>
      <c r="W1442" s="28">
        <f t="shared" si="137"/>
        <v>9</v>
      </c>
      <c r="X1442" s="28">
        <f>IF(W1442=0,0,IF(E1442&gt;1,E1442-1,VLOOKUP(W1442,Months_Weeks!$A$1:$B$13,2,0)))</f>
        <v>2</v>
      </c>
      <c r="Y1442" s="30"/>
      <c r="Z1442" s="39"/>
      <c r="AA1442" s="31"/>
      <c r="AB1442" s="39"/>
      <c r="AC1442" s="31"/>
      <c r="AD1442" s="40"/>
      <c r="AE1442" s="31"/>
      <c r="AF1442" s="40"/>
      <c r="AG1442" s="31"/>
      <c r="AH1442" s="40"/>
      <c r="AI1442" s="31"/>
      <c r="AJ1442" s="40"/>
    </row>
    <row r="1443" spans="1:36" x14ac:dyDescent="0.25">
      <c r="A1443" s="37" t="s">
        <v>62</v>
      </c>
      <c r="B1443" s="37">
        <v>1034</v>
      </c>
      <c r="C1443" s="26" t="str">
        <f>IFERROR(INDEX(Clients[Client_Name],MATCH(Table312[[#This Row],[Client_Code]],Clients[Client_Code],0)),"")</f>
        <v>EMBRIO</v>
      </c>
      <c r="D1443" s="25">
        <v>9</v>
      </c>
      <c r="E1443" s="25">
        <v>4</v>
      </c>
      <c r="F1443" s="25" t="b">
        <f>IF(E1443&gt;(VLOOKUP(D1443,Months_Weeks!$A$2:$B$13,2,TRUE)),FALSE)</f>
        <v>0</v>
      </c>
      <c r="G1443" s="63">
        <f>IF(Table312[[#This Row],[Facility]]="Buin",1.5%,0.25%)</f>
        <v>1.4999999999999999E-2</v>
      </c>
      <c r="H1443" s="38"/>
      <c r="I1443" s="38"/>
      <c r="J1443" s="27">
        <f t="shared" si="132"/>
        <v>33</v>
      </c>
      <c r="K1443" s="28">
        <f t="shared" si="133"/>
        <v>9</v>
      </c>
      <c r="L1443" s="27">
        <f>IF(K1443=0,0,IF(E1443&gt;1,E1443-1,VLOOKUP(K1443,Months_Weeks!$A$1:$B$13,2,0)))</f>
        <v>3</v>
      </c>
      <c r="M1443" s="29"/>
      <c r="N1443" s="39"/>
      <c r="O1443" s="39"/>
      <c r="P1443" s="50">
        <f t="shared" si="134"/>
        <v>0</v>
      </c>
      <c r="Q1443" s="28">
        <f t="shared" si="135"/>
        <v>9</v>
      </c>
      <c r="R1443" s="28">
        <f>IF(Q1443=0,0,IF(E1443&gt;1,E1443-1,VLOOKUP(Q1443,Months_Weeks!$A$1:$B$13,2,0)))</f>
        <v>3</v>
      </c>
      <c r="S1443" s="30"/>
      <c r="T1443" s="39"/>
      <c r="U1443" s="39"/>
      <c r="V1443" s="50">
        <f t="shared" si="136"/>
        <v>0</v>
      </c>
      <c r="W1443" s="28">
        <f t="shared" si="137"/>
        <v>9</v>
      </c>
      <c r="X1443" s="28">
        <f>IF(W1443=0,0,IF(E1443&gt;1,E1443-1,VLOOKUP(W1443,Months_Weeks!$A$1:$B$13,2,0)))</f>
        <v>3</v>
      </c>
      <c r="Y1443" s="30"/>
      <c r="Z1443" s="39"/>
      <c r="AA1443" s="31"/>
      <c r="AB1443" s="39"/>
      <c r="AC1443" s="31"/>
      <c r="AD1443" s="40"/>
      <c r="AE1443" s="31"/>
      <c r="AF1443" s="40"/>
      <c r="AG1443" s="31"/>
      <c r="AH1443" s="40"/>
      <c r="AI1443" s="31"/>
      <c r="AJ1443" s="40"/>
    </row>
    <row r="1444" spans="1:36" x14ac:dyDescent="0.25">
      <c r="A1444" s="37" t="s">
        <v>62</v>
      </c>
      <c r="B1444" s="37">
        <v>1034</v>
      </c>
      <c r="C1444" s="26" t="str">
        <f>IFERROR(INDEX(Clients[Client_Name],MATCH(Table312[[#This Row],[Client_Code]],Clients[Client_Code],0)),"")</f>
        <v>EMBRIO</v>
      </c>
      <c r="D1444" s="25">
        <v>9</v>
      </c>
      <c r="E1444" s="25">
        <v>5</v>
      </c>
      <c r="F1444" s="25" t="b">
        <f>IF(E1444&gt;(VLOOKUP(D1444,Months_Weeks!$A$2:$B$13,2,TRUE)),FALSE)</f>
        <v>0</v>
      </c>
      <c r="G1444" s="63">
        <f>IF(Table312[[#This Row],[Facility]]="Buin",1.5%,0.25%)</f>
        <v>1.4999999999999999E-2</v>
      </c>
      <c r="H1444" s="38"/>
      <c r="I1444" s="38"/>
      <c r="J1444" s="27">
        <f t="shared" si="132"/>
        <v>33</v>
      </c>
      <c r="K1444" s="28">
        <f t="shared" si="133"/>
        <v>9</v>
      </c>
      <c r="L1444" s="27">
        <f>IF(K1444=0,0,IF(E1444&gt;1,E1444-1,VLOOKUP(K1444,Months_Weeks!$A$1:$B$13,2,0)))</f>
        <v>4</v>
      </c>
      <c r="M1444" s="29"/>
      <c r="N1444" s="39"/>
      <c r="O1444" s="39"/>
      <c r="P1444" s="50">
        <f t="shared" si="134"/>
        <v>0</v>
      </c>
      <c r="Q1444" s="28">
        <f t="shared" si="135"/>
        <v>9</v>
      </c>
      <c r="R1444" s="28">
        <f>IF(Q1444=0,0,IF(E1444&gt;1,E1444-1,VLOOKUP(Q1444,Months_Weeks!$A$1:$B$13,2,0)))</f>
        <v>4</v>
      </c>
      <c r="S1444" s="30"/>
      <c r="T1444" s="39"/>
      <c r="U1444" s="39"/>
      <c r="V1444" s="50">
        <f t="shared" si="136"/>
        <v>0</v>
      </c>
      <c r="W1444" s="28">
        <f t="shared" si="137"/>
        <v>9</v>
      </c>
      <c r="X1444" s="28">
        <f>IF(W1444=0,0,IF(E1444&gt;1,E1444-1,VLOOKUP(W1444,Months_Weeks!$A$1:$B$13,2,0)))</f>
        <v>4</v>
      </c>
      <c r="Y1444" s="30"/>
      <c r="Z1444" s="39"/>
      <c r="AA1444" s="31"/>
      <c r="AB1444" s="39"/>
      <c r="AC1444" s="31"/>
      <c r="AD1444" s="40"/>
      <c r="AE1444" s="31"/>
      <c r="AF1444" s="40"/>
      <c r="AG1444" s="31"/>
      <c r="AH1444" s="40"/>
      <c r="AI1444" s="31"/>
      <c r="AJ1444" s="40"/>
    </row>
    <row r="1445" spans="1:36" x14ac:dyDescent="0.25">
      <c r="A1445" s="37" t="s">
        <v>62</v>
      </c>
      <c r="B1445" s="37">
        <v>1034</v>
      </c>
      <c r="C1445" s="26" t="str">
        <f>IFERROR(INDEX(Clients[Client_Name],MATCH(Table312[[#This Row],[Client_Code]],Clients[Client_Code],0)),"")</f>
        <v>EMBRIO</v>
      </c>
      <c r="D1445" s="25">
        <v>10</v>
      </c>
      <c r="E1445" s="25">
        <v>1</v>
      </c>
      <c r="F1445" s="25" t="b">
        <f>IF(E1445&gt;(VLOOKUP(D1445,Months_Weeks!$A$2:$B$13,2,TRUE)),FALSE)</f>
        <v>0</v>
      </c>
      <c r="G1445" s="63">
        <f>IF(Table312[[#This Row],[Facility]]="Buin",1.5%,0.25%)</f>
        <v>1.4999999999999999E-2</v>
      </c>
      <c r="H1445" s="38"/>
      <c r="I1445" s="38"/>
      <c r="J1445" s="27">
        <f t="shared" si="132"/>
        <v>33</v>
      </c>
      <c r="K1445" s="28">
        <f t="shared" si="133"/>
        <v>9</v>
      </c>
      <c r="L1445" s="27">
        <f>IF(K1445=0,0,IF(E1445&gt;1,E1445-1,VLOOKUP(K1445,Months_Weeks!$A$1:$B$13,2,0)))</f>
        <v>5</v>
      </c>
      <c r="M1445" s="29"/>
      <c r="N1445" s="39"/>
      <c r="O1445" s="39"/>
      <c r="P1445" s="50">
        <f t="shared" si="134"/>
        <v>0</v>
      </c>
      <c r="Q1445" s="28">
        <f t="shared" si="135"/>
        <v>9</v>
      </c>
      <c r="R1445" s="28">
        <f>IF(Q1445=0,0,IF(E1445&gt;1,E1445-1,VLOOKUP(Q1445,Months_Weeks!$A$1:$B$13,2,0)))</f>
        <v>5</v>
      </c>
      <c r="S1445" s="30"/>
      <c r="T1445" s="39"/>
      <c r="U1445" s="39"/>
      <c r="V1445" s="50">
        <f t="shared" si="136"/>
        <v>0</v>
      </c>
      <c r="W1445" s="28">
        <f t="shared" si="137"/>
        <v>9</v>
      </c>
      <c r="X1445" s="28">
        <f>IF(W1445=0,0,IF(E1445&gt;1,E1445-1,VLOOKUP(W1445,Months_Weeks!$A$1:$B$13,2,0)))</f>
        <v>5</v>
      </c>
      <c r="Y1445" s="30"/>
      <c r="Z1445" s="39"/>
      <c r="AA1445" s="31"/>
      <c r="AB1445" s="39"/>
      <c r="AC1445" s="31"/>
      <c r="AD1445" s="40"/>
      <c r="AE1445" s="31"/>
      <c r="AF1445" s="40"/>
      <c r="AG1445" s="31"/>
      <c r="AH1445" s="40"/>
      <c r="AI1445" s="31"/>
      <c r="AJ1445" s="40"/>
    </row>
    <row r="1446" spans="1:36" x14ac:dyDescent="0.25">
      <c r="A1446" s="37" t="s">
        <v>62</v>
      </c>
      <c r="B1446" s="37">
        <v>1034</v>
      </c>
      <c r="C1446" s="26" t="str">
        <f>IFERROR(INDEX(Clients[Client_Name],MATCH(Table312[[#This Row],[Client_Code]],Clients[Client_Code],0)),"")</f>
        <v>EMBRIO</v>
      </c>
      <c r="D1446" s="25">
        <v>10</v>
      </c>
      <c r="E1446" s="25">
        <v>2</v>
      </c>
      <c r="F1446" s="25" t="b">
        <f>IF(E1446&gt;(VLOOKUP(D1446,Months_Weeks!$A$2:$B$13,2,TRUE)),FALSE)</f>
        <v>0</v>
      </c>
      <c r="G1446" s="63">
        <f>IF(Table312[[#This Row],[Facility]]="Buin",1.5%,0.25%)</f>
        <v>1.4999999999999999E-2</v>
      </c>
      <c r="H1446" s="38"/>
      <c r="I1446" s="38"/>
      <c r="J1446" s="27">
        <f t="shared" si="132"/>
        <v>33</v>
      </c>
      <c r="K1446" s="28">
        <f t="shared" si="133"/>
        <v>10</v>
      </c>
      <c r="L1446" s="27">
        <f>IF(K1446=0,0,IF(E1446&gt;1,E1446-1,VLOOKUP(K1446,Months_Weeks!$A$1:$B$13,2,0)))</f>
        <v>1</v>
      </c>
      <c r="M1446" s="29"/>
      <c r="N1446" s="39"/>
      <c r="O1446" s="39"/>
      <c r="P1446" s="50">
        <f t="shared" si="134"/>
        <v>0</v>
      </c>
      <c r="Q1446" s="28">
        <f t="shared" si="135"/>
        <v>10</v>
      </c>
      <c r="R1446" s="28">
        <f>IF(Q1446=0,0,IF(E1446&gt;1,E1446-1,VLOOKUP(Q1446,Months_Weeks!$A$1:$B$13,2,0)))</f>
        <v>1</v>
      </c>
      <c r="S1446" s="30"/>
      <c r="T1446" s="39"/>
      <c r="U1446" s="39"/>
      <c r="V1446" s="50">
        <f t="shared" si="136"/>
        <v>0</v>
      </c>
      <c r="W1446" s="28">
        <f t="shared" si="137"/>
        <v>10</v>
      </c>
      <c r="X1446" s="28">
        <f>IF(W1446=0,0,IF(E1446&gt;1,E1446-1,VLOOKUP(W1446,Months_Weeks!$A$1:$B$13,2,0)))</f>
        <v>1</v>
      </c>
      <c r="Y1446" s="30"/>
      <c r="Z1446" s="39"/>
      <c r="AA1446" s="31"/>
      <c r="AB1446" s="39"/>
      <c r="AC1446" s="31"/>
      <c r="AD1446" s="40"/>
      <c r="AE1446" s="31"/>
      <c r="AF1446" s="40"/>
      <c r="AG1446" s="31"/>
      <c r="AH1446" s="40"/>
      <c r="AI1446" s="31"/>
      <c r="AJ1446" s="40"/>
    </row>
    <row r="1447" spans="1:36" x14ac:dyDescent="0.25">
      <c r="A1447" s="37" t="s">
        <v>62</v>
      </c>
      <c r="B1447" s="37">
        <v>1034</v>
      </c>
      <c r="C1447" s="26" t="str">
        <f>IFERROR(INDEX(Clients[Client_Name],MATCH(Table312[[#This Row],[Client_Code]],Clients[Client_Code],0)),"")</f>
        <v>EMBRIO</v>
      </c>
      <c r="D1447" s="25">
        <v>10</v>
      </c>
      <c r="E1447" s="25">
        <v>3</v>
      </c>
      <c r="F1447" s="25" t="b">
        <f>IF(E1447&gt;(VLOOKUP(D1447,Months_Weeks!$A$2:$B$13,2,TRUE)),FALSE)</f>
        <v>0</v>
      </c>
      <c r="G1447" s="63">
        <f>IF(Table312[[#This Row],[Facility]]="Buin",1.5%,0.25%)</f>
        <v>1.4999999999999999E-2</v>
      </c>
      <c r="H1447" s="38"/>
      <c r="I1447" s="38"/>
      <c r="J1447" s="27">
        <f t="shared" si="132"/>
        <v>33</v>
      </c>
      <c r="K1447" s="28">
        <f t="shared" si="133"/>
        <v>10</v>
      </c>
      <c r="L1447" s="27">
        <f>IF(K1447=0,0,IF(E1447&gt;1,E1447-1,VLOOKUP(K1447,Months_Weeks!$A$1:$B$13,2,0)))</f>
        <v>2</v>
      </c>
      <c r="M1447" s="29"/>
      <c r="N1447" s="39"/>
      <c r="O1447" s="39"/>
      <c r="P1447" s="50">
        <f t="shared" si="134"/>
        <v>0</v>
      </c>
      <c r="Q1447" s="28">
        <f t="shared" si="135"/>
        <v>10</v>
      </c>
      <c r="R1447" s="28">
        <f>IF(Q1447=0,0,IF(E1447&gt;1,E1447-1,VLOOKUP(Q1447,Months_Weeks!$A$1:$B$13,2,0)))</f>
        <v>2</v>
      </c>
      <c r="S1447" s="30"/>
      <c r="T1447" s="39"/>
      <c r="U1447" s="39"/>
      <c r="V1447" s="50">
        <f t="shared" si="136"/>
        <v>0</v>
      </c>
      <c r="W1447" s="28">
        <f t="shared" si="137"/>
        <v>10</v>
      </c>
      <c r="X1447" s="28">
        <f>IF(W1447=0,0,IF(E1447&gt;1,E1447-1,VLOOKUP(W1447,Months_Weeks!$A$1:$B$13,2,0)))</f>
        <v>2</v>
      </c>
      <c r="Y1447" s="30"/>
      <c r="Z1447" s="39"/>
      <c r="AA1447" s="31"/>
      <c r="AB1447" s="39"/>
      <c r="AC1447" s="31"/>
      <c r="AD1447" s="40"/>
      <c r="AE1447" s="31"/>
      <c r="AF1447" s="40"/>
      <c r="AG1447" s="31"/>
      <c r="AH1447" s="40"/>
      <c r="AI1447" s="31"/>
      <c r="AJ1447" s="40"/>
    </row>
    <row r="1448" spans="1:36" x14ac:dyDescent="0.25">
      <c r="A1448" s="37" t="s">
        <v>62</v>
      </c>
      <c r="B1448" s="37">
        <v>1034</v>
      </c>
      <c r="C1448" s="26" t="str">
        <f>IFERROR(INDEX(Clients[Client_Name],MATCH(Table312[[#This Row],[Client_Code]],Clients[Client_Code],0)),"")</f>
        <v>EMBRIO</v>
      </c>
      <c r="D1448" s="25">
        <v>10</v>
      </c>
      <c r="E1448" s="25">
        <v>4</v>
      </c>
      <c r="F1448" s="25" t="b">
        <f>IF(E1448&gt;(VLOOKUP(D1448,Months_Weeks!$A$2:$B$13,2,TRUE)),FALSE)</f>
        <v>0</v>
      </c>
      <c r="G1448" s="63">
        <f>IF(Table312[[#This Row],[Facility]]="Buin",1.5%,0.25%)</f>
        <v>1.4999999999999999E-2</v>
      </c>
      <c r="H1448" s="38"/>
      <c r="I1448" s="38"/>
      <c r="J1448" s="27">
        <f t="shared" si="132"/>
        <v>33</v>
      </c>
      <c r="K1448" s="28">
        <f t="shared" si="133"/>
        <v>10</v>
      </c>
      <c r="L1448" s="27">
        <f>IF(K1448=0,0,IF(E1448&gt;1,E1448-1,VLOOKUP(K1448,Months_Weeks!$A$1:$B$13,2,0)))</f>
        <v>3</v>
      </c>
      <c r="M1448" s="29"/>
      <c r="N1448" s="39"/>
      <c r="O1448" s="39"/>
      <c r="P1448" s="50">
        <f t="shared" si="134"/>
        <v>0</v>
      </c>
      <c r="Q1448" s="28">
        <f t="shared" si="135"/>
        <v>10</v>
      </c>
      <c r="R1448" s="28">
        <f>IF(Q1448=0,0,IF(E1448&gt;1,E1448-1,VLOOKUP(Q1448,Months_Weeks!$A$1:$B$13,2,0)))</f>
        <v>3</v>
      </c>
      <c r="S1448" s="30"/>
      <c r="T1448" s="39"/>
      <c r="U1448" s="39"/>
      <c r="V1448" s="50">
        <f t="shared" si="136"/>
        <v>0</v>
      </c>
      <c r="W1448" s="28">
        <f t="shared" si="137"/>
        <v>10</v>
      </c>
      <c r="X1448" s="28">
        <f>IF(W1448=0,0,IF(E1448&gt;1,E1448-1,VLOOKUP(W1448,Months_Weeks!$A$1:$B$13,2,0)))</f>
        <v>3</v>
      </c>
      <c r="Y1448" s="30"/>
      <c r="Z1448" s="39"/>
      <c r="AA1448" s="31"/>
      <c r="AB1448" s="39"/>
      <c r="AC1448" s="31"/>
      <c r="AD1448" s="40"/>
      <c r="AE1448" s="31"/>
      <c r="AF1448" s="40"/>
      <c r="AG1448" s="31"/>
      <c r="AH1448" s="40"/>
      <c r="AI1448" s="31"/>
      <c r="AJ1448" s="40"/>
    </row>
    <row r="1449" spans="1:36" x14ac:dyDescent="0.25">
      <c r="A1449" s="37" t="s">
        <v>62</v>
      </c>
      <c r="B1449" s="37">
        <v>1034</v>
      </c>
      <c r="C1449" s="26" t="str">
        <f>IFERROR(INDEX(Clients[Client_Name],MATCH(Table312[[#This Row],[Client_Code]],Clients[Client_Code],0)),"")</f>
        <v>EMBRIO</v>
      </c>
      <c r="D1449" s="25">
        <v>11</v>
      </c>
      <c r="E1449" s="25">
        <v>1</v>
      </c>
      <c r="F1449" s="25" t="b">
        <f>IF(E1449&gt;(VLOOKUP(D1449,Months_Weeks!$A$2:$B$13,2,TRUE)),FALSE)</f>
        <v>0</v>
      </c>
      <c r="G1449" s="63">
        <f>IF(Table312[[#This Row],[Facility]]="Buin",1.5%,0.25%)</f>
        <v>1.4999999999999999E-2</v>
      </c>
      <c r="H1449" s="38"/>
      <c r="I1449" s="38"/>
      <c r="J1449" s="27">
        <f t="shared" si="132"/>
        <v>33</v>
      </c>
      <c r="K1449" s="28">
        <f t="shared" si="133"/>
        <v>10</v>
      </c>
      <c r="L1449" s="27">
        <f>IF(K1449=0,0,IF(E1449&gt;1,E1449-1,VLOOKUP(K1449,Months_Weeks!$A$1:$B$13,2,0)))</f>
        <v>4</v>
      </c>
      <c r="M1449" s="29"/>
      <c r="N1449" s="39"/>
      <c r="O1449" s="39"/>
      <c r="P1449" s="50">
        <f t="shared" si="134"/>
        <v>0</v>
      </c>
      <c r="Q1449" s="28">
        <f t="shared" si="135"/>
        <v>10</v>
      </c>
      <c r="R1449" s="28">
        <f>IF(Q1449=0,0,IF(E1449&gt;1,E1449-1,VLOOKUP(Q1449,Months_Weeks!$A$1:$B$13,2,0)))</f>
        <v>4</v>
      </c>
      <c r="S1449" s="30"/>
      <c r="T1449" s="39"/>
      <c r="U1449" s="39"/>
      <c r="V1449" s="50">
        <f t="shared" si="136"/>
        <v>0</v>
      </c>
      <c r="W1449" s="28">
        <f t="shared" si="137"/>
        <v>10</v>
      </c>
      <c r="X1449" s="28">
        <f>IF(W1449=0,0,IF(E1449&gt;1,E1449-1,VLOOKUP(W1449,Months_Weeks!$A$1:$B$13,2,0)))</f>
        <v>4</v>
      </c>
      <c r="Y1449" s="30"/>
      <c r="Z1449" s="39"/>
      <c r="AA1449" s="31"/>
      <c r="AB1449" s="39"/>
      <c r="AC1449" s="31"/>
      <c r="AD1449" s="40"/>
      <c r="AE1449" s="31"/>
      <c r="AF1449" s="40"/>
      <c r="AG1449" s="31"/>
      <c r="AH1449" s="40"/>
      <c r="AI1449" s="31"/>
      <c r="AJ1449" s="40"/>
    </row>
    <row r="1450" spans="1:36" x14ac:dyDescent="0.25">
      <c r="A1450" s="37" t="s">
        <v>62</v>
      </c>
      <c r="B1450" s="37">
        <v>1034</v>
      </c>
      <c r="C1450" s="26" t="str">
        <f>IFERROR(INDEX(Clients[Client_Name],MATCH(Table312[[#This Row],[Client_Code]],Clients[Client_Code],0)),"")</f>
        <v>EMBRIO</v>
      </c>
      <c r="D1450" s="25">
        <v>11</v>
      </c>
      <c r="E1450" s="25">
        <v>2</v>
      </c>
      <c r="F1450" s="25" t="b">
        <f>IF(E1450&gt;(VLOOKUP(D1450,Months_Weeks!$A$2:$B$13,2,TRUE)),FALSE)</f>
        <v>0</v>
      </c>
      <c r="G1450" s="63">
        <f>IF(Table312[[#This Row],[Facility]]="Buin",1.5%,0.25%)</f>
        <v>1.4999999999999999E-2</v>
      </c>
      <c r="H1450" s="38"/>
      <c r="I1450" s="38"/>
      <c r="J1450" s="27">
        <f t="shared" si="132"/>
        <v>33</v>
      </c>
      <c r="K1450" s="28">
        <f t="shared" si="133"/>
        <v>11</v>
      </c>
      <c r="L1450" s="27">
        <f>IF(K1450=0,0,IF(E1450&gt;1,E1450-1,VLOOKUP(K1450,Months_Weeks!$A$1:$B$13,2,0)))</f>
        <v>1</v>
      </c>
      <c r="M1450" s="29"/>
      <c r="N1450" s="39"/>
      <c r="O1450" s="39"/>
      <c r="P1450" s="50">
        <f t="shared" si="134"/>
        <v>0</v>
      </c>
      <c r="Q1450" s="28">
        <f t="shared" si="135"/>
        <v>11</v>
      </c>
      <c r="R1450" s="28">
        <f>IF(Q1450=0,0,IF(E1450&gt;1,E1450-1,VLOOKUP(Q1450,Months_Weeks!$A$1:$B$13,2,0)))</f>
        <v>1</v>
      </c>
      <c r="S1450" s="30"/>
      <c r="T1450" s="39"/>
      <c r="U1450" s="39"/>
      <c r="V1450" s="50">
        <f t="shared" si="136"/>
        <v>0</v>
      </c>
      <c r="W1450" s="28">
        <f t="shared" si="137"/>
        <v>11</v>
      </c>
      <c r="X1450" s="28">
        <f>IF(W1450=0,0,IF(E1450&gt;1,E1450-1,VLOOKUP(W1450,Months_Weeks!$A$1:$B$13,2,0)))</f>
        <v>1</v>
      </c>
      <c r="Y1450" s="30"/>
      <c r="Z1450" s="39"/>
      <c r="AA1450" s="31"/>
      <c r="AB1450" s="39"/>
      <c r="AC1450" s="31"/>
      <c r="AD1450" s="40"/>
      <c r="AE1450" s="31"/>
      <c r="AF1450" s="40"/>
      <c r="AG1450" s="31"/>
      <c r="AH1450" s="40"/>
      <c r="AI1450" s="31"/>
      <c r="AJ1450" s="40"/>
    </row>
    <row r="1451" spans="1:36" x14ac:dyDescent="0.25">
      <c r="A1451" s="37" t="s">
        <v>62</v>
      </c>
      <c r="B1451" s="37">
        <v>1034</v>
      </c>
      <c r="C1451" s="26" t="str">
        <f>IFERROR(INDEX(Clients[Client_Name],MATCH(Table312[[#This Row],[Client_Code]],Clients[Client_Code],0)),"")</f>
        <v>EMBRIO</v>
      </c>
      <c r="D1451" s="25">
        <v>11</v>
      </c>
      <c r="E1451" s="25">
        <v>3</v>
      </c>
      <c r="F1451" s="25" t="b">
        <f>IF(E1451&gt;(VLOOKUP(D1451,Months_Weeks!$A$2:$B$13,2,TRUE)),FALSE)</f>
        <v>0</v>
      </c>
      <c r="G1451" s="63">
        <f>IF(Table312[[#This Row],[Facility]]="Buin",1.5%,0.25%)</f>
        <v>1.4999999999999999E-2</v>
      </c>
      <c r="H1451" s="38"/>
      <c r="I1451" s="38"/>
      <c r="J1451" s="27">
        <f t="shared" si="132"/>
        <v>33</v>
      </c>
      <c r="K1451" s="28">
        <f t="shared" si="133"/>
        <v>11</v>
      </c>
      <c r="L1451" s="27">
        <f>IF(K1451=0,0,IF(E1451&gt;1,E1451-1,VLOOKUP(K1451,Months_Weeks!$A$1:$B$13,2,0)))</f>
        <v>2</v>
      </c>
      <c r="M1451" s="29"/>
      <c r="N1451" s="39"/>
      <c r="O1451" s="39"/>
      <c r="P1451" s="50">
        <f t="shared" si="134"/>
        <v>0</v>
      </c>
      <c r="Q1451" s="28">
        <f t="shared" si="135"/>
        <v>11</v>
      </c>
      <c r="R1451" s="28">
        <f>IF(Q1451=0,0,IF(E1451&gt;1,E1451-1,VLOOKUP(Q1451,Months_Weeks!$A$1:$B$13,2,0)))</f>
        <v>2</v>
      </c>
      <c r="S1451" s="30"/>
      <c r="T1451" s="39"/>
      <c r="U1451" s="39"/>
      <c r="V1451" s="50">
        <f t="shared" si="136"/>
        <v>0</v>
      </c>
      <c r="W1451" s="28">
        <f t="shared" si="137"/>
        <v>11</v>
      </c>
      <c r="X1451" s="28">
        <f>IF(W1451=0,0,IF(E1451&gt;1,E1451-1,VLOOKUP(W1451,Months_Weeks!$A$1:$B$13,2,0)))</f>
        <v>2</v>
      </c>
      <c r="Y1451" s="30"/>
      <c r="Z1451" s="39"/>
      <c r="AA1451" s="31"/>
      <c r="AB1451" s="39"/>
      <c r="AC1451" s="31"/>
      <c r="AD1451" s="40"/>
      <c r="AE1451" s="31"/>
      <c r="AF1451" s="40"/>
      <c r="AG1451" s="31"/>
      <c r="AH1451" s="40"/>
      <c r="AI1451" s="31"/>
      <c r="AJ1451" s="40"/>
    </row>
    <row r="1452" spans="1:36" x14ac:dyDescent="0.25">
      <c r="A1452" s="37" t="s">
        <v>62</v>
      </c>
      <c r="B1452" s="37">
        <v>1034</v>
      </c>
      <c r="C1452" s="26" t="str">
        <f>IFERROR(INDEX(Clients[Client_Name],MATCH(Table312[[#This Row],[Client_Code]],Clients[Client_Code],0)),"")</f>
        <v>EMBRIO</v>
      </c>
      <c r="D1452" s="25">
        <v>11</v>
      </c>
      <c r="E1452" s="25">
        <v>4</v>
      </c>
      <c r="F1452" s="25" t="b">
        <f>IF(E1452&gt;(VLOOKUP(D1452,Months_Weeks!$A$2:$B$13,2,TRUE)),FALSE)</f>
        <v>0</v>
      </c>
      <c r="G1452" s="63">
        <f>IF(Table312[[#This Row],[Facility]]="Buin",1.5%,0.25%)</f>
        <v>1.4999999999999999E-2</v>
      </c>
      <c r="H1452" s="38">
        <v>25</v>
      </c>
      <c r="I1452" s="38"/>
      <c r="J1452" s="27">
        <f t="shared" si="132"/>
        <v>58</v>
      </c>
      <c r="K1452" s="28">
        <f t="shared" si="133"/>
        <v>11</v>
      </c>
      <c r="L1452" s="27">
        <f>IF(K1452=0,0,IF(E1452&gt;1,E1452-1,VLOOKUP(K1452,Months_Weeks!$A$1:$B$13,2,0)))</f>
        <v>3</v>
      </c>
      <c r="M1452" s="29"/>
      <c r="N1452" s="39"/>
      <c r="O1452" s="39"/>
      <c r="P1452" s="50">
        <f t="shared" si="134"/>
        <v>0</v>
      </c>
      <c r="Q1452" s="28">
        <f t="shared" si="135"/>
        <v>11</v>
      </c>
      <c r="R1452" s="28">
        <f>IF(Q1452=0,0,IF(E1452&gt;1,E1452-1,VLOOKUP(Q1452,Months_Weeks!$A$1:$B$13,2,0)))</f>
        <v>3</v>
      </c>
      <c r="S1452" s="30"/>
      <c r="T1452" s="39"/>
      <c r="U1452" s="39"/>
      <c r="V1452" s="50">
        <f t="shared" si="136"/>
        <v>0</v>
      </c>
      <c r="W1452" s="28">
        <f t="shared" si="137"/>
        <v>11</v>
      </c>
      <c r="X1452" s="28">
        <f>IF(W1452=0,0,IF(E1452&gt;1,E1452-1,VLOOKUP(W1452,Months_Weeks!$A$1:$B$13,2,0)))</f>
        <v>3</v>
      </c>
      <c r="Y1452" s="30"/>
      <c r="Z1452" s="39"/>
      <c r="AA1452" s="31"/>
      <c r="AB1452" s="39"/>
      <c r="AC1452" s="31"/>
      <c r="AD1452" s="40"/>
      <c r="AE1452" s="31"/>
      <c r="AF1452" s="40"/>
      <c r="AG1452" s="31"/>
      <c r="AH1452" s="40"/>
      <c r="AI1452" s="31"/>
      <c r="AJ1452" s="40"/>
    </row>
    <row r="1453" spans="1:36" x14ac:dyDescent="0.25">
      <c r="A1453" s="37" t="s">
        <v>62</v>
      </c>
      <c r="B1453" s="37">
        <v>1034</v>
      </c>
      <c r="C1453" s="26" t="str">
        <f>IFERROR(INDEX(Clients[Client_Name],MATCH(Table312[[#This Row],[Client_Code]],Clients[Client_Code],0)),"")</f>
        <v>EMBRIO</v>
      </c>
      <c r="D1453" s="25">
        <v>12</v>
      </c>
      <c r="E1453" s="25">
        <v>1</v>
      </c>
      <c r="F1453" s="25" t="b">
        <f>IF(E1453&gt;(VLOOKUP(D1453,Months_Weeks!$A$2:$B$13,2,TRUE)),FALSE)</f>
        <v>0</v>
      </c>
      <c r="G1453" s="63">
        <f>IF(Table312[[#This Row],[Facility]]="Buin",1.5%,0.25%)</f>
        <v>1.4999999999999999E-2</v>
      </c>
      <c r="H1453" s="38"/>
      <c r="I1453" s="38"/>
      <c r="J1453" s="27">
        <f t="shared" si="132"/>
        <v>58</v>
      </c>
      <c r="K1453" s="28">
        <f t="shared" si="133"/>
        <v>11</v>
      </c>
      <c r="L1453" s="27">
        <f>IF(K1453=0,0,IF(E1453&gt;1,E1453-1,VLOOKUP(K1453,Months_Weeks!$A$1:$B$13,2,0)))</f>
        <v>4</v>
      </c>
      <c r="M1453" s="29"/>
      <c r="N1453" s="39"/>
      <c r="O1453" s="39"/>
      <c r="P1453" s="50">
        <f t="shared" si="134"/>
        <v>0</v>
      </c>
      <c r="Q1453" s="28">
        <f t="shared" si="135"/>
        <v>11</v>
      </c>
      <c r="R1453" s="28">
        <f>IF(Q1453=0,0,IF(E1453&gt;1,E1453-1,VLOOKUP(Q1453,Months_Weeks!$A$1:$B$13,2,0)))</f>
        <v>4</v>
      </c>
      <c r="S1453" s="30"/>
      <c r="T1453" s="39"/>
      <c r="U1453" s="39"/>
      <c r="V1453" s="50">
        <f t="shared" si="136"/>
        <v>0</v>
      </c>
      <c r="W1453" s="28">
        <f t="shared" si="137"/>
        <v>11</v>
      </c>
      <c r="X1453" s="28">
        <f>IF(W1453=0,0,IF(E1453&gt;1,E1453-1,VLOOKUP(W1453,Months_Weeks!$A$1:$B$13,2,0)))</f>
        <v>4</v>
      </c>
      <c r="Y1453" s="30"/>
      <c r="Z1453" s="39"/>
      <c r="AA1453" s="31"/>
      <c r="AB1453" s="39"/>
      <c r="AC1453" s="31"/>
      <c r="AD1453" s="40"/>
      <c r="AE1453" s="31"/>
      <c r="AF1453" s="40"/>
      <c r="AG1453" s="31"/>
      <c r="AH1453" s="40"/>
      <c r="AI1453" s="31"/>
      <c r="AJ1453" s="40"/>
    </row>
    <row r="1454" spans="1:36" x14ac:dyDescent="0.25">
      <c r="A1454" s="37" t="s">
        <v>62</v>
      </c>
      <c r="B1454" s="37">
        <v>1034</v>
      </c>
      <c r="C1454" s="26" t="str">
        <f>IFERROR(INDEX(Clients[Client_Name],MATCH(Table312[[#This Row],[Client_Code]],Clients[Client_Code],0)),"")</f>
        <v>EMBRIO</v>
      </c>
      <c r="D1454" s="25">
        <v>12</v>
      </c>
      <c r="E1454" s="25">
        <v>2</v>
      </c>
      <c r="F1454" s="25" t="b">
        <f>IF(E1454&gt;(VLOOKUP(D1454,Months_Weeks!$A$2:$B$13,2,TRUE)),FALSE)</f>
        <v>0</v>
      </c>
      <c r="G1454" s="63">
        <f>IF(Table312[[#This Row],[Facility]]="Buin",1.5%,0.25%)</f>
        <v>1.4999999999999999E-2</v>
      </c>
      <c r="H1454" s="38"/>
      <c r="I1454" s="38"/>
      <c r="J1454" s="27">
        <f t="shared" si="132"/>
        <v>58</v>
      </c>
      <c r="K1454" s="28">
        <f t="shared" si="133"/>
        <v>12</v>
      </c>
      <c r="L1454" s="27">
        <f>IF(K1454=0,0,IF(E1454&gt;1,E1454-1,VLOOKUP(K1454,Months_Weeks!$A$1:$B$13,2,0)))</f>
        <v>1</v>
      </c>
      <c r="M1454" s="29"/>
      <c r="N1454" s="39"/>
      <c r="O1454" s="39"/>
      <c r="P1454" s="50">
        <f t="shared" si="134"/>
        <v>0</v>
      </c>
      <c r="Q1454" s="28">
        <f t="shared" si="135"/>
        <v>12</v>
      </c>
      <c r="R1454" s="28">
        <f>IF(Q1454=0,0,IF(E1454&gt;1,E1454-1,VLOOKUP(Q1454,Months_Weeks!$A$1:$B$13,2,0)))</f>
        <v>1</v>
      </c>
      <c r="S1454" s="30"/>
      <c r="T1454" s="39"/>
      <c r="U1454" s="39"/>
      <c r="V1454" s="50">
        <f t="shared" si="136"/>
        <v>0</v>
      </c>
      <c r="W1454" s="28">
        <f t="shared" si="137"/>
        <v>12</v>
      </c>
      <c r="X1454" s="28">
        <f>IF(W1454=0,0,IF(E1454&gt;1,E1454-1,VLOOKUP(W1454,Months_Weeks!$A$1:$B$13,2,0)))</f>
        <v>1</v>
      </c>
      <c r="Y1454" s="30"/>
      <c r="Z1454" s="39"/>
      <c r="AA1454" s="31"/>
      <c r="AB1454" s="39"/>
      <c r="AC1454" s="31"/>
      <c r="AD1454" s="40"/>
      <c r="AE1454" s="31"/>
      <c r="AF1454" s="40"/>
      <c r="AG1454" s="31"/>
      <c r="AH1454" s="40"/>
      <c r="AI1454" s="31"/>
      <c r="AJ1454" s="40"/>
    </row>
    <row r="1455" spans="1:36" x14ac:dyDescent="0.25">
      <c r="A1455" s="37" t="s">
        <v>62</v>
      </c>
      <c r="B1455" s="37">
        <v>1034</v>
      </c>
      <c r="C1455" s="26" t="str">
        <f>IFERROR(INDEX(Clients[Client_Name],MATCH(Table312[[#This Row],[Client_Code]],Clients[Client_Code],0)),"")</f>
        <v>EMBRIO</v>
      </c>
      <c r="D1455" s="25">
        <v>12</v>
      </c>
      <c r="E1455" s="25">
        <v>3</v>
      </c>
      <c r="F1455" s="25" t="b">
        <f>IF(E1455&gt;(VLOOKUP(D1455,Months_Weeks!$A$2:$B$13,2,TRUE)),FALSE)</f>
        <v>0</v>
      </c>
      <c r="G1455" s="63">
        <f>IF(Table312[[#This Row],[Facility]]="Buin",1.5%,0.25%)</f>
        <v>1.4999999999999999E-2</v>
      </c>
      <c r="H1455" s="38"/>
      <c r="I1455" s="38"/>
      <c r="J1455" s="27">
        <f t="shared" si="132"/>
        <v>58</v>
      </c>
      <c r="K1455" s="28">
        <f t="shared" si="133"/>
        <v>12</v>
      </c>
      <c r="L1455" s="27">
        <f>IF(K1455=0,0,IF(E1455&gt;1,E1455-1,VLOOKUP(K1455,Months_Weeks!$A$1:$B$13,2,0)))</f>
        <v>2</v>
      </c>
      <c r="M1455" s="29"/>
      <c r="N1455" s="39"/>
      <c r="O1455" s="39"/>
      <c r="P1455" s="50">
        <f t="shared" si="134"/>
        <v>0</v>
      </c>
      <c r="Q1455" s="28">
        <f t="shared" si="135"/>
        <v>12</v>
      </c>
      <c r="R1455" s="28">
        <f>IF(Q1455=0,0,IF(E1455&gt;1,E1455-1,VLOOKUP(Q1455,Months_Weeks!$A$1:$B$13,2,0)))</f>
        <v>2</v>
      </c>
      <c r="S1455" s="30"/>
      <c r="T1455" s="39"/>
      <c r="U1455" s="39"/>
      <c r="V1455" s="50">
        <f t="shared" si="136"/>
        <v>0</v>
      </c>
      <c r="W1455" s="28">
        <f t="shared" si="137"/>
        <v>12</v>
      </c>
      <c r="X1455" s="28">
        <f>IF(W1455=0,0,IF(E1455&gt;1,E1455-1,VLOOKUP(W1455,Months_Weeks!$A$1:$B$13,2,0)))</f>
        <v>2</v>
      </c>
      <c r="Y1455" s="30"/>
      <c r="Z1455" s="39"/>
      <c r="AA1455" s="31"/>
      <c r="AB1455" s="39"/>
      <c r="AC1455" s="31"/>
      <c r="AD1455" s="40"/>
      <c r="AE1455" s="31"/>
      <c r="AF1455" s="40"/>
      <c r="AG1455" s="31"/>
      <c r="AH1455" s="40"/>
      <c r="AI1455" s="31"/>
      <c r="AJ1455" s="40"/>
    </row>
    <row r="1456" spans="1:36" x14ac:dyDescent="0.25">
      <c r="A1456" s="37" t="s">
        <v>62</v>
      </c>
      <c r="B1456" s="37">
        <v>1034</v>
      </c>
      <c r="C1456" s="26" t="str">
        <f>IFERROR(INDEX(Clients[Client_Name],MATCH(Table312[[#This Row],[Client_Code]],Clients[Client_Code],0)),"")</f>
        <v>EMBRIO</v>
      </c>
      <c r="D1456" s="25">
        <v>12</v>
      </c>
      <c r="E1456" s="25">
        <v>4</v>
      </c>
      <c r="F1456" s="25" t="b">
        <f>IF(E1456&gt;(VLOOKUP(D1456,Months_Weeks!$A$2:$B$13,2,TRUE)),FALSE)</f>
        <v>0</v>
      </c>
      <c r="G1456" s="63">
        <f>IF(Table312[[#This Row],[Facility]]="Buin",1.5%,0.25%)</f>
        <v>1.4999999999999999E-2</v>
      </c>
      <c r="H1456" s="38"/>
      <c r="I1456" s="38">
        <v>25</v>
      </c>
      <c r="J1456" s="27">
        <f t="shared" si="132"/>
        <v>33</v>
      </c>
      <c r="K1456" s="28">
        <f t="shared" si="133"/>
        <v>12</v>
      </c>
      <c r="L1456" s="27">
        <f>IF(K1456=0,0,IF(E1456&gt;1,E1456-1,VLOOKUP(K1456,Months_Weeks!$A$1:$B$13,2,0)))</f>
        <v>3</v>
      </c>
      <c r="M1456" s="29"/>
      <c r="N1456" s="39"/>
      <c r="O1456" s="39"/>
      <c r="P1456" s="50">
        <f t="shared" si="134"/>
        <v>0</v>
      </c>
      <c r="Q1456" s="28">
        <f t="shared" si="135"/>
        <v>12</v>
      </c>
      <c r="R1456" s="28">
        <f>IF(Q1456=0,0,IF(E1456&gt;1,E1456-1,VLOOKUP(Q1456,Months_Weeks!$A$1:$B$13,2,0)))</f>
        <v>3</v>
      </c>
      <c r="S1456" s="30"/>
      <c r="T1456" s="39"/>
      <c r="U1456" s="39"/>
      <c r="V1456" s="50">
        <f t="shared" si="136"/>
        <v>0</v>
      </c>
      <c r="W1456" s="28">
        <f t="shared" si="137"/>
        <v>12</v>
      </c>
      <c r="X1456" s="28">
        <f>IF(W1456=0,0,IF(E1456&gt;1,E1456-1,VLOOKUP(W1456,Months_Weeks!$A$1:$B$13,2,0)))</f>
        <v>3</v>
      </c>
      <c r="Y1456" s="30"/>
      <c r="Z1456" s="39"/>
      <c r="AA1456" s="31"/>
      <c r="AB1456" s="39"/>
      <c r="AC1456" s="31"/>
      <c r="AD1456" s="40"/>
      <c r="AE1456" s="31"/>
      <c r="AF1456" s="40"/>
      <c r="AG1456" s="31"/>
      <c r="AH1456" s="40"/>
      <c r="AI1456" s="31"/>
      <c r="AJ1456" s="40"/>
    </row>
    <row r="1457" spans="1:36" x14ac:dyDescent="0.25">
      <c r="A1457" s="37" t="s">
        <v>62</v>
      </c>
      <c r="B1457" s="37">
        <v>1034</v>
      </c>
      <c r="C1457" s="26" t="str">
        <f>IFERROR(INDEX(Clients[Client_Name],MATCH(Table312[[#This Row],[Client_Code]],Clients[Client_Code],0)),"")</f>
        <v>EMBRIO</v>
      </c>
      <c r="D1457" s="25">
        <v>12</v>
      </c>
      <c r="E1457" s="25">
        <v>5</v>
      </c>
      <c r="F1457" s="25" t="b">
        <f>IF(E1457&gt;(VLOOKUP(D1457,Months_Weeks!$A$2:$B$13,2,TRUE)),FALSE)</f>
        <v>0</v>
      </c>
      <c r="G1457" s="63">
        <f>IF(Table312[[#This Row],[Facility]]="Buin",1.5%,0.25%)</f>
        <v>1.4999999999999999E-2</v>
      </c>
      <c r="H1457" s="38"/>
      <c r="I1457" s="38">
        <v>25</v>
      </c>
      <c r="J1457" s="27">
        <f t="shared" si="132"/>
        <v>8</v>
      </c>
      <c r="K1457" s="28">
        <f t="shared" si="133"/>
        <v>12</v>
      </c>
      <c r="L1457" s="27">
        <f>IF(K1457=0,0,IF(E1457&gt;1,E1457-1,VLOOKUP(K1457,Months_Weeks!$A$1:$B$13,2,0)))</f>
        <v>4</v>
      </c>
      <c r="M1457" s="29"/>
      <c r="N1457" s="39"/>
      <c r="O1457" s="39"/>
      <c r="P1457" s="50">
        <f t="shared" si="134"/>
        <v>0</v>
      </c>
      <c r="Q1457" s="28">
        <f t="shared" si="135"/>
        <v>12</v>
      </c>
      <c r="R1457" s="28">
        <f>IF(Q1457=0,0,IF(E1457&gt;1,E1457-1,VLOOKUP(Q1457,Months_Weeks!$A$1:$B$13,2,0)))</f>
        <v>4</v>
      </c>
      <c r="S1457" s="30"/>
      <c r="T1457" s="39"/>
      <c r="U1457" s="39"/>
      <c r="V1457" s="50">
        <f t="shared" si="136"/>
        <v>0</v>
      </c>
      <c r="W1457" s="28">
        <f t="shared" si="137"/>
        <v>12</v>
      </c>
      <c r="X1457" s="28">
        <f>IF(W1457=0,0,IF(E1457&gt;1,E1457-1,VLOOKUP(W1457,Months_Weeks!$A$1:$B$13,2,0)))</f>
        <v>4</v>
      </c>
      <c r="Y1457" s="30"/>
      <c r="Z1457" s="39"/>
      <c r="AA1457" s="31"/>
      <c r="AB1457" s="39"/>
      <c r="AC1457" s="31"/>
      <c r="AD1457" s="40"/>
      <c r="AE1457" s="31"/>
      <c r="AF1457" s="40"/>
      <c r="AG1457" s="31"/>
      <c r="AH1457" s="40"/>
      <c r="AI1457" s="31"/>
      <c r="AJ1457" s="40"/>
    </row>
    <row r="1458" spans="1:36" x14ac:dyDescent="0.25">
      <c r="A1458" s="37" t="s">
        <v>62</v>
      </c>
      <c r="B1458" s="37">
        <v>1035</v>
      </c>
      <c r="C1458" s="26" t="str">
        <f>IFERROR(INDEX(Clients[Client_Name],MATCH(Table312[[#This Row],[Client_Code]],Clients[Client_Code],0)),"")</f>
        <v>EXPORTADORA YAVU</v>
      </c>
      <c r="D1458" s="25">
        <v>1</v>
      </c>
      <c r="E1458" s="25">
        <v>1</v>
      </c>
      <c r="F1458" s="25" t="b">
        <f>IF(E1458&gt;(VLOOKUP(D1458,Months_Weeks!$A$2:$B$13,2,TRUE)),FALSE)</f>
        <v>0</v>
      </c>
      <c r="G1458" s="63">
        <f>IF(Table312[[#This Row],[Facility]]="Buin",1.5%,0.25%)</f>
        <v>1.4999999999999999E-2</v>
      </c>
      <c r="H1458" s="38">
        <v>225</v>
      </c>
      <c r="I1458" s="38"/>
      <c r="J1458" s="27">
        <f t="shared" si="132"/>
        <v>225</v>
      </c>
      <c r="K1458" s="28">
        <f t="shared" si="133"/>
        <v>0</v>
      </c>
      <c r="L1458" s="27">
        <f>IF(K1458=0,0,IF(E1458&gt;1,E1458-1,VLOOKUP(K1458,Months_Weeks!$A$1:$B$13,2,0)))</f>
        <v>0</v>
      </c>
      <c r="M1458" s="29"/>
      <c r="N1458" s="39"/>
      <c r="O1458" s="39"/>
      <c r="P1458" s="50">
        <f t="shared" si="134"/>
        <v>0</v>
      </c>
      <c r="Q1458" s="28">
        <f t="shared" si="135"/>
        <v>0</v>
      </c>
      <c r="R1458" s="28">
        <f>IF(Q1458=0,0,IF(E1458&gt;1,E1458-1,VLOOKUP(Q1458,Months_Weeks!$A$1:$B$13,2,0)))</f>
        <v>0</v>
      </c>
      <c r="S1458" s="30"/>
      <c r="T1458" s="39"/>
      <c r="U1458" s="39"/>
      <c r="V1458" s="50">
        <f t="shared" si="136"/>
        <v>0</v>
      </c>
      <c r="W1458" s="28">
        <f t="shared" si="137"/>
        <v>0</v>
      </c>
      <c r="X1458" s="28">
        <f>IF(W1458=0,0,IF(E1458&gt;1,E1458-1,VLOOKUP(W1458,Months_Weeks!$A$1:$B$13,2,0)))</f>
        <v>0</v>
      </c>
      <c r="Y1458" s="30"/>
      <c r="Z1458" s="39"/>
      <c r="AA1458" s="31">
        <v>1</v>
      </c>
      <c r="AB1458" s="72">
        <v>0.28399999999999997</v>
      </c>
      <c r="AC1458" s="31"/>
      <c r="AD1458" s="40"/>
      <c r="AE1458" s="31"/>
      <c r="AF1458" s="40"/>
      <c r="AG1458" s="31"/>
      <c r="AH1458" s="40"/>
      <c r="AI1458" s="31">
        <v>1</v>
      </c>
      <c r="AJ1458" s="70">
        <v>2.9000000000000001E-2</v>
      </c>
    </row>
    <row r="1459" spans="1:36" x14ac:dyDescent="0.25">
      <c r="A1459" s="37" t="s">
        <v>62</v>
      </c>
      <c r="B1459" s="37">
        <v>1035</v>
      </c>
      <c r="C1459" s="26" t="str">
        <f>IFERROR(INDEX(Clients[Client_Name],MATCH(Table312[[#This Row],[Client_Code]],Clients[Client_Code],0)),"")</f>
        <v>EXPORTADORA YAVU</v>
      </c>
      <c r="D1459" s="25">
        <v>1</v>
      </c>
      <c r="E1459" s="25">
        <v>2</v>
      </c>
      <c r="F1459" s="25" t="b">
        <f>IF(E1459&gt;(VLOOKUP(D1459,Months_Weeks!$A$2:$B$13,2,TRUE)),FALSE)</f>
        <v>0</v>
      </c>
      <c r="G1459" s="63">
        <f>IF(Table312[[#This Row],[Facility]]="Buin",1.5%,0.25%)</f>
        <v>1.4999999999999999E-2</v>
      </c>
      <c r="H1459" s="38"/>
      <c r="I1459" s="38">
        <v>28</v>
      </c>
      <c r="J1459" s="27">
        <f t="shared" si="132"/>
        <v>197</v>
      </c>
      <c r="K1459" s="28">
        <f t="shared" si="133"/>
        <v>1</v>
      </c>
      <c r="L1459" s="27">
        <f>IF(K1459=0,0,IF(E1459&gt;1,E1459-1,VLOOKUP(K1459,Months_Weeks!$A$1:$B$13,2,0)))</f>
        <v>1</v>
      </c>
      <c r="M1459" s="29"/>
      <c r="N1459" s="39"/>
      <c r="O1459" s="39"/>
      <c r="P1459" s="50">
        <f t="shared" si="134"/>
        <v>0</v>
      </c>
      <c r="Q1459" s="28">
        <f t="shared" si="135"/>
        <v>1</v>
      </c>
      <c r="R1459" s="28">
        <f>IF(Q1459=0,0,IF(E1459&gt;1,E1459-1,VLOOKUP(Q1459,Months_Weeks!$A$1:$B$13,2,0)))</f>
        <v>1</v>
      </c>
      <c r="S1459" s="30"/>
      <c r="T1459" s="39"/>
      <c r="U1459" s="39"/>
      <c r="V1459" s="50">
        <f t="shared" si="136"/>
        <v>0</v>
      </c>
      <c r="W1459" s="28">
        <f t="shared" si="137"/>
        <v>1</v>
      </c>
      <c r="X1459" s="28">
        <f>IF(W1459=0,0,IF(E1459&gt;1,E1459-1,VLOOKUP(W1459,Months_Weeks!$A$1:$B$13,2,0)))</f>
        <v>1</v>
      </c>
      <c r="Y1459" s="30"/>
      <c r="Z1459" s="39"/>
      <c r="AA1459" s="31"/>
      <c r="AB1459" s="39"/>
      <c r="AC1459" s="31"/>
      <c r="AD1459" s="40"/>
      <c r="AE1459" s="31"/>
      <c r="AF1459" s="40"/>
      <c r="AG1459" s="31"/>
      <c r="AH1459" s="40"/>
      <c r="AI1459" s="31"/>
      <c r="AJ1459" s="40"/>
    </row>
    <row r="1460" spans="1:36" x14ac:dyDescent="0.25">
      <c r="A1460" s="37" t="s">
        <v>62</v>
      </c>
      <c r="B1460" s="37">
        <v>1035</v>
      </c>
      <c r="C1460" s="26" t="str">
        <f>IFERROR(INDEX(Clients[Client_Name],MATCH(Table312[[#This Row],[Client_Code]],Clients[Client_Code],0)),"")</f>
        <v>EXPORTADORA YAVU</v>
      </c>
      <c r="D1460" s="25">
        <v>1</v>
      </c>
      <c r="E1460" s="25">
        <v>3</v>
      </c>
      <c r="F1460" s="25" t="b">
        <f>IF(E1460&gt;(VLOOKUP(D1460,Months_Weeks!$A$2:$B$13,2,TRUE)),FALSE)</f>
        <v>0</v>
      </c>
      <c r="G1460" s="63">
        <f>IF(Table312[[#This Row],[Facility]]="Buin",1.5%,0.25%)</f>
        <v>1.4999999999999999E-2</v>
      </c>
      <c r="H1460" s="38">
        <v>85</v>
      </c>
      <c r="I1460" s="38"/>
      <c r="J1460" s="27">
        <f t="shared" si="132"/>
        <v>282</v>
      </c>
      <c r="K1460" s="28">
        <f t="shared" si="133"/>
        <v>1</v>
      </c>
      <c r="L1460" s="27">
        <f>IF(K1460=0,0,IF(E1460&gt;1,E1460-1,VLOOKUP(K1460,Months_Weeks!$A$1:$B$13,2,0)))</f>
        <v>2</v>
      </c>
      <c r="M1460" s="29"/>
      <c r="N1460" s="39"/>
      <c r="O1460" s="39"/>
      <c r="P1460" s="50">
        <f t="shared" si="134"/>
        <v>0</v>
      </c>
      <c r="Q1460" s="28">
        <f t="shared" si="135"/>
        <v>1</v>
      </c>
      <c r="R1460" s="28">
        <f>IF(Q1460=0,0,IF(E1460&gt;1,E1460-1,VLOOKUP(Q1460,Months_Weeks!$A$1:$B$13,2,0)))</f>
        <v>2</v>
      </c>
      <c r="S1460" s="30"/>
      <c r="T1460" s="39"/>
      <c r="U1460" s="39"/>
      <c r="V1460" s="50">
        <f t="shared" si="136"/>
        <v>0</v>
      </c>
      <c r="W1460" s="28">
        <f t="shared" si="137"/>
        <v>1</v>
      </c>
      <c r="X1460" s="28">
        <f>IF(W1460=0,0,IF(E1460&gt;1,E1460-1,VLOOKUP(W1460,Months_Weeks!$A$1:$B$13,2,0)))</f>
        <v>2</v>
      </c>
      <c r="Y1460" s="30"/>
      <c r="Z1460" s="39"/>
      <c r="AA1460" s="31"/>
      <c r="AB1460" s="39"/>
      <c r="AC1460" s="31"/>
      <c r="AD1460" s="40"/>
      <c r="AE1460" s="31"/>
      <c r="AF1460" s="40"/>
      <c r="AG1460" s="31"/>
      <c r="AH1460" s="40"/>
      <c r="AI1460" s="31"/>
      <c r="AJ1460" s="40"/>
    </row>
    <row r="1461" spans="1:36" x14ac:dyDescent="0.25">
      <c r="A1461" s="37" t="s">
        <v>62</v>
      </c>
      <c r="B1461" s="37">
        <v>1035</v>
      </c>
      <c r="C1461" s="26" t="str">
        <f>IFERROR(INDEX(Clients[Client_Name],MATCH(Table312[[#This Row],[Client_Code]],Clients[Client_Code],0)),"")</f>
        <v>EXPORTADORA YAVU</v>
      </c>
      <c r="D1461" s="25">
        <v>1</v>
      </c>
      <c r="E1461" s="25">
        <v>4</v>
      </c>
      <c r="F1461" s="25" t="b">
        <f>IF(E1461&gt;(VLOOKUP(D1461,Months_Weeks!$A$2:$B$13,2,TRUE)),FALSE)</f>
        <v>0</v>
      </c>
      <c r="G1461" s="63">
        <f>IF(Table312[[#This Row],[Facility]]="Buin",1.5%,0.25%)</f>
        <v>1.4999999999999999E-2</v>
      </c>
      <c r="H1461" s="38"/>
      <c r="I1461" s="38">
        <v>26</v>
      </c>
      <c r="J1461" s="27">
        <f t="shared" si="132"/>
        <v>256</v>
      </c>
      <c r="K1461" s="28">
        <f t="shared" si="133"/>
        <v>1</v>
      </c>
      <c r="L1461" s="27">
        <f>IF(K1461=0,0,IF(E1461&gt;1,E1461-1,VLOOKUP(K1461,Months_Weeks!$A$1:$B$13,2,0)))</f>
        <v>3</v>
      </c>
      <c r="M1461" s="29"/>
      <c r="N1461" s="39"/>
      <c r="O1461" s="39"/>
      <c r="P1461" s="50">
        <f t="shared" si="134"/>
        <v>0</v>
      </c>
      <c r="Q1461" s="28">
        <f t="shared" si="135"/>
        <v>1</v>
      </c>
      <c r="R1461" s="28">
        <f>IF(Q1461=0,0,IF(E1461&gt;1,E1461-1,VLOOKUP(Q1461,Months_Weeks!$A$1:$B$13,2,0)))</f>
        <v>3</v>
      </c>
      <c r="S1461" s="30"/>
      <c r="T1461" s="39"/>
      <c r="U1461" s="39"/>
      <c r="V1461" s="50">
        <f t="shared" si="136"/>
        <v>0</v>
      </c>
      <c r="W1461" s="28">
        <f t="shared" si="137"/>
        <v>1</v>
      </c>
      <c r="X1461" s="28">
        <f>IF(W1461=0,0,IF(E1461&gt;1,E1461-1,VLOOKUP(W1461,Months_Weeks!$A$1:$B$13,2,0)))</f>
        <v>3</v>
      </c>
      <c r="Y1461" s="30"/>
      <c r="Z1461" s="39"/>
      <c r="AA1461" s="31"/>
      <c r="AB1461" s="39"/>
      <c r="AC1461" s="31"/>
      <c r="AD1461" s="40"/>
      <c r="AE1461" s="31"/>
      <c r="AF1461" s="40"/>
      <c r="AG1461" s="31"/>
      <c r="AH1461" s="40"/>
      <c r="AI1461" s="31"/>
      <c r="AJ1461" s="40"/>
    </row>
    <row r="1462" spans="1:36" x14ac:dyDescent="0.25">
      <c r="A1462" s="37" t="s">
        <v>62</v>
      </c>
      <c r="B1462" s="37">
        <v>1035</v>
      </c>
      <c r="C1462" s="26" t="str">
        <f>IFERROR(INDEX(Clients[Client_Name],MATCH(Table312[[#This Row],[Client_Code]],Clients[Client_Code],0)),"")</f>
        <v>EXPORTADORA YAVU</v>
      </c>
      <c r="D1462" s="25">
        <v>2</v>
      </c>
      <c r="E1462" s="25">
        <v>1</v>
      </c>
      <c r="F1462" s="25" t="b">
        <f>IF(E1462&gt;(VLOOKUP(D1462,Months_Weeks!$A$2:$B$13,2,TRUE)),FALSE)</f>
        <v>0</v>
      </c>
      <c r="G1462" s="63">
        <f>IF(Table312[[#This Row],[Facility]]="Buin",1.5%,0.25%)</f>
        <v>1.4999999999999999E-2</v>
      </c>
      <c r="H1462" s="38"/>
      <c r="I1462" s="38">
        <v>18</v>
      </c>
      <c r="J1462" s="27">
        <f t="shared" si="132"/>
        <v>238</v>
      </c>
      <c r="K1462" s="28">
        <f t="shared" si="133"/>
        <v>1</v>
      </c>
      <c r="L1462" s="27">
        <f>IF(K1462=0,0,IF(E1462&gt;1,E1462-1,VLOOKUP(K1462,Months_Weeks!$A$1:$B$13,2,0)))</f>
        <v>4</v>
      </c>
      <c r="M1462" s="29"/>
      <c r="N1462" s="39"/>
      <c r="O1462" s="39"/>
      <c r="P1462" s="50">
        <f t="shared" si="134"/>
        <v>0</v>
      </c>
      <c r="Q1462" s="28">
        <f t="shared" si="135"/>
        <v>1</v>
      </c>
      <c r="R1462" s="28">
        <f>IF(Q1462=0,0,IF(E1462&gt;1,E1462-1,VLOOKUP(Q1462,Months_Weeks!$A$1:$B$13,2,0)))</f>
        <v>4</v>
      </c>
      <c r="S1462" s="30"/>
      <c r="T1462" s="39"/>
      <c r="U1462" s="39"/>
      <c r="V1462" s="50">
        <f t="shared" si="136"/>
        <v>0</v>
      </c>
      <c r="W1462" s="28">
        <f t="shared" si="137"/>
        <v>1</v>
      </c>
      <c r="X1462" s="28">
        <f>IF(W1462=0,0,IF(E1462&gt;1,E1462-1,VLOOKUP(W1462,Months_Weeks!$A$1:$B$13,2,0)))</f>
        <v>4</v>
      </c>
      <c r="Y1462" s="30"/>
      <c r="Z1462" s="39"/>
      <c r="AA1462" s="31"/>
      <c r="AB1462" s="39"/>
      <c r="AC1462" s="31"/>
      <c r="AD1462" s="40"/>
      <c r="AE1462" s="31"/>
      <c r="AF1462" s="40"/>
      <c r="AG1462" s="31"/>
      <c r="AH1462" s="40"/>
      <c r="AI1462" s="31"/>
      <c r="AJ1462" s="40"/>
    </row>
    <row r="1463" spans="1:36" x14ac:dyDescent="0.25">
      <c r="A1463" s="37" t="s">
        <v>62</v>
      </c>
      <c r="B1463" s="37">
        <v>1035</v>
      </c>
      <c r="C1463" s="26" t="str">
        <f>IFERROR(INDEX(Clients[Client_Name],MATCH(Table312[[#This Row],[Client_Code]],Clients[Client_Code],0)),"")</f>
        <v>EXPORTADORA YAVU</v>
      </c>
      <c r="D1463" s="25">
        <v>2</v>
      </c>
      <c r="E1463" s="25">
        <v>2</v>
      </c>
      <c r="F1463" s="25" t="b">
        <f>IF(E1463&gt;(VLOOKUP(D1463,Months_Weeks!$A$2:$B$13,2,TRUE)),FALSE)</f>
        <v>0</v>
      </c>
      <c r="G1463" s="63">
        <f>IF(Table312[[#This Row],[Facility]]="Buin",1.5%,0.25%)</f>
        <v>1.4999999999999999E-2</v>
      </c>
      <c r="H1463" s="38"/>
      <c r="I1463" s="38">
        <v>17</v>
      </c>
      <c r="J1463" s="27">
        <f t="shared" si="132"/>
        <v>221</v>
      </c>
      <c r="K1463" s="28">
        <f t="shared" si="133"/>
        <v>2</v>
      </c>
      <c r="L1463" s="27">
        <f>IF(K1463=0,0,IF(E1463&gt;1,E1463-1,VLOOKUP(K1463,Months_Weeks!$A$1:$B$13,2,0)))</f>
        <v>1</v>
      </c>
      <c r="M1463" s="29"/>
      <c r="N1463" s="39"/>
      <c r="O1463" s="39"/>
      <c r="P1463" s="50">
        <f t="shared" si="134"/>
        <v>0</v>
      </c>
      <c r="Q1463" s="28">
        <f t="shared" si="135"/>
        <v>2</v>
      </c>
      <c r="R1463" s="28">
        <f>IF(Q1463=0,0,IF(E1463&gt;1,E1463-1,VLOOKUP(Q1463,Months_Weeks!$A$1:$B$13,2,0)))</f>
        <v>1</v>
      </c>
      <c r="S1463" s="30"/>
      <c r="T1463" s="39"/>
      <c r="U1463" s="39"/>
      <c r="V1463" s="50">
        <f t="shared" si="136"/>
        <v>0</v>
      </c>
      <c r="W1463" s="28">
        <f t="shared" si="137"/>
        <v>2</v>
      </c>
      <c r="X1463" s="28">
        <f>IF(W1463=0,0,IF(E1463&gt;1,E1463-1,VLOOKUP(W1463,Months_Weeks!$A$1:$B$13,2,0)))</f>
        <v>1</v>
      </c>
      <c r="Y1463" s="30"/>
      <c r="Z1463" s="39"/>
      <c r="AA1463" s="31"/>
      <c r="AB1463" s="39"/>
      <c r="AC1463" s="31"/>
      <c r="AD1463" s="40"/>
      <c r="AE1463" s="31"/>
      <c r="AF1463" s="40"/>
      <c r="AG1463" s="31"/>
      <c r="AH1463" s="40"/>
      <c r="AI1463" s="31"/>
      <c r="AJ1463" s="40"/>
    </row>
    <row r="1464" spans="1:36" x14ac:dyDescent="0.25">
      <c r="A1464" s="37" t="s">
        <v>62</v>
      </c>
      <c r="B1464" s="37">
        <v>1035</v>
      </c>
      <c r="C1464" s="26" t="str">
        <f>IFERROR(INDEX(Clients[Client_Name],MATCH(Table312[[#This Row],[Client_Code]],Clients[Client_Code],0)),"")</f>
        <v>EXPORTADORA YAVU</v>
      </c>
      <c r="D1464" s="25">
        <v>2</v>
      </c>
      <c r="E1464" s="25">
        <v>3</v>
      </c>
      <c r="F1464" s="25" t="b">
        <f>IF(E1464&gt;(VLOOKUP(D1464,Months_Weeks!$A$2:$B$13,2,TRUE)),FALSE)</f>
        <v>0</v>
      </c>
      <c r="G1464" s="63">
        <f>IF(Table312[[#This Row],[Facility]]="Buin",1.5%,0.25%)</f>
        <v>1.4999999999999999E-2</v>
      </c>
      <c r="H1464" s="38"/>
      <c r="I1464" s="38">
        <v>24</v>
      </c>
      <c r="J1464" s="27">
        <f t="shared" si="132"/>
        <v>197</v>
      </c>
      <c r="K1464" s="28">
        <f t="shared" si="133"/>
        <v>2</v>
      </c>
      <c r="L1464" s="27">
        <f>IF(K1464=0,0,IF(E1464&gt;1,E1464-1,VLOOKUP(K1464,Months_Weeks!$A$1:$B$13,2,0)))</f>
        <v>2</v>
      </c>
      <c r="M1464" s="29"/>
      <c r="N1464" s="39"/>
      <c r="O1464" s="39"/>
      <c r="P1464" s="50">
        <f t="shared" si="134"/>
        <v>0</v>
      </c>
      <c r="Q1464" s="28">
        <f t="shared" si="135"/>
        <v>2</v>
      </c>
      <c r="R1464" s="28">
        <f>IF(Q1464=0,0,IF(E1464&gt;1,E1464-1,VLOOKUP(Q1464,Months_Weeks!$A$1:$B$13,2,0)))</f>
        <v>2</v>
      </c>
      <c r="S1464" s="30"/>
      <c r="T1464" s="39"/>
      <c r="U1464" s="39"/>
      <c r="V1464" s="50">
        <f t="shared" si="136"/>
        <v>0</v>
      </c>
      <c r="W1464" s="28">
        <f t="shared" si="137"/>
        <v>2</v>
      </c>
      <c r="X1464" s="28">
        <f>IF(W1464=0,0,IF(E1464&gt;1,E1464-1,VLOOKUP(W1464,Months_Weeks!$A$1:$B$13,2,0)))</f>
        <v>2</v>
      </c>
      <c r="Y1464" s="30"/>
      <c r="Z1464" s="39"/>
      <c r="AA1464" s="31"/>
      <c r="AB1464" s="39"/>
      <c r="AC1464" s="31"/>
      <c r="AD1464" s="40"/>
      <c r="AE1464" s="31"/>
      <c r="AF1464" s="40"/>
      <c r="AG1464" s="31"/>
      <c r="AH1464" s="40"/>
      <c r="AI1464" s="31"/>
      <c r="AJ1464" s="40"/>
    </row>
    <row r="1465" spans="1:36" x14ac:dyDescent="0.25">
      <c r="A1465" s="37" t="s">
        <v>62</v>
      </c>
      <c r="B1465" s="37">
        <v>1035</v>
      </c>
      <c r="C1465" s="26" t="str">
        <f>IFERROR(INDEX(Clients[Client_Name],MATCH(Table312[[#This Row],[Client_Code]],Clients[Client_Code],0)),"")</f>
        <v>EXPORTADORA YAVU</v>
      </c>
      <c r="D1465" s="25">
        <v>2</v>
      </c>
      <c r="E1465" s="25">
        <v>4</v>
      </c>
      <c r="F1465" s="25" t="b">
        <f>IF(E1465&gt;(VLOOKUP(D1465,Months_Weeks!$A$2:$B$13,2,TRUE)),FALSE)</f>
        <v>0</v>
      </c>
      <c r="G1465" s="63">
        <f>IF(Table312[[#This Row],[Facility]]="Buin",1.5%,0.25%)</f>
        <v>1.4999999999999999E-2</v>
      </c>
      <c r="H1465" s="38"/>
      <c r="I1465" s="38">
        <v>16</v>
      </c>
      <c r="J1465" s="27">
        <f t="shared" si="132"/>
        <v>181</v>
      </c>
      <c r="K1465" s="28">
        <f t="shared" si="133"/>
        <v>2</v>
      </c>
      <c r="L1465" s="27">
        <f>IF(K1465=0,0,IF(E1465&gt;1,E1465-1,VLOOKUP(K1465,Months_Weeks!$A$1:$B$13,2,0)))</f>
        <v>3</v>
      </c>
      <c r="M1465" s="29"/>
      <c r="N1465" s="39"/>
      <c r="O1465" s="39"/>
      <c r="P1465" s="50">
        <f t="shared" si="134"/>
        <v>0</v>
      </c>
      <c r="Q1465" s="28">
        <f t="shared" si="135"/>
        <v>2</v>
      </c>
      <c r="R1465" s="28">
        <f>IF(Q1465=0,0,IF(E1465&gt;1,E1465-1,VLOOKUP(Q1465,Months_Weeks!$A$1:$B$13,2,0)))</f>
        <v>3</v>
      </c>
      <c r="S1465" s="30"/>
      <c r="T1465" s="39"/>
      <c r="U1465" s="39"/>
      <c r="V1465" s="50">
        <f t="shared" si="136"/>
        <v>0</v>
      </c>
      <c r="W1465" s="28">
        <f t="shared" si="137"/>
        <v>2</v>
      </c>
      <c r="X1465" s="28">
        <f>IF(W1465=0,0,IF(E1465&gt;1,E1465-1,VLOOKUP(W1465,Months_Weeks!$A$1:$B$13,2,0)))</f>
        <v>3</v>
      </c>
      <c r="Y1465" s="30"/>
      <c r="Z1465" s="39"/>
      <c r="AA1465" s="31"/>
      <c r="AB1465" s="39"/>
      <c r="AC1465" s="31"/>
      <c r="AD1465" s="40"/>
      <c r="AE1465" s="31"/>
      <c r="AF1465" s="40"/>
      <c r="AG1465" s="31"/>
      <c r="AH1465" s="40"/>
      <c r="AI1465" s="31"/>
      <c r="AJ1465" s="40"/>
    </row>
    <row r="1466" spans="1:36" x14ac:dyDescent="0.25">
      <c r="A1466" s="37" t="s">
        <v>62</v>
      </c>
      <c r="B1466" s="37">
        <v>1035</v>
      </c>
      <c r="C1466" s="26" t="str">
        <f>IFERROR(INDEX(Clients[Client_Name],MATCH(Table312[[#This Row],[Client_Code]],Clients[Client_Code],0)),"")</f>
        <v>EXPORTADORA YAVU</v>
      </c>
      <c r="D1466" s="25">
        <v>3</v>
      </c>
      <c r="E1466" s="25">
        <v>1</v>
      </c>
      <c r="F1466" s="25" t="b">
        <f>IF(E1466&gt;(VLOOKUP(D1466,Months_Weeks!$A$2:$B$13,2,TRUE)),FALSE)</f>
        <v>0</v>
      </c>
      <c r="G1466" s="63">
        <f>IF(Table312[[#This Row],[Facility]]="Buin",1.5%,0.25%)</f>
        <v>1.4999999999999999E-2</v>
      </c>
      <c r="H1466" s="38">
        <v>16</v>
      </c>
      <c r="I1466" s="38"/>
      <c r="J1466" s="27">
        <f t="shared" si="132"/>
        <v>197</v>
      </c>
      <c r="K1466" s="28">
        <f t="shared" si="133"/>
        <v>2</v>
      </c>
      <c r="L1466" s="27">
        <f>IF(K1466=0,0,IF(E1466&gt;1,E1466-1,VLOOKUP(K1466,Months_Weeks!$A$1:$B$13,2,0)))</f>
        <v>4</v>
      </c>
      <c r="M1466" s="29"/>
      <c r="N1466" s="39"/>
      <c r="O1466" s="39"/>
      <c r="P1466" s="50">
        <f t="shared" si="134"/>
        <v>0</v>
      </c>
      <c r="Q1466" s="28">
        <f t="shared" si="135"/>
        <v>2</v>
      </c>
      <c r="R1466" s="28">
        <f>IF(Q1466=0,0,IF(E1466&gt;1,E1466-1,VLOOKUP(Q1466,Months_Weeks!$A$1:$B$13,2,0)))</f>
        <v>4</v>
      </c>
      <c r="S1466" s="30"/>
      <c r="T1466" s="39"/>
      <c r="U1466" s="39"/>
      <c r="V1466" s="50">
        <f t="shared" si="136"/>
        <v>0</v>
      </c>
      <c r="W1466" s="28">
        <f t="shared" si="137"/>
        <v>2</v>
      </c>
      <c r="X1466" s="28">
        <f>IF(W1466=0,0,IF(E1466&gt;1,E1466-1,VLOOKUP(W1466,Months_Weeks!$A$1:$B$13,2,0)))</f>
        <v>4</v>
      </c>
      <c r="Y1466" s="30"/>
      <c r="Z1466" s="39"/>
      <c r="AA1466" s="31"/>
      <c r="AB1466" s="39"/>
      <c r="AC1466" s="31"/>
      <c r="AD1466" s="40"/>
      <c r="AE1466" s="31"/>
      <c r="AF1466" s="40"/>
      <c r="AG1466" s="31"/>
      <c r="AH1466" s="40"/>
      <c r="AI1466" s="31"/>
      <c r="AJ1466" s="40"/>
    </row>
    <row r="1467" spans="1:36" x14ac:dyDescent="0.25">
      <c r="A1467" s="37" t="s">
        <v>62</v>
      </c>
      <c r="B1467" s="37">
        <v>1035</v>
      </c>
      <c r="C1467" s="26" t="str">
        <f>IFERROR(INDEX(Clients[Client_Name],MATCH(Table312[[#This Row],[Client_Code]],Clients[Client_Code],0)),"")</f>
        <v>EXPORTADORA YAVU</v>
      </c>
      <c r="D1467" s="25">
        <v>3</v>
      </c>
      <c r="E1467" s="25">
        <v>2</v>
      </c>
      <c r="F1467" s="25" t="b">
        <f>IF(E1467&gt;(VLOOKUP(D1467,Months_Weeks!$A$2:$B$13,2,TRUE)),FALSE)</f>
        <v>0</v>
      </c>
      <c r="G1467" s="63">
        <f>IF(Table312[[#This Row],[Facility]]="Buin",1.5%,0.25%)</f>
        <v>1.4999999999999999E-2</v>
      </c>
      <c r="H1467" s="38">
        <v>50</v>
      </c>
      <c r="I1467" s="38"/>
      <c r="J1467" s="27">
        <f t="shared" si="132"/>
        <v>247</v>
      </c>
      <c r="K1467" s="28">
        <f t="shared" si="133"/>
        <v>3</v>
      </c>
      <c r="L1467" s="27">
        <f>IF(K1467=0,0,IF(E1467&gt;1,E1467-1,VLOOKUP(K1467,Months_Weeks!$A$1:$B$13,2,0)))</f>
        <v>1</v>
      </c>
      <c r="M1467" s="29"/>
      <c r="N1467" s="39"/>
      <c r="O1467" s="39"/>
      <c r="P1467" s="50">
        <f t="shared" si="134"/>
        <v>0</v>
      </c>
      <c r="Q1467" s="28">
        <f t="shared" si="135"/>
        <v>3</v>
      </c>
      <c r="R1467" s="28">
        <f>IF(Q1467=0,0,IF(E1467&gt;1,E1467-1,VLOOKUP(Q1467,Months_Weeks!$A$1:$B$13,2,0)))</f>
        <v>1</v>
      </c>
      <c r="S1467" s="30"/>
      <c r="T1467" s="39"/>
      <c r="U1467" s="39"/>
      <c r="V1467" s="50">
        <f t="shared" si="136"/>
        <v>0</v>
      </c>
      <c r="W1467" s="28">
        <f t="shared" si="137"/>
        <v>3</v>
      </c>
      <c r="X1467" s="28">
        <f>IF(W1467=0,0,IF(E1467&gt;1,E1467-1,VLOOKUP(W1467,Months_Weeks!$A$1:$B$13,2,0)))</f>
        <v>1</v>
      </c>
      <c r="Y1467" s="30"/>
      <c r="Z1467" s="39"/>
      <c r="AA1467" s="31"/>
      <c r="AB1467" s="39"/>
      <c r="AC1467" s="31"/>
      <c r="AD1467" s="40"/>
      <c r="AE1467" s="31"/>
      <c r="AF1467" s="40"/>
      <c r="AG1467" s="31"/>
      <c r="AH1467" s="40"/>
      <c r="AI1467" s="31"/>
      <c r="AJ1467" s="40"/>
    </row>
    <row r="1468" spans="1:36" x14ac:dyDescent="0.25">
      <c r="A1468" s="37" t="s">
        <v>62</v>
      </c>
      <c r="B1468" s="37">
        <v>1035</v>
      </c>
      <c r="C1468" s="26" t="str">
        <f>IFERROR(INDEX(Clients[Client_Name],MATCH(Table312[[#This Row],[Client_Code]],Clients[Client_Code],0)),"")</f>
        <v>EXPORTADORA YAVU</v>
      </c>
      <c r="D1468" s="25">
        <v>3</v>
      </c>
      <c r="E1468" s="25">
        <v>3</v>
      </c>
      <c r="F1468" s="25" t="b">
        <f>IF(E1468&gt;(VLOOKUP(D1468,Months_Weeks!$A$2:$B$13,2,TRUE)),FALSE)</f>
        <v>0</v>
      </c>
      <c r="G1468" s="63">
        <f>IF(Table312[[#This Row],[Facility]]="Buin",1.5%,0.25%)</f>
        <v>1.4999999999999999E-2</v>
      </c>
      <c r="H1468" s="38"/>
      <c r="I1468" s="38"/>
      <c r="J1468" s="27">
        <f t="shared" si="132"/>
        <v>247</v>
      </c>
      <c r="K1468" s="28">
        <f t="shared" si="133"/>
        <v>3</v>
      </c>
      <c r="L1468" s="27">
        <f>IF(K1468=0,0,IF(E1468&gt;1,E1468-1,VLOOKUP(K1468,Months_Weeks!$A$1:$B$13,2,0)))</f>
        <v>2</v>
      </c>
      <c r="M1468" s="29"/>
      <c r="N1468" s="39"/>
      <c r="O1468" s="39"/>
      <c r="P1468" s="50">
        <f t="shared" si="134"/>
        <v>0</v>
      </c>
      <c r="Q1468" s="28">
        <f t="shared" si="135"/>
        <v>3</v>
      </c>
      <c r="R1468" s="28">
        <f>IF(Q1468=0,0,IF(E1468&gt;1,E1468-1,VLOOKUP(Q1468,Months_Weeks!$A$1:$B$13,2,0)))</f>
        <v>2</v>
      </c>
      <c r="S1468" s="30"/>
      <c r="T1468" s="39"/>
      <c r="U1468" s="39"/>
      <c r="V1468" s="50">
        <f t="shared" si="136"/>
        <v>0</v>
      </c>
      <c r="W1468" s="28">
        <f t="shared" si="137"/>
        <v>3</v>
      </c>
      <c r="X1468" s="28">
        <f>IF(W1468=0,0,IF(E1468&gt;1,E1468-1,VLOOKUP(W1468,Months_Weeks!$A$1:$B$13,2,0)))</f>
        <v>2</v>
      </c>
      <c r="Y1468" s="30"/>
      <c r="Z1468" s="39"/>
      <c r="AA1468" s="31"/>
      <c r="AB1468" s="39"/>
      <c r="AC1468" s="31"/>
      <c r="AD1468" s="40"/>
      <c r="AE1468" s="31"/>
      <c r="AF1468" s="40"/>
      <c r="AG1468" s="31"/>
      <c r="AH1468" s="40"/>
      <c r="AI1468" s="31"/>
      <c r="AJ1468" s="40"/>
    </row>
    <row r="1469" spans="1:36" x14ac:dyDescent="0.25">
      <c r="A1469" s="37" t="s">
        <v>62</v>
      </c>
      <c r="B1469" s="37">
        <v>1035</v>
      </c>
      <c r="C1469" s="26" t="str">
        <f>IFERROR(INDEX(Clients[Client_Name],MATCH(Table312[[#This Row],[Client_Code]],Clients[Client_Code],0)),"")</f>
        <v>EXPORTADORA YAVU</v>
      </c>
      <c r="D1469" s="25">
        <v>3</v>
      </c>
      <c r="E1469" s="25">
        <v>4</v>
      </c>
      <c r="F1469" s="25" t="b">
        <f>IF(E1469&gt;(VLOOKUP(D1469,Months_Weeks!$A$2:$B$13,2,TRUE)),FALSE)</f>
        <v>0</v>
      </c>
      <c r="G1469" s="63">
        <f>IF(Table312[[#This Row],[Facility]]="Buin",1.5%,0.25%)</f>
        <v>1.4999999999999999E-2</v>
      </c>
      <c r="H1469" s="38"/>
      <c r="I1469" s="38">
        <v>28</v>
      </c>
      <c r="J1469" s="27">
        <f t="shared" si="132"/>
        <v>219</v>
      </c>
      <c r="K1469" s="28">
        <f t="shared" si="133"/>
        <v>3</v>
      </c>
      <c r="L1469" s="27">
        <f>IF(K1469=0,0,IF(E1469&gt;1,E1469-1,VLOOKUP(K1469,Months_Weeks!$A$1:$B$13,2,0)))</f>
        <v>3</v>
      </c>
      <c r="M1469" s="29"/>
      <c r="N1469" s="39"/>
      <c r="O1469" s="39"/>
      <c r="P1469" s="50">
        <f t="shared" si="134"/>
        <v>0</v>
      </c>
      <c r="Q1469" s="28">
        <f t="shared" si="135"/>
        <v>3</v>
      </c>
      <c r="R1469" s="28">
        <f>IF(Q1469=0,0,IF(E1469&gt;1,E1469-1,VLOOKUP(Q1469,Months_Weeks!$A$1:$B$13,2,0)))</f>
        <v>3</v>
      </c>
      <c r="S1469" s="30"/>
      <c r="T1469" s="39"/>
      <c r="U1469" s="39"/>
      <c r="V1469" s="50">
        <f t="shared" si="136"/>
        <v>0</v>
      </c>
      <c r="W1469" s="28">
        <f t="shared" si="137"/>
        <v>3</v>
      </c>
      <c r="X1469" s="28">
        <f>IF(W1469=0,0,IF(E1469&gt;1,E1469-1,VLOOKUP(W1469,Months_Weeks!$A$1:$B$13,2,0)))</f>
        <v>3</v>
      </c>
      <c r="Y1469" s="30"/>
      <c r="Z1469" s="39"/>
      <c r="AA1469" s="31"/>
      <c r="AB1469" s="39"/>
      <c r="AC1469" s="31"/>
      <c r="AD1469" s="40"/>
      <c r="AE1469" s="31"/>
      <c r="AF1469" s="40"/>
      <c r="AG1469" s="31"/>
      <c r="AH1469" s="40"/>
      <c r="AI1469" s="31"/>
      <c r="AJ1469" s="40"/>
    </row>
    <row r="1470" spans="1:36" x14ac:dyDescent="0.25">
      <c r="A1470" s="37" t="s">
        <v>62</v>
      </c>
      <c r="B1470" s="37">
        <v>1035</v>
      </c>
      <c r="C1470" s="26" t="str">
        <f>IFERROR(INDEX(Clients[Client_Name],MATCH(Table312[[#This Row],[Client_Code]],Clients[Client_Code],0)),"")</f>
        <v>EXPORTADORA YAVU</v>
      </c>
      <c r="D1470" s="25">
        <v>3</v>
      </c>
      <c r="E1470" s="25">
        <v>5</v>
      </c>
      <c r="F1470" s="25" t="b">
        <f>IF(E1470&gt;(VLOOKUP(D1470,Months_Weeks!$A$2:$B$13,2,TRUE)),FALSE)</f>
        <v>0</v>
      </c>
      <c r="G1470" s="63">
        <f>IF(Table312[[#This Row],[Facility]]="Buin",1.5%,0.25%)</f>
        <v>1.4999999999999999E-2</v>
      </c>
      <c r="H1470" s="38"/>
      <c r="I1470" s="38"/>
      <c r="J1470" s="27">
        <f t="shared" si="132"/>
        <v>219</v>
      </c>
      <c r="K1470" s="28">
        <f t="shared" si="133"/>
        <v>3</v>
      </c>
      <c r="L1470" s="27">
        <f>IF(K1470=0,0,IF(E1470&gt;1,E1470-1,VLOOKUP(K1470,Months_Weeks!$A$1:$B$13,2,0)))</f>
        <v>4</v>
      </c>
      <c r="M1470" s="29"/>
      <c r="N1470" s="39"/>
      <c r="O1470" s="39"/>
      <c r="P1470" s="50">
        <f t="shared" si="134"/>
        <v>0</v>
      </c>
      <c r="Q1470" s="28">
        <f t="shared" si="135"/>
        <v>3</v>
      </c>
      <c r="R1470" s="28">
        <f>IF(Q1470=0,0,IF(E1470&gt;1,E1470-1,VLOOKUP(Q1470,Months_Weeks!$A$1:$B$13,2,0)))</f>
        <v>4</v>
      </c>
      <c r="S1470" s="30"/>
      <c r="T1470" s="39"/>
      <c r="U1470" s="39"/>
      <c r="V1470" s="50">
        <f t="shared" si="136"/>
        <v>0</v>
      </c>
      <c r="W1470" s="28">
        <f t="shared" si="137"/>
        <v>3</v>
      </c>
      <c r="X1470" s="28">
        <f>IF(W1470=0,0,IF(E1470&gt;1,E1470-1,VLOOKUP(W1470,Months_Weeks!$A$1:$B$13,2,0)))</f>
        <v>4</v>
      </c>
      <c r="Y1470" s="30"/>
      <c r="Z1470" s="39"/>
      <c r="AA1470" s="31"/>
      <c r="AB1470" s="39"/>
      <c r="AC1470" s="31"/>
      <c r="AD1470" s="40"/>
      <c r="AE1470" s="31"/>
      <c r="AF1470" s="40"/>
      <c r="AG1470" s="31"/>
      <c r="AH1470" s="40"/>
      <c r="AI1470" s="31"/>
      <c r="AJ1470" s="40"/>
    </row>
    <row r="1471" spans="1:36" x14ac:dyDescent="0.25">
      <c r="A1471" s="37" t="s">
        <v>62</v>
      </c>
      <c r="B1471" s="37">
        <v>1035</v>
      </c>
      <c r="C1471" s="26" t="str">
        <f>IFERROR(INDEX(Clients[Client_Name],MATCH(Table312[[#This Row],[Client_Code]],Clients[Client_Code],0)),"")</f>
        <v>EXPORTADORA YAVU</v>
      </c>
      <c r="D1471" s="25">
        <v>4</v>
      </c>
      <c r="E1471" s="25">
        <v>1</v>
      </c>
      <c r="F1471" s="25" t="b">
        <f>IF(E1471&gt;(VLOOKUP(D1471,Months_Weeks!$A$2:$B$13,2,TRUE)),FALSE)</f>
        <v>0</v>
      </c>
      <c r="G1471" s="63">
        <f>IF(Table312[[#This Row],[Facility]]="Buin",1.5%,0.25%)</f>
        <v>1.4999999999999999E-2</v>
      </c>
      <c r="H1471" s="38"/>
      <c r="I1471" s="38"/>
      <c r="J1471" s="27">
        <f t="shared" si="132"/>
        <v>219</v>
      </c>
      <c r="K1471" s="28">
        <f t="shared" si="133"/>
        <v>3</v>
      </c>
      <c r="L1471" s="27">
        <f>IF(K1471=0,0,IF(E1471&gt;1,E1471-1,VLOOKUP(K1471,Months_Weeks!$A$1:$B$13,2,0)))</f>
        <v>5</v>
      </c>
      <c r="M1471" s="29"/>
      <c r="N1471" s="39"/>
      <c r="O1471" s="39"/>
      <c r="P1471" s="50">
        <f t="shared" si="134"/>
        <v>0</v>
      </c>
      <c r="Q1471" s="28">
        <f t="shared" si="135"/>
        <v>3</v>
      </c>
      <c r="R1471" s="28">
        <f>IF(Q1471=0,0,IF(E1471&gt;1,E1471-1,VLOOKUP(Q1471,Months_Weeks!$A$1:$B$13,2,0)))</f>
        <v>5</v>
      </c>
      <c r="S1471" s="30"/>
      <c r="T1471" s="39"/>
      <c r="U1471" s="39"/>
      <c r="V1471" s="50">
        <f t="shared" si="136"/>
        <v>0</v>
      </c>
      <c r="W1471" s="28">
        <f t="shared" si="137"/>
        <v>3</v>
      </c>
      <c r="X1471" s="28">
        <f>IF(W1471=0,0,IF(E1471&gt;1,E1471-1,VLOOKUP(W1471,Months_Weeks!$A$1:$B$13,2,0)))</f>
        <v>5</v>
      </c>
      <c r="Y1471" s="30"/>
      <c r="Z1471" s="39"/>
      <c r="AA1471" s="31"/>
      <c r="AB1471" s="39"/>
      <c r="AC1471" s="31"/>
      <c r="AD1471" s="40"/>
      <c r="AE1471" s="31"/>
      <c r="AF1471" s="40"/>
      <c r="AG1471" s="31"/>
      <c r="AH1471" s="40"/>
      <c r="AI1471" s="31"/>
      <c r="AJ1471" s="40"/>
    </row>
    <row r="1472" spans="1:36" x14ac:dyDescent="0.25">
      <c r="A1472" s="37" t="s">
        <v>62</v>
      </c>
      <c r="B1472" s="37">
        <v>1035</v>
      </c>
      <c r="C1472" s="26" t="str">
        <f>IFERROR(INDEX(Clients[Client_Name],MATCH(Table312[[#This Row],[Client_Code]],Clients[Client_Code],0)),"")</f>
        <v>EXPORTADORA YAVU</v>
      </c>
      <c r="D1472" s="25">
        <v>4</v>
      </c>
      <c r="E1472" s="25">
        <v>2</v>
      </c>
      <c r="F1472" s="25" t="b">
        <f>IF(E1472&gt;(VLOOKUP(D1472,Months_Weeks!$A$2:$B$13,2,TRUE)),FALSE)</f>
        <v>0</v>
      </c>
      <c r="G1472" s="63">
        <f>IF(Table312[[#This Row],[Facility]]="Buin",1.5%,0.25%)</f>
        <v>1.4999999999999999E-2</v>
      </c>
      <c r="H1472" s="38"/>
      <c r="I1472" s="38"/>
      <c r="J1472" s="27">
        <f t="shared" si="132"/>
        <v>219</v>
      </c>
      <c r="K1472" s="28">
        <f t="shared" si="133"/>
        <v>4</v>
      </c>
      <c r="L1472" s="27">
        <f>IF(K1472=0,0,IF(E1472&gt;1,E1472-1,VLOOKUP(K1472,Months_Weeks!$A$1:$B$13,2,0)))</f>
        <v>1</v>
      </c>
      <c r="M1472" s="29"/>
      <c r="N1472" s="39"/>
      <c r="O1472" s="39"/>
      <c r="P1472" s="50">
        <f t="shared" si="134"/>
        <v>0</v>
      </c>
      <c r="Q1472" s="28">
        <f t="shared" si="135"/>
        <v>4</v>
      </c>
      <c r="R1472" s="28">
        <f>IF(Q1472=0,0,IF(E1472&gt;1,E1472-1,VLOOKUP(Q1472,Months_Weeks!$A$1:$B$13,2,0)))</f>
        <v>1</v>
      </c>
      <c r="S1472" s="30"/>
      <c r="T1472" s="39"/>
      <c r="U1472" s="39"/>
      <c r="V1472" s="50">
        <f t="shared" si="136"/>
        <v>0</v>
      </c>
      <c r="W1472" s="28">
        <f t="shared" si="137"/>
        <v>4</v>
      </c>
      <c r="X1472" s="28">
        <f>IF(W1472=0,0,IF(E1472&gt;1,E1472-1,VLOOKUP(W1472,Months_Weeks!$A$1:$B$13,2,0)))</f>
        <v>1</v>
      </c>
      <c r="Y1472" s="30"/>
      <c r="Z1472" s="39"/>
      <c r="AA1472" s="31"/>
      <c r="AB1472" s="39"/>
      <c r="AC1472" s="31"/>
      <c r="AD1472" s="40"/>
      <c r="AE1472" s="31"/>
      <c r="AF1472" s="40"/>
      <c r="AG1472" s="31"/>
      <c r="AH1472" s="40"/>
      <c r="AI1472" s="31"/>
      <c r="AJ1472" s="40"/>
    </row>
    <row r="1473" spans="1:36" x14ac:dyDescent="0.25">
      <c r="A1473" s="37" t="s">
        <v>62</v>
      </c>
      <c r="B1473" s="37">
        <v>1035</v>
      </c>
      <c r="C1473" s="26" t="str">
        <f>IFERROR(INDEX(Clients[Client_Name],MATCH(Table312[[#This Row],[Client_Code]],Clients[Client_Code],0)),"")</f>
        <v>EXPORTADORA YAVU</v>
      </c>
      <c r="D1473" s="25">
        <v>4</v>
      </c>
      <c r="E1473" s="25">
        <v>3</v>
      </c>
      <c r="F1473" s="25" t="b">
        <f>IF(E1473&gt;(VLOOKUP(D1473,Months_Weeks!$A$2:$B$13,2,TRUE)),FALSE)</f>
        <v>0</v>
      </c>
      <c r="G1473" s="63">
        <f>IF(Table312[[#This Row],[Facility]]="Buin",1.5%,0.25%)</f>
        <v>1.4999999999999999E-2</v>
      </c>
      <c r="H1473" s="38"/>
      <c r="I1473" s="38"/>
      <c r="J1473" s="27">
        <f t="shared" si="132"/>
        <v>219</v>
      </c>
      <c r="K1473" s="28">
        <f t="shared" si="133"/>
        <v>4</v>
      </c>
      <c r="L1473" s="27">
        <f>IF(K1473=0,0,IF(E1473&gt;1,E1473-1,VLOOKUP(K1473,Months_Weeks!$A$1:$B$13,2,0)))</f>
        <v>2</v>
      </c>
      <c r="M1473" s="29"/>
      <c r="N1473" s="39"/>
      <c r="O1473" s="39"/>
      <c r="P1473" s="50">
        <f t="shared" si="134"/>
        <v>0</v>
      </c>
      <c r="Q1473" s="28">
        <f t="shared" si="135"/>
        <v>4</v>
      </c>
      <c r="R1473" s="28">
        <f>IF(Q1473=0,0,IF(E1473&gt;1,E1473-1,VLOOKUP(Q1473,Months_Weeks!$A$1:$B$13,2,0)))</f>
        <v>2</v>
      </c>
      <c r="S1473" s="30"/>
      <c r="T1473" s="39"/>
      <c r="U1473" s="39"/>
      <c r="V1473" s="50">
        <f t="shared" si="136"/>
        <v>0</v>
      </c>
      <c r="W1473" s="28">
        <f t="shared" si="137"/>
        <v>4</v>
      </c>
      <c r="X1473" s="28">
        <f>IF(W1473=0,0,IF(E1473&gt;1,E1473-1,VLOOKUP(W1473,Months_Weeks!$A$1:$B$13,2,0)))</f>
        <v>2</v>
      </c>
      <c r="Y1473" s="30"/>
      <c r="Z1473" s="39"/>
      <c r="AA1473" s="31"/>
      <c r="AB1473" s="39"/>
      <c r="AC1473" s="31"/>
      <c r="AD1473" s="40"/>
      <c r="AE1473" s="31"/>
      <c r="AF1473" s="40"/>
      <c r="AG1473" s="31"/>
      <c r="AH1473" s="40"/>
      <c r="AI1473" s="31"/>
      <c r="AJ1473" s="40"/>
    </row>
    <row r="1474" spans="1:36" x14ac:dyDescent="0.25">
      <c r="A1474" s="37" t="s">
        <v>62</v>
      </c>
      <c r="B1474" s="37">
        <v>1035</v>
      </c>
      <c r="C1474" s="26" t="str">
        <f>IFERROR(INDEX(Clients[Client_Name],MATCH(Table312[[#This Row],[Client_Code]],Clients[Client_Code],0)),"")</f>
        <v>EXPORTADORA YAVU</v>
      </c>
      <c r="D1474" s="25">
        <v>4</v>
      </c>
      <c r="E1474" s="25">
        <v>4</v>
      </c>
      <c r="F1474" s="25" t="b">
        <f>IF(E1474&gt;(VLOOKUP(D1474,Months_Weeks!$A$2:$B$13,2,TRUE)),FALSE)</f>
        <v>0</v>
      </c>
      <c r="G1474" s="63">
        <f>IF(Table312[[#This Row],[Facility]]="Buin",1.5%,0.25%)</f>
        <v>1.4999999999999999E-2</v>
      </c>
      <c r="H1474" s="38"/>
      <c r="I1474" s="38"/>
      <c r="J1474" s="27">
        <f t="shared" ref="J1474:J1537" si="138" xml:space="preserve"> SUMIFS(J:J,$B:$B,$B1474,$D:$D,K1474,$E:$E,L1474,$A:$A,$A1474)+H1474-I1474</f>
        <v>219</v>
      </c>
      <c r="K1474" s="28">
        <f t="shared" ref="K1474:K1537" si="139">IF(E1474&gt;1,D1474,D1474-1)</f>
        <v>4</v>
      </c>
      <c r="L1474" s="27">
        <f>IF(K1474=0,0,IF(E1474&gt;1,E1474-1,VLOOKUP(K1474,Months_Weeks!$A$1:$B$13,2,0)))</f>
        <v>3</v>
      </c>
      <c r="M1474" s="29"/>
      <c r="N1474" s="39"/>
      <c r="O1474" s="39"/>
      <c r="P1474" s="50">
        <f t="shared" ref="P1474:P1537" si="140" xml:space="preserve"> SUMIFS(P:P,$B:$B,$B1474,$D:$D,Q1474,$E:$E,R1474,$A:$A,$A1474)+N1474-O1474</f>
        <v>0</v>
      </c>
      <c r="Q1474" s="28">
        <f t="shared" ref="Q1474:Q1537" si="141">IF(E1474&gt;1,D1474,D1474-1)</f>
        <v>4</v>
      </c>
      <c r="R1474" s="28">
        <f>IF(Q1474=0,0,IF(E1474&gt;1,E1474-1,VLOOKUP(Q1474,Months_Weeks!$A$1:$B$13,2,0)))</f>
        <v>3</v>
      </c>
      <c r="S1474" s="30"/>
      <c r="T1474" s="39"/>
      <c r="U1474" s="39"/>
      <c r="V1474" s="50">
        <f t="shared" ref="V1474:V1537" si="142" xml:space="preserve"> SUMIFS(V:V,$B:$B,$B1474,$D:$D,W1474,$E:$E,X1474,$A:$A,$A1474)+T1474-U1474</f>
        <v>0</v>
      </c>
      <c r="W1474" s="28">
        <f t="shared" ref="W1474:W1537" si="143">IF(E1474&gt;1,D1474,D1474-1)</f>
        <v>4</v>
      </c>
      <c r="X1474" s="28">
        <f>IF(W1474=0,0,IF(E1474&gt;1,E1474-1,VLOOKUP(W1474,Months_Weeks!$A$1:$B$13,2,0)))</f>
        <v>3</v>
      </c>
      <c r="Y1474" s="30"/>
      <c r="Z1474" s="39"/>
      <c r="AA1474" s="31"/>
      <c r="AB1474" s="39"/>
      <c r="AC1474" s="31"/>
      <c r="AD1474" s="40"/>
      <c r="AE1474" s="31"/>
      <c r="AF1474" s="40"/>
      <c r="AG1474" s="31"/>
      <c r="AH1474" s="40"/>
      <c r="AI1474" s="31"/>
      <c r="AJ1474" s="40"/>
    </row>
    <row r="1475" spans="1:36" x14ac:dyDescent="0.25">
      <c r="A1475" s="37" t="s">
        <v>62</v>
      </c>
      <c r="B1475" s="37">
        <v>1035</v>
      </c>
      <c r="C1475" s="26" t="str">
        <f>IFERROR(INDEX(Clients[Client_Name],MATCH(Table312[[#This Row],[Client_Code]],Clients[Client_Code],0)),"")</f>
        <v>EXPORTADORA YAVU</v>
      </c>
      <c r="D1475" s="25">
        <v>5</v>
      </c>
      <c r="E1475" s="25">
        <v>1</v>
      </c>
      <c r="F1475" s="25" t="b">
        <f>IF(E1475&gt;(VLOOKUP(D1475,Months_Weeks!$A$2:$B$13,2,TRUE)),FALSE)</f>
        <v>0</v>
      </c>
      <c r="G1475" s="63">
        <f>IF(Table312[[#This Row],[Facility]]="Buin",1.5%,0.25%)</f>
        <v>1.4999999999999999E-2</v>
      </c>
      <c r="H1475" s="38"/>
      <c r="I1475" s="38"/>
      <c r="J1475" s="27">
        <f t="shared" si="138"/>
        <v>219</v>
      </c>
      <c r="K1475" s="28">
        <f t="shared" si="139"/>
        <v>4</v>
      </c>
      <c r="L1475" s="27">
        <f>IF(K1475=0,0,IF(E1475&gt;1,E1475-1,VLOOKUP(K1475,Months_Weeks!$A$1:$B$13,2,0)))</f>
        <v>4</v>
      </c>
      <c r="M1475" s="29"/>
      <c r="N1475" s="39"/>
      <c r="O1475" s="39"/>
      <c r="P1475" s="50">
        <f t="shared" si="140"/>
        <v>0</v>
      </c>
      <c r="Q1475" s="28">
        <f t="shared" si="141"/>
        <v>4</v>
      </c>
      <c r="R1475" s="28">
        <f>IF(Q1475=0,0,IF(E1475&gt;1,E1475-1,VLOOKUP(Q1475,Months_Weeks!$A$1:$B$13,2,0)))</f>
        <v>4</v>
      </c>
      <c r="S1475" s="30"/>
      <c r="T1475" s="39"/>
      <c r="U1475" s="39"/>
      <c r="V1475" s="50">
        <f t="shared" si="142"/>
        <v>0</v>
      </c>
      <c r="W1475" s="28">
        <f t="shared" si="143"/>
        <v>4</v>
      </c>
      <c r="X1475" s="28">
        <f>IF(W1475=0,0,IF(E1475&gt;1,E1475-1,VLOOKUP(W1475,Months_Weeks!$A$1:$B$13,2,0)))</f>
        <v>4</v>
      </c>
      <c r="Y1475" s="30"/>
      <c r="Z1475" s="39"/>
      <c r="AA1475" s="31"/>
      <c r="AB1475" s="39"/>
      <c r="AC1475" s="31"/>
      <c r="AD1475" s="40"/>
      <c r="AE1475" s="31"/>
      <c r="AF1475" s="40"/>
      <c r="AG1475" s="31"/>
      <c r="AH1475" s="40"/>
      <c r="AI1475" s="31"/>
      <c r="AJ1475" s="40"/>
    </row>
    <row r="1476" spans="1:36" x14ac:dyDescent="0.25">
      <c r="A1476" s="37" t="s">
        <v>62</v>
      </c>
      <c r="B1476" s="37">
        <v>1035</v>
      </c>
      <c r="C1476" s="26" t="str">
        <f>IFERROR(INDEX(Clients[Client_Name],MATCH(Table312[[#This Row],[Client_Code]],Clients[Client_Code],0)),"")</f>
        <v>EXPORTADORA YAVU</v>
      </c>
      <c r="D1476" s="25">
        <v>5</v>
      </c>
      <c r="E1476" s="25">
        <v>2</v>
      </c>
      <c r="F1476" s="25" t="b">
        <f>IF(E1476&gt;(VLOOKUP(D1476,Months_Weeks!$A$2:$B$13,2,TRUE)),FALSE)</f>
        <v>0</v>
      </c>
      <c r="G1476" s="63">
        <f>IF(Table312[[#This Row],[Facility]]="Buin",1.5%,0.25%)</f>
        <v>1.4999999999999999E-2</v>
      </c>
      <c r="H1476" s="38"/>
      <c r="I1476" s="38"/>
      <c r="J1476" s="27">
        <f t="shared" si="138"/>
        <v>219</v>
      </c>
      <c r="K1476" s="28">
        <f t="shared" si="139"/>
        <v>5</v>
      </c>
      <c r="L1476" s="27">
        <f>IF(K1476=0,0,IF(E1476&gt;1,E1476-1,VLOOKUP(K1476,Months_Weeks!$A$1:$B$13,2,0)))</f>
        <v>1</v>
      </c>
      <c r="M1476" s="29"/>
      <c r="N1476" s="39"/>
      <c r="O1476" s="39"/>
      <c r="P1476" s="50">
        <f t="shared" si="140"/>
        <v>0</v>
      </c>
      <c r="Q1476" s="28">
        <f t="shared" si="141"/>
        <v>5</v>
      </c>
      <c r="R1476" s="28">
        <f>IF(Q1476=0,0,IF(E1476&gt;1,E1476-1,VLOOKUP(Q1476,Months_Weeks!$A$1:$B$13,2,0)))</f>
        <v>1</v>
      </c>
      <c r="S1476" s="30"/>
      <c r="T1476" s="39"/>
      <c r="U1476" s="39"/>
      <c r="V1476" s="50">
        <f t="shared" si="142"/>
        <v>0</v>
      </c>
      <c r="W1476" s="28">
        <f t="shared" si="143"/>
        <v>5</v>
      </c>
      <c r="X1476" s="28">
        <f>IF(W1476=0,0,IF(E1476&gt;1,E1476-1,VLOOKUP(W1476,Months_Weeks!$A$1:$B$13,2,0)))</f>
        <v>1</v>
      </c>
      <c r="Y1476" s="30"/>
      <c r="Z1476" s="39"/>
      <c r="AA1476" s="31"/>
      <c r="AB1476" s="39"/>
      <c r="AC1476" s="31"/>
      <c r="AD1476" s="40"/>
      <c r="AE1476" s="31"/>
      <c r="AF1476" s="40"/>
      <c r="AG1476" s="31"/>
      <c r="AH1476" s="40"/>
      <c r="AI1476" s="31"/>
      <c r="AJ1476" s="40"/>
    </row>
    <row r="1477" spans="1:36" x14ac:dyDescent="0.25">
      <c r="A1477" s="37" t="s">
        <v>62</v>
      </c>
      <c r="B1477" s="37">
        <v>1035</v>
      </c>
      <c r="C1477" s="26" t="str">
        <f>IFERROR(INDEX(Clients[Client_Name],MATCH(Table312[[#This Row],[Client_Code]],Clients[Client_Code],0)),"")</f>
        <v>EXPORTADORA YAVU</v>
      </c>
      <c r="D1477" s="25">
        <v>5</v>
      </c>
      <c r="E1477" s="25">
        <v>3</v>
      </c>
      <c r="F1477" s="25" t="b">
        <f>IF(E1477&gt;(VLOOKUP(D1477,Months_Weeks!$A$2:$B$13,2,TRUE)),FALSE)</f>
        <v>0</v>
      </c>
      <c r="G1477" s="63">
        <f>IF(Table312[[#This Row],[Facility]]="Buin",1.5%,0.25%)</f>
        <v>1.4999999999999999E-2</v>
      </c>
      <c r="H1477" s="38"/>
      <c r="I1477" s="38"/>
      <c r="J1477" s="27">
        <f t="shared" si="138"/>
        <v>219</v>
      </c>
      <c r="K1477" s="28">
        <f t="shared" si="139"/>
        <v>5</v>
      </c>
      <c r="L1477" s="27">
        <f>IF(K1477=0,0,IF(E1477&gt;1,E1477-1,VLOOKUP(K1477,Months_Weeks!$A$1:$B$13,2,0)))</f>
        <v>2</v>
      </c>
      <c r="M1477" s="29"/>
      <c r="N1477" s="39"/>
      <c r="O1477" s="39"/>
      <c r="P1477" s="50">
        <f t="shared" si="140"/>
        <v>0</v>
      </c>
      <c r="Q1477" s="28">
        <f t="shared" si="141"/>
        <v>5</v>
      </c>
      <c r="R1477" s="28">
        <f>IF(Q1477=0,0,IF(E1477&gt;1,E1477-1,VLOOKUP(Q1477,Months_Weeks!$A$1:$B$13,2,0)))</f>
        <v>2</v>
      </c>
      <c r="S1477" s="30"/>
      <c r="T1477" s="39"/>
      <c r="U1477" s="39"/>
      <c r="V1477" s="50">
        <f t="shared" si="142"/>
        <v>0</v>
      </c>
      <c r="W1477" s="28">
        <f t="shared" si="143"/>
        <v>5</v>
      </c>
      <c r="X1477" s="28">
        <f>IF(W1477=0,0,IF(E1477&gt;1,E1477-1,VLOOKUP(W1477,Months_Weeks!$A$1:$B$13,2,0)))</f>
        <v>2</v>
      </c>
      <c r="Y1477" s="30"/>
      <c r="Z1477" s="39"/>
      <c r="AA1477" s="31"/>
      <c r="AB1477" s="39"/>
      <c r="AC1477" s="31"/>
      <c r="AD1477" s="40"/>
      <c r="AE1477" s="31"/>
      <c r="AF1477" s="40"/>
      <c r="AG1477" s="31"/>
      <c r="AH1477" s="40"/>
      <c r="AI1477" s="31"/>
      <c r="AJ1477" s="40"/>
    </row>
    <row r="1478" spans="1:36" x14ac:dyDescent="0.25">
      <c r="A1478" s="37" t="s">
        <v>62</v>
      </c>
      <c r="B1478" s="37">
        <v>1035</v>
      </c>
      <c r="C1478" s="26" t="str">
        <f>IFERROR(INDEX(Clients[Client_Name],MATCH(Table312[[#This Row],[Client_Code]],Clients[Client_Code],0)),"")</f>
        <v>EXPORTADORA YAVU</v>
      </c>
      <c r="D1478" s="25">
        <v>5</v>
      </c>
      <c r="E1478" s="25">
        <v>4</v>
      </c>
      <c r="F1478" s="25" t="b">
        <f>IF(E1478&gt;(VLOOKUP(D1478,Months_Weeks!$A$2:$B$13,2,TRUE)),FALSE)</f>
        <v>0</v>
      </c>
      <c r="G1478" s="63">
        <f>IF(Table312[[#This Row],[Facility]]="Buin",1.5%,0.25%)</f>
        <v>1.4999999999999999E-2</v>
      </c>
      <c r="H1478" s="38"/>
      <c r="I1478" s="38"/>
      <c r="J1478" s="27">
        <f t="shared" si="138"/>
        <v>219</v>
      </c>
      <c r="K1478" s="28">
        <f t="shared" si="139"/>
        <v>5</v>
      </c>
      <c r="L1478" s="27">
        <f>IF(K1478=0,0,IF(E1478&gt;1,E1478-1,VLOOKUP(K1478,Months_Weeks!$A$1:$B$13,2,0)))</f>
        <v>3</v>
      </c>
      <c r="M1478" s="29"/>
      <c r="N1478" s="39"/>
      <c r="O1478" s="39"/>
      <c r="P1478" s="50">
        <f t="shared" si="140"/>
        <v>0</v>
      </c>
      <c r="Q1478" s="28">
        <f t="shared" si="141"/>
        <v>5</v>
      </c>
      <c r="R1478" s="28">
        <f>IF(Q1478=0,0,IF(E1478&gt;1,E1478-1,VLOOKUP(Q1478,Months_Weeks!$A$1:$B$13,2,0)))</f>
        <v>3</v>
      </c>
      <c r="S1478" s="30"/>
      <c r="T1478" s="39"/>
      <c r="U1478" s="39"/>
      <c r="V1478" s="50">
        <f t="shared" si="142"/>
        <v>0</v>
      </c>
      <c r="W1478" s="28">
        <f t="shared" si="143"/>
        <v>5</v>
      </c>
      <c r="X1478" s="28">
        <f>IF(W1478=0,0,IF(E1478&gt;1,E1478-1,VLOOKUP(W1478,Months_Weeks!$A$1:$B$13,2,0)))</f>
        <v>3</v>
      </c>
      <c r="Y1478" s="30"/>
      <c r="Z1478" s="39"/>
      <c r="AA1478" s="31"/>
      <c r="AB1478" s="39"/>
      <c r="AC1478" s="31"/>
      <c r="AD1478" s="40"/>
      <c r="AE1478" s="31"/>
      <c r="AF1478" s="40"/>
      <c r="AG1478" s="31"/>
      <c r="AH1478" s="40"/>
      <c r="AI1478" s="31"/>
      <c r="AJ1478" s="40"/>
    </row>
    <row r="1479" spans="1:36" x14ac:dyDescent="0.25">
      <c r="A1479" s="37" t="s">
        <v>62</v>
      </c>
      <c r="B1479" s="37">
        <v>1035</v>
      </c>
      <c r="C1479" s="26" t="str">
        <f>IFERROR(INDEX(Clients[Client_Name],MATCH(Table312[[#This Row],[Client_Code]],Clients[Client_Code],0)),"")</f>
        <v>EXPORTADORA YAVU</v>
      </c>
      <c r="D1479" s="25">
        <v>6</v>
      </c>
      <c r="E1479" s="25">
        <v>1</v>
      </c>
      <c r="F1479" s="25" t="b">
        <f>IF(E1479&gt;(VLOOKUP(D1479,Months_Weeks!$A$2:$B$13,2,TRUE)),FALSE)</f>
        <v>0</v>
      </c>
      <c r="G1479" s="63">
        <f>IF(Table312[[#This Row],[Facility]]="Buin",1.5%,0.25%)</f>
        <v>1.4999999999999999E-2</v>
      </c>
      <c r="H1479" s="38"/>
      <c r="I1479" s="38"/>
      <c r="J1479" s="27">
        <f t="shared" si="138"/>
        <v>219</v>
      </c>
      <c r="K1479" s="28">
        <f t="shared" si="139"/>
        <v>5</v>
      </c>
      <c r="L1479" s="27">
        <f>IF(K1479=0,0,IF(E1479&gt;1,E1479-1,VLOOKUP(K1479,Months_Weeks!$A$1:$B$13,2,0)))</f>
        <v>4</v>
      </c>
      <c r="M1479" s="29"/>
      <c r="N1479" s="39"/>
      <c r="O1479" s="39"/>
      <c r="P1479" s="50">
        <f t="shared" si="140"/>
        <v>0</v>
      </c>
      <c r="Q1479" s="28">
        <f t="shared" si="141"/>
        <v>5</v>
      </c>
      <c r="R1479" s="28">
        <f>IF(Q1479=0,0,IF(E1479&gt;1,E1479-1,VLOOKUP(Q1479,Months_Weeks!$A$1:$B$13,2,0)))</f>
        <v>4</v>
      </c>
      <c r="S1479" s="30"/>
      <c r="T1479" s="39"/>
      <c r="U1479" s="39"/>
      <c r="V1479" s="50">
        <f t="shared" si="142"/>
        <v>0</v>
      </c>
      <c r="W1479" s="28">
        <f t="shared" si="143"/>
        <v>5</v>
      </c>
      <c r="X1479" s="28">
        <f>IF(W1479=0,0,IF(E1479&gt;1,E1479-1,VLOOKUP(W1479,Months_Weeks!$A$1:$B$13,2,0)))</f>
        <v>4</v>
      </c>
      <c r="Y1479" s="30"/>
      <c r="Z1479" s="39"/>
      <c r="AA1479" s="31"/>
      <c r="AB1479" s="39"/>
      <c r="AC1479" s="31"/>
      <c r="AD1479" s="40"/>
      <c r="AE1479" s="31"/>
      <c r="AF1479" s="40"/>
      <c r="AG1479" s="31"/>
      <c r="AH1479" s="40"/>
      <c r="AI1479" s="31"/>
      <c r="AJ1479" s="40"/>
    </row>
    <row r="1480" spans="1:36" x14ac:dyDescent="0.25">
      <c r="A1480" s="37" t="s">
        <v>62</v>
      </c>
      <c r="B1480" s="37">
        <v>1035</v>
      </c>
      <c r="C1480" s="26" t="str">
        <f>IFERROR(INDEX(Clients[Client_Name],MATCH(Table312[[#This Row],[Client_Code]],Clients[Client_Code],0)),"")</f>
        <v>EXPORTADORA YAVU</v>
      </c>
      <c r="D1480" s="25">
        <v>6</v>
      </c>
      <c r="E1480" s="25">
        <v>2</v>
      </c>
      <c r="F1480" s="25" t="b">
        <f>IF(E1480&gt;(VLOOKUP(D1480,Months_Weeks!$A$2:$B$13,2,TRUE)),FALSE)</f>
        <v>0</v>
      </c>
      <c r="G1480" s="63">
        <f>IF(Table312[[#This Row],[Facility]]="Buin",1.5%,0.25%)</f>
        <v>1.4999999999999999E-2</v>
      </c>
      <c r="H1480" s="38"/>
      <c r="I1480" s="38"/>
      <c r="J1480" s="27">
        <f t="shared" si="138"/>
        <v>219</v>
      </c>
      <c r="K1480" s="28">
        <f t="shared" si="139"/>
        <v>6</v>
      </c>
      <c r="L1480" s="27">
        <f>IF(K1480=0,0,IF(E1480&gt;1,E1480-1,VLOOKUP(K1480,Months_Weeks!$A$1:$B$13,2,0)))</f>
        <v>1</v>
      </c>
      <c r="M1480" s="29"/>
      <c r="N1480" s="39"/>
      <c r="O1480" s="39"/>
      <c r="P1480" s="50">
        <f t="shared" si="140"/>
        <v>0</v>
      </c>
      <c r="Q1480" s="28">
        <f t="shared" si="141"/>
        <v>6</v>
      </c>
      <c r="R1480" s="28">
        <f>IF(Q1480=0,0,IF(E1480&gt;1,E1480-1,VLOOKUP(Q1480,Months_Weeks!$A$1:$B$13,2,0)))</f>
        <v>1</v>
      </c>
      <c r="S1480" s="30"/>
      <c r="T1480" s="39"/>
      <c r="U1480" s="39"/>
      <c r="V1480" s="50">
        <f t="shared" si="142"/>
        <v>0</v>
      </c>
      <c r="W1480" s="28">
        <f t="shared" si="143"/>
        <v>6</v>
      </c>
      <c r="X1480" s="28">
        <f>IF(W1480=0,0,IF(E1480&gt;1,E1480-1,VLOOKUP(W1480,Months_Weeks!$A$1:$B$13,2,0)))</f>
        <v>1</v>
      </c>
      <c r="Y1480" s="30"/>
      <c r="Z1480" s="39"/>
      <c r="AA1480" s="31"/>
      <c r="AB1480" s="39"/>
      <c r="AC1480" s="31"/>
      <c r="AD1480" s="40"/>
      <c r="AE1480" s="31"/>
      <c r="AF1480" s="40"/>
      <c r="AG1480" s="31"/>
      <c r="AH1480" s="40"/>
      <c r="AI1480" s="31"/>
      <c r="AJ1480" s="40"/>
    </row>
    <row r="1481" spans="1:36" x14ac:dyDescent="0.25">
      <c r="A1481" s="37" t="s">
        <v>62</v>
      </c>
      <c r="B1481" s="37">
        <v>1035</v>
      </c>
      <c r="C1481" s="26" t="str">
        <f>IFERROR(INDEX(Clients[Client_Name],MATCH(Table312[[#This Row],[Client_Code]],Clients[Client_Code],0)),"")</f>
        <v>EXPORTADORA YAVU</v>
      </c>
      <c r="D1481" s="25">
        <v>6</v>
      </c>
      <c r="E1481" s="25">
        <v>3</v>
      </c>
      <c r="F1481" s="25" t="b">
        <f>IF(E1481&gt;(VLOOKUP(D1481,Months_Weeks!$A$2:$B$13,2,TRUE)),FALSE)</f>
        <v>0</v>
      </c>
      <c r="G1481" s="63">
        <f>IF(Table312[[#This Row],[Facility]]="Buin",1.5%,0.25%)</f>
        <v>1.4999999999999999E-2</v>
      </c>
      <c r="H1481" s="38"/>
      <c r="I1481" s="38"/>
      <c r="J1481" s="27">
        <f t="shared" si="138"/>
        <v>219</v>
      </c>
      <c r="K1481" s="28">
        <f t="shared" si="139"/>
        <v>6</v>
      </c>
      <c r="L1481" s="27">
        <f>IF(K1481=0,0,IF(E1481&gt;1,E1481-1,VLOOKUP(K1481,Months_Weeks!$A$1:$B$13,2,0)))</f>
        <v>2</v>
      </c>
      <c r="M1481" s="29"/>
      <c r="N1481" s="39"/>
      <c r="O1481" s="39"/>
      <c r="P1481" s="50">
        <f t="shared" si="140"/>
        <v>0</v>
      </c>
      <c r="Q1481" s="28">
        <f t="shared" si="141"/>
        <v>6</v>
      </c>
      <c r="R1481" s="28">
        <f>IF(Q1481=0,0,IF(E1481&gt;1,E1481-1,VLOOKUP(Q1481,Months_Weeks!$A$1:$B$13,2,0)))</f>
        <v>2</v>
      </c>
      <c r="S1481" s="30"/>
      <c r="T1481" s="39"/>
      <c r="U1481" s="39"/>
      <c r="V1481" s="50">
        <f t="shared" si="142"/>
        <v>0</v>
      </c>
      <c r="W1481" s="28">
        <f t="shared" si="143"/>
        <v>6</v>
      </c>
      <c r="X1481" s="28">
        <f>IF(W1481=0,0,IF(E1481&gt;1,E1481-1,VLOOKUP(W1481,Months_Weeks!$A$1:$B$13,2,0)))</f>
        <v>2</v>
      </c>
      <c r="Y1481" s="30"/>
      <c r="Z1481" s="39"/>
      <c r="AA1481" s="31"/>
      <c r="AB1481" s="39"/>
      <c r="AC1481" s="31"/>
      <c r="AD1481" s="40"/>
      <c r="AE1481" s="31"/>
      <c r="AF1481" s="40"/>
      <c r="AG1481" s="31"/>
      <c r="AH1481" s="40"/>
      <c r="AI1481" s="31"/>
      <c r="AJ1481" s="40"/>
    </row>
    <row r="1482" spans="1:36" x14ac:dyDescent="0.25">
      <c r="A1482" s="37" t="s">
        <v>62</v>
      </c>
      <c r="B1482" s="37">
        <v>1035</v>
      </c>
      <c r="C1482" s="26" t="str">
        <f>IFERROR(INDEX(Clients[Client_Name],MATCH(Table312[[#This Row],[Client_Code]],Clients[Client_Code],0)),"")</f>
        <v>EXPORTADORA YAVU</v>
      </c>
      <c r="D1482" s="25">
        <v>6</v>
      </c>
      <c r="E1482" s="25">
        <v>4</v>
      </c>
      <c r="F1482" s="25" t="b">
        <f>IF(E1482&gt;(VLOOKUP(D1482,Months_Weeks!$A$2:$B$13,2,TRUE)),FALSE)</f>
        <v>0</v>
      </c>
      <c r="G1482" s="63">
        <f>IF(Table312[[#This Row],[Facility]]="Buin",1.5%,0.25%)</f>
        <v>1.4999999999999999E-2</v>
      </c>
      <c r="H1482" s="38"/>
      <c r="I1482" s="38"/>
      <c r="J1482" s="27">
        <f t="shared" si="138"/>
        <v>219</v>
      </c>
      <c r="K1482" s="28">
        <f t="shared" si="139"/>
        <v>6</v>
      </c>
      <c r="L1482" s="27">
        <f>IF(K1482=0,0,IF(E1482&gt;1,E1482-1,VLOOKUP(K1482,Months_Weeks!$A$1:$B$13,2,0)))</f>
        <v>3</v>
      </c>
      <c r="M1482" s="29"/>
      <c r="N1482" s="39"/>
      <c r="O1482" s="39"/>
      <c r="P1482" s="50">
        <f t="shared" si="140"/>
        <v>0</v>
      </c>
      <c r="Q1482" s="28">
        <f t="shared" si="141"/>
        <v>6</v>
      </c>
      <c r="R1482" s="28">
        <f>IF(Q1482=0,0,IF(E1482&gt;1,E1482-1,VLOOKUP(Q1482,Months_Weeks!$A$1:$B$13,2,0)))</f>
        <v>3</v>
      </c>
      <c r="S1482" s="30"/>
      <c r="T1482" s="39"/>
      <c r="U1482" s="39"/>
      <c r="V1482" s="50">
        <f t="shared" si="142"/>
        <v>0</v>
      </c>
      <c r="W1482" s="28">
        <f t="shared" si="143"/>
        <v>6</v>
      </c>
      <c r="X1482" s="28">
        <f>IF(W1482=0,0,IF(E1482&gt;1,E1482-1,VLOOKUP(W1482,Months_Weeks!$A$1:$B$13,2,0)))</f>
        <v>3</v>
      </c>
      <c r="Y1482" s="30"/>
      <c r="Z1482" s="39"/>
      <c r="AA1482" s="31"/>
      <c r="AB1482" s="39"/>
      <c r="AC1482" s="31"/>
      <c r="AD1482" s="40"/>
      <c r="AE1482" s="31"/>
      <c r="AF1482" s="40"/>
      <c r="AG1482" s="31"/>
      <c r="AH1482" s="40"/>
      <c r="AI1482" s="31"/>
      <c r="AJ1482" s="40"/>
    </row>
    <row r="1483" spans="1:36" x14ac:dyDescent="0.25">
      <c r="A1483" s="37" t="s">
        <v>62</v>
      </c>
      <c r="B1483" s="37">
        <v>1035</v>
      </c>
      <c r="C1483" s="26" t="str">
        <f>IFERROR(INDEX(Clients[Client_Name],MATCH(Table312[[#This Row],[Client_Code]],Clients[Client_Code],0)),"")</f>
        <v>EXPORTADORA YAVU</v>
      </c>
      <c r="D1483" s="25">
        <v>6</v>
      </c>
      <c r="E1483" s="25">
        <v>5</v>
      </c>
      <c r="F1483" s="25" t="b">
        <f>IF(E1483&gt;(VLOOKUP(D1483,Months_Weeks!$A$2:$B$13,2,TRUE)),FALSE)</f>
        <v>0</v>
      </c>
      <c r="G1483" s="63">
        <f>IF(Table312[[#This Row],[Facility]]="Buin",1.5%,0.25%)</f>
        <v>1.4999999999999999E-2</v>
      </c>
      <c r="H1483" s="38"/>
      <c r="I1483" s="38"/>
      <c r="J1483" s="27">
        <f t="shared" si="138"/>
        <v>219</v>
      </c>
      <c r="K1483" s="28">
        <f t="shared" si="139"/>
        <v>6</v>
      </c>
      <c r="L1483" s="27">
        <f>IF(K1483=0,0,IF(E1483&gt;1,E1483-1,VLOOKUP(K1483,Months_Weeks!$A$1:$B$13,2,0)))</f>
        <v>4</v>
      </c>
      <c r="M1483" s="29"/>
      <c r="N1483" s="39"/>
      <c r="O1483" s="39"/>
      <c r="P1483" s="50">
        <f t="shared" si="140"/>
        <v>0</v>
      </c>
      <c r="Q1483" s="28">
        <f t="shared" si="141"/>
        <v>6</v>
      </c>
      <c r="R1483" s="28">
        <f>IF(Q1483=0,0,IF(E1483&gt;1,E1483-1,VLOOKUP(Q1483,Months_Weeks!$A$1:$B$13,2,0)))</f>
        <v>4</v>
      </c>
      <c r="S1483" s="30"/>
      <c r="T1483" s="39"/>
      <c r="U1483" s="39"/>
      <c r="V1483" s="50">
        <f t="shared" si="142"/>
        <v>0</v>
      </c>
      <c r="W1483" s="28">
        <f t="shared" si="143"/>
        <v>6</v>
      </c>
      <c r="X1483" s="28">
        <f>IF(W1483=0,0,IF(E1483&gt;1,E1483-1,VLOOKUP(W1483,Months_Weeks!$A$1:$B$13,2,0)))</f>
        <v>4</v>
      </c>
      <c r="Y1483" s="30"/>
      <c r="Z1483" s="39"/>
      <c r="AA1483" s="31"/>
      <c r="AB1483" s="39"/>
      <c r="AC1483" s="31"/>
      <c r="AD1483" s="40"/>
      <c r="AE1483" s="31"/>
      <c r="AF1483" s="40"/>
      <c r="AG1483" s="31"/>
      <c r="AH1483" s="40"/>
      <c r="AI1483" s="31"/>
      <c r="AJ1483" s="40"/>
    </row>
    <row r="1484" spans="1:36" x14ac:dyDescent="0.25">
      <c r="A1484" s="37" t="s">
        <v>62</v>
      </c>
      <c r="B1484" s="37">
        <v>1035</v>
      </c>
      <c r="C1484" s="26" t="str">
        <f>IFERROR(INDEX(Clients[Client_Name],MATCH(Table312[[#This Row],[Client_Code]],Clients[Client_Code],0)),"")</f>
        <v>EXPORTADORA YAVU</v>
      </c>
      <c r="D1484" s="25">
        <v>7</v>
      </c>
      <c r="E1484" s="25">
        <v>1</v>
      </c>
      <c r="F1484" s="25" t="b">
        <f>IF(E1484&gt;(VLOOKUP(D1484,Months_Weeks!$A$2:$B$13,2,TRUE)),FALSE)</f>
        <v>0</v>
      </c>
      <c r="G1484" s="63">
        <f>IF(Table312[[#This Row],[Facility]]="Buin",1.5%,0.25%)</f>
        <v>1.4999999999999999E-2</v>
      </c>
      <c r="H1484" s="38"/>
      <c r="I1484" s="38"/>
      <c r="J1484" s="27">
        <f t="shared" si="138"/>
        <v>219</v>
      </c>
      <c r="K1484" s="28">
        <f t="shared" si="139"/>
        <v>6</v>
      </c>
      <c r="L1484" s="27">
        <f>IF(K1484=0,0,IF(E1484&gt;1,E1484-1,VLOOKUP(K1484,Months_Weeks!$A$1:$B$13,2,0)))</f>
        <v>5</v>
      </c>
      <c r="M1484" s="29"/>
      <c r="N1484" s="39"/>
      <c r="O1484" s="39"/>
      <c r="P1484" s="50">
        <f t="shared" si="140"/>
        <v>0</v>
      </c>
      <c r="Q1484" s="28">
        <f t="shared" si="141"/>
        <v>6</v>
      </c>
      <c r="R1484" s="28">
        <f>IF(Q1484=0,0,IF(E1484&gt;1,E1484-1,VLOOKUP(Q1484,Months_Weeks!$A$1:$B$13,2,0)))</f>
        <v>5</v>
      </c>
      <c r="S1484" s="30"/>
      <c r="T1484" s="39"/>
      <c r="U1484" s="39"/>
      <c r="V1484" s="50">
        <f t="shared" si="142"/>
        <v>0</v>
      </c>
      <c r="W1484" s="28">
        <f t="shared" si="143"/>
        <v>6</v>
      </c>
      <c r="X1484" s="28">
        <f>IF(W1484=0,0,IF(E1484&gt;1,E1484-1,VLOOKUP(W1484,Months_Weeks!$A$1:$B$13,2,0)))</f>
        <v>5</v>
      </c>
      <c r="Y1484" s="30"/>
      <c r="Z1484" s="39"/>
      <c r="AA1484" s="31"/>
      <c r="AB1484" s="39"/>
      <c r="AC1484" s="31"/>
      <c r="AD1484" s="40"/>
      <c r="AE1484" s="31"/>
      <c r="AF1484" s="40"/>
      <c r="AG1484" s="31"/>
      <c r="AH1484" s="40"/>
      <c r="AI1484" s="31"/>
      <c r="AJ1484" s="40"/>
    </row>
    <row r="1485" spans="1:36" x14ac:dyDescent="0.25">
      <c r="A1485" s="37" t="s">
        <v>62</v>
      </c>
      <c r="B1485" s="37">
        <v>1035</v>
      </c>
      <c r="C1485" s="26" t="str">
        <f>IFERROR(INDEX(Clients[Client_Name],MATCH(Table312[[#This Row],[Client_Code]],Clients[Client_Code],0)),"")</f>
        <v>EXPORTADORA YAVU</v>
      </c>
      <c r="D1485" s="25">
        <v>7</v>
      </c>
      <c r="E1485" s="25">
        <v>2</v>
      </c>
      <c r="F1485" s="25" t="b">
        <f>IF(E1485&gt;(VLOOKUP(D1485,Months_Weeks!$A$2:$B$13,2,TRUE)),FALSE)</f>
        <v>0</v>
      </c>
      <c r="G1485" s="63">
        <f>IF(Table312[[#This Row],[Facility]]="Buin",1.5%,0.25%)</f>
        <v>1.4999999999999999E-2</v>
      </c>
      <c r="H1485" s="38"/>
      <c r="I1485" s="38"/>
      <c r="J1485" s="27">
        <f t="shared" si="138"/>
        <v>219</v>
      </c>
      <c r="K1485" s="28">
        <f t="shared" si="139"/>
        <v>7</v>
      </c>
      <c r="L1485" s="27">
        <f>IF(K1485=0,0,IF(E1485&gt;1,E1485-1,VLOOKUP(K1485,Months_Weeks!$A$1:$B$13,2,0)))</f>
        <v>1</v>
      </c>
      <c r="M1485" s="29"/>
      <c r="N1485" s="39"/>
      <c r="O1485" s="39"/>
      <c r="P1485" s="50">
        <f t="shared" si="140"/>
        <v>0</v>
      </c>
      <c r="Q1485" s="28">
        <f t="shared" si="141"/>
        <v>7</v>
      </c>
      <c r="R1485" s="28">
        <f>IF(Q1485=0,0,IF(E1485&gt;1,E1485-1,VLOOKUP(Q1485,Months_Weeks!$A$1:$B$13,2,0)))</f>
        <v>1</v>
      </c>
      <c r="S1485" s="30"/>
      <c r="T1485" s="39"/>
      <c r="U1485" s="39"/>
      <c r="V1485" s="50">
        <f t="shared" si="142"/>
        <v>0</v>
      </c>
      <c r="W1485" s="28">
        <f t="shared" si="143"/>
        <v>7</v>
      </c>
      <c r="X1485" s="28">
        <f>IF(W1485=0,0,IF(E1485&gt;1,E1485-1,VLOOKUP(W1485,Months_Weeks!$A$1:$B$13,2,0)))</f>
        <v>1</v>
      </c>
      <c r="Y1485" s="30"/>
      <c r="Z1485" s="39"/>
      <c r="AA1485" s="31"/>
      <c r="AB1485" s="39"/>
      <c r="AC1485" s="31"/>
      <c r="AD1485" s="40"/>
      <c r="AE1485" s="31"/>
      <c r="AF1485" s="40"/>
      <c r="AG1485" s="31"/>
      <c r="AH1485" s="40"/>
      <c r="AI1485" s="31"/>
      <c r="AJ1485" s="40"/>
    </row>
    <row r="1486" spans="1:36" x14ac:dyDescent="0.25">
      <c r="A1486" s="37" t="s">
        <v>62</v>
      </c>
      <c r="B1486" s="37">
        <v>1035</v>
      </c>
      <c r="C1486" s="26" t="str">
        <f>IFERROR(INDEX(Clients[Client_Name],MATCH(Table312[[#This Row],[Client_Code]],Clients[Client_Code],0)),"")</f>
        <v>EXPORTADORA YAVU</v>
      </c>
      <c r="D1486" s="25">
        <v>7</v>
      </c>
      <c r="E1486" s="25">
        <v>3</v>
      </c>
      <c r="F1486" s="25" t="b">
        <f>IF(E1486&gt;(VLOOKUP(D1486,Months_Weeks!$A$2:$B$13,2,TRUE)),FALSE)</f>
        <v>0</v>
      </c>
      <c r="G1486" s="63">
        <f>IF(Table312[[#This Row],[Facility]]="Buin",1.5%,0.25%)</f>
        <v>1.4999999999999999E-2</v>
      </c>
      <c r="H1486" s="38"/>
      <c r="I1486" s="38"/>
      <c r="J1486" s="27">
        <f t="shared" si="138"/>
        <v>219</v>
      </c>
      <c r="K1486" s="28">
        <f t="shared" si="139"/>
        <v>7</v>
      </c>
      <c r="L1486" s="27">
        <f>IF(K1486=0,0,IF(E1486&gt;1,E1486-1,VLOOKUP(K1486,Months_Weeks!$A$1:$B$13,2,0)))</f>
        <v>2</v>
      </c>
      <c r="M1486" s="29"/>
      <c r="N1486" s="39"/>
      <c r="O1486" s="39"/>
      <c r="P1486" s="50">
        <f t="shared" si="140"/>
        <v>0</v>
      </c>
      <c r="Q1486" s="28">
        <f t="shared" si="141"/>
        <v>7</v>
      </c>
      <c r="R1486" s="28">
        <f>IF(Q1486=0,0,IF(E1486&gt;1,E1486-1,VLOOKUP(Q1486,Months_Weeks!$A$1:$B$13,2,0)))</f>
        <v>2</v>
      </c>
      <c r="S1486" s="30"/>
      <c r="T1486" s="39"/>
      <c r="U1486" s="39"/>
      <c r="V1486" s="50">
        <f t="shared" si="142"/>
        <v>0</v>
      </c>
      <c r="W1486" s="28">
        <f t="shared" si="143"/>
        <v>7</v>
      </c>
      <c r="X1486" s="28">
        <f>IF(W1486=0,0,IF(E1486&gt;1,E1486-1,VLOOKUP(W1486,Months_Weeks!$A$1:$B$13,2,0)))</f>
        <v>2</v>
      </c>
      <c r="Y1486" s="30"/>
      <c r="Z1486" s="39"/>
      <c r="AA1486" s="31"/>
      <c r="AB1486" s="39"/>
      <c r="AC1486" s="31"/>
      <c r="AD1486" s="40"/>
      <c r="AE1486" s="31"/>
      <c r="AF1486" s="40"/>
      <c r="AG1486" s="31"/>
      <c r="AH1486" s="40"/>
      <c r="AI1486" s="31"/>
      <c r="AJ1486" s="40"/>
    </row>
    <row r="1487" spans="1:36" x14ac:dyDescent="0.25">
      <c r="A1487" s="37" t="s">
        <v>62</v>
      </c>
      <c r="B1487" s="37">
        <v>1035</v>
      </c>
      <c r="C1487" s="26" t="str">
        <f>IFERROR(INDEX(Clients[Client_Name],MATCH(Table312[[#This Row],[Client_Code]],Clients[Client_Code],0)),"")</f>
        <v>EXPORTADORA YAVU</v>
      </c>
      <c r="D1487" s="25">
        <v>7</v>
      </c>
      <c r="E1487" s="25">
        <v>4</v>
      </c>
      <c r="F1487" s="25" t="b">
        <f>IF(E1487&gt;(VLOOKUP(D1487,Months_Weeks!$A$2:$B$13,2,TRUE)),FALSE)</f>
        <v>0</v>
      </c>
      <c r="G1487" s="63">
        <f>IF(Table312[[#This Row],[Facility]]="Buin",1.5%,0.25%)</f>
        <v>1.4999999999999999E-2</v>
      </c>
      <c r="H1487" s="38"/>
      <c r="I1487" s="38"/>
      <c r="J1487" s="27">
        <f t="shared" si="138"/>
        <v>219</v>
      </c>
      <c r="K1487" s="28">
        <f t="shared" si="139"/>
        <v>7</v>
      </c>
      <c r="L1487" s="27">
        <f>IF(K1487=0,0,IF(E1487&gt;1,E1487-1,VLOOKUP(K1487,Months_Weeks!$A$1:$B$13,2,0)))</f>
        <v>3</v>
      </c>
      <c r="M1487" s="29"/>
      <c r="N1487" s="39"/>
      <c r="O1487" s="39"/>
      <c r="P1487" s="50">
        <f t="shared" si="140"/>
        <v>0</v>
      </c>
      <c r="Q1487" s="28">
        <f t="shared" si="141"/>
        <v>7</v>
      </c>
      <c r="R1487" s="28">
        <f>IF(Q1487=0,0,IF(E1487&gt;1,E1487-1,VLOOKUP(Q1487,Months_Weeks!$A$1:$B$13,2,0)))</f>
        <v>3</v>
      </c>
      <c r="S1487" s="30"/>
      <c r="T1487" s="39"/>
      <c r="U1487" s="39"/>
      <c r="V1487" s="50">
        <f t="shared" si="142"/>
        <v>0</v>
      </c>
      <c r="W1487" s="28">
        <f t="shared" si="143"/>
        <v>7</v>
      </c>
      <c r="X1487" s="28">
        <f>IF(W1487=0,0,IF(E1487&gt;1,E1487-1,VLOOKUP(W1487,Months_Weeks!$A$1:$B$13,2,0)))</f>
        <v>3</v>
      </c>
      <c r="Y1487" s="30"/>
      <c r="Z1487" s="39"/>
      <c r="AA1487" s="31"/>
      <c r="AB1487" s="39"/>
      <c r="AC1487" s="31"/>
      <c r="AD1487" s="40"/>
      <c r="AE1487" s="31"/>
      <c r="AF1487" s="40"/>
      <c r="AG1487" s="31"/>
      <c r="AH1487" s="40"/>
      <c r="AI1487" s="31"/>
      <c r="AJ1487" s="40"/>
    </row>
    <row r="1488" spans="1:36" x14ac:dyDescent="0.25">
      <c r="A1488" s="37" t="s">
        <v>62</v>
      </c>
      <c r="B1488" s="37">
        <v>1035</v>
      </c>
      <c r="C1488" s="26" t="str">
        <f>IFERROR(INDEX(Clients[Client_Name],MATCH(Table312[[#This Row],[Client_Code]],Clients[Client_Code],0)),"")</f>
        <v>EXPORTADORA YAVU</v>
      </c>
      <c r="D1488" s="25">
        <v>8</v>
      </c>
      <c r="E1488" s="25">
        <v>1</v>
      </c>
      <c r="F1488" s="25" t="b">
        <f>IF(E1488&gt;(VLOOKUP(D1488,Months_Weeks!$A$2:$B$13,2,TRUE)),FALSE)</f>
        <v>0</v>
      </c>
      <c r="G1488" s="63">
        <f>IF(Table312[[#This Row],[Facility]]="Buin",1.5%,0.25%)</f>
        <v>1.4999999999999999E-2</v>
      </c>
      <c r="H1488" s="38"/>
      <c r="I1488" s="38"/>
      <c r="J1488" s="27">
        <f t="shared" si="138"/>
        <v>219</v>
      </c>
      <c r="K1488" s="28">
        <f t="shared" si="139"/>
        <v>7</v>
      </c>
      <c r="L1488" s="27">
        <f>IF(K1488=0,0,IF(E1488&gt;1,E1488-1,VLOOKUP(K1488,Months_Weeks!$A$1:$B$13,2,0)))</f>
        <v>4</v>
      </c>
      <c r="M1488" s="29"/>
      <c r="N1488" s="39"/>
      <c r="O1488" s="39"/>
      <c r="P1488" s="50">
        <f t="shared" si="140"/>
        <v>0</v>
      </c>
      <c r="Q1488" s="28">
        <f t="shared" si="141"/>
        <v>7</v>
      </c>
      <c r="R1488" s="28">
        <f>IF(Q1488=0,0,IF(E1488&gt;1,E1488-1,VLOOKUP(Q1488,Months_Weeks!$A$1:$B$13,2,0)))</f>
        <v>4</v>
      </c>
      <c r="S1488" s="30"/>
      <c r="T1488" s="39"/>
      <c r="U1488" s="39"/>
      <c r="V1488" s="50">
        <f t="shared" si="142"/>
        <v>0</v>
      </c>
      <c r="W1488" s="28">
        <f t="shared" si="143"/>
        <v>7</v>
      </c>
      <c r="X1488" s="28">
        <f>IF(W1488=0,0,IF(E1488&gt;1,E1488-1,VLOOKUP(W1488,Months_Weeks!$A$1:$B$13,2,0)))</f>
        <v>4</v>
      </c>
      <c r="Y1488" s="30"/>
      <c r="Z1488" s="39"/>
      <c r="AA1488" s="31"/>
      <c r="AB1488" s="39"/>
      <c r="AC1488" s="31"/>
      <c r="AD1488" s="40"/>
      <c r="AE1488" s="31"/>
      <c r="AF1488" s="40"/>
      <c r="AG1488" s="31"/>
      <c r="AH1488" s="40"/>
      <c r="AI1488" s="31"/>
      <c r="AJ1488" s="40"/>
    </row>
    <row r="1489" spans="1:36" x14ac:dyDescent="0.25">
      <c r="A1489" s="37" t="s">
        <v>62</v>
      </c>
      <c r="B1489" s="37">
        <v>1035</v>
      </c>
      <c r="C1489" s="26" t="str">
        <f>IFERROR(INDEX(Clients[Client_Name],MATCH(Table312[[#This Row],[Client_Code]],Clients[Client_Code],0)),"")</f>
        <v>EXPORTADORA YAVU</v>
      </c>
      <c r="D1489" s="25">
        <v>8</v>
      </c>
      <c r="E1489" s="25">
        <v>2</v>
      </c>
      <c r="F1489" s="25" t="b">
        <f>IF(E1489&gt;(VLOOKUP(D1489,Months_Weeks!$A$2:$B$13,2,TRUE)),FALSE)</f>
        <v>0</v>
      </c>
      <c r="G1489" s="63">
        <f>IF(Table312[[#This Row],[Facility]]="Buin",1.5%,0.25%)</f>
        <v>1.4999999999999999E-2</v>
      </c>
      <c r="H1489" s="38"/>
      <c r="I1489" s="38"/>
      <c r="J1489" s="27">
        <f t="shared" si="138"/>
        <v>219</v>
      </c>
      <c r="K1489" s="28">
        <f t="shared" si="139"/>
        <v>8</v>
      </c>
      <c r="L1489" s="27">
        <f>IF(K1489=0,0,IF(E1489&gt;1,E1489-1,VLOOKUP(K1489,Months_Weeks!$A$1:$B$13,2,0)))</f>
        <v>1</v>
      </c>
      <c r="M1489" s="29"/>
      <c r="N1489" s="39"/>
      <c r="O1489" s="39"/>
      <c r="P1489" s="50">
        <f t="shared" si="140"/>
        <v>0</v>
      </c>
      <c r="Q1489" s="28">
        <f t="shared" si="141"/>
        <v>8</v>
      </c>
      <c r="R1489" s="28">
        <f>IF(Q1489=0,0,IF(E1489&gt;1,E1489-1,VLOOKUP(Q1489,Months_Weeks!$A$1:$B$13,2,0)))</f>
        <v>1</v>
      </c>
      <c r="S1489" s="30"/>
      <c r="T1489" s="39"/>
      <c r="U1489" s="39"/>
      <c r="V1489" s="50">
        <f t="shared" si="142"/>
        <v>0</v>
      </c>
      <c r="W1489" s="28">
        <f t="shared" si="143"/>
        <v>8</v>
      </c>
      <c r="X1489" s="28">
        <f>IF(W1489=0,0,IF(E1489&gt;1,E1489-1,VLOOKUP(W1489,Months_Weeks!$A$1:$B$13,2,0)))</f>
        <v>1</v>
      </c>
      <c r="Y1489" s="30"/>
      <c r="Z1489" s="39"/>
      <c r="AA1489" s="31"/>
      <c r="AB1489" s="39"/>
      <c r="AC1489" s="31"/>
      <c r="AD1489" s="40"/>
      <c r="AE1489" s="31"/>
      <c r="AF1489" s="40"/>
      <c r="AG1489" s="31"/>
      <c r="AH1489" s="40"/>
      <c r="AI1489" s="31"/>
      <c r="AJ1489" s="40"/>
    </row>
    <row r="1490" spans="1:36" x14ac:dyDescent="0.25">
      <c r="A1490" s="37" t="s">
        <v>62</v>
      </c>
      <c r="B1490" s="37">
        <v>1035</v>
      </c>
      <c r="C1490" s="26" t="str">
        <f>IFERROR(INDEX(Clients[Client_Name],MATCH(Table312[[#This Row],[Client_Code]],Clients[Client_Code],0)),"")</f>
        <v>EXPORTADORA YAVU</v>
      </c>
      <c r="D1490" s="25">
        <v>8</v>
      </c>
      <c r="E1490" s="25">
        <v>3</v>
      </c>
      <c r="F1490" s="25" t="b">
        <f>IF(E1490&gt;(VLOOKUP(D1490,Months_Weeks!$A$2:$B$13,2,TRUE)),FALSE)</f>
        <v>0</v>
      </c>
      <c r="G1490" s="63">
        <f>IF(Table312[[#This Row],[Facility]]="Buin",1.5%,0.25%)</f>
        <v>1.4999999999999999E-2</v>
      </c>
      <c r="H1490" s="38"/>
      <c r="I1490" s="38"/>
      <c r="J1490" s="27">
        <f t="shared" si="138"/>
        <v>219</v>
      </c>
      <c r="K1490" s="28">
        <f t="shared" si="139"/>
        <v>8</v>
      </c>
      <c r="L1490" s="27">
        <f>IF(K1490=0,0,IF(E1490&gt;1,E1490-1,VLOOKUP(K1490,Months_Weeks!$A$1:$B$13,2,0)))</f>
        <v>2</v>
      </c>
      <c r="M1490" s="29"/>
      <c r="N1490" s="39"/>
      <c r="O1490" s="39"/>
      <c r="P1490" s="50">
        <f t="shared" si="140"/>
        <v>0</v>
      </c>
      <c r="Q1490" s="28">
        <f t="shared" si="141"/>
        <v>8</v>
      </c>
      <c r="R1490" s="28">
        <f>IF(Q1490=0,0,IF(E1490&gt;1,E1490-1,VLOOKUP(Q1490,Months_Weeks!$A$1:$B$13,2,0)))</f>
        <v>2</v>
      </c>
      <c r="S1490" s="30"/>
      <c r="T1490" s="39"/>
      <c r="U1490" s="39"/>
      <c r="V1490" s="50">
        <f t="shared" si="142"/>
        <v>0</v>
      </c>
      <c r="W1490" s="28">
        <f t="shared" si="143"/>
        <v>8</v>
      </c>
      <c r="X1490" s="28">
        <f>IF(W1490=0,0,IF(E1490&gt;1,E1490-1,VLOOKUP(W1490,Months_Weeks!$A$1:$B$13,2,0)))</f>
        <v>2</v>
      </c>
      <c r="Y1490" s="30"/>
      <c r="Z1490" s="39"/>
      <c r="AA1490" s="31"/>
      <c r="AB1490" s="39"/>
      <c r="AC1490" s="31"/>
      <c r="AD1490" s="40"/>
      <c r="AE1490" s="31"/>
      <c r="AF1490" s="40"/>
      <c r="AG1490" s="31"/>
      <c r="AH1490" s="40"/>
      <c r="AI1490" s="31"/>
      <c r="AJ1490" s="40"/>
    </row>
    <row r="1491" spans="1:36" x14ac:dyDescent="0.25">
      <c r="A1491" s="37" t="s">
        <v>62</v>
      </c>
      <c r="B1491" s="37">
        <v>1035</v>
      </c>
      <c r="C1491" s="26" t="str">
        <f>IFERROR(INDEX(Clients[Client_Name],MATCH(Table312[[#This Row],[Client_Code]],Clients[Client_Code],0)),"")</f>
        <v>EXPORTADORA YAVU</v>
      </c>
      <c r="D1491" s="25">
        <v>8</v>
      </c>
      <c r="E1491" s="25">
        <v>4</v>
      </c>
      <c r="F1491" s="25" t="b">
        <f>IF(E1491&gt;(VLOOKUP(D1491,Months_Weeks!$A$2:$B$13,2,TRUE)),FALSE)</f>
        <v>0</v>
      </c>
      <c r="G1491" s="63">
        <f>IF(Table312[[#This Row],[Facility]]="Buin",1.5%,0.25%)</f>
        <v>1.4999999999999999E-2</v>
      </c>
      <c r="H1491" s="38"/>
      <c r="I1491" s="38"/>
      <c r="J1491" s="27">
        <f t="shared" si="138"/>
        <v>219</v>
      </c>
      <c r="K1491" s="28">
        <f t="shared" si="139"/>
        <v>8</v>
      </c>
      <c r="L1491" s="27">
        <f>IF(K1491=0,0,IF(E1491&gt;1,E1491-1,VLOOKUP(K1491,Months_Weeks!$A$1:$B$13,2,0)))</f>
        <v>3</v>
      </c>
      <c r="M1491" s="29"/>
      <c r="N1491" s="39"/>
      <c r="O1491" s="39"/>
      <c r="P1491" s="50">
        <f t="shared" si="140"/>
        <v>0</v>
      </c>
      <c r="Q1491" s="28">
        <f t="shared" si="141"/>
        <v>8</v>
      </c>
      <c r="R1491" s="28">
        <f>IF(Q1491=0,0,IF(E1491&gt;1,E1491-1,VLOOKUP(Q1491,Months_Weeks!$A$1:$B$13,2,0)))</f>
        <v>3</v>
      </c>
      <c r="S1491" s="30"/>
      <c r="T1491" s="39"/>
      <c r="U1491" s="39"/>
      <c r="V1491" s="50">
        <f t="shared" si="142"/>
        <v>0</v>
      </c>
      <c r="W1491" s="28">
        <f t="shared" si="143"/>
        <v>8</v>
      </c>
      <c r="X1491" s="28">
        <f>IF(W1491=0,0,IF(E1491&gt;1,E1491-1,VLOOKUP(W1491,Months_Weeks!$A$1:$B$13,2,0)))</f>
        <v>3</v>
      </c>
      <c r="Y1491" s="30"/>
      <c r="Z1491" s="39"/>
      <c r="AA1491" s="31"/>
      <c r="AB1491" s="39"/>
      <c r="AC1491" s="31"/>
      <c r="AD1491" s="40"/>
      <c r="AE1491" s="31"/>
      <c r="AF1491" s="40"/>
      <c r="AG1491" s="31"/>
      <c r="AH1491" s="40"/>
      <c r="AI1491" s="31"/>
      <c r="AJ1491" s="40"/>
    </row>
    <row r="1492" spans="1:36" x14ac:dyDescent="0.25">
      <c r="A1492" s="37" t="s">
        <v>62</v>
      </c>
      <c r="B1492" s="37">
        <v>1035</v>
      </c>
      <c r="C1492" s="26" t="str">
        <f>IFERROR(INDEX(Clients[Client_Name],MATCH(Table312[[#This Row],[Client_Code]],Clients[Client_Code],0)),"")</f>
        <v>EXPORTADORA YAVU</v>
      </c>
      <c r="D1492" s="25">
        <v>9</v>
      </c>
      <c r="E1492" s="25">
        <v>1</v>
      </c>
      <c r="F1492" s="25" t="b">
        <f>IF(E1492&gt;(VLOOKUP(D1492,Months_Weeks!$A$2:$B$13,2,TRUE)),FALSE)</f>
        <v>0</v>
      </c>
      <c r="G1492" s="63">
        <f>IF(Table312[[#This Row],[Facility]]="Buin",1.5%,0.25%)</f>
        <v>1.4999999999999999E-2</v>
      </c>
      <c r="H1492" s="38"/>
      <c r="I1492" s="38"/>
      <c r="J1492" s="27">
        <f t="shared" si="138"/>
        <v>219</v>
      </c>
      <c r="K1492" s="28">
        <f t="shared" si="139"/>
        <v>8</v>
      </c>
      <c r="L1492" s="27">
        <f>IF(K1492=0,0,IF(E1492&gt;1,E1492-1,VLOOKUP(K1492,Months_Weeks!$A$1:$B$13,2,0)))</f>
        <v>4</v>
      </c>
      <c r="M1492" s="29"/>
      <c r="N1492" s="39"/>
      <c r="O1492" s="39"/>
      <c r="P1492" s="50">
        <f t="shared" si="140"/>
        <v>0</v>
      </c>
      <c r="Q1492" s="28">
        <f t="shared" si="141"/>
        <v>8</v>
      </c>
      <c r="R1492" s="28">
        <f>IF(Q1492=0,0,IF(E1492&gt;1,E1492-1,VLOOKUP(Q1492,Months_Weeks!$A$1:$B$13,2,0)))</f>
        <v>4</v>
      </c>
      <c r="S1492" s="30"/>
      <c r="T1492" s="39"/>
      <c r="U1492" s="39"/>
      <c r="V1492" s="50">
        <f t="shared" si="142"/>
        <v>0</v>
      </c>
      <c r="W1492" s="28">
        <f t="shared" si="143"/>
        <v>8</v>
      </c>
      <c r="X1492" s="28">
        <f>IF(W1492=0,0,IF(E1492&gt;1,E1492-1,VLOOKUP(W1492,Months_Weeks!$A$1:$B$13,2,0)))</f>
        <v>4</v>
      </c>
      <c r="Y1492" s="30"/>
      <c r="Z1492" s="39"/>
      <c r="AA1492" s="31"/>
      <c r="AB1492" s="39"/>
      <c r="AC1492" s="31"/>
      <c r="AD1492" s="40"/>
      <c r="AE1492" s="31"/>
      <c r="AF1492" s="40"/>
      <c r="AG1492" s="31"/>
      <c r="AH1492" s="40"/>
      <c r="AI1492" s="31"/>
      <c r="AJ1492" s="40"/>
    </row>
    <row r="1493" spans="1:36" x14ac:dyDescent="0.25">
      <c r="A1493" s="37" t="s">
        <v>62</v>
      </c>
      <c r="B1493" s="37">
        <v>1035</v>
      </c>
      <c r="C1493" s="26" t="str">
        <f>IFERROR(INDEX(Clients[Client_Name],MATCH(Table312[[#This Row],[Client_Code]],Clients[Client_Code],0)),"")</f>
        <v>EXPORTADORA YAVU</v>
      </c>
      <c r="D1493" s="25">
        <v>9</v>
      </c>
      <c r="E1493" s="25">
        <v>2</v>
      </c>
      <c r="F1493" s="25" t="b">
        <f>IF(E1493&gt;(VLOOKUP(D1493,Months_Weeks!$A$2:$B$13,2,TRUE)),FALSE)</f>
        <v>0</v>
      </c>
      <c r="G1493" s="63">
        <f>IF(Table312[[#This Row],[Facility]]="Buin",1.5%,0.25%)</f>
        <v>1.4999999999999999E-2</v>
      </c>
      <c r="H1493" s="38"/>
      <c r="I1493" s="38"/>
      <c r="J1493" s="27">
        <f t="shared" si="138"/>
        <v>219</v>
      </c>
      <c r="K1493" s="28">
        <f t="shared" si="139"/>
        <v>9</v>
      </c>
      <c r="L1493" s="27">
        <f>IF(K1493=0,0,IF(E1493&gt;1,E1493-1,VLOOKUP(K1493,Months_Weeks!$A$1:$B$13,2,0)))</f>
        <v>1</v>
      </c>
      <c r="M1493" s="29"/>
      <c r="N1493" s="39"/>
      <c r="O1493" s="39"/>
      <c r="P1493" s="50">
        <f t="shared" si="140"/>
        <v>0</v>
      </c>
      <c r="Q1493" s="28">
        <f t="shared" si="141"/>
        <v>9</v>
      </c>
      <c r="R1493" s="28">
        <f>IF(Q1493=0,0,IF(E1493&gt;1,E1493-1,VLOOKUP(Q1493,Months_Weeks!$A$1:$B$13,2,0)))</f>
        <v>1</v>
      </c>
      <c r="S1493" s="30"/>
      <c r="T1493" s="39"/>
      <c r="U1493" s="39"/>
      <c r="V1493" s="50">
        <f t="shared" si="142"/>
        <v>0</v>
      </c>
      <c r="W1493" s="28">
        <f t="shared" si="143"/>
        <v>9</v>
      </c>
      <c r="X1493" s="28">
        <f>IF(W1493=0,0,IF(E1493&gt;1,E1493-1,VLOOKUP(W1493,Months_Weeks!$A$1:$B$13,2,0)))</f>
        <v>1</v>
      </c>
      <c r="Y1493" s="30"/>
      <c r="Z1493" s="39"/>
      <c r="AA1493" s="31"/>
      <c r="AB1493" s="39"/>
      <c r="AC1493" s="31"/>
      <c r="AD1493" s="40"/>
      <c r="AE1493" s="31"/>
      <c r="AF1493" s="40"/>
      <c r="AG1493" s="31"/>
      <c r="AH1493" s="40"/>
      <c r="AI1493" s="31"/>
      <c r="AJ1493" s="40"/>
    </row>
    <row r="1494" spans="1:36" x14ac:dyDescent="0.25">
      <c r="A1494" s="37" t="s">
        <v>62</v>
      </c>
      <c r="B1494" s="37">
        <v>1035</v>
      </c>
      <c r="C1494" s="26" t="str">
        <f>IFERROR(INDEX(Clients[Client_Name],MATCH(Table312[[#This Row],[Client_Code]],Clients[Client_Code],0)),"")</f>
        <v>EXPORTADORA YAVU</v>
      </c>
      <c r="D1494" s="25">
        <v>9</v>
      </c>
      <c r="E1494" s="25">
        <v>3</v>
      </c>
      <c r="F1494" s="25" t="b">
        <f>IF(E1494&gt;(VLOOKUP(D1494,Months_Weeks!$A$2:$B$13,2,TRUE)),FALSE)</f>
        <v>0</v>
      </c>
      <c r="G1494" s="63">
        <f>IF(Table312[[#This Row],[Facility]]="Buin",1.5%,0.25%)</f>
        <v>1.4999999999999999E-2</v>
      </c>
      <c r="H1494" s="38"/>
      <c r="I1494" s="38"/>
      <c r="J1494" s="27">
        <f t="shared" si="138"/>
        <v>219</v>
      </c>
      <c r="K1494" s="28">
        <f t="shared" si="139"/>
        <v>9</v>
      </c>
      <c r="L1494" s="27">
        <f>IF(K1494=0,0,IF(E1494&gt;1,E1494-1,VLOOKUP(K1494,Months_Weeks!$A$1:$B$13,2,0)))</f>
        <v>2</v>
      </c>
      <c r="M1494" s="29"/>
      <c r="N1494" s="39"/>
      <c r="O1494" s="39"/>
      <c r="P1494" s="50">
        <f t="shared" si="140"/>
        <v>0</v>
      </c>
      <c r="Q1494" s="28">
        <f t="shared" si="141"/>
        <v>9</v>
      </c>
      <c r="R1494" s="28">
        <f>IF(Q1494=0,0,IF(E1494&gt;1,E1494-1,VLOOKUP(Q1494,Months_Weeks!$A$1:$B$13,2,0)))</f>
        <v>2</v>
      </c>
      <c r="S1494" s="30"/>
      <c r="T1494" s="39"/>
      <c r="U1494" s="39"/>
      <c r="V1494" s="50">
        <f t="shared" si="142"/>
        <v>0</v>
      </c>
      <c r="W1494" s="28">
        <f t="shared" si="143"/>
        <v>9</v>
      </c>
      <c r="X1494" s="28">
        <f>IF(W1494=0,0,IF(E1494&gt;1,E1494-1,VLOOKUP(W1494,Months_Weeks!$A$1:$B$13,2,0)))</f>
        <v>2</v>
      </c>
      <c r="Y1494" s="30"/>
      <c r="Z1494" s="39"/>
      <c r="AA1494" s="31"/>
      <c r="AB1494" s="39"/>
      <c r="AC1494" s="31"/>
      <c r="AD1494" s="40"/>
      <c r="AE1494" s="31"/>
      <c r="AF1494" s="40"/>
      <c r="AG1494" s="31"/>
      <c r="AH1494" s="40"/>
      <c r="AI1494" s="31"/>
      <c r="AJ1494" s="40"/>
    </row>
    <row r="1495" spans="1:36" x14ac:dyDescent="0.25">
      <c r="A1495" s="37" t="s">
        <v>62</v>
      </c>
      <c r="B1495" s="37">
        <v>1035</v>
      </c>
      <c r="C1495" s="26" t="str">
        <f>IFERROR(INDEX(Clients[Client_Name],MATCH(Table312[[#This Row],[Client_Code]],Clients[Client_Code],0)),"")</f>
        <v>EXPORTADORA YAVU</v>
      </c>
      <c r="D1495" s="25">
        <v>9</v>
      </c>
      <c r="E1495" s="25">
        <v>4</v>
      </c>
      <c r="F1495" s="25" t="b">
        <f>IF(E1495&gt;(VLOOKUP(D1495,Months_Weeks!$A$2:$B$13,2,TRUE)),FALSE)</f>
        <v>0</v>
      </c>
      <c r="G1495" s="63">
        <f>IF(Table312[[#This Row],[Facility]]="Buin",1.5%,0.25%)</f>
        <v>1.4999999999999999E-2</v>
      </c>
      <c r="H1495" s="38"/>
      <c r="I1495" s="38"/>
      <c r="J1495" s="27">
        <f t="shared" si="138"/>
        <v>219</v>
      </c>
      <c r="K1495" s="28">
        <f t="shared" si="139"/>
        <v>9</v>
      </c>
      <c r="L1495" s="27">
        <f>IF(K1495=0,0,IF(E1495&gt;1,E1495-1,VLOOKUP(K1495,Months_Weeks!$A$1:$B$13,2,0)))</f>
        <v>3</v>
      </c>
      <c r="M1495" s="29"/>
      <c r="N1495" s="39"/>
      <c r="O1495" s="39"/>
      <c r="P1495" s="50">
        <f t="shared" si="140"/>
        <v>0</v>
      </c>
      <c r="Q1495" s="28">
        <f t="shared" si="141"/>
        <v>9</v>
      </c>
      <c r="R1495" s="28">
        <f>IF(Q1495=0,0,IF(E1495&gt;1,E1495-1,VLOOKUP(Q1495,Months_Weeks!$A$1:$B$13,2,0)))</f>
        <v>3</v>
      </c>
      <c r="S1495" s="30"/>
      <c r="T1495" s="39"/>
      <c r="U1495" s="39"/>
      <c r="V1495" s="50">
        <f t="shared" si="142"/>
        <v>0</v>
      </c>
      <c r="W1495" s="28">
        <f t="shared" si="143"/>
        <v>9</v>
      </c>
      <c r="X1495" s="28">
        <f>IF(W1495=0,0,IF(E1495&gt;1,E1495-1,VLOOKUP(W1495,Months_Weeks!$A$1:$B$13,2,0)))</f>
        <v>3</v>
      </c>
      <c r="Y1495" s="30"/>
      <c r="Z1495" s="39"/>
      <c r="AA1495" s="31"/>
      <c r="AB1495" s="39"/>
      <c r="AC1495" s="31"/>
      <c r="AD1495" s="40"/>
      <c r="AE1495" s="31"/>
      <c r="AF1495" s="40"/>
      <c r="AG1495" s="31"/>
      <c r="AH1495" s="40"/>
      <c r="AI1495" s="31"/>
      <c r="AJ1495" s="40"/>
    </row>
    <row r="1496" spans="1:36" x14ac:dyDescent="0.25">
      <c r="A1496" s="37" t="s">
        <v>62</v>
      </c>
      <c r="B1496" s="37">
        <v>1035</v>
      </c>
      <c r="C1496" s="26" t="str">
        <f>IFERROR(INDEX(Clients[Client_Name],MATCH(Table312[[#This Row],[Client_Code]],Clients[Client_Code],0)),"")</f>
        <v>EXPORTADORA YAVU</v>
      </c>
      <c r="D1496" s="25">
        <v>9</v>
      </c>
      <c r="E1496" s="25">
        <v>5</v>
      </c>
      <c r="F1496" s="25" t="b">
        <f>IF(E1496&gt;(VLOOKUP(D1496,Months_Weeks!$A$2:$B$13,2,TRUE)),FALSE)</f>
        <v>0</v>
      </c>
      <c r="G1496" s="63">
        <f>IF(Table312[[#This Row],[Facility]]="Buin",1.5%,0.25%)</f>
        <v>1.4999999999999999E-2</v>
      </c>
      <c r="H1496" s="38"/>
      <c r="I1496" s="38"/>
      <c r="J1496" s="27">
        <f t="shared" si="138"/>
        <v>219</v>
      </c>
      <c r="K1496" s="28">
        <f t="shared" si="139"/>
        <v>9</v>
      </c>
      <c r="L1496" s="27">
        <f>IF(K1496=0,0,IF(E1496&gt;1,E1496-1,VLOOKUP(K1496,Months_Weeks!$A$1:$B$13,2,0)))</f>
        <v>4</v>
      </c>
      <c r="M1496" s="29"/>
      <c r="N1496" s="39"/>
      <c r="O1496" s="39"/>
      <c r="P1496" s="50">
        <f t="shared" si="140"/>
        <v>0</v>
      </c>
      <c r="Q1496" s="28">
        <f t="shared" si="141"/>
        <v>9</v>
      </c>
      <c r="R1496" s="28">
        <f>IF(Q1496=0,0,IF(E1496&gt;1,E1496-1,VLOOKUP(Q1496,Months_Weeks!$A$1:$B$13,2,0)))</f>
        <v>4</v>
      </c>
      <c r="S1496" s="30"/>
      <c r="T1496" s="39"/>
      <c r="U1496" s="39"/>
      <c r="V1496" s="50">
        <f t="shared" si="142"/>
        <v>0</v>
      </c>
      <c r="W1496" s="28">
        <f t="shared" si="143"/>
        <v>9</v>
      </c>
      <c r="X1496" s="28">
        <f>IF(W1496=0,0,IF(E1496&gt;1,E1496-1,VLOOKUP(W1496,Months_Weeks!$A$1:$B$13,2,0)))</f>
        <v>4</v>
      </c>
      <c r="Y1496" s="30"/>
      <c r="Z1496" s="39"/>
      <c r="AA1496" s="31"/>
      <c r="AB1496" s="39"/>
      <c r="AC1496" s="31"/>
      <c r="AD1496" s="40"/>
      <c r="AE1496" s="31"/>
      <c r="AF1496" s="40"/>
      <c r="AG1496" s="31"/>
      <c r="AH1496" s="40"/>
      <c r="AI1496" s="31"/>
      <c r="AJ1496" s="40"/>
    </row>
    <row r="1497" spans="1:36" x14ac:dyDescent="0.25">
      <c r="A1497" s="37" t="s">
        <v>62</v>
      </c>
      <c r="B1497" s="37">
        <v>1035</v>
      </c>
      <c r="C1497" s="26" t="str">
        <f>IFERROR(INDEX(Clients[Client_Name],MATCH(Table312[[#This Row],[Client_Code]],Clients[Client_Code],0)),"")</f>
        <v>EXPORTADORA YAVU</v>
      </c>
      <c r="D1497" s="25">
        <v>10</v>
      </c>
      <c r="E1497" s="25">
        <v>1</v>
      </c>
      <c r="F1497" s="25" t="b">
        <f>IF(E1497&gt;(VLOOKUP(D1497,Months_Weeks!$A$2:$B$13,2,TRUE)),FALSE)</f>
        <v>0</v>
      </c>
      <c r="G1497" s="63">
        <f>IF(Table312[[#This Row],[Facility]]="Buin",1.5%,0.25%)</f>
        <v>1.4999999999999999E-2</v>
      </c>
      <c r="H1497" s="38"/>
      <c r="I1497" s="38"/>
      <c r="J1497" s="27">
        <f t="shared" si="138"/>
        <v>219</v>
      </c>
      <c r="K1497" s="28">
        <f t="shared" si="139"/>
        <v>9</v>
      </c>
      <c r="L1497" s="27">
        <f>IF(K1497=0,0,IF(E1497&gt;1,E1497-1,VLOOKUP(K1497,Months_Weeks!$A$1:$B$13,2,0)))</f>
        <v>5</v>
      </c>
      <c r="M1497" s="29"/>
      <c r="N1497" s="39"/>
      <c r="O1497" s="39"/>
      <c r="P1497" s="50">
        <f t="shared" si="140"/>
        <v>0</v>
      </c>
      <c r="Q1497" s="28">
        <f t="shared" si="141"/>
        <v>9</v>
      </c>
      <c r="R1497" s="28">
        <f>IF(Q1497=0,0,IF(E1497&gt;1,E1497-1,VLOOKUP(Q1497,Months_Weeks!$A$1:$B$13,2,0)))</f>
        <v>5</v>
      </c>
      <c r="S1497" s="30"/>
      <c r="T1497" s="39"/>
      <c r="U1497" s="39"/>
      <c r="V1497" s="50">
        <f t="shared" si="142"/>
        <v>0</v>
      </c>
      <c r="W1497" s="28">
        <f t="shared" si="143"/>
        <v>9</v>
      </c>
      <c r="X1497" s="28">
        <f>IF(W1497=0,0,IF(E1497&gt;1,E1497-1,VLOOKUP(W1497,Months_Weeks!$A$1:$B$13,2,0)))</f>
        <v>5</v>
      </c>
      <c r="Y1497" s="30"/>
      <c r="Z1497" s="39"/>
      <c r="AA1497" s="31"/>
      <c r="AB1497" s="39"/>
      <c r="AC1497" s="31"/>
      <c r="AD1497" s="40"/>
      <c r="AE1497" s="31"/>
      <c r="AF1497" s="40"/>
      <c r="AG1497" s="31"/>
      <c r="AH1497" s="40"/>
      <c r="AI1497" s="31"/>
      <c r="AJ1497" s="40"/>
    </row>
    <row r="1498" spans="1:36" x14ac:dyDescent="0.25">
      <c r="A1498" s="37" t="s">
        <v>62</v>
      </c>
      <c r="B1498" s="37">
        <v>1035</v>
      </c>
      <c r="C1498" s="26" t="str">
        <f>IFERROR(INDEX(Clients[Client_Name],MATCH(Table312[[#This Row],[Client_Code]],Clients[Client_Code],0)),"")</f>
        <v>EXPORTADORA YAVU</v>
      </c>
      <c r="D1498" s="25">
        <v>10</v>
      </c>
      <c r="E1498" s="25">
        <v>2</v>
      </c>
      <c r="F1498" s="25" t="b">
        <f>IF(E1498&gt;(VLOOKUP(D1498,Months_Weeks!$A$2:$B$13,2,TRUE)),FALSE)</f>
        <v>0</v>
      </c>
      <c r="G1498" s="63">
        <f>IF(Table312[[#This Row],[Facility]]="Buin",1.5%,0.25%)</f>
        <v>1.4999999999999999E-2</v>
      </c>
      <c r="H1498" s="38"/>
      <c r="I1498" s="38"/>
      <c r="J1498" s="27">
        <f t="shared" si="138"/>
        <v>219</v>
      </c>
      <c r="K1498" s="28">
        <f t="shared" si="139"/>
        <v>10</v>
      </c>
      <c r="L1498" s="27">
        <f>IF(K1498=0,0,IF(E1498&gt;1,E1498-1,VLOOKUP(K1498,Months_Weeks!$A$1:$B$13,2,0)))</f>
        <v>1</v>
      </c>
      <c r="M1498" s="29"/>
      <c r="N1498" s="39"/>
      <c r="O1498" s="39"/>
      <c r="P1498" s="50">
        <f t="shared" si="140"/>
        <v>0</v>
      </c>
      <c r="Q1498" s="28">
        <f t="shared" si="141"/>
        <v>10</v>
      </c>
      <c r="R1498" s="28">
        <f>IF(Q1498=0,0,IF(E1498&gt;1,E1498-1,VLOOKUP(Q1498,Months_Weeks!$A$1:$B$13,2,0)))</f>
        <v>1</v>
      </c>
      <c r="S1498" s="30"/>
      <c r="T1498" s="39"/>
      <c r="U1498" s="39"/>
      <c r="V1498" s="50">
        <f t="shared" si="142"/>
        <v>0</v>
      </c>
      <c r="W1498" s="28">
        <f t="shared" si="143"/>
        <v>10</v>
      </c>
      <c r="X1498" s="28">
        <f>IF(W1498=0,0,IF(E1498&gt;1,E1498-1,VLOOKUP(W1498,Months_Weeks!$A$1:$B$13,2,0)))</f>
        <v>1</v>
      </c>
      <c r="Y1498" s="30"/>
      <c r="Z1498" s="39"/>
      <c r="AA1498" s="31"/>
      <c r="AB1498" s="39"/>
      <c r="AC1498" s="31"/>
      <c r="AD1498" s="40"/>
      <c r="AE1498" s="31"/>
      <c r="AF1498" s="40"/>
      <c r="AG1498" s="31"/>
      <c r="AH1498" s="40"/>
      <c r="AI1498" s="31"/>
      <c r="AJ1498" s="40"/>
    </row>
    <row r="1499" spans="1:36" x14ac:dyDescent="0.25">
      <c r="A1499" s="37" t="s">
        <v>62</v>
      </c>
      <c r="B1499" s="37">
        <v>1035</v>
      </c>
      <c r="C1499" s="26" t="str">
        <f>IFERROR(INDEX(Clients[Client_Name],MATCH(Table312[[#This Row],[Client_Code]],Clients[Client_Code],0)),"")</f>
        <v>EXPORTADORA YAVU</v>
      </c>
      <c r="D1499" s="25">
        <v>10</v>
      </c>
      <c r="E1499" s="25">
        <v>3</v>
      </c>
      <c r="F1499" s="25" t="b">
        <f>IF(E1499&gt;(VLOOKUP(D1499,Months_Weeks!$A$2:$B$13,2,TRUE)),FALSE)</f>
        <v>0</v>
      </c>
      <c r="G1499" s="63">
        <f>IF(Table312[[#This Row],[Facility]]="Buin",1.5%,0.25%)</f>
        <v>1.4999999999999999E-2</v>
      </c>
      <c r="H1499" s="38"/>
      <c r="I1499" s="38"/>
      <c r="J1499" s="27">
        <f t="shared" si="138"/>
        <v>219</v>
      </c>
      <c r="K1499" s="28">
        <f t="shared" si="139"/>
        <v>10</v>
      </c>
      <c r="L1499" s="27">
        <f>IF(K1499=0,0,IF(E1499&gt;1,E1499-1,VLOOKUP(K1499,Months_Weeks!$A$1:$B$13,2,0)))</f>
        <v>2</v>
      </c>
      <c r="M1499" s="29"/>
      <c r="N1499" s="39"/>
      <c r="O1499" s="39"/>
      <c r="P1499" s="50">
        <f t="shared" si="140"/>
        <v>0</v>
      </c>
      <c r="Q1499" s="28">
        <f t="shared" si="141"/>
        <v>10</v>
      </c>
      <c r="R1499" s="28">
        <f>IF(Q1499=0,0,IF(E1499&gt;1,E1499-1,VLOOKUP(Q1499,Months_Weeks!$A$1:$B$13,2,0)))</f>
        <v>2</v>
      </c>
      <c r="S1499" s="30"/>
      <c r="T1499" s="39"/>
      <c r="U1499" s="39"/>
      <c r="V1499" s="50">
        <f t="shared" si="142"/>
        <v>0</v>
      </c>
      <c r="W1499" s="28">
        <f t="shared" si="143"/>
        <v>10</v>
      </c>
      <c r="X1499" s="28">
        <f>IF(W1499=0,0,IF(E1499&gt;1,E1499-1,VLOOKUP(W1499,Months_Weeks!$A$1:$B$13,2,0)))</f>
        <v>2</v>
      </c>
      <c r="Y1499" s="30"/>
      <c r="Z1499" s="39"/>
      <c r="AA1499" s="31"/>
      <c r="AB1499" s="39"/>
      <c r="AC1499" s="31"/>
      <c r="AD1499" s="40"/>
      <c r="AE1499" s="31"/>
      <c r="AF1499" s="40"/>
      <c r="AG1499" s="31"/>
      <c r="AH1499" s="40"/>
      <c r="AI1499" s="31"/>
      <c r="AJ1499" s="40"/>
    </row>
    <row r="1500" spans="1:36" x14ac:dyDescent="0.25">
      <c r="A1500" s="37" t="s">
        <v>62</v>
      </c>
      <c r="B1500" s="37">
        <v>1035</v>
      </c>
      <c r="C1500" s="26" t="str">
        <f>IFERROR(INDEX(Clients[Client_Name],MATCH(Table312[[#This Row],[Client_Code]],Clients[Client_Code],0)),"")</f>
        <v>EXPORTADORA YAVU</v>
      </c>
      <c r="D1500" s="25">
        <v>10</v>
      </c>
      <c r="E1500" s="25">
        <v>4</v>
      </c>
      <c r="F1500" s="25" t="b">
        <f>IF(E1500&gt;(VLOOKUP(D1500,Months_Weeks!$A$2:$B$13,2,TRUE)),FALSE)</f>
        <v>0</v>
      </c>
      <c r="G1500" s="63">
        <f>IF(Table312[[#This Row],[Facility]]="Buin",1.5%,0.25%)</f>
        <v>1.4999999999999999E-2</v>
      </c>
      <c r="H1500" s="38"/>
      <c r="I1500" s="38"/>
      <c r="J1500" s="27">
        <f t="shared" si="138"/>
        <v>219</v>
      </c>
      <c r="K1500" s="28">
        <f t="shared" si="139"/>
        <v>10</v>
      </c>
      <c r="L1500" s="27">
        <f>IF(K1500=0,0,IF(E1500&gt;1,E1500-1,VLOOKUP(K1500,Months_Weeks!$A$1:$B$13,2,0)))</f>
        <v>3</v>
      </c>
      <c r="M1500" s="29"/>
      <c r="N1500" s="39"/>
      <c r="O1500" s="39"/>
      <c r="P1500" s="50">
        <f t="shared" si="140"/>
        <v>0</v>
      </c>
      <c r="Q1500" s="28">
        <f t="shared" si="141"/>
        <v>10</v>
      </c>
      <c r="R1500" s="28">
        <f>IF(Q1500=0,0,IF(E1500&gt;1,E1500-1,VLOOKUP(Q1500,Months_Weeks!$A$1:$B$13,2,0)))</f>
        <v>3</v>
      </c>
      <c r="S1500" s="30"/>
      <c r="T1500" s="39"/>
      <c r="U1500" s="39"/>
      <c r="V1500" s="50">
        <f t="shared" si="142"/>
        <v>0</v>
      </c>
      <c r="W1500" s="28">
        <f t="shared" si="143"/>
        <v>10</v>
      </c>
      <c r="X1500" s="28">
        <f>IF(W1500=0,0,IF(E1500&gt;1,E1500-1,VLOOKUP(W1500,Months_Weeks!$A$1:$B$13,2,0)))</f>
        <v>3</v>
      </c>
      <c r="Y1500" s="30"/>
      <c r="Z1500" s="39"/>
      <c r="AA1500" s="31"/>
      <c r="AB1500" s="39"/>
      <c r="AC1500" s="31"/>
      <c r="AD1500" s="40"/>
      <c r="AE1500" s="31"/>
      <c r="AF1500" s="40"/>
      <c r="AG1500" s="31"/>
      <c r="AH1500" s="40"/>
      <c r="AI1500" s="31"/>
      <c r="AJ1500" s="40"/>
    </row>
    <row r="1501" spans="1:36" x14ac:dyDescent="0.25">
      <c r="A1501" s="37" t="s">
        <v>62</v>
      </c>
      <c r="B1501" s="37">
        <v>1035</v>
      </c>
      <c r="C1501" s="26" t="str">
        <f>IFERROR(INDEX(Clients[Client_Name],MATCH(Table312[[#This Row],[Client_Code]],Clients[Client_Code],0)),"")</f>
        <v>EXPORTADORA YAVU</v>
      </c>
      <c r="D1501" s="25">
        <v>11</v>
      </c>
      <c r="E1501" s="25">
        <v>1</v>
      </c>
      <c r="F1501" s="25" t="b">
        <f>IF(E1501&gt;(VLOOKUP(D1501,Months_Weeks!$A$2:$B$13,2,TRUE)),FALSE)</f>
        <v>0</v>
      </c>
      <c r="G1501" s="63">
        <f>IF(Table312[[#This Row],[Facility]]="Buin",1.5%,0.25%)</f>
        <v>1.4999999999999999E-2</v>
      </c>
      <c r="H1501" s="38"/>
      <c r="I1501" s="38"/>
      <c r="J1501" s="27">
        <f t="shared" si="138"/>
        <v>219</v>
      </c>
      <c r="K1501" s="28">
        <f t="shared" si="139"/>
        <v>10</v>
      </c>
      <c r="L1501" s="27">
        <f>IF(K1501=0,0,IF(E1501&gt;1,E1501-1,VLOOKUP(K1501,Months_Weeks!$A$1:$B$13,2,0)))</f>
        <v>4</v>
      </c>
      <c r="M1501" s="29"/>
      <c r="N1501" s="39"/>
      <c r="O1501" s="39"/>
      <c r="P1501" s="50">
        <f t="shared" si="140"/>
        <v>0</v>
      </c>
      <c r="Q1501" s="28">
        <f t="shared" si="141"/>
        <v>10</v>
      </c>
      <c r="R1501" s="28">
        <f>IF(Q1501=0,0,IF(E1501&gt;1,E1501-1,VLOOKUP(Q1501,Months_Weeks!$A$1:$B$13,2,0)))</f>
        <v>4</v>
      </c>
      <c r="S1501" s="30"/>
      <c r="T1501" s="39"/>
      <c r="U1501" s="39"/>
      <c r="V1501" s="50">
        <f t="shared" si="142"/>
        <v>0</v>
      </c>
      <c r="W1501" s="28">
        <f t="shared" si="143"/>
        <v>10</v>
      </c>
      <c r="X1501" s="28">
        <f>IF(W1501=0,0,IF(E1501&gt;1,E1501-1,VLOOKUP(W1501,Months_Weeks!$A$1:$B$13,2,0)))</f>
        <v>4</v>
      </c>
      <c r="Y1501" s="30"/>
      <c r="Z1501" s="39"/>
      <c r="AA1501" s="31"/>
      <c r="AB1501" s="39"/>
      <c r="AC1501" s="31"/>
      <c r="AD1501" s="40"/>
      <c r="AE1501" s="31"/>
      <c r="AF1501" s="40"/>
      <c r="AG1501" s="31"/>
      <c r="AH1501" s="40"/>
      <c r="AI1501" s="31"/>
      <c r="AJ1501" s="40"/>
    </row>
    <row r="1502" spans="1:36" x14ac:dyDescent="0.25">
      <c r="A1502" s="37" t="s">
        <v>62</v>
      </c>
      <c r="B1502" s="37">
        <v>1035</v>
      </c>
      <c r="C1502" s="26" t="str">
        <f>IFERROR(INDEX(Clients[Client_Name],MATCH(Table312[[#This Row],[Client_Code]],Clients[Client_Code],0)),"")</f>
        <v>EXPORTADORA YAVU</v>
      </c>
      <c r="D1502" s="25">
        <v>11</v>
      </c>
      <c r="E1502" s="25">
        <v>2</v>
      </c>
      <c r="F1502" s="25" t="b">
        <f>IF(E1502&gt;(VLOOKUP(D1502,Months_Weeks!$A$2:$B$13,2,TRUE)),FALSE)</f>
        <v>0</v>
      </c>
      <c r="G1502" s="63">
        <f>IF(Table312[[#This Row],[Facility]]="Buin",1.5%,0.25%)</f>
        <v>1.4999999999999999E-2</v>
      </c>
      <c r="H1502" s="38"/>
      <c r="I1502" s="38"/>
      <c r="J1502" s="27">
        <f t="shared" si="138"/>
        <v>219</v>
      </c>
      <c r="K1502" s="28">
        <f t="shared" si="139"/>
        <v>11</v>
      </c>
      <c r="L1502" s="27">
        <f>IF(K1502=0,0,IF(E1502&gt;1,E1502-1,VLOOKUP(K1502,Months_Weeks!$A$1:$B$13,2,0)))</f>
        <v>1</v>
      </c>
      <c r="M1502" s="29"/>
      <c r="N1502" s="39"/>
      <c r="O1502" s="39"/>
      <c r="P1502" s="50">
        <f t="shared" si="140"/>
        <v>0</v>
      </c>
      <c r="Q1502" s="28">
        <f t="shared" si="141"/>
        <v>11</v>
      </c>
      <c r="R1502" s="28">
        <f>IF(Q1502=0,0,IF(E1502&gt;1,E1502-1,VLOOKUP(Q1502,Months_Weeks!$A$1:$B$13,2,0)))</f>
        <v>1</v>
      </c>
      <c r="S1502" s="30"/>
      <c r="T1502" s="39"/>
      <c r="U1502" s="39"/>
      <c r="V1502" s="50">
        <f t="shared" si="142"/>
        <v>0</v>
      </c>
      <c r="W1502" s="28">
        <f t="shared" si="143"/>
        <v>11</v>
      </c>
      <c r="X1502" s="28">
        <f>IF(W1502=0,0,IF(E1502&gt;1,E1502-1,VLOOKUP(W1502,Months_Weeks!$A$1:$B$13,2,0)))</f>
        <v>1</v>
      </c>
      <c r="Y1502" s="30"/>
      <c r="Z1502" s="39"/>
      <c r="AA1502" s="31"/>
      <c r="AB1502" s="39"/>
      <c r="AC1502" s="31"/>
      <c r="AD1502" s="40"/>
      <c r="AE1502" s="31"/>
      <c r="AF1502" s="40"/>
      <c r="AG1502" s="31"/>
      <c r="AH1502" s="40"/>
      <c r="AI1502" s="31"/>
      <c r="AJ1502" s="40"/>
    </row>
    <row r="1503" spans="1:36" x14ac:dyDescent="0.25">
      <c r="A1503" s="37" t="s">
        <v>62</v>
      </c>
      <c r="B1503" s="37">
        <v>1035</v>
      </c>
      <c r="C1503" s="26" t="str">
        <f>IFERROR(INDEX(Clients[Client_Name],MATCH(Table312[[#This Row],[Client_Code]],Clients[Client_Code],0)),"")</f>
        <v>EXPORTADORA YAVU</v>
      </c>
      <c r="D1503" s="25">
        <v>11</v>
      </c>
      <c r="E1503" s="25">
        <v>3</v>
      </c>
      <c r="F1503" s="25" t="b">
        <f>IF(E1503&gt;(VLOOKUP(D1503,Months_Weeks!$A$2:$B$13,2,TRUE)),FALSE)</f>
        <v>0</v>
      </c>
      <c r="G1503" s="63">
        <f>IF(Table312[[#This Row],[Facility]]="Buin",1.5%,0.25%)</f>
        <v>1.4999999999999999E-2</v>
      </c>
      <c r="H1503" s="38">
        <v>25</v>
      </c>
      <c r="I1503" s="38"/>
      <c r="J1503" s="27">
        <f t="shared" si="138"/>
        <v>244</v>
      </c>
      <c r="K1503" s="28">
        <f t="shared" si="139"/>
        <v>11</v>
      </c>
      <c r="L1503" s="27">
        <f>IF(K1503=0,0,IF(E1503&gt;1,E1503-1,VLOOKUP(K1503,Months_Weeks!$A$1:$B$13,2,0)))</f>
        <v>2</v>
      </c>
      <c r="M1503" s="29"/>
      <c r="N1503" s="39"/>
      <c r="O1503" s="39"/>
      <c r="P1503" s="50">
        <f t="shared" si="140"/>
        <v>0</v>
      </c>
      <c r="Q1503" s="28">
        <f t="shared" si="141"/>
        <v>11</v>
      </c>
      <c r="R1503" s="28">
        <f>IF(Q1503=0,0,IF(E1503&gt;1,E1503-1,VLOOKUP(Q1503,Months_Weeks!$A$1:$B$13,2,0)))</f>
        <v>2</v>
      </c>
      <c r="S1503" s="30"/>
      <c r="T1503" s="39"/>
      <c r="U1503" s="39"/>
      <c r="V1503" s="50">
        <f t="shared" si="142"/>
        <v>0</v>
      </c>
      <c r="W1503" s="28">
        <f t="shared" si="143"/>
        <v>11</v>
      </c>
      <c r="X1503" s="28">
        <f>IF(W1503=0,0,IF(E1503&gt;1,E1503-1,VLOOKUP(W1503,Months_Weeks!$A$1:$B$13,2,0)))</f>
        <v>2</v>
      </c>
      <c r="Y1503" s="30"/>
      <c r="Z1503" s="39"/>
      <c r="AA1503" s="31"/>
      <c r="AB1503" s="39"/>
      <c r="AC1503" s="31"/>
      <c r="AD1503" s="40"/>
      <c r="AE1503" s="31"/>
      <c r="AF1503" s="40"/>
      <c r="AG1503" s="31"/>
      <c r="AH1503" s="40"/>
      <c r="AI1503" s="31"/>
      <c r="AJ1503" s="40"/>
    </row>
    <row r="1504" spans="1:36" x14ac:dyDescent="0.25">
      <c r="A1504" s="37" t="s">
        <v>62</v>
      </c>
      <c r="B1504" s="37">
        <v>1035</v>
      </c>
      <c r="C1504" s="26" t="str">
        <f>IFERROR(INDEX(Clients[Client_Name],MATCH(Table312[[#This Row],[Client_Code]],Clients[Client_Code],0)),"")</f>
        <v>EXPORTADORA YAVU</v>
      </c>
      <c r="D1504" s="25">
        <v>11</v>
      </c>
      <c r="E1504" s="25">
        <v>4</v>
      </c>
      <c r="F1504" s="25" t="b">
        <f>IF(E1504&gt;(VLOOKUP(D1504,Months_Weeks!$A$2:$B$13,2,TRUE)),FALSE)</f>
        <v>0</v>
      </c>
      <c r="G1504" s="63">
        <f>IF(Table312[[#This Row],[Facility]]="Buin",1.5%,0.25%)</f>
        <v>1.4999999999999999E-2</v>
      </c>
      <c r="H1504" s="38">
        <v>25</v>
      </c>
      <c r="I1504" s="38"/>
      <c r="J1504" s="27">
        <f t="shared" si="138"/>
        <v>269</v>
      </c>
      <c r="K1504" s="28">
        <f t="shared" si="139"/>
        <v>11</v>
      </c>
      <c r="L1504" s="27">
        <f>IF(K1504=0,0,IF(E1504&gt;1,E1504-1,VLOOKUP(K1504,Months_Weeks!$A$1:$B$13,2,0)))</f>
        <v>3</v>
      </c>
      <c r="M1504" s="29"/>
      <c r="N1504" s="39"/>
      <c r="O1504" s="39"/>
      <c r="P1504" s="50">
        <f t="shared" si="140"/>
        <v>0</v>
      </c>
      <c r="Q1504" s="28">
        <f t="shared" si="141"/>
        <v>11</v>
      </c>
      <c r="R1504" s="28">
        <f>IF(Q1504=0,0,IF(E1504&gt;1,E1504-1,VLOOKUP(Q1504,Months_Weeks!$A$1:$B$13,2,0)))</f>
        <v>3</v>
      </c>
      <c r="S1504" s="30"/>
      <c r="T1504" s="39"/>
      <c r="U1504" s="39"/>
      <c r="V1504" s="50">
        <f t="shared" si="142"/>
        <v>0</v>
      </c>
      <c r="W1504" s="28">
        <f t="shared" si="143"/>
        <v>11</v>
      </c>
      <c r="X1504" s="28">
        <f>IF(W1504=0,0,IF(E1504&gt;1,E1504-1,VLOOKUP(W1504,Months_Weeks!$A$1:$B$13,2,0)))</f>
        <v>3</v>
      </c>
      <c r="Y1504" s="30"/>
      <c r="Z1504" s="39"/>
      <c r="AA1504" s="31"/>
      <c r="AB1504" s="39"/>
      <c r="AC1504" s="31"/>
      <c r="AD1504" s="40"/>
      <c r="AE1504" s="31"/>
      <c r="AF1504" s="40"/>
      <c r="AG1504" s="31"/>
      <c r="AH1504" s="40"/>
      <c r="AI1504" s="31"/>
      <c r="AJ1504" s="40"/>
    </row>
    <row r="1505" spans="1:36" x14ac:dyDescent="0.25">
      <c r="A1505" s="37" t="s">
        <v>62</v>
      </c>
      <c r="B1505" s="37">
        <v>1035</v>
      </c>
      <c r="C1505" s="26" t="str">
        <f>IFERROR(INDEX(Clients[Client_Name],MATCH(Table312[[#This Row],[Client_Code]],Clients[Client_Code],0)),"")</f>
        <v>EXPORTADORA YAVU</v>
      </c>
      <c r="D1505" s="25">
        <v>12</v>
      </c>
      <c r="E1505" s="25">
        <v>1</v>
      </c>
      <c r="F1505" s="25" t="b">
        <f>IF(E1505&gt;(VLOOKUP(D1505,Months_Weeks!$A$2:$B$13,2,TRUE)),FALSE)</f>
        <v>0</v>
      </c>
      <c r="G1505" s="63">
        <f>IF(Table312[[#This Row],[Facility]]="Buin",1.5%,0.25%)</f>
        <v>1.4999999999999999E-2</v>
      </c>
      <c r="H1505" s="38">
        <v>25</v>
      </c>
      <c r="I1505" s="38"/>
      <c r="J1505" s="27">
        <f t="shared" si="138"/>
        <v>294</v>
      </c>
      <c r="K1505" s="28">
        <f t="shared" si="139"/>
        <v>11</v>
      </c>
      <c r="L1505" s="27">
        <f>IF(K1505=0,0,IF(E1505&gt;1,E1505-1,VLOOKUP(K1505,Months_Weeks!$A$1:$B$13,2,0)))</f>
        <v>4</v>
      </c>
      <c r="M1505" s="29"/>
      <c r="N1505" s="39"/>
      <c r="O1505" s="39"/>
      <c r="P1505" s="50">
        <f t="shared" si="140"/>
        <v>0</v>
      </c>
      <c r="Q1505" s="28">
        <f t="shared" si="141"/>
        <v>11</v>
      </c>
      <c r="R1505" s="28">
        <f>IF(Q1505=0,0,IF(E1505&gt;1,E1505-1,VLOOKUP(Q1505,Months_Weeks!$A$1:$B$13,2,0)))</f>
        <v>4</v>
      </c>
      <c r="S1505" s="30"/>
      <c r="T1505" s="39"/>
      <c r="U1505" s="39"/>
      <c r="V1505" s="50">
        <f t="shared" si="142"/>
        <v>0</v>
      </c>
      <c r="W1505" s="28">
        <f t="shared" si="143"/>
        <v>11</v>
      </c>
      <c r="X1505" s="28">
        <f>IF(W1505=0,0,IF(E1505&gt;1,E1505-1,VLOOKUP(W1505,Months_Weeks!$A$1:$B$13,2,0)))</f>
        <v>4</v>
      </c>
      <c r="Y1505" s="30"/>
      <c r="Z1505" s="39"/>
      <c r="AA1505" s="31"/>
      <c r="AB1505" s="39"/>
      <c r="AC1505" s="31"/>
      <c r="AD1505" s="40"/>
      <c r="AE1505" s="31"/>
      <c r="AF1505" s="40"/>
      <c r="AG1505" s="31"/>
      <c r="AH1505" s="40"/>
      <c r="AI1505" s="31"/>
      <c r="AJ1505" s="40"/>
    </row>
    <row r="1506" spans="1:36" x14ac:dyDescent="0.25">
      <c r="A1506" s="37" t="s">
        <v>62</v>
      </c>
      <c r="B1506" s="37">
        <v>1035</v>
      </c>
      <c r="C1506" s="26" t="str">
        <f>IFERROR(INDEX(Clients[Client_Name],MATCH(Table312[[#This Row],[Client_Code]],Clients[Client_Code],0)),"")</f>
        <v>EXPORTADORA YAVU</v>
      </c>
      <c r="D1506" s="25">
        <v>12</v>
      </c>
      <c r="E1506" s="25">
        <v>2</v>
      </c>
      <c r="F1506" s="25" t="b">
        <f>IF(E1506&gt;(VLOOKUP(D1506,Months_Weeks!$A$2:$B$13,2,TRUE)),FALSE)</f>
        <v>0</v>
      </c>
      <c r="G1506" s="63">
        <f>IF(Table312[[#This Row],[Facility]]="Buin",1.5%,0.25%)</f>
        <v>1.4999999999999999E-2</v>
      </c>
      <c r="H1506" s="38">
        <v>25</v>
      </c>
      <c r="I1506" s="38"/>
      <c r="J1506" s="27">
        <f t="shared" si="138"/>
        <v>319</v>
      </c>
      <c r="K1506" s="28">
        <f t="shared" si="139"/>
        <v>12</v>
      </c>
      <c r="L1506" s="27">
        <f>IF(K1506=0,0,IF(E1506&gt;1,E1506-1,VLOOKUP(K1506,Months_Weeks!$A$1:$B$13,2,0)))</f>
        <v>1</v>
      </c>
      <c r="M1506" s="29"/>
      <c r="N1506" s="39"/>
      <c r="O1506" s="39"/>
      <c r="P1506" s="50">
        <f t="shared" si="140"/>
        <v>0</v>
      </c>
      <c r="Q1506" s="28">
        <f t="shared" si="141"/>
        <v>12</v>
      </c>
      <c r="R1506" s="28">
        <f>IF(Q1506=0,0,IF(E1506&gt;1,E1506-1,VLOOKUP(Q1506,Months_Weeks!$A$1:$B$13,2,0)))</f>
        <v>1</v>
      </c>
      <c r="S1506" s="30"/>
      <c r="T1506" s="39"/>
      <c r="U1506" s="39"/>
      <c r="V1506" s="50">
        <f t="shared" si="142"/>
        <v>0</v>
      </c>
      <c r="W1506" s="28">
        <f t="shared" si="143"/>
        <v>12</v>
      </c>
      <c r="X1506" s="28">
        <f>IF(W1506=0,0,IF(E1506&gt;1,E1506-1,VLOOKUP(W1506,Months_Weeks!$A$1:$B$13,2,0)))</f>
        <v>1</v>
      </c>
      <c r="Y1506" s="30"/>
      <c r="Z1506" s="39"/>
      <c r="AA1506" s="31"/>
      <c r="AB1506" s="39"/>
      <c r="AC1506" s="31"/>
      <c r="AD1506" s="40"/>
      <c r="AE1506" s="31"/>
      <c r="AF1506" s="40"/>
      <c r="AG1506" s="31"/>
      <c r="AH1506" s="40"/>
      <c r="AI1506" s="31"/>
      <c r="AJ1506" s="40"/>
    </row>
    <row r="1507" spans="1:36" x14ac:dyDescent="0.25">
      <c r="A1507" s="37" t="s">
        <v>62</v>
      </c>
      <c r="B1507" s="37">
        <v>1035</v>
      </c>
      <c r="C1507" s="26" t="str">
        <f>IFERROR(INDEX(Clients[Client_Name],MATCH(Table312[[#This Row],[Client_Code]],Clients[Client_Code],0)),"")</f>
        <v>EXPORTADORA YAVU</v>
      </c>
      <c r="D1507" s="25">
        <v>12</v>
      </c>
      <c r="E1507" s="25">
        <v>3</v>
      </c>
      <c r="F1507" s="25" t="b">
        <f>IF(E1507&gt;(VLOOKUP(D1507,Months_Weeks!$A$2:$B$13,2,TRUE)),FALSE)</f>
        <v>0</v>
      </c>
      <c r="G1507" s="63">
        <f>IF(Table312[[#This Row],[Facility]]="Buin",1.5%,0.25%)</f>
        <v>1.4999999999999999E-2</v>
      </c>
      <c r="H1507" s="38"/>
      <c r="I1507" s="38"/>
      <c r="J1507" s="27">
        <f t="shared" si="138"/>
        <v>319</v>
      </c>
      <c r="K1507" s="28">
        <f t="shared" si="139"/>
        <v>12</v>
      </c>
      <c r="L1507" s="27">
        <f>IF(K1507=0,0,IF(E1507&gt;1,E1507-1,VLOOKUP(K1507,Months_Weeks!$A$1:$B$13,2,0)))</f>
        <v>2</v>
      </c>
      <c r="M1507" s="29"/>
      <c r="N1507" s="39"/>
      <c r="O1507" s="39"/>
      <c r="P1507" s="50">
        <f t="shared" si="140"/>
        <v>0</v>
      </c>
      <c r="Q1507" s="28">
        <f t="shared" si="141"/>
        <v>12</v>
      </c>
      <c r="R1507" s="28">
        <f>IF(Q1507=0,0,IF(E1507&gt;1,E1507-1,VLOOKUP(Q1507,Months_Weeks!$A$1:$B$13,2,0)))</f>
        <v>2</v>
      </c>
      <c r="S1507" s="30"/>
      <c r="T1507" s="39"/>
      <c r="U1507" s="39"/>
      <c r="V1507" s="50">
        <f t="shared" si="142"/>
        <v>0</v>
      </c>
      <c r="W1507" s="28">
        <f t="shared" si="143"/>
        <v>12</v>
      </c>
      <c r="X1507" s="28">
        <f>IF(W1507=0,0,IF(E1507&gt;1,E1507-1,VLOOKUP(W1507,Months_Weeks!$A$1:$B$13,2,0)))</f>
        <v>2</v>
      </c>
      <c r="Y1507" s="30"/>
      <c r="Z1507" s="39"/>
      <c r="AA1507" s="31"/>
      <c r="AB1507" s="39"/>
      <c r="AC1507" s="31"/>
      <c r="AD1507" s="40"/>
      <c r="AE1507" s="31"/>
      <c r="AF1507" s="40"/>
      <c r="AG1507" s="31"/>
      <c r="AH1507" s="40"/>
      <c r="AI1507" s="31"/>
      <c r="AJ1507" s="40"/>
    </row>
    <row r="1508" spans="1:36" x14ac:dyDescent="0.25">
      <c r="A1508" s="37" t="s">
        <v>62</v>
      </c>
      <c r="B1508" s="37">
        <v>1035</v>
      </c>
      <c r="C1508" s="26" t="str">
        <f>IFERROR(INDEX(Clients[Client_Name],MATCH(Table312[[#This Row],[Client_Code]],Clients[Client_Code],0)),"")</f>
        <v>EXPORTADORA YAVU</v>
      </c>
      <c r="D1508" s="25">
        <v>12</v>
      </c>
      <c r="E1508" s="25">
        <v>4</v>
      </c>
      <c r="F1508" s="25" t="b">
        <f>IF(E1508&gt;(VLOOKUP(D1508,Months_Weeks!$A$2:$B$13,2,TRUE)),FALSE)</f>
        <v>0</v>
      </c>
      <c r="G1508" s="63">
        <f>IF(Table312[[#This Row],[Facility]]="Buin",1.5%,0.25%)</f>
        <v>1.4999999999999999E-2</v>
      </c>
      <c r="H1508" s="38"/>
      <c r="I1508" s="38">
        <v>50</v>
      </c>
      <c r="J1508" s="27">
        <f t="shared" si="138"/>
        <v>269</v>
      </c>
      <c r="K1508" s="28">
        <f t="shared" si="139"/>
        <v>12</v>
      </c>
      <c r="L1508" s="27">
        <f>IF(K1508=0,0,IF(E1508&gt;1,E1508-1,VLOOKUP(K1508,Months_Weeks!$A$1:$B$13,2,0)))</f>
        <v>3</v>
      </c>
      <c r="M1508" s="29"/>
      <c r="N1508" s="39"/>
      <c r="O1508" s="39"/>
      <c r="P1508" s="50">
        <f t="shared" si="140"/>
        <v>0</v>
      </c>
      <c r="Q1508" s="28">
        <f t="shared" si="141"/>
        <v>12</v>
      </c>
      <c r="R1508" s="28">
        <f>IF(Q1508=0,0,IF(E1508&gt;1,E1508-1,VLOOKUP(Q1508,Months_Weeks!$A$1:$B$13,2,0)))</f>
        <v>3</v>
      </c>
      <c r="S1508" s="30"/>
      <c r="T1508" s="39"/>
      <c r="U1508" s="39"/>
      <c r="V1508" s="50">
        <f t="shared" si="142"/>
        <v>0</v>
      </c>
      <c r="W1508" s="28">
        <f t="shared" si="143"/>
        <v>12</v>
      </c>
      <c r="X1508" s="28">
        <f>IF(W1508=0,0,IF(E1508&gt;1,E1508-1,VLOOKUP(W1508,Months_Weeks!$A$1:$B$13,2,0)))</f>
        <v>3</v>
      </c>
      <c r="Y1508" s="30"/>
      <c r="Z1508" s="39"/>
      <c r="AA1508" s="31"/>
      <c r="AB1508" s="39"/>
      <c r="AC1508" s="31"/>
      <c r="AD1508" s="40"/>
      <c r="AE1508" s="31"/>
      <c r="AF1508" s="40"/>
      <c r="AG1508" s="31"/>
      <c r="AH1508" s="40"/>
      <c r="AI1508" s="31"/>
      <c r="AJ1508" s="40"/>
    </row>
    <row r="1509" spans="1:36" x14ac:dyDescent="0.25">
      <c r="A1509" s="37" t="s">
        <v>62</v>
      </c>
      <c r="B1509" s="37">
        <v>1035</v>
      </c>
      <c r="C1509" s="26" t="str">
        <f>IFERROR(INDEX(Clients[Client_Name],MATCH(Table312[[#This Row],[Client_Code]],Clients[Client_Code],0)),"")</f>
        <v>EXPORTADORA YAVU</v>
      </c>
      <c r="D1509" s="25">
        <v>12</v>
      </c>
      <c r="E1509" s="25">
        <v>5</v>
      </c>
      <c r="F1509" s="25" t="b">
        <f>IF(E1509&gt;(VLOOKUP(D1509,Months_Weeks!$A$2:$B$13,2,TRUE)),FALSE)</f>
        <v>0</v>
      </c>
      <c r="G1509" s="63">
        <f>IF(Table312[[#This Row],[Facility]]="Buin",1.5%,0.25%)</f>
        <v>1.4999999999999999E-2</v>
      </c>
      <c r="H1509" s="38"/>
      <c r="I1509" s="38">
        <v>50</v>
      </c>
      <c r="J1509" s="27">
        <f t="shared" si="138"/>
        <v>219</v>
      </c>
      <c r="K1509" s="28">
        <f t="shared" si="139"/>
        <v>12</v>
      </c>
      <c r="L1509" s="27">
        <f>IF(K1509=0,0,IF(E1509&gt;1,E1509-1,VLOOKUP(K1509,Months_Weeks!$A$1:$B$13,2,0)))</f>
        <v>4</v>
      </c>
      <c r="M1509" s="29"/>
      <c r="N1509" s="39"/>
      <c r="O1509" s="39"/>
      <c r="P1509" s="50">
        <f t="shared" si="140"/>
        <v>0</v>
      </c>
      <c r="Q1509" s="28">
        <f t="shared" si="141"/>
        <v>12</v>
      </c>
      <c r="R1509" s="28">
        <f>IF(Q1509=0,0,IF(E1509&gt;1,E1509-1,VLOOKUP(Q1509,Months_Weeks!$A$1:$B$13,2,0)))</f>
        <v>4</v>
      </c>
      <c r="S1509" s="30"/>
      <c r="T1509" s="39"/>
      <c r="U1509" s="39"/>
      <c r="V1509" s="50">
        <f t="shared" si="142"/>
        <v>0</v>
      </c>
      <c r="W1509" s="28">
        <f t="shared" si="143"/>
        <v>12</v>
      </c>
      <c r="X1509" s="28">
        <f>IF(W1509=0,0,IF(E1509&gt;1,E1509-1,VLOOKUP(W1509,Months_Weeks!$A$1:$B$13,2,0)))</f>
        <v>4</v>
      </c>
      <c r="Y1509" s="30"/>
      <c r="Z1509" s="39"/>
      <c r="AA1509" s="31"/>
      <c r="AB1509" s="39"/>
      <c r="AC1509" s="31"/>
      <c r="AD1509" s="40"/>
      <c r="AE1509" s="31"/>
      <c r="AF1509" s="40"/>
      <c r="AG1509" s="31"/>
      <c r="AH1509" s="40"/>
      <c r="AI1509" s="31"/>
      <c r="AJ1509" s="40"/>
    </row>
    <row r="1510" spans="1:36" x14ac:dyDescent="0.25">
      <c r="A1510" s="37" t="s">
        <v>32</v>
      </c>
      <c r="B1510" s="37">
        <v>6</v>
      </c>
      <c r="C1510" s="26" t="str">
        <f>IFERROR(INDEX(Clients[Client_Name],MATCH(Table312[[#This Row],[Client_Code]],Clients[Client_Code],0)),"")</f>
        <v>FAENADORA LO MIRANDA</v>
      </c>
      <c r="D1510" s="25">
        <v>1</v>
      </c>
      <c r="E1510" s="25">
        <v>1</v>
      </c>
      <c r="F1510" s="25" t="b">
        <f>IF(E1510&gt;(VLOOKUP(D1510,Months_Weeks!$A$2:$B$13,2,TRUE)),FALSE)</f>
        <v>0</v>
      </c>
      <c r="G1510" s="63">
        <f>IF(Table312[[#This Row],[Facility]]="Buin",1.5%,0.25%)</f>
        <v>2.5000000000000001E-3</v>
      </c>
      <c r="H1510" s="38">
        <v>58</v>
      </c>
      <c r="I1510" s="38"/>
      <c r="J1510" s="27">
        <f t="shared" si="138"/>
        <v>58</v>
      </c>
      <c r="K1510" s="28">
        <f t="shared" si="139"/>
        <v>0</v>
      </c>
      <c r="L1510" s="27">
        <f>IF(K1510=0,0,IF(E1510&gt;1,E1510-1,VLOOKUP(K1510,Months_Weeks!$A$1:$B$13,2,0)))</f>
        <v>0</v>
      </c>
      <c r="M1510" s="29"/>
      <c r="N1510" s="39"/>
      <c r="O1510" s="39"/>
      <c r="P1510" s="50">
        <f t="shared" si="140"/>
        <v>0</v>
      </c>
      <c r="Q1510" s="28">
        <f t="shared" si="141"/>
        <v>0</v>
      </c>
      <c r="R1510" s="28">
        <f>IF(Q1510=0,0,IF(E1510&gt;1,E1510-1,VLOOKUP(Q1510,Months_Weeks!$A$1:$B$13,2,0)))</f>
        <v>0</v>
      </c>
      <c r="S1510" s="30"/>
      <c r="T1510" s="39"/>
      <c r="U1510" s="39"/>
      <c r="V1510" s="50">
        <f t="shared" si="142"/>
        <v>0</v>
      </c>
      <c r="W1510" s="28">
        <f t="shared" si="143"/>
        <v>0</v>
      </c>
      <c r="X1510" s="28">
        <f>IF(W1510=0,0,IF(E1510&gt;1,E1510-1,VLOOKUP(W1510,Months_Weeks!$A$1:$B$13,2,0)))</f>
        <v>0</v>
      </c>
      <c r="Y1510" s="30"/>
      <c r="Z1510" s="39"/>
      <c r="AA1510" s="31">
        <v>1</v>
      </c>
      <c r="AB1510" s="72">
        <v>0.31690000000000002</v>
      </c>
      <c r="AC1510" s="31"/>
      <c r="AD1510" s="40"/>
      <c r="AE1510" s="31"/>
      <c r="AF1510" s="40"/>
      <c r="AG1510" s="31"/>
      <c r="AH1510" s="40"/>
      <c r="AI1510" s="31">
        <v>1</v>
      </c>
      <c r="AJ1510" s="70">
        <v>0.34520000000000001</v>
      </c>
    </row>
    <row r="1511" spans="1:36" x14ac:dyDescent="0.25">
      <c r="A1511" s="37" t="s">
        <v>32</v>
      </c>
      <c r="B1511" s="37">
        <v>6</v>
      </c>
      <c r="C1511" s="26" t="str">
        <f>IFERROR(INDEX(Clients[Client_Name],MATCH(Table312[[#This Row],[Client_Code]],Clients[Client_Code],0)),"")</f>
        <v>FAENADORA LO MIRANDA</v>
      </c>
      <c r="D1511" s="25">
        <v>1</v>
      </c>
      <c r="E1511" s="25">
        <v>2</v>
      </c>
      <c r="F1511" s="25" t="b">
        <f>IF(E1511&gt;(VLOOKUP(D1511,Months_Weeks!$A$2:$B$13,2,TRUE)),FALSE)</f>
        <v>0</v>
      </c>
      <c r="G1511" s="63">
        <f>IF(Table312[[#This Row],[Facility]]="Buin",1.5%,0.25%)</f>
        <v>2.5000000000000001E-3</v>
      </c>
      <c r="H1511" s="38"/>
      <c r="I1511" s="38">
        <v>23</v>
      </c>
      <c r="J1511" s="27">
        <f t="shared" si="138"/>
        <v>35</v>
      </c>
      <c r="K1511" s="28">
        <f t="shared" si="139"/>
        <v>1</v>
      </c>
      <c r="L1511" s="27">
        <f>IF(K1511=0,0,IF(E1511&gt;1,E1511-1,VLOOKUP(K1511,Months_Weeks!$A$1:$B$13,2,0)))</f>
        <v>1</v>
      </c>
      <c r="M1511" s="29"/>
      <c r="N1511" s="39"/>
      <c r="O1511" s="39"/>
      <c r="P1511" s="50">
        <f t="shared" si="140"/>
        <v>0</v>
      </c>
      <c r="Q1511" s="28">
        <f t="shared" si="141"/>
        <v>1</v>
      </c>
      <c r="R1511" s="28">
        <f>IF(Q1511=0,0,IF(E1511&gt;1,E1511-1,VLOOKUP(Q1511,Months_Weeks!$A$1:$B$13,2,0)))</f>
        <v>1</v>
      </c>
      <c r="S1511" s="30"/>
      <c r="T1511" s="39"/>
      <c r="U1511" s="39"/>
      <c r="V1511" s="50">
        <f t="shared" si="142"/>
        <v>0</v>
      </c>
      <c r="W1511" s="28">
        <f t="shared" si="143"/>
        <v>1</v>
      </c>
      <c r="X1511" s="28">
        <f>IF(W1511=0,0,IF(E1511&gt;1,E1511-1,VLOOKUP(W1511,Months_Weeks!$A$1:$B$13,2,0)))</f>
        <v>1</v>
      </c>
      <c r="Y1511" s="30"/>
      <c r="Z1511" s="39"/>
      <c r="AA1511" s="31"/>
      <c r="AB1511" s="39"/>
      <c r="AC1511" s="31"/>
      <c r="AD1511" s="40"/>
      <c r="AE1511" s="31"/>
      <c r="AF1511" s="40"/>
      <c r="AG1511" s="31"/>
      <c r="AH1511" s="40"/>
      <c r="AI1511" s="31"/>
      <c r="AJ1511" s="40"/>
    </row>
    <row r="1512" spans="1:36" x14ac:dyDescent="0.25">
      <c r="A1512" s="37" t="s">
        <v>32</v>
      </c>
      <c r="B1512" s="37">
        <v>6</v>
      </c>
      <c r="C1512" s="26" t="str">
        <f>IFERROR(INDEX(Clients[Client_Name],MATCH(Table312[[#This Row],[Client_Code]],Clients[Client_Code],0)),"")</f>
        <v>FAENADORA LO MIRANDA</v>
      </c>
      <c r="D1512" s="25">
        <v>1</v>
      </c>
      <c r="E1512" s="25">
        <v>3</v>
      </c>
      <c r="F1512" s="25" t="b">
        <f>IF(E1512&gt;(VLOOKUP(D1512,Months_Weeks!$A$2:$B$13,2,TRUE)),FALSE)</f>
        <v>0</v>
      </c>
      <c r="G1512" s="63">
        <f>IF(Table312[[#This Row],[Facility]]="Buin",1.5%,0.25%)</f>
        <v>2.5000000000000001E-3</v>
      </c>
      <c r="H1512" s="38">
        <v>0</v>
      </c>
      <c r="I1512" s="38"/>
      <c r="J1512" s="27">
        <f t="shared" si="138"/>
        <v>35</v>
      </c>
      <c r="K1512" s="28">
        <f t="shared" si="139"/>
        <v>1</v>
      </c>
      <c r="L1512" s="27">
        <f>IF(K1512=0,0,IF(E1512&gt;1,E1512-1,VLOOKUP(K1512,Months_Weeks!$A$1:$B$13,2,0)))</f>
        <v>2</v>
      </c>
      <c r="M1512" s="29"/>
      <c r="N1512" s="39"/>
      <c r="O1512" s="39"/>
      <c r="P1512" s="50">
        <f t="shared" si="140"/>
        <v>0</v>
      </c>
      <c r="Q1512" s="28">
        <f t="shared" si="141"/>
        <v>1</v>
      </c>
      <c r="R1512" s="28">
        <f>IF(Q1512=0,0,IF(E1512&gt;1,E1512-1,VLOOKUP(Q1512,Months_Weeks!$A$1:$B$13,2,0)))</f>
        <v>2</v>
      </c>
      <c r="S1512" s="30"/>
      <c r="T1512" s="39"/>
      <c r="U1512" s="39"/>
      <c r="V1512" s="50">
        <f t="shared" si="142"/>
        <v>0</v>
      </c>
      <c r="W1512" s="28">
        <f t="shared" si="143"/>
        <v>1</v>
      </c>
      <c r="X1512" s="28">
        <f>IF(W1512=0,0,IF(E1512&gt;1,E1512-1,VLOOKUP(W1512,Months_Weeks!$A$1:$B$13,2,0)))</f>
        <v>2</v>
      </c>
      <c r="Y1512" s="30"/>
      <c r="Z1512" s="39"/>
      <c r="AA1512" s="31"/>
      <c r="AB1512" s="39"/>
      <c r="AC1512" s="31"/>
      <c r="AD1512" s="40"/>
      <c r="AE1512" s="31"/>
      <c r="AF1512" s="40"/>
      <c r="AG1512" s="31"/>
      <c r="AH1512" s="40"/>
      <c r="AI1512" s="31"/>
      <c r="AJ1512" s="40"/>
    </row>
    <row r="1513" spans="1:36" x14ac:dyDescent="0.25">
      <c r="A1513" s="37" t="s">
        <v>32</v>
      </c>
      <c r="B1513" s="37">
        <v>6</v>
      </c>
      <c r="C1513" s="26" t="str">
        <f>IFERROR(INDEX(Clients[Client_Name],MATCH(Table312[[#This Row],[Client_Code]],Clients[Client_Code],0)),"")</f>
        <v>FAENADORA LO MIRANDA</v>
      </c>
      <c r="D1513" s="25">
        <v>1</v>
      </c>
      <c r="E1513" s="25">
        <v>4</v>
      </c>
      <c r="F1513" s="25" t="b">
        <f>IF(E1513&gt;(VLOOKUP(D1513,Months_Weeks!$A$2:$B$13,2,TRUE)),FALSE)</f>
        <v>0</v>
      </c>
      <c r="G1513" s="63">
        <f>IF(Table312[[#This Row],[Facility]]="Buin",1.5%,0.25%)</f>
        <v>2.5000000000000001E-3</v>
      </c>
      <c r="H1513" s="38">
        <v>0</v>
      </c>
      <c r="I1513" s="38"/>
      <c r="J1513" s="27">
        <f t="shared" si="138"/>
        <v>35</v>
      </c>
      <c r="K1513" s="28">
        <f t="shared" si="139"/>
        <v>1</v>
      </c>
      <c r="L1513" s="27">
        <f>IF(K1513=0,0,IF(E1513&gt;1,E1513-1,VLOOKUP(K1513,Months_Weeks!$A$1:$B$13,2,0)))</f>
        <v>3</v>
      </c>
      <c r="M1513" s="29"/>
      <c r="N1513" s="39"/>
      <c r="O1513" s="39"/>
      <c r="P1513" s="50">
        <f t="shared" si="140"/>
        <v>0</v>
      </c>
      <c r="Q1513" s="28">
        <f t="shared" si="141"/>
        <v>1</v>
      </c>
      <c r="R1513" s="28">
        <f>IF(Q1513=0,0,IF(E1513&gt;1,E1513-1,VLOOKUP(Q1513,Months_Weeks!$A$1:$B$13,2,0)))</f>
        <v>3</v>
      </c>
      <c r="S1513" s="30"/>
      <c r="T1513" s="39"/>
      <c r="U1513" s="39"/>
      <c r="V1513" s="50">
        <f t="shared" si="142"/>
        <v>0</v>
      </c>
      <c r="W1513" s="28">
        <f t="shared" si="143"/>
        <v>1</v>
      </c>
      <c r="X1513" s="28">
        <f>IF(W1513=0,0,IF(E1513&gt;1,E1513-1,VLOOKUP(W1513,Months_Weeks!$A$1:$B$13,2,0)))</f>
        <v>3</v>
      </c>
      <c r="Y1513" s="30"/>
      <c r="Z1513" s="39"/>
      <c r="AA1513" s="31"/>
      <c r="AB1513" s="39"/>
      <c r="AC1513" s="31"/>
      <c r="AD1513" s="40"/>
      <c r="AE1513" s="31"/>
      <c r="AF1513" s="40"/>
      <c r="AG1513" s="31"/>
      <c r="AH1513" s="40"/>
      <c r="AI1513" s="31"/>
      <c r="AJ1513" s="40"/>
    </row>
    <row r="1514" spans="1:36" x14ac:dyDescent="0.25">
      <c r="A1514" s="37" t="s">
        <v>32</v>
      </c>
      <c r="B1514" s="37">
        <v>6</v>
      </c>
      <c r="C1514" s="26" t="str">
        <f>IFERROR(INDEX(Clients[Client_Name],MATCH(Table312[[#This Row],[Client_Code]],Clients[Client_Code],0)),"")</f>
        <v>FAENADORA LO MIRANDA</v>
      </c>
      <c r="D1514" s="25">
        <v>2</v>
      </c>
      <c r="E1514" s="25">
        <v>1</v>
      </c>
      <c r="F1514" s="25" t="b">
        <f>IF(E1514&gt;(VLOOKUP(D1514,Months_Weeks!$A$2:$B$13,2,TRUE)),FALSE)</f>
        <v>0</v>
      </c>
      <c r="G1514" s="63">
        <f>IF(Table312[[#This Row],[Facility]]="Buin",1.5%,0.25%)</f>
        <v>2.5000000000000001E-3</v>
      </c>
      <c r="H1514" s="38"/>
      <c r="I1514" s="38">
        <v>28</v>
      </c>
      <c r="J1514" s="27">
        <f t="shared" si="138"/>
        <v>7</v>
      </c>
      <c r="K1514" s="28">
        <f t="shared" si="139"/>
        <v>1</v>
      </c>
      <c r="L1514" s="27">
        <f>IF(K1514=0,0,IF(E1514&gt;1,E1514-1,VLOOKUP(K1514,Months_Weeks!$A$1:$B$13,2,0)))</f>
        <v>4</v>
      </c>
      <c r="M1514" s="29"/>
      <c r="N1514" s="39"/>
      <c r="O1514" s="39"/>
      <c r="P1514" s="50">
        <f t="shared" si="140"/>
        <v>0</v>
      </c>
      <c r="Q1514" s="28">
        <f t="shared" si="141"/>
        <v>1</v>
      </c>
      <c r="R1514" s="28">
        <f>IF(Q1514=0,0,IF(E1514&gt;1,E1514-1,VLOOKUP(Q1514,Months_Weeks!$A$1:$B$13,2,0)))</f>
        <v>4</v>
      </c>
      <c r="S1514" s="30"/>
      <c r="T1514" s="39"/>
      <c r="U1514" s="39"/>
      <c r="V1514" s="50">
        <f t="shared" si="142"/>
        <v>0</v>
      </c>
      <c r="W1514" s="28">
        <f t="shared" si="143"/>
        <v>1</v>
      </c>
      <c r="X1514" s="28">
        <f>IF(W1514=0,0,IF(E1514&gt;1,E1514-1,VLOOKUP(W1514,Months_Weeks!$A$1:$B$13,2,0)))</f>
        <v>4</v>
      </c>
      <c r="Y1514" s="30"/>
      <c r="Z1514" s="39"/>
      <c r="AA1514" s="31"/>
      <c r="AB1514" s="39"/>
      <c r="AC1514" s="31"/>
      <c r="AD1514" s="40"/>
      <c r="AE1514" s="31"/>
      <c r="AF1514" s="40"/>
      <c r="AG1514" s="31"/>
      <c r="AH1514" s="40"/>
      <c r="AI1514" s="31"/>
      <c r="AJ1514" s="40"/>
    </row>
    <row r="1515" spans="1:36" x14ac:dyDescent="0.25">
      <c r="A1515" s="37" t="s">
        <v>32</v>
      </c>
      <c r="B1515" s="37">
        <v>6</v>
      </c>
      <c r="C1515" s="26" t="str">
        <f>IFERROR(INDEX(Clients[Client_Name],MATCH(Table312[[#This Row],[Client_Code]],Clients[Client_Code],0)),"")</f>
        <v>FAENADORA LO MIRANDA</v>
      </c>
      <c r="D1515" s="25">
        <v>2</v>
      </c>
      <c r="E1515" s="25">
        <v>2</v>
      </c>
      <c r="F1515" s="25" t="b">
        <f>IF(E1515&gt;(VLOOKUP(D1515,Months_Weeks!$A$2:$B$13,2,TRUE)),FALSE)</f>
        <v>0</v>
      </c>
      <c r="G1515" s="63">
        <f>IF(Table312[[#This Row],[Facility]]="Buin",1.5%,0.25%)</f>
        <v>2.5000000000000001E-3</v>
      </c>
      <c r="H1515" s="38">
        <v>0</v>
      </c>
      <c r="I1515" s="38"/>
      <c r="J1515" s="27">
        <f t="shared" si="138"/>
        <v>7</v>
      </c>
      <c r="K1515" s="28">
        <f t="shared" si="139"/>
        <v>2</v>
      </c>
      <c r="L1515" s="27">
        <f>IF(K1515=0,0,IF(E1515&gt;1,E1515-1,VLOOKUP(K1515,Months_Weeks!$A$1:$B$13,2,0)))</f>
        <v>1</v>
      </c>
      <c r="M1515" s="29"/>
      <c r="N1515" s="39"/>
      <c r="O1515" s="39"/>
      <c r="P1515" s="50">
        <f t="shared" si="140"/>
        <v>0</v>
      </c>
      <c r="Q1515" s="28">
        <f t="shared" si="141"/>
        <v>2</v>
      </c>
      <c r="R1515" s="28">
        <f>IF(Q1515=0,0,IF(E1515&gt;1,E1515-1,VLOOKUP(Q1515,Months_Weeks!$A$1:$B$13,2,0)))</f>
        <v>1</v>
      </c>
      <c r="S1515" s="30"/>
      <c r="T1515" s="39"/>
      <c r="U1515" s="39"/>
      <c r="V1515" s="50">
        <f t="shared" si="142"/>
        <v>0</v>
      </c>
      <c r="W1515" s="28">
        <f t="shared" si="143"/>
        <v>2</v>
      </c>
      <c r="X1515" s="28">
        <f>IF(W1515=0,0,IF(E1515&gt;1,E1515-1,VLOOKUP(W1515,Months_Weeks!$A$1:$B$13,2,0)))</f>
        <v>1</v>
      </c>
      <c r="Y1515" s="30"/>
      <c r="Z1515" s="39"/>
      <c r="AA1515" s="31"/>
      <c r="AB1515" s="39"/>
      <c r="AC1515" s="31"/>
      <c r="AD1515" s="40"/>
      <c r="AE1515" s="31"/>
      <c r="AF1515" s="40"/>
      <c r="AG1515" s="31"/>
      <c r="AH1515" s="40"/>
      <c r="AI1515" s="31"/>
      <c r="AJ1515" s="40"/>
    </row>
    <row r="1516" spans="1:36" x14ac:dyDescent="0.25">
      <c r="A1516" s="37" t="s">
        <v>32</v>
      </c>
      <c r="B1516" s="37">
        <v>6</v>
      </c>
      <c r="C1516" s="26" t="str">
        <f>IFERROR(INDEX(Clients[Client_Name],MATCH(Table312[[#This Row],[Client_Code]],Clients[Client_Code],0)),"")</f>
        <v>FAENADORA LO MIRANDA</v>
      </c>
      <c r="D1516" s="25">
        <v>2</v>
      </c>
      <c r="E1516" s="25">
        <v>3</v>
      </c>
      <c r="F1516" s="25" t="b">
        <f>IF(E1516&gt;(VLOOKUP(D1516,Months_Weeks!$A$2:$B$13,2,TRUE)),FALSE)</f>
        <v>0</v>
      </c>
      <c r="G1516" s="63">
        <f>IF(Table312[[#This Row],[Facility]]="Buin",1.5%,0.25%)</f>
        <v>2.5000000000000001E-3</v>
      </c>
      <c r="H1516" s="38">
        <v>0</v>
      </c>
      <c r="I1516" s="38"/>
      <c r="J1516" s="27">
        <f t="shared" si="138"/>
        <v>7</v>
      </c>
      <c r="K1516" s="28">
        <f t="shared" si="139"/>
        <v>2</v>
      </c>
      <c r="L1516" s="27">
        <f>IF(K1516=0,0,IF(E1516&gt;1,E1516-1,VLOOKUP(K1516,Months_Weeks!$A$1:$B$13,2,0)))</f>
        <v>2</v>
      </c>
      <c r="M1516" s="29"/>
      <c r="N1516" s="39"/>
      <c r="O1516" s="39"/>
      <c r="P1516" s="50">
        <f t="shared" si="140"/>
        <v>0</v>
      </c>
      <c r="Q1516" s="28">
        <f t="shared" si="141"/>
        <v>2</v>
      </c>
      <c r="R1516" s="28">
        <f>IF(Q1516=0,0,IF(E1516&gt;1,E1516-1,VLOOKUP(Q1516,Months_Weeks!$A$1:$B$13,2,0)))</f>
        <v>2</v>
      </c>
      <c r="S1516" s="30"/>
      <c r="T1516" s="39"/>
      <c r="U1516" s="39"/>
      <c r="V1516" s="50">
        <f t="shared" si="142"/>
        <v>0</v>
      </c>
      <c r="W1516" s="28">
        <f t="shared" si="143"/>
        <v>2</v>
      </c>
      <c r="X1516" s="28">
        <f>IF(W1516=0,0,IF(E1516&gt;1,E1516-1,VLOOKUP(W1516,Months_Weeks!$A$1:$B$13,2,0)))</f>
        <v>2</v>
      </c>
      <c r="Y1516" s="30"/>
      <c r="Z1516" s="39"/>
      <c r="AA1516" s="31"/>
      <c r="AB1516" s="39"/>
      <c r="AC1516" s="31"/>
      <c r="AD1516" s="40"/>
      <c r="AE1516" s="31"/>
      <c r="AF1516" s="40"/>
      <c r="AG1516" s="31"/>
      <c r="AH1516" s="40"/>
      <c r="AI1516" s="31"/>
      <c r="AJ1516" s="40"/>
    </row>
    <row r="1517" spans="1:36" x14ac:dyDescent="0.25">
      <c r="A1517" s="37" t="s">
        <v>32</v>
      </c>
      <c r="B1517" s="37">
        <v>6</v>
      </c>
      <c r="C1517" s="26" t="str">
        <f>IFERROR(INDEX(Clients[Client_Name],MATCH(Table312[[#This Row],[Client_Code]],Clients[Client_Code],0)),"")</f>
        <v>FAENADORA LO MIRANDA</v>
      </c>
      <c r="D1517" s="25">
        <v>2</v>
      </c>
      <c r="E1517" s="25">
        <v>4</v>
      </c>
      <c r="F1517" s="25" t="b">
        <f>IF(E1517&gt;(VLOOKUP(D1517,Months_Weeks!$A$2:$B$13,2,TRUE)),FALSE)</f>
        <v>0</v>
      </c>
      <c r="G1517" s="63">
        <f>IF(Table312[[#This Row],[Facility]]="Buin",1.5%,0.25%)</f>
        <v>2.5000000000000001E-3</v>
      </c>
      <c r="H1517" s="38">
        <v>29</v>
      </c>
      <c r="I1517" s="38"/>
      <c r="J1517" s="27">
        <f t="shared" si="138"/>
        <v>36</v>
      </c>
      <c r="K1517" s="28">
        <f t="shared" si="139"/>
        <v>2</v>
      </c>
      <c r="L1517" s="27">
        <f>IF(K1517=0,0,IF(E1517&gt;1,E1517-1,VLOOKUP(K1517,Months_Weeks!$A$1:$B$13,2,0)))</f>
        <v>3</v>
      </c>
      <c r="M1517" s="29"/>
      <c r="N1517" s="39"/>
      <c r="O1517" s="39"/>
      <c r="P1517" s="50">
        <f t="shared" si="140"/>
        <v>0</v>
      </c>
      <c r="Q1517" s="28">
        <f t="shared" si="141"/>
        <v>2</v>
      </c>
      <c r="R1517" s="28">
        <f>IF(Q1517=0,0,IF(E1517&gt;1,E1517-1,VLOOKUP(Q1517,Months_Weeks!$A$1:$B$13,2,0)))</f>
        <v>3</v>
      </c>
      <c r="S1517" s="30"/>
      <c r="T1517" s="39"/>
      <c r="U1517" s="39"/>
      <c r="V1517" s="50">
        <f t="shared" si="142"/>
        <v>0</v>
      </c>
      <c r="W1517" s="28">
        <f t="shared" si="143"/>
        <v>2</v>
      </c>
      <c r="X1517" s="28">
        <f>IF(W1517=0,0,IF(E1517&gt;1,E1517-1,VLOOKUP(W1517,Months_Weeks!$A$1:$B$13,2,0)))</f>
        <v>3</v>
      </c>
      <c r="Y1517" s="30"/>
      <c r="Z1517" s="39"/>
      <c r="AA1517" s="31"/>
      <c r="AB1517" s="39"/>
      <c r="AC1517" s="31"/>
      <c r="AD1517" s="40"/>
      <c r="AE1517" s="31"/>
      <c r="AF1517" s="40"/>
      <c r="AG1517" s="31"/>
      <c r="AH1517" s="40"/>
      <c r="AI1517" s="31"/>
      <c r="AJ1517" s="40"/>
    </row>
    <row r="1518" spans="1:36" x14ac:dyDescent="0.25">
      <c r="A1518" s="37" t="s">
        <v>32</v>
      </c>
      <c r="B1518" s="37">
        <v>6</v>
      </c>
      <c r="C1518" s="26" t="str">
        <f>IFERROR(INDEX(Clients[Client_Name],MATCH(Table312[[#This Row],[Client_Code]],Clients[Client_Code],0)),"")</f>
        <v>FAENADORA LO MIRANDA</v>
      </c>
      <c r="D1518" s="25">
        <v>3</v>
      </c>
      <c r="E1518" s="25">
        <v>1</v>
      </c>
      <c r="F1518" s="25" t="b">
        <f>IF(E1518&gt;(VLOOKUP(D1518,Months_Weeks!$A$2:$B$13,2,TRUE)),FALSE)</f>
        <v>0</v>
      </c>
      <c r="G1518" s="63">
        <f>IF(Table312[[#This Row],[Facility]]="Buin",1.5%,0.25%)</f>
        <v>2.5000000000000001E-3</v>
      </c>
      <c r="H1518" s="38"/>
      <c r="I1518" s="38"/>
      <c r="J1518" s="27">
        <f t="shared" si="138"/>
        <v>36</v>
      </c>
      <c r="K1518" s="28">
        <f t="shared" si="139"/>
        <v>2</v>
      </c>
      <c r="L1518" s="27">
        <f>IF(K1518=0,0,IF(E1518&gt;1,E1518-1,VLOOKUP(K1518,Months_Weeks!$A$1:$B$13,2,0)))</f>
        <v>4</v>
      </c>
      <c r="M1518" s="29"/>
      <c r="N1518" s="39"/>
      <c r="O1518" s="39"/>
      <c r="P1518" s="50">
        <f t="shared" si="140"/>
        <v>0</v>
      </c>
      <c r="Q1518" s="28">
        <f t="shared" si="141"/>
        <v>2</v>
      </c>
      <c r="R1518" s="28">
        <f>IF(Q1518=0,0,IF(E1518&gt;1,E1518-1,VLOOKUP(Q1518,Months_Weeks!$A$1:$B$13,2,0)))</f>
        <v>4</v>
      </c>
      <c r="S1518" s="30"/>
      <c r="T1518" s="39"/>
      <c r="U1518" s="39"/>
      <c r="V1518" s="50">
        <f t="shared" si="142"/>
        <v>0</v>
      </c>
      <c r="W1518" s="28">
        <f t="shared" si="143"/>
        <v>2</v>
      </c>
      <c r="X1518" s="28">
        <f>IF(W1518=0,0,IF(E1518&gt;1,E1518-1,VLOOKUP(W1518,Months_Weeks!$A$1:$B$13,2,0)))</f>
        <v>4</v>
      </c>
      <c r="Y1518" s="30"/>
      <c r="Z1518" s="39"/>
      <c r="AA1518" s="31"/>
      <c r="AB1518" s="39"/>
      <c r="AC1518" s="31"/>
      <c r="AD1518" s="40"/>
      <c r="AE1518" s="31"/>
      <c r="AF1518" s="40"/>
      <c r="AG1518" s="31"/>
      <c r="AH1518" s="40"/>
      <c r="AI1518" s="31"/>
      <c r="AJ1518" s="40"/>
    </row>
    <row r="1519" spans="1:36" x14ac:dyDescent="0.25">
      <c r="A1519" s="37" t="s">
        <v>32</v>
      </c>
      <c r="B1519" s="37">
        <v>6</v>
      </c>
      <c r="C1519" s="26" t="str">
        <f>IFERROR(INDEX(Clients[Client_Name],MATCH(Table312[[#This Row],[Client_Code]],Clients[Client_Code],0)),"")</f>
        <v>FAENADORA LO MIRANDA</v>
      </c>
      <c r="D1519" s="25">
        <v>3</v>
      </c>
      <c r="E1519" s="25">
        <v>2</v>
      </c>
      <c r="F1519" s="25" t="b">
        <f>IF(E1519&gt;(VLOOKUP(D1519,Months_Weeks!$A$2:$B$13,2,TRUE)),FALSE)</f>
        <v>0</v>
      </c>
      <c r="G1519" s="63">
        <f>IF(Table312[[#This Row],[Facility]]="Buin",1.5%,0.25%)</f>
        <v>2.5000000000000001E-3</v>
      </c>
      <c r="H1519" s="38"/>
      <c r="I1519" s="38"/>
      <c r="J1519" s="27">
        <f t="shared" si="138"/>
        <v>36</v>
      </c>
      <c r="K1519" s="28">
        <f t="shared" si="139"/>
        <v>3</v>
      </c>
      <c r="L1519" s="27">
        <f>IF(K1519=0,0,IF(E1519&gt;1,E1519-1,VLOOKUP(K1519,Months_Weeks!$A$1:$B$13,2,0)))</f>
        <v>1</v>
      </c>
      <c r="M1519" s="29"/>
      <c r="N1519" s="39"/>
      <c r="O1519" s="39"/>
      <c r="P1519" s="50">
        <f t="shared" si="140"/>
        <v>0</v>
      </c>
      <c r="Q1519" s="28">
        <f t="shared" si="141"/>
        <v>3</v>
      </c>
      <c r="R1519" s="28">
        <f>IF(Q1519=0,0,IF(E1519&gt;1,E1519-1,VLOOKUP(Q1519,Months_Weeks!$A$1:$B$13,2,0)))</f>
        <v>1</v>
      </c>
      <c r="S1519" s="30"/>
      <c r="T1519" s="39"/>
      <c r="U1519" s="39"/>
      <c r="V1519" s="50">
        <f t="shared" si="142"/>
        <v>0</v>
      </c>
      <c r="W1519" s="28">
        <f t="shared" si="143"/>
        <v>3</v>
      </c>
      <c r="X1519" s="28">
        <f>IF(W1519=0,0,IF(E1519&gt;1,E1519-1,VLOOKUP(W1519,Months_Weeks!$A$1:$B$13,2,0)))</f>
        <v>1</v>
      </c>
      <c r="Y1519" s="30"/>
      <c r="Z1519" s="39"/>
      <c r="AA1519" s="31"/>
      <c r="AB1519" s="39"/>
      <c r="AC1519" s="31"/>
      <c r="AD1519" s="40"/>
      <c r="AE1519" s="31"/>
      <c r="AF1519" s="40"/>
      <c r="AG1519" s="31"/>
      <c r="AH1519" s="40"/>
      <c r="AI1519" s="31"/>
      <c r="AJ1519" s="40"/>
    </row>
    <row r="1520" spans="1:36" x14ac:dyDescent="0.25">
      <c r="A1520" s="37" t="s">
        <v>32</v>
      </c>
      <c r="B1520" s="37">
        <v>6</v>
      </c>
      <c r="C1520" s="26" t="str">
        <f>IFERROR(INDEX(Clients[Client_Name],MATCH(Table312[[#This Row],[Client_Code]],Clients[Client_Code],0)),"")</f>
        <v>FAENADORA LO MIRANDA</v>
      </c>
      <c r="D1520" s="25">
        <v>3</v>
      </c>
      <c r="E1520" s="25">
        <v>3</v>
      </c>
      <c r="F1520" s="25" t="b">
        <f>IF(E1520&gt;(VLOOKUP(D1520,Months_Weeks!$A$2:$B$13,2,TRUE)),FALSE)</f>
        <v>0</v>
      </c>
      <c r="G1520" s="63">
        <f>IF(Table312[[#This Row],[Facility]]="Buin",1.5%,0.25%)</f>
        <v>2.5000000000000001E-3</v>
      </c>
      <c r="H1520" s="38"/>
      <c r="I1520" s="38"/>
      <c r="J1520" s="27">
        <f t="shared" si="138"/>
        <v>36</v>
      </c>
      <c r="K1520" s="28">
        <f t="shared" si="139"/>
        <v>3</v>
      </c>
      <c r="L1520" s="27">
        <f>IF(K1520=0,0,IF(E1520&gt;1,E1520-1,VLOOKUP(K1520,Months_Weeks!$A$1:$B$13,2,0)))</f>
        <v>2</v>
      </c>
      <c r="M1520" s="29"/>
      <c r="N1520" s="39"/>
      <c r="O1520" s="39"/>
      <c r="P1520" s="50">
        <f t="shared" si="140"/>
        <v>0</v>
      </c>
      <c r="Q1520" s="28">
        <f t="shared" si="141"/>
        <v>3</v>
      </c>
      <c r="R1520" s="28">
        <f>IF(Q1520=0,0,IF(E1520&gt;1,E1520-1,VLOOKUP(Q1520,Months_Weeks!$A$1:$B$13,2,0)))</f>
        <v>2</v>
      </c>
      <c r="S1520" s="30"/>
      <c r="T1520" s="39"/>
      <c r="U1520" s="39"/>
      <c r="V1520" s="50">
        <f t="shared" si="142"/>
        <v>0</v>
      </c>
      <c r="W1520" s="28">
        <f t="shared" si="143"/>
        <v>3</v>
      </c>
      <c r="X1520" s="28">
        <f>IF(W1520=0,0,IF(E1520&gt;1,E1520-1,VLOOKUP(W1520,Months_Weeks!$A$1:$B$13,2,0)))</f>
        <v>2</v>
      </c>
      <c r="Y1520" s="30"/>
      <c r="Z1520" s="39"/>
      <c r="AA1520" s="31"/>
      <c r="AB1520" s="39"/>
      <c r="AC1520" s="31"/>
      <c r="AD1520" s="40"/>
      <c r="AE1520" s="31"/>
      <c r="AF1520" s="40"/>
      <c r="AG1520" s="31"/>
      <c r="AH1520" s="40"/>
      <c r="AI1520" s="31"/>
      <c r="AJ1520" s="40"/>
    </row>
    <row r="1521" spans="1:36" x14ac:dyDescent="0.25">
      <c r="A1521" s="37" t="s">
        <v>32</v>
      </c>
      <c r="B1521" s="37">
        <v>6</v>
      </c>
      <c r="C1521" s="26" t="str">
        <f>IFERROR(INDEX(Clients[Client_Name],MATCH(Table312[[#This Row],[Client_Code]],Clients[Client_Code],0)),"")</f>
        <v>FAENADORA LO MIRANDA</v>
      </c>
      <c r="D1521" s="25">
        <v>3</v>
      </c>
      <c r="E1521" s="25">
        <v>4</v>
      </c>
      <c r="F1521" s="25" t="b">
        <f>IF(E1521&gt;(VLOOKUP(D1521,Months_Weeks!$A$2:$B$13,2,TRUE)),FALSE)</f>
        <v>0</v>
      </c>
      <c r="G1521" s="63">
        <f>IF(Table312[[#This Row],[Facility]]="Buin",1.5%,0.25%)</f>
        <v>2.5000000000000001E-3</v>
      </c>
      <c r="H1521" s="38"/>
      <c r="I1521" s="38"/>
      <c r="J1521" s="27">
        <f t="shared" si="138"/>
        <v>36</v>
      </c>
      <c r="K1521" s="28">
        <f t="shared" si="139"/>
        <v>3</v>
      </c>
      <c r="L1521" s="27">
        <f>IF(K1521=0,0,IF(E1521&gt;1,E1521-1,VLOOKUP(K1521,Months_Weeks!$A$1:$B$13,2,0)))</f>
        <v>3</v>
      </c>
      <c r="M1521" s="29"/>
      <c r="N1521" s="39"/>
      <c r="O1521" s="39"/>
      <c r="P1521" s="50">
        <f t="shared" si="140"/>
        <v>0</v>
      </c>
      <c r="Q1521" s="28">
        <f t="shared" si="141"/>
        <v>3</v>
      </c>
      <c r="R1521" s="28">
        <f>IF(Q1521=0,0,IF(E1521&gt;1,E1521-1,VLOOKUP(Q1521,Months_Weeks!$A$1:$B$13,2,0)))</f>
        <v>3</v>
      </c>
      <c r="S1521" s="30"/>
      <c r="T1521" s="39"/>
      <c r="U1521" s="39"/>
      <c r="V1521" s="50">
        <f t="shared" si="142"/>
        <v>0</v>
      </c>
      <c r="W1521" s="28">
        <f t="shared" si="143"/>
        <v>3</v>
      </c>
      <c r="X1521" s="28">
        <f>IF(W1521=0,0,IF(E1521&gt;1,E1521-1,VLOOKUP(W1521,Months_Weeks!$A$1:$B$13,2,0)))</f>
        <v>3</v>
      </c>
      <c r="Y1521" s="30"/>
      <c r="Z1521" s="39"/>
      <c r="AA1521" s="31"/>
      <c r="AB1521" s="39"/>
      <c r="AC1521" s="31"/>
      <c r="AD1521" s="40"/>
      <c r="AE1521" s="31"/>
      <c r="AF1521" s="40"/>
      <c r="AG1521" s="31"/>
      <c r="AH1521" s="40"/>
      <c r="AI1521" s="31"/>
      <c r="AJ1521" s="40"/>
    </row>
    <row r="1522" spans="1:36" x14ac:dyDescent="0.25">
      <c r="A1522" s="37" t="s">
        <v>32</v>
      </c>
      <c r="B1522" s="37">
        <v>6</v>
      </c>
      <c r="C1522" s="26" t="str">
        <f>IFERROR(INDEX(Clients[Client_Name],MATCH(Table312[[#This Row],[Client_Code]],Clients[Client_Code],0)),"")</f>
        <v>FAENADORA LO MIRANDA</v>
      </c>
      <c r="D1522" s="25">
        <v>3</v>
      </c>
      <c r="E1522" s="25">
        <v>5</v>
      </c>
      <c r="F1522" s="25" t="b">
        <f>IF(E1522&gt;(VLOOKUP(D1522,Months_Weeks!$A$2:$B$13,2,TRUE)),FALSE)</f>
        <v>0</v>
      </c>
      <c r="G1522" s="63">
        <f>IF(Table312[[#This Row],[Facility]]="Buin",1.5%,0.25%)</f>
        <v>2.5000000000000001E-3</v>
      </c>
      <c r="H1522" s="38"/>
      <c r="I1522" s="38"/>
      <c r="J1522" s="27">
        <f t="shared" si="138"/>
        <v>36</v>
      </c>
      <c r="K1522" s="28">
        <f t="shared" si="139"/>
        <v>3</v>
      </c>
      <c r="L1522" s="27">
        <f>IF(K1522=0,0,IF(E1522&gt;1,E1522-1,VLOOKUP(K1522,Months_Weeks!$A$1:$B$13,2,0)))</f>
        <v>4</v>
      </c>
      <c r="M1522" s="29"/>
      <c r="N1522" s="39"/>
      <c r="O1522" s="39"/>
      <c r="P1522" s="50">
        <f t="shared" si="140"/>
        <v>0</v>
      </c>
      <c r="Q1522" s="28">
        <f t="shared" si="141"/>
        <v>3</v>
      </c>
      <c r="R1522" s="28">
        <f>IF(Q1522=0,0,IF(E1522&gt;1,E1522-1,VLOOKUP(Q1522,Months_Weeks!$A$1:$B$13,2,0)))</f>
        <v>4</v>
      </c>
      <c r="S1522" s="30"/>
      <c r="T1522" s="39"/>
      <c r="U1522" s="39"/>
      <c r="V1522" s="50">
        <f t="shared" si="142"/>
        <v>0</v>
      </c>
      <c r="W1522" s="28">
        <f t="shared" si="143"/>
        <v>3</v>
      </c>
      <c r="X1522" s="28">
        <f>IF(W1522=0,0,IF(E1522&gt;1,E1522-1,VLOOKUP(W1522,Months_Weeks!$A$1:$B$13,2,0)))</f>
        <v>4</v>
      </c>
      <c r="Y1522" s="30"/>
      <c r="Z1522" s="39"/>
      <c r="AA1522" s="31"/>
      <c r="AB1522" s="39"/>
      <c r="AC1522" s="31"/>
      <c r="AD1522" s="40"/>
      <c r="AE1522" s="31"/>
      <c r="AF1522" s="40"/>
      <c r="AG1522" s="31"/>
      <c r="AH1522" s="40"/>
      <c r="AI1522" s="31"/>
      <c r="AJ1522" s="40"/>
    </row>
    <row r="1523" spans="1:36" x14ac:dyDescent="0.25">
      <c r="A1523" s="37" t="s">
        <v>32</v>
      </c>
      <c r="B1523" s="37">
        <v>6</v>
      </c>
      <c r="C1523" s="26" t="str">
        <f>IFERROR(INDEX(Clients[Client_Name],MATCH(Table312[[#This Row],[Client_Code]],Clients[Client_Code],0)),"")</f>
        <v>FAENADORA LO MIRANDA</v>
      </c>
      <c r="D1523" s="25">
        <v>4</v>
      </c>
      <c r="E1523" s="25">
        <v>1</v>
      </c>
      <c r="F1523" s="25" t="b">
        <f>IF(E1523&gt;(VLOOKUP(D1523,Months_Weeks!$A$2:$B$13,2,TRUE)),FALSE)</f>
        <v>0</v>
      </c>
      <c r="G1523" s="63">
        <f>IF(Table312[[#This Row],[Facility]]="Buin",1.5%,0.25%)</f>
        <v>2.5000000000000001E-3</v>
      </c>
      <c r="H1523" s="38"/>
      <c r="I1523" s="38"/>
      <c r="J1523" s="27">
        <f t="shared" si="138"/>
        <v>36</v>
      </c>
      <c r="K1523" s="28">
        <f t="shared" si="139"/>
        <v>3</v>
      </c>
      <c r="L1523" s="27">
        <f>IF(K1523=0,0,IF(E1523&gt;1,E1523-1,VLOOKUP(K1523,Months_Weeks!$A$1:$B$13,2,0)))</f>
        <v>5</v>
      </c>
      <c r="M1523" s="29"/>
      <c r="N1523" s="39"/>
      <c r="O1523" s="39"/>
      <c r="P1523" s="50">
        <f t="shared" si="140"/>
        <v>0</v>
      </c>
      <c r="Q1523" s="28">
        <f t="shared" si="141"/>
        <v>3</v>
      </c>
      <c r="R1523" s="28">
        <f>IF(Q1523=0,0,IF(E1523&gt;1,E1523-1,VLOOKUP(Q1523,Months_Weeks!$A$1:$B$13,2,0)))</f>
        <v>5</v>
      </c>
      <c r="S1523" s="30"/>
      <c r="T1523" s="39"/>
      <c r="U1523" s="39"/>
      <c r="V1523" s="50">
        <f t="shared" si="142"/>
        <v>0</v>
      </c>
      <c r="W1523" s="28">
        <f t="shared" si="143"/>
        <v>3</v>
      </c>
      <c r="X1523" s="28">
        <f>IF(W1523=0,0,IF(E1523&gt;1,E1523-1,VLOOKUP(W1523,Months_Weeks!$A$1:$B$13,2,0)))</f>
        <v>5</v>
      </c>
      <c r="Y1523" s="30"/>
      <c r="Z1523" s="39"/>
      <c r="AA1523" s="31"/>
      <c r="AB1523" s="39"/>
      <c r="AC1523" s="31"/>
      <c r="AD1523" s="40"/>
      <c r="AE1523" s="31"/>
      <c r="AF1523" s="40"/>
      <c r="AG1523" s="31"/>
      <c r="AH1523" s="40"/>
      <c r="AI1523" s="31"/>
      <c r="AJ1523" s="40"/>
    </row>
    <row r="1524" spans="1:36" x14ac:dyDescent="0.25">
      <c r="A1524" s="37" t="s">
        <v>32</v>
      </c>
      <c r="B1524" s="37">
        <v>6</v>
      </c>
      <c r="C1524" s="26" t="str">
        <f>IFERROR(INDEX(Clients[Client_Name],MATCH(Table312[[#This Row],[Client_Code]],Clients[Client_Code],0)),"")</f>
        <v>FAENADORA LO MIRANDA</v>
      </c>
      <c r="D1524" s="25">
        <v>4</v>
      </c>
      <c r="E1524" s="25">
        <v>2</v>
      </c>
      <c r="F1524" s="25" t="b">
        <f>IF(E1524&gt;(VLOOKUP(D1524,Months_Weeks!$A$2:$B$13,2,TRUE)),FALSE)</f>
        <v>0</v>
      </c>
      <c r="G1524" s="63">
        <f>IF(Table312[[#This Row],[Facility]]="Buin",1.5%,0.25%)</f>
        <v>2.5000000000000001E-3</v>
      </c>
      <c r="H1524" s="38"/>
      <c r="I1524" s="38"/>
      <c r="J1524" s="27">
        <f t="shared" si="138"/>
        <v>36</v>
      </c>
      <c r="K1524" s="28">
        <f t="shared" si="139"/>
        <v>4</v>
      </c>
      <c r="L1524" s="27">
        <f>IF(K1524=0,0,IF(E1524&gt;1,E1524-1,VLOOKUP(K1524,Months_Weeks!$A$1:$B$13,2,0)))</f>
        <v>1</v>
      </c>
      <c r="M1524" s="29"/>
      <c r="N1524" s="39"/>
      <c r="O1524" s="39"/>
      <c r="P1524" s="50">
        <f t="shared" si="140"/>
        <v>0</v>
      </c>
      <c r="Q1524" s="28">
        <f t="shared" si="141"/>
        <v>4</v>
      </c>
      <c r="R1524" s="28">
        <f>IF(Q1524=0,0,IF(E1524&gt;1,E1524-1,VLOOKUP(Q1524,Months_Weeks!$A$1:$B$13,2,0)))</f>
        <v>1</v>
      </c>
      <c r="S1524" s="30"/>
      <c r="T1524" s="39"/>
      <c r="U1524" s="39"/>
      <c r="V1524" s="50">
        <f t="shared" si="142"/>
        <v>0</v>
      </c>
      <c r="W1524" s="28">
        <f t="shared" si="143"/>
        <v>4</v>
      </c>
      <c r="X1524" s="28">
        <f>IF(W1524=0,0,IF(E1524&gt;1,E1524-1,VLOOKUP(W1524,Months_Weeks!$A$1:$B$13,2,0)))</f>
        <v>1</v>
      </c>
      <c r="Y1524" s="30"/>
      <c r="Z1524" s="39"/>
      <c r="AA1524" s="31"/>
      <c r="AB1524" s="39"/>
      <c r="AC1524" s="31"/>
      <c r="AD1524" s="40"/>
      <c r="AE1524" s="31"/>
      <c r="AF1524" s="40"/>
      <c r="AG1524" s="31"/>
      <c r="AH1524" s="40"/>
      <c r="AI1524" s="31"/>
      <c r="AJ1524" s="40"/>
    </row>
    <row r="1525" spans="1:36" x14ac:dyDescent="0.25">
      <c r="A1525" s="37" t="s">
        <v>32</v>
      </c>
      <c r="B1525" s="37">
        <v>6</v>
      </c>
      <c r="C1525" s="26" t="str">
        <f>IFERROR(INDEX(Clients[Client_Name],MATCH(Table312[[#This Row],[Client_Code]],Clients[Client_Code],0)),"")</f>
        <v>FAENADORA LO MIRANDA</v>
      </c>
      <c r="D1525" s="25">
        <v>4</v>
      </c>
      <c r="E1525" s="25">
        <v>3</v>
      </c>
      <c r="F1525" s="25" t="b">
        <f>IF(E1525&gt;(VLOOKUP(D1525,Months_Weeks!$A$2:$B$13,2,TRUE)),FALSE)</f>
        <v>0</v>
      </c>
      <c r="G1525" s="63">
        <f>IF(Table312[[#This Row],[Facility]]="Buin",1.5%,0.25%)</f>
        <v>2.5000000000000001E-3</v>
      </c>
      <c r="H1525" s="38"/>
      <c r="I1525" s="38"/>
      <c r="J1525" s="27">
        <f t="shared" si="138"/>
        <v>36</v>
      </c>
      <c r="K1525" s="28">
        <f t="shared" si="139"/>
        <v>4</v>
      </c>
      <c r="L1525" s="27">
        <f>IF(K1525=0,0,IF(E1525&gt;1,E1525-1,VLOOKUP(K1525,Months_Weeks!$A$1:$B$13,2,0)))</f>
        <v>2</v>
      </c>
      <c r="M1525" s="29"/>
      <c r="N1525" s="39"/>
      <c r="O1525" s="39"/>
      <c r="P1525" s="50">
        <f t="shared" si="140"/>
        <v>0</v>
      </c>
      <c r="Q1525" s="28">
        <f t="shared" si="141"/>
        <v>4</v>
      </c>
      <c r="R1525" s="28">
        <f>IF(Q1525=0,0,IF(E1525&gt;1,E1525-1,VLOOKUP(Q1525,Months_Weeks!$A$1:$B$13,2,0)))</f>
        <v>2</v>
      </c>
      <c r="S1525" s="30"/>
      <c r="T1525" s="39"/>
      <c r="U1525" s="39"/>
      <c r="V1525" s="50">
        <f t="shared" si="142"/>
        <v>0</v>
      </c>
      <c r="W1525" s="28">
        <f t="shared" si="143"/>
        <v>4</v>
      </c>
      <c r="X1525" s="28">
        <f>IF(W1525=0,0,IF(E1525&gt;1,E1525-1,VLOOKUP(W1525,Months_Weeks!$A$1:$B$13,2,0)))</f>
        <v>2</v>
      </c>
      <c r="Y1525" s="30"/>
      <c r="Z1525" s="39"/>
      <c r="AA1525" s="31"/>
      <c r="AB1525" s="39"/>
      <c r="AC1525" s="31"/>
      <c r="AD1525" s="40"/>
      <c r="AE1525" s="31"/>
      <c r="AF1525" s="40"/>
      <c r="AG1525" s="31"/>
      <c r="AH1525" s="40"/>
      <c r="AI1525" s="31"/>
      <c r="AJ1525" s="40"/>
    </row>
    <row r="1526" spans="1:36" x14ac:dyDescent="0.25">
      <c r="A1526" s="37" t="s">
        <v>32</v>
      </c>
      <c r="B1526" s="37">
        <v>6</v>
      </c>
      <c r="C1526" s="26" t="str">
        <f>IFERROR(INDEX(Clients[Client_Name],MATCH(Table312[[#This Row],[Client_Code]],Clients[Client_Code],0)),"")</f>
        <v>FAENADORA LO MIRANDA</v>
      </c>
      <c r="D1526" s="25">
        <v>4</v>
      </c>
      <c r="E1526" s="25">
        <v>4</v>
      </c>
      <c r="F1526" s="25" t="b">
        <f>IF(E1526&gt;(VLOOKUP(D1526,Months_Weeks!$A$2:$B$13,2,TRUE)),FALSE)</f>
        <v>0</v>
      </c>
      <c r="G1526" s="63">
        <f>IF(Table312[[#This Row],[Facility]]="Buin",1.5%,0.25%)</f>
        <v>2.5000000000000001E-3</v>
      </c>
      <c r="H1526" s="38"/>
      <c r="I1526" s="38"/>
      <c r="J1526" s="27">
        <f t="shared" si="138"/>
        <v>36</v>
      </c>
      <c r="K1526" s="28">
        <f t="shared" si="139"/>
        <v>4</v>
      </c>
      <c r="L1526" s="27">
        <f>IF(K1526=0,0,IF(E1526&gt;1,E1526-1,VLOOKUP(K1526,Months_Weeks!$A$1:$B$13,2,0)))</f>
        <v>3</v>
      </c>
      <c r="M1526" s="29"/>
      <c r="N1526" s="39"/>
      <c r="O1526" s="39"/>
      <c r="P1526" s="50">
        <f t="shared" si="140"/>
        <v>0</v>
      </c>
      <c r="Q1526" s="28">
        <f t="shared" si="141"/>
        <v>4</v>
      </c>
      <c r="R1526" s="28">
        <f>IF(Q1526=0,0,IF(E1526&gt;1,E1526-1,VLOOKUP(Q1526,Months_Weeks!$A$1:$B$13,2,0)))</f>
        <v>3</v>
      </c>
      <c r="S1526" s="30"/>
      <c r="T1526" s="39"/>
      <c r="U1526" s="39"/>
      <c r="V1526" s="50">
        <f t="shared" si="142"/>
        <v>0</v>
      </c>
      <c r="W1526" s="28">
        <f t="shared" si="143"/>
        <v>4</v>
      </c>
      <c r="X1526" s="28">
        <f>IF(W1526=0,0,IF(E1526&gt;1,E1526-1,VLOOKUP(W1526,Months_Weeks!$A$1:$B$13,2,0)))</f>
        <v>3</v>
      </c>
      <c r="Y1526" s="30"/>
      <c r="Z1526" s="39"/>
      <c r="AA1526" s="31"/>
      <c r="AB1526" s="39"/>
      <c r="AC1526" s="31"/>
      <c r="AD1526" s="40"/>
      <c r="AE1526" s="31"/>
      <c r="AF1526" s="40"/>
      <c r="AG1526" s="31"/>
      <c r="AH1526" s="40"/>
      <c r="AI1526" s="31"/>
      <c r="AJ1526" s="40"/>
    </row>
    <row r="1527" spans="1:36" x14ac:dyDescent="0.25">
      <c r="A1527" s="37" t="s">
        <v>32</v>
      </c>
      <c r="B1527" s="37">
        <v>6</v>
      </c>
      <c r="C1527" s="26" t="str">
        <f>IFERROR(INDEX(Clients[Client_Name],MATCH(Table312[[#This Row],[Client_Code]],Clients[Client_Code],0)),"")</f>
        <v>FAENADORA LO MIRANDA</v>
      </c>
      <c r="D1527" s="25">
        <v>5</v>
      </c>
      <c r="E1527" s="25">
        <v>1</v>
      </c>
      <c r="F1527" s="25" t="b">
        <f>IF(E1527&gt;(VLOOKUP(D1527,Months_Weeks!$A$2:$B$13,2,TRUE)),FALSE)</f>
        <v>0</v>
      </c>
      <c r="G1527" s="63">
        <f>IF(Table312[[#This Row],[Facility]]="Buin",1.5%,0.25%)</f>
        <v>2.5000000000000001E-3</v>
      </c>
      <c r="H1527" s="38"/>
      <c r="I1527" s="38"/>
      <c r="J1527" s="27">
        <f t="shared" si="138"/>
        <v>36</v>
      </c>
      <c r="K1527" s="28">
        <f t="shared" si="139"/>
        <v>4</v>
      </c>
      <c r="L1527" s="27">
        <f>IF(K1527=0,0,IF(E1527&gt;1,E1527-1,VLOOKUP(K1527,Months_Weeks!$A$1:$B$13,2,0)))</f>
        <v>4</v>
      </c>
      <c r="M1527" s="29"/>
      <c r="N1527" s="39"/>
      <c r="O1527" s="39"/>
      <c r="P1527" s="50">
        <f t="shared" si="140"/>
        <v>0</v>
      </c>
      <c r="Q1527" s="28">
        <f t="shared" si="141"/>
        <v>4</v>
      </c>
      <c r="R1527" s="28">
        <f>IF(Q1527=0,0,IF(E1527&gt;1,E1527-1,VLOOKUP(Q1527,Months_Weeks!$A$1:$B$13,2,0)))</f>
        <v>4</v>
      </c>
      <c r="S1527" s="30"/>
      <c r="T1527" s="39"/>
      <c r="U1527" s="39"/>
      <c r="V1527" s="50">
        <f t="shared" si="142"/>
        <v>0</v>
      </c>
      <c r="W1527" s="28">
        <f t="shared" si="143"/>
        <v>4</v>
      </c>
      <c r="X1527" s="28">
        <f>IF(W1527=0,0,IF(E1527&gt;1,E1527-1,VLOOKUP(W1527,Months_Weeks!$A$1:$B$13,2,0)))</f>
        <v>4</v>
      </c>
      <c r="Y1527" s="30"/>
      <c r="Z1527" s="39"/>
      <c r="AA1527" s="31"/>
      <c r="AB1527" s="39"/>
      <c r="AC1527" s="31"/>
      <c r="AD1527" s="40"/>
      <c r="AE1527" s="31"/>
      <c r="AF1527" s="40"/>
      <c r="AG1527" s="31"/>
      <c r="AH1527" s="40"/>
      <c r="AI1527" s="31"/>
      <c r="AJ1527" s="40"/>
    </row>
    <row r="1528" spans="1:36" x14ac:dyDescent="0.25">
      <c r="A1528" s="37" t="s">
        <v>32</v>
      </c>
      <c r="B1528" s="37">
        <v>6</v>
      </c>
      <c r="C1528" s="26" t="str">
        <f>IFERROR(INDEX(Clients[Client_Name],MATCH(Table312[[#This Row],[Client_Code]],Clients[Client_Code],0)),"")</f>
        <v>FAENADORA LO MIRANDA</v>
      </c>
      <c r="D1528" s="25">
        <v>5</v>
      </c>
      <c r="E1528" s="25">
        <v>2</v>
      </c>
      <c r="F1528" s="25" t="b">
        <f>IF(E1528&gt;(VLOOKUP(D1528,Months_Weeks!$A$2:$B$13,2,TRUE)),FALSE)</f>
        <v>0</v>
      </c>
      <c r="G1528" s="63">
        <f>IF(Table312[[#This Row],[Facility]]="Buin",1.5%,0.25%)</f>
        <v>2.5000000000000001E-3</v>
      </c>
      <c r="H1528" s="38"/>
      <c r="I1528" s="38"/>
      <c r="J1528" s="27">
        <f t="shared" si="138"/>
        <v>36</v>
      </c>
      <c r="K1528" s="28">
        <f t="shared" si="139"/>
        <v>5</v>
      </c>
      <c r="L1528" s="27">
        <f>IF(K1528=0,0,IF(E1528&gt;1,E1528-1,VLOOKUP(K1528,Months_Weeks!$A$1:$B$13,2,0)))</f>
        <v>1</v>
      </c>
      <c r="M1528" s="29"/>
      <c r="N1528" s="39"/>
      <c r="O1528" s="39"/>
      <c r="P1528" s="50">
        <f t="shared" si="140"/>
        <v>0</v>
      </c>
      <c r="Q1528" s="28">
        <f t="shared" si="141"/>
        <v>5</v>
      </c>
      <c r="R1528" s="28">
        <f>IF(Q1528=0,0,IF(E1528&gt;1,E1528-1,VLOOKUP(Q1528,Months_Weeks!$A$1:$B$13,2,0)))</f>
        <v>1</v>
      </c>
      <c r="S1528" s="30"/>
      <c r="T1528" s="39"/>
      <c r="U1528" s="39"/>
      <c r="V1528" s="50">
        <f t="shared" si="142"/>
        <v>0</v>
      </c>
      <c r="W1528" s="28">
        <f t="shared" si="143"/>
        <v>5</v>
      </c>
      <c r="X1528" s="28">
        <f>IF(W1528=0,0,IF(E1528&gt;1,E1528-1,VLOOKUP(W1528,Months_Weeks!$A$1:$B$13,2,0)))</f>
        <v>1</v>
      </c>
      <c r="Y1528" s="30"/>
      <c r="Z1528" s="39"/>
      <c r="AA1528" s="31"/>
      <c r="AB1528" s="39"/>
      <c r="AC1528" s="31"/>
      <c r="AD1528" s="40"/>
      <c r="AE1528" s="31"/>
      <c r="AF1528" s="40"/>
      <c r="AG1528" s="31"/>
      <c r="AH1528" s="40"/>
      <c r="AI1528" s="31"/>
      <c r="AJ1528" s="40"/>
    </row>
    <row r="1529" spans="1:36" x14ac:dyDescent="0.25">
      <c r="A1529" s="37" t="s">
        <v>32</v>
      </c>
      <c r="B1529" s="37">
        <v>6</v>
      </c>
      <c r="C1529" s="26" t="str">
        <f>IFERROR(INDEX(Clients[Client_Name],MATCH(Table312[[#This Row],[Client_Code]],Clients[Client_Code],0)),"")</f>
        <v>FAENADORA LO MIRANDA</v>
      </c>
      <c r="D1529" s="25">
        <v>5</v>
      </c>
      <c r="E1529" s="25">
        <v>3</v>
      </c>
      <c r="F1529" s="25" t="b">
        <f>IF(E1529&gt;(VLOOKUP(D1529,Months_Weeks!$A$2:$B$13,2,TRUE)),FALSE)</f>
        <v>0</v>
      </c>
      <c r="G1529" s="63">
        <f>IF(Table312[[#This Row],[Facility]]="Buin",1.5%,0.25%)</f>
        <v>2.5000000000000001E-3</v>
      </c>
      <c r="H1529" s="38"/>
      <c r="I1529" s="38"/>
      <c r="J1529" s="27">
        <f t="shared" si="138"/>
        <v>36</v>
      </c>
      <c r="K1529" s="28">
        <f t="shared" si="139"/>
        <v>5</v>
      </c>
      <c r="L1529" s="27">
        <f>IF(K1529=0,0,IF(E1529&gt;1,E1529-1,VLOOKUP(K1529,Months_Weeks!$A$1:$B$13,2,0)))</f>
        <v>2</v>
      </c>
      <c r="M1529" s="29"/>
      <c r="N1529" s="39"/>
      <c r="O1529" s="39"/>
      <c r="P1529" s="50">
        <f t="shared" si="140"/>
        <v>0</v>
      </c>
      <c r="Q1529" s="28">
        <f t="shared" si="141"/>
        <v>5</v>
      </c>
      <c r="R1529" s="28">
        <f>IF(Q1529=0,0,IF(E1529&gt;1,E1529-1,VLOOKUP(Q1529,Months_Weeks!$A$1:$B$13,2,0)))</f>
        <v>2</v>
      </c>
      <c r="S1529" s="30"/>
      <c r="T1529" s="39"/>
      <c r="U1529" s="39"/>
      <c r="V1529" s="50">
        <f t="shared" si="142"/>
        <v>0</v>
      </c>
      <c r="W1529" s="28">
        <f t="shared" si="143"/>
        <v>5</v>
      </c>
      <c r="X1529" s="28">
        <f>IF(W1529=0,0,IF(E1529&gt;1,E1529-1,VLOOKUP(W1529,Months_Weeks!$A$1:$B$13,2,0)))</f>
        <v>2</v>
      </c>
      <c r="Y1529" s="30"/>
      <c r="Z1529" s="39"/>
      <c r="AA1529" s="31"/>
      <c r="AB1529" s="39"/>
      <c r="AC1529" s="31"/>
      <c r="AD1529" s="40"/>
      <c r="AE1529" s="31"/>
      <c r="AF1529" s="40"/>
      <c r="AG1529" s="31"/>
      <c r="AH1529" s="40"/>
      <c r="AI1529" s="31"/>
      <c r="AJ1529" s="40"/>
    </row>
    <row r="1530" spans="1:36" x14ac:dyDescent="0.25">
      <c r="A1530" s="37" t="s">
        <v>32</v>
      </c>
      <c r="B1530" s="37">
        <v>6</v>
      </c>
      <c r="C1530" s="26" t="str">
        <f>IFERROR(INDEX(Clients[Client_Name],MATCH(Table312[[#This Row],[Client_Code]],Clients[Client_Code],0)),"")</f>
        <v>FAENADORA LO MIRANDA</v>
      </c>
      <c r="D1530" s="25">
        <v>5</v>
      </c>
      <c r="E1530" s="25">
        <v>4</v>
      </c>
      <c r="F1530" s="25" t="b">
        <f>IF(E1530&gt;(VLOOKUP(D1530,Months_Weeks!$A$2:$B$13,2,TRUE)),FALSE)</f>
        <v>0</v>
      </c>
      <c r="G1530" s="63">
        <f>IF(Table312[[#This Row],[Facility]]="Buin",1.5%,0.25%)</f>
        <v>2.5000000000000001E-3</v>
      </c>
      <c r="H1530" s="38"/>
      <c r="I1530" s="38"/>
      <c r="J1530" s="27">
        <f t="shared" si="138"/>
        <v>36</v>
      </c>
      <c r="K1530" s="28">
        <f t="shared" si="139"/>
        <v>5</v>
      </c>
      <c r="L1530" s="27">
        <f>IF(K1530=0,0,IF(E1530&gt;1,E1530-1,VLOOKUP(K1530,Months_Weeks!$A$1:$B$13,2,0)))</f>
        <v>3</v>
      </c>
      <c r="M1530" s="29"/>
      <c r="N1530" s="39"/>
      <c r="O1530" s="39"/>
      <c r="P1530" s="50">
        <f t="shared" si="140"/>
        <v>0</v>
      </c>
      <c r="Q1530" s="28">
        <f t="shared" si="141"/>
        <v>5</v>
      </c>
      <c r="R1530" s="28">
        <f>IF(Q1530=0,0,IF(E1530&gt;1,E1530-1,VLOOKUP(Q1530,Months_Weeks!$A$1:$B$13,2,0)))</f>
        <v>3</v>
      </c>
      <c r="S1530" s="30"/>
      <c r="T1530" s="39"/>
      <c r="U1530" s="39"/>
      <c r="V1530" s="50">
        <f t="shared" si="142"/>
        <v>0</v>
      </c>
      <c r="W1530" s="28">
        <f t="shared" si="143"/>
        <v>5</v>
      </c>
      <c r="X1530" s="28">
        <f>IF(W1530=0,0,IF(E1530&gt;1,E1530-1,VLOOKUP(W1530,Months_Weeks!$A$1:$B$13,2,0)))</f>
        <v>3</v>
      </c>
      <c r="Y1530" s="30"/>
      <c r="Z1530" s="39"/>
      <c r="AA1530" s="31"/>
      <c r="AB1530" s="39"/>
      <c r="AC1530" s="31"/>
      <c r="AD1530" s="40"/>
      <c r="AE1530" s="31"/>
      <c r="AF1530" s="40"/>
      <c r="AG1530" s="31"/>
      <c r="AH1530" s="40"/>
      <c r="AI1530" s="31"/>
      <c r="AJ1530" s="40"/>
    </row>
    <row r="1531" spans="1:36" x14ac:dyDescent="0.25">
      <c r="A1531" s="37" t="s">
        <v>32</v>
      </c>
      <c r="B1531" s="37">
        <v>6</v>
      </c>
      <c r="C1531" s="26" t="str">
        <f>IFERROR(INDEX(Clients[Client_Name],MATCH(Table312[[#This Row],[Client_Code]],Clients[Client_Code],0)),"")</f>
        <v>FAENADORA LO MIRANDA</v>
      </c>
      <c r="D1531" s="25">
        <v>6</v>
      </c>
      <c r="E1531" s="25">
        <v>1</v>
      </c>
      <c r="F1531" s="25" t="b">
        <f>IF(E1531&gt;(VLOOKUP(D1531,Months_Weeks!$A$2:$B$13,2,TRUE)),FALSE)</f>
        <v>0</v>
      </c>
      <c r="G1531" s="63">
        <f>IF(Table312[[#This Row],[Facility]]="Buin",1.5%,0.25%)</f>
        <v>2.5000000000000001E-3</v>
      </c>
      <c r="H1531" s="38"/>
      <c r="I1531" s="38"/>
      <c r="J1531" s="27">
        <f t="shared" si="138"/>
        <v>36</v>
      </c>
      <c r="K1531" s="28">
        <f t="shared" si="139"/>
        <v>5</v>
      </c>
      <c r="L1531" s="27">
        <f>IF(K1531=0,0,IF(E1531&gt;1,E1531-1,VLOOKUP(K1531,Months_Weeks!$A$1:$B$13,2,0)))</f>
        <v>4</v>
      </c>
      <c r="M1531" s="29"/>
      <c r="N1531" s="39"/>
      <c r="O1531" s="39"/>
      <c r="P1531" s="50">
        <f t="shared" si="140"/>
        <v>0</v>
      </c>
      <c r="Q1531" s="28">
        <f t="shared" si="141"/>
        <v>5</v>
      </c>
      <c r="R1531" s="28">
        <f>IF(Q1531=0,0,IF(E1531&gt;1,E1531-1,VLOOKUP(Q1531,Months_Weeks!$A$1:$B$13,2,0)))</f>
        <v>4</v>
      </c>
      <c r="S1531" s="30"/>
      <c r="T1531" s="39"/>
      <c r="U1531" s="39"/>
      <c r="V1531" s="50">
        <f t="shared" si="142"/>
        <v>0</v>
      </c>
      <c r="W1531" s="28">
        <f t="shared" si="143"/>
        <v>5</v>
      </c>
      <c r="X1531" s="28">
        <f>IF(W1531=0,0,IF(E1531&gt;1,E1531-1,VLOOKUP(W1531,Months_Weeks!$A$1:$B$13,2,0)))</f>
        <v>4</v>
      </c>
      <c r="Y1531" s="30"/>
      <c r="Z1531" s="39"/>
      <c r="AA1531" s="31"/>
      <c r="AB1531" s="39"/>
      <c r="AC1531" s="31"/>
      <c r="AD1531" s="40"/>
      <c r="AE1531" s="31"/>
      <c r="AF1531" s="40"/>
      <c r="AG1531" s="31"/>
      <c r="AH1531" s="40"/>
      <c r="AI1531" s="31"/>
      <c r="AJ1531" s="40"/>
    </row>
    <row r="1532" spans="1:36" x14ac:dyDescent="0.25">
      <c r="A1532" s="37" t="s">
        <v>32</v>
      </c>
      <c r="B1532" s="37">
        <v>6</v>
      </c>
      <c r="C1532" s="26" t="str">
        <f>IFERROR(INDEX(Clients[Client_Name],MATCH(Table312[[#This Row],[Client_Code]],Clients[Client_Code],0)),"")</f>
        <v>FAENADORA LO MIRANDA</v>
      </c>
      <c r="D1532" s="25">
        <v>6</v>
      </c>
      <c r="E1532" s="25">
        <v>2</v>
      </c>
      <c r="F1532" s="25" t="b">
        <f>IF(E1532&gt;(VLOOKUP(D1532,Months_Weeks!$A$2:$B$13,2,TRUE)),FALSE)</f>
        <v>0</v>
      </c>
      <c r="G1532" s="63">
        <f>IF(Table312[[#This Row],[Facility]]="Buin",1.5%,0.25%)</f>
        <v>2.5000000000000001E-3</v>
      </c>
      <c r="H1532" s="38"/>
      <c r="I1532" s="38"/>
      <c r="J1532" s="27">
        <f t="shared" si="138"/>
        <v>36</v>
      </c>
      <c r="K1532" s="28">
        <f t="shared" si="139"/>
        <v>6</v>
      </c>
      <c r="L1532" s="27">
        <f>IF(K1532=0,0,IF(E1532&gt;1,E1532-1,VLOOKUP(K1532,Months_Weeks!$A$1:$B$13,2,0)))</f>
        <v>1</v>
      </c>
      <c r="M1532" s="29"/>
      <c r="N1532" s="39"/>
      <c r="O1532" s="39"/>
      <c r="P1532" s="50">
        <f t="shared" si="140"/>
        <v>0</v>
      </c>
      <c r="Q1532" s="28">
        <f t="shared" si="141"/>
        <v>6</v>
      </c>
      <c r="R1532" s="28">
        <f>IF(Q1532=0,0,IF(E1532&gt;1,E1532-1,VLOOKUP(Q1532,Months_Weeks!$A$1:$B$13,2,0)))</f>
        <v>1</v>
      </c>
      <c r="S1532" s="30"/>
      <c r="T1532" s="39"/>
      <c r="U1532" s="39"/>
      <c r="V1532" s="50">
        <f t="shared" si="142"/>
        <v>0</v>
      </c>
      <c r="W1532" s="28">
        <f t="shared" si="143"/>
        <v>6</v>
      </c>
      <c r="X1532" s="28">
        <f>IF(W1532=0,0,IF(E1532&gt;1,E1532-1,VLOOKUP(W1532,Months_Weeks!$A$1:$B$13,2,0)))</f>
        <v>1</v>
      </c>
      <c r="Y1532" s="30"/>
      <c r="Z1532" s="39"/>
      <c r="AA1532" s="31"/>
      <c r="AB1532" s="39"/>
      <c r="AC1532" s="31"/>
      <c r="AD1532" s="40"/>
      <c r="AE1532" s="31"/>
      <c r="AF1532" s="40"/>
      <c r="AG1532" s="31"/>
      <c r="AH1532" s="40"/>
      <c r="AI1532" s="31"/>
      <c r="AJ1532" s="40"/>
    </row>
    <row r="1533" spans="1:36" x14ac:dyDescent="0.25">
      <c r="A1533" s="37" t="s">
        <v>32</v>
      </c>
      <c r="B1533" s="37">
        <v>6</v>
      </c>
      <c r="C1533" s="26" t="str">
        <f>IFERROR(INDEX(Clients[Client_Name],MATCH(Table312[[#This Row],[Client_Code]],Clients[Client_Code],0)),"")</f>
        <v>FAENADORA LO MIRANDA</v>
      </c>
      <c r="D1533" s="25">
        <v>6</v>
      </c>
      <c r="E1533" s="25">
        <v>3</v>
      </c>
      <c r="F1533" s="25" t="b">
        <f>IF(E1533&gt;(VLOOKUP(D1533,Months_Weeks!$A$2:$B$13,2,TRUE)),FALSE)</f>
        <v>0</v>
      </c>
      <c r="G1533" s="63">
        <f>IF(Table312[[#This Row],[Facility]]="Buin",1.5%,0.25%)</f>
        <v>2.5000000000000001E-3</v>
      </c>
      <c r="H1533" s="38"/>
      <c r="I1533" s="38"/>
      <c r="J1533" s="27">
        <f t="shared" si="138"/>
        <v>36</v>
      </c>
      <c r="K1533" s="28">
        <f t="shared" si="139"/>
        <v>6</v>
      </c>
      <c r="L1533" s="27">
        <f>IF(K1533=0,0,IF(E1533&gt;1,E1533-1,VLOOKUP(K1533,Months_Weeks!$A$1:$B$13,2,0)))</f>
        <v>2</v>
      </c>
      <c r="M1533" s="29"/>
      <c r="N1533" s="39"/>
      <c r="O1533" s="39"/>
      <c r="P1533" s="50">
        <f t="shared" si="140"/>
        <v>0</v>
      </c>
      <c r="Q1533" s="28">
        <f t="shared" si="141"/>
        <v>6</v>
      </c>
      <c r="R1533" s="28">
        <f>IF(Q1533=0,0,IF(E1533&gt;1,E1533-1,VLOOKUP(Q1533,Months_Weeks!$A$1:$B$13,2,0)))</f>
        <v>2</v>
      </c>
      <c r="S1533" s="30"/>
      <c r="T1533" s="39"/>
      <c r="U1533" s="39"/>
      <c r="V1533" s="50">
        <f t="shared" si="142"/>
        <v>0</v>
      </c>
      <c r="W1533" s="28">
        <f t="shared" si="143"/>
        <v>6</v>
      </c>
      <c r="X1533" s="28">
        <f>IF(W1533=0,0,IF(E1533&gt;1,E1533-1,VLOOKUP(W1533,Months_Weeks!$A$1:$B$13,2,0)))</f>
        <v>2</v>
      </c>
      <c r="Y1533" s="30"/>
      <c r="Z1533" s="39"/>
      <c r="AA1533" s="31"/>
      <c r="AB1533" s="39"/>
      <c r="AC1533" s="31"/>
      <c r="AD1533" s="40"/>
      <c r="AE1533" s="31"/>
      <c r="AF1533" s="40"/>
      <c r="AG1533" s="31"/>
      <c r="AH1533" s="40"/>
      <c r="AI1533" s="31"/>
      <c r="AJ1533" s="40"/>
    </row>
    <row r="1534" spans="1:36" x14ac:dyDescent="0.25">
      <c r="A1534" s="37" t="s">
        <v>32</v>
      </c>
      <c r="B1534" s="37">
        <v>6</v>
      </c>
      <c r="C1534" s="26" t="str">
        <f>IFERROR(INDEX(Clients[Client_Name],MATCH(Table312[[#This Row],[Client_Code]],Clients[Client_Code],0)),"")</f>
        <v>FAENADORA LO MIRANDA</v>
      </c>
      <c r="D1534" s="25">
        <v>6</v>
      </c>
      <c r="E1534" s="25">
        <v>4</v>
      </c>
      <c r="F1534" s="25" t="b">
        <f>IF(E1534&gt;(VLOOKUP(D1534,Months_Weeks!$A$2:$B$13,2,TRUE)),FALSE)</f>
        <v>0</v>
      </c>
      <c r="G1534" s="63">
        <f>IF(Table312[[#This Row],[Facility]]="Buin",1.5%,0.25%)</f>
        <v>2.5000000000000001E-3</v>
      </c>
      <c r="H1534" s="38"/>
      <c r="I1534" s="38"/>
      <c r="J1534" s="27">
        <f t="shared" si="138"/>
        <v>36</v>
      </c>
      <c r="K1534" s="28">
        <f t="shared" si="139"/>
        <v>6</v>
      </c>
      <c r="L1534" s="27">
        <f>IF(K1534=0,0,IF(E1534&gt;1,E1534-1,VLOOKUP(K1534,Months_Weeks!$A$1:$B$13,2,0)))</f>
        <v>3</v>
      </c>
      <c r="M1534" s="29"/>
      <c r="N1534" s="39"/>
      <c r="O1534" s="39"/>
      <c r="P1534" s="50">
        <f t="shared" si="140"/>
        <v>0</v>
      </c>
      <c r="Q1534" s="28">
        <f t="shared" si="141"/>
        <v>6</v>
      </c>
      <c r="R1534" s="28">
        <f>IF(Q1534=0,0,IF(E1534&gt;1,E1534-1,VLOOKUP(Q1534,Months_Weeks!$A$1:$B$13,2,0)))</f>
        <v>3</v>
      </c>
      <c r="S1534" s="30"/>
      <c r="T1534" s="39"/>
      <c r="U1534" s="39"/>
      <c r="V1534" s="50">
        <f t="shared" si="142"/>
        <v>0</v>
      </c>
      <c r="W1534" s="28">
        <f t="shared" si="143"/>
        <v>6</v>
      </c>
      <c r="X1534" s="28">
        <f>IF(W1534=0,0,IF(E1534&gt;1,E1534-1,VLOOKUP(W1534,Months_Weeks!$A$1:$B$13,2,0)))</f>
        <v>3</v>
      </c>
      <c r="Y1534" s="30"/>
      <c r="Z1534" s="39"/>
      <c r="AA1534" s="31"/>
      <c r="AB1534" s="39"/>
      <c r="AC1534" s="31"/>
      <c r="AD1534" s="40"/>
      <c r="AE1534" s="31"/>
      <c r="AF1534" s="40"/>
      <c r="AG1534" s="31"/>
      <c r="AH1534" s="40"/>
      <c r="AI1534" s="31"/>
      <c r="AJ1534" s="40"/>
    </row>
    <row r="1535" spans="1:36" x14ac:dyDescent="0.25">
      <c r="A1535" s="37" t="s">
        <v>32</v>
      </c>
      <c r="B1535" s="37">
        <v>6</v>
      </c>
      <c r="C1535" s="26" t="str">
        <f>IFERROR(INDEX(Clients[Client_Name],MATCH(Table312[[#This Row],[Client_Code]],Clients[Client_Code],0)),"")</f>
        <v>FAENADORA LO MIRANDA</v>
      </c>
      <c r="D1535" s="25">
        <v>6</v>
      </c>
      <c r="E1535" s="25">
        <v>5</v>
      </c>
      <c r="F1535" s="25" t="b">
        <f>IF(E1535&gt;(VLOOKUP(D1535,Months_Weeks!$A$2:$B$13,2,TRUE)),FALSE)</f>
        <v>0</v>
      </c>
      <c r="G1535" s="63">
        <f>IF(Table312[[#This Row],[Facility]]="Buin",1.5%,0.25%)</f>
        <v>2.5000000000000001E-3</v>
      </c>
      <c r="H1535" s="38"/>
      <c r="I1535" s="38"/>
      <c r="J1535" s="27">
        <f t="shared" si="138"/>
        <v>36</v>
      </c>
      <c r="K1535" s="28">
        <f t="shared" si="139"/>
        <v>6</v>
      </c>
      <c r="L1535" s="27">
        <f>IF(K1535=0,0,IF(E1535&gt;1,E1535-1,VLOOKUP(K1535,Months_Weeks!$A$1:$B$13,2,0)))</f>
        <v>4</v>
      </c>
      <c r="M1535" s="29"/>
      <c r="N1535" s="39"/>
      <c r="O1535" s="39"/>
      <c r="P1535" s="50">
        <f t="shared" si="140"/>
        <v>0</v>
      </c>
      <c r="Q1535" s="28">
        <f t="shared" si="141"/>
        <v>6</v>
      </c>
      <c r="R1535" s="28">
        <f>IF(Q1535=0,0,IF(E1535&gt;1,E1535-1,VLOOKUP(Q1535,Months_Weeks!$A$1:$B$13,2,0)))</f>
        <v>4</v>
      </c>
      <c r="S1535" s="30"/>
      <c r="T1535" s="39"/>
      <c r="U1535" s="39"/>
      <c r="V1535" s="50">
        <f t="shared" si="142"/>
        <v>0</v>
      </c>
      <c r="W1535" s="28">
        <f t="shared" si="143"/>
        <v>6</v>
      </c>
      <c r="X1535" s="28">
        <f>IF(W1535=0,0,IF(E1535&gt;1,E1535-1,VLOOKUP(W1535,Months_Weeks!$A$1:$B$13,2,0)))</f>
        <v>4</v>
      </c>
      <c r="Y1535" s="30"/>
      <c r="Z1535" s="39"/>
      <c r="AA1535" s="31"/>
      <c r="AB1535" s="39"/>
      <c r="AC1535" s="31"/>
      <c r="AD1535" s="40"/>
      <c r="AE1535" s="31"/>
      <c r="AF1535" s="40"/>
      <c r="AG1535" s="31"/>
      <c r="AH1535" s="40"/>
      <c r="AI1535" s="31"/>
      <c r="AJ1535" s="40"/>
    </row>
    <row r="1536" spans="1:36" x14ac:dyDescent="0.25">
      <c r="A1536" s="37" t="s">
        <v>32</v>
      </c>
      <c r="B1536" s="37">
        <v>6</v>
      </c>
      <c r="C1536" s="26" t="str">
        <f>IFERROR(INDEX(Clients[Client_Name],MATCH(Table312[[#This Row],[Client_Code]],Clients[Client_Code],0)),"")</f>
        <v>FAENADORA LO MIRANDA</v>
      </c>
      <c r="D1536" s="25">
        <v>7</v>
      </c>
      <c r="E1536" s="25">
        <v>1</v>
      </c>
      <c r="F1536" s="25" t="b">
        <f>IF(E1536&gt;(VLOOKUP(D1536,Months_Weeks!$A$2:$B$13,2,TRUE)),FALSE)</f>
        <v>0</v>
      </c>
      <c r="G1536" s="63">
        <f>IF(Table312[[#This Row],[Facility]]="Buin",1.5%,0.25%)</f>
        <v>2.5000000000000001E-3</v>
      </c>
      <c r="H1536" s="38"/>
      <c r="I1536" s="38"/>
      <c r="J1536" s="27">
        <f t="shared" si="138"/>
        <v>36</v>
      </c>
      <c r="K1536" s="28">
        <f t="shared" si="139"/>
        <v>6</v>
      </c>
      <c r="L1536" s="27">
        <f>IF(K1536=0,0,IF(E1536&gt;1,E1536-1,VLOOKUP(K1536,Months_Weeks!$A$1:$B$13,2,0)))</f>
        <v>5</v>
      </c>
      <c r="M1536" s="29"/>
      <c r="N1536" s="39"/>
      <c r="O1536" s="39"/>
      <c r="P1536" s="50">
        <f t="shared" si="140"/>
        <v>0</v>
      </c>
      <c r="Q1536" s="28">
        <f t="shared" si="141"/>
        <v>6</v>
      </c>
      <c r="R1536" s="28">
        <f>IF(Q1536=0,0,IF(E1536&gt;1,E1536-1,VLOOKUP(Q1536,Months_Weeks!$A$1:$B$13,2,0)))</f>
        <v>5</v>
      </c>
      <c r="S1536" s="30"/>
      <c r="T1536" s="39"/>
      <c r="U1536" s="39"/>
      <c r="V1536" s="50">
        <f t="shared" si="142"/>
        <v>0</v>
      </c>
      <c r="W1536" s="28">
        <f t="shared" si="143"/>
        <v>6</v>
      </c>
      <c r="X1536" s="28">
        <f>IF(W1536=0,0,IF(E1536&gt;1,E1536-1,VLOOKUP(W1536,Months_Weeks!$A$1:$B$13,2,0)))</f>
        <v>5</v>
      </c>
      <c r="Y1536" s="30"/>
      <c r="Z1536" s="39"/>
      <c r="AA1536" s="31"/>
      <c r="AB1536" s="39"/>
      <c r="AC1536" s="31"/>
      <c r="AD1536" s="40"/>
      <c r="AE1536" s="31"/>
      <c r="AF1536" s="40"/>
      <c r="AG1536" s="31"/>
      <c r="AH1536" s="40"/>
      <c r="AI1536" s="31"/>
      <c r="AJ1536" s="40"/>
    </row>
    <row r="1537" spans="1:36" x14ac:dyDescent="0.25">
      <c r="A1537" s="37" t="s">
        <v>32</v>
      </c>
      <c r="B1537" s="37">
        <v>6</v>
      </c>
      <c r="C1537" s="26" t="str">
        <f>IFERROR(INDEX(Clients[Client_Name],MATCH(Table312[[#This Row],[Client_Code]],Clients[Client_Code],0)),"")</f>
        <v>FAENADORA LO MIRANDA</v>
      </c>
      <c r="D1537" s="25">
        <v>7</v>
      </c>
      <c r="E1537" s="25">
        <v>2</v>
      </c>
      <c r="F1537" s="25" t="b">
        <f>IF(E1537&gt;(VLOOKUP(D1537,Months_Weeks!$A$2:$B$13,2,TRUE)),FALSE)</f>
        <v>0</v>
      </c>
      <c r="G1537" s="63">
        <f>IF(Table312[[#This Row],[Facility]]="Buin",1.5%,0.25%)</f>
        <v>2.5000000000000001E-3</v>
      </c>
      <c r="H1537" s="38"/>
      <c r="I1537" s="38"/>
      <c r="J1537" s="27">
        <f t="shared" si="138"/>
        <v>36</v>
      </c>
      <c r="K1537" s="28">
        <f t="shared" si="139"/>
        <v>7</v>
      </c>
      <c r="L1537" s="27">
        <f>IF(K1537=0,0,IF(E1537&gt;1,E1537-1,VLOOKUP(K1537,Months_Weeks!$A$1:$B$13,2,0)))</f>
        <v>1</v>
      </c>
      <c r="M1537" s="29"/>
      <c r="N1537" s="39"/>
      <c r="O1537" s="39"/>
      <c r="P1537" s="50">
        <f t="shared" si="140"/>
        <v>0</v>
      </c>
      <c r="Q1537" s="28">
        <f t="shared" si="141"/>
        <v>7</v>
      </c>
      <c r="R1537" s="28">
        <f>IF(Q1537=0,0,IF(E1537&gt;1,E1537-1,VLOOKUP(Q1537,Months_Weeks!$A$1:$B$13,2,0)))</f>
        <v>1</v>
      </c>
      <c r="S1537" s="30"/>
      <c r="T1537" s="39"/>
      <c r="U1537" s="39"/>
      <c r="V1537" s="50">
        <f t="shared" si="142"/>
        <v>0</v>
      </c>
      <c r="W1537" s="28">
        <f t="shared" si="143"/>
        <v>7</v>
      </c>
      <c r="X1537" s="28">
        <f>IF(W1537=0,0,IF(E1537&gt;1,E1537-1,VLOOKUP(W1537,Months_Weeks!$A$1:$B$13,2,0)))</f>
        <v>1</v>
      </c>
      <c r="Y1537" s="30"/>
      <c r="Z1537" s="39"/>
      <c r="AA1537" s="31"/>
      <c r="AB1537" s="39"/>
      <c r="AC1537" s="31"/>
      <c r="AD1537" s="40"/>
      <c r="AE1537" s="31"/>
      <c r="AF1537" s="40"/>
      <c r="AG1537" s="31"/>
      <c r="AH1537" s="40"/>
      <c r="AI1537" s="31"/>
      <c r="AJ1537" s="40"/>
    </row>
    <row r="1538" spans="1:36" x14ac:dyDescent="0.25">
      <c r="A1538" s="37" t="s">
        <v>32</v>
      </c>
      <c r="B1538" s="37">
        <v>6</v>
      </c>
      <c r="C1538" s="26" t="str">
        <f>IFERROR(INDEX(Clients[Client_Name],MATCH(Table312[[#This Row],[Client_Code]],Clients[Client_Code],0)),"")</f>
        <v>FAENADORA LO MIRANDA</v>
      </c>
      <c r="D1538" s="25">
        <v>7</v>
      </c>
      <c r="E1538" s="25">
        <v>3</v>
      </c>
      <c r="F1538" s="25" t="b">
        <f>IF(E1538&gt;(VLOOKUP(D1538,Months_Weeks!$A$2:$B$13,2,TRUE)),FALSE)</f>
        <v>0</v>
      </c>
      <c r="G1538" s="63">
        <f>IF(Table312[[#This Row],[Facility]]="Buin",1.5%,0.25%)</f>
        <v>2.5000000000000001E-3</v>
      </c>
      <c r="H1538" s="38"/>
      <c r="I1538" s="38"/>
      <c r="J1538" s="27">
        <f t="shared" ref="J1538:J1601" si="144" xml:space="preserve"> SUMIFS(J:J,$B:$B,$B1538,$D:$D,K1538,$E:$E,L1538,$A:$A,$A1538)+H1538-I1538</f>
        <v>36</v>
      </c>
      <c r="K1538" s="28">
        <f t="shared" ref="K1538:K1601" si="145">IF(E1538&gt;1,D1538,D1538-1)</f>
        <v>7</v>
      </c>
      <c r="L1538" s="27">
        <f>IF(K1538=0,0,IF(E1538&gt;1,E1538-1,VLOOKUP(K1538,Months_Weeks!$A$1:$B$13,2,0)))</f>
        <v>2</v>
      </c>
      <c r="M1538" s="29"/>
      <c r="N1538" s="39"/>
      <c r="O1538" s="39"/>
      <c r="P1538" s="50">
        <f t="shared" ref="P1538:P1601" si="146" xml:space="preserve"> SUMIFS(P:P,$B:$B,$B1538,$D:$D,Q1538,$E:$E,R1538,$A:$A,$A1538)+N1538-O1538</f>
        <v>0</v>
      </c>
      <c r="Q1538" s="28">
        <f t="shared" ref="Q1538:Q1601" si="147">IF(E1538&gt;1,D1538,D1538-1)</f>
        <v>7</v>
      </c>
      <c r="R1538" s="28">
        <f>IF(Q1538=0,0,IF(E1538&gt;1,E1538-1,VLOOKUP(Q1538,Months_Weeks!$A$1:$B$13,2,0)))</f>
        <v>2</v>
      </c>
      <c r="S1538" s="30"/>
      <c r="T1538" s="39"/>
      <c r="U1538" s="39"/>
      <c r="V1538" s="50">
        <f t="shared" ref="V1538:V1601" si="148" xml:space="preserve"> SUMIFS(V:V,$B:$B,$B1538,$D:$D,W1538,$E:$E,X1538,$A:$A,$A1538)+T1538-U1538</f>
        <v>0</v>
      </c>
      <c r="W1538" s="28">
        <f t="shared" ref="W1538:W1601" si="149">IF(E1538&gt;1,D1538,D1538-1)</f>
        <v>7</v>
      </c>
      <c r="X1538" s="28">
        <f>IF(W1538=0,0,IF(E1538&gt;1,E1538-1,VLOOKUP(W1538,Months_Weeks!$A$1:$B$13,2,0)))</f>
        <v>2</v>
      </c>
      <c r="Y1538" s="30"/>
      <c r="Z1538" s="39"/>
      <c r="AA1538" s="31"/>
      <c r="AB1538" s="39"/>
      <c r="AC1538" s="31"/>
      <c r="AD1538" s="40"/>
      <c r="AE1538" s="31"/>
      <c r="AF1538" s="40"/>
      <c r="AG1538" s="31"/>
      <c r="AH1538" s="40"/>
      <c r="AI1538" s="31"/>
      <c r="AJ1538" s="40"/>
    </row>
    <row r="1539" spans="1:36" x14ac:dyDescent="0.25">
      <c r="A1539" s="37" t="s">
        <v>32</v>
      </c>
      <c r="B1539" s="37">
        <v>6</v>
      </c>
      <c r="C1539" s="26" t="str">
        <f>IFERROR(INDEX(Clients[Client_Name],MATCH(Table312[[#This Row],[Client_Code]],Clients[Client_Code],0)),"")</f>
        <v>FAENADORA LO MIRANDA</v>
      </c>
      <c r="D1539" s="25">
        <v>7</v>
      </c>
      <c r="E1539" s="25">
        <v>4</v>
      </c>
      <c r="F1539" s="25" t="b">
        <f>IF(E1539&gt;(VLOOKUP(D1539,Months_Weeks!$A$2:$B$13,2,TRUE)),FALSE)</f>
        <v>0</v>
      </c>
      <c r="G1539" s="63">
        <f>IF(Table312[[#This Row],[Facility]]="Buin",1.5%,0.25%)</f>
        <v>2.5000000000000001E-3</v>
      </c>
      <c r="H1539" s="38"/>
      <c r="I1539" s="38"/>
      <c r="J1539" s="27">
        <f t="shared" si="144"/>
        <v>36</v>
      </c>
      <c r="K1539" s="28">
        <f t="shared" si="145"/>
        <v>7</v>
      </c>
      <c r="L1539" s="27">
        <f>IF(K1539=0,0,IF(E1539&gt;1,E1539-1,VLOOKUP(K1539,Months_Weeks!$A$1:$B$13,2,0)))</f>
        <v>3</v>
      </c>
      <c r="M1539" s="29"/>
      <c r="N1539" s="39"/>
      <c r="O1539" s="39"/>
      <c r="P1539" s="50">
        <f t="shared" si="146"/>
        <v>0</v>
      </c>
      <c r="Q1539" s="28">
        <f t="shared" si="147"/>
        <v>7</v>
      </c>
      <c r="R1539" s="28">
        <f>IF(Q1539=0,0,IF(E1539&gt;1,E1539-1,VLOOKUP(Q1539,Months_Weeks!$A$1:$B$13,2,0)))</f>
        <v>3</v>
      </c>
      <c r="S1539" s="30"/>
      <c r="T1539" s="39"/>
      <c r="U1539" s="39"/>
      <c r="V1539" s="50">
        <f t="shared" si="148"/>
        <v>0</v>
      </c>
      <c r="W1539" s="28">
        <f t="shared" si="149"/>
        <v>7</v>
      </c>
      <c r="X1539" s="28">
        <f>IF(W1539=0,0,IF(E1539&gt;1,E1539-1,VLOOKUP(W1539,Months_Weeks!$A$1:$B$13,2,0)))</f>
        <v>3</v>
      </c>
      <c r="Y1539" s="30"/>
      <c r="Z1539" s="39"/>
      <c r="AA1539" s="31"/>
      <c r="AB1539" s="39"/>
      <c r="AC1539" s="31"/>
      <c r="AD1539" s="40"/>
      <c r="AE1539" s="31"/>
      <c r="AF1539" s="40"/>
      <c r="AG1539" s="31"/>
      <c r="AH1539" s="40"/>
      <c r="AI1539" s="31"/>
      <c r="AJ1539" s="40"/>
    </row>
    <row r="1540" spans="1:36" x14ac:dyDescent="0.25">
      <c r="A1540" s="37" t="s">
        <v>32</v>
      </c>
      <c r="B1540" s="37">
        <v>6</v>
      </c>
      <c r="C1540" s="26" t="str">
        <f>IFERROR(INDEX(Clients[Client_Name],MATCH(Table312[[#This Row],[Client_Code]],Clients[Client_Code],0)),"")</f>
        <v>FAENADORA LO MIRANDA</v>
      </c>
      <c r="D1540" s="25">
        <v>8</v>
      </c>
      <c r="E1540" s="25">
        <v>1</v>
      </c>
      <c r="F1540" s="25" t="b">
        <f>IF(E1540&gt;(VLOOKUP(D1540,Months_Weeks!$A$2:$B$13,2,TRUE)),FALSE)</f>
        <v>0</v>
      </c>
      <c r="G1540" s="63">
        <f>IF(Table312[[#This Row],[Facility]]="Buin",1.5%,0.25%)</f>
        <v>2.5000000000000001E-3</v>
      </c>
      <c r="H1540" s="38"/>
      <c r="I1540" s="38"/>
      <c r="J1540" s="27">
        <f t="shared" si="144"/>
        <v>36</v>
      </c>
      <c r="K1540" s="28">
        <f t="shared" si="145"/>
        <v>7</v>
      </c>
      <c r="L1540" s="27">
        <f>IF(K1540=0,0,IF(E1540&gt;1,E1540-1,VLOOKUP(K1540,Months_Weeks!$A$1:$B$13,2,0)))</f>
        <v>4</v>
      </c>
      <c r="M1540" s="29"/>
      <c r="N1540" s="39"/>
      <c r="O1540" s="39"/>
      <c r="P1540" s="50">
        <f t="shared" si="146"/>
        <v>0</v>
      </c>
      <c r="Q1540" s="28">
        <f t="shared" si="147"/>
        <v>7</v>
      </c>
      <c r="R1540" s="28">
        <f>IF(Q1540=0,0,IF(E1540&gt;1,E1540-1,VLOOKUP(Q1540,Months_Weeks!$A$1:$B$13,2,0)))</f>
        <v>4</v>
      </c>
      <c r="S1540" s="30"/>
      <c r="T1540" s="39"/>
      <c r="U1540" s="39"/>
      <c r="V1540" s="50">
        <f t="shared" si="148"/>
        <v>0</v>
      </c>
      <c r="W1540" s="28">
        <f t="shared" si="149"/>
        <v>7</v>
      </c>
      <c r="X1540" s="28">
        <f>IF(W1540=0,0,IF(E1540&gt;1,E1540-1,VLOOKUP(W1540,Months_Weeks!$A$1:$B$13,2,0)))</f>
        <v>4</v>
      </c>
      <c r="Y1540" s="30"/>
      <c r="Z1540" s="39"/>
      <c r="AA1540" s="31"/>
      <c r="AB1540" s="39"/>
      <c r="AC1540" s="31"/>
      <c r="AD1540" s="40"/>
      <c r="AE1540" s="31"/>
      <c r="AF1540" s="40"/>
      <c r="AG1540" s="31"/>
      <c r="AH1540" s="40"/>
      <c r="AI1540" s="31"/>
      <c r="AJ1540" s="40"/>
    </row>
    <row r="1541" spans="1:36" x14ac:dyDescent="0.25">
      <c r="A1541" s="37" t="s">
        <v>32</v>
      </c>
      <c r="B1541" s="37">
        <v>6</v>
      </c>
      <c r="C1541" s="26" t="str">
        <f>IFERROR(INDEX(Clients[Client_Name],MATCH(Table312[[#This Row],[Client_Code]],Clients[Client_Code],0)),"")</f>
        <v>FAENADORA LO MIRANDA</v>
      </c>
      <c r="D1541" s="25">
        <v>8</v>
      </c>
      <c r="E1541" s="25">
        <v>2</v>
      </c>
      <c r="F1541" s="25" t="b">
        <f>IF(E1541&gt;(VLOOKUP(D1541,Months_Weeks!$A$2:$B$13,2,TRUE)),FALSE)</f>
        <v>0</v>
      </c>
      <c r="G1541" s="63">
        <f>IF(Table312[[#This Row],[Facility]]="Buin",1.5%,0.25%)</f>
        <v>2.5000000000000001E-3</v>
      </c>
      <c r="H1541" s="38"/>
      <c r="I1541" s="38"/>
      <c r="J1541" s="27">
        <f t="shared" si="144"/>
        <v>36</v>
      </c>
      <c r="K1541" s="28">
        <f t="shared" si="145"/>
        <v>8</v>
      </c>
      <c r="L1541" s="27">
        <f>IF(K1541=0,0,IF(E1541&gt;1,E1541-1,VLOOKUP(K1541,Months_Weeks!$A$1:$B$13,2,0)))</f>
        <v>1</v>
      </c>
      <c r="M1541" s="29"/>
      <c r="N1541" s="39"/>
      <c r="O1541" s="39"/>
      <c r="P1541" s="50">
        <f t="shared" si="146"/>
        <v>0</v>
      </c>
      <c r="Q1541" s="28">
        <f t="shared" si="147"/>
        <v>8</v>
      </c>
      <c r="R1541" s="28">
        <f>IF(Q1541=0,0,IF(E1541&gt;1,E1541-1,VLOOKUP(Q1541,Months_Weeks!$A$1:$B$13,2,0)))</f>
        <v>1</v>
      </c>
      <c r="S1541" s="30"/>
      <c r="T1541" s="39"/>
      <c r="U1541" s="39"/>
      <c r="V1541" s="50">
        <f t="shared" si="148"/>
        <v>0</v>
      </c>
      <c r="W1541" s="28">
        <f t="shared" si="149"/>
        <v>8</v>
      </c>
      <c r="X1541" s="28">
        <f>IF(W1541=0,0,IF(E1541&gt;1,E1541-1,VLOOKUP(W1541,Months_Weeks!$A$1:$B$13,2,0)))</f>
        <v>1</v>
      </c>
      <c r="Y1541" s="30"/>
      <c r="Z1541" s="39"/>
      <c r="AA1541" s="31"/>
      <c r="AB1541" s="39"/>
      <c r="AC1541" s="31"/>
      <c r="AD1541" s="40"/>
      <c r="AE1541" s="31"/>
      <c r="AF1541" s="40"/>
      <c r="AG1541" s="31"/>
      <c r="AH1541" s="40"/>
      <c r="AI1541" s="31"/>
      <c r="AJ1541" s="40"/>
    </row>
    <row r="1542" spans="1:36" x14ac:dyDescent="0.25">
      <c r="A1542" s="37" t="s">
        <v>32</v>
      </c>
      <c r="B1542" s="37">
        <v>6</v>
      </c>
      <c r="C1542" s="26" t="str">
        <f>IFERROR(INDEX(Clients[Client_Name],MATCH(Table312[[#This Row],[Client_Code]],Clients[Client_Code],0)),"")</f>
        <v>FAENADORA LO MIRANDA</v>
      </c>
      <c r="D1542" s="25">
        <v>8</v>
      </c>
      <c r="E1542" s="25">
        <v>3</v>
      </c>
      <c r="F1542" s="25" t="b">
        <f>IF(E1542&gt;(VLOOKUP(D1542,Months_Weeks!$A$2:$B$13,2,TRUE)),FALSE)</f>
        <v>0</v>
      </c>
      <c r="G1542" s="63">
        <f>IF(Table312[[#This Row],[Facility]]="Buin",1.5%,0.25%)</f>
        <v>2.5000000000000001E-3</v>
      </c>
      <c r="H1542" s="38"/>
      <c r="I1542" s="38"/>
      <c r="J1542" s="27">
        <f t="shared" si="144"/>
        <v>36</v>
      </c>
      <c r="K1542" s="28">
        <f t="shared" si="145"/>
        <v>8</v>
      </c>
      <c r="L1542" s="27">
        <f>IF(K1542=0,0,IF(E1542&gt;1,E1542-1,VLOOKUP(K1542,Months_Weeks!$A$1:$B$13,2,0)))</f>
        <v>2</v>
      </c>
      <c r="M1542" s="29"/>
      <c r="N1542" s="39"/>
      <c r="O1542" s="39"/>
      <c r="P1542" s="50">
        <f t="shared" si="146"/>
        <v>0</v>
      </c>
      <c r="Q1542" s="28">
        <f t="shared" si="147"/>
        <v>8</v>
      </c>
      <c r="R1542" s="28">
        <f>IF(Q1542=0,0,IF(E1542&gt;1,E1542-1,VLOOKUP(Q1542,Months_Weeks!$A$1:$B$13,2,0)))</f>
        <v>2</v>
      </c>
      <c r="S1542" s="30"/>
      <c r="T1542" s="39"/>
      <c r="U1542" s="39"/>
      <c r="V1542" s="50">
        <f t="shared" si="148"/>
        <v>0</v>
      </c>
      <c r="W1542" s="28">
        <f t="shared" si="149"/>
        <v>8</v>
      </c>
      <c r="X1542" s="28">
        <f>IF(W1542=0,0,IF(E1542&gt;1,E1542-1,VLOOKUP(W1542,Months_Weeks!$A$1:$B$13,2,0)))</f>
        <v>2</v>
      </c>
      <c r="Y1542" s="30"/>
      <c r="Z1542" s="39"/>
      <c r="AA1542" s="31"/>
      <c r="AB1542" s="39"/>
      <c r="AC1542" s="31"/>
      <c r="AD1542" s="40"/>
      <c r="AE1542" s="31"/>
      <c r="AF1542" s="40"/>
      <c r="AG1542" s="31"/>
      <c r="AH1542" s="40"/>
      <c r="AI1542" s="31"/>
      <c r="AJ1542" s="40"/>
    </row>
    <row r="1543" spans="1:36" x14ac:dyDescent="0.25">
      <c r="A1543" s="37" t="s">
        <v>32</v>
      </c>
      <c r="B1543" s="37">
        <v>6</v>
      </c>
      <c r="C1543" s="26" t="str">
        <f>IFERROR(INDEX(Clients[Client_Name],MATCH(Table312[[#This Row],[Client_Code]],Clients[Client_Code],0)),"")</f>
        <v>FAENADORA LO MIRANDA</v>
      </c>
      <c r="D1543" s="25">
        <v>8</v>
      </c>
      <c r="E1543" s="25">
        <v>4</v>
      </c>
      <c r="F1543" s="25" t="b">
        <f>IF(E1543&gt;(VLOOKUP(D1543,Months_Weeks!$A$2:$B$13,2,TRUE)),FALSE)</f>
        <v>0</v>
      </c>
      <c r="G1543" s="63">
        <f>IF(Table312[[#This Row],[Facility]]="Buin",1.5%,0.25%)</f>
        <v>2.5000000000000001E-3</v>
      </c>
      <c r="H1543" s="38"/>
      <c r="I1543" s="38"/>
      <c r="J1543" s="27">
        <f t="shared" si="144"/>
        <v>36</v>
      </c>
      <c r="K1543" s="28">
        <f t="shared" si="145"/>
        <v>8</v>
      </c>
      <c r="L1543" s="27">
        <f>IF(K1543=0,0,IF(E1543&gt;1,E1543-1,VLOOKUP(K1543,Months_Weeks!$A$1:$B$13,2,0)))</f>
        <v>3</v>
      </c>
      <c r="M1543" s="29"/>
      <c r="N1543" s="39"/>
      <c r="O1543" s="39"/>
      <c r="P1543" s="50">
        <f t="shared" si="146"/>
        <v>0</v>
      </c>
      <c r="Q1543" s="28">
        <f t="shared" si="147"/>
        <v>8</v>
      </c>
      <c r="R1543" s="28">
        <f>IF(Q1543=0,0,IF(E1543&gt;1,E1543-1,VLOOKUP(Q1543,Months_Weeks!$A$1:$B$13,2,0)))</f>
        <v>3</v>
      </c>
      <c r="S1543" s="30"/>
      <c r="T1543" s="39"/>
      <c r="U1543" s="39"/>
      <c r="V1543" s="50">
        <f t="shared" si="148"/>
        <v>0</v>
      </c>
      <c r="W1543" s="28">
        <f t="shared" si="149"/>
        <v>8</v>
      </c>
      <c r="X1543" s="28">
        <f>IF(W1543=0,0,IF(E1543&gt;1,E1543-1,VLOOKUP(W1543,Months_Weeks!$A$1:$B$13,2,0)))</f>
        <v>3</v>
      </c>
      <c r="Y1543" s="30"/>
      <c r="Z1543" s="39"/>
      <c r="AA1543" s="31"/>
      <c r="AB1543" s="39"/>
      <c r="AC1543" s="31"/>
      <c r="AD1543" s="40"/>
      <c r="AE1543" s="31"/>
      <c r="AF1543" s="40"/>
      <c r="AG1543" s="31"/>
      <c r="AH1543" s="40"/>
      <c r="AI1543" s="31"/>
      <c r="AJ1543" s="40"/>
    </row>
    <row r="1544" spans="1:36" x14ac:dyDescent="0.25">
      <c r="A1544" s="37" t="s">
        <v>32</v>
      </c>
      <c r="B1544" s="37">
        <v>6</v>
      </c>
      <c r="C1544" s="26" t="str">
        <f>IFERROR(INDEX(Clients[Client_Name],MATCH(Table312[[#This Row],[Client_Code]],Clients[Client_Code],0)),"")</f>
        <v>FAENADORA LO MIRANDA</v>
      </c>
      <c r="D1544" s="25">
        <v>9</v>
      </c>
      <c r="E1544" s="25">
        <v>1</v>
      </c>
      <c r="F1544" s="25" t="b">
        <f>IF(E1544&gt;(VLOOKUP(D1544,Months_Weeks!$A$2:$B$13,2,TRUE)),FALSE)</f>
        <v>0</v>
      </c>
      <c r="G1544" s="63">
        <f>IF(Table312[[#This Row],[Facility]]="Buin",1.5%,0.25%)</f>
        <v>2.5000000000000001E-3</v>
      </c>
      <c r="H1544" s="38"/>
      <c r="I1544" s="38"/>
      <c r="J1544" s="27">
        <f t="shared" si="144"/>
        <v>36</v>
      </c>
      <c r="K1544" s="28">
        <f t="shared" si="145"/>
        <v>8</v>
      </c>
      <c r="L1544" s="27">
        <f>IF(K1544=0,0,IF(E1544&gt;1,E1544-1,VLOOKUP(K1544,Months_Weeks!$A$1:$B$13,2,0)))</f>
        <v>4</v>
      </c>
      <c r="M1544" s="29"/>
      <c r="N1544" s="39"/>
      <c r="O1544" s="39"/>
      <c r="P1544" s="50">
        <f t="shared" si="146"/>
        <v>0</v>
      </c>
      <c r="Q1544" s="28">
        <f t="shared" si="147"/>
        <v>8</v>
      </c>
      <c r="R1544" s="28">
        <f>IF(Q1544=0,0,IF(E1544&gt;1,E1544-1,VLOOKUP(Q1544,Months_Weeks!$A$1:$B$13,2,0)))</f>
        <v>4</v>
      </c>
      <c r="S1544" s="30"/>
      <c r="T1544" s="39"/>
      <c r="U1544" s="39"/>
      <c r="V1544" s="50">
        <f t="shared" si="148"/>
        <v>0</v>
      </c>
      <c r="W1544" s="28">
        <f t="shared" si="149"/>
        <v>8</v>
      </c>
      <c r="X1544" s="28">
        <f>IF(W1544=0,0,IF(E1544&gt;1,E1544-1,VLOOKUP(W1544,Months_Weeks!$A$1:$B$13,2,0)))</f>
        <v>4</v>
      </c>
      <c r="Y1544" s="30"/>
      <c r="Z1544" s="39"/>
      <c r="AA1544" s="31"/>
      <c r="AB1544" s="39"/>
      <c r="AC1544" s="31"/>
      <c r="AD1544" s="40"/>
      <c r="AE1544" s="31"/>
      <c r="AF1544" s="40"/>
      <c r="AG1544" s="31"/>
      <c r="AH1544" s="40"/>
      <c r="AI1544" s="31"/>
      <c r="AJ1544" s="40"/>
    </row>
    <row r="1545" spans="1:36" x14ac:dyDescent="0.25">
      <c r="A1545" s="37" t="s">
        <v>32</v>
      </c>
      <c r="B1545" s="37">
        <v>6</v>
      </c>
      <c r="C1545" s="26" t="str">
        <f>IFERROR(INDEX(Clients[Client_Name],MATCH(Table312[[#This Row],[Client_Code]],Clients[Client_Code],0)),"")</f>
        <v>FAENADORA LO MIRANDA</v>
      </c>
      <c r="D1545" s="25">
        <v>9</v>
      </c>
      <c r="E1545" s="25">
        <v>2</v>
      </c>
      <c r="F1545" s="25" t="b">
        <f>IF(E1545&gt;(VLOOKUP(D1545,Months_Weeks!$A$2:$B$13,2,TRUE)),FALSE)</f>
        <v>0</v>
      </c>
      <c r="G1545" s="63">
        <f>IF(Table312[[#This Row],[Facility]]="Buin",1.5%,0.25%)</f>
        <v>2.5000000000000001E-3</v>
      </c>
      <c r="H1545" s="38"/>
      <c r="I1545" s="38"/>
      <c r="J1545" s="27">
        <f t="shared" si="144"/>
        <v>36</v>
      </c>
      <c r="K1545" s="28">
        <f t="shared" si="145"/>
        <v>9</v>
      </c>
      <c r="L1545" s="27">
        <f>IF(K1545=0,0,IF(E1545&gt;1,E1545-1,VLOOKUP(K1545,Months_Weeks!$A$1:$B$13,2,0)))</f>
        <v>1</v>
      </c>
      <c r="M1545" s="29"/>
      <c r="N1545" s="39"/>
      <c r="O1545" s="39"/>
      <c r="P1545" s="50">
        <f t="shared" si="146"/>
        <v>0</v>
      </c>
      <c r="Q1545" s="28">
        <f t="shared" si="147"/>
        <v>9</v>
      </c>
      <c r="R1545" s="28">
        <f>IF(Q1545=0,0,IF(E1545&gt;1,E1545-1,VLOOKUP(Q1545,Months_Weeks!$A$1:$B$13,2,0)))</f>
        <v>1</v>
      </c>
      <c r="S1545" s="30"/>
      <c r="T1545" s="39"/>
      <c r="U1545" s="39"/>
      <c r="V1545" s="50">
        <f t="shared" si="148"/>
        <v>0</v>
      </c>
      <c r="W1545" s="28">
        <f t="shared" si="149"/>
        <v>9</v>
      </c>
      <c r="X1545" s="28">
        <f>IF(W1545=0,0,IF(E1545&gt;1,E1545-1,VLOOKUP(W1545,Months_Weeks!$A$1:$B$13,2,0)))</f>
        <v>1</v>
      </c>
      <c r="Y1545" s="30"/>
      <c r="Z1545" s="39"/>
      <c r="AA1545" s="31"/>
      <c r="AB1545" s="39"/>
      <c r="AC1545" s="31"/>
      <c r="AD1545" s="40"/>
      <c r="AE1545" s="31"/>
      <c r="AF1545" s="40"/>
      <c r="AG1545" s="31"/>
      <c r="AH1545" s="40"/>
      <c r="AI1545" s="31"/>
      <c r="AJ1545" s="40"/>
    </row>
    <row r="1546" spans="1:36" x14ac:dyDescent="0.25">
      <c r="A1546" s="37" t="s">
        <v>32</v>
      </c>
      <c r="B1546" s="37">
        <v>6</v>
      </c>
      <c r="C1546" s="26" t="str">
        <f>IFERROR(INDEX(Clients[Client_Name],MATCH(Table312[[#This Row],[Client_Code]],Clients[Client_Code],0)),"")</f>
        <v>FAENADORA LO MIRANDA</v>
      </c>
      <c r="D1546" s="25">
        <v>9</v>
      </c>
      <c r="E1546" s="25">
        <v>3</v>
      </c>
      <c r="F1546" s="25" t="b">
        <f>IF(E1546&gt;(VLOOKUP(D1546,Months_Weeks!$A$2:$B$13,2,TRUE)),FALSE)</f>
        <v>0</v>
      </c>
      <c r="G1546" s="63">
        <f>IF(Table312[[#This Row],[Facility]]="Buin",1.5%,0.25%)</f>
        <v>2.5000000000000001E-3</v>
      </c>
      <c r="H1546" s="38"/>
      <c r="I1546" s="38"/>
      <c r="J1546" s="27">
        <f t="shared" si="144"/>
        <v>36</v>
      </c>
      <c r="K1546" s="28">
        <f t="shared" si="145"/>
        <v>9</v>
      </c>
      <c r="L1546" s="27">
        <f>IF(K1546=0,0,IF(E1546&gt;1,E1546-1,VLOOKUP(K1546,Months_Weeks!$A$1:$B$13,2,0)))</f>
        <v>2</v>
      </c>
      <c r="M1546" s="29"/>
      <c r="N1546" s="39"/>
      <c r="O1546" s="39"/>
      <c r="P1546" s="50">
        <f t="shared" si="146"/>
        <v>0</v>
      </c>
      <c r="Q1546" s="28">
        <f t="shared" si="147"/>
        <v>9</v>
      </c>
      <c r="R1546" s="28">
        <f>IF(Q1546=0,0,IF(E1546&gt;1,E1546-1,VLOOKUP(Q1546,Months_Weeks!$A$1:$B$13,2,0)))</f>
        <v>2</v>
      </c>
      <c r="S1546" s="30"/>
      <c r="T1546" s="39"/>
      <c r="U1546" s="39"/>
      <c r="V1546" s="50">
        <f t="shared" si="148"/>
        <v>0</v>
      </c>
      <c r="W1546" s="28">
        <f t="shared" si="149"/>
        <v>9</v>
      </c>
      <c r="X1546" s="28">
        <f>IF(W1546=0,0,IF(E1546&gt;1,E1546-1,VLOOKUP(W1546,Months_Weeks!$A$1:$B$13,2,0)))</f>
        <v>2</v>
      </c>
      <c r="Y1546" s="30"/>
      <c r="Z1546" s="39"/>
      <c r="AA1546" s="31"/>
      <c r="AB1546" s="39"/>
      <c r="AC1546" s="31"/>
      <c r="AD1546" s="40"/>
      <c r="AE1546" s="31"/>
      <c r="AF1546" s="40"/>
      <c r="AG1546" s="31"/>
      <c r="AH1546" s="40"/>
      <c r="AI1546" s="31"/>
      <c r="AJ1546" s="40"/>
    </row>
    <row r="1547" spans="1:36" x14ac:dyDescent="0.25">
      <c r="A1547" s="37" t="s">
        <v>32</v>
      </c>
      <c r="B1547" s="37">
        <v>6</v>
      </c>
      <c r="C1547" s="26" t="str">
        <f>IFERROR(INDEX(Clients[Client_Name],MATCH(Table312[[#This Row],[Client_Code]],Clients[Client_Code],0)),"")</f>
        <v>FAENADORA LO MIRANDA</v>
      </c>
      <c r="D1547" s="25">
        <v>9</v>
      </c>
      <c r="E1547" s="25">
        <v>4</v>
      </c>
      <c r="F1547" s="25" t="b">
        <f>IF(E1547&gt;(VLOOKUP(D1547,Months_Weeks!$A$2:$B$13,2,TRUE)),FALSE)</f>
        <v>0</v>
      </c>
      <c r="G1547" s="63">
        <f>IF(Table312[[#This Row],[Facility]]="Buin",1.5%,0.25%)</f>
        <v>2.5000000000000001E-3</v>
      </c>
      <c r="H1547" s="38"/>
      <c r="I1547" s="38"/>
      <c r="J1547" s="27">
        <f t="shared" si="144"/>
        <v>36</v>
      </c>
      <c r="K1547" s="28">
        <f t="shared" si="145"/>
        <v>9</v>
      </c>
      <c r="L1547" s="27">
        <f>IF(K1547=0,0,IF(E1547&gt;1,E1547-1,VLOOKUP(K1547,Months_Weeks!$A$1:$B$13,2,0)))</f>
        <v>3</v>
      </c>
      <c r="M1547" s="29"/>
      <c r="N1547" s="39"/>
      <c r="O1547" s="39"/>
      <c r="P1547" s="50">
        <f t="shared" si="146"/>
        <v>0</v>
      </c>
      <c r="Q1547" s="28">
        <f t="shared" si="147"/>
        <v>9</v>
      </c>
      <c r="R1547" s="28">
        <f>IF(Q1547=0,0,IF(E1547&gt;1,E1547-1,VLOOKUP(Q1547,Months_Weeks!$A$1:$B$13,2,0)))</f>
        <v>3</v>
      </c>
      <c r="S1547" s="30"/>
      <c r="T1547" s="39"/>
      <c r="U1547" s="39"/>
      <c r="V1547" s="50">
        <f t="shared" si="148"/>
        <v>0</v>
      </c>
      <c r="W1547" s="28">
        <f t="shared" si="149"/>
        <v>9</v>
      </c>
      <c r="X1547" s="28">
        <f>IF(W1547=0,0,IF(E1547&gt;1,E1547-1,VLOOKUP(W1547,Months_Weeks!$A$1:$B$13,2,0)))</f>
        <v>3</v>
      </c>
      <c r="Y1547" s="30"/>
      <c r="Z1547" s="39"/>
      <c r="AA1547" s="31"/>
      <c r="AB1547" s="39"/>
      <c r="AC1547" s="31"/>
      <c r="AD1547" s="40"/>
      <c r="AE1547" s="31"/>
      <c r="AF1547" s="40"/>
      <c r="AG1547" s="31"/>
      <c r="AH1547" s="40"/>
      <c r="AI1547" s="31"/>
      <c r="AJ1547" s="40"/>
    </row>
    <row r="1548" spans="1:36" x14ac:dyDescent="0.25">
      <c r="A1548" s="37" t="s">
        <v>32</v>
      </c>
      <c r="B1548" s="37">
        <v>6</v>
      </c>
      <c r="C1548" s="26" t="str">
        <f>IFERROR(INDEX(Clients[Client_Name],MATCH(Table312[[#This Row],[Client_Code]],Clients[Client_Code],0)),"")</f>
        <v>FAENADORA LO MIRANDA</v>
      </c>
      <c r="D1548" s="25">
        <v>9</v>
      </c>
      <c r="E1548" s="25">
        <v>5</v>
      </c>
      <c r="F1548" s="25" t="b">
        <f>IF(E1548&gt;(VLOOKUP(D1548,Months_Weeks!$A$2:$B$13,2,TRUE)),FALSE)</f>
        <v>0</v>
      </c>
      <c r="G1548" s="63">
        <f>IF(Table312[[#This Row],[Facility]]="Buin",1.5%,0.25%)</f>
        <v>2.5000000000000001E-3</v>
      </c>
      <c r="H1548" s="38"/>
      <c r="I1548" s="38"/>
      <c r="J1548" s="27">
        <f t="shared" si="144"/>
        <v>36</v>
      </c>
      <c r="K1548" s="28">
        <f t="shared" si="145"/>
        <v>9</v>
      </c>
      <c r="L1548" s="27">
        <f>IF(K1548=0,0,IF(E1548&gt;1,E1548-1,VLOOKUP(K1548,Months_Weeks!$A$1:$B$13,2,0)))</f>
        <v>4</v>
      </c>
      <c r="M1548" s="29"/>
      <c r="N1548" s="39"/>
      <c r="O1548" s="39"/>
      <c r="P1548" s="50">
        <f t="shared" si="146"/>
        <v>0</v>
      </c>
      <c r="Q1548" s="28">
        <f t="shared" si="147"/>
        <v>9</v>
      </c>
      <c r="R1548" s="28">
        <f>IF(Q1548=0,0,IF(E1548&gt;1,E1548-1,VLOOKUP(Q1548,Months_Weeks!$A$1:$B$13,2,0)))</f>
        <v>4</v>
      </c>
      <c r="S1548" s="30"/>
      <c r="T1548" s="39"/>
      <c r="U1548" s="39"/>
      <c r="V1548" s="50">
        <f t="shared" si="148"/>
        <v>0</v>
      </c>
      <c r="W1548" s="28">
        <f t="shared" si="149"/>
        <v>9</v>
      </c>
      <c r="X1548" s="28">
        <f>IF(W1548=0,0,IF(E1548&gt;1,E1548-1,VLOOKUP(W1548,Months_Weeks!$A$1:$B$13,2,0)))</f>
        <v>4</v>
      </c>
      <c r="Y1548" s="30"/>
      <c r="Z1548" s="39"/>
      <c r="AA1548" s="31"/>
      <c r="AB1548" s="39"/>
      <c r="AC1548" s="31"/>
      <c r="AD1548" s="40"/>
      <c r="AE1548" s="31"/>
      <c r="AF1548" s="40"/>
      <c r="AG1548" s="31"/>
      <c r="AH1548" s="40"/>
      <c r="AI1548" s="31"/>
      <c r="AJ1548" s="40"/>
    </row>
    <row r="1549" spans="1:36" x14ac:dyDescent="0.25">
      <c r="A1549" s="37" t="s">
        <v>32</v>
      </c>
      <c r="B1549" s="37">
        <v>6</v>
      </c>
      <c r="C1549" s="26" t="str">
        <f>IFERROR(INDEX(Clients[Client_Name],MATCH(Table312[[#This Row],[Client_Code]],Clients[Client_Code],0)),"")</f>
        <v>FAENADORA LO MIRANDA</v>
      </c>
      <c r="D1549" s="25">
        <v>10</v>
      </c>
      <c r="E1549" s="25">
        <v>1</v>
      </c>
      <c r="F1549" s="25" t="b">
        <f>IF(E1549&gt;(VLOOKUP(D1549,Months_Weeks!$A$2:$B$13,2,TRUE)),FALSE)</f>
        <v>0</v>
      </c>
      <c r="G1549" s="63">
        <f>IF(Table312[[#This Row],[Facility]]="Buin",1.5%,0.25%)</f>
        <v>2.5000000000000001E-3</v>
      </c>
      <c r="H1549" s="38"/>
      <c r="I1549" s="38"/>
      <c r="J1549" s="27">
        <f t="shared" si="144"/>
        <v>36</v>
      </c>
      <c r="K1549" s="28">
        <f t="shared" si="145"/>
        <v>9</v>
      </c>
      <c r="L1549" s="27">
        <f>IF(K1549=0,0,IF(E1549&gt;1,E1549-1,VLOOKUP(K1549,Months_Weeks!$A$1:$B$13,2,0)))</f>
        <v>5</v>
      </c>
      <c r="M1549" s="29"/>
      <c r="N1549" s="39"/>
      <c r="O1549" s="39"/>
      <c r="P1549" s="50">
        <f t="shared" si="146"/>
        <v>0</v>
      </c>
      <c r="Q1549" s="28">
        <f t="shared" si="147"/>
        <v>9</v>
      </c>
      <c r="R1549" s="28">
        <f>IF(Q1549=0,0,IF(E1549&gt;1,E1549-1,VLOOKUP(Q1549,Months_Weeks!$A$1:$B$13,2,0)))</f>
        <v>5</v>
      </c>
      <c r="S1549" s="30"/>
      <c r="T1549" s="39"/>
      <c r="U1549" s="39"/>
      <c r="V1549" s="50">
        <f t="shared" si="148"/>
        <v>0</v>
      </c>
      <c r="W1549" s="28">
        <f t="shared" si="149"/>
        <v>9</v>
      </c>
      <c r="X1549" s="28">
        <f>IF(W1549=0,0,IF(E1549&gt;1,E1549-1,VLOOKUP(W1549,Months_Weeks!$A$1:$B$13,2,0)))</f>
        <v>5</v>
      </c>
      <c r="Y1549" s="30"/>
      <c r="Z1549" s="39"/>
      <c r="AA1549" s="31"/>
      <c r="AB1549" s="39"/>
      <c r="AC1549" s="31"/>
      <c r="AD1549" s="40"/>
      <c r="AE1549" s="31"/>
      <c r="AF1549" s="40"/>
      <c r="AG1549" s="31"/>
      <c r="AH1549" s="40"/>
      <c r="AI1549" s="31"/>
      <c r="AJ1549" s="40"/>
    </row>
    <row r="1550" spans="1:36" x14ac:dyDescent="0.25">
      <c r="A1550" s="37" t="s">
        <v>32</v>
      </c>
      <c r="B1550" s="37">
        <v>6</v>
      </c>
      <c r="C1550" s="26" t="str">
        <f>IFERROR(INDEX(Clients[Client_Name],MATCH(Table312[[#This Row],[Client_Code]],Clients[Client_Code],0)),"")</f>
        <v>FAENADORA LO MIRANDA</v>
      </c>
      <c r="D1550" s="25">
        <v>10</v>
      </c>
      <c r="E1550" s="25">
        <v>2</v>
      </c>
      <c r="F1550" s="25" t="b">
        <f>IF(E1550&gt;(VLOOKUP(D1550,Months_Weeks!$A$2:$B$13,2,TRUE)),FALSE)</f>
        <v>0</v>
      </c>
      <c r="G1550" s="63">
        <f>IF(Table312[[#This Row],[Facility]]="Buin",1.5%,0.25%)</f>
        <v>2.5000000000000001E-3</v>
      </c>
      <c r="H1550" s="38"/>
      <c r="I1550" s="38"/>
      <c r="J1550" s="27">
        <f t="shared" si="144"/>
        <v>36</v>
      </c>
      <c r="K1550" s="28">
        <f t="shared" si="145"/>
        <v>10</v>
      </c>
      <c r="L1550" s="27">
        <f>IF(K1550=0,0,IF(E1550&gt;1,E1550-1,VLOOKUP(K1550,Months_Weeks!$A$1:$B$13,2,0)))</f>
        <v>1</v>
      </c>
      <c r="M1550" s="29"/>
      <c r="N1550" s="39"/>
      <c r="O1550" s="39"/>
      <c r="P1550" s="50">
        <f t="shared" si="146"/>
        <v>0</v>
      </c>
      <c r="Q1550" s="28">
        <f t="shared" si="147"/>
        <v>10</v>
      </c>
      <c r="R1550" s="28">
        <f>IF(Q1550=0,0,IF(E1550&gt;1,E1550-1,VLOOKUP(Q1550,Months_Weeks!$A$1:$B$13,2,0)))</f>
        <v>1</v>
      </c>
      <c r="S1550" s="30"/>
      <c r="T1550" s="39"/>
      <c r="U1550" s="39"/>
      <c r="V1550" s="50">
        <f t="shared" si="148"/>
        <v>0</v>
      </c>
      <c r="W1550" s="28">
        <f t="shared" si="149"/>
        <v>10</v>
      </c>
      <c r="X1550" s="28">
        <f>IF(W1550=0,0,IF(E1550&gt;1,E1550-1,VLOOKUP(W1550,Months_Weeks!$A$1:$B$13,2,0)))</f>
        <v>1</v>
      </c>
      <c r="Y1550" s="30"/>
      <c r="Z1550" s="39"/>
      <c r="AA1550" s="31"/>
      <c r="AB1550" s="39"/>
      <c r="AC1550" s="31"/>
      <c r="AD1550" s="40"/>
      <c r="AE1550" s="31"/>
      <c r="AF1550" s="40"/>
      <c r="AG1550" s="31"/>
      <c r="AH1550" s="40"/>
      <c r="AI1550" s="31"/>
      <c r="AJ1550" s="40"/>
    </row>
    <row r="1551" spans="1:36" x14ac:dyDescent="0.25">
      <c r="A1551" s="37" t="s">
        <v>32</v>
      </c>
      <c r="B1551" s="37">
        <v>6</v>
      </c>
      <c r="C1551" s="26" t="str">
        <f>IFERROR(INDEX(Clients[Client_Name],MATCH(Table312[[#This Row],[Client_Code]],Clients[Client_Code],0)),"")</f>
        <v>FAENADORA LO MIRANDA</v>
      </c>
      <c r="D1551" s="25">
        <v>10</v>
      </c>
      <c r="E1551" s="25">
        <v>3</v>
      </c>
      <c r="F1551" s="25" t="b">
        <f>IF(E1551&gt;(VLOOKUP(D1551,Months_Weeks!$A$2:$B$13,2,TRUE)),FALSE)</f>
        <v>0</v>
      </c>
      <c r="G1551" s="63">
        <f>IF(Table312[[#This Row],[Facility]]="Buin",1.5%,0.25%)</f>
        <v>2.5000000000000001E-3</v>
      </c>
      <c r="H1551" s="38"/>
      <c r="I1551" s="38"/>
      <c r="J1551" s="27">
        <f t="shared" si="144"/>
        <v>36</v>
      </c>
      <c r="K1551" s="28">
        <f t="shared" si="145"/>
        <v>10</v>
      </c>
      <c r="L1551" s="27">
        <f>IF(K1551=0,0,IF(E1551&gt;1,E1551-1,VLOOKUP(K1551,Months_Weeks!$A$1:$B$13,2,0)))</f>
        <v>2</v>
      </c>
      <c r="M1551" s="29"/>
      <c r="N1551" s="39"/>
      <c r="O1551" s="39"/>
      <c r="P1551" s="50">
        <f t="shared" si="146"/>
        <v>0</v>
      </c>
      <c r="Q1551" s="28">
        <f t="shared" si="147"/>
        <v>10</v>
      </c>
      <c r="R1551" s="28">
        <f>IF(Q1551=0,0,IF(E1551&gt;1,E1551-1,VLOOKUP(Q1551,Months_Weeks!$A$1:$B$13,2,0)))</f>
        <v>2</v>
      </c>
      <c r="S1551" s="30"/>
      <c r="T1551" s="39"/>
      <c r="U1551" s="39"/>
      <c r="V1551" s="50">
        <f t="shared" si="148"/>
        <v>0</v>
      </c>
      <c r="W1551" s="28">
        <f t="shared" si="149"/>
        <v>10</v>
      </c>
      <c r="X1551" s="28">
        <f>IF(W1551=0,0,IF(E1551&gt;1,E1551-1,VLOOKUP(W1551,Months_Weeks!$A$1:$B$13,2,0)))</f>
        <v>2</v>
      </c>
      <c r="Y1551" s="30"/>
      <c r="Z1551" s="39"/>
      <c r="AA1551" s="31"/>
      <c r="AB1551" s="39"/>
      <c r="AC1551" s="31"/>
      <c r="AD1551" s="40"/>
      <c r="AE1551" s="31"/>
      <c r="AF1551" s="40"/>
      <c r="AG1551" s="31"/>
      <c r="AH1551" s="40"/>
      <c r="AI1551" s="31"/>
      <c r="AJ1551" s="40"/>
    </row>
    <row r="1552" spans="1:36" x14ac:dyDescent="0.25">
      <c r="A1552" s="37" t="s">
        <v>32</v>
      </c>
      <c r="B1552" s="37">
        <v>6</v>
      </c>
      <c r="C1552" s="26" t="str">
        <f>IFERROR(INDEX(Clients[Client_Name],MATCH(Table312[[#This Row],[Client_Code]],Clients[Client_Code],0)),"")</f>
        <v>FAENADORA LO MIRANDA</v>
      </c>
      <c r="D1552" s="25">
        <v>10</v>
      </c>
      <c r="E1552" s="25">
        <v>4</v>
      </c>
      <c r="F1552" s="25" t="b">
        <f>IF(E1552&gt;(VLOOKUP(D1552,Months_Weeks!$A$2:$B$13,2,TRUE)),FALSE)</f>
        <v>0</v>
      </c>
      <c r="G1552" s="63">
        <f>IF(Table312[[#This Row],[Facility]]="Buin",1.5%,0.25%)</f>
        <v>2.5000000000000001E-3</v>
      </c>
      <c r="H1552" s="38"/>
      <c r="I1552" s="38"/>
      <c r="J1552" s="27">
        <f t="shared" si="144"/>
        <v>36</v>
      </c>
      <c r="K1552" s="28">
        <f t="shared" si="145"/>
        <v>10</v>
      </c>
      <c r="L1552" s="27">
        <f>IF(K1552=0,0,IF(E1552&gt;1,E1552-1,VLOOKUP(K1552,Months_Weeks!$A$1:$B$13,2,0)))</f>
        <v>3</v>
      </c>
      <c r="M1552" s="29"/>
      <c r="N1552" s="39"/>
      <c r="O1552" s="39"/>
      <c r="P1552" s="50">
        <f t="shared" si="146"/>
        <v>0</v>
      </c>
      <c r="Q1552" s="28">
        <f t="shared" si="147"/>
        <v>10</v>
      </c>
      <c r="R1552" s="28">
        <f>IF(Q1552=0,0,IF(E1552&gt;1,E1552-1,VLOOKUP(Q1552,Months_Weeks!$A$1:$B$13,2,0)))</f>
        <v>3</v>
      </c>
      <c r="S1552" s="30"/>
      <c r="T1552" s="39"/>
      <c r="U1552" s="39"/>
      <c r="V1552" s="50">
        <f t="shared" si="148"/>
        <v>0</v>
      </c>
      <c r="W1552" s="28">
        <f t="shared" si="149"/>
        <v>10</v>
      </c>
      <c r="X1552" s="28">
        <f>IF(W1552=0,0,IF(E1552&gt;1,E1552-1,VLOOKUP(W1552,Months_Weeks!$A$1:$B$13,2,0)))</f>
        <v>3</v>
      </c>
      <c r="Y1552" s="30"/>
      <c r="Z1552" s="39"/>
      <c r="AA1552" s="31"/>
      <c r="AB1552" s="39"/>
      <c r="AC1552" s="31"/>
      <c r="AD1552" s="40"/>
      <c r="AE1552" s="31"/>
      <c r="AF1552" s="40"/>
      <c r="AG1552" s="31"/>
      <c r="AH1552" s="40"/>
      <c r="AI1552" s="31"/>
      <c r="AJ1552" s="40"/>
    </row>
    <row r="1553" spans="1:36" x14ac:dyDescent="0.25">
      <c r="A1553" s="37" t="s">
        <v>32</v>
      </c>
      <c r="B1553" s="37">
        <v>6</v>
      </c>
      <c r="C1553" s="26" t="str">
        <f>IFERROR(INDEX(Clients[Client_Name],MATCH(Table312[[#This Row],[Client_Code]],Clients[Client_Code],0)),"")</f>
        <v>FAENADORA LO MIRANDA</v>
      </c>
      <c r="D1553" s="25">
        <v>11</v>
      </c>
      <c r="E1553" s="25">
        <v>1</v>
      </c>
      <c r="F1553" s="25" t="b">
        <f>IF(E1553&gt;(VLOOKUP(D1553,Months_Weeks!$A$2:$B$13,2,TRUE)),FALSE)</f>
        <v>0</v>
      </c>
      <c r="G1553" s="63">
        <f>IF(Table312[[#This Row],[Facility]]="Buin",1.5%,0.25%)</f>
        <v>2.5000000000000001E-3</v>
      </c>
      <c r="H1553" s="38"/>
      <c r="I1553" s="38"/>
      <c r="J1553" s="27">
        <f t="shared" si="144"/>
        <v>36</v>
      </c>
      <c r="K1553" s="28">
        <f t="shared" si="145"/>
        <v>10</v>
      </c>
      <c r="L1553" s="27">
        <f>IF(K1553=0,0,IF(E1553&gt;1,E1553-1,VLOOKUP(K1553,Months_Weeks!$A$1:$B$13,2,0)))</f>
        <v>4</v>
      </c>
      <c r="M1553" s="29"/>
      <c r="N1553" s="39"/>
      <c r="O1553" s="39"/>
      <c r="P1553" s="50">
        <f t="shared" si="146"/>
        <v>0</v>
      </c>
      <c r="Q1553" s="28">
        <f t="shared" si="147"/>
        <v>10</v>
      </c>
      <c r="R1553" s="28">
        <f>IF(Q1553=0,0,IF(E1553&gt;1,E1553-1,VLOOKUP(Q1553,Months_Weeks!$A$1:$B$13,2,0)))</f>
        <v>4</v>
      </c>
      <c r="S1553" s="30"/>
      <c r="T1553" s="39"/>
      <c r="U1553" s="39"/>
      <c r="V1553" s="50">
        <f t="shared" si="148"/>
        <v>0</v>
      </c>
      <c r="W1553" s="28">
        <f t="shared" si="149"/>
        <v>10</v>
      </c>
      <c r="X1553" s="28">
        <f>IF(W1553=0,0,IF(E1553&gt;1,E1553-1,VLOOKUP(W1553,Months_Weeks!$A$1:$B$13,2,0)))</f>
        <v>4</v>
      </c>
      <c r="Y1553" s="30"/>
      <c r="Z1553" s="39"/>
      <c r="AA1553" s="31"/>
      <c r="AB1553" s="39"/>
      <c r="AC1553" s="31"/>
      <c r="AD1553" s="40"/>
      <c r="AE1553" s="31"/>
      <c r="AF1553" s="40"/>
      <c r="AG1553" s="31"/>
      <c r="AH1553" s="40"/>
      <c r="AI1553" s="31"/>
      <c r="AJ1553" s="40"/>
    </row>
    <row r="1554" spans="1:36" x14ac:dyDescent="0.25">
      <c r="A1554" s="37" t="s">
        <v>32</v>
      </c>
      <c r="B1554" s="37">
        <v>6</v>
      </c>
      <c r="C1554" s="26" t="str">
        <f>IFERROR(INDEX(Clients[Client_Name],MATCH(Table312[[#This Row],[Client_Code]],Clients[Client_Code],0)),"")</f>
        <v>FAENADORA LO MIRANDA</v>
      </c>
      <c r="D1554" s="25">
        <v>11</v>
      </c>
      <c r="E1554" s="25">
        <v>2</v>
      </c>
      <c r="F1554" s="25" t="b">
        <f>IF(E1554&gt;(VLOOKUP(D1554,Months_Weeks!$A$2:$B$13,2,TRUE)),FALSE)</f>
        <v>0</v>
      </c>
      <c r="G1554" s="63">
        <f>IF(Table312[[#This Row],[Facility]]="Buin",1.5%,0.25%)</f>
        <v>2.5000000000000001E-3</v>
      </c>
      <c r="H1554" s="38"/>
      <c r="I1554" s="38"/>
      <c r="J1554" s="27">
        <f t="shared" si="144"/>
        <v>36</v>
      </c>
      <c r="K1554" s="28">
        <f t="shared" si="145"/>
        <v>11</v>
      </c>
      <c r="L1554" s="27">
        <f>IF(K1554=0,0,IF(E1554&gt;1,E1554-1,VLOOKUP(K1554,Months_Weeks!$A$1:$B$13,2,0)))</f>
        <v>1</v>
      </c>
      <c r="M1554" s="29"/>
      <c r="N1554" s="39"/>
      <c r="O1554" s="39"/>
      <c r="P1554" s="50">
        <f t="shared" si="146"/>
        <v>0</v>
      </c>
      <c r="Q1554" s="28">
        <f t="shared" si="147"/>
        <v>11</v>
      </c>
      <c r="R1554" s="28">
        <f>IF(Q1554=0,0,IF(E1554&gt;1,E1554-1,VLOOKUP(Q1554,Months_Weeks!$A$1:$B$13,2,0)))</f>
        <v>1</v>
      </c>
      <c r="S1554" s="30"/>
      <c r="T1554" s="39"/>
      <c r="U1554" s="39"/>
      <c r="V1554" s="50">
        <f t="shared" si="148"/>
        <v>0</v>
      </c>
      <c r="W1554" s="28">
        <f t="shared" si="149"/>
        <v>11</v>
      </c>
      <c r="X1554" s="28">
        <f>IF(W1554=0,0,IF(E1554&gt;1,E1554-1,VLOOKUP(W1554,Months_Weeks!$A$1:$B$13,2,0)))</f>
        <v>1</v>
      </c>
      <c r="Y1554" s="30"/>
      <c r="Z1554" s="39"/>
      <c r="AA1554" s="31"/>
      <c r="AB1554" s="39"/>
      <c r="AC1554" s="31"/>
      <c r="AD1554" s="40"/>
      <c r="AE1554" s="31"/>
      <c r="AF1554" s="40"/>
      <c r="AG1554" s="31"/>
      <c r="AH1554" s="40"/>
      <c r="AI1554" s="31"/>
      <c r="AJ1554" s="40"/>
    </row>
    <row r="1555" spans="1:36" x14ac:dyDescent="0.25">
      <c r="A1555" s="37" t="s">
        <v>32</v>
      </c>
      <c r="B1555" s="37">
        <v>6</v>
      </c>
      <c r="C1555" s="26" t="str">
        <f>IFERROR(INDEX(Clients[Client_Name],MATCH(Table312[[#This Row],[Client_Code]],Clients[Client_Code],0)),"")</f>
        <v>FAENADORA LO MIRANDA</v>
      </c>
      <c r="D1555" s="25">
        <v>11</v>
      </c>
      <c r="E1555" s="25">
        <v>3</v>
      </c>
      <c r="F1555" s="25" t="b">
        <f>IF(E1555&gt;(VLOOKUP(D1555,Months_Weeks!$A$2:$B$13,2,TRUE)),FALSE)</f>
        <v>0</v>
      </c>
      <c r="G1555" s="63">
        <f>IF(Table312[[#This Row],[Facility]]="Buin",1.5%,0.25%)</f>
        <v>2.5000000000000001E-3</v>
      </c>
      <c r="H1555" s="38"/>
      <c r="I1555" s="38"/>
      <c r="J1555" s="27">
        <f t="shared" si="144"/>
        <v>36</v>
      </c>
      <c r="K1555" s="28">
        <f t="shared" si="145"/>
        <v>11</v>
      </c>
      <c r="L1555" s="27">
        <f>IF(K1555=0,0,IF(E1555&gt;1,E1555-1,VLOOKUP(K1555,Months_Weeks!$A$1:$B$13,2,0)))</f>
        <v>2</v>
      </c>
      <c r="M1555" s="29"/>
      <c r="N1555" s="39"/>
      <c r="O1555" s="39"/>
      <c r="P1555" s="50">
        <f t="shared" si="146"/>
        <v>0</v>
      </c>
      <c r="Q1555" s="28">
        <f t="shared" si="147"/>
        <v>11</v>
      </c>
      <c r="R1555" s="28">
        <f>IF(Q1555=0,0,IF(E1555&gt;1,E1555-1,VLOOKUP(Q1555,Months_Weeks!$A$1:$B$13,2,0)))</f>
        <v>2</v>
      </c>
      <c r="S1555" s="30"/>
      <c r="T1555" s="39"/>
      <c r="U1555" s="39"/>
      <c r="V1555" s="50">
        <f t="shared" si="148"/>
        <v>0</v>
      </c>
      <c r="W1555" s="28">
        <f t="shared" si="149"/>
        <v>11</v>
      </c>
      <c r="X1555" s="28">
        <f>IF(W1555=0,0,IF(E1555&gt;1,E1555-1,VLOOKUP(W1555,Months_Weeks!$A$1:$B$13,2,0)))</f>
        <v>2</v>
      </c>
      <c r="Y1555" s="30"/>
      <c r="Z1555" s="39"/>
      <c r="AA1555" s="31"/>
      <c r="AB1555" s="39"/>
      <c r="AC1555" s="31"/>
      <c r="AD1555" s="40"/>
      <c r="AE1555" s="31"/>
      <c r="AF1555" s="40"/>
      <c r="AG1555" s="31"/>
      <c r="AH1555" s="40"/>
      <c r="AI1555" s="31"/>
      <c r="AJ1555" s="40"/>
    </row>
    <row r="1556" spans="1:36" x14ac:dyDescent="0.25">
      <c r="A1556" s="37" t="s">
        <v>32</v>
      </c>
      <c r="B1556" s="37">
        <v>6</v>
      </c>
      <c r="C1556" s="26" t="str">
        <f>IFERROR(INDEX(Clients[Client_Name],MATCH(Table312[[#This Row],[Client_Code]],Clients[Client_Code],0)),"")</f>
        <v>FAENADORA LO MIRANDA</v>
      </c>
      <c r="D1556" s="25">
        <v>11</v>
      </c>
      <c r="E1556" s="25">
        <v>4</v>
      </c>
      <c r="F1556" s="25" t="b">
        <f>IF(E1556&gt;(VLOOKUP(D1556,Months_Weeks!$A$2:$B$13,2,TRUE)),FALSE)</f>
        <v>0</v>
      </c>
      <c r="G1556" s="63">
        <f>IF(Table312[[#This Row],[Facility]]="Buin",1.5%,0.25%)</f>
        <v>2.5000000000000001E-3</v>
      </c>
      <c r="H1556" s="38"/>
      <c r="I1556" s="38"/>
      <c r="J1556" s="27">
        <f t="shared" si="144"/>
        <v>36</v>
      </c>
      <c r="K1556" s="28">
        <f t="shared" si="145"/>
        <v>11</v>
      </c>
      <c r="L1556" s="27">
        <f>IF(K1556=0,0,IF(E1556&gt;1,E1556-1,VLOOKUP(K1556,Months_Weeks!$A$1:$B$13,2,0)))</f>
        <v>3</v>
      </c>
      <c r="M1556" s="29"/>
      <c r="N1556" s="39"/>
      <c r="O1556" s="39"/>
      <c r="P1556" s="50">
        <f t="shared" si="146"/>
        <v>0</v>
      </c>
      <c r="Q1556" s="28">
        <f t="shared" si="147"/>
        <v>11</v>
      </c>
      <c r="R1556" s="28">
        <f>IF(Q1556=0,0,IF(E1556&gt;1,E1556-1,VLOOKUP(Q1556,Months_Weeks!$A$1:$B$13,2,0)))</f>
        <v>3</v>
      </c>
      <c r="S1556" s="30"/>
      <c r="T1556" s="39"/>
      <c r="U1556" s="39"/>
      <c r="V1556" s="50">
        <f t="shared" si="148"/>
        <v>0</v>
      </c>
      <c r="W1556" s="28">
        <f t="shared" si="149"/>
        <v>11</v>
      </c>
      <c r="X1556" s="28">
        <f>IF(W1556=0,0,IF(E1556&gt;1,E1556-1,VLOOKUP(W1556,Months_Weeks!$A$1:$B$13,2,0)))</f>
        <v>3</v>
      </c>
      <c r="Y1556" s="30"/>
      <c r="Z1556" s="39"/>
      <c r="AA1556" s="31"/>
      <c r="AB1556" s="39"/>
      <c r="AC1556" s="31"/>
      <c r="AD1556" s="40"/>
      <c r="AE1556" s="31"/>
      <c r="AF1556" s="40"/>
      <c r="AG1556" s="31"/>
      <c r="AH1556" s="40"/>
      <c r="AI1556" s="31"/>
      <c r="AJ1556" s="40"/>
    </row>
    <row r="1557" spans="1:36" x14ac:dyDescent="0.25">
      <c r="A1557" s="37" t="s">
        <v>32</v>
      </c>
      <c r="B1557" s="37">
        <v>6</v>
      </c>
      <c r="C1557" s="26" t="str">
        <f>IFERROR(INDEX(Clients[Client_Name],MATCH(Table312[[#This Row],[Client_Code]],Clients[Client_Code],0)),"")</f>
        <v>FAENADORA LO MIRANDA</v>
      </c>
      <c r="D1557" s="25">
        <v>12</v>
      </c>
      <c r="E1557" s="25">
        <v>1</v>
      </c>
      <c r="F1557" s="25" t="b">
        <f>IF(E1557&gt;(VLOOKUP(D1557,Months_Weeks!$A$2:$B$13,2,TRUE)),FALSE)</f>
        <v>0</v>
      </c>
      <c r="G1557" s="63">
        <f>IF(Table312[[#This Row],[Facility]]="Buin",1.5%,0.25%)</f>
        <v>2.5000000000000001E-3</v>
      </c>
      <c r="H1557" s="38"/>
      <c r="I1557" s="38"/>
      <c r="J1557" s="27">
        <f t="shared" si="144"/>
        <v>36</v>
      </c>
      <c r="K1557" s="28">
        <f t="shared" si="145"/>
        <v>11</v>
      </c>
      <c r="L1557" s="27">
        <f>IF(K1557=0,0,IF(E1557&gt;1,E1557-1,VLOOKUP(K1557,Months_Weeks!$A$1:$B$13,2,0)))</f>
        <v>4</v>
      </c>
      <c r="M1557" s="29"/>
      <c r="N1557" s="39"/>
      <c r="O1557" s="39"/>
      <c r="P1557" s="50">
        <f t="shared" si="146"/>
        <v>0</v>
      </c>
      <c r="Q1557" s="28">
        <f t="shared" si="147"/>
        <v>11</v>
      </c>
      <c r="R1557" s="28">
        <f>IF(Q1557=0,0,IF(E1557&gt;1,E1557-1,VLOOKUP(Q1557,Months_Weeks!$A$1:$B$13,2,0)))</f>
        <v>4</v>
      </c>
      <c r="S1557" s="30"/>
      <c r="T1557" s="39"/>
      <c r="U1557" s="39"/>
      <c r="V1557" s="50">
        <f t="shared" si="148"/>
        <v>0</v>
      </c>
      <c r="W1557" s="28">
        <f t="shared" si="149"/>
        <v>11</v>
      </c>
      <c r="X1557" s="28">
        <f>IF(W1557=0,0,IF(E1557&gt;1,E1557-1,VLOOKUP(W1557,Months_Weeks!$A$1:$B$13,2,0)))</f>
        <v>4</v>
      </c>
      <c r="Y1557" s="30"/>
      <c r="Z1557" s="39"/>
      <c r="AA1557" s="31"/>
      <c r="AB1557" s="39"/>
      <c r="AC1557" s="31"/>
      <c r="AD1557" s="40"/>
      <c r="AE1557" s="31"/>
      <c r="AF1557" s="40"/>
      <c r="AG1557" s="31"/>
      <c r="AH1557" s="40"/>
      <c r="AI1557" s="31"/>
      <c r="AJ1557" s="40"/>
    </row>
    <row r="1558" spans="1:36" x14ac:dyDescent="0.25">
      <c r="A1558" s="37" t="s">
        <v>32</v>
      </c>
      <c r="B1558" s="37">
        <v>6</v>
      </c>
      <c r="C1558" s="26" t="str">
        <f>IFERROR(INDEX(Clients[Client_Name],MATCH(Table312[[#This Row],[Client_Code]],Clients[Client_Code],0)),"")</f>
        <v>FAENADORA LO MIRANDA</v>
      </c>
      <c r="D1558" s="25">
        <v>12</v>
      </c>
      <c r="E1558" s="25">
        <v>2</v>
      </c>
      <c r="F1558" s="25" t="b">
        <f>IF(E1558&gt;(VLOOKUP(D1558,Months_Weeks!$A$2:$B$13,2,TRUE)),FALSE)</f>
        <v>0</v>
      </c>
      <c r="G1558" s="63">
        <f>IF(Table312[[#This Row],[Facility]]="Buin",1.5%,0.25%)</f>
        <v>2.5000000000000001E-3</v>
      </c>
      <c r="H1558" s="38"/>
      <c r="I1558" s="38"/>
      <c r="J1558" s="27">
        <f t="shared" si="144"/>
        <v>36</v>
      </c>
      <c r="K1558" s="28">
        <f t="shared" si="145"/>
        <v>12</v>
      </c>
      <c r="L1558" s="27">
        <f>IF(K1558=0,0,IF(E1558&gt;1,E1558-1,VLOOKUP(K1558,Months_Weeks!$A$1:$B$13,2,0)))</f>
        <v>1</v>
      </c>
      <c r="M1558" s="29"/>
      <c r="N1558" s="39"/>
      <c r="O1558" s="39"/>
      <c r="P1558" s="50">
        <f t="shared" si="146"/>
        <v>0</v>
      </c>
      <c r="Q1558" s="28">
        <f t="shared" si="147"/>
        <v>12</v>
      </c>
      <c r="R1558" s="28">
        <f>IF(Q1558=0,0,IF(E1558&gt;1,E1558-1,VLOOKUP(Q1558,Months_Weeks!$A$1:$B$13,2,0)))</f>
        <v>1</v>
      </c>
      <c r="S1558" s="30"/>
      <c r="T1558" s="39"/>
      <c r="U1558" s="39"/>
      <c r="V1558" s="50">
        <f t="shared" si="148"/>
        <v>0</v>
      </c>
      <c r="W1558" s="28">
        <f t="shared" si="149"/>
        <v>12</v>
      </c>
      <c r="X1558" s="28">
        <f>IF(W1558=0,0,IF(E1558&gt;1,E1558-1,VLOOKUP(W1558,Months_Weeks!$A$1:$B$13,2,0)))</f>
        <v>1</v>
      </c>
      <c r="Y1558" s="30"/>
      <c r="Z1558" s="39"/>
      <c r="AA1558" s="31"/>
      <c r="AB1558" s="39"/>
      <c r="AC1558" s="31"/>
      <c r="AD1558" s="40"/>
      <c r="AE1558" s="31"/>
      <c r="AF1558" s="40"/>
      <c r="AG1558" s="31"/>
      <c r="AH1558" s="40"/>
      <c r="AI1558" s="31"/>
      <c r="AJ1558" s="40"/>
    </row>
    <row r="1559" spans="1:36" x14ac:dyDescent="0.25">
      <c r="A1559" s="37" t="s">
        <v>32</v>
      </c>
      <c r="B1559" s="37">
        <v>6</v>
      </c>
      <c r="C1559" s="26" t="str">
        <f>IFERROR(INDEX(Clients[Client_Name],MATCH(Table312[[#This Row],[Client_Code]],Clients[Client_Code],0)),"")</f>
        <v>FAENADORA LO MIRANDA</v>
      </c>
      <c r="D1559" s="25">
        <v>12</v>
      </c>
      <c r="E1559" s="25">
        <v>3</v>
      </c>
      <c r="F1559" s="25" t="b">
        <f>IF(E1559&gt;(VLOOKUP(D1559,Months_Weeks!$A$2:$B$13,2,TRUE)),FALSE)</f>
        <v>0</v>
      </c>
      <c r="G1559" s="63">
        <f>IF(Table312[[#This Row],[Facility]]="Buin",1.5%,0.25%)</f>
        <v>2.5000000000000001E-3</v>
      </c>
      <c r="H1559" s="38"/>
      <c r="I1559" s="38"/>
      <c r="J1559" s="27">
        <f t="shared" si="144"/>
        <v>36</v>
      </c>
      <c r="K1559" s="28">
        <f t="shared" si="145"/>
        <v>12</v>
      </c>
      <c r="L1559" s="27">
        <f>IF(K1559=0,0,IF(E1559&gt;1,E1559-1,VLOOKUP(K1559,Months_Weeks!$A$1:$B$13,2,0)))</f>
        <v>2</v>
      </c>
      <c r="M1559" s="29"/>
      <c r="N1559" s="39"/>
      <c r="O1559" s="39"/>
      <c r="P1559" s="50">
        <f t="shared" si="146"/>
        <v>0</v>
      </c>
      <c r="Q1559" s="28">
        <f t="shared" si="147"/>
        <v>12</v>
      </c>
      <c r="R1559" s="28">
        <f>IF(Q1559=0,0,IF(E1559&gt;1,E1559-1,VLOOKUP(Q1559,Months_Weeks!$A$1:$B$13,2,0)))</f>
        <v>2</v>
      </c>
      <c r="S1559" s="30"/>
      <c r="T1559" s="39"/>
      <c r="U1559" s="39"/>
      <c r="V1559" s="50">
        <f t="shared" si="148"/>
        <v>0</v>
      </c>
      <c r="W1559" s="28">
        <f t="shared" si="149"/>
        <v>12</v>
      </c>
      <c r="X1559" s="28">
        <f>IF(W1559=0,0,IF(E1559&gt;1,E1559-1,VLOOKUP(W1559,Months_Weeks!$A$1:$B$13,2,0)))</f>
        <v>2</v>
      </c>
      <c r="Y1559" s="30"/>
      <c r="Z1559" s="39"/>
      <c r="AA1559" s="31"/>
      <c r="AB1559" s="39"/>
      <c r="AC1559" s="31"/>
      <c r="AD1559" s="40"/>
      <c r="AE1559" s="31"/>
      <c r="AF1559" s="40"/>
      <c r="AG1559" s="31"/>
      <c r="AH1559" s="40"/>
      <c r="AI1559" s="31"/>
      <c r="AJ1559" s="40"/>
    </row>
    <row r="1560" spans="1:36" x14ac:dyDescent="0.25">
      <c r="A1560" s="37" t="s">
        <v>32</v>
      </c>
      <c r="B1560" s="37">
        <v>6</v>
      </c>
      <c r="C1560" s="26" t="str">
        <f>IFERROR(INDEX(Clients[Client_Name],MATCH(Table312[[#This Row],[Client_Code]],Clients[Client_Code],0)),"")</f>
        <v>FAENADORA LO MIRANDA</v>
      </c>
      <c r="D1560" s="25">
        <v>12</v>
      </c>
      <c r="E1560" s="25">
        <v>4</v>
      </c>
      <c r="F1560" s="25" t="b">
        <f>IF(E1560&gt;(VLOOKUP(D1560,Months_Weeks!$A$2:$B$13,2,TRUE)),FALSE)</f>
        <v>0</v>
      </c>
      <c r="G1560" s="63">
        <f>IF(Table312[[#This Row],[Facility]]="Buin",1.5%,0.25%)</f>
        <v>2.5000000000000001E-3</v>
      </c>
      <c r="H1560" s="38"/>
      <c r="I1560" s="38"/>
      <c r="J1560" s="27">
        <f t="shared" si="144"/>
        <v>36</v>
      </c>
      <c r="K1560" s="28">
        <f t="shared" si="145"/>
        <v>12</v>
      </c>
      <c r="L1560" s="27">
        <f>IF(K1560=0,0,IF(E1560&gt;1,E1560-1,VLOOKUP(K1560,Months_Weeks!$A$1:$B$13,2,0)))</f>
        <v>3</v>
      </c>
      <c r="M1560" s="29"/>
      <c r="N1560" s="39"/>
      <c r="O1560" s="39"/>
      <c r="P1560" s="50">
        <f t="shared" si="146"/>
        <v>0</v>
      </c>
      <c r="Q1560" s="28">
        <f t="shared" si="147"/>
        <v>12</v>
      </c>
      <c r="R1560" s="28">
        <f>IF(Q1560=0,0,IF(E1560&gt;1,E1560-1,VLOOKUP(Q1560,Months_Weeks!$A$1:$B$13,2,0)))</f>
        <v>3</v>
      </c>
      <c r="S1560" s="30"/>
      <c r="T1560" s="39"/>
      <c r="U1560" s="39"/>
      <c r="V1560" s="50">
        <f t="shared" si="148"/>
        <v>0</v>
      </c>
      <c r="W1560" s="28">
        <f t="shared" si="149"/>
        <v>12</v>
      </c>
      <c r="X1560" s="28">
        <f>IF(W1560=0,0,IF(E1560&gt;1,E1560-1,VLOOKUP(W1560,Months_Weeks!$A$1:$B$13,2,0)))</f>
        <v>3</v>
      </c>
      <c r="Y1560" s="30"/>
      <c r="Z1560" s="39"/>
      <c r="AA1560" s="31"/>
      <c r="AB1560" s="39"/>
      <c r="AC1560" s="31"/>
      <c r="AD1560" s="40"/>
      <c r="AE1560" s="31"/>
      <c r="AF1560" s="40"/>
      <c r="AG1560" s="31"/>
      <c r="AH1560" s="40"/>
      <c r="AI1560" s="31"/>
      <c r="AJ1560" s="40"/>
    </row>
    <row r="1561" spans="1:36" x14ac:dyDescent="0.25">
      <c r="A1561" s="37" t="s">
        <v>32</v>
      </c>
      <c r="B1561" s="37">
        <v>6</v>
      </c>
      <c r="C1561" s="26" t="str">
        <f>IFERROR(INDEX(Clients[Client_Name],MATCH(Table312[[#This Row],[Client_Code]],Clients[Client_Code],0)),"")</f>
        <v>FAENADORA LO MIRANDA</v>
      </c>
      <c r="D1561" s="25">
        <v>12</v>
      </c>
      <c r="E1561" s="25">
        <v>5</v>
      </c>
      <c r="F1561" s="25" t="b">
        <f>IF(E1561&gt;(VLOOKUP(D1561,Months_Weeks!$A$2:$B$13,2,TRUE)),FALSE)</f>
        <v>0</v>
      </c>
      <c r="G1561" s="63">
        <f>IF(Table312[[#This Row],[Facility]]="Buin",1.5%,0.25%)</f>
        <v>2.5000000000000001E-3</v>
      </c>
      <c r="H1561" s="38"/>
      <c r="I1561" s="38"/>
      <c r="J1561" s="27">
        <f t="shared" si="144"/>
        <v>36</v>
      </c>
      <c r="K1561" s="28">
        <f t="shared" si="145"/>
        <v>12</v>
      </c>
      <c r="L1561" s="27">
        <f>IF(K1561=0,0,IF(E1561&gt;1,E1561-1,VLOOKUP(K1561,Months_Weeks!$A$1:$B$13,2,0)))</f>
        <v>4</v>
      </c>
      <c r="M1561" s="29"/>
      <c r="N1561" s="39"/>
      <c r="O1561" s="39"/>
      <c r="P1561" s="50">
        <f t="shared" si="146"/>
        <v>0</v>
      </c>
      <c r="Q1561" s="28">
        <f t="shared" si="147"/>
        <v>12</v>
      </c>
      <c r="R1561" s="28">
        <f>IF(Q1561=0,0,IF(E1561&gt;1,E1561-1,VLOOKUP(Q1561,Months_Weeks!$A$1:$B$13,2,0)))</f>
        <v>4</v>
      </c>
      <c r="S1561" s="30"/>
      <c r="T1561" s="39"/>
      <c r="U1561" s="39"/>
      <c r="V1561" s="50">
        <f t="shared" si="148"/>
        <v>0</v>
      </c>
      <c r="W1561" s="28">
        <f t="shared" si="149"/>
        <v>12</v>
      </c>
      <c r="X1561" s="28">
        <f>IF(W1561=0,0,IF(E1561&gt;1,E1561-1,VLOOKUP(W1561,Months_Weeks!$A$1:$B$13,2,0)))</f>
        <v>4</v>
      </c>
      <c r="Y1561" s="30"/>
      <c r="Z1561" s="39"/>
      <c r="AA1561" s="31"/>
      <c r="AB1561" s="39"/>
      <c r="AC1561" s="31"/>
      <c r="AD1561" s="40"/>
      <c r="AE1561" s="31"/>
      <c r="AF1561" s="40"/>
      <c r="AG1561" s="31"/>
      <c r="AH1561" s="40"/>
      <c r="AI1561" s="31"/>
      <c r="AJ1561" s="40"/>
    </row>
    <row r="1562" spans="1:36" x14ac:dyDescent="0.25">
      <c r="A1562" s="37" t="s">
        <v>32</v>
      </c>
      <c r="B1562" s="37">
        <v>7</v>
      </c>
      <c r="C1562" s="26" t="str">
        <f>IFERROR(INDEX(Clients[Client_Name],MATCH(Table312[[#This Row],[Client_Code]],Clients[Client_Code],0)),"")</f>
        <v>FAENADORA SAN VICENTE</v>
      </c>
      <c r="D1562" s="25">
        <v>1</v>
      </c>
      <c r="E1562" s="25">
        <v>1</v>
      </c>
      <c r="F1562" s="25" t="b">
        <f>IF(E1562&gt;(VLOOKUP(D1562,Months_Weeks!$A$2:$B$13,2,TRUE)),FALSE)</f>
        <v>0</v>
      </c>
      <c r="G1562" s="63">
        <f>IF(Table312[[#This Row],[Facility]]="Buin",1.5%,0.25%)</f>
        <v>2.5000000000000001E-3</v>
      </c>
      <c r="H1562" s="38">
        <v>42</v>
      </c>
      <c r="I1562" s="38"/>
      <c r="J1562" s="27">
        <f t="shared" si="144"/>
        <v>42</v>
      </c>
      <c r="K1562" s="28">
        <f t="shared" si="145"/>
        <v>0</v>
      </c>
      <c r="L1562" s="27">
        <f>IF(K1562=0,0,IF(E1562&gt;1,E1562-1,VLOOKUP(K1562,Months_Weeks!$A$1:$B$13,2,0)))</f>
        <v>0</v>
      </c>
      <c r="M1562" s="29"/>
      <c r="N1562" s="39"/>
      <c r="O1562" s="39"/>
      <c r="P1562" s="50">
        <f t="shared" si="146"/>
        <v>0</v>
      </c>
      <c r="Q1562" s="28">
        <f t="shared" si="147"/>
        <v>0</v>
      </c>
      <c r="R1562" s="28">
        <f>IF(Q1562=0,0,IF(E1562&gt;1,E1562-1,VLOOKUP(Q1562,Months_Weeks!$A$1:$B$13,2,0)))</f>
        <v>0</v>
      </c>
      <c r="S1562" s="30"/>
      <c r="T1562" s="39"/>
      <c r="U1562" s="39"/>
      <c r="V1562" s="50">
        <f t="shared" si="148"/>
        <v>0</v>
      </c>
      <c r="W1562" s="28">
        <f t="shared" si="149"/>
        <v>0</v>
      </c>
      <c r="X1562" s="28">
        <f>IF(W1562=0,0,IF(E1562&gt;1,E1562-1,VLOOKUP(W1562,Months_Weeks!$A$1:$B$13,2,0)))</f>
        <v>0</v>
      </c>
      <c r="Y1562" s="30"/>
      <c r="Z1562" s="39"/>
      <c r="AA1562" s="31">
        <v>1</v>
      </c>
      <c r="AB1562" s="72">
        <v>0.2019</v>
      </c>
      <c r="AC1562" s="31"/>
      <c r="AD1562" s="40"/>
      <c r="AE1562" s="31"/>
      <c r="AF1562" s="40"/>
      <c r="AG1562" s="31"/>
      <c r="AH1562" s="40"/>
      <c r="AI1562" s="31"/>
      <c r="AJ1562" s="40"/>
    </row>
    <row r="1563" spans="1:36" x14ac:dyDescent="0.25">
      <c r="A1563" s="37" t="s">
        <v>32</v>
      </c>
      <c r="B1563" s="37">
        <v>7</v>
      </c>
      <c r="C1563" s="26" t="str">
        <f>IFERROR(INDEX(Clients[Client_Name],MATCH(Table312[[#This Row],[Client_Code]],Clients[Client_Code],0)),"")</f>
        <v>FAENADORA SAN VICENTE</v>
      </c>
      <c r="D1563" s="25">
        <v>1</v>
      </c>
      <c r="E1563" s="25">
        <v>2</v>
      </c>
      <c r="F1563" s="25" t="b">
        <f>IF(E1563&gt;(VLOOKUP(D1563,Months_Weeks!$A$2:$B$13,2,TRUE)),FALSE)</f>
        <v>0</v>
      </c>
      <c r="G1563" s="63">
        <f>IF(Table312[[#This Row],[Facility]]="Buin",1.5%,0.25%)</f>
        <v>2.5000000000000001E-3</v>
      </c>
      <c r="H1563" s="38">
        <v>19</v>
      </c>
      <c r="I1563" s="38"/>
      <c r="J1563" s="27">
        <f t="shared" si="144"/>
        <v>61</v>
      </c>
      <c r="K1563" s="28">
        <f t="shared" si="145"/>
        <v>1</v>
      </c>
      <c r="L1563" s="27">
        <f>IF(K1563=0,0,IF(E1563&gt;1,E1563-1,VLOOKUP(K1563,Months_Weeks!$A$1:$B$13,2,0)))</f>
        <v>1</v>
      </c>
      <c r="M1563" s="29"/>
      <c r="N1563" s="39"/>
      <c r="O1563" s="39"/>
      <c r="P1563" s="50">
        <f t="shared" si="146"/>
        <v>0</v>
      </c>
      <c r="Q1563" s="28">
        <f t="shared" si="147"/>
        <v>1</v>
      </c>
      <c r="R1563" s="28">
        <f>IF(Q1563=0,0,IF(E1563&gt;1,E1563-1,VLOOKUP(Q1563,Months_Weeks!$A$1:$B$13,2,0)))</f>
        <v>1</v>
      </c>
      <c r="S1563" s="30"/>
      <c r="T1563" s="39"/>
      <c r="U1563" s="39"/>
      <c r="V1563" s="50">
        <f t="shared" si="148"/>
        <v>0</v>
      </c>
      <c r="W1563" s="28">
        <f t="shared" si="149"/>
        <v>1</v>
      </c>
      <c r="X1563" s="28">
        <f>IF(W1563=0,0,IF(E1563&gt;1,E1563-1,VLOOKUP(W1563,Months_Weeks!$A$1:$B$13,2,0)))</f>
        <v>1</v>
      </c>
      <c r="Y1563" s="30"/>
      <c r="Z1563" s="39"/>
      <c r="AA1563" s="31"/>
      <c r="AB1563" s="39"/>
      <c r="AC1563" s="31"/>
      <c r="AD1563" s="40"/>
      <c r="AE1563" s="31"/>
      <c r="AF1563" s="40"/>
      <c r="AG1563" s="31"/>
      <c r="AH1563" s="40"/>
      <c r="AI1563" s="31"/>
      <c r="AJ1563" s="40"/>
    </row>
    <row r="1564" spans="1:36" x14ac:dyDescent="0.25">
      <c r="A1564" s="37" t="s">
        <v>32</v>
      </c>
      <c r="B1564" s="37">
        <v>7</v>
      </c>
      <c r="C1564" s="26" t="str">
        <f>IFERROR(INDEX(Clients[Client_Name],MATCH(Table312[[#This Row],[Client_Code]],Clients[Client_Code],0)),"")</f>
        <v>FAENADORA SAN VICENTE</v>
      </c>
      <c r="D1564" s="25">
        <v>1</v>
      </c>
      <c r="E1564" s="25">
        <v>3</v>
      </c>
      <c r="F1564" s="25" t="b">
        <f>IF(E1564&gt;(VLOOKUP(D1564,Months_Weeks!$A$2:$B$13,2,TRUE)),FALSE)</f>
        <v>0</v>
      </c>
      <c r="G1564" s="63">
        <f>IF(Table312[[#This Row],[Facility]]="Buin",1.5%,0.25%)</f>
        <v>2.5000000000000001E-3</v>
      </c>
      <c r="H1564" s="38"/>
      <c r="I1564" s="38">
        <v>19</v>
      </c>
      <c r="J1564" s="27">
        <f t="shared" si="144"/>
        <v>42</v>
      </c>
      <c r="K1564" s="28">
        <f t="shared" si="145"/>
        <v>1</v>
      </c>
      <c r="L1564" s="27">
        <f>IF(K1564=0,0,IF(E1564&gt;1,E1564-1,VLOOKUP(K1564,Months_Weeks!$A$1:$B$13,2,0)))</f>
        <v>2</v>
      </c>
      <c r="M1564" s="29"/>
      <c r="N1564" s="39"/>
      <c r="O1564" s="39"/>
      <c r="P1564" s="50">
        <f t="shared" si="146"/>
        <v>0</v>
      </c>
      <c r="Q1564" s="28">
        <f t="shared" si="147"/>
        <v>1</v>
      </c>
      <c r="R1564" s="28">
        <f>IF(Q1564=0,0,IF(E1564&gt;1,E1564-1,VLOOKUP(Q1564,Months_Weeks!$A$1:$B$13,2,0)))</f>
        <v>2</v>
      </c>
      <c r="S1564" s="30"/>
      <c r="T1564" s="39"/>
      <c r="U1564" s="39"/>
      <c r="V1564" s="50">
        <f t="shared" si="148"/>
        <v>0</v>
      </c>
      <c r="W1564" s="28">
        <f t="shared" si="149"/>
        <v>1</v>
      </c>
      <c r="X1564" s="28">
        <f>IF(W1564=0,0,IF(E1564&gt;1,E1564-1,VLOOKUP(W1564,Months_Weeks!$A$1:$B$13,2,0)))</f>
        <v>2</v>
      </c>
      <c r="Y1564" s="30"/>
      <c r="Z1564" s="39"/>
      <c r="AA1564" s="31"/>
      <c r="AB1564" s="39"/>
      <c r="AC1564" s="31"/>
      <c r="AD1564" s="40"/>
      <c r="AE1564" s="31"/>
      <c r="AF1564" s="40"/>
      <c r="AG1564" s="31"/>
      <c r="AH1564" s="40"/>
      <c r="AI1564" s="31"/>
      <c r="AJ1564" s="40"/>
    </row>
    <row r="1565" spans="1:36" x14ac:dyDescent="0.25">
      <c r="A1565" s="37" t="s">
        <v>32</v>
      </c>
      <c r="B1565" s="37">
        <v>7</v>
      </c>
      <c r="C1565" s="26" t="str">
        <f>IFERROR(INDEX(Clients[Client_Name],MATCH(Table312[[#This Row],[Client_Code]],Clients[Client_Code],0)),"")</f>
        <v>FAENADORA SAN VICENTE</v>
      </c>
      <c r="D1565" s="25">
        <v>1</v>
      </c>
      <c r="E1565" s="25">
        <v>4</v>
      </c>
      <c r="F1565" s="25" t="b">
        <f>IF(E1565&gt;(VLOOKUP(D1565,Months_Weeks!$A$2:$B$13,2,TRUE)),FALSE)</f>
        <v>0</v>
      </c>
      <c r="G1565" s="63">
        <f>IF(Table312[[#This Row],[Facility]]="Buin",1.5%,0.25%)</f>
        <v>2.5000000000000001E-3</v>
      </c>
      <c r="H1565" s="38">
        <v>0</v>
      </c>
      <c r="I1565" s="38"/>
      <c r="J1565" s="27">
        <f t="shared" si="144"/>
        <v>42</v>
      </c>
      <c r="K1565" s="28">
        <f t="shared" si="145"/>
        <v>1</v>
      </c>
      <c r="L1565" s="27">
        <f>IF(K1565=0,0,IF(E1565&gt;1,E1565-1,VLOOKUP(K1565,Months_Weeks!$A$1:$B$13,2,0)))</f>
        <v>3</v>
      </c>
      <c r="M1565" s="29"/>
      <c r="N1565" s="39"/>
      <c r="O1565" s="39"/>
      <c r="P1565" s="50">
        <f t="shared" si="146"/>
        <v>0</v>
      </c>
      <c r="Q1565" s="28">
        <f t="shared" si="147"/>
        <v>1</v>
      </c>
      <c r="R1565" s="28">
        <f>IF(Q1565=0,0,IF(E1565&gt;1,E1565-1,VLOOKUP(Q1565,Months_Weeks!$A$1:$B$13,2,0)))</f>
        <v>3</v>
      </c>
      <c r="S1565" s="30"/>
      <c r="T1565" s="39"/>
      <c r="U1565" s="39"/>
      <c r="V1565" s="50">
        <f t="shared" si="148"/>
        <v>0</v>
      </c>
      <c r="W1565" s="28">
        <f t="shared" si="149"/>
        <v>1</v>
      </c>
      <c r="X1565" s="28">
        <f>IF(W1565=0,0,IF(E1565&gt;1,E1565-1,VLOOKUP(W1565,Months_Weeks!$A$1:$B$13,2,0)))</f>
        <v>3</v>
      </c>
      <c r="Y1565" s="30"/>
      <c r="Z1565" s="39"/>
      <c r="AA1565" s="31"/>
      <c r="AB1565" s="39"/>
      <c r="AC1565" s="31"/>
      <c r="AD1565" s="40"/>
      <c r="AE1565" s="31"/>
      <c r="AF1565" s="40"/>
      <c r="AG1565" s="31"/>
      <c r="AH1565" s="40"/>
      <c r="AI1565" s="31"/>
      <c r="AJ1565" s="40"/>
    </row>
    <row r="1566" spans="1:36" x14ac:dyDescent="0.25">
      <c r="A1566" s="37" t="s">
        <v>32</v>
      </c>
      <c r="B1566" s="37">
        <v>7</v>
      </c>
      <c r="C1566" s="26" t="str">
        <f>IFERROR(INDEX(Clients[Client_Name],MATCH(Table312[[#This Row],[Client_Code]],Clients[Client_Code],0)),"")</f>
        <v>FAENADORA SAN VICENTE</v>
      </c>
      <c r="D1566" s="25">
        <v>2</v>
      </c>
      <c r="E1566" s="25">
        <v>1</v>
      </c>
      <c r="F1566" s="25" t="b">
        <f>IF(E1566&gt;(VLOOKUP(D1566,Months_Weeks!$A$2:$B$13,2,TRUE)),FALSE)</f>
        <v>0</v>
      </c>
      <c r="G1566" s="63">
        <f>IF(Table312[[#This Row],[Facility]]="Buin",1.5%,0.25%)</f>
        <v>2.5000000000000001E-3</v>
      </c>
      <c r="H1566" s="38"/>
      <c r="I1566" s="38">
        <v>22</v>
      </c>
      <c r="J1566" s="27">
        <f t="shared" si="144"/>
        <v>20</v>
      </c>
      <c r="K1566" s="28">
        <f t="shared" si="145"/>
        <v>1</v>
      </c>
      <c r="L1566" s="27">
        <f>IF(K1566=0,0,IF(E1566&gt;1,E1566-1,VLOOKUP(K1566,Months_Weeks!$A$1:$B$13,2,0)))</f>
        <v>4</v>
      </c>
      <c r="M1566" s="29"/>
      <c r="N1566" s="39"/>
      <c r="O1566" s="39"/>
      <c r="P1566" s="50">
        <f t="shared" si="146"/>
        <v>0</v>
      </c>
      <c r="Q1566" s="28">
        <f t="shared" si="147"/>
        <v>1</v>
      </c>
      <c r="R1566" s="28">
        <f>IF(Q1566=0,0,IF(E1566&gt;1,E1566-1,VLOOKUP(Q1566,Months_Weeks!$A$1:$B$13,2,0)))</f>
        <v>4</v>
      </c>
      <c r="S1566" s="30"/>
      <c r="T1566" s="39"/>
      <c r="U1566" s="39"/>
      <c r="V1566" s="50">
        <f t="shared" si="148"/>
        <v>0</v>
      </c>
      <c r="W1566" s="28">
        <f t="shared" si="149"/>
        <v>1</v>
      </c>
      <c r="X1566" s="28">
        <f>IF(W1566=0,0,IF(E1566&gt;1,E1566-1,VLOOKUP(W1566,Months_Weeks!$A$1:$B$13,2,0)))</f>
        <v>4</v>
      </c>
      <c r="Y1566" s="30"/>
      <c r="Z1566" s="39"/>
      <c r="AA1566" s="31"/>
      <c r="AB1566" s="39"/>
      <c r="AC1566" s="31"/>
      <c r="AD1566" s="40"/>
      <c r="AE1566" s="31"/>
      <c r="AF1566" s="40"/>
      <c r="AG1566" s="31"/>
      <c r="AH1566" s="40"/>
      <c r="AI1566" s="31"/>
      <c r="AJ1566" s="40"/>
    </row>
    <row r="1567" spans="1:36" ht="13.5" customHeight="1" x14ac:dyDescent="0.25">
      <c r="A1567" s="37" t="s">
        <v>32</v>
      </c>
      <c r="B1567" s="37">
        <v>7</v>
      </c>
      <c r="C1567" s="26" t="str">
        <f>IFERROR(INDEX(Clients[Client_Name],MATCH(Table312[[#This Row],[Client_Code]],Clients[Client_Code],0)),"")</f>
        <v>FAENADORA SAN VICENTE</v>
      </c>
      <c r="D1567" s="25">
        <v>2</v>
      </c>
      <c r="E1567" s="25">
        <v>2</v>
      </c>
      <c r="F1567" s="25" t="b">
        <f>IF(E1567&gt;(VLOOKUP(D1567,Months_Weeks!$A$2:$B$13,2,TRUE)),FALSE)</f>
        <v>0</v>
      </c>
      <c r="G1567" s="63">
        <f>IF(Table312[[#This Row],[Facility]]="Buin",1.5%,0.25%)</f>
        <v>2.5000000000000001E-3</v>
      </c>
      <c r="H1567" s="38">
        <v>0</v>
      </c>
      <c r="I1567" s="38"/>
      <c r="J1567" s="27">
        <f t="shared" si="144"/>
        <v>20</v>
      </c>
      <c r="K1567" s="28">
        <f t="shared" si="145"/>
        <v>2</v>
      </c>
      <c r="L1567" s="27">
        <f>IF(K1567=0,0,IF(E1567&gt;1,E1567-1,VLOOKUP(K1567,Months_Weeks!$A$1:$B$13,2,0)))</f>
        <v>1</v>
      </c>
      <c r="M1567" s="29"/>
      <c r="N1567" s="39"/>
      <c r="O1567" s="39"/>
      <c r="P1567" s="50">
        <f t="shared" si="146"/>
        <v>0</v>
      </c>
      <c r="Q1567" s="28">
        <f t="shared" si="147"/>
        <v>2</v>
      </c>
      <c r="R1567" s="28">
        <f>IF(Q1567=0,0,IF(E1567&gt;1,E1567-1,VLOOKUP(Q1567,Months_Weeks!$A$1:$B$13,2,0)))</f>
        <v>1</v>
      </c>
      <c r="S1567" s="30"/>
      <c r="T1567" s="39"/>
      <c r="U1567" s="39"/>
      <c r="V1567" s="50">
        <f t="shared" si="148"/>
        <v>0</v>
      </c>
      <c r="W1567" s="28">
        <f t="shared" si="149"/>
        <v>2</v>
      </c>
      <c r="X1567" s="28">
        <f>IF(W1567=0,0,IF(E1567&gt;1,E1567-1,VLOOKUP(W1567,Months_Weeks!$A$1:$B$13,2,0)))</f>
        <v>1</v>
      </c>
      <c r="Y1567" s="30"/>
      <c r="Z1567" s="39"/>
      <c r="AA1567" s="31"/>
      <c r="AB1567" s="39"/>
      <c r="AC1567" s="31"/>
      <c r="AD1567" s="40"/>
      <c r="AE1567" s="31"/>
      <c r="AF1567" s="40"/>
      <c r="AG1567" s="31"/>
      <c r="AH1567" s="40"/>
      <c r="AI1567" s="31"/>
      <c r="AJ1567" s="40"/>
    </row>
    <row r="1568" spans="1:36" x14ac:dyDescent="0.25">
      <c r="A1568" s="37" t="s">
        <v>32</v>
      </c>
      <c r="B1568" s="37">
        <v>7</v>
      </c>
      <c r="C1568" s="26" t="str">
        <f>IFERROR(INDEX(Clients[Client_Name],MATCH(Table312[[#This Row],[Client_Code]],Clients[Client_Code],0)),"")</f>
        <v>FAENADORA SAN VICENTE</v>
      </c>
      <c r="D1568" s="25">
        <v>2</v>
      </c>
      <c r="E1568" s="25">
        <v>3</v>
      </c>
      <c r="F1568" s="25" t="b">
        <f>IF(E1568&gt;(VLOOKUP(D1568,Months_Weeks!$A$2:$B$13,2,TRUE)),FALSE)</f>
        <v>0</v>
      </c>
      <c r="G1568" s="63">
        <f>IF(Table312[[#This Row],[Facility]]="Buin",1.5%,0.25%)</f>
        <v>2.5000000000000001E-3</v>
      </c>
      <c r="H1568" s="38">
        <v>0</v>
      </c>
      <c r="I1568" s="38"/>
      <c r="J1568" s="27">
        <f t="shared" si="144"/>
        <v>20</v>
      </c>
      <c r="K1568" s="28">
        <f t="shared" si="145"/>
        <v>2</v>
      </c>
      <c r="L1568" s="27">
        <f>IF(K1568=0,0,IF(E1568&gt;1,E1568-1,VLOOKUP(K1568,Months_Weeks!$A$1:$B$13,2,0)))</f>
        <v>2</v>
      </c>
      <c r="M1568" s="29"/>
      <c r="N1568" s="39"/>
      <c r="O1568" s="39"/>
      <c r="P1568" s="50">
        <f t="shared" si="146"/>
        <v>0</v>
      </c>
      <c r="Q1568" s="28">
        <f t="shared" si="147"/>
        <v>2</v>
      </c>
      <c r="R1568" s="28">
        <f>IF(Q1568=0,0,IF(E1568&gt;1,E1568-1,VLOOKUP(Q1568,Months_Weeks!$A$1:$B$13,2,0)))</f>
        <v>2</v>
      </c>
      <c r="S1568" s="30"/>
      <c r="T1568" s="39"/>
      <c r="U1568" s="39"/>
      <c r="V1568" s="50">
        <f t="shared" si="148"/>
        <v>0</v>
      </c>
      <c r="W1568" s="28">
        <f t="shared" si="149"/>
        <v>2</v>
      </c>
      <c r="X1568" s="28">
        <f>IF(W1568=0,0,IF(E1568&gt;1,E1568-1,VLOOKUP(W1568,Months_Weeks!$A$1:$B$13,2,0)))</f>
        <v>2</v>
      </c>
      <c r="Y1568" s="30"/>
      <c r="Z1568" s="39"/>
      <c r="AA1568" s="31"/>
      <c r="AB1568" s="39"/>
      <c r="AC1568" s="31"/>
      <c r="AD1568" s="40"/>
      <c r="AE1568" s="31"/>
      <c r="AF1568" s="40"/>
      <c r="AG1568" s="31"/>
      <c r="AH1568" s="40"/>
      <c r="AI1568" s="31"/>
      <c r="AJ1568" s="40"/>
    </row>
    <row r="1569" spans="1:36" x14ac:dyDescent="0.25">
      <c r="A1569" s="37" t="s">
        <v>32</v>
      </c>
      <c r="B1569" s="37">
        <v>7</v>
      </c>
      <c r="C1569" s="26" t="str">
        <f>IFERROR(INDEX(Clients[Client_Name],MATCH(Table312[[#This Row],[Client_Code]],Clients[Client_Code],0)),"")</f>
        <v>FAENADORA SAN VICENTE</v>
      </c>
      <c r="D1569" s="25">
        <v>2</v>
      </c>
      <c r="E1569" s="25">
        <v>4</v>
      </c>
      <c r="F1569" s="25" t="b">
        <f>IF(E1569&gt;(VLOOKUP(D1569,Months_Weeks!$A$2:$B$13,2,TRUE)),FALSE)</f>
        <v>0</v>
      </c>
      <c r="G1569" s="63">
        <f>IF(Table312[[#This Row],[Facility]]="Buin",1.5%,0.25%)</f>
        <v>2.5000000000000001E-3</v>
      </c>
      <c r="H1569" s="38">
        <v>0</v>
      </c>
      <c r="I1569" s="38"/>
      <c r="J1569" s="27">
        <f t="shared" si="144"/>
        <v>20</v>
      </c>
      <c r="K1569" s="28">
        <f t="shared" si="145"/>
        <v>2</v>
      </c>
      <c r="L1569" s="27">
        <f>IF(K1569=0,0,IF(E1569&gt;1,E1569-1,VLOOKUP(K1569,Months_Weeks!$A$1:$B$13,2,0)))</f>
        <v>3</v>
      </c>
      <c r="M1569" s="29"/>
      <c r="N1569" s="39"/>
      <c r="O1569" s="39"/>
      <c r="P1569" s="50">
        <f t="shared" si="146"/>
        <v>0</v>
      </c>
      <c r="Q1569" s="28">
        <f t="shared" si="147"/>
        <v>2</v>
      </c>
      <c r="R1569" s="28">
        <f>IF(Q1569=0,0,IF(E1569&gt;1,E1569-1,VLOOKUP(Q1569,Months_Weeks!$A$1:$B$13,2,0)))</f>
        <v>3</v>
      </c>
      <c r="S1569" s="30"/>
      <c r="T1569" s="39"/>
      <c r="U1569" s="39"/>
      <c r="V1569" s="50">
        <f t="shared" si="148"/>
        <v>0</v>
      </c>
      <c r="W1569" s="28">
        <f t="shared" si="149"/>
        <v>2</v>
      </c>
      <c r="X1569" s="28">
        <f>IF(W1569=0,0,IF(E1569&gt;1,E1569-1,VLOOKUP(W1569,Months_Weeks!$A$1:$B$13,2,0)))</f>
        <v>3</v>
      </c>
      <c r="Y1569" s="30"/>
      <c r="Z1569" s="39"/>
      <c r="AA1569" s="31"/>
      <c r="AB1569" s="39"/>
      <c r="AC1569" s="31"/>
      <c r="AD1569" s="40"/>
      <c r="AE1569" s="31"/>
      <c r="AF1569" s="40"/>
      <c r="AG1569" s="31"/>
      <c r="AH1569" s="40"/>
      <c r="AI1569" s="31"/>
      <c r="AJ1569" s="40"/>
    </row>
    <row r="1570" spans="1:36" x14ac:dyDescent="0.25">
      <c r="A1570" s="37" t="s">
        <v>32</v>
      </c>
      <c r="B1570" s="37">
        <v>7</v>
      </c>
      <c r="C1570" s="26" t="str">
        <f>IFERROR(INDEX(Clients[Client_Name],MATCH(Table312[[#This Row],[Client_Code]],Clients[Client_Code],0)),"")</f>
        <v>FAENADORA SAN VICENTE</v>
      </c>
      <c r="D1570" s="25">
        <v>3</v>
      </c>
      <c r="E1570" s="25">
        <v>1</v>
      </c>
      <c r="F1570" s="25" t="b">
        <f>IF(E1570&gt;(VLOOKUP(D1570,Months_Weeks!$A$2:$B$13,2,TRUE)),FALSE)</f>
        <v>0</v>
      </c>
      <c r="G1570" s="63">
        <f>IF(Table312[[#This Row],[Facility]]="Buin",1.5%,0.25%)</f>
        <v>2.5000000000000001E-3</v>
      </c>
      <c r="H1570" s="38"/>
      <c r="I1570" s="38"/>
      <c r="J1570" s="27">
        <f t="shared" si="144"/>
        <v>20</v>
      </c>
      <c r="K1570" s="28">
        <f t="shared" si="145"/>
        <v>2</v>
      </c>
      <c r="L1570" s="27">
        <f>IF(K1570=0,0,IF(E1570&gt;1,E1570-1,VLOOKUP(K1570,Months_Weeks!$A$1:$B$13,2,0)))</f>
        <v>4</v>
      </c>
      <c r="M1570" s="29"/>
      <c r="N1570" s="39"/>
      <c r="O1570" s="39"/>
      <c r="P1570" s="50">
        <f t="shared" si="146"/>
        <v>0</v>
      </c>
      <c r="Q1570" s="28">
        <f t="shared" si="147"/>
        <v>2</v>
      </c>
      <c r="R1570" s="28">
        <f>IF(Q1570=0,0,IF(E1570&gt;1,E1570-1,VLOOKUP(Q1570,Months_Weeks!$A$1:$B$13,2,0)))</f>
        <v>4</v>
      </c>
      <c r="S1570" s="30"/>
      <c r="T1570" s="39"/>
      <c r="U1570" s="39"/>
      <c r="V1570" s="50">
        <f t="shared" si="148"/>
        <v>0</v>
      </c>
      <c r="W1570" s="28">
        <f t="shared" si="149"/>
        <v>2</v>
      </c>
      <c r="X1570" s="28">
        <f>IF(W1570=0,0,IF(E1570&gt;1,E1570-1,VLOOKUP(W1570,Months_Weeks!$A$1:$B$13,2,0)))</f>
        <v>4</v>
      </c>
      <c r="Y1570" s="30"/>
      <c r="Z1570" s="39"/>
      <c r="AA1570" s="31"/>
      <c r="AB1570" s="39"/>
      <c r="AC1570" s="31"/>
      <c r="AD1570" s="40"/>
      <c r="AE1570" s="31"/>
      <c r="AF1570" s="40"/>
      <c r="AG1570" s="31"/>
      <c r="AH1570" s="40"/>
      <c r="AI1570" s="31"/>
      <c r="AJ1570" s="40"/>
    </row>
    <row r="1571" spans="1:36" x14ac:dyDescent="0.25">
      <c r="A1571" s="37" t="s">
        <v>32</v>
      </c>
      <c r="B1571" s="37">
        <v>7</v>
      </c>
      <c r="C1571" s="26" t="str">
        <f>IFERROR(INDEX(Clients[Client_Name],MATCH(Table312[[#This Row],[Client_Code]],Clients[Client_Code],0)),"")</f>
        <v>FAENADORA SAN VICENTE</v>
      </c>
      <c r="D1571" s="25">
        <v>3</v>
      </c>
      <c r="E1571" s="25">
        <v>2</v>
      </c>
      <c r="F1571" s="25" t="b">
        <f>IF(E1571&gt;(VLOOKUP(D1571,Months_Weeks!$A$2:$B$13,2,TRUE)),FALSE)</f>
        <v>0</v>
      </c>
      <c r="G1571" s="63">
        <f>IF(Table312[[#This Row],[Facility]]="Buin",1.5%,0.25%)</f>
        <v>2.5000000000000001E-3</v>
      </c>
      <c r="H1571" s="38"/>
      <c r="I1571" s="38"/>
      <c r="J1571" s="27">
        <f t="shared" si="144"/>
        <v>20</v>
      </c>
      <c r="K1571" s="28">
        <f t="shared" si="145"/>
        <v>3</v>
      </c>
      <c r="L1571" s="27">
        <f>IF(K1571=0,0,IF(E1571&gt;1,E1571-1,VLOOKUP(K1571,Months_Weeks!$A$1:$B$13,2,0)))</f>
        <v>1</v>
      </c>
      <c r="M1571" s="29"/>
      <c r="N1571" s="39"/>
      <c r="O1571" s="39"/>
      <c r="P1571" s="50">
        <f t="shared" si="146"/>
        <v>0</v>
      </c>
      <c r="Q1571" s="28">
        <f t="shared" si="147"/>
        <v>3</v>
      </c>
      <c r="R1571" s="28">
        <f>IF(Q1571=0,0,IF(E1571&gt;1,E1571-1,VLOOKUP(Q1571,Months_Weeks!$A$1:$B$13,2,0)))</f>
        <v>1</v>
      </c>
      <c r="S1571" s="30"/>
      <c r="T1571" s="39"/>
      <c r="U1571" s="39"/>
      <c r="V1571" s="50">
        <f t="shared" si="148"/>
        <v>0</v>
      </c>
      <c r="W1571" s="28">
        <f t="shared" si="149"/>
        <v>3</v>
      </c>
      <c r="X1571" s="28">
        <f>IF(W1571=0,0,IF(E1571&gt;1,E1571-1,VLOOKUP(W1571,Months_Weeks!$A$1:$B$13,2,0)))</f>
        <v>1</v>
      </c>
      <c r="Y1571" s="30"/>
      <c r="Z1571" s="39"/>
      <c r="AA1571" s="31"/>
      <c r="AB1571" s="39"/>
      <c r="AC1571" s="31"/>
      <c r="AD1571" s="40"/>
      <c r="AE1571" s="31"/>
      <c r="AF1571" s="40"/>
      <c r="AG1571" s="31"/>
      <c r="AH1571" s="40"/>
      <c r="AI1571" s="31"/>
      <c r="AJ1571" s="40"/>
    </row>
    <row r="1572" spans="1:36" x14ac:dyDescent="0.25">
      <c r="A1572" s="37" t="s">
        <v>32</v>
      </c>
      <c r="B1572" s="37">
        <v>7</v>
      </c>
      <c r="C1572" s="26" t="str">
        <f>IFERROR(INDEX(Clients[Client_Name],MATCH(Table312[[#This Row],[Client_Code]],Clients[Client_Code],0)),"")</f>
        <v>FAENADORA SAN VICENTE</v>
      </c>
      <c r="D1572" s="25">
        <v>3</v>
      </c>
      <c r="E1572" s="25">
        <v>3</v>
      </c>
      <c r="F1572" s="25" t="b">
        <f>IF(E1572&gt;(VLOOKUP(D1572,Months_Weeks!$A$2:$B$13,2,TRUE)),FALSE)</f>
        <v>0</v>
      </c>
      <c r="G1572" s="63">
        <f>IF(Table312[[#This Row],[Facility]]="Buin",1.5%,0.25%)</f>
        <v>2.5000000000000001E-3</v>
      </c>
      <c r="H1572" s="38"/>
      <c r="I1572" s="38"/>
      <c r="J1572" s="27">
        <f t="shared" si="144"/>
        <v>20</v>
      </c>
      <c r="K1572" s="28">
        <f t="shared" si="145"/>
        <v>3</v>
      </c>
      <c r="L1572" s="27">
        <f>IF(K1572=0,0,IF(E1572&gt;1,E1572-1,VLOOKUP(K1572,Months_Weeks!$A$1:$B$13,2,0)))</f>
        <v>2</v>
      </c>
      <c r="M1572" s="29"/>
      <c r="N1572" s="39"/>
      <c r="O1572" s="39"/>
      <c r="P1572" s="50">
        <f t="shared" si="146"/>
        <v>0</v>
      </c>
      <c r="Q1572" s="28">
        <f t="shared" si="147"/>
        <v>3</v>
      </c>
      <c r="R1572" s="28">
        <f>IF(Q1572=0,0,IF(E1572&gt;1,E1572-1,VLOOKUP(Q1572,Months_Weeks!$A$1:$B$13,2,0)))</f>
        <v>2</v>
      </c>
      <c r="S1572" s="30"/>
      <c r="T1572" s="39"/>
      <c r="U1572" s="39"/>
      <c r="V1572" s="50">
        <f t="shared" si="148"/>
        <v>0</v>
      </c>
      <c r="W1572" s="28">
        <f t="shared" si="149"/>
        <v>3</v>
      </c>
      <c r="X1572" s="28">
        <f>IF(W1572=0,0,IF(E1572&gt;1,E1572-1,VLOOKUP(W1572,Months_Weeks!$A$1:$B$13,2,0)))</f>
        <v>2</v>
      </c>
      <c r="Y1572" s="30"/>
      <c r="Z1572" s="39"/>
      <c r="AA1572" s="31"/>
      <c r="AB1572" s="39"/>
      <c r="AC1572" s="31"/>
      <c r="AD1572" s="40"/>
      <c r="AE1572" s="31"/>
      <c r="AF1572" s="40"/>
      <c r="AG1572" s="31"/>
      <c r="AH1572" s="40"/>
      <c r="AI1572" s="31"/>
      <c r="AJ1572" s="40"/>
    </row>
    <row r="1573" spans="1:36" x14ac:dyDescent="0.25">
      <c r="A1573" s="37" t="s">
        <v>32</v>
      </c>
      <c r="B1573" s="37">
        <v>7</v>
      </c>
      <c r="C1573" s="26" t="str">
        <f>IFERROR(INDEX(Clients[Client_Name],MATCH(Table312[[#This Row],[Client_Code]],Clients[Client_Code],0)),"")</f>
        <v>FAENADORA SAN VICENTE</v>
      </c>
      <c r="D1573" s="25">
        <v>3</v>
      </c>
      <c r="E1573" s="25">
        <v>4</v>
      </c>
      <c r="F1573" s="25" t="b">
        <f>IF(E1573&gt;(VLOOKUP(D1573,Months_Weeks!$A$2:$B$13,2,TRUE)),FALSE)</f>
        <v>0</v>
      </c>
      <c r="G1573" s="63">
        <f>IF(Table312[[#This Row],[Facility]]="Buin",1.5%,0.25%)</f>
        <v>2.5000000000000001E-3</v>
      </c>
      <c r="H1573" s="38"/>
      <c r="I1573" s="38"/>
      <c r="J1573" s="27">
        <f t="shared" si="144"/>
        <v>20</v>
      </c>
      <c r="K1573" s="28">
        <f t="shared" si="145"/>
        <v>3</v>
      </c>
      <c r="L1573" s="27">
        <f>IF(K1573=0,0,IF(E1573&gt;1,E1573-1,VLOOKUP(K1573,Months_Weeks!$A$1:$B$13,2,0)))</f>
        <v>3</v>
      </c>
      <c r="M1573" s="29"/>
      <c r="N1573" s="39"/>
      <c r="O1573" s="39"/>
      <c r="P1573" s="50">
        <f t="shared" si="146"/>
        <v>0</v>
      </c>
      <c r="Q1573" s="28">
        <f t="shared" si="147"/>
        <v>3</v>
      </c>
      <c r="R1573" s="28">
        <f>IF(Q1573=0,0,IF(E1573&gt;1,E1573-1,VLOOKUP(Q1573,Months_Weeks!$A$1:$B$13,2,0)))</f>
        <v>3</v>
      </c>
      <c r="S1573" s="30"/>
      <c r="T1573" s="39"/>
      <c r="U1573" s="39"/>
      <c r="V1573" s="50">
        <f t="shared" si="148"/>
        <v>0</v>
      </c>
      <c r="W1573" s="28">
        <f t="shared" si="149"/>
        <v>3</v>
      </c>
      <c r="X1573" s="28">
        <f>IF(W1573=0,0,IF(E1573&gt;1,E1573-1,VLOOKUP(W1573,Months_Weeks!$A$1:$B$13,2,0)))</f>
        <v>3</v>
      </c>
      <c r="Y1573" s="30"/>
      <c r="Z1573" s="39"/>
      <c r="AA1573" s="31"/>
      <c r="AB1573" s="39"/>
      <c r="AC1573" s="31"/>
      <c r="AD1573" s="40"/>
      <c r="AE1573" s="31"/>
      <c r="AF1573" s="40"/>
      <c r="AG1573" s="31"/>
      <c r="AH1573" s="40"/>
      <c r="AI1573" s="31"/>
      <c r="AJ1573" s="40"/>
    </row>
    <row r="1574" spans="1:36" x14ac:dyDescent="0.25">
      <c r="A1574" s="37" t="s">
        <v>32</v>
      </c>
      <c r="B1574" s="37">
        <v>7</v>
      </c>
      <c r="C1574" s="26" t="str">
        <f>IFERROR(INDEX(Clients[Client_Name],MATCH(Table312[[#This Row],[Client_Code]],Clients[Client_Code],0)),"")</f>
        <v>FAENADORA SAN VICENTE</v>
      </c>
      <c r="D1574" s="25">
        <v>3</v>
      </c>
      <c r="E1574" s="25">
        <v>5</v>
      </c>
      <c r="F1574" s="25" t="b">
        <f>IF(E1574&gt;(VLOOKUP(D1574,Months_Weeks!$A$2:$B$13,2,TRUE)),FALSE)</f>
        <v>0</v>
      </c>
      <c r="G1574" s="63">
        <f>IF(Table312[[#This Row],[Facility]]="Buin",1.5%,0.25%)</f>
        <v>2.5000000000000001E-3</v>
      </c>
      <c r="H1574" s="38"/>
      <c r="I1574" s="38"/>
      <c r="J1574" s="27">
        <f t="shared" si="144"/>
        <v>20</v>
      </c>
      <c r="K1574" s="28">
        <f t="shared" si="145"/>
        <v>3</v>
      </c>
      <c r="L1574" s="27">
        <f>IF(K1574=0,0,IF(E1574&gt;1,E1574-1,VLOOKUP(K1574,Months_Weeks!$A$1:$B$13,2,0)))</f>
        <v>4</v>
      </c>
      <c r="M1574" s="29"/>
      <c r="N1574" s="39"/>
      <c r="O1574" s="39"/>
      <c r="P1574" s="50">
        <f t="shared" si="146"/>
        <v>0</v>
      </c>
      <c r="Q1574" s="28">
        <f t="shared" si="147"/>
        <v>3</v>
      </c>
      <c r="R1574" s="28">
        <f>IF(Q1574=0,0,IF(E1574&gt;1,E1574-1,VLOOKUP(Q1574,Months_Weeks!$A$1:$B$13,2,0)))</f>
        <v>4</v>
      </c>
      <c r="S1574" s="30"/>
      <c r="T1574" s="39"/>
      <c r="U1574" s="39"/>
      <c r="V1574" s="50">
        <f t="shared" si="148"/>
        <v>0</v>
      </c>
      <c r="W1574" s="28">
        <f t="shared" si="149"/>
        <v>3</v>
      </c>
      <c r="X1574" s="28">
        <f>IF(W1574=0,0,IF(E1574&gt;1,E1574-1,VLOOKUP(W1574,Months_Weeks!$A$1:$B$13,2,0)))</f>
        <v>4</v>
      </c>
      <c r="Y1574" s="30"/>
      <c r="Z1574" s="39"/>
      <c r="AA1574" s="31"/>
      <c r="AB1574" s="39"/>
      <c r="AC1574" s="31"/>
      <c r="AD1574" s="40"/>
      <c r="AE1574" s="31"/>
      <c r="AF1574" s="40"/>
      <c r="AG1574" s="31"/>
      <c r="AH1574" s="40"/>
      <c r="AI1574" s="31"/>
      <c r="AJ1574" s="40"/>
    </row>
    <row r="1575" spans="1:36" x14ac:dyDescent="0.25">
      <c r="A1575" s="37" t="s">
        <v>32</v>
      </c>
      <c r="B1575" s="37">
        <v>7</v>
      </c>
      <c r="C1575" s="26" t="str">
        <f>IFERROR(INDEX(Clients[Client_Name],MATCH(Table312[[#This Row],[Client_Code]],Clients[Client_Code],0)),"")</f>
        <v>FAENADORA SAN VICENTE</v>
      </c>
      <c r="D1575" s="25">
        <v>4</v>
      </c>
      <c r="E1575" s="25">
        <v>1</v>
      </c>
      <c r="F1575" s="25" t="b">
        <f>IF(E1575&gt;(VLOOKUP(D1575,Months_Weeks!$A$2:$B$13,2,TRUE)),FALSE)</f>
        <v>0</v>
      </c>
      <c r="G1575" s="63">
        <f>IF(Table312[[#This Row],[Facility]]="Buin",1.5%,0.25%)</f>
        <v>2.5000000000000001E-3</v>
      </c>
      <c r="H1575" s="38"/>
      <c r="I1575" s="38"/>
      <c r="J1575" s="27">
        <f t="shared" si="144"/>
        <v>20</v>
      </c>
      <c r="K1575" s="28">
        <f t="shared" si="145"/>
        <v>3</v>
      </c>
      <c r="L1575" s="27">
        <f>IF(K1575=0,0,IF(E1575&gt;1,E1575-1,VLOOKUP(K1575,Months_Weeks!$A$1:$B$13,2,0)))</f>
        <v>5</v>
      </c>
      <c r="M1575" s="29"/>
      <c r="N1575" s="39"/>
      <c r="O1575" s="39"/>
      <c r="P1575" s="50">
        <f t="shared" si="146"/>
        <v>0</v>
      </c>
      <c r="Q1575" s="28">
        <f t="shared" si="147"/>
        <v>3</v>
      </c>
      <c r="R1575" s="28">
        <f>IF(Q1575=0,0,IF(E1575&gt;1,E1575-1,VLOOKUP(Q1575,Months_Weeks!$A$1:$B$13,2,0)))</f>
        <v>5</v>
      </c>
      <c r="S1575" s="30"/>
      <c r="T1575" s="39"/>
      <c r="U1575" s="39"/>
      <c r="V1575" s="50">
        <f t="shared" si="148"/>
        <v>0</v>
      </c>
      <c r="W1575" s="28">
        <f t="shared" si="149"/>
        <v>3</v>
      </c>
      <c r="X1575" s="28">
        <f>IF(W1575=0,0,IF(E1575&gt;1,E1575-1,VLOOKUP(W1575,Months_Weeks!$A$1:$B$13,2,0)))</f>
        <v>5</v>
      </c>
      <c r="Y1575" s="30"/>
      <c r="Z1575" s="39"/>
      <c r="AA1575" s="31"/>
      <c r="AB1575" s="39"/>
      <c r="AC1575" s="31"/>
      <c r="AD1575" s="40"/>
      <c r="AE1575" s="31"/>
      <c r="AF1575" s="40"/>
      <c r="AG1575" s="31"/>
      <c r="AH1575" s="40"/>
      <c r="AI1575" s="31"/>
      <c r="AJ1575" s="40"/>
    </row>
    <row r="1576" spans="1:36" x14ac:dyDescent="0.25">
      <c r="A1576" s="37" t="s">
        <v>32</v>
      </c>
      <c r="B1576" s="37">
        <v>7</v>
      </c>
      <c r="C1576" s="26" t="str">
        <f>IFERROR(INDEX(Clients[Client_Name],MATCH(Table312[[#This Row],[Client_Code]],Clients[Client_Code],0)),"")</f>
        <v>FAENADORA SAN VICENTE</v>
      </c>
      <c r="D1576" s="25">
        <v>4</v>
      </c>
      <c r="E1576" s="25">
        <v>2</v>
      </c>
      <c r="F1576" s="25" t="b">
        <f>IF(E1576&gt;(VLOOKUP(D1576,Months_Weeks!$A$2:$B$13,2,TRUE)),FALSE)</f>
        <v>0</v>
      </c>
      <c r="G1576" s="63">
        <f>IF(Table312[[#This Row],[Facility]]="Buin",1.5%,0.25%)</f>
        <v>2.5000000000000001E-3</v>
      </c>
      <c r="H1576" s="38"/>
      <c r="I1576" s="38"/>
      <c r="J1576" s="27">
        <f t="shared" si="144"/>
        <v>20</v>
      </c>
      <c r="K1576" s="28">
        <f t="shared" si="145"/>
        <v>4</v>
      </c>
      <c r="L1576" s="27">
        <f>IF(K1576=0,0,IF(E1576&gt;1,E1576-1,VLOOKUP(K1576,Months_Weeks!$A$1:$B$13,2,0)))</f>
        <v>1</v>
      </c>
      <c r="M1576" s="29"/>
      <c r="N1576" s="39"/>
      <c r="O1576" s="39"/>
      <c r="P1576" s="50">
        <f t="shared" si="146"/>
        <v>0</v>
      </c>
      <c r="Q1576" s="28">
        <f t="shared" si="147"/>
        <v>4</v>
      </c>
      <c r="R1576" s="28">
        <f>IF(Q1576=0,0,IF(E1576&gt;1,E1576-1,VLOOKUP(Q1576,Months_Weeks!$A$1:$B$13,2,0)))</f>
        <v>1</v>
      </c>
      <c r="S1576" s="30"/>
      <c r="T1576" s="39"/>
      <c r="U1576" s="39"/>
      <c r="V1576" s="50">
        <f t="shared" si="148"/>
        <v>0</v>
      </c>
      <c r="W1576" s="28">
        <f t="shared" si="149"/>
        <v>4</v>
      </c>
      <c r="X1576" s="28">
        <f>IF(W1576=0,0,IF(E1576&gt;1,E1576-1,VLOOKUP(W1576,Months_Weeks!$A$1:$B$13,2,0)))</f>
        <v>1</v>
      </c>
      <c r="Y1576" s="30"/>
      <c r="Z1576" s="39"/>
      <c r="AA1576" s="31"/>
      <c r="AB1576" s="39"/>
      <c r="AC1576" s="31"/>
      <c r="AD1576" s="40"/>
      <c r="AE1576" s="31"/>
      <c r="AF1576" s="40"/>
      <c r="AG1576" s="31"/>
      <c r="AH1576" s="40"/>
      <c r="AI1576" s="31"/>
      <c r="AJ1576" s="40"/>
    </row>
    <row r="1577" spans="1:36" x14ac:dyDescent="0.25">
      <c r="A1577" s="37" t="s">
        <v>32</v>
      </c>
      <c r="B1577" s="37">
        <v>7</v>
      </c>
      <c r="C1577" s="26" t="str">
        <f>IFERROR(INDEX(Clients[Client_Name],MATCH(Table312[[#This Row],[Client_Code]],Clients[Client_Code],0)),"")</f>
        <v>FAENADORA SAN VICENTE</v>
      </c>
      <c r="D1577" s="25">
        <v>4</v>
      </c>
      <c r="E1577" s="25">
        <v>3</v>
      </c>
      <c r="F1577" s="25" t="b">
        <f>IF(E1577&gt;(VLOOKUP(D1577,Months_Weeks!$A$2:$B$13,2,TRUE)),FALSE)</f>
        <v>0</v>
      </c>
      <c r="G1577" s="63">
        <f>IF(Table312[[#This Row],[Facility]]="Buin",1.5%,0.25%)</f>
        <v>2.5000000000000001E-3</v>
      </c>
      <c r="H1577" s="38"/>
      <c r="I1577" s="38"/>
      <c r="J1577" s="27">
        <f t="shared" si="144"/>
        <v>20</v>
      </c>
      <c r="K1577" s="28">
        <f t="shared" si="145"/>
        <v>4</v>
      </c>
      <c r="L1577" s="27">
        <f>IF(K1577=0,0,IF(E1577&gt;1,E1577-1,VLOOKUP(K1577,Months_Weeks!$A$1:$B$13,2,0)))</f>
        <v>2</v>
      </c>
      <c r="M1577" s="29"/>
      <c r="N1577" s="39"/>
      <c r="O1577" s="39"/>
      <c r="P1577" s="50">
        <f t="shared" si="146"/>
        <v>0</v>
      </c>
      <c r="Q1577" s="28">
        <f t="shared" si="147"/>
        <v>4</v>
      </c>
      <c r="R1577" s="28">
        <f>IF(Q1577=0,0,IF(E1577&gt;1,E1577-1,VLOOKUP(Q1577,Months_Weeks!$A$1:$B$13,2,0)))</f>
        <v>2</v>
      </c>
      <c r="S1577" s="30"/>
      <c r="T1577" s="39"/>
      <c r="U1577" s="39"/>
      <c r="V1577" s="50">
        <f t="shared" si="148"/>
        <v>0</v>
      </c>
      <c r="W1577" s="28">
        <f t="shared" si="149"/>
        <v>4</v>
      </c>
      <c r="X1577" s="28">
        <f>IF(W1577=0,0,IF(E1577&gt;1,E1577-1,VLOOKUP(W1577,Months_Weeks!$A$1:$B$13,2,0)))</f>
        <v>2</v>
      </c>
      <c r="Y1577" s="30"/>
      <c r="Z1577" s="39"/>
      <c r="AA1577" s="31"/>
      <c r="AB1577" s="39"/>
      <c r="AC1577" s="31"/>
      <c r="AD1577" s="40"/>
      <c r="AE1577" s="31"/>
      <c r="AF1577" s="40"/>
      <c r="AG1577" s="31"/>
      <c r="AH1577" s="40"/>
      <c r="AI1577" s="31"/>
      <c r="AJ1577" s="40"/>
    </row>
    <row r="1578" spans="1:36" x14ac:dyDescent="0.25">
      <c r="A1578" s="37" t="s">
        <v>32</v>
      </c>
      <c r="B1578" s="37">
        <v>7</v>
      </c>
      <c r="C1578" s="26" t="str">
        <f>IFERROR(INDEX(Clients[Client_Name],MATCH(Table312[[#This Row],[Client_Code]],Clients[Client_Code],0)),"")</f>
        <v>FAENADORA SAN VICENTE</v>
      </c>
      <c r="D1578" s="25">
        <v>4</v>
      </c>
      <c r="E1578" s="25">
        <v>4</v>
      </c>
      <c r="F1578" s="25" t="b">
        <f>IF(E1578&gt;(VLOOKUP(D1578,Months_Weeks!$A$2:$B$13,2,TRUE)),FALSE)</f>
        <v>0</v>
      </c>
      <c r="G1578" s="63">
        <f>IF(Table312[[#This Row],[Facility]]="Buin",1.5%,0.25%)</f>
        <v>2.5000000000000001E-3</v>
      </c>
      <c r="H1578" s="38"/>
      <c r="I1578" s="38"/>
      <c r="J1578" s="27">
        <f t="shared" si="144"/>
        <v>20</v>
      </c>
      <c r="K1578" s="28">
        <f t="shared" si="145"/>
        <v>4</v>
      </c>
      <c r="L1578" s="27">
        <f>IF(K1578=0,0,IF(E1578&gt;1,E1578-1,VLOOKUP(K1578,Months_Weeks!$A$1:$B$13,2,0)))</f>
        <v>3</v>
      </c>
      <c r="M1578" s="29"/>
      <c r="N1578" s="39"/>
      <c r="O1578" s="39"/>
      <c r="P1578" s="50">
        <f t="shared" si="146"/>
        <v>0</v>
      </c>
      <c r="Q1578" s="28">
        <f t="shared" si="147"/>
        <v>4</v>
      </c>
      <c r="R1578" s="28">
        <f>IF(Q1578=0,0,IF(E1578&gt;1,E1578-1,VLOOKUP(Q1578,Months_Weeks!$A$1:$B$13,2,0)))</f>
        <v>3</v>
      </c>
      <c r="S1578" s="30"/>
      <c r="T1578" s="39"/>
      <c r="U1578" s="39"/>
      <c r="V1578" s="50">
        <f t="shared" si="148"/>
        <v>0</v>
      </c>
      <c r="W1578" s="28">
        <f t="shared" si="149"/>
        <v>4</v>
      </c>
      <c r="X1578" s="28">
        <f>IF(W1578=0,0,IF(E1578&gt;1,E1578-1,VLOOKUP(W1578,Months_Weeks!$A$1:$B$13,2,0)))</f>
        <v>3</v>
      </c>
      <c r="Y1578" s="30"/>
      <c r="Z1578" s="39"/>
      <c r="AA1578" s="31"/>
      <c r="AB1578" s="39"/>
      <c r="AC1578" s="31"/>
      <c r="AD1578" s="40"/>
      <c r="AE1578" s="31"/>
      <c r="AF1578" s="40"/>
      <c r="AG1578" s="31"/>
      <c r="AH1578" s="40"/>
      <c r="AI1578" s="31"/>
      <c r="AJ1578" s="40"/>
    </row>
    <row r="1579" spans="1:36" x14ac:dyDescent="0.25">
      <c r="A1579" s="37" t="s">
        <v>32</v>
      </c>
      <c r="B1579" s="37">
        <v>7</v>
      </c>
      <c r="C1579" s="26" t="str">
        <f>IFERROR(INDEX(Clients[Client_Name],MATCH(Table312[[#This Row],[Client_Code]],Clients[Client_Code],0)),"")</f>
        <v>FAENADORA SAN VICENTE</v>
      </c>
      <c r="D1579" s="25">
        <v>5</v>
      </c>
      <c r="E1579" s="25">
        <v>1</v>
      </c>
      <c r="F1579" s="25" t="b">
        <f>IF(E1579&gt;(VLOOKUP(D1579,Months_Weeks!$A$2:$B$13,2,TRUE)),FALSE)</f>
        <v>0</v>
      </c>
      <c r="G1579" s="63">
        <f>IF(Table312[[#This Row],[Facility]]="Buin",1.5%,0.25%)</f>
        <v>2.5000000000000001E-3</v>
      </c>
      <c r="H1579" s="38"/>
      <c r="I1579" s="38"/>
      <c r="J1579" s="27">
        <f t="shared" si="144"/>
        <v>20</v>
      </c>
      <c r="K1579" s="28">
        <f t="shared" si="145"/>
        <v>4</v>
      </c>
      <c r="L1579" s="27">
        <f>IF(K1579=0,0,IF(E1579&gt;1,E1579-1,VLOOKUP(K1579,Months_Weeks!$A$1:$B$13,2,0)))</f>
        <v>4</v>
      </c>
      <c r="M1579" s="29"/>
      <c r="N1579" s="39"/>
      <c r="O1579" s="39"/>
      <c r="P1579" s="50">
        <f t="shared" si="146"/>
        <v>0</v>
      </c>
      <c r="Q1579" s="28">
        <f t="shared" si="147"/>
        <v>4</v>
      </c>
      <c r="R1579" s="28">
        <f>IF(Q1579=0,0,IF(E1579&gt;1,E1579-1,VLOOKUP(Q1579,Months_Weeks!$A$1:$B$13,2,0)))</f>
        <v>4</v>
      </c>
      <c r="S1579" s="30"/>
      <c r="T1579" s="39"/>
      <c r="U1579" s="39"/>
      <c r="V1579" s="50">
        <f t="shared" si="148"/>
        <v>0</v>
      </c>
      <c r="W1579" s="28">
        <f t="shared" si="149"/>
        <v>4</v>
      </c>
      <c r="X1579" s="28">
        <f>IF(W1579=0,0,IF(E1579&gt;1,E1579-1,VLOOKUP(W1579,Months_Weeks!$A$1:$B$13,2,0)))</f>
        <v>4</v>
      </c>
      <c r="Y1579" s="30"/>
      <c r="Z1579" s="39"/>
      <c r="AA1579" s="31"/>
      <c r="AB1579" s="39"/>
      <c r="AC1579" s="31"/>
      <c r="AD1579" s="40"/>
      <c r="AE1579" s="31"/>
      <c r="AF1579" s="40"/>
      <c r="AG1579" s="31"/>
      <c r="AH1579" s="40"/>
      <c r="AI1579" s="31"/>
      <c r="AJ1579" s="40"/>
    </row>
    <row r="1580" spans="1:36" x14ac:dyDescent="0.25">
      <c r="A1580" s="37" t="s">
        <v>32</v>
      </c>
      <c r="B1580" s="37">
        <v>7</v>
      </c>
      <c r="C1580" s="26" t="str">
        <f>IFERROR(INDEX(Clients[Client_Name],MATCH(Table312[[#This Row],[Client_Code]],Clients[Client_Code],0)),"")</f>
        <v>FAENADORA SAN VICENTE</v>
      </c>
      <c r="D1580" s="25">
        <v>5</v>
      </c>
      <c r="E1580" s="25">
        <v>2</v>
      </c>
      <c r="F1580" s="25" t="b">
        <f>IF(E1580&gt;(VLOOKUP(D1580,Months_Weeks!$A$2:$B$13,2,TRUE)),FALSE)</f>
        <v>0</v>
      </c>
      <c r="G1580" s="63">
        <f>IF(Table312[[#This Row],[Facility]]="Buin",1.5%,0.25%)</f>
        <v>2.5000000000000001E-3</v>
      </c>
      <c r="H1580" s="38"/>
      <c r="I1580" s="38"/>
      <c r="J1580" s="27">
        <f t="shared" si="144"/>
        <v>20</v>
      </c>
      <c r="K1580" s="28">
        <f t="shared" si="145"/>
        <v>5</v>
      </c>
      <c r="L1580" s="27">
        <f>IF(K1580=0,0,IF(E1580&gt;1,E1580-1,VLOOKUP(K1580,Months_Weeks!$A$1:$B$13,2,0)))</f>
        <v>1</v>
      </c>
      <c r="M1580" s="29"/>
      <c r="N1580" s="39"/>
      <c r="O1580" s="39"/>
      <c r="P1580" s="50">
        <f t="shared" si="146"/>
        <v>0</v>
      </c>
      <c r="Q1580" s="28">
        <f t="shared" si="147"/>
        <v>5</v>
      </c>
      <c r="R1580" s="28">
        <f>IF(Q1580=0,0,IF(E1580&gt;1,E1580-1,VLOOKUP(Q1580,Months_Weeks!$A$1:$B$13,2,0)))</f>
        <v>1</v>
      </c>
      <c r="S1580" s="30"/>
      <c r="T1580" s="39"/>
      <c r="U1580" s="39"/>
      <c r="V1580" s="50">
        <f t="shared" si="148"/>
        <v>0</v>
      </c>
      <c r="W1580" s="28">
        <f t="shared" si="149"/>
        <v>5</v>
      </c>
      <c r="X1580" s="28">
        <f>IF(W1580=0,0,IF(E1580&gt;1,E1580-1,VLOOKUP(W1580,Months_Weeks!$A$1:$B$13,2,0)))</f>
        <v>1</v>
      </c>
      <c r="Y1580" s="30"/>
      <c r="Z1580" s="39"/>
      <c r="AA1580" s="31"/>
      <c r="AB1580" s="39"/>
      <c r="AC1580" s="31"/>
      <c r="AD1580" s="40"/>
      <c r="AE1580" s="31"/>
      <c r="AF1580" s="40"/>
      <c r="AG1580" s="31"/>
      <c r="AH1580" s="40"/>
      <c r="AI1580" s="31"/>
      <c r="AJ1580" s="40"/>
    </row>
    <row r="1581" spans="1:36" x14ac:dyDescent="0.25">
      <c r="A1581" s="37" t="s">
        <v>32</v>
      </c>
      <c r="B1581" s="37">
        <v>7</v>
      </c>
      <c r="C1581" s="26" t="str">
        <f>IFERROR(INDEX(Clients[Client_Name],MATCH(Table312[[#This Row],[Client_Code]],Clients[Client_Code],0)),"")</f>
        <v>FAENADORA SAN VICENTE</v>
      </c>
      <c r="D1581" s="25">
        <v>5</v>
      </c>
      <c r="E1581" s="25">
        <v>3</v>
      </c>
      <c r="F1581" s="25" t="b">
        <f>IF(E1581&gt;(VLOOKUP(D1581,Months_Weeks!$A$2:$B$13,2,TRUE)),FALSE)</f>
        <v>0</v>
      </c>
      <c r="G1581" s="63">
        <f>IF(Table312[[#This Row],[Facility]]="Buin",1.5%,0.25%)</f>
        <v>2.5000000000000001E-3</v>
      </c>
      <c r="H1581" s="38"/>
      <c r="I1581" s="38"/>
      <c r="J1581" s="27">
        <f t="shared" si="144"/>
        <v>20</v>
      </c>
      <c r="K1581" s="28">
        <f t="shared" si="145"/>
        <v>5</v>
      </c>
      <c r="L1581" s="27">
        <f>IF(K1581=0,0,IF(E1581&gt;1,E1581-1,VLOOKUP(K1581,Months_Weeks!$A$1:$B$13,2,0)))</f>
        <v>2</v>
      </c>
      <c r="M1581" s="29"/>
      <c r="N1581" s="39"/>
      <c r="O1581" s="39"/>
      <c r="P1581" s="50">
        <f t="shared" si="146"/>
        <v>0</v>
      </c>
      <c r="Q1581" s="28">
        <f t="shared" si="147"/>
        <v>5</v>
      </c>
      <c r="R1581" s="28">
        <f>IF(Q1581=0,0,IF(E1581&gt;1,E1581-1,VLOOKUP(Q1581,Months_Weeks!$A$1:$B$13,2,0)))</f>
        <v>2</v>
      </c>
      <c r="S1581" s="30"/>
      <c r="T1581" s="39"/>
      <c r="U1581" s="39"/>
      <c r="V1581" s="50">
        <f t="shared" si="148"/>
        <v>0</v>
      </c>
      <c r="W1581" s="28">
        <f t="shared" si="149"/>
        <v>5</v>
      </c>
      <c r="X1581" s="28">
        <f>IF(W1581=0,0,IF(E1581&gt;1,E1581-1,VLOOKUP(W1581,Months_Weeks!$A$1:$B$13,2,0)))</f>
        <v>2</v>
      </c>
      <c r="Y1581" s="30"/>
      <c r="Z1581" s="39"/>
      <c r="AA1581" s="31"/>
      <c r="AB1581" s="39"/>
      <c r="AC1581" s="31"/>
      <c r="AD1581" s="40"/>
      <c r="AE1581" s="31"/>
      <c r="AF1581" s="40"/>
      <c r="AG1581" s="31"/>
      <c r="AH1581" s="40"/>
      <c r="AI1581" s="31"/>
      <c r="AJ1581" s="40"/>
    </row>
    <row r="1582" spans="1:36" x14ac:dyDescent="0.25">
      <c r="A1582" s="37" t="s">
        <v>32</v>
      </c>
      <c r="B1582" s="37">
        <v>7</v>
      </c>
      <c r="C1582" s="26" t="str">
        <f>IFERROR(INDEX(Clients[Client_Name],MATCH(Table312[[#This Row],[Client_Code]],Clients[Client_Code],0)),"")</f>
        <v>FAENADORA SAN VICENTE</v>
      </c>
      <c r="D1582" s="25">
        <v>5</v>
      </c>
      <c r="E1582" s="25">
        <v>4</v>
      </c>
      <c r="F1582" s="25" t="b">
        <f>IF(E1582&gt;(VLOOKUP(D1582,Months_Weeks!$A$2:$B$13,2,TRUE)),FALSE)</f>
        <v>0</v>
      </c>
      <c r="G1582" s="63">
        <f>IF(Table312[[#This Row],[Facility]]="Buin",1.5%,0.25%)</f>
        <v>2.5000000000000001E-3</v>
      </c>
      <c r="H1582" s="38"/>
      <c r="I1582" s="38"/>
      <c r="J1582" s="27">
        <f t="shared" si="144"/>
        <v>20</v>
      </c>
      <c r="K1582" s="28">
        <f t="shared" si="145"/>
        <v>5</v>
      </c>
      <c r="L1582" s="27">
        <f>IF(K1582=0,0,IF(E1582&gt;1,E1582-1,VLOOKUP(K1582,Months_Weeks!$A$1:$B$13,2,0)))</f>
        <v>3</v>
      </c>
      <c r="M1582" s="29"/>
      <c r="N1582" s="39"/>
      <c r="O1582" s="39"/>
      <c r="P1582" s="50">
        <f t="shared" si="146"/>
        <v>0</v>
      </c>
      <c r="Q1582" s="28">
        <f t="shared" si="147"/>
        <v>5</v>
      </c>
      <c r="R1582" s="28">
        <f>IF(Q1582=0,0,IF(E1582&gt;1,E1582-1,VLOOKUP(Q1582,Months_Weeks!$A$1:$B$13,2,0)))</f>
        <v>3</v>
      </c>
      <c r="S1582" s="30"/>
      <c r="T1582" s="39"/>
      <c r="U1582" s="39"/>
      <c r="V1582" s="50">
        <f t="shared" si="148"/>
        <v>0</v>
      </c>
      <c r="W1582" s="28">
        <f t="shared" si="149"/>
        <v>5</v>
      </c>
      <c r="X1582" s="28">
        <f>IF(W1582=0,0,IF(E1582&gt;1,E1582-1,VLOOKUP(W1582,Months_Weeks!$A$1:$B$13,2,0)))</f>
        <v>3</v>
      </c>
      <c r="Y1582" s="30"/>
      <c r="Z1582" s="39"/>
      <c r="AA1582" s="31"/>
      <c r="AB1582" s="39"/>
      <c r="AC1582" s="31"/>
      <c r="AD1582" s="40"/>
      <c r="AE1582" s="31"/>
      <c r="AF1582" s="40"/>
      <c r="AG1582" s="31"/>
      <c r="AH1582" s="40"/>
      <c r="AI1582" s="31"/>
      <c r="AJ1582" s="40"/>
    </row>
    <row r="1583" spans="1:36" x14ac:dyDescent="0.25">
      <c r="A1583" s="37" t="s">
        <v>32</v>
      </c>
      <c r="B1583" s="37">
        <v>7</v>
      </c>
      <c r="C1583" s="26" t="str">
        <f>IFERROR(INDEX(Clients[Client_Name],MATCH(Table312[[#This Row],[Client_Code]],Clients[Client_Code],0)),"")</f>
        <v>FAENADORA SAN VICENTE</v>
      </c>
      <c r="D1583" s="25">
        <v>6</v>
      </c>
      <c r="E1583" s="25">
        <v>1</v>
      </c>
      <c r="F1583" s="25" t="b">
        <f>IF(E1583&gt;(VLOOKUP(D1583,Months_Weeks!$A$2:$B$13,2,TRUE)),FALSE)</f>
        <v>0</v>
      </c>
      <c r="G1583" s="63">
        <f>IF(Table312[[#This Row],[Facility]]="Buin",1.5%,0.25%)</f>
        <v>2.5000000000000001E-3</v>
      </c>
      <c r="H1583" s="38"/>
      <c r="I1583" s="38"/>
      <c r="J1583" s="27">
        <f t="shared" si="144"/>
        <v>20</v>
      </c>
      <c r="K1583" s="28">
        <f t="shared" si="145"/>
        <v>5</v>
      </c>
      <c r="L1583" s="27">
        <f>IF(K1583=0,0,IF(E1583&gt;1,E1583-1,VLOOKUP(K1583,Months_Weeks!$A$1:$B$13,2,0)))</f>
        <v>4</v>
      </c>
      <c r="M1583" s="29"/>
      <c r="N1583" s="39"/>
      <c r="O1583" s="39"/>
      <c r="P1583" s="50">
        <f t="shared" si="146"/>
        <v>0</v>
      </c>
      <c r="Q1583" s="28">
        <f t="shared" si="147"/>
        <v>5</v>
      </c>
      <c r="R1583" s="28">
        <f>IF(Q1583=0,0,IF(E1583&gt;1,E1583-1,VLOOKUP(Q1583,Months_Weeks!$A$1:$B$13,2,0)))</f>
        <v>4</v>
      </c>
      <c r="S1583" s="30"/>
      <c r="T1583" s="39"/>
      <c r="U1583" s="39"/>
      <c r="V1583" s="50">
        <f t="shared" si="148"/>
        <v>0</v>
      </c>
      <c r="W1583" s="28">
        <f t="shared" si="149"/>
        <v>5</v>
      </c>
      <c r="X1583" s="28">
        <f>IF(W1583=0,0,IF(E1583&gt;1,E1583-1,VLOOKUP(W1583,Months_Weeks!$A$1:$B$13,2,0)))</f>
        <v>4</v>
      </c>
      <c r="Y1583" s="30"/>
      <c r="Z1583" s="39"/>
      <c r="AA1583" s="31"/>
      <c r="AB1583" s="39"/>
      <c r="AC1583" s="31"/>
      <c r="AD1583" s="40"/>
      <c r="AE1583" s="31"/>
      <c r="AF1583" s="40"/>
      <c r="AG1583" s="31"/>
      <c r="AH1583" s="40"/>
      <c r="AI1583" s="31"/>
      <c r="AJ1583" s="40"/>
    </row>
    <row r="1584" spans="1:36" x14ac:dyDescent="0.25">
      <c r="A1584" s="37" t="s">
        <v>32</v>
      </c>
      <c r="B1584" s="37">
        <v>7</v>
      </c>
      <c r="C1584" s="26" t="str">
        <f>IFERROR(INDEX(Clients[Client_Name],MATCH(Table312[[#This Row],[Client_Code]],Clients[Client_Code],0)),"")</f>
        <v>FAENADORA SAN VICENTE</v>
      </c>
      <c r="D1584" s="25">
        <v>6</v>
      </c>
      <c r="E1584" s="25">
        <v>2</v>
      </c>
      <c r="F1584" s="25" t="b">
        <f>IF(E1584&gt;(VLOOKUP(D1584,Months_Weeks!$A$2:$B$13,2,TRUE)),FALSE)</f>
        <v>0</v>
      </c>
      <c r="G1584" s="63">
        <f>IF(Table312[[#This Row],[Facility]]="Buin",1.5%,0.25%)</f>
        <v>2.5000000000000001E-3</v>
      </c>
      <c r="H1584" s="38"/>
      <c r="I1584" s="38"/>
      <c r="J1584" s="27">
        <f t="shared" si="144"/>
        <v>20</v>
      </c>
      <c r="K1584" s="28">
        <f t="shared" si="145"/>
        <v>6</v>
      </c>
      <c r="L1584" s="27">
        <f>IF(K1584=0,0,IF(E1584&gt;1,E1584-1,VLOOKUP(K1584,Months_Weeks!$A$1:$B$13,2,0)))</f>
        <v>1</v>
      </c>
      <c r="M1584" s="29"/>
      <c r="N1584" s="39"/>
      <c r="O1584" s="39"/>
      <c r="P1584" s="50">
        <f t="shared" si="146"/>
        <v>0</v>
      </c>
      <c r="Q1584" s="28">
        <f t="shared" si="147"/>
        <v>6</v>
      </c>
      <c r="R1584" s="28">
        <f>IF(Q1584=0,0,IF(E1584&gt;1,E1584-1,VLOOKUP(Q1584,Months_Weeks!$A$1:$B$13,2,0)))</f>
        <v>1</v>
      </c>
      <c r="S1584" s="30"/>
      <c r="T1584" s="39"/>
      <c r="U1584" s="39"/>
      <c r="V1584" s="50">
        <f t="shared" si="148"/>
        <v>0</v>
      </c>
      <c r="W1584" s="28">
        <f t="shared" si="149"/>
        <v>6</v>
      </c>
      <c r="X1584" s="28">
        <f>IF(W1584=0,0,IF(E1584&gt;1,E1584-1,VLOOKUP(W1584,Months_Weeks!$A$1:$B$13,2,0)))</f>
        <v>1</v>
      </c>
      <c r="Y1584" s="30"/>
      <c r="Z1584" s="39"/>
      <c r="AA1584" s="31"/>
      <c r="AB1584" s="39"/>
      <c r="AC1584" s="31"/>
      <c r="AD1584" s="40"/>
      <c r="AE1584" s="31"/>
      <c r="AF1584" s="40"/>
      <c r="AG1584" s="31"/>
      <c r="AH1584" s="40"/>
      <c r="AI1584" s="31"/>
      <c r="AJ1584" s="40"/>
    </row>
    <row r="1585" spans="1:36" x14ac:dyDescent="0.25">
      <c r="A1585" s="37" t="s">
        <v>32</v>
      </c>
      <c r="B1585" s="37">
        <v>7</v>
      </c>
      <c r="C1585" s="26" t="str">
        <f>IFERROR(INDEX(Clients[Client_Name],MATCH(Table312[[#This Row],[Client_Code]],Clients[Client_Code],0)),"")</f>
        <v>FAENADORA SAN VICENTE</v>
      </c>
      <c r="D1585" s="25">
        <v>6</v>
      </c>
      <c r="E1585" s="25">
        <v>3</v>
      </c>
      <c r="F1585" s="25" t="b">
        <f>IF(E1585&gt;(VLOOKUP(D1585,Months_Weeks!$A$2:$B$13,2,TRUE)),FALSE)</f>
        <v>0</v>
      </c>
      <c r="G1585" s="63">
        <f>IF(Table312[[#This Row],[Facility]]="Buin",1.5%,0.25%)</f>
        <v>2.5000000000000001E-3</v>
      </c>
      <c r="H1585" s="38"/>
      <c r="I1585" s="38"/>
      <c r="J1585" s="27">
        <f t="shared" si="144"/>
        <v>20</v>
      </c>
      <c r="K1585" s="28">
        <f t="shared" si="145"/>
        <v>6</v>
      </c>
      <c r="L1585" s="27">
        <f>IF(K1585=0,0,IF(E1585&gt;1,E1585-1,VLOOKUP(K1585,Months_Weeks!$A$1:$B$13,2,0)))</f>
        <v>2</v>
      </c>
      <c r="M1585" s="29"/>
      <c r="N1585" s="39"/>
      <c r="O1585" s="39"/>
      <c r="P1585" s="50">
        <f t="shared" si="146"/>
        <v>0</v>
      </c>
      <c r="Q1585" s="28">
        <f t="shared" si="147"/>
        <v>6</v>
      </c>
      <c r="R1585" s="28">
        <f>IF(Q1585=0,0,IF(E1585&gt;1,E1585-1,VLOOKUP(Q1585,Months_Weeks!$A$1:$B$13,2,0)))</f>
        <v>2</v>
      </c>
      <c r="S1585" s="30"/>
      <c r="T1585" s="39"/>
      <c r="U1585" s="39"/>
      <c r="V1585" s="50">
        <f t="shared" si="148"/>
        <v>0</v>
      </c>
      <c r="W1585" s="28">
        <f t="shared" si="149"/>
        <v>6</v>
      </c>
      <c r="X1585" s="28">
        <f>IF(W1585=0,0,IF(E1585&gt;1,E1585-1,VLOOKUP(W1585,Months_Weeks!$A$1:$B$13,2,0)))</f>
        <v>2</v>
      </c>
      <c r="Y1585" s="30"/>
      <c r="Z1585" s="39"/>
      <c r="AA1585" s="31"/>
      <c r="AB1585" s="39"/>
      <c r="AC1585" s="31"/>
      <c r="AD1585" s="40"/>
      <c r="AE1585" s="31"/>
      <c r="AF1585" s="40"/>
      <c r="AG1585" s="31"/>
      <c r="AH1585" s="40"/>
      <c r="AI1585" s="31"/>
      <c r="AJ1585" s="40"/>
    </row>
    <row r="1586" spans="1:36" x14ac:dyDescent="0.25">
      <c r="A1586" s="37" t="s">
        <v>32</v>
      </c>
      <c r="B1586" s="37">
        <v>7</v>
      </c>
      <c r="C1586" s="26" t="str">
        <f>IFERROR(INDEX(Clients[Client_Name],MATCH(Table312[[#This Row],[Client_Code]],Clients[Client_Code],0)),"")</f>
        <v>FAENADORA SAN VICENTE</v>
      </c>
      <c r="D1586" s="25">
        <v>6</v>
      </c>
      <c r="E1586" s="25">
        <v>4</v>
      </c>
      <c r="F1586" s="25" t="b">
        <f>IF(E1586&gt;(VLOOKUP(D1586,Months_Weeks!$A$2:$B$13,2,TRUE)),FALSE)</f>
        <v>0</v>
      </c>
      <c r="G1586" s="63">
        <f>IF(Table312[[#This Row],[Facility]]="Buin",1.5%,0.25%)</f>
        <v>2.5000000000000001E-3</v>
      </c>
      <c r="H1586" s="38"/>
      <c r="I1586" s="38"/>
      <c r="J1586" s="27">
        <f t="shared" si="144"/>
        <v>20</v>
      </c>
      <c r="K1586" s="28">
        <f t="shared" si="145"/>
        <v>6</v>
      </c>
      <c r="L1586" s="27">
        <f>IF(K1586=0,0,IF(E1586&gt;1,E1586-1,VLOOKUP(K1586,Months_Weeks!$A$1:$B$13,2,0)))</f>
        <v>3</v>
      </c>
      <c r="M1586" s="29"/>
      <c r="N1586" s="39"/>
      <c r="O1586" s="39"/>
      <c r="P1586" s="50">
        <f t="shared" si="146"/>
        <v>0</v>
      </c>
      <c r="Q1586" s="28">
        <f t="shared" si="147"/>
        <v>6</v>
      </c>
      <c r="R1586" s="28">
        <f>IF(Q1586=0,0,IF(E1586&gt;1,E1586-1,VLOOKUP(Q1586,Months_Weeks!$A$1:$B$13,2,0)))</f>
        <v>3</v>
      </c>
      <c r="S1586" s="30"/>
      <c r="T1586" s="39"/>
      <c r="U1586" s="39"/>
      <c r="V1586" s="50">
        <f t="shared" si="148"/>
        <v>0</v>
      </c>
      <c r="W1586" s="28">
        <f t="shared" si="149"/>
        <v>6</v>
      </c>
      <c r="X1586" s="28">
        <f>IF(W1586=0,0,IF(E1586&gt;1,E1586-1,VLOOKUP(W1586,Months_Weeks!$A$1:$B$13,2,0)))</f>
        <v>3</v>
      </c>
      <c r="Y1586" s="30"/>
      <c r="Z1586" s="39"/>
      <c r="AA1586" s="31"/>
      <c r="AB1586" s="39"/>
      <c r="AC1586" s="31"/>
      <c r="AD1586" s="40"/>
      <c r="AE1586" s="31"/>
      <c r="AF1586" s="40"/>
      <c r="AG1586" s="31"/>
      <c r="AH1586" s="40"/>
      <c r="AI1586" s="31"/>
      <c r="AJ1586" s="40"/>
    </row>
    <row r="1587" spans="1:36" x14ac:dyDescent="0.25">
      <c r="A1587" s="37" t="s">
        <v>32</v>
      </c>
      <c r="B1587" s="37">
        <v>7</v>
      </c>
      <c r="C1587" s="26" t="str">
        <f>IFERROR(INDEX(Clients[Client_Name],MATCH(Table312[[#This Row],[Client_Code]],Clients[Client_Code],0)),"")</f>
        <v>FAENADORA SAN VICENTE</v>
      </c>
      <c r="D1587" s="25">
        <v>6</v>
      </c>
      <c r="E1587" s="25">
        <v>5</v>
      </c>
      <c r="F1587" s="25" t="b">
        <f>IF(E1587&gt;(VLOOKUP(D1587,Months_Weeks!$A$2:$B$13,2,TRUE)),FALSE)</f>
        <v>0</v>
      </c>
      <c r="G1587" s="63">
        <f>IF(Table312[[#This Row],[Facility]]="Buin",1.5%,0.25%)</f>
        <v>2.5000000000000001E-3</v>
      </c>
      <c r="H1587" s="38"/>
      <c r="I1587" s="38"/>
      <c r="J1587" s="27">
        <f t="shared" si="144"/>
        <v>20</v>
      </c>
      <c r="K1587" s="28">
        <f t="shared" si="145"/>
        <v>6</v>
      </c>
      <c r="L1587" s="27">
        <f>IF(K1587=0,0,IF(E1587&gt;1,E1587-1,VLOOKUP(K1587,Months_Weeks!$A$1:$B$13,2,0)))</f>
        <v>4</v>
      </c>
      <c r="M1587" s="29"/>
      <c r="N1587" s="39"/>
      <c r="O1587" s="39"/>
      <c r="P1587" s="50">
        <f t="shared" si="146"/>
        <v>0</v>
      </c>
      <c r="Q1587" s="28">
        <f t="shared" si="147"/>
        <v>6</v>
      </c>
      <c r="R1587" s="28">
        <f>IF(Q1587=0,0,IF(E1587&gt;1,E1587-1,VLOOKUP(Q1587,Months_Weeks!$A$1:$B$13,2,0)))</f>
        <v>4</v>
      </c>
      <c r="S1587" s="30"/>
      <c r="T1587" s="39"/>
      <c r="U1587" s="39"/>
      <c r="V1587" s="50">
        <f t="shared" si="148"/>
        <v>0</v>
      </c>
      <c r="W1587" s="28">
        <f t="shared" si="149"/>
        <v>6</v>
      </c>
      <c r="X1587" s="28">
        <f>IF(W1587=0,0,IF(E1587&gt;1,E1587-1,VLOOKUP(W1587,Months_Weeks!$A$1:$B$13,2,0)))</f>
        <v>4</v>
      </c>
      <c r="Y1587" s="30"/>
      <c r="Z1587" s="39"/>
      <c r="AA1587" s="31"/>
      <c r="AB1587" s="39"/>
      <c r="AC1587" s="31"/>
      <c r="AD1587" s="40"/>
      <c r="AE1587" s="31"/>
      <c r="AF1587" s="40"/>
      <c r="AG1587" s="31"/>
      <c r="AH1587" s="40"/>
      <c r="AI1587" s="31"/>
      <c r="AJ1587" s="40"/>
    </row>
    <row r="1588" spans="1:36" x14ac:dyDescent="0.25">
      <c r="A1588" s="37" t="s">
        <v>32</v>
      </c>
      <c r="B1588" s="37">
        <v>7</v>
      </c>
      <c r="C1588" s="26" t="str">
        <f>IFERROR(INDEX(Clients[Client_Name],MATCH(Table312[[#This Row],[Client_Code]],Clients[Client_Code],0)),"")</f>
        <v>FAENADORA SAN VICENTE</v>
      </c>
      <c r="D1588" s="25">
        <v>7</v>
      </c>
      <c r="E1588" s="25">
        <v>1</v>
      </c>
      <c r="F1588" s="25" t="b">
        <f>IF(E1588&gt;(VLOOKUP(D1588,Months_Weeks!$A$2:$B$13,2,TRUE)),FALSE)</f>
        <v>0</v>
      </c>
      <c r="G1588" s="63">
        <f>IF(Table312[[#This Row],[Facility]]="Buin",1.5%,0.25%)</f>
        <v>2.5000000000000001E-3</v>
      </c>
      <c r="H1588" s="38"/>
      <c r="I1588" s="38"/>
      <c r="J1588" s="27">
        <f t="shared" si="144"/>
        <v>20</v>
      </c>
      <c r="K1588" s="28">
        <f t="shared" si="145"/>
        <v>6</v>
      </c>
      <c r="L1588" s="27">
        <f>IF(K1588=0,0,IF(E1588&gt;1,E1588-1,VLOOKUP(K1588,Months_Weeks!$A$1:$B$13,2,0)))</f>
        <v>5</v>
      </c>
      <c r="M1588" s="29"/>
      <c r="N1588" s="39"/>
      <c r="O1588" s="39"/>
      <c r="P1588" s="50">
        <f t="shared" si="146"/>
        <v>0</v>
      </c>
      <c r="Q1588" s="28">
        <f t="shared" si="147"/>
        <v>6</v>
      </c>
      <c r="R1588" s="28">
        <f>IF(Q1588=0,0,IF(E1588&gt;1,E1588-1,VLOOKUP(Q1588,Months_Weeks!$A$1:$B$13,2,0)))</f>
        <v>5</v>
      </c>
      <c r="S1588" s="30"/>
      <c r="T1588" s="39"/>
      <c r="U1588" s="39"/>
      <c r="V1588" s="50">
        <f t="shared" si="148"/>
        <v>0</v>
      </c>
      <c r="W1588" s="28">
        <f t="shared" si="149"/>
        <v>6</v>
      </c>
      <c r="X1588" s="28">
        <f>IF(W1588=0,0,IF(E1588&gt;1,E1588-1,VLOOKUP(W1588,Months_Weeks!$A$1:$B$13,2,0)))</f>
        <v>5</v>
      </c>
      <c r="Y1588" s="30"/>
      <c r="Z1588" s="39"/>
      <c r="AA1588" s="31"/>
      <c r="AB1588" s="39"/>
      <c r="AC1588" s="31"/>
      <c r="AD1588" s="40"/>
      <c r="AE1588" s="31"/>
      <c r="AF1588" s="40"/>
      <c r="AG1588" s="31"/>
      <c r="AH1588" s="40"/>
      <c r="AI1588" s="31"/>
      <c r="AJ1588" s="40"/>
    </row>
    <row r="1589" spans="1:36" x14ac:dyDescent="0.25">
      <c r="A1589" s="37" t="s">
        <v>32</v>
      </c>
      <c r="B1589" s="37">
        <v>7</v>
      </c>
      <c r="C1589" s="26" t="str">
        <f>IFERROR(INDEX(Clients[Client_Name],MATCH(Table312[[#This Row],[Client_Code]],Clients[Client_Code],0)),"")</f>
        <v>FAENADORA SAN VICENTE</v>
      </c>
      <c r="D1589" s="25">
        <v>7</v>
      </c>
      <c r="E1589" s="25">
        <v>2</v>
      </c>
      <c r="F1589" s="25" t="b">
        <f>IF(E1589&gt;(VLOOKUP(D1589,Months_Weeks!$A$2:$B$13,2,TRUE)),FALSE)</f>
        <v>0</v>
      </c>
      <c r="G1589" s="63">
        <f>IF(Table312[[#This Row],[Facility]]="Buin",1.5%,0.25%)</f>
        <v>2.5000000000000001E-3</v>
      </c>
      <c r="H1589" s="38"/>
      <c r="I1589" s="38"/>
      <c r="J1589" s="27">
        <f t="shared" si="144"/>
        <v>20</v>
      </c>
      <c r="K1589" s="28">
        <f t="shared" si="145"/>
        <v>7</v>
      </c>
      <c r="L1589" s="27">
        <f>IF(K1589=0,0,IF(E1589&gt;1,E1589-1,VLOOKUP(K1589,Months_Weeks!$A$1:$B$13,2,0)))</f>
        <v>1</v>
      </c>
      <c r="M1589" s="29"/>
      <c r="N1589" s="39"/>
      <c r="O1589" s="39"/>
      <c r="P1589" s="50">
        <f t="shared" si="146"/>
        <v>0</v>
      </c>
      <c r="Q1589" s="28">
        <f t="shared" si="147"/>
        <v>7</v>
      </c>
      <c r="R1589" s="28">
        <f>IF(Q1589=0,0,IF(E1589&gt;1,E1589-1,VLOOKUP(Q1589,Months_Weeks!$A$1:$B$13,2,0)))</f>
        <v>1</v>
      </c>
      <c r="S1589" s="30"/>
      <c r="T1589" s="39"/>
      <c r="U1589" s="39"/>
      <c r="V1589" s="50">
        <f t="shared" si="148"/>
        <v>0</v>
      </c>
      <c r="W1589" s="28">
        <f t="shared" si="149"/>
        <v>7</v>
      </c>
      <c r="X1589" s="28">
        <f>IF(W1589=0,0,IF(E1589&gt;1,E1589-1,VLOOKUP(W1589,Months_Weeks!$A$1:$B$13,2,0)))</f>
        <v>1</v>
      </c>
      <c r="Y1589" s="30"/>
      <c r="Z1589" s="39"/>
      <c r="AA1589" s="31"/>
      <c r="AB1589" s="39"/>
      <c r="AC1589" s="31"/>
      <c r="AD1589" s="40"/>
      <c r="AE1589" s="31"/>
      <c r="AF1589" s="40"/>
      <c r="AG1589" s="31"/>
      <c r="AH1589" s="40"/>
      <c r="AI1589" s="31"/>
      <c r="AJ1589" s="40"/>
    </row>
    <row r="1590" spans="1:36" x14ac:dyDescent="0.25">
      <c r="A1590" s="37" t="s">
        <v>32</v>
      </c>
      <c r="B1590" s="37">
        <v>7</v>
      </c>
      <c r="C1590" s="26" t="str">
        <f>IFERROR(INDEX(Clients[Client_Name],MATCH(Table312[[#This Row],[Client_Code]],Clients[Client_Code],0)),"")</f>
        <v>FAENADORA SAN VICENTE</v>
      </c>
      <c r="D1590" s="25">
        <v>7</v>
      </c>
      <c r="E1590" s="25">
        <v>3</v>
      </c>
      <c r="F1590" s="25" t="b">
        <f>IF(E1590&gt;(VLOOKUP(D1590,Months_Weeks!$A$2:$B$13,2,TRUE)),FALSE)</f>
        <v>0</v>
      </c>
      <c r="G1590" s="63">
        <f>IF(Table312[[#This Row],[Facility]]="Buin",1.5%,0.25%)</f>
        <v>2.5000000000000001E-3</v>
      </c>
      <c r="H1590" s="38"/>
      <c r="I1590" s="38"/>
      <c r="J1590" s="27">
        <f t="shared" si="144"/>
        <v>20</v>
      </c>
      <c r="K1590" s="28">
        <f t="shared" si="145"/>
        <v>7</v>
      </c>
      <c r="L1590" s="27">
        <f>IF(K1590=0,0,IF(E1590&gt;1,E1590-1,VLOOKUP(K1590,Months_Weeks!$A$1:$B$13,2,0)))</f>
        <v>2</v>
      </c>
      <c r="M1590" s="29"/>
      <c r="N1590" s="39"/>
      <c r="O1590" s="39"/>
      <c r="P1590" s="50">
        <f t="shared" si="146"/>
        <v>0</v>
      </c>
      <c r="Q1590" s="28">
        <f t="shared" si="147"/>
        <v>7</v>
      </c>
      <c r="R1590" s="28">
        <f>IF(Q1590=0,0,IF(E1590&gt;1,E1590-1,VLOOKUP(Q1590,Months_Weeks!$A$1:$B$13,2,0)))</f>
        <v>2</v>
      </c>
      <c r="S1590" s="30"/>
      <c r="T1590" s="39"/>
      <c r="U1590" s="39"/>
      <c r="V1590" s="50">
        <f t="shared" si="148"/>
        <v>0</v>
      </c>
      <c r="W1590" s="28">
        <f t="shared" si="149"/>
        <v>7</v>
      </c>
      <c r="X1590" s="28">
        <f>IF(W1590=0,0,IF(E1590&gt;1,E1590-1,VLOOKUP(W1590,Months_Weeks!$A$1:$B$13,2,0)))</f>
        <v>2</v>
      </c>
      <c r="Y1590" s="30"/>
      <c r="Z1590" s="39"/>
      <c r="AA1590" s="31"/>
      <c r="AB1590" s="39"/>
      <c r="AC1590" s="31"/>
      <c r="AD1590" s="40"/>
      <c r="AE1590" s="31"/>
      <c r="AF1590" s="40"/>
      <c r="AG1590" s="31"/>
      <c r="AH1590" s="40"/>
      <c r="AI1590" s="31"/>
      <c r="AJ1590" s="40"/>
    </row>
    <row r="1591" spans="1:36" x14ac:dyDescent="0.25">
      <c r="A1591" s="37" t="s">
        <v>32</v>
      </c>
      <c r="B1591" s="37">
        <v>7</v>
      </c>
      <c r="C1591" s="26" t="str">
        <f>IFERROR(INDEX(Clients[Client_Name],MATCH(Table312[[#This Row],[Client_Code]],Clients[Client_Code],0)),"")</f>
        <v>FAENADORA SAN VICENTE</v>
      </c>
      <c r="D1591" s="25">
        <v>7</v>
      </c>
      <c r="E1591" s="25">
        <v>4</v>
      </c>
      <c r="F1591" s="25" t="b">
        <f>IF(E1591&gt;(VLOOKUP(D1591,Months_Weeks!$A$2:$B$13,2,TRUE)),FALSE)</f>
        <v>0</v>
      </c>
      <c r="G1591" s="63">
        <f>IF(Table312[[#This Row],[Facility]]="Buin",1.5%,0.25%)</f>
        <v>2.5000000000000001E-3</v>
      </c>
      <c r="H1591" s="38"/>
      <c r="I1591" s="38"/>
      <c r="J1591" s="27">
        <f t="shared" si="144"/>
        <v>20</v>
      </c>
      <c r="K1591" s="28">
        <f t="shared" si="145"/>
        <v>7</v>
      </c>
      <c r="L1591" s="27">
        <f>IF(K1591=0,0,IF(E1591&gt;1,E1591-1,VLOOKUP(K1591,Months_Weeks!$A$1:$B$13,2,0)))</f>
        <v>3</v>
      </c>
      <c r="M1591" s="29"/>
      <c r="N1591" s="39"/>
      <c r="O1591" s="39"/>
      <c r="P1591" s="50">
        <f t="shared" si="146"/>
        <v>0</v>
      </c>
      <c r="Q1591" s="28">
        <f t="shared" si="147"/>
        <v>7</v>
      </c>
      <c r="R1591" s="28">
        <f>IF(Q1591=0,0,IF(E1591&gt;1,E1591-1,VLOOKUP(Q1591,Months_Weeks!$A$1:$B$13,2,0)))</f>
        <v>3</v>
      </c>
      <c r="S1591" s="30"/>
      <c r="T1591" s="39"/>
      <c r="U1591" s="39"/>
      <c r="V1591" s="50">
        <f t="shared" si="148"/>
        <v>0</v>
      </c>
      <c r="W1591" s="28">
        <f t="shared" si="149"/>
        <v>7</v>
      </c>
      <c r="X1591" s="28">
        <f>IF(W1591=0,0,IF(E1591&gt;1,E1591-1,VLOOKUP(W1591,Months_Weeks!$A$1:$B$13,2,0)))</f>
        <v>3</v>
      </c>
      <c r="Y1591" s="30"/>
      <c r="Z1591" s="39"/>
      <c r="AA1591" s="31"/>
      <c r="AB1591" s="39"/>
      <c r="AC1591" s="31"/>
      <c r="AD1591" s="40"/>
      <c r="AE1591" s="31"/>
      <c r="AF1591" s="40"/>
      <c r="AG1591" s="31"/>
      <c r="AH1591" s="40"/>
      <c r="AI1591" s="31"/>
      <c r="AJ1591" s="40"/>
    </row>
    <row r="1592" spans="1:36" x14ac:dyDescent="0.25">
      <c r="A1592" s="37" t="s">
        <v>32</v>
      </c>
      <c r="B1592" s="37">
        <v>7</v>
      </c>
      <c r="C1592" s="26" t="str">
        <f>IFERROR(INDEX(Clients[Client_Name],MATCH(Table312[[#This Row],[Client_Code]],Clients[Client_Code],0)),"")</f>
        <v>FAENADORA SAN VICENTE</v>
      </c>
      <c r="D1592" s="25">
        <v>8</v>
      </c>
      <c r="E1592" s="25">
        <v>1</v>
      </c>
      <c r="F1592" s="25" t="b">
        <f>IF(E1592&gt;(VLOOKUP(D1592,Months_Weeks!$A$2:$B$13,2,TRUE)),FALSE)</f>
        <v>0</v>
      </c>
      <c r="G1592" s="63">
        <f>IF(Table312[[#This Row],[Facility]]="Buin",1.5%,0.25%)</f>
        <v>2.5000000000000001E-3</v>
      </c>
      <c r="H1592" s="38"/>
      <c r="I1592" s="38"/>
      <c r="J1592" s="27">
        <f t="shared" si="144"/>
        <v>20</v>
      </c>
      <c r="K1592" s="28">
        <f t="shared" si="145"/>
        <v>7</v>
      </c>
      <c r="L1592" s="27">
        <f>IF(K1592=0,0,IF(E1592&gt;1,E1592-1,VLOOKUP(K1592,Months_Weeks!$A$1:$B$13,2,0)))</f>
        <v>4</v>
      </c>
      <c r="M1592" s="29"/>
      <c r="N1592" s="39"/>
      <c r="O1592" s="39"/>
      <c r="P1592" s="50">
        <f t="shared" si="146"/>
        <v>0</v>
      </c>
      <c r="Q1592" s="28">
        <f t="shared" si="147"/>
        <v>7</v>
      </c>
      <c r="R1592" s="28">
        <f>IF(Q1592=0,0,IF(E1592&gt;1,E1592-1,VLOOKUP(Q1592,Months_Weeks!$A$1:$B$13,2,0)))</f>
        <v>4</v>
      </c>
      <c r="S1592" s="30"/>
      <c r="T1592" s="39"/>
      <c r="U1592" s="39"/>
      <c r="V1592" s="50">
        <f t="shared" si="148"/>
        <v>0</v>
      </c>
      <c r="W1592" s="28">
        <f t="shared" si="149"/>
        <v>7</v>
      </c>
      <c r="X1592" s="28">
        <f>IF(W1592=0,0,IF(E1592&gt;1,E1592-1,VLOOKUP(W1592,Months_Weeks!$A$1:$B$13,2,0)))</f>
        <v>4</v>
      </c>
      <c r="Y1592" s="30"/>
      <c r="Z1592" s="39"/>
      <c r="AA1592" s="31"/>
      <c r="AB1592" s="39"/>
      <c r="AC1592" s="31"/>
      <c r="AD1592" s="40"/>
      <c r="AE1592" s="31"/>
      <c r="AF1592" s="40"/>
      <c r="AG1592" s="31"/>
      <c r="AH1592" s="40"/>
      <c r="AI1592" s="31"/>
      <c r="AJ1592" s="40"/>
    </row>
    <row r="1593" spans="1:36" x14ac:dyDescent="0.25">
      <c r="A1593" s="37" t="s">
        <v>32</v>
      </c>
      <c r="B1593" s="37">
        <v>7</v>
      </c>
      <c r="C1593" s="26" t="str">
        <f>IFERROR(INDEX(Clients[Client_Name],MATCH(Table312[[#This Row],[Client_Code]],Clients[Client_Code],0)),"")</f>
        <v>FAENADORA SAN VICENTE</v>
      </c>
      <c r="D1593" s="25">
        <v>8</v>
      </c>
      <c r="E1593" s="25">
        <v>2</v>
      </c>
      <c r="F1593" s="25" t="b">
        <f>IF(E1593&gt;(VLOOKUP(D1593,Months_Weeks!$A$2:$B$13,2,TRUE)),FALSE)</f>
        <v>0</v>
      </c>
      <c r="G1593" s="63">
        <f>IF(Table312[[#This Row],[Facility]]="Buin",1.5%,0.25%)</f>
        <v>2.5000000000000001E-3</v>
      </c>
      <c r="H1593" s="38"/>
      <c r="I1593" s="38"/>
      <c r="J1593" s="27">
        <f t="shared" si="144"/>
        <v>20</v>
      </c>
      <c r="K1593" s="28">
        <f t="shared" si="145"/>
        <v>8</v>
      </c>
      <c r="L1593" s="27">
        <f>IF(K1593=0,0,IF(E1593&gt;1,E1593-1,VLOOKUP(K1593,Months_Weeks!$A$1:$B$13,2,0)))</f>
        <v>1</v>
      </c>
      <c r="M1593" s="29"/>
      <c r="N1593" s="39"/>
      <c r="O1593" s="39"/>
      <c r="P1593" s="50">
        <f t="shared" si="146"/>
        <v>0</v>
      </c>
      <c r="Q1593" s="28">
        <f t="shared" si="147"/>
        <v>8</v>
      </c>
      <c r="R1593" s="28">
        <f>IF(Q1593=0,0,IF(E1593&gt;1,E1593-1,VLOOKUP(Q1593,Months_Weeks!$A$1:$B$13,2,0)))</f>
        <v>1</v>
      </c>
      <c r="S1593" s="30"/>
      <c r="T1593" s="39"/>
      <c r="U1593" s="39"/>
      <c r="V1593" s="50">
        <f t="shared" si="148"/>
        <v>0</v>
      </c>
      <c r="W1593" s="28">
        <f t="shared" si="149"/>
        <v>8</v>
      </c>
      <c r="X1593" s="28">
        <f>IF(W1593=0,0,IF(E1593&gt;1,E1593-1,VLOOKUP(W1593,Months_Weeks!$A$1:$B$13,2,0)))</f>
        <v>1</v>
      </c>
      <c r="Y1593" s="30"/>
      <c r="Z1593" s="39"/>
      <c r="AA1593" s="31"/>
      <c r="AB1593" s="39"/>
      <c r="AC1593" s="31"/>
      <c r="AD1593" s="40"/>
      <c r="AE1593" s="31"/>
      <c r="AF1593" s="40"/>
      <c r="AG1593" s="31"/>
      <c r="AH1593" s="40"/>
      <c r="AI1593" s="31"/>
      <c r="AJ1593" s="40"/>
    </row>
    <row r="1594" spans="1:36" x14ac:dyDescent="0.25">
      <c r="A1594" s="37" t="s">
        <v>32</v>
      </c>
      <c r="B1594" s="37">
        <v>7</v>
      </c>
      <c r="C1594" s="26" t="str">
        <f>IFERROR(INDEX(Clients[Client_Name],MATCH(Table312[[#This Row],[Client_Code]],Clients[Client_Code],0)),"")</f>
        <v>FAENADORA SAN VICENTE</v>
      </c>
      <c r="D1594" s="25">
        <v>8</v>
      </c>
      <c r="E1594" s="25">
        <v>3</v>
      </c>
      <c r="F1594" s="25" t="b">
        <f>IF(E1594&gt;(VLOOKUP(D1594,Months_Weeks!$A$2:$B$13,2,TRUE)),FALSE)</f>
        <v>0</v>
      </c>
      <c r="G1594" s="63">
        <f>IF(Table312[[#This Row],[Facility]]="Buin",1.5%,0.25%)</f>
        <v>2.5000000000000001E-3</v>
      </c>
      <c r="H1594" s="38"/>
      <c r="I1594" s="38"/>
      <c r="J1594" s="27">
        <f t="shared" si="144"/>
        <v>20</v>
      </c>
      <c r="K1594" s="28">
        <f t="shared" si="145"/>
        <v>8</v>
      </c>
      <c r="L1594" s="27">
        <f>IF(K1594=0,0,IF(E1594&gt;1,E1594-1,VLOOKUP(K1594,Months_Weeks!$A$1:$B$13,2,0)))</f>
        <v>2</v>
      </c>
      <c r="M1594" s="29"/>
      <c r="N1594" s="39"/>
      <c r="O1594" s="39"/>
      <c r="P1594" s="50">
        <f t="shared" si="146"/>
        <v>0</v>
      </c>
      <c r="Q1594" s="28">
        <f t="shared" si="147"/>
        <v>8</v>
      </c>
      <c r="R1594" s="28">
        <f>IF(Q1594=0,0,IF(E1594&gt;1,E1594-1,VLOOKUP(Q1594,Months_Weeks!$A$1:$B$13,2,0)))</f>
        <v>2</v>
      </c>
      <c r="S1594" s="30"/>
      <c r="T1594" s="39"/>
      <c r="U1594" s="39"/>
      <c r="V1594" s="50">
        <f t="shared" si="148"/>
        <v>0</v>
      </c>
      <c r="W1594" s="28">
        <f t="shared" si="149"/>
        <v>8</v>
      </c>
      <c r="X1594" s="28">
        <f>IF(W1594=0,0,IF(E1594&gt;1,E1594-1,VLOOKUP(W1594,Months_Weeks!$A$1:$B$13,2,0)))</f>
        <v>2</v>
      </c>
      <c r="Y1594" s="30"/>
      <c r="Z1594" s="39"/>
      <c r="AA1594" s="31"/>
      <c r="AB1594" s="39"/>
      <c r="AC1594" s="31"/>
      <c r="AD1594" s="40"/>
      <c r="AE1594" s="31"/>
      <c r="AF1594" s="40"/>
      <c r="AG1594" s="31"/>
      <c r="AH1594" s="40"/>
      <c r="AI1594" s="31"/>
      <c r="AJ1594" s="40"/>
    </row>
    <row r="1595" spans="1:36" x14ac:dyDescent="0.25">
      <c r="A1595" s="37" t="s">
        <v>32</v>
      </c>
      <c r="B1595" s="37">
        <v>7</v>
      </c>
      <c r="C1595" s="26" t="str">
        <f>IFERROR(INDEX(Clients[Client_Name],MATCH(Table312[[#This Row],[Client_Code]],Clients[Client_Code],0)),"")</f>
        <v>FAENADORA SAN VICENTE</v>
      </c>
      <c r="D1595" s="25">
        <v>8</v>
      </c>
      <c r="E1595" s="25">
        <v>4</v>
      </c>
      <c r="F1595" s="25" t="b">
        <f>IF(E1595&gt;(VLOOKUP(D1595,Months_Weeks!$A$2:$B$13,2,TRUE)),FALSE)</f>
        <v>0</v>
      </c>
      <c r="G1595" s="63">
        <f>IF(Table312[[#This Row],[Facility]]="Buin",1.5%,0.25%)</f>
        <v>2.5000000000000001E-3</v>
      </c>
      <c r="H1595" s="38"/>
      <c r="I1595" s="38"/>
      <c r="J1595" s="27">
        <f t="shared" si="144"/>
        <v>20</v>
      </c>
      <c r="K1595" s="28">
        <f t="shared" si="145"/>
        <v>8</v>
      </c>
      <c r="L1595" s="27">
        <f>IF(K1595=0,0,IF(E1595&gt;1,E1595-1,VLOOKUP(K1595,Months_Weeks!$A$1:$B$13,2,0)))</f>
        <v>3</v>
      </c>
      <c r="M1595" s="29"/>
      <c r="N1595" s="39"/>
      <c r="O1595" s="39"/>
      <c r="P1595" s="50">
        <f t="shared" si="146"/>
        <v>0</v>
      </c>
      <c r="Q1595" s="28">
        <f t="shared" si="147"/>
        <v>8</v>
      </c>
      <c r="R1595" s="28">
        <f>IF(Q1595=0,0,IF(E1595&gt;1,E1595-1,VLOOKUP(Q1595,Months_Weeks!$A$1:$B$13,2,0)))</f>
        <v>3</v>
      </c>
      <c r="S1595" s="30"/>
      <c r="T1595" s="39"/>
      <c r="U1595" s="39"/>
      <c r="V1595" s="50">
        <f t="shared" si="148"/>
        <v>0</v>
      </c>
      <c r="W1595" s="28">
        <f t="shared" si="149"/>
        <v>8</v>
      </c>
      <c r="X1595" s="28">
        <f>IF(W1595=0,0,IF(E1595&gt;1,E1595-1,VLOOKUP(W1595,Months_Weeks!$A$1:$B$13,2,0)))</f>
        <v>3</v>
      </c>
      <c r="Y1595" s="30"/>
      <c r="Z1595" s="39"/>
      <c r="AA1595" s="31"/>
      <c r="AB1595" s="39"/>
      <c r="AC1595" s="31"/>
      <c r="AD1595" s="40"/>
      <c r="AE1595" s="31"/>
      <c r="AF1595" s="40"/>
      <c r="AG1595" s="31"/>
      <c r="AH1595" s="40"/>
      <c r="AI1595" s="31"/>
      <c r="AJ1595" s="40"/>
    </row>
    <row r="1596" spans="1:36" x14ac:dyDescent="0.25">
      <c r="A1596" s="37" t="s">
        <v>32</v>
      </c>
      <c r="B1596" s="37">
        <v>7</v>
      </c>
      <c r="C1596" s="26" t="str">
        <f>IFERROR(INDEX(Clients[Client_Name],MATCH(Table312[[#This Row],[Client_Code]],Clients[Client_Code],0)),"")</f>
        <v>FAENADORA SAN VICENTE</v>
      </c>
      <c r="D1596" s="25">
        <v>9</v>
      </c>
      <c r="E1596" s="25">
        <v>1</v>
      </c>
      <c r="F1596" s="25" t="b">
        <f>IF(E1596&gt;(VLOOKUP(D1596,Months_Weeks!$A$2:$B$13,2,TRUE)),FALSE)</f>
        <v>0</v>
      </c>
      <c r="G1596" s="63">
        <f>IF(Table312[[#This Row],[Facility]]="Buin",1.5%,0.25%)</f>
        <v>2.5000000000000001E-3</v>
      </c>
      <c r="H1596" s="38"/>
      <c r="I1596" s="38"/>
      <c r="J1596" s="27">
        <f t="shared" si="144"/>
        <v>20</v>
      </c>
      <c r="K1596" s="28">
        <f t="shared" si="145"/>
        <v>8</v>
      </c>
      <c r="L1596" s="27">
        <f>IF(K1596=0,0,IF(E1596&gt;1,E1596-1,VLOOKUP(K1596,Months_Weeks!$A$1:$B$13,2,0)))</f>
        <v>4</v>
      </c>
      <c r="M1596" s="29"/>
      <c r="N1596" s="39"/>
      <c r="O1596" s="39"/>
      <c r="P1596" s="50">
        <f t="shared" si="146"/>
        <v>0</v>
      </c>
      <c r="Q1596" s="28">
        <f t="shared" si="147"/>
        <v>8</v>
      </c>
      <c r="R1596" s="28">
        <f>IF(Q1596=0,0,IF(E1596&gt;1,E1596-1,VLOOKUP(Q1596,Months_Weeks!$A$1:$B$13,2,0)))</f>
        <v>4</v>
      </c>
      <c r="S1596" s="30"/>
      <c r="T1596" s="39"/>
      <c r="U1596" s="39"/>
      <c r="V1596" s="50">
        <f t="shared" si="148"/>
        <v>0</v>
      </c>
      <c r="W1596" s="28">
        <f t="shared" si="149"/>
        <v>8</v>
      </c>
      <c r="X1596" s="28">
        <f>IF(W1596=0,0,IF(E1596&gt;1,E1596-1,VLOOKUP(W1596,Months_Weeks!$A$1:$B$13,2,0)))</f>
        <v>4</v>
      </c>
      <c r="Y1596" s="30"/>
      <c r="Z1596" s="39"/>
      <c r="AA1596" s="31"/>
      <c r="AB1596" s="39"/>
      <c r="AC1596" s="31"/>
      <c r="AD1596" s="40"/>
      <c r="AE1596" s="31"/>
      <c r="AF1596" s="40"/>
      <c r="AG1596" s="31"/>
      <c r="AH1596" s="40"/>
      <c r="AI1596" s="31"/>
      <c r="AJ1596" s="40"/>
    </row>
    <row r="1597" spans="1:36" x14ac:dyDescent="0.25">
      <c r="A1597" s="37" t="s">
        <v>32</v>
      </c>
      <c r="B1597" s="37">
        <v>7</v>
      </c>
      <c r="C1597" s="26" t="str">
        <f>IFERROR(INDEX(Clients[Client_Name],MATCH(Table312[[#This Row],[Client_Code]],Clients[Client_Code],0)),"")</f>
        <v>FAENADORA SAN VICENTE</v>
      </c>
      <c r="D1597" s="25">
        <v>9</v>
      </c>
      <c r="E1597" s="25">
        <v>2</v>
      </c>
      <c r="F1597" s="25" t="b">
        <f>IF(E1597&gt;(VLOOKUP(D1597,Months_Weeks!$A$2:$B$13,2,TRUE)),FALSE)</f>
        <v>0</v>
      </c>
      <c r="G1597" s="63">
        <f>IF(Table312[[#This Row],[Facility]]="Buin",1.5%,0.25%)</f>
        <v>2.5000000000000001E-3</v>
      </c>
      <c r="H1597" s="38"/>
      <c r="I1597" s="38"/>
      <c r="J1597" s="27">
        <f t="shared" si="144"/>
        <v>20</v>
      </c>
      <c r="K1597" s="28">
        <f t="shared" si="145"/>
        <v>9</v>
      </c>
      <c r="L1597" s="27">
        <f>IF(K1597=0,0,IF(E1597&gt;1,E1597-1,VLOOKUP(K1597,Months_Weeks!$A$1:$B$13,2,0)))</f>
        <v>1</v>
      </c>
      <c r="M1597" s="29"/>
      <c r="N1597" s="39"/>
      <c r="O1597" s="39"/>
      <c r="P1597" s="50">
        <f t="shared" si="146"/>
        <v>0</v>
      </c>
      <c r="Q1597" s="28">
        <f t="shared" si="147"/>
        <v>9</v>
      </c>
      <c r="R1597" s="28">
        <f>IF(Q1597=0,0,IF(E1597&gt;1,E1597-1,VLOOKUP(Q1597,Months_Weeks!$A$1:$B$13,2,0)))</f>
        <v>1</v>
      </c>
      <c r="S1597" s="30"/>
      <c r="T1597" s="39"/>
      <c r="U1597" s="39"/>
      <c r="V1597" s="50">
        <f t="shared" si="148"/>
        <v>0</v>
      </c>
      <c r="W1597" s="28">
        <f t="shared" si="149"/>
        <v>9</v>
      </c>
      <c r="X1597" s="28">
        <f>IF(W1597=0,0,IF(E1597&gt;1,E1597-1,VLOOKUP(W1597,Months_Weeks!$A$1:$B$13,2,0)))</f>
        <v>1</v>
      </c>
      <c r="Y1597" s="30"/>
      <c r="Z1597" s="39"/>
      <c r="AA1597" s="31"/>
      <c r="AB1597" s="39"/>
      <c r="AC1597" s="31"/>
      <c r="AD1597" s="40"/>
      <c r="AE1597" s="31"/>
      <c r="AF1597" s="40"/>
      <c r="AG1597" s="31"/>
      <c r="AH1597" s="40"/>
      <c r="AI1597" s="31"/>
      <c r="AJ1597" s="40"/>
    </row>
    <row r="1598" spans="1:36" x14ac:dyDescent="0.25">
      <c r="A1598" s="37" t="s">
        <v>32</v>
      </c>
      <c r="B1598" s="37">
        <v>7</v>
      </c>
      <c r="C1598" s="26" t="str">
        <f>IFERROR(INDEX(Clients[Client_Name],MATCH(Table312[[#This Row],[Client_Code]],Clients[Client_Code],0)),"")</f>
        <v>FAENADORA SAN VICENTE</v>
      </c>
      <c r="D1598" s="25">
        <v>9</v>
      </c>
      <c r="E1598" s="25">
        <v>3</v>
      </c>
      <c r="F1598" s="25" t="b">
        <f>IF(E1598&gt;(VLOOKUP(D1598,Months_Weeks!$A$2:$B$13,2,TRUE)),FALSE)</f>
        <v>0</v>
      </c>
      <c r="G1598" s="63">
        <f>IF(Table312[[#This Row],[Facility]]="Buin",1.5%,0.25%)</f>
        <v>2.5000000000000001E-3</v>
      </c>
      <c r="H1598" s="38"/>
      <c r="I1598" s="38"/>
      <c r="J1598" s="27">
        <f t="shared" si="144"/>
        <v>20</v>
      </c>
      <c r="K1598" s="28">
        <f t="shared" si="145"/>
        <v>9</v>
      </c>
      <c r="L1598" s="27">
        <f>IF(K1598=0,0,IF(E1598&gt;1,E1598-1,VLOOKUP(K1598,Months_Weeks!$A$1:$B$13,2,0)))</f>
        <v>2</v>
      </c>
      <c r="M1598" s="29"/>
      <c r="N1598" s="39"/>
      <c r="O1598" s="39"/>
      <c r="P1598" s="50">
        <f t="shared" si="146"/>
        <v>0</v>
      </c>
      <c r="Q1598" s="28">
        <f t="shared" si="147"/>
        <v>9</v>
      </c>
      <c r="R1598" s="28">
        <f>IF(Q1598=0,0,IF(E1598&gt;1,E1598-1,VLOOKUP(Q1598,Months_Weeks!$A$1:$B$13,2,0)))</f>
        <v>2</v>
      </c>
      <c r="S1598" s="30"/>
      <c r="T1598" s="39"/>
      <c r="U1598" s="39"/>
      <c r="V1598" s="50">
        <f t="shared" si="148"/>
        <v>0</v>
      </c>
      <c r="W1598" s="28">
        <f t="shared" si="149"/>
        <v>9</v>
      </c>
      <c r="X1598" s="28">
        <f>IF(W1598=0,0,IF(E1598&gt;1,E1598-1,VLOOKUP(W1598,Months_Weeks!$A$1:$B$13,2,0)))</f>
        <v>2</v>
      </c>
      <c r="Y1598" s="30"/>
      <c r="Z1598" s="39"/>
      <c r="AA1598" s="31"/>
      <c r="AB1598" s="39"/>
      <c r="AC1598" s="31"/>
      <c r="AD1598" s="40"/>
      <c r="AE1598" s="31"/>
      <c r="AF1598" s="40"/>
      <c r="AG1598" s="31"/>
      <c r="AH1598" s="40"/>
      <c r="AI1598" s="31"/>
      <c r="AJ1598" s="40"/>
    </row>
    <row r="1599" spans="1:36" x14ac:dyDescent="0.25">
      <c r="A1599" s="37" t="s">
        <v>32</v>
      </c>
      <c r="B1599" s="37">
        <v>7</v>
      </c>
      <c r="C1599" s="26" t="str">
        <f>IFERROR(INDEX(Clients[Client_Name],MATCH(Table312[[#This Row],[Client_Code]],Clients[Client_Code],0)),"")</f>
        <v>FAENADORA SAN VICENTE</v>
      </c>
      <c r="D1599" s="25">
        <v>9</v>
      </c>
      <c r="E1599" s="25">
        <v>4</v>
      </c>
      <c r="F1599" s="25" t="b">
        <f>IF(E1599&gt;(VLOOKUP(D1599,Months_Weeks!$A$2:$B$13,2,TRUE)),FALSE)</f>
        <v>0</v>
      </c>
      <c r="G1599" s="63">
        <f>IF(Table312[[#This Row],[Facility]]="Buin",1.5%,0.25%)</f>
        <v>2.5000000000000001E-3</v>
      </c>
      <c r="H1599" s="38"/>
      <c r="I1599" s="38"/>
      <c r="J1599" s="27">
        <f t="shared" si="144"/>
        <v>20</v>
      </c>
      <c r="K1599" s="28">
        <f t="shared" si="145"/>
        <v>9</v>
      </c>
      <c r="L1599" s="27">
        <f>IF(K1599=0,0,IF(E1599&gt;1,E1599-1,VLOOKUP(K1599,Months_Weeks!$A$1:$B$13,2,0)))</f>
        <v>3</v>
      </c>
      <c r="M1599" s="29"/>
      <c r="N1599" s="39"/>
      <c r="O1599" s="39"/>
      <c r="P1599" s="50">
        <f t="shared" si="146"/>
        <v>0</v>
      </c>
      <c r="Q1599" s="28">
        <f t="shared" si="147"/>
        <v>9</v>
      </c>
      <c r="R1599" s="28">
        <f>IF(Q1599=0,0,IF(E1599&gt;1,E1599-1,VLOOKUP(Q1599,Months_Weeks!$A$1:$B$13,2,0)))</f>
        <v>3</v>
      </c>
      <c r="S1599" s="30"/>
      <c r="T1599" s="39"/>
      <c r="U1599" s="39"/>
      <c r="V1599" s="50">
        <f t="shared" si="148"/>
        <v>0</v>
      </c>
      <c r="W1599" s="28">
        <f t="shared" si="149"/>
        <v>9</v>
      </c>
      <c r="X1599" s="28">
        <f>IF(W1599=0,0,IF(E1599&gt;1,E1599-1,VLOOKUP(W1599,Months_Weeks!$A$1:$B$13,2,0)))</f>
        <v>3</v>
      </c>
      <c r="Y1599" s="30"/>
      <c r="Z1599" s="39"/>
      <c r="AA1599" s="31"/>
      <c r="AB1599" s="39"/>
      <c r="AC1599" s="31"/>
      <c r="AD1599" s="40"/>
      <c r="AE1599" s="31"/>
      <c r="AF1599" s="40"/>
      <c r="AG1599" s="31"/>
      <c r="AH1599" s="40"/>
      <c r="AI1599" s="31"/>
      <c r="AJ1599" s="40"/>
    </row>
    <row r="1600" spans="1:36" x14ac:dyDescent="0.25">
      <c r="A1600" s="37" t="s">
        <v>32</v>
      </c>
      <c r="B1600" s="37">
        <v>7</v>
      </c>
      <c r="C1600" s="26" t="str">
        <f>IFERROR(INDEX(Clients[Client_Name],MATCH(Table312[[#This Row],[Client_Code]],Clients[Client_Code],0)),"")</f>
        <v>FAENADORA SAN VICENTE</v>
      </c>
      <c r="D1600" s="25">
        <v>9</v>
      </c>
      <c r="E1600" s="25">
        <v>5</v>
      </c>
      <c r="F1600" s="25" t="b">
        <f>IF(E1600&gt;(VLOOKUP(D1600,Months_Weeks!$A$2:$B$13,2,TRUE)),FALSE)</f>
        <v>0</v>
      </c>
      <c r="G1600" s="63">
        <f>IF(Table312[[#This Row],[Facility]]="Buin",1.5%,0.25%)</f>
        <v>2.5000000000000001E-3</v>
      </c>
      <c r="H1600" s="38"/>
      <c r="I1600" s="38"/>
      <c r="J1600" s="27">
        <f t="shared" si="144"/>
        <v>20</v>
      </c>
      <c r="K1600" s="28">
        <f t="shared" si="145"/>
        <v>9</v>
      </c>
      <c r="L1600" s="27">
        <f>IF(K1600=0,0,IF(E1600&gt;1,E1600-1,VLOOKUP(K1600,Months_Weeks!$A$1:$B$13,2,0)))</f>
        <v>4</v>
      </c>
      <c r="M1600" s="29"/>
      <c r="N1600" s="39"/>
      <c r="O1600" s="39"/>
      <c r="P1600" s="50">
        <f t="shared" si="146"/>
        <v>0</v>
      </c>
      <c r="Q1600" s="28">
        <f t="shared" si="147"/>
        <v>9</v>
      </c>
      <c r="R1600" s="28">
        <f>IF(Q1600=0,0,IF(E1600&gt;1,E1600-1,VLOOKUP(Q1600,Months_Weeks!$A$1:$B$13,2,0)))</f>
        <v>4</v>
      </c>
      <c r="S1600" s="30"/>
      <c r="T1600" s="39"/>
      <c r="U1600" s="39"/>
      <c r="V1600" s="50">
        <f t="shared" si="148"/>
        <v>0</v>
      </c>
      <c r="W1600" s="28">
        <f t="shared" si="149"/>
        <v>9</v>
      </c>
      <c r="X1600" s="28">
        <f>IF(W1600=0,0,IF(E1600&gt;1,E1600-1,VLOOKUP(W1600,Months_Weeks!$A$1:$B$13,2,0)))</f>
        <v>4</v>
      </c>
      <c r="Y1600" s="30"/>
      <c r="Z1600" s="39"/>
      <c r="AA1600" s="31"/>
      <c r="AB1600" s="39"/>
      <c r="AC1600" s="31"/>
      <c r="AD1600" s="40"/>
      <c r="AE1600" s="31"/>
      <c r="AF1600" s="40"/>
      <c r="AG1600" s="31"/>
      <c r="AH1600" s="40"/>
      <c r="AI1600" s="31"/>
      <c r="AJ1600" s="40"/>
    </row>
    <row r="1601" spans="1:36" x14ac:dyDescent="0.25">
      <c r="A1601" s="37" t="s">
        <v>32</v>
      </c>
      <c r="B1601" s="37">
        <v>7</v>
      </c>
      <c r="C1601" s="26" t="str">
        <f>IFERROR(INDEX(Clients[Client_Name],MATCH(Table312[[#This Row],[Client_Code]],Clients[Client_Code],0)),"")</f>
        <v>FAENADORA SAN VICENTE</v>
      </c>
      <c r="D1601" s="25">
        <v>10</v>
      </c>
      <c r="E1601" s="25">
        <v>1</v>
      </c>
      <c r="F1601" s="25" t="b">
        <f>IF(E1601&gt;(VLOOKUP(D1601,Months_Weeks!$A$2:$B$13,2,TRUE)),FALSE)</f>
        <v>0</v>
      </c>
      <c r="G1601" s="63">
        <f>IF(Table312[[#This Row],[Facility]]="Buin",1.5%,0.25%)</f>
        <v>2.5000000000000001E-3</v>
      </c>
      <c r="H1601" s="38"/>
      <c r="I1601" s="38"/>
      <c r="J1601" s="27">
        <f t="shared" si="144"/>
        <v>20</v>
      </c>
      <c r="K1601" s="28">
        <f t="shared" si="145"/>
        <v>9</v>
      </c>
      <c r="L1601" s="27">
        <f>IF(K1601=0,0,IF(E1601&gt;1,E1601-1,VLOOKUP(K1601,Months_Weeks!$A$1:$B$13,2,0)))</f>
        <v>5</v>
      </c>
      <c r="M1601" s="29"/>
      <c r="N1601" s="39"/>
      <c r="O1601" s="39"/>
      <c r="P1601" s="50">
        <f t="shared" si="146"/>
        <v>0</v>
      </c>
      <c r="Q1601" s="28">
        <f t="shared" si="147"/>
        <v>9</v>
      </c>
      <c r="R1601" s="28">
        <f>IF(Q1601=0,0,IF(E1601&gt;1,E1601-1,VLOOKUP(Q1601,Months_Weeks!$A$1:$B$13,2,0)))</f>
        <v>5</v>
      </c>
      <c r="S1601" s="30"/>
      <c r="T1601" s="39"/>
      <c r="U1601" s="39"/>
      <c r="V1601" s="50">
        <f t="shared" si="148"/>
        <v>0</v>
      </c>
      <c r="W1601" s="28">
        <f t="shared" si="149"/>
        <v>9</v>
      </c>
      <c r="X1601" s="28">
        <f>IF(W1601=0,0,IF(E1601&gt;1,E1601-1,VLOOKUP(W1601,Months_Weeks!$A$1:$B$13,2,0)))</f>
        <v>5</v>
      </c>
      <c r="Y1601" s="30"/>
      <c r="Z1601" s="39"/>
      <c r="AA1601" s="31"/>
      <c r="AB1601" s="39"/>
      <c r="AC1601" s="31"/>
      <c r="AD1601" s="40"/>
      <c r="AE1601" s="31"/>
      <c r="AF1601" s="40"/>
      <c r="AG1601" s="31"/>
      <c r="AH1601" s="40"/>
      <c r="AI1601" s="31"/>
      <c r="AJ1601" s="40"/>
    </row>
    <row r="1602" spans="1:36" x14ac:dyDescent="0.25">
      <c r="A1602" s="37" t="s">
        <v>32</v>
      </c>
      <c r="B1602" s="37">
        <v>7</v>
      </c>
      <c r="C1602" s="26" t="str">
        <f>IFERROR(INDEX(Clients[Client_Name],MATCH(Table312[[#This Row],[Client_Code]],Clients[Client_Code],0)),"")</f>
        <v>FAENADORA SAN VICENTE</v>
      </c>
      <c r="D1602" s="25">
        <v>10</v>
      </c>
      <c r="E1602" s="25">
        <v>2</v>
      </c>
      <c r="F1602" s="25" t="b">
        <f>IF(E1602&gt;(VLOOKUP(D1602,Months_Weeks!$A$2:$B$13,2,TRUE)),FALSE)</f>
        <v>0</v>
      </c>
      <c r="G1602" s="63">
        <f>IF(Table312[[#This Row],[Facility]]="Buin",1.5%,0.25%)</f>
        <v>2.5000000000000001E-3</v>
      </c>
      <c r="H1602" s="38"/>
      <c r="I1602" s="38"/>
      <c r="J1602" s="27">
        <f t="shared" ref="J1602:J1665" si="150" xml:space="preserve"> SUMIFS(J:J,$B:$B,$B1602,$D:$D,K1602,$E:$E,L1602,$A:$A,$A1602)+H1602-I1602</f>
        <v>20</v>
      </c>
      <c r="K1602" s="28">
        <f t="shared" ref="K1602:K1665" si="151">IF(E1602&gt;1,D1602,D1602-1)</f>
        <v>10</v>
      </c>
      <c r="L1602" s="27">
        <f>IF(K1602=0,0,IF(E1602&gt;1,E1602-1,VLOOKUP(K1602,Months_Weeks!$A$1:$B$13,2,0)))</f>
        <v>1</v>
      </c>
      <c r="M1602" s="29"/>
      <c r="N1602" s="39"/>
      <c r="O1602" s="39"/>
      <c r="P1602" s="50">
        <f t="shared" ref="P1602:P1665" si="152" xml:space="preserve"> SUMIFS(P:P,$B:$B,$B1602,$D:$D,Q1602,$E:$E,R1602,$A:$A,$A1602)+N1602-O1602</f>
        <v>0</v>
      </c>
      <c r="Q1602" s="28">
        <f t="shared" ref="Q1602:Q1665" si="153">IF(E1602&gt;1,D1602,D1602-1)</f>
        <v>10</v>
      </c>
      <c r="R1602" s="28">
        <f>IF(Q1602=0,0,IF(E1602&gt;1,E1602-1,VLOOKUP(Q1602,Months_Weeks!$A$1:$B$13,2,0)))</f>
        <v>1</v>
      </c>
      <c r="S1602" s="30"/>
      <c r="T1602" s="39"/>
      <c r="U1602" s="39"/>
      <c r="V1602" s="50">
        <f t="shared" ref="V1602:V1665" si="154" xml:space="preserve"> SUMIFS(V:V,$B:$B,$B1602,$D:$D,W1602,$E:$E,X1602,$A:$A,$A1602)+T1602-U1602</f>
        <v>0</v>
      </c>
      <c r="W1602" s="28">
        <f t="shared" ref="W1602:W1665" si="155">IF(E1602&gt;1,D1602,D1602-1)</f>
        <v>10</v>
      </c>
      <c r="X1602" s="28">
        <f>IF(W1602=0,0,IF(E1602&gt;1,E1602-1,VLOOKUP(W1602,Months_Weeks!$A$1:$B$13,2,0)))</f>
        <v>1</v>
      </c>
      <c r="Y1602" s="30"/>
      <c r="Z1602" s="39"/>
      <c r="AA1602" s="31"/>
      <c r="AB1602" s="39"/>
      <c r="AC1602" s="31"/>
      <c r="AD1602" s="40"/>
      <c r="AE1602" s="31"/>
      <c r="AF1602" s="40"/>
      <c r="AG1602" s="31"/>
      <c r="AH1602" s="40"/>
      <c r="AI1602" s="31"/>
      <c r="AJ1602" s="40"/>
    </row>
    <row r="1603" spans="1:36" x14ac:dyDescent="0.25">
      <c r="A1603" s="37" t="s">
        <v>32</v>
      </c>
      <c r="B1603" s="37">
        <v>7</v>
      </c>
      <c r="C1603" s="26" t="str">
        <f>IFERROR(INDEX(Clients[Client_Name],MATCH(Table312[[#This Row],[Client_Code]],Clients[Client_Code],0)),"")</f>
        <v>FAENADORA SAN VICENTE</v>
      </c>
      <c r="D1603" s="25">
        <v>10</v>
      </c>
      <c r="E1603" s="25">
        <v>3</v>
      </c>
      <c r="F1603" s="25" t="b">
        <f>IF(E1603&gt;(VLOOKUP(D1603,Months_Weeks!$A$2:$B$13,2,TRUE)),FALSE)</f>
        <v>0</v>
      </c>
      <c r="G1603" s="63">
        <f>IF(Table312[[#This Row],[Facility]]="Buin",1.5%,0.25%)</f>
        <v>2.5000000000000001E-3</v>
      </c>
      <c r="H1603" s="38"/>
      <c r="I1603" s="38"/>
      <c r="J1603" s="27">
        <f t="shared" si="150"/>
        <v>20</v>
      </c>
      <c r="K1603" s="28">
        <f t="shared" si="151"/>
        <v>10</v>
      </c>
      <c r="L1603" s="27">
        <f>IF(K1603=0,0,IF(E1603&gt;1,E1603-1,VLOOKUP(K1603,Months_Weeks!$A$1:$B$13,2,0)))</f>
        <v>2</v>
      </c>
      <c r="M1603" s="29"/>
      <c r="N1603" s="39"/>
      <c r="O1603" s="39"/>
      <c r="P1603" s="50">
        <f t="shared" si="152"/>
        <v>0</v>
      </c>
      <c r="Q1603" s="28">
        <f t="shared" si="153"/>
        <v>10</v>
      </c>
      <c r="R1603" s="28">
        <f>IF(Q1603=0,0,IF(E1603&gt;1,E1603-1,VLOOKUP(Q1603,Months_Weeks!$A$1:$B$13,2,0)))</f>
        <v>2</v>
      </c>
      <c r="S1603" s="30"/>
      <c r="T1603" s="39"/>
      <c r="U1603" s="39"/>
      <c r="V1603" s="50">
        <f t="shared" si="154"/>
        <v>0</v>
      </c>
      <c r="W1603" s="28">
        <f t="shared" si="155"/>
        <v>10</v>
      </c>
      <c r="X1603" s="28">
        <f>IF(W1603=0,0,IF(E1603&gt;1,E1603-1,VLOOKUP(W1603,Months_Weeks!$A$1:$B$13,2,0)))</f>
        <v>2</v>
      </c>
      <c r="Y1603" s="30"/>
      <c r="Z1603" s="39"/>
      <c r="AA1603" s="31"/>
      <c r="AB1603" s="39"/>
      <c r="AC1603" s="31"/>
      <c r="AD1603" s="40"/>
      <c r="AE1603" s="31"/>
      <c r="AF1603" s="40"/>
      <c r="AG1603" s="31"/>
      <c r="AH1603" s="40"/>
      <c r="AI1603" s="31"/>
      <c r="AJ1603" s="40"/>
    </row>
    <row r="1604" spans="1:36" x14ac:dyDescent="0.25">
      <c r="A1604" s="37" t="s">
        <v>32</v>
      </c>
      <c r="B1604" s="37">
        <v>7</v>
      </c>
      <c r="C1604" s="26" t="str">
        <f>IFERROR(INDEX(Clients[Client_Name],MATCH(Table312[[#This Row],[Client_Code]],Clients[Client_Code],0)),"")</f>
        <v>FAENADORA SAN VICENTE</v>
      </c>
      <c r="D1604" s="25">
        <v>10</v>
      </c>
      <c r="E1604" s="25">
        <v>4</v>
      </c>
      <c r="F1604" s="25" t="b">
        <f>IF(E1604&gt;(VLOOKUP(D1604,Months_Weeks!$A$2:$B$13,2,TRUE)),FALSE)</f>
        <v>0</v>
      </c>
      <c r="G1604" s="63">
        <f>IF(Table312[[#This Row],[Facility]]="Buin",1.5%,0.25%)</f>
        <v>2.5000000000000001E-3</v>
      </c>
      <c r="H1604" s="38"/>
      <c r="I1604" s="38"/>
      <c r="J1604" s="27">
        <f t="shared" si="150"/>
        <v>20</v>
      </c>
      <c r="K1604" s="28">
        <f t="shared" si="151"/>
        <v>10</v>
      </c>
      <c r="L1604" s="27">
        <f>IF(K1604=0,0,IF(E1604&gt;1,E1604-1,VLOOKUP(K1604,Months_Weeks!$A$1:$B$13,2,0)))</f>
        <v>3</v>
      </c>
      <c r="M1604" s="29"/>
      <c r="N1604" s="39"/>
      <c r="O1604" s="39"/>
      <c r="P1604" s="50">
        <f t="shared" si="152"/>
        <v>0</v>
      </c>
      <c r="Q1604" s="28">
        <f t="shared" si="153"/>
        <v>10</v>
      </c>
      <c r="R1604" s="28">
        <f>IF(Q1604=0,0,IF(E1604&gt;1,E1604-1,VLOOKUP(Q1604,Months_Weeks!$A$1:$B$13,2,0)))</f>
        <v>3</v>
      </c>
      <c r="S1604" s="30"/>
      <c r="T1604" s="39"/>
      <c r="U1604" s="39"/>
      <c r="V1604" s="50">
        <f t="shared" si="154"/>
        <v>0</v>
      </c>
      <c r="W1604" s="28">
        <f t="shared" si="155"/>
        <v>10</v>
      </c>
      <c r="X1604" s="28">
        <f>IF(W1604=0,0,IF(E1604&gt;1,E1604-1,VLOOKUP(W1604,Months_Weeks!$A$1:$B$13,2,0)))</f>
        <v>3</v>
      </c>
      <c r="Y1604" s="30"/>
      <c r="Z1604" s="39"/>
      <c r="AA1604" s="31"/>
      <c r="AB1604" s="39"/>
      <c r="AC1604" s="31"/>
      <c r="AD1604" s="40"/>
      <c r="AE1604" s="31"/>
      <c r="AF1604" s="40"/>
      <c r="AG1604" s="31"/>
      <c r="AH1604" s="40"/>
      <c r="AI1604" s="31"/>
      <c r="AJ1604" s="40"/>
    </row>
    <row r="1605" spans="1:36" x14ac:dyDescent="0.25">
      <c r="A1605" s="37" t="s">
        <v>32</v>
      </c>
      <c r="B1605" s="37">
        <v>7</v>
      </c>
      <c r="C1605" s="26" t="str">
        <f>IFERROR(INDEX(Clients[Client_Name],MATCH(Table312[[#This Row],[Client_Code]],Clients[Client_Code],0)),"")</f>
        <v>FAENADORA SAN VICENTE</v>
      </c>
      <c r="D1605" s="25">
        <v>11</v>
      </c>
      <c r="E1605" s="25">
        <v>1</v>
      </c>
      <c r="F1605" s="25" t="b">
        <f>IF(E1605&gt;(VLOOKUP(D1605,Months_Weeks!$A$2:$B$13,2,TRUE)),FALSE)</f>
        <v>0</v>
      </c>
      <c r="G1605" s="63">
        <f>IF(Table312[[#This Row],[Facility]]="Buin",1.5%,0.25%)</f>
        <v>2.5000000000000001E-3</v>
      </c>
      <c r="H1605" s="38"/>
      <c r="I1605" s="38"/>
      <c r="J1605" s="27">
        <f t="shared" si="150"/>
        <v>20</v>
      </c>
      <c r="K1605" s="28">
        <f t="shared" si="151"/>
        <v>10</v>
      </c>
      <c r="L1605" s="27">
        <f>IF(K1605=0,0,IF(E1605&gt;1,E1605-1,VLOOKUP(K1605,Months_Weeks!$A$1:$B$13,2,0)))</f>
        <v>4</v>
      </c>
      <c r="M1605" s="29"/>
      <c r="N1605" s="39"/>
      <c r="O1605" s="39"/>
      <c r="P1605" s="50">
        <f t="shared" si="152"/>
        <v>0</v>
      </c>
      <c r="Q1605" s="28">
        <f t="shared" si="153"/>
        <v>10</v>
      </c>
      <c r="R1605" s="28">
        <f>IF(Q1605=0,0,IF(E1605&gt;1,E1605-1,VLOOKUP(Q1605,Months_Weeks!$A$1:$B$13,2,0)))</f>
        <v>4</v>
      </c>
      <c r="S1605" s="30"/>
      <c r="T1605" s="39"/>
      <c r="U1605" s="39"/>
      <c r="V1605" s="50">
        <f t="shared" si="154"/>
        <v>0</v>
      </c>
      <c r="W1605" s="28">
        <f t="shared" si="155"/>
        <v>10</v>
      </c>
      <c r="X1605" s="28">
        <f>IF(W1605=0,0,IF(E1605&gt;1,E1605-1,VLOOKUP(W1605,Months_Weeks!$A$1:$B$13,2,0)))</f>
        <v>4</v>
      </c>
      <c r="Y1605" s="30"/>
      <c r="Z1605" s="39"/>
      <c r="AA1605" s="31"/>
      <c r="AB1605" s="39"/>
      <c r="AC1605" s="31"/>
      <c r="AD1605" s="40"/>
      <c r="AE1605" s="31"/>
      <c r="AF1605" s="40"/>
      <c r="AG1605" s="31"/>
      <c r="AH1605" s="40"/>
      <c r="AI1605" s="31"/>
      <c r="AJ1605" s="40"/>
    </row>
    <row r="1606" spans="1:36" x14ac:dyDescent="0.25">
      <c r="A1606" s="37" t="s">
        <v>32</v>
      </c>
      <c r="B1606" s="37">
        <v>7</v>
      </c>
      <c r="C1606" s="26" t="str">
        <f>IFERROR(INDEX(Clients[Client_Name],MATCH(Table312[[#This Row],[Client_Code]],Clients[Client_Code],0)),"")</f>
        <v>FAENADORA SAN VICENTE</v>
      </c>
      <c r="D1606" s="25">
        <v>11</v>
      </c>
      <c r="E1606" s="25">
        <v>2</v>
      </c>
      <c r="F1606" s="25" t="b">
        <f>IF(E1606&gt;(VLOOKUP(D1606,Months_Weeks!$A$2:$B$13,2,TRUE)),FALSE)</f>
        <v>0</v>
      </c>
      <c r="G1606" s="63">
        <f>IF(Table312[[#This Row],[Facility]]="Buin",1.5%,0.25%)</f>
        <v>2.5000000000000001E-3</v>
      </c>
      <c r="H1606" s="38"/>
      <c r="I1606" s="38"/>
      <c r="J1606" s="27">
        <f t="shared" si="150"/>
        <v>20</v>
      </c>
      <c r="K1606" s="28">
        <f t="shared" si="151"/>
        <v>11</v>
      </c>
      <c r="L1606" s="27">
        <f>IF(K1606=0,0,IF(E1606&gt;1,E1606-1,VLOOKUP(K1606,Months_Weeks!$A$1:$B$13,2,0)))</f>
        <v>1</v>
      </c>
      <c r="M1606" s="29"/>
      <c r="N1606" s="39"/>
      <c r="O1606" s="39"/>
      <c r="P1606" s="50">
        <f t="shared" si="152"/>
        <v>0</v>
      </c>
      <c r="Q1606" s="28">
        <f t="shared" si="153"/>
        <v>11</v>
      </c>
      <c r="R1606" s="28">
        <f>IF(Q1606=0,0,IF(E1606&gt;1,E1606-1,VLOOKUP(Q1606,Months_Weeks!$A$1:$B$13,2,0)))</f>
        <v>1</v>
      </c>
      <c r="S1606" s="30"/>
      <c r="T1606" s="39"/>
      <c r="U1606" s="39"/>
      <c r="V1606" s="50">
        <f t="shared" si="154"/>
        <v>0</v>
      </c>
      <c r="W1606" s="28">
        <f t="shared" si="155"/>
        <v>11</v>
      </c>
      <c r="X1606" s="28">
        <f>IF(W1606=0,0,IF(E1606&gt;1,E1606-1,VLOOKUP(W1606,Months_Weeks!$A$1:$B$13,2,0)))</f>
        <v>1</v>
      </c>
      <c r="Y1606" s="30"/>
      <c r="Z1606" s="39"/>
      <c r="AA1606" s="31"/>
      <c r="AB1606" s="39"/>
      <c r="AC1606" s="31"/>
      <c r="AD1606" s="40"/>
      <c r="AE1606" s="31"/>
      <c r="AF1606" s="40"/>
      <c r="AG1606" s="31"/>
      <c r="AH1606" s="40"/>
      <c r="AI1606" s="31"/>
      <c r="AJ1606" s="40"/>
    </row>
    <row r="1607" spans="1:36" x14ac:dyDescent="0.25">
      <c r="A1607" s="37" t="s">
        <v>32</v>
      </c>
      <c r="B1607" s="37">
        <v>7</v>
      </c>
      <c r="C1607" s="26" t="str">
        <f>IFERROR(INDEX(Clients[Client_Name],MATCH(Table312[[#This Row],[Client_Code]],Clients[Client_Code],0)),"")</f>
        <v>FAENADORA SAN VICENTE</v>
      </c>
      <c r="D1607" s="25">
        <v>11</v>
      </c>
      <c r="E1607" s="25">
        <v>3</v>
      </c>
      <c r="F1607" s="25" t="b">
        <f>IF(E1607&gt;(VLOOKUP(D1607,Months_Weeks!$A$2:$B$13,2,TRUE)),FALSE)</f>
        <v>0</v>
      </c>
      <c r="G1607" s="63">
        <f>IF(Table312[[#This Row],[Facility]]="Buin",1.5%,0.25%)</f>
        <v>2.5000000000000001E-3</v>
      </c>
      <c r="H1607" s="38"/>
      <c r="I1607" s="38"/>
      <c r="J1607" s="27">
        <f t="shared" si="150"/>
        <v>20</v>
      </c>
      <c r="K1607" s="28">
        <f t="shared" si="151"/>
        <v>11</v>
      </c>
      <c r="L1607" s="27">
        <f>IF(K1607=0,0,IF(E1607&gt;1,E1607-1,VLOOKUP(K1607,Months_Weeks!$A$1:$B$13,2,0)))</f>
        <v>2</v>
      </c>
      <c r="M1607" s="29"/>
      <c r="N1607" s="39"/>
      <c r="O1607" s="39"/>
      <c r="P1607" s="50">
        <f t="shared" si="152"/>
        <v>0</v>
      </c>
      <c r="Q1607" s="28">
        <f t="shared" si="153"/>
        <v>11</v>
      </c>
      <c r="R1607" s="28">
        <f>IF(Q1607=0,0,IF(E1607&gt;1,E1607-1,VLOOKUP(Q1607,Months_Weeks!$A$1:$B$13,2,0)))</f>
        <v>2</v>
      </c>
      <c r="S1607" s="30"/>
      <c r="T1607" s="39"/>
      <c r="U1607" s="39"/>
      <c r="V1607" s="50">
        <f t="shared" si="154"/>
        <v>0</v>
      </c>
      <c r="W1607" s="28">
        <f t="shared" si="155"/>
        <v>11</v>
      </c>
      <c r="X1607" s="28">
        <f>IF(W1607=0,0,IF(E1607&gt;1,E1607-1,VLOOKUP(W1607,Months_Weeks!$A$1:$B$13,2,0)))</f>
        <v>2</v>
      </c>
      <c r="Y1607" s="30"/>
      <c r="Z1607" s="39"/>
      <c r="AA1607" s="31"/>
      <c r="AB1607" s="39"/>
      <c r="AC1607" s="31"/>
      <c r="AD1607" s="40"/>
      <c r="AE1607" s="31"/>
      <c r="AF1607" s="40"/>
      <c r="AG1607" s="31"/>
      <c r="AH1607" s="40"/>
      <c r="AI1607" s="31"/>
      <c r="AJ1607" s="40"/>
    </row>
    <row r="1608" spans="1:36" x14ac:dyDescent="0.25">
      <c r="A1608" s="37" t="s">
        <v>32</v>
      </c>
      <c r="B1608" s="37">
        <v>7</v>
      </c>
      <c r="C1608" s="26" t="str">
        <f>IFERROR(INDEX(Clients[Client_Name],MATCH(Table312[[#This Row],[Client_Code]],Clients[Client_Code],0)),"")</f>
        <v>FAENADORA SAN VICENTE</v>
      </c>
      <c r="D1608" s="25">
        <v>11</v>
      </c>
      <c r="E1608" s="25">
        <v>4</v>
      </c>
      <c r="F1608" s="25" t="b">
        <f>IF(E1608&gt;(VLOOKUP(D1608,Months_Weeks!$A$2:$B$13,2,TRUE)),FALSE)</f>
        <v>0</v>
      </c>
      <c r="G1608" s="63">
        <f>IF(Table312[[#This Row],[Facility]]="Buin",1.5%,0.25%)</f>
        <v>2.5000000000000001E-3</v>
      </c>
      <c r="H1608" s="38"/>
      <c r="I1608" s="38"/>
      <c r="J1608" s="27">
        <f t="shared" si="150"/>
        <v>20</v>
      </c>
      <c r="K1608" s="28">
        <f t="shared" si="151"/>
        <v>11</v>
      </c>
      <c r="L1608" s="27">
        <f>IF(K1608=0,0,IF(E1608&gt;1,E1608-1,VLOOKUP(K1608,Months_Weeks!$A$1:$B$13,2,0)))</f>
        <v>3</v>
      </c>
      <c r="M1608" s="29"/>
      <c r="N1608" s="39"/>
      <c r="O1608" s="39"/>
      <c r="P1608" s="50">
        <f t="shared" si="152"/>
        <v>0</v>
      </c>
      <c r="Q1608" s="28">
        <f t="shared" si="153"/>
        <v>11</v>
      </c>
      <c r="R1608" s="28">
        <f>IF(Q1608=0,0,IF(E1608&gt;1,E1608-1,VLOOKUP(Q1608,Months_Weeks!$A$1:$B$13,2,0)))</f>
        <v>3</v>
      </c>
      <c r="S1608" s="30"/>
      <c r="T1608" s="39"/>
      <c r="U1608" s="39"/>
      <c r="V1608" s="50">
        <f t="shared" si="154"/>
        <v>0</v>
      </c>
      <c r="W1608" s="28">
        <f t="shared" si="155"/>
        <v>11</v>
      </c>
      <c r="X1608" s="28">
        <f>IF(W1608=0,0,IF(E1608&gt;1,E1608-1,VLOOKUP(W1608,Months_Weeks!$A$1:$B$13,2,0)))</f>
        <v>3</v>
      </c>
      <c r="Y1608" s="30"/>
      <c r="Z1608" s="39"/>
      <c r="AA1608" s="31"/>
      <c r="AB1608" s="39"/>
      <c r="AC1608" s="31"/>
      <c r="AD1608" s="40"/>
      <c r="AE1608" s="31"/>
      <c r="AF1608" s="40"/>
      <c r="AG1608" s="31"/>
      <c r="AH1608" s="40"/>
      <c r="AI1608" s="31"/>
      <c r="AJ1608" s="40"/>
    </row>
    <row r="1609" spans="1:36" x14ac:dyDescent="0.25">
      <c r="A1609" s="37" t="s">
        <v>32</v>
      </c>
      <c r="B1609" s="37">
        <v>7</v>
      </c>
      <c r="C1609" s="26" t="str">
        <f>IFERROR(INDEX(Clients[Client_Name],MATCH(Table312[[#This Row],[Client_Code]],Clients[Client_Code],0)),"")</f>
        <v>FAENADORA SAN VICENTE</v>
      </c>
      <c r="D1609" s="25">
        <v>12</v>
      </c>
      <c r="E1609" s="25">
        <v>1</v>
      </c>
      <c r="F1609" s="25" t="b">
        <f>IF(E1609&gt;(VLOOKUP(D1609,Months_Weeks!$A$2:$B$13,2,TRUE)),FALSE)</f>
        <v>0</v>
      </c>
      <c r="G1609" s="63">
        <f>IF(Table312[[#This Row],[Facility]]="Buin",1.5%,0.25%)</f>
        <v>2.5000000000000001E-3</v>
      </c>
      <c r="H1609" s="38"/>
      <c r="I1609" s="38"/>
      <c r="J1609" s="27">
        <f t="shared" si="150"/>
        <v>20</v>
      </c>
      <c r="K1609" s="28">
        <f t="shared" si="151"/>
        <v>11</v>
      </c>
      <c r="L1609" s="27">
        <f>IF(K1609=0,0,IF(E1609&gt;1,E1609-1,VLOOKUP(K1609,Months_Weeks!$A$1:$B$13,2,0)))</f>
        <v>4</v>
      </c>
      <c r="M1609" s="29"/>
      <c r="N1609" s="39"/>
      <c r="O1609" s="39"/>
      <c r="P1609" s="50">
        <f t="shared" si="152"/>
        <v>0</v>
      </c>
      <c r="Q1609" s="28">
        <f t="shared" si="153"/>
        <v>11</v>
      </c>
      <c r="R1609" s="28">
        <f>IF(Q1609=0,0,IF(E1609&gt;1,E1609-1,VLOOKUP(Q1609,Months_Weeks!$A$1:$B$13,2,0)))</f>
        <v>4</v>
      </c>
      <c r="S1609" s="30"/>
      <c r="T1609" s="39"/>
      <c r="U1609" s="39"/>
      <c r="V1609" s="50">
        <f t="shared" si="154"/>
        <v>0</v>
      </c>
      <c r="W1609" s="28">
        <f t="shared" si="155"/>
        <v>11</v>
      </c>
      <c r="X1609" s="28">
        <f>IF(W1609=0,0,IF(E1609&gt;1,E1609-1,VLOOKUP(W1609,Months_Weeks!$A$1:$B$13,2,0)))</f>
        <v>4</v>
      </c>
      <c r="Y1609" s="30"/>
      <c r="Z1609" s="39"/>
      <c r="AA1609" s="31"/>
      <c r="AB1609" s="39"/>
      <c r="AC1609" s="31"/>
      <c r="AD1609" s="40"/>
      <c r="AE1609" s="31"/>
      <c r="AF1609" s="40"/>
      <c r="AG1609" s="31"/>
      <c r="AH1609" s="40"/>
      <c r="AI1609" s="31"/>
      <c r="AJ1609" s="40"/>
    </row>
    <row r="1610" spans="1:36" x14ac:dyDescent="0.25">
      <c r="A1610" s="37" t="s">
        <v>32</v>
      </c>
      <c r="B1610" s="37">
        <v>7</v>
      </c>
      <c r="C1610" s="26" t="str">
        <f>IFERROR(INDEX(Clients[Client_Name],MATCH(Table312[[#This Row],[Client_Code]],Clients[Client_Code],0)),"")</f>
        <v>FAENADORA SAN VICENTE</v>
      </c>
      <c r="D1610" s="25">
        <v>12</v>
      </c>
      <c r="E1610" s="25">
        <v>2</v>
      </c>
      <c r="F1610" s="25" t="b">
        <f>IF(E1610&gt;(VLOOKUP(D1610,Months_Weeks!$A$2:$B$13,2,TRUE)),FALSE)</f>
        <v>0</v>
      </c>
      <c r="G1610" s="63">
        <f>IF(Table312[[#This Row],[Facility]]="Buin",1.5%,0.25%)</f>
        <v>2.5000000000000001E-3</v>
      </c>
      <c r="H1610" s="38"/>
      <c r="I1610" s="38"/>
      <c r="J1610" s="27">
        <f t="shared" si="150"/>
        <v>20</v>
      </c>
      <c r="K1610" s="28">
        <f t="shared" si="151"/>
        <v>12</v>
      </c>
      <c r="L1610" s="27">
        <f>IF(K1610=0,0,IF(E1610&gt;1,E1610-1,VLOOKUP(K1610,Months_Weeks!$A$1:$B$13,2,0)))</f>
        <v>1</v>
      </c>
      <c r="M1610" s="29"/>
      <c r="N1610" s="39"/>
      <c r="O1610" s="39"/>
      <c r="P1610" s="50">
        <f t="shared" si="152"/>
        <v>0</v>
      </c>
      <c r="Q1610" s="28">
        <f t="shared" si="153"/>
        <v>12</v>
      </c>
      <c r="R1610" s="28">
        <f>IF(Q1610=0,0,IF(E1610&gt;1,E1610-1,VLOOKUP(Q1610,Months_Weeks!$A$1:$B$13,2,0)))</f>
        <v>1</v>
      </c>
      <c r="S1610" s="30"/>
      <c r="T1610" s="39"/>
      <c r="U1610" s="39"/>
      <c r="V1610" s="50">
        <f t="shared" si="154"/>
        <v>0</v>
      </c>
      <c r="W1610" s="28">
        <f t="shared" si="155"/>
        <v>12</v>
      </c>
      <c r="X1610" s="28">
        <f>IF(W1610=0,0,IF(E1610&gt;1,E1610-1,VLOOKUP(W1610,Months_Weeks!$A$1:$B$13,2,0)))</f>
        <v>1</v>
      </c>
      <c r="Y1610" s="30"/>
      <c r="Z1610" s="39"/>
      <c r="AA1610" s="31"/>
      <c r="AB1610" s="39"/>
      <c r="AC1610" s="31"/>
      <c r="AD1610" s="40"/>
      <c r="AE1610" s="31"/>
      <c r="AF1610" s="40"/>
      <c r="AG1610" s="31"/>
      <c r="AH1610" s="40"/>
      <c r="AI1610" s="31"/>
      <c r="AJ1610" s="40"/>
    </row>
    <row r="1611" spans="1:36" x14ac:dyDescent="0.25">
      <c r="A1611" s="37" t="s">
        <v>32</v>
      </c>
      <c r="B1611" s="37">
        <v>7</v>
      </c>
      <c r="C1611" s="26" t="str">
        <f>IFERROR(INDEX(Clients[Client_Name],MATCH(Table312[[#This Row],[Client_Code]],Clients[Client_Code],0)),"")</f>
        <v>FAENADORA SAN VICENTE</v>
      </c>
      <c r="D1611" s="25">
        <v>12</v>
      </c>
      <c r="E1611" s="25">
        <v>3</v>
      </c>
      <c r="F1611" s="25" t="b">
        <f>IF(E1611&gt;(VLOOKUP(D1611,Months_Weeks!$A$2:$B$13,2,TRUE)),FALSE)</f>
        <v>0</v>
      </c>
      <c r="G1611" s="63">
        <f>IF(Table312[[#This Row],[Facility]]="Buin",1.5%,0.25%)</f>
        <v>2.5000000000000001E-3</v>
      </c>
      <c r="H1611" s="38"/>
      <c r="I1611" s="38"/>
      <c r="J1611" s="27">
        <f t="shared" si="150"/>
        <v>20</v>
      </c>
      <c r="K1611" s="28">
        <f t="shared" si="151"/>
        <v>12</v>
      </c>
      <c r="L1611" s="27">
        <f>IF(K1611=0,0,IF(E1611&gt;1,E1611-1,VLOOKUP(K1611,Months_Weeks!$A$1:$B$13,2,0)))</f>
        <v>2</v>
      </c>
      <c r="M1611" s="29"/>
      <c r="N1611" s="39"/>
      <c r="O1611" s="39"/>
      <c r="P1611" s="50">
        <f t="shared" si="152"/>
        <v>0</v>
      </c>
      <c r="Q1611" s="28">
        <f t="shared" si="153"/>
        <v>12</v>
      </c>
      <c r="R1611" s="28">
        <f>IF(Q1611=0,0,IF(E1611&gt;1,E1611-1,VLOOKUP(Q1611,Months_Weeks!$A$1:$B$13,2,0)))</f>
        <v>2</v>
      </c>
      <c r="S1611" s="30"/>
      <c r="T1611" s="39"/>
      <c r="U1611" s="39"/>
      <c r="V1611" s="50">
        <f t="shared" si="154"/>
        <v>0</v>
      </c>
      <c r="W1611" s="28">
        <f t="shared" si="155"/>
        <v>12</v>
      </c>
      <c r="X1611" s="28">
        <f>IF(W1611=0,0,IF(E1611&gt;1,E1611-1,VLOOKUP(W1611,Months_Weeks!$A$1:$B$13,2,0)))</f>
        <v>2</v>
      </c>
      <c r="Y1611" s="30"/>
      <c r="Z1611" s="39"/>
      <c r="AA1611" s="31"/>
      <c r="AB1611" s="39"/>
      <c r="AC1611" s="31"/>
      <c r="AD1611" s="40"/>
      <c r="AE1611" s="31"/>
      <c r="AF1611" s="40"/>
      <c r="AG1611" s="31"/>
      <c r="AH1611" s="40"/>
      <c r="AI1611" s="31"/>
      <c r="AJ1611" s="40"/>
    </row>
    <row r="1612" spans="1:36" x14ac:dyDescent="0.25">
      <c r="A1612" s="37" t="s">
        <v>32</v>
      </c>
      <c r="B1612" s="37">
        <v>7</v>
      </c>
      <c r="C1612" s="26" t="str">
        <f>IFERROR(INDEX(Clients[Client_Name],MATCH(Table312[[#This Row],[Client_Code]],Clients[Client_Code],0)),"")</f>
        <v>FAENADORA SAN VICENTE</v>
      </c>
      <c r="D1612" s="25">
        <v>12</v>
      </c>
      <c r="E1612" s="25">
        <v>4</v>
      </c>
      <c r="F1612" s="25" t="b">
        <f>IF(E1612&gt;(VLOOKUP(D1612,Months_Weeks!$A$2:$B$13,2,TRUE)),FALSE)</f>
        <v>0</v>
      </c>
      <c r="G1612" s="63">
        <f>IF(Table312[[#This Row],[Facility]]="Buin",1.5%,0.25%)</f>
        <v>2.5000000000000001E-3</v>
      </c>
      <c r="H1612" s="38"/>
      <c r="I1612" s="38"/>
      <c r="J1612" s="27">
        <f t="shared" si="150"/>
        <v>20</v>
      </c>
      <c r="K1612" s="28">
        <f t="shared" si="151"/>
        <v>12</v>
      </c>
      <c r="L1612" s="27">
        <f>IF(K1612=0,0,IF(E1612&gt;1,E1612-1,VLOOKUP(K1612,Months_Weeks!$A$1:$B$13,2,0)))</f>
        <v>3</v>
      </c>
      <c r="M1612" s="29"/>
      <c r="N1612" s="39"/>
      <c r="O1612" s="39"/>
      <c r="P1612" s="50">
        <f t="shared" si="152"/>
        <v>0</v>
      </c>
      <c r="Q1612" s="28">
        <f t="shared" si="153"/>
        <v>12</v>
      </c>
      <c r="R1612" s="28">
        <f>IF(Q1612=0,0,IF(E1612&gt;1,E1612-1,VLOOKUP(Q1612,Months_Weeks!$A$1:$B$13,2,0)))</f>
        <v>3</v>
      </c>
      <c r="S1612" s="30"/>
      <c r="T1612" s="39"/>
      <c r="U1612" s="39"/>
      <c r="V1612" s="50">
        <f t="shared" si="154"/>
        <v>0</v>
      </c>
      <c r="W1612" s="28">
        <f t="shared" si="155"/>
        <v>12</v>
      </c>
      <c r="X1612" s="28">
        <f>IF(W1612=0,0,IF(E1612&gt;1,E1612-1,VLOOKUP(W1612,Months_Weeks!$A$1:$B$13,2,0)))</f>
        <v>3</v>
      </c>
      <c r="Y1612" s="30"/>
      <c r="Z1612" s="39"/>
      <c r="AA1612" s="31"/>
      <c r="AB1612" s="39"/>
      <c r="AC1612" s="31"/>
      <c r="AD1612" s="40"/>
      <c r="AE1612" s="31"/>
      <c r="AF1612" s="40"/>
      <c r="AG1612" s="31"/>
      <c r="AH1612" s="40"/>
      <c r="AI1612" s="31"/>
      <c r="AJ1612" s="40"/>
    </row>
    <row r="1613" spans="1:36" x14ac:dyDescent="0.25">
      <c r="A1613" s="37" t="s">
        <v>32</v>
      </c>
      <c r="B1613" s="37">
        <v>7</v>
      </c>
      <c r="C1613" s="26" t="str">
        <f>IFERROR(INDEX(Clients[Client_Name],MATCH(Table312[[#This Row],[Client_Code]],Clients[Client_Code],0)),"")</f>
        <v>FAENADORA SAN VICENTE</v>
      </c>
      <c r="D1613" s="25">
        <v>12</v>
      </c>
      <c r="E1613" s="25">
        <v>5</v>
      </c>
      <c r="F1613" s="25" t="b">
        <f>IF(E1613&gt;(VLOOKUP(D1613,Months_Weeks!$A$2:$B$13,2,TRUE)),FALSE)</f>
        <v>0</v>
      </c>
      <c r="G1613" s="63">
        <f>IF(Table312[[#This Row],[Facility]]="Buin",1.5%,0.25%)</f>
        <v>2.5000000000000001E-3</v>
      </c>
      <c r="H1613" s="38"/>
      <c r="I1613" s="38"/>
      <c r="J1613" s="27">
        <f t="shared" si="150"/>
        <v>20</v>
      </c>
      <c r="K1613" s="28">
        <f t="shared" si="151"/>
        <v>12</v>
      </c>
      <c r="L1613" s="27">
        <f>IF(K1613=0,0,IF(E1613&gt;1,E1613-1,VLOOKUP(K1613,Months_Weeks!$A$1:$B$13,2,0)))</f>
        <v>4</v>
      </c>
      <c r="M1613" s="29"/>
      <c r="N1613" s="39"/>
      <c r="O1613" s="39"/>
      <c r="P1613" s="50">
        <f t="shared" si="152"/>
        <v>0</v>
      </c>
      <c r="Q1613" s="28">
        <f t="shared" si="153"/>
        <v>12</v>
      </c>
      <c r="R1613" s="28">
        <f>IF(Q1613=0,0,IF(E1613&gt;1,E1613-1,VLOOKUP(Q1613,Months_Weeks!$A$1:$B$13,2,0)))</f>
        <v>4</v>
      </c>
      <c r="S1613" s="30"/>
      <c r="T1613" s="39"/>
      <c r="U1613" s="39"/>
      <c r="V1613" s="50">
        <f t="shared" si="154"/>
        <v>0</v>
      </c>
      <c r="W1613" s="28">
        <f t="shared" si="155"/>
        <v>12</v>
      </c>
      <c r="X1613" s="28">
        <f>IF(W1613=0,0,IF(E1613&gt;1,E1613-1,VLOOKUP(W1613,Months_Weeks!$A$1:$B$13,2,0)))</f>
        <v>4</v>
      </c>
      <c r="Y1613" s="30"/>
      <c r="Z1613" s="39"/>
      <c r="AA1613" s="31"/>
      <c r="AB1613" s="39"/>
      <c r="AC1613" s="31"/>
      <c r="AD1613" s="40"/>
      <c r="AE1613" s="31"/>
      <c r="AF1613" s="40"/>
      <c r="AG1613" s="31"/>
      <c r="AH1613" s="40"/>
      <c r="AI1613" s="31"/>
      <c r="AJ1613" s="40"/>
    </row>
    <row r="1614" spans="1:36" x14ac:dyDescent="0.25">
      <c r="A1614" s="37" t="s">
        <v>62</v>
      </c>
      <c r="B1614" s="37">
        <v>1083</v>
      </c>
      <c r="C1614" s="26" t="str">
        <f>IFERROR(INDEX(Clients[Client_Name],MATCH(Table312[[#This Row],[Client_Code]],Clients[Client_Code],0)),"")</f>
        <v>FBS FOOD SUPPLY</v>
      </c>
      <c r="D1614" s="25">
        <v>1</v>
      </c>
      <c r="E1614" s="25">
        <v>1</v>
      </c>
      <c r="F1614" s="25" t="b">
        <f>IF(E1614&gt;(VLOOKUP(D1614,Months_Weeks!$A$2:$B$13,2,TRUE)),FALSE)</f>
        <v>0</v>
      </c>
      <c r="G1614" s="63">
        <f>IF(Table312[[#This Row],[Facility]]="Buin",1.5%,0.25%)</f>
        <v>1.4999999999999999E-2</v>
      </c>
      <c r="H1614" s="38">
        <v>13</v>
      </c>
      <c r="I1614" s="38"/>
      <c r="J1614" s="27">
        <f t="shared" si="150"/>
        <v>13</v>
      </c>
      <c r="K1614" s="28">
        <f t="shared" si="151"/>
        <v>0</v>
      </c>
      <c r="L1614" s="27">
        <f>IF(K1614=0,0,IF(E1614&gt;1,E1614-1,VLOOKUP(K1614,Months_Weeks!$A$1:$B$13,2,0)))</f>
        <v>0</v>
      </c>
      <c r="M1614" s="29"/>
      <c r="N1614" s="39"/>
      <c r="O1614" s="39"/>
      <c r="P1614" s="50">
        <f t="shared" si="152"/>
        <v>0</v>
      </c>
      <c r="Q1614" s="28">
        <f t="shared" si="153"/>
        <v>0</v>
      </c>
      <c r="R1614" s="28">
        <f>IF(Q1614=0,0,IF(E1614&gt;1,E1614-1,VLOOKUP(Q1614,Months_Weeks!$A$1:$B$13,2,0)))</f>
        <v>0</v>
      </c>
      <c r="S1614" s="30"/>
      <c r="T1614" s="39"/>
      <c r="U1614" s="39"/>
      <c r="V1614" s="50">
        <f t="shared" si="154"/>
        <v>0</v>
      </c>
      <c r="W1614" s="28">
        <f t="shared" si="155"/>
        <v>0</v>
      </c>
      <c r="X1614" s="28">
        <f>IF(W1614=0,0,IF(E1614&gt;1,E1614-1,VLOOKUP(W1614,Months_Weeks!$A$1:$B$13,2,0)))</f>
        <v>0</v>
      </c>
      <c r="Y1614" s="30"/>
      <c r="Z1614" s="39"/>
      <c r="AA1614" s="31">
        <v>1</v>
      </c>
      <c r="AB1614" s="72">
        <v>0.68600000000000005</v>
      </c>
      <c r="AC1614" s="31"/>
      <c r="AD1614" s="40"/>
      <c r="AE1614" s="31"/>
      <c r="AF1614" s="40"/>
      <c r="AG1614" s="31"/>
      <c r="AH1614" s="40"/>
      <c r="AI1614" s="31">
        <v>1</v>
      </c>
      <c r="AJ1614" s="70">
        <v>0.314</v>
      </c>
    </row>
    <row r="1615" spans="1:36" x14ac:dyDescent="0.25">
      <c r="A1615" s="37" t="s">
        <v>62</v>
      </c>
      <c r="B1615" s="37">
        <v>1083</v>
      </c>
      <c r="C1615" s="26" t="str">
        <f>IFERROR(INDEX(Clients[Client_Name],MATCH(Table312[[#This Row],[Client_Code]],Clients[Client_Code],0)),"")</f>
        <v>FBS FOOD SUPPLY</v>
      </c>
      <c r="D1615" s="25">
        <v>1</v>
      </c>
      <c r="E1615" s="25">
        <v>2</v>
      </c>
      <c r="F1615" s="25" t="b">
        <f>IF(E1615&gt;(VLOOKUP(D1615,Months_Weeks!$A$2:$B$13,2,TRUE)),FALSE)</f>
        <v>0</v>
      </c>
      <c r="G1615" s="63">
        <f>IF(Table312[[#This Row],[Facility]]="Buin",1.5%,0.25%)</f>
        <v>1.4999999999999999E-2</v>
      </c>
      <c r="H1615" s="38">
        <v>97</v>
      </c>
      <c r="I1615" s="38"/>
      <c r="J1615" s="27">
        <f t="shared" si="150"/>
        <v>110</v>
      </c>
      <c r="K1615" s="28">
        <f t="shared" si="151"/>
        <v>1</v>
      </c>
      <c r="L1615" s="27">
        <f>IF(K1615=0,0,IF(E1615&gt;1,E1615-1,VLOOKUP(K1615,Months_Weeks!$A$1:$B$13,2,0)))</f>
        <v>1</v>
      </c>
      <c r="M1615" s="29"/>
      <c r="N1615" s="39"/>
      <c r="O1615" s="39"/>
      <c r="P1615" s="50">
        <f t="shared" si="152"/>
        <v>0</v>
      </c>
      <c r="Q1615" s="28">
        <f t="shared" si="153"/>
        <v>1</v>
      </c>
      <c r="R1615" s="28">
        <f>IF(Q1615=0,0,IF(E1615&gt;1,E1615-1,VLOOKUP(Q1615,Months_Weeks!$A$1:$B$13,2,0)))</f>
        <v>1</v>
      </c>
      <c r="S1615" s="30"/>
      <c r="T1615" s="39"/>
      <c r="U1615" s="39"/>
      <c r="V1615" s="50">
        <f t="shared" si="154"/>
        <v>0</v>
      </c>
      <c r="W1615" s="28">
        <f t="shared" si="155"/>
        <v>1</v>
      </c>
      <c r="X1615" s="28">
        <f>IF(W1615=0,0,IF(E1615&gt;1,E1615-1,VLOOKUP(W1615,Months_Weeks!$A$1:$B$13,2,0)))</f>
        <v>1</v>
      </c>
      <c r="Y1615" s="30"/>
      <c r="Z1615" s="39"/>
      <c r="AA1615" s="31"/>
      <c r="AB1615" s="39"/>
      <c r="AC1615" s="31"/>
      <c r="AD1615" s="40"/>
      <c r="AE1615" s="31"/>
      <c r="AF1615" s="40"/>
      <c r="AG1615" s="31"/>
      <c r="AH1615" s="40"/>
      <c r="AI1615" s="31"/>
      <c r="AJ1615" s="40"/>
    </row>
    <row r="1616" spans="1:36" x14ac:dyDescent="0.25">
      <c r="A1616" s="37" t="s">
        <v>62</v>
      </c>
      <c r="B1616" s="37">
        <v>1083</v>
      </c>
      <c r="C1616" s="26" t="str">
        <f>IFERROR(INDEX(Clients[Client_Name],MATCH(Table312[[#This Row],[Client_Code]],Clients[Client_Code],0)),"")</f>
        <v>FBS FOOD SUPPLY</v>
      </c>
      <c r="D1616" s="25">
        <v>1</v>
      </c>
      <c r="E1616" s="25">
        <v>3</v>
      </c>
      <c r="F1616" s="25" t="b">
        <f>IF(E1616&gt;(VLOOKUP(D1616,Months_Weeks!$A$2:$B$13,2,TRUE)),FALSE)</f>
        <v>0</v>
      </c>
      <c r="G1616" s="63">
        <f>IF(Table312[[#This Row],[Facility]]="Buin",1.5%,0.25%)</f>
        <v>1.4999999999999999E-2</v>
      </c>
      <c r="H1616" s="38"/>
      <c r="I1616" s="38">
        <v>18</v>
      </c>
      <c r="J1616" s="27">
        <f t="shared" si="150"/>
        <v>92</v>
      </c>
      <c r="K1616" s="28">
        <f t="shared" si="151"/>
        <v>1</v>
      </c>
      <c r="L1616" s="27">
        <f>IF(K1616=0,0,IF(E1616&gt;1,E1616-1,VLOOKUP(K1616,Months_Weeks!$A$1:$B$13,2,0)))</f>
        <v>2</v>
      </c>
      <c r="M1616" s="29"/>
      <c r="N1616" s="39"/>
      <c r="O1616" s="39"/>
      <c r="P1616" s="50">
        <f t="shared" si="152"/>
        <v>0</v>
      </c>
      <c r="Q1616" s="28">
        <f t="shared" si="153"/>
        <v>1</v>
      </c>
      <c r="R1616" s="28">
        <f>IF(Q1616=0,0,IF(E1616&gt;1,E1616-1,VLOOKUP(Q1616,Months_Weeks!$A$1:$B$13,2,0)))</f>
        <v>2</v>
      </c>
      <c r="S1616" s="30"/>
      <c r="T1616" s="39"/>
      <c r="U1616" s="39"/>
      <c r="V1616" s="50">
        <f t="shared" si="154"/>
        <v>0</v>
      </c>
      <c r="W1616" s="28">
        <f t="shared" si="155"/>
        <v>1</v>
      </c>
      <c r="X1616" s="28">
        <f>IF(W1616=0,0,IF(E1616&gt;1,E1616-1,VLOOKUP(W1616,Months_Weeks!$A$1:$B$13,2,0)))</f>
        <v>2</v>
      </c>
      <c r="Y1616" s="30"/>
      <c r="Z1616" s="39"/>
      <c r="AA1616" s="31"/>
      <c r="AB1616" s="39"/>
      <c r="AC1616" s="31"/>
      <c r="AD1616" s="40"/>
      <c r="AE1616" s="31"/>
      <c r="AF1616" s="40"/>
      <c r="AG1616" s="31"/>
      <c r="AH1616" s="40"/>
      <c r="AI1616" s="31"/>
      <c r="AJ1616" s="40"/>
    </row>
    <row r="1617" spans="1:36" x14ac:dyDescent="0.25">
      <c r="A1617" s="37" t="s">
        <v>62</v>
      </c>
      <c r="B1617" s="37">
        <v>1083</v>
      </c>
      <c r="C1617" s="26" t="str">
        <f>IFERROR(INDEX(Clients[Client_Name],MATCH(Table312[[#This Row],[Client_Code]],Clients[Client_Code],0)),"")</f>
        <v>FBS FOOD SUPPLY</v>
      </c>
      <c r="D1617" s="25">
        <v>1</v>
      </c>
      <c r="E1617" s="25">
        <v>4</v>
      </c>
      <c r="F1617" s="25" t="b">
        <f>IF(E1617&gt;(VLOOKUP(D1617,Months_Weeks!$A$2:$B$13,2,TRUE)),FALSE)</f>
        <v>0</v>
      </c>
      <c r="G1617" s="63">
        <f>IF(Table312[[#This Row],[Facility]]="Buin",1.5%,0.25%)</f>
        <v>1.4999999999999999E-2</v>
      </c>
      <c r="H1617" s="38">
        <v>6</v>
      </c>
      <c r="I1617" s="38"/>
      <c r="J1617" s="27">
        <f t="shared" si="150"/>
        <v>98</v>
      </c>
      <c r="K1617" s="28">
        <f t="shared" si="151"/>
        <v>1</v>
      </c>
      <c r="L1617" s="27">
        <f>IF(K1617=0,0,IF(E1617&gt;1,E1617-1,VLOOKUP(K1617,Months_Weeks!$A$1:$B$13,2,0)))</f>
        <v>3</v>
      </c>
      <c r="M1617" s="29"/>
      <c r="N1617" s="39"/>
      <c r="O1617" s="39"/>
      <c r="P1617" s="50">
        <f t="shared" si="152"/>
        <v>0</v>
      </c>
      <c r="Q1617" s="28">
        <f t="shared" si="153"/>
        <v>1</v>
      </c>
      <c r="R1617" s="28">
        <f>IF(Q1617=0,0,IF(E1617&gt;1,E1617-1,VLOOKUP(Q1617,Months_Weeks!$A$1:$B$13,2,0)))</f>
        <v>3</v>
      </c>
      <c r="S1617" s="30"/>
      <c r="T1617" s="39"/>
      <c r="U1617" s="39"/>
      <c r="V1617" s="50">
        <f t="shared" si="154"/>
        <v>0</v>
      </c>
      <c r="W1617" s="28">
        <f t="shared" si="155"/>
        <v>1</v>
      </c>
      <c r="X1617" s="28">
        <f>IF(W1617=0,0,IF(E1617&gt;1,E1617-1,VLOOKUP(W1617,Months_Weeks!$A$1:$B$13,2,0)))</f>
        <v>3</v>
      </c>
      <c r="Y1617" s="30"/>
      <c r="Z1617" s="39"/>
      <c r="AA1617" s="31"/>
      <c r="AB1617" s="39"/>
      <c r="AC1617" s="31"/>
      <c r="AD1617" s="40"/>
      <c r="AE1617" s="31"/>
      <c r="AF1617" s="40"/>
      <c r="AG1617" s="31"/>
      <c r="AH1617" s="40"/>
      <c r="AI1617" s="31"/>
      <c r="AJ1617" s="40"/>
    </row>
    <row r="1618" spans="1:36" x14ac:dyDescent="0.25">
      <c r="A1618" s="37" t="s">
        <v>62</v>
      </c>
      <c r="B1618" s="37">
        <v>1083</v>
      </c>
      <c r="C1618" s="26" t="str">
        <f>IFERROR(INDEX(Clients[Client_Name],MATCH(Table312[[#This Row],[Client_Code]],Clients[Client_Code],0)),"")</f>
        <v>FBS FOOD SUPPLY</v>
      </c>
      <c r="D1618" s="25">
        <v>2</v>
      </c>
      <c r="E1618" s="25">
        <v>1</v>
      </c>
      <c r="F1618" s="25" t="b">
        <f>IF(E1618&gt;(VLOOKUP(D1618,Months_Weeks!$A$2:$B$13,2,TRUE)),FALSE)</f>
        <v>0</v>
      </c>
      <c r="G1618" s="63">
        <f>IF(Table312[[#This Row],[Facility]]="Buin",1.5%,0.25%)</f>
        <v>1.4999999999999999E-2</v>
      </c>
      <c r="H1618" s="38">
        <v>11</v>
      </c>
      <c r="I1618" s="38"/>
      <c r="J1618" s="27">
        <f t="shared" si="150"/>
        <v>109</v>
      </c>
      <c r="K1618" s="28">
        <f t="shared" si="151"/>
        <v>1</v>
      </c>
      <c r="L1618" s="27">
        <f>IF(K1618=0,0,IF(E1618&gt;1,E1618-1,VLOOKUP(K1618,Months_Weeks!$A$1:$B$13,2,0)))</f>
        <v>4</v>
      </c>
      <c r="M1618" s="29"/>
      <c r="N1618" s="39"/>
      <c r="O1618" s="39"/>
      <c r="P1618" s="50">
        <f t="shared" si="152"/>
        <v>0</v>
      </c>
      <c r="Q1618" s="28">
        <f t="shared" si="153"/>
        <v>1</v>
      </c>
      <c r="R1618" s="28">
        <f>IF(Q1618=0,0,IF(E1618&gt;1,E1618-1,VLOOKUP(Q1618,Months_Weeks!$A$1:$B$13,2,0)))</f>
        <v>4</v>
      </c>
      <c r="S1618" s="30"/>
      <c r="T1618" s="39"/>
      <c r="U1618" s="39"/>
      <c r="V1618" s="50">
        <f t="shared" si="154"/>
        <v>0</v>
      </c>
      <c r="W1618" s="28">
        <f t="shared" si="155"/>
        <v>1</v>
      </c>
      <c r="X1618" s="28">
        <f>IF(W1618=0,0,IF(E1618&gt;1,E1618-1,VLOOKUP(W1618,Months_Weeks!$A$1:$B$13,2,0)))</f>
        <v>4</v>
      </c>
      <c r="Y1618" s="30"/>
      <c r="Z1618" s="39"/>
      <c r="AA1618" s="31"/>
      <c r="AB1618" s="39"/>
      <c r="AC1618" s="31"/>
      <c r="AD1618" s="40"/>
      <c r="AE1618" s="31"/>
      <c r="AF1618" s="40"/>
      <c r="AG1618" s="31"/>
      <c r="AH1618" s="40"/>
      <c r="AI1618" s="31"/>
      <c r="AJ1618" s="40"/>
    </row>
    <row r="1619" spans="1:36" x14ac:dyDescent="0.25">
      <c r="A1619" s="37" t="s">
        <v>62</v>
      </c>
      <c r="B1619" s="37">
        <v>1083</v>
      </c>
      <c r="C1619" s="26" t="str">
        <f>IFERROR(INDEX(Clients[Client_Name],MATCH(Table312[[#This Row],[Client_Code]],Clients[Client_Code],0)),"")</f>
        <v>FBS FOOD SUPPLY</v>
      </c>
      <c r="D1619" s="25">
        <v>2</v>
      </c>
      <c r="E1619" s="25">
        <v>2</v>
      </c>
      <c r="F1619" s="25" t="b">
        <f>IF(E1619&gt;(VLOOKUP(D1619,Months_Weeks!$A$2:$B$13,2,TRUE)),FALSE)</f>
        <v>0</v>
      </c>
      <c r="G1619" s="63">
        <f>IF(Table312[[#This Row],[Facility]]="Buin",1.5%,0.25%)</f>
        <v>1.4999999999999999E-2</v>
      </c>
      <c r="H1619" s="38">
        <v>68</v>
      </c>
      <c r="I1619" s="38"/>
      <c r="J1619" s="27">
        <f t="shared" si="150"/>
        <v>177</v>
      </c>
      <c r="K1619" s="28">
        <f t="shared" si="151"/>
        <v>2</v>
      </c>
      <c r="L1619" s="27">
        <f>IF(K1619=0,0,IF(E1619&gt;1,E1619-1,VLOOKUP(K1619,Months_Weeks!$A$1:$B$13,2,0)))</f>
        <v>1</v>
      </c>
      <c r="M1619" s="29"/>
      <c r="N1619" s="39"/>
      <c r="O1619" s="39"/>
      <c r="P1619" s="50">
        <f t="shared" si="152"/>
        <v>0</v>
      </c>
      <c r="Q1619" s="28">
        <f t="shared" si="153"/>
        <v>2</v>
      </c>
      <c r="R1619" s="28">
        <f>IF(Q1619=0,0,IF(E1619&gt;1,E1619-1,VLOOKUP(Q1619,Months_Weeks!$A$1:$B$13,2,0)))</f>
        <v>1</v>
      </c>
      <c r="S1619" s="30"/>
      <c r="T1619" s="39"/>
      <c r="U1619" s="39"/>
      <c r="V1619" s="50">
        <f t="shared" si="154"/>
        <v>0</v>
      </c>
      <c r="W1619" s="28">
        <f t="shared" si="155"/>
        <v>2</v>
      </c>
      <c r="X1619" s="28">
        <f>IF(W1619=0,0,IF(E1619&gt;1,E1619-1,VLOOKUP(W1619,Months_Weeks!$A$1:$B$13,2,0)))</f>
        <v>1</v>
      </c>
      <c r="Y1619" s="30"/>
      <c r="Z1619" s="39"/>
      <c r="AA1619" s="31"/>
      <c r="AB1619" s="39"/>
      <c r="AC1619" s="31"/>
      <c r="AD1619" s="40"/>
      <c r="AE1619" s="31"/>
      <c r="AF1619" s="40"/>
      <c r="AG1619" s="31"/>
      <c r="AH1619" s="40"/>
      <c r="AI1619" s="31"/>
      <c r="AJ1619" s="40"/>
    </row>
    <row r="1620" spans="1:36" x14ac:dyDescent="0.25">
      <c r="A1620" s="37" t="s">
        <v>62</v>
      </c>
      <c r="B1620" s="37">
        <v>1083</v>
      </c>
      <c r="C1620" s="26" t="str">
        <f>IFERROR(INDEX(Clients[Client_Name],MATCH(Table312[[#This Row],[Client_Code]],Clients[Client_Code],0)),"")</f>
        <v>FBS FOOD SUPPLY</v>
      </c>
      <c r="D1620" s="25">
        <v>2</v>
      </c>
      <c r="E1620" s="25">
        <v>3</v>
      </c>
      <c r="F1620" s="25" t="b">
        <f>IF(E1620&gt;(VLOOKUP(D1620,Months_Weeks!$A$2:$B$13,2,TRUE)),FALSE)</f>
        <v>0</v>
      </c>
      <c r="G1620" s="63">
        <f>IF(Table312[[#This Row],[Facility]]="Buin",1.5%,0.25%)</f>
        <v>1.4999999999999999E-2</v>
      </c>
      <c r="H1620" s="38">
        <v>29</v>
      </c>
      <c r="I1620" s="38"/>
      <c r="J1620" s="27">
        <f t="shared" si="150"/>
        <v>206</v>
      </c>
      <c r="K1620" s="28">
        <f t="shared" si="151"/>
        <v>2</v>
      </c>
      <c r="L1620" s="27">
        <f>IF(K1620=0,0,IF(E1620&gt;1,E1620-1,VLOOKUP(K1620,Months_Weeks!$A$1:$B$13,2,0)))</f>
        <v>2</v>
      </c>
      <c r="M1620" s="29"/>
      <c r="N1620" s="39"/>
      <c r="O1620" s="39"/>
      <c r="P1620" s="50">
        <f t="shared" si="152"/>
        <v>0</v>
      </c>
      <c r="Q1620" s="28">
        <f t="shared" si="153"/>
        <v>2</v>
      </c>
      <c r="R1620" s="28">
        <f>IF(Q1620=0,0,IF(E1620&gt;1,E1620-1,VLOOKUP(Q1620,Months_Weeks!$A$1:$B$13,2,0)))</f>
        <v>2</v>
      </c>
      <c r="S1620" s="30"/>
      <c r="T1620" s="39"/>
      <c r="U1620" s="39"/>
      <c r="V1620" s="50">
        <f t="shared" si="154"/>
        <v>0</v>
      </c>
      <c r="W1620" s="28">
        <f t="shared" si="155"/>
        <v>2</v>
      </c>
      <c r="X1620" s="28">
        <f>IF(W1620=0,0,IF(E1620&gt;1,E1620-1,VLOOKUP(W1620,Months_Weeks!$A$1:$B$13,2,0)))</f>
        <v>2</v>
      </c>
      <c r="Y1620" s="30"/>
      <c r="Z1620" s="39"/>
      <c r="AA1620" s="31"/>
      <c r="AB1620" s="39"/>
      <c r="AC1620" s="31"/>
      <c r="AD1620" s="40"/>
      <c r="AE1620" s="31"/>
      <c r="AF1620" s="40"/>
      <c r="AG1620" s="31"/>
      <c r="AH1620" s="40"/>
      <c r="AI1620" s="31"/>
      <c r="AJ1620" s="40"/>
    </row>
    <row r="1621" spans="1:36" x14ac:dyDescent="0.25">
      <c r="A1621" s="37" t="s">
        <v>62</v>
      </c>
      <c r="B1621" s="37">
        <v>1083</v>
      </c>
      <c r="C1621" s="26" t="str">
        <f>IFERROR(INDEX(Clients[Client_Name],MATCH(Table312[[#This Row],[Client_Code]],Clients[Client_Code],0)),"")</f>
        <v>FBS FOOD SUPPLY</v>
      </c>
      <c r="D1621" s="25">
        <v>2</v>
      </c>
      <c r="E1621" s="25">
        <v>4</v>
      </c>
      <c r="F1621" s="25" t="b">
        <f>IF(E1621&gt;(VLOOKUP(D1621,Months_Weeks!$A$2:$B$13,2,TRUE)),FALSE)</f>
        <v>0</v>
      </c>
      <c r="G1621" s="63">
        <f>IF(Table312[[#This Row],[Facility]]="Buin",1.5%,0.25%)</f>
        <v>1.4999999999999999E-2</v>
      </c>
      <c r="H1621" s="38">
        <v>31</v>
      </c>
      <c r="I1621" s="38"/>
      <c r="J1621" s="27">
        <f t="shared" si="150"/>
        <v>237</v>
      </c>
      <c r="K1621" s="28">
        <f t="shared" si="151"/>
        <v>2</v>
      </c>
      <c r="L1621" s="27">
        <f>IF(K1621=0,0,IF(E1621&gt;1,E1621-1,VLOOKUP(K1621,Months_Weeks!$A$1:$B$13,2,0)))</f>
        <v>3</v>
      </c>
      <c r="M1621" s="29"/>
      <c r="N1621" s="39"/>
      <c r="O1621" s="39"/>
      <c r="P1621" s="50">
        <f t="shared" si="152"/>
        <v>0</v>
      </c>
      <c r="Q1621" s="28">
        <f t="shared" si="153"/>
        <v>2</v>
      </c>
      <c r="R1621" s="28">
        <f>IF(Q1621=0,0,IF(E1621&gt;1,E1621-1,VLOOKUP(Q1621,Months_Weeks!$A$1:$B$13,2,0)))</f>
        <v>3</v>
      </c>
      <c r="S1621" s="30"/>
      <c r="T1621" s="39"/>
      <c r="U1621" s="39"/>
      <c r="V1621" s="50">
        <f t="shared" si="154"/>
        <v>0</v>
      </c>
      <c r="W1621" s="28">
        <f t="shared" si="155"/>
        <v>2</v>
      </c>
      <c r="X1621" s="28">
        <f>IF(W1621=0,0,IF(E1621&gt;1,E1621-1,VLOOKUP(W1621,Months_Weeks!$A$1:$B$13,2,0)))</f>
        <v>3</v>
      </c>
      <c r="Y1621" s="30"/>
      <c r="Z1621" s="39"/>
      <c r="AA1621" s="31"/>
      <c r="AB1621" s="39"/>
      <c r="AC1621" s="31"/>
      <c r="AD1621" s="40"/>
      <c r="AE1621" s="31"/>
      <c r="AF1621" s="40"/>
      <c r="AG1621" s="31"/>
      <c r="AH1621" s="40"/>
      <c r="AI1621" s="31"/>
      <c r="AJ1621" s="40"/>
    </row>
    <row r="1622" spans="1:36" x14ac:dyDescent="0.25">
      <c r="A1622" s="37" t="s">
        <v>62</v>
      </c>
      <c r="B1622" s="37">
        <v>1083</v>
      </c>
      <c r="C1622" s="26" t="str">
        <f>IFERROR(INDEX(Clients[Client_Name],MATCH(Table312[[#This Row],[Client_Code]],Clients[Client_Code],0)),"")</f>
        <v>FBS FOOD SUPPLY</v>
      </c>
      <c r="D1622" s="25">
        <v>3</v>
      </c>
      <c r="E1622" s="25">
        <v>1</v>
      </c>
      <c r="F1622" s="25" t="b">
        <f>IF(E1622&gt;(VLOOKUP(D1622,Months_Weeks!$A$2:$B$13,2,TRUE)),FALSE)</f>
        <v>0</v>
      </c>
      <c r="G1622" s="63">
        <f>IF(Table312[[#This Row],[Facility]]="Buin",1.5%,0.25%)</f>
        <v>1.4999999999999999E-2</v>
      </c>
      <c r="H1622" s="38">
        <v>82</v>
      </c>
      <c r="I1622" s="38"/>
      <c r="J1622" s="27">
        <f t="shared" si="150"/>
        <v>319</v>
      </c>
      <c r="K1622" s="28">
        <f t="shared" si="151"/>
        <v>2</v>
      </c>
      <c r="L1622" s="27">
        <f>IF(K1622=0,0,IF(E1622&gt;1,E1622-1,VLOOKUP(K1622,Months_Weeks!$A$1:$B$13,2,0)))</f>
        <v>4</v>
      </c>
      <c r="M1622" s="29"/>
      <c r="N1622" s="39"/>
      <c r="O1622" s="39"/>
      <c r="P1622" s="50">
        <f t="shared" si="152"/>
        <v>0</v>
      </c>
      <c r="Q1622" s="28">
        <f t="shared" si="153"/>
        <v>2</v>
      </c>
      <c r="R1622" s="28">
        <f>IF(Q1622=0,0,IF(E1622&gt;1,E1622-1,VLOOKUP(Q1622,Months_Weeks!$A$1:$B$13,2,0)))</f>
        <v>4</v>
      </c>
      <c r="S1622" s="30"/>
      <c r="T1622" s="39"/>
      <c r="U1622" s="39"/>
      <c r="V1622" s="50">
        <f t="shared" si="154"/>
        <v>0</v>
      </c>
      <c r="W1622" s="28">
        <f t="shared" si="155"/>
        <v>2</v>
      </c>
      <c r="X1622" s="28">
        <f>IF(W1622=0,0,IF(E1622&gt;1,E1622-1,VLOOKUP(W1622,Months_Weeks!$A$1:$B$13,2,0)))</f>
        <v>4</v>
      </c>
      <c r="Y1622" s="30"/>
      <c r="Z1622" s="39"/>
      <c r="AA1622" s="31"/>
      <c r="AB1622" s="39"/>
      <c r="AC1622" s="31"/>
      <c r="AD1622" s="40"/>
      <c r="AE1622" s="31"/>
      <c r="AF1622" s="40"/>
      <c r="AG1622" s="31"/>
      <c r="AH1622" s="40"/>
      <c r="AI1622" s="31"/>
      <c r="AJ1622" s="40"/>
    </row>
    <row r="1623" spans="1:36" x14ac:dyDescent="0.25">
      <c r="A1623" s="37" t="s">
        <v>62</v>
      </c>
      <c r="B1623" s="37">
        <v>1083</v>
      </c>
      <c r="C1623" s="26" t="str">
        <f>IFERROR(INDEX(Clients[Client_Name],MATCH(Table312[[#This Row],[Client_Code]],Clients[Client_Code],0)),"")</f>
        <v>FBS FOOD SUPPLY</v>
      </c>
      <c r="D1623" s="25">
        <v>3</v>
      </c>
      <c r="E1623" s="25">
        <v>2</v>
      </c>
      <c r="F1623" s="25" t="b">
        <f>IF(E1623&gt;(VLOOKUP(D1623,Months_Weeks!$A$2:$B$13,2,TRUE)),FALSE)</f>
        <v>0</v>
      </c>
      <c r="G1623" s="63">
        <f>IF(Table312[[#This Row],[Facility]]="Buin",1.5%,0.25%)</f>
        <v>1.4999999999999999E-2</v>
      </c>
      <c r="H1623" s="38"/>
      <c r="I1623" s="38"/>
      <c r="J1623" s="27">
        <f t="shared" si="150"/>
        <v>319</v>
      </c>
      <c r="K1623" s="28">
        <f t="shared" si="151"/>
        <v>3</v>
      </c>
      <c r="L1623" s="27">
        <f>IF(K1623=0,0,IF(E1623&gt;1,E1623-1,VLOOKUP(K1623,Months_Weeks!$A$1:$B$13,2,0)))</f>
        <v>1</v>
      </c>
      <c r="M1623" s="29"/>
      <c r="N1623" s="39"/>
      <c r="O1623" s="39"/>
      <c r="P1623" s="50">
        <f t="shared" si="152"/>
        <v>0</v>
      </c>
      <c r="Q1623" s="28">
        <f t="shared" si="153"/>
        <v>3</v>
      </c>
      <c r="R1623" s="28">
        <f>IF(Q1623=0,0,IF(E1623&gt;1,E1623-1,VLOOKUP(Q1623,Months_Weeks!$A$1:$B$13,2,0)))</f>
        <v>1</v>
      </c>
      <c r="S1623" s="30"/>
      <c r="T1623" s="39"/>
      <c r="U1623" s="39"/>
      <c r="V1623" s="50">
        <f t="shared" si="154"/>
        <v>0</v>
      </c>
      <c r="W1623" s="28">
        <f t="shared" si="155"/>
        <v>3</v>
      </c>
      <c r="X1623" s="28">
        <f>IF(W1623=0,0,IF(E1623&gt;1,E1623-1,VLOOKUP(W1623,Months_Weeks!$A$1:$B$13,2,0)))</f>
        <v>1</v>
      </c>
      <c r="Y1623" s="30"/>
      <c r="Z1623" s="39"/>
      <c r="AA1623" s="31"/>
      <c r="AB1623" s="39"/>
      <c r="AC1623" s="31"/>
      <c r="AD1623" s="40"/>
      <c r="AE1623" s="31"/>
      <c r="AF1623" s="40"/>
      <c r="AG1623" s="31"/>
      <c r="AH1623" s="40"/>
      <c r="AI1623" s="31"/>
      <c r="AJ1623" s="40"/>
    </row>
    <row r="1624" spans="1:36" x14ac:dyDescent="0.25">
      <c r="A1624" s="37" t="s">
        <v>62</v>
      </c>
      <c r="B1624" s="37">
        <v>1083</v>
      </c>
      <c r="C1624" s="26" t="str">
        <f>IFERROR(INDEX(Clients[Client_Name],MATCH(Table312[[#This Row],[Client_Code]],Clients[Client_Code],0)),"")</f>
        <v>FBS FOOD SUPPLY</v>
      </c>
      <c r="D1624" s="25">
        <v>3</v>
      </c>
      <c r="E1624" s="25">
        <v>3</v>
      </c>
      <c r="F1624" s="25" t="b">
        <f>IF(E1624&gt;(VLOOKUP(D1624,Months_Weeks!$A$2:$B$13,2,TRUE)),FALSE)</f>
        <v>0</v>
      </c>
      <c r="G1624" s="63">
        <f>IF(Table312[[#This Row],[Facility]]="Buin",1.5%,0.25%)</f>
        <v>1.4999999999999999E-2</v>
      </c>
      <c r="H1624" s="38"/>
      <c r="I1624" s="38"/>
      <c r="J1624" s="27">
        <f t="shared" si="150"/>
        <v>319</v>
      </c>
      <c r="K1624" s="28">
        <f t="shared" si="151"/>
        <v>3</v>
      </c>
      <c r="L1624" s="27">
        <f>IF(K1624=0,0,IF(E1624&gt;1,E1624-1,VLOOKUP(K1624,Months_Weeks!$A$1:$B$13,2,0)))</f>
        <v>2</v>
      </c>
      <c r="M1624" s="29"/>
      <c r="N1624" s="39"/>
      <c r="O1624" s="39"/>
      <c r="P1624" s="50">
        <f t="shared" si="152"/>
        <v>0</v>
      </c>
      <c r="Q1624" s="28">
        <f t="shared" si="153"/>
        <v>3</v>
      </c>
      <c r="R1624" s="28">
        <f>IF(Q1624=0,0,IF(E1624&gt;1,E1624-1,VLOOKUP(Q1624,Months_Weeks!$A$1:$B$13,2,0)))</f>
        <v>2</v>
      </c>
      <c r="S1624" s="30"/>
      <c r="T1624" s="39"/>
      <c r="U1624" s="39"/>
      <c r="V1624" s="50">
        <f t="shared" si="154"/>
        <v>0</v>
      </c>
      <c r="W1624" s="28">
        <f t="shared" si="155"/>
        <v>3</v>
      </c>
      <c r="X1624" s="28">
        <f>IF(W1624=0,0,IF(E1624&gt;1,E1624-1,VLOOKUP(W1624,Months_Weeks!$A$1:$B$13,2,0)))</f>
        <v>2</v>
      </c>
      <c r="Y1624" s="30"/>
      <c r="Z1624" s="39"/>
      <c r="AA1624" s="31"/>
      <c r="AB1624" s="39"/>
      <c r="AC1624" s="31"/>
      <c r="AD1624" s="40"/>
      <c r="AE1624" s="31"/>
      <c r="AF1624" s="40"/>
      <c r="AG1624" s="31"/>
      <c r="AH1624" s="40"/>
      <c r="AI1624" s="31"/>
      <c r="AJ1624" s="40"/>
    </row>
    <row r="1625" spans="1:36" x14ac:dyDescent="0.25">
      <c r="A1625" s="37" t="s">
        <v>62</v>
      </c>
      <c r="B1625" s="37">
        <v>1083</v>
      </c>
      <c r="C1625" s="26" t="str">
        <f>IFERROR(INDEX(Clients[Client_Name],MATCH(Table312[[#This Row],[Client_Code]],Clients[Client_Code],0)),"")</f>
        <v>FBS FOOD SUPPLY</v>
      </c>
      <c r="D1625" s="25">
        <v>3</v>
      </c>
      <c r="E1625" s="25">
        <v>4</v>
      </c>
      <c r="F1625" s="25" t="b">
        <f>IF(E1625&gt;(VLOOKUP(D1625,Months_Weeks!$A$2:$B$13,2,TRUE)),FALSE)</f>
        <v>0</v>
      </c>
      <c r="G1625" s="63">
        <f>IF(Table312[[#This Row],[Facility]]="Buin",1.5%,0.25%)</f>
        <v>1.4999999999999999E-2</v>
      </c>
      <c r="H1625" s="38"/>
      <c r="I1625" s="38"/>
      <c r="J1625" s="27">
        <f t="shared" si="150"/>
        <v>319</v>
      </c>
      <c r="K1625" s="28">
        <f t="shared" si="151"/>
        <v>3</v>
      </c>
      <c r="L1625" s="27">
        <f>IF(K1625=0,0,IF(E1625&gt;1,E1625-1,VLOOKUP(K1625,Months_Weeks!$A$1:$B$13,2,0)))</f>
        <v>3</v>
      </c>
      <c r="M1625" s="29"/>
      <c r="N1625" s="39"/>
      <c r="O1625" s="39"/>
      <c r="P1625" s="50">
        <f t="shared" si="152"/>
        <v>0</v>
      </c>
      <c r="Q1625" s="28">
        <f t="shared" si="153"/>
        <v>3</v>
      </c>
      <c r="R1625" s="28">
        <f>IF(Q1625=0,0,IF(E1625&gt;1,E1625-1,VLOOKUP(Q1625,Months_Weeks!$A$1:$B$13,2,0)))</f>
        <v>3</v>
      </c>
      <c r="S1625" s="30"/>
      <c r="T1625" s="39"/>
      <c r="U1625" s="39"/>
      <c r="V1625" s="50">
        <f t="shared" si="154"/>
        <v>0</v>
      </c>
      <c r="W1625" s="28">
        <f t="shared" si="155"/>
        <v>3</v>
      </c>
      <c r="X1625" s="28">
        <f>IF(W1625=0,0,IF(E1625&gt;1,E1625-1,VLOOKUP(W1625,Months_Weeks!$A$1:$B$13,2,0)))</f>
        <v>3</v>
      </c>
      <c r="Y1625" s="30"/>
      <c r="Z1625" s="39"/>
      <c r="AA1625" s="31"/>
      <c r="AB1625" s="39"/>
      <c r="AC1625" s="31"/>
      <c r="AD1625" s="40"/>
      <c r="AE1625" s="31"/>
      <c r="AF1625" s="40"/>
      <c r="AG1625" s="31"/>
      <c r="AH1625" s="40"/>
      <c r="AI1625" s="31"/>
      <c r="AJ1625" s="40"/>
    </row>
    <row r="1626" spans="1:36" x14ac:dyDescent="0.25">
      <c r="A1626" s="37" t="s">
        <v>62</v>
      </c>
      <c r="B1626" s="37">
        <v>1083</v>
      </c>
      <c r="C1626" s="26" t="str">
        <f>IFERROR(INDEX(Clients[Client_Name],MATCH(Table312[[#This Row],[Client_Code]],Clients[Client_Code],0)),"")</f>
        <v>FBS FOOD SUPPLY</v>
      </c>
      <c r="D1626" s="25">
        <v>3</v>
      </c>
      <c r="E1626" s="25">
        <v>5</v>
      </c>
      <c r="F1626" s="25" t="b">
        <f>IF(E1626&gt;(VLOOKUP(D1626,Months_Weeks!$A$2:$B$13,2,TRUE)),FALSE)</f>
        <v>0</v>
      </c>
      <c r="G1626" s="63">
        <f>IF(Table312[[#This Row],[Facility]]="Buin",1.5%,0.25%)</f>
        <v>1.4999999999999999E-2</v>
      </c>
      <c r="H1626" s="38"/>
      <c r="I1626" s="38"/>
      <c r="J1626" s="27">
        <f t="shared" si="150"/>
        <v>319</v>
      </c>
      <c r="K1626" s="28">
        <f t="shared" si="151"/>
        <v>3</v>
      </c>
      <c r="L1626" s="27">
        <f>IF(K1626=0,0,IF(E1626&gt;1,E1626-1,VLOOKUP(K1626,Months_Weeks!$A$1:$B$13,2,0)))</f>
        <v>4</v>
      </c>
      <c r="M1626" s="29"/>
      <c r="N1626" s="39"/>
      <c r="O1626" s="39"/>
      <c r="P1626" s="50">
        <f t="shared" si="152"/>
        <v>0</v>
      </c>
      <c r="Q1626" s="28">
        <f t="shared" si="153"/>
        <v>3</v>
      </c>
      <c r="R1626" s="28">
        <f>IF(Q1626=0,0,IF(E1626&gt;1,E1626-1,VLOOKUP(Q1626,Months_Weeks!$A$1:$B$13,2,0)))</f>
        <v>4</v>
      </c>
      <c r="S1626" s="30"/>
      <c r="T1626" s="39"/>
      <c r="U1626" s="39"/>
      <c r="V1626" s="50">
        <f t="shared" si="154"/>
        <v>0</v>
      </c>
      <c r="W1626" s="28">
        <f t="shared" si="155"/>
        <v>3</v>
      </c>
      <c r="X1626" s="28">
        <f>IF(W1626=0,0,IF(E1626&gt;1,E1626-1,VLOOKUP(W1626,Months_Weeks!$A$1:$B$13,2,0)))</f>
        <v>4</v>
      </c>
      <c r="Y1626" s="30"/>
      <c r="Z1626" s="39"/>
      <c r="AA1626" s="31"/>
      <c r="AB1626" s="39"/>
      <c r="AC1626" s="31"/>
      <c r="AD1626" s="40"/>
      <c r="AE1626" s="31"/>
      <c r="AF1626" s="40"/>
      <c r="AG1626" s="31"/>
      <c r="AH1626" s="40"/>
      <c r="AI1626" s="31"/>
      <c r="AJ1626" s="40"/>
    </row>
    <row r="1627" spans="1:36" x14ac:dyDescent="0.25">
      <c r="A1627" s="37" t="s">
        <v>62</v>
      </c>
      <c r="B1627" s="37">
        <v>1083</v>
      </c>
      <c r="C1627" s="26" t="str">
        <f>IFERROR(INDEX(Clients[Client_Name],MATCH(Table312[[#This Row],[Client_Code]],Clients[Client_Code],0)),"")</f>
        <v>FBS FOOD SUPPLY</v>
      </c>
      <c r="D1627" s="25">
        <v>4</v>
      </c>
      <c r="E1627" s="25">
        <v>1</v>
      </c>
      <c r="F1627" s="25" t="b">
        <f>IF(E1627&gt;(VLOOKUP(D1627,Months_Weeks!$A$2:$B$13,2,TRUE)),FALSE)</f>
        <v>0</v>
      </c>
      <c r="G1627" s="63">
        <f>IF(Table312[[#This Row],[Facility]]="Buin",1.5%,0.25%)</f>
        <v>1.4999999999999999E-2</v>
      </c>
      <c r="H1627" s="38"/>
      <c r="I1627" s="38"/>
      <c r="J1627" s="27">
        <f t="shared" si="150"/>
        <v>319</v>
      </c>
      <c r="K1627" s="28">
        <f t="shared" si="151"/>
        <v>3</v>
      </c>
      <c r="L1627" s="27">
        <f>IF(K1627=0,0,IF(E1627&gt;1,E1627-1,VLOOKUP(K1627,Months_Weeks!$A$1:$B$13,2,0)))</f>
        <v>5</v>
      </c>
      <c r="M1627" s="29"/>
      <c r="N1627" s="39"/>
      <c r="O1627" s="39"/>
      <c r="P1627" s="50">
        <f t="shared" si="152"/>
        <v>0</v>
      </c>
      <c r="Q1627" s="28">
        <f t="shared" si="153"/>
        <v>3</v>
      </c>
      <c r="R1627" s="28">
        <f>IF(Q1627=0,0,IF(E1627&gt;1,E1627-1,VLOOKUP(Q1627,Months_Weeks!$A$1:$B$13,2,0)))</f>
        <v>5</v>
      </c>
      <c r="S1627" s="30"/>
      <c r="T1627" s="39"/>
      <c r="U1627" s="39"/>
      <c r="V1627" s="50">
        <f t="shared" si="154"/>
        <v>0</v>
      </c>
      <c r="W1627" s="28">
        <f t="shared" si="155"/>
        <v>3</v>
      </c>
      <c r="X1627" s="28">
        <f>IF(W1627=0,0,IF(E1627&gt;1,E1627-1,VLOOKUP(W1627,Months_Weeks!$A$1:$B$13,2,0)))</f>
        <v>5</v>
      </c>
      <c r="Y1627" s="30"/>
      <c r="Z1627" s="39"/>
      <c r="AA1627" s="31"/>
      <c r="AB1627" s="39"/>
      <c r="AC1627" s="31"/>
      <c r="AD1627" s="40"/>
      <c r="AE1627" s="31"/>
      <c r="AF1627" s="40"/>
      <c r="AG1627" s="31"/>
      <c r="AH1627" s="40"/>
      <c r="AI1627" s="31"/>
      <c r="AJ1627" s="40"/>
    </row>
    <row r="1628" spans="1:36" x14ac:dyDescent="0.25">
      <c r="A1628" s="37" t="s">
        <v>62</v>
      </c>
      <c r="B1628" s="37">
        <v>1083</v>
      </c>
      <c r="C1628" s="26" t="str">
        <f>IFERROR(INDEX(Clients[Client_Name],MATCH(Table312[[#This Row],[Client_Code]],Clients[Client_Code],0)),"")</f>
        <v>FBS FOOD SUPPLY</v>
      </c>
      <c r="D1628" s="25">
        <v>4</v>
      </c>
      <c r="E1628" s="25">
        <v>2</v>
      </c>
      <c r="F1628" s="25" t="b">
        <f>IF(E1628&gt;(VLOOKUP(D1628,Months_Weeks!$A$2:$B$13,2,TRUE)),FALSE)</f>
        <v>0</v>
      </c>
      <c r="G1628" s="63">
        <f>IF(Table312[[#This Row],[Facility]]="Buin",1.5%,0.25%)</f>
        <v>1.4999999999999999E-2</v>
      </c>
      <c r="H1628" s="38"/>
      <c r="I1628" s="38"/>
      <c r="J1628" s="27">
        <f t="shared" si="150"/>
        <v>319</v>
      </c>
      <c r="K1628" s="28">
        <f t="shared" si="151"/>
        <v>4</v>
      </c>
      <c r="L1628" s="27">
        <f>IF(K1628=0,0,IF(E1628&gt;1,E1628-1,VLOOKUP(K1628,Months_Weeks!$A$1:$B$13,2,0)))</f>
        <v>1</v>
      </c>
      <c r="M1628" s="29"/>
      <c r="N1628" s="39"/>
      <c r="O1628" s="39"/>
      <c r="P1628" s="50">
        <f t="shared" si="152"/>
        <v>0</v>
      </c>
      <c r="Q1628" s="28">
        <f t="shared" si="153"/>
        <v>4</v>
      </c>
      <c r="R1628" s="28">
        <f>IF(Q1628=0,0,IF(E1628&gt;1,E1628-1,VLOOKUP(Q1628,Months_Weeks!$A$1:$B$13,2,0)))</f>
        <v>1</v>
      </c>
      <c r="S1628" s="30"/>
      <c r="T1628" s="39"/>
      <c r="U1628" s="39"/>
      <c r="V1628" s="50">
        <f t="shared" si="154"/>
        <v>0</v>
      </c>
      <c r="W1628" s="28">
        <f t="shared" si="155"/>
        <v>4</v>
      </c>
      <c r="X1628" s="28">
        <f>IF(W1628=0,0,IF(E1628&gt;1,E1628-1,VLOOKUP(W1628,Months_Weeks!$A$1:$B$13,2,0)))</f>
        <v>1</v>
      </c>
      <c r="Y1628" s="30"/>
      <c r="Z1628" s="39"/>
      <c r="AA1628" s="31"/>
      <c r="AB1628" s="39"/>
      <c r="AC1628" s="31"/>
      <c r="AD1628" s="40"/>
      <c r="AE1628" s="31"/>
      <c r="AF1628" s="40"/>
      <c r="AG1628" s="31"/>
      <c r="AH1628" s="40"/>
      <c r="AI1628" s="31"/>
      <c r="AJ1628" s="40"/>
    </row>
    <row r="1629" spans="1:36" x14ac:dyDescent="0.25">
      <c r="A1629" s="37" t="s">
        <v>62</v>
      </c>
      <c r="B1629" s="37">
        <v>1083</v>
      </c>
      <c r="C1629" s="26" t="str">
        <f>IFERROR(INDEX(Clients[Client_Name],MATCH(Table312[[#This Row],[Client_Code]],Clients[Client_Code],0)),"")</f>
        <v>FBS FOOD SUPPLY</v>
      </c>
      <c r="D1629" s="25">
        <v>4</v>
      </c>
      <c r="E1629" s="25">
        <v>3</v>
      </c>
      <c r="F1629" s="25" t="b">
        <f>IF(E1629&gt;(VLOOKUP(D1629,Months_Weeks!$A$2:$B$13,2,TRUE)),FALSE)</f>
        <v>0</v>
      </c>
      <c r="G1629" s="63">
        <f>IF(Table312[[#This Row],[Facility]]="Buin",1.5%,0.25%)</f>
        <v>1.4999999999999999E-2</v>
      </c>
      <c r="H1629" s="38"/>
      <c r="I1629" s="38"/>
      <c r="J1629" s="27">
        <f t="shared" si="150"/>
        <v>319</v>
      </c>
      <c r="K1629" s="28">
        <f t="shared" si="151"/>
        <v>4</v>
      </c>
      <c r="L1629" s="27">
        <f>IF(K1629=0,0,IF(E1629&gt;1,E1629-1,VLOOKUP(K1629,Months_Weeks!$A$1:$B$13,2,0)))</f>
        <v>2</v>
      </c>
      <c r="M1629" s="29"/>
      <c r="N1629" s="39"/>
      <c r="O1629" s="39"/>
      <c r="P1629" s="50">
        <f t="shared" si="152"/>
        <v>0</v>
      </c>
      <c r="Q1629" s="28">
        <f t="shared" si="153"/>
        <v>4</v>
      </c>
      <c r="R1629" s="28">
        <f>IF(Q1629=0,0,IF(E1629&gt;1,E1629-1,VLOOKUP(Q1629,Months_Weeks!$A$1:$B$13,2,0)))</f>
        <v>2</v>
      </c>
      <c r="S1629" s="30"/>
      <c r="T1629" s="39"/>
      <c r="U1629" s="39"/>
      <c r="V1629" s="50">
        <f t="shared" si="154"/>
        <v>0</v>
      </c>
      <c r="W1629" s="28">
        <f t="shared" si="155"/>
        <v>4</v>
      </c>
      <c r="X1629" s="28">
        <f>IF(W1629=0,0,IF(E1629&gt;1,E1629-1,VLOOKUP(W1629,Months_Weeks!$A$1:$B$13,2,0)))</f>
        <v>2</v>
      </c>
      <c r="Y1629" s="30"/>
      <c r="Z1629" s="39"/>
      <c r="AA1629" s="31"/>
      <c r="AB1629" s="39"/>
      <c r="AC1629" s="31"/>
      <c r="AD1629" s="40"/>
      <c r="AE1629" s="31"/>
      <c r="AF1629" s="40"/>
      <c r="AG1629" s="31"/>
      <c r="AH1629" s="40"/>
      <c r="AI1629" s="31"/>
      <c r="AJ1629" s="40"/>
    </row>
    <row r="1630" spans="1:36" x14ac:dyDescent="0.25">
      <c r="A1630" s="37" t="s">
        <v>62</v>
      </c>
      <c r="B1630" s="37">
        <v>1083</v>
      </c>
      <c r="C1630" s="26" t="str">
        <f>IFERROR(INDEX(Clients[Client_Name],MATCH(Table312[[#This Row],[Client_Code]],Clients[Client_Code],0)),"")</f>
        <v>FBS FOOD SUPPLY</v>
      </c>
      <c r="D1630" s="25">
        <v>4</v>
      </c>
      <c r="E1630" s="25">
        <v>4</v>
      </c>
      <c r="F1630" s="25" t="b">
        <f>IF(E1630&gt;(VLOOKUP(D1630,Months_Weeks!$A$2:$B$13,2,TRUE)),FALSE)</f>
        <v>0</v>
      </c>
      <c r="G1630" s="63">
        <f>IF(Table312[[#This Row],[Facility]]="Buin",1.5%,0.25%)</f>
        <v>1.4999999999999999E-2</v>
      </c>
      <c r="H1630" s="38"/>
      <c r="I1630" s="38"/>
      <c r="J1630" s="27">
        <f t="shared" si="150"/>
        <v>319</v>
      </c>
      <c r="K1630" s="28">
        <f t="shared" si="151"/>
        <v>4</v>
      </c>
      <c r="L1630" s="27">
        <f>IF(K1630=0,0,IF(E1630&gt;1,E1630-1,VLOOKUP(K1630,Months_Weeks!$A$1:$B$13,2,0)))</f>
        <v>3</v>
      </c>
      <c r="M1630" s="29"/>
      <c r="N1630" s="39"/>
      <c r="O1630" s="39"/>
      <c r="P1630" s="50">
        <f t="shared" si="152"/>
        <v>0</v>
      </c>
      <c r="Q1630" s="28">
        <f t="shared" si="153"/>
        <v>4</v>
      </c>
      <c r="R1630" s="28">
        <f>IF(Q1630=0,0,IF(E1630&gt;1,E1630-1,VLOOKUP(Q1630,Months_Weeks!$A$1:$B$13,2,0)))</f>
        <v>3</v>
      </c>
      <c r="S1630" s="30"/>
      <c r="T1630" s="39"/>
      <c r="U1630" s="39"/>
      <c r="V1630" s="50">
        <f t="shared" si="154"/>
        <v>0</v>
      </c>
      <c r="W1630" s="28">
        <f t="shared" si="155"/>
        <v>4</v>
      </c>
      <c r="X1630" s="28">
        <f>IF(W1630=0,0,IF(E1630&gt;1,E1630-1,VLOOKUP(W1630,Months_Weeks!$A$1:$B$13,2,0)))</f>
        <v>3</v>
      </c>
      <c r="Y1630" s="30"/>
      <c r="Z1630" s="39"/>
      <c r="AA1630" s="31"/>
      <c r="AB1630" s="39"/>
      <c r="AC1630" s="31"/>
      <c r="AD1630" s="40"/>
      <c r="AE1630" s="31"/>
      <c r="AF1630" s="40"/>
      <c r="AG1630" s="31"/>
      <c r="AH1630" s="40"/>
      <c r="AI1630" s="31"/>
      <c r="AJ1630" s="40"/>
    </row>
    <row r="1631" spans="1:36" x14ac:dyDescent="0.25">
      <c r="A1631" s="37" t="s">
        <v>62</v>
      </c>
      <c r="B1631" s="37">
        <v>1083</v>
      </c>
      <c r="C1631" s="26" t="str">
        <f>IFERROR(INDEX(Clients[Client_Name],MATCH(Table312[[#This Row],[Client_Code]],Clients[Client_Code],0)),"")</f>
        <v>FBS FOOD SUPPLY</v>
      </c>
      <c r="D1631" s="25">
        <v>5</v>
      </c>
      <c r="E1631" s="25">
        <v>1</v>
      </c>
      <c r="F1631" s="25" t="b">
        <f>IF(E1631&gt;(VLOOKUP(D1631,Months_Weeks!$A$2:$B$13,2,TRUE)),FALSE)</f>
        <v>0</v>
      </c>
      <c r="G1631" s="63">
        <f>IF(Table312[[#This Row],[Facility]]="Buin",1.5%,0.25%)</f>
        <v>1.4999999999999999E-2</v>
      </c>
      <c r="H1631" s="38"/>
      <c r="I1631" s="38"/>
      <c r="J1631" s="27">
        <f t="shared" si="150"/>
        <v>319</v>
      </c>
      <c r="K1631" s="28">
        <f t="shared" si="151"/>
        <v>4</v>
      </c>
      <c r="L1631" s="27">
        <f>IF(K1631=0,0,IF(E1631&gt;1,E1631-1,VLOOKUP(K1631,Months_Weeks!$A$1:$B$13,2,0)))</f>
        <v>4</v>
      </c>
      <c r="M1631" s="29"/>
      <c r="N1631" s="39"/>
      <c r="O1631" s="39"/>
      <c r="P1631" s="50">
        <f t="shared" si="152"/>
        <v>0</v>
      </c>
      <c r="Q1631" s="28">
        <f t="shared" si="153"/>
        <v>4</v>
      </c>
      <c r="R1631" s="28">
        <f>IF(Q1631=0,0,IF(E1631&gt;1,E1631-1,VLOOKUP(Q1631,Months_Weeks!$A$1:$B$13,2,0)))</f>
        <v>4</v>
      </c>
      <c r="S1631" s="30"/>
      <c r="T1631" s="39"/>
      <c r="U1631" s="39"/>
      <c r="V1631" s="50">
        <f t="shared" si="154"/>
        <v>0</v>
      </c>
      <c r="W1631" s="28">
        <f t="shared" si="155"/>
        <v>4</v>
      </c>
      <c r="X1631" s="28">
        <f>IF(W1631=0,0,IF(E1631&gt;1,E1631-1,VLOOKUP(W1631,Months_Weeks!$A$1:$B$13,2,0)))</f>
        <v>4</v>
      </c>
      <c r="Y1631" s="30"/>
      <c r="Z1631" s="39"/>
      <c r="AA1631" s="31"/>
      <c r="AB1631" s="39"/>
      <c r="AC1631" s="31"/>
      <c r="AD1631" s="40"/>
      <c r="AE1631" s="31"/>
      <c r="AF1631" s="40"/>
      <c r="AG1631" s="31"/>
      <c r="AH1631" s="40"/>
      <c r="AI1631" s="31"/>
      <c r="AJ1631" s="40"/>
    </row>
    <row r="1632" spans="1:36" x14ac:dyDescent="0.25">
      <c r="A1632" s="37" t="s">
        <v>62</v>
      </c>
      <c r="B1632" s="37">
        <v>1083</v>
      </c>
      <c r="C1632" s="26" t="str">
        <f>IFERROR(INDEX(Clients[Client_Name],MATCH(Table312[[#This Row],[Client_Code]],Clients[Client_Code],0)),"")</f>
        <v>FBS FOOD SUPPLY</v>
      </c>
      <c r="D1632" s="25">
        <v>5</v>
      </c>
      <c r="E1632" s="25">
        <v>2</v>
      </c>
      <c r="F1632" s="25" t="b">
        <f>IF(E1632&gt;(VLOOKUP(D1632,Months_Weeks!$A$2:$B$13,2,TRUE)),FALSE)</f>
        <v>0</v>
      </c>
      <c r="G1632" s="63">
        <f>IF(Table312[[#This Row],[Facility]]="Buin",1.5%,0.25%)</f>
        <v>1.4999999999999999E-2</v>
      </c>
      <c r="H1632" s="38"/>
      <c r="I1632" s="38"/>
      <c r="J1632" s="27">
        <f t="shared" si="150"/>
        <v>319</v>
      </c>
      <c r="K1632" s="28">
        <f t="shared" si="151"/>
        <v>5</v>
      </c>
      <c r="L1632" s="27">
        <f>IF(K1632=0,0,IF(E1632&gt;1,E1632-1,VLOOKUP(K1632,Months_Weeks!$A$1:$B$13,2,0)))</f>
        <v>1</v>
      </c>
      <c r="M1632" s="29"/>
      <c r="N1632" s="39"/>
      <c r="O1632" s="39"/>
      <c r="P1632" s="50">
        <f t="shared" si="152"/>
        <v>0</v>
      </c>
      <c r="Q1632" s="28">
        <f t="shared" si="153"/>
        <v>5</v>
      </c>
      <c r="R1632" s="28">
        <f>IF(Q1632=0,0,IF(E1632&gt;1,E1632-1,VLOOKUP(Q1632,Months_Weeks!$A$1:$B$13,2,0)))</f>
        <v>1</v>
      </c>
      <c r="S1632" s="30"/>
      <c r="T1632" s="39"/>
      <c r="U1632" s="39"/>
      <c r="V1632" s="50">
        <f t="shared" si="154"/>
        <v>0</v>
      </c>
      <c r="W1632" s="28">
        <f t="shared" si="155"/>
        <v>5</v>
      </c>
      <c r="X1632" s="28">
        <f>IF(W1632=0,0,IF(E1632&gt;1,E1632-1,VLOOKUP(W1632,Months_Weeks!$A$1:$B$13,2,0)))</f>
        <v>1</v>
      </c>
      <c r="Y1632" s="30"/>
      <c r="Z1632" s="39"/>
      <c r="AA1632" s="31"/>
      <c r="AB1632" s="39"/>
      <c r="AC1632" s="31"/>
      <c r="AD1632" s="40"/>
      <c r="AE1632" s="31"/>
      <c r="AF1632" s="40"/>
      <c r="AG1632" s="31"/>
      <c r="AH1632" s="40"/>
      <c r="AI1632" s="31"/>
      <c r="AJ1632" s="40"/>
    </row>
    <row r="1633" spans="1:36" x14ac:dyDescent="0.25">
      <c r="A1633" s="37" t="s">
        <v>62</v>
      </c>
      <c r="B1633" s="37">
        <v>1083</v>
      </c>
      <c r="C1633" s="26" t="str">
        <f>IFERROR(INDEX(Clients[Client_Name],MATCH(Table312[[#This Row],[Client_Code]],Clients[Client_Code],0)),"")</f>
        <v>FBS FOOD SUPPLY</v>
      </c>
      <c r="D1633" s="25">
        <v>5</v>
      </c>
      <c r="E1633" s="25">
        <v>3</v>
      </c>
      <c r="F1633" s="25" t="b">
        <f>IF(E1633&gt;(VLOOKUP(D1633,Months_Weeks!$A$2:$B$13,2,TRUE)),FALSE)</f>
        <v>0</v>
      </c>
      <c r="G1633" s="63">
        <f>IF(Table312[[#This Row],[Facility]]="Buin",1.5%,0.25%)</f>
        <v>1.4999999999999999E-2</v>
      </c>
      <c r="H1633" s="38"/>
      <c r="I1633" s="38"/>
      <c r="J1633" s="27">
        <f t="shared" si="150"/>
        <v>319</v>
      </c>
      <c r="K1633" s="28">
        <f t="shared" si="151"/>
        <v>5</v>
      </c>
      <c r="L1633" s="27">
        <f>IF(K1633=0,0,IF(E1633&gt;1,E1633-1,VLOOKUP(K1633,Months_Weeks!$A$1:$B$13,2,0)))</f>
        <v>2</v>
      </c>
      <c r="M1633" s="29"/>
      <c r="N1633" s="39"/>
      <c r="O1633" s="39"/>
      <c r="P1633" s="50">
        <f t="shared" si="152"/>
        <v>0</v>
      </c>
      <c r="Q1633" s="28">
        <f t="shared" si="153"/>
        <v>5</v>
      </c>
      <c r="R1633" s="28">
        <f>IF(Q1633=0,0,IF(E1633&gt;1,E1633-1,VLOOKUP(Q1633,Months_Weeks!$A$1:$B$13,2,0)))</f>
        <v>2</v>
      </c>
      <c r="S1633" s="30"/>
      <c r="T1633" s="39"/>
      <c r="U1633" s="39"/>
      <c r="V1633" s="50">
        <f t="shared" si="154"/>
        <v>0</v>
      </c>
      <c r="W1633" s="28">
        <f t="shared" si="155"/>
        <v>5</v>
      </c>
      <c r="X1633" s="28">
        <f>IF(W1633=0,0,IF(E1633&gt;1,E1633-1,VLOOKUP(W1633,Months_Weeks!$A$1:$B$13,2,0)))</f>
        <v>2</v>
      </c>
      <c r="Y1633" s="30"/>
      <c r="Z1633" s="39"/>
      <c r="AA1633" s="31"/>
      <c r="AB1633" s="39"/>
      <c r="AC1633" s="31"/>
      <c r="AD1633" s="40"/>
      <c r="AE1633" s="31"/>
      <c r="AF1633" s="40"/>
      <c r="AG1633" s="31"/>
      <c r="AH1633" s="40"/>
      <c r="AI1633" s="31"/>
      <c r="AJ1633" s="40"/>
    </row>
    <row r="1634" spans="1:36" x14ac:dyDescent="0.25">
      <c r="A1634" s="37" t="s">
        <v>62</v>
      </c>
      <c r="B1634" s="37">
        <v>1083</v>
      </c>
      <c r="C1634" s="26" t="str">
        <f>IFERROR(INDEX(Clients[Client_Name],MATCH(Table312[[#This Row],[Client_Code]],Clients[Client_Code],0)),"")</f>
        <v>FBS FOOD SUPPLY</v>
      </c>
      <c r="D1634" s="25">
        <v>5</v>
      </c>
      <c r="E1634" s="25">
        <v>4</v>
      </c>
      <c r="F1634" s="25" t="b">
        <f>IF(E1634&gt;(VLOOKUP(D1634,Months_Weeks!$A$2:$B$13,2,TRUE)),FALSE)</f>
        <v>0</v>
      </c>
      <c r="G1634" s="63">
        <f>IF(Table312[[#This Row],[Facility]]="Buin",1.5%,0.25%)</f>
        <v>1.4999999999999999E-2</v>
      </c>
      <c r="H1634" s="38"/>
      <c r="I1634" s="38"/>
      <c r="J1634" s="27">
        <f t="shared" si="150"/>
        <v>319</v>
      </c>
      <c r="K1634" s="28">
        <f t="shared" si="151"/>
        <v>5</v>
      </c>
      <c r="L1634" s="27">
        <f>IF(K1634=0,0,IF(E1634&gt;1,E1634-1,VLOOKUP(K1634,Months_Weeks!$A$1:$B$13,2,0)))</f>
        <v>3</v>
      </c>
      <c r="M1634" s="29"/>
      <c r="N1634" s="39"/>
      <c r="O1634" s="39"/>
      <c r="P1634" s="50">
        <f t="shared" si="152"/>
        <v>0</v>
      </c>
      <c r="Q1634" s="28">
        <f t="shared" si="153"/>
        <v>5</v>
      </c>
      <c r="R1634" s="28">
        <f>IF(Q1634=0,0,IF(E1634&gt;1,E1634-1,VLOOKUP(Q1634,Months_Weeks!$A$1:$B$13,2,0)))</f>
        <v>3</v>
      </c>
      <c r="S1634" s="30"/>
      <c r="T1634" s="39"/>
      <c r="U1634" s="39"/>
      <c r="V1634" s="50">
        <f t="shared" si="154"/>
        <v>0</v>
      </c>
      <c r="W1634" s="28">
        <f t="shared" si="155"/>
        <v>5</v>
      </c>
      <c r="X1634" s="28">
        <f>IF(W1634=0,0,IF(E1634&gt;1,E1634-1,VLOOKUP(W1634,Months_Weeks!$A$1:$B$13,2,0)))</f>
        <v>3</v>
      </c>
      <c r="Y1634" s="30"/>
      <c r="Z1634" s="39"/>
      <c r="AA1634" s="31"/>
      <c r="AB1634" s="39"/>
      <c r="AC1634" s="31"/>
      <c r="AD1634" s="40"/>
      <c r="AE1634" s="31"/>
      <c r="AF1634" s="40"/>
      <c r="AG1634" s="31"/>
      <c r="AH1634" s="40"/>
      <c r="AI1634" s="31"/>
      <c r="AJ1634" s="40"/>
    </row>
    <row r="1635" spans="1:36" x14ac:dyDescent="0.25">
      <c r="A1635" s="37" t="s">
        <v>62</v>
      </c>
      <c r="B1635" s="37">
        <v>1083</v>
      </c>
      <c r="C1635" s="26" t="str">
        <f>IFERROR(INDEX(Clients[Client_Name],MATCH(Table312[[#This Row],[Client_Code]],Clients[Client_Code],0)),"")</f>
        <v>FBS FOOD SUPPLY</v>
      </c>
      <c r="D1635" s="25">
        <v>6</v>
      </c>
      <c r="E1635" s="25">
        <v>1</v>
      </c>
      <c r="F1635" s="25" t="b">
        <f>IF(E1635&gt;(VLOOKUP(D1635,Months_Weeks!$A$2:$B$13,2,TRUE)),FALSE)</f>
        <v>0</v>
      </c>
      <c r="G1635" s="63">
        <f>IF(Table312[[#This Row],[Facility]]="Buin",1.5%,0.25%)</f>
        <v>1.4999999999999999E-2</v>
      </c>
      <c r="H1635" s="38"/>
      <c r="I1635" s="38"/>
      <c r="J1635" s="27">
        <f t="shared" si="150"/>
        <v>319</v>
      </c>
      <c r="K1635" s="28">
        <f t="shared" si="151"/>
        <v>5</v>
      </c>
      <c r="L1635" s="27">
        <f>IF(K1635=0,0,IF(E1635&gt;1,E1635-1,VLOOKUP(K1635,Months_Weeks!$A$1:$B$13,2,0)))</f>
        <v>4</v>
      </c>
      <c r="M1635" s="29"/>
      <c r="N1635" s="39"/>
      <c r="O1635" s="39"/>
      <c r="P1635" s="50">
        <f t="shared" si="152"/>
        <v>0</v>
      </c>
      <c r="Q1635" s="28">
        <f t="shared" si="153"/>
        <v>5</v>
      </c>
      <c r="R1635" s="28">
        <f>IF(Q1635=0,0,IF(E1635&gt;1,E1635-1,VLOOKUP(Q1635,Months_Weeks!$A$1:$B$13,2,0)))</f>
        <v>4</v>
      </c>
      <c r="S1635" s="30"/>
      <c r="T1635" s="39"/>
      <c r="U1635" s="39"/>
      <c r="V1635" s="50">
        <f t="shared" si="154"/>
        <v>0</v>
      </c>
      <c r="W1635" s="28">
        <f t="shared" si="155"/>
        <v>5</v>
      </c>
      <c r="X1635" s="28">
        <f>IF(W1635=0,0,IF(E1635&gt;1,E1635-1,VLOOKUP(W1635,Months_Weeks!$A$1:$B$13,2,0)))</f>
        <v>4</v>
      </c>
      <c r="Y1635" s="30"/>
      <c r="Z1635" s="39"/>
      <c r="AA1635" s="31"/>
      <c r="AB1635" s="39"/>
      <c r="AC1635" s="31"/>
      <c r="AD1635" s="40"/>
      <c r="AE1635" s="31"/>
      <c r="AF1635" s="40"/>
      <c r="AG1635" s="31"/>
      <c r="AH1635" s="40"/>
      <c r="AI1635" s="31"/>
      <c r="AJ1635" s="40"/>
    </row>
    <row r="1636" spans="1:36" x14ac:dyDescent="0.25">
      <c r="A1636" s="37" t="s">
        <v>62</v>
      </c>
      <c r="B1636" s="37">
        <v>1083</v>
      </c>
      <c r="C1636" s="26" t="str">
        <f>IFERROR(INDEX(Clients[Client_Name],MATCH(Table312[[#This Row],[Client_Code]],Clients[Client_Code],0)),"")</f>
        <v>FBS FOOD SUPPLY</v>
      </c>
      <c r="D1636" s="25">
        <v>6</v>
      </c>
      <c r="E1636" s="25">
        <v>2</v>
      </c>
      <c r="F1636" s="25" t="b">
        <f>IF(E1636&gt;(VLOOKUP(D1636,Months_Weeks!$A$2:$B$13,2,TRUE)),FALSE)</f>
        <v>0</v>
      </c>
      <c r="G1636" s="63">
        <f>IF(Table312[[#This Row],[Facility]]="Buin",1.5%,0.25%)</f>
        <v>1.4999999999999999E-2</v>
      </c>
      <c r="H1636" s="38"/>
      <c r="I1636" s="38"/>
      <c r="J1636" s="27">
        <f t="shared" si="150"/>
        <v>319</v>
      </c>
      <c r="K1636" s="28">
        <f t="shared" si="151"/>
        <v>6</v>
      </c>
      <c r="L1636" s="27">
        <f>IF(K1636=0,0,IF(E1636&gt;1,E1636-1,VLOOKUP(K1636,Months_Weeks!$A$1:$B$13,2,0)))</f>
        <v>1</v>
      </c>
      <c r="M1636" s="29"/>
      <c r="N1636" s="39"/>
      <c r="O1636" s="39"/>
      <c r="P1636" s="50">
        <f t="shared" si="152"/>
        <v>0</v>
      </c>
      <c r="Q1636" s="28">
        <f t="shared" si="153"/>
        <v>6</v>
      </c>
      <c r="R1636" s="28">
        <f>IF(Q1636=0,0,IF(E1636&gt;1,E1636-1,VLOOKUP(Q1636,Months_Weeks!$A$1:$B$13,2,0)))</f>
        <v>1</v>
      </c>
      <c r="S1636" s="30"/>
      <c r="T1636" s="39"/>
      <c r="U1636" s="39"/>
      <c r="V1636" s="50">
        <f t="shared" si="154"/>
        <v>0</v>
      </c>
      <c r="W1636" s="28">
        <f t="shared" si="155"/>
        <v>6</v>
      </c>
      <c r="X1636" s="28">
        <f>IF(W1636=0,0,IF(E1636&gt;1,E1636-1,VLOOKUP(W1636,Months_Weeks!$A$1:$B$13,2,0)))</f>
        <v>1</v>
      </c>
      <c r="Y1636" s="30"/>
      <c r="Z1636" s="39"/>
      <c r="AA1636" s="31"/>
      <c r="AB1636" s="39"/>
      <c r="AC1636" s="31"/>
      <c r="AD1636" s="40"/>
      <c r="AE1636" s="31"/>
      <c r="AF1636" s="40"/>
      <c r="AG1636" s="31"/>
      <c r="AH1636" s="40"/>
      <c r="AI1636" s="31"/>
      <c r="AJ1636" s="40"/>
    </row>
    <row r="1637" spans="1:36" x14ac:dyDescent="0.25">
      <c r="A1637" s="37" t="s">
        <v>62</v>
      </c>
      <c r="B1637" s="37">
        <v>1083</v>
      </c>
      <c r="C1637" s="26" t="str">
        <f>IFERROR(INDEX(Clients[Client_Name],MATCH(Table312[[#This Row],[Client_Code]],Clients[Client_Code],0)),"")</f>
        <v>FBS FOOD SUPPLY</v>
      </c>
      <c r="D1637" s="25">
        <v>6</v>
      </c>
      <c r="E1637" s="25">
        <v>3</v>
      </c>
      <c r="F1637" s="25" t="b">
        <f>IF(E1637&gt;(VLOOKUP(D1637,Months_Weeks!$A$2:$B$13,2,TRUE)),FALSE)</f>
        <v>0</v>
      </c>
      <c r="G1637" s="63">
        <f>IF(Table312[[#This Row],[Facility]]="Buin",1.5%,0.25%)</f>
        <v>1.4999999999999999E-2</v>
      </c>
      <c r="H1637" s="38"/>
      <c r="I1637" s="38"/>
      <c r="J1637" s="27">
        <f t="shared" si="150"/>
        <v>319</v>
      </c>
      <c r="K1637" s="28">
        <f t="shared" si="151"/>
        <v>6</v>
      </c>
      <c r="L1637" s="27">
        <f>IF(K1637=0,0,IF(E1637&gt;1,E1637-1,VLOOKUP(K1637,Months_Weeks!$A$1:$B$13,2,0)))</f>
        <v>2</v>
      </c>
      <c r="M1637" s="29"/>
      <c r="N1637" s="39"/>
      <c r="O1637" s="39"/>
      <c r="P1637" s="50">
        <f t="shared" si="152"/>
        <v>0</v>
      </c>
      <c r="Q1637" s="28">
        <f t="shared" si="153"/>
        <v>6</v>
      </c>
      <c r="R1637" s="28">
        <f>IF(Q1637=0,0,IF(E1637&gt;1,E1637-1,VLOOKUP(Q1637,Months_Weeks!$A$1:$B$13,2,0)))</f>
        <v>2</v>
      </c>
      <c r="S1637" s="30"/>
      <c r="T1637" s="39"/>
      <c r="U1637" s="39"/>
      <c r="V1637" s="50">
        <f t="shared" si="154"/>
        <v>0</v>
      </c>
      <c r="W1637" s="28">
        <f t="shared" si="155"/>
        <v>6</v>
      </c>
      <c r="X1637" s="28">
        <f>IF(W1637=0,0,IF(E1637&gt;1,E1637-1,VLOOKUP(W1637,Months_Weeks!$A$1:$B$13,2,0)))</f>
        <v>2</v>
      </c>
      <c r="Y1637" s="30"/>
      <c r="Z1637" s="39"/>
      <c r="AA1637" s="31"/>
      <c r="AB1637" s="39"/>
      <c r="AC1637" s="31"/>
      <c r="AD1637" s="40"/>
      <c r="AE1637" s="31"/>
      <c r="AF1637" s="40"/>
      <c r="AG1637" s="31"/>
      <c r="AH1637" s="40"/>
      <c r="AI1637" s="31"/>
      <c r="AJ1637" s="40"/>
    </row>
    <row r="1638" spans="1:36" x14ac:dyDescent="0.25">
      <c r="A1638" s="37" t="s">
        <v>62</v>
      </c>
      <c r="B1638" s="37">
        <v>1083</v>
      </c>
      <c r="C1638" s="26" t="str">
        <f>IFERROR(INDEX(Clients[Client_Name],MATCH(Table312[[#This Row],[Client_Code]],Clients[Client_Code],0)),"")</f>
        <v>FBS FOOD SUPPLY</v>
      </c>
      <c r="D1638" s="25">
        <v>6</v>
      </c>
      <c r="E1638" s="25">
        <v>4</v>
      </c>
      <c r="F1638" s="25" t="b">
        <f>IF(E1638&gt;(VLOOKUP(D1638,Months_Weeks!$A$2:$B$13,2,TRUE)),FALSE)</f>
        <v>0</v>
      </c>
      <c r="G1638" s="63">
        <f>IF(Table312[[#This Row],[Facility]]="Buin",1.5%,0.25%)</f>
        <v>1.4999999999999999E-2</v>
      </c>
      <c r="H1638" s="38"/>
      <c r="I1638" s="38"/>
      <c r="J1638" s="27">
        <f t="shared" si="150"/>
        <v>319</v>
      </c>
      <c r="K1638" s="28">
        <f t="shared" si="151"/>
        <v>6</v>
      </c>
      <c r="L1638" s="27">
        <f>IF(K1638=0,0,IF(E1638&gt;1,E1638-1,VLOOKUP(K1638,Months_Weeks!$A$1:$B$13,2,0)))</f>
        <v>3</v>
      </c>
      <c r="M1638" s="29"/>
      <c r="N1638" s="39"/>
      <c r="O1638" s="39"/>
      <c r="P1638" s="50">
        <f t="shared" si="152"/>
        <v>0</v>
      </c>
      <c r="Q1638" s="28">
        <f t="shared" si="153"/>
        <v>6</v>
      </c>
      <c r="R1638" s="28">
        <f>IF(Q1638=0,0,IF(E1638&gt;1,E1638-1,VLOOKUP(Q1638,Months_Weeks!$A$1:$B$13,2,0)))</f>
        <v>3</v>
      </c>
      <c r="S1638" s="30"/>
      <c r="T1638" s="39"/>
      <c r="U1638" s="39"/>
      <c r="V1638" s="50">
        <f t="shared" si="154"/>
        <v>0</v>
      </c>
      <c r="W1638" s="28">
        <f t="shared" si="155"/>
        <v>6</v>
      </c>
      <c r="X1638" s="28">
        <f>IF(W1638=0,0,IF(E1638&gt;1,E1638-1,VLOOKUP(W1638,Months_Weeks!$A$1:$B$13,2,0)))</f>
        <v>3</v>
      </c>
      <c r="Y1638" s="30"/>
      <c r="Z1638" s="39"/>
      <c r="AA1638" s="31"/>
      <c r="AB1638" s="39"/>
      <c r="AC1638" s="31"/>
      <c r="AD1638" s="40"/>
      <c r="AE1638" s="31"/>
      <c r="AF1638" s="40"/>
      <c r="AG1638" s="31"/>
      <c r="AH1638" s="40"/>
      <c r="AI1638" s="31"/>
      <c r="AJ1638" s="40"/>
    </row>
    <row r="1639" spans="1:36" x14ac:dyDescent="0.25">
      <c r="A1639" s="37" t="s">
        <v>62</v>
      </c>
      <c r="B1639" s="37">
        <v>1083</v>
      </c>
      <c r="C1639" s="26" t="str">
        <f>IFERROR(INDEX(Clients[Client_Name],MATCH(Table312[[#This Row],[Client_Code]],Clients[Client_Code],0)),"")</f>
        <v>FBS FOOD SUPPLY</v>
      </c>
      <c r="D1639" s="25">
        <v>6</v>
      </c>
      <c r="E1639" s="25">
        <v>5</v>
      </c>
      <c r="F1639" s="25" t="b">
        <f>IF(E1639&gt;(VLOOKUP(D1639,Months_Weeks!$A$2:$B$13,2,TRUE)),FALSE)</f>
        <v>0</v>
      </c>
      <c r="G1639" s="63">
        <f>IF(Table312[[#This Row],[Facility]]="Buin",1.5%,0.25%)</f>
        <v>1.4999999999999999E-2</v>
      </c>
      <c r="H1639" s="38"/>
      <c r="I1639" s="38"/>
      <c r="J1639" s="27">
        <f t="shared" si="150"/>
        <v>319</v>
      </c>
      <c r="K1639" s="28">
        <f t="shared" si="151"/>
        <v>6</v>
      </c>
      <c r="L1639" s="27">
        <f>IF(K1639=0,0,IF(E1639&gt;1,E1639-1,VLOOKUP(K1639,Months_Weeks!$A$1:$B$13,2,0)))</f>
        <v>4</v>
      </c>
      <c r="M1639" s="29"/>
      <c r="N1639" s="39"/>
      <c r="O1639" s="39"/>
      <c r="P1639" s="50">
        <f t="shared" si="152"/>
        <v>0</v>
      </c>
      <c r="Q1639" s="28">
        <f t="shared" si="153"/>
        <v>6</v>
      </c>
      <c r="R1639" s="28">
        <f>IF(Q1639=0,0,IF(E1639&gt;1,E1639-1,VLOOKUP(Q1639,Months_Weeks!$A$1:$B$13,2,0)))</f>
        <v>4</v>
      </c>
      <c r="S1639" s="30"/>
      <c r="T1639" s="39"/>
      <c r="U1639" s="39"/>
      <c r="V1639" s="50">
        <f t="shared" si="154"/>
        <v>0</v>
      </c>
      <c r="W1639" s="28">
        <f t="shared" si="155"/>
        <v>6</v>
      </c>
      <c r="X1639" s="28">
        <f>IF(W1639=0,0,IF(E1639&gt;1,E1639-1,VLOOKUP(W1639,Months_Weeks!$A$1:$B$13,2,0)))</f>
        <v>4</v>
      </c>
      <c r="Y1639" s="30"/>
      <c r="Z1639" s="39"/>
      <c r="AA1639" s="31"/>
      <c r="AB1639" s="39"/>
      <c r="AC1639" s="31"/>
      <c r="AD1639" s="40"/>
      <c r="AE1639" s="31"/>
      <c r="AF1639" s="40"/>
      <c r="AG1639" s="31"/>
      <c r="AH1639" s="40"/>
      <c r="AI1639" s="31"/>
      <c r="AJ1639" s="40"/>
    </row>
    <row r="1640" spans="1:36" x14ac:dyDescent="0.25">
      <c r="A1640" s="37" t="s">
        <v>62</v>
      </c>
      <c r="B1640" s="37">
        <v>1083</v>
      </c>
      <c r="C1640" s="26" t="str">
        <f>IFERROR(INDEX(Clients[Client_Name],MATCH(Table312[[#This Row],[Client_Code]],Clients[Client_Code],0)),"")</f>
        <v>FBS FOOD SUPPLY</v>
      </c>
      <c r="D1640" s="25">
        <v>7</v>
      </c>
      <c r="E1640" s="25">
        <v>1</v>
      </c>
      <c r="F1640" s="25" t="b">
        <f>IF(E1640&gt;(VLOOKUP(D1640,Months_Weeks!$A$2:$B$13,2,TRUE)),FALSE)</f>
        <v>0</v>
      </c>
      <c r="G1640" s="63">
        <f>IF(Table312[[#This Row],[Facility]]="Buin",1.5%,0.25%)</f>
        <v>1.4999999999999999E-2</v>
      </c>
      <c r="H1640" s="38"/>
      <c r="I1640" s="38"/>
      <c r="J1640" s="27">
        <f t="shared" si="150"/>
        <v>319</v>
      </c>
      <c r="K1640" s="28">
        <f t="shared" si="151"/>
        <v>6</v>
      </c>
      <c r="L1640" s="27">
        <f>IF(K1640=0,0,IF(E1640&gt;1,E1640-1,VLOOKUP(K1640,Months_Weeks!$A$1:$B$13,2,0)))</f>
        <v>5</v>
      </c>
      <c r="M1640" s="29"/>
      <c r="N1640" s="39"/>
      <c r="O1640" s="39"/>
      <c r="P1640" s="50">
        <f t="shared" si="152"/>
        <v>0</v>
      </c>
      <c r="Q1640" s="28">
        <f t="shared" si="153"/>
        <v>6</v>
      </c>
      <c r="R1640" s="28">
        <f>IF(Q1640=0,0,IF(E1640&gt;1,E1640-1,VLOOKUP(Q1640,Months_Weeks!$A$1:$B$13,2,0)))</f>
        <v>5</v>
      </c>
      <c r="S1640" s="30"/>
      <c r="T1640" s="39"/>
      <c r="U1640" s="39"/>
      <c r="V1640" s="50">
        <f t="shared" si="154"/>
        <v>0</v>
      </c>
      <c r="W1640" s="28">
        <f t="shared" si="155"/>
        <v>6</v>
      </c>
      <c r="X1640" s="28">
        <f>IF(W1640=0,0,IF(E1640&gt;1,E1640-1,VLOOKUP(W1640,Months_Weeks!$A$1:$B$13,2,0)))</f>
        <v>5</v>
      </c>
      <c r="Y1640" s="30"/>
      <c r="Z1640" s="39"/>
      <c r="AA1640" s="31"/>
      <c r="AB1640" s="39"/>
      <c r="AC1640" s="31"/>
      <c r="AD1640" s="40"/>
      <c r="AE1640" s="31"/>
      <c r="AF1640" s="40"/>
      <c r="AG1640" s="31"/>
      <c r="AH1640" s="40"/>
      <c r="AI1640" s="31"/>
      <c r="AJ1640" s="40"/>
    </row>
    <row r="1641" spans="1:36" x14ac:dyDescent="0.25">
      <c r="A1641" s="37" t="s">
        <v>62</v>
      </c>
      <c r="B1641" s="37">
        <v>1083</v>
      </c>
      <c r="C1641" s="26" t="str">
        <f>IFERROR(INDEX(Clients[Client_Name],MATCH(Table312[[#This Row],[Client_Code]],Clients[Client_Code],0)),"")</f>
        <v>FBS FOOD SUPPLY</v>
      </c>
      <c r="D1641" s="25">
        <v>7</v>
      </c>
      <c r="E1641" s="25">
        <v>2</v>
      </c>
      <c r="F1641" s="25" t="b">
        <f>IF(E1641&gt;(VLOOKUP(D1641,Months_Weeks!$A$2:$B$13,2,TRUE)),FALSE)</f>
        <v>0</v>
      </c>
      <c r="G1641" s="63">
        <f>IF(Table312[[#This Row],[Facility]]="Buin",1.5%,0.25%)</f>
        <v>1.4999999999999999E-2</v>
      </c>
      <c r="H1641" s="38"/>
      <c r="I1641" s="38"/>
      <c r="J1641" s="27">
        <f t="shared" si="150"/>
        <v>319</v>
      </c>
      <c r="K1641" s="28">
        <f t="shared" si="151"/>
        <v>7</v>
      </c>
      <c r="L1641" s="27">
        <f>IF(K1641=0,0,IF(E1641&gt;1,E1641-1,VLOOKUP(K1641,Months_Weeks!$A$1:$B$13,2,0)))</f>
        <v>1</v>
      </c>
      <c r="M1641" s="29"/>
      <c r="N1641" s="39"/>
      <c r="O1641" s="39"/>
      <c r="P1641" s="50">
        <f t="shared" si="152"/>
        <v>0</v>
      </c>
      <c r="Q1641" s="28">
        <f t="shared" si="153"/>
        <v>7</v>
      </c>
      <c r="R1641" s="28">
        <f>IF(Q1641=0,0,IF(E1641&gt;1,E1641-1,VLOOKUP(Q1641,Months_Weeks!$A$1:$B$13,2,0)))</f>
        <v>1</v>
      </c>
      <c r="S1641" s="30"/>
      <c r="T1641" s="39"/>
      <c r="U1641" s="39"/>
      <c r="V1641" s="50">
        <f t="shared" si="154"/>
        <v>0</v>
      </c>
      <c r="W1641" s="28">
        <f t="shared" si="155"/>
        <v>7</v>
      </c>
      <c r="X1641" s="28">
        <f>IF(W1641=0,0,IF(E1641&gt;1,E1641-1,VLOOKUP(W1641,Months_Weeks!$A$1:$B$13,2,0)))</f>
        <v>1</v>
      </c>
      <c r="Y1641" s="30"/>
      <c r="Z1641" s="39"/>
      <c r="AA1641" s="31"/>
      <c r="AB1641" s="39"/>
      <c r="AC1641" s="31"/>
      <c r="AD1641" s="40"/>
      <c r="AE1641" s="31"/>
      <c r="AF1641" s="40"/>
      <c r="AG1641" s="31"/>
      <c r="AH1641" s="40"/>
      <c r="AI1641" s="31"/>
      <c r="AJ1641" s="40"/>
    </row>
    <row r="1642" spans="1:36" x14ac:dyDescent="0.25">
      <c r="A1642" s="37" t="s">
        <v>62</v>
      </c>
      <c r="B1642" s="37">
        <v>1083</v>
      </c>
      <c r="C1642" s="26" t="str">
        <f>IFERROR(INDEX(Clients[Client_Name],MATCH(Table312[[#This Row],[Client_Code]],Clients[Client_Code],0)),"")</f>
        <v>FBS FOOD SUPPLY</v>
      </c>
      <c r="D1642" s="25">
        <v>7</v>
      </c>
      <c r="E1642" s="25">
        <v>3</v>
      </c>
      <c r="F1642" s="25" t="b">
        <f>IF(E1642&gt;(VLOOKUP(D1642,Months_Weeks!$A$2:$B$13,2,TRUE)),FALSE)</f>
        <v>0</v>
      </c>
      <c r="G1642" s="63">
        <f>IF(Table312[[#This Row],[Facility]]="Buin",1.5%,0.25%)</f>
        <v>1.4999999999999999E-2</v>
      </c>
      <c r="H1642" s="38"/>
      <c r="I1642" s="38"/>
      <c r="J1642" s="27">
        <f t="shared" si="150"/>
        <v>319</v>
      </c>
      <c r="K1642" s="28">
        <f t="shared" si="151"/>
        <v>7</v>
      </c>
      <c r="L1642" s="27">
        <f>IF(K1642=0,0,IF(E1642&gt;1,E1642-1,VLOOKUP(K1642,Months_Weeks!$A$1:$B$13,2,0)))</f>
        <v>2</v>
      </c>
      <c r="M1642" s="29"/>
      <c r="N1642" s="39"/>
      <c r="O1642" s="39"/>
      <c r="P1642" s="50">
        <f t="shared" si="152"/>
        <v>0</v>
      </c>
      <c r="Q1642" s="28">
        <f t="shared" si="153"/>
        <v>7</v>
      </c>
      <c r="R1642" s="28">
        <f>IF(Q1642=0,0,IF(E1642&gt;1,E1642-1,VLOOKUP(Q1642,Months_Weeks!$A$1:$B$13,2,0)))</f>
        <v>2</v>
      </c>
      <c r="S1642" s="30"/>
      <c r="T1642" s="39"/>
      <c r="U1642" s="39"/>
      <c r="V1642" s="50">
        <f t="shared" si="154"/>
        <v>0</v>
      </c>
      <c r="W1642" s="28">
        <f t="shared" si="155"/>
        <v>7</v>
      </c>
      <c r="X1642" s="28">
        <f>IF(W1642=0,0,IF(E1642&gt;1,E1642-1,VLOOKUP(W1642,Months_Weeks!$A$1:$B$13,2,0)))</f>
        <v>2</v>
      </c>
      <c r="Y1642" s="30"/>
      <c r="Z1642" s="39"/>
      <c r="AA1642" s="31"/>
      <c r="AB1642" s="39"/>
      <c r="AC1642" s="31"/>
      <c r="AD1642" s="40"/>
      <c r="AE1642" s="31"/>
      <c r="AF1642" s="40"/>
      <c r="AG1642" s="31"/>
      <c r="AH1642" s="40"/>
      <c r="AI1642" s="31"/>
      <c r="AJ1642" s="40"/>
    </row>
    <row r="1643" spans="1:36" x14ac:dyDescent="0.25">
      <c r="A1643" s="37" t="s">
        <v>62</v>
      </c>
      <c r="B1643" s="37">
        <v>1083</v>
      </c>
      <c r="C1643" s="26" t="str">
        <f>IFERROR(INDEX(Clients[Client_Name],MATCH(Table312[[#This Row],[Client_Code]],Clients[Client_Code],0)),"")</f>
        <v>FBS FOOD SUPPLY</v>
      </c>
      <c r="D1643" s="25">
        <v>7</v>
      </c>
      <c r="E1643" s="25">
        <v>4</v>
      </c>
      <c r="F1643" s="25" t="b">
        <f>IF(E1643&gt;(VLOOKUP(D1643,Months_Weeks!$A$2:$B$13,2,TRUE)),FALSE)</f>
        <v>0</v>
      </c>
      <c r="G1643" s="63">
        <f>IF(Table312[[#This Row],[Facility]]="Buin",1.5%,0.25%)</f>
        <v>1.4999999999999999E-2</v>
      </c>
      <c r="H1643" s="38"/>
      <c r="I1643" s="38"/>
      <c r="J1643" s="27">
        <f t="shared" si="150"/>
        <v>319</v>
      </c>
      <c r="K1643" s="28">
        <f t="shared" si="151"/>
        <v>7</v>
      </c>
      <c r="L1643" s="27">
        <f>IF(K1643=0,0,IF(E1643&gt;1,E1643-1,VLOOKUP(K1643,Months_Weeks!$A$1:$B$13,2,0)))</f>
        <v>3</v>
      </c>
      <c r="M1643" s="29"/>
      <c r="N1643" s="39"/>
      <c r="O1643" s="39"/>
      <c r="P1643" s="50">
        <f t="shared" si="152"/>
        <v>0</v>
      </c>
      <c r="Q1643" s="28">
        <f t="shared" si="153"/>
        <v>7</v>
      </c>
      <c r="R1643" s="28">
        <f>IF(Q1643=0,0,IF(E1643&gt;1,E1643-1,VLOOKUP(Q1643,Months_Weeks!$A$1:$B$13,2,0)))</f>
        <v>3</v>
      </c>
      <c r="S1643" s="30"/>
      <c r="T1643" s="39"/>
      <c r="U1643" s="39"/>
      <c r="V1643" s="50">
        <f t="shared" si="154"/>
        <v>0</v>
      </c>
      <c r="W1643" s="28">
        <f t="shared" si="155"/>
        <v>7</v>
      </c>
      <c r="X1643" s="28">
        <f>IF(W1643=0,0,IF(E1643&gt;1,E1643-1,VLOOKUP(W1643,Months_Weeks!$A$1:$B$13,2,0)))</f>
        <v>3</v>
      </c>
      <c r="Y1643" s="30"/>
      <c r="Z1643" s="39"/>
      <c r="AA1643" s="31"/>
      <c r="AB1643" s="39"/>
      <c r="AC1643" s="31"/>
      <c r="AD1643" s="40"/>
      <c r="AE1643" s="31"/>
      <c r="AF1643" s="40"/>
      <c r="AG1643" s="31"/>
      <c r="AH1643" s="40"/>
      <c r="AI1643" s="31"/>
      <c r="AJ1643" s="40"/>
    </row>
    <row r="1644" spans="1:36" x14ac:dyDescent="0.25">
      <c r="A1644" s="37" t="s">
        <v>62</v>
      </c>
      <c r="B1644" s="37">
        <v>1083</v>
      </c>
      <c r="C1644" s="26" t="str">
        <f>IFERROR(INDEX(Clients[Client_Name],MATCH(Table312[[#This Row],[Client_Code]],Clients[Client_Code],0)),"")</f>
        <v>FBS FOOD SUPPLY</v>
      </c>
      <c r="D1644" s="25">
        <v>8</v>
      </c>
      <c r="E1644" s="25">
        <v>1</v>
      </c>
      <c r="F1644" s="25" t="b">
        <f>IF(E1644&gt;(VLOOKUP(D1644,Months_Weeks!$A$2:$B$13,2,TRUE)),FALSE)</f>
        <v>0</v>
      </c>
      <c r="G1644" s="63">
        <f>IF(Table312[[#This Row],[Facility]]="Buin",1.5%,0.25%)</f>
        <v>1.4999999999999999E-2</v>
      </c>
      <c r="H1644" s="38"/>
      <c r="I1644" s="38"/>
      <c r="J1644" s="27">
        <f t="shared" si="150"/>
        <v>319</v>
      </c>
      <c r="K1644" s="28">
        <f t="shared" si="151"/>
        <v>7</v>
      </c>
      <c r="L1644" s="27">
        <f>IF(K1644=0,0,IF(E1644&gt;1,E1644-1,VLOOKUP(K1644,Months_Weeks!$A$1:$B$13,2,0)))</f>
        <v>4</v>
      </c>
      <c r="M1644" s="29"/>
      <c r="N1644" s="39"/>
      <c r="O1644" s="39"/>
      <c r="P1644" s="50">
        <f t="shared" si="152"/>
        <v>0</v>
      </c>
      <c r="Q1644" s="28">
        <f t="shared" si="153"/>
        <v>7</v>
      </c>
      <c r="R1644" s="28">
        <f>IF(Q1644=0,0,IF(E1644&gt;1,E1644-1,VLOOKUP(Q1644,Months_Weeks!$A$1:$B$13,2,0)))</f>
        <v>4</v>
      </c>
      <c r="S1644" s="30"/>
      <c r="T1644" s="39"/>
      <c r="U1644" s="39"/>
      <c r="V1644" s="50">
        <f t="shared" si="154"/>
        <v>0</v>
      </c>
      <c r="W1644" s="28">
        <f t="shared" si="155"/>
        <v>7</v>
      </c>
      <c r="X1644" s="28">
        <f>IF(W1644=0,0,IF(E1644&gt;1,E1644-1,VLOOKUP(W1644,Months_Weeks!$A$1:$B$13,2,0)))</f>
        <v>4</v>
      </c>
      <c r="Y1644" s="30"/>
      <c r="Z1644" s="39"/>
      <c r="AA1644" s="31"/>
      <c r="AB1644" s="39"/>
      <c r="AC1644" s="31"/>
      <c r="AD1644" s="40"/>
      <c r="AE1644" s="31"/>
      <c r="AF1644" s="40"/>
      <c r="AG1644" s="31"/>
      <c r="AH1644" s="40"/>
      <c r="AI1644" s="31"/>
      <c r="AJ1644" s="40"/>
    </row>
    <row r="1645" spans="1:36" x14ac:dyDescent="0.25">
      <c r="A1645" s="37" t="s">
        <v>62</v>
      </c>
      <c r="B1645" s="37">
        <v>1083</v>
      </c>
      <c r="C1645" s="26" t="str">
        <f>IFERROR(INDEX(Clients[Client_Name],MATCH(Table312[[#This Row],[Client_Code]],Clients[Client_Code],0)),"")</f>
        <v>FBS FOOD SUPPLY</v>
      </c>
      <c r="D1645" s="25">
        <v>8</v>
      </c>
      <c r="E1645" s="25">
        <v>2</v>
      </c>
      <c r="F1645" s="25" t="b">
        <f>IF(E1645&gt;(VLOOKUP(D1645,Months_Weeks!$A$2:$B$13,2,TRUE)),FALSE)</f>
        <v>0</v>
      </c>
      <c r="G1645" s="63">
        <f>IF(Table312[[#This Row],[Facility]]="Buin",1.5%,0.25%)</f>
        <v>1.4999999999999999E-2</v>
      </c>
      <c r="H1645" s="38"/>
      <c r="I1645" s="38"/>
      <c r="J1645" s="27">
        <f t="shared" si="150"/>
        <v>319</v>
      </c>
      <c r="K1645" s="28">
        <f t="shared" si="151"/>
        <v>8</v>
      </c>
      <c r="L1645" s="27">
        <f>IF(K1645=0,0,IF(E1645&gt;1,E1645-1,VLOOKUP(K1645,Months_Weeks!$A$1:$B$13,2,0)))</f>
        <v>1</v>
      </c>
      <c r="M1645" s="29"/>
      <c r="N1645" s="39"/>
      <c r="O1645" s="39"/>
      <c r="P1645" s="50">
        <f t="shared" si="152"/>
        <v>0</v>
      </c>
      <c r="Q1645" s="28">
        <f t="shared" si="153"/>
        <v>8</v>
      </c>
      <c r="R1645" s="28">
        <f>IF(Q1645=0,0,IF(E1645&gt;1,E1645-1,VLOOKUP(Q1645,Months_Weeks!$A$1:$B$13,2,0)))</f>
        <v>1</v>
      </c>
      <c r="S1645" s="30"/>
      <c r="T1645" s="39"/>
      <c r="U1645" s="39"/>
      <c r="V1645" s="50">
        <f t="shared" si="154"/>
        <v>0</v>
      </c>
      <c r="W1645" s="28">
        <f t="shared" si="155"/>
        <v>8</v>
      </c>
      <c r="X1645" s="28">
        <f>IF(W1645=0,0,IF(E1645&gt;1,E1645-1,VLOOKUP(W1645,Months_Weeks!$A$1:$B$13,2,0)))</f>
        <v>1</v>
      </c>
      <c r="Y1645" s="30"/>
      <c r="Z1645" s="39"/>
      <c r="AA1645" s="31"/>
      <c r="AB1645" s="39"/>
      <c r="AC1645" s="31"/>
      <c r="AD1645" s="40"/>
      <c r="AE1645" s="31"/>
      <c r="AF1645" s="40"/>
      <c r="AG1645" s="31"/>
      <c r="AH1645" s="40"/>
      <c r="AI1645" s="31"/>
      <c r="AJ1645" s="40"/>
    </row>
    <row r="1646" spans="1:36" x14ac:dyDescent="0.25">
      <c r="A1646" s="37" t="s">
        <v>62</v>
      </c>
      <c r="B1646" s="37">
        <v>1083</v>
      </c>
      <c r="C1646" s="26" t="str">
        <f>IFERROR(INDEX(Clients[Client_Name],MATCH(Table312[[#This Row],[Client_Code]],Clients[Client_Code],0)),"")</f>
        <v>FBS FOOD SUPPLY</v>
      </c>
      <c r="D1646" s="25">
        <v>8</v>
      </c>
      <c r="E1646" s="25">
        <v>3</v>
      </c>
      <c r="F1646" s="25" t="b">
        <f>IF(E1646&gt;(VLOOKUP(D1646,Months_Weeks!$A$2:$B$13,2,TRUE)),FALSE)</f>
        <v>0</v>
      </c>
      <c r="G1646" s="63">
        <f>IF(Table312[[#This Row],[Facility]]="Buin",1.5%,0.25%)</f>
        <v>1.4999999999999999E-2</v>
      </c>
      <c r="H1646" s="38"/>
      <c r="I1646" s="38"/>
      <c r="J1646" s="27">
        <f t="shared" si="150"/>
        <v>319</v>
      </c>
      <c r="K1646" s="28">
        <f t="shared" si="151"/>
        <v>8</v>
      </c>
      <c r="L1646" s="27">
        <f>IF(K1646=0,0,IF(E1646&gt;1,E1646-1,VLOOKUP(K1646,Months_Weeks!$A$1:$B$13,2,0)))</f>
        <v>2</v>
      </c>
      <c r="M1646" s="29"/>
      <c r="N1646" s="39"/>
      <c r="O1646" s="39"/>
      <c r="P1646" s="50">
        <f t="shared" si="152"/>
        <v>0</v>
      </c>
      <c r="Q1646" s="28">
        <f t="shared" si="153"/>
        <v>8</v>
      </c>
      <c r="R1646" s="28">
        <f>IF(Q1646=0,0,IF(E1646&gt;1,E1646-1,VLOOKUP(Q1646,Months_Weeks!$A$1:$B$13,2,0)))</f>
        <v>2</v>
      </c>
      <c r="S1646" s="30"/>
      <c r="T1646" s="39"/>
      <c r="U1646" s="39"/>
      <c r="V1646" s="50">
        <f t="shared" si="154"/>
        <v>0</v>
      </c>
      <c r="W1646" s="28">
        <f t="shared" si="155"/>
        <v>8</v>
      </c>
      <c r="X1646" s="28">
        <f>IF(W1646=0,0,IF(E1646&gt;1,E1646-1,VLOOKUP(W1646,Months_Weeks!$A$1:$B$13,2,0)))</f>
        <v>2</v>
      </c>
      <c r="Y1646" s="30"/>
      <c r="Z1646" s="39"/>
      <c r="AA1646" s="31"/>
      <c r="AB1646" s="39"/>
      <c r="AC1646" s="31"/>
      <c r="AD1646" s="40"/>
      <c r="AE1646" s="31"/>
      <c r="AF1646" s="40"/>
      <c r="AG1646" s="31"/>
      <c r="AH1646" s="40"/>
      <c r="AI1646" s="31"/>
      <c r="AJ1646" s="40"/>
    </row>
    <row r="1647" spans="1:36" x14ac:dyDescent="0.25">
      <c r="A1647" s="37" t="s">
        <v>62</v>
      </c>
      <c r="B1647" s="37">
        <v>1083</v>
      </c>
      <c r="C1647" s="26" t="str">
        <f>IFERROR(INDEX(Clients[Client_Name],MATCH(Table312[[#This Row],[Client_Code]],Clients[Client_Code],0)),"")</f>
        <v>FBS FOOD SUPPLY</v>
      </c>
      <c r="D1647" s="25">
        <v>8</v>
      </c>
      <c r="E1647" s="25">
        <v>4</v>
      </c>
      <c r="F1647" s="25" t="b">
        <f>IF(E1647&gt;(VLOOKUP(D1647,Months_Weeks!$A$2:$B$13,2,TRUE)),FALSE)</f>
        <v>0</v>
      </c>
      <c r="G1647" s="63">
        <f>IF(Table312[[#This Row],[Facility]]="Buin",1.5%,0.25%)</f>
        <v>1.4999999999999999E-2</v>
      </c>
      <c r="H1647" s="38">
        <v>25</v>
      </c>
      <c r="I1647" s="38"/>
      <c r="J1647" s="27">
        <f t="shared" si="150"/>
        <v>344</v>
      </c>
      <c r="K1647" s="28">
        <f t="shared" si="151"/>
        <v>8</v>
      </c>
      <c r="L1647" s="27">
        <f>IF(K1647=0,0,IF(E1647&gt;1,E1647-1,VLOOKUP(K1647,Months_Weeks!$A$1:$B$13,2,0)))</f>
        <v>3</v>
      </c>
      <c r="M1647" s="29"/>
      <c r="N1647" s="39"/>
      <c r="O1647" s="39"/>
      <c r="P1647" s="50">
        <f t="shared" si="152"/>
        <v>0</v>
      </c>
      <c r="Q1647" s="28">
        <f t="shared" si="153"/>
        <v>8</v>
      </c>
      <c r="R1647" s="28">
        <f>IF(Q1647=0,0,IF(E1647&gt;1,E1647-1,VLOOKUP(Q1647,Months_Weeks!$A$1:$B$13,2,0)))</f>
        <v>3</v>
      </c>
      <c r="S1647" s="30"/>
      <c r="T1647" s="39"/>
      <c r="U1647" s="39"/>
      <c r="V1647" s="50">
        <f t="shared" si="154"/>
        <v>0</v>
      </c>
      <c r="W1647" s="28">
        <f t="shared" si="155"/>
        <v>8</v>
      </c>
      <c r="X1647" s="28">
        <f>IF(W1647=0,0,IF(E1647&gt;1,E1647-1,VLOOKUP(W1647,Months_Weeks!$A$1:$B$13,2,0)))</f>
        <v>3</v>
      </c>
      <c r="Y1647" s="30"/>
      <c r="Z1647" s="39"/>
      <c r="AA1647" s="31"/>
      <c r="AB1647" s="39"/>
      <c r="AC1647" s="31"/>
      <c r="AD1647" s="40"/>
      <c r="AE1647" s="31"/>
      <c r="AF1647" s="40"/>
      <c r="AG1647" s="31"/>
      <c r="AH1647" s="40"/>
      <c r="AI1647" s="31"/>
      <c r="AJ1647" s="40"/>
    </row>
    <row r="1648" spans="1:36" x14ac:dyDescent="0.25">
      <c r="A1648" s="37" t="s">
        <v>62</v>
      </c>
      <c r="B1648" s="37">
        <v>1083</v>
      </c>
      <c r="C1648" s="26" t="str">
        <f>IFERROR(INDEX(Clients[Client_Name],MATCH(Table312[[#This Row],[Client_Code]],Clients[Client_Code],0)),"")</f>
        <v>FBS FOOD SUPPLY</v>
      </c>
      <c r="D1648" s="25">
        <v>9</v>
      </c>
      <c r="E1648" s="25">
        <v>1</v>
      </c>
      <c r="F1648" s="25" t="b">
        <f>IF(E1648&gt;(VLOOKUP(D1648,Months_Weeks!$A$2:$B$13,2,TRUE)),FALSE)</f>
        <v>0</v>
      </c>
      <c r="G1648" s="63">
        <f>IF(Table312[[#This Row],[Facility]]="Buin",1.5%,0.25%)</f>
        <v>1.4999999999999999E-2</v>
      </c>
      <c r="H1648" s="38">
        <v>25</v>
      </c>
      <c r="I1648" s="38"/>
      <c r="J1648" s="27">
        <f t="shared" si="150"/>
        <v>369</v>
      </c>
      <c r="K1648" s="28">
        <f t="shared" si="151"/>
        <v>8</v>
      </c>
      <c r="L1648" s="27">
        <f>IF(K1648=0,0,IF(E1648&gt;1,E1648-1,VLOOKUP(K1648,Months_Weeks!$A$1:$B$13,2,0)))</f>
        <v>4</v>
      </c>
      <c r="M1648" s="29"/>
      <c r="N1648" s="39"/>
      <c r="O1648" s="39"/>
      <c r="P1648" s="50">
        <f t="shared" si="152"/>
        <v>0</v>
      </c>
      <c r="Q1648" s="28">
        <f t="shared" si="153"/>
        <v>8</v>
      </c>
      <c r="R1648" s="28">
        <f>IF(Q1648=0,0,IF(E1648&gt;1,E1648-1,VLOOKUP(Q1648,Months_Weeks!$A$1:$B$13,2,0)))</f>
        <v>4</v>
      </c>
      <c r="S1648" s="30"/>
      <c r="T1648" s="39"/>
      <c r="U1648" s="39"/>
      <c r="V1648" s="50">
        <f t="shared" si="154"/>
        <v>0</v>
      </c>
      <c r="W1648" s="28">
        <f t="shared" si="155"/>
        <v>8</v>
      </c>
      <c r="X1648" s="28">
        <f>IF(W1648=0,0,IF(E1648&gt;1,E1648-1,VLOOKUP(W1648,Months_Weeks!$A$1:$B$13,2,0)))</f>
        <v>4</v>
      </c>
      <c r="Y1648" s="30"/>
      <c r="Z1648" s="39"/>
      <c r="AA1648" s="31"/>
      <c r="AB1648" s="39"/>
      <c r="AC1648" s="31"/>
      <c r="AD1648" s="40"/>
      <c r="AE1648" s="31"/>
      <c r="AF1648" s="40"/>
      <c r="AG1648" s="31"/>
      <c r="AH1648" s="40"/>
      <c r="AI1648" s="31"/>
      <c r="AJ1648" s="40"/>
    </row>
    <row r="1649" spans="1:36" x14ac:dyDescent="0.25">
      <c r="A1649" s="37" t="s">
        <v>62</v>
      </c>
      <c r="B1649" s="37">
        <v>1083</v>
      </c>
      <c r="C1649" s="26" t="str">
        <f>IFERROR(INDEX(Clients[Client_Name],MATCH(Table312[[#This Row],[Client_Code]],Clients[Client_Code],0)),"")</f>
        <v>FBS FOOD SUPPLY</v>
      </c>
      <c r="D1649" s="25">
        <v>9</v>
      </c>
      <c r="E1649" s="25">
        <v>2</v>
      </c>
      <c r="F1649" s="25" t="b">
        <f>IF(E1649&gt;(VLOOKUP(D1649,Months_Weeks!$A$2:$B$13,2,TRUE)),FALSE)</f>
        <v>0</v>
      </c>
      <c r="G1649" s="63">
        <f>IF(Table312[[#This Row],[Facility]]="Buin",1.5%,0.25%)</f>
        <v>1.4999999999999999E-2</v>
      </c>
      <c r="H1649" s="38"/>
      <c r="I1649" s="38"/>
      <c r="J1649" s="27">
        <f t="shared" si="150"/>
        <v>369</v>
      </c>
      <c r="K1649" s="28">
        <f t="shared" si="151"/>
        <v>9</v>
      </c>
      <c r="L1649" s="27">
        <f>IF(K1649=0,0,IF(E1649&gt;1,E1649-1,VLOOKUP(K1649,Months_Weeks!$A$1:$B$13,2,0)))</f>
        <v>1</v>
      </c>
      <c r="M1649" s="29"/>
      <c r="N1649" s="39"/>
      <c r="O1649" s="39"/>
      <c r="P1649" s="50">
        <f t="shared" si="152"/>
        <v>0</v>
      </c>
      <c r="Q1649" s="28">
        <f t="shared" si="153"/>
        <v>9</v>
      </c>
      <c r="R1649" s="28">
        <f>IF(Q1649=0,0,IF(E1649&gt;1,E1649-1,VLOOKUP(Q1649,Months_Weeks!$A$1:$B$13,2,0)))</f>
        <v>1</v>
      </c>
      <c r="S1649" s="30"/>
      <c r="T1649" s="39"/>
      <c r="U1649" s="39"/>
      <c r="V1649" s="50">
        <f t="shared" si="154"/>
        <v>0</v>
      </c>
      <c r="W1649" s="28">
        <f t="shared" si="155"/>
        <v>9</v>
      </c>
      <c r="X1649" s="28">
        <f>IF(W1649=0,0,IF(E1649&gt;1,E1649-1,VLOOKUP(W1649,Months_Weeks!$A$1:$B$13,2,0)))</f>
        <v>1</v>
      </c>
      <c r="Y1649" s="30"/>
      <c r="Z1649" s="39"/>
      <c r="AA1649" s="31"/>
      <c r="AB1649" s="39"/>
      <c r="AC1649" s="31"/>
      <c r="AD1649" s="40"/>
      <c r="AE1649" s="31"/>
      <c r="AF1649" s="40"/>
      <c r="AG1649" s="31"/>
      <c r="AH1649" s="40"/>
      <c r="AI1649" s="31"/>
      <c r="AJ1649" s="40"/>
    </row>
    <row r="1650" spans="1:36" x14ac:dyDescent="0.25">
      <c r="A1650" s="37" t="s">
        <v>62</v>
      </c>
      <c r="B1650" s="37">
        <v>1083</v>
      </c>
      <c r="C1650" s="26" t="str">
        <f>IFERROR(INDEX(Clients[Client_Name],MATCH(Table312[[#This Row],[Client_Code]],Clients[Client_Code],0)),"")</f>
        <v>FBS FOOD SUPPLY</v>
      </c>
      <c r="D1650" s="25">
        <v>9</v>
      </c>
      <c r="E1650" s="25">
        <v>3</v>
      </c>
      <c r="F1650" s="25" t="b">
        <f>IF(E1650&gt;(VLOOKUP(D1650,Months_Weeks!$A$2:$B$13,2,TRUE)),FALSE)</f>
        <v>0</v>
      </c>
      <c r="G1650" s="63">
        <f>IF(Table312[[#This Row],[Facility]]="Buin",1.5%,0.25%)</f>
        <v>1.4999999999999999E-2</v>
      </c>
      <c r="H1650" s="38"/>
      <c r="I1650" s="38">
        <v>75</v>
      </c>
      <c r="J1650" s="27">
        <f t="shared" si="150"/>
        <v>294</v>
      </c>
      <c r="K1650" s="28">
        <f t="shared" si="151"/>
        <v>9</v>
      </c>
      <c r="L1650" s="27">
        <f>IF(K1650=0,0,IF(E1650&gt;1,E1650-1,VLOOKUP(K1650,Months_Weeks!$A$1:$B$13,2,0)))</f>
        <v>2</v>
      </c>
      <c r="M1650" s="29"/>
      <c r="N1650" s="39"/>
      <c r="O1650" s="39"/>
      <c r="P1650" s="50">
        <f t="shared" si="152"/>
        <v>0</v>
      </c>
      <c r="Q1650" s="28">
        <f t="shared" si="153"/>
        <v>9</v>
      </c>
      <c r="R1650" s="28">
        <f>IF(Q1650=0,0,IF(E1650&gt;1,E1650-1,VLOOKUP(Q1650,Months_Weeks!$A$1:$B$13,2,0)))</f>
        <v>2</v>
      </c>
      <c r="S1650" s="30"/>
      <c r="T1650" s="39"/>
      <c r="U1650" s="39"/>
      <c r="V1650" s="50">
        <f t="shared" si="154"/>
        <v>0</v>
      </c>
      <c r="W1650" s="28">
        <f t="shared" si="155"/>
        <v>9</v>
      </c>
      <c r="X1650" s="28">
        <f>IF(W1650=0,0,IF(E1650&gt;1,E1650-1,VLOOKUP(W1650,Months_Weeks!$A$1:$B$13,2,0)))</f>
        <v>2</v>
      </c>
      <c r="Y1650" s="30"/>
      <c r="Z1650" s="39"/>
      <c r="AA1650" s="31"/>
      <c r="AB1650" s="39"/>
      <c r="AC1650" s="31"/>
      <c r="AD1650" s="40"/>
      <c r="AE1650" s="31"/>
      <c r="AF1650" s="40"/>
      <c r="AG1650" s="31"/>
      <c r="AH1650" s="40"/>
      <c r="AI1650" s="31"/>
      <c r="AJ1650" s="40"/>
    </row>
    <row r="1651" spans="1:36" x14ac:dyDescent="0.25">
      <c r="A1651" s="37" t="s">
        <v>62</v>
      </c>
      <c r="B1651" s="37">
        <v>1083</v>
      </c>
      <c r="C1651" s="26" t="str">
        <f>IFERROR(INDEX(Clients[Client_Name],MATCH(Table312[[#This Row],[Client_Code]],Clients[Client_Code],0)),"")</f>
        <v>FBS FOOD SUPPLY</v>
      </c>
      <c r="D1651" s="25">
        <v>9</v>
      </c>
      <c r="E1651" s="25">
        <v>4</v>
      </c>
      <c r="F1651" s="25" t="b">
        <f>IF(E1651&gt;(VLOOKUP(D1651,Months_Weeks!$A$2:$B$13,2,TRUE)),FALSE)</f>
        <v>0</v>
      </c>
      <c r="G1651" s="63">
        <f>IF(Table312[[#This Row],[Facility]]="Buin",1.5%,0.25%)</f>
        <v>1.4999999999999999E-2</v>
      </c>
      <c r="H1651" s="38"/>
      <c r="I1651" s="38"/>
      <c r="J1651" s="27">
        <f t="shared" si="150"/>
        <v>294</v>
      </c>
      <c r="K1651" s="28">
        <f t="shared" si="151"/>
        <v>9</v>
      </c>
      <c r="L1651" s="27">
        <f>IF(K1651=0,0,IF(E1651&gt;1,E1651-1,VLOOKUP(K1651,Months_Weeks!$A$1:$B$13,2,0)))</f>
        <v>3</v>
      </c>
      <c r="M1651" s="29"/>
      <c r="N1651" s="39"/>
      <c r="O1651" s="39"/>
      <c r="P1651" s="50">
        <f t="shared" si="152"/>
        <v>0</v>
      </c>
      <c r="Q1651" s="28">
        <f t="shared" si="153"/>
        <v>9</v>
      </c>
      <c r="R1651" s="28">
        <f>IF(Q1651=0,0,IF(E1651&gt;1,E1651-1,VLOOKUP(Q1651,Months_Weeks!$A$1:$B$13,2,0)))</f>
        <v>3</v>
      </c>
      <c r="S1651" s="30"/>
      <c r="T1651" s="39"/>
      <c r="U1651" s="39"/>
      <c r="V1651" s="50">
        <f t="shared" si="154"/>
        <v>0</v>
      </c>
      <c r="W1651" s="28">
        <f t="shared" si="155"/>
        <v>9</v>
      </c>
      <c r="X1651" s="28">
        <f>IF(W1651=0,0,IF(E1651&gt;1,E1651-1,VLOOKUP(W1651,Months_Weeks!$A$1:$B$13,2,0)))</f>
        <v>3</v>
      </c>
      <c r="Y1651" s="30"/>
      <c r="Z1651" s="39"/>
      <c r="AA1651" s="31"/>
      <c r="AB1651" s="39"/>
      <c r="AC1651" s="31"/>
      <c r="AD1651" s="40"/>
      <c r="AE1651" s="31"/>
      <c r="AF1651" s="40"/>
      <c r="AG1651" s="31"/>
      <c r="AH1651" s="40"/>
      <c r="AI1651" s="31"/>
      <c r="AJ1651" s="40"/>
    </row>
    <row r="1652" spans="1:36" x14ac:dyDescent="0.25">
      <c r="A1652" s="37" t="s">
        <v>62</v>
      </c>
      <c r="B1652" s="37">
        <v>1083</v>
      </c>
      <c r="C1652" s="26" t="str">
        <f>IFERROR(INDEX(Clients[Client_Name],MATCH(Table312[[#This Row],[Client_Code]],Clients[Client_Code],0)),"")</f>
        <v>FBS FOOD SUPPLY</v>
      </c>
      <c r="D1652" s="25">
        <v>9</v>
      </c>
      <c r="E1652" s="25">
        <v>5</v>
      </c>
      <c r="F1652" s="25" t="b">
        <f>IF(E1652&gt;(VLOOKUP(D1652,Months_Weeks!$A$2:$B$13,2,TRUE)),FALSE)</f>
        <v>0</v>
      </c>
      <c r="G1652" s="63">
        <f>IF(Table312[[#This Row],[Facility]]="Buin",1.5%,0.25%)</f>
        <v>1.4999999999999999E-2</v>
      </c>
      <c r="H1652" s="38"/>
      <c r="I1652" s="38"/>
      <c r="J1652" s="27">
        <f t="shared" si="150"/>
        <v>294</v>
      </c>
      <c r="K1652" s="28">
        <f t="shared" si="151"/>
        <v>9</v>
      </c>
      <c r="L1652" s="27">
        <f>IF(K1652=0,0,IF(E1652&gt;1,E1652-1,VLOOKUP(K1652,Months_Weeks!$A$1:$B$13,2,0)))</f>
        <v>4</v>
      </c>
      <c r="M1652" s="29"/>
      <c r="N1652" s="39"/>
      <c r="O1652" s="39"/>
      <c r="P1652" s="50">
        <f t="shared" si="152"/>
        <v>0</v>
      </c>
      <c r="Q1652" s="28">
        <f t="shared" si="153"/>
        <v>9</v>
      </c>
      <c r="R1652" s="28">
        <f>IF(Q1652=0,0,IF(E1652&gt;1,E1652-1,VLOOKUP(Q1652,Months_Weeks!$A$1:$B$13,2,0)))</f>
        <v>4</v>
      </c>
      <c r="S1652" s="30"/>
      <c r="T1652" s="39"/>
      <c r="U1652" s="39"/>
      <c r="V1652" s="50">
        <f t="shared" si="154"/>
        <v>0</v>
      </c>
      <c r="W1652" s="28">
        <f t="shared" si="155"/>
        <v>9</v>
      </c>
      <c r="X1652" s="28">
        <f>IF(W1652=0,0,IF(E1652&gt;1,E1652-1,VLOOKUP(W1652,Months_Weeks!$A$1:$B$13,2,0)))</f>
        <v>4</v>
      </c>
      <c r="Y1652" s="30"/>
      <c r="Z1652" s="39"/>
      <c r="AA1652" s="31"/>
      <c r="AB1652" s="39"/>
      <c r="AC1652" s="31"/>
      <c r="AD1652" s="40"/>
      <c r="AE1652" s="31"/>
      <c r="AF1652" s="40"/>
      <c r="AG1652" s="31"/>
      <c r="AH1652" s="40"/>
      <c r="AI1652" s="31"/>
      <c r="AJ1652" s="40"/>
    </row>
    <row r="1653" spans="1:36" x14ac:dyDescent="0.25">
      <c r="A1653" s="37" t="s">
        <v>62</v>
      </c>
      <c r="B1653" s="37">
        <v>1083</v>
      </c>
      <c r="C1653" s="26" t="str">
        <f>IFERROR(INDEX(Clients[Client_Name],MATCH(Table312[[#This Row],[Client_Code]],Clients[Client_Code],0)),"")</f>
        <v>FBS FOOD SUPPLY</v>
      </c>
      <c r="D1653" s="25">
        <v>10</v>
      </c>
      <c r="E1653" s="25">
        <v>1</v>
      </c>
      <c r="F1653" s="25" t="b">
        <f>IF(E1653&gt;(VLOOKUP(D1653,Months_Weeks!$A$2:$B$13,2,TRUE)),FALSE)</f>
        <v>0</v>
      </c>
      <c r="G1653" s="63">
        <f>IF(Table312[[#This Row],[Facility]]="Buin",1.5%,0.25%)</f>
        <v>1.4999999999999999E-2</v>
      </c>
      <c r="H1653" s="38"/>
      <c r="I1653" s="38"/>
      <c r="J1653" s="27">
        <f t="shared" si="150"/>
        <v>294</v>
      </c>
      <c r="K1653" s="28">
        <f t="shared" si="151"/>
        <v>9</v>
      </c>
      <c r="L1653" s="27">
        <f>IF(K1653=0,0,IF(E1653&gt;1,E1653-1,VLOOKUP(K1653,Months_Weeks!$A$1:$B$13,2,0)))</f>
        <v>5</v>
      </c>
      <c r="M1653" s="29"/>
      <c r="N1653" s="39"/>
      <c r="O1653" s="39"/>
      <c r="P1653" s="50">
        <f t="shared" si="152"/>
        <v>0</v>
      </c>
      <c r="Q1653" s="28">
        <f t="shared" si="153"/>
        <v>9</v>
      </c>
      <c r="R1653" s="28">
        <f>IF(Q1653=0,0,IF(E1653&gt;1,E1653-1,VLOOKUP(Q1653,Months_Weeks!$A$1:$B$13,2,0)))</f>
        <v>5</v>
      </c>
      <c r="S1653" s="30"/>
      <c r="T1653" s="39"/>
      <c r="U1653" s="39"/>
      <c r="V1653" s="50">
        <f t="shared" si="154"/>
        <v>0</v>
      </c>
      <c r="W1653" s="28">
        <f t="shared" si="155"/>
        <v>9</v>
      </c>
      <c r="X1653" s="28">
        <f>IF(W1653=0,0,IF(E1653&gt;1,E1653-1,VLOOKUP(W1653,Months_Weeks!$A$1:$B$13,2,0)))</f>
        <v>5</v>
      </c>
      <c r="Y1653" s="30"/>
      <c r="Z1653" s="39"/>
      <c r="AA1653" s="31"/>
      <c r="AB1653" s="39"/>
      <c r="AC1653" s="31"/>
      <c r="AD1653" s="40"/>
      <c r="AE1653" s="31"/>
      <c r="AF1653" s="40"/>
      <c r="AG1653" s="31"/>
      <c r="AH1653" s="40"/>
      <c r="AI1653" s="31"/>
      <c r="AJ1653" s="40"/>
    </row>
    <row r="1654" spans="1:36" x14ac:dyDescent="0.25">
      <c r="A1654" s="37" t="s">
        <v>62</v>
      </c>
      <c r="B1654" s="37">
        <v>1083</v>
      </c>
      <c r="C1654" s="26" t="str">
        <f>IFERROR(INDEX(Clients[Client_Name],MATCH(Table312[[#This Row],[Client_Code]],Clients[Client_Code],0)),"")</f>
        <v>FBS FOOD SUPPLY</v>
      </c>
      <c r="D1654" s="25">
        <v>10</v>
      </c>
      <c r="E1654" s="25">
        <v>2</v>
      </c>
      <c r="F1654" s="25" t="b">
        <f>IF(E1654&gt;(VLOOKUP(D1654,Months_Weeks!$A$2:$B$13,2,TRUE)),FALSE)</f>
        <v>0</v>
      </c>
      <c r="G1654" s="63">
        <f>IF(Table312[[#This Row],[Facility]]="Buin",1.5%,0.25%)</f>
        <v>1.4999999999999999E-2</v>
      </c>
      <c r="H1654" s="38"/>
      <c r="I1654" s="38"/>
      <c r="J1654" s="27">
        <f t="shared" si="150"/>
        <v>294</v>
      </c>
      <c r="K1654" s="28">
        <f t="shared" si="151"/>
        <v>10</v>
      </c>
      <c r="L1654" s="27">
        <f>IF(K1654=0,0,IF(E1654&gt;1,E1654-1,VLOOKUP(K1654,Months_Weeks!$A$1:$B$13,2,0)))</f>
        <v>1</v>
      </c>
      <c r="M1654" s="29"/>
      <c r="N1654" s="39"/>
      <c r="O1654" s="39"/>
      <c r="P1654" s="50">
        <f t="shared" si="152"/>
        <v>0</v>
      </c>
      <c r="Q1654" s="28">
        <f t="shared" si="153"/>
        <v>10</v>
      </c>
      <c r="R1654" s="28">
        <f>IF(Q1654=0,0,IF(E1654&gt;1,E1654-1,VLOOKUP(Q1654,Months_Weeks!$A$1:$B$13,2,0)))</f>
        <v>1</v>
      </c>
      <c r="S1654" s="30"/>
      <c r="T1654" s="39"/>
      <c r="U1654" s="39"/>
      <c r="V1654" s="50">
        <f t="shared" si="154"/>
        <v>0</v>
      </c>
      <c r="W1654" s="28">
        <f t="shared" si="155"/>
        <v>10</v>
      </c>
      <c r="X1654" s="28">
        <f>IF(W1654=0,0,IF(E1654&gt;1,E1654-1,VLOOKUP(W1654,Months_Weeks!$A$1:$B$13,2,0)))</f>
        <v>1</v>
      </c>
      <c r="Y1654" s="30"/>
      <c r="Z1654" s="39"/>
      <c r="AA1654" s="31"/>
      <c r="AB1654" s="39"/>
      <c r="AC1654" s="31"/>
      <c r="AD1654" s="40"/>
      <c r="AE1654" s="31"/>
      <c r="AF1654" s="40"/>
      <c r="AG1654" s="31"/>
      <c r="AH1654" s="40"/>
      <c r="AI1654" s="31"/>
      <c r="AJ1654" s="40"/>
    </row>
    <row r="1655" spans="1:36" x14ac:dyDescent="0.25">
      <c r="A1655" s="37" t="s">
        <v>62</v>
      </c>
      <c r="B1655" s="37">
        <v>1083</v>
      </c>
      <c r="C1655" s="26" t="str">
        <f>IFERROR(INDEX(Clients[Client_Name],MATCH(Table312[[#This Row],[Client_Code]],Clients[Client_Code],0)),"")</f>
        <v>FBS FOOD SUPPLY</v>
      </c>
      <c r="D1655" s="25">
        <v>10</v>
      </c>
      <c r="E1655" s="25">
        <v>3</v>
      </c>
      <c r="F1655" s="25" t="b">
        <f>IF(E1655&gt;(VLOOKUP(D1655,Months_Weeks!$A$2:$B$13,2,TRUE)),FALSE)</f>
        <v>0</v>
      </c>
      <c r="G1655" s="63">
        <f>IF(Table312[[#This Row],[Facility]]="Buin",1.5%,0.25%)</f>
        <v>1.4999999999999999E-2</v>
      </c>
      <c r="H1655" s="38"/>
      <c r="I1655" s="38"/>
      <c r="J1655" s="27">
        <f t="shared" si="150"/>
        <v>294</v>
      </c>
      <c r="K1655" s="28">
        <f t="shared" si="151"/>
        <v>10</v>
      </c>
      <c r="L1655" s="27">
        <f>IF(K1655=0,0,IF(E1655&gt;1,E1655-1,VLOOKUP(K1655,Months_Weeks!$A$1:$B$13,2,0)))</f>
        <v>2</v>
      </c>
      <c r="M1655" s="29"/>
      <c r="N1655" s="39"/>
      <c r="O1655" s="39"/>
      <c r="P1655" s="50">
        <f t="shared" si="152"/>
        <v>0</v>
      </c>
      <c r="Q1655" s="28">
        <f t="shared" si="153"/>
        <v>10</v>
      </c>
      <c r="R1655" s="28">
        <f>IF(Q1655=0,0,IF(E1655&gt;1,E1655-1,VLOOKUP(Q1655,Months_Weeks!$A$1:$B$13,2,0)))</f>
        <v>2</v>
      </c>
      <c r="S1655" s="30"/>
      <c r="T1655" s="39"/>
      <c r="U1655" s="39"/>
      <c r="V1655" s="50">
        <f t="shared" si="154"/>
        <v>0</v>
      </c>
      <c r="W1655" s="28">
        <f t="shared" si="155"/>
        <v>10</v>
      </c>
      <c r="X1655" s="28">
        <f>IF(W1655=0,0,IF(E1655&gt;1,E1655-1,VLOOKUP(W1655,Months_Weeks!$A$1:$B$13,2,0)))</f>
        <v>2</v>
      </c>
      <c r="Y1655" s="30"/>
      <c r="Z1655" s="39"/>
      <c r="AA1655" s="31"/>
      <c r="AB1655" s="39"/>
      <c r="AC1655" s="31"/>
      <c r="AD1655" s="40"/>
      <c r="AE1655" s="31"/>
      <c r="AF1655" s="40"/>
      <c r="AG1655" s="31"/>
      <c r="AH1655" s="40"/>
      <c r="AI1655" s="31"/>
      <c r="AJ1655" s="40"/>
    </row>
    <row r="1656" spans="1:36" x14ac:dyDescent="0.25">
      <c r="A1656" s="37" t="s">
        <v>62</v>
      </c>
      <c r="B1656" s="37">
        <v>1083</v>
      </c>
      <c r="C1656" s="26" t="str">
        <f>IFERROR(INDEX(Clients[Client_Name],MATCH(Table312[[#This Row],[Client_Code]],Clients[Client_Code],0)),"")</f>
        <v>FBS FOOD SUPPLY</v>
      </c>
      <c r="D1656" s="25">
        <v>10</v>
      </c>
      <c r="E1656" s="25">
        <v>4</v>
      </c>
      <c r="F1656" s="25" t="b">
        <f>IF(E1656&gt;(VLOOKUP(D1656,Months_Weeks!$A$2:$B$13,2,TRUE)),FALSE)</f>
        <v>0</v>
      </c>
      <c r="G1656" s="63">
        <f>IF(Table312[[#This Row],[Facility]]="Buin",1.5%,0.25%)</f>
        <v>1.4999999999999999E-2</v>
      </c>
      <c r="H1656" s="38"/>
      <c r="I1656" s="38"/>
      <c r="J1656" s="27">
        <f t="shared" si="150"/>
        <v>294</v>
      </c>
      <c r="K1656" s="28">
        <f t="shared" si="151"/>
        <v>10</v>
      </c>
      <c r="L1656" s="27">
        <f>IF(K1656=0,0,IF(E1656&gt;1,E1656-1,VLOOKUP(K1656,Months_Weeks!$A$1:$B$13,2,0)))</f>
        <v>3</v>
      </c>
      <c r="M1656" s="29"/>
      <c r="N1656" s="39"/>
      <c r="O1656" s="39"/>
      <c r="P1656" s="50">
        <f t="shared" si="152"/>
        <v>0</v>
      </c>
      <c r="Q1656" s="28">
        <f t="shared" si="153"/>
        <v>10</v>
      </c>
      <c r="R1656" s="28">
        <f>IF(Q1656=0,0,IF(E1656&gt;1,E1656-1,VLOOKUP(Q1656,Months_Weeks!$A$1:$B$13,2,0)))</f>
        <v>3</v>
      </c>
      <c r="S1656" s="30"/>
      <c r="T1656" s="39"/>
      <c r="U1656" s="39"/>
      <c r="V1656" s="50">
        <f t="shared" si="154"/>
        <v>0</v>
      </c>
      <c r="W1656" s="28">
        <f t="shared" si="155"/>
        <v>10</v>
      </c>
      <c r="X1656" s="28">
        <f>IF(W1656=0,0,IF(E1656&gt;1,E1656-1,VLOOKUP(W1656,Months_Weeks!$A$1:$B$13,2,0)))</f>
        <v>3</v>
      </c>
      <c r="Y1656" s="30"/>
      <c r="Z1656" s="39"/>
      <c r="AA1656" s="31"/>
      <c r="AB1656" s="39"/>
      <c r="AC1656" s="31"/>
      <c r="AD1656" s="40"/>
      <c r="AE1656" s="31"/>
      <c r="AF1656" s="40"/>
      <c r="AG1656" s="31"/>
      <c r="AH1656" s="40"/>
      <c r="AI1656" s="31"/>
      <c r="AJ1656" s="40"/>
    </row>
    <row r="1657" spans="1:36" x14ac:dyDescent="0.25">
      <c r="A1657" s="37" t="s">
        <v>62</v>
      </c>
      <c r="B1657" s="37">
        <v>1083</v>
      </c>
      <c r="C1657" s="26" t="str">
        <f>IFERROR(INDEX(Clients[Client_Name],MATCH(Table312[[#This Row],[Client_Code]],Clients[Client_Code],0)),"")</f>
        <v>FBS FOOD SUPPLY</v>
      </c>
      <c r="D1657" s="25">
        <v>11</v>
      </c>
      <c r="E1657" s="25">
        <v>1</v>
      </c>
      <c r="F1657" s="25" t="b">
        <f>IF(E1657&gt;(VLOOKUP(D1657,Months_Weeks!$A$2:$B$13,2,TRUE)),FALSE)</f>
        <v>0</v>
      </c>
      <c r="G1657" s="63">
        <f>IF(Table312[[#This Row],[Facility]]="Buin",1.5%,0.25%)</f>
        <v>1.4999999999999999E-2</v>
      </c>
      <c r="H1657" s="38"/>
      <c r="I1657" s="38"/>
      <c r="J1657" s="27">
        <f t="shared" si="150"/>
        <v>294</v>
      </c>
      <c r="K1657" s="28">
        <f t="shared" si="151"/>
        <v>10</v>
      </c>
      <c r="L1657" s="27">
        <f>IF(K1657=0,0,IF(E1657&gt;1,E1657-1,VLOOKUP(K1657,Months_Weeks!$A$1:$B$13,2,0)))</f>
        <v>4</v>
      </c>
      <c r="M1657" s="29"/>
      <c r="N1657" s="39"/>
      <c r="O1657" s="39"/>
      <c r="P1657" s="50">
        <f t="shared" si="152"/>
        <v>0</v>
      </c>
      <c r="Q1657" s="28">
        <f t="shared" si="153"/>
        <v>10</v>
      </c>
      <c r="R1657" s="28">
        <f>IF(Q1657=0,0,IF(E1657&gt;1,E1657-1,VLOOKUP(Q1657,Months_Weeks!$A$1:$B$13,2,0)))</f>
        <v>4</v>
      </c>
      <c r="S1657" s="30"/>
      <c r="T1657" s="39"/>
      <c r="U1657" s="39"/>
      <c r="V1657" s="50">
        <f t="shared" si="154"/>
        <v>0</v>
      </c>
      <c r="W1657" s="28">
        <f t="shared" si="155"/>
        <v>10</v>
      </c>
      <c r="X1657" s="28">
        <f>IF(W1657=0,0,IF(E1657&gt;1,E1657-1,VLOOKUP(W1657,Months_Weeks!$A$1:$B$13,2,0)))</f>
        <v>4</v>
      </c>
      <c r="Y1657" s="30"/>
      <c r="Z1657" s="39"/>
      <c r="AA1657" s="31"/>
      <c r="AB1657" s="39"/>
      <c r="AC1657" s="31"/>
      <c r="AD1657" s="40"/>
      <c r="AE1657" s="31"/>
      <c r="AF1657" s="40"/>
      <c r="AG1657" s="31"/>
      <c r="AH1657" s="40"/>
      <c r="AI1657" s="31"/>
      <c r="AJ1657" s="40"/>
    </row>
    <row r="1658" spans="1:36" x14ac:dyDescent="0.25">
      <c r="A1658" s="37" t="s">
        <v>62</v>
      </c>
      <c r="B1658" s="37">
        <v>1083</v>
      </c>
      <c r="C1658" s="26" t="str">
        <f>IFERROR(INDEX(Clients[Client_Name],MATCH(Table312[[#This Row],[Client_Code]],Clients[Client_Code],0)),"")</f>
        <v>FBS FOOD SUPPLY</v>
      </c>
      <c r="D1658" s="25">
        <v>11</v>
      </c>
      <c r="E1658" s="25">
        <v>2</v>
      </c>
      <c r="F1658" s="25" t="b">
        <f>IF(E1658&gt;(VLOOKUP(D1658,Months_Weeks!$A$2:$B$13,2,TRUE)),FALSE)</f>
        <v>0</v>
      </c>
      <c r="G1658" s="63">
        <f>IF(Table312[[#This Row],[Facility]]="Buin",1.5%,0.25%)</f>
        <v>1.4999999999999999E-2</v>
      </c>
      <c r="H1658" s="38"/>
      <c r="I1658" s="38"/>
      <c r="J1658" s="27">
        <f t="shared" si="150"/>
        <v>294</v>
      </c>
      <c r="K1658" s="28">
        <f t="shared" si="151"/>
        <v>11</v>
      </c>
      <c r="L1658" s="27">
        <f>IF(K1658=0,0,IF(E1658&gt;1,E1658-1,VLOOKUP(K1658,Months_Weeks!$A$1:$B$13,2,0)))</f>
        <v>1</v>
      </c>
      <c r="M1658" s="29"/>
      <c r="N1658" s="39"/>
      <c r="O1658" s="39"/>
      <c r="P1658" s="50">
        <f t="shared" si="152"/>
        <v>0</v>
      </c>
      <c r="Q1658" s="28">
        <f t="shared" si="153"/>
        <v>11</v>
      </c>
      <c r="R1658" s="28">
        <f>IF(Q1658=0,0,IF(E1658&gt;1,E1658-1,VLOOKUP(Q1658,Months_Weeks!$A$1:$B$13,2,0)))</f>
        <v>1</v>
      </c>
      <c r="S1658" s="30"/>
      <c r="T1658" s="39"/>
      <c r="U1658" s="39"/>
      <c r="V1658" s="50">
        <f t="shared" si="154"/>
        <v>0</v>
      </c>
      <c r="W1658" s="28">
        <f t="shared" si="155"/>
        <v>11</v>
      </c>
      <c r="X1658" s="28">
        <f>IF(W1658=0,0,IF(E1658&gt;1,E1658-1,VLOOKUP(W1658,Months_Weeks!$A$1:$B$13,2,0)))</f>
        <v>1</v>
      </c>
      <c r="Y1658" s="30"/>
      <c r="Z1658" s="39"/>
      <c r="AA1658" s="31"/>
      <c r="AB1658" s="39"/>
      <c r="AC1658" s="31"/>
      <c r="AD1658" s="40"/>
      <c r="AE1658" s="31"/>
      <c r="AF1658" s="40"/>
      <c r="AG1658" s="31"/>
      <c r="AH1658" s="40"/>
      <c r="AI1658" s="31"/>
      <c r="AJ1658" s="40"/>
    </row>
    <row r="1659" spans="1:36" x14ac:dyDescent="0.25">
      <c r="A1659" s="37" t="s">
        <v>62</v>
      </c>
      <c r="B1659" s="37">
        <v>1083</v>
      </c>
      <c r="C1659" s="26" t="str">
        <f>IFERROR(INDEX(Clients[Client_Name],MATCH(Table312[[#This Row],[Client_Code]],Clients[Client_Code],0)),"")</f>
        <v>FBS FOOD SUPPLY</v>
      </c>
      <c r="D1659" s="25">
        <v>11</v>
      </c>
      <c r="E1659" s="25">
        <v>3</v>
      </c>
      <c r="F1659" s="25" t="b">
        <f>IF(E1659&gt;(VLOOKUP(D1659,Months_Weeks!$A$2:$B$13,2,TRUE)),FALSE)</f>
        <v>0</v>
      </c>
      <c r="G1659" s="63">
        <f>IF(Table312[[#This Row],[Facility]]="Buin",1.5%,0.25%)</f>
        <v>1.4999999999999999E-2</v>
      </c>
      <c r="H1659" s="38"/>
      <c r="I1659" s="38"/>
      <c r="J1659" s="27">
        <f t="shared" si="150"/>
        <v>294</v>
      </c>
      <c r="K1659" s="28">
        <f t="shared" si="151"/>
        <v>11</v>
      </c>
      <c r="L1659" s="27">
        <f>IF(K1659=0,0,IF(E1659&gt;1,E1659-1,VLOOKUP(K1659,Months_Weeks!$A$1:$B$13,2,0)))</f>
        <v>2</v>
      </c>
      <c r="M1659" s="29"/>
      <c r="N1659" s="39"/>
      <c r="O1659" s="39"/>
      <c r="P1659" s="50">
        <f t="shared" si="152"/>
        <v>0</v>
      </c>
      <c r="Q1659" s="28">
        <f t="shared" si="153"/>
        <v>11</v>
      </c>
      <c r="R1659" s="28">
        <f>IF(Q1659=0,0,IF(E1659&gt;1,E1659-1,VLOOKUP(Q1659,Months_Weeks!$A$1:$B$13,2,0)))</f>
        <v>2</v>
      </c>
      <c r="S1659" s="30"/>
      <c r="T1659" s="39"/>
      <c r="U1659" s="39"/>
      <c r="V1659" s="50">
        <f t="shared" si="154"/>
        <v>0</v>
      </c>
      <c r="W1659" s="28">
        <f t="shared" si="155"/>
        <v>11</v>
      </c>
      <c r="X1659" s="28">
        <f>IF(W1659=0,0,IF(E1659&gt;1,E1659-1,VLOOKUP(W1659,Months_Weeks!$A$1:$B$13,2,0)))</f>
        <v>2</v>
      </c>
      <c r="Y1659" s="30"/>
      <c r="Z1659" s="39"/>
      <c r="AA1659" s="31"/>
      <c r="AB1659" s="39"/>
      <c r="AC1659" s="31"/>
      <c r="AD1659" s="40"/>
      <c r="AE1659" s="31"/>
      <c r="AF1659" s="40"/>
      <c r="AG1659" s="31"/>
      <c r="AH1659" s="40"/>
      <c r="AI1659" s="31"/>
      <c r="AJ1659" s="40"/>
    </row>
    <row r="1660" spans="1:36" x14ac:dyDescent="0.25">
      <c r="A1660" s="37" t="s">
        <v>62</v>
      </c>
      <c r="B1660" s="37">
        <v>1083</v>
      </c>
      <c r="C1660" s="26" t="str">
        <f>IFERROR(INDEX(Clients[Client_Name],MATCH(Table312[[#This Row],[Client_Code]],Clients[Client_Code],0)),"")</f>
        <v>FBS FOOD SUPPLY</v>
      </c>
      <c r="D1660" s="25">
        <v>11</v>
      </c>
      <c r="E1660" s="25">
        <v>4</v>
      </c>
      <c r="F1660" s="25" t="b">
        <f>IF(E1660&gt;(VLOOKUP(D1660,Months_Weeks!$A$2:$B$13,2,TRUE)),FALSE)</f>
        <v>0</v>
      </c>
      <c r="G1660" s="63">
        <f>IF(Table312[[#This Row],[Facility]]="Buin",1.5%,0.25%)</f>
        <v>1.4999999999999999E-2</v>
      </c>
      <c r="H1660" s="38">
        <v>25</v>
      </c>
      <c r="I1660" s="38"/>
      <c r="J1660" s="27">
        <f t="shared" si="150"/>
        <v>319</v>
      </c>
      <c r="K1660" s="28">
        <f t="shared" si="151"/>
        <v>11</v>
      </c>
      <c r="L1660" s="27">
        <f>IF(K1660=0,0,IF(E1660&gt;1,E1660-1,VLOOKUP(K1660,Months_Weeks!$A$1:$B$13,2,0)))</f>
        <v>3</v>
      </c>
      <c r="M1660" s="29"/>
      <c r="N1660" s="39"/>
      <c r="O1660" s="39"/>
      <c r="P1660" s="50">
        <f t="shared" si="152"/>
        <v>0</v>
      </c>
      <c r="Q1660" s="28">
        <f t="shared" si="153"/>
        <v>11</v>
      </c>
      <c r="R1660" s="28">
        <f>IF(Q1660=0,0,IF(E1660&gt;1,E1660-1,VLOOKUP(Q1660,Months_Weeks!$A$1:$B$13,2,0)))</f>
        <v>3</v>
      </c>
      <c r="S1660" s="30"/>
      <c r="T1660" s="39"/>
      <c r="U1660" s="39"/>
      <c r="V1660" s="50">
        <f t="shared" si="154"/>
        <v>0</v>
      </c>
      <c r="W1660" s="28">
        <f t="shared" si="155"/>
        <v>11</v>
      </c>
      <c r="X1660" s="28">
        <f>IF(W1660=0,0,IF(E1660&gt;1,E1660-1,VLOOKUP(W1660,Months_Weeks!$A$1:$B$13,2,0)))</f>
        <v>3</v>
      </c>
      <c r="Y1660" s="30"/>
      <c r="Z1660" s="39"/>
      <c r="AA1660" s="31"/>
      <c r="AB1660" s="39"/>
      <c r="AC1660" s="31"/>
      <c r="AD1660" s="40"/>
      <c r="AE1660" s="31"/>
      <c r="AF1660" s="40"/>
      <c r="AG1660" s="31"/>
      <c r="AH1660" s="40"/>
      <c r="AI1660" s="31"/>
      <c r="AJ1660" s="40"/>
    </row>
    <row r="1661" spans="1:36" x14ac:dyDescent="0.25">
      <c r="A1661" s="37" t="s">
        <v>62</v>
      </c>
      <c r="B1661" s="37">
        <v>1083</v>
      </c>
      <c r="C1661" s="26" t="str">
        <f>IFERROR(INDEX(Clients[Client_Name],MATCH(Table312[[#This Row],[Client_Code]],Clients[Client_Code],0)),"")</f>
        <v>FBS FOOD SUPPLY</v>
      </c>
      <c r="D1661" s="25">
        <v>12</v>
      </c>
      <c r="E1661" s="25">
        <v>1</v>
      </c>
      <c r="F1661" s="25" t="b">
        <f>IF(E1661&gt;(VLOOKUP(D1661,Months_Weeks!$A$2:$B$13,2,TRUE)),FALSE)</f>
        <v>0</v>
      </c>
      <c r="G1661" s="63">
        <f>IF(Table312[[#This Row],[Facility]]="Buin",1.5%,0.25%)</f>
        <v>1.4999999999999999E-2</v>
      </c>
      <c r="H1661" s="38">
        <v>25</v>
      </c>
      <c r="I1661" s="38"/>
      <c r="J1661" s="27">
        <f t="shared" si="150"/>
        <v>344</v>
      </c>
      <c r="K1661" s="28">
        <f t="shared" si="151"/>
        <v>11</v>
      </c>
      <c r="L1661" s="27">
        <f>IF(K1661=0,0,IF(E1661&gt;1,E1661-1,VLOOKUP(K1661,Months_Weeks!$A$1:$B$13,2,0)))</f>
        <v>4</v>
      </c>
      <c r="M1661" s="29"/>
      <c r="N1661" s="39"/>
      <c r="O1661" s="39"/>
      <c r="P1661" s="50">
        <f t="shared" si="152"/>
        <v>0</v>
      </c>
      <c r="Q1661" s="28">
        <f t="shared" si="153"/>
        <v>11</v>
      </c>
      <c r="R1661" s="28">
        <f>IF(Q1661=0,0,IF(E1661&gt;1,E1661-1,VLOOKUP(Q1661,Months_Weeks!$A$1:$B$13,2,0)))</f>
        <v>4</v>
      </c>
      <c r="S1661" s="30"/>
      <c r="T1661" s="39"/>
      <c r="U1661" s="39"/>
      <c r="V1661" s="50">
        <f t="shared" si="154"/>
        <v>0</v>
      </c>
      <c r="W1661" s="28">
        <f t="shared" si="155"/>
        <v>11</v>
      </c>
      <c r="X1661" s="28">
        <f>IF(W1661=0,0,IF(E1661&gt;1,E1661-1,VLOOKUP(W1661,Months_Weeks!$A$1:$B$13,2,0)))</f>
        <v>4</v>
      </c>
      <c r="Y1661" s="30"/>
      <c r="Z1661" s="39"/>
      <c r="AA1661" s="31"/>
      <c r="AB1661" s="39"/>
      <c r="AC1661" s="31"/>
      <c r="AD1661" s="40"/>
      <c r="AE1661" s="31"/>
      <c r="AF1661" s="40"/>
      <c r="AG1661" s="31"/>
      <c r="AH1661" s="40"/>
      <c r="AI1661" s="31"/>
      <c r="AJ1661" s="40"/>
    </row>
    <row r="1662" spans="1:36" x14ac:dyDescent="0.25">
      <c r="A1662" s="37" t="s">
        <v>62</v>
      </c>
      <c r="B1662" s="37">
        <v>1083</v>
      </c>
      <c r="C1662" s="26" t="str">
        <f>IFERROR(INDEX(Clients[Client_Name],MATCH(Table312[[#This Row],[Client_Code]],Clients[Client_Code],0)),"")</f>
        <v>FBS FOOD SUPPLY</v>
      </c>
      <c r="D1662" s="25">
        <v>12</v>
      </c>
      <c r="E1662" s="25">
        <v>2</v>
      </c>
      <c r="F1662" s="25" t="b">
        <f>IF(E1662&gt;(VLOOKUP(D1662,Months_Weeks!$A$2:$B$13,2,TRUE)),FALSE)</f>
        <v>0</v>
      </c>
      <c r="G1662" s="63">
        <f>IF(Table312[[#This Row],[Facility]]="Buin",1.5%,0.25%)</f>
        <v>1.4999999999999999E-2</v>
      </c>
      <c r="H1662" s="38"/>
      <c r="I1662" s="38"/>
      <c r="J1662" s="27">
        <f t="shared" si="150"/>
        <v>344</v>
      </c>
      <c r="K1662" s="28">
        <f t="shared" si="151"/>
        <v>12</v>
      </c>
      <c r="L1662" s="27">
        <f>IF(K1662=0,0,IF(E1662&gt;1,E1662-1,VLOOKUP(K1662,Months_Weeks!$A$1:$B$13,2,0)))</f>
        <v>1</v>
      </c>
      <c r="M1662" s="29"/>
      <c r="N1662" s="39"/>
      <c r="O1662" s="39"/>
      <c r="P1662" s="50">
        <f t="shared" si="152"/>
        <v>0</v>
      </c>
      <c r="Q1662" s="28">
        <f t="shared" si="153"/>
        <v>12</v>
      </c>
      <c r="R1662" s="28">
        <f>IF(Q1662=0,0,IF(E1662&gt;1,E1662-1,VLOOKUP(Q1662,Months_Weeks!$A$1:$B$13,2,0)))</f>
        <v>1</v>
      </c>
      <c r="S1662" s="30"/>
      <c r="T1662" s="39"/>
      <c r="U1662" s="39"/>
      <c r="V1662" s="50">
        <f t="shared" si="154"/>
        <v>0</v>
      </c>
      <c r="W1662" s="28">
        <f t="shared" si="155"/>
        <v>12</v>
      </c>
      <c r="X1662" s="28">
        <f>IF(W1662=0,0,IF(E1662&gt;1,E1662-1,VLOOKUP(W1662,Months_Weeks!$A$1:$B$13,2,0)))</f>
        <v>1</v>
      </c>
      <c r="Y1662" s="30"/>
      <c r="Z1662" s="39"/>
      <c r="AA1662" s="31"/>
      <c r="AB1662" s="39"/>
      <c r="AC1662" s="31"/>
      <c r="AD1662" s="40"/>
      <c r="AE1662" s="31"/>
      <c r="AF1662" s="40"/>
      <c r="AG1662" s="31"/>
      <c r="AH1662" s="40"/>
      <c r="AI1662" s="31"/>
      <c r="AJ1662" s="40"/>
    </row>
    <row r="1663" spans="1:36" x14ac:dyDescent="0.25">
      <c r="A1663" s="37" t="s">
        <v>62</v>
      </c>
      <c r="B1663" s="37">
        <v>1083</v>
      </c>
      <c r="C1663" s="26" t="str">
        <f>IFERROR(INDEX(Clients[Client_Name],MATCH(Table312[[#This Row],[Client_Code]],Clients[Client_Code],0)),"")</f>
        <v>FBS FOOD SUPPLY</v>
      </c>
      <c r="D1663" s="25">
        <v>12</v>
      </c>
      <c r="E1663" s="25">
        <v>3</v>
      </c>
      <c r="F1663" s="25" t="b">
        <f>IF(E1663&gt;(VLOOKUP(D1663,Months_Weeks!$A$2:$B$13,2,TRUE)),FALSE)</f>
        <v>0</v>
      </c>
      <c r="G1663" s="63">
        <f>IF(Table312[[#This Row],[Facility]]="Buin",1.5%,0.25%)</f>
        <v>1.4999999999999999E-2</v>
      </c>
      <c r="H1663" s="38"/>
      <c r="I1663" s="38"/>
      <c r="J1663" s="27">
        <f t="shared" si="150"/>
        <v>344</v>
      </c>
      <c r="K1663" s="28">
        <f t="shared" si="151"/>
        <v>12</v>
      </c>
      <c r="L1663" s="27">
        <f>IF(K1663=0,0,IF(E1663&gt;1,E1663-1,VLOOKUP(K1663,Months_Weeks!$A$1:$B$13,2,0)))</f>
        <v>2</v>
      </c>
      <c r="M1663" s="29"/>
      <c r="N1663" s="39"/>
      <c r="O1663" s="39"/>
      <c r="P1663" s="50">
        <f t="shared" si="152"/>
        <v>0</v>
      </c>
      <c r="Q1663" s="28">
        <f t="shared" si="153"/>
        <v>12</v>
      </c>
      <c r="R1663" s="28">
        <f>IF(Q1663=0,0,IF(E1663&gt;1,E1663-1,VLOOKUP(Q1663,Months_Weeks!$A$1:$B$13,2,0)))</f>
        <v>2</v>
      </c>
      <c r="S1663" s="30"/>
      <c r="T1663" s="39"/>
      <c r="U1663" s="39"/>
      <c r="V1663" s="50">
        <f t="shared" si="154"/>
        <v>0</v>
      </c>
      <c r="W1663" s="28">
        <f t="shared" si="155"/>
        <v>12</v>
      </c>
      <c r="X1663" s="28">
        <f>IF(W1663=0,0,IF(E1663&gt;1,E1663-1,VLOOKUP(W1663,Months_Weeks!$A$1:$B$13,2,0)))</f>
        <v>2</v>
      </c>
      <c r="Y1663" s="30"/>
      <c r="Z1663" s="39"/>
      <c r="AA1663" s="31"/>
      <c r="AB1663" s="39"/>
      <c r="AC1663" s="31"/>
      <c r="AD1663" s="40"/>
      <c r="AE1663" s="31"/>
      <c r="AF1663" s="40"/>
      <c r="AG1663" s="31"/>
      <c r="AH1663" s="40"/>
      <c r="AI1663" s="31"/>
      <c r="AJ1663" s="40"/>
    </row>
    <row r="1664" spans="1:36" x14ac:dyDescent="0.25">
      <c r="A1664" s="37" t="s">
        <v>62</v>
      </c>
      <c r="B1664" s="37">
        <v>1083</v>
      </c>
      <c r="C1664" s="26" t="str">
        <f>IFERROR(INDEX(Clients[Client_Name],MATCH(Table312[[#This Row],[Client_Code]],Clients[Client_Code],0)),"")</f>
        <v>FBS FOOD SUPPLY</v>
      </c>
      <c r="D1664" s="25">
        <v>12</v>
      </c>
      <c r="E1664" s="25">
        <v>4</v>
      </c>
      <c r="F1664" s="25" t="b">
        <f>IF(E1664&gt;(VLOOKUP(D1664,Months_Weeks!$A$2:$B$13,2,TRUE)),FALSE)</f>
        <v>0</v>
      </c>
      <c r="G1664" s="63">
        <f>IF(Table312[[#This Row],[Facility]]="Buin",1.5%,0.25%)</f>
        <v>1.4999999999999999E-2</v>
      </c>
      <c r="H1664" s="38"/>
      <c r="I1664" s="38">
        <v>25</v>
      </c>
      <c r="J1664" s="27">
        <f t="shared" si="150"/>
        <v>319</v>
      </c>
      <c r="K1664" s="28">
        <f t="shared" si="151"/>
        <v>12</v>
      </c>
      <c r="L1664" s="27">
        <f>IF(K1664=0,0,IF(E1664&gt;1,E1664-1,VLOOKUP(K1664,Months_Weeks!$A$1:$B$13,2,0)))</f>
        <v>3</v>
      </c>
      <c r="M1664" s="29"/>
      <c r="N1664" s="39"/>
      <c r="O1664" s="39"/>
      <c r="P1664" s="50">
        <f t="shared" si="152"/>
        <v>0</v>
      </c>
      <c r="Q1664" s="28">
        <f t="shared" si="153"/>
        <v>12</v>
      </c>
      <c r="R1664" s="28">
        <f>IF(Q1664=0,0,IF(E1664&gt;1,E1664-1,VLOOKUP(Q1664,Months_Weeks!$A$1:$B$13,2,0)))</f>
        <v>3</v>
      </c>
      <c r="S1664" s="30"/>
      <c r="T1664" s="39"/>
      <c r="U1664" s="39"/>
      <c r="V1664" s="50">
        <f t="shared" si="154"/>
        <v>0</v>
      </c>
      <c r="W1664" s="28">
        <f t="shared" si="155"/>
        <v>12</v>
      </c>
      <c r="X1664" s="28">
        <f>IF(W1664=0,0,IF(E1664&gt;1,E1664-1,VLOOKUP(W1664,Months_Weeks!$A$1:$B$13,2,0)))</f>
        <v>3</v>
      </c>
      <c r="Y1664" s="30"/>
      <c r="Z1664" s="39"/>
      <c r="AA1664" s="31"/>
      <c r="AB1664" s="39"/>
      <c r="AC1664" s="31"/>
      <c r="AD1664" s="40"/>
      <c r="AE1664" s="31"/>
      <c r="AF1664" s="40"/>
      <c r="AG1664" s="31"/>
      <c r="AH1664" s="40"/>
      <c r="AI1664" s="31"/>
      <c r="AJ1664" s="40"/>
    </row>
    <row r="1665" spans="1:36" x14ac:dyDescent="0.25">
      <c r="A1665" s="37" t="s">
        <v>62</v>
      </c>
      <c r="B1665" s="37">
        <v>1083</v>
      </c>
      <c r="C1665" s="26" t="str">
        <f>IFERROR(INDEX(Clients[Client_Name],MATCH(Table312[[#This Row],[Client_Code]],Clients[Client_Code],0)),"")</f>
        <v>FBS FOOD SUPPLY</v>
      </c>
      <c r="D1665" s="25">
        <v>12</v>
      </c>
      <c r="E1665" s="25">
        <v>5</v>
      </c>
      <c r="F1665" s="25" t="b">
        <f>IF(E1665&gt;(VLOOKUP(D1665,Months_Weeks!$A$2:$B$13,2,TRUE)),FALSE)</f>
        <v>0</v>
      </c>
      <c r="G1665" s="63">
        <f>IF(Table312[[#This Row],[Facility]]="Buin",1.5%,0.25%)</f>
        <v>1.4999999999999999E-2</v>
      </c>
      <c r="H1665" s="38"/>
      <c r="I1665" s="38">
        <v>25</v>
      </c>
      <c r="J1665" s="27">
        <f t="shared" si="150"/>
        <v>294</v>
      </c>
      <c r="K1665" s="28">
        <f t="shared" si="151"/>
        <v>12</v>
      </c>
      <c r="L1665" s="27">
        <f>IF(K1665=0,0,IF(E1665&gt;1,E1665-1,VLOOKUP(K1665,Months_Weeks!$A$1:$B$13,2,0)))</f>
        <v>4</v>
      </c>
      <c r="M1665" s="29"/>
      <c r="N1665" s="39"/>
      <c r="O1665" s="39"/>
      <c r="P1665" s="50">
        <f t="shared" si="152"/>
        <v>0</v>
      </c>
      <c r="Q1665" s="28">
        <f t="shared" si="153"/>
        <v>12</v>
      </c>
      <c r="R1665" s="28">
        <f>IF(Q1665=0,0,IF(E1665&gt;1,E1665-1,VLOOKUP(Q1665,Months_Weeks!$A$1:$B$13,2,0)))</f>
        <v>4</v>
      </c>
      <c r="S1665" s="30"/>
      <c r="T1665" s="39"/>
      <c r="U1665" s="39"/>
      <c r="V1665" s="50">
        <f t="shared" si="154"/>
        <v>0</v>
      </c>
      <c r="W1665" s="28">
        <f t="shared" si="155"/>
        <v>12</v>
      </c>
      <c r="X1665" s="28">
        <f>IF(W1665=0,0,IF(E1665&gt;1,E1665-1,VLOOKUP(W1665,Months_Weeks!$A$1:$B$13,2,0)))</f>
        <v>4</v>
      </c>
      <c r="Y1665" s="30"/>
      <c r="Z1665" s="39"/>
      <c r="AA1665" s="31"/>
      <c r="AB1665" s="39"/>
      <c r="AC1665" s="31"/>
      <c r="AD1665" s="40"/>
      <c r="AE1665" s="31"/>
      <c r="AF1665" s="40"/>
      <c r="AG1665" s="31"/>
      <c r="AH1665" s="40"/>
      <c r="AI1665" s="31"/>
      <c r="AJ1665" s="40"/>
    </row>
    <row r="1666" spans="1:36" x14ac:dyDescent="0.25">
      <c r="A1666" s="37" t="s">
        <v>32</v>
      </c>
      <c r="B1666" s="37">
        <v>52</v>
      </c>
      <c r="C1666" s="26" t="str">
        <f>IFERROR(INDEX(Clients[Client_Name],MATCH(Table312[[#This Row],[Client_Code]],Clients[Client_Code],0)),"")</f>
        <v>FRIGORIFICO CFC</v>
      </c>
      <c r="D1666" s="25">
        <v>1</v>
      </c>
      <c r="E1666" s="25">
        <v>1</v>
      </c>
      <c r="F1666" s="25" t="b">
        <f>IF(E1666&gt;(VLOOKUP(D1666,Months_Weeks!$A$2:$B$13,2,TRUE)),FALSE)</f>
        <v>0</v>
      </c>
      <c r="G1666" s="63">
        <f>IF(Table312[[#This Row],[Facility]]="Buin",1.5%,0.25%)</f>
        <v>2.5000000000000001E-3</v>
      </c>
      <c r="H1666" s="38">
        <v>158</v>
      </c>
      <c r="I1666" s="38"/>
      <c r="J1666" s="27">
        <f t="shared" ref="J1666:J1729" si="156" xml:space="preserve"> SUMIFS(J:J,$B:$B,$B1666,$D:$D,K1666,$E:$E,L1666,$A:$A,$A1666)+H1666-I1666</f>
        <v>158</v>
      </c>
      <c r="K1666" s="28">
        <f t="shared" ref="K1666:K1729" si="157">IF(E1666&gt;1,D1666,D1666-1)</f>
        <v>0</v>
      </c>
      <c r="L1666" s="27">
        <f>IF(K1666=0,0,IF(E1666&gt;1,E1666-1,VLOOKUP(K1666,Months_Weeks!$A$1:$B$13,2,0)))</f>
        <v>0</v>
      </c>
      <c r="M1666" s="29"/>
      <c r="N1666" s="39"/>
      <c r="O1666" s="39"/>
      <c r="P1666" s="50">
        <f t="shared" ref="P1666:P1729" si="158" xml:space="preserve"> SUMIFS(P:P,$B:$B,$B1666,$D:$D,Q1666,$E:$E,R1666,$A:$A,$A1666)+N1666-O1666</f>
        <v>0</v>
      </c>
      <c r="Q1666" s="28">
        <f t="shared" ref="Q1666:Q1729" si="159">IF(E1666&gt;1,D1666,D1666-1)</f>
        <v>0</v>
      </c>
      <c r="R1666" s="28">
        <f>IF(Q1666=0,0,IF(E1666&gt;1,E1666-1,VLOOKUP(Q1666,Months_Weeks!$A$1:$B$13,2,0)))</f>
        <v>0</v>
      </c>
      <c r="S1666" s="30"/>
      <c r="T1666" s="39"/>
      <c r="U1666" s="39"/>
      <c r="V1666" s="50">
        <f t="shared" ref="V1666:V1729" si="160" xml:space="preserve"> SUMIFS(V:V,$B:$B,$B1666,$D:$D,W1666,$E:$E,X1666,$A:$A,$A1666)+T1666-U1666</f>
        <v>0</v>
      </c>
      <c r="W1666" s="28">
        <f t="shared" ref="W1666:W1729" si="161">IF(E1666&gt;1,D1666,D1666-1)</f>
        <v>0</v>
      </c>
      <c r="X1666" s="28">
        <f>IF(W1666=0,0,IF(E1666&gt;1,E1666-1,VLOOKUP(W1666,Months_Weeks!$A$1:$B$13,2,0)))</f>
        <v>0</v>
      </c>
      <c r="Y1666" s="30"/>
      <c r="Z1666" s="39"/>
      <c r="AA1666" s="31">
        <v>1</v>
      </c>
      <c r="AB1666" s="72">
        <v>0.36149999999999999</v>
      </c>
      <c r="AC1666" s="31"/>
      <c r="AD1666" s="40"/>
      <c r="AE1666" s="31"/>
      <c r="AF1666" s="40"/>
      <c r="AG1666" s="31"/>
      <c r="AH1666" s="40"/>
      <c r="AI1666" s="31">
        <v>1</v>
      </c>
      <c r="AJ1666" s="70">
        <v>1.3205</v>
      </c>
    </row>
    <row r="1667" spans="1:36" x14ac:dyDescent="0.25">
      <c r="A1667" s="37" t="s">
        <v>32</v>
      </c>
      <c r="B1667" s="37">
        <v>52</v>
      </c>
      <c r="C1667" s="26" t="str">
        <f>IFERROR(INDEX(Clients[Client_Name],MATCH(Table312[[#This Row],[Client_Code]],Clients[Client_Code],0)),"")</f>
        <v>FRIGORIFICO CFC</v>
      </c>
      <c r="D1667" s="25">
        <v>1</v>
      </c>
      <c r="E1667" s="25">
        <v>2</v>
      </c>
      <c r="F1667" s="25" t="b">
        <f>IF(E1667&gt;(VLOOKUP(D1667,Months_Weeks!$A$2:$B$13,2,TRUE)),FALSE)</f>
        <v>0</v>
      </c>
      <c r="G1667" s="63">
        <f>IF(Table312[[#This Row],[Facility]]="Buin",1.5%,0.25%)</f>
        <v>2.5000000000000001E-3</v>
      </c>
      <c r="H1667" s="38"/>
      <c r="I1667" s="38">
        <v>22</v>
      </c>
      <c r="J1667" s="27">
        <f t="shared" si="156"/>
        <v>136</v>
      </c>
      <c r="K1667" s="28">
        <f t="shared" si="157"/>
        <v>1</v>
      </c>
      <c r="L1667" s="27">
        <f>IF(K1667=0,0,IF(E1667&gt;1,E1667-1,VLOOKUP(K1667,Months_Weeks!$A$1:$B$13,2,0)))</f>
        <v>1</v>
      </c>
      <c r="M1667" s="29"/>
      <c r="N1667" s="39"/>
      <c r="O1667" s="39"/>
      <c r="P1667" s="50">
        <f t="shared" si="158"/>
        <v>0</v>
      </c>
      <c r="Q1667" s="28">
        <f t="shared" si="159"/>
        <v>1</v>
      </c>
      <c r="R1667" s="28">
        <f>IF(Q1667=0,0,IF(E1667&gt;1,E1667-1,VLOOKUP(Q1667,Months_Weeks!$A$1:$B$13,2,0)))</f>
        <v>1</v>
      </c>
      <c r="S1667" s="30"/>
      <c r="T1667" s="39"/>
      <c r="U1667" s="39"/>
      <c r="V1667" s="50">
        <f t="shared" si="160"/>
        <v>0</v>
      </c>
      <c r="W1667" s="28">
        <f t="shared" si="161"/>
        <v>1</v>
      </c>
      <c r="X1667" s="28">
        <f>IF(W1667=0,0,IF(E1667&gt;1,E1667-1,VLOOKUP(W1667,Months_Weeks!$A$1:$B$13,2,0)))</f>
        <v>1</v>
      </c>
      <c r="Y1667" s="30"/>
      <c r="Z1667" s="39"/>
      <c r="AA1667" s="31"/>
      <c r="AB1667" s="39"/>
      <c r="AC1667" s="31"/>
      <c r="AD1667" s="40"/>
      <c r="AE1667" s="31"/>
      <c r="AF1667" s="40"/>
      <c r="AG1667" s="31"/>
      <c r="AH1667" s="40"/>
      <c r="AI1667" s="31"/>
      <c r="AJ1667" s="40"/>
    </row>
    <row r="1668" spans="1:36" x14ac:dyDescent="0.25">
      <c r="A1668" s="37" t="s">
        <v>32</v>
      </c>
      <c r="B1668" s="37">
        <v>52</v>
      </c>
      <c r="C1668" s="26" t="str">
        <f>IFERROR(INDEX(Clients[Client_Name],MATCH(Table312[[#This Row],[Client_Code]],Clients[Client_Code],0)),"")</f>
        <v>FRIGORIFICO CFC</v>
      </c>
      <c r="D1668" s="25">
        <v>1</v>
      </c>
      <c r="E1668" s="25">
        <v>3</v>
      </c>
      <c r="F1668" s="25" t="b">
        <f>IF(E1668&gt;(VLOOKUP(D1668,Months_Weeks!$A$2:$B$13,2,TRUE)),FALSE)</f>
        <v>0</v>
      </c>
      <c r="G1668" s="63">
        <f>IF(Table312[[#This Row],[Facility]]="Buin",1.5%,0.25%)</f>
        <v>2.5000000000000001E-3</v>
      </c>
      <c r="H1668" s="38">
        <v>16</v>
      </c>
      <c r="I1668" s="38"/>
      <c r="J1668" s="27">
        <f t="shared" si="156"/>
        <v>152</v>
      </c>
      <c r="K1668" s="28">
        <f t="shared" si="157"/>
        <v>1</v>
      </c>
      <c r="L1668" s="27">
        <f>IF(K1668=0,0,IF(E1668&gt;1,E1668-1,VLOOKUP(K1668,Months_Weeks!$A$1:$B$13,2,0)))</f>
        <v>2</v>
      </c>
      <c r="M1668" s="29"/>
      <c r="N1668" s="39"/>
      <c r="O1668" s="39"/>
      <c r="P1668" s="50">
        <f t="shared" si="158"/>
        <v>0</v>
      </c>
      <c r="Q1668" s="28">
        <f t="shared" si="159"/>
        <v>1</v>
      </c>
      <c r="R1668" s="28">
        <f>IF(Q1668=0,0,IF(E1668&gt;1,E1668-1,VLOOKUP(Q1668,Months_Weeks!$A$1:$B$13,2,0)))</f>
        <v>2</v>
      </c>
      <c r="S1668" s="30"/>
      <c r="T1668" s="39"/>
      <c r="U1668" s="39"/>
      <c r="V1668" s="50">
        <f t="shared" si="160"/>
        <v>0</v>
      </c>
      <c r="W1668" s="28">
        <f t="shared" si="161"/>
        <v>1</v>
      </c>
      <c r="X1668" s="28">
        <f>IF(W1668=0,0,IF(E1668&gt;1,E1668-1,VLOOKUP(W1668,Months_Weeks!$A$1:$B$13,2,0)))</f>
        <v>2</v>
      </c>
      <c r="Y1668" s="30"/>
      <c r="Z1668" s="39"/>
      <c r="AA1668" s="31"/>
      <c r="AB1668" s="39"/>
      <c r="AC1668" s="31"/>
      <c r="AD1668" s="40"/>
      <c r="AE1668" s="31"/>
      <c r="AF1668" s="40"/>
      <c r="AG1668" s="31"/>
      <c r="AH1668" s="40"/>
      <c r="AI1668" s="31"/>
      <c r="AJ1668" s="40"/>
    </row>
    <row r="1669" spans="1:36" x14ac:dyDescent="0.25">
      <c r="A1669" s="37" t="s">
        <v>32</v>
      </c>
      <c r="B1669" s="37">
        <v>52</v>
      </c>
      <c r="C1669" s="26" t="str">
        <f>IFERROR(INDEX(Clients[Client_Name],MATCH(Table312[[#This Row],[Client_Code]],Clients[Client_Code],0)),"")</f>
        <v>FRIGORIFICO CFC</v>
      </c>
      <c r="D1669" s="25">
        <v>1</v>
      </c>
      <c r="E1669" s="25">
        <v>4</v>
      </c>
      <c r="F1669" s="25" t="b">
        <f>IF(E1669&gt;(VLOOKUP(D1669,Months_Weeks!$A$2:$B$13,2,TRUE)),FALSE)</f>
        <v>0</v>
      </c>
      <c r="G1669" s="63">
        <f>IF(Table312[[#This Row],[Facility]]="Buin",1.5%,0.25%)</f>
        <v>2.5000000000000001E-3</v>
      </c>
      <c r="H1669" s="38"/>
      <c r="I1669" s="38">
        <v>20</v>
      </c>
      <c r="J1669" s="27">
        <f t="shared" si="156"/>
        <v>132</v>
      </c>
      <c r="K1669" s="28">
        <f t="shared" si="157"/>
        <v>1</v>
      </c>
      <c r="L1669" s="27">
        <f>IF(K1669=0,0,IF(E1669&gt;1,E1669-1,VLOOKUP(K1669,Months_Weeks!$A$1:$B$13,2,0)))</f>
        <v>3</v>
      </c>
      <c r="M1669" s="29"/>
      <c r="N1669" s="39"/>
      <c r="O1669" s="39"/>
      <c r="P1669" s="50">
        <f t="shared" si="158"/>
        <v>0</v>
      </c>
      <c r="Q1669" s="28">
        <f t="shared" si="159"/>
        <v>1</v>
      </c>
      <c r="R1669" s="28">
        <f>IF(Q1669=0,0,IF(E1669&gt;1,E1669-1,VLOOKUP(Q1669,Months_Weeks!$A$1:$B$13,2,0)))</f>
        <v>3</v>
      </c>
      <c r="S1669" s="30"/>
      <c r="T1669" s="39"/>
      <c r="U1669" s="39"/>
      <c r="V1669" s="50">
        <f t="shared" si="160"/>
        <v>0</v>
      </c>
      <c r="W1669" s="28">
        <f t="shared" si="161"/>
        <v>1</v>
      </c>
      <c r="X1669" s="28">
        <f>IF(W1669=0,0,IF(E1669&gt;1,E1669-1,VLOOKUP(W1669,Months_Weeks!$A$1:$B$13,2,0)))</f>
        <v>3</v>
      </c>
      <c r="Y1669" s="30"/>
      <c r="Z1669" s="39"/>
      <c r="AA1669" s="31"/>
      <c r="AB1669" s="39"/>
      <c r="AC1669" s="31"/>
      <c r="AD1669" s="40"/>
      <c r="AE1669" s="31"/>
      <c r="AF1669" s="40"/>
      <c r="AG1669" s="31"/>
      <c r="AH1669" s="40"/>
      <c r="AI1669" s="31"/>
      <c r="AJ1669" s="40"/>
    </row>
    <row r="1670" spans="1:36" x14ac:dyDescent="0.25">
      <c r="A1670" s="37" t="s">
        <v>32</v>
      </c>
      <c r="B1670" s="37">
        <v>52</v>
      </c>
      <c r="C1670" s="26" t="str">
        <f>IFERROR(INDEX(Clients[Client_Name],MATCH(Table312[[#This Row],[Client_Code]],Clients[Client_Code],0)),"")</f>
        <v>FRIGORIFICO CFC</v>
      </c>
      <c r="D1670" s="25">
        <v>2</v>
      </c>
      <c r="E1670" s="25">
        <v>1</v>
      </c>
      <c r="F1670" s="25" t="b">
        <f>IF(E1670&gt;(VLOOKUP(D1670,Months_Weeks!$A$2:$B$13,2,TRUE)),FALSE)</f>
        <v>0</v>
      </c>
      <c r="G1670" s="63">
        <f>IF(Table312[[#This Row],[Facility]]="Buin",1.5%,0.25%)</f>
        <v>2.5000000000000001E-3</v>
      </c>
      <c r="H1670" s="38"/>
      <c r="I1670" s="38">
        <v>5</v>
      </c>
      <c r="J1670" s="27">
        <f t="shared" si="156"/>
        <v>127</v>
      </c>
      <c r="K1670" s="28">
        <f t="shared" si="157"/>
        <v>1</v>
      </c>
      <c r="L1670" s="27">
        <f>IF(K1670=0,0,IF(E1670&gt;1,E1670-1,VLOOKUP(K1670,Months_Weeks!$A$1:$B$13,2,0)))</f>
        <v>4</v>
      </c>
      <c r="M1670" s="29"/>
      <c r="N1670" s="39"/>
      <c r="O1670" s="39"/>
      <c r="P1670" s="50">
        <f t="shared" si="158"/>
        <v>0</v>
      </c>
      <c r="Q1670" s="28">
        <f t="shared" si="159"/>
        <v>1</v>
      </c>
      <c r="R1670" s="28">
        <f>IF(Q1670=0,0,IF(E1670&gt;1,E1670-1,VLOOKUP(Q1670,Months_Weeks!$A$1:$B$13,2,0)))</f>
        <v>4</v>
      </c>
      <c r="S1670" s="30"/>
      <c r="T1670" s="39"/>
      <c r="U1670" s="39"/>
      <c r="V1670" s="50">
        <f t="shared" si="160"/>
        <v>0</v>
      </c>
      <c r="W1670" s="28">
        <f t="shared" si="161"/>
        <v>1</v>
      </c>
      <c r="X1670" s="28">
        <f>IF(W1670=0,0,IF(E1670&gt;1,E1670-1,VLOOKUP(W1670,Months_Weeks!$A$1:$B$13,2,0)))</f>
        <v>4</v>
      </c>
      <c r="Y1670" s="30"/>
      <c r="Z1670" s="39"/>
      <c r="AA1670" s="31"/>
      <c r="AB1670" s="39"/>
      <c r="AC1670" s="31"/>
      <c r="AD1670" s="40"/>
      <c r="AE1670" s="31"/>
      <c r="AF1670" s="40"/>
      <c r="AG1670" s="31"/>
      <c r="AH1670" s="40"/>
      <c r="AI1670" s="31"/>
      <c r="AJ1670" s="40"/>
    </row>
    <row r="1671" spans="1:36" x14ac:dyDescent="0.25">
      <c r="A1671" s="37" t="s">
        <v>32</v>
      </c>
      <c r="B1671" s="37">
        <v>52</v>
      </c>
      <c r="C1671" s="26" t="str">
        <f>IFERROR(INDEX(Clients[Client_Name],MATCH(Table312[[#This Row],[Client_Code]],Clients[Client_Code],0)),"")</f>
        <v>FRIGORIFICO CFC</v>
      </c>
      <c r="D1671" s="25">
        <v>2</v>
      </c>
      <c r="E1671" s="25">
        <v>2</v>
      </c>
      <c r="F1671" s="25" t="b">
        <f>IF(E1671&gt;(VLOOKUP(D1671,Months_Weeks!$A$2:$B$13,2,TRUE)),FALSE)</f>
        <v>0</v>
      </c>
      <c r="G1671" s="63">
        <f>IF(Table312[[#This Row],[Facility]]="Buin",1.5%,0.25%)</f>
        <v>2.5000000000000001E-3</v>
      </c>
      <c r="H1671" s="38">
        <v>53</v>
      </c>
      <c r="I1671" s="38"/>
      <c r="J1671" s="27">
        <f t="shared" si="156"/>
        <v>180</v>
      </c>
      <c r="K1671" s="28">
        <f t="shared" si="157"/>
        <v>2</v>
      </c>
      <c r="L1671" s="27">
        <f>IF(K1671=0,0,IF(E1671&gt;1,E1671-1,VLOOKUP(K1671,Months_Weeks!$A$1:$B$13,2,0)))</f>
        <v>1</v>
      </c>
      <c r="M1671" s="29"/>
      <c r="N1671" s="39"/>
      <c r="O1671" s="39"/>
      <c r="P1671" s="50">
        <f t="shared" si="158"/>
        <v>0</v>
      </c>
      <c r="Q1671" s="28">
        <f t="shared" si="159"/>
        <v>2</v>
      </c>
      <c r="R1671" s="28">
        <f>IF(Q1671=0,0,IF(E1671&gt;1,E1671-1,VLOOKUP(Q1671,Months_Weeks!$A$1:$B$13,2,0)))</f>
        <v>1</v>
      </c>
      <c r="S1671" s="30"/>
      <c r="T1671" s="39"/>
      <c r="U1671" s="39"/>
      <c r="V1671" s="50">
        <f t="shared" si="160"/>
        <v>0</v>
      </c>
      <c r="W1671" s="28">
        <f t="shared" si="161"/>
        <v>2</v>
      </c>
      <c r="X1671" s="28">
        <f>IF(W1671=0,0,IF(E1671&gt;1,E1671-1,VLOOKUP(W1671,Months_Weeks!$A$1:$B$13,2,0)))</f>
        <v>1</v>
      </c>
      <c r="Y1671" s="30"/>
      <c r="Z1671" s="39"/>
      <c r="AA1671" s="31"/>
      <c r="AB1671" s="39"/>
      <c r="AC1671" s="31"/>
      <c r="AD1671" s="40"/>
      <c r="AE1671" s="31"/>
      <c r="AF1671" s="40"/>
      <c r="AG1671" s="31"/>
      <c r="AH1671" s="40"/>
      <c r="AI1671" s="31"/>
      <c r="AJ1671" s="40"/>
    </row>
    <row r="1672" spans="1:36" x14ac:dyDescent="0.25">
      <c r="A1672" s="37" t="s">
        <v>32</v>
      </c>
      <c r="B1672" s="37">
        <v>52</v>
      </c>
      <c r="C1672" s="26" t="str">
        <f>IFERROR(INDEX(Clients[Client_Name],MATCH(Table312[[#This Row],[Client_Code]],Clients[Client_Code],0)),"")</f>
        <v>FRIGORIFICO CFC</v>
      </c>
      <c r="D1672" s="25">
        <v>2</v>
      </c>
      <c r="E1672" s="25">
        <v>3</v>
      </c>
      <c r="F1672" s="25" t="b">
        <f>IF(E1672&gt;(VLOOKUP(D1672,Months_Weeks!$A$2:$B$13,2,TRUE)),FALSE)</f>
        <v>0</v>
      </c>
      <c r="G1672" s="63">
        <f>IF(Table312[[#This Row],[Facility]]="Buin",1.5%,0.25%)</f>
        <v>2.5000000000000001E-3</v>
      </c>
      <c r="H1672" s="38">
        <v>26</v>
      </c>
      <c r="I1672" s="38"/>
      <c r="J1672" s="27">
        <f t="shared" si="156"/>
        <v>206</v>
      </c>
      <c r="K1672" s="28">
        <f t="shared" si="157"/>
        <v>2</v>
      </c>
      <c r="L1672" s="27">
        <f>IF(K1672=0,0,IF(E1672&gt;1,E1672-1,VLOOKUP(K1672,Months_Weeks!$A$1:$B$13,2,0)))</f>
        <v>2</v>
      </c>
      <c r="M1672" s="29"/>
      <c r="N1672" s="39"/>
      <c r="O1672" s="39"/>
      <c r="P1672" s="50">
        <f t="shared" si="158"/>
        <v>0</v>
      </c>
      <c r="Q1672" s="28">
        <f t="shared" si="159"/>
        <v>2</v>
      </c>
      <c r="R1672" s="28">
        <f>IF(Q1672=0,0,IF(E1672&gt;1,E1672-1,VLOOKUP(Q1672,Months_Weeks!$A$1:$B$13,2,0)))</f>
        <v>2</v>
      </c>
      <c r="S1672" s="30"/>
      <c r="T1672" s="39"/>
      <c r="U1672" s="39"/>
      <c r="V1672" s="50">
        <f t="shared" si="160"/>
        <v>0</v>
      </c>
      <c r="W1672" s="28">
        <f t="shared" si="161"/>
        <v>2</v>
      </c>
      <c r="X1672" s="28">
        <f>IF(W1672=0,0,IF(E1672&gt;1,E1672-1,VLOOKUP(W1672,Months_Weeks!$A$1:$B$13,2,0)))</f>
        <v>2</v>
      </c>
      <c r="Y1672" s="30"/>
      <c r="Z1672" s="39"/>
      <c r="AA1672" s="31"/>
      <c r="AB1672" s="39"/>
      <c r="AC1672" s="31"/>
      <c r="AD1672" s="40"/>
      <c r="AE1672" s="31"/>
      <c r="AF1672" s="40"/>
      <c r="AG1672" s="31"/>
      <c r="AH1672" s="40"/>
      <c r="AI1672" s="31"/>
      <c r="AJ1672" s="40"/>
    </row>
    <row r="1673" spans="1:36" x14ac:dyDescent="0.25">
      <c r="A1673" s="37" t="s">
        <v>32</v>
      </c>
      <c r="B1673" s="37">
        <v>52</v>
      </c>
      <c r="C1673" s="26" t="str">
        <f>IFERROR(INDEX(Clients[Client_Name],MATCH(Table312[[#This Row],[Client_Code]],Clients[Client_Code],0)),"")</f>
        <v>FRIGORIFICO CFC</v>
      </c>
      <c r="D1673" s="25">
        <v>2</v>
      </c>
      <c r="E1673" s="25">
        <v>4</v>
      </c>
      <c r="F1673" s="25" t="b">
        <f>IF(E1673&gt;(VLOOKUP(D1673,Months_Weeks!$A$2:$B$13,2,TRUE)),FALSE)</f>
        <v>0</v>
      </c>
      <c r="G1673" s="63">
        <f>IF(Table312[[#This Row],[Facility]]="Buin",1.5%,0.25%)</f>
        <v>2.5000000000000001E-3</v>
      </c>
      <c r="H1673" s="38"/>
      <c r="I1673" s="38">
        <v>27</v>
      </c>
      <c r="J1673" s="27">
        <f t="shared" si="156"/>
        <v>179</v>
      </c>
      <c r="K1673" s="28">
        <f t="shared" si="157"/>
        <v>2</v>
      </c>
      <c r="L1673" s="27">
        <f>IF(K1673=0,0,IF(E1673&gt;1,E1673-1,VLOOKUP(K1673,Months_Weeks!$A$1:$B$13,2,0)))</f>
        <v>3</v>
      </c>
      <c r="M1673" s="29"/>
      <c r="N1673" s="39"/>
      <c r="O1673" s="39"/>
      <c r="P1673" s="50">
        <f t="shared" si="158"/>
        <v>0</v>
      </c>
      <c r="Q1673" s="28">
        <f t="shared" si="159"/>
        <v>2</v>
      </c>
      <c r="R1673" s="28">
        <f>IF(Q1673=0,0,IF(E1673&gt;1,E1673-1,VLOOKUP(Q1673,Months_Weeks!$A$1:$B$13,2,0)))</f>
        <v>3</v>
      </c>
      <c r="S1673" s="30"/>
      <c r="T1673" s="39"/>
      <c r="U1673" s="39"/>
      <c r="V1673" s="50">
        <f t="shared" si="160"/>
        <v>0</v>
      </c>
      <c r="W1673" s="28">
        <f t="shared" si="161"/>
        <v>2</v>
      </c>
      <c r="X1673" s="28">
        <f>IF(W1673=0,0,IF(E1673&gt;1,E1673-1,VLOOKUP(W1673,Months_Weeks!$A$1:$B$13,2,0)))</f>
        <v>3</v>
      </c>
      <c r="Y1673" s="30"/>
      <c r="Z1673" s="39"/>
      <c r="AA1673" s="31"/>
      <c r="AB1673" s="39"/>
      <c r="AC1673" s="31"/>
      <c r="AD1673" s="40"/>
      <c r="AE1673" s="31"/>
      <c r="AF1673" s="40"/>
      <c r="AG1673" s="31"/>
      <c r="AH1673" s="40"/>
      <c r="AI1673" s="31"/>
      <c r="AJ1673" s="40"/>
    </row>
    <row r="1674" spans="1:36" x14ac:dyDescent="0.25">
      <c r="A1674" s="37" t="s">
        <v>32</v>
      </c>
      <c r="B1674" s="37">
        <v>52</v>
      </c>
      <c r="C1674" s="26" t="str">
        <f>IFERROR(INDEX(Clients[Client_Name],MATCH(Table312[[#This Row],[Client_Code]],Clients[Client_Code],0)),"")</f>
        <v>FRIGORIFICO CFC</v>
      </c>
      <c r="D1674" s="25">
        <v>3</v>
      </c>
      <c r="E1674" s="25">
        <v>1</v>
      </c>
      <c r="F1674" s="25" t="b">
        <f>IF(E1674&gt;(VLOOKUP(D1674,Months_Weeks!$A$2:$B$13,2,TRUE)),FALSE)</f>
        <v>0</v>
      </c>
      <c r="G1674" s="63">
        <f>IF(Table312[[#This Row],[Facility]]="Buin",1.5%,0.25%)</f>
        <v>2.5000000000000001E-3</v>
      </c>
      <c r="H1674" s="38"/>
      <c r="I1674" s="38">
        <v>5</v>
      </c>
      <c r="J1674" s="27">
        <f t="shared" si="156"/>
        <v>174</v>
      </c>
      <c r="K1674" s="28">
        <f t="shared" si="157"/>
        <v>2</v>
      </c>
      <c r="L1674" s="27">
        <f>IF(K1674=0,0,IF(E1674&gt;1,E1674-1,VLOOKUP(K1674,Months_Weeks!$A$1:$B$13,2,0)))</f>
        <v>4</v>
      </c>
      <c r="M1674" s="29"/>
      <c r="N1674" s="39"/>
      <c r="O1674" s="39"/>
      <c r="P1674" s="50">
        <f t="shared" si="158"/>
        <v>0</v>
      </c>
      <c r="Q1674" s="28">
        <f t="shared" si="159"/>
        <v>2</v>
      </c>
      <c r="R1674" s="28">
        <f>IF(Q1674=0,0,IF(E1674&gt;1,E1674-1,VLOOKUP(Q1674,Months_Weeks!$A$1:$B$13,2,0)))</f>
        <v>4</v>
      </c>
      <c r="S1674" s="30"/>
      <c r="T1674" s="39"/>
      <c r="U1674" s="39"/>
      <c r="V1674" s="50">
        <f t="shared" si="160"/>
        <v>0</v>
      </c>
      <c r="W1674" s="28">
        <f t="shared" si="161"/>
        <v>2</v>
      </c>
      <c r="X1674" s="28">
        <f>IF(W1674=0,0,IF(E1674&gt;1,E1674-1,VLOOKUP(W1674,Months_Weeks!$A$1:$B$13,2,0)))</f>
        <v>4</v>
      </c>
      <c r="Y1674" s="30"/>
      <c r="Z1674" s="39"/>
      <c r="AA1674" s="31"/>
      <c r="AB1674" s="39"/>
      <c r="AC1674" s="31"/>
      <c r="AD1674" s="40"/>
      <c r="AE1674" s="31"/>
      <c r="AF1674" s="40"/>
      <c r="AG1674" s="31"/>
      <c r="AH1674" s="40"/>
      <c r="AI1674" s="31"/>
      <c r="AJ1674" s="40"/>
    </row>
    <row r="1675" spans="1:36" x14ac:dyDescent="0.25">
      <c r="A1675" s="37" t="s">
        <v>32</v>
      </c>
      <c r="B1675" s="37">
        <v>52</v>
      </c>
      <c r="C1675" s="26" t="str">
        <f>IFERROR(INDEX(Clients[Client_Name],MATCH(Table312[[#This Row],[Client_Code]],Clients[Client_Code],0)),"")</f>
        <v>FRIGORIFICO CFC</v>
      </c>
      <c r="D1675" s="25">
        <v>3</v>
      </c>
      <c r="E1675" s="25">
        <v>2</v>
      </c>
      <c r="F1675" s="25" t="b">
        <f>IF(E1675&gt;(VLOOKUP(D1675,Months_Weeks!$A$2:$B$13,2,TRUE)),FALSE)</f>
        <v>0</v>
      </c>
      <c r="G1675" s="63">
        <f>IF(Table312[[#This Row],[Facility]]="Buin",1.5%,0.25%)</f>
        <v>2.5000000000000001E-3</v>
      </c>
      <c r="H1675" s="38"/>
      <c r="I1675" s="38">
        <v>5</v>
      </c>
      <c r="J1675" s="27">
        <f t="shared" si="156"/>
        <v>169</v>
      </c>
      <c r="K1675" s="28">
        <f t="shared" si="157"/>
        <v>3</v>
      </c>
      <c r="L1675" s="27">
        <f>IF(K1675=0,0,IF(E1675&gt;1,E1675-1,VLOOKUP(K1675,Months_Weeks!$A$1:$B$13,2,0)))</f>
        <v>1</v>
      </c>
      <c r="M1675" s="29"/>
      <c r="N1675" s="39"/>
      <c r="O1675" s="39"/>
      <c r="P1675" s="50">
        <f t="shared" si="158"/>
        <v>0</v>
      </c>
      <c r="Q1675" s="28">
        <f t="shared" si="159"/>
        <v>3</v>
      </c>
      <c r="R1675" s="28">
        <f>IF(Q1675=0,0,IF(E1675&gt;1,E1675-1,VLOOKUP(Q1675,Months_Weeks!$A$1:$B$13,2,0)))</f>
        <v>1</v>
      </c>
      <c r="S1675" s="30"/>
      <c r="T1675" s="39"/>
      <c r="U1675" s="39"/>
      <c r="V1675" s="50">
        <f t="shared" si="160"/>
        <v>0</v>
      </c>
      <c r="W1675" s="28">
        <f t="shared" si="161"/>
        <v>3</v>
      </c>
      <c r="X1675" s="28">
        <f>IF(W1675=0,0,IF(E1675&gt;1,E1675-1,VLOOKUP(W1675,Months_Weeks!$A$1:$B$13,2,0)))</f>
        <v>1</v>
      </c>
      <c r="Y1675" s="30"/>
      <c r="Z1675" s="39"/>
      <c r="AA1675" s="31"/>
      <c r="AB1675" s="39"/>
      <c r="AC1675" s="31"/>
      <c r="AD1675" s="40"/>
      <c r="AE1675" s="31"/>
      <c r="AF1675" s="40"/>
      <c r="AG1675" s="31"/>
      <c r="AH1675" s="40"/>
      <c r="AI1675" s="31"/>
      <c r="AJ1675" s="40"/>
    </row>
    <row r="1676" spans="1:36" x14ac:dyDescent="0.25">
      <c r="A1676" s="37" t="s">
        <v>32</v>
      </c>
      <c r="B1676" s="37">
        <v>52</v>
      </c>
      <c r="C1676" s="26" t="str">
        <f>IFERROR(INDEX(Clients[Client_Name],MATCH(Table312[[#This Row],[Client_Code]],Clients[Client_Code],0)),"")</f>
        <v>FRIGORIFICO CFC</v>
      </c>
      <c r="D1676" s="25">
        <v>3</v>
      </c>
      <c r="E1676" s="25">
        <v>3</v>
      </c>
      <c r="F1676" s="25" t="b">
        <f>IF(E1676&gt;(VLOOKUP(D1676,Months_Weeks!$A$2:$B$13,2,TRUE)),FALSE)</f>
        <v>0</v>
      </c>
      <c r="G1676" s="63">
        <f>IF(Table312[[#This Row],[Facility]]="Buin",1.5%,0.25%)</f>
        <v>2.5000000000000001E-3</v>
      </c>
      <c r="H1676" s="38"/>
      <c r="I1676" s="38">
        <v>5</v>
      </c>
      <c r="J1676" s="27">
        <f t="shared" si="156"/>
        <v>164</v>
      </c>
      <c r="K1676" s="28">
        <f t="shared" si="157"/>
        <v>3</v>
      </c>
      <c r="L1676" s="27">
        <f>IF(K1676=0,0,IF(E1676&gt;1,E1676-1,VLOOKUP(K1676,Months_Weeks!$A$1:$B$13,2,0)))</f>
        <v>2</v>
      </c>
      <c r="M1676" s="29"/>
      <c r="N1676" s="39"/>
      <c r="O1676" s="39"/>
      <c r="P1676" s="50">
        <f t="shared" si="158"/>
        <v>0</v>
      </c>
      <c r="Q1676" s="28">
        <f t="shared" si="159"/>
        <v>3</v>
      </c>
      <c r="R1676" s="28">
        <f>IF(Q1676=0,0,IF(E1676&gt;1,E1676-1,VLOOKUP(Q1676,Months_Weeks!$A$1:$B$13,2,0)))</f>
        <v>2</v>
      </c>
      <c r="S1676" s="30"/>
      <c r="T1676" s="39"/>
      <c r="U1676" s="39"/>
      <c r="V1676" s="50">
        <f t="shared" si="160"/>
        <v>0</v>
      </c>
      <c r="W1676" s="28">
        <f t="shared" si="161"/>
        <v>3</v>
      </c>
      <c r="X1676" s="28">
        <f>IF(W1676=0,0,IF(E1676&gt;1,E1676-1,VLOOKUP(W1676,Months_Weeks!$A$1:$B$13,2,0)))</f>
        <v>2</v>
      </c>
      <c r="Y1676" s="30"/>
      <c r="Z1676" s="39"/>
      <c r="AA1676" s="31"/>
      <c r="AB1676" s="39"/>
      <c r="AC1676" s="31"/>
      <c r="AD1676" s="40"/>
      <c r="AE1676" s="31"/>
      <c r="AF1676" s="40"/>
      <c r="AG1676" s="31"/>
      <c r="AH1676" s="40"/>
      <c r="AI1676" s="31"/>
      <c r="AJ1676" s="40"/>
    </row>
    <row r="1677" spans="1:36" x14ac:dyDescent="0.25">
      <c r="A1677" s="37" t="s">
        <v>32</v>
      </c>
      <c r="B1677" s="37">
        <v>52</v>
      </c>
      <c r="C1677" s="26" t="str">
        <f>IFERROR(INDEX(Clients[Client_Name],MATCH(Table312[[#This Row],[Client_Code]],Clients[Client_Code],0)),"")</f>
        <v>FRIGORIFICO CFC</v>
      </c>
      <c r="D1677" s="25">
        <v>3</v>
      </c>
      <c r="E1677" s="25">
        <v>4</v>
      </c>
      <c r="F1677" s="25" t="b">
        <f>IF(E1677&gt;(VLOOKUP(D1677,Months_Weeks!$A$2:$B$13,2,TRUE)),FALSE)</f>
        <v>0</v>
      </c>
      <c r="G1677" s="63">
        <f>IF(Table312[[#This Row],[Facility]]="Buin",1.5%,0.25%)</f>
        <v>2.5000000000000001E-3</v>
      </c>
      <c r="H1677" s="38"/>
      <c r="I1677" s="38">
        <v>5</v>
      </c>
      <c r="J1677" s="27">
        <f t="shared" si="156"/>
        <v>159</v>
      </c>
      <c r="K1677" s="28">
        <f t="shared" si="157"/>
        <v>3</v>
      </c>
      <c r="L1677" s="27">
        <f>IF(K1677=0,0,IF(E1677&gt;1,E1677-1,VLOOKUP(K1677,Months_Weeks!$A$1:$B$13,2,0)))</f>
        <v>3</v>
      </c>
      <c r="M1677" s="29"/>
      <c r="N1677" s="39"/>
      <c r="O1677" s="39"/>
      <c r="P1677" s="50">
        <f t="shared" si="158"/>
        <v>0</v>
      </c>
      <c r="Q1677" s="28">
        <f t="shared" si="159"/>
        <v>3</v>
      </c>
      <c r="R1677" s="28">
        <f>IF(Q1677=0,0,IF(E1677&gt;1,E1677-1,VLOOKUP(Q1677,Months_Weeks!$A$1:$B$13,2,0)))</f>
        <v>3</v>
      </c>
      <c r="S1677" s="30"/>
      <c r="T1677" s="39"/>
      <c r="U1677" s="39"/>
      <c r="V1677" s="50">
        <f t="shared" si="160"/>
        <v>0</v>
      </c>
      <c r="W1677" s="28">
        <f t="shared" si="161"/>
        <v>3</v>
      </c>
      <c r="X1677" s="28">
        <f>IF(W1677=0,0,IF(E1677&gt;1,E1677-1,VLOOKUP(W1677,Months_Weeks!$A$1:$B$13,2,0)))</f>
        <v>3</v>
      </c>
      <c r="Y1677" s="30"/>
      <c r="Z1677" s="39"/>
      <c r="AA1677" s="31"/>
      <c r="AB1677" s="39"/>
      <c r="AC1677" s="31"/>
      <c r="AD1677" s="40"/>
      <c r="AE1677" s="31"/>
      <c r="AF1677" s="40"/>
      <c r="AG1677" s="31"/>
      <c r="AH1677" s="40"/>
      <c r="AI1677" s="31"/>
      <c r="AJ1677" s="40"/>
    </row>
    <row r="1678" spans="1:36" x14ac:dyDescent="0.25">
      <c r="A1678" s="37" t="s">
        <v>32</v>
      </c>
      <c r="B1678" s="37">
        <v>52</v>
      </c>
      <c r="C1678" s="26" t="str">
        <f>IFERROR(INDEX(Clients[Client_Name],MATCH(Table312[[#This Row],[Client_Code]],Clients[Client_Code],0)),"")</f>
        <v>FRIGORIFICO CFC</v>
      </c>
      <c r="D1678" s="25">
        <v>3</v>
      </c>
      <c r="E1678" s="25">
        <v>5</v>
      </c>
      <c r="F1678" s="25" t="b">
        <f>IF(E1678&gt;(VLOOKUP(D1678,Months_Weeks!$A$2:$B$13,2,TRUE)),FALSE)</f>
        <v>0</v>
      </c>
      <c r="G1678" s="63">
        <f>IF(Table312[[#This Row],[Facility]]="Buin",1.5%,0.25%)</f>
        <v>2.5000000000000001E-3</v>
      </c>
      <c r="H1678" s="38"/>
      <c r="I1678" s="38">
        <v>5</v>
      </c>
      <c r="J1678" s="27">
        <f t="shared" si="156"/>
        <v>154</v>
      </c>
      <c r="K1678" s="28">
        <f t="shared" si="157"/>
        <v>3</v>
      </c>
      <c r="L1678" s="27">
        <f>IF(K1678=0,0,IF(E1678&gt;1,E1678-1,VLOOKUP(K1678,Months_Weeks!$A$1:$B$13,2,0)))</f>
        <v>4</v>
      </c>
      <c r="M1678" s="29"/>
      <c r="N1678" s="39"/>
      <c r="O1678" s="39"/>
      <c r="P1678" s="50">
        <f t="shared" si="158"/>
        <v>0</v>
      </c>
      <c r="Q1678" s="28">
        <f t="shared" si="159"/>
        <v>3</v>
      </c>
      <c r="R1678" s="28">
        <f>IF(Q1678=0,0,IF(E1678&gt;1,E1678-1,VLOOKUP(Q1678,Months_Weeks!$A$1:$B$13,2,0)))</f>
        <v>4</v>
      </c>
      <c r="S1678" s="30"/>
      <c r="T1678" s="39"/>
      <c r="U1678" s="39"/>
      <c r="V1678" s="50">
        <f t="shared" si="160"/>
        <v>0</v>
      </c>
      <c r="W1678" s="28">
        <f t="shared" si="161"/>
        <v>3</v>
      </c>
      <c r="X1678" s="28">
        <f>IF(W1678=0,0,IF(E1678&gt;1,E1678-1,VLOOKUP(W1678,Months_Weeks!$A$1:$B$13,2,0)))</f>
        <v>4</v>
      </c>
      <c r="Y1678" s="30"/>
      <c r="Z1678" s="39"/>
      <c r="AA1678" s="31"/>
      <c r="AB1678" s="39"/>
      <c r="AC1678" s="31"/>
      <c r="AD1678" s="40"/>
      <c r="AE1678" s="31"/>
      <c r="AF1678" s="40"/>
      <c r="AG1678" s="31"/>
      <c r="AH1678" s="40"/>
      <c r="AI1678" s="31"/>
      <c r="AJ1678" s="40"/>
    </row>
    <row r="1679" spans="1:36" x14ac:dyDescent="0.25">
      <c r="A1679" s="37" t="s">
        <v>32</v>
      </c>
      <c r="B1679" s="37">
        <v>52</v>
      </c>
      <c r="C1679" s="26" t="str">
        <f>IFERROR(INDEX(Clients[Client_Name],MATCH(Table312[[#This Row],[Client_Code]],Clients[Client_Code],0)),"")</f>
        <v>FRIGORIFICO CFC</v>
      </c>
      <c r="D1679" s="25">
        <v>4</v>
      </c>
      <c r="E1679" s="25">
        <v>1</v>
      </c>
      <c r="F1679" s="25" t="b">
        <f>IF(E1679&gt;(VLOOKUP(D1679,Months_Weeks!$A$2:$B$13,2,TRUE)),FALSE)</f>
        <v>0</v>
      </c>
      <c r="G1679" s="63">
        <f>IF(Table312[[#This Row],[Facility]]="Buin",1.5%,0.25%)</f>
        <v>2.5000000000000001E-3</v>
      </c>
      <c r="H1679" s="38"/>
      <c r="I1679" s="38">
        <v>5</v>
      </c>
      <c r="J1679" s="27">
        <f t="shared" si="156"/>
        <v>149</v>
      </c>
      <c r="K1679" s="28">
        <f t="shared" si="157"/>
        <v>3</v>
      </c>
      <c r="L1679" s="27">
        <f>IF(K1679=0,0,IF(E1679&gt;1,E1679-1,VLOOKUP(K1679,Months_Weeks!$A$1:$B$13,2,0)))</f>
        <v>5</v>
      </c>
      <c r="M1679" s="29"/>
      <c r="N1679" s="39"/>
      <c r="O1679" s="39"/>
      <c r="P1679" s="50">
        <f t="shared" si="158"/>
        <v>0</v>
      </c>
      <c r="Q1679" s="28">
        <f t="shared" si="159"/>
        <v>3</v>
      </c>
      <c r="R1679" s="28">
        <f>IF(Q1679=0,0,IF(E1679&gt;1,E1679-1,VLOOKUP(Q1679,Months_Weeks!$A$1:$B$13,2,0)))</f>
        <v>5</v>
      </c>
      <c r="S1679" s="30"/>
      <c r="T1679" s="39"/>
      <c r="U1679" s="39"/>
      <c r="V1679" s="50">
        <f t="shared" si="160"/>
        <v>0</v>
      </c>
      <c r="W1679" s="28">
        <f t="shared" si="161"/>
        <v>3</v>
      </c>
      <c r="X1679" s="28">
        <f>IF(W1679=0,0,IF(E1679&gt;1,E1679-1,VLOOKUP(W1679,Months_Weeks!$A$1:$B$13,2,0)))</f>
        <v>5</v>
      </c>
      <c r="Y1679" s="30"/>
      <c r="Z1679" s="39"/>
      <c r="AA1679" s="31"/>
      <c r="AB1679" s="39"/>
      <c r="AC1679" s="31"/>
      <c r="AD1679" s="40"/>
      <c r="AE1679" s="31"/>
      <c r="AF1679" s="40"/>
      <c r="AG1679" s="31"/>
      <c r="AH1679" s="40"/>
      <c r="AI1679" s="31"/>
      <c r="AJ1679" s="40"/>
    </row>
    <row r="1680" spans="1:36" x14ac:dyDescent="0.25">
      <c r="A1680" s="37" t="s">
        <v>32</v>
      </c>
      <c r="B1680" s="37">
        <v>52</v>
      </c>
      <c r="C1680" s="26" t="str">
        <f>IFERROR(INDEX(Clients[Client_Name],MATCH(Table312[[#This Row],[Client_Code]],Clients[Client_Code],0)),"")</f>
        <v>FRIGORIFICO CFC</v>
      </c>
      <c r="D1680" s="25">
        <v>4</v>
      </c>
      <c r="E1680" s="25">
        <v>2</v>
      </c>
      <c r="F1680" s="25" t="b">
        <f>IF(E1680&gt;(VLOOKUP(D1680,Months_Weeks!$A$2:$B$13,2,TRUE)),FALSE)</f>
        <v>0</v>
      </c>
      <c r="G1680" s="63">
        <f>IF(Table312[[#This Row],[Facility]]="Buin",1.5%,0.25%)</f>
        <v>2.5000000000000001E-3</v>
      </c>
      <c r="H1680" s="38"/>
      <c r="I1680" s="38">
        <v>5</v>
      </c>
      <c r="J1680" s="27">
        <f t="shared" si="156"/>
        <v>144</v>
      </c>
      <c r="K1680" s="28">
        <f t="shared" si="157"/>
        <v>4</v>
      </c>
      <c r="L1680" s="27">
        <f>IF(K1680=0,0,IF(E1680&gt;1,E1680-1,VLOOKUP(K1680,Months_Weeks!$A$1:$B$13,2,0)))</f>
        <v>1</v>
      </c>
      <c r="M1680" s="29"/>
      <c r="N1680" s="39"/>
      <c r="O1680" s="39"/>
      <c r="P1680" s="50">
        <f t="shared" si="158"/>
        <v>0</v>
      </c>
      <c r="Q1680" s="28">
        <f t="shared" si="159"/>
        <v>4</v>
      </c>
      <c r="R1680" s="28">
        <f>IF(Q1680=0,0,IF(E1680&gt;1,E1680-1,VLOOKUP(Q1680,Months_Weeks!$A$1:$B$13,2,0)))</f>
        <v>1</v>
      </c>
      <c r="S1680" s="30"/>
      <c r="T1680" s="39"/>
      <c r="U1680" s="39"/>
      <c r="V1680" s="50">
        <f t="shared" si="160"/>
        <v>0</v>
      </c>
      <c r="W1680" s="28">
        <f t="shared" si="161"/>
        <v>4</v>
      </c>
      <c r="X1680" s="28">
        <f>IF(W1680=0,0,IF(E1680&gt;1,E1680-1,VLOOKUP(W1680,Months_Weeks!$A$1:$B$13,2,0)))</f>
        <v>1</v>
      </c>
      <c r="Y1680" s="30"/>
      <c r="Z1680" s="39"/>
      <c r="AA1680" s="31"/>
      <c r="AB1680" s="39"/>
      <c r="AC1680" s="31"/>
      <c r="AD1680" s="40"/>
      <c r="AE1680" s="31"/>
      <c r="AF1680" s="40"/>
      <c r="AG1680" s="31"/>
      <c r="AH1680" s="40"/>
      <c r="AI1680" s="31"/>
      <c r="AJ1680" s="40"/>
    </row>
    <row r="1681" spans="1:36" x14ac:dyDescent="0.25">
      <c r="A1681" s="37" t="s">
        <v>32</v>
      </c>
      <c r="B1681" s="37">
        <v>52</v>
      </c>
      <c r="C1681" s="26" t="str">
        <f>IFERROR(INDEX(Clients[Client_Name],MATCH(Table312[[#This Row],[Client_Code]],Clients[Client_Code],0)),"")</f>
        <v>FRIGORIFICO CFC</v>
      </c>
      <c r="D1681" s="25">
        <v>4</v>
      </c>
      <c r="E1681" s="25">
        <v>3</v>
      </c>
      <c r="F1681" s="25" t="b">
        <f>IF(E1681&gt;(VLOOKUP(D1681,Months_Weeks!$A$2:$B$13,2,TRUE)),FALSE)</f>
        <v>0</v>
      </c>
      <c r="G1681" s="63">
        <f>IF(Table312[[#This Row],[Facility]]="Buin",1.5%,0.25%)</f>
        <v>2.5000000000000001E-3</v>
      </c>
      <c r="H1681" s="38"/>
      <c r="I1681" s="38">
        <v>5</v>
      </c>
      <c r="J1681" s="27">
        <f t="shared" si="156"/>
        <v>139</v>
      </c>
      <c r="K1681" s="28">
        <f t="shared" si="157"/>
        <v>4</v>
      </c>
      <c r="L1681" s="27">
        <f>IF(K1681=0,0,IF(E1681&gt;1,E1681-1,VLOOKUP(K1681,Months_Weeks!$A$1:$B$13,2,0)))</f>
        <v>2</v>
      </c>
      <c r="M1681" s="29"/>
      <c r="N1681" s="39"/>
      <c r="O1681" s="39"/>
      <c r="P1681" s="50">
        <f t="shared" si="158"/>
        <v>0</v>
      </c>
      <c r="Q1681" s="28">
        <f t="shared" si="159"/>
        <v>4</v>
      </c>
      <c r="R1681" s="28">
        <f>IF(Q1681=0,0,IF(E1681&gt;1,E1681-1,VLOOKUP(Q1681,Months_Weeks!$A$1:$B$13,2,0)))</f>
        <v>2</v>
      </c>
      <c r="S1681" s="30"/>
      <c r="T1681" s="39"/>
      <c r="U1681" s="39"/>
      <c r="V1681" s="50">
        <f t="shared" si="160"/>
        <v>0</v>
      </c>
      <c r="W1681" s="28">
        <f t="shared" si="161"/>
        <v>4</v>
      </c>
      <c r="X1681" s="28">
        <f>IF(W1681=0,0,IF(E1681&gt;1,E1681-1,VLOOKUP(W1681,Months_Weeks!$A$1:$B$13,2,0)))</f>
        <v>2</v>
      </c>
      <c r="Y1681" s="30"/>
      <c r="Z1681" s="39"/>
      <c r="AA1681" s="31"/>
      <c r="AB1681" s="39"/>
      <c r="AC1681" s="31"/>
      <c r="AD1681" s="40"/>
      <c r="AE1681" s="31"/>
      <c r="AF1681" s="40"/>
      <c r="AG1681" s="31"/>
      <c r="AH1681" s="40"/>
      <c r="AI1681" s="31"/>
      <c r="AJ1681" s="40"/>
    </row>
    <row r="1682" spans="1:36" x14ac:dyDescent="0.25">
      <c r="A1682" s="37" t="s">
        <v>32</v>
      </c>
      <c r="B1682" s="37">
        <v>52</v>
      </c>
      <c r="C1682" s="26" t="str">
        <f>IFERROR(INDEX(Clients[Client_Name],MATCH(Table312[[#This Row],[Client_Code]],Clients[Client_Code],0)),"")</f>
        <v>FRIGORIFICO CFC</v>
      </c>
      <c r="D1682" s="25">
        <v>4</v>
      </c>
      <c r="E1682" s="25">
        <v>4</v>
      </c>
      <c r="F1682" s="25" t="b">
        <f>IF(E1682&gt;(VLOOKUP(D1682,Months_Weeks!$A$2:$B$13,2,TRUE)),FALSE)</f>
        <v>0</v>
      </c>
      <c r="G1682" s="63">
        <f>IF(Table312[[#This Row],[Facility]]="Buin",1.5%,0.25%)</f>
        <v>2.5000000000000001E-3</v>
      </c>
      <c r="H1682" s="38"/>
      <c r="I1682" s="38">
        <v>5</v>
      </c>
      <c r="J1682" s="27">
        <f t="shared" si="156"/>
        <v>134</v>
      </c>
      <c r="K1682" s="28">
        <f t="shared" si="157"/>
        <v>4</v>
      </c>
      <c r="L1682" s="27">
        <f>IF(K1682=0,0,IF(E1682&gt;1,E1682-1,VLOOKUP(K1682,Months_Weeks!$A$1:$B$13,2,0)))</f>
        <v>3</v>
      </c>
      <c r="M1682" s="29"/>
      <c r="N1682" s="39"/>
      <c r="O1682" s="39"/>
      <c r="P1682" s="50">
        <f t="shared" si="158"/>
        <v>0</v>
      </c>
      <c r="Q1682" s="28">
        <f t="shared" si="159"/>
        <v>4</v>
      </c>
      <c r="R1682" s="28">
        <f>IF(Q1682=0,0,IF(E1682&gt;1,E1682-1,VLOOKUP(Q1682,Months_Weeks!$A$1:$B$13,2,0)))</f>
        <v>3</v>
      </c>
      <c r="S1682" s="30"/>
      <c r="T1682" s="39"/>
      <c r="U1682" s="39"/>
      <c r="V1682" s="50">
        <f t="shared" si="160"/>
        <v>0</v>
      </c>
      <c r="W1682" s="28">
        <f t="shared" si="161"/>
        <v>4</v>
      </c>
      <c r="X1682" s="28">
        <f>IF(W1682=0,0,IF(E1682&gt;1,E1682-1,VLOOKUP(W1682,Months_Weeks!$A$1:$B$13,2,0)))</f>
        <v>3</v>
      </c>
      <c r="Y1682" s="30"/>
      <c r="Z1682" s="39"/>
      <c r="AA1682" s="31"/>
      <c r="AB1682" s="39"/>
      <c r="AC1682" s="31"/>
      <c r="AD1682" s="40"/>
      <c r="AE1682" s="31"/>
      <c r="AF1682" s="40"/>
      <c r="AG1682" s="31"/>
      <c r="AH1682" s="40"/>
      <c r="AI1682" s="31"/>
      <c r="AJ1682" s="40"/>
    </row>
    <row r="1683" spans="1:36" x14ac:dyDescent="0.25">
      <c r="A1683" s="37" t="s">
        <v>32</v>
      </c>
      <c r="B1683" s="37">
        <v>52</v>
      </c>
      <c r="C1683" s="26" t="str">
        <f>IFERROR(INDEX(Clients[Client_Name],MATCH(Table312[[#This Row],[Client_Code]],Clients[Client_Code],0)),"")</f>
        <v>FRIGORIFICO CFC</v>
      </c>
      <c r="D1683" s="25">
        <v>5</v>
      </c>
      <c r="E1683" s="25">
        <v>1</v>
      </c>
      <c r="F1683" s="25" t="b">
        <f>IF(E1683&gt;(VLOOKUP(D1683,Months_Weeks!$A$2:$B$13,2,TRUE)),FALSE)</f>
        <v>0</v>
      </c>
      <c r="G1683" s="63">
        <f>IF(Table312[[#This Row],[Facility]]="Buin",1.5%,0.25%)</f>
        <v>2.5000000000000001E-3</v>
      </c>
      <c r="H1683" s="38"/>
      <c r="I1683" s="38">
        <v>5</v>
      </c>
      <c r="J1683" s="27">
        <f t="shared" si="156"/>
        <v>129</v>
      </c>
      <c r="K1683" s="28">
        <f t="shared" si="157"/>
        <v>4</v>
      </c>
      <c r="L1683" s="27">
        <f>IF(K1683=0,0,IF(E1683&gt;1,E1683-1,VLOOKUP(K1683,Months_Weeks!$A$1:$B$13,2,0)))</f>
        <v>4</v>
      </c>
      <c r="M1683" s="29"/>
      <c r="N1683" s="39"/>
      <c r="O1683" s="39"/>
      <c r="P1683" s="50">
        <f t="shared" si="158"/>
        <v>0</v>
      </c>
      <c r="Q1683" s="28">
        <f t="shared" si="159"/>
        <v>4</v>
      </c>
      <c r="R1683" s="28">
        <f>IF(Q1683=0,0,IF(E1683&gt;1,E1683-1,VLOOKUP(Q1683,Months_Weeks!$A$1:$B$13,2,0)))</f>
        <v>4</v>
      </c>
      <c r="S1683" s="30"/>
      <c r="T1683" s="39"/>
      <c r="U1683" s="39"/>
      <c r="V1683" s="50">
        <f t="shared" si="160"/>
        <v>0</v>
      </c>
      <c r="W1683" s="28">
        <f t="shared" si="161"/>
        <v>4</v>
      </c>
      <c r="X1683" s="28">
        <f>IF(W1683=0,0,IF(E1683&gt;1,E1683-1,VLOOKUP(W1683,Months_Weeks!$A$1:$B$13,2,0)))</f>
        <v>4</v>
      </c>
      <c r="Y1683" s="30"/>
      <c r="Z1683" s="39"/>
      <c r="AA1683" s="31"/>
      <c r="AB1683" s="39"/>
      <c r="AC1683" s="31"/>
      <c r="AD1683" s="40"/>
      <c r="AE1683" s="31"/>
      <c r="AF1683" s="40"/>
      <c r="AG1683" s="31"/>
      <c r="AH1683" s="40"/>
      <c r="AI1683" s="31"/>
      <c r="AJ1683" s="40"/>
    </row>
    <row r="1684" spans="1:36" x14ac:dyDescent="0.25">
      <c r="A1684" s="37" t="s">
        <v>32</v>
      </c>
      <c r="B1684" s="37">
        <v>52</v>
      </c>
      <c r="C1684" s="26" t="str">
        <f>IFERROR(INDEX(Clients[Client_Name],MATCH(Table312[[#This Row],[Client_Code]],Clients[Client_Code],0)),"")</f>
        <v>FRIGORIFICO CFC</v>
      </c>
      <c r="D1684" s="25">
        <v>5</v>
      </c>
      <c r="E1684" s="25">
        <v>2</v>
      </c>
      <c r="F1684" s="25" t="b">
        <f>IF(E1684&gt;(VLOOKUP(D1684,Months_Weeks!$A$2:$B$13,2,TRUE)),FALSE)</f>
        <v>0</v>
      </c>
      <c r="G1684" s="63">
        <f>IF(Table312[[#This Row],[Facility]]="Buin",1.5%,0.25%)</f>
        <v>2.5000000000000001E-3</v>
      </c>
      <c r="H1684" s="38"/>
      <c r="I1684" s="38">
        <v>5</v>
      </c>
      <c r="J1684" s="27">
        <f t="shared" si="156"/>
        <v>124</v>
      </c>
      <c r="K1684" s="28">
        <f t="shared" si="157"/>
        <v>5</v>
      </c>
      <c r="L1684" s="27">
        <f>IF(K1684=0,0,IF(E1684&gt;1,E1684-1,VLOOKUP(K1684,Months_Weeks!$A$1:$B$13,2,0)))</f>
        <v>1</v>
      </c>
      <c r="M1684" s="29"/>
      <c r="N1684" s="39"/>
      <c r="O1684" s="39"/>
      <c r="P1684" s="50">
        <f t="shared" si="158"/>
        <v>0</v>
      </c>
      <c r="Q1684" s="28">
        <f t="shared" si="159"/>
        <v>5</v>
      </c>
      <c r="R1684" s="28">
        <f>IF(Q1684=0,0,IF(E1684&gt;1,E1684-1,VLOOKUP(Q1684,Months_Weeks!$A$1:$B$13,2,0)))</f>
        <v>1</v>
      </c>
      <c r="S1684" s="30"/>
      <c r="T1684" s="39"/>
      <c r="U1684" s="39"/>
      <c r="V1684" s="50">
        <f t="shared" si="160"/>
        <v>0</v>
      </c>
      <c r="W1684" s="28">
        <f t="shared" si="161"/>
        <v>5</v>
      </c>
      <c r="X1684" s="28">
        <f>IF(W1684=0,0,IF(E1684&gt;1,E1684-1,VLOOKUP(W1684,Months_Weeks!$A$1:$B$13,2,0)))</f>
        <v>1</v>
      </c>
      <c r="Y1684" s="30"/>
      <c r="Z1684" s="39"/>
      <c r="AA1684" s="31"/>
      <c r="AB1684" s="39"/>
      <c r="AC1684" s="31"/>
      <c r="AD1684" s="40"/>
      <c r="AE1684" s="31"/>
      <c r="AF1684" s="40"/>
      <c r="AG1684" s="31"/>
      <c r="AH1684" s="40"/>
      <c r="AI1684" s="31"/>
      <c r="AJ1684" s="40"/>
    </row>
    <row r="1685" spans="1:36" x14ac:dyDescent="0.25">
      <c r="A1685" s="37" t="s">
        <v>32</v>
      </c>
      <c r="B1685" s="37">
        <v>52</v>
      </c>
      <c r="C1685" s="26" t="str">
        <f>IFERROR(INDEX(Clients[Client_Name],MATCH(Table312[[#This Row],[Client_Code]],Clients[Client_Code],0)),"")</f>
        <v>FRIGORIFICO CFC</v>
      </c>
      <c r="D1685" s="25">
        <v>5</v>
      </c>
      <c r="E1685" s="25">
        <v>3</v>
      </c>
      <c r="F1685" s="25" t="b">
        <f>IF(E1685&gt;(VLOOKUP(D1685,Months_Weeks!$A$2:$B$13,2,TRUE)),FALSE)</f>
        <v>0</v>
      </c>
      <c r="G1685" s="63">
        <f>IF(Table312[[#This Row],[Facility]]="Buin",1.5%,0.25%)</f>
        <v>2.5000000000000001E-3</v>
      </c>
      <c r="H1685" s="38"/>
      <c r="I1685" s="38">
        <v>5</v>
      </c>
      <c r="J1685" s="27">
        <f t="shared" si="156"/>
        <v>119</v>
      </c>
      <c r="K1685" s="28">
        <f t="shared" si="157"/>
        <v>5</v>
      </c>
      <c r="L1685" s="27">
        <f>IF(K1685=0,0,IF(E1685&gt;1,E1685-1,VLOOKUP(K1685,Months_Weeks!$A$1:$B$13,2,0)))</f>
        <v>2</v>
      </c>
      <c r="M1685" s="29"/>
      <c r="N1685" s="39"/>
      <c r="O1685" s="39"/>
      <c r="P1685" s="50">
        <f t="shared" si="158"/>
        <v>0</v>
      </c>
      <c r="Q1685" s="28">
        <f t="shared" si="159"/>
        <v>5</v>
      </c>
      <c r="R1685" s="28">
        <f>IF(Q1685=0,0,IF(E1685&gt;1,E1685-1,VLOOKUP(Q1685,Months_Weeks!$A$1:$B$13,2,0)))</f>
        <v>2</v>
      </c>
      <c r="S1685" s="30"/>
      <c r="T1685" s="39"/>
      <c r="U1685" s="39"/>
      <c r="V1685" s="50">
        <f t="shared" si="160"/>
        <v>0</v>
      </c>
      <c r="W1685" s="28">
        <f t="shared" si="161"/>
        <v>5</v>
      </c>
      <c r="X1685" s="28">
        <f>IF(W1685=0,0,IF(E1685&gt;1,E1685-1,VLOOKUP(W1685,Months_Weeks!$A$1:$B$13,2,0)))</f>
        <v>2</v>
      </c>
      <c r="Y1685" s="30"/>
      <c r="Z1685" s="39"/>
      <c r="AA1685" s="31"/>
      <c r="AB1685" s="39"/>
      <c r="AC1685" s="31"/>
      <c r="AD1685" s="40"/>
      <c r="AE1685" s="31"/>
      <c r="AF1685" s="40"/>
      <c r="AG1685" s="31"/>
      <c r="AH1685" s="40"/>
      <c r="AI1685" s="31"/>
      <c r="AJ1685" s="40"/>
    </row>
    <row r="1686" spans="1:36" x14ac:dyDescent="0.25">
      <c r="A1686" s="37" t="s">
        <v>32</v>
      </c>
      <c r="B1686" s="37">
        <v>52</v>
      </c>
      <c r="C1686" s="26" t="str">
        <f>IFERROR(INDEX(Clients[Client_Name],MATCH(Table312[[#This Row],[Client_Code]],Clients[Client_Code],0)),"")</f>
        <v>FRIGORIFICO CFC</v>
      </c>
      <c r="D1686" s="25">
        <v>5</v>
      </c>
      <c r="E1686" s="25">
        <v>4</v>
      </c>
      <c r="F1686" s="25" t="b">
        <f>IF(E1686&gt;(VLOOKUP(D1686,Months_Weeks!$A$2:$B$13,2,TRUE)),FALSE)</f>
        <v>0</v>
      </c>
      <c r="G1686" s="63">
        <f>IF(Table312[[#This Row],[Facility]]="Buin",1.5%,0.25%)</f>
        <v>2.5000000000000001E-3</v>
      </c>
      <c r="H1686" s="38"/>
      <c r="I1686" s="38">
        <v>5</v>
      </c>
      <c r="J1686" s="27">
        <f t="shared" si="156"/>
        <v>114</v>
      </c>
      <c r="K1686" s="28">
        <f t="shared" si="157"/>
        <v>5</v>
      </c>
      <c r="L1686" s="27">
        <f>IF(K1686=0,0,IF(E1686&gt;1,E1686-1,VLOOKUP(K1686,Months_Weeks!$A$1:$B$13,2,0)))</f>
        <v>3</v>
      </c>
      <c r="M1686" s="29"/>
      <c r="N1686" s="39"/>
      <c r="O1686" s="39"/>
      <c r="P1686" s="50">
        <f t="shared" si="158"/>
        <v>0</v>
      </c>
      <c r="Q1686" s="28">
        <f t="shared" si="159"/>
        <v>5</v>
      </c>
      <c r="R1686" s="28">
        <f>IF(Q1686=0,0,IF(E1686&gt;1,E1686-1,VLOOKUP(Q1686,Months_Weeks!$A$1:$B$13,2,0)))</f>
        <v>3</v>
      </c>
      <c r="S1686" s="30"/>
      <c r="T1686" s="39"/>
      <c r="U1686" s="39"/>
      <c r="V1686" s="50">
        <f t="shared" si="160"/>
        <v>0</v>
      </c>
      <c r="W1686" s="28">
        <f t="shared" si="161"/>
        <v>5</v>
      </c>
      <c r="X1686" s="28">
        <f>IF(W1686=0,0,IF(E1686&gt;1,E1686-1,VLOOKUP(W1686,Months_Weeks!$A$1:$B$13,2,0)))</f>
        <v>3</v>
      </c>
      <c r="Y1686" s="30"/>
      <c r="Z1686" s="39"/>
      <c r="AA1686" s="31"/>
      <c r="AB1686" s="39"/>
      <c r="AC1686" s="31"/>
      <c r="AD1686" s="40"/>
      <c r="AE1686" s="31"/>
      <c r="AF1686" s="40"/>
      <c r="AG1686" s="31"/>
      <c r="AH1686" s="40"/>
      <c r="AI1686" s="31"/>
      <c r="AJ1686" s="40"/>
    </row>
    <row r="1687" spans="1:36" x14ac:dyDescent="0.25">
      <c r="A1687" s="37" t="s">
        <v>32</v>
      </c>
      <c r="B1687" s="37">
        <v>52</v>
      </c>
      <c r="C1687" s="26" t="str">
        <f>IFERROR(INDEX(Clients[Client_Name],MATCH(Table312[[#This Row],[Client_Code]],Clients[Client_Code],0)),"")</f>
        <v>FRIGORIFICO CFC</v>
      </c>
      <c r="D1687" s="25">
        <v>6</v>
      </c>
      <c r="E1687" s="25">
        <v>1</v>
      </c>
      <c r="F1687" s="25" t="b">
        <f>IF(E1687&gt;(VLOOKUP(D1687,Months_Weeks!$A$2:$B$13,2,TRUE)),FALSE)</f>
        <v>0</v>
      </c>
      <c r="G1687" s="63">
        <f>IF(Table312[[#This Row],[Facility]]="Buin",1.5%,0.25%)</f>
        <v>2.5000000000000001E-3</v>
      </c>
      <c r="H1687" s="38"/>
      <c r="I1687" s="38">
        <v>5</v>
      </c>
      <c r="J1687" s="27">
        <f t="shared" si="156"/>
        <v>109</v>
      </c>
      <c r="K1687" s="28">
        <f t="shared" si="157"/>
        <v>5</v>
      </c>
      <c r="L1687" s="27">
        <f>IF(K1687=0,0,IF(E1687&gt;1,E1687-1,VLOOKUP(K1687,Months_Weeks!$A$1:$B$13,2,0)))</f>
        <v>4</v>
      </c>
      <c r="M1687" s="29"/>
      <c r="N1687" s="39"/>
      <c r="O1687" s="39"/>
      <c r="P1687" s="50">
        <f t="shared" si="158"/>
        <v>0</v>
      </c>
      <c r="Q1687" s="28">
        <f t="shared" si="159"/>
        <v>5</v>
      </c>
      <c r="R1687" s="28">
        <f>IF(Q1687=0,0,IF(E1687&gt;1,E1687-1,VLOOKUP(Q1687,Months_Weeks!$A$1:$B$13,2,0)))</f>
        <v>4</v>
      </c>
      <c r="S1687" s="30"/>
      <c r="T1687" s="39"/>
      <c r="U1687" s="39"/>
      <c r="V1687" s="50">
        <f t="shared" si="160"/>
        <v>0</v>
      </c>
      <c r="W1687" s="28">
        <f t="shared" si="161"/>
        <v>5</v>
      </c>
      <c r="X1687" s="28">
        <f>IF(W1687=0,0,IF(E1687&gt;1,E1687-1,VLOOKUP(W1687,Months_Weeks!$A$1:$B$13,2,0)))</f>
        <v>4</v>
      </c>
      <c r="Y1687" s="30"/>
      <c r="Z1687" s="39"/>
      <c r="AA1687" s="31"/>
      <c r="AB1687" s="39"/>
      <c r="AC1687" s="31"/>
      <c r="AD1687" s="40"/>
      <c r="AE1687" s="31"/>
      <c r="AF1687" s="40"/>
      <c r="AG1687" s="31"/>
      <c r="AH1687" s="40"/>
      <c r="AI1687" s="31"/>
      <c r="AJ1687" s="40"/>
    </row>
    <row r="1688" spans="1:36" x14ac:dyDescent="0.25">
      <c r="A1688" s="37" t="s">
        <v>32</v>
      </c>
      <c r="B1688" s="37">
        <v>52</v>
      </c>
      <c r="C1688" s="26" t="str">
        <f>IFERROR(INDEX(Clients[Client_Name],MATCH(Table312[[#This Row],[Client_Code]],Clients[Client_Code],0)),"")</f>
        <v>FRIGORIFICO CFC</v>
      </c>
      <c r="D1688" s="25">
        <v>6</v>
      </c>
      <c r="E1688" s="25">
        <v>2</v>
      </c>
      <c r="F1688" s="25" t="b">
        <f>IF(E1688&gt;(VLOOKUP(D1688,Months_Weeks!$A$2:$B$13,2,TRUE)),FALSE)</f>
        <v>0</v>
      </c>
      <c r="G1688" s="63">
        <f>IF(Table312[[#This Row],[Facility]]="Buin",1.5%,0.25%)</f>
        <v>2.5000000000000001E-3</v>
      </c>
      <c r="H1688" s="38"/>
      <c r="I1688" s="38">
        <v>5</v>
      </c>
      <c r="J1688" s="27">
        <f t="shared" si="156"/>
        <v>104</v>
      </c>
      <c r="K1688" s="28">
        <f t="shared" si="157"/>
        <v>6</v>
      </c>
      <c r="L1688" s="27">
        <f>IF(K1688=0,0,IF(E1688&gt;1,E1688-1,VLOOKUP(K1688,Months_Weeks!$A$1:$B$13,2,0)))</f>
        <v>1</v>
      </c>
      <c r="M1688" s="29"/>
      <c r="N1688" s="39"/>
      <c r="O1688" s="39"/>
      <c r="P1688" s="50">
        <f t="shared" si="158"/>
        <v>0</v>
      </c>
      <c r="Q1688" s="28">
        <f t="shared" si="159"/>
        <v>6</v>
      </c>
      <c r="R1688" s="28">
        <f>IF(Q1688=0,0,IF(E1688&gt;1,E1688-1,VLOOKUP(Q1688,Months_Weeks!$A$1:$B$13,2,0)))</f>
        <v>1</v>
      </c>
      <c r="S1688" s="30"/>
      <c r="T1688" s="39"/>
      <c r="U1688" s="39"/>
      <c r="V1688" s="50">
        <f t="shared" si="160"/>
        <v>0</v>
      </c>
      <c r="W1688" s="28">
        <f t="shared" si="161"/>
        <v>6</v>
      </c>
      <c r="X1688" s="28">
        <f>IF(W1688=0,0,IF(E1688&gt;1,E1688-1,VLOOKUP(W1688,Months_Weeks!$A$1:$B$13,2,0)))</f>
        <v>1</v>
      </c>
      <c r="Y1688" s="30"/>
      <c r="Z1688" s="39"/>
      <c r="AA1688" s="31"/>
      <c r="AB1688" s="39"/>
      <c r="AC1688" s="31"/>
      <c r="AD1688" s="40"/>
      <c r="AE1688" s="31"/>
      <c r="AF1688" s="40"/>
      <c r="AG1688" s="31"/>
      <c r="AH1688" s="40"/>
      <c r="AI1688" s="31"/>
      <c r="AJ1688" s="40"/>
    </row>
    <row r="1689" spans="1:36" x14ac:dyDescent="0.25">
      <c r="A1689" s="37" t="s">
        <v>32</v>
      </c>
      <c r="B1689" s="37">
        <v>52</v>
      </c>
      <c r="C1689" s="26" t="str">
        <f>IFERROR(INDEX(Clients[Client_Name],MATCH(Table312[[#This Row],[Client_Code]],Clients[Client_Code],0)),"")</f>
        <v>FRIGORIFICO CFC</v>
      </c>
      <c r="D1689" s="25">
        <v>6</v>
      </c>
      <c r="E1689" s="25">
        <v>3</v>
      </c>
      <c r="F1689" s="25" t="b">
        <f>IF(E1689&gt;(VLOOKUP(D1689,Months_Weeks!$A$2:$B$13,2,TRUE)),FALSE)</f>
        <v>0</v>
      </c>
      <c r="G1689" s="63">
        <f>IF(Table312[[#This Row],[Facility]]="Buin",1.5%,0.25%)</f>
        <v>2.5000000000000001E-3</v>
      </c>
      <c r="H1689" s="38"/>
      <c r="I1689" s="38">
        <v>5</v>
      </c>
      <c r="J1689" s="27">
        <f t="shared" si="156"/>
        <v>99</v>
      </c>
      <c r="K1689" s="28">
        <f t="shared" si="157"/>
        <v>6</v>
      </c>
      <c r="L1689" s="27">
        <f>IF(K1689=0,0,IF(E1689&gt;1,E1689-1,VLOOKUP(K1689,Months_Weeks!$A$1:$B$13,2,0)))</f>
        <v>2</v>
      </c>
      <c r="M1689" s="29"/>
      <c r="N1689" s="39"/>
      <c r="O1689" s="39"/>
      <c r="P1689" s="50">
        <f t="shared" si="158"/>
        <v>0</v>
      </c>
      <c r="Q1689" s="28">
        <f t="shared" si="159"/>
        <v>6</v>
      </c>
      <c r="R1689" s="28">
        <f>IF(Q1689=0,0,IF(E1689&gt;1,E1689-1,VLOOKUP(Q1689,Months_Weeks!$A$1:$B$13,2,0)))</f>
        <v>2</v>
      </c>
      <c r="S1689" s="30"/>
      <c r="T1689" s="39"/>
      <c r="U1689" s="39"/>
      <c r="V1689" s="50">
        <f t="shared" si="160"/>
        <v>0</v>
      </c>
      <c r="W1689" s="28">
        <f t="shared" si="161"/>
        <v>6</v>
      </c>
      <c r="X1689" s="28">
        <f>IF(W1689=0,0,IF(E1689&gt;1,E1689-1,VLOOKUP(W1689,Months_Weeks!$A$1:$B$13,2,0)))</f>
        <v>2</v>
      </c>
      <c r="Y1689" s="30"/>
      <c r="Z1689" s="39"/>
      <c r="AA1689" s="31"/>
      <c r="AB1689" s="39"/>
      <c r="AC1689" s="31"/>
      <c r="AD1689" s="40"/>
      <c r="AE1689" s="31"/>
      <c r="AF1689" s="40"/>
      <c r="AG1689" s="31"/>
      <c r="AH1689" s="40"/>
      <c r="AI1689" s="31"/>
      <c r="AJ1689" s="40"/>
    </row>
    <row r="1690" spans="1:36" x14ac:dyDescent="0.25">
      <c r="A1690" s="37" t="s">
        <v>32</v>
      </c>
      <c r="B1690" s="37">
        <v>52</v>
      </c>
      <c r="C1690" s="26" t="str">
        <f>IFERROR(INDEX(Clients[Client_Name],MATCH(Table312[[#This Row],[Client_Code]],Clients[Client_Code],0)),"")</f>
        <v>FRIGORIFICO CFC</v>
      </c>
      <c r="D1690" s="25">
        <v>6</v>
      </c>
      <c r="E1690" s="25">
        <v>4</v>
      </c>
      <c r="F1690" s="25" t="b">
        <f>IF(E1690&gt;(VLOOKUP(D1690,Months_Weeks!$A$2:$B$13,2,TRUE)),FALSE)</f>
        <v>0</v>
      </c>
      <c r="G1690" s="63">
        <f>IF(Table312[[#This Row],[Facility]]="Buin",1.5%,0.25%)</f>
        <v>2.5000000000000001E-3</v>
      </c>
      <c r="H1690" s="38"/>
      <c r="I1690" s="38"/>
      <c r="J1690" s="27">
        <f t="shared" si="156"/>
        <v>99</v>
      </c>
      <c r="K1690" s="28">
        <f t="shared" si="157"/>
        <v>6</v>
      </c>
      <c r="L1690" s="27">
        <f>IF(K1690=0,0,IF(E1690&gt;1,E1690-1,VLOOKUP(K1690,Months_Weeks!$A$1:$B$13,2,0)))</f>
        <v>3</v>
      </c>
      <c r="M1690" s="29"/>
      <c r="N1690" s="39"/>
      <c r="O1690" s="39"/>
      <c r="P1690" s="50">
        <f t="shared" si="158"/>
        <v>0</v>
      </c>
      <c r="Q1690" s="28">
        <f t="shared" si="159"/>
        <v>6</v>
      </c>
      <c r="R1690" s="28">
        <f>IF(Q1690=0,0,IF(E1690&gt;1,E1690-1,VLOOKUP(Q1690,Months_Weeks!$A$1:$B$13,2,0)))</f>
        <v>3</v>
      </c>
      <c r="S1690" s="30"/>
      <c r="T1690" s="39"/>
      <c r="U1690" s="39"/>
      <c r="V1690" s="50">
        <f t="shared" si="160"/>
        <v>0</v>
      </c>
      <c r="W1690" s="28">
        <f t="shared" si="161"/>
        <v>6</v>
      </c>
      <c r="X1690" s="28">
        <f>IF(W1690=0,0,IF(E1690&gt;1,E1690-1,VLOOKUP(W1690,Months_Weeks!$A$1:$B$13,2,0)))</f>
        <v>3</v>
      </c>
      <c r="Y1690" s="30"/>
      <c r="Z1690" s="39"/>
      <c r="AA1690" s="31"/>
      <c r="AB1690" s="39"/>
      <c r="AC1690" s="31"/>
      <c r="AD1690" s="40"/>
      <c r="AE1690" s="31"/>
      <c r="AF1690" s="40"/>
      <c r="AG1690" s="31"/>
      <c r="AH1690" s="40"/>
      <c r="AI1690" s="31"/>
      <c r="AJ1690" s="40"/>
    </row>
    <row r="1691" spans="1:36" x14ac:dyDescent="0.25">
      <c r="A1691" s="37" t="s">
        <v>32</v>
      </c>
      <c r="B1691" s="37">
        <v>52</v>
      </c>
      <c r="C1691" s="26" t="str">
        <f>IFERROR(INDEX(Clients[Client_Name],MATCH(Table312[[#This Row],[Client_Code]],Clients[Client_Code],0)),"")</f>
        <v>FRIGORIFICO CFC</v>
      </c>
      <c r="D1691" s="25">
        <v>6</v>
      </c>
      <c r="E1691" s="25">
        <v>5</v>
      </c>
      <c r="F1691" s="25" t="b">
        <f>IF(E1691&gt;(VLOOKUP(D1691,Months_Weeks!$A$2:$B$13,2,TRUE)),FALSE)</f>
        <v>0</v>
      </c>
      <c r="G1691" s="63">
        <f>IF(Table312[[#This Row],[Facility]]="Buin",1.5%,0.25%)</f>
        <v>2.5000000000000001E-3</v>
      </c>
      <c r="H1691" s="38"/>
      <c r="I1691" s="38"/>
      <c r="J1691" s="27">
        <f t="shared" si="156"/>
        <v>99</v>
      </c>
      <c r="K1691" s="28">
        <f t="shared" si="157"/>
        <v>6</v>
      </c>
      <c r="L1691" s="27">
        <f>IF(K1691=0,0,IF(E1691&gt;1,E1691-1,VLOOKUP(K1691,Months_Weeks!$A$1:$B$13,2,0)))</f>
        <v>4</v>
      </c>
      <c r="M1691" s="29"/>
      <c r="N1691" s="39"/>
      <c r="O1691" s="39"/>
      <c r="P1691" s="50">
        <f t="shared" si="158"/>
        <v>0</v>
      </c>
      <c r="Q1691" s="28">
        <f t="shared" si="159"/>
        <v>6</v>
      </c>
      <c r="R1691" s="28">
        <f>IF(Q1691=0,0,IF(E1691&gt;1,E1691-1,VLOOKUP(Q1691,Months_Weeks!$A$1:$B$13,2,0)))</f>
        <v>4</v>
      </c>
      <c r="S1691" s="30"/>
      <c r="T1691" s="39"/>
      <c r="U1691" s="39"/>
      <c r="V1691" s="50">
        <f t="shared" si="160"/>
        <v>0</v>
      </c>
      <c r="W1691" s="28">
        <f t="shared" si="161"/>
        <v>6</v>
      </c>
      <c r="X1691" s="28">
        <f>IF(W1691=0,0,IF(E1691&gt;1,E1691-1,VLOOKUP(W1691,Months_Weeks!$A$1:$B$13,2,0)))</f>
        <v>4</v>
      </c>
      <c r="Y1691" s="30"/>
      <c r="Z1691" s="39"/>
      <c r="AA1691" s="31"/>
      <c r="AB1691" s="39"/>
      <c r="AC1691" s="31"/>
      <c r="AD1691" s="40"/>
      <c r="AE1691" s="31"/>
      <c r="AF1691" s="40"/>
      <c r="AG1691" s="31"/>
      <c r="AH1691" s="40"/>
      <c r="AI1691" s="31"/>
      <c r="AJ1691" s="40"/>
    </row>
    <row r="1692" spans="1:36" x14ac:dyDescent="0.25">
      <c r="A1692" s="37" t="s">
        <v>32</v>
      </c>
      <c r="B1692" s="37">
        <v>52</v>
      </c>
      <c r="C1692" s="26" t="str">
        <f>IFERROR(INDEX(Clients[Client_Name],MATCH(Table312[[#This Row],[Client_Code]],Clients[Client_Code],0)),"")</f>
        <v>FRIGORIFICO CFC</v>
      </c>
      <c r="D1692" s="25">
        <v>7</v>
      </c>
      <c r="E1692" s="25">
        <v>1</v>
      </c>
      <c r="F1692" s="25" t="b">
        <f>IF(E1692&gt;(VLOOKUP(D1692,Months_Weeks!$A$2:$B$13,2,TRUE)),FALSE)</f>
        <v>0</v>
      </c>
      <c r="G1692" s="63">
        <f>IF(Table312[[#This Row],[Facility]]="Buin",1.5%,0.25%)</f>
        <v>2.5000000000000001E-3</v>
      </c>
      <c r="H1692" s="38"/>
      <c r="I1692" s="38"/>
      <c r="J1692" s="27">
        <f t="shared" si="156"/>
        <v>99</v>
      </c>
      <c r="K1692" s="28">
        <f t="shared" si="157"/>
        <v>6</v>
      </c>
      <c r="L1692" s="27">
        <f>IF(K1692=0,0,IF(E1692&gt;1,E1692-1,VLOOKUP(K1692,Months_Weeks!$A$1:$B$13,2,0)))</f>
        <v>5</v>
      </c>
      <c r="M1692" s="29"/>
      <c r="N1692" s="39"/>
      <c r="O1692" s="39"/>
      <c r="P1692" s="50">
        <f t="shared" si="158"/>
        <v>0</v>
      </c>
      <c r="Q1692" s="28">
        <f t="shared" si="159"/>
        <v>6</v>
      </c>
      <c r="R1692" s="28">
        <f>IF(Q1692=0,0,IF(E1692&gt;1,E1692-1,VLOOKUP(Q1692,Months_Weeks!$A$1:$B$13,2,0)))</f>
        <v>5</v>
      </c>
      <c r="S1692" s="30"/>
      <c r="T1692" s="39"/>
      <c r="U1692" s="39"/>
      <c r="V1692" s="50">
        <f t="shared" si="160"/>
        <v>0</v>
      </c>
      <c r="W1692" s="28">
        <f t="shared" si="161"/>
        <v>6</v>
      </c>
      <c r="X1692" s="28">
        <f>IF(W1692=0,0,IF(E1692&gt;1,E1692-1,VLOOKUP(W1692,Months_Weeks!$A$1:$B$13,2,0)))</f>
        <v>5</v>
      </c>
      <c r="Y1692" s="30"/>
      <c r="Z1692" s="39"/>
      <c r="AA1692" s="31"/>
      <c r="AB1692" s="39"/>
      <c r="AC1692" s="31"/>
      <c r="AD1692" s="40"/>
      <c r="AE1692" s="31"/>
      <c r="AF1692" s="40"/>
      <c r="AG1692" s="31"/>
      <c r="AH1692" s="40"/>
      <c r="AI1692" s="31"/>
      <c r="AJ1692" s="40"/>
    </row>
    <row r="1693" spans="1:36" x14ac:dyDescent="0.25">
      <c r="A1693" s="37" t="s">
        <v>32</v>
      </c>
      <c r="B1693" s="37">
        <v>52</v>
      </c>
      <c r="C1693" s="26" t="str">
        <f>IFERROR(INDEX(Clients[Client_Name],MATCH(Table312[[#This Row],[Client_Code]],Clients[Client_Code],0)),"")</f>
        <v>FRIGORIFICO CFC</v>
      </c>
      <c r="D1693" s="25">
        <v>7</v>
      </c>
      <c r="E1693" s="25">
        <v>2</v>
      </c>
      <c r="F1693" s="25" t="b">
        <f>IF(E1693&gt;(VLOOKUP(D1693,Months_Weeks!$A$2:$B$13,2,TRUE)),FALSE)</f>
        <v>0</v>
      </c>
      <c r="G1693" s="63">
        <f>IF(Table312[[#This Row],[Facility]]="Buin",1.5%,0.25%)</f>
        <v>2.5000000000000001E-3</v>
      </c>
      <c r="H1693" s="38"/>
      <c r="I1693" s="38"/>
      <c r="J1693" s="27">
        <f t="shared" si="156"/>
        <v>99</v>
      </c>
      <c r="K1693" s="28">
        <f t="shared" si="157"/>
        <v>7</v>
      </c>
      <c r="L1693" s="27">
        <f>IF(K1693=0,0,IF(E1693&gt;1,E1693-1,VLOOKUP(K1693,Months_Weeks!$A$1:$B$13,2,0)))</f>
        <v>1</v>
      </c>
      <c r="M1693" s="29"/>
      <c r="N1693" s="39"/>
      <c r="O1693" s="39"/>
      <c r="P1693" s="50">
        <f t="shared" si="158"/>
        <v>0</v>
      </c>
      <c r="Q1693" s="28">
        <f t="shared" si="159"/>
        <v>7</v>
      </c>
      <c r="R1693" s="28">
        <f>IF(Q1693=0,0,IF(E1693&gt;1,E1693-1,VLOOKUP(Q1693,Months_Weeks!$A$1:$B$13,2,0)))</f>
        <v>1</v>
      </c>
      <c r="S1693" s="30"/>
      <c r="T1693" s="39"/>
      <c r="U1693" s="39"/>
      <c r="V1693" s="50">
        <f t="shared" si="160"/>
        <v>0</v>
      </c>
      <c r="W1693" s="28">
        <f t="shared" si="161"/>
        <v>7</v>
      </c>
      <c r="X1693" s="28">
        <f>IF(W1693=0,0,IF(E1693&gt;1,E1693-1,VLOOKUP(W1693,Months_Weeks!$A$1:$B$13,2,0)))</f>
        <v>1</v>
      </c>
      <c r="Y1693" s="30"/>
      <c r="Z1693" s="39"/>
      <c r="AA1693" s="31"/>
      <c r="AB1693" s="39"/>
      <c r="AC1693" s="31"/>
      <c r="AD1693" s="40"/>
      <c r="AE1693" s="31"/>
      <c r="AF1693" s="40"/>
      <c r="AG1693" s="31"/>
      <c r="AH1693" s="40"/>
      <c r="AI1693" s="31"/>
      <c r="AJ1693" s="40"/>
    </row>
    <row r="1694" spans="1:36" x14ac:dyDescent="0.25">
      <c r="A1694" s="37" t="s">
        <v>32</v>
      </c>
      <c r="B1694" s="37">
        <v>52</v>
      </c>
      <c r="C1694" s="26" t="str">
        <f>IFERROR(INDEX(Clients[Client_Name],MATCH(Table312[[#This Row],[Client_Code]],Clients[Client_Code],0)),"")</f>
        <v>FRIGORIFICO CFC</v>
      </c>
      <c r="D1694" s="25">
        <v>7</v>
      </c>
      <c r="E1694" s="25">
        <v>3</v>
      </c>
      <c r="F1694" s="25" t="b">
        <f>IF(E1694&gt;(VLOOKUP(D1694,Months_Weeks!$A$2:$B$13,2,TRUE)),FALSE)</f>
        <v>0</v>
      </c>
      <c r="G1694" s="63">
        <f>IF(Table312[[#This Row],[Facility]]="Buin",1.5%,0.25%)</f>
        <v>2.5000000000000001E-3</v>
      </c>
      <c r="H1694" s="38"/>
      <c r="I1694" s="38"/>
      <c r="J1694" s="27">
        <f t="shared" si="156"/>
        <v>99</v>
      </c>
      <c r="K1694" s="28">
        <f t="shared" si="157"/>
        <v>7</v>
      </c>
      <c r="L1694" s="27">
        <f>IF(K1694=0,0,IF(E1694&gt;1,E1694-1,VLOOKUP(K1694,Months_Weeks!$A$1:$B$13,2,0)))</f>
        <v>2</v>
      </c>
      <c r="M1694" s="29"/>
      <c r="N1694" s="39"/>
      <c r="O1694" s="39"/>
      <c r="P1694" s="50">
        <f t="shared" si="158"/>
        <v>0</v>
      </c>
      <c r="Q1694" s="28">
        <f t="shared" si="159"/>
        <v>7</v>
      </c>
      <c r="R1694" s="28">
        <f>IF(Q1694=0,0,IF(E1694&gt;1,E1694-1,VLOOKUP(Q1694,Months_Weeks!$A$1:$B$13,2,0)))</f>
        <v>2</v>
      </c>
      <c r="S1694" s="30"/>
      <c r="T1694" s="39"/>
      <c r="U1694" s="39"/>
      <c r="V1694" s="50">
        <f t="shared" si="160"/>
        <v>0</v>
      </c>
      <c r="W1694" s="28">
        <f t="shared" si="161"/>
        <v>7</v>
      </c>
      <c r="X1694" s="28">
        <f>IF(W1694=0,0,IF(E1694&gt;1,E1694-1,VLOOKUP(W1694,Months_Weeks!$A$1:$B$13,2,0)))</f>
        <v>2</v>
      </c>
      <c r="Y1694" s="30"/>
      <c r="Z1694" s="39"/>
      <c r="AA1694" s="31"/>
      <c r="AB1694" s="39"/>
      <c r="AC1694" s="31"/>
      <c r="AD1694" s="40"/>
      <c r="AE1694" s="31"/>
      <c r="AF1694" s="40"/>
      <c r="AG1694" s="31"/>
      <c r="AH1694" s="40"/>
      <c r="AI1694" s="31"/>
      <c r="AJ1694" s="40"/>
    </row>
    <row r="1695" spans="1:36" x14ac:dyDescent="0.25">
      <c r="A1695" s="37" t="s">
        <v>32</v>
      </c>
      <c r="B1695" s="37">
        <v>52</v>
      </c>
      <c r="C1695" s="26" t="str">
        <f>IFERROR(INDEX(Clients[Client_Name],MATCH(Table312[[#This Row],[Client_Code]],Clients[Client_Code],0)),"")</f>
        <v>FRIGORIFICO CFC</v>
      </c>
      <c r="D1695" s="25">
        <v>7</v>
      </c>
      <c r="E1695" s="25">
        <v>4</v>
      </c>
      <c r="F1695" s="25" t="b">
        <f>IF(E1695&gt;(VLOOKUP(D1695,Months_Weeks!$A$2:$B$13,2,TRUE)),FALSE)</f>
        <v>0</v>
      </c>
      <c r="G1695" s="63">
        <f>IF(Table312[[#This Row],[Facility]]="Buin",1.5%,0.25%)</f>
        <v>2.5000000000000001E-3</v>
      </c>
      <c r="H1695" s="38"/>
      <c r="I1695" s="38"/>
      <c r="J1695" s="27">
        <f t="shared" si="156"/>
        <v>99</v>
      </c>
      <c r="K1695" s="28">
        <f t="shared" si="157"/>
        <v>7</v>
      </c>
      <c r="L1695" s="27">
        <f>IF(K1695=0,0,IF(E1695&gt;1,E1695-1,VLOOKUP(K1695,Months_Weeks!$A$1:$B$13,2,0)))</f>
        <v>3</v>
      </c>
      <c r="M1695" s="29"/>
      <c r="N1695" s="39"/>
      <c r="O1695" s="39"/>
      <c r="P1695" s="50">
        <f t="shared" si="158"/>
        <v>0</v>
      </c>
      <c r="Q1695" s="28">
        <f t="shared" si="159"/>
        <v>7</v>
      </c>
      <c r="R1695" s="28">
        <f>IF(Q1695=0,0,IF(E1695&gt;1,E1695-1,VLOOKUP(Q1695,Months_Weeks!$A$1:$B$13,2,0)))</f>
        <v>3</v>
      </c>
      <c r="S1695" s="30"/>
      <c r="T1695" s="39"/>
      <c r="U1695" s="39"/>
      <c r="V1695" s="50">
        <f t="shared" si="160"/>
        <v>0</v>
      </c>
      <c r="W1695" s="28">
        <f t="shared" si="161"/>
        <v>7</v>
      </c>
      <c r="X1695" s="28">
        <f>IF(W1695=0,0,IF(E1695&gt;1,E1695-1,VLOOKUP(W1695,Months_Weeks!$A$1:$B$13,2,0)))</f>
        <v>3</v>
      </c>
      <c r="Y1695" s="30"/>
      <c r="Z1695" s="39"/>
      <c r="AA1695" s="31"/>
      <c r="AB1695" s="39"/>
      <c r="AC1695" s="31"/>
      <c r="AD1695" s="40"/>
      <c r="AE1695" s="31"/>
      <c r="AF1695" s="40"/>
      <c r="AG1695" s="31"/>
      <c r="AH1695" s="40"/>
      <c r="AI1695" s="31"/>
      <c r="AJ1695" s="40"/>
    </row>
    <row r="1696" spans="1:36" x14ac:dyDescent="0.25">
      <c r="A1696" s="37" t="s">
        <v>32</v>
      </c>
      <c r="B1696" s="37">
        <v>52</v>
      </c>
      <c r="C1696" s="26" t="str">
        <f>IFERROR(INDEX(Clients[Client_Name],MATCH(Table312[[#This Row],[Client_Code]],Clients[Client_Code],0)),"")</f>
        <v>FRIGORIFICO CFC</v>
      </c>
      <c r="D1696" s="25">
        <v>8</v>
      </c>
      <c r="E1696" s="25">
        <v>1</v>
      </c>
      <c r="F1696" s="25" t="b">
        <f>IF(E1696&gt;(VLOOKUP(D1696,Months_Weeks!$A$2:$B$13,2,TRUE)),FALSE)</f>
        <v>0</v>
      </c>
      <c r="G1696" s="63">
        <f>IF(Table312[[#This Row],[Facility]]="Buin",1.5%,0.25%)</f>
        <v>2.5000000000000001E-3</v>
      </c>
      <c r="H1696" s="38">
        <v>50</v>
      </c>
      <c r="I1696" s="38"/>
      <c r="J1696" s="27">
        <f t="shared" si="156"/>
        <v>149</v>
      </c>
      <c r="K1696" s="28">
        <f t="shared" si="157"/>
        <v>7</v>
      </c>
      <c r="L1696" s="27">
        <f>IF(K1696=0,0,IF(E1696&gt;1,E1696-1,VLOOKUP(K1696,Months_Weeks!$A$1:$B$13,2,0)))</f>
        <v>4</v>
      </c>
      <c r="M1696" s="29"/>
      <c r="N1696" s="39"/>
      <c r="O1696" s="39"/>
      <c r="P1696" s="50">
        <f t="shared" si="158"/>
        <v>0</v>
      </c>
      <c r="Q1696" s="28">
        <f t="shared" si="159"/>
        <v>7</v>
      </c>
      <c r="R1696" s="28">
        <f>IF(Q1696=0,0,IF(E1696&gt;1,E1696-1,VLOOKUP(Q1696,Months_Weeks!$A$1:$B$13,2,0)))</f>
        <v>4</v>
      </c>
      <c r="S1696" s="30"/>
      <c r="T1696" s="39"/>
      <c r="U1696" s="39"/>
      <c r="V1696" s="50">
        <f t="shared" si="160"/>
        <v>0</v>
      </c>
      <c r="W1696" s="28">
        <f t="shared" si="161"/>
        <v>7</v>
      </c>
      <c r="X1696" s="28">
        <f>IF(W1696=0,0,IF(E1696&gt;1,E1696-1,VLOOKUP(W1696,Months_Weeks!$A$1:$B$13,2,0)))</f>
        <v>4</v>
      </c>
      <c r="Y1696" s="30"/>
      <c r="Z1696" s="39"/>
      <c r="AA1696" s="31"/>
      <c r="AB1696" s="39"/>
      <c r="AC1696" s="31"/>
      <c r="AD1696" s="40"/>
      <c r="AE1696" s="31"/>
      <c r="AF1696" s="40"/>
      <c r="AG1696" s="31"/>
      <c r="AH1696" s="40"/>
      <c r="AI1696" s="31"/>
      <c r="AJ1696" s="40"/>
    </row>
    <row r="1697" spans="1:36" x14ac:dyDescent="0.25">
      <c r="A1697" s="37" t="s">
        <v>32</v>
      </c>
      <c r="B1697" s="37">
        <v>52</v>
      </c>
      <c r="C1697" s="26" t="str">
        <f>IFERROR(INDEX(Clients[Client_Name],MATCH(Table312[[#This Row],[Client_Code]],Clients[Client_Code],0)),"")</f>
        <v>FRIGORIFICO CFC</v>
      </c>
      <c r="D1697" s="25">
        <v>8</v>
      </c>
      <c r="E1697" s="25">
        <v>2</v>
      </c>
      <c r="F1697" s="25" t="b">
        <f>IF(E1697&gt;(VLOOKUP(D1697,Months_Weeks!$A$2:$B$13,2,TRUE)),FALSE)</f>
        <v>0</v>
      </c>
      <c r="G1697" s="63">
        <f>IF(Table312[[#This Row],[Facility]]="Buin",1.5%,0.25%)</f>
        <v>2.5000000000000001E-3</v>
      </c>
      <c r="H1697" s="38">
        <v>50</v>
      </c>
      <c r="I1697" s="38"/>
      <c r="J1697" s="27">
        <f t="shared" si="156"/>
        <v>199</v>
      </c>
      <c r="K1697" s="28">
        <f t="shared" si="157"/>
        <v>8</v>
      </c>
      <c r="L1697" s="27">
        <f>IF(K1697=0,0,IF(E1697&gt;1,E1697-1,VLOOKUP(K1697,Months_Weeks!$A$1:$B$13,2,0)))</f>
        <v>1</v>
      </c>
      <c r="M1697" s="29"/>
      <c r="N1697" s="39"/>
      <c r="O1697" s="39"/>
      <c r="P1697" s="50">
        <f t="shared" si="158"/>
        <v>0</v>
      </c>
      <c r="Q1697" s="28">
        <f t="shared" si="159"/>
        <v>8</v>
      </c>
      <c r="R1697" s="28">
        <f>IF(Q1697=0,0,IF(E1697&gt;1,E1697-1,VLOOKUP(Q1697,Months_Weeks!$A$1:$B$13,2,0)))</f>
        <v>1</v>
      </c>
      <c r="S1697" s="30"/>
      <c r="T1697" s="39"/>
      <c r="U1697" s="39"/>
      <c r="V1697" s="50">
        <f t="shared" si="160"/>
        <v>0</v>
      </c>
      <c r="W1697" s="28">
        <f t="shared" si="161"/>
        <v>8</v>
      </c>
      <c r="X1697" s="28">
        <f>IF(W1697=0,0,IF(E1697&gt;1,E1697-1,VLOOKUP(W1697,Months_Weeks!$A$1:$B$13,2,0)))</f>
        <v>1</v>
      </c>
      <c r="Y1697" s="30"/>
      <c r="Z1697" s="39"/>
      <c r="AA1697" s="31"/>
      <c r="AB1697" s="39"/>
      <c r="AC1697" s="31"/>
      <c r="AD1697" s="40"/>
      <c r="AE1697" s="31"/>
      <c r="AF1697" s="40"/>
      <c r="AG1697" s="31"/>
      <c r="AH1697" s="40"/>
      <c r="AI1697" s="31"/>
      <c r="AJ1697" s="40"/>
    </row>
    <row r="1698" spans="1:36" x14ac:dyDescent="0.25">
      <c r="A1698" s="37" t="s">
        <v>32</v>
      </c>
      <c r="B1698" s="37">
        <v>52</v>
      </c>
      <c r="C1698" s="26" t="str">
        <f>IFERROR(INDEX(Clients[Client_Name],MATCH(Table312[[#This Row],[Client_Code]],Clients[Client_Code],0)),"")</f>
        <v>FRIGORIFICO CFC</v>
      </c>
      <c r="D1698" s="25">
        <v>8</v>
      </c>
      <c r="E1698" s="25">
        <v>3</v>
      </c>
      <c r="F1698" s="25" t="b">
        <f>IF(E1698&gt;(VLOOKUP(D1698,Months_Weeks!$A$2:$B$13,2,TRUE)),FALSE)</f>
        <v>0</v>
      </c>
      <c r="G1698" s="63">
        <f>IF(Table312[[#This Row],[Facility]]="Buin",1.5%,0.25%)</f>
        <v>2.5000000000000001E-3</v>
      </c>
      <c r="H1698" s="38">
        <v>50</v>
      </c>
      <c r="I1698" s="38"/>
      <c r="J1698" s="27">
        <f t="shared" si="156"/>
        <v>249</v>
      </c>
      <c r="K1698" s="28">
        <f t="shared" si="157"/>
        <v>8</v>
      </c>
      <c r="L1698" s="27">
        <f>IF(K1698=0,0,IF(E1698&gt;1,E1698-1,VLOOKUP(K1698,Months_Weeks!$A$1:$B$13,2,0)))</f>
        <v>2</v>
      </c>
      <c r="M1698" s="29"/>
      <c r="N1698" s="39"/>
      <c r="O1698" s="39"/>
      <c r="P1698" s="50">
        <f t="shared" si="158"/>
        <v>0</v>
      </c>
      <c r="Q1698" s="28">
        <f t="shared" si="159"/>
        <v>8</v>
      </c>
      <c r="R1698" s="28">
        <f>IF(Q1698=0,0,IF(E1698&gt;1,E1698-1,VLOOKUP(Q1698,Months_Weeks!$A$1:$B$13,2,0)))</f>
        <v>2</v>
      </c>
      <c r="S1698" s="30"/>
      <c r="T1698" s="39"/>
      <c r="U1698" s="39"/>
      <c r="V1698" s="50">
        <f t="shared" si="160"/>
        <v>0</v>
      </c>
      <c r="W1698" s="28">
        <f t="shared" si="161"/>
        <v>8</v>
      </c>
      <c r="X1698" s="28">
        <f>IF(W1698=0,0,IF(E1698&gt;1,E1698-1,VLOOKUP(W1698,Months_Weeks!$A$1:$B$13,2,0)))</f>
        <v>2</v>
      </c>
      <c r="Y1698" s="30"/>
      <c r="Z1698" s="39"/>
      <c r="AA1698" s="31"/>
      <c r="AB1698" s="39"/>
      <c r="AC1698" s="31"/>
      <c r="AD1698" s="40"/>
      <c r="AE1698" s="31"/>
      <c r="AF1698" s="40"/>
      <c r="AG1698" s="31"/>
      <c r="AH1698" s="40"/>
      <c r="AI1698" s="31"/>
      <c r="AJ1698" s="40"/>
    </row>
    <row r="1699" spans="1:36" x14ac:dyDescent="0.25">
      <c r="A1699" s="37" t="s">
        <v>32</v>
      </c>
      <c r="B1699" s="37">
        <v>52</v>
      </c>
      <c r="C1699" s="26" t="str">
        <f>IFERROR(INDEX(Clients[Client_Name],MATCH(Table312[[#This Row],[Client_Code]],Clients[Client_Code],0)),"")</f>
        <v>FRIGORIFICO CFC</v>
      </c>
      <c r="D1699" s="25">
        <v>8</v>
      </c>
      <c r="E1699" s="25">
        <v>4</v>
      </c>
      <c r="F1699" s="25" t="b">
        <f>IF(E1699&gt;(VLOOKUP(D1699,Months_Weeks!$A$2:$B$13,2,TRUE)),FALSE)</f>
        <v>0</v>
      </c>
      <c r="G1699" s="63">
        <f>IF(Table312[[#This Row],[Facility]]="Buin",1.5%,0.25%)</f>
        <v>2.5000000000000001E-3</v>
      </c>
      <c r="H1699" s="38">
        <v>50</v>
      </c>
      <c r="I1699" s="38"/>
      <c r="J1699" s="27">
        <f t="shared" si="156"/>
        <v>299</v>
      </c>
      <c r="K1699" s="28">
        <f t="shared" si="157"/>
        <v>8</v>
      </c>
      <c r="L1699" s="27">
        <f>IF(K1699=0,0,IF(E1699&gt;1,E1699-1,VLOOKUP(K1699,Months_Weeks!$A$1:$B$13,2,0)))</f>
        <v>3</v>
      </c>
      <c r="M1699" s="29"/>
      <c r="N1699" s="39"/>
      <c r="O1699" s="39"/>
      <c r="P1699" s="50">
        <f t="shared" si="158"/>
        <v>0</v>
      </c>
      <c r="Q1699" s="28">
        <f t="shared" si="159"/>
        <v>8</v>
      </c>
      <c r="R1699" s="28">
        <f>IF(Q1699=0,0,IF(E1699&gt;1,E1699-1,VLOOKUP(Q1699,Months_Weeks!$A$1:$B$13,2,0)))</f>
        <v>3</v>
      </c>
      <c r="S1699" s="30"/>
      <c r="T1699" s="39"/>
      <c r="U1699" s="39"/>
      <c r="V1699" s="50">
        <f t="shared" si="160"/>
        <v>0</v>
      </c>
      <c r="W1699" s="28">
        <f t="shared" si="161"/>
        <v>8</v>
      </c>
      <c r="X1699" s="28">
        <f>IF(W1699=0,0,IF(E1699&gt;1,E1699-1,VLOOKUP(W1699,Months_Weeks!$A$1:$B$13,2,0)))</f>
        <v>3</v>
      </c>
      <c r="Y1699" s="30"/>
      <c r="Z1699" s="39"/>
      <c r="AA1699" s="31"/>
      <c r="AB1699" s="39"/>
      <c r="AC1699" s="31"/>
      <c r="AD1699" s="40"/>
      <c r="AE1699" s="31"/>
      <c r="AF1699" s="40"/>
      <c r="AG1699" s="31"/>
      <c r="AH1699" s="40"/>
      <c r="AI1699" s="31"/>
      <c r="AJ1699" s="40"/>
    </row>
    <row r="1700" spans="1:36" x14ac:dyDescent="0.25">
      <c r="A1700" s="37" t="s">
        <v>32</v>
      </c>
      <c r="B1700" s="37">
        <v>52</v>
      </c>
      <c r="C1700" s="26" t="str">
        <f>IFERROR(INDEX(Clients[Client_Name],MATCH(Table312[[#This Row],[Client_Code]],Clients[Client_Code],0)),"")</f>
        <v>FRIGORIFICO CFC</v>
      </c>
      <c r="D1700" s="25">
        <v>9</v>
      </c>
      <c r="E1700" s="25">
        <v>1</v>
      </c>
      <c r="F1700" s="25" t="b">
        <f>IF(E1700&gt;(VLOOKUP(D1700,Months_Weeks!$A$2:$B$13,2,TRUE)),FALSE)</f>
        <v>0</v>
      </c>
      <c r="G1700" s="63">
        <f>IF(Table312[[#This Row],[Facility]]="Buin",1.5%,0.25%)</f>
        <v>2.5000000000000001E-3</v>
      </c>
      <c r="H1700" s="38">
        <v>50</v>
      </c>
      <c r="I1700" s="38"/>
      <c r="J1700" s="27">
        <f t="shared" si="156"/>
        <v>349</v>
      </c>
      <c r="K1700" s="28">
        <f t="shared" si="157"/>
        <v>8</v>
      </c>
      <c r="L1700" s="27">
        <f>IF(K1700=0,0,IF(E1700&gt;1,E1700-1,VLOOKUP(K1700,Months_Weeks!$A$1:$B$13,2,0)))</f>
        <v>4</v>
      </c>
      <c r="M1700" s="29"/>
      <c r="N1700" s="39"/>
      <c r="O1700" s="39"/>
      <c r="P1700" s="50">
        <f t="shared" si="158"/>
        <v>0</v>
      </c>
      <c r="Q1700" s="28">
        <f t="shared" si="159"/>
        <v>8</v>
      </c>
      <c r="R1700" s="28">
        <f>IF(Q1700=0,0,IF(E1700&gt;1,E1700-1,VLOOKUP(Q1700,Months_Weeks!$A$1:$B$13,2,0)))</f>
        <v>4</v>
      </c>
      <c r="S1700" s="30"/>
      <c r="T1700" s="39"/>
      <c r="U1700" s="39"/>
      <c r="V1700" s="50">
        <f t="shared" si="160"/>
        <v>0</v>
      </c>
      <c r="W1700" s="28">
        <f t="shared" si="161"/>
        <v>8</v>
      </c>
      <c r="X1700" s="28">
        <f>IF(W1700=0,0,IF(E1700&gt;1,E1700-1,VLOOKUP(W1700,Months_Weeks!$A$1:$B$13,2,0)))</f>
        <v>4</v>
      </c>
      <c r="Y1700" s="30"/>
      <c r="Z1700" s="39"/>
      <c r="AA1700" s="31"/>
      <c r="AB1700" s="39"/>
      <c r="AC1700" s="31"/>
      <c r="AD1700" s="40"/>
      <c r="AE1700" s="31"/>
      <c r="AF1700" s="40"/>
      <c r="AG1700" s="31"/>
      <c r="AH1700" s="40"/>
      <c r="AI1700" s="31"/>
      <c r="AJ1700" s="40"/>
    </row>
    <row r="1701" spans="1:36" x14ac:dyDescent="0.25">
      <c r="A1701" s="37" t="s">
        <v>32</v>
      </c>
      <c r="B1701" s="37">
        <v>52</v>
      </c>
      <c r="C1701" s="26" t="str">
        <f>IFERROR(INDEX(Clients[Client_Name],MATCH(Table312[[#This Row],[Client_Code]],Clients[Client_Code],0)),"")</f>
        <v>FRIGORIFICO CFC</v>
      </c>
      <c r="D1701" s="25">
        <v>9</v>
      </c>
      <c r="E1701" s="25">
        <v>2</v>
      </c>
      <c r="F1701" s="25" t="b">
        <f>IF(E1701&gt;(VLOOKUP(D1701,Months_Weeks!$A$2:$B$13,2,TRUE)),FALSE)</f>
        <v>0</v>
      </c>
      <c r="G1701" s="63">
        <f>IF(Table312[[#This Row],[Facility]]="Buin",1.5%,0.25%)</f>
        <v>2.5000000000000001E-3</v>
      </c>
      <c r="H1701" s="38">
        <v>50</v>
      </c>
      <c r="I1701" s="38"/>
      <c r="J1701" s="27">
        <f t="shared" si="156"/>
        <v>399</v>
      </c>
      <c r="K1701" s="28">
        <f t="shared" si="157"/>
        <v>9</v>
      </c>
      <c r="L1701" s="27">
        <f>IF(K1701=0,0,IF(E1701&gt;1,E1701-1,VLOOKUP(K1701,Months_Weeks!$A$1:$B$13,2,0)))</f>
        <v>1</v>
      </c>
      <c r="M1701" s="29"/>
      <c r="N1701" s="39"/>
      <c r="O1701" s="39"/>
      <c r="P1701" s="50">
        <f t="shared" si="158"/>
        <v>0</v>
      </c>
      <c r="Q1701" s="28">
        <f t="shared" si="159"/>
        <v>9</v>
      </c>
      <c r="R1701" s="28">
        <f>IF(Q1701=0,0,IF(E1701&gt;1,E1701-1,VLOOKUP(Q1701,Months_Weeks!$A$1:$B$13,2,0)))</f>
        <v>1</v>
      </c>
      <c r="S1701" s="30"/>
      <c r="T1701" s="39"/>
      <c r="U1701" s="39"/>
      <c r="V1701" s="50">
        <f t="shared" si="160"/>
        <v>0</v>
      </c>
      <c r="W1701" s="28">
        <f t="shared" si="161"/>
        <v>9</v>
      </c>
      <c r="X1701" s="28">
        <f>IF(W1701=0,0,IF(E1701&gt;1,E1701-1,VLOOKUP(W1701,Months_Weeks!$A$1:$B$13,2,0)))</f>
        <v>1</v>
      </c>
      <c r="Y1701" s="30"/>
      <c r="Z1701" s="39"/>
      <c r="AA1701" s="31"/>
      <c r="AB1701" s="39"/>
      <c r="AC1701" s="31"/>
      <c r="AD1701" s="40"/>
      <c r="AE1701" s="31"/>
      <c r="AF1701" s="40"/>
      <c r="AG1701" s="31"/>
      <c r="AH1701" s="40"/>
      <c r="AI1701" s="31"/>
      <c r="AJ1701" s="40"/>
    </row>
    <row r="1702" spans="1:36" x14ac:dyDescent="0.25">
      <c r="A1702" s="37" t="s">
        <v>32</v>
      </c>
      <c r="B1702" s="37">
        <v>52</v>
      </c>
      <c r="C1702" s="26" t="str">
        <f>IFERROR(INDEX(Clients[Client_Name],MATCH(Table312[[#This Row],[Client_Code]],Clients[Client_Code],0)),"")</f>
        <v>FRIGORIFICO CFC</v>
      </c>
      <c r="D1702" s="25">
        <v>9</v>
      </c>
      <c r="E1702" s="25">
        <v>3</v>
      </c>
      <c r="F1702" s="25" t="b">
        <f>IF(E1702&gt;(VLOOKUP(D1702,Months_Weeks!$A$2:$B$13,2,TRUE)),FALSE)</f>
        <v>0</v>
      </c>
      <c r="G1702" s="63">
        <f>IF(Table312[[#This Row],[Facility]]="Buin",1.5%,0.25%)</f>
        <v>2.5000000000000001E-3</v>
      </c>
      <c r="H1702" s="38"/>
      <c r="I1702" s="38">
        <v>200</v>
      </c>
      <c r="J1702" s="27">
        <f t="shared" si="156"/>
        <v>199</v>
      </c>
      <c r="K1702" s="28">
        <f t="shared" si="157"/>
        <v>9</v>
      </c>
      <c r="L1702" s="27">
        <f>IF(K1702=0,0,IF(E1702&gt;1,E1702-1,VLOOKUP(K1702,Months_Weeks!$A$1:$B$13,2,0)))</f>
        <v>2</v>
      </c>
      <c r="M1702" s="29"/>
      <c r="N1702" s="39"/>
      <c r="O1702" s="39"/>
      <c r="P1702" s="50">
        <f t="shared" si="158"/>
        <v>0</v>
      </c>
      <c r="Q1702" s="28">
        <f t="shared" si="159"/>
        <v>9</v>
      </c>
      <c r="R1702" s="28">
        <f>IF(Q1702=0,0,IF(E1702&gt;1,E1702-1,VLOOKUP(Q1702,Months_Weeks!$A$1:$B$13,2,0)))</f>
        <v>2</v>
      </c>
      <c r="S1702" s="30"/>
      <c r="T1702" s="39"/>
      <c r="U1702" s="39"/>
      <c r="V1702" s="50">
        <f t="shared" si="160"/>
        <v>0</v>
      </c>
      <c r="W1702" s="28">
        <f t="shared" si="161"/>
        <v>9</v>
      </c>
      <c r="X1702" s="28">
        <f>IF(W1702=0,0,IF(E1702&gt;1,E1702-1,VLOOKUP(W1702,Months_Weeks!$A$1:$B$13,2,0)))</f>
        <v>2</v>
      </c>
      <c r="Y1702" s="30"/>
      <c r="Z1702" s="39"/>
      <c r="AA1702" s="31"/>
      <c r="AB1702" s="39"/>
      <c r="AC1702" s="31"/>
      <c r="AD1702" s="40"/>
      <c r="AE1702" s="31"/>
      <c r="AF1702" s="40"/>
      <c r="AG1702" s="31"/>
      <c r="AH1702" s="40"/>
      <c r="AI1702" s="31"/>
      <c r="AJ1702" s="40"/>
    </row>
    <row r="1703" spans="1:36" x14ac:dyDescent="0.25">
      <c r="A1703" s="37" t="s">
        <v>32</v>
      </c>
      <c r="B1703" s="37">
        <v>52</v>
      </c>
      <c r="C1703" s="26" t="str">
        <f>IFERROR(INDEX(Clients[Client_Name],MATCH(Table312[[#This Row],[Client_Code]],Clients[Client_Code],0)),"")</f>
        <v>FRIGORIFICO CFC</v>
      </c>
      <c r="D1703" s="25">
        <v>9</v>
      </c>
      <c r="E1703" s="25">
        <v>4</v>
      </c>
      <c r="F1703" s="25" t="b">
        <f>IF(E1703&gt;(VLOOKUP(D1703,Months_Weeks!$A$2:$B$13,2,TRUE)),FALSE)</f>
        <v>0</v>
      </c>
      <c r="G1703" s="63">
        <f>IF(Table312[[#This Row],[Facility]]="Buin",1.5%,0.25%)</f>
        <v>2.5000000000000001E-3</v>
      </c>
      <c r="H1703" s="38"/>
      <c r="I1703" s="38"/>
      <c r="J1703" s="27">
        <f t="shared" si="156"/>
        <v>199</v>
      </c>
      <c r="K1703" s="28">
        <f t="shared" si="157"/>
        <v>9</v>
      </c>
      <c r="L1703" s="27">
        <f>IF(K1703=0,0,IF(E1703&gt;1,E1703-1,VLOOKUP(K1703,Months_Weeks!$A$1:$B$13,2,0)))</f>
        <v>3</v>
      </c>
      <c r="M1703" s="29"/>
      <c r="N1703" s="39"/>
      <c r="O1703" s="39"/>
      <c r="P1703" s="50">
        <f t="shared" si="158"/>
        <v>0</v>
      </c>
      <c r="Q1703" s="28">
        <f t="shared" si="159"/>
        <v>9</v>
      </c>
      <c r="R1703" s="28">
        <f>IF(Q1703=0,0,IF(E1703&gt;1,E1703-1,VLOOKUP(Q1703,Months_Weeks!$A$1:$B$13,2,0)))</f>
        <v>3</v>
      </c>
      <c r="S1703" s="30"/>
      <c r="T1703" s="39"/>
      <c r="U1703" s="39"/>
      <c r="V1703" s="50">
        <f t="shared" si="160"/>
        <v>0</v>
      </c>
      <c r="W1703" s="28">
        <f t="shared" si="161"/>
        <v>9</v>
      </c>
      <c r="X1703" s="28">
        <f>IF(W1703=0,0,IF(E1703&gt;1,E1703-1,VLOOKUP(W1703,Months_Weeks!$A$1:$B$13,2,0)))</f>
        <v>3</v>
      </c>
      <c r="Y1703" s="30"/>
      <c r="Z1703" s="39"/>
      <c r="AA1703" s="31"/>
      <c r="AB1703" s="39"/>
      <c r="AC1703" s="31"/>
      <c r="AD1703" s="40"/>
      <c r="AE1703" s="31"/>
      <c r="AF1703" s="40"/>
      <c r="AG1703" s="31"/>
      <c r="AH1703" s="40"/>
      <c r="AI1703" s="31"/>
      <c r="AJ1703" s="40"/>
    </row>
    <row r="1704" spans="1:36" x14ac:dyDescent="0.25">
      <c r="A1704" s="37" t="s">
        <v>32</v>
      </c>
      <c r="B1704" s="37">
        <v>52</v>
      </c>
      <c r="C1704" s="26" t="str">
        <f>IFERROR(INDEX(Clients[Client_Name],MATCH(Table312[[#This Row],[Client_Code]],Clients[Client_Code],0)),"")</f>
        <v>FRIGORIFICO CFC</v>
      </c>
      <c r="D1704" s="25">
        <v>9</v>
      </c>
      <c r="E1704" s="25">
        <v>5</v>
      </c>
      <c r="F1704" s="25" t="b">
        <f>IF(E1704&gt;(VLOOKUP(D1704,Months_Weeks!$A$2:$B$13,2,TRUE)),FALSE)</f>
        <v>0</v>
      </c>
      <c r="G1704" s="63">
        <f>IF(Table312[[#This Row],[Facility]]="Buin",1.5%,0.25%)</f>
        <v>2.5000000000000001E-3</v>
      </c>
      <c r="H1704" s="38"/>
      <c r="I1704" s="38"/>
      <c r="J1704" s="27">
        <f t="shared" si="156"/>
        <v>199</v>
      </c>
      <c r="K1704" s="28">
        <f t="shared" si="157"/>
        <v>9</v>
      </c>
      <c r="L1704" s="27">
        <f>IF(K1704=0,0,IF(E1704&gt;1,E1704-1,VLOOKUP(K1704,Months_Weeks!$A$1:$B$13,2,0)))</f>
        <v>4</v>
      </c>
      <c r="M1704" s="29"/>
      <c r="N1704" s="39"/>
      <c r="O1704" s="39"/>
      <c r="P1704" s="50">
        <f t="shared" si="158"/>
        <v>0</v>
      </c>
      <c r="Q1704" s="28">
        <f t="shared" si="159"/>
        <v>9</v>
      </c>
      <c r="R1704" s="28">
        <f>IF(Q1704=0,0,IF(E1704&gt;1,E1704-1,VLOOKUP(Q1704,Months_Weeks!$A$1:$B$13,2,0)))</f>
        <v>4</v>
      </c>
      <c r="S1704" s="30"/>
      <c r="T1704" s="39"/>
      <c r="U1704" s="39"/>
      <c r="V1704" s="50">
        <f t="shared" si="160"/>
        <v>0</v>
      </c>
      <c r="W1704" s="28">
        <f t="shared" si="161"/>
        <v>9</v>
      </c>
      <c r="X1704" s="28">
        <f>IF(W1704=0,0,IF(E1704&gt;1,E1704-1,VLOOKUP(W1704,Months_Weeks!$A$1:$B$13,2,0)))</f>
        <v>4</v>
      </c>
      <c r="Y1704" s="30"/>
      <c r="Z1704" s="39"/>
      <c r="AA1704" s="31"/>
      <c r="AB1704" s="39"/>
      <c r="AC1704" s="31"/>
      <c r="AD1704" s="40"/>
      <c r="AE1704" s="31"/>
      <c r="AF1704" s="40"/>
      <c r="AG1704" s="31"/>
      <c r="AH1704" s="40"/>
      <c r="AI1704" s="31"/>
      <c r="AJ1704" s="40"/>
    </row>
    <row r="1705" spans="1:36" x14ac:dyDescent="0.25">
      <c r="A1705" s="37" t="s">
        <v>32</v>
      </c>
      <c r="B1705" s="37">
        <v>52</v>
      </c>
      <c r="C1705" s="26" t="str">
        <f>IFERROR(INDEX(Clients[Client_Name],MATCH(Table312[[#This Row],[Client_Code]],Clients[Client_Code],0)),"")</f>
        <v>FRIGORIFICO CFC</v>
      </c>
      <c r="D1705" s="25">
        <v>10</v>
      </c>
      <c r="E1705" s="25">
        <v>1</v>
      </c>
      <c r="F1705" s="25" t="b">
        <f>IF(E1705&gt;(VLOOKUP(D1705,Months_Weeks!$A$2:$B$13,2,TRUE)),FALSE)</f>
        <v>0</v>
      </c>
      <c r="G1705" s="63">
        <f>IF(Table312[[#This Row],[Facility]]="Buin",1.5%,0.25%)</f>
        <v>2.5000000000000001E-3</v>
      </c>
      <c r="H1705" s="38"/>
      <c r="I1705" s="38">
        <v>10</v>
      </c>
      <c r="J1705" s="27">
        <f t="shared" si="156"/>
        <v>189</v>
      </c>
      <c r="K1705" s="28">
        <f t="shared" si="157"/>
        <v>9</v>
      </c>
      <c r="L1705" s="27">
        <f>IF(K1705=0,0,IF(E1705&gt;1,E1705-1,VLOOKUP(K1705,Months_Weeks!$A$1:$B$13,2,0)))</f>
        <v>5</v>
      </c>
      <c r="M1705" s="29"/>
      <c r="N1705" s="39"/>
      <c r="O1705" s="39"/>
      <c r="P1705" s="50">
        <f t="shared" si="158"/>
        <v>0</v>
      </c>
      <c r="Q1705" s="28">
        <f t="shared" si="159"/>
        <v>9</v>
      </c>
      <c r="R1705" s="28">
        <f>IF(Q1705=0,0,IF(E1705&gt;1,E1705-1,VLOOKUP(Q1705,Months_Weeks!$A$1:$B$13,2,0)))</f>
        <v>5</v>
      </c>
      <c r="S1705" s="30"/>
      <c r="T1705" s="39"/>
      <c r="U1705" s="39"/>
      <c r="V1705" s="50">
        <f t="shared" si="160"/>
        <v>0</v>
      </c>
      <c r="W1705" s="28">
        <f t="shared" si="161"/>
        <v>9</v>
      </c>
      <c r="X1705" s="28">
        <f>IF(W1705=0,0,IF(E1705&gt;1,E1705-1,VLOOKUP(W1705,Months_Weeks!$A$1:$B$13,2,0)))</f>
        <v>5</v>
      </c>
      <c r="Y1705" s="30"/>
      <c r="Z1705" s="39"/>
      <c r="AA1705" s="31"/>
      <c r="AB1705" s="39"/>
      <c r="AC1705" s="31"/>
      <c r="AD1705" s="40"/>
      <c r="AE1705" s="31"/>
      <c r="AF1705" s="40"/>
      <c r="AG1705" s="31"/>
      <c r="AH1705" s="40"/>
      <c r="AI1705" s="31"/>
      <c r="AJ1705" s="40"/>
    </row>
    <row r="1706" spans="1:36" x14ac:dyDescent="0.25">
      <c r="A1706" s="37" t="s">
        <v>32</v>
      </c>
      <c r="B1706" s="37">
        <v>52</v>
      </c>
      <c r="C1706" s="26" t="str">
        <f>IFERROR(INDEX(Clients[Client_Name],MATCH(Table312[[#This Row],[Client_Code]],Clients[Client_Code],0)),"")</f>
        <v>FRIGORIFICO CFC</v>
      </c>
      <c r="D1706" s="25">
        <v>10</v>
      </c>
      <c r="E1706" s="25">
        <v>2</v>
      </c>
      <c r="F1706" s="25" t="b">
        <f>IF(E1706&gt;(VLOOKUP(D1706,Months_Weeks!$A$2:$B$13,2,TRUE)),FALSE)</f>
        <v>0</v>
      </c>
      <c r="G1706" s="63">
        <f>IF(Table312[[#This Row],[Facility]]="Buin",1.5%,0.25%)</f>
        <v>2.5000000000000001E-3</v>
      </c>
      <c r="H1706" s="38"/>
      <c r="I1706" s="38">
        <v>10</v>
      </c>
      <c r="J1706" s="27">
        <f t="shared" si="156"/>
        <v>179</v>
      </c>
      <c r="K1706" s="28">
        <f t="shared" si="157"/>
        <v>10</v>
      </c>
      <c r="L1706" s="27">
        <f>IF(K1706=0,0,IF(E1706&gt;1,E1706-1,VLOOKUP(K1706,Months_Weeks!$A$1:$B$13,2,0)))</f>
        <v>1</v>
      </c>
      <c r="M1706" s="29"/>
      <c r="N1706" s="39"/>
      <c r="O1706" s="39"/>
      <c r="P1706" s="50">
        <f t="shared" si="158"/>
        <v>0</v>
      </c>
      <c r="Q1706" s="28">
        <f t="shared" si="159"/>
        <v>10</v>
      </c>
      <c r="R1706" s="28">
        <f>IF(Q1706=0,0,IF(E1706&gt;1,E1706-1,VLOOKUP(Q1706,Months_Weeks!$A$1:$B$13,2,0)))</f>
        <v>1</v>
      </c>
      <c r="S1706" s="30"/>
      <c r="T1706" s="39"/>
      <c r="U1706" s="39"/>
      <c r="V1706" s="50">
        <f t="shared" si="160"/>
        <v>0</v>
      </c>
      <c r="W1706" s="28">
        <f t="shared" si="161"/>
        <v>10</v>
      </c>
      <c r="X1706" s="28">
        <f>IF(W1706=0,0,IF(E1706&gt;1,E1706-1,VLOOKUP(W1706,Months_Weeks!$A$1:$B$13,2,0)))</f>
        <v>1</v>
      </c>
      <c r="Y1706" s="30"/>
      <c r="Z1706" s="39"/>
      <c r="AA1706" s="31"/>
      <c r="AB1706" s="39"/>
      <c r="AC1706" s="31"/>
      <c r="AD1706" s="40"/>
      <c r="AE1706" s="31"/>
      <c r="AF1706" s="40"/>
      <c r="AG1706" s="31"/>
      <c r="AH1706" s="40"/>
      <c r="AI1706" s="31"/>
      <c r="AJ1706" s="40"/>
    </row>
    <row r="1707" spans="1:36" x14ac:dyDescent="0.25">
      <c r="A1707" s="37" t="s">
        <v>32</v>
      </c>
      <c r="B1707" s="37">
        <v>52</v>
      </c>
      <c r="C1707" s="26" t="str">
        <f>IFERROR(INDEX(Clients[Client_Name],MATCH(Table312[[#This Row],[Client_Code]],Clients[Client_Code],0)),"")</f>
        <v>FRIGORIFICO CFC</v>
      </c>
      <c r="D1707" s="25">
        <v>10</v>
      </c>
      <c r="E1707" s="25">
        <v>3</v>
      </c>
      <c r="F1707" s="25" t="b">
        <f>IF(E1707&gt;(VLOOKUP(D1707,Months_Weeks!$A$2:$B$13,2,TRUE)),FALSE)</f>
        <v>0</v>
      </c>
      <c r="G1707" s="63">
        <f>IF(Table312[[#This Row],[Facility]]="Buin",1.5%,0.25%)</f>
        <v>2.5000000000000001E-3</v>
      </c>
      <c r="H1707" s="38"/>
      <c r="I1707" s="38">
        <v>10</v>
      </c>
      <c r="J1707" s="27">
        <f t="shared" si="156"/>
        <v>169</v>
      </c>
      <c r="K1707" s="28">
        <f t="shared" si="157"/>
        <v>10</v>
      </c>
      <c r="L1707" s="27">
        <f>IF(K1707=0,0,IF(E1707&gt;1,E1707-1,VLOOKUP(K1707,Months_Weeks!$A$1:$B$13,2,0)))</f>
        <v>2</v>
      </c>
      <c r="M1707" s="29"/>
      <c r="N1707" s="39"/>
      <c r="O1707" s="39"/>
      <c r="P1707" s="50">
        <f t="shared" si="158"/>
        <v>0</v>
      </c>
      <c r="Q1707" s="28">
        <f t="shared" si="159"/>
        <v>10</v>
      </c>
      <c r="R1707" s="28">
        <f>IF(Q1707=0,0,IF(E1707&gt;1,E1707-1,VLOOKUP(Q1707,Months_Weeks!$A$1:$B$13,2,0)))</f>
        <v>2</v>
      </c>
      <c r="S1707" s="30"/>
      <c r="T1707" s="39"/>
      <c r="U1707" s="39"/>
      <c r="V1707" s="50">
        <f t="shared" si="160"/>
        <v>0</v>
      </c>
      <c r="W1707" s="28">
        <f t="shared" si="161"/>
        <v>10</v>
      </c>
      <c r="X1707" s="28">
        <f>IF(W1707=0,0,IF(E1707&gt;1,E1707-1,VLOOKUP(W1707,Months_Weeks!$A$1:$B$13,2,0)))</f>
        <v>2</v>
      </c>
      <c r="Y1707" s="30"/>
      <c r="Z1707" s="39"/>
      <c r="AA1707" s="31"/>
      <c r="AB1707" s="39"/>
      <c r="AC1707" s="31"/>
      <c r="AD1707" s="40"/>
      <c r="AE1707" s="31"/>
      <c r="AF1707" s="40"/>
      <c r="AG1707" s="31"/>
      <c r="AH1707" s="40"/>
      <c r="AI1707" s="31"/>
      <c r="AJ1707" s="40"/>
    </row>
    <row r="1708" spans="1:36" x14ac:dyDescent="0.25">
      <c r="A1708" s="37" t="s">
        <v>32</v>
      </c>
      <c r="B1708" s="37">
        <v>52</v>
      </c>
      <c r="C1708" s="26" t="str">
        <f>IFERROR(INDEX(Clients[Client_Name],MATCH(Table312[[#This Row],[Client_Code]],Clients[Client_Code],0)),"")</f>
        <v>FRIGORIFICO CFC</v>
      </c>
      <c r="D1708" s="25">
        <v>10</v>
      </c>
      <c r="E1708" s="25">
        <v>4</v>
      </c>
      <c r="F1708" s="25" t="b">
        <f>IF(E1708&gt;(VLOOKUP(D1708,Months_Weeks!$A$2:$B$13,2,TRUE)),FALSE)</f>
        <v>0</v>
      </c>
      <c r="G1708" s="63">
        <f>IF(Table312[[#This Row],[Facility]]="Buin",1.5%,0.25%)</f>
        <v>2.5000000000000001E-3</v>
      </c>
      <c r="H1708" s="38"/>
      <c r="I1708" s="38">
        <v>10</v>
      </c>
      <c r="J1708" s="27">
        <f t="shared" si="156"/>
        <v>159</v>
      </c>
      <c r="K1708" s="28">
        <f t="shared" si="157"/>
        <v>10</v>
      </c>
      <c r="L1708" s="27">
        <f>IF(K1708=0,0,IF(E1708&gt;1,E1708-1,VLOOKUP(K1708,Months_Weeks!$A$1:$B$13,2,0)))</f>
        <v>3</v>
      </c>
      <c r="M1708" s="29"/>
      <c r="N1708" s="39"/>
      <c r="O1708" s="39"/>
      <c r="P1708" s="50">
        <f t="shared" si="158"/>
        <v>0</v>
      </c>
      <c r="Q1708" s="28">
        <f t="shared" si="159"/>
        <v>10</v>
      </c>
      <c r="R1708" s="28">
        <f>IF(Q1708=0,0,IF(E1708&gt;1,E1708-1,VLOOKUP(Q1708,Months_Weeks!$A$1:$B$13,2,0)))</f>
        <v>3</v>
      </c>
      <c r="S1708" s="30"/>
      <c r="T1708" s="39"/>
      <c r="U1708" s="39"/>
      <c r="V1708" s="50">
        <f t="shared" si="160"/>
        <v>0</v>
      </c>
      <c r="W1708" s="28">
        <f t="shared" si="161"/>
        <v>10</v>
      </c>
      <c r="X1708" s="28">
        <f>IF(W1708=0,0,IF(E1708&gt;1,E1708-1,VLOOKUP(W1708,Months_Weeks!$A$1:$B$13,2,0)))</f>
        <v>3</v>
      </c>
      <c r="Y1708" s="30"/>
      <c r="Z1708" s="39"/>
      <c r="AA1708" s="31"/>
      <c r="AB1708" s="39"/>
      <c r="AC1708" s="31"/>
      <c r="AD1708" s="40"/>
      <c r="AE1708" s="31"/>
      <c r="AF1708" s="40"/>
      <c r="AG1708" s="31"/>
      <c r="AH1708" s="40"/>
      <c r="AI1708" s="31"/>
      <c r="AJ1708" s="40"/>
    </row>
    <row r="1709" spans="1:36" x14ac:dyDescent="0.25">
      <c r="A1709" s="37" t="s">
        <v>32</v>
      </c>
      <c r="B1709" s="37">
        <v>52</v>
      </c>
      <c r="C1709" s="26" t="str">
        <f>IFERROR(INDEX(Clients[Client_Name],MATCH(Table312[[#This Row],[Client_Code]],Clients[Client_Code],0)),"")</f>
        <v>FRIGORIFICO CFC</v>
      </c>
      <c r="D1709" s="25">
        <v>11</v>
      </c>
      <c r="E1709" s="25">
        <v>1</v>
      </c>
      <c r="F1709" s="25" t="b">
        <f>IF(E1709&gt;(VLOOKUP(D1709,Months_Weeks!$A$2:$B$13,2,TRUE)),FALSE)</f>
        <v>0</v>
      </c>
      <c r="G1709" s="63">
        <f>IF(Table312[[#This Row],[Facility]]="Buin",1.5%,0.25%)</f>
        <v>2.5000000000000001E-3</v>
      </c>
      <c r="H1709" s="38"/>
      <c r="I1709" s="38">
        <v>10</v>
      </c>
      <c r="J1709" s="27">
        <f t="shared" si="156"/>
        <v>149</v>
      </c>
      <c r="K1709" s="28">
        <f t="shared" si="157"/>
        <v>10</v>
      </c>
      <c r="L1709" s="27">
        <f>IF(K1709=0,0,IF(E1709&gt;1,E1709-1,VLOOKUP(K1709,Months_Weeks!$A$1:$B$13,2,0)))</f>
        <v>4</v>
      </c>
      <c r="M1709" s="29"/>
      <c r="N1709" s="39"/>
      <c r="O1709" s="39"/>
      <c r="P1709" s="50">
        <f t="shared" si="158"/>
        <v>0</v>
      </c>
      <c r="Q1709" s="28">
        <f t="shared" si="159"/>
        <v>10</v>
      </c>
      <c r="R1709" s="28">
        <f>IF(Q1709=0,0,IF(E1709&gt;1,E1709-1,VLOOKUP(Q1709,Months_Weeks!$A$1:$B$13,2,0)))</f>
        <v>4</v>
      </c>
      <c r="S1709" s="30"/>
      <c r="T1709" s="39"/>
      <c r="U1709" s="39"/>
      <c r="V1709" s="50">
        <f t="shared" si="160"/>
        <v>0</v>
      </c>
      <c r="W1709" s="28">
        <f t="shared" si="161"/>
        <v>10</v>
      </c>
      <c r="X1709" s="28">
        <f>IF(W1709=0,0,IF(E1709&gt;1,E1709-1,VLOOKUP(W1709,Months_Weeks!$A$1:$B$13,2,0)))</f>
        <v>4</v>
      </c>
      <c r="Y1709" s="30"/>
      <c r="Z1709" s="39"/>
      <c r="AA1709" s="31"/>
      <c r="AB1709" s="39"/>
      <c r="AC1709" s="31"/>
      <c r="AD1709" s="40"/>
      <c r="AE1709" s="31"/>
      <c r="AF1709" s="40"/>
      <c r="AG1709" s="31"/>
      <c r="AH1709" s="40"/>
      <c r="AI1709" s="31"/>
      <c r="AJ1709" s="40"/>
    </row>
    <row r="1710" spans="1:36" x14ac:dyDescent="0.25">
      <c r="A1710" s="37" t="s">
        <v>32</v>
      </c>
      <c r="B1710" s="37">
        <v>52</v>
      </c>
      <c r="C1710" s="26" t="str">
        <f>IFERROR(INDEX(Clients[Client_Name],MATCH(Table312[[#This Row],[Client_Code]],Clients[Client_Code],0)),"")</f>
        <v>FRIGORIFICO CFC</v>
      </c>
      <c r="D1710" s="25">
        <v>11</v>
      </c>
      <c r="E1710" s="25">
        <v>2</v>
      </c>
      <c r="F1710" s="25" t="b">
        <f>IF(E1710&gt;(VLOOKUP(D1710,Months_Weeks!$A$2:$B$13,2,TRUE)),FALSE)</f>
        <v>0</v>
      </c>
      <c r="G1710" s="63">
        <f>IF(Table312[[#This Row],[Facility]]="Buin",1.5%,0.25%)</f>
        <v>2.5000000000000001E-3</v>
      </c>
      <c r="H1710" s="38"/>
      <c r="I1710" s="38">
        <v>10</v>
      </c>
      <c r="J1710" s="27">
        <f t="shared" si="156"/>
        <v>139</v>
      </c>
      <c r="K1710" s="28">
        <f t="shared" si="157"/>
        <v>11</v>
      </c>
      <c r="L1710" s="27">
        <f>IF(K1710=0,0,IF(E1710&gt;1,E1710-1,VLOOKUP(K1710,Months_Weeks!$A$1:$B$13,2,0)))</f>
        <v>1</v>
      </c>
      <c r="M1710" s="29"/>
      <c r="N1710" s="39"/>
      <c r="O1710" s="39"/>
      <c r="P1710" s="50">
        <f t="shared" si="158"/>
        <v>0</v>
      </c>
      <c r="Q1710" s="28">
        <f t="shared" si="159"/>
        <v>11</v>
      </c>
      <c r="R1710" s="28">
        <f>IF(Q1710=0,0,IF(E1710&gt;1,E1710-1,VLOOKUP(Q1710,Months_Weeks!$A$1:$B$13,2,0)))</f>
        <v>1</v>
      </c>
      <c r="S1710" s="30"/>
      <c r="T1710" s="39"/>
      <c r="U1710" s="39"/>
      <c r="V1710" s="50">
        <f t="shared" si="160"/>
        <v>0</v>
      </c>
      <c r="W1710" s="28">
        <f t="shared" si="161"/>
        <v>11</v>
      </c>
      <c r="X1710" s="28">
        <f>IF(W1710=0,0,IF(E1710&gt;1,E1710-1,VLOOKUP(W1710,Months_Weeks!$A$1:$B$13,2,0)))</f>
        <v>1</v>
      </c>
      <c r="Y1710" s="30"/>
      <c r="Z1710" s="39"/>
      <c r="AA1710" s="31"/>
      <c r="AB1710" s="39"/>
      <c r="AC1710" s="31"/>
      <c r="AD1710" s="40"/>
      <c r="AE1710" s="31"/>
      <c r="AF1710" s="40"/>
      <c r="AG1710" s="31"/>
      <c r="AH1710" s="40"/>
      <c r="AI1710" s="31"/>
      <c r="AJ1710" s="40"/>
    </row>
    <row r="1711" spans="1:36" x14ac:dyDescent="0.25">
      <c r="A1711" s="37" t="s">
        <v>32</v>
      </c>
      <c r="B1711" s="37">
        <v>52</v>
      </c>
      <c r="C1711" s="26" t="str">
        <f>IFERROR(INDEX(Clients[Client_Name],MATCH(Table312[[#This Row],[Client_Code]],Clients[Client_Code],0)),"")</f>
        <v>FRIGORIFICO CFC</v>
      </c>
      <c r="D1711" s="25">
        <v>11</v>
      </c>
      <c r="E1711" s="25">
        <v>3</v>
      </c>
      <c r="F1711" s="25" t="b">
        <f>IF(E1711&gt;(VLOOKUP(D1711,Months_Weeks!$A$2:$B$13,2,TRUE)),FALSE)</f>
        <v>0</v>
      </c>
      <c r="G1711" s="63">
        <f>IF(Table312[[#This Row],[Facility]]="Buin",1.5%,0.25%)</f>
        <v>2.5000000000000001E-3</v>
      </c>
      <c r="H1711" s="38">
        <v>50</v>
      </c>
      <c r="I1711" s="38"/>
      <c r="J1711" s="27">
        <f t="shared" si="156"/>
        <v>189</v>
      </c>
      <c r="K1711" s="28">
        <f t="shared" si="157"/>
        <v>11</v>
      </c>
      <c r="L1711" s="27">
        <f>IF(K1711=0,0,IF(E1711&gt;1,E1711-1,VLOOKUP(K1711,Months_Weeks!$A$1:$B$13,2,0)))</f>
        <v>2</v>
      </c>
      <c r="M1711" s="29"/>
      <c r="N1711" s="39"/>
      <c r="O1711" s="39"/>
      <c r="P1711" s="50">
        <f t="shared" si="158"/>
        <v>0</v>
      </c>
      <c r="Q1711" s="28">
        <f t="shared" si="159"/>
        <v>11</v>
      </c>
      <c r="R1711" s="28">
        <f>IF(Q1711=0,0,IF(E1711&gt;1,E1711-1,VLOOKUP(Q1711,Months_Weeks!$A$1:$B$13,2,0)))</f>
        <v>2</v>
      </c>
      <c r="S1711" s="30"/>
      <c r="T1711" s="39"/>
      <c r="U1711" s="39"/>
      <c r="V1711" s="50">
        <f t="shared" si="160"/>
        <v>0</v>
      </c>
      <c r="W1711" s="28">
        <f t="shared" si="161"/>
        <v>11</v>
      </c>
      <c r="X1711" s="28">
        <f>IF(W1711=0,0,IF(E1711&gt;1,E1711-1,VLOOKUP(W1711,Months_Weeks!$A$1:$B$13,2,0)))</f>
        <v>2</v>
      </c>
      <c r="Y1711" s="30"/>
      <c r="Z1711" s="39"/>
      <c r="AA1711" s="31"/>
      <c r="AB1711" s="39"/>
      <c r="AC1711" s="31"/>
      <c r="AD1711" s="40"/>
      <c r="AE1711" s="31"/>
      <c r="AF1711" s="40"/>
      <c r="AG1711" s="31"/>
      <c r="AH1711" s="40"/>
      <c r="AI1711" s="31"/>
      <c r="AJ1711" s="40"/>
    </row>
    <row r="1712" spans="1:36" x14ac:dyDescent="0.25">
      <c r="A1712" s="37" t="s">
        <v>32</v>
      </c>
      <c r="B1712" s="37">
        <v>52</v>
      </c>
      <c r="C1712" s="26" t="str">
        <f>IFERROR(INDEX(Clients[Client_Name],MATCH(Table312[[#This Row],[Client_Code]],Clients[Client_Code],0)),"")</f>
        <v>FRIGORIFICO CFC</v>
      </c>
      <c r="D1712" s="25">
        <v>11</v>
      </c>
      <c r="E1712" s="25">
        <v>4</v>
      </c>
      <c r="F1712" s="25" t="b">
        <f>IF(E1712&gt;(VLOOKUP(D1712,Months_Weeks!$A$2:$B$13,2,TRUE)),FALSE)</f>
        <v>0</v>
      </c>
      <c r="G1712" s="63">
        <f>IF(Table312[[#This Row],[Facility]]="Buin",1.5%,0.25%)</f>
        <v>2.5000000000000001E-3</v>
      </c>
      <c r="H1712" s="38">
        <v>50</v>
      </c>
      <c r="I1712" s="38"/>
      <c r="J1712" s="27">
        <f t="shared" si="156"/>
        <v>239</v>
      </c>
      <c r="K1712" s="28">
        <f t="shared" si="157"/>
        <v>11</v>
      </c>
      <c r="L1712" s="27">
        <f>IF(K1712=0,0,IF(E1712&gt;1,E1712-1,VLOOKUP(K1712,Months_Weeks!$A$1:$B$13,2,0)))</f>
        <v>3</v>
      </c>
      <c r="M1712" s="29"/>
      <c r="N1712" s="39"/>
      <c r="O1712" s="39"/>
      <c r="P1712" s="50">
        <f t="shared" si="158"/>
        <v>0</v>
      </c>
      <c r="Q1712" s="28">
        <f t="shared" si="159"/>
        <v>11</v>
      </c>
      <c r="R1712" s="28">
        <f>IF(Q1712=0,0,IF(E1712&gt;1,E1712-1,VLOOKUP(Q1712,Months_Weeks!$A$1:$B$13,2,0)))</f>
        <v>3</v>
      </c>
      <c r="S1712" s="30"/>
      <c r="T1712" s="39"/>
      <c r="U1712" s="39"/>
      <c r="V1712" s="50">
        <f t="shared" si="160"/>
        <v>0</v>
      </c>
      <c r="W1712" s="28">
        <f t="shared" si="161"/>
        <v>11</v>
      </c>
      <c r="X1712" s="28">
        <f>IF(W1712=0,0,IF(E1712&gt;1,E1712-1,VLOOKUP(W1712,Months_Weeks!$A$1:$B$13,2,0)))</f>
        <v>3</v>
      </c>
      <c r="Y1712" s="30"/>
      <c r="Z1712" s="39"/>
      <c r="AA1712" s="31"/>
      <c r="AB1712" s="39"/>
      <c r="AC1712" s="31"/>
      <c r="AD1712" s="40"/>
      <c r="AE1712" s="31"/>
      <c r="AF1712" s="40"/>
      <c r="AG1712" s="31"/>
      <c r="AH1712" s="40"/>
      <c r="AI1712" s="31"/>
      <c r="AJ1712" s="40"/>
    </row>
    <row r="1713" spans="1:36" x14ac:dyDescent="0.25">
      <c r="A1713" s="37" t="s">
        <v>32</v>
      </c>
      <c r="B1713" s="37">
        <v>52</v>
      </c>
      <c r="C1713" s="26" t="str">
        <f>IFERROR(INDEX(Clients[Client_Name],MATCH(Table312[[#This Row],[Client_Code]],Clients[Client_Code],0)),"")</f>
        <v>FRIGORIFICO CFC</v>
      </c>
      <c r="D1713" s="25">
        <v>12</v>
      </c>
      <c r="E1713" s="25">
        <v>1</v>
      </c>
      <c r="F1713" s="25" t="b">
        <f>IF(E1713&gt;(VLOOKUP(D1713,Months_Weeks!$A$2:$B$13,2,TRUE)),FALSE)</f>
        <v>0</v>
      </c>
      <c r="G1713" s="63">
        <f>IF(Table312[[#This Row],[Facility]]="Buin",1.5%,0.25%)</f>
        <v>2.5000000000000001E-3</v>
      </c>
      <c r="H1713" s="38">
        <v>50</v>
      </c>
      <c r="I1713" s="38"/>
      <c r="J1713" s="27">
        <f t="shared" si="156"/>
        <v>289</v>
      </c>
      <c r="K1713" s="28">
        <f t="shared" si="157"/>
        <v>11</v>
      </c>
      <c r="L1713" s="27">
        <f>IF(K1713=0,0,IF(E1713&gt;1,E1713-1,VLOOKUP(K1713,Months_Weeks!$A$1:$B$13,2,0)))</f>
        <v>4</v>
      </c>
      <c r="M1713" s="29"/>
      <c r="N1713" s="39"/>
      <c r="O1713" s="39"/>
      <c r="P1713" s="50">
        <f t="shared" si="158"/>
        <v>0</v>
      </c>
      <c r="Q1713" s="28">
        <f t="shared" si="159"/>
        <v>11</v>
      </c>
      <c r="R1713" s="28">
        <f>IF(Q1713=0,0,IF(E1713&gt;1,E1713-1,VLOOKUP(Q1713,Months_Weeks!$A$1:$B$13,2,0)))</f>
        <v>4</v>
      </c>
      <c r="S1713" s="30"/>
      <c r="T1713" s="39"/>
      <c r="U1713" s="39"/>
      <c r="V1713" s="50">
        <f t="shared" si="160"/>
        <v>0</v>
      </c>
      <c r="W1713" s="28">
        <f t="shared" si="161"/>
        <v>11</v>
      </c>
      <c r="X1713" s="28">
        <f>IF(W1713=0,0,IF(E1713&gt;1,E1713-1,VLOOKUP(W1713,Months_Weeks!$A$1:$B$13,2,0)))</f>
        <v>4</v>
      </c>
      <c r="Y1713" s="30"/>
      <c r="Z1713" s="39"/>
      <c r="AA1713" s="31"/>
      <c r="AB1713" s="39"/>
      <c r="AC1713" s="31"/>
      <c r="AD1713" s="40"/>
      <c r="AE1713" s="31"/>
      <c r="AF1713" s="40"/>
      <c r="AG1713" s="31"/>
      <c r="AH1713" s="40"/>
      <c r="AI1713" s="31"/>
      <c r="AJ1713" s="40"/>
    </row>
    <row r="1714" spans="1:36" x14ac:dyDescent="0.25">
      <c r="A1714" s="37" t="s">
        <v>32</v>
      </c>
      <c r="B1714" s="37">
        <v>52</v>
      </c>
      <c r="C1714" s="26" t="str">
        <f>IFERROR(INDEX(Clients[Client_Name],MATCH(Table312[[#This Row],[Client_Code]],Clients[Client_Code],0)),"")</f>
        <v>FRIGORIFICO CFC</v>
      </c>
      <c r="D1714" s="25">
        <v>12</v>
      </c>
      <c r="E1714" s="25">
        <v>2</v>
      </c>
      <c r="F1714" s="25" t="b">
        <f>IF(E1714&gt;(VLOOKUP(D1714,Months_Weeks!$A$2:$B$13,2,TRUE)),FALSE)</f>
        <v>0</v>
      </c>
      <c r="G1714" s="63">
        <f>IF(Table312[[#This Row],[Facility]]="Buin",1.5%,0.25%)</f>
        <v>2.5000000000000001E-3</v>
      </c>
      <c r="H1714" s="38">
        <v>50</v>
      </c>
      <c r="I1714" s="38"/>
      <c r="J1714" s="27">
        <f t="shared" si="156"/>
        <v>339</v>
      </c>
      <c r="K1714" s="28">
        <f t="shared" si="157"/>
        <v>12</v>
      </c>
      <c r="L1714" s="27">
        <f>IF(K1714=0,0,IF(E1714&gt;1,E1714-1,VLOOKUP(K1714,Months_Weeks!$A$1:$B$13,2,0)))</f>
        <v>1</v>
      </c>
      <c r="M1714" s="29"/>
      <c r="N1714" s="39"/>
      <c r="O1714" s="39"/>
      <c r="P1714" s="50">
        <f t="shared" si="158"/>
        <v>0</v>
      </c>
      <c r="Q1714" s="28">
        <f t="shared" si="159"/>
        <v>12</v>
      </c>
      <c r="R1714" s="28">
        <f>IF(Q1714=0,0,IF(E1714&gt;1,E1714-1,VLOOKUP(Q1714,Months_Weeks!$A$1:$B$13,2,0)))</f>
        <v>1</v>
      </c>
      <c r="S1714" s="30"/>
      <c r="T1714" s="39"/>
      <c r="U1714" s="39"/>
      <c r="V1714" s="50">
        <f t="shared" si="160"/>
        <v>0</v>
      </c>
      <c r="W1714" s="28">
        <f t="shared" si="161"/>
        <v>12</v>
      </c>
      <c r="X1714" s="28">
        <f>IF(W1714=0,0,IF(E1714&gt;1,E1714-1,VLOOKUP(W1714,Months_Weeks!$A$1:$B$13,2,0)))</f>
        <v>1</v>
      </c>
      <c r="Y1714" s="30"/>
      <c r="Z1714" s="39"/>
      <c r="AA1714" s="31"/>
      <c r="AB1714" s="39"/>
      <c r="AC1714" s="31"/>
      <c r="AD1714" s="40"/>
      <c r="AE1714" s="31"/>
      <c r="AF1714" s="40"/>
      <c r="AG1714" s="31"/>
      <c r="AH1714" s="40"/>
      <c r="AI1714" s="31"/>
      <c r="AJ1714" s="40"/>
    </row>
    <row r="1715" spans="1:36" x14ac:dyDescent="0.25">
      <c r="A1715" s="37" t="s">
        <v>32</v>
      </c>
      <c r="B1715" s="37">
        <v>52</v>
      </c>
      <c r="C1715" s="26" t="str">
        <f>IFERROR(INDEX(Clients[Client_Name],MATCH(Table312[[#This Row],[Client_Code]],Clients[Client_Code],0)),"")</f>
        <v>FRIGORIFICO CFC</v>
      </c>
      <c r="D1715" s="25">
        <v>12</v>
      </c>
      <c r="E1715" s="25">
        <v>3</v>
      </c>
      <c r="F1715" s="25" t="b">
        <f>IF(E1715&gt;(VLOOKUP(D1715,Months_Weeks!$A$2:$B$13,2,TRUE)),FALSE)</f>
        <v>0</v>
      </c>
      <c r="G1715" s="63">
        <f>IF(Table312[[#This Row],[Facility]]="Buin",1.5%,0.25%)</f>
        <v>2.5000000000000001E-3</v>
      </c>
      <c r="H1715" s="38"/>
      <c r="I1715" s="38">
        <v>75</v>
      </c>
      <c r="J1715" s="27">
        <f t="shared" si="156"/>
        <v>264</v>
      </c>
      <c r="K1715" s="28">
        <f t="shared" si="157"/>
        <v>12</v>
      </c>
      <c r="L1715" s="27">
        <f>IF(K1715=0,0,IF(E1715&gt;1,E1715-1,VLOOKUP(K1715,Months_Weeks!$A$1:$B$13,2,0)))</f>
        <v>2</v>
      </c>
      <c r="M1715" s="29"/>
      <c r="N1715" s="39"/>
      <c r="O1715" s="39"/>
      <c r="P1715" s="50">
        <f t="shared" si="158"/>
        <v>0</v>
      </c>
      <c r="Q1715" s="28">
        <f t="shared" si="159"/>
        <v>12</v>
      </c>
      <c r="R1715" s="28">
        <f>IF(Q1715=0,0,IF(E1715&gt;1,E1715-1,VLOOKUP(Q1715,Months_Weeks!$A$1:$B$13,2,0)))</f>
        <v>2</v>
      </c>
      <c r="S1715" s="30"/>
      <c r="T1715" s="39"/>
      <c r="U1715" s="39"/>
      <c r="V1715" s="50">
        <f t="shared" si="160"/>
        <v>0</v>
      </c>
      <c r="W1715" s="28">
        <f t="shared" si="161"/>
        <v>12</v>
      </c>
      <c r="X1715" s="28">
        <f>IF(W1715=0,0,IF(E1715&gt;1,E1715-1,VLOOKUP(W1715,Months_Weeks!$A$1:$B$13,2,0)))</f>
        <v>2</v>
      </c>
      <c r="Y1715" s="30"/>
      <c r="Z1715" s="39"/>
      <c r="AA1715" s="31"/>
      <c r="AB1715" s="39"/>
      <c r="AC1715" s="31"/>
      <c r="AD1715" s="40"/>
      <c r="AE1715" s="31"/>
      <c r="AF1715" s="40"/>
      <c r="AG1715" s="31"/>
      <c r="AH1715" s="40"/>
      <c r="AI1715" s="31"/>
      <c r="AJ1715" s="40"/>
    </row>
    <row r="1716" spans="1:36" x14ac:dyDescent="0.25">
      <c r="A1716" s="37" t="s">
        <v>32</v>
      </c>
      <c r="B1716" s="37">
        <v>52</v>
      </c>
      <c r="C1716" s="26" t="str">
        <f>IFERROR(INDEX(Clients[Client_Name],MATCH(Table312[[#This Row],[Client_Code]],Clients[Client_Code],0)),"")</f>
        <v>FRIGORIFICO CFC</v>
      </c>
      <c r="D1716" s="25">
        <v>12</v>
      </c>
      <c r="E1716" s="25">
        <v>4</v>
      </c>
      <c r="F1716" s="25" t="b">
        <f>IF(E1716&gt;(VLOOKUP(D1716,Months_Weeks!$A$2:$B$13,2,TRUE)),FALSE)</f>
        <v>0</v>
      </c>
      <c r="G1716" s="63">
        <f>IF(Table312[[#This Row],[Facility]]="Buin",1.5%,0.25%)</f>
        <v>2.5000000000000001E-3</v>
      </c>
      <c r="H1716" s="38"/>
      <c r="I1716" s="38">
        <v>75</v>
      </c>
      <c r="J1716" s="27">
        <f t="shared" si="156"/>
        <v>189</v>
      </c>
      <c r="K1716" s="28">
        <f t="shared" si="157"/>
        <v>12</v>
      </c>
      <c r="L1716" s="27">
        <f>IF(K1716=0,0,IF(E1716&gt;1,E1716-1,VLOOKUP(K1716,Months_Weeks!$A$1:$B$13,2,0)))</f>
        <v>3</v>
      </c>
      <c r="M1716" s="29"/>
      <c r="N1716" s="39"/>
      <c r="O1716" s="39"/>
      <c r="P1716" s="50">
        <f t="shared" si="158"/>
        <v>0</v>
      </c>
      <c r="Q1716" s="28">
        <f t="shared" si="159"/>
        <v>12</v>
      </c>
      <c r="R1716" s="28">
        <f>IF(Q1716=0,0,IF(E1716&gt;1,E1716-1,VLOOKUP(Q1716,Months_Weeks!$A$1:$B$13,2,0)))</f>
        <v>3</v>
      </c>
      <c r="S1716" s="30"/>
      <c r="T1716" s="39"/>
      <c r="U1716" s="39"/>
      <c r="V1716" s="50">
        <f t="shared" si="160"/>
        <v>0</v>
      </c>
      <c r="W1716" s="28">
        <f t="shared" si="161"/>
        <v>12</v>
      </c>
      <c r="X1716" s="28">
        <f>IF(W1716=0,0,IF(E1716&gt;1,E1716-1,VLOOKUP(W1716,Months_Weeks!$A$1:$B$13,2,0)))</f>
        <v>3</v>
      </c>
      <c r="Y1716" s="30"/>
      <c r="Z1716" s="39"/>
      <c r="AA1716" s="31"/>
      <c r="AB1716" s="39"/>
      <c r="AC1716" s="31"/>
      <c r="AD1716" s="40"/>
      <c r="AE1716" s="31"/>
      <c r="AF1716" s="40"/>
      <c r="AG1716" s="31"/>
      <c r="AH1716" s="40"/>
      <c r="AI1716" s="31"/>
      <c r="AJ1716" s="40"/>
    </row>
    <row r="1717" spans="1:36" x14ac:dyDescent="0.25">
      <c r="A1717" s="37" t="s">
        <v>32</v>
      </c>
      <c r="B1717" s="37">
        <v>52</v>
      </c>
      <c r="C1717" s="26" t="str">
        <f>IFERROR(INDEX(Clients[Client_Name],MATCH(Table312[[#This Row],[Client_Code]],Clients[Client_Code],0)),"")</f>
        <v>FRIGORIFICO CFC</v>
      </c>
      <c r="D1717" s="25">
        <v>12</v>
      </c>
      <c r="E1717" s="25">
        <v>5</v>
      </c>
      <c r="F1717" s="25" t="b">
        <f>IF(E1717&gt;(VLOOKUP(D1717,Months_Weeks!$A$2:$B$13,2,TRUE)),FALSE)</f>
        <v>0</v>
      </c>
      <c r="G1717" s="63">
        <f>IF(Table312[[#This Row],[Facility]]="Buin",1.5%,0.25%)</f>
        <v>2.5000000000000001E-3</v>
      </c>
      <c r="H1717" s="38"/>
      <c r="I1717" s="38"/>
      <c r="J1717" s="27">
        <f t="shared" si="156"/>
        <v>189</v>
      </c>
      <c r="K1717" s="28">
        <f t="shared" si="157"/>
        <v>12</v>
      </c>
      <c r="L1717" s="27">
        <f>IF(K1717=0,0,IF(E1717&gt;1,E1717-1,VLOOKUP(K1717,Months_Weeks!$A$1:$B$13,2,0)))</f>
        <v>4</v>
      </c>
      <c r="M1717" s="29"/>
      <c r="N1717" s="39"/>
      <c r="O1717" s="39"/>
      <c r="P1717" s="50">
        <f t="shared" si="158"/>
        <v>0</v>
      </c>
      <c r="Q1717" s="28">
        <f t="shared" si="159"/>
        <v>12</v>
      </c>
      <c r="R1717" s="28">
        <f>IF(Q1717=0,0,IF(E1717&gt;1,E1717-1,VLOOKUP(Q1717,Months_Weeks!$A$1:$B$13,2,0)))</f>
        <v>4</v>
      </c>
      <c r="S1717" s="30"/>
      <c r="T1717" s="39"/>
      <c r="U1717" s="39"/>
      <c r="V1717" s="50">
        <f t="shared" si="160"/>
        <v>0</v>
      </c>
      <c r="W1717" s="28">
        <f t="shared" si="161"/>
        <v>12</v>
      </c>
      <c r="X1717" s="28">
        <f>IF(W1717=0,0,IF(E1717&gt;1,E1717-1,VLOOKUP(W1717,Months_Weeks!$A$1:$B$13,2,0)))</f>
        <v>4</v>
      </c>
      <c r="Y1717" s="30"/>
      <c r="Z1717" s="39"/>
      <c r="AA1717" s="31"/>
      <c r="AB1717" s="39"/>
      <c r="AC1717" s="31"/>
      <c r="AD1717" s="40"/>
      <c r="AE1717" s="31"/>
      <c r="AF1717" s="40"/>
      <c r="AG1717" s="31"/>
      <c r="AH1717" s="40"/>
      <c r="AI1717" s="31"/>
      <c r="AJ1717" s="40"/>
    </row>
    <row r="1718" spans="1:36" x14ac:dyDescent="0.25">
      <c r="A1718" s="37" t="s">
        <v>62</v>
      </c>
      <c r="B1718" s="37">
        <v>1036</v>
      </c>
      <c r="C1718" s="26" t="str">
        <f>IFERROR(INDEX(Clients[Client_Name],MATCH(Table312[[#This Row],[Client_Code]],Clients[Client_Code],0)),"")</f>
        <v>FRIGORÍFICO CFC</v>
      </c>
      <c r="D1718" s="25">
        <v>1</v>
      </c>
      <c r="E1718" s="25">
        <v>1</v>
      </c>
      <c r="F1718" s="25" t="b">
        <f>IF(E1718&gt;(VLOOKUP(D1718,Months_Weeks!$A$2:$B$13,2,TRUE)),FALSE)</f>
        <v>0</v>
      </c>
      <c r="G1718" s="63">
        <f>IF(Table312[[#This Row],[Facility]]="Buin",1.5%,0.25%)</f>
        <v>1.4999999999999999E-2</v>
      </c>
      <c r="H1718" s="38">
        <v>115</v>
      </c>
      <c r="I1718" s="38"/>
      <c r="J1718" s="27">
        <f t="shared" si="156"/>
        <v>115</v>
      </c>
      <c r="K1718" s="28">
        <f t="shared" si="157"/>
        <v>0</v>
      </c>
      <c r="L1718" s="27">
        <f>IF(K1718=0,0,IF(E1718&gt;1,E1718-1,VLOOKUP(K1718,Months_Weeks!$A$1:$B$13,2,0)))</f>
        <v>0</v>
      </c>
      <c r="M1718" s="29"/>
      <c r="N1718" s="39"/>
      <c r="O1718" s="39"/>
      <c r="P1718" s="50">
        <f t="shared" si="158"/>
        <v>0</v>
      </c>
      <c r="Q1718" s="28">
        <f t="shared" si="159"/>
        <v>0</v>
      </c>
      <c r="R1718" s="28">
        <f>IF(Q1718=0,0,IF(E1718&gt;1,E1718-1,VLOOKUP(Q1718,Months_Weeks!$A$1:$B$13,2,0)))</f>
        <v>0</v>
      </c>
      <c r="S1718" s="30"/>
      <c r="T1718" s="39"/>
      <c r="U1718" s="39"/>
      <c r="V1718" s="50">
        <f t="shared" si="160"/>
        <v>0</v>
      </c>
      <c r="W1718" s="28">
        <f t="shared" si="161"/>
        <v>0</v>
      </c>
      <c r="X1718" s="28">
        <f>IF(W1718=0,0,IF(E1718&gt;1,E1718-1,VLOOKUP(W1718,Months_Weeks!$A$1:$B$13,2,0)))</f>
        <v>0</v>
      </c>
      <c r="Y1718" s="30"/>
      <c r="Z1718" s="39"/>
      <c r="AA1718" s="31">
        <v>1</v>
      </c>
      <c r="AB1718" s="73">
        <v>0.75</v>
      </c>
      <c r="AC1718" s="31"/>
      <c r="AD1718" s="40"/>
      <c r="AE1718" s="31"/>
      <c r="AF1718" s="40"/>
      <c r="AG1718" s="31"/>
      <c r="AH1718" s="40"/>
      <c r="AI1718" s="31">
        <v>1</v>
      </c>
      <c r="AJ1718" s="70">
        <v>1.7150000000000001</v>
      </c>
    </row>
    <row r="1719" spans="1:36" x14ac:dyDescent="0.25">
      <c r="A1719" s="37" t="s">
        <v>62</v>
      </c>
      <c r="B1719" s="37">
        <v>1036</v>
      </c>
      <c r="C1719" s="26" t="str">
        <f>IFERROR(INDEX(Clients[Client_Name],MATCH(Table312[[#This Row],[Client_Code]],Clients[Client_Code],0)),"")</f>
        <v>FRIGORÍFICO CFC</v>
      </c>
      <c r="D1719" s="25">
        <v>1</v>
      </c>
      <c r="E1719" s="25">
        <v>2</v>
      </c>
      <c r="F1719" s="25" t="b">
        <f>IF(E1719&gt;(VLOOKUP(D1719,Months_Weeks!$A$2:$B$13,2,TRUE)),FALSE)</f>
        <v>0</v>
      </c>
      <c r="G1719" s="63">
        <f>IF(Table312[[#This Row],[Facility]]="Buin",1.5%,0.25%)</f>
        <v>1.4999999999999999E-2</v>
      </c>
      <c r="H1719" s="38"/>
      <c r="I1719" s="38">
        <v>23</v>
      </c>
      <c r="J1719" s="27">
        <f t="shared" si="156"/>
        <v>92</v>
      </c>
      <c r="K1719" s="28">
        <f t="shared" si="157"/>
        <v>1</v>
      </c>
      <c r="L1719" s="27">
        <f>IF(K1719=0,0,IF(E1719&gt;1,E1719-1,VLOOKUP(K1719,Months_Weeks!$A$1:$B$13,2,0)))</f>
        <v>1</v>
      </c>
      <c r="M1719" s="29"/>
      <c r="N1719" s="39"/>
      <c r="O1719" s="39"/>
      <c r="P1719" s="50">
        <f t="shared" si="158"/>
        <v>0</v>
      </c>
      <c r="Q1719" s="28">
        <f t="shared" si="159"/>
        <v>1</v>
      </c>
      <c r="R1719" s="28">
        <f>IF(Q1719=0,0,IF(E1719&gt;1,E1719-1,VLOOKUP(Q1719,Months_Weeks!$A$1:$B$13,2,0)))</f>
        <v>1</v>
      </c>
      <c r="S1719" s="30"/>
      <c r="T1719" s="39"/>
      <c r="U1719" s="39"/>
      <c r="V1719" s="50">
        <f t="shared" si="160"/>
        <v>0</v>
      </c>
      <c r="W1719" s="28">
        <f t="shared" si="161"/>
        <v>1</v>
      </c>
      <c r="X1719" s="28">
        <f>IF(W1719=0,0,IF(E1719&gt;1,E1719-1,VLOOKUP(W1719,Months_Weeks!$A$1:$B$13,2,0)))</f>
        <v>1</v>
      </c>
      <c r="Y1719" s="30"/>
      <c r="Z1719" s="39"/>
      <c r="AA1719" s="31"/>
      <c r="AB1719" s="39"/>
      <c r="AC1719" s="31"/>
      <c r="AD1719" s="40"/>
      <c r="AE1719" s="31"/>
      <c r="AF1719" s="40"/>
      <c r="AG1719" s="31"/>
      <c r="AH1719" s="40"/>
      <c r="AI1719" s="31"/>
      <c r="AJ1719" s="40"/>
    </row>
    <row r="1720" spans="1:36" x14ac:dyDescent="0.25">
      <c r="A1720" s="37" t="s">
        <v>62</v>
      </c>
      <c r="B1720" s="37">
        <v>1036</v>
      </c>
      <c r="C1720" s="26" t="str">
        <f>IFERROR(INDEX(Clients[Client_Name],MATCH(Table312[[#This Row],[Client_Code]],Clients[Client_Code],0)),"")</f>
        <v>FRIGORÍFICO CFC</v>
      </c>
      <c r="D1720" s="25">
        <v>1</v>
      </c>
      <c r="E1720" s="25">
        <v>3</v>
      </c>
      <c r="F1720" s="25" t="b">
        <f>IF(E1720&gt;(VLOOKUP(D1720,Months_Weeks!$A$2:$B$13,2,TRUE)),FALSE)</f>
        <v>0</v>
      </c>
      <c r="G1720" s="63">
        <f>IF(Table312[[#This Row],[Facility]]="Buin",1.5%,0.25%)</f>
        <v>1.4999999999999999E-2</v>
      </c>
      <c r="H1720" s="38">
        <v>22</v>
      </c>
      <c r="I1720" s="38"/>
      <c r="J1720" s="27">
        <f t="shared" si="156"/>
        <v>114</v>
      </c>
      <c r="K1720" s="28">
        <f t="shared" si="157"/>
        <v>1</v>
      </c>
      <c r="L1720" s="27">
        <f>IF(K1720=0,0,IF(E1720&gt;1,E1720-1,VLOOKUP(K1720,Months_Weeks!$A$1:$B$13,2,0)))</f>
        <v>2</v>
      </c>
      <c r="M1720" s="29"/>
      <c r="N1720" s="39"/>
      <c r="O1720" s="39"/>
      <c r="P1720" s="50">
        <f t="shared" si="158"/>
        <v>0</v>
      </c>
      <c r="Q1720" s="28">
        <f t="shared" si="159"/>
        <v>1</v>
      </c>
      <c r="R1720" s="28">
        <f>IF(Q1720=0,0,IF(E1720&gt;1,E1720-1,VLOOKUP(Q1720,Months_Weeks!$A$1:$B$13,2,0)))</f>
        <v>2</v>
      </c>
      <c r="S1720" s="30"/>
      <c r="T1720" s="39"/>
      <c r="U1720" s="39"/>
      <c r="V1720" s="50">
        <f t="shared" si="160"/>
        <v>0</v>
      </c>
      <c r="W1720" s="28">
        <f t="shared" si="161"/>
        <v>1</v>
      </c>
      <c r="X1720" s="28">
        <f>IF(W1720=0,0,IF(E1720&gt;1,E1720-1,VLOOKUP(W1720,Months_Weeks!$A$1:$B$13,2,0)))</f>
        <v>2</v>
      </c>
      <c r="Y1720" s="30"/>
      <c r="Z1720" s="39"/>
      <c r="AA1720" s="31"/>
      <c r="AB1720" s="39"/>
      <c r="AC1720" s="31"/>
      <c r="AD1720" s="40"/>
      <c r="AE1720" s="31"/>
      <c r="AF1720" s="40"/>
      <c r="AG1720" s="31"/>
      <c r="AH1720" s="40"/>
      <c r="AI1720" s="31"/>
      <c r="AJ1720" s="40"/>
    </row>
    <row r="1721" spans="1:36" x14ac:dyDescent="0.25">
      <c r="A1721" s="37" t="s">
        <v>62</v>
      </c>
      <c r="B1721" s="37">
        <v>1036</v>
      </c>
      <c r="C1721" s="26" t="str">
        <f>IFERROR(INDEX(Clients[Client_Name],MATCH(Table312[[#This Row],[Client_Code]],Clients[Client_Code],0)),"")</f>
        <v>FRIGORÍFICO CFC</v>
      </c>
      <c r="D1721" s="25">
        <v>1</v>
      </c>
      <c r="E1721" s="25">
        <v>4</v>
      </c>
      <c r="F1721" s="25" t="b">
        <f>IF(E1721&gt;(VLOOKUP(D1721,Months_Weeks!$A$2:$B$13,2,TRUE)),FALSE)</f>
        <v>0</v>
      </c>
      <c r="G1721" s="63">
        <f>IF(Table312[[#This Row],[Facility]]="Buin",1.5%,0.25%)</f>
        <v>1.4999999999999999E-2</v>
      </c>
      <c r="H1721" s="38">
        <v>23</v>
      </c>
      <c r="I1721" s="38"/>
      <c r="J1721" s="27">
        <f t="shared" si="156"/>
        <v>137</v>
      </c>
      <c r="K1721" s="28">
        <f t="shared" si="157"/>
        <v>1</v>
      </c>
      <c r="L1721" s="27">
        <f>IF(K1721=0,0,IF(E1721&gt;1,E1721-1,VLOOKUP(K1721,Months_Weeks!$A$1:$B$13,2,0)))</f>
        <v>3</v>
      </c>
      <c r="M1721" s="29"/>
      <c r="N1721" s="39"/>
      <c r="O1721" s="39"/>
      <c r="P1721" s="50">
        <f t="shared" si="158"/>
        <v>0</v>
      </c>
      <c r="Q1721" s="28">
        <f t="shared" si="159"/>
        <v>1</v>
      </c>
      <c r="R1721" s="28">
        <f>IF(Q1721=0,0,IF(E1721&gt;1,E1721-1,VLOOKUP(Q1721,Months_Weeks!$A$1:$B$13,2,0)))</f>
        <v>3</v>
      </c>
      <c r="S1721" s="30"/>
      <c r="T1721" s="39"/>
      <c r="U1721" s="39"/>
      <c r="V1721" s="50">
        <f t="shared" si="160"/>
        <v>0</v>
      </c>
      <c r="W1721" s="28">
        <f t="shared" si="161"/>
        <v>1</v>
      </c>
      <c r="X1721" s="28">
        <f>IF(W1721=0,0,IF(E1721&gt;1,E1721-1,VLOOKUP(W1721,Months_Weeks!$A$1:$B$13,2,0)))</f>
        <v>3</v>
      </c>
      <c r="Y1721" s="30"/>
      <c r="Z1721" s="39"/>
      <c r="AA1721" s="31"/>
      <c r="AB1721" s="39"/>
      <c r="AC1721" s="31"/>
      <c r="AD1721" s="40"/>
      <c r="AE1721" s="31"/>
      <c r="AF1721" s="40"/>
      <c r="AG1721" s="31"/>
      <c r="AH1721" s="40"/>
      <c r="AI1721" s="31"/>
      <c r="AJ1721" s="40"/>
    </row>
    <row r="1722" spans="1:36" x14ac:dyDescent="0.25">
      <c r="A1722" s="37" t="s">
        <v>62</v>
      </c>
      <c r="B1722" s="37">
        <v>1036</v>
      </c>
      <c r="C1722" s="26" t="str">
        <f>IFERROR(INDEX(Clients[Client_Name],MATCH(Table312[[#This Row],[Client_Code]],Clients[Client_Code],0)),"")</f>
        <v>FRIGORÍFICO CFC</v>
      </c>
      <c r="D1722" s="25">
        <v>2</v>
      </c>
      <c r="E1722" s="25">
        <v>1</v>
      </c>
      <c r="F1722" s="25" t="b">
        <f>IF(E1722&gt;(VLOOKUP(D1722,Months_Weeks!$A$2:$B$13,2,TRUE)),FALSE)</f>
        <v>0</v>
      </c>
      <c r="G1722" s="63">
        <f>IF(Table312[[#This Row],[Facility]]="Buin",1.5%,0.25%)</f>
        <v>1.4999999999999999E-2</v>
      </c>
      <c r="H1722" s="38"/>
      <c r="I1722" s="38">
        <v>17</v>
      </c>
      <c r="J1722" s="27">
        <f t="shared" si="156"/>
        <v>120</v>
      </c>
      <c r="K1722" s="28">
        <f t="shared" si="157"/>
        <v>1</v>
      </c>
      <c r="L1722" s="27">
        <f>IF(K1722=0,0,IF(E1722&gt;1,E1722-1,VLOOKUP(K1722,Months_Weeks!$A$1:$B$13,2,0)))</f>
        <v>4</v>
      </c>
      <c r="M1722" s="29"/>
      <c r="N1722" s="39"/>
      <c r="O1722" s="39"/>
      <c r="P1722" s="50">
        <f t="shared" si="158"/>
        <v>0</v>
      </c>
      <c r="Q1722" s="28">
        <f t="shared" si="159"/>
        <v>1</v>
      </c>
      <c r="R1722" s="28">
        <f>IF(Q1722=0,0,IF(E1722&gt;1,E1722-1,VLOOKUP(Q1722,Months_Weeks!$A$1:$B$13,2,0)))</f>
        <v>4</v>
      </c>
      <c r="S1722" s="30"/>
      <c r="T1722" s="39"/>
      <c r="U1722" s="39"/>
      <c r="V1722" s="50">
        <f t="shared" si="160"/>
        <v>0</v>
      </c>
      <c r="W1722" s="28">
        <f t="shared" si="161"/>
        <v>1</v>
      </c>
      <c r="X1722" s="28">
        <f>IF(W1722=0,0,IF(E1722&gt;1,E1722-1,VLOOKUP(W1722,Months_Weeks!$A$1:$B$13,2,0)))</f>
        <v>4</v>
      </c>
      <c r="Y1722" s="30"/>
      <c r="Z1722" s="39"/>
      <c r="AA1722" s="31"/>
      <c r="AB1722" s="39"/>
      <c r="AC1722" s="31"/>
      <c r="AD1722" s="40"/>
      <c r="AE1722" s="31"/>
      <c r="AF1722" s="40"/>
      <c r="AG1722" s="31"/>
      <c r="AH1722" s="40"/>
      <c r="AI1722" s="31"/>
      <c r="AJ1722" s="40"/>
    </row>
    <row r="1723" spans="1:36" x14ac:dyDescent="0.25">
      <c r="A1723" s="37" t="s">
        <v>62</v>
      </c>
      <c r="B1723" s="37">
        <v>1036</v>
      </c>
      <c r="C1723" s="26" t="str">
        <f>IFERROR(INDEX(Clients[Client_Name],MATCH(Table312[[#This Row],[Client_Code]],Clients[Client_Code],0)),"")</f>
        <v>FRIGORÍFICO CFC</v>
      </c>
      <c r="D1723" s="25">
        <v>2</v>
      </c>
      <c r="E1723" s="25">
        <v>2</v>
      </c>
      <c r="F1723" s="25" t="b">
        <f>IF(E1723&gt;(VLOOKUP(D1723,Months_Weeks!$A$2:$B$13,2,TRUE)),FALSE)</f>
        <v>0</v>
      </c>
      <c r="G1723" s="63">
        <f>IF(Table312[[#This Row],[Facility]]="Buin",1.5%,0.25%)</f>
        <v>1.4999999999999999E-2</v>
      </c>
      <c r="H1723" s="38">
        <v>96</v>
      </c>
      <c r="I1723" s="38"/>
      <c r="J1723" s="27">
        <f t="shared" si="156"/>
        <v>216</v>
      </c>
      <c r="K1723" s="28">
        <f t="shared" si="157"/>
        <v>2</v>
      </c>
      <c r="L1723" s="27">
        <f>IF(K1723=0,0,IF(E1723&gt;1,E1723-1,VLOOKUP(K1723,Months_Weeks!$A$1:$B$13,2,0)))</f>
        <v>1</v>
      </c>
      <c r="M1723" s="29"/>
      <c r="N1723" s="39"/>
      <c r="O1723" s="39"/>
      <c r="P1723" s="50">
        <f t="shared" si="158"/>
        <v>0</v>
      </c>
      <c r="Q1723" s="28">
        <f t="shared" si="159"/>
        <v>2</v>
      </c>
      <c r="R1723" s="28">
        <f>IF(Q1723=0,0,IF(E1723&gt;1,E1723-1,VLOOKUP(Q1723,Months_Weeks!$A$1:$B$13,2,0)))</f>
        <v>1</v>
      </c>
      <c r="S1723" s="30"/>
      <c r="T1723" s="39"/>
      <c r="U1723" s="39"/>
      <c r="V1723" s="50">
        <f t="shared" si="160"/>
        <v>0</v>
      </c>
      <c r="W1723" s="28">
        <f t="shared" si="161"/>
        <v>2</v>
      </c>
      <c r="X1723" s="28">
        <f>IF(W1723=0,0,IF(E1723&gt;1,E1723-1,VLOOKUP(W1723,Months_Weeks!$A$1:$B$13,2,0)))</f>
        <v>1</v>
      </c>
      <c r="Y1723" s="30"/>
      <c r="Z1723" s="39"/>
      <c r="AA1723" s="31"/>
      <c r="AB1723" s="39"/>
      <c r="AC1723" s="31"/>
      <c r="AD1723" s="40"/>
      <c r="AE1723" s="31"/>
      <c r="AF1723" s="40"/>
      <c r="AG1723" s="31"/>
      <c r="AH1723" s="40"/>
      <c r="AI1723" s="31"/>
      <c r="AJ1723" s="40"/>
    </row>
    <row r="1724" spans="1:36" x14ac:dyDescent="0.25">
      <c r="A1724" s="37" t="s">
        <v>62</v>
      </c>
      <c r="B1724" s="37">
        <v>1036</v>
      </c>
      <c r="C1724" s="26" t="str">
        <f>IFERROR(INDEX(Clients[Client_Name],MATCH(Table312[[#This Row],[Client_Code]],Clients[Client_Code],0)),"")</f>
        <v>FRIGORÍFICO CFC</v>
      </c>
      <c r="D1724" s="25">
        <v>2</v>
      </c>
      <c r="E1724" s="25">
        <v>3</v>
      </c>
      <c r="F1724" s="25" t="b">
        <f>IF(E1724&gt;(VLOOKUP(D1724,Months_Weeks!$A$2:$B$13,2,TRUE)),FALSE)</f>
        <v>0</v>
      </c>
      <c r="G1724" s="63">
        <f>IF(Table312[[#This Row],[Facility]]="Buin",1.5%,0.25%)</f>
        <v>1.4999999999999999E-2</v>
      </c>
      <c r="H1724" s="38"/>
      <c r="I1724" s="38">
        <v>25</v>
      </c>
      <c r="J1724" s="27">
        <f t="shared" si="156"/>
        <v>191</v>
      </c>
      <c r="K1724" s="28">
        <f t="shared" si="157"/>
        <v>2</v>
      </c>
      <c r="L1724" s="27">
        <f>IF(K1724=0,0,IF(E1724&gt;1,E1724-1,VLOOKUP(K1724,Months_Weeks!$A$1:$B$13,2,0)))</f>
        <v>2</v>
      </c>
      <c r="M1724" s="29"/>
      <c r="N1724" s="39"/>
      <c r="O1724" s="39"/>
      <c r="P1724" s="50">
        <f t="shared" si="158"/>
        <v>0</v>
      </c>
      <c r="Q1724" s="28">
        <f t="shared" si="159"/>
        <v>2</v>
      </c>
      <c r="R1724" s="28">
        <f>IF(Q1724=0,0,IF(E1724&gt;1,E1724-1,VLOOKUP(Q1724,Months_Weeks!$A$1:$B$13,2,0)))</f>
        <v>2</v>
      </c>
      <c r="S1724" s="30"/>
      <c r="T1724" s="39"/>
      <c r="U1724" s="39"/>
      <c r="V1724" s="50">
        <f t="shared" si="160"/>
        <v>0</v>
      </c>
      <c r="W1724" s="28">
        <f t="shared" si="161"/>
        <v>2</v>
      </c>
      <c r="X1724" s="28">
        <f>IF(W1724=0,0,IF(E1724&gt;1,E1724-1,VLOOKUP(W1724,Months_Weeks!$A$1:$B$13,2,0)))</f>
        <v>2</v>
      </c>
      <c r="Y1724" s="30"/>
      <c r="Z1724" s="39"/>
      <c r="AA1724" s="31"/>
      <c r="AB1724" s="39"/>
      <c r="AC1724" s="31"/>
      <c r="AD1724" s="40"/>
      <c r="AE1724" s="31"/>
      <c r="AF1724" s="40"/>
      <c r="AG1724" s="31"/>
      <c r="AH1724" s="40"/>
      <c r="AI1724" s="31"/>
      <c r="AJ1724" s="40"/>
    </row>
    <row r="1725" spans="1:36" x14ac:dyDescent="0.25">
      <c r="A1725" s="37" t="s">
        <v>62</v>
      </c>
      <c r="B1725" s="37">
        <v>1036</v>
      </c>
      <c r="C1725" s="26" t="str">
        <f>IFERROR(INDEX(Clients[Client_Name],MATCH(Table312[[#This Row],[Client_Code]],Clients[Client_Code],0)),"")</f>
        <v>FRIGORÍFICO CFC</v>
      </c>
      <c r="D1725" s="25">
        <v>2</v>
      </c>
      <c r="E1725" s="25">
        <v>4</v>
      </c>
      <c r="F1725" s="25" t="b">
        <f>IF(E1725&gt;(VLOOKUP(D1725,Months_Weeks!$A$2:$B$13,2,TRUE)),FALSE)</f>
        <v>0</v>
      </c>
      <c r="G1725" s="63">
        <f>IF(Table312[[#This Row],[Facility]]="Buin",1.5%,0.25%)</f>
        <v>1.4999999999999999E-2</v>
      </c>
      <c r="H1725" s="38"/>
      <c r="I1725" s="38">
        <v>31</v>
      </c>
      <c r="J1725" s="27">
        <f t="shared" si="156"/>
        <v>160</v>
      </c>
      <c r="K1725" s="28">
        <f t="shared" si="157"/>
        <v>2</v>
      </c>
      <c r="L1725" s="27">
        <f>IF(K1725=0,0,IF(E1725&gt;1,E1725-1,VLOOKUP(K1725,Months_Weeks!$A$1:$B$13,2,0)))</f>
        <v>3</v>
      </c>
      <c r="M1725" s="29"/>
      <c r="N1725" s="39"/>
      <c r="O1725" s="39"/>
      <c r="P1725" s="50">
        <f t="shared" si="158"/>
        <v>0</v>
      </c>
      <c r="Q1725" s="28">
        <f t="shared" si="159"/>
        <v>2</v>
      </c>
      <c r="R1725" s="28">
        <f>IF(Q1725=0,0,IF(E1725&gt;1,E1725-1,VLOOKUP(Q1725,Months_Weeks!$A$1:$B$13,2,0)))</f>
        <v>3</v>
      </c>
      <c r="S1725" s="30"/>
      <c r="T1725" s="39"/>
      <c r="U1725" s="39"/>
      <c r="V1725" s="50">
        <f t="shared" si="160"/>
        <v>0</v>
      </c>
      <c r="W1725" s="28">
        <f t="shared" si="161"/>
        <v>2</v>
      </c>
      <c r="X1725" s="28">
        <f>IF(W1725=0,0,IF(E1725&gt;1,E1725-1,VLOOKUP(W1725,Months_Weeks!$A$1:$B$13,2,0)))</f>
        <v>3</v>
      </c>
      <c r="Y1725" s="30"/>
      <c r="Z1725" s="39"/>
      <c r="AA1725" s="31"/>
      <c r="AB1725" s="39"/>
      <c r="AC1725" s="31"/>
      <c r="AD1725" s="40"/>
      <c r="AE1725" s="31"/>
      <c r="AF1725" s="40"/>
      <c r="AG1725" s="31"/>
      <c r="AH1725" s="40"/>
      <c r="AI1725" s="31"/>
      <c r="AJ1725" s="40"/>
    </row>
    <row r="1726" spans="1:36" x14ac:dyDescent="0.25">
      <c r="A1726" s="37" t="s">
        <v>62</v>
      </c>
      <c r="B1726" s="37">
        <v>1036</v>
      </c>
      <c r="C1726" s="26" t="str">
        <f>IFERROR(INDEX(Clients[Client_Name],MATCH(Table312[[#This Row],[Client_Code]],Clients[Client_Code],0)),"")</f>
        <v>FRIGORÍFICO CFC</v>
      </c>
      <c r="D1726" s="25">
        <v>3</v>
      </c>
      <c r="E1726" s="25">
        <v>1</v>
      </c>
      <c r="F1726" s="25" t="b">
        <f>IF(E1726&gt;(VLOOKUP(D1726,Months_Weeks!$A$2:$B$13,2,TRUE)),FALSE)</f>
        <v>0</v>
      </c>
      <c r="G1726" s="63">
        <f>IF(Table312[[#This Row],[Facility]]="Buin",1.5%,0.25%)</f>
        <v>1.4999999999999999E-2</v>
      </c>
      <c r="H1726" s="38"/>
      <c r="I1726" s="38">
        <v>5</v>
      </c>
      <c r="J1726" s="27">
        <f t="shared" si="156"/>
        <v>155</v>
      </c>
      <c r="K1726" s="28">
        <f t="shared" si="157"/>
        <v>2</v>
      </c>
      <c r="L1726" s="27">
        <f>IF(K1726=0,0,IF(E1726&gt;1,E1726-1,VLOOKUP(K1726,Months_Weeks!$A$1:$B$13,2,0)))</f>
        <v>4</v>
      </c>
      <c r="M1726" s="29"/>
      <c r="N1726" s="39"/>
      <c r="O1726" s="39"/>
      <c r="P1726" s="50">
        <f t="shared" si="158"/>
        <v>0</v>
      </c>
      <c r="Q1726" s="28">
        <f t="shared" si="159"/>
        <v>2</v>
      </c>
      <c r="R1726" s="28">
        <f>IF(Q1726=0,0,IF(E1726&gt;1,E1726-1,VLOOKUP(Q1726,Months_Weeks!$A$1:$B$13,2,0)))</f>
        <v>4</v>
      </c>
      <c r="S1726" s="30"/>
      <c r="T1726" s="39"/>
      <c r="U1726" s="39"/>
      <c r="V1726" s="50">
        <f t="shared" si="160"/>
        <v>0</v>
      </c>
      <c r="W1726" s="28">
        <f t="shared" si="161"/>
        <v>2</v>
      </c>
      <c r="X1726" s="28">
        <f>IF(W1726=0,0,IF(E1726&gt;1,E1726-1,VLOOKUP(W1726,Months_Weeks!$A$1:$B$13,2,0)))</f>
        <v>4</v>
      </c>
      <c r="Y1726" s="30"/>
      <c r="Z1726" s="39"/>
      <c r="AA1726" s="31"/>
      <c r="AB1726" s="39"/>
      <c r="AC1726" s="31"/>
      <c r="AD1726" s="40"/>
      <c r="AE1726" s="31"/>
      <c r="AF1726" s="40"/>
      <c r="AG1726" s="31"/>
      <c r="AH1726" s="40"/>
      <c r="AI1726" s="31"/>
      <c r="AJ1726" s="40"/>
    </row>
    <row r="1727" spans="1:36" x14ac:dyDescent="0.25">
      <c r="A1727" s="37" t="s">
        <v>62</v>
      </c>
      <c r="B1727" s="37">
        <v>1036</v>
      </c>
      <c r="C1727" s="26" t="str">
        <f>IFERROR(INDEX(Clients[Client_Name],MATCH(Table312[[#This Row],[Client_Code]],Clients[Client_Code],0)),"")</f>
        <v>FRIGORÍFICO CFC</v>
      </c>
      <c r="D1727" s="25">
        <v>3</v>
      </c>
      <c r="E1727" s="25">
        <v>2</v>
      </c>
      <c r="F1727" s="25" t="b">
        <f>IF(E1727&gt;(VLOOKUP(D1727,Months_Weeks!$A$2:$B$13,2,TRUE)),FALSE)</f>
        <v>0</v>
      </c>
      <c r="G1727" s="63">
        <f>IF(Table312[[#This Row],[Facility]]="Buin",1.5%,0.25%)</f>
        <v>1.4999999999999999E-2</v>
      </c>
      <c r="H1727" s="38"/>
      <c r="I1727" s="38">
        <v>5</v>
      </c>
      <c r="J1727" s="27">
        <f t="shared" si="156"/>
        <v>150</v>
      </c>
      <c r="K1727" s="28">
        <f t="shared" si="157"/>
        <v>3</v>
      </c>
      <c r="L1727" s="27">
        <f>IF(K1727=0,0,IF(E1727&gt;1,E1727-1,VLOOKUP(K1727,Months_Weeks!$A$1:$B$13,2,0)))</f>
        <v>1</v>
      </c>
      <c r="M1727" s="29"/>
      <c r="N1727" s="39"/>
      <c r="O1727" s="39"/>
      <c r="P1727" s="50">
        <f t="shared" si="158"/>
        <v>0</v>
      </c>
      <c r="Q1727" s="28">
        <f t="shared" si="159"/>
        <v>3</v>
      </c>
      <c r="R1727" s="28">
        <f>IF(Q1727=0,0,IF(E1727&gt;1,E1727-1,VLOOKUP(Q1727,Months_Weeks!$A$1:$B$13,2,0)))</f>
        <v>1</v>
      </c>
      <c r="S1727" s="30"/>
      <c r="T1727" s="39"/>
      <c r="U1727" s="39"/>
      <c r="V1727" s="50">
        <f t="shared" si="160"/>
        <v>0</v>
      </c>
      <c r="W1727" s="28">
        <f t="shared" si="161"/>
        <v>3</v>
      </c>
      <c r="X1727" s="28">
        <f>IF(W1727=0,0,IF(E1727&gt;1,E1727-1,VLOOKUP(W1727,Months_Weeks!$A$1:$B$13,2,0)))</f>
        <v>1</v>
      </c>
      <c r="Y1727" s="30"/>
      <c r="Z1727" s="39"/>
      <c r="AA1727" s="31"/>
      <c r="AB1727" s="39"/>
      <c r="AC1727" s="31"/>
      <c r="AD1727" s="40"/>
      <c r="AE1727" s="31"/>
      <c r="AF1727" s="40"/>
      <c r="AG1727" s="31"/>
      <c r="AH1727" s="40"/>
      <c r="AI1727" s="31"/>
      <c r="AJ1727" s="40"/>
    </row>
    <row r="1728" spans="1:36" x14ac:dyDescent="0.25">
      <c r="A1728" s="37" t="s">
        <v>62</v>
      </c>
      <c r="B1728" s="37">
        <v>1036</v>
      </c>
      <c r="C1728" s="26" t="str">
        <f>IFERROR(INDEX(Clients[Client_Name],MATCH(Table312[[#This Row],[Client_Code]],Clients[Client_Code],0)),"")</f>
        <v>FRIGORÍFICO CFC</v>
      </c>
      <c r="D1728" s="25">
        <v>3</v>
      </c>
      <c r="E1728" s="25">
        <v>3</v>
      </c>
      <c r="F1728" s="25" t="b">
        <f>IF(E1728&gt;(VLOOKUP(D1728,Months_Weeks!$A$2:$B$13,2,TRUE)),FALSE)</f>
        <v>0</v>
      </c>
      <c r="G1728" s="63">
        <f>IF(Table312[[#This Row],[Facility]]="Buin",1.5%,0.25%)</f>
        <v>1.4999999999999999E-2</v>
      </c>
      <c r="H1728" s="38"/>
      <c r="I1728" s="38">
        <v>5</v>
      </c>
      <c r="J1728" s="27">
        <f t="shared" si="156"/>
        <v>145</v>
      </c>
      <c r="K1728" s="28">
        <f t="shared" si="157"/>
        <v>3</v>
      </c>
      <c r="L1728" s="27">
        <f>IF(K1728=0,0,IF(E1728&gt;1,E1728-1,VLOOKUP(K1728,Months_Weeks!$A$1:$B$13,2,0)))</f>
        <v>2</v>
      </c>
      <c r="M1728" s="29"/>
      <c r="N1728" s="39"/>
      <c r="O1728" s="39"/>
      <c r="P1728" s="50">
        <f t="shared" si="158"/>
        <v>0</v>
      </c>
      <c r="Q1728" s="28">
        <f t="shared" si="159"/>
        <v>3</v>
      </c>
      <c r="R1728" s="28">
        <f>IF(Q1728=0,0,IF(E1728&gt;1,E1728-1,VLOOKUP(Q1728,Months_Weeks!$A$1:$B$13,2,0)))</f>
        <v>2</v>
      </c>
      <c r="S1728" s="30"/>
      <c r="T1728" s="39"/>
      <c r="U1728" s="39"/>
      <c r="V1728" s="50">
        <f t="shared" si="160"/>
        <v>0</v>
      </c>
      <c r="W1728" s="28">
        <f t="shared" si="161"/>
        <v>3</v>
      </c>
      <c r="X1728" s="28">
        <f>IF(W1728=0,0,IF(E1728&gt;1,E1728-1,VLOOKUP(W1728,Months_Weeks!$A$1:$B$13,2,0)))</f>
        <v>2</v>
      </c>
      <c r="Y1728" s="30"/>
      <c r="Z1728" s="39"/>
      <c r="AA1728" s="31"/>
      <c r="AB1728" s="39"/>
      <c r="AC1728" s="31"/>
      <c r="AD1728" s="40"/>
      <c r="AE1728" s="31"/>
      <c r="AF1728" s="40"/>
      <c r="AG1728" s="31"/>
      <c r="AH1728" s="40"/>
      <c r="AI1728" s="31"/>
      <c r="AJ1728" s="40"/>
    </row>
    <row r="1729" spans="1:36" x14ac:dyDescent="0.25">
      <c r="A1729" s="37" t="s">
        <v>62</v>
      </c>
      <c r="B1729" s="37">
        <v>1036</v>
      </c>
      <c r="C1729" s="26" t="str">
        <f>IFERROR(INDEX(Clients[Client_Name],MATCH(Table312[[#This Row],[Client_Code]],Clients[Client_Code],0)),"")</f>
        <v>FRIGORÍFICO CFC</v>
      </c>
      <c r="D1729" s="25">
        <v>3</v>
      </c>
      <c r="E1729" s="25">
        <v>4</v>
      </c>
      <c r="F1729" s="25" t="b">
        <f>IF(E1729&gt;(VLOOKUP(D1729,Months_Weeks!$A$2:$B$13,2,TRUE)),FALSE)</f>
        <v>0</v>
      </c>
      <c r="G1729" s="63">
        <f>IF(Table312[[#This Row],[Facility]]="Buin",1.5%,0.25%)</f>
        <v>1.4999999999999999E-2</v>
      </c>
      <c r="H1729" s="38"/>
      <c r="I1729" s="38">
        <v>5</v>
      </c>
      <c r="J1729" s="27">
        <f t="shared" si="156"/>
        <v>140</v>
      </c>
      <c r="K1729" s="28">
        <f t="shared" si="157"/>
        <v>3</v>
      </c>
      <c r="L1729" s="27">
        <f>IF(K1729=0,0,IF(E1729&gt;1,E1729-1,VLOOKUP(K1729,Months_Weeks!$A$1:$B$13,2,0)))</f>
        <v>3</v>
      </c>
      <c r="M1729" s="29"/>
      <c r="N1729" s="39"/>
      <c r="O1729" s="39"/>
      <c r="P1729" s="50">
        <f t="shared" si="158"/>
        <v>0</v>
      </c>
      <c r="Q1729" s="28">
        <f t="shared" si="159"/>
        <v>3</v>
      </c>
      <c r="R1729" s="28">
        <f>IF(Q1729=0,0,IF(E1729&gt;1,E1729-1,VLOOKUP(Q1729,Months_Weeks!$A$1:$B$13,2,0)))</f>
        <v>3</v>
      </c>
      <c r="S1729" s="30"/>
      <c r="T1729" s="39"/>
      <c r="U1729" s="39"/>
      <c r="V1729" s="50">
        <f t="shared" si="160"/>
        <v>0</v>
      </c>
      <c r="W1729" s="28">
        <f t="shared" si="161"/>
        <v>3</v>
      </c>
      <c r="X1729" s="28">
        <f>IF(W1729=0,0,IF(E1729&gt;1,E1729-1,VLOOKUP(W1729,Months_Weeks!$A$1:$B$13,2,0)))</f>
        <v>3</v>
      </c>
      <c r="Y1729" s="30"/>
      <c r="Z1729" s="39"/>
      <c r="AA1729" s="31"/>
      <c r="AB1729" s="39"/>
      <c r="AC1729" s="31"/>
      <c r="AD1729" s="40"/>
      <c r="AE1729" s="31"/>
      <c r="AF1729" s="40"/>
      <c r="AG1729" s="31"/>
      <c r="AH1729" s="40"/>
      <c r="AI1729" s="31"/>
      <c r="AJ1729" s="40"/>
    </row>
    <row r="1730" spans="1:36" x14ac:dyDescent="0.25">
      <c r="A1730" s="37" t="s">
        <v>62</v>
      </c>
      <c r="B1730" s="37">
        <v>1036</v>
      </c>
      <c r="C1730" s="26" t="str">
        <f>IFERROR(INDEX(Clients[Client_Name],MATCH(Table312[[#This Row],[Client_Code]],Clients[Client_Code],0)),"")</f>
        <v>FRIGORÍFICO CFC</v>
      </c>
      <c r="D1730" s="25">
        <v>3</v>
      </c>
      <c r="E1730" s="25">
        <v>5</v>
      </c>
      <c r="F1730" s="25" t="b">
        <f>IF(E1730&gt;(VLOOKUP(D1730,Months_Weeks!$A$2:$B$13,2,TRUE)),FALSE)</f>
        <v>0</v>
      </c>
      <c r="G1730" s="63">
        <f>IF(Table312[[#This Row],[Facility]]="Buin",1.5%,0.25%)</f>
        <v>1.4999999999999999E-2</v>
      </c>
      <c r="H1730" s="38"/>
      <c r="I1730" s="38">
        <v>5</v>
      </c>
      <c r="J1730" s="27">
        <f t="shared" ref="J1730:J1793" si="162" xml:space="preserve"> SUMIFS(J:J,$B:$B,$B1730,$D:$D,K1730,$E:$E,L1730,$A:$A,$A1730)+H1730-I1730</f>
        <v>135</v>
      </c>
      <c r="K1730" s="28">
        <f t="shared" ref="K1730:K1793" si="163">IF(E1730&gt;1,D1730,D1730-1)</f>
        <v>3</v>
      </c>
      <c r="L1730" s="27">
        <f>IF(K1730=0,0,IF(E1730&gt;1,E1730-1,VLOOKUP(K1730,Months_Weeks!$A$1:$B$13,2,0)))</f>
        <v>4</v>
      </c>
      <c r="M1730" s="29"/>
      <c r="N1730" s="39"/>
      <c r="O1730" s="39"/>
      <c r="P1730" s="50">
        <f t="shared" ref="P1730:P1793" si="164" xml:space="preserve"> SUMIFS(P:P,$B:$B,$B1730,$D:$D,Q1730,$E:$E,R1730,$A:$A,$A1730)+N1730-O1730</f>
        <v>0</v>
      </c>
      <c r="Q1730" s="28">
        <f t="shared" ref="Q1730:Q1793" si="165">IF(E1730&gt;1,D1730,D1730-1)</f>
        <v>3</v>
      </c>
      <c r="R1730" s="28">
        <f>IF(Q1730=0,0,IF(E1730&gt;1,E1730-1,VLOOKUP(Q1730,Months_Weeks!$A$1:$B$13,2,0)))</f>
        <v>4</v>
      </c>
      <c r="S1730" s="30"/>
      <c r="T1730" s="39"/>
      <c r="U1730" s="39"/>
      <c r="V1730" s="50">
        <f t="shared" ref="V1730:V1793" si="166" xml:space="preserve"> SUMIFS(V:V,$B:$B,$B1730,$D:$D,W1730,$E:$E,X1730,$A:$A,$A1730)+T1730-U1730</f>
        <v>0</v>
      </c>
      <c r="W1730" s="28">
        <f t="shared" ref="W1730:W1793" si="167">IF(E1730&gt;1,D1730,D1730-1)</f>
        <v>3</v>
      </c>
      <c r="X1730" s="28">
        <f>IF(W1730=0,0,IF(E1730&gt;1,E1730-1,VLOOKUP(W1730,Months_Weeks!$A$1:$B$13,2,0)))</f>
        <v>4</v>
      </c>
      <c r="Y1730" s="30"/>
      <c r="Z1730" s="39"/>
      <c r="AA1730" s="31"/>
      <c r="AB1730" s="39"/>
      <c r="AC1730" s="31"/>
      <c r="AD1730" s="40"/>
      <c r="AE1730" s="31"/>
      <c r="AF1730" s="40"/>
      <c r="AG1730" s="31"/>
      <c r="AH1730" s="40"/>
      <c r="AI1730" s="31"/>
      <c r="AJ1730" s="40"/>
    </row>
    <row r="1731" spans="1:36" x14ac:dyDescent="0.25">
      <c r="A1731" s="37" t="s">
        <v>62</v>
      </c>
      <c r="B1731" s="37">
        <v>1036</v>
      </c>
      <c r="C1731" s="26" t="str">
        <f>IFERROR(INDEX(Clients[Client_Name],MATCH(Table312[[#This Row],[Client_Code]],Clients[Client_Code],0)),"")</f>
        <v>FRIGORÍFICO CFC</v>
      </c>
      <c r="D1731" s="25">
        <v>4</v>
      </c>
      <c r="E1731" s="25">
        <v>1</v>
      </c>
      <c r="F1731" s="25" t="b">
        <f>IF(E1731&gt;(VLOOKUP(D1731,Months_Weeks!$A$2:$B$13,2,TRUE)),FALSE)</f>
        <v>0</v>
      </c>
      <c r="G1731" s="63">
        <f>IF(Table312[[#This Row],[Facility]]="Buin",1.5%,0.25%)</f>
        <v>1.4999999999999999E-2</v>
      </c>
      <c r="H1731" s="38"/>
      <c r="I1731" s="38">
        <v>5</v>
      </c>
      <c r="J1731" s="27">
        <f t="shared" si="162"/>
        <v>130</v>
      </c>
      <c r="K1731" s="28">
        <f t="shared" si="163"/>
        <v>3</v>
      </c>
      <c r="L1731" s="27">
        <f>IF(K1731=0,0,IF(E1731&gt;1,E1731-1,VLOOKUP(K1731,Months_Weeks!$A$1:$B$13,2,0)))</f>
        <v>5</v>
      </c>
      <c r="M1731" s="29"/>
      <c r="N1731" s="39"/>
      <c r="O1731" s="39"/>
      <c r="P1731" s="50">
        <f t="shared" si="164"/>
        <v>0</v>
      </c>
      <c r="Q1731" s="28">
        <f t="shared" si="165"/>
        <v>3</v>
      </c>
      <c r="R1731" s="28">
        <f>IF(Q1731=0,0,IF(E1731&gt;1,E1731-1,VLOOKUP(Q1731,Months_Weeks!$A$1:$B$13,2,0)))</f>
        <v>5</v>
      </c>
      <c r="S1731" s="30"/>
      <c r="T1731" s="39"/>
      <c r="U1731" s="39"/>
      <c r="V1731" s="50">
        <f t="shared" si="166"/>
        <v>0</v>
      </c>
      <c r="W1731" s="28">
        <f t="shared" si="167"/>
        <v>3</v>
      </c>
      <c r="X1731" s="28">
        <f>IF(W1731=0,0,IF(E1731&gt;1,E1731-1,VLOOKUP(W1731,Months_Weeks!$A$1:$B$13,2,0)))</f>
        <v>5</v>
      </c>
      <c r="Y1731" s="30"/>
      <c r="Z1731" s="39"/>
      <c r="AA1731" s="31"/>
      <c r="AB1731" s="39"/>
      <c r="AC1731" s="31"/>
      <c r="AD1731" s="40"/>
      <c r="AE1731" s="31"/>
      <c r="AF1731" s="40"/>
      <c r="AG1731" s="31"/>
      <c r="AH1731" s="40"/>
      <c r="AI1731" s="31"/>
      <c r="AJ1731" s="40"/>
    </row>
    <row r="1732" spans="1:36" x14ac:dyDescent="0.25">
      <c r="A1732" s="37" t="s">
        <v>62</v>
      </c>
      <c r="B1732" s="37">
        <v>1036</v>
      </c>
      <c r="C1732" s="26" t="str">
        <f>IFERROR(INDEX(Clients[Client_Name],MATCH(Table312[[#This Row],[Client_Code]],Clients[Client_Code],0)),"")</f>
        <v>FRIGORÍFICO CFC</v>
      </c>
      <c r="D1732" s="25">
        <v>4</v>
      </c>
      <c r="E1732" s="25">
        <v>2</v>
      </c>
      <c r="F1732" s="25" t="b">
        <f>IF(E1732&gt;(VLOOKUP(D1732,Months_Weeks!$A$2:$B$13,2,TRUE)),FALSE)</f>
        <v>0</v>
      </c>
      <c r="G1732" s="63">
        <f>IF(Table312[[#This Row],[Facility]]="Buin",1.5%,0.25%)</f>
        <v>1.4999999999999999E-2</v>
      </c>
      <c r="H1732" s="38"/>
      <c r="I1732" s="38">
        <v>5</v>
      </c>
      <c r="J1732" s="27">
        <f t="shared" si="162"/>
        <v>125</v>
      </c>
      <c r="K1732" s="28">
        <f t="shared" si="163"/>
        <v>4</v>
      </c>
      <c r="L1732" s="27">
        <f>IF(K1732=0,0,IF(E1732&gt;1,E1732-1,VLOOKUP(K1732,Months_Weeks!$A$1:$B$13,2,0)))</f>
        <v>1</v>
      </c>
      <c r="M1732" s="29"/>
      <c r="N1732" s="39"/>
      <c r="O1732" s="39"/>
      <c r="P1732" s="50">
        <f t="shared" si="164"/>
        <v>0</v>
      </c>
      <c r="Q1732" s="28">
        <f t="shared" si="165"/>
        <v>4</v>
      </c>
      <c r="R1732" s="28">
        <f>IF(Q1732=0,0,IF(E1732&gt;1,E1732-1,VLOOKUP(Q1732,Months_Weeks!$A$1:$B$13,2,0)))</f>
        <v>1</v>
      </c>
      <c r="S1732" s="30"/>
      <c r="T1732" s="39"/>
      <c r="U1732" s="39"/>
      <c r="V1732" s="50">
        <f t="shared" si="166"/>
        <v>0</v>
      </c>
      <c r="W1732" s="28">
        <f t="shared" si="167"/>
        <v>4</v>
      </c>
      <c r="X1732" s="28">
        <f>IF(W1732=0,0,IF(E1732&gt;1,E1732-1,VLOOKUP(W1732,Months_Weeks!$A$1:$B$13,2,0)))</f>
        <v>1</v>
      </c>
      <c r="Y1732" s="30"/>
      <c r="Z1732" s="39"/>
      <c r="AA1732" s="31"/>
      <c r="AB1732" s="39"/>
      <c r="AC1732" s="31"/>
      <c r="AD1732" s="40"/>
      <c r="AE1732" s="31"/>
      <c r="AF1732" s="40"/>
      <c r="AG1732" s="31"/>
      <c r="AH1732" s="40"/>
      <c r="AI1732" s="31"/>
      <c r="AJ1732" s="40"/>
    </row>
    <row r="1733" spans="1:36" x14ac:dyDescent="0.25">
      <c r="A1733" s="37" t="s">
        <v>62</v>
      </c>
      <c r="B1733" s="37">
        <v>1036</v>
      </c>
      <c r="C1733" s="26" t="str">
        <f>IFERROR(INDEX(Clients[Client_Name],MATCH(Table312[[#This Row],[Client_Code]],Clients[Client_Code],0)),"")</f>
        <v>FRIGORÍFICO CFC</v>
      </c>
      <c r="D1733" s="25">
        <v>4</v>
      </c>
      <c r="E1733" s="25">
        <v>3</v>
      </c>
      <c r="F1733" s="25" t="b">
        <f>IF(E1733&gt;(VLOOKUP(D1733,Months_Weeks!$A$2:$B$13,2,TRUE)),FALSE)</f>
        <v>0</v>
      </c>
      <c r="G1733" s="63">
        <f>IF(Table312[[#This Row],[Facility]]="Buin",1.5%,0.25%)</f>
        <v>1.4999999999999999E-2</v>
      </c>
      <c r="H1733" s="38"/>
      <c r="I1733" s="38">
        <v>5</v>
      </c>
      <c r="J1733" s="27">
        <f t="shared" si="162"/>
        <v>120</v>
      </c>
      <c r="K1733" s="28">
        <f t="shared" si="163"/>
        <v>4</v>
      </c>
      <c r="L1733" s="27">
        <f>IF(K1733=0,0,IF(E1733&gt;1,E1733-1,VLOOKUP(K1733,Months_Weeks!$A$1:$B$13,2,0)))</f>
        <v>2</v>
      </c>
      <c r="M1733" s="29"/>
      <c r="N1733" s="39"/>
      <c r="O1733" s="39"/>
      <c r="P1733" s="50">
        <f t="shared" si="164"/>
        <v>0</v>
      </c>
      <c r="Q1733" s="28">
        <f t="shared" si="165"/>
        <v>4</v>
      </c>
      <c r="R1733" s="28">
        <f>IF(Q1733=0,0,IF(E1733&gt;1,E1733-1,VLOOKUP(Q1733,Months_Weeks!$A$1:$B$13,2,0)))</f>
        <v>2</v>
      </c>
      <c r="S1733" s="30"/>
      <c r="T1733" s="39"/>
      <c r="U1733" s="39"/>
      <c r="V1733" s="50">
        <f t="shared" si="166"/>
        <v>0</v>
      </c>
      <c r="W1733" s="28">
        <f t="shared" si="167"/>
        <v>4</v>
      </c>
      <c r="X1733" s="28">
        <f>IF(W1733=0,0,IF(E1733&gt;1,E1733-1,VLOOKUP(W1733,Months_Weeks!$A$1:$B$13,2,0)))</f>
        <v>2</v>
      </c>
      <c r="Y1733" s="30"/>
      <c r="Z1733" s="39"/>
      <c r="AA1733" s="31"/>
      <c r="AB1733" s="39"/>
      <c r="AC1733" s="31"/>
      <c r="AD1733" s="40"/>
      <c r="AE1733" s="31"/>
      <c r="AF1733" s="40"/>
      <c r="AG1733" s="31"/>
      <c r="AH1733" s="40"/>
      <c r="AI1733" s="31"/>
      <c r="AJ1733" s="40"/>
    </row>
    <row r="1734" spans="1:36" x14ac:dyDescent="0.25">
      <c r="A1734" s="37" t="s">
        <v>62</v>
      </c>
      <c r="B1734" s="37">
        <v>1036</v>
      </c>
      <c r="C1734" s="26" t="str">
        <f>IFERROR(INDEX(Clients[Client_Name],MATCH(Table312[[#This Row],[Client_Code]],Clients[Client_Code],0)),"")</f>
        <v>FRIGORÍFICO CFC</v>
      </c>
      <c r="D1734" s="25">
        <v>4</v>
      </c>
      <c r="E1734" s="25">
        <v>4</v>
      </c>
      <c r="F1734" s="25" t="b">
        <f>IF(E1734&gt;(VLOOKUP(D1734,Months_Weeks!$A$2:$B$13,2,TRUE)),FALSE)</f>
        <v>0</v>
      </c>
      <c r="G1734" s="63">
        <f>IF(Table312[[#This Row],[Facility]]="Buin",1.5%,0.25%)</f>
        <v>1.4999999999999999E-2</v>
      </c>
      <c r="H1734" s="38"/>
      <c r="I1734" s="38">
        <v>5</v>
      </c>
      <c r="J1734" s="27">
        <f t="shared" si="162"/>
        <v>115</v>
      </c>
      <c r="K1734" s="28">
        <f t="shared" si="163"/>
        <v>4</v>
      </c>
      <c r="L1734" s="27">
        <f>IF(K1734=0,0,IF(E1734&gt;1,E1734-1,VLOOKUP(K1734,Months_Weeks!$A$1:$B$13,2,0)))</f>
        <v>3</v>
      </c>
      <c r="M1734" s="29"/>
      <c r="N1734" s="39"/>
      <c r="O1734" s="39"/>
      <c r="P1734" s="50">
        <f t="shared" si="164"/>
        <v>0</v>
      </c>
      <c r="Q1734" s="28">
        <f t="shared" si="165"/>
        <v>4</v>
      </c>
      <c r="R1734" s="28">
        <f>IF(Q1734=0,0,IF(E1734&gt;1,E1734-1,VLOOKUP(Q1734,Months_Weeks!$A$1:$B$13,2,0)))</f>
        <v>3</v>
      </c>
      <c r="S1734" s="30"/>
      <c r="T1734" s="39"/>
      <c r="U1734" s="39"/>
      <c r="V1734" s="50">
        <f t="shared" si="166"/>
        <v>0</v>
      </c>
      <c r="W1734" s="28">
        <f t="shared" si="167"/>
        <v>4</v>
      </c>
      <c r="X1734" s="28">
        <f>IF(W1734=0,0,IF(E1734&gt;1,E1734-1,VLOOKUP(W1734,Months_Weeks!$A$1:$B$13,2,0)))</f>
        <v>3</v>
      </c>
      <c r="Y1734" s="30"/>
      <c r="Z1734" s="39"/>
      <c r="AA1734" s="31"/>
      <c r="AB1734" s="39"/>
      <c r="AC1734" s="31"/>
      <c r="AD1734" s="40"/>
      <c r="AE1734" s="31"/>
      <c r="AF1734" s="40"/>
      <c r="AG1734" s="31"/>
      <c r="AH1734" s="40"/>
      <c r="AI1734" s="31"/>
      <c r="AJ1734" s="40"/>
    </row>
    <row r="1735" spans="1:36" x14ac:dyDescent="0.25">
      <c r="A1735" s="37" t="s">
        <v>62</v>
      </c>
      <c r="B1735" s="37">
        <v>1036</v>
      </c>
      <c r="C1735" s="26" t="str">
        <f>IFERROR(INDEX(Clients[Client_Name],MATCH(Table312[[#This Row],[Client_Code]],Clients[Client_Code],0)),"")</f>
        <v>FRIGORÍFICO CFC</v>
      </c>
      <c r="D1735" s="25">
        <v>5</v>
      </c>
      <c r="E1735" s="25">
        <v>1</v>
      </c>
      <c r="F1735" s="25" t="b">
        <f>IF(E1735&gt;(VLOOKUP(D1735,Months_Weeks!$A$2:$B$13,2,TRUE)),FALSE)</f>
        <v>0</v>
      </c>
      <c r="G1735" s="63">
        <f>IF(Table312[[#This Row],[Facility]]="Buin",1.5%,0.25%)</f>
        <v>1.4999999999999999E-2</v>
      </c>
      <c r="H1735" s="38"/>
      <c r="I1735" s="38">
        <v>5</v>
      </c>
      <c r="J1735" s="27">
        <f t="shared" si="162"/>
        <v>110</v>
      </c>
      <c r="K1735" s="28">
        <f t="shared" si="163"/>
        <v>4</v>
      </c>
      <c r="L1735" s="27">
        <f>IF(K1735=0,0,IF(E1735&gt;1,E1735-1,VLOOKUP(K1735,Months_Weeks!$A$1:$B$13,2,0)))</f>
        <v>4</v>
      </c>
      <c r="M1735" s="29"/>
      <c r="N1735" s="39"/>
      <c r="O1735" s="39"/>
      <c r="P1735" s="50">
        <f t="shared" si="164"/>
        <v>0</v>
      </c>
      <c r="Q1735" s="28">
        <f t="shared" si="165"/>
        <v>4</v>
      </c>
      <c r="R1735" s="28">
        <f>IF(Q1735=0,0,IF(E1735&gt;1,E1735-1,VLOOKUP(Q1735,Months_Weeks!$A$1:$B$13,2,0)))</f>
        <v>4</v>
      </c>
      <c r="S1735" s="30"/>
      <c r="T1735" s="39"/>
      <c r="U1735" s="39"/>
      <c r="V1735" s="50">
        <f t="shared" si="166"/>
        <v>0</v>
      </c>
      <c r="W1735" s="28">
        <f t="shared" si="167"/>
        <v>4</v>
      </c>
      <c r="X1735" s="28">
        <f>IF(W1735=0,0,IF(E1735&gt;1,E1735-1,VLOOKUP(W1735,Months_Weeks!$A$1:$B$13,2,0)))</f>
        <v>4</v>
      </c>
      <c r="Y1735" s="30"/>
      <c r="Z1735" s="39"/>
      <c r="AA1735" s="31"/>
      <c r="AB1735" s="39"/>
      <c r="AC1735" s="31"/>
      <c r="AD1735" s="40"/>
      <c r="AE1735" s="31"/>
      <c r="AF1735" s="40"/>
      <c r="AG1735" s="31"/>
      <c r="AH1735" s="40"/>
      <c r="AI1735" s="31"/>
      <c r="AJ1735" s="40"/>
    </row>
    <row r="1736" spans="1:36" x14ac:dyDescent="0.25">
      <c r="A1736" s="37" t="s">
        <v>62</v>
      </c>
      <c r="B1736" s="37">
        <v>1036</v>
      </c>
      <c r="C1736" s="26" t="str">
        <f>IFERROR(INDEX(Clients[Client_Name],MATCH(Table312[[#This Row],[Client_Code]],Clients[Client_Code],0)),"")</f>
        <v>FRIGORÍFICO CFC</v>
      </c>
      <c r="D1736" s="25">
        <v>5</v>
      </c>
      <c r="E1736" s="25">
        <v>2</v>
      </c>
      <c r="F1736" s="25" t="b">
        <f>IF(E1736&gt;(VLOOKUP(D1736,Months_Weeks!$A$2:$B$13,2,TRUE)),FALSE)</f>
        <v>0</v>
      </c>
      <c r="G1736" s="63">
        <f>IF(Table312[[#This Row],[Facility]]="Buin",1.5%,0.25%)</f>
        <v>1.4999999999999999E-2</v>
      </c>
      <c r="H1736" s="38"/>
      <c r="I1736" s="38">
        <v>5</v>
      </c>
      <c r="J1736" s="27">
        <f t="shared" si="162"/>
        <v>105</v>
      </c>
      <c r="K1736" s="28">
        <f t="shared" si="163"/>
        <v>5</v>
      </c>
      <c r="L1736" s="27">
        <f>IF(K1736=0,0,IF(E1736&gt;1,E1736-1,VLOOKUP(K1736,Months_Weeks!$A$1:$B$13,2,0)))</f>
        <v>1</v>
      </c>
      <c r="M1736" s="29"/>
      <c r="N1736" s="39"/>
      <c r="O1736" s="39"/>
      <c r="P1736" s="50">
        <f t="shared" si="164"/>
        <v>0</v>
      </c>
      <c r="Q1736" s="28">
        <f t="shared" si="165"/>
        <v>5</v>
      </c>
      <c r="R1736" s="28">
        <f>IF(Q1736=0,0,IF(E1736&gt;1,E1736-1,VLOOKUP(Q1736,Months_Weeks!$A$1:$B$13,2,0)))</f>
        <v>1</v>
      </c>
      <c r="S1736" s="30"/>
      <c r="T1736" s="39"/>
      <c r="U1736" s="39"/>
      <c r="V1736" s="50">
        <f t="shared" si="166"/>
        <v>0</v>
      </c>
      <c r="W1736" s="28">
        <f t="shared" si="167"/>
        <v>5</v>
      </c>
      <c r="X1736" s="28">
        <f>IF(W1736=0,0,IF(E1736&gt;1,E1736-1,VLOOKUP(W1736,Months_Weeks!$A$1:$B$13,2,0)))</f>
        <v>1</v>
      </c>
      <c r="Y1736" s="30"/>
      <c r="Z1736" s="39"/>
      <c r="AA1736" s="31"/>
      <c r="AB1736" s="39"/>
      <c r="AC1736" s="31"/>
      <c r="AD1736" s="40"/>
      <c r="AE1736" s="31"/>
      <c r="AF1736" s="40"/>
      <c r="AG1736" s="31"/>
      <c r="AH1736" s="40"/>
      <c r="AI1736" s="31"/>
      <c r="AJ1736" s="40"/>
    </row>
    <row r="1737" spans="1:36" x14ac:dyDescent="0.25">
      <c r="A1737" s="37" t="s">
        <v>62</v>
      </c>
      <c r="B1737" s="37">
        <v>1036</v>
      </c>
      <c r="C1737" s="26" t="str">
        <f>IFERROR(INDEX(Clients[Client_Name],MATCH(Table312[[#This Row],[Client_Code]],Clients[Client_Code],0)),"")</f>
        <v>FRIGORÍFICO CFC</v>
      </c>
      <c r="D1737" s="25">
        <v>5</v>
      </c>
      <c r="E1737" s="25">
        <v>3</v>
      </c>
      <c r="F1737" s="25" t="b">
        <f>IF(E1737&gt;(VLOOKUP(D1737,Months_Weeks!$A$2:$B$13,2,TRUE)),FALSE)</f>
        <v>0</v>
      </c>
      <c r="G1737" s="63">
        <f>IF(Table312[[#This Row],[Facility]]="Buin",1.5%,0.25%)</f>
        <v>1.4999999999999999E-2</v>
      </c>
      <c r="H1737" s="38"/>
      <c r="I1737" s="38">
        <v>5</v>
      </c>
      <c r="J1737" s="27">
        <f t="shared" si="162"/>
        <v>100</v>
      </c>
      <c r="K1737" s="28">
        <f t="shared" si="163"/>
        <v>5</v>
      </c>
      <c r="L1737" s="27">
        <f>IF(K1737=0,0,IF(E1737&gt;1,E1737-1,VLOOKUP(K1737,Months_Weeks!$A$1:$B$13,2,0)))</f>
        <v>2</v>
      </c>
      <c r="M1737" s="29"/>
      <c r="N1737" s="39"/>
      <c r="O1737" s="39"/>
      <c r="P1737" s="50">
        <f t="shared" si="164"/>
        <v>0</v>
      </c>
      <c r="Q1737" s="28">
        <f t="shared" si="165"/>
        <v>5</v>
      </c>
      <c r="R1737" s="28">
        <f>IF(Q1737=0,0,IF(E1737&gt;1,E1737-1,VLOOKUP(Q1737,Months_Weeks!$A$1:$B$13,2,0)))</f>
        <v>2</v>
      </c>
      <c r="S1737" s="30"/>
      <c r="T1737" s="39"/>
      <c r="U1737" s="39"/>
      <c r="V1737" s="50">
        <f t="shared" si="166"/>
        <v>0</v>
      </c>
      <c r="W1737" s="28">
        <f t="shared" si="167"/>
        <v>5</v>
      </c>
      <c r="X1737" s="28">
        <f>IF(W1737=0,0,IF(E1737&gt;1,E1737-1,VLOOKUP(W1737,Months_Weeks!$A$1:$B$13,2,0)))</f>
        <v>2</v>
      </c>
      <c r="Y1737" s="30"/>
      <c r="Z1737" s="39"/>
      <c r="AA1737" s="31"/>
      <c r="AB1737" s="39"/>
      <c r="AC1737" s="31"/>
      <c r="AD1737" s="40"/>
      <c r="AE1737" s="31"/>
      <c r="AF1737" s="40"/>
      <c r="AG1737" s="31"/>
      <c r="AH1737" s="40"/>
      <c r="AI1737" s="31"/>
      <c r="AJ1737" s="40"/>
    </row>
    <row r="1738" spans="1:36" x14ac:dyDescent="0.25">
      <c r="A1738" s="37" t="s">
        <v>62</v>
      </c>
      <c r="B1738" s="37">
        <v>1036</v>
      </c>
      <c r="C1738" s="26" t="str">
        <f>IFERROR(INDEX(Clients[Client_Name],MATCH(Table312[[#This Row],[Client_Code]],Clients[Client_Code],0)),"")</f>
        <v>FRIGORÍFICO CFC</v>
      </c>
      <c r="D1738" s="25">
        <v>5</v>
      </c>
      <c r="E1738" s="25">
        <v>4</v>
      </c>
      <c r="F1738" s="25" t="b">
        <f>IF(E1738&gt;(VLOOKUP(D1738,Months_Weeks!$A$2:$B$13,2,TRUE)),FALSE)</f>
        <v>0</v>
      </c>
      <c r="G1738" s="63">
        <f>IF(Table312[[#This Row],[Facility]]="Buin",1.5%,0.25%)</f>
        <v>1.4999999999999999E-2</v>
      </c>
      <c r="H1738" s="38"/>
      <c r="I1738" s="38">
        <v>5</v>
      </c>
      <c r="J1738" s="27">
        <f t="shared" si="162"/>
        <v>95</v>
      </c>
      <c r="K1738" s="28">
        <f t="shared" si="163"/>
        <v>5</v>
      </c>
      <c r="L1738" s="27">
        <f>IF(K1738=0,0,IF(E1738&gt;1,E1738-1,VLOOKUP(K1738,Months_Weeks!$A$1:$B$13,2,0)))</f>
        <v>3</v>
      </c>
      <c r="M1738" s="29"/>
      <c r="N1738" s="39"/>
      <c r="O1738" s="39"/>
      <c r="P1738" s="50">
        <f t="shared" si="164"/>
        <v>0</v>
      </c>
      <c r="Q1738" s="28">
        <f t="shared" si="165"/>
        <v>5</v>
      </c>
      <c r="R1738" s="28">
        <f>IF(Q1738=0,0,IF(E1738&gt;1,E1738-1,VLOOKUP(Q1738,Months_Weeks!$A$1:$B$13,2,0)))</f>
        <v>3</v>
      </c>
      <c r="S1738" s="30"/>
      <c r="T1738" s="39"/>
      <c r="U1738" s="39"/>
      <c r="V1738" s="50">
        <f t="shared" si="166"/>
        <v>0</v>
      </c>
      <c r="W1738" s="28">
        <f t="shared" si="167"/>
        <v>5</v>
      </c>
      <c r="X1738" s="28">
        <f>IF(W1738=0,0,IF(E1738&gt;1,E1738-1,VLOOKUP(W1738,Months_Weeks!$A$1:$B$13,2,0)))</f>
        <v>3</v>
      </c>
      <c r="Y1738" s="30"/>
      <c r="Z1738" s="39"/>
      <c r="AA1738" s="31"/>
      <c r="AB1738" s="39"/>
      <c r="AC1738" s="31"/>
      <c r="AD1738" s="40"/>
      <c r="AE1738" s="31"/>
      <c r="AF1738" s="40"/>
      <c r="AG1738" s="31"/>
      <c r="AH1738" s="40"/>
      <c r="AI1738" s="31"/>
      <c r="AJ1738" s="40"/>
    </row>
    <row r="1739" spans="1:36" x14ac:dyDescent="0.25">
      <c r="A1739" s="37" t="s">
        <v>62</v>
      </c>
      <c r="B1739" s="37">
        <v>1036</v>
      </c>
      <c r="C1739" s="26" t="str">
        <f>IFERROR(INDEX(Clients[Client_Name],MATCH(Table312[[#This Row],[Client_Code]],Clients[Client_Code],0)),"")</f>
        <v>FRIGORÍFICO CFC</v>
      </c>
      <c r="D1739" s="25">
        <v>6</v>
      </c>
      <c r="E1739" s="25">
        <v>1</v>
      </c>
      <c r="F1739" s="25" t="b">
        <f>IF(E1739&gt;(VLOOKUP(D1739,Months_Weeks!$A$2:$B$13,2,TRUE)),FALSE)</f>
        <v>0</v>
      </c>
      <c r="G1739" s="63">
        <f>IF(Table312[[#This Row],[Facility]]="Buin",1.5%,0.25%)</f>
        <v>1.4999999999999999E-2</v>
      </c>
      <c r="H1739" s="38"/>
      <c r="I1739" s="38"/>
      <c r="J1739" s="27">
        <f t="shared" si="162"/>
        <v>95</v>
      </c>
      <c r="K1739" s="28">
        <f t="shared" si="163"/>
        <v>5</v>
      </c>
      <c r="L1739" s="27">
        <f>IF(K1739=0,0,IF(E1739&gt;1,E1739-1,VLOOKUP(K1739,Months_Weeks!$A$1:$B$13,2,0)))</f>
        <v>4</v>
      </c>
      <c r="M1739" s="29"/>
      <c r="N1739" s="39"/>
      <c r="O1739" s="39"/>
      <c r="P1739" s="50">
        <f t="shared" si="164"/>
        <v>0</v>
      </c>
      <c r="Q1739" s="28">
        <f t="shared" si="165"/>
        <v>5</v>
      </c>
      <c r="R1739" s="28">
        <f>IF(Q1739=0,0,IF(E1739&gt;1,E1739-1,VLOOKUP(Q1739,Months_Weeks!$A$1:$B$13,2,0)))</f>
        <v>4</v>
      </c>
      <c r="S1739" s="30"/>
      <c r="T1739" s="39"/>
      <c r="U1739" s="39"/>
      <c r="V1739" s="50">
        <f t="shared" si="166"/>
        <v>0</v>
      </c>
      <c r="W1739" s="28">
        <f t="shared" si="167"/>
        <v>5</v>
      </c>
      <c r="X1739" s="28">
        <f>IF(W1739=0,0,IF(E1739&gt;1,E1739-1,VLOOKUP(W1739,Months_Weeks!$A$1:$B$13,2,0)))</f>
        <v>4</v>
      </c>
      <c r="Y1739" s="30"/>
      <c r="Z1739" s="39"/>
      <c r="AA1739" s="31"/>
      <c r="AB1739" s="39"/>
      <c r="AC1739" s="31"/>
      <c r="AD1739" s="40"/>
      <c r="AE1739" s="31"/>
      <c r="AF1739" s="40"/>
      <c r="AG1739" s="31"/>
      <c r="AH1739" s="40"/>
      <c r="AI1739" s="31"/>
      <c r="AJ1739" s="40"/>
    </row>
    <row r="1740" spans="1:36" x14ac:dyDescent="0.25">
      <c r="A1740" s="37" t="s">
        <v>62</v>
      </c>
      <c r="B1740" s="37">
        <v>1036</v>
      </c>
      <c r="C1740" s="26" t="str">
        <f>IFERROR(INDEX(Clients[Client_Name],MATCH(Table312[[#This Row],[Client_Code]],Clients[Client_Code],0)),"")</f>
        <v>FRIGORÍFICO CFC</v>
      </c>
      <c r="D1740" s="25">
        <v>6</v>
      </c>
      <c r="E1740" s="25">
        <v>2</v>
      </c>
      <c r="F1740" s="25" t="b">
        <f>IF(E1740&gt;(VLOOKUP(D1740,Months_Weeks!$A$2:$B$13,2,TRUE)),FALSE)</f>
        <v>0</v>
      </c>
      <c r="G1740" s="63">
        <f>IF(Table312[[#This Row],[Facility]]="Buin",1.5%,0.25%)</f>
        <v>1.4999999999999999E-2</v>
      </c>
      <c r="H1740" s="38"/>
      <c r="I1740" s="38"/>
      <c r="J1740" s="27">
        <f t="shared" si="162"/>
        <v>95</v>
      </c>
      <c r="K1740" s="28">
        <f t="shared" si="163"/>
        <v>6</v>
      </c>
      <c r="L1740" s="27">
        <f>IF(K1740=0,0,IF(E1740&gt;1,E1740-1,VLOOKUP(K1740,Months_Weeks!$A$1:$B$13,2,0)))</f>
        <v>1</v>
      </c>
      <c r="M1740" s="29"/>
      <c r="N1740" s="39"/>
      <c r="O1740" s="39"/>
      <c r="P1740" s="50">
        <f t="shared" si="164"/>
        <v>0</v>
      </c>
      <c r="Q1740" s="28">
        <f t="shared" si="165"/>
        <v>6</v>
      </c>
      <c r="R1740" s="28">
        <f>IF(Q1740=0,0,IF(E1740&gt;1,E1740-1,VLOOKUP(Q1740,Months_Weeks!$A$1:$B$13,2,0)))</f>
        <v>1</v>
      </c>
      <c r="S1740" s="30"/>
      <c r="T1740" s="39"/>
      <c r="U1740" s="39"/>
      <c r="V1740" s="50">
        <f t="shared" si="166"/>
        <v>0</v>
      </c>
      <c r="W1740" s="28">
        <f t="shared" si="167"/>
        <v>6</v>
      </c>
      <c r="X1740" s="28">
        <f>IF(W1740=0,0,IF(E1740&gt;1,E1740-1,VLOOKUP(W1740,Months_Weeks!$A$1:$B$13,2,0)))</f>
        <v>1</v>
      </c>
      <c r="Y1740" s="30"/>
      <c r="Z1740" s="39"/>
      <c r="AA1740" s="31"/>
      <c r="AB1740" s="39"/>
      <c r="AC1740" s="31"/>
      <c r="AD1740" s="40"/>
      <c r="AE1740" s="31"/>
      <c r="AF1740" s="40"/>
      <c r="AG1740" s="31"/>
      <c r="AH1740" s="40"/>
      <c r="AI1740" s="31"/>
      <c r="AJ1740" s="40"/>
    </row>
    <row r="1741" spans="1:36" x14ac:dyDescent="0.25">
      <c r="A1741" s="37" t="s">
        <v>62</v>
      </c>
      <c r="B1741" s="37">
        <v>1036</v>
      </c>
      <c r="C1741" s="26" t="str">
        <f>IFERROR(INDEX(Clients[Client_Name],MATCH(Table312[[#This Row],[Client_Code]],Clients[Client_Code],0)),"")</f>
        <v>FRIGORÍFICO CFC</v>
      </c>
      <c r="D1741" s="25">
        <v>6</v>
      </c>
      <c r="E1741" s="25">
        <v>3</v>
      </c>
      <c r="F1741" s="25" t="b">
        <f>IF(E1741&gt;(VLOOKUP(D1741,Months_Weeks!$A$2:$B$13,2,TRUE)),FALSE)</f>
        <v>0</v>
      </c>
      <c r="G1741" s="63">
        <f>IF(Table312[[#This Row],[Facility]]="Buin",1.5%,0.25%)</f>
        <v>1.4999999999999999E-2</v>
      </c>
      <c r="H1741" s="38"/>
      <c r="I1741" s="38"/>
      <c r="J1741" s="27">
        <f t="shared" si="162"/>
        <v>95</v>
      </c>
      <c r="K1741" s="28">
        <f t="shared" si="163"/>
        <v>6</v>
      </c>
      <c r="L1741" s="27">
        <f>IF(K1741=0,0,IF(E1741&gt;1,E1741-1,VLOOKUP(K1741,Months_Weeks!$A$1:$B$13,2,0)))</f>
        <v>2</v>
      </c>
      <c r="M1741" s="29"/>
      <c r="N1741" s="39"/>
      <c r="O1741" s="39"/>
      <c r="P1741" s="50">
        <f t="shared" si="164"/>
        <v>0</v>
      </c>
      <c r="Q1741" s="28">
        <f t="shared" si="165"/>
        <v>6</v>
      </c>
      <c r="R1741" s="28">
        <f>IF(Q1741=0,0,IF(E1741&gt;1,E1741-1,VLOOKUP(Q1741,Months_Weeks!$A$1:$B$13,2,0)))</f>
        <v>2</v>
      </c>
      <c r="S1741" s="30"/>
      <c r="T1741" s="39"/>
      <c r="U1741" s="39"/>
      <c r="V1741" s="50">
        <f t="shared" si="166"/>
        <v>0</v>
      </c>
      <c r="W1741" s="28">
        <f t="shared" si="167"/>
        <v>6</v>
      </c>
      <c r="X1741" s="28">
        <f>IF(W1741=0,0,IF(E1741&gt;1,E1741-1,VLOOKUP(W1741,Months_Weeks!$A$1:$B$13,2,0)))</f>
        <v>2</v>
      </c>
      <c r="Y1741" s="30"/>
      <c r="Z1741" s="39"/>
      <c r="AA1741" s="31"/>
      <c r="AB1741" s="39"/>
      <c r="AC1741" s="31"/>
      <c r="AD1741" s="40"/>
      <c r="AE1741" s="31"/>
      <c r="AF1741" s="40"/>
      <c r="AG1741" s="31"/>
      <c r="AH1741" s="40"/>
      <c r="AI1741" s="31"/>
      <c r="AJ1741" s="40"/>
    </row>
    <row r="1742" spans="1:36" x14ac:dyDescent="0.25">
      <c r="A1742" s="37" t="s">
        <v>62</v>
      </c>
      <c r="B1742" s="37">
        <v>1036</v>
      </c>
      <c r="C1742" s="26" t="str">
        <f>IFERROR(INDEX(Clients[Client_Name],MATCH(Table312[[#This Row],[Client_Code]],Clients[Client_Code],0)),"")</f>
        <v>FRIGORÍFICO CFC</v>
      </c>
      <c r="D1742" s="25">
        <v>6</v>
      </c>
      <c r="E1742" s="25">
        <v>4</v>
      </c>
      <c r="F1742" s="25" t="b">
        <f>IF(E1742&gt;(VLOOKUP(D1742,Months_Weeks!$A$2:$B$13,2,TRUE)),FALSE)</f>
        <v>0</v>
      </c>
      <c r="G1742" s="63">
        <f>IF(Table312[[#This Row],[Facility]]="Buin",1.5%,0.25%)</f>
        <v>1.4999999999999999E-2</v>
      </c>
      <c r="H1742" s="38"/>
      <c r="I1742" s="38"/>
      <c r="J1742" s="27">
        <f t="shared" si="162"/>
        <v>95</v>
      </c>
      <c r="K1742" s="28">
        <f t="shared" si="163"/>
        <v>6</v>
      </c>
      <c r="L1742" s="27">
        <f>IF(K1742=0,0,IF(E1742&gt;1,E1742-1,VLOOKUP(K1742,Months_Weeks!$A$1:$B$13,2,0)))</f>
        <v>3</v>
      </c>
      <c r="M1742" s="29"/>
      <c r="N1742" s="39"/>
      <c r="O1742" s="39"/>
      <c r="P1742" s="50">
        <f t="shared" si="164"/>
        <v>0</v>
      </c>
      <c r="Q1742" s="28">
        <f t="shared" si="165"/>
        <v>6</v>
      </c>
      <c r="R1742" s="28">
        <f>IF(Q1742=0,0,IF(E1742&gt;1,E1742-1,VLOOKUP(Q1742,Months_Weeks!$A$1:$B$13,2,0)))</f>
        <v>3</v>
      </c>
      <c r="S1742" s="30"/>
      <c r="T1742" s="39"/>
      <c r="U1742" s="39"/>
      <c r="V1742" s="50">
        <f t="shared" si="166"/>
        <v>0</v>
      </c>
      <c r="W1742" s="28">
        <f t="shared" si="167"/>
        <v>6</v>
      </c>
      <c r="X1742" s="28">
        <f>IF(W1742=0,0,IF(E1742&gt;1,E1742-1,VLOOKUP(W1742,Months_Weeks!$A$1:$B$13,2,0)))</f>
        <v>3</v>
      </c>
      <c r="Y1742" s="30"/>
      <c r="Z1742" s="39"/>
      <c r="AA1742" s="31"/>
      <c r="AB1742" s="39"/>
      <c r="AC1742" s="31"/>
      <c r="AD1742" s="40"/>
      <c r="AE1742" s="31"/>
      <c r="AF1742" s="40"/>
      <c r="AG1742" s="31"/>
      <c r="AH1742" s="40"/>
      <c r="AI1742" s="31"/>
      <c r="AJ1742" s="40"/>
    </row>
    <row r="1743" spans="1:36" x14ac:dyDescent="0.25">
      <c r="A1743" s="37" t="s">
        <v>62</v>
      </c>
      <c r="B1743" s="37">
        <v>1036</v>
      </c>
      <c r="C1743" s="26" t="str">
        <f>IFERROR(INDEX(Clients[Client_Name],MATCH(Table312[[#This Row],[Client_Code]],Clients[Client_Code],0)),"")</f>
        <v>FRIGORÍFICO CFC</v>
      </c>
      <c r="D1743" s="25">
        <v>6</v>
      </c>
      <c r="E1743" s="25">
        <v>5</v>
      </c>
      <c r="F1743" s="25" t="b">
        <f>IF(E1743&gt;(VLOOKUP(D1743,Months_Weeks!$A$2:$B$13,2,TRUE)),FALSE)</f>
        <v>0</v>
      </c>
      <c r="G1743" s="63">
        <f>IF(Table312[[#This Row],[Facility]]="Buin",1.5%,0.25%)</f>
        <v>1.4999999999999999E-2</v>
      </c>
      <c r="H1743" s="38"/>
      <c r="I1743" s="38"/>
      <c r="J1743" s="27">
        <f t="shared" si="162"/>
        <v>95</v>
      </c>
      <c r="K1743" s="28">
        <f t="shared" si="163"/>
        <v>6</v>
      </c>
      <c r="L1743" s="27">
        <f>IF(K1743=0,0,IF(E1743&gt;1,E1743-1,VLOOKUP(K1743,Months_Weeks!$A$1:$B$13,2,0)))</f>
        <v>4</v>
      </c>
      <c r="M1743" s="29"/>
      <c r="N1743" s="39"/>
      <c r="O1743" s="39"/>
      <c r="P1743" s="50">
        <f t="shared" si="164"/>
        <v>0</v>
      </c>
      <c r="Q1743" s="28">
        <f t="shared" si="165"/>
        <v>6</v>
      </c>
      <c r="R1743" s="28">
        <f>IF(Q1743=0,0,IF(E1743&gt;1,E1743-1,VLOOKUP(Q1743,Months_Weeks!$A$1:$B$13,2,0)))</f>
        <v>4</v>
      </c>
      <c r="S1743" s="30"/>
      <c r="T1743" s="39"/>
      <c r="U1743" s="39"/>
      <c r="V1743" s="50">
        <f t="shared" si="166"/>
        <v>0</v>
      </c>
      <c r="W1743" s="28">
        <f t="shared" si="167"/>
        <v>6</v>
      </c>
      <c r="X1743" s="28">
        <f>IF(W1743=0,0,IF(E1743&gt;1,E1743-1,VLOOKUP(W1743,Months_Weeks!$A$1:$B$13,2,0)))</f>
        <v>4</v>
      </c>
      <c r="Y1743" s="30"/>
      <c r="Z1743" s="39"/>
      <c r="AA1743" s="31"/>
      <c r="AB1743" s="39"/>
      <c r="AC1743" s="31"/>
      <c r="AD1743" s="40"/>
      <c r="AE1743" s="31"/>
      <c r="AF1743" s="40"/>
      <c r="AG1743" s="31"/>
      <c r="AH1743" s="40"/>
      <c r="AI1743" s="31"/>
      <c r="AJ1743" s="40"/>
    </row>
    <row r="1744" spans="1:36" x14ac:dyDescent="0.25">
      <c r="A1744" s="37" t="s">
        <v>62</v>
      </c>
      <c r="B1744" s="37">
        <v>1036</v>
      </c>
      <c r="C1744" s="26" t="str">
        <f>IFERROR(INDEX(Clients[Client_Name],MATCH(Table312[[#This Row],[Client_Code]],Clients[Client_Code],0)),"")</f>
        <v>FRIGORÍFICO CFC</v>
      </c>
      <c r="D1744" s="25">
        <v>7</v>
      </c>
      <c r="E1744" s="25">
        <v>1</v>
      </c>
      <c r="F1744" s="25" t="b">
        <f>IF(E1744&gt;(VLOOKUP(D1744,Months_Weeks!$A$2:$B$13,2,TRUE)),FALSE)</f>
        <v>0</v>
      </c>
      <c r="G1744" s="63">
        <f>IF(Table312[[#This Row],[Facility]]="Buin",1.5%,0.25%)</f>
        <v>1.4999999999999999E-2</v>
      </c>
      <c r="H1744" s="38"/>
      <c r="I1744" s="38"/>
      <c r="J1744" s="27">
        <f t="shared" si="162"/>
        <v>95</v>
      </c>
      <c r="K1744" s="28">
        <f t="shared" si="163"/>
        <v>6</v>
      </c>
      <c r="L1744" s="27">
        <f>IF(K1744=0,0,IF(E1744&gt;1,E1744-1,VLOOKUP(K1744,Months_Weeks!$A$1:$B$13,2,0)))</f>
        <v>5</v>
      </c>
      <c r="M1744" s="29"/>
      <c r="N1744" s="39"/>
      <c r="O1744" s="39"/>
      <c r="P1744" s="50">
        <f t="shared" si="164"/>
        <v>0</v>
      </c>
      <c r="Q1744" s="28">
        <f t="shared" si="165"/>
        <v>6</v>
      </c>
      <c r="R1744" s="28">
        <f>IF(Q1744=0,0,IF(E1744&gt;1,E1744-1,VLOOKUP(Q1744,Months_Weeks!$A$1:$B$13,2,0)))</f>
        <v>5</v>
      </c>
      <c r="S1744" s="30"/>
      <c r="T1744" s="39"/>
      <c r="U1744" s="39"/>
      <c r="V1744" s="50">
        <f t="shared" si="166"/>
        <v>0</v>
      </c>
      <c r="W1744" s="28">
        <f t="shared" si="167"/>
        <v>6</v>
      </c>
      <c r="X1744" s="28">
        <f>IF(W1744=0,0,IF(E1744&gt;1,E1744-1,VLOOKUP(W1744,Months_Weeks!$A$1:$B$13,2,0)))</f>
        <v>5</v>
      </c>
      <c r="Y1744" s="30"/>
      <c r="Z1744" s="39"/>
      <c r="AA1744" s="31"/>
      <c r="AB1744" s="39"/>
      <c r="AC1744" s="31"/>
      <c r="AD1744" s="40"/>
      <c r="AE1744" s="31"/>
      <c r="AF1744" s="40"/>
      <c r="AG1744" s="31"/>
      <c r="AH1744" s="40"/>
      <c r="AI1744" s="31"/>
      <c r="AJ1744" s="40"/>
    </row>
    <row r="1745" spans="1:36" x14ac:dyDescent="0.25">
      <c r="A1745" s="37" t="s">
        <v>62</v>
      </c>
      <c r="B1745" s="37">
        <v>1036</v>
      </c>
      <c r="C1745" s="26" t="str">
        <f>IFERROR(INDEX(Clients[Client_Name],MATCH(Table312[[#This Row],[Client_Code]],Clients[Client_Code],0)),"")</f>
        <v>FRIGORÍFICO CFC</v>
      </c>
      <c r="D1745" s="25">
        <v>7</v>
      </c>
      <c r="E1745" s="25">
        <v>2</v>
      </c>
      <c r="F1745" s="25" t="b">
        <f>IF(E1745&gt;(VLOOKUP(D1745,Months_Weeks!$A$2:$B$13,2,TRUE)),FALSE)</f>
        <v>0</v>
      </c>
      <c r="G1745" s="63">
        <f>IF(Table312[[#This Row],[Facility]]="Buin",1.5%,0.25%)</f>
        <v>1.4999999999999999E-2</v>
      </c>
      <c r="H1745" s="38">
        <v>25</v>
      </c>
      <c r="I1745" s="38"/>
      <c r="J1745" s="27">
        <f t="shared" si="162"/>
        <v>120</v>
      </c>
      <c r="K1745" s="28">
        <f t="shared" si="163"/>
        <v>7</v>
      </c>
      <c r="L1745" s="27">
        <f>IF(K1745=0,0,IF(E1745&gt;1,E1745-1,VLOOKUP(K1745,Months_Weeks!$A$1:$B$13,2,0)))</f>
        <v>1</v>
      </c>
      <c r="M1745" s="29"/>
      <c r="N1745" s="39"/>
      <c r="O1745" s="39"/>
      <c r="P1745" s="50">
        <f t="shared" si="164"/>
        <v>0</v>
      </c>
      <c r="Q1745" s="28">
        <f t="shared" si="165"/>
        <v>7</v>
      </c>
      <c r="R1745" s="28">
        <f>IF(Q1745=0,0,IF(E1745&gt;1,E1745-1,VLOOKUP(Q1745,Months_Weeks!$A$1:$B$13,2,0)))</f>
        <v>1</v>
      </c>
      <c r="S1745" s="30"/>
      <c r="T1745" s="39"/>
      <c r="U1745" s="39"/>
      <c r="V1745" s="50">
        <f t="shared" si="166"/>
        <v>0</v>
      </c>
      <c r="W1745" s="28">
        <f t="shared" si="167"/>
        <v>7</v>
      </c>
      <c r="X1745" s="28">
        <f>IF(W1745=0,0,IF(E1745&gt;1,E1745-1,VLOOKUP(W1745,Months_Weeks!$A$1:$B$13,2,0)))</f>
        <v>1</v>
      </c>
      <c r="Y1745" s="30"/>
      <c r="Z1745" s="39"/>
      <c r="AA1745" s="31"/>
      <c r="AB1745" s="39"/>
      <c r="AC1745" s="31"/>
      <c r="AD1745" s="40"/>
      <c r="AE1745" s="31"/>
      <c r="AF1745" s="40"/>
      <c r="AG1745" s="31"/>
      <c r="AH1745" s="40"/>
      <c r="AI1745" s="31"/>
      <c r="AJ1745" s="40"/>
    </row>
    <row r="1746" spans="1:36" x14ac:dyDescent="0.25">
      <c r="A1746" s="37" t="s">
        <v>62</v>
      </c>
      <c r="B1746" s="37">
        <v>1036</v>
      </c>
      <c r="C1746" s="26" t="str">
        <f>IFERROR(INDEX(Clients[Client_Name],MATCH(Table312[[#This Row],[Client_Code]],Clients[Client_Code],0)),"")</f>
        <v>FRIGORÍFICO CFC</v>
      </c>
      <c r="D1746" s="25">
        <v>7</v>
      </c>
      <c r="E1746" s="25">
        <v>3</v>
      </c>
      <c r="F1746" s="25" t="b">
        <f>IF(E1746&gt;(VLOOKUP(D1746,Months_Weeks!$A$2:$B$13,2,TRUE)),FALSE)</f>
        <v>0</v>
      </c>
      <c r="G1746" s="63">
        <f>IF(Table312[[#This Row],[Facility]]="Buin",1.5%,0.25%)</f>
        <v>1.4999999999999999E-2</v>
      </c>
      <c r="H1746" s="38"/>
      <c r="I1746" s="38"/>
      <c r="J1746" s="27">
        <f t="shared" si="162"/>
        <v>120</v>
      </c>
      <c r="K1746" s="28">
        <f t="shared" si="163"/>
        <v>7</v>
      </c>
      <c r="L1746" s="27">
        <f>IF(K1746=0,0,IF(E1746&gt;1,E1746-1,VLOOKUP(K1746,Months_Weeks!$A$1:$B$13,2,0)))</f>
        <v>2</v>
      </c>
      <c r="M1746" s="29"/>
      <c r="N1746" s="39"/>
      <c r="O1746" s="39"/>
      <c r="P1746" s="50">
        <f t="shared" si="164"/>
        <v>0</v>
      </c>
      <c r="Q1746" s="28">
        <f t="shared" si="165"/>
        <v>7</v>
      </c>
      <c r="R1746" s="28">
        <f>IF(Q1746=0,0,IF(E1746&gt;1,E1746-1,VLOOKUP(Q1746,Months_Weeks!$A$1:$B$13,2,0)))</f>
        <v>2</v>
      </c>
      <c r="S1746" s="30"/>
      <c r="T1746" s="39"/>
      <c r="U1746" s="39"/>
      <c r="V1746" s="50">
        <f t="shared" si="166"/>
        <v>0</v>
      </c>
      <c r="W1746" s="28">
        <f t="shared" si="167"/>
        <v>7</v>
      </c>
      <c r="X1746" s="28">
        <f>IF(W1746=0,0,IF(E1746&gt;1,E1746-1,VLOOKUP(W1746,Months_Weeks!$A$1:$B$13,2,0)))</f>
        <v>2</v>
      </c>
      <c r="Y1746" s="30"/>
      <c r="Z1746" s="39"/>
      <c r="AA1746" s="31"/>
      <c r="AB1746" s="39"/>
      <c r="AC1746" s="31"/>
      <c r="AD1746" s="40"/>
      <c r="AE1746" s="31"/>
      <c r="AF1746" s="40"/>
      <c r="AG1746" s="31"/>
      <c r="AH1746" s="40"/>
      <c r="AI1746" s="31"/>
      <c r="AJ1746" s="40"/>
    </row>
    <row r="1747" spans="1:36" x14ac:dyDescent="0.25">
      <c r="A1747" s="37" t="s">
        <v>62</v>
      </c>
      <c r="B1747" s="37">
        <v>1036</v>
      </c>
      <c r="C1747" s="26" t="str">
        <f>IFERROR(INDEX(Clients[Client_Name],MATCH(Table312[[#This Row],[Client_Code]],Clients[Client_Code],0)),"")</f>
        <v>FRIGORÍFICO CFC</v>
      </c>
      <c r="D1747" s="25">
        <v>7</v>
      </c>
      <c r="E1747" s="25">
        <v>4</v>
      </c>
      <c r="F1747" s="25" t="b">
        <f>IF(E1747&gt;(VLOOKUP(D1747,Months_Weeks!$A$2:$B$13,2,TRUE)),FALSE)</f>
        <v>0</v>
      </c>
      <c r="G1747" s="63">
        <f>IF(Table312[[#This Row],[Facility]]="Buin",1.5%,0.25%)</f>
        <v>1.4999999999999999E-2</v>
      </c>
      <c r="H1747" s="38"/>
      <c r="I1747" s="38"/>
      <c r="J1747" s="27">
        <f t="shared" si="162"/>
        <v>120</v>
      </c>
      <c r="K1747" s="28">
        <f t="shared" si="163"/>
        <v>7</v>
      </c>
      <c r="L1747" s="27">
        <f>IF(K1747=0,0,IF(E1747&gt;1,E1747-1,VLOOKUP(K1747,Months_Weeks!$A$1:$B$13,2,0)))</f>
        <v>3</v>
      </c>
      <c r="M1747" s="29"/>
      <c r="N1747" s="39"/>
      <c r="O1747" s="39"/>
      <c r="P1747" s="50">
        <f t="shared" si="164"/>
        <v>0</v>
      </c>
      <c r="Q1747" s="28">
        <f t="shared" si="165"/>
        <v>7</v>
      </c>
      <c r="R1747" s="28">
        <f>IF(Q1747=0,0,IF(E1747&gt;1,E1747-1,VLOOKUP(Q1747,Months_Weeks!$A$1:$B$13,2,0)))</f>
        <v>3</v>
      </c>
      <c r="S1747" s="30"/>
      <c r="T1747" s="39"/>
      <c r="U1747" s="39"/>
      <c r="V1747" s="50">
        <f t="shared" si="166"/>
        <v>0</v>
      </c>
      <c r="W1747" s="28">
        <f t="shared" si="167"/>
        <v>7</v>
      </c>
      <c r="X1747" s="28">
        <f>IF(W1747=0,0,IF(E1747&gt;1,E1747-1,VLOOKUP(W1747,Months_Weeks!$A$1:$B$13,2,0)))</f>
        <v>3</v>
      </c>
      <c r="Y1747" s="30"/>
      <c r="Z1747" s="39"/>
      <c r="AA1747" s="31"/>
      <c r="AB1747" s="39"/>
      <c r="AC1747" s="31"/>
      <c r="AD1747" s="40"/>
      <c r="AE1747" s="31"/>
      <c r="AF1747" s="40"/>
      <c r="AG1747" s="31"/>
      <c r="AH1747" s="40"/>
      <c r="AI1747" s="31"/>
      <c r="AJ1747" s="40"/>
    </row>
    <row r="1748" spans="1:36" x14ac:dyDescent="0.25">
      <c r="A1748" s="37" t="s">
        <v>62</v>
      </c>
      <c r="B1748" s="37">
        <v>1036</v>
      </c>
      <c r="C1748" s="26" t="str">
        <f>IFERROR(INDEX(Clients[Client_Name],MATCH(Table312[[#This Row],[Client_Code]],Clients[Client_Code],0)),"")</f>
        <v>FRIGORÍFICO CFC</v>
      </c>
      <c r="D1748" s="25">
        <v>8</v>
      </c>
      <c r="E1748" s="25">
        <v>1</v>
      </c>
      <c r="F1748" s="25" t="b">
        <f>IF(E1748&gt;(VLOOKUP(D1748,Months_Weeks!$A$2:$B$13,2,TRUE)),FALSE)</f>
        <v>0</v>
      </c>
      <c r="G1748" s="63">
        <f>IF(Table312[[#This Row],[Facility]]="Buin",1.5%,0.25%)</f>
        <v>1.4999999999999999E-2</v>
      </c>
      <c r="H1748" s="38"/>
      <c r="I1748" s="38"/>
      <c r="J1748" s="27">
        <f t="shared" si="162"/>
        <v>120</v>
      </c>
      <c r="K1748" s="28">
        <f t="shared" si="163"/>
        <v>7</v>
      </c>
      <c r="L1748" s="27">
        <f>IF(K1748=0,0,IF(E1748&gt;1,E1748-1,VLOOKUP(K1748,Months_Weeks!$A$1:$B$13,2,0)))</f>
        <v>4</v>
      </c>
      <c r="M1748" s="29"/>
      <c r="N1748" s="39"/>
      <c r="O1748" s="39"/>
      <c r="P1748" s="50">
        <f t="shared" si="164"/>
        <v>0</v>
      </c>
      <c r="Q1748" s="28">
        <f t="shared" si="165"/>
        <v>7</v>
      </c>
      <c r="R1748" s="28">
        <f>IF(Q1748=0,0,IF(E1748&gt;1,E1748-1,VLOOKUP(Q1748,Months_Weeks!$A$1:$B$13,2,0)))</f>
        <v>4</v>
      </c>
      <c r="S1748" s="30"/>
      <c r="T1748" s="39"/>
      <c r="U1748" s="39"/>
      <c r="V1748" s="50">
        <f t="shared" si="166"/>
        <v>0</v>
      </c>
      <c r="W1748" s="28">
        <f t="shared" si="167"/>
        <v>7</v>
      </c>
      <c r="X1748" s="28">
        <f>IF(W1748=0,0,IF(E1748&gt;1,E1748-1,VLOOKUP(W1748,Months_Weeks!$A$1:$B$13,2,0)))</f>
        <v>4</v>
      </c>
      <c r="Y1748" s="30"/>
      <c r="Z1748" s="39"/>
      <c r="AA1748" s="31"/>
      <c r="AB1748" s="39"/>
      <c r="AC1748" s="31"/>
      <c r="AD1748" s="40"/>
      <c r="AE1748" s="31"/>
      <c r="AF1748" s="40"/>
      <c r="AG1748" s="31"/>
      <c r="AH1748" s="40"/>
      <c r="AI1748" s="31"/>
      <c r="AJ1748" s="40"/>
    </row>
    <row r="1749" spans="1:36" x14ac:dyDescent="0.25">
      <c r="A1749" s="37" t="s">
        <v>62</v>
      </c>
      <c r="B1749" s="37">
        <v>1036</v>
      </c>
      <c r="C1749" s="26" t="str">
        <f>IFERROR(INDEX(Clients[Client_Name],MATCH(Table312[[#This Row],[Client_Code]],Clients[Client_Code],0)),"")</f>
        <v>FRIGORÍFICO CFC</v>
      </c>
      <c r="D1749" s="25">
        <v>8</v>
      </c>
      <c r="E1749" s="25">
        <v>2</v>
      </c>
      <c r="F1749" s="25" t="b">
        <f>IF(E1749&gt;(VLOOKUP(D1749,Months_Weeks!$A$2:$B$13,2,TRUE)),FALSE)</f>
        <v>0</v>
      </c>
      <c r="G1749" s="63">
        <f>IF(Table312[[#This Row],[Facility]]="Buin",1.5%,0.25%)</f>
        <v>1.4999999999999999E-2</v>
      </c>
      <c r="H1749" s="38">
        <v>25</v>
      </c>
      <c r="I1749" s="38"/>
      <c r="J1749" s="27">
        <f t="shared" si="162"/>
        <v>145</v>
      </c>
      <c r="K1749" s="28">
        <f t="shared" si="163"/>
        <v>8</v>
      </c>
      <c r="L1749" s="27">
        <f>IF(K1749=0,0,IF(E1749&gt;1,E1749-1,VLOOKUP(K1749,Months_Weeks!$A$1:$B$13,2,0)))</f>
        <v>1</v>
      </c>
      <c r="M1749" s="29"/>
      <c r="N1749" s="39"/>
      <c r="O1749" s="39"/>
      <c r="P1749" s="50">
        <f t="shared" si="164"/>
        <v>0</v>
      </c>
      <c r="Q1749" s="28">
        <f t="shared" si="165"/>
        <v>8</v>
      </c>
      <c r="R1749" s="28">
        <f>IF(Q1749=0,0,IF(E1749&gt;1,E1749-1,VLOOKUP(Q1749,Months_Weeks!$A$1:$B$13,2,0)))</f>
        <v>1</v>
      </c>
      <c r="S1749" s="30"/>
      <c r="T1749" s="39"/>
      <c r="U1749" s="39"/>
      <c r="V1749" s="50">
        <f t="shared" si="166"/>
        <v>0</v>
      </c>
      <c r="W1749" s="28">
        <f t="shared" si="167"/>
        <v>8</v>
      </c>
      <c r="X1749" s="28">
        <f>IF(W1749=0,0,IF(E1749&gt;1,E1749-1,VLOOKUP(W1749,Months_Weeks!$A$1:$B$13,2,0)))</f>
        <v>1</v>
      </c>
      <c r="Y1749" s="30"/>
      <c r="Z1749" s="39"/>
      <c r="AA1749" s="31"/>
      <c r="AB1749" s="39"/>
      <c r="AC1749" s="31"/>
      <c r="AD1749" s="40"/>
      <c r="AE1749" s="31"/>
      <c r="AF1749" s="40"/>
      <c r="AG1749" s="31"/>
      <c r="AH1749" s="40"/>
      <c r="AI1749" s="31"/>
      <c r="AJ1749" s="40"/>
    </row>
    <row r="1750" spans="1:36" x14ac:dyDescent="0.25">
      <c r="A1750" s="37" t="s">
        <v>62</v>
      </c>
      <c r="B1750" s="37">
        <v>1036</v>
      </c>
      <c r="C1750" s="26" t="str">
        <f>IFERROR(INDEX(Clients[Client_Name],MATCH(Table312[[#This Row],[Client_Code]],Clients[Client_Code],0)),"")</f>
        <v>FRIGORÍFICO CFC</v>
      </c>
      <c r="D1750" s="25">
        <v>8</v>
      </c>
      <c r="E1750" s="25">
        <v>3</v>
      </c>
      <c r="F1750" s="25" t="b">
        <f>IF(E1750&gt;(VLOOKUP(D1750,Months_Weeks!$A$2:$B$13,2,TRUE)),FALSE)</f>
        <v>0</v>
      </c>
      <c r="G1750" s="63">
        <f>IF(Table312[[#This Row],[Facility]]="Buin",1.5%,0.25%)</f>
        <v>1.4999999999999999E-2</v>
      </c>
      <c r="H1750" s="38"/>
      <c r="I1750" s="38"/>
      <c r="J1750" s="27">
        <f t="shared" si="162"/>
        <v>145</v>
      </c>
      <c r="K1750" s="28">
        <f t="shared" si="163"/>
        <v>8</v>
      </c>
      <c r="L1750" s="27">
        <f>IF(K1750=0,0,IF(E1750&gt;1,E1750-1,VLOOKUP(K1750,Months_Weeks!$A$1:$B$13,2,0)))</f>
        <v>2</v>
      </c>
      <c r="M1750" s="29"/>
      <c r="N1750" s="39"/>
      <c r="O1750" s="39"/>
      <c r="P1750" s="50">
        <f t="shared" si="164"/>
        <v>0</v>
      </c>
      <c r="Q1750" s="28">
        <f t="shared" si="165"/>
        <v>8</v>
      </c>
      <c r="R1750" s="28">
        <f>IF(Q1750=0,0,IF(E1750&gt;1,E1750-1,VLOOKUP(Q1750,Months_Weeks!$A$1:$B$13,2,0)))</f>
        <v>2</v>
      </c>
      <c r="S1750" s="30"/>
      <c r="T1750" s="39"/>
      <c r="U1750" s="39"/>
      <c r="V1750" s="50">
        <f t="shared" si="166"/>
        <v>0</v>
      </c>
      <c r="W1750" s="28">
        <f t="shared" si="167"/>
        <v>8</v>
      </c>
      <c r="X1750" s="28">
        <f>IF(W1750=0,0,IF(E1750&gt;1,E1750-1,VLOOKUP(W1750,Months_Weeks!$A$1:$B$13,2,0)))</f>
        <v>2</v>
      </c>
      <c r="Y1750" s="30"/>
      <c r="Z1750" s="39"/>
      <c r="AA1750" s="31"/>
      <c r="AB1750" s="39"/>
      <c r="AC1750" s="31"/>
      <c r="AD1750" s="40"/>
      <c r="AE1750" s="31"/>
      <c r="AF1750" s="40"/>
      <c r="AG1750" s="31"/>
      <c r="AH1750" s="40"/>
      <c r="AI1750" s="31"/>
      <c r="AJ1750" s="40"/>
    </row>
    <row r="1751" spans="1:36" x14ac:dyDescent="0.25">
      <c r="A1751" s="37" t="s">
        <v>62</v>
      </c>
      <c r="B1751" s="37">
        <v>1036</v>
      </c>
      <c r="C1751" s="26" t="str">
        <f>IFERROR(INDEX(Clients[Client_Name],MATCH(Table312[[#This Row],[Client_Code]],Clients[Client_Code],0)),"")</f>
        <v>FRIGORÍFICO CFC</v>
      </c>
      <c r="D1751" s="25">
        <v>8</v>
      </c>
      <c r="E1751" s="25">
        <v>4</v>
      </c>
      <c r="F1751" s="25" t="b">
        <f>IF(E1751&gt;(VLOOKUP(D1751,Months_Weeks!$A$2:$B$13,2,TRUE)),FALSE)</f>
        <v>0</v>
      </c>
      <c r="G1751" s="63">
        <f>IF(Table312[[#This Row],[Facility]]="Buin",1.5%,0.25%)</f>
        <v>1.4999999999999999E-2</v>
      </c>
      <c r="H1751" s="38">
        <v>25</v>
      </c>
      <c r="I1751" s="38"/>
      <c r="J1751" s="27">
        <f t="shared" si="162"/>
        <v>170</v>
      </c>
      <c r="K1751" s="28">
        <f t="shared" si="163"/>
        <v>8</v>
      </c>
      <c r="L1751" s="27">
        <f>IF(K1751=0,0,IF(E1751&gt;1,E1751-1,VLOOKUP(K1751,Months_Weeks!$A$1:$B$13,2,0)))</f>
        <v>3</v>
      </c>
      <c r="M1751" s="29"/>
      <c r="N1751" s="39"/>
      <c r="O1751" s="39"/>
      <c r="P1751" s="50">
        <f t="shared" si="164"/>
        <v>0</v>
      </c>
      <c r="Q1751" s="28">
        <f t="shared" si="165"/>
        <v>8</v>
      </c>
      <c r="R1751" s="28">
        <f>IF(Q1751=0,0,IF(E1751&gt;1,E1751-1,VLOOKUP(Q1751,Months_Weeks!$A$1:$B$13,2,0)))</f>
        <v>3</v>
      </c>
      <c r="S1751" s="30"/>
      <c r="T1751" s="39"/>
      <c r="U1751" s="39"/>
      <c r="V1751" s="50">
        <f t="shared" si="166"/>
        <v>0</v>
      </c>
      <c r="W1751" s="28">
        <f t="shared" si="167"/>
        <v>8</v>
      </c>
      <c r="X1751" s="28">
        <f>IF(W1751=0,0,IF(E1751&gt;1,E1751-1,VLOOKUP(W1751,Months_Weeks!$A$1:$B$13,2,0)))</f>
        <v>3</v>
      </c>
      <c r="Y1751" s="30"/>
      <c r="Z1751" s="39"/>
      <c r="AA1751" s="31"/>
      <c r="AB1751" s="39"/>
      <c r="AC1751" s="31"/>
      <c r="AD1751" s="40"/>
      <c r="AE1751" s="31"/>
      <c r="AF1751" s="40"/>
      <c r="AG1751" s="31"/>
      <c r="AH1751" s="40"/>
      <c r="AI1751" s="31"/>
      <c r="AJ1751" s="40"/>
    </row>
    <row r="1752" spans="1:36" x14ac:dyDescent="0.25">
      <c r="A1752" s="37" t="s">
        <v>62</v>
      </c>
      <c r="B1752" s="37">
        <v>1036</v>
      </c>
      <c r="C1752" s="26" t="str">
        <f>IFERROR(INDEX(Clients[Client_Name],MATCH(Table312[[#This Row],[Client_Code]],Clients[Client_Code],0)),"")</f>
        <v>FRIGORÍFICO CFC</v>
      </c>
      <c r="D1752" s="25">
        <v>9</v>
      </c>
      <c r="E1752" s="25">
        <v>1</v>
      </c>
      <c r="F1752" s="25" t="b">
        <f>IF(E1752&gt;(VLOOKUP(D1752,Months_Weeks!$A$2:$B$13,2,TRUE)),FALSE)</f>
        <v>0</v>
      </c>
      <c r="G1752" s="63">
        <f>IF(Table312[[#This Row],[Facility]]="Buin",1.5%,0.25%)</f>
        <v>1.4999999999999999E-2</v>
      </c>
      <c r="H1752" s="38"/>
      <c r="I1752" s="38"/>
      <c r="J1752" s="27">
        <f t="shared" si="162"/>
        <v>170</v>
      </c>
      <c r="K1752" s="28">
        <f t="shared" si="163"/>
        <v>8</v>
      </c>
      <c r="L1752" s="27">
        <f>IF(K1752=0,0,IF(E1752&gt;1,E1752-1,VLOOKUP(K1752,Months_Weeks!$A$1:$B$13,2,0)))</f>
        <v>4</v>
      </c>
      <c r="M1752" s="29"/>
      <c r="N1752" s="39"/>
      <c r="O1752" s="39"/>
      <c r="P1752" s="50">
        <f t="shared" si="164"/>
        <v>0</v>
      </c>
      <c r="Q1752" s="28">
        <f t="shared" si="165"/>
        <v>8</v>
      </c>
      <c r="R1752" s="28">
        <f>IF(Q1752=0,0,IF(E1752&gt;1,E1752-1,VLOOKUP(Q1752,Months_Weeks!$A$1:$B$13,2,0)))</f>
        <v>4</v>
      </c>
      <c r="S1752" s="30"/>
      <c r="T1752" s="39"/>
      <c r="U1752" s="39"/>
      <c r="V1752" s="50">
        <f t="shared" si="166"/>
        <v>0</v>
      </c>
      <c r="W1752" s="28">
        <f t="shared" si="167"/>
        <v>8</v>
      </c>
      <c r="X1752" s="28">
        <f>IF(W1752=0,0,IF(E1752&gt;1,E1752-1,VLOOKUP(W1752,Months_Weeks!$A$1:$B$13,2,0)))</f>
        <v>4</v>
      </c>
      <c r="Y1752" s="30"/>
      <c r="Z1752" s="39"/>
      <c r="AA1752" s="31"/>
      <c r="AB1752" s="39"/>
      <c r="AC1752" s="31"/>
      <c r="AD1752" s="40"/>
      <c r="AE1752" s="31"/>
      <c r="AF1752" s="40"/>
      <c r="AG1752" s="31"/>
      <c r="AH1752" s="40"/>
      <c r="AI1752" s="31"/>
      <c r="AJ1752" s="40"/>
    </row>
    <row r="1753" spans="1:36" x14ac:dyDescent="0.25">
      <c r="A1753" s="37" t="s">
        <v>62</v>
      </c>
      <c r="B1753" s="37">
        <v>1036</v>
      </c>
      <c r="C1753" s="26" t="str">
        <f>IFERROR(INDEX(Clients[Client_Name],MATCH(Table312[[#This Row],[Client_Code]],Clients[Client_Code],0)),"")</f>
        <v>FRIGORÍFICO CFC</v>
      </c>
      <c r="D1753" s="25">
        <v>9</v>
      </c>
      <c r="E1753" s="25">
        <v>2</v>
      </c>
      <c r="F1753" s="25" t="b">
        <f>IF(E1753&gt;(VLOOKUP(D1753,Months_Weeks!$A$2:$B$13,2,TRUE)),FALSE)</f>
        <v>0</v>
      </c>
      <c r="G1753" s="63">
        <f>IF(Table312[[#This Row],[Facility]]="Buin",1.5%,0.25%)</f>
        <v>1.4999999999999999E-2</v>
      </c>
      <c r="H1753" s="38">
        <v>25</v>
      </c>
      <c r="I1753" s="38"/>
      <c r="J1753" s="27">
        <f t="shared" si="162"/>
        <v>195</v>
      </c>
      <c r="K1753" s="28">
        <f t="shared" si="163"/>
        <v>9</v>
      </c>
      <c r="L1753" s="27">
        <f>IF(K1753=0,0,IF(E1753&gt;1,E1753-1,VLOOKUP(K1753,Months_Weeks!$A$1:$B$13,2,0)))</f>
        <v>1</v>
      </c>
      <c r="M1753" s="29"/>
      <c r="N1753" s="39"/>
      <c r="O1753" s="39"/>
      <c r="P1753" s="50">
        <f t="shared" si="164"/>
        <v>0</v>
      </c>
      <c r="Q1753" s="28">
        <f t="shared" si="165"/>
        <v>9</v>
      </c>
      <c r="R1753" s="28">
        <f>IF(Q1753=0,0,IF(E1753&gt;1,E1753-1,VLOOKUP(Q1753,Months_Weeks!$A$1:$B$13,2,0)))</f>
        <v>1</v>
      </c>
      <c r="S1753" s="30"/>
      <c r="T1753" s="39"/>
      <c r="U1753" s="39"/>
      <c r="V1753" s="50">
        <f t="shared" si="166"/>
        <v>0</v>
      </c>
      <c r="W1753" s="28">
        <f t="shared" si="167"/>
        <v>9</v>
      </c>
      <c r="X1753" s="28">
        <f>IF(W1753=0,0,IF(E1753&gt;1,E1753-1,VLOOKUP(W1753,Months_Weeks!$A$1:$B$13,2,0)))</f>
        <v>1</v>
      </c>
      <c r="Y1753" s="30"/>
      <c r="Z1753" s="39"/>
      <c r="AA1753" s="31"/>
      <c r="AB1753" s="39"/>
      <c r="AC1753" s="31"/>
      <c r="AD1753" s="40"/>
      <c r="AE1753" s="31"/>
      <c r="AF1753" s="40"/>
      <c r="AG1753" s="31"/>
      <c r="AH1753" s="40"/>
      <c r="AI1753" s="31"/>
      <c r="AJ1753" s="40"/>
    </row>
    <row r="1754" spans="1:36" x14ac:dyDescent="0.25">
      <c r="A1754" s="37" t="s">
        <v>62</v>
      </c>
      <c r="B1754" s="37">
        <v>1036</v>
      </c>
      <c r="C1754" s="26" t="str">
        <f>IFERROR(INDEX(Clients[Client_Name],MATCH(Table312[[#This Row],[Client_Code]],Clients[Client_Code],0)),"")</f>
        <v>FRIGORÍFICO CFC</v>
      </c>
      <c r="D1754" s="25">
        <v>9</v>
      </c>
      <c r="E1754" s="25">
        <v>3</v>
      </c>
      <c r="F1754" s="25" t="b">
        <f>IF(E1754&gt;(VLOOKUP(D1754,Months_Weeks!$A$2:$B$13,2,TRUE)),FALSE)</f>
        <v>0</v>
      </c>
      <c r="G1754" s="63">
        <f>IF(Table312[[#This Row],[Facility]]="Buin",1.5%,0.25%)</f>
        <v>1.4999999999999999E-2</v>
      </c>
      <c r="H1754" s="38"/>
      <c r="I1754" s="38">
        <v>50</v>
      </c>
      <c r="J1754" s="27">
        <f t="shared" si="162"/>
        <v>145</v>
      </c>
      <c r="K1754" s="28">
        <f t="shared" si="163"/>
        <v>9</v>
      </c>
      <c r="L1754" s="27">
        <f>IF(K1754=0,0,IF(E1754&gt;1,E1754-1,VLOOKUP(K1754,Months_Weeks!$A$1:$B$13,2,0)))</f>
        <v>2</v>
      </c>
      <c r="M1754" s="29"/>
      <c r="N1754" s="39"/>
      <c r="O1754" s="39"/>
      <c r="P1754" s="50">
        <f t="shared" si="164"/>
        <v>0</v>
      </c>
      <c r="Q1754" s="28">
        <f t="shared" si="165"/>
        <v>9</v>
      </c>
      <c r="R1754" s="28">
        <f>IF(Q1754=0,0,IF(E1754&gt;1,E1754-1,VLOOKUP(Q1754,Months_Weeks!$A$1:$B$13,2,0)))</f>
        <v>2</v>
      </c>
      <c r="S1754" s="30"/>
      <c r="T1754" s="39"/>
      <c r="U1754" s="39"/>
      <c r="V1754" s="50">
        <f t="shared" si="166"/>
        <v>0</v>
      </c>
      <c r="W1754" s="28">
        <f t="shared" si="167"/>
        <v>9</v>
      </c>
      <c r="X1754" s="28">
        <f>IF(W1754=0,0,IF(E1754&gt;1,E1754-1,VLOOKUP(W1754,Months_Weeks!$A$1:$B$13,2,0)))</f>
        <v>2</v>
      </c>
      <c r="Y1754" s="30"/>
      <c r="Z1754" s="39"/>
      <c r="AA1754" s="31"/>
      <c r="AB1754" s="39"/>
      <c r="AC1754" s="31"/>
      <c r="AD1754" s="40"/>
      <c r="AE1754" s="31"/>
      <c r="AF1754" s="40"/>
      <c r="AG1754" s="31"/>
      <c r="AH1754" s="40"/>
      <c r="AI1754" s="31"/>
      <c r="AJ1754" s="40"/>
    </row>
    <row r="1755" spans="1:36" x14ac:dyDescent="0.25">
      <c r="A1755" s="37" t="s">
        <v>62</v>
      </c>
      <c r="B1755" s="37">
        <v>1036</v>
      </c>
      <c r="C1755" s="26" t="str">
        <f>IFERROR(INDEX(Clients[Client_Name],MATCH(Table312[[#This Row],[Client_Code]],Clients[Client_Code],0)),"")</f>
        <v>FRIGORÍFICO CFC</v>
      </c>
      <c r="D1755" s="25">
        <v>9</v>
      </c>
      <c r="E1755" s="25">
        <v>4</v>
      </c>
      <c r="F1755" s="25" t="b">
        <f>IF(E1755&gt;(VLOOKUP(D1755,Months_Weeks!$A$2:$B$13,2,TRUE)),FALSE)</f>
        <v>0</v>
      </c>
      <c r="G1755" s="63">
        <f>IF(Table312[[#This Row],[Facility]]="Buin",1.5%,0.25%)</f>
        <v>1.4999999999999999E-2</v>
      </c>
      <c r="H1755" s="38"/>
      <c r="I1755" s="38"/>
      <c r="J1755" s="27">
        <f t="shared" si="162"/>
        <v>145</v>
      </c>
      <c r="K1755" s="28">
        <f t="shared" si="163"/>
        <v>9</v>
      </c>
      <c r="L1755" s="27">
        <f>IF(K1755=0,0,IF(E1755&gt;1,E1755-1,VLOOKUP(K1755,Months_Weeks!$A$1:$B$13,2,0)))</f>
        <v>3</v>
      </c>
      <c r="M1755" s="29"/>
      <c r="N1755" s="39"/>
      <c r="O1755" s="39"/>
      <c r="P1755" s="50">
        <f t="shared" si="164"/>
        <v>0</v>
      </c>
      <c r="Q1755" s="28">
        <f t="shared" si="165"/>
        <v>9</v>
      </c>
      <c r="R1755" s="28">
        <f>IF(Q1755=0,0,IF(E1755&gt;1,E1755-1,VLOOKUP(Q1755,Months_Weeks!$A$1:$B$13,2,0)))</f>
        <v>3</v>
      </c>
      <c r="S1755" s="30"/>
      <c r="T1755" s="39"/>
      <c r="U1755" s="39"/>
      <c r="V1755" s="50">
        <f t="shared" si="166"/>
        <v>0</v>
      </c>
      <c r="W1755" s="28">
        <f t="shared" si="167"/>
        <v>9</v>
      </c>
      <c r="X1755" s="28">
        <f>IF(W1755=0,0,IF(E1755&gt;1,E1755-1,VLOOKUP(W1755,Months_Weeks!$A$1:$B$13,2,0)))</f>
        <v>3</v>
      </c>
      <c r="Y1755" s="30"/>
      <c r="Z1755" s="39"/>
      <c r="AA1755" s="31"/>
      <c r="AB1755" s="39"/>
      <c r="AC1755" s="31"/>
      <c r="AD1755" s="40"/>
      <c r="AE1755" s="31"/>
      <c r="AF1755" s="40"/>
      <c r="AG1755" s="31"/>
      <c r="AH1755" s="40"/>
      <c r="AI1755" s="31"/>
      <c r="AJ1755" s="40"/>
    </row>
    <row r="1756" spans="1:36" x14ac:dyDescent="0.25">
      <c r="A1756" s="37" t="s">
        <v>62</v>
      </c>
      <c r="B1756" s="37">
        <v>1036</v>
      </c>
      <c r="C1756" s="26" t="str">
        <f>IFERROR(INDEX(Clients[Client_Name],MATCH(Table312[[#This Row],[Client_Code]],Clients[Client_Code],0)),"")</f>
        <v>FRIGORÍFICO CFC</v>
      </c>
      <c r="D1756" s="25">
        <v>9</v>
      </c>
      <c r="E1756" s="25">
        <v>5</v>
      </c>
      <c r="F1756" s="25" t="b">
        <f>IF(E1756&gt;(VLOOKUP(D1756,Months_Weeks!$A$2:$B$13,2,TRUE)),FALSE)</f>
        <v>0</v>
      </c>
      <c r="G1756" s="63">
        <f>IF(Table312[[#This Row],[Facility]]="Buin",1.5%,0.25%)</f>
        <v>1.4999999999999999E-2</v>
      </c>
      <c r="H1756" s="38"/>
      <c r="I1756" s="38"/>
      <c r="J1756" s="27">
        <f t="shared" si="162"/>
        <v>145</v>
      </c>
      <c r="K1756" s="28">
        <f t="shared" si="163"/>
        <v>9</v>
      </c>
      <c r="L1756" s="27">
        <f>IF(K1756=0,0,IF(E1756&gt;1,E1756-1,VLOOKUP(K1756,Months_Weeks!$A$1:$B$13,2,0)))</f>
        <v>4</v>
      </c>
      <c r="M1756" s="29"/>
      <c r="N1756" s="39"/>
      <c r="O1756" s="39"/>
      <c r="P1756" s="50">
        <f t="shared" si="164"/>
        <v>0</v>
      </c>
      <c r="Q1756" s="28">
        <f t="shared" si="165"/>
        <v>9</v>
      </c>
      <c r="R1756" s="28">
        <f>IF(Q1756=0,0,IF(E1756&gt;1,E1756-1,VLOOKUP(Q1756,Months_Weeks!$A$1:$B$13,2,0)))</f>
        <v>4</v>
      </c>
      <c r="S1756" s="30"/>
      <c r="T1756" s="39"/>
      <c r="U1756" s="39"/>
      <c r="V1756" s="50">
        <f t="shared" si="166"/>
        <v>0</v>
      </c>
      <c r="W1756" s="28">
        <f t="shared" si="167"/>
        <v>9</v>
      </c>
      <c r="X1756" s="28">
        <f>IF(W1756=0,0,IF(E1756&gt;1,E1756-1,VLOOKUP(W1756,Months_Weeks!$A$1:$B$13,2,0)))</f>
        <v>4</v>
      </c>
      <c r="Y1756" s="30"/>
      <c r="Z1756" s="39"/>
      <c r="AA1756" s="31"/>
      <c r="AB1756" s="39"/>
      <c r="AC1756" s="31"/>
      <c r="AD1756" s="40"/>
      <c r="AE1756" s="31"/>
      <c r="AF1756" s="40"/>
      <c r="AG1756" s="31"/>
      <c r="AH1756" s="40"/>
      <c r="AI1756" s="31"/>
      <c r="AJ1756" s="40"/>
    </row>
    <row r="1757" spans="1:36" x14ac:dyDescent="0.25">
      <c r="A1757" s="37" t="s">
        <v>62</v>
      </c>
      <c r="B1757" s="37">
        <v>1036</v>
      </c>
      <c r="C1757" s="26" t="str">
        <f>IFERROR(INDEX(Clients[Client_Name],MATCH(Table312[[#This Row],[Client_Code]],Clients[Client_Code],0)),"")</f>
        <v>FRIGORÍFICO CFC</v>
      </c>
      <c r="D1757" s="25">
        <v>10</v>
      </c>
      <c r="E1757" s="25">
        <v>1</v>
      </c>
      <c r="F1757" s="25" t="b">
        <f>IF(E1757&gt;(VLOOKUP(D1757,Months_Weeks!$A$2:$B$13,2,TRUE)),FALSE)</f>
        <v>0</v>
      </c>
      <c r="G1757" s="63">
        <f>IF(Table312[[#This Row],[Facility]]="Buin",1.5%,0.25%)</f>
        <v>1.4999999999999999E-2</v>
      </c>
      <c r="H1757" s="38"/>
      <c r="I1757" s="38">
        <v>10</v>
      </c>
      <c r="J1757" s="27">
        <f t="shared" si="162"/>
        <v>135</v>
      </c>
      <c r="K1757" s="28">
        <f t="shared" si="163"/>
        <v>9</v>
      </c>
      <c r="L1757" s="27">
        <f>IF(K1757=0,0,IF(E1757&gt;1,E1757-1,VLOOKUP(K1757,Months_Weeks!$A$1:$B$13,2,0)))</f>
        <v>5</v>
      </c>
      <c r="M1757" s="29"/>
      <c r="N1757" s="39"/>
      <c r="O1757" s="39"/>
      <c r="P1757" s="50">
        <f t="shared" si="164"/>
        <v>0</v>
      </c>
      <c r="Q1757" s="28">
        <f t="shared" si="165"/>
        <v>9</v>
      </c>
      <c r="R1757" s="28">
        <f>IF(Q1757=0,0,IF(E1757&gt;1,E1757-1,VLOOKUP(Q1757,Months_Weeks!$A$1:$B$13,2,0)))</f>
        <v>5</v>
      </c>
      <c r="S1757" s="30"/>
      <c r="T1757" s="39"/>
      <c r="U1757" s="39"/>
      <c r="V1757" s="50">
        <f t="shared" si="166"/>
        <v>0</v>
      </c>
      <c r="W1757" s="28">
        <f t="shared" si="167"/>
        <v>9</v>
      </c>
      <c r="X1757" s="28">
        <f>IF(W1757=0,0,IF(E1757&gt;1,E1757-1,VLOOKUP(W1757,Months_Weeks!$A$1:$B$13,2,0)))</f>
        <v>5</v>
      </c>
      <c r="Y1757" s="30"/>
      <c r="Z1757" s="39"/>
      <c r="AA1757" s="31"/>
      <c r="AB1757" s="39"/>
      <c r="AC1757" s="31"/>
      <c r="AD1757" s="40"/>
      <c r="AE1757" s="31"/>
      <c r="AF1757" s="40"/>
      <c r="AG1757" s="31"/>
      <c r="AH1757" s="40"/>
      <c r="AI1757" s="31"/>
      <c r="AJ1757" s="40"/>
    </row>
    <row r="1758" spans="1:36" x14ac:dyDescent="0.25">
      <c r="A1758" s="37" t="s">
        <v>62</v>
      </c>
      <c r="B1758" s="37">
        <v>1036</v>
      </c>
      <c r="C1758" s="26" t="str">
        <f>IFERROR(INDEX(Clients[Client_Name],MATCH(Table312[[#This Row],[Client_Code]],Clients[Client_Code],0)),"")</f>
        <v>FRIGORÍFICO CFC</v>
      </c>
      <c r="D1758" s="25">
        <v>10</v>
      </c>
      <c r="E1758" s="25">
        <v>2</v>
      </c>
      <c r="F1758" s="25" t="b">
        <f>IF(E1758&gt;(VLOOKUP(D1758,Months_Weeks!$A$2:$B$13,2,TRUE)),FALSE)</f>
        <v>0</v>
      </c>
      <c r="G1758" s="63">
        <f>IF(Table312[[#This Row],[Facility]]="Buin",1.5%,0.25%)</f>
        <v>1.4999999999999999E-2</v>
      </c>
      <c r="H1758" s="38"/>
      <c r="I1758" s="38">
        <v>10</v>
      </c>
      <c r="J1758" s="27">
        <f t="shared" si="162"/>
        <v>125</v>
      </c>
      <c r="K1758" s="28">
        <f t="shared" si="163"/>
        <v>10</v>
      </c>
      <c r="L1758" s="27">
        <f>IF(K1758=0,0,IF(E1758&gt;1,E1758-1,VLOOKUP(K1758,Months_Weeks!$A$1:$B$13,2,0)))</f>
        <v>1</v>
      </c>
      <c r="M1758" s="29"/>
      <c r="N1758" s="39"/>
      <c r="O1758" s="39"/>
      <c r="P1758" s="50">
        <f t="shared" si="164"/>
        <v>0</v>
      </c>
      <c r="Q1758" s="28">
        <f t="shared" si="165"/>
        <v>10</v>
      </c>
      <c r="R1758" s="28">
        <f>IF(Q1758=0,0,IF(E1758&gt;1,E1758-1,VLOOKUP(Q1758,Months_Weeks!$A$1:$B$13,2,0)))</f>
        <v>1</v>
      </c>
      <c r="S1758" s="30"/>
      <c r="T1758" s="39"/>
      <c r="U1758" s="39"/>
      <c r="V1758" s="50">
        <f t="shared" si="166"/>
        <v>0</v>
      </c>
      <c r="W1758" s="28">
        <f t="shared" si="167"/>
        <v>10</v>
      </c>
      <c r="X1758" s="28">
        <f>IF(W1758=0,0,IF(E1758&gt;1,E1758-1,VLOOKUP(W1758,Months_Weeks!$A$1:$B$13,2,0)))</f>
        <v>1</v>
      </c>
      <c r="Y1758" s="30"/>
      <c r="Z1758" s="39"/>
      <c r="AA1758" s="31"/>
      <c r="AB1758" s="39"/>
      <c r="AC1758" s="31"/>
      <c r="AD1758" s="40"/>
      <c r="AE1758" s="31"/>
      <c r="AF1758" s="40"/>
      <c r="AG1758" s="31"/>
      <c r="AH1758" s="40"/>
      <c r="AI1758" s="31"/>
      <c r="AJ1758" s="40"/>
    </row>
    <row r="1759" spans="1:36" x14ac:dyDescent="0.25">
      <c r="A1759" s="37" t="s">
        <v>62</v>
      </c>
      <c r="B1759" s="37">
        <v>1036</v>
      </c>
      <c r="C1759" s="26" t="str">
        <f>IFERROR(INDEX(Clients[Client_Name],MATCH(Table312[[#This Row],[Client_Code]],Clients[Client_Code],0)),"")</f>
        <v>FRIGORÍFICO CFC</v>
      </c>
      <c r="D1759" s="25">
        <v>10</v>
      </c>
      <c r="E1759" s="25">
        <v>3</v>
      </c>
      <c r="F1759" s="25" t="b">
        <f>IF(E1759&gt;(VLOOKUP(D1759,Months_Weeks!$A$2:$B$13,2,TRUE)),FALSE)</f>
        <v>0</v>
      </c>
      <c r="G1759" s="63">
        <f>IF(Table312[[#This Row],[Facility]]="Buin",1.5%,0.25%)</f>
        <v>1.4999999999999999E-2</v>
      </c>
      <c r="H1759" s="38"/>
      <c r="I1759" s="38">
        <v>10</v>
      </c>
      <c r="J1759" s="27">
        <f t="shared" si="162"/>
        <v>115</v>
      </c>
      <c r="K1759" s="28">
        <f t="shared" si="163"/>
        <v>10</v>
      </c>
      <c r="L1759" s="27">
        <f>IF(K1759=0,0,IF(E1759&gt;1,E1759-1,VLOOKUP(K1759,Months_Weeks!$A$1:$B$13,2,0)))</f>
        <v>2</v>
      </c>
      <c r="M1759" s="29"/>
      <c r="N1759" s="39"/>
      <c r="O1759" s="39"/>
      <c r="P1759" s="50">
        <f t="shared" si="164"/>
        <v>0</v>
      </c>
      <c r="Q1759" s="28">
        <f t="shared" si="165"/>
        <v>10</v>
      </c>
      <c r="R1759" s="28">
        <f>IF(Q1759=0,0,IF(E1759&gt;1,E1759-1,VLOOKUP(Q1759,Months_Weeks!$A$1:$B$13,2,0)))</f>
        <v>2</v>
      </c>
      <c r="S1759" s="30"/>
      <c r="T1759" s="39"/>
      <c r="U1759" s="39"/>
      <c r="V1759" s="50">
        <f t="shared" si="166"/>
        <v>0</v>
      </c>
      <c r="W1759" s="28">
        <f t="shared" si="167"/>
        <v>10</v>
      </c>
      <c r="X1759" s="28">
        <f>IF(W1759=0,0,IF(E1759&gt;1,E1759-1,VLOOKUP(W1759,Months_Weeks!$A$1:$B$13,2,0)))</f>
        <v>2</v>
      </c>
      <c r="Y1759" s="30"/>
      <c r="Z1759" s="39"/>
      <c r="AA1759" s="31"/>
      <c r="AB1759" s="39"/>
      <c r="AC1759" s="31"/>
      <c r="AD1759" s="40"/>
      <c r="AE1759" s="31"/>
      <c r="AF1759" s="40"/>
      <c r="AG1759" s="31"/>
      <c r="AH1759" s="40"/>
      <c r="AI1759" s="31"/>
      <c r="AJ1759" s="40"/>
    </row>
    <row r="1760" spans="1:36" x14ac:dyDescent="0.25">
      <c r="A1760" s="37" t="s">
        <v>62</v>
      </c>
      <c r="B1760" s="37">
        <v>1036</v>
      </c>
      <c r="C1760" s="26" t="str">
        <f>IFERROR(INDEX(Clients[Client_Name],MATCH(Table312[[#This Row],[Client_Code]],Clients[Client_Code],0)),"")</f>
        <v>FRIGORÍFICO CFC</v>
      </c>
      <c r="D1760" s="25">
        <v>10</v>
      </c>
      <c r="E1760" s="25">
        <v>4</v>
      </c>
      <c r="F1760" s="25" t="b">
        <f>IF(E1760&gt;(VLOOKUP(D1760,Months_Weeks!$A$2:$B$13,2,TRUE)),FALSE)</f>
        <v>0</v>
      </c>
      <c r="G1760" s="63">
        <f>IF(Table312[[#This Row],[Facility]]="Buin",1.5%,0.25%)</f>
        <v>1.4999999999999999E-2</v>
      </c>
      <c r="H1760" s="38"/>
      <c r="I1760" s="38">
        <v>10</v>
      </c>
      <c r="J1760" s="27">
        <f t="shared" si="162"/>
        <v>105</v>
      </c>
      <c r="K1760" s="28">
        <f t="shared" si="163"/>
        <v>10</v>
      </c>
      <c r="L1760" s="27">
        <f>IF(K1760=0,0,IF(E1760&gt;1,E1760-1,VLOOKUP(K1760,Months_Weeks!$A$1:$B$13,2,0)))</f>
        <v>3</v>
      </c>
      <c r="M1760" s="29"/>
      <c r="N1760" s="39"/>
      <c r="O1760" s="39"/>
      <c r="P1760" s="50">
        <f t="shared" si="164"/>
        <v>0</v>
      </c>
      <c r="Q1760" s="28">
        <f t="shared" si="165"/>
        <v>10</v>
      </c>
      <c r="R1760" s="28">
        <f>IF(Q1760=0,0,IF(E1760&gt;1,E1760-1,VLOOKUP(Q1760,Months_Weeks!$A$1:$B$13,2,0)))</f>
        <v>3</v>
      </c>
      <c r="S1760" s="30"/>
      <c r="T1760" s="39"/>
      <c r="U1760" s="39"/>
      <c r="V1760" s="50">
        <f t="shared" si="166"/>
        <v>0</v>
      </c>
      <c r="W1760" s="28">
        <f t="shared" si="167"/>
        <v>10</v>
      </c>
      <c r="X1760" s="28">
        <f>IF(W1760=0,0,IF(E1760&gt;1,E1760-1,VLOOKUP(W1760,Months_Weeks!$A$1:$B$13,2,0)))</f>
        <v>3</v>
      </c>
      <c r="Y1760" s="30"/>
      <c r="Z1760" s="39"/>
      <c r="AA1760" s="31"/>
      <c r="AB1760" s="39"/>
      <c r="AC1760" s="31"/>
      <c r="AD1760" s="40"/>
      <c r="AE1760" s="31"/>
      <c r="AF1760" s="40"/>
      <c r="AG1760" s="31"/>
      <c r="AH1760" s="40"/>
      <c r="AI1760" s="31"/>
      <c r="AJ1760" s="40"/>
    </row>
    <row r="1761" spans="1:36" x14ac:dyDescent="0.25">
      <c r="A1761" s="37" t="s">
        <v>62</v>
      </c>
      <c r="B1761" s="37">
        <v>1036</v>
      </c>
      <c r="C1761" s="26" t="str">
        <f>IFERROR(INDEX(Clients[Client_Name],MATCH(Table312[[#This Row],[Client_Code]],Clients[Client_Code],0)),"")</f>
        <v>FRIGORÍFICO CFC</v>
      </c>
      <c r="D1761" s="25">
        <v>11</v>
      </c>
      <c r="E1761" s="25">
        <v>1</v>
      </c>
      <c r="F1761" s="25" t="b">
        <f>IF(E1761&gt;(VLOOKUP(D1761,Months_Weeks!$A$2:$B$13,2,TRUE)),FALSE)</f>
        <v>0</v>
      </c>
      <c r="G1761" s="63">
        <f>IF(Table312[[#This Row],[Facility]]="Buin",1.5%,0.25%)</f>
        <v>1.4999999999999999E-2</v>
      </c>
      <c r="H1761" s="38"/>
      <c r="I1761" s="38"/>
      <c r="J1761" s="27">
        <f t="shared" si="162"/>
        <v>105</v>
      </c>
      <c r="K1761" s="28">
        <f t="shared" si="163"/>
        <v>10</v>
      </c>
      <c r="L1761" s="27">
        <f>IF(K1761=0,0,IF(E1761&gt;1,E1761-1,VLOOKUP(K1761,Months_Weeks!$A$1:$B$13,2,0)))</f>
        <v>4</v>
      </c>
      <c r="M1761" s="29"/>
      <c r="N1761" s="39"/>
      <c r="O1761" s="39"/>
      <c r="P1761" s="50">
        <f t="shared" si="164"/>
        <v>0</v>
      </c>
      <c r="Q1761" s="28">
        <f t="shared" si="165"/>
        <v>10</v>
      </c>
      <c r="R1761" s="28">
        <f>IF(Q1761=0,0,IF(E1761&gt;1,E1761-1,VLOOKUP(Q1761,Months_Weeks!$A$1:$B$13,2,0)))</f>
        <v>4</v>
      </c>
      <c r="S1761" s="30"/>
      <c r="T1761" s="39"/>
      <c r="U1761" s="39"/>
      <c r="V1761" s="50">
        <f t="shared" si="166"/>
        <v>0</v>
      </c>
      <c r="W1761" s="28">
        <f t="shared" si="167"/>
        <v>10</v>
      </c>
      <c r="X1761" s="28">
        <f>IF(W1761=0,0,IF(E1761&gt;1,E1761-1,VLOOKUP(W1761,Months_Weeks!$A$1:$B$13,2,0)))</f>
        <v>4</v>
      </c>
      <c r="Y1761" s="30"/>
      <c r="Z1761" s="39"/>
      <c r="AA1761" s="31"/>
      <c r="AB1761" s="39"/>
      <c r="AC1761" s="31"/>
      <c r="AD1761" s="40"/>
      <c r="AE1761" s="31"/>
      <c r="AF1761" s="40"/>
      <c r="AG1761" s="31"/>
      <c r="AH1761" s="40"/>
      <c r="AI1761" s="31"/>
      <c r="AJ1761" s="40"/>
    </row>
    <row r="1762" spans="1:36" x14ac:dyDescent="0.25">
      <c r="A1762" s="37" t="s">
        <v>62</v>
      </c>
      <c r="B1762" s="37">
        <v>1036</v>
      </c>
      <c r="C1762" s="26" t="str">
        <f>IFERROR(INDEX(Clients[Client_Name],MATCH(Table312[[#This Row],[Client_Code]],Clients[Client_Code],0)),"")</f>
        <v>FRIGORÍFICO CFC</v>
      </c>
      <c r="D1762" s="25">
        <v>11</v>
      </c>
      <c r="E1762" s="25">
        <v>2</v>
      </c>
      <c r="F1762" s="25" t="b">
        <f>IF(E1762&gt;(VLOOKUP(D1762,Months_Weeks!$A$2:$B$13,2,TRUE)),FALSE)</f>
        <v>0</v>
      </c>
      <c r="G1762" s="63">
        <f>IF(Table312[[#This Row],[Facility]]="Buin",1.5%,0.25%)</f>
        <v>1.4999999999999999E-2</v>
      </c>
      <c r="H1762" s="38"/>
      <c r="I1762" s="38"/>
      <c r="J1762" s="27">
        <f t="shared" si="162"/>
        <v>105</v>
      </c>
      <c r="K1762" s="28">
        <f t="shared" si="163"/>
        <v>11</v>
      </c>
      <c r="L1762" s="27">
        <f>IF(K1762=0,0,IF(E1762&gt;1,E1762-1,VLOOKUP(K1762,Months_Weeks!$A$1:$B$13,2,0)))</f>
        <v>1</v>
      </c>
      <c r="M1762" s="29"/>
      <c r="N1762" s="39"/>
      <c r="O1762" s="39"/>
      <c r="P1762" s="50">
        <f t="shared" si="164"/>
        <v>0</v>
      </c>
      <c r="Q1762" s="28">
        <f t="shared" si="165"/>
        <v>11</v>
      </c>
      <c r="R1762" s="28">
        <f>IF(Q1762=0,0,IF(E1762&gt;1,E1762-1,VLOOKUP(Q1762,Months_Weeks!$A$1:$B$13,2,0)))</f>
        <v>1</v>
      </c>
      <c r="S1762" s="30"/>
      <c r="T1762" s="39"/>
      <c r="U1762" s="39"/>
      <c r="V1762" s="50">
        <f t="shared" si="166"/>
        <v>0</v>
      </c>
      <c r="W1762" s="28">
        <f t="shared" si="167"/>
        <v>11</v>
      </c>
      <c r="X1762" s="28">
        <f>IF(W1762=0,0,IF(E1762&gt;1,E1762-1,VLOOKUP(W1762,Months_Weeks!$A$1:$B$13,2,0)))</f>
        <v>1</v>
      </c>
      <c r="Y1762" s="30"/>
      <c r="Z1762" s="39"/>
      <c r="AA1762" s="31"/>
      <c r="AB1762" s="39"/>
      <c r="AC1762" s="31"/>
      <c r="AD1762" s="40"/>
      <c r="AE1762" s="31"/>
      <c r="AF1762" s="40"/>
      <c r="AG1762" s="31"/>
      <c r="AH1762" s="40"/>
      <c r="AI1762" s="31"/>
      <c r="AJ1762" s="40"/>
    </row>
    <row r="1763" spans="1:36" x14ac:dyDescent="0.25">
      <c r="A1763" s="37" t="s">
        <v>62</v>
      </c>
      <c r="B1763" s="37">
        <v>1036</v>
      </c>
      <c r="C1763" s="26" t="str">
        <f>IFERROR(INDEX(Clients[Client_Name],MATCH(Table312[[#This Row],[Client_Code]],Clients[Client_Code],0)),"")</f>
        <v>FRIGORÍFICO CFC</v>
      </c>
      <c r="D1763" s="25">
        <v>11</v>
      </c>
      <c r="E1763" s="25">
        <v>3</v>
      </c>
      <c r="F1763" s="25" t="b">
        <f>IF(E1763&gt;(VLOOKUP(D1763,Months_Weeks!$A$2:$B$13,2,TRUE)),FALSE)</f>
        <v>0</v>
      </c>
      <c r="G1763" s="63">
        <f>IF(Table312[[#This Row],[Facility]]="Buin",1.5%,0.25%)</f>
        <v>1.4999999999999999E-2</v>
      </c>
      <c r="H1763" s="38">
        <v>25</v>
      </c>
      <c r="I1763" s="38"/>
      <c r="J1763" s="27">
        <f t="shared" si="162"/>
        <v>130</v>
      </c>
      <c r="K1763" s="28">
        <f t="shared" si="163"/>
        <v>11</v>
      </c>
      <c r="L1763" s="27">
        <f>IF(K1763=0,0,IF(E1763&gt;1,E1763-1,VLOOKUP(K1763,Months_Weeks!$A$1:$B$13,2,0)))</f>
        <v>2</v>
      </c>
      <c r="M1763" s="29"/>
      <c r="N1763" s="39"/>
      <c r="O1763" s="39"/>
      <c r="P1763" s="50">
        <f t="shared" si="164"/>
        <v>0</v>
      </c>
      <c r="Q1763" s="28">
        <f t="shared" si="165"/>
        <v>11</v>
      </c>
      <c r="R1763" s="28">
        <f>IF(Q1763=0,0,IF(E1763&gt;1,E1763-1,VLOOKUP(Q1763,Months_Weeks!$A$1:$B$13,2,0)))</f>
        <v>2</v>
      </c>
      <c r="S1763" s="30"/>
      <c r="T1763" s="39"/>
      <c r="U1763" s="39"/>
      <c r="V1763" s="50">
        <f t="shared" si="166"/>
        <v>0</v>
      </c>
      <c r="W1763" s="28">
        <f t="shared" si="167"/>
        <v>11</v>
      </c>
      <c r="X1763" s="28">
        <f>IF(W1763=0,0,IF(E1763&gt;1,E1763-1,VLOOKUP(W1763,Months_Weeks!$A$1:$B$13,2,0)))</f>
        <v>2</v>
      </c>
      <c r="Y1763" s="30"/>
      <c r="Z1763" s="39"/>
      <c r="AA1763" s="31"/>
      <c r="AB1763" s="39"/>
      <c r="AC1763" s="31"/>
      <c r="AD1763" s="40"/>
      <c r="AE1763" s="31"/>
      <c r="AF1763" s="40"/>
      <c r="AG1763" s="31"/>
      <c r="AH1763" s="40"/>
      <c r="AI1763" s="31"/>
      <c r="AJ1763" s="40"/>
    </row>
    <row r="1764" spans="1:36" x14ac:dyDescent="0.25">
      <c r="A1764" s="37" t="s">
        <v>62</v>
      </c>
      <c r="B1764" s="37">
        <v>1036</v>
      </c>
      <c r="C1764" s="26" t="str">
        <f>IFERROR(INDEX(Clients[Client_Name],MATCH(Table312[[#This Row],[Client_Code]],Clients[Client_Code],0)),"")</f>
        <v>FRIGORÍFICO CFC</v>
      </c>
      <c r="D1764" s="25">
        <v>11</v>
      </c>
      <c r="E1764" s="25">
        <v>4</v>
      </c>
      <c r="F1764" s="25" t="b">
        <f>IF(E1764&gt;(VLOOKUP(D1764,Months_Weeks!$A$2:$B$13,2,TRUE)),FALSE)</f>
        <v>0</v>
      </c>
      <c r="G1764" s="63">
        <f>IF(Table312[[#This Row],[Facility]]="Buin",1.5%,0.25%)</f>
        <v>1.4999999999999999E-2</v>
      </c>
      <c r="H1764" s="38">
        <v>25</v>
      </c>
      <c r="I1764" s="38"/>
      <c r="J1764" s="27">
        <f t="shared" si="162"/>
        <v>155</v>
      </c>
      <c r="K1764" s="28">
        <f t="shared" si="163"/>
        <v>11</v>
      </c>
      <c r="L1764" s="27">
        <f>IF(K1764=0,0,IF(E1764&gt;1,E1764-1,VLOOKUP(K1764,Months_Weeks!$A$1:$B$13,2,0)))</f>
        <v>3</v>
      </c>
      <c r="M1764" s="29"/>
      <c r="N1764" s="39"/>
      <c r="O1764" s="39"/>
      <c r="P1764" s="50">
        <f t="shared" si="164"/>
        <v>0</v>
      </c>
      <c r="Q1764" s="28">
        <f t="shared" si="165"/>
        <v>11</v>
      </c>
      <c r="R1764" s="28">
        <f>IF(Q1764=0,0,IF(E1764&gt;1,E1764-1,VLOOKUP(Q1764,Months_Weeks!$A$1:$B$13,2,0)))</f>
        <v>3</v>
      </c>
      <c r="S1764" s="30"/>
      <c r="T1764" s="39"/>
      <c r="U1764" s="39"/>
      <c r="V1764" s="50">
        <f t="shared" si="166"/>
        <v>0</v>
      </c>
      <c r="W1764" s="28">
        <f t="shared" si="167"/>
        <v>11</v>
      </c>
      <c r="X1764" s="28">
        <f>IF(W1764=0,0,IF(E1764&gt;1,E1764-1,VLOOKUP(W1764,Months_Weeks!$A$1:$B$13,2,0)))</f>
        <v>3</v>
      </c>
      <c r="Y1764" s="30"/>
      <c r="Z1764" s="39"/>
      <c r="AA1764" s="31"/>
      <c r="AB1764" s="39"/>
      <c r="AC1764" s="31"/>
      <c r="AD1764" s="40"/>
      <c r="AE1764" s="31"/>
      <c r="AF1764" s="40"/>
      <c r="AG1764" s="31"/>
      <c r="AH1764" s="40"/>
      <c r="AI1764" s="31"/>
      <c r="AJ1764" s="40"/>
    </row>
    <row r="1765" spans="1:36" x14ac:dyDescent="0.25">
      <c r="A1765" s="37" t="s">
        <v>62</v>
      </c>
      <c r="B1765" s="37">
        <v>1036</v>
      </c>
      <c r="C1765" s="26" t="str">
        <f>IFERROR(INDEX(Clients[Client_Name],MATCH(Table312[[#This Row],[Client_Code]],Clients[Client_Code],0)),"")</f>
        <v>FRIGORÍFICO CFC</v>
      </c>
      <c r="D1765" s="25">
        <v>12</v>
      </c>
      <c r="E1765" s="25">
        <v>1</v>
      </c>
      <c r="F1765" s="25" t="b">
        <f>IF(E1765&gt;(VLOOKUP(D1765,Months_Weeks!$A$2:$B$13,2,TRUE)),FALSE)</f>
        <v>0</v>
      </c>
      <c r="G1765" s="63">
        <f>IF(Table312[[#This Row],[Facility]]="Buin",1.5%,0.25%)</f>
        <v>1.4999999999999999E-2</v>
      </c>
      <c r="H1765" s="38">
        <v>25</v>
      </c>
      <c r="I1765" s="38"/>
      <c r="J1765" s="27">
        <f t="shared" si="162"/>
        <v>180</v>
      </c>
      <c r="K1765" s="28">
        <f t="shared" si="163"/>
        <v>11</v>
      </c>
      <c r="L1765" s="27">
        <f>IF(K1765=0,0,IF(E1765&gt;1,E1765-1,VLOOKUP(K1765,Months_Weeks!$A$1:$B$13,2,0)))</f>
        <v>4</v>
      </c>
      <c r="M1765" s="29"/>
      <c r="N1765" s="39"/>
      <c r="O1765" s="39"/>
      <c r="P1765" s="50">
        <f t="shared" si="164"/>
        <v>0</v>
      </c>
      <c r="Q1765" s="28">
        <f t="shared" si="165"/>
        <v>11</v>
      </c>
      <c r="R1765" s="28">
        <f>IF(Q1765=0,0,IF(E1765&gt;1,E1765-1,VLOOKUP(Q1765,Months_Weeks!$A$1:$B$13,2,0)))</f>
        <v>4</v>
      </c>
      <c r="S1765" s="30"/>
      <c r="T1765" s="39"/>
      <c r="U1765" s="39"/>
      <c r="V1765" s="50">
        <f t="shared" si="166"/>
        <v>0</v>
      </c>
      <c r="W1765" s="28">
        <f t="shared" si="167"/>
        <v>11</v>
      </c>
      <c r="X1765" s="28">
        <f>IF(W1765=0,0,IF(E1765&gt;1,E1765-1,VLOOKUP(W1765,Months_Weeks!$A$1:$B$13,2,0)))</f>
        <v>4</v>
      </c>
      <c r="Y1765" s="30"/>
      <c r="Z1765" s="39"/>
      <c r="AA1765" s="31"/>
      <c r="AB1765" s="39"/>
      <c r="AC1765" s="31"/>
      <c r="AD1765" s="40"/>
      <c r="AE1765" s="31"/>
      <c r="AF1765" s="40"/>
      <c r="AG1765" s="31"/>
      <c r="AH1765" s="40"/>
      <c r="AI1765" s="31"/>
      <c r="AJ1765" s="40"/>
    </row>
    <row r="1766" spans="1:36" x14ac:dyDescent="0.25">
      <c r="A1766" s="37" t="s">
        <v>62</v>
      </c>
      <c r="B1766" s="37">
        <v>1036</v>
      </c>
      <c r="C1766" s="26" t="str">
        <f>IFERROR(INDEX(Clients[Client_Name],MATCH(Table312[[#This Row],[Client_Code]],Clients[Client_Code],0)),"")</f>
        <v>FRIGORÍFICO CFC</v>
      </c>
      <c r="D1766" s="25">
        <v>12</v>
      </c>
      <c r="E1766" s="25">
        <v>2</v>
      </c>
      <c r="F1766" s="25" t="b">
        <f>IF(E1766&gt;(VLOOKUP(D1766,Months_Weeks!$A$2:$B$13,2,TRUE)),FALSE)</f>
        <v>0</v>
      </c>
      <c r="G1766" s="63">
        <f>IF(Table312[[#This Row],[Facility]]="Buin",1.5%,0.25%)</f>
        <v>1.4999999999999999E-2</v>
      </c>
      <c r="H1766" s="38">
        <v>25</v>
      </c>
      <c r="I1766" s="38"/>
      <c r="J1766" s="27">
        <f t="shared" si="162"/>
        <v>205</v>
      </c>
      <c r="K1766" s="28">
        <f t="shared" si="163"/>
        <v>12</v>
      </c>
      <c r="L1766" s="27">
        <f>IF(K1766=0,0,IF(E1766&gt;1,E1766-1,VLOOKUP(K1766,Months_Weeks!$A$1:$B$13,2,0)))</f>
        <v>1</v>
      </c>
      <c r="M1766" s="29"/>
      <c r="N1766" s="39"/>
      <c r="O1766" s="39"/>
      <c r="P1766" s="50">
        <f t="shared" si="164"/>
        <v>0</v>
      </c>
      <c r="Q1766" s="28">
        <f t="shared" si="165"/>
        <v>12</v>
      </c>
      <c r="R1766" s="28">
        <f>IF(Q1766=0,0,IF(E1766&gt;1,E1766-1,VLOOKUP(Q1766,Months_Weeks!$A$1:$B$13,2,0)))</f>
        <v>1</v>
      </c>
      <c r="S1766" s="30"/>
      <c r="T1766" s="39"/>
      <c r="U1766" s="39"/>
      <c r="V1766" s="50">
        <f t="shared" si="166"/>
        <v>0</v>
      </c>
      <c r="W1766" s="28">
        <f t="shared" si="167"/>
        <v>12</v>
      </c>
      <c r="X1766" s="28">
        <f>IF(W1766=0,0,IF(E1766&gt;1,E1766-1,VLOOKUP(W1766,Months_Weeks!$A$1:$B$13,2,0)))</f>
        <v>1</v>
      </c>
      <c r="Y1766" s="30"/>
      <c r="Z1766" s="39"/>
      <c r="AA1766" s="31"/>
      <c r="AB1766" s="39"/>
      <c r="AC1766" s="31"/>
      <c r="AD1766" s="40"/>
      <c r="AE1766" s="31"/>
      <c r="AF1766" s="40"/>
      <c r="AG1766" s="31"/>
      <c r="AH1766" s="40"/>
      <c r="AI1766" s="31"/>
      <c r="AJ1766" s="40"/>
    </row>
    <row r="1767" spans="1:36" x14ac:dyDescent="0.25">
      <c r="A1767" s="37" t="s">
        <v>62</v>
      </c>
      <c r="B1767" s="37">
        <v>1036</v>
      </c>
      <c r="C1767" s="26" t="str">
        <f>IFERROR(INDEX(Clients[Client_Name],MATCH(Table312[[#This Row],[Client_Code]],Clients[Client_Code],0)),"")</f>
        <v>FRIGORÍFICO CFC</v>
      </c>
      <c r="D1767" s="25">
        <v>12</v>
      </c>
      <c r="E1767" s="25">
        <v>3</v>
      </c>
      <c r="F1767" s="25" t="b">
        <f>IF(E1767&gt;(VLOOKUP(D1767,Months_Weeks!$A$2:$B$13,2,TRUE)),FALSE)</f>
        <v>0</v>
      </c>
      <c r="G1767" s="63">
        <f>IF(Table312[[#This Row],[Facility]]="Buin",1.5%,0.25%)</f>
        <v>1.4999999999999999E-2</v>
      </c>
      <c r="H1767" s="38"/>
      <c r="I1767" s="38">
        <v>50</v>
      </c>
      <c r="J1767" s="27">
        <f t="shared" si="162"/>
        <v>155</v>
      </c>
      <c r="K1767" s="28">
        <f t="shared" si="163"/>
        <v>12</v>
      </c>
      <c r="L1767" s="27">
        <f>IF(K1767=0,0,IF(E1767&gt;1,E1767-1,VLOOKUP(K1767,Months_Weeks!$A$1:$B$13,2,0)))</f>
        <v>2</v>
      </c>
      <c r="M1767" s="29"/>
      <c r="N1767" s="39"/>
      <c r="O1767" s="39"/>
      <c r="P1767" s="50">
        <f t="shared" si="164"/>
        <v>0</v>
      </c>
      <c r="Q1767" s="28">
        <f t="shared" si="165"/>
        <v>12</v>
      </c>
      <c r="R1767" s="28">
        <f>IF(Q1767=0,0,IF(E1767&gt;1,E1767-1,VLOOKUP(Q1767,Months_Weeks!$A$1:$B$13,2,0)))</f>
        <v>2</v>
      </c>
      <c r="S1767" s="30"/>
      <c r="T1767" s="39"/>
      <c r="U1767" s="39"/>
      <c r="V1767" s="50">
        <f t="shared" si="166"/>
        <v>0</v>
      </c>
      <c r="W1767" s="28">
        <f t="shared" si="167"/>
        <v>12</v>
      </c>
      <c r="X1767" s="28">
        <f>IF(W1767=0,0,IF(E1767&gt;1,E1767-1,VLOOKUP(W1767,Months_Weeks!$A$1:$B$13,2,0)))</f>
        <v>2</v>
      </c>
      <c r="Y1767" s="30"/>
      <c r="Z1767" s="39"/>
      <c r="AA1767" s="31"/>
      <c r="AB1767" s="39"/>
      <c r="AC1767" s="31"/>
      <c r="AD1767" s="40"/>
      <c r="AE1767" s="31"/>
      <c r="AF1767" s="40"/>
      <c r="AG1767" s="31"/>
      <c r="AH1767" s="40"/>
      <c r="AI1767" s="31"/>
      <c r="AJ1767" s="40"/>
    </row>
    <row r="1768" spans="1:36" x14ac:dyDescent="0.25">
      <c r="A1768" s="37" t="s">
        <v>62</v>
      </c>
      <c r="B1768" s="37">
        <v>1036</v>
      </c>
      <c r="C1768" s="26" t="str">
        <f>IFERROR(INDEX(Clients[Client_Name],MATCH(Table312[[#This Row],[Client_Code]],Clients[Client_Code],0)),"")</f>
        <v>FRIGORÍFICO CFC</v>
      </c>
      <c r="D1768" s="25">
        <v>12</v>
      </c>
      <c r="E1768" s="25">
        <v>4</v>
      </c>
      <c r="F1768" s="25" t="b">
        <f>IF(E1768&gt;(VLOOKUP(D1768,Months_Weeks!$A$2:$B$13,2,TRUE)),FALSE)</f>
        <v>0</v>
      </c>
      <c r="G1768" s="63">
        <f>IF(Table312[[#This Row],[Facility]]="Buin",1.5%,0.25%)</f>
        <v>1.4999999999999999E-2</v>
      </c>
      <c r="H1768" s="38"/>
      <c r="I1768" s="38">
        <v>50</v>
      </c>
      <c r="J1768" s="27">
        <f t="shared" si="162"/>
        <v>105</v>
      </c>
      <c r="K1768" s="28">
        <f t="shared" si="163"/>
        <v>12</v>
      </c>
      <c r="L1768" s="27">
        <f>IF(K1768=0,0,IF(E1768&gt;1,E1768-1,VLOOKUP(K1768,Months_Weeks!$A$1:$B$13,2,0)))</f>
        <v>3</v>
      </c>
      <c r="M1768" s="29"/>
      <c r="N1768" s="39"/>
      <c r="O1768" s="39"/>
      <c r="P1768" s="50">
        <f t="shared" si="164"/>
        <v>0</v>
      </c>
      <c r="Q1768" s="28">
        <f t="shared" si="165"/>
        <v>12</v>
      </c>
      <c r="R1768" s="28">
        <f>IF(Q1768=0,0,IF(E1768&gt;1,E1768-1,VLOOKUP(Q1768,Months_Weeks!$A$1:$B$13,2,0)))</f>
        <v>3</v>
      </c>
      <c r="S1768" s="30"/>
      <c r="T1768" s="39"/>
      <c r="U1768" s="39"/>
      <c r="V1768" s="50">
        <f t="shared" si="166"/>
        <v>0</v>
      </c>
      <c r="W1768" s="28">
        <f t="shared" si="167"/>
        <v>12</v>
      </c>
      <c r="X1768" s="28">
        <f>IF(W1768=0,0,IF(E1768&gt;1,E1768-1,VLOOKUP(W1768,Months_Weeks!$A$1:$B$13,2,0)))</f>
        <v>3</v>
      </c>
      <c r="Y1768" s="30"/>
      <c r="Z1768" s="39"/>
      <c r="AA1768" s="31"/>
      <c r="AB1768" s="39"/>
      <c r="AC1768" s="31"/>
      <c r="AD1768" s="40"/>
      <c r="AE1768" s="31"/>
      <c r="AF1768" s="40"/>
      <c r="AG1768" s="31"/>
      <c r="AH1768" s="40"/>
      <c r="AI1768" s="31"/>
      <c r="AJ1768" s="40"/>
    </row>
    <row r="1769" spans="1:36" x14ac:dyDescent="0.25">
      <c r="A1769" s="37" t="s">
        <v>62</v>
      </c>
      <c r="B1769" s="37">
        <v>1036</v>
      </c>
      <c r="C1769" s="26" t="str">
        <f>IFERROR(INDEX(Clients[Client_Name],MATCH(Table312[[#This Row],[Client_Code]],Clients[Client_Code],0)),"")</f>
        <v>FRIGORÍFICO CFC</v>
      </c>
      <c r="D1769" s="25">
        <v>12</v>
      </c>
      <c r="E1769" s="25">
        <v>5</v>
      </c>
      <c r="F1769" s="25" t="b">
        <f>IF(E1769&gt;(VLOOKUP(D1769,Months_Weeks!$A$2:$B$13,2,TRUE)),FALSE)</f>
        <v>0</v>
      </c>
      <c r="G1769" s="63">
        <f>IF(Table312[[#This Row],[Facility]]="Buin",1.5%,0.25%)</f>
        <v>1.4999999999999999E-2</v>
      </c>
      <c r="H1769" s="38"/>
      <c r="I1769" s="38"/>
      <c r="J1769" s="27">
        <f t="shared" si="162"/>
        <v>105</v>
      </c>
      <c r="K1769" s="28">
        <f t="shared" si="163"/>
        <v>12</v>
      </c>
      <c r="L1769" s="27">
        <f>IF(K1769=0,0,IF(E1769&gt;1,E1769-1,VLOOKUP(K1769,Months_Weeks!$A$1:$B$13,2,0)))</f>
        <v>4</v>
      </c>
      <c r="M1769" s="29"/>
      <c r="N1769" s="39"/>
      <c r="O1769" s="39"/>
      <c r="P1769" s="50">
        <f t="shared" si="164"/>
        <v>0</v>
      </c>
      <c r="Q1769" s="28">
        <f t="shared" si="165"/>
        <v>12</v>
      </c>
      <c r="R1769" s="28">
        <f>IF(Q1769=0,0,IF(E1769&gt;1,E1769-1,VLOOKUP(Q1769,Months_Weeks!$A$1:$B$13,2,0)))</f>
        <v>4</v>
      </c>
      <c r="S1769" s="30"/>
      <c r="T1769" s="39"/>
      <c r="U1769" s="39"/>
      <c r="V1769" s="50">
        <f t="shared" si="166"/>
        <v>0</v>
      </c>
      <c r="W1769" s="28">
        <f t="shared" si="167"/>
        <v>12</v>
      </c>
      <c r="X1769" s="28">
        <f>IF(W1769=0,0,IF(E1769&gt;1,E1769-1,VLOOKUP(W1769,Months_Weeks!$A$1:$B$13,2,0)))</f>
        <v>4</v>
      </c>
      <c r="Y1769" s="30"/>
      <c r="Z1769" s="39"/>
      <c r="AA1769" s="31"/>
      <c r="AB1769" s="39"/>
      <c r="AC1769" s="31"/>
      <c r="AD1769" s="40"/>
      <c r="AE1769" s="31"/>
      <c r="AF1769" s="40"/>
      <c r="AG1769" s="31"/>
      <c r="AH1769" s="40"/>
      <c r="AI1769" s="31"/>
      <c r="AJ1769" s="40"/>
    </row>
    <row r="1770" spans="1:36" x14ac:dyDescent="0.25">
      <c r="A1770" s="37" t="s">
        <v>62</v>
      </c>
      <c r="B1770" s="37">
        <v>1040</v>
      </c>
      <c r="C1770" s="26" t="str">
        <f>IFERROR(INDEX(Clients[Client_Name],MATCH(Table312[[#This Row],[Client_Code]],Clients[Client_Code],0)),"")</f>
        <v>FRIOSUR</v>
      </c>
      <c r="D1770" s="25">
        <v>1</v>
      </c>
      <c r="E1770" s="25">
        <v>1</v>
      </c>
      <c r="F1770" s="25" t="b">
        <f>IF(E1770&gt;(VLOOKUP(D1770,Months_Weeks!$A$2:$B$13,2,TRUE)),FALSE)</f>
        <v>0</v>
      </c>
      <c r="G1770" s="63">
        <f>IF(Table312[[#This Row],[Facility]]="Buin",1.5%,0.25%)</f>
        <v>1.4999999999999999E-2</v>
      </c>
      <c r="H1770" s="38">
        <v>1391</v>
      </c>
      <c r="I1770" s="38"/>
      <c r="J1770" s="27">
        <f t="shared" si="162"/>
        <v>1391</v>
      </c>
      <c r="K1770" s="28">
        <f t="shared" si="163"/>
        <v>0</v>
      </c>
      <c r="L1770" s="27">
        <f>IF(K1770=0,0,IF(E1770&gt;1,E1770-1,VLOOKUP(K1770,Months_Weeks!$A$1:$B$13,2,0)))</f>
        <v>0</v>
      </c>
      <c r="M1770" s="29"/>
      <c r="N1770" s="39"/>
      <c r="O1770" s="39"/>
      <c r="P1770" s="50">
        <f t="shared" si="164"/>
        <v>0</v>
      </c>
      <c r="Q1770" s="28">
        <f t="shared" si="165"/>
        <v>0</v>
      </c>
      <c r="R1770" s="28">
        <f>IF(Q1770=0,0,IF(E1770&gt;1,E1770-1,VLOOKUP(Q1770,Months_Weeks!$A$1:$B$13,2,0)))</f>
        <v>0</v>
      </c>
      <c r="S1770" s="30"/>
      <c r="T1770" s="39"/>
      <c r="U1770" s="39"/>
      <c r="V1770" s="50">
        <f t="shared" si="166"/>
        <v>0</v>
      </c>
      <c r="W1770" s="28">
        <f t="shared" si="167"/>
        <v>0</v>
      </c>
      <c r="X1770" s="28">
        <f>IF(W1770=0,0,IF(E1770&gt;1,E1770-1,VLOOKUP(W1770,Months_Weeks!$A$1:$B$13,2,0)))</f>
        <v>0</v>
      </c>
      <c r="Y1770" s="30"/>
      <c r="Z1770" s="39"/>
      <c r="AA1770" s="31">
        <v>1</v>
      </c>
      <c r="AB1770" s="72">
        <v>0.214</v>
      </c>
      <c r="AC1770" s="31"/>
      <c r="AD1770" s="40"/>
      <c r="AE1770" s="31"/>
      <c r="AF1770" s="40"/>
      <c r="AG1770" s="31"/>
      <c r="AH1770" s="40"/>
      <c r="AI1770" s="31">
        <v>1</v>
      </c>
      <c r="AJ1770" s="70">
        <v>0.28599999999999998</v>
      </c>
    </row>
    <row r="1771" spans="1:36" x14ac:dyDescent="0.25">
      <c r="A1771" s="37" t="s">
        <v>62</v>
      </c>
      <c r="B1771" s="37">
        <v>1040</v>
      </c>
      <c r="C1771" s="26" t="str">
        <f>IFERROR(INDEX(Clients[Client_Name],MATCH(Table312[[#This Row],[Client_Code]],Clients[Client_Code],0)),"")</f>
        <v>FRIOSUR</v>
      </c>
      <c r="D1771" s="25">
        <v>1</v>
      </c>
      <c r="E1771" s="25">
        <v>2</v>
      </c>
      <c r="F1771" s="25" t="b">
        <f>IF(E1771&gt;(VLOOKUP(D1771,Months_Weeks!$A$2:$B$13,2,TRUE)),FALSE)</f>
        <v>0</v>
      </c>
      <c r="G1771" s="63">
        <f>IF(Table312[[#This Row],[Facility]]="Buin",1.5%,0.25%)</f>
        <v>1.4999999999999999E-2</v>
      </c>
      <c r="H1771" s="38"/>
      <c r="I1771" s="38">
        <v>16</v>
      </c>
      <c r="J1771" s="27">
        <f t="shared" si="162"/>
        <v>1375</v>
      </c>
      <c r="K1771" s="28">
        <f t="shared" si="163"/>
        <v>1</v>
      </c>
      <c r="L1771" s="27">
        <f>IF(K1771=0,0,IF(E1771&gt;1,E1771-1,VLOOKUP(K1771,Months_Weeks!$A$1:$B$13,2,0)))</f>
        <v>1</v>
      </c>
      <c r="M1771" s="29"/>
      <c r="N1771" s="39"/>
      <c r="O1771" s="39"/>
      <c r="P1771" s="50">
        <f t="shared" si="164"/>
        <v>0</v>
      </c>
      <c r="Q1771" s="28">
        <f t="shared" si="165"/>
        <v>1</v>
      </c>
      <c r="R1771" s="28">
        <f>IF(Q1771=0,0,IF(E1771&gt;1,E1771-1,VLOOKUP(Q1771,Months_Weeks!$A$1:$B$13,2,0)))</f>
        <v>1</v>
      </c>
      <c r="S1771" s="30"/>
      <c r="T1771" s="39"/>
      <c r="U1771" s="39"/>
      <c r="V1771" s="50">
        <f t="shared" si="166"/>
        <v>0</v>
      </c>
      <c r="W1771" s="28">
        <f t="shared" si="167"/>
        <v>1</v>
      </c>
      <c r="X1771" s="28">
        <f>IF(W1771=0,0,IF(E1771&gt;1,E1771-1,VLOOKUP(W1771,Months_Weeks!$A$1:$B$13,2,0)))</f>
        <v>1</v>
      </c>
      <c r="Y1771" s="30"/>
      <c r="Z1771" s="39"/>
      <c r="AA1771" s="31"/>
      <c r="AB1771" s="39"/>
      <c r="AC1771" s="31"/>
      <c r="AD1771" s="40"/>
      <c r="AE1771" s="31"/>
      <c r="AF1771" s="40"/>
      <c r="AG1771" s="31"/>
      <c r="AH1771" s="40"/>
      <c r="AI1771" s="31"/>
      <c r="AJ1771" s="40"/>
    </row>
    <row r="1772" spans="1:36" x14ac:dyDescent="0.25">
      <c r="A1772" s="37" t="s">
        <v>62</v>
      </c>
      <c r="B1772" s="37">
        <v>1040</v>
      </c>
      <c r="C1772" s="26" t="str">
        <f>IFERROR(INDEX(Clients[Client_Name],MATCH(Table312[[#This Row],[Client_Code]],Clients[Client_Code],0)),"")</f>
        <v>FRIOSUR</v>
      </c>
      <c r="D1772" s="25">
        <v>1</v>
      </c>
      <c r="E1772" s="25">
        <v>3</v>
      </c>
      <c r="F1772" s="25" t="b">
        <f>IF(E1772&gt;(VLOOKUP(D1772,Months_Weeks!$A$2:$B$13,2,TRUE)),FALSE)</f>
        <v>0</v>
      </c>
      <c r="G1772" s="63">
        <f>IF(Table312[[#This Row],[Facility]]="Buin",1.5%,0.25%)</f>
        <v>1.4999999999999999E-2</v>
      </c>
      <c r="H1772" s="38">
        <v>45</v>
      </c>
      <c r="I1772" s="38"/>
      <c r="J1772" s="27">
        <f t="shared" si="162"/>
        <v>1420</v>
      </c>
      <c r="K1772" s="28">
        <f t="shared" si="163"/>
        <v>1</v>
      </c>
      <c r="L1772" s="27">
        <f>IF(K1772=0,0,IF(E1772&gt;1,E1772-1,VLOOKUP(K1772,Months_Weeks!$A$1:$B$13,2,0)))</f>
        <v>2</v>
      </c>
      <c r="M1772" s="29"/>
      <c r="N1772" s="39"/>
      <c r="O1772" s="39"/>
      <c r="P1772" s="50">
        <f t="shared" si="164"/>
        <v>0</v>
      </c>
      <c r="Q1772" s="28">
        <f t="shared" si="165"/>
        <v>1</v>
      </c>
      <c r="R1772" s="28">
        <f>IF(Q1772=0,0,IF(E1772&gt;1,E1772-1,VLOOKUP(Q1772,Months_Weeks!$A$1:$B$13,2,0)))</f>
        <v>2</v>
      </c>
      <c r="S1772" s="30"/>
      <c r="T1772" s="39"/>
      <c r="U1772" s="39"/>
      <c r="V1772" s="50">
        <f t="shared" si="166"/>
        <v>0</v>
      </c>
      <c r="W1772" s="28">
        <f t="shared" si="167"/>
        <v>1</v>
      </c>
      <c r="X1772" s="28">
        <f>IF(W1772=0,0,IF(E1772&gt;1,E1772-1,VLOOKUP(W1772,Months_Weeks!$A$1:$B$13,2,0)))</f>
        <v>2</v>
      </c>
      <c r="Y1772" s="30"/>
      <c r="Z1772" s="39"/>
      <c r="AA1772" s="31"/>
      <c r="AB1772" s="39"/>
      <c r="AC1772" s="31"/>
      <c r="AD1772" s="40"/>
      <c r="AE1772" s="31"/>
      <c r="AF1772" s="40"/>
      <c r="AG1772" s="31"/>
      <c r="AH1772" s="40"/>
      <c r="AI1772" s="31"/>
      <c r="AJ1772" s="40"/>
    </row>
    <row r="1773" spans="1:36" x14ac:dyDescent="0.25">
      <c r="A1773" s="37" t="s">
        <v>62</v>
      </c>
      <c r="B1773" s="37">
        <v>1040</v>
      </c>
      <c r="C1773" s="26" t="str">
        <f>IFERROR(INDEX(Clients[Client_Name],MATCH(Table312[[#This Row],[Client_Code]],Clients[Client_Code],0)),"")</f>
        <v>FRIOSUR</v>
      </c>
      <c r="D1773" s="25">
        <v>1</v>
      </c>
      <c r="E1773" s="25">
        <v>4</v>
      </c>
      <c r="F1773" s="25" t="b">
        <f>IF(E1773&gt;(VLOOKUP(D1773,Months_Weeks!$A$2:$B$13,2,TRUE)),FALSE)</f>
        <v>0</v>
      </c>
      <c r="G1773" s="63">
        <f>IF(Table312[[#This Row],[Facility]]="Buin",1.5%,0.25%)</f>
        <v>1.4999999999999999E-2</v>
      </c>
      <c r="H1773" s="38"/>
      <c r="I1773" s="38">
        <v>11</v>
      </c>
      <c r="J1773" s="27">
        <f t="shared" si="162"/>
        <v>1409</v>
      </c>
      <c r="K1773" s="28">
        <f t="shared" si="163"/>
        <v>1</v>
      </c>
      <c r="L1773" s="27">
        <f>IF(K1773=0,0,IF(E1773&gt;1,E1773-1,VLOOKUP(K1773,Months_Weeks!$A$1:$B$13,2,0)))</f>
        <v>3</v>
      </c>
      <c r="M1773" s="29"/>
      <c r="N1773" s="39"/>
      <c r="O1773" s="39"/>
      <c r="P1773" s="50">
        <f t="shared" si="164"/>
        <v>0</v>
      </c>
      <c r="Q1773" s="28">
        <f t="shared" si="165"/>
        <v>1</v>
      </c>
      <c r="R1773" s="28">
        <f>IF(Q1773=0,0,IF(E1773&gt;1,E1773-1,VLOOKUP(Q1773,Months_Weeks!$A$1:$B$13,2,0)))</f>
        <v>3</v>
      </c>
      <c r="S1773" s="30"/>
      <c r="T1773" s="39"/>
      <c r="U1773" s="39"/>
      <c r="V1773" s="50">
        <f t="shared" si="166"/>
        <v>0</v>
      </c>
      <c r="W1773" s="28">
        <f t="shared" si="167"/>
        <v>1</v>
      </c>
      <c r="X1773" s="28">
        <f>IF(W1773=0,0,IF(E1773&gt;1,E1773-1,VLOOKUP(W1773,Months_Weeks!$A$1:$B$13,2,0)))</f>
        <v>3</v>
      </c>
      <c r="Y1773" s="30"/>
      <c r="Z1773" s="39"/>
      <c r="AA1773" s="31"/>
      <c r="AB1773" s="39"/>
      <c r="AC1773" s="31"/>
      <c r="AD1773" s="40"/>
      <c r="AE1773" s="31"/>
      <c r="AF1773" s="40"/>
      <c r="AG1773" s="31"/>
      <c r="AH1773" s="40"/>
      <c r="AI1773" s="31"/>
      <c r="AJ1773" s="40"/>
    </row>
    <row r="1774" spans="1:36" x14ac:dyDescent="0.25">
      <c r="A1774" s="37" t="s">
        <v>62</v>
      </c>
      <c r="B1774" s="37">
        <v>1040</v>
      </c>
      <c r="C1774" s="26" t="str">
        <f>IFERROR(INDEX(Clients[Client_Name],MATCH(Table312[[#This Row],[Client_Code]],Clients[Client_Code],0)),"")</f>
        <v>FRIOSUR</v>
      </c>
      <c r="D1774" s="25">
        <v>2</v>
      </c>
      <c r="E1774" s="25">
        <v>1</v>
      </c>
      <c r="F1774" s="25" t="b">
        <f>IF(E1774&gt;(VLOOKUP(D1774,Months_Weeks!$A$2:$B$13,2,TRUE)),FALSE)</f>
        <v>0</v>
      </c>
      <c r="G1774" s="63">
        <f>IF(Table312[[#This Row],[Facility]]="Buin",1.5%,0.25%)</f>
        <v>1.4999999999999999E-2</v>
      </c>
      <c r="H1774" s="38">
        <v>51</v>
      </c>
      <c r="I1774" s="38"/>
      <c r="J1774" s="27">
        <f t="shared" si="162"/>
        <v>1460</v>
      </c>
      <c r="K1774" s="28">
        <f t="shared" si="163"/>
        <v>1</v>
      </c>
      <c r="L1774" s="27">
        <f>IF(K1774=0,0,IF(E1774&gt;1,E1774-1,VLOOKUP(K1774,Months_Weeks!$A$1:$B$13,2,0)))</f>
        <v>4</v>
      </c>
      <c r="M1774" s="29"/>
      <c r="N1774" s="39"/>
      <c r="O1774" s="39"/>
      <c r="P1774" s="50">
        <f t="shared" si="164"/>
        <v>0</v>
      </c>
      <c r="Q1774" s="28">
        <f t="shared" si="165"/>
        <v>1</v>
      </c>
      <c r="R1774" s="28">
        <f>IF(Q1774=0,0,IF(E1774&gt;1,E1774-1,VLOOKUP(Q1774,Months_Weeks!$A$1:$B$13,2,0)))</f>
        <v>4</v>
      </c>
      <c r="S1774" s="30"/>
      <c r="T1774" s="39"/>
      <c r="U1774" s="39"/>
      <c r="V1774" s="50">
        <f t="shared" si="166"/>
        <v>0</v>
      </c>
      <c r="W1774" s="28">
        <f t="shared" si="167"/>
        <v>1</v>
      </c>
      <c r="X1774" s="28">
        <f>IF(W1774=0,0,IF(E1774&gt;1,E1774-1,VLOOKUP(W1774,Months_Weeks!$A$1:$B$13,2,0)))</f>
        <v>4</v>
      </c>
      <c r="Y1774" s="30"/>
      <c r="Z1774" s="39"/>
      <c r="AA1774" s="31"/>
      <c r="AB1774" s="39"/>
      <c r="AC1774" s="31"/>
      <c r="AD1774" s="40"/>
      <c r="AE1774" s="31"/>
      <c r="AF1774" s="40"/>
      <c r="AG1774" s="31"/>
      <c r="AH1774" s="40"/>
      <c r="AI1774" s="31"/>
      <c r="AJ1774" s="40"/>
    </row>
    <row r="1775" spans="1:36" x14ac:dyDescent="0.25">
      <c r="A1775" s="37" t="s">
        <v>62</v>
      </c>
      <c r="B1775" s="37">
        <v>1040</v>
      </c>
      <c r="C1775" s="26" t="str">
        <f>IFERROR(INDEX(Clients[Client_Name],MATCH(Table312[[#This Row],[Client_Code]],Clients[Client_Code],0)),"")</f>
        <v>FRIOSUR</v>
      </c>
      <c r="D1775" s="25">
        <v>2</v>
      </c>
      <c r="E1775" s="25">
        <v>2</v>
      </c>
      <c r="F1775" s="25" t="b">
        <f>IF(E1775&gt;(VLOOKUP(D1775,Months_Weeks!$A$2:$B$13,2,TRUE)),FALSE)</f>
        <v>0</v>
      </c>
      <c r="G1775" s="63">
        <f>IF(Table312[[#This Row],[Facility]]="Buin",1.5%,0.25%)</f>
        <v>1.4999999999999999E-2</v>
      </c>
      <c r="H1775" s="38">
        <v>4</v>
      </c>
      <c r="I1775" s="38"/>
      <c r="J1775" s="27">
        <f t="shared" si="162"/>
        <v>1464</v>
      </c>
      <c r="K1775" s="28">
        <f t="shared" si="163"/>
        <v>2</v>
      </c>
      <c r="L1775" s="27">
        <f>IF(K1775=0,0,IF(E1775&gt;1,E1775-1,VLOOKUP(K1775,Months_Weeks!$A$1:$B$13,2,0)))</f>
        <v>1</v>
      </c>
      <c r="M1775" s="29"/>
      <c r="N1775" s="39"/>
      <c r="O1775" s="39"/>
      <c r="P1775" s="50">
        <f t="shared" si="164"/>
        <v>0</v>
      </c>
      <c r="Q1775" s="28">
        <f t="shared" si="165"/>
        <v>2</v>
      </c>
      <c r="R1775" s="28">
        <f>IF(Q1775=0,0,IF(E1775&gt;1,E1775-1,VLOOKUP(Q1775,Months_Weeks!$A$1:$B$13,2,0)))</f>
        <v>1</v>
      </c>
      <c r="S1775" s="30"/>
      <c r="T1775" s="39"/>
      <c r="U1775" s="39"/>
      <c r="V1775" s="50">
        <f t="shared" si="166"/>
        <v>0</v>
      </c>
      <c r="W1775" s="28">
        <f t="shared" si="167"/>
        <v>2</v>
      </c>
      <c r="X1775" s="28">
        <f>IF(W1775=0,0,IF(E1775&gt;1,E1775-1,VLOOKUP(W1775,Months_Weeks!$A$1:$B$13,2,0)))</f>
        <v>1</v>
      </c>
      <c r="Y1775" s="30"/>
      <c r="Z1775" s="39"/>
      <c r="AA1775" s="31"/>
      <c r="AB1775" s="39"/>
      <c r="AC1775" s="31"/>
      <c r="AD1775" s="40"/>
      <c r="AE1775" s="31"/>
      <c r="AF1775" s="40"/>
      <c r="AG1775" s="31"/>
      <c r="AH1775" s="40"/>
      <c r="AI1775" s="31"/>
      <c r="AJ1775" s="40"/>
    </row>
    <row r="1776" spans="1:36" x14ac:dyDescent="0.25">
      <c r="A1776" s="37" t="s">
        <v>62</v>
      </c>
      <c r="B1776" s="37">
        <v>1040</v>
      </c>
      <c r="C1776" s="26" t="str">
        <f>IFERROR(INDEX(Clients[Client_Name],MATCH(Table312[[#This Row],[Client_Code]],Clients[Client_Code],0)),"")</f>
        <v>FRIOSUR</v>
      </c>
      <c r="D1776" s="25">
        <v>2</v>
      </c>
      <c r="E1776" s="25">
        <v>3</v>
      </c>
      <c r="F1776" s="25" t="b">
        <f>IF(E1776&gt;(VLOOKUP(D1776,Months_Weeks!$A$2:$B$13,2,TRUE)),FALSE)</f>
        <v>0</v>
      </c>
      <c r="G1776" s="63">
        <f>IF(Table312[[#This Row],[Facility]]="Buin",1.5%,0.25%)</f>
        <v>1.4999999999999999E-2</v>
      </c>
      <c r="H1776" s="38"/>
      <c r="I1776" s="38">
        <v>31</v>
      </c>
      <c r="J1776" s="27">
        <f t="shared" si="162"/>
        <v>1433</v>
      </c>
      <c r="K1776" s="28">
        <f t="shared" si="163"/>
        <v>2</v>
      </c>
      <c r="L1776" s="27">
        <f>IF(K1776=0,0,IF(E1776&gt;1,E1776-1,VLOOKUP(K1776,Months_Weeks!$A$1:$B$13,2,0)))</f>
        <v>2</v>
      </c>
      <c r="M1776" s="29"/>
      <c r="N1776" s="39"/>
      <c r="O1776" s="39"/>
      <c r="P1776" s="50">
        <f t="shared" si="164"/>
        <v>0</v>
      </c>
      <c r="Q1776" s="28">
        <f t="shared" si="165"/>
        <v>2</v>
      </c>
      <c r="R1776" s="28">
        <f>IF(Q1776=0,0,IF(E1776&gt;1,E1776-1,VLOOKUP(Q1776,Months_Weeks!$A$1:$B$13,2,0)))</f>
        <v>2</v>
      </c>
      <c r="S1776" s="30"/>
      <c r="T1776" s="39"/>
      <c r="U1776" s="39"/>
      <c r="V1776" s="50">
        <f t="shared" si="166"/>
        <v>0</v>
      </c>
      <c r="W1776" s="28">
        <f t="shared" si="167"/>
        <v>2</v>
      </c>
      <c r="X1776" s="28">
        <f>IF(W1776=0,0,IF(E1776&gt;1,E1776-1,VLOOKUP(W1776,Months_Weeks!$A$1:$B$13,2,0)))</f>
        <v>2</v>
      </c>
      <c r="Y1776" s="30"/>
      <c r="Z1776" s="39"/>
      <c r="AA1776" s="31"/>
      <c r="AB1776" s="39"/>
      <c r="AC1776" s="31"/>
      <c r="AD1776" s="40"/>
      <c r="AE1776" s="31"/>
      <c r="AF1776" s="40"/>
      <c r="AG1776" s="31"/>
      <c r="AH1776" s="40"/>
      <c r="AI1776" s="31"/>
      <c r="AJ1776" s="40"/>
    </row>
    <row r="1777" spans="1:36" x14ac:dyDescent="0.25">
      <c r="A1777" s="37" t="s">
        <v>62</v>
      </c>
      <c r="B1777" s="37">
        <v>1040</v>
      </c>
      <c r="C1777" s="26" t="str">
        <f>IFERROR(INDEX(Clients[Client_Name],MATCH(Table312[[#This Row],[Client_Code]],Clients[Client_Code],0)),"")</f>
        <v>FRIOSUR</v>
      </c>
      <c r="D1777" s="25">
        <v>2</v>
      </c>
      <c r="E1777" s="25">
        <v>4</v>
      </c>
      <c r="F1777" s="25" t="b">
        <f>IF(E1777&gt;(VLOOKUP(D1777,Months_Weeks!$A$2:$B$13,2,TRUE)),FALSE)</f>
        <v>0</v>
      </c>
      <c r="G1777" s="63">
        <f>IF(Table312[[#This Row],[Facility]]="Buin",1.5%,0.25%)</f>
        <v>1.4999999999999999E-2</v>
      </c>
      <c r="H1777" s="38"/>
      <c r="I1777" s="38">
        <v>14</v>
      </c>
      <c r="J1777" s="27">
        <f t="shared" si="162"/>
        <v>1419</v>
      </c>
      <c r="K1777" s="28">
        <f t="shared" si="163"/>
        <v>2</v>
      </c>
      <c r="L1777" s="27">
        <f>IF(K1777=0,0,IF(E1777&gt;1,E1777-1,VLOOKUP(K1777,Months_Weeks!$A$1:$B$13,2,0)))</f>
        <v>3</v>
      </c>
      <c r="M1777" s="29"/>
      <c r="N1777" s="39"/>
      <c r="O1777" s="39"/>
      <c r="P1777" s="50">
        <f t="shared" si="164"/>
        <v>0</v>
      </c>
      <c r="Q1777" s="28">
        <f t="shared" si="165"/>
        <v>2</v>
      </c>
      <c r="R1777" s="28">
        <f>IF(Q1777=0,0,IF(E1777&gt;1,E1777-1,VLOOKUP(Q1777,Months_Weeks!$A$1:$B$13,2,0)))</f>
        <v>3</v>
      </c>
      <c r="S1777" s="30"/>
      <c r="T1777" s="39"/>
      <c r="U1777" s="39"/>
      <c r="V1777" s="50">
        <f t="shared" si="166"/>
        <v>0</v>
      </c>
      <c r="W1777" s="28">
        <f t="shared" si="167"/>
        <v>2</v>
      </c>
      <c r="X1777" s="28">
        <f>IF(W1777=0,0,IF(E1777&gt;1,E1777-1,VLOOKUP(W1777,Months_Weeks!$A$1:$B$13,2,0)))</f>
        <v>3</v>
      </c>
      <c r="Y1777" s="30"/>
      <c r="Z1777" s="39"/>
      <c r="AA1777" s="31"/>
      <c r="AB1777" s="39"/>
      <c r="AC1777" s="31"/>
      <c r="AD1777" s="40"/>
      <c r="AE1777" s="31"/>
      <c r="AF1777" s="40"/>
      <c r="AG1777" s="31"/>
      <c r="AH1777" s="40"/>
      <c r="AI1777" s="31"/>
      <c r="AJ1777" s="40"/>
    </row>
    <row r="1778" spans="1:36" x14ac:dyDescent="0.25">
      <c r="A1778" s="37" t="s">
        <v>62</v>
      </c>
      <c r="B1778" s="37">
        <v>1040</v>
      </c>
      <c r="C1778" s="26" t="str">
        <f>IFERROR(INDEX(Clients[Client_Name],MATCH(Table312[[#This Row],[Client_Code]],Clients[Client_Code],0)),"")</f>
        <v>FRIOSUR</v>
      </c>
      <c r="D1778" s="25">
        <v>3</v>
      </c>
      <c r="E1778" s="25">
        <v>1</v>
      </c>
      <c r="F1778" s="25" t="b">
        <f>IF(E1778&gt;(VLOOKUP(D1778,Months_Weeks!$A$2:$B$13,2,TRUE)),FALSE)</f>
        <v>0</v>
      </c>
      <c r="G1778" s="63">
        <f>IF(Table312[[#This Row],[Facility]]="Buin",1.5%,0.25%)</f>
        <v>1.4999999999999999E-2</v>
      </c>
      <c r="H1778" s="38">
        <v>30</v>
      </c>
      <c r="I1778" s="38"/>
      <c r="J1778" s="27">
        <f t="shared" si="162"/>
        <v>1449</v>
      </c>
      <c r="K1778" s="28">
        <f t="shared" si="163"/>
        <v>2</v>
      </c>
      <c r="L1778" s="27">
        <f>IF(K1778=0,0,IF(E1778&gt;1,E1778-1,VLOOKUP(K1778,Months_Weeks!$A$1:$B$13,2,0)))</f>
        <v>4</v>
      </c>
      <c r="M1778" s="29"/>
      <c r="N1778" s="39"/>
      <c r="O1778" s="39"/>
      <c r="P1778" s="50">
        <f t="shared" si="164"/>
        <v>0</v>
      </c>
      <c r="Q1778" s="28">
        <f t="shared" si="165"/>
        <v>2</v>
      </c>
      <c r="R1778" s="28">
        <f>IF(Q1778=0,0,IF(E1778&gt;1,E1778-1,VLOOKUP(Q1778,Months_Weeks!$A$1:$B$13,2,0)))</f>
        <v>4</v>
      </c>
      <c r="S1778" s="30"/>
      <c r="T1778" s="39"/>
      <c r="U1778" s="39"/>
      <c r="V1778" s="50">
        <f t="shared" si="166"/>
        <v>0</v>
      </c>
      <c r="W1778" s="28">
        <f t="shared" si="167"/>
        <v>2</v>
      </c>
      <c r="X1778" s="28">
        <f>IF(W1778=0,0,IF(E1778&gt;1,E1778-1,VLOOKUP(W1778,Months_Weeks!$A$1:$B$13,2,0)))</f>
        <v>4</v>
      </c>
      <c r="Y1778" s="30"/>
      <c r="Z1778" s="39"/>
      <c r="AA1778" s="31"/>
      <c r="AB1778" s="39"/>
      <c r="AC1778" s="31"/>
      <c r="AD1778" s="40"/>
      <c r="AE1778" s="31"/>
      <c r="AF1778" s="40"/>
      <c r="AG1778" s="31"/>
      <c r="AH1778" s="40"/>
      <c r="AI1778" s="31"/>
      <c r="AJ1778" s="40"/>
    </row>
    <row r="1779" spans="1:36" x14ac:dyDescent="0.25">
      <c r="A1779" s="37" t="s">
        <v>62</v>
      </c>
      <c r="B1779" s="37">
        <v>1040</v>
      </c>
      <c r="C1779" s="26" t="str">
        <f>IFERROR(INDEX(Clients[Client_Name],MATCH(Table312[[#This Row],[Client_Code]],Clients[Client_Code],0)),"")</f>
        <v>FRIOSUR</v>
      </c>
      <c r="D1779" s="25">
        <v>3</v>
      </c>
      <c r="E1779" s="25">
        <v>2</v>
      </c>
      <c r="F1779" s="25" t="b">
        <f>IF(E1779&gt;(VLOOKUP(D1779,Months_Weeks!$A$2:$B$13,2,TRUE)),FALSE)</f>
        <v>0</v>
      </c>
      <c r="G1779" s="63">
        <f>IF(Table312[[#This Row],[Facility]]="Buin",1.5%,0.25%)</f>
        <v>1.4999999999999999E-2</v>
      </c>
      <c r="H1779" s="38">
        <v>50</v>
      </c>
      <c r="I1779" s="38"/>
      <c r="J1779" s="27">
        <f t="shared" si="162"/>
        <v>1499</v>
      </c>
      <c r="K1779" s="28">
        <f t="shared" si="163"/>
        <v>3</v>
      </c>
      <c r="L1779" s="27">
        <f>IF(K1779=0,0,IF(E1779&gt;1,E1779-1,VLOOKUP(K1779,Months_Weeks!$A$1:$B$13,2,0)))</f>
        <v>1</v>
      </c>
      <c r="M1779" s="29"/>
      <c r="N1779" s="39"/>
      <c r="O1779" s="39"/>
      <c r="P1779" s="50">
        <f t="shared" si="164"/>
        <v>0</v>
      </c>
      <c r="Q1779" s="28">
        <f t="shared" si="165"/>
        <v>3</v>
      </c>
      <c r="R1779" s="28">
        <f>IF(Q1779=0,0,IF(E1779&gt;1,E1779-1,VLOOKUP(Q1779,Months_Weeks!$A$1:$B$13,2,0)))</f>
        <v>1</v>
      </c>
      <c r="S1779" s="30"/>
      <c r="T1779" s="39"/>
      <c r="U1779" s="39"/>
      <c r="V1779" s="50">
        <f t="shared" si="166"/>
        <v>0</v>
      </c>
      <c r="W1779" s="28">
        <f t="shared" si="167"/>
        <v>3</v>
      </c>
      <c r="X1779" s="28">
        <f>IF(W1779=0,0,IF(E1779&gt;1,E1779-1,VLOOKUP(W1779,Months_Weeks!$A$1:$B$13,2,0)))</f>
        <v>1</v>
      </c>
      <c r="Y1779" s="30"/>
      <c r="Z1779" s="39"/>
      <c r="AA1779" s="31"/>
      <c r="AB1779" s="39"/>
      <c r="AC1779" s="31"/>
      <c r="AD1779" s="40"/>
      <c r="AE1779" s="31"/>
      <c r="AF1779" s="40"/>
      <c r="AG1779" s="31"/>
      <c r="AH1779" s="40"/>
      <c r="AI1779" s="31"/>
      <c r="AJ1779" s="40"/>
    </row>
    <row r="1780" spans="1:36" x14ac:dyDescent="0.25">
      <c r="A1780" s="37" t="s">
        <v>62</v>
      </c>
      <c r="B1780" s="37">
        <v>1040</v>
      </c>
      <c r="C1780" s="26" t="str">
        <f>IFERROR(INDEX(Clients[Client_Name],MATCH(Table312[[#This Row],[Client_Code]],Clients[Client_Code],0)),"")</f>
        <v>FRIOSUR</v>
      </c>
      <c r="D1780" s="25">
        <v>3</v>
      </c>
      <c r="E1780" s="25">
        <v>3</v>
      </c>
      <c r="F1780" s="25" t="b">
        <f>IF(E1780&gt;(VLOOKUP(D1780,Months_Weeks!$A$2:$B$13,2,TRUE)),FALSE)</f>
        <v>0</v>
      </c>
      <c r="G1780" s="63">
        <f>IF(Table312[[#This Row],[Facility]]="Buin",1.5%,0.25%)</f>
        <v>1.4999999999999999E-2</v>
      </c>
      <c r="H1780" s="38">
        <v>50</v>
      </c>
      <c r="I1780" s="38"/>
      <c r="J1780" s="27">
        <f t="shared" si="162"/>
        <v>1549</v>
      </c>
      <c r="K1780" s="28">
        <f t="shared" si="163"/>
        <v>3</v>
      </c>
      <c r="L1780" s="27">
        <f>IF(K1780=0,0,IF(E1780&gt;1,E1780-1,VLOOKUP(K1780,Months_Weeks!$A$1:$B$13,2,0)))</f>
        <v>2</v>
      </c>
      <c r="M1780" s="29"/>
      <c r="N1780" s="39"/>
      <c r="O1780" s="39"/>
      <c r="P1780" s="50">
        <f t="shared" si="164"/>
        <v>0</v>
      </c>
      <c r="Q1780" s="28">
        <f t="shared" si="165"/>
        <v>3</v>
      </c>
      <c r="R1780" s="28">
        <f>IF(Q1780=0,0,IF(E1780&gt;1,E1780-1,VLOOKUP(Q1780,Months_Weeks!$A$1:$B$13,2,0)))</f>
        <v>2</v>
      </c>
      <c r="S1780" s="30"/>
      <c r="T1780" s="39"/>
      <c r="U1780" s="39"/>
      <c r="V1780" s="50">
        <f t="shared" si="166"/>
        <v>0</v>
      </c>
      <c r="W1780" s="28">
        <f t="shared" si="167"/>
        <v>3</v>
      </c>
      <c r="X1780" s="28">
        <f>IF(W1780=0,0,IF(E1780&gt;1,E1780-1,VLOOKUP(W1780,Months_Weeks!$A$1:$B$13,2,0)))</f>
        <v>2</v>
      </c>
      <c r="Y1780" s="30"/>
      <c r="Z1780" s="39"/>
      <c r="AA1780" s="31"/>
      <c r="AB1780" s="39"/>
      <c r="AC1780" s="31"/>
      <c r="AD1780" s="40"/>
      <c r="AE1780" s="31"/>
      <c r="AF1780" s="40"/>
      <c r="AG1780" s="31"/>
      <c r="AH1780" s="40"/>
      <c r="AI1780" s="31"/>
      <c r="AJ1780" s="40"/>
    </row>
    <row r="1781" spans="1:36" x14ac:dyDescent="0.25">
      <c r="A1781" s="37" t="s">
        <v>62</v>
      </c>
      <c r="B1781" s="37">
        <v>1040</v>
      </c>
      <c r="C1781" s="26" t="str">
        <f>IFERROR(INDEX(Clients[Client_Name],MATCH(Table312[[#This Row],[Client_Code]],Clients[Client_Code],0)),"")</f>
        <v>FRIOSUR</v>
      </c>
      <c r="D1781" s="25">
        <v>3</v>
      </c>
      <c r="E1781" s="25">
        <v>4</v>
      </c>
      <c r="F1781" s="25" t="b">
        <f>IF(E1781&gt;(VLOOKUP(D1781,Months_Weeks!$A$2:$B$13,2,TRUE)),FALSE)</f>
        <v>0</v>
      </c>
      <c r="G1781" s="63">
        <f>IF(Table312[[#This Row],[Facility]]="Buin",1.5%,0.25%)</f>
        <v>1.4999999999999999E-2</v>
      </c>
      <c r="H1781" s="38"/>
      <c r="I1781" s="38">
        <v>75</v>
      </c>
      <c r="J1781" s="27">
        <f t="shared" si="162"/>
        <v>1474</v>
      </c>
      <c r="K1781" s="28">
        <f t="shared" si="163"/>
        <v>3</v>
      </c>
      <c r="L1781" s="27">
        <f>IF(K1781=0,0,IF(E1781&gt;1,E1781-1,VLOOKUP(K1781,Months_Weeks!$A$1:$B$13,2,0)))</f>
        <v>3</v>
      </c>
      <c r="M1781" s="29"/>
      <c r="N1781" s="39"/>
      <c r="O1781" s="39"/>
      <c r="P1781" s="50">
        <f t="shared" si="164"/>
        <v>0</v>
      </c>
      <c r="Q1781" s="28">
        <f t="shared" si="165"/>
        <v>3</v>
      </c>
      <c r="R1781" s="28">
        <f>IF(Q1781=0,0,IF(E1781&gt;1,E1781-1,VLOOKUP(Q1781,Months_Weeks!$A$1:$B$13,2,0)))</f>
        <v>3</v>
      </c>
      <c r="S1781" s="30"/>
      <c r="T1781" s="39"/>
      <c r="U1781" s="39"/>
      <c r="V1781" s="50">
        <f t="shared" si="166"/>
        <v>0</v>
      </c>
      <c r="W1781" s="28">
        <f t="shared" si="167"/>
        <v>3</v>
      </c>
      <c r="X1781" s="28">
        <f>IF(W1781=0,0,IF(E1781&gt;1,E1781-1,VLOOKUP(W1781,Months_Weeks!$A$1:$B$13,2,0)))</f>
        <v>3</v>
      </c>
      <c r="Y1781" s="30"/>
      <c r="Z1781" s="39"/>
      <c r="AA1781" s="31"/>
      <c r="AB1781" s="39"/>
      <c r="AC1781" s="31"/>
      <c r="AD1781" s="40"/>
      <c r="AE1781" s="31"/>
      <c r="AF1781" s="40"/>
      <c r="AG1781" s="31"/>
      <c r="AH1781" s="40"/>
      <c r="AI1781" s="31"/>
      <c r="AJ1781" s="40"/>
    </row>
    <row r="1782" spans="1:36" x14ac:dyDescent="0.25">
      <c r="A1782" s="37" t="s">
        <v>62</v>
      </c>
      <c r="B1782" s="37">
        <v>1040</v>
      </c>
      <c r="C1782" s="26" t="str">
        <f>IFERROR(INDEX(Clients[Client_Name],MATCH(Table312[[#This Row],[Client_Code]],Clients[Client_Code],0)),"")</f>
        <v>FRIOSUR</v>
      </c>
      <c r="D1782" s="25">
        <v>3</v>
      </c>
      <c r="E1782" s="25">
        <v>5</v>
      </c>
      <c r="F1782" s="25" t="b">
        <f>IF(E1782&gt;(VLOOKUP(D1782,Months_Weeks!$A$2:$B$13,2,TRUE)),FALSE)</f>
        <v>0</v>
      </c>
      <c r="G1782" s="63">
        <f>IF(Table312[[#This Row],[Facility]]="Buin",1.5%,0.25%)</f>
        <v>1.4999999999999999E-2</v>
      </c>
      <c r="H1782" s="38"/>
      <c r="I1782" s="38">
        <v>100</v>
      </c>
      <c r="J1782" s="27">
        <f t="shared" si="162"/>
        <v>1374</v>
      </c>
      <c r="K1782" s="28">
        <f t="shared" si="163"/>
        <v>3</v>
      </c>
      <c r="L1782" s="27">
        <f>IF(K1782=0,0,IF(E1782&gt;1,E1782-1,VLOOKUP(K1782,Months_Weeks!$A$1:$B$13,2,0)))</f>
        <v>4</v>
      </c>
      <c r="M1782" s="29"/>
      <c r="N1782" s="39"/>
      <c r="O1782" s="39"/>
      <c r="P1782" s="50">
        <f t="shared" si="164"/>
        <v>0</v>
      </c>
      <c r="Q1782" s="28">
        <f t="shared" si="165"/>
        <v>3</v>
      </c>
      <c r="R1782" s="28">
        <f>IF(Q1782=0,0,IF(E1782&gt;1,E1782-1,VLOOKUP(Q1782,Months_Weeks!$A$1:$B$13,2,0)))</f>
        <v>4</v>
      </c>
      <c r="S1782" s="30"/>
      <c r="T1782" s="39"/>
      <c r="U1782" s="39"/>
      <c r="V1782" s="50">
        <f t="shared" si="166"/>
        <v>0</v>
      </c>
      <c r="W1782" s="28">
        <f t="shared" si="167"/>
        <v>3</v>
      </c>
      <c r="X1782" s="28">
        <f>IF(W1782=0,0,IF(E1782&gt;1,E1782-1,VLOOKUP(W1782,Months_Weeks!$A$1:$B$13,2,0)))</f>
        <v>4</v>
      </c>
      <c r="Y1782" s="30"/>
      <c r="Z1782" s="39"/>
      <c r="AA1782" s="31"/>
      <c r="AB1782" s="39"/>
      <c r="AC1782" s="31"/>
      <c r="AD1782" s="40"/>
      <c r="AE1782" s="31"/>
      <c r="AF1782" s="40"/>
      <c r="AG1782" s="31"/>
      <c r="AH1782" s="40"/>
      <c r="AI1782" s="31"/>
      <c r="AJ1782" s="40"/>
    </row>
    <row r="1783" spans="1:36" x14ac:dyDescent="0.25">
      <c r="A1783" s="37" t="s">
        <v>62</v>
      </c>
      <c r="B1783" s="37">
        <v>1040</v>
      </c>
      <c r="C1783" s="26" t="str">
        <f>IFERROR(INDEX(Clients[Client_Name],MATCH(Table312[[#This Row],[Client_Code]],Clients[Client_Code],0)),"")</f>
        <v>FRIOSUR</v>
      </c>
      <c r="D1783" s="25">
        <v>4</v>
      </c>
      <c r="E1783" s="25">
        <v>1</v>
      </c>
      <c r="F1783" s="25" t="b">
        <f>IF(E1783&gt;(VLOOKUP(D1783,Months_Weeks!$A$2:$B$13,2,TRUE)),FALSE)</f>
        <v>0</v>
      </c>
      <c r="G1783" s="63">
        <f>IF(Table312[[#This Row],[Facility]]="Buin",1.5%,0.25%)</f>
        <v>1.4999999999999999E-2</v>
      </c>
      <c r="H1783" s="38"/>
      <c r="I1783" s="38"/>
      <c r="J1783" s="27">
        <f t="shared" si="162"/>
        <v>1374</v>
      </c>
      <c r="K1783" s="28">
        <f t="shared" si="163"/>
        <v>3</v>
      </c>
      <c r="L1783" s="27">
        <f>IF(K1783=0,0,IF(E1783&gt;1,E1783-1,VLOOKUP(K1783,Months_Weeks!$A$1:$B$13,2,0)))</f>
        <v>5</v>
      </c>
      <c r="M1783" s="29"/>
      <c r="N1783" s="39"/>
      <c r="O1783" s="39"/>
      <c r="P1783" s="50">
        <f t="shared" si="164"/>
        <v>0</v>
      </c>
      <c r="Q1783" s="28">
        <f t="shared" si="165"/>
        <v>3</v>
      </c>
      <c r="R1783" s="28">
        <f>IF(Q1783=0,0,IF(E1783&gt;1,E1783-1,VLOOKUP(Q1783,Months_Weeks!$A$1:$B$13,2,0)))</f>
        <v>5</v>
      </c>
      <c r="S1783" s="30"/>
      <c r="T1783" s="39"/>
      <c r="U1783" s="39"/>
      <c r="V1783" s="50">
        <f t="shared" si="166"/>
        <v>0</v>
      </c>
      <c r="W1783" s="28">
        <f t="shared" si="167"/>
        <v>3</v>
      </c>
      <c r="X1783" s="28">
        <f>IF(W1783=0,0,IF(E1783&gt;1,E1783-1,VLOOKUP(W1783,Months_Weeks!$A$1:$B$13,2,0)))</f>
        <v>5</v>
      </c>
      <c r="Y1783" s="30"/>
      <c r="Z1783" s="39"/>
      <c r="AA1783" s="31"/>
      <c r="AB1783" s="39"/>
      <c r="AC1783" s="31"/>
      <c r="AD1783" s="40"/>
      <c r="AE1783" s="31"/>
      <c r="AF1783" s="40"/>
      <c r="AG1783" s="31"/>
      <c r="AH1783" s="40"/>
      <c r="AI1783" s="31"/>
      <c r="AJ1783" s="40"/>
    </row>
    <row r="1784" spans="1:36" x14ac:dyDescent="0.25">
      <c r="A1784" s="37" t="s">
        <v>62</v>
      </c>
      <c r="B1784" s="37">
        <v>1040</v>
      </c>
      <c r="C1784" s="26" t="str">
        <f>IFERROR(INDEX(Clients[Client_Name],MATCH(Table312[[#This Row],[Client_Code]],Clients[Client_Code],0)),"")</f>
        <v>FRIOSUR</v>
      </c>
      <c r="D1784" s="25">
        <v>4</v>
      </c>
      <c r="E1784" s="25">
        <v>2</v>
      </c>
      <c r="F1784" s="25" t="b">
        <f>IF(E1784&gt;(VLOOKUP(D1784,Months_Weeks!$A$2:$B$13,2,TRUE)),FALSE)</f>
        <v>0</v>
      </c>
      <c r="G1784" s="63">
        <f>IF(Table312[[#This Row],[Facility]]="Buin",1.5%,0.25%)</f>
        <v>1.4999999999999999E-2</v>
      </c>
      <c r="H1784" s="38"/>
      <c r="I1784" s="38"/>
      <c r="J1784" s="27">
        <f t="shared" si="162"/>
        <v>1374</v>
      </c>
      <c r="K1784" s="28">
        <f t="shared" si="163"/>
        <v>4</v>
      </c>
      <c r="L1784" s="27">
        <f>IF(K1784=0,0,IF(E1784&gt;1,E1784-1,VLOOKUP(K1784,Months_Weeks!$A$1:$B$13,2,0)))</f>
        <v>1</v>
      </c>
      <c r="M1784" s="29"/>
      <c r="N1784" s="39"/>
      <c r="O1784" s="39"/>
      <c r="P1784" s="50">
        <f t="shared" si="164"/>
        <v>0</v>
      </c>
      <c r="Q1784" s="28">
        <f t="shared" si="165"/>
        <v>4</v>
      </c>
      <c r="R1784" s="28">
        <f>IF(Q1784=0,0,IF(E1784&gt;1,E1784-1,VLOOKUP(Q1784,Months_Weeks!$A$1:$B$13,2,0)))</f>
        <v>1</v>
      </c>
      <c r="S1784" s="30"/>
      <c r="T1784" s="39"/>
      <c r="U1784" s="39"/>
      <c r="V1784" s="50">
        <f t="shared" si="166"/>
        <v>0</v>
      </c>
      <c r="W1784" s="28">
        <f t="shared" si="167"/>
        <v>4</v>
      </c>
      <c r="X1784" s="28">
        <f>IF(W1784=0,0,IF(E1784&gt;1,E1784-1,VLOOKUP(W1784,Months_Weeks!$A$1:$B$13,2,0)))</f>
        <v>1</v>
      </c>
      <c r="Y1784" s="30"/>
      <c r="Z1784" s="39"/>
      <c r="AA1784" s="31"/>
      <c r="AB1784" s="39"/>
      <c r="AC1784" s="31"/>
      <c r="AD1784" s="40"/>
      <c r="AE1784" s="31"/>
      <c r="AF1784" s="40"/>
      <c r="AG1784" s="31"/>
      <c r="AH1784" s="40"/>
      <c r="AI1784" s="31"/>
      <c r="AJ1784" s="40"/>
    </row>
    <row r="1785" spans="1:36" x14ac:dyDescent="0.25">
      <c r="A1785" s="37" t="s">
        <v>62</v>
      </c>
      <c r="B1785" s="37">
        <v>1040</v>
      </c>
      <c r="C1785" s="26" t="str">
        <f>IFERROR(INDEX(Clients[Client_Name],MATCH(Table312[[#This Row],[Client_Code]],Clients[Client_Code],0)),"")</f>
        <v>FRIOSUR</v>
      </c>
      <c r="D1785" s="25">
        <v>4</v>
      </c>
      <c r="E1785" s="25">
        <v>3</v>
      </c>
      <c r="F1785" s="25" t="b">
        <f>IF(E1785&gt;(VLOOKUP(D1785,Months_Weeks!$A$2:$B$13,2,TRUE)),FALSE)</f>
        <v>0</v>
      </c>
      <c r="G1785" s="63">
        <f>IF(Table312[[#This Row],[Facility]]="Buin",1.5%,0.25%)</f>
        <v>1.4999999999999999E-2</v>
      </c>
      <c r="H1785" s="38"/>
      <c r="I1785" s="38"/>
      <c r="J1785" s="27">
        <f t="shared" si="162"/>
        <v>1374</v>
      </c>
      <c r="K1785" s="28">
        <f t="shared" si="163"/>
        <v>4</v>
      </c>
      <c r="L1785" s="27">
        <f>IF(K1785=0,0,IF(E1785&gt;1,E1785-1,VLOOKUP(K1785,Months_Weeks!$A$1:$B$13,2,0)))</f>
        <v>2</v>
      </c>
      <c r="M1785" s="29"/>
      <c r="N1785" s="39"/>
      <c r="O1785" s="39"/>
      <c r="P1785" s="50">
        <f t="shared" si="164"/>
        <v>0</v>
      </c>
      <c r="Q1785" s="28">
        <f t="shared" si="165"/>
        <v>4</v>
      </c>
      <c r="R1785" s="28">
        <f>IF(Q1785=0,0,IF(E1785&gt;1,E1785-1,VLOOKUP(Q1785,Months_Weeks!$A$1:$B$13,2,0)))</f>
        <v>2</v>
      </c>
      <c r="S1785" s="30"/>
      <c r="T1785" s="39"/>
      <c r="U1785" s="39"/>
      <c r="V1785" s="50">
        <f t="shared" si="166"/>
        <v>0</v>
      </c>
      <c r="W1785" s="28">
        <f t="shared" si="167"/>
        <v>4</v>
      </c>
      <c r="X1785" s="28">
        <f>IF(W1785=0,0,IF(E1785&gt;1,E1785-1,VLOOKUP(W1785,Months_Weeks!$A$1:$B$13,2,0)))</f>
        <v>2</v>
      </c>
      <c r="Y1785" s="30"/>
      <c r="Z1785" s="39"/>
      <c r="AA1785" s="31"/>
      <c r="AB1785" s="39"/>
      <c r="AC1785" s="31"/>
      <c r="AD1785" s="40"/>
      <c r="AE1785" s="31"/>
      <c r="AF1785" s="40"/>
      <c r="AG1785" s="31"/>
      <c r="AH1785" s="40"/>
      <c r="AI1785" s="31"/>
      <c r="AJ1785" s="40"/>
    </row>
    <row r="1786" spans="1:36" x14ac:dyDescent="0.25">
      <c r="A1786" s="37" t="s">
        <v>62</v>
      </c>
      <c r="B1786" s="37">
        <v>1040</v>
      </c>
      <c r="C1786" s="26" t="str">
        <f>IFERROR(INDEX(Clients[Client_Name],MATCH(Table312[[#This Row],[Client_Code]],Clients[Client_Code],0)),"")</f>
        <v>FRIOSUR</v>
      </c>
      <c r="D1786" s="25">
        <v>4</v>
      </c>
      <c r="E1786" s="25">
        <v>4</v>
      </c>
      <c r="F1786" s="25" t="b">
        <f>IF(E1786&gt;(VLOOKUP(D1786,Months_Weeks!$A$2:$B$13,2,TRUE)),FALSE)</f>
        <v>0</v>
      </c>
      <c r="G1786" s="63">
        <f>IF(Table312[[#This Row],[Facility]]="Buin",1.5%,0.25%)</f>
        <v>1.4999999999999999E-2</v>
      </c>
      <c r="H1786" s="38"/>
      <c r="I1786" s="38"/>
      <c r="J1786" s="27">
        <f t="shared" si="162"/>
        <v>1374</v>
      </c>
      <c r="K1786" s="28">
        <f t="shared" si="163"/>
        <v>4</v>
      </c>
      <c r="L1786" s="27">
        <f>IF(K1786=0,0,IF(E1786&gt;1,E1786-1,VLOOKUP(K1786,Months_Weeks!$A$1:$B$13,2,0)))</f>
        <v>3</v>
      </c>
      <c r="M1786" s="29"/>
      <c r="N1786" s="39"/>
      <c r="O1786" s="39"/>
      <c r="P1786" s="50">
        <f t="shared" si="164"/>
        <v>0</v>
      </c>
      <c r="Q1786" s="28">
        <f t="shared" si="165"/>
        <v>4</v>
      </c>
      <c r="R1786" s="28">
        <f>IF(Q1786=0,0,IF(E1786&gt;1,E1786-1,VLOOKUP(Q1786,Months_Weeks!$A$1:$B$13,2,0)))</f>
        <v>3</v>
      </c>
      <c r="S1786" s="30"/>
      <c r="T1786" s="39"/>
      <c r="U1786" s="39"/>
      <c r="V1786" s="50">
        <f t="shared" si="166"/>
        <v>0</v>
      </c>
      <c r="W1786" s="28">
        <f t="shared" si="167"/>
        <v>4</v>
      </c>
      <c r="X1786" s="28">
        <f>IF(W1786=0,0,IF(E1786&gt;1,E1786-1,VLOOKUP(W1786,Months_Weeks!$A$1:$B$13,2,0)))</f>
        <v>3</v>
      </c>
      <c r="Y1786" s="30"/>
      <c r="Z1786" s="39"/>
      <c r="AA1786" s="31"/>
      <c r="AB1786" s="39"/>
      <c r="AC1786" s="31"/>
      <c r="AD1786" s="40"/>
      <c r="AE1786" s="31"/>
      <c r="AF1786" s="40"/>
      <c r="AG1786" s="31"/>
      <c r="AH1786" s="40"/>
      <c r="AI1786" s="31"/>
      <c r="AJ1786" s="40"/>
    </row>
    <row r="1787" spans="1:36" x14ac:dyDescent="0.25">
      <c r="A1787" s="37" t="s">
        <v>62</v>
      </c>
      <c r="B1787" s="37">
        <v>1040</v>
      </c>
      <c r="C1787" s="26" t="str">
        <f>IFERROR(INDEX(Clients[Client_Name],MATCH(Table312[[#This Row],[Client_Code]],Clients[Client_Code],0)),"")</f>
        <v>FRIOSUR</v>
      </c>
      <c r="D1787" s="25">
        <v>5</v>
      </c>
      <c r="E1787" s="25">
        <v>1</v>
      </c>
      <c r="F1787" s="25" t="b">
        <f>IF(E1787&gt;(VLOOKUP(D1787,Months_Weeks!$A$2:$B$13,2,TRUE)),FALSE)</f>
        <v>0</v>
      </c>
      <c r="G1787" s="63">
        <f>IF(Table312[[#This Row],[Facility]]="Buin",1.5%,0.25%)</f>
        <v>1.4999999999999999E-2</v>
      </c>
      <c r="H1787" s="38"/>
      <c r="I1787" s="38"/>
      <c r="J1787" s="27">
        <f t="shared" si="162"/>
        <v>1374</v>
      </c>
      <c r="K1787" s="28">
        <f t="shared" si="163"/>
        <v>4</v>
      </c>
      <c r="L1787" s="27">
        <f>IF(K1787=0,0,IF(E1787&gt;1,E1787-1,VLOOKUP(K1787,Months_Weeks!$A$1:$B$13,2,0)))</f>
        <v>4</v>
      </c>
      <c r="M1787" s="29"/>
      <c r="N1787" s="39"/>
      <c r="O1787" s="39"/>
      <c r="P1787" s="50">
        <f t="shared" si="164"/>
        <v>0</v>
      </c>
      <c r="Q1787" s="28">
        <f t="shared" si="165"/>
        <v>4</v>
      </c>
      <c r="R1787" s="28">
        <f>IF(Q1787=0,0,IF(E1787&gt;1,E1787-1,VLOOKUP(Q1787,Months_Weeks!$A$1:$B$13,2,0)))</f>
        <v>4</v>
      </c>
      <c r="S1787" s="30"/>
      <c r="T1787" s="39"/>
      <c r="U1787" s="39"/>
      <c r="V1787" s="50">
        <f t="shared" si="166"/>
        <v>0</v>
      </c>
      <c r="W1787" s="28">
        <f t="shared" si="167"/>
        <v>4</v>
      </c>
      <c r="X1787" s="28">
        <f>IF(W1787=0,0,IF(E1787&gt;1,E1787-1,VLOOKUP(W1787,Months_Weeks!$A$1:$B$13,2,0)))</f>
        <v>4</v>
      </c>
      <c r="Y1787" s="30"/>
      <c r="Z1787" s="39"/>
      <c r="AA1787" s="31"/>
      <c r="AB1787" s="39"/>
      <c r="AC1787" s="31"/>
      <c r="AD1787" s="40"/>
      <c r="AE1787" s="31"/>
      <c r="AF1787" s="40"/>
      <c r="AG1787" s="31"/>
      <c r="AH1787" s="40"/>
      <c r="AI1787" s="31"/>
      <c r="AJ1787" s="40"/>
    </row>
    <row r="1788" spans="1:36" x14ac:dyDescent="0.25">
      <c r="A1788" s="37" t="s">
        <v>62</v>
      </c>
      <c r="B1788" s="37">
        <v>1040</v>
      </c>
      <c r="C1788" s="26" t="str">
        <f>IFERROR(INDEX(Clients[Client_Name],MATCH(Table312[[#This Row],[Client_Code]],Clients[Client_Code],0)),"")</f>
        <v>FRIOSUR</v>
      </c>
      <c r="D1788" s="25">
        <v>5</v>
      </c>
      <c r="E1788" s="25">
        <v>2</v>
      </c>
      <c r="F1788" s="25" t="b">
        <f>IF(E1788&gt;(VLOOKUP(D1788,Months_Weeks!$A$2:$B$13,2,TRUE)),FALSE)</f>
        <v>0</v>
      </c>
      <c r="G1788" s="63">
        <f>IF(Table312[[#This Row],[Facility]]="Buin",1.5%,0.25%)</f>
        <v>1.4999999999999999E-2</v>
      </c>
      <c r="H1788" s="38"/>
      <c r="I1788" s="38"/>
      <c r="J1788" s="27">
        <f t="shared" si="162"/>
        <v>1374</v>
      </c>
      <c r="K1788" s="28">
        <f t="shared" si="163"/>
        <v>5</v>
      </c>
      <c r="L1788" s="27">
        <f>IF(K1788=0,0,IF(E1788&gt;1,E1788-1,VLOOKUP(K1788,Months_Weeks!$A$1:$B$13,2,0)))</f>
        <v>1</v>
      </c>
      <c r="M1788" s="29"/>
      <c r="N1788" s="39"/>
      <c r="O1788" s="39"/>
      <c r="P1788" s="50">
        <f t="shared" si="164"/>
        <v>0</v>
      </c>
      <c r="Q1788" s="28">
        <f t="shared" si="165"/>
        <v>5</v>
      </c>
      <c r="R1788" s="28">
        <f>IF(Q1788=0,0,IF(E1788&gt;1,E1788-1,VLOOKUP(Q1788,Months_Weeks!$A$1:$B$13,2,0)))</f>
        <v>1</v>
      </c>
      <c r="S1788" s="30"/>
      <c r="T1788" s="39"/>
      <c r="U1788" s="39"/>
      <c r="V1788" s="50">
        <f t="shared" si="166"/>
        <v>0</v>
      </c>
      <c r="W1788" s="28">
        <f t="shared" si="167"/>
        <v>5</v>
      </c>
      <c r="X1788" s="28">
        <f>IF(W1788=0,0,IF(E1788&gt;1,E1788-1,VLOOKUP(W1788,Months_Weeks!$A$1:$B$13,2,0)))</f>
        <v>1</v>
      </c>
      <c r="Y1788" s="30"/>
      <c r="Z1788" s="39"/>
      <c r="AA1788" s="31"/>
      <c r="AB1788" s="39"/>
      <c r="AC1788" s="31"/>
      <c r="AD1788" s="40"/>
      <c r="AE1788" s="31"/>
      <c r="AF1788" s="40"/>
      <c r="AG1788" s="31"/>
      <c r="AH1788" s="40"/>
      <c r="AI1788" s="31"/>
      <c r="AJ1788" s="40"/>
    </row>
    <row r="1789" spans="1:36" x14ac:dyDescent="0.25">
      <c r="A1789" s="37" t="s">
        <v>62</v>
      </c>
      <c r="B1789" s="37">
        <v>1040</v>
      </c>
      <c r="C1789" s="26" t="str">
        <f>IFERROR(INDEX(Clients[Client_Name],MATCH(Table312[[#This Row],[Client_Code]],Clients[Client_Code],0)),"")</f>
        <v>FRIOSUR</v>
      </c>
      <c r="D1789" s="25">
        <v>5</v>
      </c>
      <c r="E1789" s="25">
        <v>3</v>
      </c>
      <c r="F1789" s="25" t="b">
        <f>IF(E1789&gt;(VLOOKUP(D1789,Months_Weeks!$A$2:$B$13,2,TRUE)),FALSE)</f>
        <v>0</v>
      </c>
      <c r="G1789" s="63">
        <f>IF(Table312[[#This Row],[Facility]]="Buin",1.5%,0.25%)</f>
        <v>1.4999999999999999E-2</v>
      </c>
      <c r="H1789" s="38"/>
      <c r="I1789" s="38"/>
      <c r="J1789" s="27">
        <f t="shared" si="162"/>
        <v>1374</v>
      </c>
      <c r="K1789" s="28">
        <f t="shared" si="163"/>
        <v>5</v>
      </c>
      <c r="L1789" s="27">
        <f>IF(K1789=0,0,IF(E1789&gt;1,E1789-1,VLOOKUP(K1789,Months_Weeks!$A$1:$B$13,2,0)))</f>
        <v>2</v>
      </c>
      <c r="M1789" s="29"/>
      <c r="N1789" s="39"/>
      <c r="O1789" s="39"/>
      <c r="P1789" s="50">
        <f t="shared" si="164"/>
        <v>0</v>
      </c>
      <c r="Q1789" s="28">
        <f t="shared" si="165"/>
        <v>5</v>
      </c>
      <c r="R1789" s="28">
        <f>IF(Q1789=0,0,IF(E1789&gt;1,E1789-1,VLOOKUP(Q1789,Months_Weeks!$A$1:$B$13,2,0)))</f>
        <v>2</v>
      </c>
      <c r="S1789" s="30"/>
      <c r="T1789" s="39"/>
      <c r="U1789" s="39"/>
      <c r="V1789" s="50">
        <f t="shared" si="166"/>
        <v>0</v>
      </c>
      <c r="W1789" s="28">
        <f t="shared" si="167"/>
        <v>5</v>
      </c>
      <c r="X1789" s="28">
        <f>IF(W1789=0,0,IF(E1789&gt;1,E1789-1,VLOOKUP(W1789,Months_Weeks!$A$1:$B$13,2,0)))</f>
        <v>2</v>
      </c>
      <c r="Y1789" s="30"/>
      <c r="Z1789" s="39"/>
      <c r="AA1789" s="31"/>
      <c r="AB1789" s="39"/>
      <c r="AC1789" s="31"/>
      <c r="AD1789" s="40"/>
      <c r="AE1789" s="31"/>
      <c r="AF1789" s="40"/>
      <c r="AG1789" s="31"/>
      <c r="AH1789" s="40"/>
      <c r="AI1789" s="31"/>
      <c r="AJ1789" s="40"/>
    </row>
    <row r="1790" spans="1:36" x14ac:dyDescent="0.25">
      <c r="A1790" s="37" t="s">
        <v>62</v>
      </c>
      <c r="B1790" s="37">
        <v>1040</v>
      </c>
      <c r="C1790" s="26" t="str">
        <f>IFERROR(INDEX(Clients[Client_Name],MATCH(Table312[[#This Row],[Client_Code]],Clients[Client_Code],0)),"")</f>
        <v>FRIOSUR</v>
      </c>
      <c r="D1790" s="25">
        <v>5</v>
      </c>
      <c r="E1790" s="25">
        <v>4</v>
      </c>
      <c r="F1790" s="25" t="b">
        <f>IF(E1790&gt;(VLOOKUP(D1790,Months_Weeks!$A$2:$B$13,2,TRUE)),FALSE)</f>
        <v>0</v>
      </c>
      <c r="G1790" s="63">
        <f>IF(Table312[[#This Row],[Facility]]="Buin",1.5%,0.25%)</f>
        <v>1.4999999999999999E-2</v>
      </c>
      <c r="H1790" s="38"/>
      <c r="I1790" s="38"/>
      <c r="J1790" s="27">
        <f t="shared" si="162"/>
        <v>1374</v>
      </c>
      <c r="K1790" s="28">
        <f t="shared" si="163"/>
        <v>5</v>
      </c>
      <c r="L1790" s="27">
        <f>IF(K1790=0,0,IF(E1790&gt;1,E1790-1,VLOOKUP(K1790,Months_Weeks!$A$1:$B$13,2,0)))</f>
        <v>3</v>
      </c>
      <c r="M1790" s="29"/>
      <c r="N1790" s="39"/>
      <c r="O1790" s="39"/>
      <c r="P1790" s="50">
        <f t="shared" si="164"/>
        <v>0</v>
      </c>
      <c r="Q1790" s="28">
        <f t="shared" si="165"/>
        <v>5</v>
      </c>
      <c r="R1790" s="28">
        <f>IF(Q1790=0,0,IF(E1790&gt;1,E1790-1,VLOOKUP(Q1790,Months_Weeks!$A$1:$B$13,2,0)))</f>
        <v>3</v>
      </c>
      <c r="S1790" s="30"/>
      <c r="T1790" s="39"/>
      <c r="U1790" s="39"/>
      <c r="V1790" s="50">
        <f t="shared" si="166"/>
        <v>0</v>
      </c>
      <c r="W1790" s="28">
        <f t="shared" si="167"/>
        <v>5</v>
      </c>
      <c r="X1790" s="28">
        <f>IF(W1790=0,0,IF(E1790&gt;1,E1790-1,VLOOKUP(W1790,Months_Weeks!$A$1:$B$13,2,0)))</f>
        <v>3</v>
      </c>
      <c r="Y1790" s="30"/>
      <c r="Z1790" s="39"/>
      <c r="AA1790" s="31"/>
      <c r="AB1790" s="39"/>
      <c r="AC1790" s="31"/>
      <c r="AD1790" s="40"/>
      <c r="AE1790" s="31"/>
      <c r="AF1790" s="40"/>
      <c r="AG1790" s="31"/>
      <c r="AH1790" s="40"/>
      <c r="AI1790" s="31"/>
      <c r="AJ1790" s="40"/>
    </row>
    <row r="1791" spans="1:36" x14ac:dyDescent="0.25">
      <c r="A1791" s="37" t="s">
        <v>62</v>
      </c>
      <c r="B1791" s="37">
        <v>1040</v>
      </c>
      <c r="C1791" s="26" t="str">
        <f>IFERROR(INDEX(Clients[Client_Name],MATCH(Table312[[#This Row],[Client_Code]],Clients[Client_Code],0)),"")</f>
        <v>FRIOSUR</v>
      </c>
      <c r="D1791" s="25">
        <v>6</v>
      </c>
      <c r="E1791" s="25">
        <v>1</v>
      </c>
      <c r="F1791" s="25" t="b">
        <f>IF(E1791&gt;(VLOOKUP(D1791,Months_Weeks!$A$2:$B$13,2,TRUE)),FALSE)</f>
        <v>0</v>
      </c>
      <c r="G1791" s="63">
        <f>IF(Table312[[#This Row],[Facility]]="Buin",1.5%,0.25%)</f>
        <v>1.4999999999999999E-2</v>
      </c>
      <c r="H1791" s="38"/>
      <c r="I1791" s="38"/>
      <c r="J1791" s="27">
        <f t="shared" si="162"/>
        <v>1374</v>
      </c>
      <c r="K1791" s="28">
        <f t="shared" si="163"/>
        <v>5</v>
      </c>
      <c r="L1791" s="27">
        <f>IF(K1791=0,0,IF(E1791&gt;1,E1791-1,VLOOKUP(K1791,Months_Weeks!$A$1:$B$13,2,0)))</f>
        <v>4</v>
      </c>
      <c r="M1791" s="29"/>
      <c r="N1791" s="39"/>
      <c r="O1791" s="39"/>
      <c r="P1791" s="50">
        <f t="shared" si="164"/>
        <v>0</v>
      </c>
      <c r="Q1791" s="28">
        <f t="shared" si="165"/>
        <v>5</v>
      </c>
      <c r="R1791" s="28">
        <f>IF(Q1791=0,0,IF(E1791&gt;1,E1791-1,VLOOKUP(Q1791,Months_Weeks!$A$1:$B$13,2,0)))</f>
        <v>4</v>
      </c>
      <c r="S1791" s="30"/>
      <c r="T1791" s="39"/>
      <c r="U1791" s="39"/>
      <c r="V1791" s="50">
        <f t="shared" si="166"/>
        <v>0</v>
      </c>
      <c r="W1791" s="28">
        <f t="shared" si="167"/>
        <v>5</v>
      </c>
      <c r="X1791" s="28">
        <f>IF(W1791=0,0,IF(E1791&gt;1,E1791-1,VLOOKUP(W1791,Months_Weeks!$A$1:$B$13,2,0)))</f>
        <v>4</v>
      </c>
      <c r="Y1791" s="30"/>
      <c r="Z1791" s="39"/>
      <c r="AA1791" s="31"/>
      <c r="AB1791" s="39"/>
      <c r="AC1791" s="31"/>
      <c r="AD1791" s="40"/>
      <c r="AE1791" s="31"/>
      <c r="AF1791" s="40"/>
      <c r="AG1791" s="31"/>
      <c r="AH1791" s="40"/>
      <c r="AI1791" s="31"/>
      <c r="AJ1791" s="40"/>
    </row>
    <row r="1792" spans="1:36" x14ac:dyDescent="0.25">
      <c r="A1792" s="37" t="s">
        <v>62</v>
      </c>
      <c r="B1792" s="37">
        <v>1040</v>
      </c>
      <c r="C1792" s="26" t="str">
        <f>IFERROR(INDEX(Clients[Client_Name],MATCH(Table312[[#This Row],[Client_Code]],Clients[Client_Code],0)),"")</f>
        <v>FRIOSUR</v>
      </c>
      <c r="D1792" s="25">
        <v>6</v>
      </c>
      <c r="E1792" s="25">
        <v>2</v>
      </c>
      <c r="F1792" s="25" t="b">
        <f>IF(E1792&gt;(VLOOKUP(D1792,Months_Weeks!$A$2:$B$13,2,TRUE)),FALSE)</f>
        <v>0</v>
      </c>
      <c r="G1792" s="63">
        <f>IF(Table312[[#This Row],[Facility]]="Buin",1.5%,0.25%)</f>
        <v>1.4999999999999999E-2</v>
      </c>
      <c r="H1792" s="38">
        <v>50</v>
      </c>
      <c r="I1792" s="38"/>
      <c r="J1792" s="27">
        <f t="shared" si="162"/>
        <v>1424</v>
      </c>
      <c r="K1792" s="28">
        <f t="shared" si="163"/>
        <v>6</v>
      </c>
      <c r="L1792" s="27">
        <f>IF(K1792=0,0,IF(E1792&gt;1,E1792-1,VLOOKUP(K1792,Months_Weeks!$A$1:$B$13,2,0)))</f>
        <v>1</v>
      </c>
      <c r="M1792" s="29"/>
      <c r="N1792" s="39"/>
      <c r="O1792" s="39"/>
      <c r="P1792" s="50">
        <f t="shared" si="164"/>
        <v>0</v>
      </c>
      <c r="Q1792" s="28">
        <f t="shared" si="165"/>
        <v>6</v>
      </c>
      <c r="R1792" s="28">
        <f>IF(Q1792=0,0,IF(E1792&gt;1,E1792-1,VLOOKUP(Q1792,Months_Weeks!$A$1:$B$13,2,0)))</f>
        <v>1</v>
      </c>
      <c r="S1792" s="30"/>
      <c r="T1792" s="39"/>
      <c r="U1792" s="39"/>
      <c r="V1792" s="50">
        <f t="shared" si="166"/>
        <v>0</v>
      </c>
      <c r="W1792" s="28">
        <f t="shared" si="167"/>
        <v>6</v>
      </c>
      <c r="X1792" s="28">
        <f>IF(W1792=0,0,IF(E1792&gt;1,E1792-1,VLOOKUP(W1792,Months_Weeks!$A$1:$B$13,2,0)))</f>
        <v>1</v>
      </c>
      <c r="Y1792" s="30"/>
      <c r="Z1792" s="39"/>
      <c r="AA1792" s="31"/>
      <c r="AB1792" s="39"/>
      <c r="AC1792" s="31"/>
      <c r="AD1792" s="40"/>
      <c r="AE1792" s="31"/>
      <c r="AF1792" s="40"/>
      <c r="AG1792" s="31"/>
      <c r="AH1792" s="40"/>
      <c r="AI1792" s="31"/>
      <c r="AJ1792" s="40"/>
    </row>
    <row r="1793" spans="1:36" x14ac:dyDescent="0.25">
      <c r="A1793" s="37" t="s">
        <v>62</v>
      </c>
      <c r="B1793" s="37">
        <v>1040</v>
      </c>
      <c r="C1793" s="26" t="str">
        <f>IFERROR(INDEX(Clients[Client_Name],MATCH(Table312[[#This Row],[Client_Code]],Clients[Client_Code],0)),"")</f>
        <v>FRIOSUR</v>
      </c>
      <c r="D1793" s="25">
        <v>6</v>
      </c>
      <c r="E1793" s="25">
        <v>3</v>
      </c>
      <c r="F1793" s="25" t="b">
        <f>IF(E1793&gt;(VLOOKUP(D1793,Months_Weeks!$A$2:$B$13,2,TRUE)),FALSE)</f>
        <v>0</v>
      </c>
      <c r="G1793" s="63">
        <f>IF(Table312[[#This Row],[Facility]]="Buin",1.5%,0.25%)</f>
        <v>1.4999999999999999E-2</v>
      </c>
      <c r="H1793" s="38"/>
      <c r="I1793" s="38"/>
      <c r="J1793" s="27">
        <f t="shared" si="162"/>
        <v>1424</v>
      </c>
      <c r="K1793" s="28">
        <f t="shared" si="163"/>
        <v>6</v>
      </c>
      <c r="L1793" s="27">
        <f>IF(K1793=0,0,IF(E1793&gt;1,E1793-1,VLOOKUP(K1793,Months_Weeks!$A$1:$B$13,2,0)))</f>
        <v>2</v>
      </c>
      <c r="M1793" s="29"/>
      <c r="N1793" s="39"/>
      <c r="O1793" s="39"/>
      <c r="P1793" s="50">
        <f t="shared" si="164"/>
        <v>0</v>
      </c>
      <c r="Q1793" s="28">
        <f t="shared" si="165"/>
        <v>6</v>
      </c>
      <c r="R1793" s="28">
        <f>IF(Q1793=0,0,IF(E1793&gt;1,E1793-1,VLOOKUP(Q1793,Months_Weeks!$A$1:$B$13,2,0)))</f>
        <v>2</v>
      </c>
      <c r="S1793" s="30"/>
      <c r="T1793" s="39"/>
      <c r="U1793" s="39"/>
      <c r="V1793" s="50">
        <f t="shared" si="166"/>
        <v>0</v>
      </c>
      <c r="W1793" s="28">
        <f t="shared" si="167"/>
        <v>6</v>
      </c>
      <c r="X1793" s="28">
        <f>IF(W1793=0,0,IF(E1793&gt;1,E1793-1,VLOOKUP(W1793,Months_Weeks!$A$1:$B$13,2,0)))</f>
        <v>2</v>
      </c>
      <c r="Y1793" s="30"/>
      <c r="Z1793" s="39"/>
      <c r="AA1793" s="31"/>
      <c r="AB1793" s="39"/>
      <c r="AC1793" s="31"/>
      <c r="AD1793" s="40"/>
      <c r="AE1793" s="31"/>
      <c r="AF1793" s="40"/>
      <c r="AG1793" s="31"/>
      <c r="AH1793" s="40"/>
      <c r="AI1793" s="31"/>
      <c r="AJ1793" s="40"/>
    </row>
    <row r="1794" spans="1:36" x14ac:dyDescent="0.25">
      <c r="A1794" s="37" t="s">
        <v>62</v>
      </c>
      <c r="B1794" s="37">
        <v>1040</v>
      </c>
      <c r="C1794" s="26" t="str">
        <f>IFERROR(INDEX(Clients[Client_Name],MATCH(Table312[[#This Row],[Client_Code]],Clients[Client_Code],0)),"")</f>
        <v>FRIOSUR</v>
      </c>
      <c r="D1794" s="25">
        <v>6</v>
      </c>
      <c r="E1794" s="25">
        <v>4</v>
      </c>
      <c r="F1794" s="25" t="b">
        <f>IF(E1794&gt;(VLOOKUP(D1794,Months_Weeks!$A$2:$B$13,2,TRUE)),FALSE)</f>
        <v>0</v>
      </c>
      <c r="G1794" s="63">
        <f>IF(Table312[[#This Row],[Facility]]="Buin",1.5%,0.25%)</f>
        <v>1.4999999999999999E-2</v>
      </c>
      <c r="H1794" s="38"/>
      <c r="I1794" s="38"/>
      <c r="J1794" s="27">
        <f t="shared" ref="J1794:J1857" si="168" xml:space="preserve"> SUMIFS(J:J,$B:$B,$B1794,$D:$D,K1794,$E:$E,L1794,$A:$A,$A1794)+H1794-I1794</f>
        <v>1424</v>
      </c>
      <c r="K1794" s="28">
        <f t="shared" ref="K1794:K1857" si="169">IF(E1794&gt;1,D1794,D1794-1)</f>
        <v>6</v>
      </c>
      <c r="L1794" s="27">
        <f>IF(K1794=0,0,IF(E1794&gt;1,E1794-1,VLOOKUP(K1794,Months_Weeks!$A$1:$B$13,2,0)))</f>
        <v>3</v>
      </c>
      <c r="M1794" s="29"/>
      <c r="N1794" s="39"/>
      <c r="O1794" s="39"/>
      <c r="P1794" s="50">
        <f t="shared" ref="P1794:P1857" si="170" xml:space="preserve"> SUMIFS(P:P,$B:$B,$B1794,$D:$D,Q1794,$E:$E,R1794,$A:$A,$A1794)+N1794-O1794</f>
        <v>0</v>
      </c>
      <c r="Q1794" s="28">
        <f t="shared" ref="Q1794:Q1857" si="171">IF(E1794&gt;1,D1794,D1794-1)</f>
        <v>6</v>
      </c>
      <c r="R1794" s="28">
        <f>IF(Q1794=0,0,IF(E1794&gt;1,E1794-1,VLOOKUP(Q1794,Months_Weeks!$A$1:$B$13,2,0)))</f>
        <v>3</v>
      </c>
      <c r="S1794" s="30"/>
      <c r="T1794" s="39"/>
      <c r="U1794" s="39"/>
      <c r="V1794" s="50">
        <f t="shared" ref="V1794:V1857" si="172" xml:space="preserve"> SUMIFS(V:V,$B:$B,$B1794,$D:$D,W1794,$E:$E,X1794,$A:$A,$A1794)+T1794-U1794</f>
        <v>0</v>
      </c>
      <c r="W1794" s="28">
        <f t="shared" ref="W1794:W1857" si="173">IF(E1794&gt;1,D1794,D1794-1)</f>
        <v>6</v>
      </c>
      <c r="X1794" s="28">
        <f>IF(W1794=0,0,IF(E1794&gt;1,E1794-1,VLOOKUP(W1794,Months_Weeks!$A$1:$B$13,2,0)))</f>
        <v>3</v>
      </c>
      <c r="Y1794" s="30"/>
      <c r="Z1794" s="39"/>
      <c r="AA1794" s="31"/>
      <c r="AB1794" s="39"/>
      <c r="AC1794" s="31"/>
      <c r="AD1794" s="40"/>
      <c r="AE1794" s="31"/>
      <c r="AF1794" s="40"/>
      <c r="AG1794" s="31"/>
      <c r="AH1794" s="40"/>
      <c r="AI1794" s="31"/>
      <c r="AJ1794" s="40"/>
    </row>
    <row r="1795" spans="1:36" x14ac:dyDescent="0.25">
      <c r="A1795" s="37" t="s">
        <v>62</v>
      </c>
      <c r="B1795" s="37">
        <v>1040</v>
      </c>
      <c r="C1795" s="26" t="str">
        <f>IFERROR(INDEX(Clients[Client_Name],MATCH(Table312[[#This Row],[Client_Code]],Clients[Client_Code],0)),"")</f>
        <v>FRIOSUR</v>
      </c>
      <c r="D1795" s="25">
        <v>6</v>
      </c>
      <c r="E1795" s="25">
        <v>5</v>
      </c>
      <c r="F1795" s="25" t="b">
        <f>IF(E1795&gt;(VLOOKUP(D1795,Months_Weeks!$A$2:$B$13,2,TRUE)),FALSE)</f>
        <v>0</v>
      </c>
      <c r="G1795" s="63">
        <f>IF(Table312[[#This Row],[Facility]]="Buin",1.5%,0.25%)</f>
        <v>1.4999999999999999E-2</v>
      </c>
      <c r="H1795" s="38"/>
      <c r="I1795" s="38"/>
      <c r="J1795" s="27">
        <f t="shared" si="168"/>
        <v>1424</v>
      </c>
      <c r="K1795" s="28">
        <f t="shared" si="169"/>
        <v>6</v>
      </c>
      <c r="L1795" s="27">
        <f>IF(K1795=0,0,IF(E1795&gt;1,E1795-1,VLOOKUP(K1795,Months_Weeks!$A$1:$B$13,2,0)))</f>
        <v>4</v>
      </c>
      <c r="M1795" s="29"/>
      <c r="N1795" s="39"/>
      <c r="O1795" s="39"/>
      <c r="P1795" s="50">
        <f t="shared" si="170"/>
        <v>0</v>
      </c>
      <c r="Q1795" s="28">
        <f t="shared" si="171"/>
        <v>6</v>
      </c>
      <c r="R1795" s="28">
        <f>IF(Q1795=0,0,IF(E1795&gt;1,E1795-1,VLOOKUP(Q1795,Months_Weeks!$A$1:$B$13,2,0)))</f>
        <v>4</v>
      </c>
      <c r="S1795" s="30"/>
      <c r="T1795" s="39"/>
      <c r="U1795" s="39"/>
      <c r="V1795" s="50">
        <f t="shared" si="172"/>
        <v>0</v>
      </c>
      <c r="W1795" s="28">
        <f t="shared" si="173"/>
        <v>6</v>
      </c>
      <c r="X1795" s="28">
        <f>IF(W1795=0,0,IF(E1795&gt;1,E1795-1,VLOOKUP(W1795,Months_Weeks!$A$1:$B$13,2,0)))</f>
        <v>4</v>
      </c>
      <c r="Y1795" s="30"/>
      <c r="Z1795" s="39"/>
      <c r="AA1795" s="31"/>
      <c r="AB1795" s="39"/>
      <c r="AC1795" s="31"/>
      <c r="AD1795" s="40"/>
      <c r="AE1795" s="31"/>
      <c r="AF1795" s="40"/>
      <c r="AG1795" s="31"/>
      <c r="AH1795" s="40"/>
      <c r="AI1795" s="31"/>
      <c r="AJ1795" s="40"/>
    </row>
    <row r="1796" spans="1:36" x14ac:dyDescent="0.25">
      <c r="A1796" s="37" t="s">
        <v>62</v>
      </c>
      <c r="B1796" s="37">
        <v>1040</v>
      </c>
      <c r="C1796" s="26" t="str">
        <f>IFERROR(INDEX(Clients[Client_Name],MATCH(Table312[[#This Row],[Client_Code]],Clients[Client_Code],0)),"")</f>
        <v>FRIOSUR</v>
      </c>
      <c r="D1796" s="25">
        <v>7</v>
      </c>
      <c r="E1796" s="25">
        <v>1</v>
      </c>
      <c r="F1796" s="25" t="b">
        <f>IF(E1796&gt;(VLOOKUP(D1796,Months_Weeks!$A$2:$B$13,2,TRUE)),FALSE)</f>
        <v>0</v>
      </c>
      <c r="G1796" s="63">
        <f>IF(Table312[[#This Row],[Facility]]="Buin",1.5%,0.25%)</f>
        <v>1.4999999999999999E-2</v>
      </c>
      <c r="H1796" s="38"/>
      <c r="I1796" s="38"/>
      <c r="J1796" s="27">
        <f t="shared" si="168"/>
        <v>1424</v>
      </c>
      <c r="K1796" s="28">
        <f t="shared" si="169"/>
        <v>6</v>
      </c>
      <c r="L1796" s="27">
        <f>IF(K1796=0,0,IF(E1796&gt;1,E1796-1,VLOOKUP(K1796,Months_Weeks!$A$1:$B$13,2,0)))</f>
        <v>5</v>
      </c>
      <c r="M1796" s="29"/>
      <c r="N1796" s="39"/>
      <c r="O1796" s="39"/>
      <c r="P1796" s="50">
        <f t="shared" si="170"/>
        <v>0</v>
      </c>
      <c r="Q1796" s="28">
        <f t="shared" si="171"/>
        <v>6</v>
      </c>
      <c r="R1796" s="28">
        <f>IF(Q1796=0,0,IF(E1796&gt;1,E1796-1,VLOOKUP(Q1796,Months_Weeks!$A$1:$B$13,2,0)))</f>
        <v>5</v>
      </c>
      <c r="S1796" s="30"/>
      <c r="T1796" s="39"/>
      <c r="U1796" s="39"/>
      <c r="V1796" s="50">
        <f t="shared" si="172"/>
        <v>0</v>
      </c>
      <c r="W1796" s="28">
        <f t="shared" si="173"/>
        <v>6</v>
      </c>
      <c r="X1796" s="28">
        <f>IF(W1796=0,0,IF(E1796&gt;1,E1796-1,VLOOKUP(W1796,Months_Weeks!$A$1:$B$13,2,0)))</f>
        <v>5</v>
      </c>
      <c r="Y1796" s="30"/>
      <c r="Z1796" s="39"/>
      <c r="AA1796" s="31"/>
      <c r="AB1796" s="39"/>
      <c r="AC1796" s="31"/>
      <c r="AD1796" s="40"/>
      <c r="AE1796" s="31"/>
      <c r="AF1796" s="40"/>
      <c r="AG1796" s="31"/>
      <c r="AH1796" s="40"/>
      <c r="AI1796" s="31"/>
      <c r="AJ1796" s="40"/>
    </row>
    <row r="1797" spans="1:36" x14ac:dyDescent="0.25">
      <c r="A1797" s="37" t="s">
        <v>62</v>
      </c>
      <c r="B1797" s="37">
        <v>1040</v>
      </c>
      <c r="C1797" s="26" t="str">
        <f>IFERROR(INDEX(Clients[Client_Name],MATCH(Table312[[#This Row],[Client_Code]],Clients[Client_Code],0)),"")</f>
        <v>FRIOSUR</v>
      </c>
      <c r="D1797" s="25">
        <v>7</v>
      </c>
      <c r="E1797" s="25">
        <v>2</v>
      </c>
      <c r="F1797" s="25" t="b">
        <f>IF(E1797&gt;(VLOOKUP(D1797,Months_Weeks!$A$2:$B$13,2,TRUE)),FALSE)</f>
        <v>0</v>
      </c>
      <c r="G1797" s="63">
        <f>IF(Table312[[#This Row],[Facility]]="Buin",1.5%,0.25%)</f>
        <v>1.4999999999999999E-2</v>
      </c>
      <c r="H1797" s="38"/>
      <c r="I1797" s="38"/>
      <c r="J1797" s="27">
        <f t="shared" si="168"/>
        <v>1424</v>
      </c>
      <c r="K1797" s="28">
        <f t="shared" si="169"/>
        <v>7</v>
      </c>
      <c r="L1797" s="27">
        <f>IF(K1797=0,0,IF(E1797&gt;1,E1797-1,VLOOKUP(K1797,Months_Weeks!$A$1:$B$13,2,0)))</f>
        <v>1</v>
      </c>
      <c r="M1797" s="29"/>
      <c r="N1797" s="39"/>
      <c r="O1797" s="39"/>
      <c r="P1797" s="50">
        <f t="shared" si="170"/>
        <v>0</v>
      </c>
      <c r="Q1797" s="28">
        <f t="shared" si="171"/>
        <v>7</v>
      </c>
      <c r="R1797" s="28">
        <f>IF(Q1797=0,0,IF(E1797&gt;1,E1797-1,VLOOKUP(Q1797,Months_Weeks!$A$1:$B$13,2,0)))</f>
        <v>1</v>
      </c>
      <c r="S1797" s="30"/>
      <c r="T1797" s="39"/>
      <c r="U1797" s="39"/>
      <c r="V1797" s="50">
        <f t="shared" si="172"/>
        <v>0</v>
      </c>
      <c r="W1797" s="28">
        <f t="shared" si="173"/>
        <v>7</v>
      </c>
      <c r="X1797" s="28">
        <f>IF(W1797=0,0,IF(E1797&gt;1,E1797-1,VLOOKUP(W1797,Months_Weeks!$A$1:$B$13,2,0)))</f>
        <v>1</v>
      </c>
      <c r="Y1797" s="30"/>
      <c r="Z1797" s="39"/>
      <c r="AA1797" s="31"/>
      <c r="AB1797" s="39"/>
      <c r="AC1797" s="31"/>
      <c r="AD1797" s="40"/>
      <c r="AE1797" s="31"/>
      <c r="AF1797" s="40"/>
      <c r="AG1797" s="31"/>
      <c r="AH1797" s="40"/>
      <c r="AI1797" s="31"/>
      <c r="AJ1797" s="40"/>
    </row>
    <row r="1798" spans="1:36" x14ac:dyDescent="0.25">
      <c r="A1798" s="37" t="s">
        <v>62</v>
      </c>
      <c r="B1798" s="37">
        <v>1040</v>
      </c>
      <c r="C1798" s="26" t="str">
        <f>IFERROR(INDEX(Clients[Client_Name],MATCH(Table312[[#This Row],[Client_Code]],Clients[Client_Code],0)),"")</f>
        <v>FRIOSUR</v>
      </c>
      <c r="D1798" s="25">
        <v>7</v>
      </c>
      <c r="E1798" s="25">
        <v>3</v>
      </c>
      <c r="F1798" s="25" t="b">
        <f>IF(E1798&gt;(VLOOKUP(D1798,Months_Weeks!$A$2:$B$13,2,TRUE)),FALSE)</f>
        <v>0</v>
      </c>
      <c r="G1798" s="63">
        <f>IF(Table312[[#This Row],[Facility]]="Buin",1.5%,0.25%)</f>
        <v>1.4999999999999999E-2</v>
      </c>
      <c r="H1798" s="38"/>
      <c r="I1798" s="38"/>
      <c r="J1798" s="27">
        <f t="shared" si="168"/>
        <v>1424</v>
      </c>
      <c r="K1798" s="28">
        <f t="shared" si="169"/>
        <v>7</v>
      </c>
      <c r="L1798" s="27">
        <f>IF(K1798=0,0,IF(E1798&gt;1,E1798-1,VLOOKUP(K1798,Months_Weeks!$A$1:$B$13,2,0)))</f>
        <v>2</v>
      </c>
      <c r="M1798" s="29"/>
      <c r="N1798" s="39"/>
      <c r="O1798" s="39"/>
      <c r="P1798" s="50">
        <f t="shared" si="170"/>
        <v>0</v>
      </c>
      <c r="Q1798" s="28">
        <f t="shared" si="171"/>
        <v>7</v>
      </c>
      <c r="R1798" s="28">
        <f>IF(Q1798=0,0,IF(E1798&gt;1,E1798-1,VLOOKUP(Q1798,Months_Weeks!$A$1:$B$13,2,0)))</f>
        <v>2</v>
      </c>
      <c r="S1798" s="30"/>
      <c r="T1798" s="39"/>
      <c r="U1798" s="39"/>
      <c r="V1798" s="50">
        <f t="shared" si="172"/>
        <v>0</v>
      </c>
      <c r="W1798" s="28">
        <f t="shared" si="173"/>
        <v>7</v>
      </c>
      <c r="X1798" s="28">
        <f>IF(W1798=0,0,IF(E1798&gt;1,E1798-1,VLOOKUP(W1798,Months_Weeks!$A$1:$B$13,2,0)))</f>
        <v>2</v>
      </c>
      <c r="Y1798" s="30"/>
      <c r="Z1798" s="39"/>
      <c r="AA1798" s="31"/>
      <c r="AB1798" s="39"/>
      <c r="AC1798" s="31"/>
      <c r="AD1798" s="40"/>
      <c r="AE1798" s="31"/>
      <c r="AF1798" s="40"/>
      <c r="AG1798" s="31"/>
      <c r="AH1798" s="40"/>
      <c r="AI1798" s="31"/>
      <c r="AJ1798" s="40"/>
    </row>
    <row r="1799" spans="1:36" x14ac:dyDescent="0.25">
      <c r="A1799" s="37" t="s">
        <v>62</v>
      </c>
      <c r="B1799" s="37">
        <v>1040</v>
      </c>
      <c r="C1799" s="26" t="str">
        <f>IFERROR(INDEX(Clients[Client_Name],MATCH(Table312[[#This Row],[Client_Code]],Clients[Client_Code],0)),"")</f>
        <v>FRIOSUR</v>
      </c>
      <c r="D1799" s="25">
        <v>7</v>
      </c>
      <c r="E1799" s="25">
        <v>4</v>
      </c>
      <c r="F1799" s="25" t="b">
        <f>IF(E1799&gt;(VLOOKUP(D1799,Months_Weeks!$A$2:$B$13,2,TRUE)),FALSE)</f>
        <v>0</v>
      </c>
      <c r="G1799" s="63">
        <f>IF(Table312[[#This Row],[Facility]]="Buin",1.5%,0.25%)</f>
        <v>1.4999999999999999E-2</v>
      </c>
      <c r="H1799" s="38"/>
      <c r="I1799" s="38"/>
      <c r="J1799" s="27">
        <f t="shared" si="168"/>
        <v>1424</v>
      </c>
      <c r="K1799" s="28">
        <f t="shared" si="169"/>
        <v>7</v>
      </c>
      <c r="L1799" s="27">
        <f>IF(K1799=0,0,IF(E1799&gt;1,E1799-1,VLOOKUP(K1799,Months_Weeks!$A$1:$B$13,2,0)))</f>
        <v>3</v>
      </c>
      <c r="M1799" s="29"/>
      <c r="N1799" s="39"/>
      <c r="O1799" s="39"/>
      <c r="P1799" s="50">
        <f t="shared" si="170"/>
        <v>0</v>
      </c>
      <c r="Q1799" s="28">
        <f t="shared" si="171"/>
        <v>7</v>
      </c>
      <c r="R1799" s="28">
        <f>IF(Q1799=0,0,IF(E1799&gt;1,E1799-1,VLOOKUP(Q1799,Months_Weeks!$A$1:$B$13,2,0)))</f>
        <v>3</v>
      </c>
      <c r="S1799" s="30"/>
      <c r="T1799" s="39"/>
      <c r="U1799" s="39"/>
      <c r="V1799" s="50">
        <f t="shared" si="172"/>
        <v>0</v>
      </c>
      <c r="W1799" s="28">
        <f t="shared" si="173"/>
        <v>7</v>
      </c>
      <c r="X1799" s="28">
        <f>IF(W1799=0,0,IF(E1799&gt;1,E1799-1,VLOOKUP(W1799,Months_Weeks!$A$1:$B$13,2,0)))</f>
        <v>3</v>
      </c>
      <c r="Y1799" s="30"/>
      <c r="Z1799" s="39"/>
      <c r="AA1799" s="31"/>
      <c r="AB1799" s="39"/>
      <c r="AC1799" s="31"/>
      <c r="AD1799" s="40"/>
      <c r="AE1799" s="31"/>
      <c r="AF1799" s="40"/>
      <c r="AG1799" s="31"/>
      <c r="AH1799" s="40"/>
      <c r="AI1799" s="31"/>
      <c r="AJ1799" s="40"/>
    </row>
    <row r="1800" spans="1:36" x14ac:dyDescent="0.25">
      <c r="A1800" s="37" t="s">
        <v>62</v>
      </c>
      <c r="B1800" s="37">
        <v>1040</v>
      </c>
      <c r="C1800" s="26" t="str">
        <f>IFERROR(INDEX(Clients[Client_Name],MATCH(Table312[[#This Row],[Client_Code]],Clients[Client_Code],0)),"")</f>
        <v>FRIOSUR</v>
      </c>
      <c r="D1800" s="25">
        <v>8</v>
      </c>
      <c r="E1800" s="25">
        <v>1</v>
      </c>
      <c r="F1800" s="25" t="b">
        <f>IF(E1800&gt;(VLOOKUP(D1800,Months_Weeks!$A$2:$B$13,2,TRUE)),FALSE)</f>
        <v>0</v>
      </c>
      <c r="G1800" s="63">
        <f>IF(Table312[[#This Row],[Facility]]="Buin",1.5%,0.25%)</f>
        <v>1.4999999999999999E-2</v>
      </c>
      <c r="H1800" s="38"/>
      <c r="I1800" s="38"/>
      <c r="J1800" s="27">
        <f t="shared" si="168"/>
        <v>1424</v>
      </c>
      <c r="K1800" s="28">
        <f t="shared" si="169"/>
        <v>7</v>
      </c>
      <c r="L1800" s="27">
        <f>IF(K1800=0,0,IF(E1800&gt;1,E1800-1,VLOOKUP(K1800,Months_Weeks!$A$1:$B$13,2,0)))</f>
        <v>4</v>
      </c>
      <c r="M1800" s="29"/>
      <c r="N1800" s="39"/>
      <c r="O1800" s="39"/>
      <c r="P1800" s="50">
        <f t="shared" si="170"/>
        <v>0</v>
      </c>
      <c r="Q1800" s="28">
        <f t="shared" si="171"/>
        <v>7</v>
      </c>
      <c r="R1800" s="28">
        <f>IF(Q1800=0,0,IF(E1800&gt;1,E1800-1,VLOOKUP(Q1800,Months_Weeks!$A$1:$B$13,2,0)))</f>
        <v>4</v>
      </c>
      <c r="S1800" s="30"/>
      <c r="T1800" s="39"/>
      <c r="U1800" s="39"/>
      <c r="V1800" s="50">
        <f t="shared" si="172"/>
        <v>0</v>
      </c>
      <c r="W1800" s="28">
        <f t="shared" si="173"/>
        <v>7</v>
      </c>
      <c r="X1800" s="28">
        <f>IF(W1800=0,0,IF(E1800&gt;1,E1800-1,VLOOKUP(W1800,Months_Weeks!$A$1:$B$13,2,0)))</f>
        <v>4</v>
      </c>
      <c r="Y1800" s="30"/>
      <c r="Z1800" s="39"/>
      <c r="AA1800" s="31"/>
      <c r="AB1800" s="39"/>
      <c r="AC1800" s="31"/>
      <c r="AD1800" s="40"/>
      <c r="AE1800" s="31"/>
      <c r="AF1800" s="40"/>
      <c r="AG1800" s="31"/>
      <c r="AH1800" s="40"/>
      <c r="AI1800" s="31"/>
      <c r="AJ1800" s="40"/>
    </row>
    <row r="1801" spans="1:36" x14ac:dyDescent="0.25">
      <c r="A1801" s="37" t="s">
        <v>62</v>
      </c>
      <c r="B1801" s="37">
        <v>1040</v>
      </c>
      <c r="C1801" s="26" t="str">
        <f>IFERROR(INDEX(Clients[Client_Name],MATCH(Table312[[#This Row],[Client_Code]],Clients[Client_Code],0)),"")</f>
        <v>FRIOSUR</v>
      </c>
      <c r="D1801" s="25">
        <v>8</v>
      </c>
      <c r="E1801" s="25">
        <v>2</v>
      </c>
      <c r="F1801" s="25" t="b">
        <f>IF(E1801&gt;(VLOOKUP(D1801,Months_Weeks!$A$2:$B$13,2,TRUE)),FALSE)</f>
        <v>0</v>
      </c>
      <c r="G1801" s="63">
        <f>IF(Table312[[#This Row],[Facility]]="Buin",1.5%,0.25%)</f>
        <v>1.4999999999999999E-2</v>
      </c>
      <c r="H1801" s="38"/>
      <c r="I1801" s="38"/>
      <c r="J1801" s="27">
        <f t="shared" si="168"/>
        <v>1424</v>
      </c>
      <c r="K1801" s="28">
        <f t="shared" si="169"/>
        <v>8</v>
      </c>
      <c r="L1801" s="27">
        <f>IF(K1801=0,0,IF(E1801&gt;1,E1801-1,VLOOKUP(K1801,Months_Weeks!$A$1:$B$13,2,0)))</f>
        <v>1</v>
      </c>
      <c r="M1801" s="29"/>
      <c r="N1801" s="39"/>
      <c r="O1801" s="39"/>
      <c r="P1801" s="50">
        <f t="shared" si="170"/>
        <v>0</v>
      </c>
      <c r="Q1801" s="28">
        <f t="shared" si="171"/>
        <v>8</v>
      </c>
      <c r="R1801" s="28">
        <f>IF(Q1801=0,0,IF(E1801&gt;1,E1801-1,VLOOKUP(Q1801,Months_Weeks!$A$1:$B$13,2,0)))</f>
        <v>1</v>
      </c>
      <c r="S1801" s="30"/>
      <c r="T1801" s="39"/>
      <c r="U1801" s="39"/>
      <c r="V1801" s="50">
        <f t="shared" si="172"/>
        <v>0</v>
      </c>
      <c r="W1801" s="28">
        <f t="shared" si="173"/>
        <v>8</v>
      </c>
      <c r="X1801" s="28">
        <f>IF(W1801=0,0,IF(E1801&gt;1,E1801-1,VLOOKUP(W1801,Months_Weeks!$A$1:$B$13,2,0)))</f>
        <v>1</v>
      </c>
      <c r="Y1801" s="30"/>
      <c r="Z1801" s="39"/>
      <c r="AA1801" s="31"/>
      <c r="AB1801" s="39"/>
      <c r="AC1801" s="31"/>
      <c r="AD1801" s="40"/>
      <c r="AE1801" s="31"/>
      <c r="AF1801" s="40"/>
      <c r="AG1801" s="31"/>
      <c r="AH1801" s="40"/>
      <c r="AI1801" s="31"/>
      <c r="AJ1801" s="40"/>
    </row>
    <row r="1802" spans="1:36" x14ac:dyDescent="0.25">
      <c r="A1802" s="37" t="s">
        <v>62</v>
      </c>
      <c r="B1802" s="37">
        <v>1040</v>
      </c>
      <c r="C1802" s="26" t="str">
        <f>IFERROR(INDEX(Clients[Client_Name],MATCH(Table312[[#This Row],[Client_Code]],Clients[Client_Code],0)),"")</f>
        <v>FRIOSUR</v>
      </c>
      <c r="D1802" s="25">
        <v>8</v>
      </c>
      <c r="E1802" s="25">
        <v>3</v>
      </c>
      <c r="F1802" s="25" t="b">
        <f>IF(E1802&gt;(VLOOKUP(D1802,Months_Weeks!$A$2:$B$13,2,TRUE)),FALSE)</f>
        <v>0</v>
      </c>
      <c r="G1802" s="63">
        <f>IF(Table312[[#This Row],[Facility]]="Buin",1.5%,0.25%)</f>
        <v>1.4999999999999999E-2</v>
      </c>
      <c r="H1802" s="38">
        <v>50</v>
      </c>
      <c r="I1802" s="38"/>
      <c r="J1802" s="27">
        <f t="shared" si="168"/>
        <v>1474</v>
      </c>
      <c r="K1802" s="28">
        <f t="shared" si="169"/>
        <v>8</v>
      </c>
      <c r="L1802" s="27">
        <f>IF(K1802=0,0,IF(E1802&gt;1,E1802-1,VLOOKUP(K1802,Months_Weeks!$A$1:$B$13,2,0)))</f>
        <v>2</v>
      </c>
      <c r="M1802" s="29"/>
      <c r="N1802" s="39"/>
      <c r="O1802" s="39"/>
      <c r="P1802" s="50">
        <f t="shared" si="170"/>
        <v>0</v>
      </c>
      <c r="Q1802" s="28">
        <f t="shared" si="171"/>
        <v>8</v>
      </c>
      <c r="R1802" s="28">
        <f>IF(Q1802=0,0,IF(E1802&gt;1,E1802-1,VLOOKUP(Q1802,Months_Weeks!$A$1:$B$13,2,0)))</f>
        <v>2</v>
      </c>
      <c r="S1802" s="30"/>
      <c r="T1802" s="39"/>
      <c r="U1802" s="39"/>
      <c r="V1802" s="50">
        <f t="shared" si="172"/>
        <v>0</v>
      </c>
      <c r="W1802" s="28">
        <f t="shared" si="173"/>
        <v>8</v>
      </c>
      <c r="X1802" s="28">
        <f>IF(W1802=0,0,IF(E1802&gt;1,E1802-1,VLOOKUP(W1802,Months_Weeks!$A$1:$B$13,2,0)))</f>
        <v>2</v>
      </c>
      <c r="Y1802" s="30"/>
      <c r="Z1802" s="39"/>
      <c r="AA1802" s="31"/>
      <c r="AB1802" s="39"/>
      <c r="AC1802" s="31"/>
      <c r="AD1802" s="40"/>
      <c r="AE1802" s="31"/>
      <c r="AF1802" s="40"/>
      <c r="AG1802" s="31"/>
      <c r="AH1802" s="40"/>
      <c r="AI1802" s="31"/>
      <c r="AJ1802" s="40"/>
    </row>
    <row r="1803" spans="1:36" x14ac:dyDescent="0.25">
      <c r="A1803" s="37" t="s">
        <v>62</v>
      </c>
      <c r="B1803" s="37">
        <v>1040</v>
      </c>
      <c r="C1803" s="26" t="str">
        <f>IFERROR(INDEX(Clients[Client_Name],MATCH(Table312[[#This Row],[Client_Code]],Clients[Client_Code],0)),"")</f>
        <v>FRIOSUR</v>
      </c>
      <c r="D1803" s="25">
        <v>8</v>
      </c>
      <c r="E1803" s="25">
        <v>4</v>
      </c>
      <c r="F1803" s="25" t="b">
        <f>IF(E1803&gt;(VLOOKUP(D1803,Months_Weeks!$A$2:$B$13,2,TRUE)),FALSE)</f>
        <v>0</v>
      </c>
      <c r="G1803" s="63">
        <f>IF(Table312[[#This Row],[Facility]]="Buin",1.5%,0.25%)</f>
        <v>1.4999999999999999E-2</v>
      </c>
      <c r="H1803" s="38"/>
      <c r="I1803" s="38"/>
      <c r="J1803" s="27">
        <f t="shared" si="168"/>
        <v>1474</v>
      </c>
      <c r="K1803" s="28">
        <f t="shared" si="169"/>
        <v>8</v>
      </c>
      <c r="L1803" s="27">
        <f>IF(K1803=0,0,IF(E1803&gt;1,E1803-1,VLOOKUP(K1803,Months_Weeks!$A$1:$B$13,2,0)))</f>
        <v>3</v>
      </c>
      <c r="M1803" s="29"/>
      <c r="N1803" s="39"/>
      <c r="O1803" s="39"/>
      <c r="P1803" s="50">
        <f t="shared" si="170"/>
        <v>0</v>
      </c>
      <c r="Q1803" s="28">
        <f t="shared" si="171"/>
        <v>8</v>
      </c>
      <c r="R1803" s="28">
        <f>IF(Q1803=0,0,IF(E1803&gt;1,E1803-1,VLOOKUP(Q1803,Months_Weeks!$A$1:$B$13,2,0)))</f>
        <v>3</v>
      </c>
      <c r="S1803" s="30"/>
      <c r="T1803" s="39"/>
      <c r="U1803" s="39"/>
      <c r="V1803" s="50">
        <f t="shared" si="172"/>
        <v>0</v>
      </c>
      <c r="W1803" s="28">
        <f t="shared" si="173"/>
        <v>8</v>
      </c>
      <c r="X1803" s="28">
        <f>IF(W1803=0,0,IF(E1803&gt;1,E1803-1,VLOOKUP(W1803,Months_Weeks!$A$1:$B$13,2,0)))</f>
        <v>3</v>
      </c>
      <c r="Y1803" s="30"/>
      <c r="Z1803" s="39"/>
      <c r="AA1803" s="31"/>
      <c r="AB1803" s="39"/>
      <c r="AC1803" s="31"/>
      <c r="AD1803" s="40"/>
      <c r="AE1803" s="31"/>
      <c r="AF1803" s="40"/>
      <c r="AG1803" s="31"/>
      <c r="AH1803" s="40"/>
      <c r="AI1803" s="31"/>
      <c r="AJ1803" s="40"/>
    </row>
    <row r="1804" spans="1:36" x14ac:dyDescent="0.25">
      <c r="A1804" s="37" t="s">
        <v>62</v>
      </c>
      <c r="B1804" s="37">
        <v>1040</v>
      </c>
      <c r="C1804" s="26" t="str">
        <f>IFERROR(INDEX(Clients[Client_Name],MATCH(Table312[[#This Row],[Client_Code]],Clients[Client_Code],0)),"")</f>
        <v>FRIOSUR</v>
      </c>
      <c r="D1804" s="25">
        <v>9</v>
      </c>
      <c r="E1804" s="25">
        <v>1</v>
      </c>
      <c r="F1804" s="25" t="b">
        <f>IF(E1804&gt;(VLOOKUP(D1804,Months_Weeks!$A$2:$B$13,2,TRUE)),FALSE)</f>
        <v>0</v>
      </c>
      <c r="G1804" s="63">
        <f>IF(Table312[[#This Row],[Facility]]="Buin",1.5%,0.25%)</f>
        <v>1.4999999999999999E-2</v>
      </c>
      <c r="H1804" s="38"/>
      <c r="I1804" s="38"/>
      <c r="J1804" s="27">
        <f t="shared" si="168"/>
        <v>1474</v>
      </c>
      <c r="K1804" s="28">
        <f t="shared" si="169"/>
        <v>8</v>
      </c>
      <c r="L1804" s="27">
        <f>IF(K1804=0,0,IF(E1804&gt;1,E1804-1,VLOOKUP(K1804,Months_Weeks!$A$1:$B$13,2,0)))</f>
        <v>4</v>
      </c>
      <c r="M1804" s="29"/>
      <c r="N1804" s="39"/>
      <c r="O1804" s="39"/>
      <c r="P1804" s="50">
        <f t="shared" si="170"/>
        <v>0</v>
      </c>
      <c r="Q1804" s="28">
        <f t="shared" si="171"/>
        <v>8</v>
      </c>
      <c r="R1804" s="28">
        <f>IF(Q1804=0,0,IF(E1804&gt;1,E1804-1,VLOOKUP(Q1804,Months_Weeks!$A$1:$B$13,2,0)))</f>
        <v>4</v>
      </c>
      <c r="S1804" s="30"/>
      <c r="T1804" s="39"/>
      <c r="U1804" s="39"/>
      <c r="V1804" s="50">
        <f t="shared" si="172"/>
        <v>0</v>
      </c>
      <c r="W1804" s="28">
        <f t="shared" si="173"/>
        <v>8</v>
      </c>
      <c r="X1804" s="28">
        <f>IF(W1804=0,0,IF(E1804&gt;1,E1804-1,VLOOKUP(W1804,Months_Weeks!$A$1:$B$13,2,0)))</f>
        <v>4</v>
      </c>
      <c r="Y1804" s="30"/>
      <c r="Z1804" s="39"/>
      <c r="AA1804" s="31"/>
      <c r="AB1804" s="39"/>
      <c r="AC1804" s="31"/>
      <c r="AD1804" s="40"/>
      <c r="AE1804" s="31"/>
      <c r="AF1804" s="40"/>
      <c r="AG1804" s="31"/>
      <c r="AH1804" s="40"/>
      <c r="AI1804" s="31"/>
      <c r="AJ1804" s="40"/>
    </row>
    <row r="1805" spans="1:36" x14ac:dyDescent="0.25">
      <c r="A1805" s="37" t="s">
        <v>62</v>
      </c>
      <c r="B1805" s="37">
        <v>1040</v>
      </c>
      <c r="C1805" s="26" t="str">
        <f>IFERROR(INDEX(Clients[Client_Name],MATCH(Table312[[#This Row],[Client_Code]],Clients[Client_Code],0)),"")</f>
        <v>FRIOSUR</v>
      </c>
      <c r="D1805" s="25">
        <v>9</v>
      </c>
      <c r="E1805" s="25">
        <v>2</v>
      </c>
      <c r="F1805" s="25" t="b">
        <f>IF(E1805&gt;(VLOOKUP(D1805,Months_Weeks!$A$2:$B$13,2,TRUE)),FALSE)</f>
        <v>0</v>
      </c>
      <c r="G1805" s="63">
        <f>IF(Table312[[#This Row],[Facility]]="Buin",1.5%,0.25%)</f>
        <v>1.4999999999999999E-2</v>
      </c>
      <c r="H1805" s="38"/>
      <c r="I1805" s="38"/>
      <c r="J1805" s="27">
        <f t="shared" si="168"/>
        <v>1474</v>
      </c>
      <c r="K1805" s="28">
        <f t="shared" si="169"/>
        <v>9</v>
      </c>
      <c r="L1805" s="27">
        <f>IF(K1805=0,0,IF(E1805&gt;1,E1805-1,VLOOKUP(K1805,Months_Weeks!$A$1:$B$13,2,0)))</f>
        <v>1</v>
      </c>
      <c r="M1805" s="29"/>
      <c r="N1805" s="39"/>
      <c r="O1805" s="39"/>
      <c r="P1805" s="50">
        <f t="shared" si="170"/>
        <v>0</v>
      </c>
      <c r="Q1805" s="28">
        <f t="shared" si="171"/>
        <v>9</v>
      </c>
      <c r="R1805" s="28">
        <f>IF(Q1805=0,0,IF(E1805&gt;1,E1805-1,VLOOKUP(Q1805,Months_Weeks!$A$1:$B$13,2,0)))</f>
        <v>1</v>
      </c>
      <c r="S1805" s="30"/>
      <c r="T1805" s="39"/>
      <c r="U1805" s="39"/>
      <c r="V1805" s="50">
        <f t="shared" si="172"/>
        <v>0</v>
      </c>
      <c r="W1805" s="28">
        <f t="shared" si="173"/>
        <v>9</v>
      </c>
      <c r="X1805" s="28">
        <f>IF(W1805=0,0,IF(E1805&gt;1,E1805-1,VLOOKUP(W1805,Months_Weeks!$A$1:$B$13,2,0)))</f>
        <v>1</v>
      </c>
      <c r="Y1805" s="30"/>
      <c r="Z1805" s="39"/>
      <c r="AA1805" s="31"/>
      <c r="AB1805" s="39"/>
      <c r="AC1805" s="31"/>
      <c r="AD1805" s="40"/>
      <c r="AE1805" s="31"/>
      <c r="AF1805" s="40"/>
      <c r="AG1805" s="31"/>
      <c r="AH1805" s="40"/>
      <c r="AI1805" s="31"/>
      <c r="AJ1805" s="40"/>
    </row>
    <row r="1806" spans="1:36" x14ac:dyDescent="0.25">
      <c r="A1806" s="37" t="s">
        <v>62</v>
      </c>
      <c r="B1806" s="37">
        <v>1040</v>
      </c>
      <c r="C1806" s="26" t="str">
        <f>IFERROR(INDEX(Clients[Client_Name],MATCH(Table312[[#This Row],[Client_Code]],Clients[Client_Code],0)),"")</f>
        <v>FRIOSUR</v>
      </c>
      <c r="D1806" s="25">
        <v>9</v>
      </c>
      <c r="E1806" s="25">
        <v>3</v>
      </c>
      <c r="F1806" s="25" t="b">
        <f>IF(E1806&gt;(VLOOKUP(D1806,Months_Weeks!$A$2:$B$13,2,TRUE)),FALSE)</f>
        <v>0</v>
      </c>
      <c r="G1806" s="63">
        <f>IF(Table312[[#This Row],[Facility]]="Buin",1.5%,0.25%)</f>
        <v>1.4999999999999999E-2</v>
      </c>
      <c r="H1806" s="38"/>
      <c r="I1806" s="38"/>
      <c r="J1806" s="27">
        <f t="shared" si="168"/>
        <v>1474</v>
      </c>
      <c r="K1806" s="28">
        <f t="shared" si="169"/>
        <v>9</v>
      </c>
      <c r="L1806" s="27">
        <f>IF(K1806=0,0,IF(E1806&gt;1,E1806-1,VLOOKUP(K1806,Months_Weeks!$A$1:$B$13,2,0)))</f>
        <v>2</v>
      </c>
      <c r="M1806" s="29"/>
      <c r="N1806" s="39"/>
      <c r="O1806" s="39"/>
      <c r="P1806" s="50">
        <f t="shared" si="170"/>
        <v>0</v>
      </c>
      <c r="Q1806" s="28">
        <f t="shared" si="171"/>
        <v>9</v>
      </c>
      <c r="R1806" s="28">
        <f>IF(Q1806=0,0,IF(E1806&gt;1,E1806-1,VLOOKUP(Q1806,Months_Weeks!$A$1:$B$13,2,0)))</f>
        <v>2</v>
      </c>
      <c r="S1806" s="30"/>
      <c r="T1806" s="39"/>
      <c r="U1806" s="39"/>
      <c r="V1806" s="50">
        <f t="shared" si="172"/>
        <v>0</v>
      </c>
      <c r="W1806" s="28">
        <f t="shared" si="173"/>
        <v>9</v>
      </c>
      <c r="X1806" s="28">
        <f>IF(W1806=0,0,IF(E1806&gt;1,E1806-1,VLOOKUP(W1806,Months_Weeks!$A$1:$B$13,2,0)))</f>
        <v>2</v>
      </c>
      <c r="Y1806" s="30"/>
      <c r="Z1806" s="39"/>
      <c r="AA1806" s="31"/>
      <c r="AB1806" s="39"/>
      <c r="AC1806" s="31"/>
      <c r="AD1806" s="40"/>
      <c r="AE1806" s="31"/>
      <c r="AF1806" s="40"/>
      <c r="AG1806" s="31"/>
      <c r="AH1806" s="40"/>
      <c r="AI1806" s="31"/>
      <c r="AJ1806" s="40"/>
    </row>
    <row r="1807" spans="1:36" x14ac:dyDescent="0.25">
      <c r="A1807" s="37" t="s">
        <v>62</v>
      </c>
      <c r="B1807" s="37">
        <v>1040</v>
      </c>
      <c r="C1807" s="26" t="str">
        <f>IFERROR(INDEX(Clients[Client_Name],MATCH(Table312[[#This Row],[Client_Code]],Clients[Client_Code],0)),"")</f>
        <v>FRIOSUR</v>
      </c>
      <c r="D1807" s="25">
        <v>9</v>
      </c>
      <c r="E1807" s="25">
        <v>4</v>
      </c>
      <c r="F1807" s="25" t="b">
        <f>IF(E1807&gt;(VLOOKUP(D1807,Months_Weeks!$A$2:$B$13,2,TRUE)),FALSE)</f>
        <v>0</v>
      </c>
      <c r="G1807" s="63">
        <f>IF(Table312[[#This Row],[Facility]]="Buin",1.5%,0.25%)</f>
        <v>1.4999999999999999E-2</v>
      </c>
      <c r="H1807" s="38"/>
      <c r="I1807" s="38">
        <v>75</v>
      </c>
      <c r="J1807" s="27">
        <f t="shared" si="168"/>
        <v>1399</v>
      </c>
      <c r="K1807" s="28">
        <f t="shared" si="169"/>
        <v>9</v>
      </c>
      <c r="L1807" s="27">
        <f>IF(K1807=0,0,IF(E1807&gt;1,E1807-1,VLOOKUP(K1807,Months_Weeks!$A$1:$B$13,2,0)))</f>
        <v>3</v>
      </c>
      <c r="M1807" s="29"/>
      <c r="N1807" s="39"/>
      <c r="O1807" s="39"/>
      <c r="P1807" s="50">
        <f t="shared" si="170"/>
        <v>0</v>
      </c>
      <c r="Q1807" s="28">
        <f t="shared" si="171"/>
        <v>9</v>
      </c>
      <c r="R1807" s="28">
        <f>IF(Q1807=0,0,IF(E1807&gt;1,E1807-1,VLOOKUP(Q1807,Months_Weeks!$A$1:$B$13,2,0)))</f>
        <v>3</v>
      </c>
      <c r="S1807" s="30"/>
      <c r="T1807" s="39"/>
      <c r="U1807" s="39"/>
      <c r="V1807" s="50">
        <f t="shared" si="172"/>
        <v>0</v>
      </c>
      <c r="W1807" s="28">
        <f t="shared" si="173"/>
        <v>9</v>
      </c>
      <c r="X1807" s="28">
        <f>IF(W1807=0,0,IF(E1807&gt;1,E1807-1,VLOOKUP(W1807,Months_Weeks!$A$1:$B$13,2,0)))</f>
        <v>3</v>
      </c>
      <c r="Y1807" s="30"/>
      <c r="Z1807" s="39"/>
      <c r="AA1807" s="31"/>
      <c r="AB1807" s="39"/>
      <c r="AC1807" s="31"/>
      <c r="AD1807" s="40"/>
      <c r="AE1807" s="31"/>
      <c r="AF1807" s="40"/>
      <c r="AG1807" s="31"/>
      <c r="AH1807" s="40"/>
      <c r="AI1807" s="31"/>
      <c r="AJ1807" s="40"/>
    </row>
    <row r="1808" spans="1:36" x14ac:dyDescent="0.25">
      <c r="A1808" s="37" t="s">
        <v>62</v>
      </c>
      <c r="B1808" s="37">
        <v>1040</v>
      </c>
      <c r="C1808" s="26" t="str">
        <f>IFERROR(INDEX(Clients[Client_Name],MATCH(Table312[[#This Row],[Client_Code]],Clients[Client_Code],0)),"")</f>
        <v>FRIOSUR</v>
      </c>
      <c r="D1808" s="25">
        <v>9</v>
      </c>
      <c r="E1808" s="25">
        <v>5</v>
      </c>
      <c r="F1808" s="25" t="b">
        <f>IF(E1808&gt;(VLOOKUP(D1808,Months_Weeks!$A$2:$B$13,2,TRUE)),FALSE)</f>
        <v>0</v>
      </c>
      <c r="G1808" s="63">
        <f>IF(Table312[[#This Row],[Facility]]="Buin",1.5%,0.25%)</f>
        <v>1.4999999999999999E-2</v>
      </c>
      <c r="H1808" s="38"/>
      <c r="I1808" s="38">
        <v>25</v>
      </c>
      <c r="J1808" s="27">
        <f t="shared" si="168"/>
        <v>1374</v>
      </c>
      <c r="K1808" s="28">
        <f t="shared" si="169"/>
        <v>9</v>
      </c>
      <c r="L1808" s="27">
        <f>IF(K1808=0,0,IF(E1808&gt;1,E1808-1,VLOOKUP(K1808,Months_Weeks!$A$1:$B$13,2,0)))</f>
        <v>4</v>
      </c>
      <c r="M1808" s="29"/>
      <c r="N1808" s="39"/>
      <c r="O1808" s="39"/>
      <c r="P1808" s="50">
        <f t="shared" si="170"/>
        <v>0</v>
      </c>
      <c r="Q1808" s="28">
        <f t="shared" si="171"/>
        <v>9</v>
      </c>
      <c r="R1808" s="28">
        <f>IF(Q1808=0,0,IF(E1808&gt;1,E1808-1,VLOOKUP(Q1808,Months_Weeks!$A$1:$B$13,2,0)))</f>
        <v>4</v>
      </c>
      <c r="S1808" s="30"/>
      <c r="T1808" s="39"/>
      <c r="U1808" s="39"/>
      <c r="V1808" s="50">
        <f t="shared" si="172"/>
        <v>0</v>
      </c>
      <c r="W1808" s="28">
        <f t="shared" si="173"/>
        <v>9</v>
      </c>
      <c r="X1808" s="28">
        <f>IF(W1808=0,0,IF(E1808&gt;1,E1808-1,VLOOKUP(W1808,Months_Weeks!$A$1:$B$13,2,0)))</f>
        <v>4</v>
      </c>
      <c r="Y1808" s="30"/>
      <c r="Z1808" s="39"/>
      <c r="AA1808" s="31"/>
      <c r="AB1808" s="39"/>
      <c r="AC1808" s="31"/>
      <c r="AD1808" s="40"/>
      <c r="AE1808" s="31"/>
      <c r="AF1808" s="40"/>
      <c r="AG1808" s="31"/>
      <c r="AH1808" s="40"/>
      <c r="AI1808" s="31"/>
      <c r="AJ1808" s="40"/>
    </row>
    <row r="1809" spans="1:36" x14ac:dyDescent="0.25">
      <c r="A1809" s="37" t="s">
        <v>62</v>
      </c>
      <c r="B1809" s="37">
        <v>1040</v>
      </c>
      <c r="C1809" s="26" t="str">
        <f>IFERROR(INDEX(Clients[Client_Name],MATCH(Table312[[#This Row],[Client_Code]],Clients[Client_Code],0)),"")</f>
        <v>FRIOSUR</v>
      </c>
      <c r="D1809" s="25">
        <v>10</v>
      </c>
      <c r="E1809" s="25">
        <v>1</v>
      </c>
      <c r="F1809" s="25" t="b">
        <f>IF(E1809&gt;(VLOOKUP(D1809,Months_Weeks!$A$2:$B$13,2,TRUE)),FALSE)</f>
        <v>0</v>
      </c>
      <c r="G1809" s="63">
        <f>IF(Table312[[#This Row],[Facility]]="Buin",1.5%,0.25%)</f>
        <v>1.4999999999999999E-2</v>
      </c>
      <c r="H1809" s="38"/>
      <c r="I1809" s="38"/>
      <c r="J1809" s="27">
        <f t="shared" si="168"/>
        <v>1374</v>
      </c>
      <c r="K1809" s="28">
        <f t="shared" si="169"/>
        <v>9</v>
      </c>
      <c r="L1809" s="27">
        <f>IF(K1809=0,0,IF(E1809&gt;1,E1809-1,VLOOKUP(K1809,Months_Weeks!$A$1:$B$13,2,0)))</f>
        <v>5</v>
      </c>
      <c r="M1809" s="29"/>
      <c r="N1809" s="39"/>
      <c r="O1809" s="39"/>
      <c r="P1809" s="50">
        <f t="shared" si="170"/>
        <v>0</v>
      </c>
      <c r="Q1809" s="28">
        <f t="shared" si="171"/>
        <v>9</v>
      </c>
      <c r="R1809" s="28">
        <f>IF(Q1809=0,0,IF(E1809&gt;1,E1809-1,VLOOKUP(Q1809,Months_Weeks!$A$1:$B$13,2,0)))</f>
        <v>5</v>
      </c>
      <c r="S1809" s="30"/>
      <c r="T1809" s="39"/>
      <c r="U1809" s="39"/>
      <c r="V1809" s="50">
        <f t="shared" si="172"/>
        <v>0</v>
      </c>
      <c r="W1809" s="28">
        <f t="shared" si="173"/>
        <v>9</v>
      </c>
      <c r="X1809" s="28">
        <f>IF(W1809=0,0,IF(E1809&gt;1,E1809-1,VLOOKUP(W1809,Months_Weeks!$A$1:$B$13,2,0)))</f>
        <v>5</v>
      </c>
      <c r="Y1809" s="30"/>
      <c r="Z1809" s="39"/>
      <c r="AA1809" s="31"/>
      <c r="AB1809" s="39"/>
      <c r="AC1809" s="31"/>
      <c r="AD1809" s="40"/>
      <c r="AE1809" s="31"/>
      <c r="AF1809" s="40"/>
      <c r="AG1809" s="31"/>
      <c r="AH1809" s="40"/>
      <c r="AI1809" s="31"/>
      <c r="AJ1809" s="40"/>
    </row>
    <row r="1810" spans="1:36" x14ac:dyDescent="0.25">
      <c r="A1810" s="37" t="s">
        <v>62</v>
      </c>
      <c r="B1810" s="37">
        <v>1040</v>
      </c>
      <c r="C1810" s="26" t="str">
        <f>IFERROR(INDEX(Clients[Client_Name],MATCH(Table312[[#This Row],[Client_Code]],Clients[Client_Code],0)),"")</f>
        <v>FRIOSUR</v>
      </c>
      <c r="D1810" s="25">
        <v>10</v>
      </c>
      <c r="E1810" s="25">
        <v>2</v>
      </c>
      <c r="F1810" s="25" t="b">
        <f>IF(E1810&gt;(VLOOKUP(D1810,Months_Weeks!$A$2:$B$13,2,TRUE)),FALSE)</f>
        <v>0</v>
      </c>
      <c r="G1810" s="63">
        <f>IF(Table312[[#This Row],[Facility]]="Buin",1.5%,0.25%)</f>
        <v>1.4999999999999999E-2</v>
      </c>
      <c r="H1810" s="38"/>
      <c r="I1810" s="38"/>
      <c r="J1810" s="27">
        <f t="shared" si="168"/>
        <v>1374</v>
      </c>
      <c r="K1810" s="28">
        <f t="shared" si="169"/>
        <v>10</v>
      </c>
      <c r="L1810" s="27">
        <f>IF(K1810=0,0,IF(E1810&gt;1,E1810-1,VLOOKUP(K1810,Months_Weeks!$A$1:$B$13,2,0)))</f>
        <v>1</v>
      </c>
      <c r="M1810" s="29"/>
      <c r="N1810" s="39"/>
      <c r="O1810" s="39"/>
      <c r="P1810" s="50">
        <f t="shared" si="170"/>
        <v>0</v>
      </c>
      <c r="Q1810" s="28">
        <f t="shared" si="171"/>
        <v>10</v>
      </c>
      <c r="R1810" s="28">
        <f>IF(Q1810=0,0,IF(E1810&gt;1,E1810-1,VLOOKUP(Q1810,Months_Weeks!$A$1:$B$13,2,0)))</f>
        <v>1</v>
      </c>
      <c r="S1810" s="30"/>
      <c r="T1810" s="39"/>
      <c r="U1810" s="39"/>
      <c r="V1810" s="50">
        <f t="shared" si="172"/>
        <v>0</v>
      </c>
      <c r="W1810" s="28">
        <f t="shared" si="173"/>
        <v>10</v>
      </c>
      <c r="X1810" s="28">
        <f>IF(W1810=0,0,IF(E1810&gt;1,E1810-1,VLOOKUP(W1810,Months_Weeks!$A$1:$B$13,2,0)))</f>
        <v>1</v>
      </c>
      <c r="Y1810" s="30"/>
      <c r="Z1810" s="39"/>
      <c r="AA1810" s="31"/>
      <c r="AB1810" s="39"/>
      <c r="AC1810" s="31"/>
      <c r="AD1810" s="40"/>
      <c r="AE1810" s="31"/>
      <c r="AF1810" s="40"/>
      <c r="AG1810" s="31"/>
      <c r="AH1810" s="40"/>
      <c r="AI1810" s="31"/>
      <c r="AJ1810" s="40"/>
    </row>
    <row r="1811" spans="1:36" x14ac:dyDescent="0.25">
      <c r="A1811" s="37" t="s">
        <v>62</v>
      </c>
      <c r="B1811" s="37">
        <v>1040</v>
      </c>
      <c r="C1811" s="26" t="str">
        <f>IFERROR(INDEX(Clients[Client_Name],MATCH(Table312[[#This Row],[Client_Code]],Clients[Client_Code],0)),"")</f>
        <v>FRIOSUR</v>
      </c>
      <c r="D1811" s="25">
        <v>10</v>
      </c>
      <c r="E1811" s="25">
        <v>3</v>
      </c>
      <c r="F1811" s="25" t="b">
        <f>IF(E1811&gt;(VLOOKUP(D1811,Months_Weeks!$A$2:$B$13,2,TRUE)),FALSE)</f>
        <v>0</v>
      </c>
      <c r="G1811" s="63">
        <f>IF(Table312[[#This Row],[Facility]]="Buin",1.5%,0.25%)</f>
        <v>1.4999999999999999E-2</v>
      </c>
      <c r="H1811" s="38"/>
      <c r="I1811" s="38"/>
      <c r="J1811" s="27">
        <f t="shared" si="168"/>
        <v>1374</v>
      </c>
      <c r="K1811" s="28">
        <f t="shared" si="169"/>
        <v>10</v>
      </c>
      <c r="L1811" s="27">
        <f>IF(K1811=0,0,IF(E1811&gt;1,E1811-1,VLOOKUP(K1811,Months_Weeks!$A$1:$B$13,2,0)))</f>
        <v>2</v>
      </c>
      <c r="M1811" s="29"/>
      <c r="N1811" s="39"/>
      <c r="O1811" s="39"/>
      <c r="P1811" s="50">
        <f t="shared" si="170"/>
        <v>0</v>
      </c>
      <c r="Q1811" s="28">
        <f t="shared" si="171"/>
        <v>10</v>
      </c>
      <c r="R1811" s="28">
        <f>IF(Q1811=0,0,IF(E1811&gt;1,E1811-1,VLOOKUP(Q1811,Months_Weeks!$A$1:$B$13,2,0)))</f>
        <v>2</v>
      </c>
      <c r="S1811" s="30"/>
      <c r="T1811" s="39"/>
      <c r="U1811" s="39"/>
      <c r="V1811" s="50">
        <f t="shared" si="172"/>
        <v>0</v>
      </c>
      <c r="W1811" s="28">
        <f t="shared" si="173"/>
        <v>10</v>
      </c>
      <c r="X1811" s="28">
        <f>IF(W1811=0,0,IF(E1811&gt;1,E1811-1,VLOOKUP(W1811,Months_Weeks!$A$1:$B$13,2,0)))</f>
        <v>2</v>
      </c>
      <c r="Y1811" s="30"/>
      <c r="Z1811" s="39"/>
      <c r="AA1811" s="31"/>
      <c r="AB1811" s="39"/>
      <c r="AC1811" s="31"/>
      <c r="AD1811" s="40"/>
      <c r="AE1811" s="31"/>
      <c r="AF1811" s="40"/>
      <c r="AG1811" s="31"/>
      <c r="AH1811" s="40"/>
      <c r="AI1811" s="31"/>
      <c r="AJ1811" s="40"/>
    </row>
    <row r="1812" spans="1:36" x14ac:dyDescent="0.25">
      <c r="A1812" s="37" t="s">
        <v>62</v>
      </c>
      <c r="B1812" s="37">
        <v>1040</v>
      </c>
      <c r="C1812" s="26" t="str">
        <f>IFERROR(INDEX(Clients[Client_Name],MATCH(Table312[[#This Row],[Client_Code]],Clients[Client_Code],0)),"")</f>
        <v>FRIOSUR</v>
      </c>
      <c r="D1812" s="25">
        <v>10</v>
      </c>
      <c r="E1812" s="25">
        <v>4</v>
      </c>
      <c r="F1812" s="25" t="b">
        <f>IF(E1812&gt;(VLOOKUP(D1812,Months_Weeks!$A$2:$B$13,2,TRUE)),FALSE)</f>
        <v>0</v>
      </c>
      <c r="G1812" s="63">
        <f>IF(Table312[[#This Row],[Facility]]="Buin",1.5%,0.25%)</f>
        <v>1.4999999999999999E-2</v>
      </c>
      <c r="H1812" s="38"/>
      <c r="I1812" s="38"/>
      <c r="J1812" s="27">
        <f t="shared" si="168"/>
        <v>1374</v>
      </c>
      <c r="K1812" s="28">
        <f t="shared" si="169"/>
        <v>10</v>
      </c>
      <c r="L1812" s="27">
        <f>IF(K1812=0,0,IF(E1812&gt;1,E1812-1,VLOOKUP(K1812,Months_Weeks!$A$1:$B$13,2,0)))</f>
        <v>3</v>
      </c>
      <c r="M1812" s="29"/>
      <c r="N1812" s="39"/>
      <c r="O1812" s="39"/>
      <c r="P1812" s="50">
        <f t="shared" si="170"/>
        <v>0</v>
      </c>
      <c r="Q1812" s="28">
        <f t="shared" si="171"/>
        <v>10</v>
      </c>
      <c r="R1812" s="28">
        <f>IF(Q1812=0,0,IF(E1812&gt;1,E1812-1,VLOOKUP(Q1812,Months_Weeks!$A$1:$B$13,2,0)))</f>
        <v>3</v>
      </c>
      <c r="S1812" s="30"/>
      <c r="T1812" s="39"/>
      <c r="U1812" s="39"/>
      <c r="V1812" s="50">
        <f t="shared" si="172"/>
        <v>0</v>
      </c>
      <c r="W1812" s="28">
        <f t="shared" si="173"/>
        <v>10</v>
      </c>
      <c r="X1812" s="28">
        <f>IF(W1812=0,0,IF(E1812&gt;1,E1812-1,VLOOKUP(W1812,Months_Weeks!$A$1:$B$13,2,0)))</f>
        <v>3</v>
      </c>
      <c r="Y1812" s="30"/>
      <c r="Z1812" s="39"/>
      <c r="AA1812" s="31"/>
      <c r="AB1812" s="39"/>
      <c r="AC1812" s="31"/>
      <c r="AD1812" s="40"/>
      <c r="AE1812" s="31"/>
      <c r="AF1812" s="40"/>
      <c r="AG1812" s="31"/>
      <c r="AH1812" s="40"/>
      <c r="AI1812" s="31"/>
      <c r="AJ1812" s="40"/>
    </row>
    <row r="1813" spans="1:36" x14ac:dyDescent="0.25">
      <c r="A1813" s="37" t="s">
        <v>62</v>
      </c>
      <c r="B1813" s="37">
        <v>1040</v>
      </c>
      <c r="C1813" s="26" t="str">
        <f>IFERROR(INDEX(Clients[Client_Name],MATCH(Table312[[#This Row],[Client_Code]],Clients[Client_Code],0)),"")</f>
        <v>FRIOSUR</v>
      </c>
      <c r="D1813" s="25">
        <v>11</v>
      </c>
      <c r="E1813" s="25">
        <v>1</v>
      </c>
      <c r="F1813" s="25" t="b">
        <f>IF(E1813&gt;(VLOOKUP(D1813,Months_Weeks!$A$2:$B$13,2,TRUE)),FALSE)</f>
        <v>0</v>
      </c>
      <c r="G1813" s="63">
        <f>IF(Table312[[#This Row],[Facility]]="Buin",1.5%,0.25%)</f>
        <v>1.4999999999999999E-2</v>
      </c>
      <c r="H1813" s="38"/>
      <c r="I1813" s="38"/>
      <c r="J1813" s="27">
        <f t="shared" si="168"/>
        <v>1374</v>
      </c>
      <c r="K1813" s="28">
        <f t="shared" si="169"/>
        <v>10</v>
      </c>
      <c r="L1813" s="27">
        <f>IF(K1813=0,0,IF(E1813&gt;1,E1813-1,VLOOKUP(K1813,Months_Weeks!$A$1:$B$13,2,0)))</f>
        <v>4</v>
      </c>
      <c r="M1813" s="29"/>
      <c r="N1813" s="39"/>
      <c r="O1813" s="39"/>
      <c r="P1813" s="50">
        <f t="shared" si="170"/>
        <v>0</v>
      </c>
      <c r="Q1813" s="28">
        <f t="shared" si="171"/>
        <v>10</v>
      </c>
      <c r="R1813" s="28">
        <f>IF(Q1813=0,0,IF(E1813&gt;1,E1813-1,VLOOKUP(Q1813,Months_Weeks!$A$1:$B$13,2,0)))</f>
        <v>4</v>
      </c>
      <c r="S1813" s="30"/>
      <c r="T1813" s="39"/>
      <c r="U1813" s="39"/>
      <c r="V1813" s="50">
        <f t="shared" si="172"/>
        <v>0</v>
      </c>
      <c r="W1813" s="28">
        <f t="shared" si="173"/>
        <v>10</v>
      </c>
      <c r="X1813" s="28">
        <f>IF(W1813=0,0,IF(E1813&gt;1,E1813-1,VLOOKUP(W1813,Months_Weeks!$A$1:$B$13,2,0)))</f>
        <v>4</v>
      </c>
      <c r="Y1813" s="30"/>
      <c r="Z1813" s="39"/>
      <c r="AA1813" s="31"/>
      <c r="AB1813" s="39"/>
      <c r="AC1813" s="31"/>
      <c r="AD1813" s="40"/>
      <c r="AE1813" s="31"/>
      <c r="AF1813" s="40"/>
      <c r="AG1813" s="31"/>
      <c r="AH1813" s="40"/>
      <c r="AI1813" s="31"/>
      <c r="AJ1813" s="40"/>
    </row>
    <row r="1814" spans="1:36" x14ac:dyDescent="0.25">
      <c r="A1814" s="37" t="s">
        <v>62</v>
      </c>
      <c r="B1814" s="37">
        <v>1040</v>
      </c>
      <c r="C1814" s="26" t="str">
        <f>IFERROR(INDEX(Clients[Client_Name],MATCH(Table312[[#This Row],[Client_Code]],Clients[Client_Code],0)),"")</f>
        <v>FRIOSUR</v>
      </c>
      <c r="D1814" s="25">
        <v>11</v>
      </c>
      <c r="E1814" s="25">
        <v>2</v>
      </c>
      <c r="F1814" s="25" t="b">
        <f>IF(E1814&gt;(VLOOKUP(D1814,Months_Weeks!$A$2:$B$13,2,TRUE)),FALSE)</f>
        <v>0</v>
      </c>
      <c r="G1814" s="63">
        <f>IF(Table312[[#This Row],[Facility]]="Buin",1.5%,0.25%)</f>
        <v>1.4999999999999999E-2</v>
      </c>
      <c r="H1814" s="38">
        <v>25</v>
      </c>
      <c r="I1814" s="38"/>
      <c r="J1814" s="27">
        <f t="shared" si="168"/>
        <v>1399</v>
      </c>
      <c r="K1814" s="28">
        <f t="shared" si="169"/>
        <v>11</v>
      </c>
      <c r="L1814" s="27">
        <f>IF(K1814=0,0,IF(E1814&gt;1,E1814-1,VLOOKUP(K1814,Months_Weeks!$A$1:$B$13,2,0)))</f>
        <v>1</v>
      </c>
      <c r="M1814" s="29"/>
      <c r="N1814" s="39"/>
      <c r="O1814" s="39"/>
      <c r="P1814" s="50">
        <f t="shared" si="170"/>
        <v>0</v>
      </c>
      <c r="Q1814" s="28">
        <f t="shared" si="171"/>
        <v>11</v>
      </c>
      <c r="R1814" s="28">
        <f>IF(Q1814=0,0,IF(E1814&gt;1,E1814-1,VLOOKUP(Q1814,Months_Weeks!$A$1:$B$13,2,0)))</f>
        <v>1</v>
      </c>
      <c r="S1814" s="30"/>
      <c r="T1814" s="39"/>
      <c r="U1814" s="39"/>
      <c r="V1814" s="50">
        <f t="shared" si="172"/>
        <v>0</v>
      </c>
      <c r="W1814" s="28">
        <f t="shared" si="173"/>
        <v>11</v>
      </c>
      <c r="X1814" s="28">
        <f>IF(W1814=0,0,IF(E1814&gt;1,E1814-1,VLOOKUP(W1814,Months_Weeks!$A$1:$B$13,2,0)))</f>
        <v>1</v>
      </c>
      <c r="Y1814" s="30"/>
      <c r="Z1814" s="39"/>
      <c r="AA1814" s="31"/>
      <c r="AB1814" s="39"/>
      <c r="AC1814" s="31"/>
      <c r="AD1814" s="40"/>
      <c r="AE1814" s="31"/>
      <c r="AF1814" s="40"/>
      <c r="AG1814" s="31"/>
      <c r="AH1814" s="40"/>
      <c r="AI1814" s="31"/>
      <c r="AJ1814" s="40"/>
    </row>
    <row r="1815" spans="1:36" x14ac:dyDescent="0.25">
      <c r="A1815" s="37" t="s">
        <v>62</v>
      </c>
      <c r="B1815" s="37">
        <v>1040</v>
      </c>
      <c r="C1815" s="26" t="str">
        <f>IFERROR(INDEX(Clients[Client_Name],MATCH(Table312[[#This Row],[Client_Code]],Clients[Client_Code],0)),"")</f>
        <v>FRIOSUR</v>
      </c>
      <c r="D1815" s="25">
        <v>11</v>
      </c>
      <c r="E1815" s="25">
        <v>3</v>
      </c>
      <c r="F1815" s="25" t="b">
        <f>IF(E1815&gt;(VLOOKUP(D1815,Months_Weeks!$A$2:$B$13,2,TRUE)),FALSE)</f>
        <v>0</v>
      </c>
      <c r="G1815" s="63">
        <f>IF(Table312[[#This Row],[Facility]]="Buin",1.5%,0.25%)</f>
        <v>1.4999999999999999E-2</v>
      </c>
      <c r="H1815" s="38">
        <v>25</v>
      </c>
      <c r="I1815" s="38"/>
      <c r="J1815" s="27">
        <f t="shared" si="168"/>
        <v>1424</v>
      </c>
      <c r="K1815" s="28">
        <f t="shared" si="169"/>
        <v>11</v>
      </c>
      <c r="L1815" s="27">
        <f>IF(K1815=0,0,IF(E1815&gt;1,E1815-1,VLOOKUP(K1815,Months_Weeks!$A$1:$B$13,2,0)))</f>
        <v>2</v>
      </c>
      <c r="M1815" s="29"/>
      <c r="N1815" s="39"/>
      <c r="O1815" s="39"/>
      <c r="P1815" s="50">
        <f t="shared" si="170"/>
        <v>0</v>
      </c>
      <c r="Q1815" s="28">
        <f t="shared" si="171"/>
        <v>11</v>
      </c>
      <c r="R1815" s="28">
        <f>IF(Q1815=0,0,IF(E1815&gt;1,E1815-1,VLOOKUP(Q1815,Months_Weeks!$A$1:$B$13,2,0)))</f>
        <v>2</v>
      </c>
      <c r="S1815" s="30"/>
      <c r="T1815" s="39"/>
      <c r="U1815" s="39"/>
      <c r="V1815" s="50">
        <f t="shared" si="172"/>
        <v>0</v>
      </c>
      <c r="W1815" s="28">
        <f t="shared" si="173"/>
        <v>11</v>
      </c>
      <c r="X1815" s="28">
        <f>IF(W1815=0,0,IF(E1815&gt;1,E1815-1,VLOOKUP(W1815,Months_Weeks!$A$1:$B$13,2,0)))</f>
        <v>2</v>
      </c>
      <c r="Y1815" s="30"/>
      <c r="Z1815" s="39"/>
      <c r="AA1815" s="31"/>
      <c r="AB1815" s="39"/>
      <c r="AC1815" s="31"/>
      <c r="AD1815" s="40"/>
      <c r="AE1815" s="31"/>
      <c r="AF1815" s="40"/>
      <c r="AG1815" s="31"/>
      <c r="AH1815" s="40"/>
      <c r="AI1815" s="31"/>
      <c r="AJ1815" s="40"/>
    </row>
    <row r="1816" spans="1:36" x14ac:dyDescent="0.25">
      <c r="A1816" s="37" t="s">
        <v>62</v>
      </c>
      <c r="B1816" s="37">
        <v>1040</v>
      </c>
      <c r="C1816" s="26" t="str">
        <f>IFERROR(INDEX(Clients[Client_Name],MATCH(Table312[[#This Row],[Client_Code]],Clients[Client_Code],0)),"")</f>
        <v>FRIOSUR</v>
      </c>
      <c r="D1816" s="25">
        <v>11</v>
      </c>
      <c r="E1816" s="25">
        <v>4</v>
      </c>
      <c r="F1816" s="25" t="b">
        <f>IF(E1816&gt;(VLOOKUP(D1816,Months_Weeks!$A$2:$B$13,2,TRUE)),FALSE)</f>
        <v>0</v>
      </c>
      <c r="G1816" s="63">
        <f>IF(Table312[[#This Row],[Facility]]="Buin",1.5%,0.25%)</f>
        <v>1.4999999999999999E-2</v>
      </c>
      <c r="H1816" s="38">
        <v>25</v>
      </c>
      <c r="I1816" s="38"/>
      <c r="J1816" s="27">
        <f t="shared" si="168"/>
        <v>1449</v>
      </c>
      <c r="K1816" s="28">
        <f t="shared" si="169"/>
        <v>11</v>
      </c>
      <c r="L1816" s="27">
        <f>IF(K1816=0,0,IF(E1816&gt;1,E1816-1,VLOOKUP(K1816,Months_Weeks!$A$1:$B$13,2,0)))</f>
        <v>3</v>
      </c>
      <c r="M1816" s="29"/>
      <c r="N1816" s="39"/>
      <c r="O1816" s="39"/>
      <c r="P1816" s="50">
        <f t="shared" si="170"/>
        <v>0</v>
      </c>
      <c r="Q1816" s="28">
        <f t="shared" si="171"/>
        <v>11</v>
      </c>
      <c r="R1816" s="28">
        <f>IF(Q1816=0,0,IF(E1816&gt;1,E1816-1,VLOOKUP(Q1816,Months_Weeks!$A$1:$B$13,2,0)))</f>
        <v>3</v>
      </c>
      <c r="S1816" s="30"/>
      <c r="T1816" s="39"/>
      <c r="U1816" s="39"/>
      <c r="V1816" s="50">
        <f t="shared" si="172"/>
        <v>0</v>
      </c>
      <c r="W1816" s="28">
        <f t="shared" si="173"/>
        <v>11</v>
      </c>
      <c r="X1816" s="28">
        <f>IF(W1816=0,0,IF(E1816&gt;1,E1816-1,VLOOKUP(W1816,Months_Weeks!$A$1:$B$13,2,0)))</f>
        <v>3</v>
      </c>
      <c r="Y1816" s="30"/>
      <c r="Z1816" s="39"/>
      <c r="AA1816" s="31"/>
      <c r="AB1816" s="39"/>
      <c r="AC1816" s="31"/>
      <c r="AD1816" s="40"/>
      <c r="AE1816" s="31"/>
      <c r="AF1816" s="40"/>
      <c r="AG1816" s="31"/>
      <c r="AH1816" s="40"/>
      <c r="AI1816" s="31"/>
      <c r="AJ1816" s="40"/>
    </row>
    <row r="1817" spans="1:36" x14ac:dyDescent="0.25">
      <c r="A1817" s="37" t="s">
        <v>62</v>
      </c>
      <c r="B1817" s="37">
        <v>1040</v>
      </c>
      <c r="C1817" s="26" t="str">
        <f>IFERROR(INDEX(Clients[Client_Name],MATCH(Table312[[#This Row],[Client_Code]],Clients[Client_Code],0)),"")</f>
        <v>FRIOSUR</v>
      </c>
      <c r="D1817" s="25">
        <v>12</v>
      </c>
      <c r="E1817" s="25">
        <v>1</v>
      </c>
      <c r="F1817" s="25" t="b">
        <f>IF(E1817&gt;(VLOOKUP(D1817,Months_Weeks!$A$2:$B$13,2,TRUE)),FALSE)</f>
        <v>0</v>
      </c>
      <c r="G1817" s="63">
        <f>IF(Table312[[#This Row],[Facility]]="Buin",1.5%,0.25%)</f>
        <v>1.4999999999999999E-2</v>
      </c>
      <c r="H1817" s="38">
        <v>25</v>
      </c>
      <c r="I1817" s="38"/>
      <c r="J1817" s="27">
        <f t="shared" si="168"/>
        <v>1474</v>
      </c>
      <c r="K1817" s="28">
        <f t="shared" si="169"/>
        <v>11</v>
      </c>
      <c r="L1817" s="27">
        <f>IF(K1817=0,0,IF(E1817&gt;1,E1817-1,VLOOKUP(K1817,Months_Weeks!$A$1:$B$13,2,0)))</f>
        <v>4</v>
      </c>
      <c r="M1817" s="29"/>
      <c r="N1817" s="39"/>
      <c r="O1817" s="39"/>
      <c r="P1817" s="50">
        <f t="shared" si="170"/>
        <v>0</v>
      </c>
      <c r="Q1817" s="28">
        <f t="shared" si="171"/>
        <v>11</v>
      </c>
      <c r="R1817" s="28">
        <f>IF(Q1817=0,0,IF(E1817&gt;1,E1817-1,VLOOKUP(Q1817,Months_Weeks!$A$1:$B$13,2,0)))</f>
        <v>4</v>
      </c>
      <c r="S1817" s="30"/>
      <c r="T1817" s="39"/>
      <c r="U1817" s="39"/>
      <c r="V1817" s="50">
        <f t="shared" si="172"/>
        <v>0</v>
      </c>
      <c r="W1817" s="28">
        <f t="shared" si="173"/>
        <v>11</v>
      </c>
      <c r="X1817" s="28">
        <f>IF(W1817=0,0,IF(E1817&gt;1,E1817-1,VLOOKUP(W1817,Months_Weeks!$A$1:$B$13,2,0)))</f>
        <v>4</v>
      </c>
      <c r="Y1817" s="30"/>
      <c r="Z1817" s="39"/>
      <c r="AA1817" s="31"/>
      <c r="AB1817" s="39"/>
      <c r="AC1817" s="31"/>
      <c r="AD1817" s="40"/>
      <c r="AE1817" s="31"/>
      <c r="AF1817" s="40"/>
      <c r="AG1817" s="31"/>
      <c r="AH1817" s="40"/>
      <c r="AI1817" s="31"/>
      <c r="AJ1817" s="40"/>
    </row>
    <row r="1818" spans="1:36" x14ac:dyDescent="0.25">
      <c r="A1818" s="37" t="s">
        <v>62</v>
      </c>
      <c r="B1818" s="37">
        <v>1040</v>
      </c>
      <c r="C1818" s="26" t="str">
        <f>IFERROR(INDEX(Clients[Client_Name],MATCH(Table312[[#This Row],[Client_Code]],Clients[Client_Code],0)),"")</f>
        <v>FRIOSUR</v>
      </c>
      <c r="D1818" s="25">
        <v>12</v>
      </c>
      <c r="E1818" s="25">
        <v>2</v>
      </c>
      <c r="F1818" s="25" t="b">
        <f>IF(E1818&gt;(VLOOKUP(D1818,Months_Weeks!$A$2:$B$13,2,TRUE)),FALSE)</f>
        <v>0</v>
      </c>
      <c r="G1818" s="63">
        <f>IF(Table312[[#This Row],[Facility]]="Buin",1.5%,0.25%)</f>
        <v>1.4999999999999999E-2</v>
      </c>
      <c r="H1818" s="38"/>
      <c r="I1818" s="38">
        <v>50</v>
      </c>
      <c r="J1818" s="27">
        <f t="shared" si="168"/>
        <v>1424</v>
      </c>
      <c r="K1818" s="28">
        <f t="shared" si="169"/>
        <v>12</v>
      </c>
      <c r="L1818" s="27">
        <f>IF(K1818=0,0,IF(E1818&gt;1,E1818-1,VLOOKUP(K1818,Months_Weeks!$A$1:$B$13,2,0)))</f>
        <v>1</v>
      </c>
      <c r="M1818" s="29"/>
      <c r="N1818" s="39"/>
      <c r="O1818" s="39"/>
      <c r="P1818" s="50">
        <f t="shared" si="170"/>
        <v>0</v>
      </c>
      <c r="Q1818" s="28">
        <f t="shared" si="171"/>
        <v>12</v>
      </c>
      <c r="R1818" s="28">
        <f>IF(Q1818=0,0,IF(E1818&gt;1,E1818-1,VLOOKUP(Q1818,Months_Weeks!$A$1:$B$13,2,0)))</f>
        <v>1</v>
      </c>
      <c r="S1818" s="30"/>
      <c r="T1818" s="39"/>
      <c r="U1818" s="39"/>
      <c r="V1818" s="50">
        <f t="shared" si="172"/>
        <v>0</v>
      </c>
      <c r="W1818" s="28">
        <f t="shared" si="173"/>
        <v>12</v>
      </c>
      <c r="X1818" s="28">
        <f>IF(W1818=0,0,IF(E1818&gt;1,E1818-1,VLOOKUP(W1818,Months_Weeks!$A$1:$B$13,2,0)))</f>
        <v>1</v>
      </c>
      <c r="Y1818" s="30"/>
      <c r="Z1818" s="39"/>
      <c r="AA1818" s="31"/>
      <c r="AB1818" s="39"/>
      <c r="AC1818" s="31"/>
      <c r="AD1818" s="40"/>
      <c r="AE1818" s="31"/>
      <c r="AF1818" s="40"/>
      <c r="AG1818" s="31"/>
      <c r="AH1818" s="40"/>
      <c r="AI1818" s="31"/>
      <c r="AJ1818" s="40"/>
    </row>
    <row r="1819" spans="1:36" x14ac:dyDescent="0.25">
      <c r="A1819" s="37" t="s">
        <v>62</v>
      </c>
      <c r="B1819" s="37">
        <v>1040</v>
      </c>
      <c r="C1819" s="26" t="str">
        <f>IFERROR(INDEX(Clients[Client_Name],MATCH(Table312[[#This Row],[Client_Code]],Clients[Client_Code],0)),"")</f>
        <v>FRIOSUR</v>
      </c>
      <c r="D1819" s="25">
        <v>12</v>
      </c>
      <c r="E1819" s="25">
        <v>3</v>
      </c>
      <c r="F1819" s="25" t="b">
        <f>IF(E1819&gt;(VLOOKUP(D1819,Months_Weeks!$A$2:$B$13,2,TRUE)),FALSE)</f>
        <v>0</v>
      </c>
      <c r="G1819" s="63">
        <f>IF(Table312[[#This Row],[Facility]]="Buin",1.5%,0.25%)</f>
        <v>1.4999999999999999E-2</v>
      </c>
      <c r="H1819" s="38"/>
      <c r="I1819" s="38">
        <v>50</v>
      </c>
      <c r="J1819" s="27">
        <f t="shared" si="168"/>
        <v>1374</v>
      </c>
      <c r="K1819" s="28">
        <f t="shared" si="169"/>
        <v>12</v>
      </c>
      <c r="L1819" s="27">
        <f>IF(K1819=0,0,IF(E1819&gt;1,E1819-1,VLOOKUP(K1819,Months_Weeks!$A$1:$B$13,2,0)))</f>
        <v>2</v>
      </c>
      <c r="M1819" s="29"/>
      <c r="N1819" s="39"/>
      <c r="O1819" s="39"/>
      <c r="P1819" s="50">
        <f t="shared" si="170"/>
        <v>0</v>
      </c>
      <c r="Q1819" s="28">
        <f t="shared" si="171"/>
        <v>12</v>
      </c>
      <c r="R1819" s="28">
        <f>IF(Q1819=0,0,IF(E1819&gt;1,E1819-1,VLOOKUP(Q1819,Months_Weeks!$A$1:$B$13,2,0)))</f>
        <v>2</v>
      </c>
      <c r="S1819" s="30"/>
      <c r="T1819" s="39"/>
      <c r="U1819" s="39"/>
      <c r="V1819" s="50">
        <f t="shared" si="172"/>
        <v>0</v>
      </c>
      <c r="W1819" s="28">
        <f t="shared" si="173"/>
        <v>12</v>
      </c>
      <c r="X1819" s="28">
        <f>IF(W1819=0,0,IF(E1819&gt;1,E1819-1,VLOOKUP(W1819,Months_Weeks!$A$1:$B$13,2,0)))</f>
        <v>2</v>
      </c>
      <c r="Y1819" s="30"/>
      <c r="Z1819" s="39"/>
      <c r="AA1819" s="31"/>
      <c r="AB1819" s="39"/>
      <c r="AC1819" s="31"/>
      <c r="AD1819" s="40"/>
      <c r="AE1819" s="31"/>
      <c r="AF1819" s="40"/>
      <c r="AG1819" s="31"/>
      <c r="AH1819" s="40"/>
      <c r="AI1819" s="31"/>
      <c r="AJ1819" s="40"/>
    </row>
    <row r="1820" spans="1:36" x14ac:dyDescent="0.25">
      <c r="A1820" s="37" t="s">
        <v>62</v>
      </c>
      <c r="B1820" s="37">
        <v>1040</v>
      </c>
      <c r="C1820" s="26" t="str">
        <f>IFERROR(INDEX(Clients[Client_Name],MATCH(Table312[[#This Row],[Client_Code]],Clients[Client_Code],0)),"")</f>
        <v>FRIOSUR</v>
      </c>
      <c r="D1820" s="25">
        <v>12</v>
      </c>
      <c r="E1820" s="25">
        <v>4</v>
      </c>
      <c r="F1820" s="25" t="b">
        <f>IF(E1820&gt;(VLOOKUP(D1820,Months_Weeks!$A$2:$B$13,2,TRUE)),FALSE)</f>
        <v>0</v>
      </c>
      <c r="G1820" s="63">
        <f>IF(Table312[[#This Row],[Facility]]="Buin",1.5%,0.25%)</f>
        <v>1.4999999999999999E-2</v>
      </c>
      <c r="H1820" s="38"/>
      <c r="I1820" s="38">
        <v>50</v>
      </c>
      <c r="J1820" s="27">
        <f t="shared" si="168"/>
        <v>1324</v>
      </c>
      <c r="K1820" s="28">
        <f t="shared" si="169"/>
        <v>12</v>
      </c>
      <c r="L1820" s="27">
        <f>IF(K1820=0,0,IF(E1820&gt;1,E1820-1,VLOOKUP(K1820,Months_Weeks!$A$1:$B$13,2,0)))</f>
        <v>3</v>
      </c>
      <c r="M1820" s="29"/>
      <c r="N1820" s="39"/>
      <c r="O1820" s="39"/>
      <c r="P1820" s="50">
        <f t="shared" si="170"/>
        <v>0</v>
      </c>
      <c r="Q1820" s="28">
        <f t="shared" si="171"/>
        <v>12</v>
      </c>
      <c r="R1820" s="28">
        <f>IF(Q1820=0,0,IF(E1820&gt;1,E1820-1,VLOOKUP(Q1820,Months_Weeks!$A$1:$B$13,2,0)))</f>
        <v>3</v>
      </c>
      <c r="S1820" s="30"/>
      <c r="T1820" s="39"/>
      <c r="U1820" s="39"/>
      <c r="V1820" s="50">
        <f t="shared" si="172"/>
        <v>0</v>
      </c>
      <c r="W1820" s="28">
        <f t="shared" si="173"/>
        <v>12</v>
      </c>
      <c r="X1820" s="28">
        <f>IF(W1820=0,0,IF(E1820&gt;1,E1820-1,VLOOKUP(W1820,Months_Weeks!$A$1:$B$13,2,0)))</f>
        <v>3</v>
      </c>
      <c r="Y1820" s="30"/>
      <c r="Z1820" s="39"/>
      <c r="AA1820" s="31"/>
      <c r="AB1820" s="39"/>
      <c r="AC1820" s="31"/>
      <c r="AD1820" s="40"/>
      <c r="AE1820" s="31"/>
      <c r="AF1820" s="40"/>
      <c r="AG1820" s="31"/>
      <c r="AH1820" s="40"/>
      <c r="AI1820" s="31"/>
      <c r="AJ1820" s="40"/>
    </row>
    <row r="1821" spans="1:36" x14ac:dyDescent="0.25">
      <c r="A1821" s="37" t="s">
        <v>62</v>
      </c>
      <c r="B1821" s="37">
        <v>1040</v>
      </c>
      <c r="C1821" s="26" t="str">
        <f>IFERROR(INDEX(Clients[Client_Name],MATCH(Table312[[#This Row],[Client_Code]],Clients[Client_Code],0)),"")</f>
        <v>FRIOSUR</v>
      </c>
      <c r="D1821" s="25">
        <v>12</v>
      </c>
      <c r="E1821" s="25">
        <v>5</v>
      </c>
      <c r="F1821" s="25" t="b">
        <f>IF(E1821&gt;(VLOOKUP(D1821,Months_Weeks!$A$2:$B$13,2,TRUE)),FALSE)</f>
        <v>0</v>
      </c>
      <c r="G1821" s="63">
        <f>IF(Table312[[#This Row],[Facility]]="Buin",1.5%,0.25%)</f>
        <v>1.4999999999999999E-2</v>
      </c>
      <c r="H1821" s="38"/>
      <c r="I1821" s="38">
        <v>50</v>
      </c>
      <c r="J1821" s="27">
        <f t="shared" si="168"/>
        <v>1274</v>
      </c>
      <c r="K1821" s="28">
        <f t="shared" si="169"/>
        <v>12</v>
      </c>
      <c r="L1821" s="27">
        <f>IF(K1821=0,0,IF(E1821&gt;1,E1821-1,VLOOKUP(K1821,Months_Weeks!$A$1:$B$13,2,0)))</f>
        <v>4</v>
      </c>
      <c r="M1821" s="29"/>
      <c r="N1821" s="39"/>
      <c r="O1821" s="39"/>
      <c r="P1821" s="50">
        <f t="shared" si="170"/>
        <v>0</v>
      </c>
      <c r="Q1821" s="28">
        <f t="shared" si="171"/>
        <v>12</v>
      </c>
      <c r="R1821" s="28">
        <f>IF(Q1821=0,0,IF(E1821&gt;1,E1821-1,VLOOKUP(Q1821,Months_Weeks!$A$1:$B$13,2,0)))</f>
        <v>4</v>
      </c>
      <c r="S1821" s="30"/>
      <c r="T1821" s="39"/>
      <c r="U1821" s="39"/>
      <c r="V1821" s="50">
        <f t="shared" si="172"/>
        <v>0</v>
      </c>
      <c r="W1821" s="28">
        <f t="shared" si="173"/>
        <v>12</v>
      </c>
      <c r="X1821" s="28">
        <f>IF(W1821=0,0,IF(E1821&gt;1,E1821-1,VLOOKUP(W1821,Months_Weeks!$A$1:$B$13,2,0)))</f>
        <v>4</v>
      </c>
      <c r="Y1821" s="30"/>
      <c r="Z1821" s="39"/>
      <c r="AA1821" s="31"/>
      <c r="AB1821" s="39"/>
      <c r="AC1821" s="31"/>
      <c r="AD1821" s="40"/>
      <c r="AE1821" s="31"/>
      <c r="AF1821" s="40"/>
      <c r="AG1821" s="31"/>
      <c r="AH1821" s="40"/>
      <c r="AI1821" s="31"/>
      <c r="AJ1821" s="40"/>
    </row>
    <row r="1822" spans="1:36" x14ac:dyDescent="0.25">
      <c r="A1822" s="37" t="s">
        <v>62</v>
      </c>
      <c r="B1822" s="37">
        <v>1042</v>
      </c>
      <c r="C1822" s="26" t="str">
        <f>IFERROR(INDEX(Clients[Client_Name],MATCH(Table312[[#This Row],[Client_Code]],Clients[Client_Code],0)),"")</f>
        <v>FRUTICOLA OLMUE</v>
      </c>
      <c r="D1822" s="25">
        <v>1</v>
      </c>
      <c r="E1822" s="25">
        <v>1</v>
      </c>
      <c r="F1822" s="25" t="b">
        <f>IF(E1822&gt;(VLOOKUP(D1822,Months_Weeks!$A$2:$B$13,2,TRUE)),FALSE)</f>
        <v>0</v>
      </c>
      <c r="G1822" s="63">
        <f>IF(Table312[[#This Row],[Facility]]="Buin",1.5%,0.25%)</f>
        <v>1.4999999999999999E-2</v>
      </c>
      <c r="H1822" s="38">
        <v>73</v>
      </c>
      <c r="I1822" s="38"/>
      <c r="J1822" s="27">
        <f t="shared" si="168"/>
        <v>73</v>
      </c>
      <c r="K1822" s="28">
        <f t="shared" si="169"/>
        <v>0</v>
      </c>
      <c r="L1822" s="27">
        <f>IF(K1822=0,0,IF(E1822&gt;1,E1822-1,VLOOKUP(K1822,Months_Weeks!$A$1:$B$13,2,0)))</f>
        <v>0</v>
      </c>
      <c r="M1822" s="29"/>
      <c r="N1822" s="39"/>
      <c r="O1822" s="39"/>
      <c r="P1822" s="50">
        <f t="shared" si="170"/>
        <v>0</v>
      </c>
      <c r="Q1822" s="28">
        <f t="shared" si="171"/>
        <v>0</v>
      </c>
      <c r="R1822" s="28">
        <f>IF(Q1822=0,0,IF(E1822&gt;1,E1822-1,VLOOKUP(Q1822,Months_Weeks!$A$1:$B$13,2,0)))</f>
        <v>0</v>
      </c>
      <c r="S1822" s="30"/>
      <c r="T1822" s="39"/>
      <c r="U1822" s="39"/>
      <c r="V1822" s="50">
        <f t="shared" si="172"/>
        <v>0</v>
      </c>
      <c r="W1822" s="28">
        <f t="shared" si="173"/>
        <v>0</v>
      </c>
      <c r="X1822" s="28">
        <f>IF(W1822=0,0,IF(E1822&gt;1,E1822-1,VLOOKUP(W1822,Months_Weeks!$A$1:$B$13,2,0)))</f>
        <v>0</v>
      </c>
      <c r="Y1822" s="30"/>
      <c r="Z1822" s="39"/>
      <c r="AA1822" s="31">
        <v>1</v>
      </c>
      <c r="AB1822" s="72">
        <v>0.11799999999999999</v>
      </c>
      <c r="AC1822" s="31"/>
      <c r="AD1822" s="40"/>
      <c r="AE1822" s="31"/>
      <c r="AF1822" s="40"/>
      <c r="AG1822" s="31"/>
      <c r="AH1822" s="40"/>
      <c r="AI1822" s="31">
        <v>1</v>
      </c>
      <c r="AJ1822" s="70">
        <v>0.58199999999999996</v>
      </c>
    </row>
    <row r="1823" spans="1:36" x14ac:dyDescent="0.25">
      <c r="A1823" s="37" t="s">
        <v>62</v>
      </c>
      <c r="B1823" s="37">
        <v>1042</v>
      </c>
      <c r="C1823" s="26" t="str">
        <f>IFERROR(INDEX(Clients[Client_Name],MATCH(Table312[[#This Row],[Client_Code]],Clients[Client_Code],0)),"")</f>
        <v>FRUTICOLA OLMUE</v>
      </c>
      <c r="D1823" s="25">
        <v>1</v>
      </c>
      <c r="E1823" s="25">
        <v>2</v>
      </c>
      <c r="F1823" s="25" t="b">
        <f>IF(E1823&gt;(VLOOKUP(D1823,Months_Weeks!$A$2:$B$13,2,TRUE)),FALSE)</f>
        <v>0</v>
      </c>
      <c r="G1823" s="63">
        <f>IF(Table312[[#This Row],[Facility]]="Buin",1.5%,0.25%)</f>
        <v>1.4999999999999999E-2</v>
      </c>
      <c r="H1823" s="38">
        <v>0</v>
      </c>
      <c r="I1823" s="38"/>
      <c r="J1823" s="27">
        <f t="shared" si="168"/>
        <v>73</v>
      </c>
      <c r="K1823" s="28">
        <f t="shared" si="169"/>
        <v>1</v>
      </c>
      <c r="L1823" s="27">
        <f>IF(K1823=0,0,IF(E1823&gt;1,E1823-1,VLOOKUP(K1823,Months_Weeks!$A$1:$B$13,2,0)))</f>
        <v>1</v>
      </c>
      <c r="M1823" s="29"/>
      <c r="N1823" s="39"/>
      <c r="O1823" s="39"/>
      <c r="P1823" s="50">
        <f t="shared" si="170"/>
        <v>0</v>
      </c>
      <c r="Q1823" s="28">
        <f t="shared" si="171"/>
        <v>1</v>
      </c>
      <c r="R1823" s="28">
        <f>IF(Q1823=0,0,IF(E1823&gt;1,E1823-1,VLOOKUP(Q1823,Months_Weeks!$A$1:$B$13,2,0)))</f>
        <v>1</v>
      </c>
      <c r="S1823" s="30"/>
      <c r="T1823" s="39"/>
      <c r="U1823" s="39"/>
      <c r="V1823" s="50">
        <f t="shared" si="172"/>
        <v>0</v>
      </c>
      <c r="W1823" s="28">
        <f t="shared" si="173"/>
        <v>1</v>
      </c>
      <c r="X1823" s="28">
        <f>IF(W1823=0,0,IF(E1823&gt;1,E1823-1,VLOOKUP(W1823,Months_Weeks!$A$1:$B$13,2,0)))</f>
        <v>1</v>
      </c>
      <c r="Y1823" s="30"/>
      <c r="Z1823" s="39"/>
      <c r="AA1823" s="31"/>
      <c r="AB1823" s="39"/>
      <c r="AC1823" s="31"/>
      <c r="AD1823" s="40"/>
      <c r="AE1823" s="31"/>
      <c r="AF1823" s="40"/>
      <c r="AG1823" s="31"/>
      <c r="AH1823" s="40"/>
      <c r="AI1823" s="31"/>
      <c r="AJ1823" s="40"/>
    </row>
    <row r="1824" spans="1:36" x14ac:dyDescent="0.25">
      <c r="A1824" s="37" t="s">
        <v>62</v>
      </c>
      <c r="B1824" s="37">
        <v>1042</v>
      </c>
      <c r="C1824" s="26" t="str">
        <f>IFERROR(INDEX(Clients[Client_Name],MATCH(Table312[[#This Row],[Client_Code]],Clients[Client_Code],0)),"")</f>
        <v>FRUTICOLA OLMUE</v>
      </c>
      <c r="D1824" s="25">
        <v>1</v>
      </c>
      <c r="E1824" s="25">
        <v>3</v>
      </c>
      <c r="F1824" s="25" t="b">
        <f>IF(E1824&gt;(VLOOKUP(D1824,Months_Weeks!$A$2:$B$13,2,TRUE)),FALSE)</f>
        <v>0</v>
      </c>
      <c r="G1824" s="63">
        <f>IF(Table312[[#This Row],[Facility]]="Buin",1.5%,0.25%)</f>
        <v>1.4999999999999999E-2</v>
      </c>
      <c r="H1824" s="38">
        <v>0</v>
      </c>
      <c r="I1824" s="38"/>
      <c r="J1824" s="27">
        <f t="shared" si="168"/>
        <v>73</v>
      </c>
      <c r="K1824" s="28">
        <f t="shared" si="169"/>
        <v>1</v>
      </c>
      <c r="L1824" s="27">
        <f>IF(K1824=0,0,IF(E1824&gt;1,E1824-1,VLOOKUP(K1824,Months_Weeks!$A$1:$B$13,2,0)))</f>
        <v>2</v>
      </c>
      <c r="M1824" s="29"/>
      <c r="N1824" s="39"/>
      <c r="O1824" s="39"/>
      <c r="P1824" s="50">
        <f t="shared" si="170"/>
        <v>0</v>
      </c>
      <c r="Q1824" s="28">
        <f t="shared" si="171"/>
        <v>1</v>
      </c>
      <c r="R1824" s="28">
        <f>IF(Q1824=0,0,IF(E1824&gt;1,E1824-1,VLOOKUP(Q1824,Months_Weeks!$A$1:$B$13,2,0)))</f>
        <v>2</v>
      </c>
      <c r="S1824" s="30"/>
      <c r="T1824" s="39"/>
      <c r="U1824" s="39"/>
      <c r="V1824" s="50">
        <f t="shared" si="172"/>
        <v>0</v>
      </c>
      <c r="W1824" s="28">
        <f t="shared" si="173"/>
        <v>1</v>
      </c>
      <c r="X1824" s="28">
        <f>IF(W1824=0,0,IF(E1824&gt;1,E1824-1,VLOOKUP(W1824,Months_Weeks!$A$1:$B$13,2,0)))</f>
        <v>2</v>
      </c>
      <c r="Y1824" s="30"/>
      <c r="Z1824" s="39"/>
      <c r="AA1824" s="31"/>
      <c r="AB1824" s="39"/>
      <c r="AC1824" s="31"/>
      <c r="AD1824" s="40"/>
      <c r="AE1824" s="31"/>
      <c r="AF1824" s="40"/>
      <c r="AG1824" s="31"/>
      <c r="AH1824" s="40"/>
      <c r="AI1824" s="31"/>
      <c r="AJ1824" s="40"/>
    </row>
    <row r="1825" spans="1:36" x14ac:dyDescent="0.25">
      <c r="A1825" s="37" t="s">
        <v>62</v>
      </c>
      <c r="B1825" s="37">
        <v>1042</v>
      </c>
      <c r="C1825" s="26" t="str">
        <f>IFERROR(INDEX(Clients[Client_Name],MATCH(Table312[[#This Row],[Client_Code]],Clients[Client_Code],0)),"")</f>
        <v>FRUTICOLA OLMUE</v>
      </c>
      <c r="D1825" s="25">
        <v>1</v>
      </c>
      <c r="E1825" s="25">
        <v>4</v>
      </c>
      <c r="F1825" s="25" t="b">
        <f>IF(E1825&gt;(VLOOKUP(D1825,Months_Weeks!$A$2:$B$13,2,TRUE)),FALSE)</f>
        <v>0</v>
      </c>
      <c r="G1825" s="63">
        <f>IF(Table312[[#This Row],[Facility]]="Buin",1.5%,0.25%)</f>
        <v>1.4999999999999999E-2</v>
      </c>
      <c r="H1825" s="38">
        <v>0</v>
      </c>
      <c r="I1825" s="38"/>
      <c r="J1825" s="27">
        <f t="shared" si="168"/>
        <v>73</v>
      </c>
      <c r="K1825" s="28">
        <f t="shared" si="169"/>
        <v>1</v>
      </c>
      <c r="L1825" s="27">
        <f>IF(K1825=0,0,IF(E1825&gt;1,E1825-1,VLOOKUP(K1825,Months_Weeks!$A$1:$B$13,2,0)))</f>
        <v>3</v>
      </c>
      <c r="M1825" s="29"/>
      <c r="N1825" s="39"/>
      <c r="O1825" s="39"/>
      <c r="P1825" s="50">
        <f t="shared" si="170"/>
        <v>0</v>
      </c>
      <c r="Q1825" s="28">
        <f t="shared" si="171"/>
        <v>1</v>
      </c>
      <c r="R1825" s="28">
        <f>IF(Q1825=0,0,IF(E1825&gt;1,E1825-1,VLOOKUP(Q1825,Months_Weeks!$A$1:$B$13,2,0)))</f>
        <v>3</v>
      </c>
      <c r="S1825" s="30"/>
      <c r="T1825" s="39"/>
      <c r="U1825" s="39"/>
      <c r="V1825" s="50">
        <f t="shared" si="172"/>
        <v>0</v>
      </c>
      <c r="W1825" s="28">
        <f t="shared" si="173"/>
        <v>1</v>
      </c>
      <c r="X1825" s="28">
        <f>IF(W1825=0,0,IF(E1825&gt;1,E1825-1,VLOOKUP(W1825,Months_Weeks!$A$1:$B$13,2,0)))</f>
        <v>3</v>
      </c>
      <c r="Y1825" s="30"/>
      <c r="Z1825" s="39"/>
      <c r="AA1825" s="31"/>
      <c r="AB1825" s="39"/>
      <c r="AC1825" s="31"/>
      <c r="AD1825" s="40"/>
      <c r="AE1825" s="31"/>
      <c r="AF1825" s="40"/>
      <c r="AG1825" s="31"/>
      <c r="AH1825" s="40"/>
      <c r="AI1825" s="31"/>
      <c r="AJ1825" s="40"/>
    </row>
    <row r="1826" spans="1:36" x14ac:dyDescent="0.25">
      <c r="A1826" s="37" t="s">
        <v>62</v>
      </c>
      <c r="B1826" s="37">
        <v>1042</v>
      </c>
      <c r="C1826" s="26" t="str">
        <f>IFERROR(INDEX(Clients[Client_Name],MATCH(Table312[[#This Row],[Client_Code]],Clients[Client_Code],0)),"")</f>
        <v>FRUTICOLA OLMUE</v>
      </c>
      <c r="D1826" s="25">
        <v>2</v>
      </c>
      <c r="E1826" s="25">
        <v>1</v>
      </c>
      <c r="F1826" s="25" t="b">
        <f>IF(E1826&gt;(VLOOKUP(D1826,Months_Weeks!$A$2:$B$13,2,TRUE)),FALSE)</f>
        <v>0</v>
      </c>
      <c r="G1826" s="63">
        <f>IF(Table312[[#This Row],[Facility]]="Buin",1.5%,0.25%)</f>
        <v>1.4999999999999999E-2</v>
      </c>
      <c r="H1826" s="38">
        <v>0</v>
      </c>
      <c r="I1826" s="38"/>
      <c r="J1826" s="27">
        <f t="shared" si="168"/>
        <v>73</v>
      </c>
      <c r="K1826" s="28">
        <f t="shared" si="169"/>
        <v>1</v>
      </c>
      <c r="L1826" s="27">
        <f>IF(K1826=0,0,IF(E1826&gt;1,E1826-1,VLOOKUP(K1826,Months_Weeks!$A$1:$B$13,2,0)))</f>
        <v>4</v>
      </c>
      <c r="M1826" s="29"/>
      <c r="N1826" s="39"/>
      <c r="O1826" s="39"/>
      <c r="P1826" s="50">
        <f t="shared" si="170"/>
        <v>0</v>
      </c>
      <c r="Q1826" s="28">
        <f t="shared" si="171"/>
        <v>1</v>
      </c>
      <c r="R1826" s="28">
        <f>IF(Q1826=0,0,IF(E1826&gt;1,E1826-1,VLOOKUP(Q1826,Months_Weeks!$A$1:$B$13,2,0)))</f>
        <v>4</v>
      </c>
      <c r="S1826" s="30"/>
      <c r="T1826" s="39"/>
      <c r="U1826" s="39"/>
      <c r="V1826" s="50">
        <f t="shared" si="172"/>
        <v>0</v>
      </c>
      <c r="W1826" s="28">
        <f t="shared" si="173"/>
        <v>1</v>
      </c>
      <c r="X1826" s="28">
        <f>IF(W1826=0,0,IF(E1826&gt;1,E1826-1,VLOOKUP(W1826,Months_Weeks!$A$1:$B$13,2,0)))</f>
        <v>4</v>
      </c>
      <c r="Y1826" s="30"/>
      <c r="Z1826" s="39"/>
      <c r="AA1826" s="31"/>
      <c r="AB1826" s="39"/>
      <c r="AC1826" s="31"/>
      <c r="AD1826" s="40"/>
      <c r="AE1826" s="31"/>
      <c r="AF1826" s="40"/>
      <c r="AG1826" s="31"/>
      <c r="AH1826" s="40"/>
      <c r="AI1826" s="31"/>
      <c r="AJ1826" s="40"/>
    </row>
    <row r="1827" spans="1:36" x14ac:dyDescent="0.25">
      <c r="A1827" s="37" t="s">
        <v>62</v>
      </c>
      <c r="B1827" s="37">
        <v>1042</v>
      </c>
      <c r="C1827" s="26" t="str">
        <f>IFERROR(INDEX(Clients[Client_Name],MATCH(Table312[[#This Row],[Client_Code]],Clients[Client_Code],0)),"")</f>
        <v>FRUTICOLA OLMUE</v>
      </c>
      <c r="D1827" s="25">
        <v>2</v>
      </c>
      <c r="E1827" s="25">
        <v>2</v>
      </c>
      <c r="F1827" s="25" t="b">
        <f>IF(E1827&gt;(VLOOKUP(D1827,Months_Weeks!$A$2:$B$13,2,TRUE)),FALSE)</f>
        <v>0</v>
      </c>
      <c r="G1827" s="63">
        <f>IF(Table312[[#This Row],[Facility]]="Buin",1.5%,0.25%)</f>
        <v>1.4999999999999999E-2</v>
      </c>
      <c r="H1827" s="38">
        <v>0</v>
      </c>
      <c r="I1827" s="38"/>
      <c r="J1827" s="27">
        <f t="shared" si="168"/>
        <v>73</v>
      </c>
      <c r="K1827" s="28">
        <f t="shared" si="169"/>
        <v>2</v>
      </c>
      <c r="L1827" s="27">
        <f>IF(K1827=0,0,IF(E1827&gt;1,E1827-1,VLOOKUP(K1827,Months_Weeks!$A$1:$B$13,2,0)))</f>
        <v>1</v>
      </c>
      <c r="M1827" s="29"/>
      <c r="N1827" s="39"/>
      <c r="O1827" s="39"/>
      <c r="P1827" s="50">
        <f t="shared" si="170"/>
        <v>0</v>
      </c>
      <c r="Q1827" s="28">
        <f t="shared" si="171"/>
        <v>2</v>
      </c>
      <c r="R1827" s="28">
        <f>IF(Q1827=0,0,IF(E1827&gt;1,E1827-1,VLOOKUP(Q1827,Months_Weeks!$A$1:$B$13,2,0)))</f>
        <v>1</v>
      </c>
      <c r="S1827" s="30"/>
      <c r="T1827" s="39"/>
      <c r="U1827" s="39"/>
      <c r="V1827" s="50">
        <f t="shared" si="172"/>
        <v>0</v>
      </c>
      <c r="W1827" s="28">
        <f t="shared" si="173"/>
        <v>2</v>
      </c>
      <c r="X1827" s="28">
        <f>IF(W1827=0,0,IF(E1827&gt;1,E1827-1,VLOOKUP(W1827,Months_Weeks!$A$1:$B$13,2,0)))</f>
        <v>1</v>
      </c>
      <c r="Y1827" s="30"/>
      <c r="Z1827" s="39"/>
      <c r="AA1827" s="31"/>
      <c r="AB1827" s="39"/>
      <c r="AC1827" s="31"/>
      <c r="AD1827" s="40"/>
      <c r="AE1827" s="31"/>
      <c r="AF1827" s="40"/>
      <c r="AG1827" s="31"/>
      <c r="AH1827" s="40"/>
      <c r="AI1827" s="31"/>
      <c r="AJ1827" s="40"/>
    </row>
    <row r="1828" spans="1:36" x14ac:dyDescent="0.25">
      <c r="A1828" s="37" t="s">
        <v>62</v>
      </c>
      <c r="B1828" s="37">
        <v>1042</v>
      </c>
      <c r="C1828" s="26" t="str">
        <f>IFERROR(INDEX(Clients[Client_Name],MATCH(Table312[[#This Row],[Client_Code]],Clients[Client_Code],0)),"")</f>
        <v>FRUTICOLA OLMUE</v>
      </c>
      <c r="D1828" s="25">
        <v>2</v>
      </c>
      <c r="E1828" s="25">
        <v>3</v>
      </c>
      <c r="F1828" s="25" t="b">
        <f>IF(E1828&gt;(VLOOKUP(D1828,Months_Weeks!$A$2:$B$13,2,TRUE)),FALSE)</f>
        <v>0</v>
      </c>
      <c r="G1828" s="63">
        <f>IF(Table312[[#This Row],[Facility]]="Buin",1.5%,0.25%)</f>
        <v>1.4999999999999999E-2</v>
      </c>
      <c r="H1828" s="38"/>
      <c r="I1828" s="38">
        <v>45</v>
      </c>
      <c r="J1828" s="27">
        <f t="shared" si="168"/>
        <v>28</v>
      </c>
      <c r="K1828" s="28">
        <f t="shared" si="169"/>
        <v>2</v>
      </c>
      <c r="L1828" s="27">
        <f>IF(K1828=0,0,IF(E1828&gt;1,E1828-1,VLOOKUP(K1828,Months_Weeks!$A$1:$B$13,2,0)))</f>
        <v>2</v>
      </c>
      <c r="M1828" s="29"/>
      <c r="N1828" s="39"/>
      <c r="O1828" s="39"/>
      <c r="P1828" s="50">
        <f t="shared" si="170"/>
        <v>0</v>
      </c>
      <c r="Q1828" s="28">
        <f t="shared" si="171"/>
        <v>2</v>
      </c>
      <c r="R1828" s="28">
        <f>IF(Q1828=0,0,IF(E1828&gt;1,E1828-1,VLOOKUP(Q1828,Months_Weeks!$A$1:$B$13,2,0)))</f>
        <v>2</v>
      </c>
      <c r="S1828" s="30"/>
      <c r="T1828" s="39"/>
      <c r="U1828" s="39"/>
      <c r="V1828" s="50">
        <f t="shared" si="172"/>
        <v>0</v>
      </c>
      <c r="W1828" s="28">
        <f t="shared" si="173"/>
        <v>2</v>
      </c>
      <c r="X1828" s="28">
        <f>IF(W1828=0,0,IF(E1828&gt;1,E1828-1,VLOOKUP(W1828,Months_Weeks!$A$1:$B$13,2,0)))</f>
        <v>2</v>
      </c>
      <c r="Y1828" s="30"/>
      <c r="Z1828" s="39"/>
      <c r="AA1828" s="31"/>
      <c r="AB1828" s="39"/>
      <c r="AC1828" s="31"/>
      <c r="AD1828" s="40"/>
      <c r="AE1828" s="31"/>
      <c r="AF1828" s="40"/>
      <c r="AG1828" s="31"/>
      <c r="AH1828" s="40"/>
      <c r="AI1828" s="31"/>
      <c r="AJ1828" s="40"/>
    </row>
    <row r="1829" spans="1:36" x14ac:dyDescent="0.25">
      <c r="A1829" s="37" t="s">
        <v>62</v>
      </c>
      <c r="B1829" s="37">
        <v>1042</v>
      </c>
      <c r="C1829" s="26" t="str">
        <f>IFERROR(INDEX(Clients[Client_Name],MATCH(Table312[[#This Row],[Client_Code]],Clients[Client_Code],0)),"")</f>
        <v>FRUTICOLA OLMUE</v>
      </c>
      <c r="D1829" s="25">
        <v>2</v>
      </c>
      <c r="E1829" s="25">
        <v>4</v>
      </c>
      <c r="F1829" s="25" t="b">
        <f>IF(E1829&gt;(VLOOKUP(D1829,Months_Weeks!$A$2:$B$13,2,TRUE)),FALSE)</f>
        <v>0</v>
      </c>
      <c r="G1829" s="63">
        <f>IF(Table312[[#This Row],[Facility]]="Buin",1.5%,0.25%)</f>
        <v>1.4999999999999999E-2</v>
      </c>
      <c r="H1829" s="38">
        <v>0</v>
      </c>
      <c r="I1829" s="38"/>
      <c r="J1829" s="27">
        <f t="shared" si="168"/>
        <v>28</v>
      </c>
      <c r="K1829" s="28">
        <f t="shared" si="169"/>
        <v>2</v>
      </c>
      <c r="L1829" s="27">
        <f>IF(K1829=0,0,IF(E1829&gt;1,E1829-1,VLOOKUP(K1829,Months_Weeks!$A$1:$B$13,2,0)))</f>
        <v>3</v>
      </c>
      <c r="M1829" s="29"/>
      <c r="N1829" s="39"/>
      <c r="O1829" s="39"/>
      <c r="P1829" s="50">
        <f t="shared" si="170"/>
        <v>0</v>
      </c>
      <c r="Q1829" s="28">
        <f t="shared" si="171"/>
        <v>2</v>
      </c>
      <c r="R1829" s="28">
        <f>IF(Q1829=0,0,IF(E1829&gt;1,E1829-1,VLOOKUP(Q1829,Months_Weeks!$A$1:$B$13,2,0)))</f>
        <v>3</v>
      </c>
      <c r="S1829" s="30"/>
      <c r="T1829" s="39"/>
      <c r="U1829" s="39"/>
      <c r="V1829" s="50">
        <f t="shared" si="172"/>
        <v>0</v>
      </c>
      <c r="W1829" s="28">
        <f t="shared" si="173"/>
        <v>2</v>
      </c>
      <c r="X1829" s="28">
        <f>IF(W1829=0,0,IF(E1829&gt;1,E1829-1,VLOOKUP(W1829,Months_Weeks!$A$1:$B$13,2,0)))</f>
        <v>3</v>
      </c>
      <c r="Y1829" s="30"/>
      <c r="Z1829" s="39"/>
      <c r="AA1829" s="31"/>
      <c r="AB1829" s="39"/>
      <c r="AC1829" s="31"/>
      <c r="AD1829" s="40"/>
      <c r="AE1829" s="31"/>
      <c r="AF1829" s="40"/>
      <c r="AG1829" s="31"/>
      <c r="AH1829" s="40"/>
      <c r="AI1829" s="31"/>
      <c r="AJ1829" s="40"/>
    </row>
    <row r="1830" spans="1:36" x14ac:dyDescent="0.25">
      <c r="A1830" s="37" t="s">
        <v>62</v>
      </c>
      <c r="B1830" s="37">
        <v>1042</v>
      </c>
      <c r="C1830" s="26" t="str">
        <f>IFERROR(INDEX(Clients[Client_Name],MATCH(Table312[[#This Row],[Client_Code]],Clients[Client_Code],0)),"")</f>
        <v>FRUTICOLA OLMUE</v>
      </c>
      <c r="D1830" s="25">
        <v>3</v>
      </c>
      <c r="E1830" s="25">
        <v>1</v>
      </c>
      <c r="F1830" s="25" t="b">
        <f>IF(E1830&gt;(VLOOKUP(D1830,Months_Weeks!$A$2:$B$13,2,TRUE)),FALSE)</f>
        <v>0</v>
      </c>
      <c r="G1830" s="63">
        <f>IF(Table312[[#This Row],[Facility]]="Buin",1.5%,0.25%)</f>
        <v>1.4999999999999999E-2</v>
      </c>
      <c r="H1830" s="38"/>
      <c r="I1830" s="38">
        <v>26</v>
      </c>
      <c r="J1830" s="27">
        <f t="shared" si="168"/>
        <v>2</v>
      </c>
      <c r="K1830" s="28">
        <f t="shared" si="169"/>
        <v>2</v>
      </c>
      <c r="L1830" s="27">
        <f>IF(K1830=0,0,IF(E1830&gt;1,E1830-1,VLOOKUP(K1830,Months_Weeks!$A$1:$B$13,2,0)))</f>
        <v>4</v>
      </c>
      <c r="M1830" s="29"/>
      <c r="N1830" s="39"/>
      <c r="O1830" s="39"/>
      <c r="P1830" s="50">
        <f t="shared" si="170"/>
        <v>0</v>
      </c>
      <c r="Q1830" s="28">
        <f t="shared" si="171"/>
        <v>2</v>
      </c>
      <c r="R1830" s="28">
        <f>IF(Q1830=0,0,IF(E1830&gt;1,E1830-1,VLOOKUP(Q1830,Months_Weeks!$A$1:$B$13,2,0)))</f>
        <v>4</v>
      </c>
      <c r="S1830" s="30"/>
      <c r="T1830" s="39"/>
      <c r="U1830" s="39"/>
      <c r="V1830" s="50">
        <f t="shared" si="172"/>
        <v>0</v>
      </c>
      <c r="W1830" s="28">
        <f t="shared" si="173"/>
        <v>2</v>
      </c>
      <c r="X1830" s="28">
        <f>IF(W1830=0,0,IF(E1830&gt;1,E1830-1,VLOOKUP(W1830,Months_Weeks!$A$1:$B$13,2,0)))</f>
        <v>4</v>
      </c>
      <c r="Y1830" s="30"/>
      <c r="Z1830" s="39"/>
      <c r="AA1830" s="31"/>
      <c r="AB1830" s="39"/>
      <c r="AC1830" s="31"/>
      <c r="AD1830" s="40"/>
      <c r="AE1830" s="31"/>
      <c r="AF1830" s="40"/>
      <c r="AG1830" s="31"/>
      <c r="AH1830" s="40"/>
      <c r="AI1830" s="31"/>
      <c r="AJ1830" s="40"/>
    </row>
    <row r="1831" spans="1:36" x14ac:dyDescent="0.25">
      <c r="A1831" s="37" t="s">
        <v>62</v>
      </c>
      <c r="B1831" s="37">
        <v>1042</v>
      </c>
      <c r="C1831" s="26" t="str">
        <f>IFERROR(INDEX(Clients[Client_Name],MATCH(Table312[[#This Row],[Client_Code]],Clients[Client_Code],0)),"")</f>
        <v>FRUTICOLA OLMUE</v>
      </c>
      <c r="D1831" s="25">
        <v>3</v>
      </c>
      <c r="E1831" s="25">
        <v>2</v>
      </c>
      <c r="F1831" s="25" t="b">
        <f>IF(E1831&gt;(VLOOKUP(D1831,Months_Weeks!$A$2:$B$13,2,TRUE)),FALSE)</f>
        <v>0</v>
      </c>
      <c r="G1831" s="63">
        <f>IF(Table312[[#This Row],[Facility]]="Buin",1.5%,0.25%)</f>
        <v>1.4999999999999999E-2</v>
      </c>
      <c r="H1831" s="38"/>
      <c r="I1831" s="38">
        <v>2</v>
      </c>
      <c r="J1831" s="27">
        <f t="shared" si="168"/>
        <v>0</v>
      </c>
      <c r="K1831" s="28">
        <f t="shared" si="169"/>
        <v>3</v>
      </c>
      <c r="L1831" s="27">
        <f>IF(K1831=0,0,IF(E1831&gt;1,E1831-1,VLOOKUP(K1831,Months_Weeks!$A$1:$B$13,2,0)))</f>
        <v>1</v>
      </c>
      <c r="M1831" s="29"/>
      <c r="N1831" s="39"/>
      <c r="O1831" s="39"/>
      <c r="P1831" s="50">
        <f t="shared" si="170"/>
        <v>0</v>
      </c>
      <c r="Q1831" s="28">
        <f t="shared" si="171"/>
        <v>3</v>
      </c>
      <c r="R1831" s="28">
        <f>IF(Q1831=0,0,IF(E1831&gt;1,E1831-1,VLOOKUP(Q1831,Months_Weeks!$A$1:$B$13,2,0)))</f>
        <v>1</v>
      </c>
      <c r="S1831" s="30"/>
      <c r="T1831" s="39"/>
      <c r="U1831" s="39"/>
      <c r="V1831" s="50">
        <f t="shared" si="172"/>
        <v>0</v>
      </c>
      <c r="W1831" s="28">
        <f t="shared" si="173"/>
        <v>3</v>
      </c>
      <c r="X1831" s="28">
        <f>IF(W1831=0,0,IF(E1831&gt;1,E1831-1,VLOOKUP(W1831,Months_Weeks!$A$1:$B$13,2,0)))</f>
        <v>1</v>
      </c>
      <c r="Y1831" s="30"/>
      <c r="Z1831" s="39"/>
      <c r="AA1831" s="31"/>
      <c r="AB1831" s="39"/>
      <c r="AC1831" s="31"/>
      <c r="AD1831" s="40"/>
      <c r="AE1831" s="31"/>
      <c r="AF1831" s="40"/>
      <c r="AG1831" s="31"/>
      <c r="AH1831" s="40"/>
      <c r="AI1831" s="31"/>
      <c r="AJ1831" s="40"/>
    </row>
    <row r="1832" spans="1:36" x14ac:dyDescent="0.25">
      <c r="A1832" s="37" t="s">
        <v>62</v>
      </c>
      <c r="B1832" s="37">
        <v>1042</v>
      </c>
      <c r="C1832" s="26" t="str">
        <f>IFERROR(INDEX(Clients[Client_Name],MATCH(Table312[[#This Row],[Client_Code]],Clients[Client_Code],0)),"")</f>
        <v>FRUTICOLA OLMUE</v>
      </c>
      <c r="D1832" s="25">
        <v>3</v>
      </c>
      <c r="E1832" s="25">
        <v>3</v>
      </c>
      <c r="F1832" s="25" t="b">
        <f>IF(E1832&gt;(VLOOKUP(D1832,Months_Weeks!$A$2:$B$13,2,TRUE)),FALSE)</f>
        <v>0</v>
      </c>
      <c r="G1832" s="63">
        <f>IF(Table312[[#This Row],[Facility]]="Buin",1.5%,0.25%)</f>
        <v>1.4999999999999999E-2</v>
      </c>
      <c r="H1832" s="38"/>
      <c r="I1832" s="38"/>
      <c r="J1832" s="27">
        <f t="shared" si="168"/>
        <v>0</v>
      </c>
      <c r="K1832" s="28">
        <f t="shared" si="169"/>
        <v>3</v>
      </c>
      <c r="L1832" s="27">
        <f>IF(K1832=0,0,IF(E1832&gt;1,E1832-1,VLOOKUP(K1832,Months_Weeks!$A$1:$B$13,2,0)))</f>
        <v>2</v>
      </c>
      <c r="M1832" s="29"/>
      <c r="N1832" s="39"/>
      <c r="O1832" s="39"/>
      <c r="P1832" s="50">
        <f t="shared" si="170"/>
        <v>0</v>
      </c>
      <c r="Q1832" s="28">
        <f t="shared" si="171"/>
        <v>3</v>
      </c>
      <c r="R1832" s="28">
        <f>IF(Q1832=0,0,IF(E1832&gt;1,E1832-1,VLOOKUP(Q1832,Months_Weeks!$A$1:$B$13,2,0)))</f>
        <v>2</v>
      </c>
      <c r="S1832" s="30"/>
      <c r="T1832" s="39"/>
      <c r="U1832" s="39"/>
      <c r="V1832" s="50">
        <f t="shared" si="172"/>
        <v>0</v>
      </c>
      <c r="W1832" s="28">
        <f t="shared" si="173"/>
        <v>3</v>
      </c>
      <c r="X1832" s="28">
        <f>IF(W1832=0,0,IF(E1832&gt;1,E1832-1,VLOOKUP(W1832,Months_Weeks!$A$1:$B$13,2,0)))</f>
        <v>2</v>
      </c>
      <c r="Y1832" s="30"/>
      <c r="Z1832" s="39"/>
      <c r="AA1832" s="31"/>
      <c r="AB1832" s="39"/>
      <c r="AC1832" s="31"/>
      <c r="AD1832" s="40"/>
      <c r="AE1832" s="31"/>
      <c r="AF1832" s="40"/>
      <c r="AG1832" s="31"/>
      <c r="AH1832" s="40"/>
      <c r="AI1832" s="31"/>
      <c r="AJ1832" s="40"/>
    </row>
    <row r="1833" spans="1:36" x14ac:dyDescent="0.25">
      <c r="A1833" s="37" t="s">
        <v>62</v>
      </c>
      <c r="B1833" s="37">
        <v>1042</v>
      </c>
      <c r="C1833" s="26" t="str">
        <f>IFERROR(INDEX(Clients[Client_Name],MATCH(Table312[[#This Row],[Client_Code]],Clients[Client_Code],0)),"")</f>
        <v>FRUTICOLA OLMUE</v>
      </c>
      <c r="D1833" s="25">
        <v>3</v>
      </c>
      <c r="E1833" s="25">
        <v>4</v>
      </c>
      <c r="F1833" s="25" t="b">
        <f>IF(E1833&gt;(VLOOKUP(D1833,Months_Weeks!$A$2:$B$13,2,TRUE)),FALSE)</f>
        <v>0</v>
      </c>
      <c r="G1833" s="63">
        <f>IF(Table312[[#This Row],[Facility]]="Buin",1.5%,0.25%)</f>
        <v>1.4999999999999999E-2</v>
      </c>
      <c r="H1833" s="38">
        <v>75</v>
      </c>
      <c r="I1833" s="38"/>
      <c r="J1833" s="27">
        <f t="shared" si="168"/>
        <v>75</v>
      </c>
      <c r="K1833" s="28">
        <f t="shared" si="169"/>
        <v>3</v>
      </c>
      <c r="L1833" s="27">
        <f>IF(K1833=0,0,IF(E1833&gt;1,E1833-1,VLOOKUP(K1833,Months_Weeks!$A$1:$B$13,2,0)))</f>
        <v>3</v>
      </c>
      <c r="M1833" s="29"/>
      <c r="N1833" s="39"/>
      <c r="O1833" s="39"/>
      <c r="P1833" s="50">
        <f t="shared" si="170"/>
        <v>0</v>
      </c>
      <c r="Q1833" s="28">
        <f t="shared" si="171"/>
        <v>3</v>
      </c>
      <c r="R1833" s="28">
        <f>IF(Q1833=0,0,IF(E1833&gt;1,E1833-1,VLOOKUP(Q1833,Months_Weeks!$A$1:$B$13,2,0)))</f>
        <v>3</v>
      </c>
      <c r="S1833" s="30"/>
      <c r="T1833" s="39"/>
      <c r="U1833" s="39"/>
      <c r="V1833" s="50">
        <f t="shared" si="172"/>
        <v>0</v>
      </c>
      <c r="W1833" s="28">
        <f t="shared" si="173"/>
        <v>3</v>
      </c>
      <c r="X1833" s="28">
        <f>IF(W1833=0,0,IF(E1833&gt;1,E1833-1,VLOOKUP(W1833,Months_Weeks!$A$1:$B$13,2,0)))</f>
        <v>3</v>
      </c>
      <c r="Y1833" s="30"/>
      <c r="Z1833" s="39"/>
      <c r="AA1833" s="31"/>
      <c r="AB1833" s="39"/>
      <c r="AC1833" s="31"/>
      <c r="AD1833" s="40"/>
      <c r="AE1833" s="31"/>
      <c r="AF1833" s="40"/>
      <c r="AG1833" s="31"/>
      <c r="AH1833" s="40"/>
      <c r="AI1833" s="31"/>
      <c r="AJ1833" s="40"/>
    </row>
    <row r="1834" spans="1:36" x14ac:dyDescent="0.25">
      <c r="A1834" s="37" t="s">
        <v>62</v>
      </c>
      <c r="B1834" s="37">
        <v>1042</v>
      </c>
      <c r="C1834" s="26" t="str">
        <f>IFERROR(INDEX(Clients[Client_Name],MATCH(Table312[[#This Row],[Client_Code]],Clients[Client_Code],0)),"")</f>
        <v>FRUTICOLA OLMUE</v>
      </c>
      <c r="D1834" s="25">
        <v>3</v>
      </c>
      <c r="E1834" s="25">
        <v>5</v>
      </c>
      <c r="F1834" s="25" t="b">
        <f>IF(E1834&gt;(VLOOKUP(D1834,Months_Weeks!$A$2:$B$13,2,TRUE)),FALSE)</f>
        <v>0</v>
      </c>
      <c r="G1834" s="63">
        <f>IF(Table312[[#This Row],[Facility]]="Buin",1.5%,0.25%)</f>
        <v>1.4999999999999999E-2</v>
      </c>
      <c r="H1834" s="38">
        <v>75</v>
      </c>
      <c r="I1834" s="38"/>
      <c r="J1834" s="27">
        <f t="shared" si="168"/>
        <v>150</v>
      </c>
      <c r="K1834" s="28">
        <f t="shared" si="169"/>
        <v>3</v>
      </c>
      <c r="L1834" s="27">
        <f>IF(K1834=0,0,IF(E1834&gt;1,E1834-1,VLOOKUP(K1834,Months_Weeks!$A$1:$B$13,2,0)))</f>
        <v>4</v>
      </c>
      <c r="M1834" s="29"/>
      <c r="N1834" s="39"/>
      <c r="O1834" s="39"/>
      <c r="P1834" s="50">
        <f t="shared" si="170"/>
        <v>0</v>
      </c>
      <c r="Q1834" s="28">
        <f t="shared" si="171"/>
        <v>3</v>
      </c>
      <c r="R1834" s="28">
        <f>IF(Q1834=0,0,IF(E1834&gt;1,E1834-1,VLOOKUP(Q1834,Months_Weeks!$A$1:$B$13,2,0)))</f>
        <v>4</v>
      </c>
      <c r="S1834" s="30"/>
      <c r="T1834" s="39"/>
      <c r="U1834" s="39"/>
      <c r="V1834" s="50">
        <f t="shared" si="172"/>
        <v>0</v>
      </c>
      <c r="W1834" s="28">
        <f t="shared" si="173"/>
        <v>3</v>
      </c>
      <c r="X1834" s="28">
        <f>IF(W1834=0,0,IF(E1834&gt;1,E1834-1,VLOOKUP(W1834,Months_Weeks!$A$1:$B$13,2,0)))</f>
        <v>4</v>
      </c>
      <c r="Y1834" s="30"/>
      <c r="Z1834" s="39"/>
      <c r="AA1834" s="31"/>
      <c r="AB1834" s="39"/>
      <c r="AC1834" s="31"/>
      <c r="AD1834" s="40"/>
      <c r="AE1834" s="31"/>
      <c r="AF1834" s="40"/>
      <c r="AG1834" s="31"/>
      <c r="AH1834" s="40"/>
      <c r="AI1834" s="31"/>
      <c r="AJ1834" s="40"/>
    </row>
    <row r="1835" spans="1:36" x14ac:dyDescent="0.25">
      <c r="A1835" s="37" t="s">
        <v>62</v>
      </c>
      <c r="B1835" s="37">
        <v>1042</v>
      </c>
      <c r="C1835" s="26" t="str">
        <f>IFERROR(INDEX(Clients[Client_Name],MATCH(Table312[[#This Row],[Client_Code]],Clients[Client_Code],0)),"")</f>
        <v>FRUTICOLA OLMUE</v>
      </c>
      <c r="D1835" s="25">
        <v>4</v>
      </c>
      <c r="E1835" s="25">
        <v>1</v>
      </c>
      <c r="F1835" s="25" t="b">
        <f>IF(E1835&gt;(VLOOKUP(D1835,Months_Weeks!$A$2:$B$13,2,TRUE)),FALSE)</f>
        <v>0</v>
      </c>
      <c r="G1835" s="63">
        <f>IF(Table312[[#This Row],[Facility]]="Buin",1.5%,0.25%)</f>
        <v>1.4999999999999999E-2</v>
      </c>
      <c r="H1835" s="38">
        <v>75</v>
      </c>
      <c r="I1835" s="38"/>
      <c r="J1835" s="27">
        <f t="shared" si="168"/>
        <v>225</v>
      </c>
      <c r="K1835" s="28">
        <f t="shared" si="169"/>
        <v>3</v>
      </c>
      <c r="L1835" s="27">
        <f>IF(K1835=0,0,IF(E1835&gt;1,E1835-1,VLOOKUP(K1835,Months_Weeks!$A$1:$B$13,2,0)))</f>
        <v>5</v>
      </c>
      <c r="M1835" s="29"/>
      <c r="N1835" s="39"/>
      <c r="O1835" s="39"/>
      <c r="P1835" s="50">
        <f t="shared" si="170"/>
        <v>0</v>
      </c>
      <c r="Q1835" s="28">
        <f t="shared" si="171"/>
        <v>3</v>
      </c>
      <c r="R1835" s="28">
        <f>IF(Q1835=0,0,IF(E1835&gt;1,E1835-1,VLOOKUP(Q1835,Months_Weeks!$A$1:$B$13,2,0)))</f>
        <v>5</v>
      </c>
      <c r="S1835" s="30"/>
      <c r="T1835" s="39"/>
      <c r="U1835" s="39"/>
      <c r="V1835" s="50">
        <f t="shared" si="172"/>
        <v>0</v>
      </c>
      <c r="W1835" s="28">
        <f t="shared" si="173"/>
        <v>3</v>
      </c>
      <c r="X1835" s="28">
        <f>IF(W1835=0,0,IF(E1835&gt;1,E1835-1,VLOOKUP(W1835,Months_Weeks!$A$1:$B$13,2,0)))</f>
        <v>5</v>
      </c>
      <c r="Y1835" s="30"/>
      <c r="Z1835" s="39"/>
      <c r="AA1835" s="31"/>
      <c r="AB1835" s="39"/>
      <c r="AC1835" s="31"/>
      <c r="AD1835" s="40"/>
      <c r="AE1835" s="31"/>
      <c r="AF1835" s="40"/>
      <c r="AG1835" s="31"/>
      <c r="AH1835" s="40"/>
      <c r="AI1835" s="31"/>
      <c r="AJ1835" s="40"/>
    </row>
    <row r="1836" spans="1:36" x14ac:dyDescent="0.25">
      <c r="A1836" s="37" t="s">
        <v>62</v>
      </c>
      <c r="B1836" s="37">
        <v>1042</v>
      </c>
      <c r="C1836" s="26" t="str">
        <f>IFERROR(INDEX(Clients[Client_Name],MATCH(Table312[[#This Row],[Client_Code]],Clients[Client_Code],0)),"")</f>
        <v>FRUTICOLA OLMUE</v>
      </c>
      <c r="D1836" s="25">
        <v>4</v>
      </c>
      <c r="E1836" s="25">
        <v>2</v>
      </c>
      <c r="F1836" s="25" t="b">
        <f>IF(E1836&gt;(VLOOKUP(D1836,Months_Weeks!$A$2:$B$13,2,TRUE)),FALSE)</f>
        <v>0</v>
      </c>
      <c r="G1836" s="63">
        <f>IF(Table312[[#This Row],[Facility]]="Buin",1.5%,0.25%)</f>
        <v>1.4999999999999999E-2</v>
      </c>
      <c r="H1836" s="38">
        <v>75</v>
      </c>
      <c r="I1836" s="38"/>
      <c r="J1836" s="27">
        <f t="shared" si="168"/>
        <v>300</v>
      </c>
      <c r="K1836" s="28">
        <f t="shared" si="169"/>
        <v>4</v>
      </c>
      <c r="L1836" s="27">
        <f>IF(K1836=0,0,IF(E1836&gt;1,E1836-1,VLOOKUP(K1836,Months_Weeks!$A$1:$B$13,2,0)))</f>
        <v>1</v>
      </c>
      <c r="M1836" s="29"/>
      <c r="N1836" s="39"/>
      <c r="O1836" s="39"/>
      <c r="P1836" s="50">
        <f t="shared" si="170"/>
        <v>0</v>
      </c>
      <c r="Q1836" s="28">
        <f t="shared" si="171"/>
        <v>4</v>
      </c>
      <c r="R1836" s="28">
        <f>IF(Q1836=0,0,IF(E1836&gt;1,E1836-1,VLOOKUP(Q1836,Months_Weeks!$A$1:$B$13,2,0)))</f>
        <v>1</v>
      </c>
      <c r="S1836" s="30"/>
      <c r="T1836" s="39"/>
      <c r="U1836" s="39"/>
      <c r="V1836" s="50">
        <f t="shared" si="172"/>
        <v>0</v>
      </c>
      <c r="W1836" s="28">
        <f t="shared" si="173"/>
        <v>4</v>
      </c>
      <c r="X1836" s="28">
        <f>IF(W1836=0,0,IF(E1836&gt;1,E1836-1,VLOOKUP(W1836,Months_Weeks!$A$1:$B$13,2,0)))</f>
        <v>1</v>
      </c>
      <c r="Y1836" s="30"/>
      <c r="Z1836" s="39"/>
      <c r="AA1836" s="31"/>
      <c r="AB1836" s="39"/>
      <c r="AC1836" s="31"/>
      <c r="AD1836" s="40"/>
      <c r="AE1836" s="31"/>
      <c r="AF1836" s="40"/>
      <c r="AG1836" s="31"/>
      <c r="AH1836" s="40"/>
      <c r="AI1836" s="31"/>
      <c r="AJ1836" s="40"/>
    </row>
    <row r="1837" spans="1:36" x14ac:dyDescent="0.25">
      <c r="A1837" s="37" t="s">
        <v>62</v>
      </c>
      <c r="B1837" s="37">
        <v>1042</v>
      </c>
      <c r="C1837" s="26" t="str">
        <f>IFERROR(INDEX(Clients[Client_Name],MATCH(Table312[[#This Row],[Client_Code]],Clients[Client_Code],0)),"")</f>
        <v>FRUTICOLA OLMUE</v>
      </c>
      <c r="D1837" s="25">
        <v>4</v>
      </c>
      <c r="E1837" s="25">
        <v>3</v>
      </c>
      <c r="F1837" s="25" t="b">
        <f>IF(E1837&gt;(VLOOKUP(D1837,Months_Weeks!$A$2:$B$13,2,TRUE)),FALSE)</f>
        <v>0</v>
      </c>
      <c r="G1837" s="63">
        <f>IF(Table312[[#This Row],[Facility]]="Buin",1.5%,0.25%)</f>
        <v>1.4999999999999999E-2</v>
      </c>
      <c r="H1837" s="38">
        <v>75</v>
      </c>
      <c r="I1837" s="38"/>
      <c r="J1837" s="27">
        <f t="shared" si="168"/>
        <v>375</v>
      </c>
      <c r="K1837" s="28">
        <f t="shared" si="169"/>
        <v>4</v>
      </c>
      <c r="L1837" s="27">
        <f>IF(K1837=0,0,IF(E1837&gt;1,E1837-1,VLOOKUP(K1837,Months_Weeks!$A$1:$B$13,2,0)))</f>
        <v>2</v>
      </c>
      <c r="M1837" s="29"/>
      <c r="N1837" s="39"/>
      <c r="O1837" s="39"/>
      <c r="P1837" s="50">
        <f t="shared" si="170"/>
        <v>0</v>
      </c>
      <c r="Q1837" s="28">
        <f t="shared" si="171"/>
        <v>4</v>
      </c>
      <c r="R1837" s="28">
        <f>IF(Q1837=0,0,IF(E1837&gt;1,E1837-1,VLOOKUP(Q1837,Months_Weeks!$A$1:$B$13,2,0)))</f>
        <v>2</v>
      </c>
      <c r="S1837" s="30"/>
      <c r="T1837" s="39"/>
      <c r="U1837" s="39"/>
      <c r="V1837" s="50">
        <f t="shared" si="172"/>
        <v>0</v>
      </c>
      <c r="W1837" s="28">
        <f t="shared" si="173"/>
        <v>4</v>
      </c>
      <c r="X1837" s="28">
        <f>IF(W1837=0,0,IF(E1837&gt;1,E1837-1,VLOOKUP(W1837,Months_Weeks!$A$1:$B$13,2,0)))</f>
        <v>2</v>
      </c>
      <c r="Y1837" s="30"/>
      <c r="Z1837" s="39"/>
      <c r="AA1837" s="31"/>
      <c r="AB1837" s="39"/>
      <c r="AC1837" s="31"/>
      <c r="AD1837" s="40"/>
      <c r="AE1837" s="31"/>
      <c r="AF1837" s="40"/>
      <c r="AG1837" s="31"/>
      <c r="AH1837" s="40"/>
      <c r="AI1837" s="31"/>
      <c r="AJ1837" s="40"/>
    </row>
    <row r="1838" spans="1:36" x14ac:dyDescent="0.25">
      <c r="A1838" s="37" t="s">
        <v>62</v>
      </c>
      <c r="B1838" s="37">
        <v>1042</v>
      </c>
      <c r="C1838" s="26" t="str">
        <f>IFERROR(INDEX(Clients[Client_Name],MATCH(Table312[[#This Row],[Client_Code]],Clients[Client_Code],0)),"")</f>
        <v>FRUTICOLA OLMUE</v>
      </c>
      <c r="D1838" s="25">
        <v>4</v>
      </c>
      <c r="E1838" s="25">
        <v>4</v>
      </c>
      <c r="F1838" s="25" t="b">
        <f>IF(E1838&gt;(VLOOKUP(D1838,Months_Weeks!$A$2:$B$13,2,TRUE)),FALSE)</f>
        <v>0</v>
      </c>
      <c r="G1838" s="63">
        <f>IF(Table312[[#This Row],[Facility]]="Buin",1.5%,0.25%)</f>
        <v>1.4999999999999999E-2</v>
      </c>
      <c r="H1838" s="38">
        <v>75</v>
      </c>
      <c r="I1838" s="38"/>
      <c r="J1838" s="27">
        <f t="shared" si="168"/>
        <v>450</v>
      </c>
      <c r="K1838" s="28">
        <f t="shared" si="169"/>
        <v>4</v>
      </c>
      <c r="L1838" s="27">
        <f>IF(K1838=0,0,IF(E1838&gt;1,E1838-1,VLOOKUP(K1838,Months_Weeks!$A$1:$B$13,2,0)))</f>
        <v>3</v>
      </c>
      <c r="M1838" s="29"/>
      <c r="N1838" s="39"/>
      <c r="O1838" s="39"/>
      <c r="P1838" s="50">
        <f t="shared" si="170"/>
        <v>0</v>
      </c>
      <c r="Q1838" s="28">
        <f t="shared" si="171"/>
        <v>4</v>
      </c>
      <c r="R1838" s="28">
        <f>IF(Q1838=0,0,IF(E1838&gt;1,E1838-1,VLOOKUP(Q1838,Months_Weeks!$A$1:$B$13,2,0)))</f>
        <v>3</v>
      </c>
      <c r="S1838" s="30"/>
      <c r="T1838" s="39"/>
      <c r="U1838" s="39"/>
      <c r="V1838" s="50">
        <f t="shared" si="172"/>
        <v>0</v>
      </c>
      <c r="W1838" s="28">
        <f t="shared" si="173"/>
        <v>4</v>
      </c>
      <c r="X1838" s="28">
        <f>IF(W1838=0,0,IF(E1838&gt;1,E1838-1,VLOOKUP(W1838,Months_Weeks!$A$1:$B$13,2,0)))</f>
        <v>3</v>
      </c>
      <c r="Y1838" s="30"/>
      <c r="Z1838" s="39"/>
      <c r="AA1838" s="31"/>
      <c r="AB1838" s="39"/>
      <c r="AC1838" s="31"/>
      <c r="AD1838" s="40"/>
      <c r="AE1838" s="31"/>
      <c r="AF1838" s="40"/>
      <c r="AG1838" s="31"/>
      <c r="AH1838" s="40"/>
      <c r="AI1838" s="31"/>
      <c r="AJ1838" s="40"/>
    </row>
    <row r="1839" spans="1:36" x14ac:dyDescent="0.25">
      <c r="A1839" s="37" t="s">
        <v>62</v>
      </c>
      <c r="B1839" s="37">
        <v>1042</v>
      </c>
      <c r="C1839" s="26" t="str">
        <f>IFERROR(INDEX(Clients[Client_Name],MATCH(Table312[[#This Row],[Client_Code]],Clients[Client_Code],0)),"")</f>
        <v>FRUTICOLA OLMUE</v>
      </c>
      <c r="D1839" s="25">
        <v>5</v>
      </c>
      <c r="E1839" s="25">
        <v>1</v>
      </c>
      <c r="F1839" s="25" t="b">
        <f>IF(E1839&gt;(VLOOKUP(D1839,Months_Weeks!$A$2:$B$13,2,TRUE)),FALSE)</f>
        <v>0</v>
      </c>
      <c r="G1839" s="63">
        <f>IF(Table312[[#This Row],[Facility]]="Buin",1.5%,0.25%)</f>
        <v>1.4999999999999999E-2</v>
      </c>
      <c r="H1839" s="38">
        <v>75</v>
      </c>
      <c r="I1839" s="38"/>
      <c r="J1839" s="27">
        <f t="shared" si="168"/>
        <v>525</v>
      </c>
      <c r="K1839" s="28">
        <f t="shared" si="169"/>
        <v>4</v>
      </c>
      <c r="L1839" s="27">
        <f>IF(K1839=0,0,IF(E1839&gt;1,E1839-1,VLOOKUP(K1839,Months_Weeks!$A$1:$B$13,2,0)))</f>
        <v>4</v>
      </c>
      <c r="M1839" s="29"/>
      <c r="N1839" s="39"/>
      <c r="O1839" s="39"/>
      <c r="P1839" s="50">
        <f t="shared" si="170"/>
        <v>0</v>
      </c>
      <c r="Q1839" s="28">
        <f t="shared" si="171"/>
        <v>4</v>
      </c>
      <c r="R1839" s="28">
        <f>IF(Q1839=0,0,IF(E1839&gt;1,E1839-1,VLOOKUP(Q1839,Months_Weeks!$A$1:$B$13,2,0)))</f>
        <v>4</v>
      </c>
      <c r="S1839" s="30"/>
      <c r="T1839" s="39"/>
      <c r="U1839" s="39"/>
      <c r="V1839" s="50">
        <f t="shared" si="172"/>
        <v>0</v>
      </c>
      <c r="W1839" s="28">
        <f t="shared" si="173"/>
        <v>4</v>
      </c>
      <c r="X1839" s="28">
        <f>IF(W1839=0,0,IF(E1839&gt;1,E1839-1,VLOOKUP(W1839,Months_Weeks!$A$1:$B$13,2,0)))</f>
        <v>4</v>
      </c>
      <c r="Y1839" s="30"/>
      <c r="Z1839" s="39"/>
      <c r="AA1839" s="31"/>
      <c r="AB1839" s="39"/>
      <c r="AC1839" s="31"/>
      <c r="AD1839" s="40"/>
      <c r="AE1839" s="31"/>
      <c r="AF1839" s="40"/>
      <c r="AG1839" s="31"/>
      <c r="AH1839" s="40"/>
      <c r="AI1839" s="31"/>
      <c r="AJ1839" s="40"/>
    </row>
    <row r="1840" spans="1:36" x14ac:dyDescent="0.25">
      <c r="A1840" s="37" t="s">
        <v>62</v>
      </c>
      <c r="B1840" s="37">
        <v>1042</v>
      </c>
      <c r="C1840" s="26" t="str">
        <f>IFERROR(INDEX(Clients[Client_Name],MATCH(Table312[[#This Row],[Client_Code]],Clients[Client_Code],0)),"")</f>
        <v>FRUTICOLA OLMUE</v>
      </c>
      <c r="D1840" s="25">
        <v>5</v>
      </c>
      <c r="E1840" s="25">
        <v>2</v>
      </c>
      <c r="F1840" s="25" t="b">
        <f>IF(E1840&gt;(VLOOKUP(D1840,Months_Weeks!$A$2:$B$13,2,TRUE)),FALSE)</f>
        <v>0</v>
      </c>
      <c r="G1840" s="63">
        <f>IF(Table312[[#This Row],[Facility]]="Buin",1.5%,0.25%)</f>
        <v>1.4999999999999999E-2</v>
      </c>
      <c r="H1840" s="38"/>
      <c r="I1840" s="38"/>
      <c r="J1840" s="27">
        <f t="shared" si="168"/>
        <v>525</v>
      </c>
      <c r="K1840" s="28">
        <f t="shared" si="169"/>
        <v>5</v>
      </c>
      <c r="L1840" s="27">
        <f>IF(K1840=0,0,IF(E1840&gt;1,E1840-1,VLOOKUP(K1840,Months_Weeks!$A$1:$B$13,2,0)))</f>
        <v>1</v>
      </c>
      <c r="M1840" s="29"/>
      <c r="N1840" s="39"/>
      <c r="O1840" s="39"/>
      <c r="P1840" s="50">
        <f t="shared" si="170"/>
        <v>0</v>
      </c>
      <c r="Q1840" s="28">
        <f t="shared" si="171"/>
        <v>5</v>
      </c>
      <c r="R1840" s="28">
        <f>IF(Q1840=0,0,IF(E1840&gt;1,E1840-1,VLOOKUP(Q1840,Months_Weeks!$A$1:$B$13,2,0)))</f>
        <v>1</v>
      </c>
      <c r="S1840" s="30"/>
      <c r="T1840" s="39"/>
      <c r="U1840" s="39"/>
      <c r="V1840" s="50">
        <f t="shared" si="172"/>
        <v>0</v>
      </c>
      <c r="W1840" s="28">
        <f t="shared" si="173"/>
        <v>5</v>
      </c>
      <c r="X1840" s="28">
        <f>IF(W1840=0,0,IF(E1840&gt;1,E1840-1,VLOOKUP(W1840,Months_Weeks!$A$1:$B$13,2,0)))</f>
        <v>1</v>
      </c>
      <c r="Y1840" s="30"/>
      <c r="Z1840" s="39"/>
      <c r="AA1840" s="31"/>
      <c r="AB1840" s="39"/>
      <c r="AC1840" s="31"/>
      <c r="AD1840" s="40"/>
      <c r="AE1840" s="31"/>
      <c r="AF1840" s="40"/>
      <c r="AG1840" s="31"/>
      <c r="AH1840" s="40"/>
      <c r="AI1840" s="31"/>
      <c r="AJ1840" s="40"/>
    </row>
    <row r="1841" spans="1:36" x14ac:dyDescent="0.25">
      <c r="A1841" s="37" t="s">
        <v>62</v>
      </c>
      <c r="B1841" s="37">
        <v>1042</v>
      </c>
      <c r="C1841" s="26" t="str">
        <f>IFERROR(INDEX(Clients[Client_Name],MATCH(Table312[[#This Row],[Client_Code]],Clients[Client_Code],0)),"")</f>
        <v>FRUTICOLA OLMUE</v>
      </c>
      <c r="D1841" s="25">
        <v>5</v>
      </c>
      <c r="E1841" s="25">
        <v>3</v>
      </c>
      <c r="F1841" s="25" t="b">
        <f>IF(E1841&gt;(VLOOKUP(D1841,Months_Weeks!$A$2:$B$13,2,TRUE)),FALSE)</f>
        <v>0</v>
      </c>
      <c r="G1841" s="63">
        <f>IF(Table312[[#This Row],[Facility]]="Buin",1.5%,0.25%)</f>
        <v>1.4999999999999999E-2</v>
      </c>
      <c r="H1841" s="38"/>
      <c r="I1841" s="38"/>
      <c r="J1841" s="27">
        <f t="shared" si="168"/>
        <v>525</v>
      </c>
      <c r="K1841" s="28">
        <f t="shared" si="169"/>
        <v>5</v>
      </c>
      <c r="L1841" s="27">
        <f>IF(K1841=0,0,IF(E1841&gt;1,E1841-1,VLOOKUP(K1841,Months_Weeks!$A$1:$B$13,2,0)))</f>
        <v>2</v>
      </c>
      <c r="M1841" s="29"/>
      <c r="N1841" s="39"/>
      <c r="O1841" s="39"/>
      <c r="P1841" s="50">
        <f t="shared" si="170"/>
        <v>0</v>
      </c>
      <c r="Q1841" s="28">
        <f t="shared" si="171"/>
        <v>5</v>
      </c>
      <c r="R1841" s="28">
        <f>IF(Q1841=0,0,IF(E1841&gt;1,E1841-1,VLOOKUP(Q1841,Months_Weeks!$A$1:$B$13,2,0)))</f>
        <v>2</v>
      </c>
      <c r="S1841" s="30"/>
      <c r="T1841" s="39"/>
      <c r="U1841" s="39"/>
      <c r="V1841" s="50">
        <f t="shared" si="172"/>
        <v>0</v>
      </c>
      <c r="W1841" s="28">
        <f t="shared" si="173"/>
        <v>5</v>
      </c>
      <c r="X1841" s="28">
        <f>IF(W1841=0,0,IF(E1841&gt;1,E1841-1,VLOOKUP(W1841,Months_Weeks!$A$1:$B$13,2,0)))</f>
        <v>2</v>
      </c>
      <c r="Y1841" s="30"/>
      <c r="Z1841" s="39"/>
      <c r="AA1841" s="31"/>
      <c r="AB1841" s="39"/>
      <c r="AC1841" s="31"/>
      <c r="AD1841" s="40"/>
      <c r="AE1841" s="31"/>
      <c r="AF1841" s="40"/>
      <c r="AG1841" s="31"/>
      <c r="AH1841" s="40"/>
      <c r="AI1841" s="31"/>
      <c r="AJ1841" s="40"/>
    </row>
    <row r="1842" spans="1:36" x14ac:dyDescent="0.25">
      <c r="A1842" s="37" t="s">
        <v>62</v>
      </c>
      <c r="B1842" s="37">
        <v>1042</v>
      </c>
      <c r="C1842" s="26" t="str">
        <f>IFERROR(INDEX(Clients[Client_Name],MATCH(Table312[[#This Row],[Client_Code]],Clients[Client_Code],0)),"")</f>
        <v>FRUTICOLA OLMUE</v>
      </c>
      <c r="D1842" s="25">
        <v>5</v>
      </c>
      <c r="E1842" s="25">
        <v>4</v>
      </c>
      <c r="F1842" s="25" t="b">
        <f>IF(E1842&gt;(VLOOKUP(D1842,Months_Weeks!$A$2:$B$13,2,TRUE)),FALSE)</f>
        <v>0</v>
      </c>
      <c r="G1842" s="63">
        <f>IF(Table312[[#This Row],[Facility]]="Buin",1.5%,0.25%)</f>
        <v>1.4999999999999999E-2</v>
      </c>
      <c r="H1842" s="38"/>
      <c r="I1842" s="38"/>
      <c r="J1842" s="27">
        <f t="shared" si="168"/>
        <v>525</v>
      </c>
      <c r="K1842" s="28">
        <f t="shared" si="169"/>
        <v>5</v>
      </c>
      <c r="L1842" s="27">
        <f>IF(K1842=0,0,IF(E1842&gt;1,E1842-1,VLOOKUP(K1842,Months_Weeks!$A$1:$B$13,2,0)))</f>
        <v>3</v>
      </c>
      <c r="M1842" s="29"/>
      <c r="N1842" s="39"/>
      <c r="O1842" s="39"/>
      <c r="P1842" s="50">
        <f t="shared" si="170"/>
        <v>0</v>
      </c>
      <c r="Q1842" s="28">
        <f t="shared" si="171"/>
        <v>5</v>
      </c>
      <c r="R1842" s="28">
        <f>IF(Q1842=0,0,IF(E1842&gt;1,E1842-1,VLOOKUP(Q1842,Months_Weeks!$A$1:$B$13,2,0)))</f>
        <v>3</v>
      </c>
      <c r="S1842" s="30"/>
      <c r="T1842" s="39"/>
      <c r="U1842" s="39"/>
      <c r="V1842" s="50">
        <f t="shared" si="172"/>
        <v>0</v>
      </c>
      <c r="W1842" s="28">
        <f t="shared" si="173"/>
        <v>5</v>
      </c>
      <c r="X1842" s="28">
        <f>IF(W1842=0,0,IF(E1842&gt;1,E1842-1,VLOOKUP(W1842,Months_Weeks!$A$1:$B$13,2,0)))</f>
        <v>3</v>
      </c>
      <c r="Y1842" s="30"/>
      <c r="Z1842" s="39"/>
      <c r="AA1842" s="31"/>
      <c r="AB1842" s="39"/>
      <c r="AC1842" s="31"/>
      <c r="AD1842" s="40"/>
      <c r="AE1842" s="31"/>
      <c r="AF1842" s="40"/>
      <c r="AG1842" s="31"/>
      <c r="AH1842" s="40"/>
      <c r="AI1842" s="31"/>
      <c r="AJ1842" s="40"/>
    </row>
    <row r="1843" spans="1:36" x14ac:dyDescent="0.25">
      <c r="A1843" s="37" t="s">
        <v>62</v>
      </c>
      <c r="B1843" s="37">
        <v>1042</v>
      </c>
      <c r="C1843" s="26" t="str">
        <f>IFERROR(INDEX(Clients[Client_Name],MATCH(Table312[[#This Row],[Client_Code]],Clients[Client_Code],0)),"")</f>
        <v>FRUTICOLA OLMUE</v>
      </c>
      <c r="D1843" s="25">
        <v>6</v>
      </c>
      <c r="E1843" s="25">
        <v>1</v>
      </c>
      <c r="F1843" s="25" t="b">
        <f>IF(E1843&gt;(VLOOKUP(D1843,Months_Weeks!$A$2:$B$13,2,TRUE)),FALSE)</f>
        <v>0</v>
      </c>
      <c r="G1843" s="63">
        <f>IF(Table312[[#This Row],[Facility]]="Buin",1.5%,0.25%)</f>
        <v>1.4999999999999999E-2</v>
      </c>
      <c r="H1843" s="38"/>
      <c r="I1843" s="38">
        <v>10</v>
      </c>
      <c r="J1843" s="27">
        <f t="shared" si="168"/>
        <v>515</v>
      </c>
      <c r="K1843" s="28">
        <f t="shared" si="169"/>
        <v>5</v>
      </c>
      <c r="L1843" s="27">
        <f>IF(K1843=0,0,IF(E1843&gt;1,E1843-1,VLOOKUP(K1843,Months_Weeks!$A$1:$B$13,2,0)))</f>
        <v>4</v>
      </c>
      <c r="M1843" s="29"/>
      <c r="N1843" s="39"/>
      <c r="O1843" s="39"/>
      <c r="P1843" s="50">
        <f t="shared" si="170"/>
        <v>0</v>
      </c>
      <c r="Q1843" s="28">
        <f t="shared" si="171"/>
        <v>5</v>
      </c>
      <c r="R1843" s="28">
        <f>IF(Q1843=0,0,IF(E1843&gt;1,E1843-1,VLOOKUP(Q1843,Months_Weeks!$A$1:$B$13,2,0)))</f>
        <v>4</v>
      </c>
      <c r="S1843" s="30"/>
      <c r="T1843" s="39"/>
      <c r="U1843" s="39"/>
      <c r="V1843" s="50">
        <f t="shared" si="172"/>
        <v>0</v>
      </c>
      <c r="W1843" s="28">
        <f t="shared" si="173"/>
        <v>5</v>
      </c>
      <c r="X1843" s="28">
        <f>IF(W1843=0,0,IF(E1843&gt;1,E1843-1,VLOOKUP(W1843,Months_Weeks!$A$1:$B$13,2,0)))</f>
        <v>4</v>
      </c>
      <c r="Y1843" s="30"/>
      <c r="Z1843" s="39"/>
      <c r="AA1843" s="31"/>
      <c r="AB1843" s="39"/>
      <c r="AC1843" s="31"/>
      <c r="AD1843" s="40"/>
      <c r="AE1843" s="31"/>
      <c r="AF1843" s="40"/>
      <c r="AG1843" s="31"/>
      <c r="AH1843" s="40"/>
      <c r="AI1843" s="31"/>
      <c r="AJ1843" s="40"/>
    </row>
    <row r="1844" spans="1:36" x14ac:dyDescent="0.25">
      <c r="A1844" s="37" t="s">
        <v>62</v>
      </c>
      <c r="B1844" s="37">
        <v>1042</v>
      </c>
      <c r="C1844" s="26" t="str">
        <f>IFERROR(INDEX(Clients[Client_Name],MATCH(Table312[[#This Row],[Client_Code]],Clients[Client_Code],0)),"")</f>
        <v>FRUTICOLA OLMUE</v>
      </c>
      <c r="D1844" s="25">
        <v>6</v>
      </c>
      <c r="E1844" s="25">
        <v>2</v>
      </c>
      <c r="F1844" s="25" t="b">
        <f>IF(E1844&gt;(VLOOKUP(D1844,Months_Weeks!$A$2:$B$13,2,TRUE)),FALSE)</f>
        <v>0</v>
      </c>
      <c r="G1844" s="63">
        <f>IF(Table312[[#This Row],[Facility]]="Buin",1.5%,0.25%)</f>
        <v>1.4999999999999999E-2</v>
      </c>
      <c r="H1844" s="38"/>
      <c r="I1844" s="38">
        <v>10</v>
      </c>
      <c r="J1844" s="27">
        <f t="shared" si="168"/>
        <v>505</v>
      </c>
      <c r="K1844" s="28">
        <f t="shared" si="169"/>
        <v>6</v>
      </c>
      <c r="L1844" s="27">
        <f>IF(K1844=0,0,IF(E1844&gt;1,E1844-1,VLOOKUP(K1844,Months_Weeks!$A$1:$B$13,2,0)))</f>
        <v>1</v>
      </c>
      <c r="M1844" s="29"/>
      <c r="N1844" s="39"/>
      <c r="O1844" s="39"/>
      <c r="P1844" s="50">
        <f t="shared" si="170"/>
        <v>0</v>
      </c>
      <c r="Q1844" s="28">
        <f t="shared" si="171"/>
        <v>6</v>
      </c>
      <c r="R1844" s="28">
        <f>IF(Q1844=0,0,IF(E1844&gt;1,E1844-1,VLOOKUP(Q1844,Months_Weeks!$A$1:$B$13,2,0)))</f>
        <v>1</v>
      </c>
      <c r="S1844" s="30"/>
      <c r="T1844" s="39"/>
      <c r="U1844" s="39"/>
      <c r="V1844" s="50">
        <f t="shared" si="172"/>
        <v>0</v>
      </c>
      <c r="W1844" s="28">
        <f t="shared" si="173"/>
        <v>6</v>
      </c>
      <c r="X1844" s="28">
        <f>IF(W1844=0,0,IF(E1844&gt;1,E1844-1,VLOOKUP(W1844,Months_Weeks!$A$1:$B$13,2,0)))</f>
        <v>1</v>
      </c>
      <c r="Y1844" s="30"/>
      <c r="Z1844" s="39"/>
      <c r="AA1844" s="31"/>
      <c r="AB1844" s="39"/>
      <c r="AC1844" s="31"/>
      <c r="AD1844" s="40"/>
      <c r="AE1844" s="31"/>
      <c r="AF1844" s="40"/>
      <c r="AG1844" s="31"/>
      <c r="AH1844" s="40"/>
      <c r="AI1844" s="31"/>
      <c r="AJ1844" s="40"/>
    </row>
    <row r="1845" spans="1:36" x14ac:dyDescent="0.25">
      <c r="A1845" s="37" t="s">
        <v>62</v>
      </c>
      <c r="B1845" s="37">
        <v>1042</v>
      </c>
      <c r="C1845" s="26" t="str">
        <f>IFERROR(INDEX(Clients[Client_Name],MATCH(Table312[[#This Row],[Client_Code]],Clients[Client_Code],0)),"")</f>
        <v>FRUTICOLA OLMUE</v>
      </c>
      <c r="D1845" s="25">
        <v>6</v>
      </c>
      <c r="E1845" s="25">
        <v>3</v>
      </c>
      <c r="F1845" s="25" t="b">
        <f>IF(E1845&gt;(VLOOKUP(D1845,Months_Weeks!$A$2:$B$13,2,TRUE)),FALSE)</f>
        <v>0</v>
      </c>
      <c r="G1845" s="63">
        <f>IF(Table312[[#This Row],[Facility]]="Buin",1.5%,0.25%)</f>
        <v>1.4999999999999999E-2</v>
      </c>
      <c r="H1845" s="38"/>
      <c r="I1845" s="38">
        <v>10</v>
      </c>
      <c r="J1845" s="27">
        <f t="shared" si="168"/>
        <v>495</v>
      </c>
      <c r="K1845" s="28">
        <f t="shared" si="169"/>
        <v>6</v>
      </c>
      <c r="L1845" s="27">
        <f>IF(K1845=0,0,IF(E1845&gt;1,E1845-1,VLOOKUP(K1845,Months_Weeks!$A$1:$B$13,2,0)))</f>
        <v>2</v>
      </c>
      <c r="M1845" s="29"/>
      <c r="N1845" s="39"/>
      <c r="O1845" s="39"/>
      <c r="P1845" s="50">
        <f t="shared" si="170"/>
        <v>0</v>
      </c>
      <c r="Q1845" s="28">
        <f t="shared" si="171"/>
        <v>6</v>
      </c>
      <c r="R1845" s="28">
        <f>IF(Q1845=0,0,IF(E1845&gt;1,E1845-1,VLOOKUP(Q1845,Months_Weeks!$A$1:$B$13,2,0)))</f>
        <v>2</v>
      </c>
      <c r="S1845" s="30"/>
      <c r="T1845" s="39"/>
      <c r="U1845" s="39"/>
      <c r="V1845" s="50">
        <f t="shared" si="172"/>
        <v>0</v>
      </c>
      <c r="W1845" s="28">
        <f t="shared" si="173"/>
        <v>6</v>
      </c>
      <c r="X1845" s="28">
        <f>IF(W1845=0,0,IF(E1845&gt;1,E1845-1,VLOOKUP(W1845,Months_Weeks!$A$1:$B$13,2,0)))</f>
        <v>2</v>
      </c>
      <c r="Y1845" s="30"/>
      <c r="Z1845" s="39"/>
      <c r="AA1845" s="31"/>
      <c r="AB1845" s="39"/>
      <c r="AC1845" s="31"/>
      <c r="AD1845" s="40"/>
      <c r="AE1845" s="31"/>
      <c r="AF1845" s="40"/>
      <c r="AG1845" s="31"/>
      <c r="AH1845" s="40"/>
      <c r="AI1845" s="31"/>
      <c r="AJ1845" s="40"/>
    </row>
    <row r="1846" spans="1:36" x14ac:dyDescent="0.25">
      <c r="A1846" s="37" t="s">
        <v>62</v>
      </c>
      <c r="B1846" s="37">
        <v>1042</v>
      </c>
      <c r="C1846" s="26" t="str">
        <f>IFERROR(INDEX(Clients[Client_Name],MATCH(Table312[[#This Row],[Client_Code]],Clients[Client_Code],0)),"")</f>
        <v>FRUTICOLA OLMUE</v>
      </c>
      <c r="D1846" s="25">
        <v>6</v>
      </c>
      <c r="E1846" s="25">
        <v>4</v>
      </c>
      <c r="F1846" s="25" t="b">
        <f>IF(E1846&gt;(VLOOKUP(D1846,Months_Weeks!$A$2:$B$13,2,TRUE)),FALSE)</f>
        <v>0</v>
      </c>
      <c r="G1846" s="63">
        <f>IF(Table312[[#This Row],[Facility]]="Buin",1.5%,0.25%)</f>
        <v>1.4999999999999999E-2</v>
      </c>
      <c r="H1846" s="38"/>
      <c r="I1846" s="38">
        <v>10</v>
      </c>
      <c r="J1846" s="27">
        <f t="shared" si="168"/>
        <v>485</v>
      </c>
      <c r="K1846" s="28">
        <f t="shared" si="169"/>
        <v>6</v>
      </c>
      <c r="L1846" s="27">
        <f>IF(K1846=0,0,IF(E1846&gt;1,E1846-1,VLOOKUP(K1846,Months_Weeks!$A$1:$B$13,2,0)))</f>
        <v>3</v>
      </c>
      <c r="M1846" s="29"/>
      <c r="N1846" s="39"/>
      <c r="O1846" s="39"/>
      <c r="P1846" s="50">
        <f t="shared" si="170"/>
        <v>0</v>
      </c>
      <c r="Q1846" s="28">
        <f t="shared" si="171"/>
        <v>6</v>
      </c>
      <c r="R1846" s="28">
        <f>IF(Q1846=0,0,IF(E1846&gt;1,E1846-1,VLOOKUP(Q1846,Months_Weeks!$A$1:$B$13,2,0)))</f>
        <v>3</v>
      </c>
      <c r="S1846" s="30"/>
      <c r="T1846" s="39"/>
      <c r="U1846" s="39"/>
      <c r="V1846" s="50">
        <f t="shared" si="172"/>
        <v>0</v>
      </c>
      <c r="W1846" s="28">
        <f t="shared" si="173"/>
        <v>6</v>
      </c>
      <c r="X1846" s="28">
        <f>IF(W1846=0,0,IF(E1846&gt;1,E1846-1,VLOOKUP(W1846,Months_Weeks!$A$1:$B$13,2,0)))</f>
        <v>3</v>
      </c>
      <c r="Y1846" s="30"/>
      <c r="Z1846" s="39"/>
      <c r="AA1846" s="31"/>
      <c r="AB1846" s="39"/>
      <c r="AC1846" s="31"/>
      <c r="AD1846" s="40"/>
      <c r="AE1846" s="31"/>
      <c r="AF1846" s="40"/>
      <c r="AG1846" s="31"/>
      <c r="AH1846" s="40"/>
      <c r="AI1846" s="31"/>
      <c r="AJ1846" s="40"/>
    </row>
    <row r="1847" spans="1:36" x14ac:dyDescent="0.25">
      <c r="A1847" s="37" t="s">
        <v>62</v>
      </c>
      <c r="B1847" s="37">
        <v>1042</v>
      </c>
      <c r="C1847" s="26" t="str">
        <f>IFERROR(INDEX(Clients[Client_Name],MATCH(Table312[[#This Row],[Client_Code]],Clients[Client_Code],0)),"")</f>
        <v>FRUTICOLA OLMUE</v>
      </c>
      <c r="D1847" s="25">
        <v>6</v>
      </c>
      <c r="E1847" s="25">
        <v>5</v>
      </c>
      <c r="F1847" s="25" t="b">
        <f>IF(E1847&gt;(VLOOKUP(D1847,Months_Weeks!$A$2:$B$13,2,TRUE)),FALSE)</f>
        <v>0</v>
      </c>
      <c r="G1847" s="63">
        <f>IF(Table312[[#This Row],[Facility]]="Buin",1.5%,0.25%)</f>
        <v>1.4999999999999999E-2</v>
      </c>
      <c r="H1847" s="38"/>
      <c r="I1847" s="38">
        <v>10</v>
      </c>
      <c r="J1847" s="27">
        <f t="shared" si="168"/>
        <v>475</v>
      </c>
      <c r="K1847" s="28">
        <f t="shared" si="169"/>
        <v>6</v>
      </c>
      <c r="L1847" s="27">
        <f>IF(K1847=0,0,IF(E1847&gt;1,E1847-1,VLOOKUP(K1847,Months_Weeks!$A$1:$B$13,2,0)))</f>
        <v>4</v>
      </c>
      <c r="M1847" s="29"/>
      <c r="N1847" s="39"/>
      <c r="O1847" s="39"/>
      <c r="P1847" s="50">
        <f t="shared" si="170"/>
        <v>0</v>
      </c>
      <c r="Q1847" s="28">
        <f t="shared" si="171"/>
        <v>6</v>
      </c>
      <c r="R1847" s="28">
        <f>IF(Q1847=0,0,IF(E1847&gt;1,E1847-1,VLOOKUP(Q1847,Months_Weeks!$A$1:$B$13,2,0)))</f>
        <v>4</v>
      </c>
      <c r="S1847" s="30"/>
      <c r="T1847" s="39"/>
      <c r="U1847" s="39"/>
      <c r="V1847" s="50">
        <f t="shared" si="172"/>
        <v>0</v>
      </c>
      <c r="W1847" s="28">
        <f t="shared" si="173"/>
        <v>6</v>
      </c>
      <c r="X1847" s="28">
        <f>IF(W1847=0,0,IF(E1847&gt;1,E1847-1,VLOOKUP(W1847,Months_Weeks!$A$1:$B$13,2,0)))</f>
        <v>4</v>
      </c>
      <c r="Y1847" s="30"/>
      <c r="Z1847" s="39"/>
      <c r="AA1847" s="31"/>
      <c r="AB1847" s="39"/>
      <c r="AC1847" s="31"/>
      <c r="AD1847" s="40"/>
      <c r="AE1847" s="31"/>
      <c r="AF1847" s="40"/>
      <c r="AG1847" s="31"/>
      <c r="AH1847" s="40"/>
      <c r="AI1847" s="31"/>
      <c r="AJ1847" s="40"/>
    </row>
    <row r="1848" spans="1:36" x14ac:dyDescent="0.25">
      <c r="A1848" s="37" t="s">
        <v>62</v>
      </c>
      <c r="B1848" s="37">
        <v>1042</v>
      </c>
      <c r="C1848" s="26" t="str">
        <f>IFERROR(INDEX(Clients[Client_Name],MATCH(Table312[[#This Row],[Client_Code]],Clients[Client_Code],0)),"")</f>
        <v>FRUTICOLA OLMUE</v>
      </c>
      <c r="D1848" s="25">
        <v>7</v>
      </c>
      <c r="E1848" s="25">
        <v>1</v>
      </c>
      <c r="F1848" s="25" t="b">
        <f>IF(E1848&gt;(VLOOKUP(D1848,Months_Weeks!$A$2:$B$13,2,TRUE)),FALSE)</f>
        <v>0</v>
      </c>
      <c r="G1848" s="63">
        <f>IF(Table312[[#This Row],[Facility]]="Buin",1.5%,0.25%)</f>
        <v>1.4999999999999999E-2</v>
      </c>
      <c r="H1848" s="38"/>
      <c r="I1848" s="38">
        <v>10</v>
      </c>
      <c r="J1848" s="27">
        <f t="shared" si="168"/>
        <v>465</v>
      </c>
      <c r="K1848" s="28">
        <f t="shared" si="169"/>
        <v>6</v>
      </c>
      <c r="L1848" s="27">
        <f>IF(K1848=0,0,IF(E1848&gt;1,E1848-1,VLOOKUP(K1848,Months_Weeks!$A$1:$B$13,2,0)))</f>
        <v>5</v>
      </c>
      <c r="M1848" s="29"/>
      <c r="N1848" s="39"/>
      <c r="O1848" s="39"/>
      <c r="P1848" s="50">
        <f t="shared" si="170"/>
        <v>0</v>
      </c>
      <c r="Q1848" s="28">
        <f t="shared" si="171"/>
        <v>6</v>
      </c>
      <c r="R1848" s="28">
        <f>IF(Q1848=0,0,IF(E1848&gt;1,E1848-1,VLOOKUP(Q1848,Months_Weeks!$A$1:$B$13,2,0)))</f>
        <v>5</v>
      </c>
      <c r="S1848" s="30"/>
      <c r="T1848" s="39"/>
      <c r="U1848" s="39"/>
      <c r="V1848" s="50">
        <f t="shared" si="172"/>
        <v>0</v>
      </c>
      <c r="W1848" s="28">
        <f t="shared" si="173"/>
        <v>6</v>
      </c>
      <c r="X1848" s="28">
        <f>IF(W1848=0,0,IF(E1848&gt;1,E1848-1,VLOOKUP(W1848,Months_Weeks!$A$1:$B$13,2,0)))</f>
        <v>5</v>
      </c>
      <c r="Y1848" s="30"/>
      <c r="Z1848" s="39"/>
      <c r="AA1848" s="31"/>
      <c r="AB1848" s="39"/>
      <c r="AC1848" s="31"/>
      <c r="AD1848" s="40"/>
      <c r="AE1848" s="31"/>
      <c r="AF1848" s="40"/>
      <c r="AG1848" s="31"/>
      <c r="AH1848" s="40"/>
      <c r="AI1848" s="31"/>
      <c r="AJ1848" s="40"/>
    </row>
    <row r="1849" spans="1:36" x14ac:dyDescent="0.25">
      <c r="A1849" s="37" t="s">
        <v>62</v>
      </c>
      <c r="B1849" s="37">
        <v>1042</v>
      </c>
      <c r="C1849" s="26" t="str">
        <f>IFERROR(INDEX(Clients[Client_Name],MATCH(Table312[[#This Row],[Client_Code]],Clients[Client_Code],0)),"")</f>
        <v>FRUTICOLA OLMUE</v>
      </c>
      <c r="D1849" s="25">
        <v>7</v>
      </c>
      <c r="E1849" s="25">
        <v>2</v>
      </c>
      <c r="F1849" s="25" t="b">
        <f>IF(E1849&gt;(VLOOKUP(D1849,Months_Weeks!$A$2:$B$13,2,TRUE)),FALSE)</f>
        <v>0</v>
      </c>
      <c r="G1849" s="63">
        <f>IF(Table312[[#This Row],[Facility]]="Buin",1.5%,0.25%)</f>
        <v>1.4999999999999999E-2</v>
      </c>
      <c r="H1849" s="38"/>
      <c r="I1849" s="38">
        <v>10</v>
      </c>
      <c r="J1849" s="27">
        <f t="shared" si="168"/>
        <v>455</v>
      </c>
      <c r="K1849" s="28">
        <f t="shared" si="169"/>
        <v>7</v>
      </c>
      <c r="L1849" s="27">
        <f>IF(K1849=0,0,IF(E1849&gt;1,E1849-1,VLOOKUP(K1849,Months_Weeks!$A$1:$B$13,2,0)))</f>
        <v>1</v>
      </c>
      <c r="M1849" s="29"/>
      <c r="N1849" s="39"/>
      <c r="O1849" s="39"/>
      <c r="P1849" s="50">
        <f t="shared" si="170"/>
        <v>0</v>
      </c>
      <c r="Q1849" s="28">
        <f t="shared" si="171"/>
        <v>7</v>
      </c>
      <c r="R1849" s="28">
        <f>IF(Q1849=0,0,IF(E1849&gt;1,E1849-1,VLOOKUP(Q1849,Months_Weeks!$A$1:$B$13,2,0)))</f>
        <v>1</v>
      </c>
      <c r="S1849" s="30"/>
      <c r="T1849" s="39"/>
      <c r="U1849" s="39"/>
      <c r="V1849" s="50">
        <f t="shared" si="172"/>
        <v>0</v>
      </c>
      <c r="W1849" s="28">
        <f t="shared" si="173"/>
        <v>7</v>
      </c>
      <c r="X1849" s="28">
        <f>IF(W1849=0,0,IF(E1849&gt;1,E1849-1,VLOOKUP(W1849,Months_Weeks!$A$1:$B$13,2,0)))</f>
        <v>1</v>
      </c>
      <c r="Y1849" s="30"/>
      <c r="Z1849" s="39"/>
      <c r="AA1849" s="31"/>
      <c r="AB1849" s="39"/>
      <c r="AC1849" s="31"/>
      <c r="AD1849" s="40"/>
      <c r="AE1849" s="31"/>
      <c r="AF1849" s="40"/>
      <c r="AG1849" s="31"/>
      <c r="AH1849" s="40"/>
      <c r="AI1849" s="31"/>
      <c r="AJ1849" s="40"/>
    </row>
    <row r="1850" spans="1:36" x14ac:dyDescent="0.25">
      <c r="A1850" s="37" t="s">
        <v>62</v>
      </c>
      <c r="B1850" s="37">
        <v>1042</v>
      </c>
      <c r="C1850" s="26" t="str">
        <f>IFERROR(INDEX(Clients[Client_Name],MATCH(Table312[[#This Row],[Client_Code]],Clients[Client_Code],0)),"")</f>
        <v>FRUTICOLA OLMUE</v>
      </c>
      <c r="D1850" s="25">
        <v>7</v>
      </c>
      <c r="E1850" s="25">
        <v>3</v>
      </c>
      <c r="F1850" s="25" t="b">
        <f>IF(E1850&gt;(VLOOKUP(D1850,Months_Weeks!$A$2:$B$13,2,TRUE)),FALSE)</f>
        <v>0</v>
      </c>
      <c r="G1850" s="63">
        <f>IF(Table312[[#This Row],[Facility]]="Buin",1.5%,0.25%)</f>
        <v>1.4999999999999999E-2</v>
      </c>
      <c r="H1850" s="38"/>
      <c r="I1850" s="38">
        <v>10</v>
      </c>
      <c r="J1850" s="27">
        <f t="shared" si="168"/>
        <v>445</v>
      </c>
      <c r="K1850" s="28">
        <f t="shared" si="169"/>
        <v>7</v>
      </c>
      <c r="L1850" s="27">
        <f>IF(K1850=0,0,IF(E1850&gt;1,E1850-1,VLOOKUP(K1850,Months_Weeks!$A$1:$B$13,2,0)))</f>
        <v>2</v>
      </c>
      <c r="M1850" s="29"/>
      <c r="N1850" s="39"/>
      <c r="O1850" s="39"/>
      <c r="P1850" s="50">
        <f t="shared" si="170"/>
        <v>0</v>
      </c>
      <c r="Q1850" s="28">
        <f t="shared" si="171"/>
        <v>7</v>
      </c>
      <c r="R1850" s="28">
        <f>IF(Q1850=0,0,IF(E1850&gt;1,E1850-1,VLOOKUP(Q1850,Months_Weeks!$A$1:$B$13,2,0)))</f>
        <v>2</v>
      </c>
      <c r="S1850" s="30"/>
      <c r="T1850" s="39"/>
      <c r="U1850" s="39"/>
      <c r="V1850" s="50">
        <f t="shared" si="172"/>
        <v>0</v>
      </c>
      <c r="W1850" s="28">
        <f t="shared" si="173"/>
        <v>7</v>
      </c>
      <c r="X1850" s="28">
        <f>IF(W1850=0,0,IF(E1850&gt;1,E1850-1,VLOOKUP(W1850,Months_Weeks!$A$1:$B$13,2,0)))</f>
        <v>2</v>
      </c>
      <c r="Y1850" s="30"/>
      <c r="Z1850" s="39"/>
      <c r="AA1850" s="31"/>
      <c r="AB1850" s="39"/>
      <c r="AC1850" s="31"/>
      <c r="AD1850" s="40"/>
      <c r="AE1850" s="31"/>
      <c r="AF1850" s="40"/>
      <c r="AG1850" s="31"/>
      <c r="AH1850" s="40"/>
      <c r="AI1850" s="31"/>
      <c r="AJ1850" s="40"/>
    </row>
    <row r="1851" spans="1:36" x14ac:dyDescent="0.25">
      <c r="A1851" s="37" t="s">
        <v>62</v>
      </c>
      <c r="B1851" s="37">
        <v>1042</v>
      </c>
      <c r="C1851" s="26" t="str">
        <f>IFERROR(INDEX(Clients[Client_Name],MATCH(Table312[[#This Row],[Client_Code]],Clients[Client_Code],0)),"")</f>
        <v>FRUTICOLA OLMUE</v>
      </c>
      <c r="D1851" s="25">
        <v>7</v>
      </c>
      <c r="E1851" s="25">
        <v>4</v>
      </c>
      <c r="F1851" s="25" t="b">
        <f>IF(E1851&gt;(VLOOKUP(D1851,Months_Weeks!$A$2:$B$13,2,TRUE)),FALSE)</f>
        <v>0</v>
      </c>
      <c r="G1851" s="63">
        <f>IF(Table312[[#This Row],[Facility]]="Buin",1.5%,0.25%)</f>
        <v>1.4999999999999999E-2</v>
      </c>
      <c r="H1851" s="38"/>
      <c r="I1851" s="38">
        <v>10</v>
      </c>
      <c r="J1851" s="27">
        <f t="shared" si="168"/>
        <v>435</v>
      </c>
      <c r="K1851" s="28">
        <f t="shared" si="169"/>
        <v>7</v>
      </c>
      <c r="L1851" s="27">
        <f>IF(K1851=0,0,IF(E1851&gt;1,E1851-1,VLOOKUP(K1851,Months_Weeks!$A$1:$B$13,2,0)))</f>
        <v>3</v>
      </c>
      <c r="M1851" s="29"/>
      <c r="N1851" s="39"/>
      <c r="O1851" s="39"/>
      <c r="P1851" s="50">
        <f t="shared" si="170"/>
        <v>0</v>
      </c>
      <c r="Q1851" s="28">
        <f t="shared" si="171"/>
        <v>7</v>
      </c>
      <c r="R1851" s="28">
        <f>IF(Q1851=0,0,IF(E1851&gt;1,E1851-1,VLOOKUP(Q1851,Months_Weeks!$A$1:$B$13,2,0)))</f>
        <v>3</v>
      </c>
      <c r="S1851" s="30"/>
      <c r="T1851" s="39"/>
      <c r="U1851" s="39"/>
      <c r="V1851" s="50">
        <f t="shared" si="172"/>
        <v>0</v>
      </c>
      <c r="W1851" s="28">
        <f t="shared" si="173"/>
        <v>7</v>
      </c>
      <c r="X1851" s="28">
        <f>IF(W1851=0,0,IF(E1851&gt;1,E1851-1,VLOOKUP(W1851,Months_Weeks!$A$1:$B$13,2,0)))</f>
        <v>3</v>
      </c>
      <c r="Y1851" s="30"/>
      <c r="Z1851" s="39"/>
      <c r="AA1851" s="31"/>
      <c r="AB1851" s="39"/>
      <c r="AC1851" s="31"/>
      <c r="AD1851" s="40"/>
      <c r="AE1851" s="31"/>
      <c r="AF1851" s="40"/>
      <c r="AG1851" s="31"/>
      <c r="AH1851" s="40"/>
      <c r="AI1851" s="31"/>
      <c r="AJ1851" s="40"/>
    </row>
    <row r="1852" spans="1:36" x14ac:dyDescent="0.25">
      <c r="A1852" s="37" t="s">
        <v>62</v>
      </c>
      <c r="B1852" s="37">
        <v>1042</v>
      </c>
      <c r="C1852" s="26" t="str">
        <f>IFERROR(INDEX(Clients[Client_Name],MATCH(Table312[[#This Row],[Client_Code]],Clients[Client_Code],0)),"")</f>
        <v>FRUTICOLA OLMUE</v>
      </c>
      <c r="D1852" s="25">
        <v>8</v>
      </c>
      <c r="E1852" s="25">
        <v>1</v>
      </c>
      <c r="F1852" s="25" t="b">
        <f>IF(E1852&gt;(VLOOKUP(D1852,Months_Weeks!$A$2:$B$13,2,TRUE)),FALSE)</f>
        <v>0</v>
      </c>
      <c r="G1852" s="63">
        <f>IF(Table312[[#This Row],[Facility]]="Buin",1.5%,0.25%)</f>
        <v>1.4999999999999999E-2</v>
      </c>
      <c r="H1852" s="38"/>
      <c r="I1852" s="38">
        <v>10</v>
      </c>
      <c r="J1852" s="27">
        <f t="shared" si="168"/>
        <v>425</v>
      </c>
      <c r="K1852" s="28">
        <f t="shared" si="169"/>
        <v>7</v>
      </c>
      <c r="L1852" s="27">
        <f>IF(K1852=0,0,IF(E1852&gt;1,E1852-1,VLOOKUP(K1852,Months_Weeks!$A$1:$B$13,2,0)))</f>
        <v>4</v>
      </c>
      <c r="M1852" s="29"/>
      <c r="N1852" s="39"/>
      <c r="O1852" s="39"/>
      <c r="P1852" s="50">
        <f t="shared" si="170"/>
        <v>0</v>
      </c>
      <c r="Q1852" s="28">
        <f t="shared" si="171"/>
        <v>7</v>
      </c>
      <c r="R1852" s="28">
        <f>IF(Q1852=0,0,IF(E1852&gt;1,E1852-1,VLOOKUP(Q1852,Months_Weeks!$A$1:$B$13,2,0)))</f>
        <v>4</v>
      </c>
      <c r="S1852" s="30"/>
      <c r="T1852" s="39"/>
      <c r="U1852" s="39"/>
      <c r="V1852" s="50">
        <f t="shared" si="172"/>
        <v>0</v>
      </c>
      <c r="W1852" s="28">
        <f t="shared" si="173"/>
        <v>7</v>
      </c>
      <c r="X1852" s="28">
        <f>IF(W1852=0,0,IF(E1852&gt;1,E1852-1,VLOOKUP(W1852,Months_Weeks!$A$1:$B$13,2,0)))</f>
        <v>4</v>
      </c>
      <c r="Y1852" s="30"/>
      <c r="Z1852" s="39"/>
      <c r="AA1852" s="31"/>
      <c r="AB1852" s="39"/>
      <c r="AC1852" s="31"/>
      <c r="AD1852" s="40"/>
      <c r="AE1852" s="31"/>
      <c r="AF1852" s="40"/>
      <c r="AG1852" s="31"/>
      <c r="AH1852" s="40"/>
      <c r="AI1852" s="31"/>
      <c r="AJ1852" s="40"/>
    </row>
    <row r="1853" spans="1:36" x14ac:dyDescent="0.25">
      <c r="A1853" s="37" t="s">
        <v>62</v>
      </c>
      <c r="B1853" s="37">
        <v>1042</v>
      </c>
      <c r="C1853" s="26" t="str">
        <f>IFERROR(INDEX(Clients[Client_Name],MATCH(Table312[[#This Row],[Client_Code]],Clients[Client_Code],0)),"")</f>
        <v>FRUTICOLA OLMUE</v>
      </c>
      <c r="D1853" s="25">
        <v>8</v>
      </c>
      <c r="E1853" s="25">
        <v>2</v>
      </c>
      <c r="F1853" s="25" t="b">
        <f>IF(E1853&gt;(VLOOKUP(D1853,Months_Weeks!$A$2:$B$13,2,TRUE)),FALSE)</f>
        <v>0</v>
      </c>
      <c r="G1853" s="63">
        <f>IF(Table312[[#This Row],[Facility]]="Buin",1.5%,0.25%)</f>
        <v>1.4999999999999999E-2</v>
      </c>
      <c r="H1853" s="38"/>
      <c r="I1853" s="38">
        <v>10</v>
      </c>
      <c r="J1853" s="27">
        <f t="shared" si="168"/>
        <v>415</v>
      </c>
      <c r="K1853" s="28">
        <f t="shared" si="169"/>
        <v>8</v>
      </c>
      <c r="L1853" s="27">
        <f>IF(K1853=0,0,IF(E1853&gt;1,E1853-1,VLOOKUP(K1853,Months_Weeks!$A$1:$B$13,2,0)))</f>
        <v>1</v>
      </c>
      <c r="M1853" s="29"/>
      <c r="N1853" s="39"/>
      <c r="O1853" s="39"/>
      <c r="P1853" s="50">
        <f t="shared" si="170"/>
        <v>0</v>
      </c>
      <c r="Q1853" s="28">
        <f t="shared" si="171"/>
        <v>8</v>
      </c>
      <c r="R1853" s="28">
        <f>IF(Q1853=0,0,IF(E1853&gt;1,E1853-1,VLOOKUP(Q1853,Months_Weeks!$A$1:$B$13,2,0)))</f>
        <v>1</v>
      </c>
      <c r="S1853" s="30"/>
      <c r="T1853" s="39"/>
      <c r="U1853" s="39"/>
      <c r="V1853" s="50">
        <f t="shared" si="172"/>
        <v>0</v>
      </c>
      <c r="W1853" s="28">
        <f t="shared" si="173"/>
        <v>8</v>
      </c>
      <c r="X1853" s="28">
        <f>IF(W1853=0,0,IF(E1853&gt;1,E1853-1,VLOOKUP(W1853,Months_Weeks!$A$1:$B$13,2,0)))</f>
        <v>1</v>
      </c>
      <c r="Y1853" s="30"/>
      <c r="Z1853" s="39"/>
      <c r="AA1853" s="31"/>
      <c r="AB1853" s="39"/>
      <c r="AC1853" s="31"/>
      <c r="AD1853" s="40"/>
      <c r="AE1853" s="31"/>
      <c r="AF1853" s="40"/>
      <c r="AG1853" s="31"/>
      <c r="AH1853" s="40"/>
      <c r="AI1853" s="31"/>
      <c r="AJ1853" s="40"/>
    </row>
    <row r="1854" spans="1:36" x14ac:dyDescent="0.25">
      <c r="A1854" s="37" t="s">
        <v>62</v>
      </c>
      <c r="B1854" s="37">
        <v>1042</v>
      </c>
      <c r="C1854" s="26" t="str">
        <f>IFERROR(INDEX(Clients[Client_Name],MATCH(Table312[[#This Row],[Client_Code]],Clients[Client_Code],0)),"")</f>
        <v>FRUTICOLA OLMUE</v>
      </c>
      <c r="D1854" s="25">
        <v>8</v>
      </c>
      <c r="E1854" s="25">
        <v>3</v>
      </c>
      <c r="F1854" s="25" t="b">
        <f>IF(E1854&gt;(VLOOKUP(D1854,Months_Weeks!$A$2:$B$13,2,TRUE)),FALSE)</f>
        <v>0</v>
      </c>
      <c r="G1854" s="63">
        <f>IF(Table312[[#This Row],[Facility]]="Buin",1.5%,0.25%)</f>
        <v>1.4999999999999999E-2</v>
      </c>
      <c r="H1854" s="38"/>
      <c r="I1854" s="38">
        <v>10</v>
      </c>
      <c r="J1854" s="27">
        <f t="shared" si="168"/>
        <v>405</v>
      </c>
      <c r="K1854" s="28">
        <f t="shared" si="169"/>
        <v>8</v>
      </c>
      <c r="L1854" s="27">
        <f>IF(K1854=0,0,IF(E1854&gt;1,E1854-1,VLOOKUP(K1854,Months_Weeks!$A$1:$B$13,2,0)))</f>
        <v>2</v>
      </c>
      <c r="M1854" s="29"/>
      <c r="N1854" s="39"/>
      <c r="O1854" s="39"/>
      <c r="P1854" s="50">
        <f t="shared" si="170"/>
        <v>0</v>
      </c>
      <c r="Q1854" s="28">
        <f t="shared" si="171"/>
        <v>8</v>
      </c>
      <c r="R1854" s="28">
        <f>IF(Q1854=0,0,IF(E1854&gt;1,E1854-1,VLOOKUP(Q1854,Months_Weeks!$A$1:$B$13,2,0)))</f>
        <v>2</v>
      </c>
      <c r="S1854" s="30"/>
      <c r="T1854" s="39"/>
      <c r="U1854" s="39"/>
      <c r="V1854" s="50">
        <f t="shared" si="172"/>
        <v>0</v>
      </c>
      <c r="W1854" s="28">
        <f t="shared" si="173"/>
        <v>8</v>
      </c>
      <c r="X1854" s="28">
        <f>IF(W1854=0,0,IF(E1854&gt;1,E1854-1,VLOOKUP(W1854,Months_Weeks!$A$1:$B$13,2,0)))</f>
        <v>2</v>
      </c>
      <c r="Y1854" s="30"/>
      <c r="Z1854" s="39"/>
      <c r="AA1854" s="31"/>
      <c r="AB1854" s="39"/>
      <c r="AC1854" s="31"/>
      <c r="AD1854" s="40"/>
      <c r="AE1854" s="31"/>
      <c r="AF1854" s="40"/>
      <c r="AG1854" s="31"/>
      <c r="AH1854" s="40"/>
      <c r="AI1854" s="31"/>
      <c r="AJ1854" s="40"/>
    </row>
    <row r="1855" spans="1:36" x14ac:dyDescent="0.25">
      <c r="A1855" s="37" t="s">
        <v>62</v>
      </c>
      <c r="B1855" s="37">
        <v>1042</v>
      </c>
      <c r="C1855" s="26" t="str">
        <f>IFERROR(INDEX(Clients[Client_Name],MATCH(Table312[[#This Row],[Client_Code]],Clients[Client_Code],0)),"")</f>
        <v>FRUTICOLA OLMUE</v>
      </c>
      <c r="D1855" s="25">
        <v>8</v>
      </c>
      <c r="E1855" s="25">
        <v>4</v>
      </c>
      <c r="F1855" s="25" t="b">
        <f>IF(E1855&gt;(VLOOKUP(D1855,Months_Weeks!$A$2:$B$13,2,TRUE)),FALSE)</f>
        <v>0</v>
      </c>
      <c r="G1855" s="63">
        <f>IF(Table312[[#This Row],[Facility]]="Buin",1.5%,0.25%)</f>
        <v>1.4999999999999999E-2</v>
      </c>
      <c r="H1855" s="38"/>
      <c r="I1855" s="38">
        <v>10</v>
      </c>
      <c r="J1855" s="27">
        <f t="shared" si="168"/>
        <v>395</v>
      </c>
      <c r="K1855" s="28">
        <f t="shared" si="169"/>
        <v>8</v>
      </c>
      <c r="L1855" s="27">
        <f>IF(K1855=0,0,IF(E1855&gt;1,E1855-1,VLOOKUP(K1855,Months_Weeks!$A$1:$B$13,2,0)))</f>
        <v>3</v>
      </c>
      <c r="M1855" s="29"/>
      <c r="N1855" s="39"/>
      <c r="O1855" s="39"/>
      <c r="P1855" s="50">
        <f t="shared" si="170"/>
        <v>0</v>
      </c>
      <c r="Q1855" s="28">
        <f t="shared" si="171"/>
        <v>8</v>
      </c>
      <c r="R1855" s="28">
        <f>IF(Q1855=0,0,IF(E1855&gt;1,E1855-1,VLOOKUP(Q1855,Months_Weeks!$A$1:$B$13,2,0)))</f>
        <v>3</v>
      </c>
      <c r="S1855" s="30"/>
      <c r="T1855" s="39"/>
      <c r="U1855" s="39"/>
      <c r="V1855" s="50">
        <f t="shared" si="172"/>
        <v>0</v>
      </c>
      <c r="W1855" s="28">
        <f t="shared" si="173"/>
        <v>8</v>
      </c>
      <c r="X1855" s="28">
        <f>IF(W1855=0,0,IF(E1855&gt;1,E1855-1,VLOOKUP(W1855,Months_Weeks!$A$1:$B$13,2,0)))</f>
        <v>3</v>
      </c>
      <c r="Y1855" s="30"/>
      <c r="Z1855" s="39"/>
      <c r="AA1855" s="31"/>
      <c r="AB1855" s="39"/>
      <c r="AC1855" s="31"/>
      <c r="AD1855" s="40"/>
      <c r="AE1855" s="31"/>
      <c r="AF1855" s="40"/>
      <c r="AG1855" s="31"/>
      <c r="AH1855" s="40"/>
      <c r="AI1855" s="31"/>
      <c r="AJ1855" s="40"/>
    </row>
    <row r="1856" spans="1:36" x14ac:dyDescent="0.25">
      <c r="A1856" s="37" t="s">
        <v>62</v>
      </c>
      <c r="B1856" s="37">
        <v>1042</v>
      </c>
      <c r="C1856" s="26" t="str">
        <f>IFERROR(INDEX(Clients[Client_Name],MATCH(Table312[[#This Row],[Client_Code]],Clients[Client_Code],0)),"")</f>
        <v>FRUTICOLA OLMUE</v>
      </c>
      <c r="D1856" s="25">
        <v>9</v>
      </c>
      <c r="E1856" s="25">
        <v>1</v>
      </c>
      <c r="F1856" s="25" t="b">
        <f>IF(E1856&gt;(VLOOKUP(D1856,Months_Weeks!$A$2:$B$13,2,TRUE)),FALSE)</f>
        <v>0</v>
      </c>
      <c r="G1856" s="63">
        <f>IF(Table312[[#This Row],[Facility]]="Buin",1.5%,0.25%)</f>
        <v>1.4999999999999999E-2</v>
      </c>
      <c r="H1856" s="38"/>
      <c r="I1856" s="38">
        <v>10</v>
      </c>
      <c r="J1856" s="27">
        <f t="shared" si="168"/>
        <v>385</v>
      </c>
      <c r="K1856" s="28">
        <f t="shared" si="169"/>
        <v>8</v>
      </c>
      <c r="L1856" s="27">
        <f>IF(K1856=0,0,IF(E1856&gt;1,E1856-1,VLOOKUP(K1856,Months_Weeks!$A$1:$B$13,2,0)))</f>
        <v>4</v>
      </c>
      <c r="M1856" s="29"/>
      <c r="N1856" s="39"/>
      <c r="O1856" s="39"/>
      <c r="P1856" s="50">
        <f t="shared" si="170"/>
        <v>0</v>
      </c>
      <c r="Q1856" s="28">
        <f t="shared" si="171"/>
        <v>8</v>
      </c>
      <c r="R1856" s="28">
        <f>IF(Q1856=0,0,IF(E1856&gt;1,E1856-1,VLOOKUP(Q1856,Months_Weeks!$A$1:$B$13,2,0)))</f>
        <v>4</v>
      </c>
      <c r="S1856" s="30"/>
      <c r="T1856" s="39"/>
      <c r="U1856" s="39"/>
      <c r="V1856" s="50">
        <f t="shared" si="172"/>
        <v>0</v>
      </c>
      <c r="W1856" s="28">
        <f t="shared" si="173"/>
        <v>8</v>
      </c>
      <c r="X1856" s="28">
        <f>IF(W1856=0,0,IF(E1856&gt;1,E1856-1,VLOOKUP(W1856,Months_Weeks!$A$1:$B$13,2,0)))</f>
        <v>4</v>
      </c>
      <c r="Y1856" s="30"/>
      <c r="Z1856" s="39"/>
      <c r="AA1856" s="31"/>
      <c r="AB1856" s="39"/>
      <c r="AC1856" s="31"/>
      <c r="AD1856" s="40"/>
      <c r="AE1856" s="31"/>
      <c r="AF1856" s="40"/>
      <c r="AG1856" s="31"/>
      <c r="AH1856" s="40"/>
      <c r="AI1856" s="31"/>
      <c r="AJ1856" s="40"/>
    </row>
    <row r="1857" spans="1:36" x14ac:dyDescent="0.25">
      <c r="A1857" s="37" t="s">
        <v>62</v>
      </c>
      <c r="B1857" s="37">
        <v>1042</v>
      </c>
      <c r="C1857" s="26" t="str">
        <f>IFERROR(INDEX(Clients[Client_Name],MATCH(Table312[[#This Row],[Client_Code]],Clients[Client_Code],0)),"")</f>
        <v>FRUTICOLA OLMUE</v>
      </c>
      <c r="D1857" s="25">
        <v>9</v>
      </c>
      <c r="E1857" s="25">
        <v>2</v>
      </c>
      <c r="F1857" s="25" t="b">
        <f>IF(E1857&gt;(VLOOKUP(D1857,Months_Weeks!$A$2:$B$13,2,TRUE)),FALSE)</f>
        <v>0</v>
      </c>
      <c r="G1857" s="63">
        <f>IF(Table312[[#This Row],[Facility]]="Buin",1.5%,0.25%)</f>
        <v>1.4999999999999999E-2</v>
      </c>
      <c r="H1857" s="38"/>
      <c r="I1857" s="38">
        <v>10</v>
      </c>
      <c r="J1857" s="27">
        <f t="shared" si="168"/>
        <v>375</v>
      </c>
      <c r="K1857" s="28">
        <f t="shared" si="169"/>
        <v>9</v>
      </c>
      <c r="L1857" s="27">
        <f>IF(K1857=0,0,IF(E1857&gt;1,E1857-1,VLOOKUP(K1857,Months_Weeks!$A$1:$B$13,2,0)))</f>
        <v>1</v>
      </c>
      <c r="M1857" s="29"/>
      <c r="N1857" s="39"/>
      <c r="O1857" s="39"/>
      <c r="P1857" s="50">
        <f t="shared" si="170"/>
        <v>0</v>
      </c>
      <c r="Q1857" s="28">
        <f t="shared" si="171"/>
        <v>9</v>
      </c>
      <c r="R1857" s="28">
        <f>IF(Q1857=0,0,IF(E1857&gt;1,E1857-1,VLOOKUP(Q1857,Months_Weeks!$A$1:$B$13,2,0)))</f>
        <v>1</v>
      </c>
      <c r="S1857" s="30"/>
      <c r="T1857" s="39"/>
      <c r="U1857" s="39"/>
      <c r="V1857" s="50">
        <f t="shared" si="172"/>
        <v>0</v>
      </c>
      <c r="W1857" s="28">
        <f t="shared" si="173"/>
        <v>9</v>
      </c>
      <c r="X1857" s="28">
        <f>IF(W1857=0,0,IF(E1857&gt;1,E1857-1,VLOOKUP(W1857,Months_Weeks!$A$1:$B$13,2,0)))</f>
        <v>1</v>
      </c>
      <c r="Y1857" s="30"/>
      <c r="Z1857" s="39"/>
      <c r="AA1857" s="31"/>
      <c r="AB1857" s="39"/>
      <c r="AC1857" s="31"/>
      <c r="AD1857" s="40"/>
      <c r="AE1857" s="31"/>
      <c r="AF1857" s="40"/>
      <c r="AG1857" s="31"/>
      <c r="AH1857" s="40"/>
      <c r="AI1857" s="31"/>
      <c r="AJ1857" s="40"/>
    </row>
    <row r="1858" spans="1:36" x14ac:dyDescent="0.25">
      <c r="A1858" s="37" t="s">
        <v>62</v>
      </c>
      <c r="B1858" s="37">
        <v>1042</v>
      </c>
      <c r="C1858" s="26" t="str">
        <f>IFERROR(INDEX(Clients[Client_Name],MATCH(Table312[[#This Row],[Client_Code]],Clients[Client_Code],0)),"")</f>
        <v>FRUTICOLA OLMUE</v>
      </c>
      <c r="D1858" s="25">
        <v>9</v>
      </c>
      <c r="E1858" s="25">
        <v>3</v>
      </c>
      <c r="F1858" s="25" t="b">
        <f>IF(E1858&gt;(VLOOKUP(D1858,Months_Weeks!$A$2:$B$13,2,TRUE)),FALSE)</f>
        <v>0</v>
      </c>
      <c r="G1858" s="63">
        <f>IF(Table312[[#This Row],[Facility]]="Buin",1.5%,0.25%)</f>
        <v>1.4999999999999999E-2</v>
      </c>
      <c r="H1858" s="38"/>
      <c r="I1858" s="38">
        <v>10</v>
      </c>
      <c r="J1858" s="27">
        <f t="shared" ref="J1858:J1921" si="174" xml:space="preserve"> SUMIFS(J:J,$B:$B,$B1858,$D:$D,K1858,$E:$E,L1858,$A:$A,$A1858)+H1858-I1858</f>
        <v>365</v>
      </c>
      <c r="K1858" s="28">
        <f t="shared" ref="K1858:K1921" si="175">IF(E1858&gt;1,D1858,D1858-1)</f>
        <v>9</v>
      </c>
      <c r="L1858" s="27">
        <f>IF(K1858=0,0,IF(E1858&gt;1,E1858-1,VLOOKUP(K1858,Months_Weeks!$A$1:$B$13,2,0)))</f>
        <v>2</v>
      </c>
      <c r="M1858" s="29"/>
      <c r="N1858" s="39"/>
      <c r="O1858" s="39"/>
      <c r="P1858" s="50">
        <f t="shared" ref="P1858:P1921" si="176" xml:space="preserve"> SUMIFS(P:P,$B:$B,$B1858,$D:$D,Q1858,$E:$E,R1858,$A:$A,$A1858)+N1858-O1858</f>
        <v>0</v>
      </c>
      <c r="Q1858" s="28">
        <f t="shared" ref="Q1858:Q1921" si="177">IF(E1858&gt;1,D1858,D1858-1)</f>
        <v>9</v>
      </c>
      <c r="R1858" s="28">
        <f>IF(Q1858=0,0,IF(E1858&gt;1,E1858-1,VLOOKUP(Q1858,Months_Weeks!$A$1:$B$13,2,0)))</f>
        <v>2</v>
      </c>
      <c r="S1858" s="30"/>
      <c r="T1858" s="39"/>
      <c r="U1858" s="39"/>
      <c r="V1858" s="50">
        <f t="shared" ref="V1858:V1921" si="178" xml:space="preserve"> SUMIFS(V:V,$B:$B,$B1858,$D:$D,W1858,$E:$E,X1858,$A:$A,$A1858)+T1858-U1858</f>
        <v>0</v>
      </c>
      <c r="W1858" s="28">
        <f t="shared" ref="W1858:W1921" si="179">IF(E1858&gt;1,D1858,D1858-1)</f>
        <v>9</v>
      </c>
      <c r="X1858" s="28">
        <f>IF(W1858=0,0,IF(E1858&gt;1,E1858-1,VLOOKUP(W1858,Months_Weeks!$A$1:$B$13,2,0)))</f>
        <v>2</v>
      </c>
      <c r="Y1858" s="30"/>
      <c r="Z1858" s="39"/>
      <c r="AA1858" s="31"/>
      <c r="AB1858" s="39"/>
      <c r="AC1858" s="31"/>
      <c r="AD1858" s="40"/>
      <c r="AE1858" s="31"/>
      <c r="AF1858" s="40"/>
      <c r="AG1858" s="31"/>
      <c r="AH1858" s="40"/>
      <c r="AI1858" s="31"/>
      <c r="AJ1858" s="40"/>
    </row>
    <row r="1859" spans="1:36" x14ac:dyDescent="0.25">
      <c r="A1859" s="37" t="s">
        <v>62</v>
      </c>
      <c r="B1859" s="37">
        <v>1042</v>
      </c>
      <c r="C1859" s="26" t="str">
        <f>IFERROR(INDEX(Clients[Client_Name],MATCH(Table312[[#This Row],[Client_Code]],Clients[Client_Code],0)),"")</f>
        <v>FRUTICOLA OLMUE</v>
      </c>
      <c r="D1859" s="25">
        <v>9</v>
      </c>
      <c r="E1859" s="25">
        <v>4</v>
      </c>
      <c r="F1859" s="25" t="b">
        <f>IF(E1859&gt;(VLOOKUP(D1859,Months_Weeks!$A$2:$B$13,2,TRUE)),FALSE)</f>
        <v>0</v>
      </c>
      <c r="G1859" s="63">
        <f>IF(Table312[[#This Row],[Facility]]="Buin",1.5%,0.25%)</f>
        <v>1.4999999999999999E-2</v>
      </c>
      <c r="H1859" s="38"/>
      <c r="I1859" s="38">
        <v>10</v>
      </c>
      <c r="J1859" s="27">
        <f t="shared" si="174"/>
        <v>355</v>
      </c>
      <c r="K1859" s="28">
        <f t="shared" si="175"/>
        <v>9</v>
      </c>
      <c r="L1859" s="27">
        <f>IF(K1859=0,0,IF(E1859&gt;1,E1859-1,VLOOKUP(K1859,Months_Weeks!$A$1:$B$13,2,0)))</f>
        <v>3</v>
      </c>
      <c r="M1859" s="29"/>
      <c r="N1859" s="39"/>
      <c r="O1859" s="39"/>
      <c r="P1859" s="50">
        <f t="shared" si="176"/>
        <v>0</v>
      </c>
      <c r="Q1859" s="28">
        <f t="shared" si="177"/>
        <v>9</v>
      </c>
      <c r="R1859" s="28">
        <f>IF(Q1859=0,0,IF(E1859&gt;1,E1859-1,VLOOKUP(Q1859,Months_Weeks!$A$1:$B$13,2,0)))</f>
        <v>3</v>
      </c>
      <c r="S1859" s="30"/>
      <c r="T1859" s="39"/>
      <c r="U1859" s="39"/>
      <c r="V1859" s="50">
        <f t="shared" si="178"/>
        <v>0</v>
      </c>
      <c r="W1859" s="28">
        <f t="shared" si="179"/>
        <v>9</v>
      </c>
      <c r="X1859" s="28">
        <f>IF(W1859=0,0,IF(E1859&gt;1,E1859-1,VLOOKUP(W1859,Months_Weeks!$A$1:$B$13,2,0)))</f>
        <v>3</v>
      </c>
      <c r="Y1859" s="30"/>
      <c r="Z1859" s="39"/>
      <c r="AA1859" s="31"/>
      <c r="AB1859" s="39"/>
      <c r="AC1859" s="31"/>
      <c r="AD1859" s="40"/>
      <c r="AE1859" s="31"/>
      <c r="AF1859" s="40"/>
      <c r="AG1859" s="31"/>
      <c r="AH1859" s="40"/>
      <c r="AI1859" s="31"/>
      <c r="AJ1859" s="40"/>
    </row>
    <row r="1860" spans="1:36" x14ac:dyDescent="0.25">
      <c r="A1860" s="37" t="s">
        <v>62</v>
      </c>
      <c r="B1860" s="37">
        <v>1042</v>
      </c>
      <c r="C1860" s="26" t="str">
        <f>IFERROR(INDEX(Clients[Client_Name],MATCH(Table312[[#This Row],[Client_Code]],Clients[Client_Code],0)),"")</f>
        <v>FRUTICOLA OLMUE</v>
      </c>
      <c r="D1860" s="25">
        <v>9</v>
      </c>
      <c r="E1860" s="25">
        <v>5</v>
      </c>
      <c r="F1860" s="25" t="b">
        <f>IF(E1860&gt;(VLOOKUP(D1860,Months_Weeks!$A$2:$B$13,2,TRUE)),FALSE)</f>
        <v>0</v>
      </c>
      <c r="G1860" s="63">
        <f>IF(Table312[[#This Row],[Facility]]="Buin",1.5%,0.25%)</f>
        <v>1.4999999999999999E-2</v>
      </c>
      <c r="H1860" s="38"/>
      <c r="I1860" s="38">
        <v>10</v>
      </c>
      <c r="J1860" s="27">
        <f t="shared" si="174"/>
        <v>345</v>
      </c>
      <c r="K1860" s="28">
        <f t="shared" si="175"/>
        <v>9</v>
      </c>
      <c r="L1860" s="27">
        <f>IF(K1860=0,0,IF(E1860&gt;1,E1860-1,VLOOKUP(K1860,Months_Weeks!$A$1:$B$13,2,0)))</f>
        <v>4</v>
      </c>
      <c r="M1860" s="29"/>
      <c r="N1860" s="39"/>
      <c r="O1860" s="39"/>
      <c r="P1860" s="50">
        <f t="shared" si="176"/>
        <v>0</v>
      </c>
      <c r="Q1860" s="28">
        <f t="shared" si="177"/>
        <v>9</v>
      </c>
      <c r="R1860" s="28">
        <f>IF(Q1860=0,0,IF(E1860&gt;1,E1860-1,VLOOKUP(Q1860,Months_Weeks!$A$1:$B$13,2,0)))</f>
        <v>4</v>
      </c>
      <c r="S1860" s="30"/>
      <c r="T1860" s="39"/>
      <c r="U1860" s="39"/>
      <c r="V1860" s="50">
        <f t="shared" si="178"/>
        <v>0</v>
      </c>
      <c r="W1860" s="28">
        <f t="shared" si="179"/>
        <v>9</v>
      </c>
      <c r="X1860" s="28">
        <f>IF(W1860=0,0,IF(E1860&gt;1,E1860-1,VLOOKUP(W1860,Months_Weeks!$A$1:$B$13,2,0)))</f>
        <v>4</v>
      </c>
      <c r="Y1860" s="30"/>
      <c r="Z1860" s="39"/>
      <c r="AA1860" s="31"/>
      <c r="AB1860" s="39"/>
      <c r="AC1860" s="31"/>
      <c r="AD1860" s="40"/>
      <c r="AE1860" s="31"/>
      <c r="AF1860" s="40"/>
      <c r="AG1860" s="31"/>
      <c r="AH1860" s="40"/>
      <c r="AI1860" s="31"/>
      <c r="AJ1860" s="40"/>
    </row>
    <row r="1861" spans="1:36" x14ac:dyDescent="0.25">
      <c r="A1861" s="37" t="s">
        <v>62</v>
      </c>
      <c r="B1861" s="37">
        <v>1042</v>
      </c>
      <c r="C1861" s="26" t="str">
        <f>IFERROR(INDEX(Clients[Client_Name],MATCH(Table312[[#This Row],[Client_Code]],Clients[Client_Code],0)),"")</f>
        <v>FRUTICOLA OLMUE</v>
      </c>
      <c r="D1861" s="25">
        <v>10</v>
      </c>
      <c r="E1861" s="25">
        <v>1</v>
      </c>
      <c r="F1861" s="25" t="b">
        <f>IF(E1861&gt;(VLOOKUP(D1861,Months_Weeks!$A$2:$B$13,2,TRUE)),FALSE)</f>
        <v>0</v>
      </c>
      <c r="G1861" s="63">
        <f>IF(Table312[[#This Row],[Facility]]="Buin",1.5%,0.25%)</f>
        <v>1.4999999999999999E-2</v>
      </c>
      <c r="H1861" s="38"/>
      <c r="I1861" s="38">
        <v>10</v>
      </c>
      <c r="J1861" s="27">
        <f t="shared" si="174"/>
        <v>335</v>
      </c>
      <c r="K1861" s="28">
        <f t="shared" si="175"/>
        <v>9</v>
      </c>
      <c r="L1861" s="27">
        <f>IF(K1861=0,0,IF(E1861&gt;1,E1861-1,VLOOKUP(K1861,Months_Weeks!$A$1:$B$13,2,0)))</f>
        <v>5</v>
      </c>
      <c r="M1861" s="29"/>
      <c r="N1861" s="39"/>
      <c r="O1861" s="39"/>
      <c r="P1861" s="50">
        <f t="shared" si="176"/>
        <v>0</v>
      </c>
      <c r="Q1861" s="28">
        <f t="shared" si="177"/>
        <v>9</v>
      </c>
      <c r="R1861" s="28">
        <f>IF(Q1861=0,0,IF(E1861&gt;1,E1861-1,VLOOKUP(Q1861,Months_Weeks!$A$1:$B$13,2,0)))</f>
        <v>5</v>
      </c>
      <c r="S1861" s="30"/>
      <c r="T1861" s="39"/>
      <c r="U1861" s="39"/>
      <c r="V1861" s="50">
        <f t="shared" si="178"/>
        <v>0</v>
      </c>
      <c r="W1861" s="28">
        <f t="shared" si="179"/>
        <v>9</v>
      </c>
      <c r="X1861" s="28">
        <f>IF(W1861=0,0,IF(E1861&gt;1,E1861-1,VLOOKUP(W1861,Months_Weeks!$A$1:$B$13,2,0)))</f>
        <v>5</v>
      </c>
      <c r="Y1861" s="30"/>
      <c r="Z1861" s="39"/>
      <c r="AA1861" s="31"/>
      <c r="AB1861" s="39"/>
      <c r="AC1861" s="31"/>
      <c r="AD1861" s="40"/>
      <c r="AE1861" s="31"/>
      <c r="AF1861" s="40"/>
      <c r="AG1861" s="31"/>
      <c r="AH1861" s="40"/>
      <c r="AI1861" s="31"/>
      <c r="AJ1861" s="40"/>
    </row>
    <row r="1862" spans="1:36" x14ac:dyDescent="0.25">
      <c r="A1862" s="37" t="s">
        <v>62</v>
      </c>
      <c r="B1862" s="37">
        <v>1042</v>
      </c>
      <c r="C1862" s="26" t="str">
        <f>IFERROR(INDEX(Clients[Client_Name],MATCH(Table312[[#This Row],[Client_Code]],Clients[Client_Code],0)),"")</f>
        <v>FRUTICOLA OLMUE</v>
      </c>
      <c r="D1862" s="25">
        <v>10</v>
      </c>
      <c r="E1862" s="25">
        <v>2</v>
      </c>
      <c r="F1862" s="25" t="b">
        <f>IF(E1862&gt;(VLOOKUP(D1862,Months_Weeks!$A$2:$B$13,2,TRUE)),FALSE)</f>
        <v>0</v>
      </c>
      <c r="G1862" s="63">
        <f>IF(Table312[[#This Row],[Facility]]="Buin",1.5%,0.25%)</f>
        <v>1.4999999999999999E-2</v>
      </c>
      <c r="H1862" s="38"/>
      <c r="I1862" s="38">
        <v>10</v>
      </c>
      <c r="J1862" s="27">
        <f t="shared" si="174"/>
        <v>325</v>
      </c>
      <c r="K1862" s="28">
        <f t="shared" si="175"/>
        <v>10</v>
      </c>
      <c r="L1862" s="27">
        <f>IF(K1862=0,0,IF(E1862&gt;1,E1862-1,VLOOKUP(K1862,Months_Weeks!$A$1:$B$13,2,0)))</f>
        <v>1</v>
      </c>
      <c r="M1862" s="29"/>
      <c r="N1862" s="39"/>
      <c r="O1862" s="39"/>
      <c r="P1862" s="50">
        <f t="shared" si="176"/>
        <v>0</v>
      </c>
      <c r="Q1862" s="28">
        <f t="shared" si="177"/>
        <v>10</v>
      </c>
      <c r="R1862" s="28">
        <f>IF(Q1862=0,0,IF(E1862&gt;1,E1862-1,VLOOKUP(Q1862,Months_Weeks!$A$1:$B$13,2,0)))</f>
        <v>1</v>
      </c>
      <c r="S1862" s="30"/>
      <c r="T1862" s="39"/>
      <c r="U1862" s="39"/>
      <c r="V1862" s="50">
        <f t="shared" si="178"/>
        <v>0</v>
      </c>
      <c r="W1862" s="28">
        <f t="shared" si="179"/>
        <v>10</v>
      </c>
      <c r="X1862" s="28">
        <f>IF(W1862=0,0,IF(E1862&gt;1,E1862-1,VLOOKUP(W1862,Months_Weeks!$A$1:$B$13,2,0)))</f>
        <v>1</v>
      </c>
      <c r="Y1862" s="30"/>
      <c r="Z1862" s="39"/>
      <c r="AA1862" s="31"/>
      <c r="AB1862" s="39"/>
      <c r="AC1862" s="31"/>
      <c r="AD1862" s="40"/>
      <c r="AE1862" s="31"/>
      <c r="AF1862" s="40"/>
      <c r="AG1862" s="31"/>
      <c r="AH1862" s="40"/>
      <c r="AI1862" s="31"/>
      <c r="AJ1862" s="40"/>
    </row>
    <row r="1863" spans="1:36" x14ac:dyDescent="0.25">
      <c r="A1863" s="37" t="s">
        <v>62</v>
      </c>
      <c r="B1863" s="37">
        <v>1042</v>
      </c>
      <c r="C1863" s="26" t="str">
        <f>IFERROR(INDEX(Clients[Client_Name],MATCH(Table312[[#This Row],[Client_Code]],Clients[Client_Code],0)),"")</f>
        <v>FRUTICOLA OLMUE</v>
      </c>
      <c r="D1863" s="25">
        <v>10</v>
      </c>
      <c r="E1863" s="25">
        <v>3</v>
      </c>
      <c r="F1863" s="25" t="b">
        <f>IF(E1863&gt;(VLOOKUP(D1863,Months_Weeks!$A$2:$B$13,2,TRUE)),FALSE)</f>
        <v>0</v>
      </c>
      <c r="G1863" s="63">
        <f>IF(Table312[[#This Row],[Facility]]="Buin",1.5%,0.25%)</f>
        <v>1.4999999999999999E-2</v>
      </c>
      <c r="H1863" s="38"/>
      <c r="I1863" s="38">
        <v>10</v>
      </c>
      <c r="J1863" s="27">
        <f t="shared" si="174"/>
        <v>315</v>
      </c>
      <c r="K1863" s="28">
        <f t="shared" si="175"/>
        <v>10</v>
      </c>
      <c r="L1863" s="27">
        <f>IF(K1863=0,0,IF(E1863&gt;1,E1863-1,VLOOKUP(K1863,Months_Weeks!$A$1:$B$13,2,0)))</f>
        <v>2</v>
      </c>
      <c r="M1863" s="29"/>
      <c r="N1863" s="39"/>
      <c r="O1863" s="39"/>
      <c r="P1863" s="50">
        <f t="shared" si="176"/>
        <v>0</v>
      </c>
      <c r="Q1863" s="28">
        <f t="shared" si="177"/>
        <v>10</v>
      </c>
      <c r="R1863" s="28">
        <f>IF(Q1863=0,0,IF(E1863&gt;1,E1863-1,VLOOKUP(Q1863,Months_Weeks!$A$1:$B$13,2,0)))</f>
        <v>2</v>
      </c>
      <c r="S1863" s="30"/>
      <c r="T1863" s="39"/>
      <c r="U1863" s="39"/>
      <c r="V1863" s="50">
        <f t="shared" si="178"/>
        <v>0</v>
      </c>
      <c r="W1863" s="28">
        <f t="shared" si="179"/>
        <v>10</v>
      </c>
      <c r="X1863" s="28">
        <f>IF(W1863=0,0,IF(E1863&gt;1,E1863-1,VLOOKUP(W1863,Months_Weeks!$A$1:$B$13,2,0)))</f>
        <v>2</v>
      </c>
      <c r="Y1863" s="30"/>
      <c r="Z1863" s="39"/>
      <c r="AA1863" s="31"/>
      <c r="AB1863" s="39"/>
      <c r="AC1863" s="31"/>
      <c r="AD1863" s="40"/>
      <c r="AE1863" s="31"/>
      <c r="AF1863" s="40"/>
      <c r="AG1863" s="31"/>
      <c r="AH1863" s="40"/>
      <c r="AI1863" s="31"/>
      <c r="AJ1863" s="40"/>
    </row>
    <row r="1864" spans="1:36" x14ac:dyDescent="0.25">
      <c r="A1864" s="37" t="s">
        <v>62</v>
      </c>
      <c r="B1864" s="37">
        <v>1042</v>
      </c>
      <c r="C1864" s="26" t="str">
        <f>IFERROR(INDEX(Clients[Client_Name],MATCH(Table312[[#This Row],[Client_Code]],Clients[Client_Code],0)),"")</f>
        <v>FRUTICOLA OLMUE</v>
      </c>
      <c r="D1864" s="25">
        <v>10</v>
      </c>
      <c r="E1864" s="25">
        <v>4</v>
      </c>
      <c r="F1864" s="25" t="b">
        <f>IF(E1864&gt;(VLOOKUP(D1864,Months_Weeks!$A$2:$B$13,2,TRUE)),FALSE)</f>
        <v>0</v>
      </c>
      <c r="G1864" s="63">
        <f>IF(Table312[[#This Row],[Facility]]="Buin",1.5%,0.25%)</f>
        <v>1.4999999999999999E-2</v>
      </c>
      <c r="H1864" s="38"/>
      <c r="I1864" s="38">
        <v>10</v>
      </c>
      <c r="J1864" s="27">
        <f t="shared" si="174"/>
        <v>305</v>
      </c>
      <c r="K1864" s="28">
        <f t="shared" si="175"/>
        <v>10</v>
      </c>
      <c r="L1864" s="27">
        <f>IF(K1864=0,0,IF(E1864&gt;1,E1864-1,VLOOKUP(K1864,Months_Weeks!$A$1:$B$13,2,0)))</f>
        <v>3</v>
      </c>
      <c r="M1864" s="29"/>
      <c r="N1864" s="39"/>
      <c r="O1864" s="39"/>
      <c r="P1864" s="50">
        <f t="shared" si="176"/>
        <v>0</v>
      </c>
      <c r="Q1864" s="28">
        <f t="shared" si="177"/>
        <v>10</v>
      </c>
      <c r="R1864" s="28">
        <f>IF(Q1864=0,0,IF(E1864&gt;1,E1864-1,VLOOKUP(Q1864,Months_Weeks!$A$1:$B$13,2,0)))</f>
        <v>3</v>
      </c>
      <c r="S1864" s="30"/>
      <c r="T1864" s="39"/>
      <c r="U1864" s="39"/>
      <c r="V1864" s="50">
        <f t="shared" si="178"/>
        <v>0</v>
      </c>
      <c r="W1864" s="28">
        <f t="shared" si="179"/>
        <v>10</v>
      </c>
      <c r="X1864" s="28">
        <f>IF(W1864=0,0,IF(E1864&gt;1,E1864-1,VLOOKUP(W1864,Months_Weeks!$A$1:$B$13,2,0)))</f>
        <v>3</v>
      </c>
      <c r="Y1864" s="30"/>
      <c r="Z1864" s="39"/>
      <c r="AA1864" s="31"/>
      <c r="AB1864" s="39"/>
      <c r="AC1864" s="31"/>
      <c r="AD1864" s="40"/>
      <c r="AE1864" s="31"/>
      <c r="AF1864" s="40"/>
      <c r="AG1864" s="31"/>
      <c r="AH1864" s="40"/>
      <c r="AI1864" s="31"/>
      <c r="AJ1864" s="40"/>
    </row>
    <row r="1865" spans="1:36" x14ac:dyDescent="0.25">
      <c r="A1865" s="37" t="s">
        <v>62</v>
      </c>
      <c r="B1865" s="37">
        <v>1042</v>
      </c>
      <c r="C1865" s="26" t="str">
        <f>IFERROR(INDEX(Clients[Client_Name],MATCH(Table312[[#This Row],[Client_Code]],Clients[Client_Code],0)),"")</f>
        <v>FRUTICOLA OLMUE</v>
      </c>
      <c r="D1865" s="25">
        <v>11</v>
      </c>
      <c r="E1865" s="25">
        <v>1</v>
      </c>
      <c r="F1865" s="25" t="b">
        <f>IF(E1865&gt;(VLOOKUP(D1865,Months_Weeks!$A$2:$B$13,2,TRUE)),FALSE)</f>
        <v>0</v>
      </c>
      <c r="G1865" s="63">
        <f>IF(Table312[[#This Row],[Facility]]="Buin",1.5%,0.25%)</f>
        <v>1.4999999999999999E-2</v>
      </c>
      <c r="H1865" s="38"/>
      <c r="I1865" s="38">
        <v>10</v>
      </c>
      <c r="J1865" s="27">
        <f t="shared" si="174"/>
        <v>295</v>
      </c>
      <c r="K1865" s="28">
        <f t="shared" si="175"/>
        <v>10</v>
      </c>
      <c r="L1865" s="27">
        <f>IF(K1865=0,0,IF(E1865&gt;1,E1865-1,VLOOKUP(K1865,Months_Weeks!$A$1:$B$13,2,0)))</f>
        <v>4</v>
      </c>
      <c r="M1865" s="29"/>
      <c r="N1865" s="39"/>
      <c r="O1865" s="39"/>
      <c r="P1865" s="50">
        <f t="shared" si="176"/>
        <v>0</v>
      </c>
      <c r="Q1865" s="28">
        <f t="shared" si="177"/>
        <v>10</v>
      </c>
      <c r="R1865" s="28">
        <f>IF(Q1865=0,0,IF(E1865&gt;1,E1865-1,VLOOKUP(Q1865,Months_Weeks!$A$1:$B$13,2,0)))</f>
        <v>4</v>
      </c>
      <c r="S1865" s="30"/>
      <c r="T1865" s="39"/>
      <c r="U1865" s="39"/>
      <c r="V1865" s="50">
        <f t="shared" si="178"/>
        <v>0</v>
      </c>
      <c r="W1865" s="28">
        <f t="shared" si="179"/>
        <v>10</v>
      </c>
      <c r="X1865" s="28">
        <f>IF(W1865=0,0,IF(E1865&gt;1,E1865-1,VLOOKUP(W1865,Months_Weeks!$A$1:$B$13,2,0)))</f>
        <v>4</v>
      </c>
      <c r="Y1865" s="30"/>
      <c r="Z1865" s="39"/>
      <c r="AA1865" s="31"/>
      <c r="AB1865" s="39"/>
      <c r="AC1865" s="31"/>
      <c r="AD1865" s="40"/>
      <c r="AE1865" s="31"/>
      <c r="AF1865" s="40"/>
      <c r="AG1865" s="31"/>
      <c r="AH1865" s="40"/>
      <c r="AI1865" s="31"/>
      <c r="AJ1865" s="40"/>
    </row>
    <row r="1866" spans="1:36" x14ac:dyDescent="0.25">
      <c r="A1866" s="37" t="s">
        <v>62</v>
      </c>
      <c r="B1866" s="37">
        <v>1042</v>
      </c>
      <c r="C1866" s="26" t="str">
        <f>IFERROR(INDEX(Clients[Client_Name],MATCH(Table312[[#This Row],[Client_Code]],Clients[Client_Code],0)),"")</f>
        <v>FRUTICOLA OLMUE</v>
      </c>
      <c r="D1866" s="25">
        <v>11</v>
      </c>
      <c r="E1866" s="25">
        <v>2</v>
      </c>
      <c r="F1866" s="25" t="b">
        <f>IF(E1866&gt;(VLOOKUP(D1866,Months_Weeks!$A$2:$B$13,2,TRUE)),FALSE)</f>
        <v>0</v>
      </c>
      <c r="G1866" s="63">
        <f>IF(Table312[[#This Row],[Facility]]="Buin",1.5%,0.25%)</f>
        <v>1.4999999999999999E-2</v>
      </c>
      <c r="H1866" s="38"/>
      <c r="I1866" s="38">
        <v>10</v>
      </c>
      <c r="J1866" s="27">
        <f t="shared" si="174"/>
        <v>285</v>
      </c>
      <c r="K1866" s="28">
        <f t="shared" si="175"/>
        <v>11</v>
      </c>
      <c r="L1866" s="27">
        <f>IF(K1866=0,0,IF(E1866&gt;1,E1866-1,VLOOKUP(K1866,Months_Weeks!$A$1:$B$13,2,0)))</f>
        <v>1</v>
      </c>
      <c r="M1866" s="29"/>
      <c r="N1866" s="39"/>
      <c r="O1866" s="39"/>
      <c r="P1866" s="50">
        <f t="shared" si="176"/>
        <v>0</v>
      </c>
      <c r="Q1866" s="28">
        <f t="shared" si="177"/>
        <v>11</v>
      </c>
      <c r="R1866" s="28">
        <f>IF(Q1866=0,0,IF(E1866&gt;1,E1866-1,VLOOKUP(Q1866,Months_Weeks!$A$1:$B$13,2,0)))</f>
        <v>1</v>
      </c>
      <c r="S1866" s="30"/>
      <c r="T1866" s="39"/>
      <c r="U1866" s="39"/>
      <c r="V1866" s="50">
        <f t="shared" si="178"/>
        <v>0</v>
      </c>
      <c r="W1866" s="28">
        <f t="shared" si="179"/>
        <v>11</v>
      </c>
      <c r="X1866" s="28">
        <f>IF(W1866=0,0,IF(E1866&gt;1,E1866-1,VLOOKUP(W1866,Months_Weeks!$A$1:$B$13,2,0)))</f>
        <v>1</v>
      </c>
      <c r="Y1866" s="30"/>
      <c r="Z1866" s="39"/>
      <c r="AA1866" s="31"/>
      <c r="AB1866" s="39"/>
      <c r="AC1866" s="31"/>
      <c r="AD1866" s="40"/>
      <c r="AE1866" s="31"/>
      <c r="AF1866" s="40"/>
      <c r="AG1866" s="31"/>
      <c r="AH1866" s="40"/>
      <c r="AI1866" s="31"/>
      <c r="AJ1866" s="40"/>
    </row>
    <row r="1867" spans="1:36" x14ac:dyDescent="0.25">
      <c r="A1867" s="37" t="s">
        <v>62</v>
      </c>
      <c r="B1867" s="37">
        <v>1042</v>
      </c>
      <c r="C1867" s="26" t="str">
        <f>IFERROR(INDEX(Clients[Client_Name],MATCH(Table312[[#This Row],[Client_Code]],Clients[Client_Code],0)),"")</f>
        <v>FRUTICOLA OLMUE</v>
      </c>
      <c r="D1867" s="25">
        <v>11</v>
      </c>
      <c r="E1867" s="25">
        <v>3</v>
      </c>
      <c r="F1867" s="25" t="b">
        <f>IF(E1867&gt;(VLOOKUP(D1867,Months_Weeks!$A$2:$B$13,2,TRUE)),FALSE)</f>
        <v>0</v>
      </c>
      <c r="G1867" s="63">
        <f>IF(Table312[[#This Row],[Facility]]="Buin",1.5%,0.25%)</f>
        <v>1.4999999999999999E-2</v>
      </c>
      <c r="H1867" s="38"/>
      <c r="I1867" s="38">
        <v>10</v>
      </c>
      <c r="J1867" s="27">
        <f t="shared" si="174"/>
        <v>275</v>
      </c>
      <c r="K1867" s="28">
        <f t="shared" si="175"/>
        <v>11</v>
      </c>
      <c r="L1867" s="27">
        <f>IF(K1867=0,0,IF(E1867&gt;1,E1867-1,VLOOKUP(K1867,Months_Weeks!$A$1:$B$13,2,0)))</f>
        <v>2</v>
      </c>
      <c r="M1867" s="29"/>
      <c r="N1867" s="39"/>
      <c r="O1867" s="39"/>
      <c r="P1867" s="50">
        <f t="shared" si="176"/>
        <v>0</v>
      </c>
      <c r="Q1867" s="28">
        <f t="shared" si="177"/>
        <v>11</v>
      </c>
      <c r="R1867" s="28">
        <f>IF(Q1867=0,0,IF(E1867&gt;1,E1867-1,VLOOKUP(Q1867,Months_Weeks!$A$1:$B$13,2,0)))</f>
        <v>2</v>
      </c>
      <c r="S1867" s="30"/>
      <c r="T1867" s="39"/>
      <c r="U1867" s="39"/>
      <c r="V1867" s="50">
        <f t="shared" si="178"/>
        <v>0</v>
      </c>
      <c r="W1867" s="28">
        <f t="shared" si="179"/>
        <v>11</v>
      </c>
      <c r="X1867" s="28">
        <f>IF(W1867=0,0,IF(E1867&gt;1,E1867-1,VLOOKUP(W1867,Months_Weeks!$A$1:$B$13,2,0)))</f>
        <v>2</v>
      </c>
      <c r="Y1867" s="30"/>
      <c r="Z1867" s="39"/>
      <c r="AA1867" s="31"/>
      <c r="AB1867" s="39"/>
      <c r="AC1867" s="31"/>
      <c r="AD1867" s="40"/>
      <c r="AE1867" s="31"/>
      <c r="AF1867" s="40"/>
      <c r="AG1867" s="31"/>
      <c r="AH1867" s="40"/>
      <c r="AI1867" s="31"/>
      <c r="AJ1867" s="40"/>
    </row>
    <row r="1868" spans="1:36" x14ac:dyDescent="0.25">
      <c r="A1868" s="37" t="s">
        <v>62</v>
      </c>
      <c r="B1868" s="37">
        <v>1042</v>
      </c>
      <c r="C1868" s="26" t="str">
        <f>IFERROR(INDEX(Clients[Client_Name],MATCH(Table312[[#This Row],[Client_Code]],Clients[Client_Code],0)),"")</f>
        <v>FRUTICOLA OLMUE</v>
      </c>
      <c r="D1868" s="25">
        <v>11</v>
      </c>
      <c r="E1868" s="25">
        <v>4</v>
      </c>
      <c r="F1868" s="25" t="b">
        <f>IF(E1868&gt;(VLOOKUP(D1868,Months_Weeks!$A$2:$B$13,2,TRUE)),FALSE)</f>
        <v>0</v>
      </c>
      <c r="G1868" s="63">
        <f>IF(Table312[[#This Row],[Facility]]="Buin",1.5%,0.25%)</f>
        <v>1.4999999999999999E-2</v>
      </c>
      <c r="H1868" s="38"/>
      <c r="I1868" s="38">
        <v>10</v>
      </c>
      <c r="J1868" s="27">
        <f t="shared" si="174"/>
        <v>265</v>
      </c>
      <c r="K1868" s="28">
        <f t="shared" si="175"/>
        <v>11</v>
      </c>
      <c r="L1868" s="27">
        <f>IF(K1868=0,0,IF(E1868&gt;1,E1868-1,VLOOKUP(K1868,Months_Weeks!$A$1:$B$13,2,0)))</f>
        <v>3</v>
      </c>
      <c r="M1868" s="29"/>
      <c r="N1868" s="39"/>
      <c r="O1868" s="39"/>
      <c r="P1868" s="50">
        <f t="shared" si="176"/>
        <v>0</v>
      </c>
      <c r="Q1868" s="28">
        <f t="shared" si="177"/>
        <v>11</v>
      </c>
      <c r="R1868" s="28">
        <f>IF(Q1868=0,0,IF(E1868&gt;1,E1868-1,VLOOKUP(Q1868,Months_Weeks!$A$1:$B$13,2,0)))</f>
        <v>3</v>
      </c>
      <c r="S1868" s="30"/>
      <c r="T1868" s="39"/>
      <c r="U1868" s="39"/>
      <c r="V1868" s="50">
        <f t="shared" si="178"/>
        <v>0</v>
      </c>
      <c r="W1868" s="28">
        <f t="shared" si="179"/>
        <v>11</v>
      </c>
      <c r="X1868" s="28">
        <f>IF(W1868=0,0,IF(E1868&gt;1,E1868-1,VLOOKUP(W1868,Months_Weeks!$A$1:$B$13,2,0)))</f>
        <v>3</v>
      </c>
      <c r="Y1868" s="30"/>
      <c r="Z1868" s="39"/>
      <c r="AA1868" s="31"/>
      <c r="AB1868" s="39"/>
      <c r="AC1868" s="31"/>
      <c r="AD1868" s="40"/>
      <c r="AE1868" s="31"/>
      <c r="AF1868" s="40"/>
      <c r="AG1868" s="31"/>
      <c r="AH1868" s="40"/>
      <c r="AI1868" s="31"/>
      <c r="AJ1868" s="40"/>
    </row>
    <row r="1869" spans="1:36" x14ac:dyDescent="0.25">
      <c r="A1869" s="37" t="s">
        <v>62</v>
      </c>
      <c r="B1869" s="37">
        <v>1042</v>
      </c>
      <c r="C1869" s="26" t="str">
        <f>IFERROR(INDEX(Clients[Client_Name],MATCH(Table312[[#This Row],[Client_Code]],Clients[Client_Code],0)),"")</f>
        <v>FRUTICOLA OLMUE</v>
      </c>
      <c r="D1869" s="25">
        <v>12</v>
      </c>
      <c r="E1869" s="25">
        <v>1</v>
      </c>
      <c r="F1869" s="25" t="b">
        <f>IF(E1869&gt;(VLOOKUP(D1869,Months_Weeks!$A$2:$B$13,2,TRUE)),FALSE)</f>
        <v>0</v>
      </c>
      <c r="G1869" s="63">
        <f>IF(Table312[[#This Row],[Facility]]="Buin",1.5%,0.25%)</f>
        <v>1.4999999999999999E-2</v>
      </c>
      <c r="H1869" s="38"/>
      <c r="I1869" s="38">
        <v>10</v>
      </c>
      <c r="J1869" s="27">
        <f t="shared" si="174"/>
        <v>255</v>
      </c>
      <c r="K1869" s="28">
        <f t="shared" si="175"/>
        <v>11</v>
      </c>
      <c r="L1869" s="27">
        <f>IF(K1869=0,0,IF(E1869&gt;1,E1869-1,VLOOKUP(K1869,Months_Weeks!$A$1:$B$13,2,0)))</f>
        <v>4</v>
      </c>
      <c r="M1869" s="29"/>
      <c r="N1869" s="39"/>
      <c r="O1869" s="39"/>
      <c r="P1869" s="50">
        <f t="shared" si="176"/>
        <v>0</v>
      </c>
      <c r="Q1869" s="28">
        <f t="shared" si="177"/>
        <v>11</v>
      </c>
      <c r="R1869" s="28">
        <f>IF(Q1869=0,0,IF(E1869&gt;1,E1869-1,VLOOKUP(Q1869,Months_Weeks!$A$1:$B$13,2,0)))</f>
        <v>4</v>
      </c>
      <c r="S1869" s="30"/>
      <c r="T1869" s="39"/>
      <c r="U1869" s="39"/>
      <c r="V1869" s="50">
        <f t="shared" si="178"/>
        <v>0</v>
      </c>
      <c r="W1869" s="28">
        <f t="shared" si="179"/>
        <v>11</v>
      </c>
      <c r="X1869" s="28">
        <f>IF(W1869=0,0,IF(E1869&gt;1,E1869-1,VLOOKUP(W1869,Months_Weeks!$A$1:$B$13,2,0)))</f>
        <v>4</v>
      </c>
      <c r="Y1869" s="30"/>
      <c r="Z1869" s="39"/>
      <c r="AA1869" s="31"/>
      <c r="AB1869" s="39"/>
      <c r="AC1869" s="31"/>
      <c r="AD1869" s="40"/>
      <c r="AE1869" s="31"/>
      <c r="AF1869" s="40"/>
      <c r="AG1869" s="31"/>
      <c r="AH1869" s="40"/>
      <c r="AI1869" s="31"/>
      <c r="AJ1869" s="40"/>
    </row>
    <row r="1870" spans="1:36" x14ac:dyDescent="0.25">
      <c r="A1870" s="37" t="s">
        <v>62</v>
      </c>
      <c r="B1870" s="37">
        <v>1042</v>
      </c>
      <c r="C1870" s="26" t="str">
        <f>IFERROR(INDEX(Clients[Client_Name],MATCH(Table312[[#This Row],[Client_Code]],Clients[Client_Code],0)),"")</f>
        <v>FRUTICOLA OLMUE</v>
      </c>
      <c r="D1870" s="25">
        <v>12</v>
      </c>
      <c r="E1870" s="25">
        <v>2</v>
      </c>
      <c r="F1870" s="25" t="b">
        <f>IF(E1870&gt;(VLOOKUP(D1870,Months_Weeks!$A$2:$B$13,2,TRUE)),FALSE)</f>
        <v>0</v>
      </c>
      <c r="G1870" s="63">
        <f>IF(Table312[[#This Row],[Facility]]="Buin",1.5%,0.25%)</f>
        <v>1.4999999999999999E-2</v>
      </c>
      <c r="H1870" s="38"/>
      <c r="I1870" s="38">
        <v>10</v>
      </c>
      <c r="J1870" s="27">
        <f t="shared" si="174"/>
        <v>245</v>
      </c>
      <c r="K1870" s="28">
        <f t="shared" si="175"/>
        <v>12</v>
      </c>
      <c r="L1870" s="27">
        <f>IF(K1870=0,0,IF(E1870&gt;1,E1870-1,VLOOKUP(K1870,Months_Weeks!$A$1:$B$13,2,0)))</f>
        <v>1</v>
      </c>
      <c r="M1870" s="29"/>
      <c r="N1870" s="39"/>
      <c r="O1870" s="39"/>
      <c r="P1870" s="50">
        <f t="shared" si="176"/>
        <v>0</v>
      </c>
      <c r="Q1870" s="28">
        <f t="shared" si="177"/>
        <v>12</v>
      </c>
      <c r="R1870" s="28">
        <f>IF(Q1870=0,0,IF(E1870&gt;1,E1870-1,VLOOKUP(Q1870,Months_Weeks!$A$1:$B$13,2,0)))</f>
        <v>1</v>
      </c>
      <c r="S1870" s="30"/>
      <c r="T1870" s="39"/>
      <c r="U1870" s="39"/>
      <c r="V1870" s="50">
        <f t="shared" si="178"/>
        <v>0</v>
      </c>
      <c r="W1870" s="28">
        <f t="shared" si="179"/>
        <v>12</v>
      </c>
      <c r="X1870" s="28">
        <f>IF(W1870=0,0,IF(E1870&gt;1,E1870-1,VLOOKUP(W1870,Months_Weeks!$A$1:$B$13,2,0)))</f>
        <v>1</v>
      </c>
      <c r="Y1870" s="30"/>
      <c r="Z1870" s="39"/>
      <c r="AA1870" s="31"/>
      <c r="AB1870" s="39"/>
      <c r="AC1870" s="31"/>
      <c r="AD1870" s="40"/>
      <c r="AE1870" s="31"/>
      <c r="AF1870" s="40"/>
      <c r="AG1870" s="31"/>
      <c r="AH1870" s="40"/>
      <c r="AI1870" s="31"/>
      <c r="AJ1870" s="40"/>
    </row>
    <row r="1871" spans="1:36" x14ac:dyDescent="0.25">
      <c r="A1871" s="37" t="s">
        <v>62</v>
      </c>
      <c r="B1871" s="37">
        <v>1042</v>
      </c>
      <c r="C1871" s="26" t="str">
        <f>IFERROR(INDEX(Clients[Client_Name],MATCH(Table312[[#This Row],[Client_Code]],Clients[Client_Code],0)),"")</f>
        <v>FRUTICOLA OLMUE</v>
      </c>
      <c r="D1871" s="25">
        <v>12</v>
      </c>
      <c r="E1871" s="25">
        <v>3</v>
      </c>
      <c r="F1871" s="25" t="b">
        <f>IF(E1871&gt;(VLOOKUP(D1871,Months_Weeks!$A$2:$B$13,2,TRUE)),FALSE)</f>
        <v>0</v>
      </c>
      <c r="G1871" s="63">
        <f>IF(Table312[[#This Row],[Facility]]="Buin",1.5%,0.25%)</f>
        <v>1.4999999999999999E-2</v>
      </c>
      <c r="H1871" s="38"/>
      <c r="I1871" s="38">
        <v>10</v>
      </c>
      <c r="J1871" s="27">
        <f t="shared" si="174"/>
        <v>235</v>
      </c>
      <c r="K1871" s="28">
        <f t="shared" si="175"/>
        <v>12</v>
      </c>
      <c r="L1871" s="27">
        <f>IF(K1871=0,0,IF(E1871&gt;1,E1871-1,VLOOKUP(K1871,Months_Weeks!$A$1:$B$13,2,0)))</f>
        <v>2</v>
      </c>
      <c r="M1871" s="29"/>
      <c r="N1871" s="39"/>
      <c r="O1871" s="39"/>
      <c r="P1871" s="50">
        <f t="shared" si="176"/>
        <v>0</v>
      </c>
      <c r="Q1871" s="28">
        <f t="shared" si="177"/>
        <v>12</v>
      </c>
      <c r="R1871" s="28">
        <f>IF(Q1871=0,0,IF(E1871&gt;1,E1871-1,VLOOKUP(Q1871,Months_Weeks!$A$1:$B$13,2,0)))</f>
        <v>2</v>
      </c>
      <c r="S1871" s="30"/>
      <c r="T1871" s="39"/>
      <c r="U1871" s="39"/>
      <c r="V1871" s="50">
        <f t="shared" si="178"/>
        <v>0</v>
      </c>
      <c r="W1871" s="28">
        <f t="shared" si="179"/>
        <v>12</v>
      </c>
      <c r="X1871" s="28">
        <f>IF(W1871=0,0,IF(E1871&gt;1,E1871-1,VLOOKUP(W1871,Months_Weeks!$A$1:$B$13,2,0)))</f>
        <v>2</v>
      </c>
      <c r="Y1871" s="30"/>
      <c r="Z1871" s="39"/>
      <c r="AA1871" s="31"/>
      <c r="AB1871" s="39"/>
      <c r="AC1871" s="31"/>
      <c r="AD1871" s="40"/>
      <c r="AE1871" s="31"/>
      <c r="AF1871" s="40"/>
      <c r="AG1871" s="31"/>
      <c r="AH1871" s="40"/>
      <c r="AI1871" s="31"/>
      <c r="AJ1871" s="40"/>
    </row>
    <row r="1872" spans="1:36" x14ac:dyDescent="0.25">
      <c r="A1872" s="37" t="s">
        <v>62</v>
      </c>
      <c r="B1872" s="37">
        <v>1042</v>
      </c>
      <c r="C1872" s="26" t="str">
        <f>IFERROR(INDEX(Clients[Client_Name],MATCH(Table312[[#This Row],[Client_Code]],Clients[Client_Code],0)),"")</f>
        <v>FRUTICOLA OLMUE</v>
      </c>
      <c r="D1872" s="25">
        <v>12</v>
      </c>
      <c r="E1872" s="25">
        <v>4</v>
      </c>
      <c r="F1872" s="25" t="b">
        <f>IF(E1872&gt;(VLOOKUP(D1872,Months_Weeks!$A$2:$B$13,2,TRUE)),FALSE)</f>
        <v>0</v>
      </c>
      <c r="G1872" s="63">
        <f>IF(Table312[[#This Row],[Facility]]="Buin",1.5%,0.25%)</f>
        <v>1.4999999999999999E-2</v>
      </c>
      <c r="H1872" s="38"/>
      <c r="I1872" s="38">
        <v>10</v>
      </c>
      <c r="J1872" s="27">
        <f t="shared" si="174"/>
        <v>225</v>
      </c>
      <c r="K1872" s="28">
        <f t="shared" si="175"/>
        <v>12</v>
      </c>
      <c r="L1872" s="27">
        <f>IF(K1872=0,0,IF(E1872&gt;1,E1872-1,VLOOKUP(K1872,Months_Weeks!$A$1:$B$13,2,0)))</f>
        <v>3</v>
      </c>
      <c r="M1872" s="29"/>
      <c r="N1872" s="39"/>
      <c r="O1872" s="39"/>
      <c r="P1872" s="50">
        <f t="shared" si="176"/>
        <v>0</v>
      </c>
      <c r="Q1872" s="28">
        <f t="shared" si="177"/>
        <v>12</v>
      </c>
      <c r="R1872" s="28">
        <f>IF(Q1872=0,0,IF(E1872&gt;1,E1872-1,VLOOKUP(Q1872,Months_Weeks!$A$1:$B$13,2,0)))</f>
        <v>3</v>
      </c>
      <c r="S1872" s="30"/>
      <c r="T1872" s="39"/>
      <c r="U1872" s="39"/>
      <c r="V1872" s="50">
        <f t="shared" si="178"/>
        <v>0</v>
      </c>
      <c r="W1872" s="28">
        <f t="shared" si="179"/>
        <v>12</v>
      </c>
      <c r="X1872" s="28">
        <f>IF(W1872=0,0,IF(E1872&gt;1,E1872-1,VLOOKUP(W1872,Months_Weeks!$A$1:$B$13,2,0)))</f>
        <v>3</v>
      </c>
      <c r="Y1872" s="30"/>
      <c r="Z1872" s="39"/>
      <c r="AA1872" s="31"/>
      <c r="AB1872" s="39"/>
      <c r="AC1872" s="31"/>
      <c r="AD1872" s="40"/>
      <c r="AE1872" s="31"/>
      <c r="AF1872" s="40"/>
      <c r="AG1872" s="31"/>
      <c r="AH1872" s="40"/>
      <c r="AI1872" s="31"/>
      <c r="AJ1872" s="40"/>
    </row>
    <row r="1873" spans="1:36" x14ac:dyDescent="0.25">
      <c r="A1873" s="37" t="s">
        <v>62</v>
      </c>
      <c r="B1873" s="37">
        <v>1042</v>
      </c>
      <c r="C1873" s="26" t="str">
        <f>IFERROR(INDEX(Clients[Client_Name],MATCH(Table312[[#This Row],[Client_Code]],Clients[Client_Code],0)),"")</f>
        <v>FRUTICOLA OLMUE</v>
      </c>
      <c r="D1873" s="25">
        <v>12</v>
      </c>
      <c r="E1873" s="25">
        <v>5</v>
      </c>
      <c r="F1873" s="25" t="b">
        <f>IF(E1873&gt;(VLOOKUP(D1873,Months_Weeks!$A$2:$B$13,2,TRUE)),FALSE)</f>
        <v>0</v>
      </c>
      <c r="G1873" s="63">
        <f>IF(Table312[[#This Row],[Facility]]="Buin",1.5%,0.25%)</f>
        <v>1.4999999999999999E-2</v>
      </c>
      <c r="H1873" s="38"/>
      <c r="I1873" s="38">
        <v>10</v>
      </c>
      <c r="J1873" s="27">
        <f t="shared" si="174"/>
        <v>215</v>
      </c>
      <c r="K1873" s="28">
        <f t="shared" si="175"/>
        <v>12</v>
      </c>
      <c r="L1873" s="27">
        <f>IF(K1873=0,0,IF(E1873&gt;1,E1873-1,VLOOKUP(K1873,Months_Weeks!$A$1:$B$13,2,0)))</f>
        <v>4</v>
      </c>
      <c r="M1873" s="29"/>
      <c r="N1873" s="39"/>
      <c r="O1873" s="39"/>
      <c r="P1873" s="50">
        <f t="shared" si="176"/>
        <v>0</v>
      </c>
      <c r="Q1873" s="28">
        <f t="shared" si="177"/>
        <v>12</v>
      </c>
      <c r="R1873" s="28">
        <f>IF(Q1873=0,0,IF(E1873&gt;1,E1873-1,VLOOKUP(Q1873,Months_Weeks!$A$1:$B$13,2,0)))</f>
        <v>4</v>
      </c>
      <c r="S1873" s="30"/>
      <c r="T1873" s="39"/>
      <c r="U1873" s="39"/>
      <c r="V1873" s="50">
        <f t="shared" si="178"/>
        <v>0</v>
      </c>
      <c r="W1873" s="28">
        <f t="shared" si="179"/>
        <v>12</v>
      </c>
      <c r="X1873" s="28">
        <f>IF(W1873=0,0,IF(E1873&gt;1,E1873-1,VLOOKUP(W1873,Months_Weeks!$A$1:$B$13,2,0)))</f>
        <v>4</v>
      </c>
      <c r="Y1873" s="30"/>
      <c r="Z1873" s="39"/>
      <c r="AA1873" s="31"/>
      <c r="AB1873" s="39"/>
      <c r="AC1873" s="31"/>
      <c r="AD1873" s="40"/>
      <c r="AE1873" s="31"/>
      <c r="AF1873" s="40"/>
      <c r="AG1873" s="31"/>
      <c r="AH1873" s="40"/>
      <c r="AI1873" s="31"/>
      <c r="AJ1873" s="40"/>
    </row>
    <row r="1874" spans="1:36" x14ac:dyDescent="0.25">
      <c r="A1874" s="37" t="s">
        <v>62</v>
      </c>
      <c r="B1874" s="37">
        <v>1043</v>
      </c>
      <c r="C1874" s="26" t="str">
        <f>IFERROR(INDEX(Clients[Client_Name],MATCH(Table312[[#This Row],[Client_Code]],Clients[Client_Code],0)),"")</f>
        <v>FULLMAR</v>
      </c>
      <c r="D1874" s="25">
        <v>1</v>
      </c>
      <c r="E1874" s="25">
        <v>1</v>
      </c>
      <c r="F1874" s="25" t="b">
        <f>IF(E1874&gt;(VLOOKUP(D1874,Months_Weeks!$A$2:$B$13,2,TRUE)),FALSE)</f>
        <v>0</v>
      </c>
      <c r="G1874" s="63">
        <f>IF(Table312[[#This Row],[Facility]]="Buin",1.5%,0.25%)</f>
        <v>1.4999999999999999E-2</v>
      </c>
      <c r="H1874" s="38">
        <v>17</v>
      </c>
      <c r="I1874" s="38"/>
      <c r="J1874" s="27">
        <f t="shared" si="174"/>
        <v>17</v>
      </c>
      <c r="K1874" s="28">
        <f t="shared" si="175"/>
        <v>0</v>
      </c>
      <c r="L1874" s="27">
        <f>IF(K1874=0,0,IF(E1874&gt;1,E1874-1,VLOOKUP(K1874,Months_Weeks!$A$1:$B$13,2,0)))</f>
        <v>0</v>
      </c>
      <c r="M1874" s="29"/>
      <c r="N1874" s="39"/>
      <c r="O1874" s="39"/>
      <c r="P1874" s="50">
        <f t="shared" si="176"/>
        <v>0</v>
      </c>
      <c r="Q1874" s="28">
        <f t="shared" si="177"/>
        <v>0</v>
      </c>
      <c r="R1874" s="28">
        <f>IF(Q1874=0,0,IF(E1874&gt;1,E1874-1,VLOOKUP(Q1874,Months_Weeks!$A$1:$B$13,2,0)))</f>
        <v>0</v>
      </c>
      <c r="S1874" s="30"/>
      <c r="T1874" s="39"/>
      <c r="U1874" s="39"/>
      <c r="V1874" s="50">
        <f t="shared" si="178"/>
        <v>0</v>
      </c>
      <c r="W1874" s="28">
        <f t="shared" si="179"/>
        <v>0</v>
      </c>
      <c r="X1874" s="28">
        <f>IF(W1874=0,0,IF(E1874&gt;1,E1874-1,VLOOKUP(W1874,Months_Weeks!$A$1:$B$13,2,0)))</f>
        <v>0</v>
      </c>
      <c r="Y1874" s="30"/>
      <c r="Z1874" s="39"/>
      <c r="AA1874" s="31">
        <v>1</v>
      </c>
      <c r="AB1874" s="72">
        <v>0.123</v>
      </c>
      <c r="AC1874" s="31"/>
      <c r="AD1874" s="40"/>
      <c r="AE1874" s="31"/>
      <c r="AF1874" s="40"/>
      <c r="AG1874" s="31"/>
      <c r="AH1874" s="40"/>
      <c r="AI1874" s="31">
        <v>1</v>
      </c>
      <c r="AJ1874" s="70">
        <v>0.39100000000000001</v>
      </c>
    </row>
    <row r="1875" spans="1:36" x14ac:dyDescent="0.25">
      <c r="A1875" s="37" t="s">
        <v>62</v>
      </c>
      <c r="B1875" s="37">
        <v>1043</v>
      </c>
      <c r="C1875" s="26" t="str">
        <f>IFERROR(INDEX(Clients[Client_Name],MATCH(Table312[[#This Row],[Client_Code]],Clients[Client_Code],0)),"")</f>
        <v>FULLMAR</v>
      </c>
      <c r="D1875" s="25">
        <v>1</v>
      </c>
      <c r="E1875" s="25">
        <v>2</v>
      </c>
      <c r="F1875" s="25" t="b">
        <f>IF(E1875&gt;(VLOOKUP(D1875,Months_Weeks!$A$2:$B$13,2,TRUE)),FALSE)</f>
        <v>0</v>
      </c>
      <c r="G1875" s="63">
        <f>IF(Table312[[#This Row],[Facility]]="Buin",1.5%,0.25%)</f>
        <v>1.4999999999999999E-2</v>
      </c>
      <c r="H1875" s="38"/>
      <c r="I1875" s="38">
        <v>3</v>
      </c>
      <c r="J1875" s="27">
        <f t="shared" si="174"/>
        <v>14</v>
      </c>
      <c r="K1875" s="28">
        <f t="shared" si="175"/>
        <v>1</v>
      </c>
      <c r="L1875" s="27">
        <f>IF(K1875=0,0,IF(E1875&gt;1,E1875-1,VLOOKUP(K1875,Months_Weeks!$A$1:$B$13,2,0)))</f>
        <v>1</v>
      </c>
      <c r="M1875" s="29"/>
      <c r="N1875" s="39"/>
      <c r="O1875" s="39"/>
      <c r="P1875" s="50">
        <f t="shared" si="176"/>
        <v>0</v>
      </c>
      <c r="Q1875" s="28">
        <f t="shared" si="177"/>
        <v>1</v>
      </c>
      <c r="R1875" s="28">
        <f>IF(Q1875=0,0,IF(E1875&gt;1,E1875-1,VLOOKUP(Q1875,Months_Weeks!$A$1:$B$13,2,0)))</f>
        <v>1</v>
      </c>
      <c r="S1875" s="30"/>
      <c r="T1875" s="39"/>
      <c r="U1875" s="39"/>
      <c r="V1875" s="50">
        <f t="shared" si="178"/>
        <v>0</v>
      </c>
      <c r="W1875" s="28">
        <f t="shared" si="179"/>
        <v>1</v>
      </c>
      <c r="X1875" s="28">
        <f>IF(W1875=0,0,IF(E1875&gt;1,E1875-1,VLOOKUP(W1875,Months_Weeks!$A$1:$B$13,2,0)))</f>
        <v>1</v>
      </c>
      <c r="Y1875" s="30"/>
      <c r="Z1875" s="39"/>
      <c r="AA1875" s="31"/>
      <c r="AB1875" s="39"/>
      <c r="AC1875" s="31"/>
      <c r="AD1875" s="40"/>
      <c r="AE1875" s="31"/>
      <c r="AF1875" s="40"/>
      <c r="AG1875" s="31"/>
      <c r="AH1875" s="40"/>
      <c r="AI1875" s="31"/>
      <c r="AJ1875" s="40"/>
    </row>
    <row r="1876" spans="1:36" x14ac:dyDescent="0.25">
      <c r="A1876" s="37" t="s">
        <v>62</v>
      </c>
      <c r="B1876" s="37">
        <v>1043</v>
      </c>
      <c r="C1876" s="26" t="str">
        <f>IFERROR(INDEX(Clients[Client_Name],MATCH(Table312[[#This Row],[Client_Code]],Clients[Client_Code],0)),"")</f>
        <v>FULLMAR</v>
      </c>
      <c r="D1876" s="25">
        <v>1</v>
      </c>
      <c r="E1876" s="25">
        <v>3</v>
      </c>
      <c r="F1876" s="25" t="b">
        <f>IF(E1876&gt;(VLOOKUP(D1876,Months_Weeks!$A$2:$B$13,2,TRUE)),FALSE)</f>
        <v>0</v>
      </c>
      <c r="G1876" s="63">
        <f>IF(Table312[[#This Row],[Facility]]="Buin",1.5%,0.25%)</f>
        <v>1.4999999999999999E-2</v>
      </c>
      <c r="H1876" s="38"/>
      <c r="I1876" s="38">
        <v>5</v>
      </c>
      <c r="J1876" s="27">
        <f t="shared" si="174"/>
        <v>9</v>
      </c>
      <c r="K1876" s="28">
        <f t="shared" si="175"/>
        <v>1</v>
      </c>
      <c r="L1876" s="27">
        <f>IF(K1876=0,0,IF(E1876&gt;1,E1876-1,VLOOKUP(K1876,Months_Weeks!$A$1:$B$13,2,0)))</f>
        <v>2</v>
      </c>
      <c r="M1876" s="29"/>
      <c r="N1876" s="39"/>
      <c r="O1876" s="39"/>
      <c r="P1876" s="50">
        <f t="shared" si="176"/>
        <v>0</v>
      </c>
      <c r="Q1876" s="28">
        <f t="shared" si="177"/>
        <v>1</v>
      </c>
      <c r="R1876" s="28">
        <f>IF(Q1876=0,0,IF(E1876&gt;1,E1876-1,VLOOKUP(Q1876,Months_Weeks!$A$1:$B$13,2,0)))</f>
        <v>2</v>
      </c>
      <c r="S1876" s="30"/>
      <c r="T1876" s="39"/>
      <c r="U1876" s="39"/>
      <c r="V1876" s="50">
        <f t="shared" si="178"/>
        <v>0</v>
      </c>
      <c r="W1876" s="28">
        <f t="shared" si="179"/>
        <v>1</v>
      </c>
      <c r="X1876" s="28">
        <f>IF(W1876=0,0,IF(E1876&gt;1,E1876-1,VLOOKUP(W1876,Months_Weeks!$A$1:$B$13,2,0)))</f>
        <v>2</v>
      </c>
      <c r="Y1876" s="30"/>
      <c r="Z1876" s="39"/>
      <c r="AA1876" s="31"/>
      <c r="AB1876" s="39"/>
      <c r="AC1876" s="31"/>
      <c r="AD1876" s="40"/>
      <c r="AE1876" s="31"/>
      <c r="AF1876" s="40"/>
      <c r="AG1876" s="31"/>
      <c r="AH1876" s="40"/>
      <c r="AI1876" s="31"/>
      <c r="AJ1876" s="40"/>
    </row>
    <row r="1877" spans="1:36" x14ac:dyDescent="0.25">
      <c r="A1877" s="37" t="s">
        <v>62</v>
      </c>
      <c r="B1877" s="37">
        <v>1043</v>
      </c>
      <c r="C1877" s="26" t="str">
        <f>IFERROR(INDEX(Clients[Client_Name],MATCH(Table312[[#This Row],[Client_Code]],Clients[Client_Code],0)),"")</f>
        <v>FULLMAR</v>
      </c>
      <c r="D1877" s="25">
        <v>1</v>
      </c>
      <c r="E1877" s="25">
        <v>4</v>
      </c>
      <c r="F1877" s="25" t="b">
        <f>IF(E1877&gt;(VLOOKUP(D1877,Months_Weeks!$A$2:$B$13,2,TRUE)),FALSE)</f>
        <v>0</v>
      </c>
      <c r="G1877" s="63">
        <f>IF(Table312[[#This Row],[Facility]]="Buin",1.5%,0.25%)</f>
        <v>1.4999999999999999E-2</v>
      </c>
      <c r="H1877" s="38">
        <v>0</v>
      </c>
      <c r="I1877" s="38"/>
      <c r="J1877" s="27">
        <f t="shared" si="174"/>
        <v>9</v>
      </c>
      <c r="K1877" s="28">
        <f t="shared" si="175"/>
        <v>1</v>
      </c>
      <c r="L1877" s="27">
        <f>IF(K1877=0,0,IF(E1877&gt;1,E1877-1,VLOOKUP(K1877,Months_Weeks!$A$1:$B$13,2,0)))</f>
        <v>3</v>
      </c>
      <c r="M1877" s="29"/>
      <c r="N1877" s="39"/>
      <c r="O1877" s="39"/>
      <c r="P1877" s="50">
        <f t="shared" si="176"/>
        <v>0</v>
      </c>
      <c r="Q1877" s="28">
        <f t="shared" si="177"/>
        <v>1</v>
      </c>
      <c r="R1877" s="28">
        <f>IF(Q1877=0,0,IF(E1877&gt;1,E1877-1,VLOOKUP(Q1877,Months_Weeks!$A$1:$B$13,2,0)))</f>
        <v>3</v>
      </c>
      <c r="S1877" s="30"/>
      <c r="T1877" s="39"/>
      <c r="U1877" s="39"/>
      <c r="V1877" s="50">
        <f t="shared" si="178"/>
        <v>0</v>
      </c>
      <c r="W1877" s="28">
        <f t="shared" si="179"/>
        <v>1</v>
      </c>
      <c r="X1877" s="28">
        <f>IF(W1877=0,0,IF(E1877&gt;1,E1877-1,VLOOKUP(W1877,Months_Weeks!$A$1:$B$13,2,0)))</f>
        <v>3</v>
      </c>
      <c r="Y1877" s="30"/>
      <c r="Z1877" s="39"/>
      <c r="AA1877" s="31"/>
      <c r="AB1877" s="39"/>
      <c r="AC1877" s="31"/>
      <c r="AD1877" s="40"/>
      <c r="AE1877" s="31"/>
      <c r="AF1877" s="40"/>
      <c r="AG1877" s="31"/>
      <c r="AH1877" s="40"/>
      <c r="AI1877" s="31"/>
      <c r="AJ1877" s="40"/>
    </row>
    <row r="1878" spans="1:36" x14ac:dyDescent="0.25">
      <c r="A1878" s="37" t="s">
        <v>62</v>
      </c>
      <c r="B1878" s="37">
        <v>1043</v>
      </c>
      <c r="C1878" s="26" t="str">
        <f>IFERROR(INDEX(Clients[Client_Name],MATCH(Table312[[#This Row],[Client_Code]],Clients[Client_Code],0)),"")</f>
        <v>FULLMAR</v>
      </c>
      <c r="D1878" s="25">
        <v>2</v>
      </c>
      <c r="E1878" s="25">
        <v>1</v>
      </c>
      <c r="F1878" s="25" t="b">
        <f>IF(E1878&gt;(VLOOKUP(D1878,Months_Weeks!$A$2:$B$13,2,TRUE)),FALSE)</f>
        <v>0</v>
      </c>
      <c r="G1878" s="63">
        <f>IF(Table312[[#This Row],[Facility]]="Buin",1.5%,0.25%)</f>
        <v>1.4999999999999999E-2</v>
      </c>
      <c r="H1878" s="38">
        <v>0</v>
      </c>
      <c r="I1878" s="38"/>
      <c r="J1878" s="27">
        <f t="shared" si="174"/>
        <v>9</v>
      </c>
      <c r="K1878" s="28">
        <f t="shared" si="175"/>
        <v>1</v>
      </c>
      <c r="L1878" s="27">
        <f>IF(K1878=0,0,IF(E1878&gt;1,E1878-1,VLOOKUP(K1878,Months_Weeks!$A$1:$B$13,2,0)))</f>
        <v>4</v>
      </c>
      <c r="M1878" s="29"/>
      <c r="N1878" s="39"/>
      <c r="O1878" s="39"/>
      <c r="P1878" s="50">
        <f t="shared" si="176"/>
        <v>0</v>
      </c>
      <c r="Q1878" s="28">
        <f t="shared" si="177"/>
        <v>1</v>
      </c>
      <c r="R1878" s="28">
        <f>IF(Q1878=0,0,IF(E1878&gt;1,E1878-1,VLOOKUP(Q1878,Months_Weeks!$A$1:$B$13,2,0)))</f>
        <v>4</v>
      </c>
      <c r="S1878" s="30"/>
      <c r="T1878" s="39"/>
      <c r="U1878" s="39"/>
      <c r="V1878" s="50">
        <f t="shared" si="178"/>
        <v>0</v>
      </c>
      <c r="W1878" s="28">
        <f t="shared" si="179"/>
        <v>1</v>
      </c>
      <c r="X1878" s="28">
        <f>IF(W1878=0,0,IF(E1878&gt;1,E1878-1,VLOOKUP(W1878,Months_Weeks!$A$1:$B$13,2,0)))</f>
        <v>4</v>
      </c>
      <c r="Y1878" s="30"/>
      <c r="Z1878" s="39"/>
      <c r="AA1878" s="31"/>
      <c r="AB1878" s="39"/>
      <c r="AC1878" s="31"/>
      <c r="AD1878" s="40"/>
      <c r="AE1878" s="31"/>
      <c r="AF1878" s="40"/>
      <c r="AG1878" s="31"/>
      <c r="AH1878" s="40"/>
      <c r="AI1878" s="31"/>
      <c r="AJ1878" s="40"/>
    </row>
    <row r="1879" spans="1:36" x14ac:dyDescent="0.25">
      <c r="A1879" s="37" t="s">
        <v>62</v>
      </c>
      <c r="B1879" s="37">
        <v>1043</v>
      </c>
      <c r="C1879" s="26" t="str">
        <f>IFERROR(INDEX(Clients[Client_Name],MATCH(Table312[[#This Row],[Client_Code]],Clients[Client_Code],0)),"")</f>
        <v>FULLMAR</v>
      </c>
      <c r="D1879" s="25">
        <v>2</v>
      </c>
      <c r="E1879" s="25">
        <v>2</v>
      </c>
      <c r="F1879" s="25" t="b">
        <f>IF(E1879&gt;(VLOOKUP(D1879,Months_Weeks!$A$2:$B$13,2,TRUE)),FALSE)</f>
        <v>0</v>
      </c>
      <c r="G1879" s="63">
        <f>IF(Table312[[#This Row],[Facility]]="Buin",1.5%,0.25%)</f>
        <v>1.4999999999999999E-2</v>
      </c>
      <c r="H1879" s="38">
        <v>0</v>
      </c>
      <c r="I1879" s="38"/>
      <c r="J1879" s="27">
        <f t="shared" si="174"/>
        <v>9</v>
      </c>
      <c r="K1879" s="28">
        <f t="shared" si="175"/>
        <v>2</v>
      </c>
      <c r="L1879" s="27">
        <f>IF(K1879=0,0,IF(E1879&gt;1,E1879-1,VLOOKUP(K1879,Months_Weeks!$A$1:$B$13,2,0)))</f>
        <v>1</v>
      </c>
      <c r="M1879" s="29"/>
      <c r="N1879" s="39"/>
      <c r="O1879" s="39"/>
      <c r="P1879" s="50">
        <f t="shared" si="176"/>
        <v>0</v>
      </c>
      <c r="Q1879" s="28">
        <f t="shared" si="177"/>
        <v>2</v>
      </c>
      <c r="R1879" s="28">
        <f>IF(Q1879=0,0,IF(E1879&gt;1,E1879-1,VLOOKUP(Q1879,Months_Weeks!$A$1:$B$13,2,0)))</f>
        <v>1</v>
      </c>
      <c r="S1879" s="30"/>
      <c r="T1879" s="39"/>
      <c r="U1879" s="39"/>
      <c r="V1879" s="50">
        <f t="shared" si="178"/>
        <v>0</v>
      </c>
      <c r="W1879" s="28">
        <f t="shared" si="179"/>
        <v>2</v>
      </c>
      <c r="X1879" s="28">
        <f>IF(W1879=0,0,IF(E1879&gt;1,E1879-1,VLOOKUP(W1879,Months_Weeks!$A$1:$B$13,2,0)))</f>
        <v>1</v>
      </c>
      <c r="Y1879" s="30"/>
      <c r="Z1879" s="39"/>
      <c r="AA1879" s="31"/>
      <c r="AB1879" s="39"/>
      <c r="AC1879" s="31"/>
      <c r="AD1879" s="40"/>
      <c r="AE1879" s="31"/>
      <c r="AF1879" s="40"/>
      <c r="AG1879" s="31"/>
      <c r="AH1879" s="40"/>
      <c r="AI1879" s="31"/>
      <c r="AJ1879" s="40"/>
    </row>
    <row r="1880" spans="1:36" x14ac:dyDescent="0.25">
      <c r="A1880" s="37" t="s">
        <v>62</v>
      </c>
      <c r="B1880" s="37">
        <v>1043</v>
      </c>
      <c r="C1880" s="26" t="str">
        <f>IFERROR(INDEX(Clients[Client_Name],MATCH(Table312[[#This Row],[Client_Code]],Clients[Client_Code],0)),"")</f>
        <v>FULLMAR</v>
      </c>
      <c r="D1880" s="25">
        <v>2</v>
      </c>
      <c r="E1880" s="25">
        <v>3</v>
      </c>
      <c r="F1880" s="25" t="b">
        <f>IF(E1880&gt;(VLOOKUP(D1880,Months_Weeks!$A$2:$B$13,2,TRUE)),FALSE)</f>
        <v>0</v>
      </c>
      <c r="G1880" s="63">
        <f>IF(Table312[[#This Row],[Facility]]="Buin",1.5%,0.25%)</f>
        <v>1.4999999999999999E-2</v>
      </c>
      <c r="H1880" s="38">
        <v>10</v>
      </c>
      <c r="I1880" s="38"/>
      <c r="J1880" s="27">
        <f t="shared" si="174"/>
        <v>19</v>
      </c>
      <c r="K1880" s="28">
        <f t="shared" si="175"/>
        <v>2</v>
      </c>
      <c r="L1880" s="27">
        <f>IF(K1880=0,0,IF(E1880&gt;1,E1880-1,VLOOKUP(K1880,Months_Weeks!$A$1:$B$13,2,0)))</f>
        <v>2</v>
      </c>
      <c r="M1880" s="29"/>
      <c r="N1880" s="39"/>
      <c r="O1880" s="39"/>
      <c r="P1880" s="50">
        <f t="shared" si="176"/>
        <v>0</v>
      </c>
      <c r="Q1880" s="28">
        <f t="shared" si="177"/>
        <v>2</v>
      </c>
      <c r="R1880" s="28">
        <f>IF(Q1880=0,0,IF(E1880&gt;1,E1880-1,VLOOKUP(Q1880,Months_Weeks!$A$1:$B$13,2,0)))</f>
        <v>2</v>
      </c>
      <c r="S1880" s="30"/>
      <c r="T1880" s="39"/>
      <c r="U1880" s="39"/>
      <c r="V1880" s="50">
        <f t="shared" si="178"/>
        <v>0</v>
      </c>
      <c r="W1880" s="28">
        <f t="shared" si="179"/>
        <v>2</v>
      </c>
      <c r="X1880" s="28">
        <f>IF(W1880=0,0,IF(E1880&gt;1,E1880-1,VLOOKUP(W1880,Months_Weeks!$A$1:$B$13,2,0)))</f>
        <v>2</v>
      </c>
      <c r="Y1880" s="30"/>
      <c r="Z1880" s="39"/>
      <c r="AA1880" s="31"/>
      <c r="AB1880" s="39"/>
      <c r="AC1880" s="31"/>
      <c r="AD1880" s="40"/>
      <c r="AE1880" s="31"/>
      <c r="AF1880" s="40"/>
      <c r="AG1880" s="31"/>
      <c r="AH1880" s="40"/>
      <c r="AI1880" s="31"/>
      <c r="AJ1880" s="40"/>
    </row>
    <row r="1881" spans="1:36" x14ac:dyDescent="0.25">
      <c r="A1881" s="37" t="s">
        <v>62</v>
      </c>
      <c r="B1881" s="37">
        <v>1043</v>
      </c>
      <c r="C1881" s="26" t="str">
        <f>IFERROR(INDEX(Clients[Client_Name],MATCH(Table312[[#This Row],[Client_Code]],Clients[Client_Code],0)),"")</f>
        <v>FULLMAR</v>
      </c>
      <c r="D1881" s="25">
        <v>2</v>
      </c>
      <c r="E1881" s="25">
        <v>4</v>
      </c>
      <c r="F1881" s="25" t="b">
        <f>IF(E1881&gt;(VLOOKUP(D1881,Months_Weeks!$A$2:$B$13,2,TRUE)),FALSE)</f>
        <v>0</v>
      </c>
      <c r="G1881" s="63">
        <f>IF(Table312[[#This Row],[Facility]]="Buin",1.5%,0.25%)</f>
        <v>1.4999999999999999E-2</v>
      </c>
      <c r="H1881" s="38">
        <v>0</v>
      </c>
      <c r="I1881" s="38"/>
      <c r="J1881" s="27">
        <f t="shared" si="174"/>
        <v>19</v>
      </c>
      <c r="K1881" s="28">
        <f t="shared" si="175"/>
        <v>2</v>
      </c>
      <c r="L1881" s="27">
        <f>IF(K1881=0,0,IF(E1881&gt;1,E1881-1,VLOOKUP(K1881,Months_Weeks!$A$1:$B$13,2,0)))</f>
        <v>3</v>
      </c>
      <c r="M1881" s="29"/>
      <c r="N1881" s="39"/>
      <c r="O1881" s="39"/>
      <c r="P1881" s="50">
        <f t="shared" si="176"/>
        <v>0</v>
      </c>
      <c r="Q1881" s="28">
        <f t="shared" si="177"/>
        <v>2</v>
      </c>
      <c r="R1881" s="28">
        <f>IF(Q1881=0,0,IF(E1881&gt;1,E1881-1,VLOOKUP(Q1881,Months_Weeks!$A$1:$B$13,2,0)))</f>
        <v>3</v>
      </c>
      <c r="S1881" s="30"/>
      <c r="T1881" s="39"/>
      <c r="U1881" s="39"/>
      <c r="V1881" s="50">
        <f t="shared" si="178"/>
        <v>0</v>
      </c>
      <c r="W1881" s="28">
        <f t="shared" si="179"/>
        <v>2</v>
      </c>
      <c r="X1881" s="28">
        <f>IF(W1881=0,0,IF(E1881&gt;1,E1881-1,VLOOKUP(W1881,Months_Weeks!$A$1:$B$13,2,0)))</f>
        <v>3</v>
      </c>
      <c r="Y1881" s="30"/>
      <c r="Z1881" s="39"/>
      <c r="AA1881" s="31"/>
      <c r="AB1881" s="39"/>
      <c r="AC1881" s="31"/>
      <c r="AD1881" s="40"/>
      <c r="AE1881" s="31"/>
      <c r="AF1881" s="40"/>
      <c r="AG1881" s="31"/>
      <c r="AH1881" s="40"/>
      <c r="AI1881" s="31"/>
      <c r="AJ1881" s="40"/>
    </row>
    <row r="1882" spans="1:36" x14ac:dyDescent="0.25">
      <c r="A1882" s="37" t="s">
        <v>62</v>
      </c>
      <c r="B1882" s="37">
        <v>1043</v>
      </c>
      <c r="C1882" s="26" t="str">
        <f>IFERROR(INDEX(Clients[Client_Name],MATCH(Table312[[#This Row],[Client_Code]],Clients[Client_Code],0)),"")</f>
        <v>FULLMAR</v>
      </c>
      <c r="D1882" s="25">
        <v>3</v>
      </c>
      <c r="E1882" s="25">
        <v>1</v>
      </c>
      <c r="F1882" s="25" t="b">
        <f>IF(E1882&gt;(VLOOKUP(D1882,Months_Weeks!$A$2:$B$13,2,TRUE)),FALSE)</f>
        <v>0</v>
      </c>
      <c r="G1882" s="63">
        <f>IF(Table312[[#This Row],[Facility]]="Buin",1.5%,0.25%)</f>
        <v>1.4999999999999999E-2</v>
      </c>
      <c r="H1882" s="38">
        <v>0</v>
      </c>
      <c r="I1882" s="38"/>
      <c r="J1882" s="27">
        <f t="shared" si="174"/>
        <v>19</v>
      </c>
      <c r="K1882" s="28">
        <f t="shared" si="175"/>
        <v>2</v>
      </c>
      <c r="L1882" s="27">
        <f>IF(K1882=0,0,IF(E1882&gt;1,E1882-1,VLOOKUP(K1882,Months_Weeks!$A$1:$B$13,2,0)))</f>
        <v>4</v>
      </c>
      <c r="M1882" s="29"/>
      <c r="N1882" s="39"/>
      <c r="O1882" s="39"/>
      <c r="P1882" s="50">
        <f t="shared" si="176"/>
        <v>0</v>
      </c>
      <c r="Q1882" s="28">
        <f t="shared" si="177"/>
        <v>2</v>
      </c>
      <c r="R1882" s="28">
        <f>IF(Q1882=0,0,IF(E1882&gt;1,E1882-1,VLOOKUP(Q1882,Months_Weeks!$A$1:$B$13,2,0)))</f>
        <v>4</v>
      </c>
      <c r="S1882" s="30"/>
      <c r="T1882" s="39"/>
      <c r="U1882" s="39"/>
      <c r="V1882" s="50">
        <f t="shared" si="178"/>
        <v>0</v>
      </c>
      <c r="W1882" s="28">
        <f t="shared" si="179"/>
        <v>2</v>
      </c>
      <c r="X1882" s="28">
        <f>IF(W1882=0,0,IF(E1882&gt;1,E1882-1,VLOOKUP(W1882,Months_Weeks!$A$1:$B$13,2,0)))</f>
        <v>4</v>
      </c>
      <c r="Y1882" s="30"/>
      <c r="Z1882" s="39"/>
      <c r="AA1882" s="31"/>
      <c r="AB1882" s="39"/>
      <c r="AC1882" s="31"/>
      <c r="AD1882" s="40"/>
      <c r="AE1882" s="31"/>
      <c r="AF1882" s="40"/>
      <c r="AG1882" s="31"/>
      <c r="AH1882" s="40"/>
      <c r="AI1882" s="31"/>
      <c r="AJ1882" s="40"/>
    </row>
    <row r="1883" spans="1:36" x14ac:dyDescent="0.25">
      <c r="A1883" s="37" t="s">
        <v>62</v>
      </c>
      <c r="B1883" s="37">
        <v>1043</v>
      </c>
      <c r="C1883" s="26" t="str">
        <f>IFERROR(INDEX(Clients[Client_Name],MATCH(Table312[[#This Row],[Client_Code]],Clients[Client_Code],0)),"")</f>
        <v>FULLMAR</v>
      </c>
      <c r="D1883" s="25">
        <v>3</v>
      </c>
      <c r="E1883" s="25">
        <v>2</v>
      </c>
      <c r="F1883" s="25" t="b">
        <f>IF(E1883&gt;(VLOOKUP(D1883,Months_Weeks!$A$2:$B$13,2,TRUE)),FALSE)</f>
        <v>0</v>
      </c>
      <c r="G1883" s="63">
        <f>IF(Table312[[#This Row],[Facility]]="Buin",1.5%,0.25%)</f>
        <v>1.4999999999999999E-2</v>
      </c>
      <c r="H1883" s="38"/>
      <c r="I1883" s="38"/>
      <c r="J1883" s="27">
        <f t="shared" si="174"/>
        <v>19</v>
      </c>
      <c r="K1883" s="28">
        <f t="shared" si="175"/>
        <v>3</v>
      </c>
      <c r="L1883" s="27">
        <f>IF(K1883=0,0,IF(E1883&gt;1,E1883-1,VLOOKUP(K1883,Months_Weeks!$A$1:$B$13,2,0)))</f>
        <v>1</v>
      </c>
      <c r="M1883" s="29"/>
      <c r="N1883" s="39"/>
      <c r="O1883" s="39"/>
      <c r="P1883" s="50">
        <f t="shared" si="176"/>
        <v>0</v>
      </c>
      <c r="Q1883" s="28">
        <f t="shared" si="177"/>
        <v>3</v>
      </c>
      <c r="R1883" s="28">
        <f>IF(Q1883=0,0,IF(E1883&gt;1,E1883-1,VLOOKUP(Q1883,Months_Weeks!$A$1:$B$13,2,0)))</f>
        <v>1</v>
      </c>
      <c r="S1883" s="30"/>
      <c r="T1883" s="39"/>
      <c r="U1883" s="39"/>
      <c r="V1883" s="50">
        <f t="shared" si="178"/>
        <v>0</v>
      </c>
      <c r="W1883" s="28">
        <f t="shared" si="179"/>
        <v>3</v>
      </c>
      <c r="X1883" s="28">
        <f>IF(W1883=0,0,IF(E1883&gt;1,E1883-1,VLOOKUP(W1883,Months_Weeks!$A$1:$B$13,2,0)))</f>
        <v>1</v>
      </c>
      <c r="Y1883" s="30"/>
      <c r="Z1883" s="39"/>
      <c r="AA1883" s="31"/>
      <c r="AB1883" s="39"/>
      <c r="AC1883" s="31"/>
      <c r="AD1883" s="40"/>
      <c r="AE1883" s="31"/>
      <c r="AF1883" s="40"/>
      <c r="AG1883" s="31"/>
      <c r="AH1883" s="40"/>
      <c r="AI1883" s="31"/>
      <c r="AJ1883" s="40"/>
    </row>
    <row r="1884" spans="1:36" x14ac:dyDescent="0.25">
      <c r="A1884" s="37" t="s">
        <v>62</v>
      </c>
      <c r="B1884" s="37">
        <v>1043</v>
      </c>
      <c r="C1884" s="26" t="str">
        <f>IFERROR(INDEX(Clients[Client_Name],MATCH(Table312[[#This Row],[Client_Code]],Clients[Client_Code],0)),"")</f>
        <v>FULLMAR</v>
      </c>
      <c r="D1884" s="25">
        <v>3</v>
      </c>
      <c r="E1884" s="25">
        <v>3</v>
      </c>
      <c r="F1884" s="25" t="b">
        <f>IF(E1884&gt;(VLOOKUP(D1884,Months_Weeks!$A$2:$B$13,2,TRUE)),FALSE)</f>
        <v>0</v>
      </c>
      <c r="G1884" s="63">
        <f>IF(Table312[[#This Row],[Facility]]="Buin",1.5%,0.25%)</f>
        <v>1.4999999999999999E-2</v>
      </c>
      <c r="H1884" s="38"/>
      <c r="I1884" s="38"/>
      <c r="J1884" s="27">
        <f t="shared" si="174"/>
        <v>19</v>
      </c>
      <c r="K1884" s="28">
        <f t="shared" si="175"/>
        <v>3</v>
      </c>
      <c r="L1884" s="27">
        <f>IF(K1884=0,0,IF(E1884&gt;1,E1884-1,VLOOKUP(K1884,Months_Weeks!$A$1:$B$13,2,0)))</f>
        <v>2</v>
      </c>
      <c r="M1884" s="29"/>
      <c r="N1884" s="39"/>
      <c r="O1884" s="39"/>
      <c r="P1884" s="50">
        <f t="shared" si="176"/>
        <v>0</v>
      </c>
      <c r="Q1884" s="28">
        <f t="shared" si="177"/>
        <v>3</v>
      </c>
      <c r="R1884" s="28">
        <f>IF(Q1884=0,0,IF(E1884&gt;1,E1884-1,VLOOKUP(Q1884,Months_Weeks!$A$1:$B$13,2,0)))</f>
        <v>2</v>
      </c>
      <c r="S1884" s="30"/>
      <c r="T1884" s="39"/>
      <c r="U1884" s="39"/>
      <c r="V1884" s="50">
        <f t="shared" si="178"/>
        <v>0</v>
      </c>
      <c r="W1884" s="28">
        <f t="shared" si="179"/>
        <v>3</v>
      </c>
      <c r="X1884" s="28">
        <f>IF(W1884=0,0,IF(E1884&gt;1,E1884-1,VLOOKUP(W1884,Months_Weeks!$A$1:$B$13,2,0)))</f>
        <v>2</v>
      </c>
      <c r="Y1884" s="30"/>
      <c r="Z1884" s="39"/>
      <c r="AA1884" s="31"/>
      <c r="AB1884" s="39"/>
      <c r="AC1884" s="31"/>
      <c r="AD1884" s="40"/>
      <c r="AE1884" s="31"/>
      <c r="AF1884" s="40"/>
      <c r="AG1884" s="31"/>
      <c r="AH1884" s="40"/>
      <c r="AI1884" s="31"/>
      <c r="AJ1884" s="40"/>
    </row>
    <row r="1885" spans="1:36" x14ac:dyDescent="0.25">
      <c r="A1885" s="37" t="s">
        <v>62</v>
      </c>
      <c r="B1885" s="37">
        <v>1043</v>
      </c>
      <c r="C1885" s="26" t="str">
        <f>IFERROR(INDEX(Clients[Client_Name],MATCH(Table312[[#This Row],[Client_Code]],Clients[Client_Code],0)),"")</f>
        <v>FULLMAR</v>
      </c>
      <c r="D1885" s="25">
        <v>3</v>
      </c>
      <c r="E1885" s="25">
        <v>4</v>
      </c>
      <c r="F1885" s="25" t="b">
        <f>IF(E1885&gt;(VLOOKUP(D1885,Months_Weeks!$A$2:$B$13,2,TRUE)),FALSE)</f>
        <v>0</v>
      </c>
      <c r="G1885" s="63">
        <f>IF(Table312[[#This Row],[Facility]]="Buin",1.5%,0.25%)</f>
        <v>1.4999999999999999E-2</v>
      </c>
      <c r="H1885" s="38"/>
      <c r="I1885" s="38">
        <v>5</v>
      </c>
      <c r="J1885" s="27">
        <f t="shared" si="174"/>
        <v>14</v>
      </c>
      <c r="K1885" s="28">
        <f t="shared" si="175"/>
        <v>3</v>
      </c>
      <c r="L1885" s="27">
        <f>IF(K1885=0,0,IF(E1885&gt;1,E1885-1,VLOOKUP(K1885,Months_Weeks!$A$1:$B$13,2,0)))</f>
        <v>3</v>
      </c>
      <c r="M1885" s="29"/>
      <c r="N1885" s="39"/>
      <c r="O1885" s="39"/>
      <c r="P1885" s="50">
        <f t="shared" si="176"/>
        <v>0</v>
      </c>
      <c r="Q1885" s="28">
        <f t="shared" si="177"/>
        <v>3</v>
      </c>
      <c r="R1885" s="28">
        <f>IF(Q1885=0,0,IF(E1885&gt;1,E1885-1,VLOOKUP(Q1885,Months_Weeks!$A$1:$B$13,2,0)))</f>
        <v>3</v>
      </c>
      <c r="S1885" s="30"/>
      <c r="T1885" s="39"/>
      <c r="U1885" s="39"/>
      <c r="V1885" s="50">
        <f t="shared" si="178"/>
        <v>0</v>
      </c>
      <c r="W1885" s="28">
        <f t="shared" si="179"/>
        <v>3</v>
      </c>
      <c r="X1885" s="28">
        <f>IF(W1885=0,0,IF(E1885&gt;1,E1885-1,VLOOKUP(W1885,Months_Weeks!$A$1:$B$13,2,0)))</f>
        <v>3</v>
      </c>
      <c r="Y1885" s="30"/>
      <c r="Z1885" s="39"/>
      <c r="AA1885" s="31"/>
      <c r="AB1885" s="39"/>
      <c r="AC1885" s="31"/>
      <c r="AD1885" s="40"/>
      <c r="AE1885" s="31"/>
      <c r="AF1885" s="40"/>
      <c r="AG1885" s="31"/>
      <c r="AH1885" s="40"/>
      <c r="AI1885" s="31"/>
      <c r="AJ1885" s="40"/>
    </row>
    <row r="1886" spans="1:36" x14ac:dyDescent="0.25">
      <c r="A1886" s="37" t="s">
        <v>62</v>
      </c>
      <c r="B1886" s="37">
        <v>1043</v>
      </c>
      <c r="C1886" s="26" t="str">
        <f>IFERROR(INDEX(Clients[Client_Name],MATCH(Table312[[#This Row],[Client_Code]],Clients[Client_Code],0)),"")</f>
        <v>FULLMAR</v>
      </c>
      <c r="D1886" s="25">
        <v>3</v>
      </c>
      <c r="E1886" s="25">
        <v>5</v>
      </c>
      <c r="F1886" s="25" t="b">
        <f>IF(E1886&gt;(VLOOKUP(D1886,Months_Weeks!$A$2:$B$13,2,TRUE)),FALSE)</f>
        <v>0</v>
      </c>
      <c r="G1886" s="63">
        <f>IF(Table312[[#This Row],[Facility]]="Buin",1.5%,0.25%)</f>
        <v>1.4999999999999999E-2</v>
      </c>
      <c r="H1886" s="38"/>
      <c r="I1886" s="38"/>
      <c r="J1886" s="27">
        <f t="shared" si="174"/>
        <v>14</v>
      </c>
      <c r="K1886" s="28">
        <f t="shared" si="175"/>
        <v>3</v>
      </c>
      <c r="L1886" s="27">
        <f>IF(K1886=0,0,IF(E1886&gt;1,E1886-1,VLOOKUP(K1886,Months_Weeks!$A$1:$B$13,2,0)))</f>
        <v>4</v>
      </c>
      <c r="M1886" s="29"/>
      <c r="N1886" s="39"/>
      <c r="O1886" s="39"/>
      <c r="P1886" s="50">
        <f t="shared" si="176"/>
        <v>0</v>
      </c>
      <c r="Q1886" s="28">
        <f t="shared" si="177"/>
        <v>3</v>
      </c>
      <c r="R1886" s="28">
        <f>IF(Q1886=0,0,IF(E1886&gt;1,E1886-1,VLOOKUP(Q1886,Months_Weeks!$A$1:$B$13,2,0)))</f>
        <v>4</v>
      </c>
      <c r="S1886" s="30"/>
      <c r="T1886" s="39"/>
      <c r="U1886" s="39"/>
      <c r="V1886" s="50">
        <f t="shared" si="178"/>
        <v>0</v>
      </c>
      <c r="W1886" s="28">
        <f t="shared" si="179"/>
        <v>3</v>
      </c>
      <c r="X1886" s="28">
        <f>IF(W1886=0,0,IF(E1886&gt;1,E1886-1,VLOOKUP(W1886,Months_Weeks!$A$1:$B$13,2,0)))</f>
        <v>4</v>
      </c>
      <c r="Y1886" s="30"/>
      <c r="Z1886" s="39"/>
      <c r="AA1886" s="31"/>
      <c r="AB1886" s="39"/>
      <c r="AC1886" s="31"/>
      <c r="AD1886" s="40"/>
      <c r="AE1886" s="31"/>
      <c r="AF1886" s="40"/>
      <c r="AG1886" s="31"/>
      <c r="AH1886" s="40"/>
      <c r="AI1886" s="31"/>
      <c r="AJ1886" s="40"/>
    </row>
    <row r="1887" spans="1:36" x14ac:dyDescent="0.25">
      <c r="A1887" s="37" t="s">
        <v>62</v>
      </c>
      <c r="B1887" s="37">
        <v>1043</v>
      </c>
      <c r="C1887" s="26" t="str">
        <f>IFERROR(INDEX(Clients[Client_Name],MATCH(Table312[[#This Row],[Client_Code]],Clients[Client_Code],0)),"")</f>
        <v>FULLMAR</v>
      </c>
      <c r="D1887" s="25">
        <v>4</v>
      </c>
      <c r="E1887" s="25">
        <v>1</v>
      </c>
      <c r="F1887" s="25" t="b">
        <f>IF(E1887&gt;(VLOOKUP(D1887,Months_Weeks!$A$2:$B$13,2,TRUE)),FALSE)</f>
        <v>0</v>
      </c>
      <c r="G1887" s="63">
        <f>IF(Table312[[#This Row],[Facility]]="Buin",1.5%,0.25%)</f>
        <v>1.4999999999999999E-2</v>
      </c>
      <c r="H1887" s="38"/>
      <c r="I1887" s="38"/>
      <c r="J1887" s="27">
        <f t="shared" si="174"/>
        <v>14</v>
      </c>
      <c r="K1887" s="28">
        <f t="shared" si="175"/>
        <v>3</v>
      </c>
      <c r="L1887" s="27">
        <f>IF(K1887=0,0,IF(E1887&gt;1,E1887-1,VLOOKUP(K1887,Months_Weeks!$A$1:$B$13,2,0)))</f>
        <v>5</v>
      </c>
      <c r="M1887" s="29"/>
      <c r="N1887" s="39"/>
      <c r="O1887" s="39"/>
      <c r="P1887" s="50">
        <f t="shared" si="176"/>
        <v>0</v>
      </c>
      <c r="Q1887" s="28">
        <f t="shared" si="177"/>
        <v>3</v>
      </c>
      <c r="R1887" s="28">
        <f>IF(Q1887=0,0,IF(E1887&gt;1,E1887-1,VLOOKUP(Q1887,Months_Weeks!$A$1:$B$13,2,0)))</f>
        <v>5</v>
      </c>
      <c r="S1887" s="30"/>
      <c r="T1887" s="39"/>
      <c r="U1887" s="39"/>
      <c r="V1887" s="50">
        <f t="shared" si="178"/>
        <v>0</v>
      </c>
      <c r="W1887" s="28">
        <f t="shared" si="179"/>
        <v>3</v>
      </c>
      <c r="X1887" s="28">
        <f>IF(W1887=0,0,IF(E1887&gt;1,E1887-1,VLOOKUP(W1887,Months_Weeks!$A$1:$B$13,2,0)))</f>
        <v>5</v>
      </c>
      <c r="Y1887" s="30"/>
      <c r="Z1887" s="39"/>
      <c r="AA1887" s="31"/>
      <c r="AB1887" s="39"/>
      <c r="AC1887" s="31"/>
      <c r="AD1887" s="40"/>
      <c r="AE1887" s="31"/>
      <c r="AF1887" s="40"/>
      <c r="AG1887" s="31"/>
      <c r="AH1887" s="40"/>
      <c r="AI1887" s="31"/>
      <c r="AJ1887" s="40"/>
    </row>
    <row r="1888" spans="1:36" x14ac:dyDescent="0.25">
      <c r="A1888" s="37" t="s">
        <v>62</v>
      </c>
      <c r="B1888" s="37">
        <v>1043</v>
      </c>
      <c r="C1888" s="26" t="str">
        <f>IFERROR(INDEX(Clients[Client_Name],MATCH(Table312[[#This Row],[Client_Code]],Clients[Client_Code],0)),"")</f>
        <v>FULLMAR</v>
      </c>
      <c r="D1888" s="25">
        <v>4</v>
      </c>
      <c r="E1888" s="25">
        <v>2</v>
      </c>
      <c r="F1888" s="25" t="b">
        <f>IF(E1888&gt;(VLOOKUP(D1888,Months_Weeks!$A$2:$B$13,2,TRUE)),FALSE)</f>
        <v>0</v>
      </c>
      <c r="G1888" s="63">
        <f>IF(Table312[[#This Row],[Facility]]="Buin",1.5%,0.25%)</f>
        <v>1.4999999999999999E-2</v>
      </c>
      <c r="H1888" s="38"/>
      <c r="I1888" s="38"/>
      <c r="J1888" s="27">
        <f t="shared" si="174"/>
        <v>14</v>
      </c>
      <c r="K1888" s="28">
        <f t="shared" si="175"/>
        <v>4</v>
      </c>
      <c r="L1888" s="27">
        <f>IF(K1888=0,0,IF(E1888&gt;1,E1888-1,VLOOKUP(K1888,Months_Weeks!$A$1:$B$13,2,0)))</f>
        <v>1</v>
      </c>
      <c r="M1888" s="29"/>
      <c r="N1888" s="39"/>
      <c r="O1888" s="39"/>
      <c r="P1888" s="50">
        <f t="shared" si="176"/>
        <v>0</v>
      </c>
      <c r="Q1888" s="28">
        <f t="shared" si="177"/>
        <v>4</v>
      </c>
      <c r="R1888" s="28">
        <f>IF(Q1888=0,0,IF(E1888&gt;1,E1888-1,VLOOKUP(Q1888,Months_Weeks!$A$1:$B$13,2,0)))</f>
        <v>1</v>
      </c>
      <c r="S1888" s="30"/>
      <c r="T1888" s="39"/>
      <c r="U1888" s="39"/>
      <c r="V1888" s="50">
        <f t="shared" si="178"/>
        <v>0</v>
      </c>
      <c r="W1888" s="28">
        <f t="shared" si="179"/>
        <v>4</v>
      </c>
      <c r="X1888" s="28">
        <f>IF(W1888=0,0,IF(E1888&gt;1,E1888-1,VLOOKUP(W1888,Months_Weeks!$A$1:$B$13,2,0)))</f>
        <v>1</v>
      </c>
      <c r="Y1888" s="30"/>
      <c r="Z1888" s="39"/>
      <c r="AA1888" s="31"/>
      <c r="AB1888" s="39"/>
      <c r="AC1888" s="31"/>
      <c r="AD1888" s="40"/>
      <c r="AE1888" s="31"/>
      <c r="AF1888" s="40"/>
      <c r="AG1888" s="31"/>
      <c r="AH1888" s="40"/>
      <c r="AI1888" s="31"/>
      <c r="AJ1888" s="40"/>
    </row>
    <row r="1889" spans="1:36" x14ac:dyDescent="0.25">
      <c r="A1889" s="37" t="s">
        <v>62</v>
      </c>
      <c r="B1889" s="37">
        <v>1043</v>
      </c>
      <c r="C1889" s="26" t="str">
        <f>IFERROR(INDEX(Clients[Client_Name],MATCH(Table312[[#This Row],[Client_Code]],Clients[Client_Code],0)),"")</f>
        <v>FULLMAR</v>
      </c>
      <c r="D1889" s="25">
        <v>4</v>
      </c>
      <c r="E1889" s="25">
        <v>3</v>
      </c>
      <c r="F1889" s="25" t="b">
        <f>IF(E1889&gt;(VLOOKUP(D1889,Months_Weeks!$A$2:$B$13,2,TRUE)),FALSE)</f>
        <v>0</v>
      </c>
      <c r="G1889" s="63">
        <f>IF(Table312[[#This Row],[Facility]]="Buin",1.5%,0.25%)</f>
        <v>1.4999999999999999E-2</v>
      </c>
      <c r="H1889" s="38"/>
      <c r="I1889" s="38"/>
      <c r="J1889" s="27">
        <f t="shared" si="174"/>
        <v>14</v>
      </c>
      <c r="K1889" s="28">
        <f t="shared" si="175"/>
        <v>4</v>
      </c>
      <c r="L1889" s="27">
        <f>IF(K1889=0,0,IF(E1889&gt;1,E1889-1,VLOOKUP(K1889,Months_Weeks!$A$1:$B$13,2,0)))</f>
        <v>2</v>
      </c>
      <c r="M1889" s="29"/>
      <c r="N1889" s="39"/>
      <c r="O1889" s="39"/>
      <c r="P1889" s="50">
        <f t="shared" si="176"/>
        <v>0</v>
      </c>
      <c r="Q1889" s="28">
        <f t="shared" si="177"/>
        <v>4</v>
      </c>
      <c r="R1889" s="28">
        <f>IF(Q1889=0,0,IF(E1889&gt;1,E1889-1,VLOOKUP(Q1889,Months_Weeks!$A$1:$B$13,2,0)))</f>
        <v>2</v>
      </c>
      <c r="S1889" s="30"/>
      <c r="T1889" s="39"/>
      <c r="U1889" s="39"/>
      <c r="V1889" s="50">
        <f t="shared" si="178"/>
        <v>0</v>
      </c>
      <c r="W1889" s="28">
        <f t="shared" si="179"/>
        <v>4</v>
      </c>
      <c r="X1889" s="28">
        <f>IF(W1889=0,0,IF(E1889&gt;1,E1889-1,VLOOKUP(W1889,Months_Weeks!$A$1:$B$13,2,0)))</f>
        <v>2</v>
      </c>
      <c r="Y1889" s="30"/>
      <c r="Z1889" s="39"/>
      <c r="AA1889" s="31"/>
      <c r="AB1889" s="39"/>
      <c r="AC1889" s="31"/>
      <c r="AD1889" s="40"/>
      <c r="AE1889" s="31"/>
      <c r="AF1889" s="40"/>
      <c r="AG1889" s="31"/>
      <c r="AH1889" s="40"/>
      <c r="AI1889" s="31"/>
      <c r="AJ1889" s="40"/>
    </row>
    <row r="1890" spans="1:36" x14ac:dyDescent="0.25">
      <c r="A1890" s="37" t="s">
        <v>62</v>
      </c>
      <c r="B1890" s="37">
        <v>1043</v>
      </c>
      <c r="C1890" s="26" t="str">
        <f>IFERROR(INDEX(Clients[Client_Name],MATCH(Table312[[#This Row],[Client_Code]],Clients[Client_Code],0)),"")</f>
        <v>FULLMAR</v>
      </c>
      <c r="D1890" s="25">
        <v>4</v>
      </c>
      <c r="E1890" s="25">
        <v>4</v>
      </c>
      <c r="F1890" s="25" t="b">
        <f>IF(E1890&gt;(VLOOKUP(D1890,Months_Weeks!$A$2:$B$13,2,TRUE)),FALSE)</f>
        <v>0</v>
      </c>
      <c r="G1890" s="63">
        <f>IF(Table312[[#This Row],[Facility]]="Buin",1.5%,0.25%)</f>
        <v>1.4999999999999999E-2</v>
      </c>
      <c r="H1890" s="38"/>
      <c r="I1890" s="38"/>
      <c r="J1890" s="27">
        <f t="shared" si="174"/>
        <v>14</v>
      </c>
      <c r="K1890" s="28">
        <f t="shared" si="175"/>
        <v>4</v>
      </c>
      <c r="L1890" s="27">
        <f>IF(K1890=0,0,IF(E1890&gt;1,E1890-1,VLOOKUP(K1890,Months_Weeks!$A$1:$B$13,2,0)))</f>
        <v>3</v>
      </c>
      <c r="M1890" s="29"/>
      <c r="N1890" s="39"/>
      <c r="O1890" s="39"/>
      <c r="P1890" s="50">
        <f t="shared" si="176"/>
        <v>0</v>
      </c>
      <c r="Q1890" s="28">
        <f t="shared" si="177"/>
        <v>4</v>
      </c>
      <c r="R1890" s="28">
        <f>IF(Q1890=0,0,IF(E1890&gt;1,E1890-1,VLOOKUP(Q1890,Months_Weeks!$A$1:$B$13,2,0)))</f>
        <v>3</v>
      </c>
      <c r="S1890" s="30"/>
      <c r="T1890" s="39"/>
      <c r="U1890" s="39"/>
      <c r="V1890" s="50">
        <f t="shared" si="178"/>
        <v>0</v>
      </c>
      <c r="W1890" s="28">
        <f t="shared" si="179"/>
        <v>4</v>
      </c>
      <c r="X1890" s="28">
        <f>IF(W1890=0,0,IF(E1890&gt;1,E1890-1,VLOOKUP(W1890,Months_Weeks!$A$1:$B$13,2,0)))</f>
        <v>3</v>
      </c>
      <c r="Y1890" s="30"/>
      <c r="Z1890" s="39"/>
      <c r="AA1890" s="31"/>
      <c r="AB1890" s="39"/>
      <c r="AC1890" s="31"/>
      <c r="AD1890" s="40"/>
      <c r="AE1890" s="31"/>
      <c r="AF1890" s="40"/>
      <c r="AG1890" s="31"/>
      <c r="AH1890" s="40"/>
      <c r="AI1890" s="31"/>
      <c r="AJ1890" s="40"/>
    </row>
    <row r="1891" spans="1:36" x14ac:dyDescent="0.25">
      <c r="A1891" s="37" t="s">
        <v>62</v>
      </c>
      <c r="B1891" s="37">
        <v>1043</v>
      </c>
      <c r="C1891" s="26" t="str">
        <f>IFERROR(INDEX(Clients[Client_Name],MATCH(Table312[[#This Row],[Client_Code]],Clients[Client_Code],0)),"")</f>
        <v>FULLMAR</v>
      </c>
      <c r="D1891" s="25">
        <v>5</v>
      </c>
      <c r="E1891" s="25">
        <v>1</v>
      </c>
      <c r="F1891" s="25" t="b">
        <f>IF(E1891&gt;(VLOOKUP(D1891,Months_Weeks!$A$2:$B$13,2,TRUE)),FALSE)</f>
        <v>0</v>
      </c>
      <c r="G1891" s="63">
        <f>IF(Table312[[#This Row],[Facility]]="Buin",1.5%,0.25%)</f>
        <v>1.4999999999999999E-2</v>
      </c>
      <c r="H1891" s="38"/>
      <c r="I1891" s="38"/>
      <c r="J1891" s="27">
        <f t="shared" si="174"/>
        <v>14</v>
      </c>
      <c r="K1891" s="28">
        <f t="shared" si="175"/>
        <v>4</v>
      </c>
      <c r="L1891" s="27">
        <f>IF(K1891=0,0,IF(E1891&gt;1,E1891-1,VLOOKUP(K1891,Months_Weeks!$A$1:$B$13,2,0)))</f>
        <v>4</v>
      </c>
      <c r="M1891" s="29"/>
      <c r="N1891" s="39"/>
      <c r="O1891" s="39"/>
      <c r="P1891" s="50">
        <f t="shared" si="176"/>
        <v>0</v>
      </c>
      <c r="Q1891" s="28">
        <f t="shared" si="177"/>
        <v>4</v>
      </c>
      <c r="R1891" s="28">
        <f>IF(Q1891=0,0,IF(E1891&gt;1,E1891-1,VLOOKUP(Q1891,Months_Weeks!$A$1:$B$13,2,0)))</f>
        <v>4</v>
      </c>
      <c r="S1891" s="30"/>
      <c r="T1891" s="39"/>
      <c r="U1891" s="39"/>
      <c r="V1891" s="50">
        <f t="shared" si="178"/>
        <v>0</v>
      </c>
      <c r="W1891" s="28">
        <f t="shared" si="179"/>
        <v>4</v>
      </c>
      <c r="X1891" s="28">
        <f>IF(W1891=0,0,IF(E1891&gt;1,E1891-1,VLOOKUP(W1891,Months_Weeks!$A$1:$B$13,2,0)))</f>
        <v>4</v>
      </c>
      <c r="Y1891" s="30"/>
      <c r="Z1891" s="39"/>
      <c r="AA1891" s="31"/>
      <c r="AB1891" s="39"/>
      <c r="AC1891" s="31"/>
      <c r="AD1891" s="40"/>
      <c r="AE1891" s="31"/>
      <c r="AF1891" s="40"/>
      <c r="AG1891" s="31"/>
      <c r="AH1891" s="40"/>
      <c r="AI1891" s="31"/>
      <c r="AJ1891" s="40"/>
    </row>
    <row r="1892" spans="1:36" x14ac:dyDescent="0.25">
      <c r="A1892" s="37" t="s">
        <v>62</v>
      </c>
      <c r="B1892" s="37">
        <v>1043</v>
      </c>
      <c r="C1892" s="26" t="str">
        <f>IFERROR(INDEX(Clients[Client_Name],MATCH(Table312[[#This Row],[Client_Code]],Clients[Client_Code],0)),"")</f>
        <v>FULLMAR</v>
      </c>
      <c r="D1892" s="25">
        <v>5</v>
      </c>
      <c r="E1892" s="25">
        <v>2</v>
      </c>
      <c r="F1892" s="25" t="b">
        <f>IF(E1892&gt;(VLOOKUP(D1892,Months_Weeks!$A$2:$B$13,2,TRUE)),FALSE)</f>
        <v>0</v>
      </c>
      <c r="G1892" s="63">
        <f>IF(Table312[[#This Row],[Facility]]="Buin",1.5%,0.25%)</f>
        <v>1.4999999999999999E-2</v>
      </c>
      <c r="H1892" s="38"/>
      <c r="I1892" s="38"/>
      <c r="J1892" s="27">
        <f t="shared" si="174"/>
        <v>14</v>
      </c>
      <c r="K1892" s="28">
        <f t="shared" si="175"/>
        <v>5</v>
      </c>
      <c r="L1892" s="27">
        <f>IF(K1892=0,0,IF(E1892&gt;1,E1892-1,VLOOKUP(K1892,Months_Weeks!$A$1:$B$13,2,0)))</f>
        <v>1</v>
      </c>
      <c r="M1892" s="29"/>
      <c r="N1892" s="39"/>
      <c r="O1892" s="39"/>
      <c r="P1892" s="50">
        <f t="shared" si="176"/>
        <v>0</v>
      </c>
      <c r="Q1892" s="28">
        <f t="shared" si="177"/>
        <v>5</v>
      </c>
      <c r="R1892" s="28">
        <f>IF(Q1892=0,0,IF(E1892&gt;1,E1892-1,VLOOKUP(Q1892,Months_Weeks!$A$1:$B$13,2,0)))</f>
        <v>1</v>
      </c>
      <c r="S1892" s="30"/>
      <c r="T1892" s="39"/>
      <c r="U1892" s="39"/>
      <c r="V1892" s="50">
        <f t="shared" si="178"/>
        <v>0</v>
      </c>
      <c r="W1892" s="28">
        <f t="shared" si="179"/>
        <v>5</v>
      </c>
      <c r="X1892" s="28">
        <f>IF(W1892=0,0,IF(E1892&gt;1,E1892-1,VLOOKUP(W1892,Months_Weeks!$A$1:$B$13,2,0)))</f>
        <v>1</v>
      </c>
      <c r="Y1892" s="30"/>
      <c r="Z1892" s="39"/>
      <c r="AA1892" s="31"/>
      <c r="AB1892" s="39"/>
      <c r="AC1892" s="31"/>
      <c r="AD1892" s="40"/>
      <c r="AE1892" s="31"/>
      <c r="AF1892" s="40"/>
      <c r="AG1892" s="31"/>
      <c r="AH1892" s="40"/>
      <c r="AI1892" s="31"/>
      <c r="AJ1892" s="40"/>
    </row>
    <row r="1893" spans="1:36" x14ac:dyDescent="0.25">
      <c r="A1893" s="37" t="s">
        <v>62</v>
      </c>
      <c r="B1893" s="37">
        <v>1043</v>
      </c>
      <c r="C1893" s="26" t="str">
        <f>IFERROR(INDEX(Clients[Client_Name],MATCH(Table312[[#This Row],[Client_Code]],Clients[Client_Code],0)),"")</f>
        <v>FULLMAR</v>
      </c>
      <c r="D1893" s="25">
        <v>5</v>
      </c>
      <c r="E1893" s="25">
        <v>3</v>
      </c>
      <c r="F1893" s="25" t="b">
        <f>IF(E1893&gt;(VLOOKUP(D1893,Months_Weeks!$A$2:$B$13,2,TRUE)),FALSE)</f>
        <v>0</v>
      </c>
      <c r="G1893" s="63">
        <f>IF(Table312[[#This Row],[Facility]]="Buin",1.5%,0.25%)</f>
        <v>1.4999999999999999E-2</v>
      </c>
      <c r="H1893" s="38"/>
      <c r="I1893" s="38"/>
      <c r="J1893" s="27">
        <f t="shared" si="174"/>
        <v>14</v>
      </c>
      <c r="K1893" s="28">
        <f t="shared" si="175"/>
        <v>5</v>
      </c>
      <c r="L1893" s="27">
        <f>IF(K1893=0,0,IF(E1893&gt;1,E1893-1,VLOOKUP(K1893,Months_Weeks!$A$1:$B$13,2,0)))</f>
        <v>2</v>
      </c>
      <c r="M1893" s="29"/>
      <c r="N1893" s="39"/>
      <c r="O1893" s="39"/>
      <c r="P1893" s="50">
        <f t="shared" si="176"/>
        <v>0</v>
      </c>
      <c r="Q1893" s="28">
        <f t="shared" si="177"/>
        <v>5</v>
      </c>
      <c r="R1893" s="28">
        <f>IF(Q1893=0,0,IF(E1893&gt;1,E1893-1,VLOOKUP(Q1893,Months_Weeks!$A$1:$B$13,2,0)))</f>
        <v>2</v>
      </c>
      <c r="S1893" s="30"/>
      <c r="T1893" s="39"/>
      <c r="U1893" s="39"/>
      <c r="V1893" s="50">
        <f t="shared" si="178"/>
        <v>0</v>
      </c>
      <c r="W1893" s="28">
        <f t="shared" si="179"/>
        <v>5</v>
      </c>
      <c r="X1893" s="28">
        <f>IF(W1893=0,0,IF(E1893&gt;1,E1893-1,VLOOKUP(W1893,Months_Weeks!$A$1:$B$13,2,0)))</f>
        <v>2</v>
      </c>
      <c r="Y1893" s="30"/>
      <c r="Z1893" s="39"/>
      <c r="AA1893" s="31"/>
      <c r="AB1893" s="39"/>
      <c r="AC1893" s="31"/>
      <c r="AD1893" s="40"/>
      <c r="AE1893" s="31"/>
      <c r="AF1893" s="40"/>
      <c r="AG1893" s="31"/>
      <c r="AH1893" s="40"/>
      <c r="AI1893" s="31"/>
      <c r="AJ1893" s="40"/>
    </row>
    <row r="1894" spans="1:36" x14ac:dyDescent="0.25">
      <c r="A1894" s="37" t="s">
        <v>62</v>
      </c>
      <c r="B1894" s="37">
        <v>1043</v>
      </c>
      <c r="C1894" s="26" t="str">
        <f>IFERROR(INDEX(Clients[Client_Name],MATCH(Table312[[#This Row],[Client_Code]],Clients[Client_Code],0)),"")</f>
        <v>FULLMAR</v>
      </c>
      <c r="D1894" s="25">
        <v>5</v>
      </c>
      <c r="E1894" s="25">
        <v>4</v>
      </c>
      <c r="F1894" s="25" t="b">
        <f>IF(E1894&gt;(VLOOKUP(D1894,Months_Weeks!$A$2:$B$13,2,TRUE)),FALSE)</f>
        <v>0</v>
      </c>
      <c r="G1894" s="63">
        <f>IF(Table312[[#This Row],[Facility]]="Buin",1.5%,0.25%)</f>
        <v>1.4999999999999999E-2</v>
      </c>
      <c r="H1894" s="38"/>
      <c r="I1894" s="38"/>
      <c r="J1894" s="27">
        <f t="shared" si="174"/>
        <v>14</v>
      </c>
      <c r="K1894" s="28">
        <f t="shared" si="175"/>
        <v>5</v>
      </c>
      <c r="L1894" s="27">
        <f>IF(K1894=0,0,IF(E1894&gt;1,E1894-1,VLOOKUP(K1894,Months_Weeks!$A$1:$B$13,2,0)))</f>
        <v>3</v>
      </c>
      <c r="M1894" s="29"/>
      <c r="N1894" s="39"/>
      <c r="O1894" s="39"/>
      <c r="P1894" s="50">
        <f t="shared" si="176"/>
        <v>0</v>
      </c>
      <c r="Q1894" s="28">
        <f t="shared" si="177"/>
        <v>5</v>
      </c>
      <c r="R1894" s="28">
        <f>IF(Q1894=0,0,IF(E1894&gt;1,E1894-1,VLOOKUP(Q1894,Months_Weeks!$A$1:$B$13,2,0)))</f>
        <v>3</v>
      </c>
      <c r="S1894" s="30"/>
      <c r="T1894" s="39"/>
      <c r="U1894" s="39"/>
      <c r="V1894" s="50">
        <f t="shared" si="178"/>
        <v>0</v>
      </c>
      <c r="W1894" s="28">
        <f t="shared" si="179"/>
        <v>5</v>
      </c>
      <c r="X1894" s="28">
        <f>IF(W1894=0,0,IF(E1894&gt;1,E1894-1,VLOOKUP(W1894,Months_Weeks!$A$1:$B$13,2,0)))</f>
        <v>3</v>
      </c>
      <c r="Y1894" s="30"/>
      <c r="Z1894" s="39"/>
      <c r="AA1894" s="31"/>
      <c r="AB1894" s="39"/>
      <c r="AC1894" s="31"/>
      <c r="AD1894" s="40"/>
      <c r="AE1894" s="31"/>
      <c r="AF1894" s="40"/>
      <c r="AG1894" s="31"/>
      <c r="AH1894" s="40"/>
      <c r="AI1894" s="31"/>
      <c r="AJ1894" s="40"/>
    </row>
    <row r="1895" spans="1:36" x14ac:dyDescent="0.25">
      <c r="A1895" s="37" t="s">
        <v>62</v>
      </c>
      <c r="B1895" s="37">
        <v>1043</v>
      </c>
      <c r="C1895" s="26" t="str">
        <f>IFERROR(INDEX(Clients[Client_Name],MATCH(Table312[[#This Row],[Client_Code]],Clients[Client_Code],0)),"")</f>
        <v>FULLMAR</v>
      </c>
      <c r="D1895" s="25">
        <v>6</v>
      </c>
      <c r="E1895" s="25">
        <v>1</v>
      </c>
      <c r="F1895" s="25" t="b">
        <f>IF(E1895&gt;(VLOOKUP(D1895,Months_Weeks!$A$2:$B$13,2,TRUE)),FALSE)</f>
        <v>0</v>
      </c>
      <c r="G1895" s="63">
        <f>IF(Table312[[#This Row],[Facility]]="Buin",1.5%,0.25%)</f>
        <v>1.4999999999999999E-2</v>
      </c>
      <c r="H1895" s="38"/>
      <c r="I1895" s="38"/>
      <c r="J1895" s="27">
        <f t="shared" si="174"/>
        <v>14</v>
      </c>
      <c r="K1895" s="28">
        <f t="shared" si="175"/>
        <v>5</v>
      </c>
      <c r="L1895" s="27">
        <f>IF(K1895=0,0,IF(E1895&gt;1,E1895-1,VLOOKUP(K1895,Months_Weeks!$A$1:$B$13,2,0)))</f>
        <v>4</v>
      </c>
      <c r="M1895" s="29"/>
      <c r="N1895" s="39"/>
      <c r="O1895" s="39"/>
      <c r="P1895" s="50">
        <f t="shared" si="176"/>
        <v>0</v>
      </c>
      <c r="Q1895" s="28">
        <f t="shared" si="177"/>
        <v>5</v>
      </c>
      <c r="R1895" s="28">
        <f>IF(Q1895=0,0,IF(E1895&gt;1,E1895-1,VLOOKUP(Q1895,Months_Weeks!$A$1:$B$13,2,0)))</f>
        <v>4</v>
      </c>
      <c r="S1895" s="30"/>
      <c r="T1895" s="39"/>
      <c r="U1895" s="39"/>
      <c r="V1895" s="50">
        <f t="shared" si="178"/>
        <v>0</v>
      </c>
      <c r="W1895" s="28">
        <f t="shared" si="179"/>
        <v>5</v>
      </c>
      <c r="X1895" s="28">
        <f>IF(W1895=0,0,IF(E1895&gt;1,E1895-1,VLOOKUP(W1895,Months_Weeks!$A$1:$B$13,2,0)))</f>
        <v>4</v>
      </c>
      <c r="Y1895" s="30"/>
      <c r="Z1895" s="39"/>
      <c r="AA1895" s="31"/>
      <c r="AB1895" s="39"/>
      <c r="AC1895" s="31"/>
      <c r="AD1895" s="40"/>
      <c r="AE1895" s="31"/>
      <c r="AF1895" s="40"/>
      <c r="AG1895" s="31"/>
      <c r="AH1895" s="40"/>
      <c r="AI1895" s="31"/>
      <c r="AJ1895" s="40"/>
    </row>
    <row r="1896" spans="1:36" x14ac:dyDescent="0.25">
      <c r="A1896" s="37" t="s">
        <v>62</v>
      </c>
      <c r="B1896" s="37">
        <v>1043</v>
      </c>
      <c r="C1896" s="26" t="str">
        <f>IFERROR(INDEX(Clients[Client_Name],MATCH(Table312[[#This Row],[Client_Code]],Clients[Client_Code],0)),"")</f>
        <v>FULLMAR</v>
      </c>
      <c r="D1896" s="25">
        <v>6</v>
      </c>
      <c r="E1896" s="25">
        <v>2</v>
      </c>
      <c r="F1896" s="25" t="b">
        <f>IF(E1896&gt;(VLOOKUP(D1896,Months_Weeks!$A$2:$B$13,2,TRUE)),FALSE)</f>
        <v>0</v>
      </c>
      <c r="G1896" s="63">
        <f>IF(Table312[[#This Row],[Facility]]="Buin",1.5%,0.25%)</f>
        <v>1.4999999999999999E-2</v>
      </c>
      <c r="H1896" s="38"/>
      <c r="I1896" s="38"/>
      <c r="J1896" s="27">
        <f t="shared" si="174"/>
        <v>14</v>
      </c>
      <c r="K1896" s="28">
        <f t="shared" si="175"/>
        <v>6</v>
      </c>
      <c r="L1896" s="27">
        <f>IF(K1896=0,0,IF(E1896&gt;1,E1896-1,VLOOKUP(K1896,Months_Weeks!$A$1:$B$13,2,0)))</f>
        <v>1</v>
      </c>
      <c r="M1896" s="29"/>
      <c r="N1896" s="39"/>
      <c r="O1896" s="39"/>
      <c r="P1896" s="50">
        <f t="shared" si="176"/>
        <v>0</v>
      </c>
      <c r="Q1896" s="28">
        <f t="shared" si="177"/>
        <v>6</v>
      </c>
      <c r="R1896" s="28">
        <f>IF(Q1896=0,0,IF(E1896&gt;1,E1896-1,VLOOKUP(Q1896,Months_Weeks!$A$1:$B$13,2,0)))</f>
        <v>1</v>
      </c>
      <c r="S1896" s="30"/>
      <c r="T1896" s="39"/>
      <c r="U1896" s="39"/>
      <c r="V1896" s="50">
        <f t="shared" si="178"/>
        <v>0</v>
      </c>
      <c r="W1896" s="28">
        <f t="shared" si="179"/>
        <v>6</v>
      </c>
      <c r="X1896" s="28">
        <f>IF(W1896=0,0,IF(E1896&gt;1,E1896-1,VLOOKUP(W1896,Months_Weeks!$A$1:$B$13,2,0)))</f>
        <v>1</v>
      </c>
      <c r="Y1896" s="30"/>
      <c r="Z1896" s="39"/>
      <c r="AA1896" s="31"/>
      <c r="AB1896" s="39"/>
      <c r="AC1896" s="31"/>
      <c r="AD1896" s="40"/>
      <c r="AE1896" s="31"/>
      <c r="AF1896" s="40"/>
      <c r="AG1896" s="31"/>
      <c r="AH1896" s="40"/>
      <c r="AI1896" s="31"/>
      <c r="AJ1896" s="40"/>
    </row>
    <row r="1897" spans="1:36" x14ac:dyDescent="0.25">
      <c r="A1897" s="37" t="s">
        <v>62</v>
      </c>
      <c r="B1897" s="37">
        <v>1043</v>
      </c>
      <c r="C1897" s="26" t="str">
        <f>IFERROR(INDEX(Clients[Client_Name],MATCH(Table312[[#This Row],[Client_Code]],Clients[Client_Code],0)),"")</f>
        <v>FULLMAR</v>
      </c>
      <c r="D1897" s="25">
        <v>6</v>
      </c>
      <c r="E1897" s="25">
        <v>3</v>
      </c>
      <c r="F1897" s="25" t="b">
        <f>IF(E1897&gt;(VLOOKUP(D1897,Months_Weeks!$A$2:$B$13,2,TRUE)),FALSE)</f>
        <v>0</v>
      </c>
      <c r="G1897" s="63">
        <f>IF(Table312[[#This Row],[Facility]]="Buin",1.5%,0.25%)</f>
        <v>1.4999999999999999E-2</v>
      </c>
      <c r="H1897" s="38"/>
      <c r="I1897" s="38"/>
      <c r="J1897" s="27">
        <f t="shared" si="174"/>
        <v>14</v>
      </c>
      <c r="K1897" s="28">
        <f t="shared" si="175"/>
        <v>6</v>
      </c>
      <c r="L1897" s="27">
        <f>IF(K1897=0,0,IF(E1897&gt;1,E1897-1,VLOOKUP(K1897,Months_Weeks!$A$1:$B$13,2,0)))</f>
        <v>2</v>
      </c>
      <c r="M1897" s="29"/>
      <c r="N1897" s="39"/>
      <c r="O1897" s="39"/>
      <c r="P1897" s="50">
        <f t="shared" si="176"/>
        <v>0</v>
      </c>
      <c r="Q1897" s="28">
        <f t="shared" si="177"/>
        <v>6</v>
      </c>
      <c r="R1897" s="28">
        <f>IF(Q1897=0,0,IF(E1897&gt;1,E1897-1,VLOOKUP(Q1897,Months_Weeks!$A$1:$B$13,2,0)))</f>
        <v>2</v>
      </c>
      <c r="S1897" s="30"/>
      <c r="T1897" s="39"/>
      <c r="U1897" s="39"/>
      <c r="V1897" s="50">
        <f t="shared" si="178"/>
        <v>0</v>
      </c>
      <c r="W1897" s="28">
        <f t="shared" si="179"/>
        <v>6</v>
      </c>
      <c r="X1897" s="28">
        <f>IF(W1897=0,0,IF(E1897&gt;1,E1897-1,VLOOKUP(W1897,Months_Weeks!$A$1:$B$13,2,0)))</f>
        <v>2</v>
      </c>
      <c r="Y1897" s="30"/>
      <c r="Z1897" s="39"/>
      <c r="AA1897" s="31"/>
      <c r="AB1897" s="39"/>
      <c r="AC1897" s="31"/>
      <c r="AD1897" s="40"/>
      <c r="AE1897" s="31"/>
      <c r="AF1897" s="40"/>
      <c r="AG1897" s="31"/>
      <c r="AH1897" s="40"/>
      <c r="AI1897" s="31"/>
      <c r="AJ1897" s="40"/>
    </row>
    <row r="1898" spans="1:36" x14ac:dyDescent="0.25">
      <c r="A1898" s="37" t="s">
        <v>62</v>
      </c>
      <c r="B1898" s="37">
        <v>1043</v>
      </c>
      <c r="C1898" s="26" t="str">
        <f>IFERROR(INDEX(Clients[Client_Name],MATCH(Table312[[#This Row],[Client_Code]],Clients[Client_Code],0)),"")</f>
        <v>FULLMAR</v>
      </c>
      <c r="D1898" s="25">
        <v>6</v>
      </c>
      <c r="E1898" s="25">
        <v>4</v>
      </c>
      <c r="F1898" s="25" t="b">
        <f>IF(E1898&gt;(VLOOKUP(D1898,Months_Weeks!$A$2:$B$13,2,TRUE)),FALSE)</f>
        <v>0</v>
      </c>
      <c r="G1898" s="63">
        <f>IF(Table312[[#This Row],[Facility]]="Buin",1.5%,0.25%)</f>
        <v>1.4999999999999999E-2</v>
      </c>
      <c r="H1898" s="38"/>
      <c r="I1898" s="38"/>
      <c r="J1898" s="27">
        <f t="shared" si="174"/>
        <v>14</v>
      </c>
      <c r="K1898" s="28">
        <f t="shared" si="175"/>
        <v>6</v>
      </c>
      <c r="L1898" s="27">
        <f>IF(K1898=0,0,IF(E1898&gt;1,E1898-1,VLOOKUP(K1898,Months_Weeks!$A$1:$B$13,2,0)))</f>
        <v>3</v>
      </c>
      <c r="M1898" s="29"/>
      <c r="N1898" s="39"/>
      <c r="O1898" s="39"/>
      <c r="P1898" s="50">
        <f t="shared" si="176"/>
        <v>0</v>
      </c>
      <c r="Q1898" s="28">
        <f t="shared" si="177"/>
        <v>6</v>
      </c>
      <c r="R1898" s="28">
        <f>IF(Q1898=0,0,IF(E1898&gt;1,E1898-1,VLOOKUP(Q1898,Months_Weeks!$A$1:$B$13,2,0)))</f>
        <v>3</v>
      </c>
      <c r="S1898" s="30"/>
      <c r="T1898" s="39"/>
      <c r="U1898" s="39"/>
      <c r="V1898" s="50">
        <f t="shared" si="178"/>
        <v>0</v>
      </c>
      <c r="W1898" s="28">
        <f t="shared" si="179"/>
        <v>6</v>
      </c>
      <c r="X1898" s="28">
        <f>IF(W1898=0,0,IF(E1898&gt;1,E1898-1,VLOOKUP(W1898,Months_Weeks!$A$1:$B$13,2,0)))</f>
        <v>3</v>
      </c>
      <c r="Y1898" s="30"/>
      <c r="Z1898" s="39"/>
      <c r="AA1898" s="31"/>
      <c r="AB1898" s="39"/>
      <c r="AC1898" s="31"/>
      <c r="AD1898" s="40"/>
      <c r="AE1898" s="31"/>
      <c r="AF1898" s="40"/>
      <c r="AG1898" s="31"/>
      <c r="AH1898" s="40"/>
      <c r="AI1898" s="31"/>
      <c r="AJ1898" s="40"/>
    </row>
    <row r="1899" spans="1:36" x14ac:dyDescent="0.25">
      <c r="A1899" s="37" t="s">
        <v>62</v>
      </c>
      <c r="B1899" s="37">
        <v>1043</v>
      </c>
      <c r="C1899" s="26" t="str">
        <f>IFERROR(INDEX(Clients[Client_Name],MATCH(Table312[[#This Row],[Client_Code]],Clients[Client_Code],0)),"")</f>
        <v>FULLMAR</v>
      </c>
      <c r="D1899" s="25">
        <v>6</v>
      </c>
      <c r="E1899" s="25">
        <v>5</v>
      </c>
      <c r="F1899" s="25" t="b">
        <f>IF(E1899&gt;(VLOOKUP(D1899,Months_Weeks!$A$2:$B$13,2,TRUE)),FALSE)</f>
        <v>0</v>
      </c>
      <c r="G1899" s="63">
        <f>IF(Table312[[#This Row],[Facility]]="Buin",1.5%,0.25%)</f>
        <v>1.4999999999999999E-2</v>
      </c>
      <c r="H1899" s="38"/>
      <c r="I1899" s="38"/>
      <c r="J1899" s="27">
        <f t="shared" si="174"/>
        <v>14</v>
      </c>
      <c r="K1899" s="28">
        <f t="shared" si="175"/>
        <v>6</v>
      </c>
      <c r="L1899" s="27">
        <f>IF(K1899=0,0,IF(E1899&gt;1,E1899-1,VLOOKUP(K1899,Months_Weeks!$A$1:$B$13,2,0)))</f>
        <v>4</v>
      </c>
      <c r="M1899" s="29"/>
      <c r="N1899" s="39"/>
      <c r="O1899" s="39"/>
      <c r="P1899" s="50">
        <f t="shared" si="176"/>
        <v>0</v>
      </c>
      <c r="Q1899" s="28">
        <f t="shared" si="177"/>
        <v>6</v>
      </c>
      <c r="R1899" s="28">
        <f>IF(Q1899=0,0,IF(E1899&gt;1,E1899-1,VLOOKUP(Q1899,Months_Weeks!$A$1:$B$13,2,0)))</f>
        <v>4</v>
      </c>
      <c r="S1899" s="30"/>
      <c r="T1899" s="39"/>
      <c r="U1899" s="39"/>
      <c r="V1899" s="50">
        <f t="shared" si="178"/>
        <v>0</v>
      </c>
      <c r="W1899" s="28">
        <f t="shared" si="179"/>
        <v>6</v>
      </c>
      <c r="X1899" s="28">
        <f>IF(W1899=0,0,IF(E1899&gt;1,E1899-1,VLOOKUP(W1899,Months_Weeks!$A$1:$B$13,2,0)))</f>
        <v>4</v>
      </c>
      <c r="Y1899" s="30"/>
      <c r="Z1899" s="39"/>
      <c r="AA1899" s="31"/>
      <c r="AB1899" s="39"/>
      <c r="AC1899" s="31"/>
      <c r="AD1899" s="40"/>
      <c r="AE1899" s="31"/>
      <c r="AF1899" s="40"/>
      <c r="AG1899" s="31"/>
      <c r="AH1899" s="40"/>
      <c r="AI1899" s="31"/>
      <c r="AJ1899" s="40"/>
    </row>
    <row r="1900" spans="1:36" x14ac:dyDescent="0.25">
      <c r="A1900" s="37" t="s">
        <v>62</v>
      </c>
      <c r="B1900" s="37">
        <v>1043</v>
      </c>
      <c r="C1900" s="26" t="str">
        <f>IFERROR(INDEX(Clients[Client_Name],MATCH(Table312[[#This Row],[Client_Code]],Clients[Client_Code],0)),"")</f>
        <v>FULLMAR</v>
      </c>
      <c r="D1900" s="25">
        <v>7</v>
      </c>
      <c r="E1900" s="25">
        <v>1</v>
      </c>
      <c r="F1900" s="25" t="b">
        <f>IF(E1900&gt;(VLOOKUP(D1900,Months_Weeks!$A$2:$B$13,2,TRUE)),FALSE)</f>
        <v>0</v>
      </c>
      <c r="G1900" s="63">
        <f>IF(Table312[[#This Row],[Facility]]="Buin",1.5%,0.25%)</f>
        <v>1.4999999999999999E-2</v>
      </c>
      <c r="H1900" s="38"/>
      <c r="I1900" s="38"/>
      <c r="J1900" s="27">
        <f t="shared" si="174"/>
        <v>14</v>
      </c>
      <c r="K1900" s="28">
        <f t="shared" si="175"/>
        <v>6</v>
      </c>
      <c r="L1900" s="27">
        <f>IF(K1900=0,0,IF(E1900&gt;1,E1900-1,VLOOKUP(K1900,Months_Weeks!$A$1:$B$13,2,0)))</f>
        <v>5</v>
      </c>
      <c r="M1900" s="29"/>
      <c r="N1900" s="39"/>
      <c r="O1900" s="39"/>
      <c r="P1900" s="50">
        <f t="shared" si="176"/>
        <v>0</v>
      </c>
      <c r="Q1900" s="28">
        <f t="shared" si="177"/>
        <v>6</v>
      </c>
      <c r="R1900" s="28">
        <f>IF(Q1900=0,0,IF(E1900&gt;1,E1900-1,VLOOKUP(Q1900,Months_Weeks!$A$1:$B$13,2,0)))</f>
        <v>5</v>
      </c>
      <c r="S1900" s="30"/>
      <c r="T1900" s="39"/>
      <c r="U1900" s="39"/>
      <c r="V1900" s="50">
        <f t="shared" si="178"/>
        <v>0</v>
      </c>
      <c r="W1900" s="28">
        <f t="shared" si="179"/>
        <v>6</v>
      </c>
      <c r="X1900" s="28">
        <f>IF(W1900=0,0,IF(E1900&gt;1,E1900-1,VLOOKUP(W1900,Months_Weeks!$A$1:$B$13,2,0)))</f>
        <v>5</v>
      </c>
      <c r="Y1900" s="30"/>
      <c r="Z1900" s="39"/>
      <c r="AA1900" s="31"/>
      <c r="AB1900" s="39"/>
      <c r="AC1900" s="31"/>
      <c r="AD1900" s="40"/>
      <c r="AE1900" s="31"/>
      <c r="AF1900" s="40"/>
      <c r="AG1900" s="31"/>
      <c r="AH1900" s="40"/>
      <c r="AI1900" s="31"/>
      <c r="AJ1900" s="40"/>
    </row>
    <row r="1901" spans="1:36" x14ac:dyDescent="0.25">
      <c r="A1901" s="37" t="s">
        <v>62</v>
      </c>
      <c r="B1901" s="37">
        <v>1043</v>
      </c>
      <c r="C1901" s="26" t="str">
        <f>IFERROR(INDEX(Clients[Client_Name],MATCH(Table312[[#This Row],[Client_Code]],Clients[Client_Code],0)),"")</f>
        <v>FULLMAR</v>
      </c>
      <c r="D1901" s="25">
        <v>7</v>
      </c>
      <c r="E1901" s="25">
        <v>2</v>
      </c>
      <c r="F1901" s="25" t="b">
        <f>IF(E1901&gt;(VLOOKUP(D1901,Months_Weeks!$A$2:$B$13,2,TRUE)),FALSE)</f>
        <v>0</v>
      </c>
      <c r="G1901" s="63">
        <f>IF(Table312[[#This Row],[Facility]]="Buin",1.5%,0.25%)</f>
        <v>1.4999999999999999E-2</v>
      </c>
      <c r="H1901" s="38"/>
      <c r="I1901" s="38"/>
      <c r="J1901" s="27">
        <f t="shared" si="174"/>
        <v>14</v>
      </c>
      <c r="K1901" s="28">
        <f t="shared" si="175"/>
        <v>7</v>
      </c>
      <c r="L1901" s="27">
        <f>IF(K1901=0,0,IF(E1901&gt;1,E1901-1,VLOOKUP(K1901,Months_Weeks!$A$1:$B$13,2,0)))</f>
        <v>1</v>
      </c>
      <c r="M1901" s="29"/>
      <c r="N1901" s="39"/>
      <c r="O1901" s="39"/>
      <c r="P1901" s="50">
        <f t="shared" si="176"/>
        <v>0</v>
      </c>
      <c r="Q1901" s="28">
        <f t="shared" si="177"/>
        <v>7</v>
      </c>
      <c r="R1901" s="28">
        <f>IF(Q1901=0,0,IF(E1901&gt;1,E1901-1,VLOOKUP(Q1901,Months_Weeks!$A$1:$B$13,2,0)))</f>
        <v>1</v>
      </c>
      <c r="S1901" s="30"/>
      <c r="T1901" s="39"/>
      <c r="U1901" s="39"/>
      <c r="V1901" s="50">
        <f t="shared" si="178"/>
        <v>0</v>
      </c>
      <c r="W1901" s="28">
        <f t="shared" si="179"/>
        <v>7</v>
      </c>
      <c r="X1901" s="28">
        <f>IF(W1901=0,0,IF(E1901&gt;1,E1901-1,VLOOKUP(W1901,Months_Weeks!$A$1:$B$13,2,0)))</f>
        <v>1</v>
      </c>
      <c r="Y1901" s="30"/>
      <c r="Z1901" s="39"/>
      <c r="AA1901" s="31"/>
      <c r="AB1901" s="39"/>
      <c r="AC1901" s="31"/>
      <c r="AD1901" s="40"/>
      <c r="AE1901" s="31"/>
      <c r="AF1901" s="40"/>
      <c r="AG1901" s="31"/>
      <c r="AH1901" s="40"/>
      <c r="AI1901" s="31"/>
      <c r="AJ1901" s="40"/>
    </row>
    <row r="1902" spans="1:36" x14ac:dyDescent="0.25">
      <c r="A1902" s="37" t="s">
        <v>62</v>
      </c>
      <c r="B1902" s="37">
        <v>1043</v>
      </c>
      <c r="C1902" s="26" t="str">
        <f>IFERROR(INDEX(Clients[Client_Name],MATCH(Table312[[#This Row],[Client_Code]],Clients[Client_Code],0)),"")</f>
        <v>FULLMAR</v>
      </c>
      <c r="D1902" s="25">
        <v>7</v>
      </c>
      <c r="E1902" s="25">
        <v>3</v>
      </c>
      <c r="F1902" s="25" t="b">
        <f>IF(E1902&gt;(VLOOKUP(D1902,Months_Weeks!$A$2:$B$13,2,TRUE)),FALSE)</f>
        <v>0</v>
      </c>
      <c r="G1902" s="63">
        <f>IF(Table312[[#This Row],[Facility]]="Buin",1.5%,0.25%)</f>
        <v>1.4999999999999999E-2</v>
      </c>
      <c r="H1902" s="38"/>
      <c r="I1902" s="38"/>
      <c r="J1902" s="27">
        <f t="shared" si="174"/>
        <v>14</v>
      </c>
      <c r="K1902" s="28">
        <f t="shared" si="175"/>
        <v>7</v>
      </c>
      <c r="L1902" s="27">
        <f>IF(K1902=0,0,IF(E1902&gt;1,E1902-1,VLOOKUP(K1902,Months_Weeks!$A$1:$B$13,2,0)))</f>
        <v>2</v>
      </c>
      <c r="M1902" s="29"/>
      <c r="N1902" s="39"/>
      <c r="O1902" s="39"/>
      <c r="P1902" s="50">
        <f t="shared" si="176"/>
        <v>0</v>
      </c>
      <c r="Q1902" s="28">
        <f t="shared" si="177"/>
        <v>7</v>
      </c>
      <c r="R1902" s="28">
        <f>IF(Q1902=0,0,IF(E1902&gt;1,E1902-1,VLOOKUP(Q1902,Months_Weeks!$A$1:$B$13,2,0)))</f>
        <v>2</v>
      </c>
      <c r="S1902" s="30"/>
      <c r="T1902" s="39"/>
      <c r="U1902" s="39"/>
      <c r="V1902" s="50">
        <f t="shared" si="178"/>
        <v>0</v>
      </c>
      <c r="W1902" s="28">
        <f t="shared" si="179"/>
        <v>7</v>
      </c>
      <c r="X1902" s="28">
        <f>IF(W1902=0,0,IF(E1902&gt;1,E1902-1,VLOOKUP(W1902,Months_Weeks!$A$1:$B$13,2,0)))</f>
        <v>2</v>
      </c>
      <c r="Y1902" s="30"/>
      <c r="Z1902" s="39"/>
      <c r="AA1902" s="31"/>
      <c r="AB1902" s="39"/>
      <c r="AC1902" s="31"/>
      <c r="AD1902" s="40"/>
      <c r="AE1902" s="31"/>
      <c r="AF1902" s="40"/>
      <c r="AG1902" s="31"/>
      <c r="AH1902" s="40"/>
      <c r="AI1902" s="31"/>
      <c r="AJ1902" s="40"/>
    </row>
    <row r="1903" spans="1:36" x14ac:dyDescent="0.25">
      <c r="A1903" s="37" t="s">
        <v>62</v>
      </c>
      <c r="B1903" s="37">
        <v>1043</v>
      </c>
      <c r="C1903" s="26" t="str">
        <f>IFERROR(INDEX(Clients[Client_Name],MATCH(Table312[[#This Row],[Client_Code]],Clients[Client_Code],0)),"")</f>
        <v>FULLMAR</v>
      </c>
      <c r="D1903" s="25">
        <v>7</v>
      </c>
      <c r="E1903" s="25">
        <v>4</v>
      </c>
      <c r="F1903" s="25" t="b">
        <f>IF(E1903&gt;(VLOOKUP(D1903,Months_Weeks!$A$2:$B$13,2,TRUE)),FALSE)</f>
        <v>0</v>
      </c>
      <c r="G1903" s="63">
        <f>IF(Table312[[#This Row],[Facility]]="Buin",1.5%,0.25%)</f>
        <v>1.4999999999999999E-2</v>
      </c>
      <c r="H1903" s="38"/>
      <c r="I1903" s="38"/>
      <c r="J1903" s="27">
        <f t="shared" si="174"/>
        <v>14</v>
      </c>
      <c r="K1903" s="28">
        <f t="shared" si="175"/>
        <v>7</v>
      </c>
      <c r="L1903" s="27">
        <f>IF(K1903=0,0,IF(E1903&gt;1,E1903-1,VLOOKUP(K1903,Months_Weeks!$A$1:$B$13,2,0)))</f>
        <v>3</v>
      </c>
      <c r="M1903" s="29"/>
      <c r="N1903" s="39"/>
      <c r="O1903" s="39"/>
      <c r="P1903" s="50">
        <f t="shared" si="176"/>
        <v>0</v>
      </c>
      <c r="Q1903" s="28">
        <f t="shared" si="177"/>
        <v>7</v>
      </c>
      <c r="R1903" s="28">
        <f>IF(Q1903=0,0,IF(E1903&gt;1,E1903-1,VLOOKUP(Q1903,Months_Weeks!$A$1:$B$13,2,0)))</f>
        <v>3</v>
      </c>
      <c r="S1903" s="30"/>
      <c r="T1903" s="39"/>
      <c r="U1903" s="39"/>
      <c r="V1903" s="50">
        <f t="shared" si="178"/>
        <v>0</v>
      </c>
      <c r="W1903" s="28">
        <f t="shared" si="179"/>
        <v>7</v>
      </c>
      <c r="X1903" s="28">
        <f>IF(W1903=0,0,IF(E1903&gt;1,E1903-1,VLOOKUP(W1903,Months_Weeks!$A$1:$B$13,2,0)))</f>
        <v>3</v>
      </c>
      <c r="Y1903" s="30"/>
      <c r="Z1903" s="39"/>
      <c r="AA1903" s="31"/>
      <c r="AB1903" s="39"/>
      <c r="AC1903" s="31"/>
      <c r="AD1903" s="40"/>
      <c r="AE1903" s="31"/>
      <c r="AF1903" s="40"/>
      <c r="AG1903" s="31"/>
      <c r="AH1903" s="40"/>
      <c r="AI1903" s="31"/>
      <c r="AJ1903" s="40"/>
    </row>
    <row r="1904" spans="1:36" x14ac:dyDescent="0.25">
      <c r="A1904" s="37" t="s">
        <v>62</v>
      </c>
      <c r="B1904" s="37">
        <v>1043</v>
      </c>
      <c r="C1904" s="26" t="str">
        <f>IFERROR(INDEX(Clients[Client_Name],MATCH(Table312[[#This Row],[Client_Code]],Clients[Client_Code],0)),"")</f>
        <v>FULLMAR</v>
      </c>
      <c r="D1904" s="25">
        <v>8</v>
      </c>
      <c r="E1904" s="25">
        <v>1</v>
      </c>
      <c r="F1904" s="25" t="b">
        <f>IF(E1904&gt;(VLOOKUP(D1904,Months_Weeks!$A$2:$B$13,2,TRUE)),FALSE)</f>
        <v>0</v>
      </c>
      <c r="G1904" s="63">
        <f>IF(Table312[[#This Row],[Facility]]="Buin",1.5%,0.25%)</f>
        <v>1.4999999999999999E-2</v>
      </c>
      <c r="H1904" s="38"/>
      <c r="I1904" s="38"/>
      <c r="J1904" s="27">
        <f t="shared" si="174"/>
        <v>14</v>
      </c>
      <c r="K1904" s="28">
        <f t="shared" si="175"/>
        <v>7</v>
      </c>
      <c r="L1904" s="27">
        <f>IF(K1904=0,0,IF(E1904&gt;1,E1904-1,VLOOKUP(K1904,Months_Weeks!$A$1:$B$13,2,0)))</f>
        <v>4</v>
      </c>
      <c r="M1904" s="29"/>
      <c r="N1904" s="39"/>
      <c r="O1904" s="39"/>
      <c r="P1904" s="50">
        <f t="shared" si="176"/>
        <v>0</v>
      </c>
      <c r="Q1904" s="28">
        <f t="shared" si="177"/>
        <v>7</v>
      </c>
      <c r="R1904" s="28">
        <f>IF(Q1904=0,0,IF(E1904&gt;1,E1904-1,VLOOKUP(Q1904,Months_Weeks!$A$1:$B$13,2,0)))</f>
        <v>4</v>
      </c>
      <c r="S1904" s="30"/>
      <c r="T1904" s="39"/>
      <c r="U1904" s="39"/>
      <c r="V1904" s="50">
        <f t="shared" si="178"/>
        <v>0</v>
      </c>
      <c r="W1904" s="28">
        <f t="shared" si="179"/>
        <v>7</v>
      </c>
      <c r="X1904" s="28">
        <f>IF(W1904=0,0,IF(E1904&gt;1,E1904-1,VLOOKUP(W1904,Months_Weeks!$A$1:$B$13,2,0)))</f>
        <v>4</v>
      </c>
      <c r="Y1904" s="30"/>
      <c r="Z1904" s="39"/>
      <c r="AA1904" s="31"/>
      <c r="AB1904" s="39"/>
      <c r="AC1904" s="31"/>
      <c r="AD1904" s="40"/>
      <c r="AE1904" s="31"/>
      <c r="AF1904" s="40"/>
      <c r="AG1904" s="31"/>
      <c r="AH1904" s="40"/>
      <c r="AI1904" s="31"/>
      <c r="AJ1904" s="40"/>
    </row>
    <row r="1905" spans="1:36" x14ac:dyDescent="0.25">
      <c r="A1905" s="37" t="s">
        <v>62</v>
      </c>
      <c r="B1905" s="37">
        <v>1043</v>
      </c>
      <c r="C1905" s="26" t="str">
        <f>IFERROR(INDEX(Clients[Client_Name],MATCH(Table312[[#This Row],[Client_Code]],Clients[Client_Code],0)),"")</f>
        <v>FULLMAR</v>
      </c>
      <c r="D1905" s="25">
        <v>8</v>
      </c>
      <c r="E1905" s="25">
        <v>2</v>
      </c>
      <c r="F1905" s="25" t="b">
        <f>IF(E1905&gt;(VLOOKUP(D1905,Months_Weeks!$A$2:$B$13,2,TRUE)),FALSE)</f>
        <v>0</v>
      </c>
      <c r="G1905" s="63">
        <f>IF(Table312[[#This Row],[Facility]]="Buin",1.5%,0.25%)</f>
        <v>1.4999999999999999E-2</v>
      </c>
      <c r="H1905" s="38"/>
      <c r="I1905" s="38"/>
      <c r="J1905" s="27">
        <f t="shared" si="174"/>
        <v>14</v>
      </c>
      <c r="K1905" s="28">
        <f t="shared" si="175"/>
        <v>8</v>
      </c>
      <c r="L1905" s="27">
        <f>IF(K1905=0,0,IF(E1905&gt;1,E1905-1,VLOOKUP(K1905,Months_Weeks!$A$1:$B$13,2,0)))</f>
        <v>1</v>
      </c>
      <c r="M1905" s="29"/>
      <c r="N1905" s="39"/>
      <c r="O1905" s="39"/>
      <c r="P1905" s="50">
        <f t="shared" si="176"/>
        <v>0</v>
      </c>
      <c r="Q1905" s="28">
        <f t="shared" si="177"/>
        <v>8</v>
      </c>
      <c r="R1905" s="28">
        <f>IF(Q1905=0,0,IF(E1905&gt;1,E1905-1,VLOOKUP(Q1905,Months_Weeks!$A$1:$B$13,2,0)))</f>
        <v>1</v>
      </c>
      <c r="S1905" s="30"/>
      <c r="T1905" s="39"/>
      <c r="U1905" s="39"/>
      <c r="V1905" s="50">
        <f t="shared" si="178"/>
        <v>0</v>
      </c>
      <c r="W1905" s="28">
        <f t="shared" si="179"/>
        <v>8</v>
      </c>
      <c r="X1905" s="28">
        <f>IF(W1905=0,0,IF(E1905&gt;1,E1905-1,VLOOKUP(W1905,Months_Weeks!$A$1:$B$13,2,0)))</f>
        <v>1</v>
      </c>
      <c r="Y1905" s="30"/>
      <c r="Z1905" s="39"/>
      <c r="AA1905" s="31"/>
      <c r="AB1905" s="39"/>
      <c r="AC1905" s="31"/>
      <c r="AD1905" s="40"/>
      <c r="AE1905" s="31"/>
      <c r="AF1905" s="40"/>
      <c r="AG1905" s="31"/>
      <c r="AH1905" s="40"/>
      <c r="AI1905" s="31"/>
      <c r="AJ1905" s="40"/>
    </row>
    <row r="1906" spans="1:36" x14ac:dyDescent="0.25">
      <c r="A1906" s="37" t="s">
        <v>62</v>
      </c>
      <c r="B1906" s="37">
        <v>1043</v>
      </c>
      <c r="C1906" s="26" t="str">
        <f>IFERROR(INDEX(Clients[Client_Name],MATCH(Table312[[#This Row],[Client_Code]],Clients[Client_Code],0)),"")</f>
        <v>FULLMAR</v>
      </c>
      <c r="D1906" s="25">
        <v>8</v>
      </c>
      <c r="E1906" s="25">
        <v>3</v>
      </c>
      <c r="F1906" s="25" t="b">
        <f>IF(E1906&gt;(VLOOKUP(D1906,Months_Weeks!$A$2:$B$13,2,TRUE)),FALSE)</f>
        <v>0</v>
      </c>
      <c r="G1906" s="63">
        <f>IF(Table312[[#This Row],[Facility]]="Buin",1.5%,0.25%)</f>
        <v>1.4999999999999999E-2</v>
      </c>
      <c r="H1906" s="38"/>
      <c r="I1906" s="38"/>
      <c r="J1906" s="27">
        <f t="shared" si="174"/>
        <v>14</v>
      </c>
      <c r="K1906" s="28">
        <f t="shared" si="175"/>
        <v>8</v>
      </c>
      <c r="L1906" s="27">
        <f>IF(K1906=0,0,IF(E1906&gt;1,E1906-1,VLOOKUP(K1906,Months_Weeks!$A$1:$B$13,2,0)))</f>
        <v>2</v>
      </c>
      <c r="M1906" s="29"/>
      <c r="N1906" s="39"/>
      <c r="O1906" s="39"/>
      <c r="P1906" s="50">
        <f t="shared" si="176"/>
        <v>0</v>
      </c>
      <c r="Q1906" s="28">
        <f t="shared" si="177"/>
        <v>8</v>
      </c>
      <c r="R1906" s="28">
        <f>IF(Q1906=0,0,IF(E1906&gt;1,E1906-1,VLOOKUP(Q1906,Months_Weeks!$A$1:$B$13,2,0)))</f>
        <v>2</v>
      </c>
      <c r="S1906" s="30"/>
      <c r="T1906" s="39"/>
      <c r="U1906" s="39"/>
      <c r="V1906" s="50">
        <f t="shared" si="178"/>
        <v>0</v>
      </c>
      <c r="W1906" s="28">
        <f t="shared" si="179"/>
        <v>8</v>
      </c>
      <c r="X1906" s="28">
        <f>IF(W1906=0,0,IF(E1906&gt;1,E1906-1,VLOOKUP(W1906,Months_Weeks!$A$1:$B$13,2,0)))</f>
        <v>2</v>
      </c>
      <c r="Y1906" s="30"/>
      <c r="Z1906" s="39"/>
      <c r="AA1906" s="31"/>
      <c r="AB1906" s="39"/>
      <c r="AC1906" s="31"/>
      <c r="AD1906" s="40"/>
      <c r="AE1906" s="31"/>
      <c r="AF1906" s="40"/>
      <c r="AG1906" s="31"/>
      <c r="AH1906" s="40"/>
      <c r="AI1906" s="31"/>
      <c r="AJ1906" s="40"/>
    </row>
    <row r="1907" spans="1:36" x14ac:dyDescent="0.25">
      <c r="A1907" s="37" t="s">
        <v>62</v>
      </c>
      <c r="B1907" s="37">
        <v>1043</v>
      </c>
      <c r="C1907" s="26" t="str">
        <f>IFERROR(INDEX(Clients[Client_Name],MATCH(Table312[[#This Row],[Client_Code]],Clients[Client_Code],0)),"")</f>
        <v>FULLMAR</v>
      </c>
      <c r="D1907" s="25">
        <v>8</v>
      </c>
      <c r="E1907" s="25">
        <v>4</v>
      </c>
      <c r="F1907" s="25" t="b">
        <f>IF(E1907&gt;(VLOOKUP(D1907,Months_Weeks!$A$2:$B$13,2,TRUE)),FALSE)</f>
        <v>0</v>
      </c>
      <c r="G1907" s="63">
        <f>IF(Table312[[#This Row],[Facility]]="Buin",1.5%,0.25%)</f>
        <v>1.4999999999999999E-2</v>
      </c>
      <c r="H1907" s="38"/>
      <c r="I1907" s="38"/>
      <c r="J1907" s="27">
        <f t="shared" si="174"/>
        <v>14</v>
      </c>
      <c r="K1907" s="28">
        <f t="shared" si="175"/>
        <v>8</v>
      </c>
      <c r="L1907" s="27">
        <f>IF(K1907=0,0,IF(E1907&gt;1,E1907-1,VLOOKUP(K1907,Months_Weeks!$A$1:$B$13,2,0)))</f>
        <v>3</v>
      </c>
      <c r="M1907" s="29"/>
      <c r="N1907" s="39"/>
      <c r="O1907" s="39"/>
      <c r="P1907" s="50">
        <f t="shared" si="176"/>
        <v>0</v>
      </c>
      <c r="Q1907" s="28">
        <f t="shared" si="177"/>
        <v>8</v>
      </c>
      <c r="R1907" s="28">
        <f>IF(Q1907=0,0,IF(E1907&gt;1,E1907-1,VLOOKUP(Q1907,Months_Weeks!$A$1:$B$13,2,0)))</f>
        <v>3</v>
      </c>
      <c r="S1907" s="30"/>
      <c r="T1907" s="39"/>
      <c r="U1907" s="39"/>
      <c r="V1907" s="50">
        <f t="shared" si="178"/>
        <v>0</v>
      </c>
      <c r="W1907" s="28">
        <f t="shared" si="179"/>
        <v>8</v>
      </c>
      <c r="X1907" s="28">
        <f>IF(W1907=0,0,IF(E1907&gt;1,E1907-1,VLOOKUP(W1907,Months_Weeks!$A$1:$B$13,2,0)))</f>
        <v>3</v>
      </c>
      <c r="Y1907" s="30"/>
      <c r="Z1907" s="39"/>
      <c r="AA1907" s="31"/>
      <c r="AB1907" s="39"/>
      <c r="AC1907" s="31"/>
      <c r="AD1907" s="40"/>
      <c r="AE1907" s="31"/>
      <c r="AF1907" s="40"/>
      <c r="AG1907" s="31"/>
      <c r="AH1907" s="40"/>
      <c r="AI1907" s="31"/>
      <c r="AJ1907" s="40"/>
    </row>
    <row r="1908" spans="1:36" x14ac:dyDescent="0.25">
      <c r="A1908" s="37" t="s">
        <v>62</v>
      </c>
      <c r="B1908" s="37">
        <v>1043</v>
      </c>
      <c r="C1908" s="26" t="str">
        <f>IFERROR(INDEX(Clients[Client_Name],MATCH(Table312[[#This Row],[Client_Code]],Clients[Client_Code],0)),"")</f>
        <v>FULLMAR</v>
      </c>
      <c r="D1908" s="25">
        <v>9</v>
      </c>
      <c r="E1908" s="25">
        <v>1</v>
      </c>
      <c r="F1908" s="25" t="b">
        <f>IF(E1908&gt;(VLOOKUP(D1908,Months_Weeks!$A$2:$B$13,2,TRUE)),FALSE)</f>
        <v>0</v>
      </c>
      <c r="G1908" s="63">
        <f>IF(Table312[[#This Row],[Facility]]="Buin",1.5%,0.25%)</f>
        <v>1.4999999999999999E-2</v>
      </c>
      <c r="H1908" s="38"/>
      <c r="I1908" s="38"/>
      <c r="J1908" s="27">
        <f t="shared" si="174"/>
        <v>14</v>
      </c>
      <c r="K1908" s="28">
        <f t="shared" si="175"/>
        <v>8</v>
      </c>
      <c r="L1908" s="27">
        <f>IF(K1908=0,0,IF(E1908&gt;1,E1908-1,VLOOKUP(K1908,Months_Weeks!$A$1:$B$13,2,0)))</f>
        <v>4</v>
      </c>
      <c r="M1908" s="29"/>
      <c r="N1908" s="39"/>
      <c r="O1908" s="39"/>
      <c r="P1908" s="50">
        <f t="shared" si="176"/>
        <v>0</v>
      </c>
      <c r="Q1908" s="28">
        <f t="shared" si="177"/>
        <v>8</v>
      </c>
      <c r="R1908" s="28">
        <f>IF(Q1908=0,0,IF(E1908&gt;1,E1908-1,VLOOKUP(Q1908,Months_Weeks!$A$1:$B$13,2,0)))</f>
        <v>4</v>
      </c>
      <c r="S1908" s="30"/>
      <c r="T1908" s="39"/>
      <c r="U1908" s="39"/>
      <c r="V1908" s="50">
        <f t="shared" si="178"/>
        <v>0</v>
      </c>
      <c r="W1908" s="28">
        <f t="shared" si="179"/>
        <v>8</v>
      </c>
      <c r="X1908" s="28">
        <f>IF(W1908=0,0,IF(E1908&gt;1,E1908-1,VLOOKUP(W1908,Months_Weeks!$A$1:$B$13,2,0)))</f>
        <v>4</v>
      </c>
      <c r="Y1908" s="30"/>
      <c r="Z1908" s="39"/>
      <c r="AA1908" s="31"/>
      <c r="AB1908" s="39"/>
      <c r="AC1908" s="31"/>
      <c r="AD1908" s="40"/>
      <c r="AE1908" s="31"/>
      <c r="AF1908" s="40"/>
      <c r="AG1908" s="31"/>
      <c r="AH1908" s="40"/>
      <c r="AI1908" s="31"/>
      <c r="AJ1908" s="40"/>
    </row>
    <row r="1909" spans="1:36" x14ac:dyDescent="0.25">
      <c r="A1909" s="37" t="s">
        <v>62</v>
      </c>
      <c r="B1909" s="37">
        <v>1043</v>
      </c>
      <c r="C1909" s="26" t="str">
        <f>IFERROR(INDEX(Clients[Client_Name],MATCH(Table312[[#This Row],[Client_Code]],Clients[Client_Code],0)),"")</f>
        <v>FULLMAR</v>
      </c>
      <c r="D1909" s="25">
        <v>9</v>
      </c>
      <c r="E1909" s="25">
        <v>2</v>
      </c>
      <c r="F1909" s="25" t="b">
        <f>IF(E1909&gt;(VLOOKUP(D1909,Months_Weeks!$A$2:$B$13,2,TRUE)),FALSE)</f>
        <v>0</v>
      </c>
      <c r="G1909" s="63">
        <f>IF(Table312[[#This Row],[Facility]]="Buin",1.5%,0.25%)</f>
        <v>1.4999999999999999E-2</v>
      </c>
      <c r="H1909" s="38"/>
      <c r="I1909" s="38"/>
      <c r="J1909" s="27">
        <f t="shared" si="174"/>
        <v>14</v>
      </c>
      <c r="K1909" s="28">
        <f t="shared" si="175"/>
        <v>9</v>
      </c>
      <c r="L1909" s="27">
        <f>IF(K1909=0,0,IF(E1909&gt;1,E1909-1,VLOOKUP(K1909,Months_Weeks!$A$1:$B$13,2,0)))</f>
        <v>1</v>
      </c>
      <c r="M1909" s="29"/>
      <c r="N1909" s="39"/>
      <c r="O1909" s="39"/>
      <c r="P1909" s="50">
        <f t="shared" si="176"/>
        <v>0</v>
      </c>
      <c r="Q1909" s="28">
        <f t="shared" si="177"/>
        <v>9</v>
      </c>
      <c r="R1909" s="28">
        <f>IF(Q1909=0,0,IF(E1909&gt;1,E1909-1,VLOOKUP(Q1909,Months_Weeks!$A$1:$B$13,2,0)))</f>
        <v>1</v>
      </c>
      <c r="S1909" s="30"/>
      <c r="T1909" s="39"/>
      <c r="U1909" s="39"/>
      <c r="V1909" s="50">
        <f t="shared" si="178"/>
        <v>0</v>
      </c>
      <c r="W1909" s="28">
        <f t="shared" si="179"/>
        <v>9</v>
      </c>
      <c r="X1909" s="28">
        <f>IF(W1909=0,0,IF(E1909&gt;1,E1909-1,VLOOKUP(W1909,Months_Weeks!$A$1:$B$13,2,0)))</f>
        <v>1</v>
      </c>
      <c r="Y1909" s="30"/>
      <c r="Z1909" s="39"/>
      <c r="AA1909" s="31"/>
      <c r="AB1909" s="39"/>
      <c r="AC1909" s="31"/>
      <c r="AD1909" s="40"/>
      <c r="AE1909" s="31"/>
      <c r="AF1909" s="40"/>
      <c r="AG1909" s="31"/>
      <c r="AH1909" s="40"/>
      <c r="AI1909" s="31"/>
      <c r="AJ1909" s="40"/>
    </row>
    <row r="1910" spans="1:36" x14ac:dyDescent="0.25">
      <c r="A1910" s="37" t="s">
        <v>62</v>
      </c>
      <c r="B1910" s="37">
        <v>1043</v>
      </c>
      <c r="C1910" s="26" t="str">
        <f>IFERROR(INDEX(Clients[Client_Name],MATCH(Table312[[#This Row],[Client_Code]],Clients[Client_Code],0)),"")</f>
        <v>FULLMAR</v>
      </c>
      <c r="D1910" s="25">
        <v>9</v>
      </c>
      <c r="E1910" s="25">
        <v>3</v>
      </c>
      <c r="F1910" s="25" t="b">
        <f>IF(E1910&gt;(VLOOKUP(D1910,Months_Weeks!$A$2:$B$13,2,TRUE)),FALSE)</f>
        <v>0</v>
      </c>
      <c r="G1910" s="63">
        <f>IF(Table312[[#This Row],[Facility]]="Buin",1.5%,0.25%)</f>
        <v>1.4999999999999999E-2</v>
      </c>
      <c r="H1910" s="38"/>
      <c r="I1910" s="38"/>
      <c r="J1910" s="27">
        <f t="shared" si="174"/>
        <v>14</v>
      </c>
      <c r="K1910" s="28">
        <f t="shared" si="175"/>
        <v>9</v>
      </c>
      <c r="L1910" s="27">
        <f>IF(K1910=0,0,IF(E1910&gt;1,E1910-1,VLOOKUP(K1910,Months_Weeks!$A$1:$B$13,2,0)))</f>
        <v>2</v>
      </c>
      <c r="M1910" s="29"/>
      <c r="N1910" s="39"/>
      <c r="O1910" s="39"/>
      <c r="P1910" s="50">
        <f t="shared" si="176"/>
        <v>0</v>
      </c>
      <c r="Q1910" s="28">
        <f t="shared" si="177"/>
        <v>9</v>
      </c>
      <c r="R1910" s="28">
        <f>IF(Q1910=0,0,IF(E1910&gt;1,E1910-1,VLOOKUP(Q1910,Months_Weeks!$A$1:$B$13,2,0)))</f>
        <v>2</v>
      </c>
      <c r="S1910" s="30"/>
      <c r="T1910" s="39"/>
      <c r="U1910" s="39"/>
      <c r="V1910" s="50">
        <f t="shared" si="178"/>
        <v>0</v>
      </c>
      <c r="W1910" s="28">
        <f t="shared" si="179"/>
        <v>9</v>
      </c>
      <c r="X1910" s="28">
        <f>IF(W1910=0,0,IF(E1910&gt;1,E1910-1,VLOOKUP(W1910,Months_Weeks!$A$1:$B$13,2,0)))</f>
        <v>2</v>
      </c>
      <c r="Y1910" s="30"/>
      <c r="Z1910" s="39"/>
      <c r="AA1910" s="31"/>
      <c r="AB1910" s="39"/>
      <c r="AC1910" s="31"/>
      <c r="AD1910" s="40"/>
      <c r="AE1910" s="31"/>
      <c r="AF1910" s="40"/>
      <c r="AG1910" s="31"/>
      <c r="AH1910" s="40"/>
      <c r="AI1910" s="31"/>
      <c r="AJ1910" s="40"/>
    </row>
    <row r="1911" spans="1:36" x14ac:dyDescent="0.25">
      <c r="A1911" s="37" t="s">
        <v>62</v>
      </c>
      <c r="B1911" s="37">
        <v>1043</v>
      </c>
      <c r="C1911" s="26" t="str">
        <f>IFERROR(INDEX(Clients[Client_Name],MATCH(Table312[[#This Row],[Client_Code]],Clients[Client_Code],0)),"")</f>
        <v>FULLMAR</v>
      </c>
      <c r="D1911" s="25">
        <v>9</v>
      </c>
      <c r="E1911" s="25">
        <v>4</v>
      </c>
      <c r="F1911" s="25" t="b">
        <f>IF(E1911&gt;(VLOOKUP(D1911,Months_Weeks!$A$2:$B$13,2,TRUE)),FALSE)</f>
        <v>0</v>
      </c>
      <c r="G1911" s="63">
        <f>IF(Table312[[#This Row],[Facility]]="Buin",1.5%,0.25%)</f>
        <v>1.4999999999999999E-2</v>
      </c>
      <c r="H1911" s="38"/>
      <c r="I1911" s="38"/>
      <c r="J1911" s="27">
        <f t="shared" si="174"/>
        <v>14</v>
      </c>
      <c r="K1911" s="28">
        <f t="shared" si="175"/>
        <v>9</v>
      </c>
      <c r="L1911" s="27">
        <f>IF(K1911=0,0,IF(E1911&gt;1,E1911-1,VLOOKUP(K1911,Months_Weeks!$A$1:$B$13,2,0)))</f>
        <v>3</v>
      </c>
      <c r="M1911" s="29"/>
      <c r="N1911" s="39"/>
      <c r="O1911" s="39"/>
      <c r="P1911" s="50">
        <f t="shared" si="176"/>
        <v>0</v>
      </c>
      <c r="Q1911" s="28">
        <f t="shared" si="177"/>
        <v>9</v>
      </c>
      <c r="R1911" s="28">
        <f>IF(Q1911=0,0,IF(E1911&gt;1,E1911-1,VLOOKUP(Q1911,Months_Weeks!$A$1:$B$13,2,0)))</f>
        <v>3</v>
      </c>
      <c r="S1911" s="30"/>
      <c r="T1911" s="39"/>
      <c r="U1911" s="39"/>
      <c r="V1911" s="50">
        <f t="shared" si="178"/>
        <v>0</v>
      </c>
      <c r="W1911" s="28">
        <f t="shared" si="179"/>
        <v>9</v>
      </c>
      <c r="X1911" s="28">
        <f>IF(W1911=0,0,IF(E1911&gt;1,E1911-1,VLOOKUP(W1911,Months_Weeks!$A$1:$B$13,2,0)))</f>
        <v>3</v>
      </c>
      <c r="Y1911" s="30"/>
      <c r="Z1911" s="39"/>
      <c r="AA1911" s="31"/>
      <c r="AB1911" s="39"/>
      <c r="AC1911" s="31"/>
      <c r="AD1911" s="40"/>
      <c r="AE1911" s="31"/>
      <c r="AF1911" s="40"/>
      <c r="AG1911" s="31"/>
      <c r="AH1911" s="40"/>
      <c r="AI1911" s="31"/>
      <c r="AJ1911" s="40"/>
    </row>
    <row r="1912" spans="1:36" x14ac:dyDescent="0.25">
      <c r="A1912" s="37" t="s">
        <v>62</v>
      </c>
      <c r="B1912" s="37">
        <v>1043</v>
      </c>
      <c r="C1912" s="26" t="str">
        <f>IFERROR(INDEX(Clients[Client_Name],MATCH(Table312[[#This Row],[Client_Code]],Clients[Client_Code],0)),"")</f>
        <v>FULLMAR</v>
      </c>
      <c r="D1912" s="25">
        <v>9</v>
      </c>
      <c r="E1912" s="25">
        <v>5</v>
      </c>
      <c r="F1912" s="25" t="b">
        <f>IF(E1912&gt;(VLOOKUP(D1912,Months_Weeks!$A$2:$B$13,2,TRUE)),FALSE)</f>
        <v>0</v>
      </c>
      <c r="G1912" s="63">
        <f>IF(Table312[[#This Row],[Facility]]="Buin",1.5%,0.25%)</f>
        <v>1.4999999999999999E-2</v>
      </c>
      <c r="H1912" s="38"/>
      <c r="I1912" s="38"/>
      <c r="J1912" s="27">
        <f t="shared" si="174"/>
        <v>14</v>
      </c>
      <c r="K1912" s="28">
        <f t="shared" si="175"/>
        <v>9</v>
      </c>
      <c r="L1912" s="27">
        <f>IF(K1912=0,0,IF(E1912&gt;1,E1912-1,VLOOKUP(K1912,Months_Weeks!$A$1:$B$13,2,0)))</f>
        <v>4</v>
      </c>
      <c r="M1912" s="29"/>
      <c r="N1912" s="39"/>
      <c r="O1912" s="39"/>
      <c r="P1912" s="50">
        <f t="shared" si="176"/>
        <v>0</v>
      </c>
      <c r="Q1912" s="28">
        <f t="shared" si="177"/>
        <v>9</v>
      </c>
      <c r="R1912" s="28">
        <f>IF(Q1912=0,0,IF(E1912&gt;1,E1912-1,VLOOKUP(Q1912,Months_Weeks!$A$1:$B$13,2,0)))</f>
        <v>4</v>
      </c>
      <c r="S1912" s="30"/>
      <c r="T1912" s="39"/>
      <c r="U1912" s="39"/>
      <c r="V1912" s="50">
        <f t="shared" si="178"/>
        <v>0</v>
      </c>
      <c r="W1912" s="28">
        <f t="shared" si="179"/>
        <v>9</v>
      </c>
      <c r="X1912" s="28">
        <f>IF(W1912=0,0,IF(E1912&gt;1,E1912-1,VLOOKUP(W1912,Months_Weeks!$A$1:$B$13,2,0)))</f>
        <v>4</v>
      </c>
      <c r="Y1912" s="30"/>
      <c r="Z1912" s="39"/>
      <c r="AA1912" s="31"/>
      <c r="AB1912" s="39"/>
      <c r="AC1912" s="31"/>
      <c r="AD1912" s="40"/>
      <c r="AE1912" s="31"/>
      <c r="AF1912" s="40"/>
      <c r="AG1912" s="31"/>
      <c r="AH1912" s="40"/>
      <c r="AI1912" s="31"/>
      <c r="AJ1912" s="40"/>
    </row>
    <row r="1913" spans="1:36" x14ac:dyDescent="0.25">
      <c r="A1913" s="37" t="s">
        <v>62</v>
      </c>
      <c r="B1913" s="37">
        <v>1043</v>
      </c>
      <c r="C1913" s="26" t="str">
        <f>IFERROR(INDEX(Clients[Client_Name],MATCH(Table312[[#This Row],[Client_Code]],Clients[Client_Code],0)),"")</f>
        <v>FULLMAR</v>
      </c>
      <c r="D1913" s="25">
        <v>10</v>
      </c>
      <c r="E1913" s="25">
        <v>1</v>
      </c>
      <c r="F1913" s="25" t="b">
        <f>IF(E1913&gt;(VLOOKUP(D1913,Months_Weeks!$A$2:$B$13,2,TRUE)),FALSE)</f>
        <v>0</v>
      </c>
      <c r="G1913" s="63">
        <f>IF(Table312[[#This Row],[Facility]]="Buin",1.5%,0.25%)</f>
        <v>1.4999999999999999E-2</v>
      </c>
      <c r="H1913" s="38"/>
      <c r="I1913" s="38"/>
      <c r="J1913" s="27">
        <f t="shared" si="174"/>
        <v>14</v>
      </c>
      <c r="K1913" s="28">
        <f t="shared" si="175"/>
        <v>9</v>
      </c>
      <c r="L1913" s="27">
        <f>IF(K1913=0,0,IF(E1913&gt;1,E1913-1,VLOOKUP(K1913,Months_Weeks!$A$1:$B$13,2,0)))</f>
        <v>5</v>
      </c>
      <c r="M1913" s="29"/>
      <c r="N1913" s="39"/>
      <c r="O1913" s="39"/>
      <c r="P1913" s="50">
        <f t="shared" si="176"/>
        <v>0</v>
      </c>
      <c r="Q1913" s="28">
        <f t="shared" si="177"/>
        <v>9</v>
      </c>
      <c r="R1913" s="28">
        <f>IF(Q1913=0,0,IF(E1913&gt;1,E1913-1,VLOOKUP(Q1913,Months_Weeks!$A$1:$B$13,2,0)))</f>
        <v>5</v>
      </c>
      <c r="S1913" s="30"/>
      <c r="T1913" s="39"/>
      <c r="U1913" s="39"/>
      <c r="V1913" s="50">
        <f t="shared" si="178"/>
        <v>0</v>
      </c>
      <c r="W1913" s="28">
        <f t="shared" si="179"/>
        <v>9</v>
      </c>
      <c r="X1913" s="28">
        <f>IF(W1913=0,0,IF(E1913&gt;1,E1913-1,VLOOKUP(W1913,Months_Weeks!$A$1:$B$13,2,0)))</f>
        <v>5</v>
      </c>
      <c r="Y1913" s="30"/>
      <c r="Z1913" s="39"/>
      <c r="AA1913" s="31"/>
      <c r="AB1913" s="39"/>
      <c r="AC1913" s="31"/>
      <c r="AD1913" s="40"/>
      <c r="AE1913" s="31"/>
      <c r="AF1913" s="40"/>
      <c r="AG1913" s="31"/>
      <c r="AH1913" s="40"/>
      <c r="AI1913" s="31"/>
      <c r="AJ1913" s="40"/>
    </row>
    <row r="1914" spans="1:36" x14ac:dyDescent="0.25">
      <c r="A1914" s="37" t="s">
        <v>62</v>
      </c>
      <c r="B1914" s="37">
        <v>1043</v>
      </c>
      <c r="C1914" s="26" t="str">
        <f>IFERROR(INDEX(Clients[Client_Name],MATCH(Table312[[#This Row],[Client_Code]],Clients[Client_Code],0)),"")</f>
        <v>FULLMAR</v>
      </c>
      <c r="D1914" s="25">
        <v>10</v>
      </c>
      <c r="E1914" s="25">
        <v>2</v>
      </c>
      <c r="F1914" s="25" t="b">
        <f>IF(E1914&gt;(VLOOKUP(D1914,Months_Weeks!$A$2:$B$13,2,TRUE)),FALSE)</f>
        <v>0</v>
      </c>
      <c r="G1914" s="63">
        <f>IF(Table312[[#This Row],[Facility]]="Buin",1.5%,0.25%)</f>
        <v>1.4999999999999999E-2</v>
      </c>
      <c r="H1914" s="38"/>
      <c r="I1914" s="38"/>
      <c r="J1914" s="27">
        <f t="shared" si="174"/>
        <v>14</v>
      </c>
      <c r="K1914" s="28">
        <f t="shared" si="175"/>
        <v>10</v>
      </c>
      <c r="L1914" s="27">
        <f>IF(K1914=0,0,IF(E1914&gt;1,E1914-1,VLOOKUP(K1914,Months_Weeks!$A$1:$B$13,2,0)))</f>
        <v>1</v>
      </c>
      <c r="M1914" s="29"/>
      <c r="N1914" s="39"/>
      <c r="O1914" s="39"/>
      <c r="P1914" s="50">
        <f t="shared" si="176"/>
        <v>0</v>
      </c>
      <c r="Q1914" s="28">
        <f t="shared" si="177"/>
        <v>10</v>
      </c>
      <c r="R1914" s="28">
        <f>IF(Q1914=0,0,IF(E1914&gt;1,E1914-1,VLOOKUP(Q1914,Months_Weeks!$A$1:$B$13,2,0)))</f>
        <v>1</v>
      </c>
      <c r="S1914" s="30"/>
      <c r="T1914" s="39"/>
      <c r="U1914" s="39"/>
      <c r="V1914" s="50">
        <f t="shared" si="178"/>
        <v>0</v>
      </c>
      <c r="W1914" s="28">
        <f t="shared" si="179"/>
        <v>10</v>
      </c>
      <c r="X1914" s="28">
        <f>IF(W1914=0,0,IF(E1914&gt;1,E1914-1,VLOOKUP(W1914,Months_Weeks!$A$1:$B$13,2,0)))</f>
        <v>1</v>
      </c>
      <c r="Y1914" s="30"/>
      <c r="Z1914" s="39"/>
      <c r="AA1914" s="31"/>
      <c r="AB1914" s="39"/>
      <c r="AC1914" s="31"/>
      <c r="AD1914" s="40"/>
      <c r="AE1914" s="31"/>
      <c r="AF1914" s="40"/>
      <c r="AG1914" s="31"/>
      <c r="AH1914" s="40"/>
      <c r="AI1914" s="31"/>
      <c r="AJ1914" s="40"/>
    </row>
    <row r="1915" spans="1:36" x14ac:dyDescent="0.25">
      <c r="A1915" s="37" t="s">
        <v>62</v>
      </c>
      <c r="B1915" s="37">
        <v>1043</v>
      </c>
      <c r="C1915" s="26" t="str">
        <f>IFERROR(INDEX(Clients[Client_Name],MATCH(Table312[[#This Row],[Client_Code]],Clients[Client_Code],0)),"")</f>
        <v>FULLMAR</v>
      </c>
      <c r="D1915" s="25">
        <v>10</v>
      </c>
      <c r="E1915" s="25">
        <v>3</v>
      </c>
      <c r="F1915" s="25" t="b">
        <f>IF(E1915&gt;(VLOOKUP(D1915,Months_Weeks!$A$2:$B$13,2,TRUE)),FALSE)</f>
        <v>0</v>
      </c>
      <c r="G1915" s="63">
        <f>IF(Table312[[#This Row],[Facility]]="Buin",1.5%,0.25%)</f>
        <v>1.4999999999999999E-2</v>
      </c>
      <c r="H1915" s="38"/>
      <c r="I1915" s="38"/>
      <c r="J1915" s="27">
        <f t="shared" si="174"/>
        <v>14</v>
      </c>
      <c r="K1915" s="28">
        <f t="shared" si="175"/>
        <v>10</v>
      </c>
      <c r="L1915" s="27">
        <f>IF(K1915=0,0,IF(E1915&gt;1,E1915-1,VLOOKUP(K1915,Months_Weeks!$A$1:$B$13,2,0)))</f>
        <v>2</v>
      </c>
      <c r="M1915" s="29"/>
      <c r="N1915" s="39"/>
      <c r="O1915" s="39"/>
      <c r="P1915" s="50">
        <f t="shared" si="176"/>
        <v>0</v>
      </c>
      <c r="Q1915" s="28">
        <f t="shared" si="177"/>
        <v>10</v>
      </c>
      <c r="R1915" s="28">
        <f>IF(Q1915=0,0,IF(E1915&gt;1,E1915-1,VLOOKUP(Q1915,Months_Weeks!$A$1:$B$13,2,0)))</f>
        <v>2</v>
      </c>
      <c r="S1915" s="30"/>
      <c r="T1915" s="39"/>
      <c r="U1915" s="39"/>
      <c r="V1915" s="50">
        <f t="shared" si="178"/>
        <v>0</v>
      </c>
      <c r="W1915" s="28">
        <f t="shared" si="179"/>
        <v>10</v>
      </c>
      <c r="X1915" s="28">
        <f>IF(W1915=0,0,IF(E1915&gt;1,E1915-1,VLOOKUP(W1915,Months_Weeks!$A$1:$B$13,2,0)))</f>
        <v>2</v>
      </c>
      <c r="Y1915" s="30"/>
      <c r="Z1915" s="39"/>
      <c r="AA1915" s="31"/>
      <c r="AB1915" s="39"/>
      <c r="AC1915" s="31"/>
      <c r="AD1915" s="40"/>
      <c r="AE1915" s="31"/>
      <c r="AF1915" s="40"/>
      <c r="AG1915" s="31"/>
      <c r="AH1915" s="40"/>
      <c r="AI1915" s="31"/>
      <c r="AJ1915" s="40"/>
    </row>
    <row r="1916" spans="1:36" x14ac:dyDescent="0.25">
      <c r="A1916" s="37" t="s">
        <v>62</v>
      </c>
      <c r="B1916" s="37">
        <v>1043</v>
      </c>
      <c r="C1916" s="26" t="str">
        <f>IFERROR(INDEX(Clients[Client_Name],MATCH(Table312[[#This Row],[Client_Code]],Clients[Client_Code],0)),"")</f>
        <v>FULLMAR</v>
      </c>
      <c r="D1916" s="25">
        <v>10</v>
      </c>
      <c r="E1916" s="25">
        <v>4</v>
      </c>
      <c r="F1916" s="25" t="b">
        <f>IF(E1916&gt;(VLOOKUP(D1916,Months_Weeks!$A$2:$B$13,2,TRUE)),FALSE)</f>
        <v>0</v>
      </c>
      <c r="G1916" s="63">
        <f>IF(Table312[[#This Row],[Facility]]="Buin",1.5%,0.25%)</f>
        <v>1.4999999999999999E-2</v>
      </c>
      <c r="H1916" s="38"/>
      <c r="I1916" s="38"/>
      <c r="J1916" s="27">
        <f t="shared" si="174"/>
        <v>14</v>
      </c>
      <c r="K1916" s="28">
        <f t="shared" si="175"/>
        <v>10</v>
      </c>
      <c r="L1916" s="27">
        <f>IF(K1916=0,0,IF(E1916&gt;1,E1916-1,VLOOKUP(K1916,Months_Weeks!$A$1:$B$13,2,0)))</f>
        <v>3</v>
      </c>
      <c r="M1916" s="29"/>
      <c r="N1916" s="39"/>
      <c r="O1916" s="39"/>
      <c r="P1916" s="50">
        <f t="shared" si="176"/>
        <v>0</v>
      </c>
      <c r="Q1916" s="28">
        <f t="shared" si="177"/>
        <v>10</v>
      </c>
      <c r="R1916" s="28">
        <f>IF(Q1916=0,0,IF(E1916&gt;1,E1916-1,VLOOKUP(Q1916,Months_Weeks!$A$1:$B$13,2,0)))</f>
        <v>3</v>
      </c>
      <c r="S1916" s="30"/>
      <c r="T1916" s="39"/>
      <c r="U1916" s="39"/>
      <c r="V1916" s="50">
        <f t="shared" si="178"/>
        <v>0</v>
      </c>
      <c r="W1916" s="28">
        <f t="shared" si="179"/>
        <v>10</v>
      </c>
      <c r="X1916" s="28">
        <f>IF(W1916=0,0,IF(E1916&gt;1,E1916-1,VLOOKUP(W1916,Months_Weeks!$A$1:$B$13,2,0)))</f>
        <v>3</v>
      </c>
      <c r="Y1916" s="30"/>
      <c r="Z1916" s="39"/>
      <c r="AA1916" s="31"/>
      <c r="AB1916" s="39"/>
      <c r="AC1916" s="31"/>
      <c r="AD1916" s="40"/>
      <c r="AE1916" s="31"/>
      <c r="AF1916" s="40"/>
      <c r="AG1916" s="31"/>
      <c r="AH1916" s="40"/>
      <c r="AI1916" s="31"/>
      <c r="AJ1916" s="40"/>
    </row>
    <row r="1917" spans="1:36" x14ac:dyDescent="0.25">
      <c r="A1917" s="37" t="s">
        <v>62</v>
      </c>
      <c r="B1917" s="37">
        <v>1043</v>
      </c>
      <c r="C1917" s="26" t="str">
        <f>IFERROR(INDEX(Clients[Client_Name],MATCH(Table312[[#This Row],[Client_Code]],Clients[Client_Code],0)),"")</f>
        <v>FULLMAR</v>
      </c>
      <c r="D1917" s="25">
        <v>11</v>
      </c>
      <c r="E1917" s="25">
        <v>1</v>
      </c>
      <c r="F1917" s="25" t="b">
        <f>IF(E1917&gt;(VLOOKUP(D1917,Months_Weeks!$A$2:$B$13,2,TRUE)),FALSE)</f>
        <v>0</v>
      </c>
      <c r="G1917" s="63">
        <f>IF(Table312[[#This Row],[Facility]]="Buin",1.5%,0.25%)</f>
        <v>1.4999999999999999E-2</v>
      </c>
      <c r="H1917" s="38"/>
      <c r="I1917" s="38"/>
      <c r="J1917" s="27">
        <f t="shared" si="174"/>
        <v>14</v>
      </c>
      <c r="K1917" s="28">
        <f t="shared" si="175"/>
        <v>10</v>
      </c>
      <c r="L1917" s="27">
        <f>IF(K1917=0,0,IF(E1917&gt;1,E1917-1,VLOOKUP(K1917,Months_Weeks!$A$1:$B$13,2,0)))</f>
        <v>4</v>
      </c>
      <c r="M1917" s="29"/>
      <c r="N1917" s="39"/>
      <c r="O1917" s="39"/>
      <c r="P1917" s="50">
        <f t="shared" si="176"/>
        <v>0</v>
      </c>
      <c r="Q1917" s="28">
        <f t="shared" si="177"/>
        <v>10</v>
      </c>
      <c r="R1917" s="28">
        <f>IF(Q1917=0,0,IF(E1917&gt;1,E1917-1,VLOOKUP(Q1917,Months_Weeks!$A$1:$B$13,2,0)))</f>
        <v>4</v>
      </c>
      <c r="S1917" s="30"/>
      <c r="T1917" s="39"/>
      <c r="U1917" s="39"/>
      <c r="V1917" s="50">
        <f t="shared" si="178"/>
        <v>0</v>
      </c>
      <c r="W1917" s="28">
        <f t="shared" si="179"/>
        <v>10</v>
      </c>
      <c r="X1917" s="28">
        <f>IF(W1917=0,0,IF(E1917&gt;1,E1917-1,VLOOKUP(W1917,Months_Weeks!$A$1:$B$13,2,0)))</f>
        <v>4</v>
      </c>
      <c r="Y1917" s="30"/>
      <c r="Z1917" s="39"/>
      <c r="AA1917" s="31"/>
      <c r="AB1917" s="39"/>
      <c r="AC1917" s="31"/>
      <c r="AD1917" s="40"/>
      <c r="AE1917" s="31"/>
      <c r="AF1917" s="40"/>
      <c r="AG1917" s="31"/>
      <c r="AH1917" s="40"/>
      <c r="AI1917" s="31"/>
      <c r="AJ1917" s="40"/>
    </row>
    <row r="1918" spans="1:36" x14ac:dyDescent="0.25">
      <c r="A1918" s="37" t="s">
        <v>62</v>
      </c>
      <c r="B1918" s="37">
        <v>1043</v>
      </c>
      <c r="C1918" s="26" t="str">
        <f>IFERROR(INDEX(Clients[Client_Name],MATCH(Table312[[#This Row],[Client_Code]],Clients[Client_Code],0)),"")</f>
        <v>FULLMAR</v>
      </c>
      <c r="D1918" s="25">
        <v>11</v>
      </c>
      <c r="E1918" s="25">
        <v>2</v>
      </c>
      <c r="F1918" s="25" t="b">
        <f>IF(E1918&gt;(VLOOKUP(D1918,Months_Weeks!$A$2:$B$13,2,TRUE)),FALSE)</f>
        <v>0</v>
      </c>
      <c r="G1918" s="63">
        <f>IF(Table312[[#This Row],[Facility]]="Buin",1.5%,0.25%)</f>
        <v>1.4999999999999999E-2</v>
      </c>
      <c r="H1918" s="38"/>
      <c r="I1918" s="38"/>
      <c r="J1918" s="27">
        <f t="shared" si="174"/>
        <v>14</v>
      </c>
      <c r="K1918" s="28">
        <f t="shared" si="175"/>
        <v>11</v>
      </c>
      <c r="L1918" s="27">
        <f>IF(K1918=0,0,IF(E1918&gt;1,E1918-1,VLOOKUP(K1918,Months_Weeks!$A$1:$B$13,2,0)))</f>
        <v>1</v>
      </c>
      <c r="M1918" s="29"/>
      <c r="N1918" s="39"/>
      <c r="O1918" s="39"/>
      <c r="P1918" s="50">
        <f t="shared" si="176"/>
        <v>0</v>
      </c>
      <c r="Q1918" s="28">
        <f t="shared" si="177"/>
        <v>11</v>
      </c>
      <c r="R1918" s="28">
        <f>IF(Q1918=0,0,IF(E1918&gt;1,E1918-1,VLOOKUP(Q1918,Months_Weeks!$A$1:$B$13,2,0)))</f>
        <v>1</v>
      </c>
      <c r="S1918" s="30"/>
      <c r="T1918" s="39"/>
      <c r="U1918" s="39"/>
      <c r="V1918" s="50">
        <f t="shared" si="178"/>
        <v>0</v>
      </c>
      <c r="W1918" s="28">
        <f t="shared" si="179"/>
        <v>11</v>
      </c>
      <c r="X1918" s="28">
        <f>IF(W1918=0,0,IF(E1918&gt;1,E1918-1,VLOOKUP(W1918,Months_Weeks!$A$1:$B$13,2,0)))</f>
        <v>1</v>
      </c>
      <c r="Y1918" s="30"/>
      <c r="Z1918" s="39"/>
      <c r="AA1918" s="31"/>
      <c r="AB1918" s="39"/>
      <c r="AC1918" s="31"/>
      <c r="AD1918" s="40"/>
      <c r="AE1918" s="31"/>
      <c r="AF1918" s="40"/>
      <c r="AG1918" s="31"/>
      <c r="AH1918" s="40"/>
      <c r="AI1918" s="31"/>
      <c r="AJ1918" s="40"/>
    </row>
    <row r="1919" spans="1:36" x14ac:dyDescent="0.25">
      <c r="A1919" s="37" t="s">
        <v>62</v>
      </c>
      <c r="B1919" s="37">
        <v>1043</v>
      </c>
      <c r="C1919" s="26" t="str">
        <f>IFERROR(INDEX(Clients[Client_Name],MATCH(Table312[[#This Row],[Client_Code]],Clients[Client_Code],0)),"")</f>
        <v>FULLMAR</v>
      </c>
      <c r="D1919" s="25">
        <v>11</v>
      </c>
      <c r="E1919" s="25">
        <v>3</v>
      </c>
      <c r="F1919" s="25" t="b">
        <f>IF(E1919&gt;(VLOOKUP(D1919,Months_Weeks!$A$2:$B$13,2,TRUE)),FALSE)</f>
        <v>0</v>
      </c>
      <c r="G1919" s="63">
        <f>IF(Table312[[#This Row],[Facility]]="Buin",1.5%,0.25%)</f>
        <v>1.4999999999999999E-2</v>
      </c>
      <c r="H1919" s="38"/>
      <c r="I1919" s="38"/>
      <c r="J1919" s="27">
        <f t="shared" si="174"/>
        <v>14</v>
      </c>
      <c r="K1919" s="28">
        <f t="shared" si="175"/>
        <v>11</v>
      </c>
      <c r="L1919" s="27">
        <f>IF(K1919=0,0,IF(E1919&gt;1,E1919-1,VLOOKUP(K1919,Months_Weeks!$A$1:$B$13,2,0)))</f>
        <v>2</v>
      </c>
      <c r="M1919" s="29"/>
      <c r="N1919" s="39"/>
      <c r="O1919" s="39"/>
      <c r="P1919" s="50">
        <f t="shared" si="176"/>
        <v>0</v>
      </c>
      <c r="Q1919" s="28">
        <f t="shared" si="177"/>
        <v>11</v>
      </c>
      <c r="R1919" s="28">
        <f>IF(Q1919=0,0,IF(E1919&gt;1,E1919-1,VLOOKUP(Q1919,Months_Weeks!$A$1:$B$13,2,0)))</f>
        <v>2</v>
      </c>
      <c r="S1919" s="30"/>
      <c r="T1919" s="39"/>
      <c r="U1919" s="39"/>
      <c r="V1919" s="50">
        <f t="shared" si="178"/>
        <v>0</v>
      </c>
      <c r="W1919" s="28">
        <f t="shared" si="179"/>
        <v>11</v>
      </c>
      <c r="X1919" s="28">
        <f>IF(W1919=0,0,IF(E1919&gt;1,E1919-1,VLOOKUP(W1919,Months_Weeks!$A$1:$B$13,2,0)))</f>
        <v>2</v>
      </c>
      <c r="Y1919" s="30"/>
      <c r="Z1919" s="39"/>
      <c r="AA1919" s="31"/>
      <c r="AB1919" s="39"/>
      <c r="AC1919" s="31"/>
      <c r="AD1919" s="40"/>
      <c r="AE1919" s="31"/>
      <c r="AF1919" s="40"/>
      <c r="AG1919" s="31"/>
      <c r="AH1919" s="40"/>
      <c r="AI1919" s="31"/>
      <c r="AJ1919" s="40"/>
    </row>
    <row r="1920" spans="1:36" x14ac:dyDescent="0.25">
      <c r="A1920" s="37" t="s">
        <v>62</v>
      </c>
      <c r="B1920" s="37">
        <v>1043</v>
      </c>
      <c r="C1920" s="26" t="str">
        <f>IFERROR(INDEX(Clients[Client_Name],MATCH(Table312[[#This Row],[Client_Code]],Clients[Client_Code],0)),"")</f>
        <v>FULLMAR</v>
      </c>
      <c r="D1920" s="25">
        <v>11</v>
      </c>
      <c r="E1920" s="25">
        <v>4</v>
      </c>
      <c r="F1920" s="25" t="b">
        <f>IF(E1920&gt;(VLOOKUP(D1920,Months_Weeks!$A$2:$B$13,2,TRUE)),FALSE)</f>
        <v>0</v>
      </c>
      <c r="G1920" s="63">
        <f>IF(Table312[[#This Row],[Facility]]="Buin",1.5%,0.25%)</f>
        <v>1.4999999999999999E-2</v>
      </c>
      <c r="H1920" s="38"/>
      <c r="I1920" s="38"/>
      <c r="J1920" s="27">
        <f t="shared" si="174"/>
        <v>14</v>
      </c>
      <c r="K1920" s="28">
        <f t="shared" si="175"/>
        <v>11</v>
      </c>
      <c r="L1920" s="27">
        <f>IF(K1920=0,0,IF(E1920&gt;1,E1920-1,VLOOKUP(K1920,Months_Weeks!$A$1:$B$13,2,0)))</f>
        <v>3</v>
      </c>
      <c r="M1920" s="29"/>
      <c r="N1920" s="39"/>
      <c r="O1920" s="39"/>
      <c r="P1920" s="50">
        <f t="shared" si="176"/>
        <v>0</v>
      </c>
      <c r="Q1920" s="28">
        <f t="shared" si="177"/>
        <v>11</v>
      </c>
      <c r="R1920" s="28">
        <f>IF(Q1920=0,0,IF(E1920&gt;1,E1920-1,VLOOKUP(Q1920,Months_Weeks!$A$1:$B$13,2,0)))</f>
        <v>3</v>
      </c>
      <c r="S1920" s="30"/>
      <c r="T1920" s="39"/>
      <c r="U1920" s="39"/>
      <c r="V1920" s="50">
        <f t="shared" si="178"/>
        <v>0</v>
      </c>
      <c r="W1920" s="28">
        <f t="shared" si="179"/>
        <v>11</v>
      </c>
      <c r="X1920" s="28">
        <f>IF(W1920=0,0,IF(E1920&gt;1,E1920-1,VLOOKUP(W1920,Months_Weeks!$A$1:$B$13,2,0)))</f>
        <v>3</v>
      </c>
      <c r="Y1920" s="30"/>
      <c r="Z1920" s="39"/>
      <c r="AA1920" s="31"/>
      <c r="AB1920" s="39"/>
      <c r="AC1920" s="31"/>
      <c r="AD1920" s="40"/>
      <c r="AE1920" s="31"/>
      <c r="AF1920" s="40"/>
      <c r="AG1920" s="31"/>
      <c r="AH1920" s="40"/>
      <c r="AI1920" s="31"/>
      <c r="AJ1920" s="40"/>
    </row>
    <row r="1921" spans="1:36" x14ac:dyDescent="0.25">
      <c r="A1921" s="37" t="s">
        <v>62</v>
      </c>
      <c r="B1921" s="37">
        <v>1043</v>
      </c>
      <c r="C1921" s="26" t="str">
        <f>IFERROR(INDEX(Clients[Client_Name],MATCH(Table312[[#This Row],[Client_Code]],Clients[Client_Code],0)),"")</f>
        <v>FULLMAR</v>
      </c>
      <c r="D1921" s="25">
        <v>12</v>
      </c>
      <c r="E1921" s="25">
        <v>1</v>
      </c>
      <c r="F1921" s="25" t="b">
        <f>IF(E1921&gt;(VLOOKUP(D1921,Months_Weeks!$A$2:$B$13,2,TRUE)),FALSE)</f>
        <v>0</v>
      </c>
      <c r="G1921" s="63">
        <f>IF(Table312[[#This Row],[Facility]]="Buin",1.5%,0.25%)</f>
        <v>1.4999999999999999E-2</v>
      </c>
      <c r="H1921" s="38">
        <v>10</v>
      </c>
      <c r="I1921" s="38"/>
      <c r="J1921" s="27">
        <f t="shared" si="174"/>
        <v>24</v>
      </c>
      <c r="K1921" s="28">
        <f t="shared" si="175"/>
        <v>11</v>
      </c>
      <c r="L1921" s="27">
        <f>IF(K1921=0,0,IF(E1921&gt;1,E1921-1,VLOOKUP(K1921,Months_Weeks!$A$1:$B$13,2,0)))</f>
        <v>4</v>
      </c>
      <c r="M1921" s="29"/>
      <c r="N1921" s="39"/>
      <c r="O1921" s="39"/>
      <c r="P1921" s="50">
        <f t="shared" si="176"/>
        <v>0</v>
      </c>
      <c r="Q1921" s="28">
        <f t="shared" si="177"/>
        <v>11</v>
      </c>
      <c r="R1921" s="28">
        <f>IF(Q1921=0,0,IF(E1921&gt;1,E1921-1,VLOOKUP(Q1921,Months_Weeks!$A$1:$B$13,2,0)))</f>
        <v>4</v>
      </c>
      <c r="S1921" s="30"/>
      <c r="T1921" s="39"/>
      <c r="U1921" s="39"/>
      <c r="V1921" s="50">
        <f t="shared" si="178"/>
        <v>0</v>
      </c>
      <c r="W1921" s="28">
        <f t="shared" si="179"/>
        <v>11</v>
      </c>
      <c r="X1921" s="28">
        <f>IF(W1921=0,0,IF(E1921&gt;1,E1921-1,VLOOKUP(W1921,Months_Weeks!$A$1:$B$13,2,0)))</f>
        <v>4</v>
      </c>
      <c r="Y1921" s="30"/>
      <c r="Z1921" s="39"/>
      <c r="AA1921" s="31"/>
      <c r="AB1921" s="39"/>
      <c r="AC1921" s="31"/>
      <c r="AD1921" s="40"/>
      <c r="AE1921" s="31"/>
      <c r="AF1921" s="40"/>
      <c r="AG1921" s="31"/>
      <c r="AH1921" s="40"/>
      <c r="AI1921" s="31"/>
      <c r="AJ1921" s="40"/>
    </row>
    <row r="1922" spans="1:36" x14ac:dyDescent="0.25">
      <c r="A1922" s="37" t="s">
        <v>62</v>
      </c>
      <c r="B1922" s="37">
        <v>1043</v>
      </c>
      <c r="C1922" s="26" t="str">
        <f>IFERROR(INDEX(Clients[Client_Name],MATCH(Table312[[#This Row],[Client_Code]],Clients[Client_Code],0)),"")</f>
        <v>FULLMAR</v>
      </c>
      <c r="D1922" s="25">
        <v>12</v>
      </c>
      <c r="E1922" s="25">
        <v>2</v>
      </c>
      <c r="F1922" s="25" t="b">
        <f>IF(E1922&gt;(VLOOKUP(D1922,Months_Weeks!$A$2:$B$13,2,TRUE)),FALSE)</f>
        <v>0</v>
      </c>
      <c r="G1922" s="63">
        <f>IF(Table312[[#This Row],[Facility]]="Buin",1.5%,0.25%)</f>
        <v>1.4999999999999999E-2</v>
      </c>
      <c r="H1922" s="38"/>
      <c r="I1922" s="38"/>
      <c r="J1922" s="27">
        <f t="shared" ref="J1922:J1985" si="180" xml:space="preserve"> SUMIFS(J:J,$B:$B,$B1922,$D:$D,K1922,$E:$E,L1922,$A:$A,$A1922)+H1922-I1922</f>
        <v>24</v>
      </c>
      <c r="K1922" s="28">
        <f t="shared" ref="K1922:K1985" si="181">IF(E1922&gt;1,D1922,D1922-1)</f>
        <v>12</v>
      </c>
      <c r="L1922" s="27">
        <f>IF(K1922=0,0,IF(E1922&gt;1,E1922-1,VLOOKUP(K1922,Months_Weeks!$A$1:$B$13,2,0)))</f>
        <v>1</v>
      </c>
      <c r="M1922" s="29"/>
      <c r="N1922" s="39"/>
      <c r="O1922" s="39"/>
      <c r="P1922" s="50">
        <f t="shared" ref="P1922:P1985" si="182" xml:space="preserve"> SUMIFS(P:P,$B:$B,$B1922,$D:$D,Q1922,$E:$E,R1922,$A:$A,$A1922)+N1922-O1922</f>
        <v>0</v>
      </c>
      <c r="Q1922" s="28">
        <f t="shared" ref="Q1922:Q1985" si="183">IF(E1922&gt;1,D1922,D1922-1)</f>
        <v>12</v>
      </c>
      <c r="R1922" s="28">
        <f>IF(Q1922=0,0,IF(E1922&gt;1,E1922-1,VLOOKUP(Q1922,Months_Weeks!$A$1:$B$13,2,0)))</f>
        <v>1</v>
      </c>
      <c r="S1922" s="30"/>
      <c r="T1922" s="39"/>
      <c r="U1922" s="39"/>
      <c r="V1922" s="50">
        <f t="shared" ref="V1922:V1985" si="184" xml:space="preserve"> SUMIFS(V:V,$B:$B,$B1922,$D:$D,W1922,$E:$E,X1922,$A:$A,$A1922)+T1922-U1922</f>
        <v>0</v>
      </c>
      <c r="W1922" s="28">
        <f t="shared" ref="W1922:W1985" si="185">IF(E1922&gt;1,D1922,D1922-1)</f>
        <v>12</v>
      </c>
      <c r="X1922" s="28">
        <f>IF(W1922=0,0,IF(E1922&gt;1,E1922-1,VLOOKUP(W1922,Months_Weeks!$A$1:$B$13,2,0)))</f>
        <v>1</v>
      </c>
      <c r="Y1922" s="30"/>
      <c r="Z1922" s="39"/>
      <c r="AA1922" s="31"/>
      <c r="AB1922" s="39"/>
      <c r="AC1922" s="31"/>
      <c r="AD1922" s="40"/>
      <c r="AE1922" s="31"/>
      <c r="AF1922" s="40"/>
      <c r="AG1922" s="31"/>
      <c r="AH1922" s="40"/>
      <c r="AI1922" s="31"/>
      <c r="AJ1922" s="40"/>
    </row>
    <row r="1923" spans="1:36" x14ac:dyDescent="0.25">
      <c r="A1923" s="37" t="s">
        <v>62</v>
      </c>
      <c r="B1923" s="37">
        <v>1043</v>
      </c>
      <c r="C1923" s="26" t="str">
        <f>IFERROR(INDEX(Clients[Client_Name],MATCH(Table312[[#This Row],[Client_Code]],Clients[Client_Code],0)),"")</f>
        <v>FULLMAR</v>
      </c>
      <c r="D1923" s="25">
        <v>12</v>
      </c>
      <c r="E1923" s="25">
        <v>3</v>
      </c>
      <c r="F1923" s="25" t="b">
        <f>IF(E1923&gt;(VLOOKUP(D1923,Months_Weeks!$A$2:$B$13,2,TRUE)),FALSE)</f>
        <v>0</v>
      </c>
      <c r="G1923" s="63">
        <f>IF(Table312[[#This Row],[Facility]]="Buin",1.5%,0.25%)</f>
        <v>1.4999999999999999E-2</v>
      </c>
      <c r="H1923" s="38"/>
      <c r="I1923" s="38"/>
      <c r="J1923" s="27">
        <f t="shared" si="180"/>
        <v>24</v>
      </c>
      <c r="K1923" s="28">
        <f t="shared" si="181"/>
        <v>12</v>
      </c>
      <c r="L1923" s="27">
        <f>IF(K1923=0,0,IF(E1923&gt;1,E1923-1,VLOOKUP(K1923,Months_Weeks!$A$1:$B$13,2,0)))</f>
        <v>2</v>
      </c>
      <c r="M1923" s="29"/>
      <c r="N1923" s="39"/>
      <c r="O1923" s="39"/>
      <c r="P1923" s="50">
        <f t="shared" si="182"/>
        <v>0</v>
      </c>
      <c r="Q1923" s="28">
        <f t="shared" si="183"/>
        <v>12</v>
      </c>
      <c r="R1923" s="28">
        <f>IF(Q1923=0,0,IF(E1923&gt;1,E1923-1,VLOOKUP(Q1923,Months_Weeks!$A$1:$B$13,2,0)))</f>
        <v>2</v>
      </c>
      <c r="S1923" s="30"/>
      <c r="T1923" s="39"/>
      <c r="U1923" s="39"/>
      <c r="V1923" s="50">
        <f t="shared" si="184"/>
        <v>0</v>
      </c>
      <c r="W1923" s="28">
        <f t="shared" si="185"/>
        <v>12</v>
      </c>
      <c r="X1923" s="28">
        <f>IF(W1923=0,0,IF(E1923&gt;1,E1923-1,VLOOKUP(W1923,Months_Weeks!$A$1:$B$13,2,0)))</f>
        <v>2</v>
      </c>
      <c r="Y1923" s="30"/>
      <c r="Z1923" s="39"/>
      <c r="AA1923" s="31"/>
      <c r="AB1923" s="39"/>
      <c r="AC1923" s="31"/>
      <c r="AD1923" s="40"/>
      <c r="AE1923" s="31"/>
      <c r="AF1923" s="40"/>
      <c r="AG1923" s="31"/>
      <c r="AH1923" s="40"/>
      <c r="AI1923" s="31"/>
      <c r="AJ1923" s="40"/>
    </row>
    <row r="1924" spans="1:36" x14ac:dyDescent="0.25">
      <c r="A1924" s="37" t="s">
        <v>62</v>
      </c>
      <c r="B1924" s="37">
        <v>1043</v>
      </c>
      <c r="C1924" s="26" t="str">
        <f>IFERROR(INDEX(Clients[Client_Name],MATCH(Table312[[#This Row],[Client_Code]],Clients[Client_Code],0)),"")</f>
        <v>FULLMAR</v>
      </c>
      <c r="D1924" s="25">
        <v>12</v>
      </c>
      <c r="E1924" s="25">
        <v>4</v>
      </c>
      <c r="F1924" s="25" t="b">
        <f>IF(E1924&gt;(VLOOKUP(D1924,Months_Weeks!$A$2:$B$13,2,TRUE)),FALSE)</f>
        <v>0</v>
      </c>
      <c r="G1924" s="63">
        <f>IF(Table312[[#This Row],[Facility]]="Buin",1.5%,0.25%)</f>
        <v>1.4999999999999999E-2</v>
      </c>
      <c r="H1924" s="38"/>
      <c r="I1924" s="38">
        <v>5</v>
      </c>
      <c r="J1924" s="27">
        <f t="shared" si="180"/>
        <v>19</v>
      </c>
      <c r="K1924" s="28">
        <f t="shared" si="181"/>
        <v>12</v>
      </c>
      <c r="L1924" s="27">
        <f>IF(K1924=0,0,IF(E1924&gt;1,E1924-1,VLOOKUP(K1924,Months_Weeks!$A$1:$B$13,2,0)))</f>
        <v>3</v>
      </c>
      <c r="M1924" s="29"/>
      <c r="N1924" s="39"/>
      <c r="O1924" s="39"/>
      <c r="P1924" s="50">
        <f t="shared" si="182"/>
        <v>0</v>
      </c>
      <c r="Q1924" s="28">
        <f t="shared" si="183"/>
        <v>12</v>
      </c>
      <c r="R1924" s="28">
        <f>IF(Q1924=0,0,IF(E1924&gt;1,E1924-1,VLOOKUP(Q1924,Months_Weeks!$A$1:$B$13,2,0)))</f>
        <v>3</v>
      </c>
      <c r="S1924" s="30"/>
      <c r="T1924" s="39"/>
      <c r="U1924" s="39"/>
      <c r="V1924" s="50">
        <f t="shared" si="184"/>
        <v>0</v>
      </c>
      <c r="W1924" s="28">
        <f t="shared" si="185"/>
        <v>12</v>
      </c>
      <c r="X1924" s="28">
        <f>IF(W1924=0,0,IF(E1924&gt;1,E1924-1,VLOOKUP(W1924,Months_Weeks!$A$1:$B$13,2,0)))</f>
        <v>3</v>
      </c>
      <c r="Y1924" s="30"/>
      <c r="Z1924" s="39"/>
      <c r="AA1924" s="31"/>
      <c r="AB1924" s="39"/>
      <c r="AC1924" s="31"/>
      <c r="AD1924" s="40"/>
      <c r="AE1924" s="31"/>
      <c r="AF1924" s="40"/>
      <c r="AG1924" s="31"/>
      <c r="AH1924" s="40"/>
      <c r="AI1924" s="31"/>
      <c r="AJ1924" s="40"/>
    </row>
    <row r="1925" spans="1:36" x14ac:dyDescent="0.25">
      <c r="A1925" s="37" t="s">
        <v>62</v>
      </c>
      <c r="B1925" s="37">
        <v>1043</v>
      </c>
      <c r="C1925" s="26" t="str">
        <f>IFERROR(INDEX(Clients[Client_Name],MATCH(Table312[[#This Row],[Client_Code]],Clients[Client_Code],0)),"")</f>
        <v>FULLMAR</v>
      </c>
      <c r="D1925" s="25">
        <v>12</v>
      </c>
      <c r="E1925" s="25">
        <v>5</v>
      </c>
      <c r="F1925" s="25" t="b">
        <f>IF(E1925&gt;(VLOOKUP(D1925,Months_Weeks!$A$2:$B$13,2,TRUE)),FALSE)</f>
        <v>0</v>
      </c>
      <c r="G1925" s="63">
        <f>IF(Table312[[#This Row],[Facility]]="Buin",1.5%,0.25%)</f>
        <v>1.4999999999999999E-2</v>
      </c>
      <c r="H1925" s="38"/>
      <c r="I1925" s="38">
        <v>5</v>
      </c>
      <c r="J1925" s="27">
        <f t="shared" si="180"/>
        <v>14</v>
      </c>
      <c r="K1925" s="28">
        <f t="shared" si="181"/>
        <v>12</v>
      </c>
      <c r="L1925" s="27">
        <f>IF(K1925=0,0,IF(E1925&gt;1,E1925-1,VLOOKUP(K1925,Months_Weeks!$A$1:$B$13,2,0)))</f>
        <v>4</v>
      </c>
      <c r="M1925" s="29"/>
      <c r="N1925" s="39"/>
      <c r="O1925" s="39"/>
      <c r="P1925" s="50">
        <f t="shared" si="182"/>
        <v>0</v>
      </c>
      <c r="Q1925" s="28">
        <f t="shared" si="183"/>
        <v>12</v>
      </c>
      <c r="R1925" s="28">
        <f>IF(Q1925=0,0,IF(E1925&gt;1,E1925-1,VLOOKUP(Q1925,Months_Weeks!$A$1:$B$13,2,0)))</f>
        <v>4</v>
      </c>
      <c r="S1925" s="30"/>
      <c r="T1925" s="39"/>
      <c r="U1925" s="39"/>
      <c r="V1925" s="50">
        <f t="shared" si="184"/>
        <v>0</v>
      </c>
      <c r="W1925" s="28">
        <f t="shared" si="185"/>
        <v>12</v>
      </c>
      <c r="X1925" s="28">
        <f>IF(W1925=0,0,IF(E1925&gt;1,E1925-1,VLOOKUP(W1925,Months_Weeks!$A$1:$B$13,2,0)))</f>
        <v>4</v>
      </c>
      <c r="Y1925" s="30"/>
      <c r="Z1925" s="39"/>
      <c r="AA1925" s="31"/>
      <c r="AB1925" s="39"/>
      <c r="AC1925" s="31"/>
      <c r="AD1925" s="40"/>
      <c r="AE1925" s="31"/>
      <c r="AF1925" s="40"/>
      <c r="AG1925" s="31"/>
      <c r="AH1925" s="40"/>
      <c r="AI1925" s="31"/>
      <c r="AJ1925" s="40"/>
    </row>
    <row r="1926" spans="1:36" x14ac:dyDescent="0.25">
      <c r="A1926" s="37" t="s">
        <v>32</v>
      </c>
      <c r="B1926" s="37">
        <v>23</v>
      </c>
      <c r="C1926" s="26" t="str">
        <f>IFERROR(INDEX(Clients[Client_Name],MATCH(Table312[[#This Row],[Client_Code]],Clients[Client_Code],0)),"")</f>
        <v>GLOBAL PROTEIN</v>
      </c>
      <c r="D1926" s="25">
        <v>1</v>
      </c>
      <c r="E1926" s="25">
        <v>1</v>
      </c>
      <c r="F1926" s="25" t="b">
        <f>IF(E1926&gt;(VLOOKUP(D1926,Months_Weeks!$A$2:$B$13,2,TRUE)),FALSE)</f>
        <v>0</v>
      </c>
      <c r="G1926" s="63">
        <f>IF(Table312[[#This Row],[Facility]]="Buin",1.5%,0.25%)</f>
        <v>2.5000000000000001E-3</v>
      </c>
      <c r="H1926" s="38">
        <v>30</v>
      </c>
      <c r="I1926" s="38"/>
      <c r="J1926" s="27">
        <f t="shared" si="180"/>
        <v>30</v>
      </c>
      <c r="K1926" s="28">
        <f t="shared" si="181"/>
        <v>0</v>
      </c>
      <c r="L1926" s="27">
        <f>IF(K1926=0,0,IF(E1926&gt;1,E1926-1,VLOOKUP(K1926,Months_Weeks!$A$1:$B$13,2,0)))</f>
        <v>0</v>
      </c>
      <c r="M1926" s="29"/>
      <c r="N1926" s="39"/>
      <c r="O1926" s="39"/>
      <c r="P1926" s="50">
        <f t="shared" si="182"/>
        <v>0</v>
      </c>
      <c r="Q1926" s="28">
        <f t="shared" si="183"/>
        <v>0</v>
      </c>
      <c r="R1926" s="28">
        <f>IF(Q1926=0,0,IF(E1926&gt;1,E1926-1,VLOOKUP(Q1926,Months_Weeks!$A$1:$B$13,2,0)))</f>
        <v>0</v>
      </c>
      <c r="S1926" s="30"/>
      <c r="T1926" s="39"/>
      <c r="U1926" s="39"/>
      <c r="V1926" s="50">
        <f t="shared" si="184"/>
        <v>0</v>
      </c>
      <c r="W1926" s="28">
        <f t="shared" si="185"/>
        <v>0</v>
      </c>
      <c r="X1926" s="28">
        <f>IF(W1926=0,0,IF(E1926&gt;1,E1926-1,VLOOKUP(W1926,Months_Weeks!$A$1:$B$13,2,0)))</f>
        <v>0</v>
      </c>
      <c r="Y1926" s="30"/>
      <c r="Z1926" s="39"/>
      <c r="AA1926" s="31">
        <v>1</v>
      </c>
      <c r="AB1926" s="72">
        <v>0.10979999999999999</v>
      </c>
      <c r="AC1926" s="31"/>
      <c r="AD1926" s="40"/>
      <c r="AE1926" s="31"/>
      <c r="AF1926" s="40"/>
      <c r="AG1926" s="31"/>
      <c r="AH1926" s="40"/>
      <c r="AI1926" s="31">
        <v>1</v>
      </c>
      <c r="AJ1926" s="70">
        <v>6.1899999999999997E-2</v>
      </c>
    </row>
    <row r="1927" spans="1:36" x14ac:dyDescent="0.25">
      <c r="A1927" s="37" t="s">
        <v>32</v>
      </c>
      <c r="B1927" s="37">
        <v>23</v>
      </c>
      <c r="C1927" s="26" t="str">
        <f>IFERROR(INDEX(Clients[Client_Name],MATCH(Table312[[#This Row],[Client_Code]],Clients[Client_Code],0)),"")</f>
        <v>GLOBAL PROTEIN</v>
      </c>
      <c r="D1927" s="25">
        <v>1</v>
      </c>
      <c r="E1927" s="25">
        <v>2</v>
      </c>
      <c r="F1927" s="25" t="b">
        <f>IF(E1927&gt;(VLOOKUP(D1927,Months_Weeks!$A$2:$B$13,2,TRUE)),FALSE)</f>
        <v>0</v>
      </c>
      <c r="G1927" s="63">
        <f>IF(Table312[[#This Row],[Facility]]="Buin",1.5%,0.25%)</f>
        <v>2.5000000000000001E-3</v>
      </c>
      <c r="H1927" s="38"/>
      <c r="I1927" s="38">
        <v>30</v>
      </c>
      <c r="J1927" s="27">
        <f t="shared" si="180"/>
        <v>0</v>
      </c>
      <c r="K1927" s="28">
        <f t="shared" si="181"/>
        <v>1</v>
      </c>
      <c r="L1927" s="27">
        <f>IF(K1927=0,0,IF(E1927&gt;1,E1927-1,VLOOKUP(K1927,Months_Weeks!$A$1:$B$13,2,0)))</f>
        <v>1</v>
      </c>
      <c r="M1927" s="29"/>
      <c r="N1927" s="39"/>
      <c r="O1927" s="39"/>
      <c r="P1927" s="50">
        <f t="shared" si="182"/>
        <v>0</v>
      </c>
      <c r="Q1927" s="28">
        <f t="shared" si="183"/>
        <v>1</v>
      </c>
      <c r="R1927" s="28">
        <f>IF(Q1927=0,0,IF(E1927&gt;1,E1927-1,VLOOKUP(Q1927,Months_Weeks!$A$1:$B$13,2,0)))</f>
        <v>1</v>
      </c>
      <c r="S1927" s="30"/>
      <c r="T1927" s="39"/>
      <c r="U1927" s="39"/>
      <c r="V1927" s="50">
        <f t="shared" si="184"/>
        <v>0</v>
      </c>
      <c r="W1927" s="28">
        <f t="shared" si="185"/>
        <v>1</v>
      </c>
      <c r="X1927" s="28">
        <f>IF(W1927=0,0,IF(E1927&gt;1,E1927-1,VLOOKUP(W1927,Months_Weeks!$A$1:$B$13,2,0)))</f>
        <v>1</v>
      </c>
      <c r="Y1927" s="30"/>
      <c r="Z1927" s="39"/>
      <c r="AA1927" s="31"/>
      <c r="AB1927" s="39"/>
      <c r="AC1927" s="31"/>
      <c r="AD1927" s="40"/>
      <c r="AE1927" s="31"/>
      <c r="AF1927" s="40"/>
      <c r="AG1927" s="31"/>
      <c r="AH1927" s="40"/>
      <c r="AI1927" s="31"/>
      <c r="AJ1927" s="40"/>
    </row>
    <row r="1928" spans="1:36" x14ac:dyDescent="0.25">
      <c r="A1928" s="37" t="s">
        <v>32</v>
      </c>
      <c r="B1928" s="37">
        <v>23</v>
      </c>
      <c r="C1928" s="26" t="str">
        <f>IFERROR(INDEX(Clients[Client_Name],MATCH(Table312[[#This Row],[Client_Code]],Clients[Client_Code],0)),"")</f>
        <v>GLOBAL PROTEIN</v>
      </c>
      <c r="D1928" s="25">
        <v>1</v>
      </c>
      <c r="E1928" s="25">
        <v>3</v>
      </c>
      <c r="F1928" s="25" t="b">
        <f>IF(E1928&gt;(VLOOKUP(D1928,Months_Weeks!$A$2:$B$13,2,TRUE)),FALSE)</f>
        <v>0</v>
      </c>
      <c r="G1928" s="63">
        <f>IF(Table312[[#This Row],[Facility]]="Buin",1.5%,0.25%)</f>
        <v>2.5000000000000001E-3</v>
      </c>
      <c r="H1928" s="38">
        <v>0</v>
      </c>
      <c r="I1928" s="38"/>
      <c r="J1928" s="27">
        <f t="shared" si="180"/>
        <v>0</v>
      </c>
      <c r="K1928" s="28">
        <f t="shared" si="181"/>
        <v>1</v>
      </c>
      <c r="L1928" s="27">
        <f>IF(K1928=0,0,IF(E1928&gt;1,E1928-1,VLOOKUP(K1928,Months_Weeks!$A$1:$B$13,2,0)))</f>
        <v>2</v>
      </c>
      <c r="M1928" s="29"/>
      <c r="N1928" s="39"/>
      <c r="O1928" s="39"/>
      <c r="P1928" s="50">
        <f t="shared" si="182"/>
        <v>0</v>
      </c>
      <c r="Q1928" s="28">
        <f t="shared" si="183"/>
        <v>1</v>
      </c>
      <c r="R1928" s="28">
        <f>IF(Q1928=0,0,IF(E1928&gt;1,E1928-1,VLOOKUP(Q1928,Months_Weeks!$A$1:$B$13,2,0)))</f>
        <v>2</v>
      </c>
      <c r="S1928" s="30"/>
      <c r="T1928" s="39"/>
      <c r="U1928" s="39"/>
      <c r="V1928" s="50">
        <f t="shared" si="184"/>
        <v>0</v>
      </c>
      <c r="W1928" s="28">
        <f t="shared" si="185"/>
        <v>1</v>
      </c>
      <c r="X1928" s="28">
        <f>IF(W1928=0,0,IF(E1928&gt;1,E1928-1,VLOOKUP(W1928,Months_Weeks!$A$1:$B$13,2,0)))</f>
        <v>2</v>
      </c>
      <c r="Y1928" s="30"/>
      <c r="Z1928" s="39"/>
      <c r="AA1928" s="31"/>
      <c r="AB1928" s="39"/>
      <c r="AC1928" s="31"/>
      <c r="AD1928" s="40"/>
      <c r="AE1928" s="31"/>
      <c r="AF1928" s="40"/>
      <c r="AG1928" s="31"/>
      <c r="AH1928" s="40"/>
      <c r="AI1928" s="31"/>
      <c r="AJ1928" s="40"/>
    </row>
    <row r="1929" spans="1:36" x14ac:dyDescent="0.25">
      <c r="A1929" s="37" t="s">
        <v>32</v>
      </c>
      <c r="B1929" s="37">
        <v>23</v>
      </c>
      <c r="C1929" s="26" t="str">
        <f>IFERROR(INDEX(Clients[Client_Name],MATCH(Table312[[#This Row],[Client_Code]],Clients[Client_Code],0)),"")</f>
        <v>GLOBAL PROTEIN</v>
      </c>
      <c r="D1929" s="25">
        <v>1</v>
      </c>
      <c r="E1929" s="25">
        <v>4</v>
      </c>
      <c r="F1929" s="25" t="b">
        <f>IF(E1929&gt;(VLOOKUP(D1929,Months_Weeks!$A$2:$B$13,2,TRUE)),FALSE)</f>
        <v>0</v>
      </c>
      <c r="G1929" s="63">
        <f>IF(Table312[[#This Row],[Facility]]="Buin",1.5%,0.25%)</f>
        <v>2.5000000000000001E-3</v>
      </c>
      <c r="H1929" s="38">
        <v>0</v>
      </c>
      <c r="I1929" s="38"/>
      <c r="J1929" s="27">
        <f t="shared" si="180"/>
        <v>0</v>
      </c>
      <c r="K1929" s="28">
        <f t="shared" si="181"/>
        <v>1</v>
      </c>
      <c r="L1929" s="27">
        <f>IF(K1929=0,0,IF(E1929&gt;1,E1929-1,VLOOKUP(K1929,Months_Weeks!$A$1:$B$13,2,0)))</f>
        <v>3</v>
      </c>
      <c r="M1929" s="29"/>
      <c r="N1929" s="39"/>
      <c r="O1929" s="39"/>
      <c r="P1929" s="50">
        <f t="shared" si="182"/>
        <v>0</v>
      </c>
      <c r="Q1929" s="28">
        <f t="shared" si="183"/>
        <v>1</v>
      </c>
      <c r="R1929" s="28">
        <f>IF(Q1929=0,0,IF(E1929&gt;1,E1929-1,VLOOKUP(Q1929,Months_Weeks!$A$1:$B$13,2,0)))</f>
        <v>3</v>
      </c>
      <c r="S1929" s="30"/>
      <c r="T1929" s="39"/>
      <c r="U1929" s="39"/>
      <c r="V1929" s="50">
        <f t="shared" si="184"/>
        <v>0</v>
      </c>
      <c r="W1929" s="28">
        <f t="shared" si="185"/>
        <v>1</v>
      </c>
      <c r="X1929" s="28">
        <f>IF(W1929=0,0,IF(E1929&gt;1,E1929-1,VLOOKUP(W1929,Months_Weeks!$A$1:$B$13,2,0)))</f>
        <v>3</v>
      </c>
      <c r="Y1929" s="30"/>
      <c r="Z1929" s="39"/>
      <c r="AA1929" s="31"/>
      <c r="AB1929" s="39"/>
      <c r="AC1929" s="31"/>
      <c r="AD1929" s="40"/>
      <c r="AE1929" s="31"/>
      <c r="AF1929" s="40"/>
      <c r="AG1929" s="31"/>
      <c r="AH1929" s="40"/>
      <c r="AI1929" s="31"/>
      <c r="AJ1929" s="40"/>
    </row>
    <row r="1930" spans="1:36" x14ac:dyDescent="0.25">
      <c r="A1930" s="37" t="s">
        <v>32</v>
      </c>
      <c r="B1930" s="37">
        <v>23</v>
      </c>
      <c r="C1930" s="26" t="str">
        <f>IFERROR(INDEX(Clients[Client_Name],MATCH(Table312[[#This Row],[Client_Code]],Clients[Client_Code],0)),"")</f>
        <v>GLOBAL PROTEIN</v>
      </c>
      <c r="D1930" s="25">
        <v>2</v>
      </c>
      <c r="E1930" s="25">
        <v>1</v>
      </c>
      <c r="F1930" s="25" t="b">
        <f>IF(E1930&gt;(VLOOKUP(D1930,Months_Weeks!$A$2:$B$13,2,TRUE)),FALSE)</f>
        <v>0</v>
      </c>
      <c r="G1930" s="63">
        <f>IF(Table312[[#This Row],[Facility]]="Buin",1.5%,0.25%)</f>
        <v>2.5000000000000001E-3</v>
      </c>
      <c r="H1930" s="38">
        <v>0</v>
      </c>
      <c r="I1930" s="38"/>
      <c r="J1930" s="27">
        <f t="shared" si="180"/>
        <v>0</v>
      </c>
      <c r="K1930" s="28">
        <f t="shared" si="181"/>
        <v>1</v>
      </c>
      <c r="L1930" s="27">
        <f>IF(K1930=0,0,IF(E1930&gt;1,E1930-1,VLOOKUP(K1930,Months_Weeks!$A$1:$B$13,2,0)))</f>
        <v>4</v>
      </c>
      <c r="M1930" s="29"/>
      <c r="N1930" s="39"/>
      <c r="O1930" s="39"/>
      <c r="P1930" s="50">
        <f t="shared" si="182"/>
        <v>0</v>
      </c>
      <c r="Q1930" s="28">
        <f t="shared" si="183"/>
        <v>1</v>
      </c>
      <c r="R1930" s="28">
        <f>IF(Q1930=0,0,IF(E1930&gt;1,E1930-1,VLOOKUP(Q1930,Months_Weeks!$A$1:$B$13,2,0)))</f>
        <v>4</v>
      </c>
      <c r="S1930" s="30"/>
      <c r="T1930" s="39"/>
      <c r="U1930" s="39"/>
      <c r="V1930" s="50">
        <f t="shared" si="184"/>
        <v>0</v>
      </c>
      <c r="W1930" s="28">
        <f t="shared" si="185"/>
        <v>1</v>
      </c>
      <c r="X1930" s="28">
        <f>IF(W1930=0,0,IF(E1930&gt;1,E1930-1,VLOOKUP(W1930,Months_Weeks!$A$1:$B$13,2,0)))</f>
        <v>4</v>
      </c>
      <c r="Y1930" s="30"/>
      <c r="Z1930" s="39"/>
      <c r="AA1930" s="31"/>
      <c r="AB1930" s="39"/>
      <c r="AC1930" s="31"/>
      <c r="AD1930" s="40"/>
      <c r="AE1930" s="31"/>
      <c r="AF1930" s="40"/>
      <c r="AG1930" s="31"/>
      <c r="AH1930" s="40"/>
      <c r="AI1930" s="31"/>
      <c r="AJ1930" s="40"/>
    </row>
    <row r="1931" spans="1:36" x14ac:dyDescent="0.25">
      <c r="A1931" s="37" t="s">
        <v>32</v>
      </c>
      <c r="B1931" s="37">
        <v>23</v>
      </c>
      <c r="C1931" s="26" t="str">
        <f>IFERROR(INDEX(Clients[Client_Name],MATCH(Table312[[#This Row],[Client_Code]],Clients[Client_Code],0)),"")</f>
        <v>GLOBAL PROTEIN</v>
      </c>
      <c r="D1931" s="25">
        <v>2</v>
      </c>
      <c r="E1931" s="25">
        <v>2</v>
      </c>
      <c r="F1931" s="25" t="b">
        <f>IF(E1931&gt;(VLOOKUP(D1931,Months_Weeks!$A$2:$B$13,2,TRUE)),FALSE)</f>
        <v>0</v>
      </c>
      <c r="G1931" s="63">
        <f>IF(Table312[[#This Row],[Facility]]="Buin",1.5%,0.25%)</f>
        <v>2.5000000000000001E-3</v>
      </c>
      <c r="H1931" s="38">
        <v>0</v>
      </c>
      <c r="I1931" s="38"/>
      <c r="J1931" s="27">
        <f t="shared" si="180"/>
        <v>0</v>
      </c>
      <c r="K1931" s="28">
        <f t="shared" si="181"/>
        <v>2</v>
      </c>
      <c r="L1931" s="27">
        <f>IF(K1931=0,0,IF(E1931&gt;1,E1931-1,VLOOKUP(K1931,Months_Weeks!$A$1:$B$13,2,0)))</f>
        <v>1</v>
      </c>
      <c r="M1931" s="29"/>
      <c r="N1931" s="39"/>
      <c r="O1931" s="39"/>
      <c r="P1931" s="50">
        <f t="shared" si="182"/>
        <v>0</v>
      </c>
      <c r="Q1931" s="28">
        <f t="shared" si="183"/>
        <v>2</v>
      </c>
      <c r="R1931" s="28">
        <f>IF(Q1931=0,0,IF(E1931&gt;1,E1931-1,VLOOKUP(Q1931,Months_Weeks!$A$1:$B$13,2,0)))</f>
        <v>1</v>
      </c>
      <c r="S1931" s="30"/>
      <c r="T1931" s="39"/>
      <c r="U1931" s="39"/>
      <c r="V1931" s="50">
        <f t="shared" si="184"/>
        <v>0</v>
      </c>
      <c r="W1931" s="28">
        <f t="shared" si="185"/>
        <v>2</v>
      </c>
      <c r="X1931" s="28">
        <f>IF(W1931=0,0,IF(E1931&gt;1,E1931-1,VLOOKUP(W1931,Months_Weeks!$A$1:$B$13,2,0)))</f>
        <v>1</v>
      </c>
      <c r="Y1931" s="30"/>
      <c r="Z1931" s="39"/>
      <c r="AA1931" s="31"/>
      <c r="AB1931" s="39"/>
      <c r="AC1931" s="31"/>
      <c r="AD1931" s="40"/>
      <c r="AE1931" s="31"/>
      <c r="AF1931" s="40"/>
      <c r="AG1931" s="31"/>
      <c r="AH1931" s="40"/>
      <c r="AI1931" s="31"/>
      <c r="AJ1931" s="40"/>
    </row>
    <row r="1932" spans="1:36" x14ac:dyDescent="0.25">
      <c r="A1932" s="37" t="s">
        <v>32</v>
      </c>
      <c r="B1932" s="37">
        <v>23</v>
      </c>
      <c r="C1932" s="26" t="str">
        <f>IFERROR(INDEX(Clients[Client_Name],MATCH(Table312[[#This Row],[Client_Code]],Clients[Client_Code],0)),"")</f>
        <v>GLOBAL PROTEIN</v>
      </c>
      <c r="D1932" s="25">
        <v>2</v>
      </c>
      <c r="E1932" s="25">
        <v>3</v>
      </c>
      <c r="F1932" s="25" t="b">
        <f>IF(E1932&gt;(VLOOKUP(D1932,Months_Weeks!$A$2:$B$13,2,TRUE)),FALSE)</f>
        <v>0</v>
      </c>
      <c r="G1932" s="63">
        <f>IF(Table312[[#This Row],[Facility]]="Buin",1.5%,0.25%)</f>
        <v>2.5000000000000001E-3</v>
      </c>
      <c r="H1932" s="38">
        <v>0</v>
      </c>
      <c r="I1932" s="38"/>
      <c r="J1932" s="27">
        <f t="shared" si="180"/>
        <v>0</v>
      </c>
      <c r="K1932" s="28">
        <f t="shared" si="181"/>
        <v>2</v>
      </c>
      <c r="L1932" s="27">
        <f>IF(K1932=0,0,IF(E1932&gt;1,E1932-1,VLOOKUP(K1932,Months_Weeks!$A$1:$B$13,2,0)))</f>
        <v>2</v>
      </c>
      <c r="M1932" s="29"/>
      <c r="N1932" s="39"/>
      <c r="O1932" s="39"/>
      <c r="P1932" s="50">
        <f t="shared" si="182"/>
        <v>0</v>
      </c>
      <c r="Q1932" s="28">
        <f t="shared" si="183"/>
        <v>2</v>
      </c>
      <c r="R1932" s="28">
        <f>IF(Q1932=0,0,IF(E1932&gt;1,E1932-1,VLOOKUP(Q1932,Months_Weeks!$A$1:$B$13,2,0)))</f>
        <v>2</v>
      </c>
      <c r="S1932" s="30"/>
      <c r="T1932" s="39"/>
      <c r="U1932" s="39"/>
      <c r="V1932" s="50">
        <f t="shared" si="184"/>
        <v>0</v>
      </c>
      <c r="W1932" s="28">
        <f t="shared" si="185"/>
        <v>2</v>
      </c>
      <c r="X1932" s="28">
        <f>IF(W1932=0,0,IF(E1932&gt;1,E1932-1,VLOOKUP(W1932,Months_Weeks!$A$1:$B$13,2,0)))</f>
        <v>2</v>
      </c>
      <c r="Y1932" s="30"/>
      <c r="Z1932" s="39"/>
      <c r="AA1932" s="31"/>
      <c r="AB1932" s="39"/>
      <c r="AC1932" s="31"/>
      <c r="AD1932" s="40"/>
      <c r="AE1932" s="31"/>
      <c r="AF1932" s="40"/>
      <c r="AG1932" s="31"/>
      <c r="AH1932" s="40"/>
      <c r="AI1932" s="31"/>
      <c r="AJ1932" s="40"/>
    </row>
    <row r="1933" spans="1:36" x14ac:dyDescent="0.25">
      <c r="A1933" s="37" t="s">
        <v>32</v>
      </c>
      <c r="B1933" s="37">
        <v>23</v>
      </c>
      <c r="C1933" s="26" t="str">
        <f>IFERROR(INDEX(Clients[Client_Name],MATCH(Table312[[#This Row],[Client_Code]],Clients[Client_Code],0)),"")</f>
        <v>GLOBAL PROTEIN</v>
      </c>
      <c r="D1933" s="25">
        <v>2</v>
      </c>
      <c r="E1933" s="25">
        <v>4</v>
      </c>
      <c r="F1933" s="25" t="b">
        <f>IF(E1933&gt;(VLOOKUP(D1933,Months_Weeks!$A$2:$B$13,2,TRUE)),FALSE)</f>
        <v>0</v>
      </c>
      <c r="G1933" s="63">
        <f>IF(Table312[[#This Row],[Facility]]="Buin",1.5%,0.25%)</f>
        <v>2.5000000000000001E-3</v>
      </c>
      <c r="H1933" s="38">
        <v>0</v>
      </c>
      <c r="I1933" s="38"/>
      <c r="J1933" s="27">
        <f t="shared" si="180"/>
        <v>0</v>
      </c>
      <c r="K1933" s="28">
        <f t="shared" si="181"/>
        <v>2</v>
      </c>
      <c r="L1933" s="27">
        <f>IF(K1933=0,0,IF(E1933&gt;1,E1933-1,VLOOKUP(K1933,Months_Weeks!$A$1:$B$13,2,0)))</f>
        <v>3</v>
      </c>
      <c r="M1933" s="29"/>
      <c r="N1933" s="39"/>
      <c r="O1933" s="39"/>
      <c r="P1933" s="50">
        <f t="shared" si="182"/>
        <v>0</v>
      </c>
      <c r="Q1933" s="28">
        <f t="shared" si="183"/>
        <v>2</v>
      </c>
      <c r="R1933" s="28">
        <f>IF(Q1933=0,0,IF(E1933&gt;1,E1933-1,VLOOKUP(Q1933,Months_Weeks!$A$1:$B$13,2,0)))</f>
        <v>3</v>
      </c>
      <c r="S1933" s="30"/>
      <c r="T1933" s="39"/>
      <c r="U1933" s="39"/>
      <c r="V1933" s="50">
        <f t="shared" si="184"/>
        <v>0</v>
      </c>
      <c r="W1933" s="28">
        <f t="shared" si="185"/>
        <v>2</v>
      </c>
      <c r="X1933" s="28">
        <f>IF(W1933=0,0,IF(E1933&gt;1,E1933-1,VLOOKUP(W1933,Months_Weeks!$A$1:$B$13,2,0)))</f>
        <v>3</v>
      </c>
      <c r="Y1933" s="30"/>
      <c r="Z1933" s="39"/>
      <c r="AA1933" s="31"/>
      <c r="AB1933" s="39"/>
      <c r="AC1933" s="31"/>
      <c r="AD1933" s="40"/>
      <c r="AE1933" s="31"/>
      <c r="AF1933" s="40"/>
      <c r="AG1933" s="31"/>
      <c r="AH1933" s="40"/>
      <c r="AI1933" s="31"/>
      <c r="AJ1933" s="40"/>
    </row>
    <row r="1934" spans="1:36" x14ac:dyDescent="0.25">
      <c r="A1934" s="37" t="s">
        <v>32</v>
      </c>
      <c r="B1934" s="37">
        <v>23</v>
      </c>
      <c r="C1934" s="26" t="str">
        <f>IFERROR(INDEX(Clients[Client_Name],MATCH(Table312[[#This Row],[Client_Code]],Clients[Client_Code],0)),"")</f>
        <v>GLOBAL PROTEIN</v>
      </c>
      <c r="D1934" s="25">
        <v>3</v>
      </c>
      <c r="E1934" s="25">
        <v>1</v>
      </c>
      <c r="F1934" s="25" t="b">
        <f>IF(E1934&gt;(VLOOKUP(D1934,Months_Weeks!$A$2:$B$13,2,TRUE)),FALSE)</f>
        <v>0</v>
      </c>
      <c r="G1934" s="63">
        <f>IF(Table312[[#This Row],[Facility]]="Buin",1.5%,0.25%)</f>
        <v>2.5000000000000001E-3</v>
      </c>
      <c r="H1934" s="38">
        <v>0</v>
      </c>
      <c r="I1934" s="38"/>
      <c r="J1934" s="27">
        <f t="shared" si="180"/>
        <v>0</v>
      </c>
      <c r="K1934" s="28">
        <f t="shared" si="181"/>
        <v>2</v>
      </c>
      <c r="L1934" s="27">
        <f>IF(K1934=0,0,IF(E1934&gt;1,E1934-1,VLOOKUP(K1934,Months_Weeks!$A$1:$B$13,2,0)))</f>
        <v>4</v>
      </c>
      <c r="M1934" s="29"/>
      <c r="N1934" s="39"/>
      <c r="O1934" s="39"/>
      <c r="P1934" s="50">
        <f t="shared" si="182"/>
        <v>0</v>
      </c>
      <c r="Q1934" s="28">
        <f t="shared" si="183"/>
        <v>2</v>
      </c>
      <c r="R1934" s="28">
        <f>IF(Q1934=0,0,IF(E1934&gt;1,E1934-1,VLOOKUP(Q1934,Months_Weeks!$A$1:$B$13,2,0)))</f>
        <v>4</v>
      </c>
      <c r="S1934" s="30"/>
      <c r="T1934" s="39"/>
      <c r="U1934" s="39"/>
      <c r="V1934" s="50">
        <f t="shared" si="184"/>
        <v>0</v>
      </c>
      <c r="W1934" s="28">
        <f t="shared" si="185"/>
        <v>2</v>
      </c>
      <c r="X1934" s="28">
        <f>IF(W1934=0,0,IF(E1934&gt;1,E1934-1,VLOOKUP(W1934,Months_Weeks!$A$1:$B$13,2,0)))</f>
        <v>4</v>
      </c>
      <c r="Y1934" s="30"/>
      <c r="Z1934" s="39"/>
      <c r="AA1934" s="31"/>
      <c r="AB1934" s="39"/>
      <c r="AC1934" s="31"/>
      <c r="AD1934" s="40"/>
      <c r="AE1934" s="31"/>
      <c r="AF1934" s="40"/>
      <c r="AG1934" s="31"/>
      <c r="AH1934" s="40"/>
      <c r="AI1934" s="31"/>
      <c r="AJ1934" s="40"/>
    </row>
    <row r="1935" spans="1:36" x14ac:dyDescent="0.25">
      <c r="A1935" s="37" t="s">
        <v>32</v>
      </c>
      <c r="B1935" s="37">
        <v>23</v>
      </c>
      <c r="C1935" s="26" t="str">
        <f>IFERROR(INDEX(Clients[Client_Name],MATCH(Table312[[#This Row],[Client_Code]],Clients[Client_Code],0)),"")</f>
        <v>GLOBAL PROTEIN</v>
      </c>
      <c r="D1935" s="25">
        <v>3</v>
      </c>
      <c r="E1935" s="25">
        <v>2</v>
      </c>
      <c r="F1935" s="25" t="b">
        <f>IF(E1935&gt;(VLOOKUP(D1935,Months_Weeks!$A$2:$B$13,2,TRUE)),FALSE)</f>
        <v>0</v>
      </c>
      <c r="G1935" s="63">
        <f>IF(Table312[[#This Row],[Facility]]="Buin",1.5%,0.25%)</f>
        <v>2.5000000000000001E-3</v>
      </c>
      <c r="H1935" s="38"/>
      <c r="I1935" s="38"/>
      <c r="J1935" s="27">
        <f t="shared" si="180"/>
        <v>0</v>
      </c>
      <c r="K1935" s="28">
        <f t="shared" si="181"/>
        <v>3</v>
      </c>
      <c r="L1935" s="27">
        <f>IF(K1935=0,0,IF(E1935&gt;1,E1935-1,VLOOKUP(K1935,Months_Weeks!$A$1:$B$13,2,0)))</f>
        <v>1</v>
      </c>
      <c r="M1935" s="29"/>
      <c r="N1935" s="39"/>
      <c r="O1935" s="39"/>
      <c r="P1935" s="50">
        <f t="shared" si="182"/>
        <v>0</v>
      </c>
      <c r="Q1935" s="28">
        <f t="shared" si="183"/>
        <v>3</v>
      </c>
      <c r="R1935" s="28">
        <f>IF(Q1935=0,0,IF(E1935&gt;1,E1935-1,VLOOKUP(Q1935,Months_Weeks!$A$1:$B$13,2,0)))</f>
        <v>1</v>
      </c>
      <c r="S1935" s="30"/>
      <c r="T1935" s="39"/>
      <c r="U1935" s="39"/>
      <c r="V1935" s="50">
        <f t="shared" si="184"/>
        <v>0</v>
      </c>
      <c r="W1935" s="28">
        <f t="shared" si="185"/>
        <v>3</v>
      </c>
      <c r="X1935" s="28">
        <f>IF(W1935=0,0,IF(E1935&gt;1,E1935-1,VLOOKUP(W1935,Months_Weeks!$A$1:$B$13,2,0)))</f>
        <v>1</v>
      </c>
      <c r="Y1935" s="30"/>
      <c r="Z1935" s="39"/>
      <c r="AA1935" s="31"/>
      <c r="AB1935" s="39"/>
      <c r="AC1935" s="31"/>
      <c r="AD1935" s="40"/>
      <c r="AE1935" s="31"/>
      <c r="AF1935" s="40"/>
      <c r="AG1935" s="31"/>
      <c r="AH1935" s="40"/>
      <c r="AI1935" s="31"/>
      <c r="AJ1935" s="40"/>
    </row>
    <row r="1936" spans="1:36" x14ac:dyDescent="0.25">
      <c r="A1936" s="37" t="s">
        <v>32</v>
      </c>
      <c r="B1936" s="37">
        <v>23</v>
      </c>
      <c r="C1936" s="26" t="str">
        <f>IFERROR(INDEX(Clients[Client_Name],MATCH(Table312[[#This Row],[Client_Code]],Clients[Client_Code],0)),"")</f>
        <v>GLOBAL PROTEIN</v>
      </c>
      <c r="D1936" s="25">
        <v>3</v>
      </c>
      <c r="E1936" s="25">
        <v>3</v>
      </c>
      <c r="F1936" s="25" t="b">
        <f>IF(E1936&gt;(VLOOKUP(D1936,Months_Weeks!$A$2:$B$13,2,TRUE)),FALSE)</f>
        <v>0</v>
      </c>
      <c r="G1936" s="63">
        <f>IF(Table312[[#This Row],[Facility]]="Buin",1.5%,0.25%)</f>
        <v>2.5000000000000001E-3</v>
      </c>
      <c r="H1936" s="38"/>
      <c r="I1936" s="38"/>
      <c r="J1936" s="27">
        <f t="shared" si="180"/>
        <v>0</v>
      </c>
      <c r="K1936" s="28">
        <f t="shared" si="181"/>
        <v>3</v>
      </c>
      <c r="L1936" s="27">
        <f>IF(K1936=0,0,IF(E1936&gt;1,E1936-1,VLOOKUP(K1936,Months_Weeks!$A$1:$B$13,2,0)))</f>
        <v>2</v>
      </c>
      <c r="M1936" s="29"/>
      <c r="N1936" s="39"/>
      <c r="O1936" s="39"/>
      <c r="P1936" s="50">
        <f t="shared" si="182"/>
        <v>0</v>
      </c>
      <c r="Q1936" s="28">
        <f t="shared" si="183"/>
        <v>3</v>
      </c>
      <c r="R1936" s="28">
        <f>IF(Q1936=0,0,IF(E1936&gt;1,E1936-1,VLOOKUP(Q1936,Months_Weeks!$A$1:$B$13,2,0)))</f>
        <v>2</v>
      </c>
      <c r="S1936" s="30"/>
      <c r="T1936" s="39"/>
      <c r="U1936" s="39"/>
      <c r="V1936" s="50">
        <f t="shared" si="184"/>
        <v>0</v>
      </c>
      <c r="W1936" s="28">
        <f t="shared" si="185"/>
        <v>3</v>
      </c>
      <c r="X1936" s="28">
        <f>IF(W1936=0,0,IF(E1936&gt;1,E1936-1,VLOOKUP(W1936,Months_Weeks!$A$1:$B$13,2,0)))</f>
        <v>2</v>
      </c>
      <c r="Y1936" s="30"/>
      <c r="Z1936" s="39"/>
      <c r="AA1936" s="31"/>
      <c r="AB1936" s="39"/>
      <c r="AC1936" s="31"/>
      <c r="AD1936" s="40"/>
      <c r="AE1936" s="31"/>
      <c r="AF1936" s="40"/>
      <c r="AG1936" s="31"/>
      <c r="AH1936" s="40"/>
      <c r="AI1936" s="31"/>
      <c r="AJ1936" s="40"/>
    </row>
    <row r="1937" spans="1:36" x14ac:dyDescent="0.25">
      <c r="A1937" s="37" t="s">
        <v>32</v>
      </c>
      <c r="B1937" s="37">
        <v>23</v>
      </c>
      <c r="C1937" s="26" t="str">
        <f>IFERROR(INDEX(Clients[Client_Name],MATCH(Table312[[#This Row],[Client_Code]],Clients[Client_Code],0)),"")</f>
        <v>GLOBAL PROTEIN</v>
      </c>
      <c r="D1937" s="25">
        <v>3</v>
      </c>
      <c r="E1937" s="25">
        <v>4</v>
      </c>
      <c r="F1937" s="25" t="b">
        <f>IF(E1937&gt;(VLOOKUP(D1937,Months_Weeks!$A$2:$B$13,2,TRUE)),FALSE)</f>
        <v>0</v>
      </c>
      <c r="G1937" s="63">
        <f>IF(Table312[[#This Row],[Facility]]="Buin",1.5%,0.25%)</f>
        <v>2.5000000000000001E-3</v>
      </c>
      <c r="H1937" s="38"/>
      <c r="I1937" s="38"/>
      <c r="J1937" s="27">
        <f t="shared" si="180"/>
        <v>0</v>
      </c>
      <c r="K1937" s="28">
        <f t="shared" si="181"/>
        <v>3</v>
      </c>
      <c r="L1937" s="27">
        <f>IF(K1937=0,0,IF(E1937&gt;1,E1937-1,VLOOKUP(K1937,Months_Weeks!$A$1:$B$13,2,0)))</f>
        <v>3</v>
      </c>
      <c r="M1937" s="29"/>
      <c r="N1937" s="39"/>
      <c r="O1937" s="39"/>
      <c r="P1937" s="50">
        <f t="shared" si="182"/>
        <v>0</v>
      </c>
      <c r="Q1937" s="28">
        <f t="shared" si="183"/>
        <v>3</v>
      </c>
      <c r="R1937" s="28">
        <f>IF(Q1937=0,0,IF(E1937&gt;1,E1937-1,VLOOKUP(Q1937,Months_Weeks!$A$1:$B$13,2,0)))</f>
        <v>3</v>
      </c>
      <c r="S1937" s="30"/>
      <c r="T1937" s="39"/>
      <c r="U1937" s="39"/>
      <c r="V1937" s="50">
        <f t="shared" si="184"/>
        <v>0</v>
      </c>
      <c r="W1937" s="28">
        <f t="shared" si="185"/>
        <v>3</v>
      </c>
      <c r="X1937" s="28">
        <f>IF(W1937=0,0,IF(E1937&gt;1,E1937-1,VLOOKUP(W1937,Months_Weeks!$A$1:$B$13,2,0)))</f>
        <v>3</v>
      </c>
      <c r="Y1937" s="30"/>
      <c r="Z1937" s="39"/>
      <c r="AA1937" s="31"/>
      <c r="AB1937" s="39"/>
      <c r="AC1937" s="31"/>
      <c r="AD1937" s="40"/>
      <c r="AE1937" s="31"/>
      <c r="AF1937" s="40"/>
      <c r="AG1937" s="31"/>
      <c r="AH1937" s="40"/>
      <c r="AI1937" s="31"/>
      <c r="AJ1937" s="40"/>
    </row>
    <row r="1938" spans="1:36" x14ac:dyDescent="0.25">
      <c r="A1938" s="37" t="s">
        <v>32</v>
      </c>
      <c r="B1938" s="37">
        <v>23</v>
      </c>
      <c r="C1938" s="26" t="str">
        <f>IFERROR(INDEX(Clients[Client_Name],MATCH(Table312[[#This Row],[Client_Code]],Clients[Client_Code],0)),"")</f>
        <v>GLOBAL PROTEIN</v>
      </c>
      <c r="D1938" s="25">
        <v>3</v>
      </c>
      <c r="E1938" s="25">
        <v>5</v>
      </c>
      <c r="F1938" s="25" t="b">
        <f>IF(E1938&gt;(VLOOKUP(D1938,Months_Weeks!$A$2:$B$13,2,TRUE)),FALSE)</f>
        <v>0</v>
      </c>
      <c r="G1938" s="63">
        <f>IF(Table312[[#This Row],[Facility]]="Buin",1.5%,0.25%)</f>
        <v>2.5000000000000001E-3</v>
      </c>
      <c r="H1938" s="38"/>
      <c r="I1938" s="38"/>
      <c r="J1938" s="27">
        <f t="shared" si="180"/>
        <v>0</v>
      </c>
      <c r="K1938" s="28">
        <f t="shared" si="181"/>
        <v>3</v>
      </c>
      <c r="L1938" s="27">
        <f>IF(K1938=0,0,IF(E1938&gt;1,E1938-1,VLOOKUP(K1938,Months_Weeks!$A$1:$B$13,2,0)))</f>
        <v>4</v>
      </c>
      <c r="M1938" s="29"/>
      <c r="N1938" s="39"/>
      <c r="O1938" s="39"/>
      <c r="P1938" s="50">
        <f t="shared" si="182"/>
        <v>0</v>
      </c>
      <c r="Q1938" s="28">
        <f t="shared" si="183"/>
        <v>3</v>
      </c>
      <c r="R1938" s="28">
        <f>IF(Q1938=0,0,IF(E1938&gt;1,E1938-1,VLOOKUP(Q1938,Months_Weeks!$A$1:$B$13,2,0)))</f>
        <v>4</v>
      </c>
      <c r="S1938" s="30"/>
      <c r="T1938" s="39"/>
      <c r="U1938" s="39"/>
      <c r="V1938" s="50">
        <f t="shared" si="184"/>
        <v>0</v>
      </c>
      <c r="W1938" s="28">
        <f t="shared" si="185"/>
        <v>3</v>
      </c>
      <c r="X1938" s="28">
        <f>IF(W1938=0,0,IF(E1938&gt;1,E1938-1,VLOOKUP(W1938,Months_Weeks!$A$1:$B$13,2,0)))</f>
        <v>4</v>
      </c>
      <c r="Y1938" s="30"/>
      <c r="Z1938" s="39"/>
      <c r="AA1938" s="31"/>
      <c r="AB1938" s="39"/>
      <c r="AC1938" s="31"/>
      <c r="AD1938" s="40"/>
      <c r="AE1938" s="31"/>
      <c r="AF1938" s="40"/>
      <c r="AG1938" s="31"/>
      <c r="AH1938" s="40"/>
      <c r="AI1938" s="31"/>
      <c r="AJ1938" s="40"/>
    </row>
    <row r="1939" spans="1:36" x14ac:dyDescent="0.25">
      <c r="A1939" s="37" t="s">
        <v>32</v>
      </c>
      <c r="B1939" s="37">
        <v>23</v>
      </c>
      <c r="C1939" s="26" t="str">
        <f>IFERROR(INDEX(Clients[Client_Name],MATCH(Table312[[#This Row],[Client_Code]],Clients[Client_Code],0)),"")</f>
        <v>GLOBAL PROTEIN</v>
      </c>
      <c r="D1939" s="25">
        <v>4</v>
      </c>
      <c r="E1939" s="25">
        <v>1</v>
      </c>
      <c r="F1939" s="25" t="b">
        <f>IF(E1939&gt;(VLOOKUP(D1939,Months_Weeks!$A$2:$B$13,2,TRUE)),FALSE)</f>
        <v>0</v>
      </c>
      <c r="G1939" s="63">
        <f>IF(Table312[[#This Row],[Facility]]="Buin",1.5%,0.25%)</f>
        <v>2.5000000000000001E-3</v>
      </c>
      <c r="H1939" s="38"/>
      <c r="I1939" s="38"/>
      <c r="J1939" s="27">
        <f t="shared" si="180"/>
        <v>0</v>
      </c>
      <c r="K1939" s="28">
        <f t="shared" si="181"/>
        <v>3</v>
      </c>
      <c r="L1939" s="27">
        <f>IF(K1939=0,0,IF(E1939&gt;1,E1939-1,VLOOKUP(K1939,Months_Weeks!$A$1:$B$13,2,0)))</f>
        <v>5</v>
      </c>
      <c r="M1939" s="29"/>
      <c r="N1939" s="39"/>
      <c r="O1939" s="39"/>
      <c r="P1939" s="50">
        <f t="shared" si="182"/>
        <v>0</v>
      </c>
      <c r="Q1939" s="28">
        <f t="shared" si="183"/>
        <v>3</v>
      </c>
      <c r="R1939" s="28">
        <f>IF(Q1939=0,0,IF(E1939&gt;1,E1939-1,VLOOKUP(Q1939,Months_Weeks!$A$1:$B$13,2,0)))</f>
        <v>5</v>
      </c>
      <c r="S1939" s="30"/>
      <c r="T1939" s="39"/>
      <c r="U1939" s="39"/>
      <c r="V1939" s="50">
        <f t="shared" si="184"/>
        <v>0</v>
      </c>
      <c r="W1939" s="28">
        <f t="shared" si="185"/>
        <v>3</v>
      </c>
      <c r="X1939" s="28">
        <f>IF(W1939=0,0,IF(E1939&gt;1,E1939-1,VLOOKUP(W1939,Months_Weeks!$A$1:$B$13,2,0)))</f>
        <v>5</v>
      </c>
      <c r="Y1939" s="30"/>
      <c r="Z1939" s="39"/>
      <c r="AA1939" s="31"/>
      <c r="AB1939" s="39"/>
      <c r="AC1939" s="31"/>
      <c r="AD1939" s="40"/>
      <c r="AE1939" s="31"/>
      <c r="AF1939" s="40"/>
      <c r="AG1939" s="31"/>
      <c r="AH1939" s="40"/>
      <c r="AI1939" s="31"/>
      <c r="AJ1939" s="40"/>
    </row>
    <row r="1940" spans="1:36" x14ac:dyDescent="0.25">
      <c r="A1940" s="37" t="s">
        <v>32</v>
      </c>
      <c r="B1940" s="37">
        <v>23</v>
      </c>
      <c r="C1940" s="26" t="str">
        <f>IFERROR(INDEX(Clients[Client_Name],MATCH(Table312[[#This Row],[Client_Code]],Clients[Client_Code],0)),"")</f>
        <v>GLOBAL PROTEIN</v>
      </c>
      <c r="D1940" s="25">
        <v>4</v>
      </c>
      <c r="E1940" s="25">
        <v>2</v>
      </c>
      <c r="F1940" s="25" t="b">
        <f>IF(E1940&gt;(VLOOKUP(D1940,Months_Weeks!$A$2:$B$13,2,TRUE)),FALSE)</f>
        <v>0</v>
      </c>
      <c r="G1940" s="63">
        <f>IF(Table312[[#This Row],[Facility]]="Buin",1.5%,0.25%)</f>
        <v>2.5000000000000001E-3</v>
      </c>
      <c r="H1940" s="38"/>
      <c r="I1940" s="38"/>
      <c r="J1940" s="27">
        <f t="shared" si="180"/>
        <v>0</v>
      </c>
      <c r="K1940" s="28">
        <f t="shared" si="181"/>
        <v>4</v>
      </c>
      <c r="L1940" s="27">
        <f>IF(K1940=0,0,IF(E1940&gt;1,E1940-1,VLOOKUP(K1940,Months_Weeks!$A$1:$B$13,2,0)))</f>
        <v>1</v>
      </c>
      <c r="M1940" s="29"/>
      <c r="N1940" s="39"/>
      <c r="O1940" s="39"/>
      <c r="P1940" s="50">
        <f t="shared" si="182"/>
        <v>0</v>
      </c>
      <c r="Q1940" s="28">
        <f t="shared" si="183"/>
        <v>4</v>
      </c>
      <c r="R1940" s="28">
        <f>IF(Q1940=0,0,IF(E1940&gt;1,E1940-1,VLOOKUP(Q1940,Months_Weeks!$A$1:$B$13,2,0)))</f>
        <v>1</v>
      </c>
      <c r="S1940" s="30"/>
      <c r="T1940" s="39"/>
      <c r="U1940" s="39"/>
      <c r="V1940" s="50">
        <f t="shared" si="184"/>
        <v>0</v>
      </c>
      <c r="W1940" s="28">
        <f t="shared" si="185"/>
        <v>4</v>
      </c>
      <c r="X1940" s="28">
        <f>IF(W1940=0,0,IF(E1940&gt;1,E1940-1,VLOOKUP(W1940,Months_Weeks!$A$1:$B$13,2,0)))</f>
        <v>1</v>
      </c>
      <c r="Y1940" s="30"/>
      <c r="Z1940" s="39"/>
      <c r="AA1940" s="31"/>
      <c r="AB1940" s="39"/>
      <c r="AC1940" s="31"/>
      <c r="AD1940" s="40"/>
      <c r="AE1940" s="31"/>
      <c r="AF1940" s="40"/>
      <c r="AG1940" s="31"/>
      <c r="AH1940" s="40"/>
      <c r="AI1940" s="31"/>
      <c r="AJ1940" s="40"/>
    </row>
    <row r="1941" spans="1:36" x14ac:dyDescent="0.25">
      <c r="A1941" s="37" t="s">
        <v>32</v>
      </c>
      <c r="B1941" s="37">
        <v>23</v>
      </c>
      <c r="C1941" s="26" t="str">
        <f>IFERROR(INDEX(Clients[Client_Name],MATCH(Table312[[#This Row],[Client_Code]],Clients[Client_Code],0)),"")</f>
        <v>GLOBAL PROTEIN</v>
      </c>
      <c r="D1941" s="25">
        <v>4</v>
      </c>
      <c r="E1941" s="25">
        <v>3</v>
      </c>
      <c r="F1941" s="25" t="b">
        <f>IF(E1941&gt;(VLOOKUP(D1941,Months_Weeks!$A$2:$B$13,2,TRUE)),FALSE)</f>
        <v>0</v>
      </c>
      <c r="G1941" s="63">
        <f>IF(Table312[[#This Row],[Facility]]="Buin",1.5%,0.25%)</f>
        <v>2.5000000000000001E-3</v>
      </c>
      <c r="H1941" s="38"/>
      <c r="I1941" s="38"/>
      <c r="J1941" s="27">
        <f t="shared" si="180"/>
        <v>0</v>
      </c>
      <c r="K1941" s="28">
        <f t="shared" si="181"/>
        <v>4</v>
      </c>
      <c r="L1941" s="27">
        <f>IF(K1941=0,0,IF(E1941&gt;1,E1941-1,VLOOKUP(K1941,Months_Weeks!$A$1:$B$13,2,0)))</f>
        <v>2</v>
      </c>
      <c r="M1941" s="29"/>
      <c r="N1941" s="39"/>
      <c r="O1941" s="39"/>
      <c r="P1941" s="50">
        <f t="shared" si="182"/>
        <v>0</v>
      </c>
      <c r="Q1941" s="28">
        <f t="shared" si="183"/>
        <v>4</v>
      </c>
      <c r="R1941" s="28">
        <f>IF(Q1941=0,0,IF(E1941&gt;1,E1941-1,VLOOKUP(Q1941,Months_Weeks!$A$1:$B$13,2,0)))</f>
        <v>2</v>
      </c>
      <c r="S1941" s="30"/>
      <c r="T1941" s="39"/>
      <c r="U1941" s="39"/>
      <c r="V1941" s="50">
        <f t="shared" si="184"/>
        <v>0</v>
      </c>
      <c r="W1941" s="28">
        <f t="shared" si="185"/>
        <v>4</v>
      </c>
      <c r="X1941" s="28">
        <f>IF(W1941=0,0,IF(E1941&gt;1,E1941-1,VLOOKUP(W1941,Months_Weeks!$A$1:$B$13,2,0)))</f>
        <v>2</v>
      </c>
      <c r="Y1941" s="30"/>
      <c r="Z1941" s="39"/>
      <c r="AA1941" s="31"/>
      <c r="AB1941" s="39"/>
      <c r="AC1941" s="31"/>
      <c r="AD1941" s="40"/>
      <c r="AE1941" s="31"/>
      <c r="AF1941" s="40"/>
      <c r="AG1941" s="31"/>
      <c r="AH1941" s="40"/>
      <c r="AI1941" s="31"/>
      <c r="AJ1941" s="40"/>
    </row>
    <row r="1942" spans="1:36" x14ac:dyDescent="0.25">
      <c r="A1942" s="37" t="s">
        <v>32</v>
      </c>
      <c r="B1942" s="37">
        <v>23</v>
      </c>
      <c r="C1942" s="26" t="str">
        <f>IFERROR(INDEX(Clients[Client_Name],MATCH(Table312[[#This Row],[Client_Code]],Clients[Client_Code],0)),"")</f>
        <v>GLOBAL PROTEIN</v>
      </c>
      <c r="D1942" s="25">
        <v>4</v>
      </c>
      <c r="E1942" s="25">
        <v>4</v>
      </c>
      <c r="F1942" s="25" t="b">
        <f>IF(E1942&gt;(VLOOKUP(D1942,Months_Weeks!$A$2:$B$13,2,TRUE)),FALSE)</f>
        <v>0</v>
      </c>
      <c r="G1942" s="63">
        <f>IF(Table312[[#This Row],[Facility]]="Buin",1.5%,0.25%)</f>
        <v>2.5000000000000001E-3</v>
      </c>
      <c r="H1942" s="38"/>
      <c r="I1942" s="38"/>
      <c r="J1942" s="27">
        <f t="shared" si="180"/>
        <v>0</v>
      </c>
      <c r="K1942" s="28">
        <f t="shared" si="181"/>
        <v>4</v>
      </c>
      <c r="L1942" s="27">
        <f>IF(K1942=0,0,IF(E1942&gt;1,E1942-1,VLOOKUP(K1942,Months_Weeks!$A$1:$B$13,2,0)))</f>
        <v>3</v>
      </c>
      <c r="M1942" s="29"/>
      <c r="N1942" s="39"/>
      <c r="O1942" s="39"/>
      <c r="P1942" s="50">
        <f t="shared" si="182"/>
        <v>0</v>
      </c>
      <c r="Q1942" s="28">
        <f t="shared" si="183"/>
        <v>4</v>
      </c>
      <c r="R1942" s="28">
        <f>IF(Q1942=0,0,IF(E1942&gt;1,E1942-1,VLOOKUP(Q1942,Months_Weeks!$A$1:$B$13,2,0)))</f>
        <v>3</v>
      </c>
      <c r="S1942" s="30"/>
      <c r="T1942" s="39"/>
      <c r="U1942" s="39"/>
      <c r="V1942" s="50">
        <f t="shared" si="184"/>
        <v>0</v>
      </c>
      <c r="W1942" s="28">
        <f t="shared" si="185"/>
        <v>4</v>
      </c>
      <c r="X1942" s="28">
        <f>IF(W1942=0,0,IF(E1942&gt;1,E1942-1,VLOOKUP(W1942,Months_Weeks!$A$1:$B$13,2,0)))</f>
        <v>3</v>
      </c>
      <c r="Y1942" s="30"/>
      <c r="Z1942" s="39"/>
      <c r="AA1942" s="31"/>
      <c r="AB1942" s="39"/>
      <c r="AC1942" s="31"/>
      <c r="AD1942" s="40"/>
      <c r="AE1942" s="31"/>
      <c r="AF1942" s="40"/>
      <c r="AG1942" s="31"/>
      <c r="AH1942" s="40"/>
      <c r="AI1942" s="31"/>
      <c r="AJ1942" s="40"/>
    </row>
    <row r="1943" spans="1:36" x14ac:dyDescent="0.25">
      <c r="A1943" s="37" t="s">
        <v>32</v>
      </c>
      <c r="B1943" s="37">
        <v>23</v>
      </c>
      <c r="C1943" s="26" t="str">
        <f>IFERROR(INDEX(Clients[Client_Name],MATCH(Table312[[#This Row],[Client_Code]],Clients[Client_Code],0)),"")</f>
        <v>GLOBAL PROTEIN</v>
      </c>
      <c r="D1943" s="25">
        <v>5</v>
      </c>
      <c r="E1943" s="25">
        <v>1</v>
      </c>
      <c r="F1943" s="25" t="b">
        <f>IF(E1943&gt;(VLOOKUP(D1943,Months_Weeks!$A$2:$B$13,2,TRUE)),FALSE)</f>
        <v>0</v>
      </c>
      <c r="G1943" s="63">
        <f>IF(Table312[[#This Row],[Facility]]="Buin",1.5%,0.25%)</f>
        <v>2.5000000000000001E-3</v>
      </c>
      <c r="H1943" s="38"/>
      <c r="I1943" s="38"/>
      <c r="J1943" s="27">
        <f t="shared" si="180"/>
        <v>0</v>
      </c>
      <c r="K1943" s="28">
        <f t="shared" si="181"/>
        <v>4</v>
      </c>
      <c r="L1943" s="27">
        <f>IF(K1943=0,0,IF(E1943&gt;1,E1943-1,VLOOKUP(K1943,Months_Weeks!$A$1:$B$13,2,0)))</f>
        <v>4</v>
      </c>
      <c r="M1943" s="29"/>
      <c r="N1943" s="39"/>
      <c r="O1943" s="39"/>
      <c r="P1943" s="50">
        <f t="shared" si="182"/>
        <v>0</v>
      </c>
      <c r="Q1943" s="28">
        <f t="shared" si="183"/>
        <v>4</v>
      </c>
      <c r="R1943" s="28">
        <f>IF(Q1943=0,0,IF(E1943&gt;1,E1943-1,VLOOKUP(Q1943,Months_Weeks!$A$1:$B$13,2,0)))</f>
        <v>4</v>
      </c>
      <c r="S1943" s="30"/>
      <c r="T1943" s="39"/>
      <c r="U1943" s="39"/>
      <c r="V1943" s="50">
        <f t="shared" si="184"/>
        <v>0</v>
      </c>
      <c r="W1943" s="28">
        <f t="shared" si="185"/>
        <v>4</v>
      </c>
      <c r="X1943" s="28">
        <f>IF(W1943=0,0,IF(E1943&gt;1,E1943-1,VLOOKUP(W1943,Months_Weeks!$A$1:$B$13,2,0)))</f>
        <v>4</v>
      </c>
      <c r="Y1943" s="30"/>
      <c r="Z1943" s="39"/>
      <c r="AA1943" s="31"/>
      <c r="AB1943" s="39"/>
      <c r="AC1943" s="31"/>
      <c r="AD1943" s="40"/>
      <c r="AE1943" s="31"/>
      <c r="AF1943" s="40"/>
      <c r="AG1943" s="31"/>
      <c r="AH1943" s="40"/>
      <c r="AI1943" s="31"/>
      <c r="AJ1943" s="40"/>
    </row>
    <row r="1944" spans="1:36" x14ac:dyDescent="0.25">
      <c r="A1944" s="37" t="s">
        <v>32</v>
      </c>
      <c r="B1944" s="37">
        <v>23</v>
      </c>
      <c r="C1944" s="26" t="str">
        <f>IFERROR(INDEX(Clients[Client_Name],MATCH(Table312[[#This Row],[Client_Code]],Clients[Client_Code],0)),"")</f>
        <v>GLOBAL PROTEIN</v>
      </c>
      <c r="D1944" s="25">
        <v>5</v>
      </c>
      <c r="E1944" s="25">
        <v>2</v>
      </c>
      <c r="F1944" s="25" t="b">
        <f>IF(E1944&gt;(VLOOKUP(D1944,Months_Weeks!$A$2:$B$13,2,TRUE)),FALSE)</f>
        <v>0</v>
      </c>
      <c r="G1944" s="63">
        <f>IF(Table312[[#This Row],[Facility]]="Buin",1.5%,0.25%)</f>
        <v>2.5000000000000001E-3</v>
      </c>
      <c r="H1944" s="38"/>
      <c r="I1944" s="38"/>
      <c r="J1944" s="27">
        <f t="shared" si="180"/>
        <v>0</v>
      </c>
      <c r="K1944" s="28">
        <f t="shared" si="181"/>
        <v>5</v>
      </c>
      <c r="L1944" s="27">
        <f>IF(K1944=0,0,IF(E1944&gt;1,E1944-1,VLOOKUP(K1944,Months_Weeks!$A$1:$B$13,2,0)))</f>
        <v>1</v>
      </c>
      <c r="M1944" s="29"/>
      <c r="N1944" s="39"/>
      <c r="O1944" s="39"/>
      <c r="P1944" s="50">
        <f t="shared" si="182"/>
        <v>0</v>
      </c>
      <c r="Q1944" s="28">
        <f t="shared" si="183"/>
        <v>5</v>
      </c>
      <c r="R1944" s="28">
        <f>IF(Q1944=0,0,IF(E1944&gt;1,E1944-1,VLOOKUP(Q1944,Months_Weeks!$A$1:$B$13,2,0)))</f>
        <v>1</v>
      </c>
      <c r="S1944" s="30"/>
      <c r="T1944" s="39"/>
      <c r="U1944" s="39"/>
      <c r="V1944" s="50">
        <f t="shared" si="184"/>
        <v>0</v>
      </c>
      <c r="W1944" s="28">
        <f t="shared" si="185"/>
        <v>5</v>
      </c>
      <c r="X1944" s="28">
        <f>IF(W1944=0,0,IF(E1944&gt;1,E1944-1,VLOOKUP(W1944,Months_Weeks!$A$1:$B$13,2,0)))</f>
        <v>1</v>
      </c>
      <c r="Y1944" s="30"/>
      <c r="Z1944" s="39"/>
      <c r="AA1944" s="31"/>
      <c r="AB1944" s="39"/>
      <c r="AC1944" s="31"/>
      <c r="AD1944" s="40"/>
      <c r="AE1944" s="31"/>
      <c r="AF1944" s="40"/>
      <c r="AG1944" s="31"/>
      <c r="AH1944" s="40"/>
      <c r="AI1944" s="31"/>
      <c r="AJ1944" s="40"/>
    </row>
    <row r="1945" spans="1:36" x14ac:dyDescent="0.25">
      <c r="A1945" s="37" t="s">
        <v>32</v>
      </c>
      <c r="B1945" s="37">
        <v>23</v>
      </c>
      <c r="C1945" s="26" t="str">
        <f>IFERROR(INDEX(Clients[Client_Name],MATCH(Table312[[#This Row],[Client_Code]],Clients[Client_Code],0)),"")</f>
        <v>GLOBAL PROTEIN</v>
      </c>
      <c r="D1945" s="25">
        <v>5</v>
      </c>
      <c r="E1945" s="25">
        <v>3</v>
      </c>
      <c r="F1945" s="25" t="b">
        <f>IF(E1945&gt;(VLOOKUP(D1945,Months_Weeks!$A$2:$B$13,2,TRUE)),FALSE)</f>
        <v>0</v>
      </c>
      <c r="G1945" s="63">
        <f>IF(Table312[[#This Row],[Facility]]="Buin",1.5%,0.25%)</f>
        <v>2.5000000000000001E-3</v>
      </c>
      <c r="H1945" s="38"/>
      <c r="I1945" s="38"/>
      <c r="J1945" s="27">
        <f t="shared" si="180"/>
        <v>0</v>
      </c>
      <c r="K1945" s="28">
        <f t="shared" si="181"/>
        <v>5</v>
      </c>
      <c r="L1945" s="27">
        <f>IF(K1945=0,0,IF(E1945&gt;1,E1945-1,VLOOKUP(K1945,Months_Weeks!$A$1:$B$13,2,0)))</f>
        <v>2</v>
      </c>
      <c r="M1945" s="29"/>
      <c r="N1945" s="39"/>
      <c r="O1945" s="39"/>
      <c r="P1945" s="50">
        <f t="shared" si="182"/>
        <v>0</v>
      </c>
      <c r="Q1945" s="28">
        <f t="shared" si="183"/>
        <v>5</v>
      </c>
      <c r="R1945" s="28">
        <f>IF(Q1945=0,0,IF(E1945&gt;1,E1945-1,VLOOKUP(Q1945,Months_Weeks!$A$1:$B$13,2,0)))</f>
        <v>2</v>
      </c>
      <c r="S1945" s="30"/>
      <c r="T1945" s="39"/>
      <c r="U1945" s="39"/>
      <c r="V1945" s="50">
        <f t="shared" si="184"/>
        <v>0</v>
      </c>
      <c r="W1945" s="28">
        <f t="shared" si="185"/>
        <v>5</v>
      </c>
      <c r="X1945" s="28">
        <f>IF(W1945=0,0,IF(E1945&gt;1,E1945-1,VLOOKUP(W1945,Months_Weeks!$A$1:$B$13,2,0)))</f>
        <v>2</v>
      </c>
      <c r="Y1945" s="30"/>
      <c r="Z1945" s="39"/>
      <c r="AA1945" s="31"/>
      <c r="AB1945" s="39"/>
      <c r="AC1945" s="31"/>
      <c r="AD1945" s="40"/>
      <c r="AE1945" s="31"/>
      <c r="AF1945" s="40"/>
      <c r="AG1945" s="31"/>
      <c r="AH1945" s="40"/>
      <c r="AI1945" s="31"/>
      <c r="AJ1945" s="40"/>
    </row>
    <row r="1946" spans="1:36" x14ac:dyDescent="0.25">
      <c r="A1946" s="37" t="s">
        <v>32</v>
      </c>
      <c r="B1946" s="37">
        <v>23</v>
      </c>
      <c r="C1946" s="26" t="str">
        <f>IFERROR(INDEX(Clients[Client_Name],MATCH(Table312[[#This Row],[Client_Code]],Clients[Client_Code],0)),"")</f>
        <v>GLOBAL PROTEIN</v>
      </c>
      <c r="D1946" s="25">
        <v>5</v>
      </c>
      <c r="E1946" s="25">
        <v>4</v>
      </c>
      <c r="F1946" s="25" t="b">
        <f>IF(E1946&gt;(VLOOKUP(D1946,Months_Weeks!$A$2:$B$13,2,TRUE)),FALSE)</f>
        <v>0</v>
      </c>
      <c r="G1946" s="63">
        <f>IF(Table312[[#This Row],[Facility]]="Buin",1.5%,0.25%)</f>
        <v>2.5000000000000001E-3</v>
      </c>
      <c r="H1946" s="38"/>
      <c r="I1946" s="38"/>
      <c r="J1946" s="27">
        <f t="shared" si="180"/>
        <v>0</v>
      </c>
      <c r="K1946" s="28">
        <f t="shared" si="181"/>
        <v>5</v>
      </c>
      <c r="L1946" s="27">
        <f>IF(K1946=0,0,IF(E1946&gt;1,E1946-1,VLOOKUP(K1946,Months_Weeks!$A$1:$B$13,2,0)))</f>
        <v>3</v>
      </c>
      <c r="M1946" s="29"/>
      <c r="N1946" s="39"/>
      <c r="O1946" s="39"/>
      <c r="P1946" s="50">
        <f t="shared" si="182"/>
        <v>0</v>
      </c>
      <c r="Q1946" s="28">
        <f t="shared" si="183"/>
        <v>5</v>
      </c>
      <c r="R1946" s="28">
        <f>IF(Q1946=0,0,IF(E1946&gt;1,E1946-1,VLOOKUP(Q1946,Months_Weeks!$A$1:$B$13,2,0)))</f>
        <v>3</v>
      </c>
      <c r="S1946" s="30"/>
      <c r="T1946" s="39"/>
      <c r="U1946" s="39"/>
      <c r="V1946" s="50">
        <f t="shared" si="184"/>
        <v>0</v>
      </c>
      <c r="W1946" s="28">
        <f t="shared" si="185"/>
        <v>5</v>
      </c>
      <c r="X1946" s="28">
        <f>IF(W1946=0,0,IF(E1946&gt;1,E1946-1,VLOOKUP(W1946,Months_Weeks!$A$1:$B$13,2,0)))</f>
        <v>3</v>
      </c>
      <c r="Y1946" s="30"/>
      <c r="Z1946" s="39"/>
      <c r="AA1946" s="31"/>
      <c r="AB1946" s="39"/>
      <c r="AC1946" s="31"/>
      <c r="AD1946" s="40"/>
      <c r="AE1946" s="31"/>
      <c r="AF1946" s="40"/>
      <c r="AG1946" s="31"/>
      <c r="AH1946" s="40"/>
      <c r="AI1946" s="31"/>
      <c r="AJ1946" s="40"/>
    </row>
    <row r="1947" spans="1:36" x14ac:dyDescent="0.25">
      <c r="A1947" s="37" t="s">
        <v>32</v>
      </c>
      <c r="B1947" s="37">
        <v>23</v>
      </c>
      <c r="C1947" s="26" t="str">
        <f>IFERROR(INDEX(Clients[Client_Name],MATCH(Table312[[#This Row],[Client_Code]],Clients[Client_Code],0)),"")</f>
        <v>GLOBAL PROTEIN</v>
      </c>
      <c r="D1947" s="25">
        <v>6</v>
      </c>
      <c r="E1947" s="25">
        <v>1</v>
      </c>
      <c r="F1947" s="25" t="b">
        <f>IF(E1947&gt;(VLOOKUP(D1947,Months_Weeks!$A$2:$B$13,2,TRUE)),FALSE)</f>
        <v>0</v>
      </c>
      <c r="G1947" s="63">
        <f>IF(Table312[[#This Row],[Facility]]="Buin",1.5%,0.25%)</f>
        <v>2.5000000000000001E-3</v>
      </c>
      <c r="H1947" s="38"/>
      <c r="I1947" s="38"/>
      <c r="J1947" s="27">
        <f t="shared" si="180"/>
        <v>0</v>
      </c>
      <c r="K1947" s="28">
        <f t="shared" si="181"/>
        <v>5</v>
      </c>
      <c r="L1947" s="27">
        <f>IF(K1947=0,0,IF(E1947&gt;1,E1947-1,VLOOKUP(K1947,Months_Weeks!$A$1:$B$13,2,0)))</f>
        <v>4</v>
      </c>
      <c r="M1947" s="29"/>
      <c r="N1947" s="39"/>
      <c r="O1947" s="39"/>
      <c r="P1947" s="50">
        <f t="shared" si="182"/>
        <v>0</v>
      </c>
      <c r="Q1947" s="28">
        <f t="shared" si="183"/>
        <v>5</v>
      </c>
      <c r="R1947" s="28">
        <f>IF(Q1947=0,0,IF(E1947&gt;1,E1947-1,VLOOKUP(Q1947,Months_Weeks!$A$1:$B$13,2,0)))</f>
        <v>4</v>
      </c>
      <c r="S1947" s="30"/>
      <c r="T1947" s="39"/>
      <c r="U1947" s="39"/>
      <c r="V1947" s="50">
        <f t="shared" si="184"/>
        <v>0</v>
      </c>
      <c r="W1947" s="28">
        <f t="shared" si="185"/>
        <v>5</v>
      </c>
      <c r="X1947" s="28">
        <f>IF(W1947=0,0,IF(E1947&gt;1,E1947-1,VLOOKUP(W1947,Months_Weeks!$A$1:$B$13,2,0)))</f>
        <v>4</v>
      </c>
      <c r="Y1947" s="30"/>
      <c r="Z1947" s="39"/>
      <c r="AA1947" s="31"/>
      <c r="AB1947" s="39"/>
      <c r="AC1947" s="31"/>
      <c r="AD1947" s="40"/>
      <c r="AE1947" s="31"/>
      <c r="AF1947" s="40"/>
      <c r="AG1947" s="31"/>
      <c r="AH1947" s="40"/>
      <c r="AI1947" s="31"/>
      <c r="AJ1947" s="40"/>
    </row>
    <row r="1948" spans="1:36" x14ac:dyDescent="0.25">
      <c r="A1948" s="37" t="s">
        <v>32</v>
      </c>
      <c r="B1948" s="37">
        <v>23</v>
      </c>
      <c r="C1948" s="26" t="str">
        <f>IFERROR(INDEX(Clients[Client_Name],MATCH(Table312[[#This Row],[Client_Code]],Clients[Client_Code],0)),"")</f>
        <v>GLOBAL PROTEIN</v>
      </c>
      <c r="D1948" s="25">
        <v>6</v>
      </c>
      <c r="E1948" s="25">
        <v>2</v>
      </c>
      <c r="F1948" s="25" t="b">
        <f>IF(E1948&gt;(VLOOKUP(D1948,Months_Weeks!$A$2:$B$13,2,TRUE)),FALSE)</f>
        <v>0</v>
      </c>
      <c r="G1948" s="63">
        <f>IF(Table312[[#This Row],[Facility]]="Buin",1.5%,0.25%)</f>
        <v>2.5000000000000001E-3</v>
      </c>
      <c r="H1948" s="38"/>
      <c r="I1948" s="38"/>
      <c r="J1948" s="27">
        <f t="shared" si="180"/>
        <v>0</v>
      </c>
      <c r="K1948" s="28">
        <f t="shared" si="181"/>
        <v>6</v>
      </c>
      <c r="L1948" s="27">
        <f>IF(K1948=0,0,IF(E1948&gt;1,E1948-1,VLOOKUP(K1948,Months_Weeks!$A$1:$B$13,2,0)))</f>
        <v>1</v>
      </c>
      <c r="M1948" s="29"/>
      <c r="N1948" s="39"/>
      <c r="O1948" s="39"/>
      <c r="P1948" s="50">
        <f t="shared" si="182"/>
        <v>0</v>
      </c>
      <c r="Q1948" s="28">
        <f t="shared" si="183"/>
        <v>6</v>
      </c>
      <c r="R1948" s="28">
        <f>IF(Q1948=0,0,IF(E1948&gt;1,E1948-1,VLOOKUP(Q1948,Months_Weeks!$A$1:$B$13,2,0)))</f>
        <v>1</v>
      </c>
      <c r="S1948" s="30"/>
      <c r="T1948" s="39"/>
      <c r="U1948" s="39"/>
      <c r="V1948" s="50">
        <f t="shared" si="184"/>
        <v>0</v>
      </c>
      <c r="W1948" s="28">
        <f t="shared" si="185"/>
        <v>6</v>
      </c>
      <c r="X1948" s="28">
        <f>IF(W1948=0,0,IF(E1948&gt;1,E1948-1,VLOOKUP(W1948,Months_Weeks!$A$1:$B$13,2,0)))</f>
        <v>1</v>
      </c>
      <c r="Y1948" s="30"/>
      <c r="Z1948" s="39"/>
      <c r="AA1948" s="31"/>
      <c r="AB1948" s="39"/>
      <c r="AC1948" s="31"/>
      <c r="AD1948" s="40"/>
      <c r="AE1948" s="31"/>
      <c r="AF1948" s="40"/>
      <c r="AG1948" s="31"/>
      <c r="AH1948" s="40"/>
      <c r="AI1948" s="31"/>
      <c r="AJ1948" s="40"/>
    </row>
    <row r="1949" spans="1:36" x14ac:dyDescent="0.25">
      <c r="A1949" s="37" t="s">
        <v>32</v>
      </c>
      <c r="B1949" s="37">
        <v>23</v>
      </c>
      <c r="C1949" s="26" t="str">
        <f>IFERROR(INDEX(Clients[Client_Name],MATCH(Table312[[#This Row],[Client_Code]],Clients[Client_Code],0)),"")</f>
        <v>GLOBAL PROTEIN</v>
      </c>
      <c r="D1949" s="25">
        <v>6</v>
      </c>
      <c r="E1949" s="25">
        <v>3</v>
      </c>
      <c r="F1949" s="25" t="b">
        <f>IF(E1949&gt;(VLOOKUP(D1949,Months_Weeks!$A$2:$B$13,2,TRUE)),FALSE)</f>
        <v>0</v>
      </c>
      <c r="G1949" s="63">
        <f>IF(Table312[[#This Row],[Facility]]="Buin",1.5%,0.25%)</f>
        <v>2.5000000000000001E-3</v>
      </c>
      <c r="H1949" s="38"/>
      <c r="I1949" s="38"/>
      <c r="J1949" s="27">
        <f t="shared" si="180"/>
        <v>0</v>
      </c>
      <c r="K1949" s="28">
        <f t="shared" si="181"/>
        <v>6</v>
      </c>
      <c r="L1949" s="27">
        <f>IF(K1949=0,0,IF(E1949&gt;1,E1949-1,VLOOKUP(K1949,Months_Weeks!$A$1:$B$13,2,0)))</f>
        <v>2</v>
      </c>
      <c r="M1949" s="29"/>
      <c r="N1949" s="39"/>
      <c r="O1949" s="39"/>
      <c r="P1949" s="50">
        <f t="shared" si="182"/>
        <v>0</v>
      </c>
      <c r="Q1949" s="28">
        <f t="shared" si="183"/>
        <v>6</v>
      </c>
      <c r="R1949" s="28">
        <f>IF(Q1949=0,0,IF(E1949&gt;1,E1949-1,VLOOKUP(Q1949,Months_Weeks!$A$1:$B$13,2,0)))</f>
        <v>2</v>
      </c>
      <c r="S1949" s="30"/>
      <c r="T1949" s="39"/>
      <c r="U1949" s="39"/>
      <c r="V1949" s="50">
        <f t="shared" si="184"/>
        <v>0</v>
      </c>
      <c r="W1949" s="28">
        <f t="shared" si="185"/>
        <v>6</v>
      </c>
      <c r="X1949" s="28">
        <f>IF(W1949=0,0,IF(E1949&gt;1,E1949-1,VLOOKUP(W1949,Months_Weeks!$A$1:$B$13,2,0)))</f>
        <v>2</v>
      </c>
      <c r="Y1949" s="30"/>
      <c r="Z1949" s="39"/>
      <c r="AA1949" s="31"/>
      <c r="AB1949" s="39"/>
      <c r="AC1949" s="31"/>
      <c r="AD1949" s="40"/>
      <c r="AE1949" s="31"/>
      <c r="AF1949" s="40"/>
      <c r="AG1949" s="31"/>
      <c r="AH1949" s="40"/>
      <c r="AI1949" s="31"/>
      <c r="AJ1949" s="40"/>
    </row>
    <row r="1950" spans="1:36" x14ac:dyDescent="0.25">
      <c r="A1950" s="37" t="s">
        <v>32</v>
      </c>
      <c r="B1950" s="37">
        <v>23</v>
      </c>
      <c r="C1950" s="26" t="str">
        <f>IFERROR(INDEX(Clients[Client_Name],MATCH(Table312[[#This Row],[Client_Code]],Clients[Client_Code],0)),"")</f>
        <v>GLOBAL PROTEIN</v>
      </c>
      <c r="D1950" s="25">
        <v>6</v>
      </c>
      <c r="E1950" s="25">
        <v>4</v>
      </c>
      <c r="F1950" s="25" t="b">
        <f>IF(E1950&gt;(VLOOKUP(D1950,Months_Weeks!$A$2:$B$13,2,TRUE)),FALSE)</f>
        <v>0</v>
      </c>
      <c r="G1950" s="63">
        <f>IF(Table312[[#This Row],[Facility]]="Buin",1.5%,0.25%)</f>
        <v>2.5000000000000001E-3</v>
      </c>
      <c r="H1950" s="38"/>
      <c r="I1950" s="38"/>
      <c r="J1950" s="27">
        <f t="shared" si="180"/>
        <v>0</v>
      </c>
      <c r="K1950" s="28">
        <f t="shared" si="181"/>
        <v>6</v>
      </c>
      <c r="L1950" s="27">
        <f>IF(K1950=0,0,IF(E1950&gt;1,E1950-1,VLOOKUP(K1950,Months_Weeks!$A$1:$B$13,2,0)))</f>
        <v>3</v>
      </c>
      <c r="M1950" s="29"/>
      <c r="N1950" s="39"/>
      <c r="O1950" s="39"/>
      <c r="P1950" s="50">
        <f t="shared" si="182"/>
        <v>0</v>
      </c>
      <c r="Q1950" s="28">
        <f t="shared" si="183"/>
        <v>6</v>
      </c>
      <c r="R1950" s="28">
        <f>IF(Q1950=0,0,IF(E1950&gt;1,E1950-1,VLOOKUP(Q1950,Months_Weeks!$A$1:$B$13,2,0)))</f>
        <v>3</v>
      </c>
      <c r="S1950" s="30"/>
      <c r="T1950" s="39"/>
      <c r="U1950" s="39"/>
      <c r="V1950" s="50">
        <f t="shared" si="184"/>
        <v>0</v>
      </c>
      <c r="W1950" s="28">
        <f t="shared" si="185"/>
        <v>6</v>
      </c>
      <c r="X1950" s="28">
        <f>IF(W1950=0,0,IF(E1950&gt;1,E1950-1,VLOOKUP(W1950,Months_Weeks!$A$1:$B$13,2,0)))</f>
        <v>3</v>
      </c>
      <c r="Y1950" s="30"/>
      <c r="Z1950" s="39"/>
      <c r="AA1950" s="31"/>
      <c r="AB1950" s="39"/>
      <c r="AC1950" s="31"/>
      <c r="AD1950" s="40"/>
      <c r="AE1950" s="31"/>
      <c r="AF1950" s="40"/>
      <c r="AG1950" s="31"/>
      <c r="AH1950" s="40"/>
      <c r="AI1950" s="31"/>
      <c r="AJ1950" s="40"/>
    </row>
    <row r="1951" spans="1:36" x14ac:dyDescent="0.25">
      <c r="A1951" s="37" t="s">
        <v>32</v>
      </c>
      <c r="B1951" s="37">
        <v>23</v>
      </c>
      <c r="C1951" s="26" t="str">
        <f>IFERROR(INDEX(Clients[Client_Name],MATCH(Table312[[#This Row],[Client_Code]],Clients[Client_Code],0)),"")</f>
        <v>GLOBAL PROTEIN</v>
      </c>
      <c r="D1951" s="25">
        <v>6</v>
      </c>
      <c r="E1951" s="25">
        <v>5</v>
      </c>
      <c r="F1951" s="25" t="b">
        <f>IF(E1951&gt;(VLOOKUP(D1951,Months_Weeks!$A$2:$B$13,2,TRUE)),FALSE)</f>
        <v>0</v>
      </c>
      <c r="G1951" s="63">
        <f>IF(Table312[[#This Row],[Facility]]="Buin",1.5%,0.25%)</f>
        <v>2.5000000000000001E-3</v>
      </c>
      <c r="H1951" s="38"/>
      <c r="I1951" s="38"/>
      <c r="J1951" s="27">
        <f t="shared" si="180"/>
        <v>0</v>
      </c>
      <c r="K1951" s="28">
        <f t="shared" si="181"/>
        <v>6</v>
      </c>
      <c r="L1951" s="27">
        <f>IF(K1951=0,0,IF(E1951&gt;1,E1951-1,VLOOKUP(K1951,Months_Weeks!$A$1:$B$13,2,0)))</f>
        <v>4</v>
      </c>
      <c r="M1951" s="29"/>
      <c r="N1951" s="39"/>
      <c r="O1951" s="39"/>
      <c r="P1951" s="50">
        <f t="shared" si="182"/>
        <v>0</v>
      </c>
      <c r="Q1951" s="28">
        <f t="shared" si="183"/>
        <v>6</v>
      </c>
      <c r="R1951" s="28">
        <f>IF(Q1951=0,0,IF(E1951&gt;1,E1951-1,VLOOKUP(Q1951,Months_Weeks!$A$1:$B$13,2,0)))</f>
        <v>4</v>
      </c>
      <c r="S1951" s="30"/>
      <c r="T1951" s="39"/>
      <c r="U1951" s="39"/>
      <c r="V1951" s="50">
        <f t="shared" si="184"/>
        <v>0</v>
      </c>
      <c r="W1951" s="28">
        <f t="shared" si="185"/>
        <v>6</v>
      </c>
      <c r="X1951" s="28">
        <f>IF(W1951=0,0,IF(E1951&gt;1,E1951-1,VLOOKUP(W1951,Months_Weeks!$A$1:$B$13,2,0)))</f>
        <v>4</v>
      </c>
      <c r="Y1951" s="30"/>
      <c r="Z1951" s="39"/>
      <c r="AA1951" s="31"/>
      <c r="AB1951" s="39"/>
      <c r="AC1951" s="31"/>
      <c r="AD1951" s="40"/>
      <c r="AE1951" s="31"/>
      <c r="AF1951" s="40"/>
      <c r="AG1951" s="31"/>
      <c r="AH1951" s="40"/>
      <c r="AI1951" s="31"/>
      <c r="AJ1951" s="40"/>
    </row>
    <row r="1952" spans="1:36" x14ac:dyDescent="0.25">
      <c r="A1952" s="37" t="s">
        <v>32</v>
      </c>
      <c r="B1952" s="37">
        <v>23</v>
      </c>
      <c r="C1952" s="26" t="str">
        <f>IFERROR(INDEX(Clients[Client_Name],MATCH(Table312[[#This Row],[Client_Code]],Clients[Client_Code],0)),"")</f>
        <v>GLOBAL PROTEIN</v>
      </c>
      <c r="D1952" s="25">
        <v>7</v>
      </c>
      <c r="E1952" s="25">
        <v>1</v>
      </c>
      <c r="F1952" s="25" t="b">
        <f>IF(E1952&gt;(VLOOKUP(D1952,Months_Weeks!$A$2:$B$13,2,TRUE)),FALSE)</f>
        <v>0</v>
      </c>
      <c r="G1952" s="63">
        <f>IF(Table312[[#This Row],[Facility]]="Buin",1.5%,0.25%)</f>
        <v>2.5000000000000001E-3</v>
      </c>
      <c r="H1952" s="38"/>
      <c r="I1952" s="38"/>
      <c r="J1952" s="27">
        <f t="shared" si="180"/>
        <v>0</v>
      </c>
      <c r="K1952" s="28">
        <f t="shared" si="181"/>
        <v>6</v>
      </c>
      <c r="L1952" s="27">
        <f>IF(K1952=0,0,IF(E1952&gt;1,E1952-1,VLOOKUP(K1952,Months_Weeks!$A$1:$B$13,2,0)))</f>
        <v>5</v>
      </c>
      <c r="M1952" s="29"/>
      <c r="N1952" s="39"/>
      <c r="O1952" s="39"/>
      <c r="P1952" s="50">
        <f t="shared" si="182"/>
        <v>0</v>
      </c>
      <c r="Q1952" s="28">
        <f t="shared" si="183"/>
        <v>6</v>
      </c>
      <c r="R1952" s="28">
        <f>IF(Q1952=0,0,IF(E1952&gt;1,E1952-1,VLOOKUP(Q1952,Months_Weeks!$A$1:$B$13,2,0)))</f>
        <v>5</v>
      </c>
      <c r="S1952" s="30"/>
      <c r="T1952" s="39"/>
      <c r="U1952" s="39"/>
      <c r="V1952" s="50">
        <f t="shared" si="184"/>
        <v>0</v>
      </c>
      <c r="W1952" s="28">
        <f t="shared" si="185"/>
        <v>6</v>
      </c>
      <c r="X1952" s="28">
        <f>IF(W1952=0,0,IF(E1952&gt;1,E1952-1,VLOOKUP(W1952,Months_Weeks!$A$1:$B$13,2,0)))</f>
        <v>5</v>
      </c>
      <c r="Y1952" s="30"/>
      <c r="Z1952" s="39"/>
      <c r="AA1952" s="31"/>
      <c r="AB1952" s="39"/>
      <c r="AC1952" s="31"/>
      <c r="AD1952" s="40"/>
      <c r="AE1952" s="31"/>
      <c r="AF1952" s="40"/>
      <c r="AG1952" s="31"/>
      <c r="AH1952" s="40"/>
      <c r="AI1952" s="31"/>
      <c r="AJ1952" s="40"/>
    </row>
    <row r="1953" spans="1:36" x14ac:dyDescent="0.25">
      <c r="A1953" s="37" t="s">
        <v>32</v>
      </c>
      <c r="B1953" s="37">
        <v>23</v>
      </c>
      <c r="C1953" s="26" t="str">
        <f>IFERROR(INDEX(Clients[Client_Name],MATCH(Table312[[#This Row],[Client_Code]],Clients[Client_Code],0)),"")</f>
        <v>GLOBAL PROTEIN</v>
      </c>
      <c r="D1953" s="25">
        <v>7</v>
      </c>
      <c r="E1953" s="25">
        <v>2</v>
      </c>
      <c r="F1953" s="25" t="b">
        <f>IF(E1953&gt;(VLOOKUP(D1953,Months_Weeks!$A$2:$B$13,2,TRUE)),FALSE)</f>
        <v>0</v>
      </c>
      <c r="G1953" s="63">
        <f>IF(Table312[[#This Row],[Facility]]="Buin",1.5%,0.25%)</f>
        <v>2.5000000000000001E-3</v>
      </c>
      <c r="H1953" s="38"/>
      <c r="I1953" s="38"/>
      <c r="J1953" s="27">
        <f t="shared" si="180"/>
        <v>0</v>
      </c>
      <c r="K1953" s="28">
        <f t="shared" si="181"/>
        <v>7</v>
      </c>
      <c r="L1953" s="27">
        <f>IF(K1953=0,0,IF(E1953&gt;1,E1953-1,VLOOKUP(K1953,Months_Weeks!$A$1:$B$13,2,0)))</f>
        <v>1</v>
      </c>
      <c r="M1953" s="29"/>
      <c r="N1953" s="39"/>
      <c r="O1953" s="39"/>
      <c r="P1953" s="50">
        <f t="shared" si="182"/>
        <v>0</v>
      </c>
      <c r="Q1953" s="28">
        <f t="shared" si="183"/>
        <v>7</v>
      </c>
      <c r="R1953" s="28">
        <f>IF(Q1953=0,0,IF(E1953&gt;1,E1953-1,VLOOKUP(Q1953,Months_Weeks!$A$1:$B$13,2,0)))</f>
        <v>1</v>
      </c>
      <c r="S1953" s="30"/>
      <c r="T1953" s="39"/>
      <c r="U1953" s="39"/>
      <c r="V1953" s="50">
        <f t="shared" si="184"/>
        <v>0</v>
      </c>
      <c r="W1953" s="28">
        <f t="shared" si="185"/>
        <v>7</v>
      </c>
      <c r="X1953" s="28">
        <f>IF(W1953=0,0,IF(E1953&gt;1,E1953-1,VLOOKUP(W1953,Months_Weeks!$A$1:$B$13,2,0)))</f>
        <v>1</v>
      </c>
      <c r="Y1953" s="30"/>
      <c r="Z1953" s="39"/>
      <c r="AA1953" s="31"/>
      <c r="AB1953" s="39"/>
      <c r="AC1953" s="31"/>
      <c r="AD1953" s="40"/>
      <c r="AE1953" s="31"/>
      <c r="AF1953" s="40"/>
      <c r="AG1953" s="31"/>
      <c r="AH1953" s="40"/>
      <c r="AI1953" s="31"/>
      <c r="AJ1953" s="40"/>
    </row>
    <row r="1954" spans="1:36" x14ac:dyDescent="0.25">
      <c r="A1954" s="37" t="s">
        <v>32</v>
      </c>
      <c r="B1954" s="37">
        <v>23</v>
      </c>
      <c r="C1954" s="26" t="str">
        <f>IFERROR(INDEX(Clients[Client_Name],MATCH(Table312[[#This Row],[Client_Code]],Clients[Client_Code],0)),"")</f>
        <v>GLOBAL PROTEIN</v>
      </c>
      <c r="D1954" s="25">
        <v>7</v>
      </c>
      <c r="E1954" s="25">
        <v>3</v>
      </c>
      <c r="F1954" s="25" t="b">
        <f>IF(E1954&gt;(VLOOKUP(D1954,Months_Weeks!$A$2:$B$13,2,TRUE)),FALSE)</f>
        <v>0</v>
      </c>
      <c r="G1954" s="63">
        <f>IF(Table312[[#This Row],[Facility]]="Buin",1.5%,0.25%)</f>
        <v>2.5000000000000001E-3</v>
      </c>
      <c r="H1954" s="38"/>
      <c r="I1954" s="38"/>
      <c r="J1954" s="27">
        <f t="shared" si="180"/>
        <v>0</v>
      </c>
      <c r="K1954" s="28">
        <f t="shared" si="181"/>
        <v>7</v>
      </c>
      <c r="L1954" s="27">
        <f>IF(K1954=0,0,IF(E1954&gt;1,E1954-1,VLOOKUP(K1954,Months_Weeks!$A$1:$B$13,2,0)))</f>
        <v>2</v>
      </c>
      <c r="M1954" s="29"/>
      <c r="N1954" s="39"/>
      <c r="O1954" s="39"/>
      <c r="P1954" s="50">
        <f t="shared" si="182"/>
        <v>0</v>
      </c>
      <c r="Q1954" s="28">
        <f t="shared" si="183"/>
        <v>7</v>
      </c>
      <c r="R1954" s="28">
        <f>IF(Q1954=0,0,IF(E1954&gt;1,E1954-1,VLOOKUP(Q1954,Months_Weeks!$A$1:$B$13,2,0)))</f>
        <v>2</v>
      </c>
      <c r="S1954" s="30"/>
      <c r="T1954" s="39"/>
      <c r="U1954" s="39"/>
      <c r="V1954" s="50">
        <f t="shared" si="184"/>
        <v>0</v>
      </c>
      <c r="W1954" s="28">
        <f t="shared" si="185"/>
        <v>7</v>
      </c>
      <c r="X1954" s="28">
        <f>IF(W1954=0,0,IF(E1954&gt;1,E1954-1,VLOOKUP(W1954,Months_Weeks!$A$1:$B$13,2,0)))</f>
        <v>2</v>
      </c>
      <c r="Y1954" s="30"/>
      <c r="Z1954" s="39"/>
      <c r="AA1954" s="31"/>
      <c r="AB1954" s="39"/>
      <c r="AC1954" s="31"/>
      <c r="AD1954" s="40"/>
      <c r="AE1954" s="31"/>
      <c r="AF1954" s="40"/>
      <c r="AG1954" s="31"/>
      <c r="AH1954" s="40"/>
      <c r="AI1954" s="31"/>
      <c r="AJ1954" s="40"/>
    </row>
    <row r="1955" spans="1:36" x14ac:dyDescent="0.25">
      <c r="A1955" s="37" t="s">
        <v>32</v>
      </c>
      <c r="B1955" s="37">
        <v>23</v>
      </c>
      <c r="C1955" s="26" t="str">
        <f>IFERROR(INDEX(Clients[Client_Name],MATCH(Table312[[#This Row],[Client_Code]],Clients[Client_Code],0)),"")</f>
        <v>GLOBAL PROTEIN</v>
      </c>
      <c r="D1955" s="25">
        <v>7</v>
      </c>
      <c r="E1955" s="25">
        <v>4</v>
      </c>
      <c r="F1955" s="25" t="b">
        <f>IF(E1955&gt;(VLOOKUP(D1955,Months_Weeks!$A$2:$B$13,2,TRUE)),FALSE)</f>
        <v>0</v>
      </c>
      <c r="G1955" s="63">
        <f>IF(Table312[[#This Row],[Facility]]="Buin",1.5%,0.25%)</f>
        <v>2.5000000000000001E-3</v>
      </c>
      <c r="H1955" s="38"/>
      <c r="I1955" s="38"/>
      <c r="J1955" s="27">
        <f t="shared" si="180"/>
        <v>0</v>
      </c>
      <c r="K1955" s="28">
        <f t="shared" si="181"/>
        <v>7</v>
      </c>
      <c r="L1955" s="27">
        <f>IF(K1955=0,0,IF(E1955&gt;1,E1955-1,VLOOKUP(K1955,Months_Weeks!$A$1:$B$13,2,0)))</f>
        <v>3</v>
      </c>
      <c r="M1955" s="29"/>
      <c r="N1955" s="39"/>
      <c r="O1955" s="39"/>
      <c r="P1955" s="50">
        <f t="shared" si="182"/>
        <v>0</v>
      </c>
      <c r="Q1955" s="28">
        <f t="shared" si="183"/>
        <v>7</v>
      </c>
      <c r="R1955" s="28">
        <f>IF(Q1955=0,0,IF(E1955&gt;1,E1955-1,VLOOKUP(Q1955,Months_Weeks!$A$1:$B$13,2,0)))</f>
        <v>3</v>
      </c>
      <c r="S1955" s="30"/>
      <c r="T1955" s="39"/>
      <c r="U1955" s="39"/>
      <c r="V1955" s="50">
        <f t="shared" si="184"/>
        <v>0</v>
      </c>
      <c r="W1955" s="28">
        <f t="shared" si="185"/>
        <v>7</v>
      </c>
      <c r="X1955" s="28">
        <f>IF(W1955=0,0,IF(E1955&gt;1,E1955-1,VLOOKUP(W1955,Months_Weeks!$A$1:$B$13,2,0)))</f>
        <v>3</v>
      </c>
      <c r="Y1955" s="30"/>
      <c r="Z1955" s="39"/>
      <c r="AA1955" s="31"/>
      <c r="AB1955" s="39"/>
      <c r="AC1955" s="31"/>
      <c r="AD1955" s="40"/>
      <c r="AE1955" s="31"/>
      <c r="AF1955" s="40"/>
      <c r="AG1955" s="31"/>
      <c r="AH1955" s="40"/>
      <c r="AI1955" s="31"/>
      <c r="AJ1955" s="40"/>
    </row>
    <row r="1956" spans="1:36" x14ac:dyDescent="0.25">
      <c r="A1956" s="37" t="s">
        <v>32</v>
      </c>
      <c r="B1956" s="37">
        <v>23</v>
      </c>
      <c r="C1956" s="26" t="str">
        <f>IFERROR(INDEX(Clients[Client_Name],MATCH(Table312[[#This Row],[Client_Code]],Clients[Client_Code],0)),"")</f>
        <v>GLOBAL PROTEIN</v>
      </c>
      <c r="D1956" s="25">
        <v>8</v>
      </c>
      <c r="E1956" s="25">
        <v>1</v>
      </c>
      <c r="F1956" s="25" t="b">
        <f>IF(E1956&gt;(VLOOKUP(D1956,Months_Weeks!$A$2:$B$13,2,TRUE)),FALSE)</f>
        <v>0</v>
      </c>
      <c r="G1956" s="63">
        <f>IF(Table312[[#This Row],[Facility]]="Buin",1.5%,0.25%)</f>
        <v>2.5000000000000001E-3</v>
      </c>
      <c r="H1956" s="38"/>
      <c r="I1956" s="38"/>
      <c r="J1956" s="27">
        <f t="shared" si="180"/>
        <v>0</v>
      </c>
      <c r="K1956" s="28">
        <f t="shared" si="181"/>
        <v>7</v>
      </c>
      <c r="L1956" s="27">
        <f>IF(K1956=0,0,IF(E1956&gt;1,E1956-1,VLOOKUP(K1956,Months_Weeks!$A$1:$B$13,2,0)))</f>
        <v>4</v>
      </c>
      <c r="M1956" s="29"/>
      <c r="N1956" s="39"/>
      <c r="O1956" s="39"/>
      <c r="P1956" s="50">
        <f t="shared" si="182"/>
        <v>0</v>
      </c>
      <c r="Q1956" s="28">
        <f t="shared" si="183"/>
        <v>7</v>
      </c>
      <c r="R1956" s="28">
        <f>IF(Q1956=0,0,IF(E1956&gt;1,E1956-1,VLOOKUP(Q1956,Months_Weeks!$A$1:$B$13,2,0)))</f>
        <v>4</v>
      </c>
      <c r="S1956" s="30"/>
      <c r="T1956" s="39"/>
      <c r="U1956" s="39"/>
      <c r="V1956" s="50">
        <f t="shared" si="184"/>
        <v>0</v>
      </c>
      <c r="W1956" s="28">
        <f t="shared" si="185"/>
        <v>7</v>
      </c>
      <c r="X1956" s="28">
        <f>IF(W1956=0,0,IF(E1956&gt;1,E1956-1,VLOOKUP(W1956,Months_Weeks!$A$1:$B$13,2,0)))</f>
        <v>4</v>
      </c>
      <c r="Y1956" s="30"/>
      <c r="Z1956" s="39"/>
      <c r="AA1956" s="31"/>
      <c r="AB1956" s="39"/>
      <c r="AC1956" s="31"/>
      <c r="AD1956" s="40"/>
      <c r="AE1956" s="31"/>
      <c r="AF1956" s="40"/>
      <c r="AG1956" s="31"/>
      <c r="AH1956" s="40"/>
      <c r="AI1956" s="31"/>
      <c r="AJ1956" s="40"/>
    </row>
    <row r="1957" spans="1:36" x14ac:dyDescent="0.25">
      <c r="A1957" s="37" t="s">
        <v>32</v>
      </c>
      <c r="B1957" s="37">
        <v>23</v>
      </c>
      <c r="C1957" s="26" t="str">
        <f>IFERROR(INDEX(Clients[Client_Name],MATCH(Table312[[#This Row],[Client_Code]],Clients[Client_Code],0)),"")</f>
        <v>GLOBAL PROTEIN</v>
      </c>
      <c r="D1957" s="25">
        <v>8</v>
      </c>
      <c r="E1957" s="25">
        <v>2</v>
      </c>
      <c r="F1957" s="25" t="b">
        <f>IF(E1957&gt;(VLOOKUP(D1957,Months_Weeks!$A$2:$B$13,2,TRUE)),FALSE)</f>
        <v>0</v>
      </c>
      <c r="G1957" s="63">
        <f>IF(Table312[[#This Row],[Facility]]="Buin",1.5%,0.25%)</f>
        <v>2.5000000000000001E-3</v>
      </c>
      <c r="H1957" s="38"/>
      <c r="I1957" s="38"/>
      <c r="J1957" s="27">
        <f t="shared" si="180"/>
        <v>0</v>
      </c>
      <c r="K1957" s="28">
        <f t="shared" si="181"/>
        <v>8</v>
      </c>
      <c r="L1957" s="27">
        <f>IF(K1957=0,0,IF(E1957&gt;1,E1957-1,VLOOKUP(K1957,Months_Weeks!$A$1:$B$13,2,0)))</f>
        <v>1</v>
      </c>
      <c r="M1957" s="29"/>
      <c r="N1957" s="39"/>
      <c r="O1957" s="39"/>
      <c r="P1957" s="50">
        <f t="shared" si="182"/>
        <v>0</v>
      </c>
      <c r="Q1957" s="28">
        <f t="shared" si="183"/>
        <v>8</v>
      </c>
      <c r="R1957" s="28">
        <f>IF(Q1957=0,0,IF(E1957&gt;1,E1957-1,VLOOKUP(Q1957,Months_Weeks!$A$1:$B$13,2,0)))</f>
        <v>1</v>
      </c>
      <c r="S1957" s="30"/>
      <c r="T1957" s="39"/>
      <c r="U1957" s="39"/>
      <c r="V1957" s="50">
        <f t="shared" si="184"/>
        <v>0</v>
      </c>
      <c r="W1957" s="28">
        <f t="shared" si="185"/>
        <v>8</v>
      </c>
      <c r="X1957" s="28">
        <f>IF(W1957=0,0,IF(E1957&gt;1,E1957-1,VLOOKUP(W1957,Months_Weeks!$A$1:$B$13,2,0)))</f>
        <v>1</v>
      </c>
      <c r="Y1957" s="30"/>
      <c r="Z1957" s="39"/>
      <c r="AA1957" s="31"/>
      <c r="AB1957" s="39"/>
      <c r="AC1957" s="31"/>
      <c r="AD1957" s="40"/>
      <c r="AE1957" s="31"/>
      <c r="AF1957" s="40"/>
      <c r="AG1957" s="31"/>
      <c r="AH1957" s="40"/>
      <c r="AI1957" s="31"/>
      <c r="AJ1957" s="40"/>
    </row>
    <row r="1958" spans="1:36" x14ac:dyDescent="0.25">
      <c r="A1958" s="37" t="s">
        <v>32</v>
      </c>
      <c r="B1958" s="37">
        <v>23</v>
      </c>
      <c r="C1958" s="26" t="str">
        <f>IFERROR(INDEX(Clients[Client_Name],MATCH(Table312[[#This Row],[Client_Code]],Clients[Client_Code],0)),"")</f>
        <v>GLOBAL PROTEIN</v>
      </c>
      <c r="D1958" s="25">
        <v>8</v>
      </c>
      <c r="E1958" s="25">
        <v>3</v>
      </c>
      <c r="F1958" s="25" t="b">
        <f>IF(E1958&gt;(VLOOKUP(D1958,Months_Weeks!$A$2:$B$13,2,TRUE)),FALSE)</f>
        <v>0</v>
      </c>
      <c r="G1958" s="63">
        <f>IF(Table312[[#This Row],[Facility]]="Buin",1.5%,0.25%)</f>
        <v>2.5000000000000001E-3</v>
      </c>
      <c r="H1958" s="38"/>
      <c r="I1958" s="38"/>
      <c r="J1958" s="27">
        <f t="shared" si="180"/>
        <v>0</v>
      </c>
      <c r="K1958" s="28">
        <f t="shared" si="181"/>
        <v>8</v>
      </c>
      <c r="L1958" s="27">
        <f>IF(K1958=0,0,IF(E1958&gt;1,E1958-1,VLOOKUP(K1958,Months_Weeks!$A$1:$B$13,2,0)))</f>
        <v>2</v>
      </c>
      <c r="M1958" s="29"/>
      <c r="N1958" s="39"/>
      <c r="O1958" s="39"/>
      <c r="P1958" s="50">
        <f t="shared" si="182"/>
        <v>0</v>
      </c>
      <c r="Q1958" s="28">
        <f t="shared" si="183"/>
        <v>8</v>
      </c>
      <c r="R1958" s="28">
        <f>IF(Q1958=0,0,IF(E1958&gt;1,E1958-1,VLOOKUP(Q1958,Months_Weeks!$A$1:$B$13,2,0)))</f>
        <v>2</v>
      </c>
      <c r="S1958" s="30"/>
      <c r="T1958" s="39"/>
      <c r="U1958" s="39"/>
      <c r="V1958" s="50">
        <f t="shared" si="184"/>
        <v>0</v>
      </c>
      <c r="W1958" s="28">
        <f t="shared" si="185"/>
        <v>8</v>
      </c>
      <c r="X1958" s="28">
        <f>IF(W1958=0,0,IF(E1958&gt;1,E1958-1,VLOOKUP(W1958,Months_Weeks!$A$1:$B$13,2,0)))</f>
        <v>2</v>
      </c>
      <c r="Y1958" s="30"/>
      <c r="Z1958" s="39"/>
      <c r="AA1958" s="31"/>
      <c r="AB1958" s="39"/>
      <c r="AC1958" s="31"/>
      <c r="AD1958" s="40"/>
      <c r="AE1958" s="31"/>
      <c r="AF1958" s="40"/>
      <c r="AG1958" s="31"/>
      <c r="AH1958" s="40"/>
      <c r="AI1958" s="31"/>
      <c r="AJ1958" s="40"/>
    </row>
    <row r="1959" spans="1:36" x14ac:dyDescent="0.25">
      <c r="A1959" s="37" t="s">
        <v>32</v>
      </c>
      <c r="B1959" s="37">
        <v>23</v>
      </c>
      <c r="C1959" s="26" t="str">
        <f>IFERROR(INDEX(Clients[Client_Name],MATCH(Table312[[#This Row],[Client_Code]],Clients[Client_Code],0)),"")</f>
        <v>GLOBAL PROTEIN</v>
      </c>
      <c r="D1959" s="25">
        <v>8</v>
      </c>
      <c r="E1959" s="25">
        <v>4</v>
      </c>
      <c r="F1959" s="25" t="b">
        <f>IF(E1959&gt;(VLOOKUP(D1959,Months_Weeks!$A$2:$B$13,2,TRUE)),FALSE)</f>
        <v>0</v>
      </c>
      <c r="G1959" s="63">
        <f>IF(Table312[[#This Row],[Facility]]="Buin",1.5%,0.25%)</f>
        <v>2.5000000000000001E-3</v>
      </c>
      <c r="H1959" s="38"/>
      <c r="I1959" s="38"/>
      <c r="J1959" s="27">
        <f t="shared" si="180"/>
        <v>0</v>
      </c>
      <c r="K1959" s="28">
        <f t="shared" si="181"/>
        <v>8</v>
      </c>
      <c r="L1959" s="27">
        <f>IF(K1959=0,0,IF(E1959&gt;1,E1959-1,VLOOKUP(K1959,Months_Weeks!$A$1:$B$13,2,0)))</f>
        <v>3</v>
      </c>
      <c r="M1959" s="29"/>
      <c r="N1959" s="39"/>
      <c r="O1959" s="39"/>
      <c r="P1959" s="50">
        <f t="shared" si="182"/>
        <v>0</v>
      </c>
      <c r="Q1959" s="28">
        <f t="shared" si="183"/>
        <v>8</v>
      </c>
      <c r="R1959" s="28">
        <f>IF(Q1959=0,0,IF(E1959&gt;1,E1959-1,VLOOKUP(Q1959,Months_Weeks!$A$1:$B$13,2,0)))</f>
        <v>3</v>
      </c>
      <c r="S1959" s="30"/>
      <c r="T1959" s="39"/>
      <c r="U1959" s="39"/>
      <c r="V1959" s="50">
        <f t="shared" si="184"/>
        <v>0</v>
      </c>
      <c r="W1959" s="28">
        <f t="shared" si="185"/>
        <v>8</v>
      </c>
      <c r="X1959" s="28">
        <f>IF(W1959=0,0,IF(E1959&gt;1,E1959-1,VLOOKUP(W1959,Months_Weeks!$A$1:$B$13,2,0)))</f>
        <v>3</v>
      </c>
      <c r="Y1959" s="30"/>
      <c r="Z1959" s="39"/>
      <c r="AA1959" s="31"/>
      <c r="AB1959" s="39"/>
      <c r="AC1959" s="31"/>
      <c r="AD1959" s="40"/>
      <c r="AE1959" s="31"/>
      <c r="AF1959" s="40"/>
      <c r="AG1959" s="31"/>
      <c r="AH1959" s="40"/>
      <c r="AI1959" s="31"/>
      <c r="AJ1959" s="40"/>
    </row>
    <row r="1960" spans="1:36" x14ac:dyDescent="0.25">
      <c r="A1960" s="37" t="s">
        <v>32</v>
      </c>
      <c r="B1960" s="37">
        <v>23</v>
      </c>
      <c r="C1960" s="26" t="str">
        <f>IFERROR(INDEX(Clients[Client_Name],MATCH(Table312[[#This Row],[Client_Code]],Clients[Client_Code],0)),"")</f>
        <v>GLOBAL PROTEIN</v>
      </c>
      <c r="D1960" s="25">
        <v>9</v>
      </c>
      <c r="E1960" s="25">
        <v>1</v>
      </c>
      <c r="F1960" s="25" t="b">
        <f>IF(E1960&gt;(VLOOKUP(D1960,Months_Weeks!$A$2:$B$13,2,TRUE)),FALSE)</f>
        <v>0</v>
      </c>
      <c r="G1960" s="63">
        <f>IF(Table312[[#This Row],[Facility]]="Buin",1.5%,0.25%)</f>
        <v>2.5000000000000001E-3</v>
      </c>
      <c r="H1960" s="38"/>
      <c r="I1960" s="38"/>
      <c r="J1960" s="27">
        <f t="shared" si="180"/>
        <v>0</v>
      </c>
      <c r="K1960" s="28">
        <f t="shared" si="181"/>
        <v>8</v>
      </c>
      <c r="L1960" s="27">
        <f>IF(K1960=0,0,IF(E1960&gt;1,E1960-1,VLOOKUP(K1960,Months_Weeks!$A$1:$B$13,2,0)))</f>
        <v>4</v>
      </c>
      <c r="M1960" s="29"/>
      <c r="N1960" s="39"/>
      <c r="O1960" s="39"/>
      <c r="P1960" s="50">
        <f t="shared" si="182"/>
        <v>0</v>
      </c>
      <c r="Q1960" s="28">
        <f t="shared" si="183"/>
        <v>8</v>
      </c>
      <c r="R1960" s="28">
        <f>IF(Q1960=0,0,IF(E1960&gt;1,E1960-1,VLOOKUP(Q1960,Months_Weeks!$A$1:$B$13,2,0)))</f>
        <v>4</v>
      </c>
      <c r="S1960" s="30"/>
      <c r="T1960" s="39"/>
      <c r="U1960" s="39"/>
      <c r="V1960" s="50">
        <f t="shared" si="184"/>
        <v>0</v>
      </c>
      <c r="W1960" s="28">
        <f t="shared" si="185"/>
        <v>8</v>
      </c>
      <c r="X1960" s="28">
        <f>IF(W1960=0,0,IF(E1960&gt;1,E1960-1,VLOOKUP(W1960,Months_Weeks!$A$1:$B$13,2,0)))</f>
        <v>4</v>
      </c>
      <c r="Y1960" s="30"/>
      <c r="Z1960" s="39"/>
      <c r="AA1960" s="31"/>
      <c r="AB1960" s="39"/>
      <c r="AC1960" s="31"/>
      <c r="AD1960" s="40"/>
      <c r="AE1960" s="31"/>
      <c r="AF1960" s="40"/>
      <c r="AG1960" s="31"/>
      <c r="AH1960" s="40"/>
      <c r="AI1960" s="31"/>
      <c r="AJ1960" s="40"/>
    </row>
    <row r="1961" spans="1:36" x14ac:dyDescent="0.25">
      <c r="A1961" s="37" t="s">
        <v>32</v>
      </c>
      <c r="B1961" s="37">
        <v>23</v>
      </c>
      <c r="C1961" s="26" t="str">
        <f>IFERROR(INDEX(Clients[Client_Name],MATCH(Table312[[#This Row],[Client_Code]],Clients[Client_Code],0)),"")</f>
        <v>GLOBAL PROTEIN</v>
      </c>
      <c r="D1961" s="25">
        <v>9</v>
      </c>
      <c r="E1961" s="25">
        <v>2</v>
      </c>
      <c r="F1961" s="25" t="b">
        <f>IF(E1961&gt;(VLOOKUP(D1961,Months_Weeks!$A$2:$B$13,2,TRUE)),FALSE)</f>
        <v>0</v>
      </c>
      <c r="G1961" s="63">
        <f>IF(Table312[[#This Row],[Facility]]="Buin",1.5%,0.25%)</f>
        <v>2.5000000000000001E-3</v>
      </c>
      <c r="H1961" s="38"/>
      <c r="I1961" s="38"/>
      <c r="J1961" s="27">
        <f t="shared" si="180"/>
        <v>0</v>
      </c>
      <c r="K1961" s="28">
        <f t="shared" si="181"/>
        <v>9</v>
      </c>
      <c r="L1961" s="27">
        <f>IF(K1961=0,0,IF(E1961&gt;1,E1961-1,VLOOKUP(K1961,Months_Weeks!$A$1:$B$13,2,0)))</f>
        <v>1</v>
      </c>
      <c r="M1961" s="29"/>
      <c r="N1961" s="39"/>
      <c r="O1961" s="39"/>
      <c r="P1961" s="50">
        <f t="shared" si="182"/>
        <v>0</v>
      </c>
      <c r="Q1961" s="28">
        <f t="shared" si="183"/>
        <v>9</v>
      </c>
      <c r="R1961" s="28">
        <f>IF(Q1961=0,0,IF(E1961&gt;1,E1961-1,VLOOKUP(Q1961,Months_Weeks!$A$1:$B$13,2,0)))</f>
        <v>1</v>
      </c>
      <c r="S1961" s="30"/>
      <c r="T1961" s="39"/>
      <c r="U1961" s="39"/>
      <c r="V1961" s="50">
        <f t="shared" si="184"/>
        <v>0</v>
      </c>
      <c r="W1961" s="28">
        <f t="shared" si="185"/>
        <v>9</v>
      </c>
      <c r="X1961" s="28">
        <f>IF(W1961=0,0,IF(E1961&gt;1,E1961-1,VLOOKUP(W1961,Months_Weeks!$A$1:$B$13,2,0)))</f>
        <v>1</v>
      </c>
      <c r="Y1961" s="30"/>
      <c r="Z1961" s="39"/>
      <c r="AA1961" s="31"/>
      <c r="AB1961" s="39"/>
      <c r="AC1961" s="31"/>
      <c r="AD1961" s="40"/>
      <c r="AE1961" s="31"/>
      <c r="AF1961" s="40"/>
      <c r="AG1961" s="31"/>
      <c r="AH1961" s="40"/>
      <c r="AI1961" s="31"/>
      <c r="AJ1961" s="40"/>
    </row>
    <row r="1962" spans="1:36" x14ac:dyDescent="0.25">
      <c r="A1962" s="37" t="s">
        <v>32</v>
      </c>
      <c r="B1962" s="37">
        <v>23</v>
      </c>
      <c r="C1962" s="26" t="str">
        <f>IFERROR(INDEX(Clients[Client_Name],MATCH(Table312[[#This Row],[Client_Code]],Clients[Client_Code],0)),"")</f>
        <v>GLOBAL PROTEIN</v>
      </c>
      <c r="D1962" s="25">
        <v>9</v>
      </c>
      <c r="E1962" s="25">
        <v>3</v>
      </c>
      <c r="F1962" s="25" t="b">
        <f>IF(E1962&gt;(VLOOKUP(D1962,Months_Weeks!$A$2:$B$13,2,TRUE)),FALSE)</f>
        <v>0</v>
      </c>
      <c r="G1962" s="63">
        <f>IF(Table312[[#This Row],[Facility]]="Buin",1.5%,0.25%)</f>
        <v>2.5000000000000001E-3</v>
      </c>
      <c r="H1962" s="38"/>
      <c r="I1962" s="38"/>
      <c r="J1962" s="27">
        <f t="shared" si="180"/>
        <v>0</v>
      </c>
      <c r="K1962" s="28">
        <f t="shared" si="181"/>
        <v>9</v>
      </c>
      <c r="L1962" s="27">
        <f>IF(K1962=0,0,IF(E1962&gt;1,E1962-1,VLOOKUP(K1962,Months_Weeks!$A$1:$B$13,2,0)))</f>
        <v>2</v>
      </c>
      <c r="M1962" s="29"/>
      <c r="N1962" s="39"/>
      <c r="O1962" s="39"/>
      <c r="P1962" s="50">
        <f t="shared" si="182"/>
        <v>0</v>
      </c>
      <c r="Q1962" s="28">
        <f t="shared" si="183"/>
        <v>9</v>
      </c>
      <c r="R1962" s="28">
        <f>IF(Q1962=0,0,IF(E1962&gt;1,E1962-1,VLOOKUP(Q1962,Months_Weeks!$A$1:$B$13,2,0)))</f>
        <v>2</v>
      </c>
      <c r="S1962" s="30"/>
      <c r="T1962" s="39"/>
      <c r="U1962" s="39"/>
      <c r="V1962" s="50">
        <f t="shared" si="184"/>
        <v>0</v>
      </c>
      <c r="W1962" s="28">
        <f t="shared" si="185"/>
        <v>9</v>
      </c>
      <c r="X1962" s="28">
        <f>IF(W1962=0,0,IF(E1962&gt;1,E1962-1,VLOOKUP(W1962,Months_Weeks!$A$1:$B$13,2,0)))</f>
        <v>2</v>
      </c>
      <c r="Y1962" s="30"/>
      <c r="Z1962" s="39"/>
      <c r="AA1962" s="31"/>
      <c r="AB1962" s="39"/>
      <c r="AC1962" s="31"/>
      <c r="AD1962" s="40"/>
      <c r="AE1962" s="31"/>
      <c r="AF1962" s="40"/>
      <c r="AG1962" s="31"/>
      <c r="AH1962" s="40"/>
      <c r="AI1962" s="31"/>
      <c r="AJ1962" s="40"/>
    </row>
    <row r="1963" spans="1:36" x14ac:dyDescent="0.25">
      <c r="A1963" s="37" t="s">
        <v>32</v>
      </c>
      <c r="B1963" s="37">
        <v>23</v>
      </c>
      <c r="C1963" s="26" t="str">
        <f>IFERROR(INDEX(Clients[Client_Name],MATCH(Table312[[#This Row],[Client_Code]],Clients[Client_Code],0)),"")</f>
        <v>GLOBAL PROTEIN</v>
      </c>
      <c r="D1963" s="25">
        <v>9</v>
      </c>
      <c r="E1963" s="25">
        <v>4</v>
      </c>
      <c r="F1963" s="25" t="b">
        <f>IF(E1963&gt;(VLOOKUP(D1963,Months_Weeks!$A$2:$B$13,2,TRUE)),FALSE)</f>
        <v>0</v>
      </c>
      <c r="G1963" s="63">
        <f>IF(Table312[[#This Row],[Facility]]="Buin",1.5%,0.25%)</f>
        <v>2.5000000000000001E-3</v>
      </c>
      <c r="H1963" s="38"/>
      <c r="I1963" s="38"/>
      <c r="J1963" s="27">
        <f t="shared" si="180"/>
        <v>0</v>
      </c>
      <c r="K1963" s="28">
        <f t="shared" si="181"/>
        <v>9</v>
      </c>
      <c r="L1963" s="27">
        <f>IF(K1963=0,0,IF(E1963&gt;1,E1963-1,VLOOKUP(K1963,Months_Weeks!$A$1:$B$13,2,0)))</f>
        <v>3</v>
      </c>
      <c r="M1963" s="29"/>
      <c r="N1963" s="39"/>
      <c r="O1963" s="39"/>
      <c r="P1963" s="50">
        <f t="shared" si="182"/>
        <v>0</v>
      </c>
      <c r="Q1963" s="28">
        <f t="shared" si="183"/>
        <v>9</v>
      </c>
      <c r="R1963" s="28">
        <f>IF(Q1963=0,0,IF(E1963&gt;1,E1963-1,VLOOKUP(Q1963,Months_Weeks!$A$1:$B$13,2,0)))</f>
        <v>3</v>
      </c>
      <c r="S1963" s="30"/>
      <c r="T1963" s="39"/>
      <c r="U1963" s="39"/>
      <c r="V1963" s="50">
        <f t="shared" si="184"/>
        <v>0</v>
      </c>
      <c r="W1963" s="28">
        <f t="shared" si="185"/>
        <v>9</v>
      </c>
      <c r="X1963" s="28">
        <f>IF(W1963=0,0,IF(E1963&gt;1,E1963-1,VLOOKUP(W1963,Months_Weeks!$A$1:$B$13,2,0)))</f>
        <v>3</v>
      </c>
      <c r="Y1963" s="30"/>
      <c r="Z1963" s="39"/>
      <c r="AA1963" s="31"/>
      <c r="AB1963" s="39"/>
      <c r="AC1963" s="31"/>
      <c r="AD1963" s="40"/>
      <c r="AE1963" s="31"/>
      <c r="AF1963" s="40"/>
      <c r="AG1963" s="31"/>
      <c r="AH1963" s="40"/>
      <c r="AI1963" s="31"/>
      <c r="AJ1963" s="40"/>
    </row>
    <row r="1964" spans="1:36" x14ac:dyDescent="0.25">
      <c r="A1964" s="37" t="s">
        <v>32</v>
      </c>
      <c r="B1964" s="37">
        <v>23</v>
      </c>
      <c r="C1964" s="26" t="str">
        <f>IFERROR(INDEX(Clients[Client_Name],MATCH(Table312[[#This Row],[Client_Code]],Clients[Client_Code],0)),"")</f>
        <v>GLOBAL PROTEIN</v>
      </c>
      <c r="D1964" s="25">
        <v>9</v>
      </c>
      <c r="E1964" s="25">
        <v>5</v>
      </c>
      <c r="F1964" s="25" t="b">
        <f>IF(E1964&gt;(VLOOKUP(D1964,Months_Weeks!$A$2:$B$13,2,TRUE)),FALSE)</f>
        <v>0</v>
      </c>
      <c r="G1964" s="63">
        <f>IF(Table312[[#This Row],[Facility]]="Buin",1.5%,0.25%)</f>
        <v>2.5000000000000001E-3</v>
      </c>
      <c r="H1964" s="38"/>
      <c r="I1964" s="38"/>
      <c r="J1964" s="27">
        <f t="shared" si="180"/>
        <v>0</v>
      </c>
      <c r="K1964" s="28">
        <f t="shared" si="181"/>
        <v>9</v>
      </c>
      <c r="L1964" s="27">
        <f>IF(K1964=0,0,IF(E1964&gt;1,E1964-1,VLOOKUP(K1964,Months_Weeks!$A$1:$B$13,2,0)))</f>
        <v>4</v>
      </c>
      <c r="M1964" s="29"/>
      <c r="N1964" s="39"/>
      <c r="O1964" s="39"/>
      <c r="P1964" s="50">
        <f t="shared" si="182"/>
        <v>0</v>
      </c>
      <c r="Q1964" s="28">
        <f t="shared" si="183"/>
        <v>9</v>
      </c>
      <c r="R1964" s="28">
        <f>IF(Q1964=0,0,IF(E1964&gt;1,E1964-1,VLOOKUP(Q1964,Months_Weeks!$A$1:$B$13,2,0)))</f>
        <v>4</v>
      </c>
      <c r="S1964" s="30"/>
      <c r="T1964" s="39"/>
      <c r="U1964" s="39"/>
      <c r="V1964" s="50">
        <f t="shared" si="184"/>
        <v>0</v>
      </c>
      <c r="W1964" s="28">
        <f t="shared" si="185"/>
        <v>9</v>
      </c>
      <c r="X1964" s="28">
        <f>IF(W1964=0,0,IF(E1964&gt;1,E1964-1,VLOOKUP(W1964,Months_Weeks!$A$1:$B$13,2,0)))</f>
        <v>4</v>
      </c>
      <c r="Y1964" s="30"/>
      <c r="Z1964" s="39"/>
      <c r="AA1964" s="31"/>
      <c r="AB1964" s="39"/>
      <c r="AC1964" s="31"/>
      <c r="AD1964" s="40"/>
      <c r="AE1964" s="31"/>
      <c r="AF1964" s="40"/>
      <c r="AG1964" s="31"/>
      <c r="AH1964" s="40"/>
      <c r="AI1964" s="31"/>
      <c r="AJ1964" s="40"/>
    </row>
    <row r="1965" spans="1:36" x14ac:dyDescent="0.25">
      <c r="A1965" s="37" t="s">
        <v>32</v>
      </c>
      <c r="B1965" s="37">
        <v>23</v>
      </c>
      <c r="C1965" s="26" t="str">
        <f>IFERROR(INDEX(Clients[Client_Name],MATCH(Table312[[#This Row],[Client_Code]],Clients[Client_Code],0)),"")</f>
        <v>GLOBAL PROTEIN</v>
      </c>
      <c r="D1965" s="25">
        <v>10</v>
      </c>
      <c r="E1965" s="25">
        <v>1</v>
      </c>
      <c r="F1965" s="25" t="b">
        <f>IF(E1965&gt;(VLOOKUP(D1965,Months_Weeks!$A$2:$B$13,2,TRUE)),FALSE)</f>
        <v>0</v>
      </c>
      <c r="G1965" s="63">
        <f>IF(Table312[[#This Row],[Facility]]="Buin",1.5%,0.25%)</f>
        <v>2.5000000000000001E-3</v>
      </c>
      <c r="H1965" s="38"/>
      <c r="I1965" s="38"/>
      <c r="J1965" s="27">
        <f t="shared" si="180"/>
        <v>0</v>
      </c>
      <c r="K1965" s="28">
        <f t="shared" si="181"/>
        <v>9</v>
      </c>
      <c r="L1965" s="27">
        <f>IF(K1965=0,0,IF(E1965&gt;1,E1965-1,VLOOKUP(K1965,Months_Weeks!$A$1:$B$13,2,0)))</f>
        <v>5</v>
      </c>
      <c r="M1965" s="29"/>
      <c r="N1965" s="39"/>
      <c r="O1965" s="39"/>
      <c r="P1965" s="50">
        <f t="shared" si="182"/>
        <v>0</v>
      </c>
      <c r="Q1965" s="28">
        <f t="shared" si="183"/>
        <v>9</v>
      </c>
      <c r="R1965" s="28">
        <f>IF(Q1965=0,0,IF(E1965&gt;1,E1965-1,VLOOKUP(Q1965,Months_Weeks!$A$1:$B$13,2,0)))</f>
        <v>5</v>
      </c>
      <c r="S1965" s="30"/>
      <c r="T1965" s="39"/>
      <c r="U1965" s="39"/>
      <c r="V1965" s="50">
        <f t="shared" si="184"/>
        <v>0</v>
      </c>
      <c r="W1965" s="28">
        <f t="shared" si="185"/>
        <v>9</v>
      </c>
      <c r="X1965" s="28">
        <f>IF(W1965=0,0,IF(E1965&gt;1,E1965-1,VLOOKUP(W1965,Months_Weeks!$A$1:$B$13,2,0)))</f>
        <v>5</v>
      </c>
      <c r="Y1965" s="30"/>
      <c r="Z1965" s="39"/>
      <c r="AA1965" s="31"/>
      <c r="AB1965" s="39"/>
      <c r="AC1965" s="31"/>
      <c r="AD1965" s="40"/>
      <c r="AE1965" s="31"/>
      <c r="AF1965" s="40"/>
      <c r="AG1965" s="31"/>
      <c r="AH1965" s="40"/>
      <c r="AI1965" s="31"/>
      <c r="AJ1965" s="40"/>
    </row>
    <row r="1966" spans="1:36" x14ac:dyDescent="0.25">
      <c r="A1966" s="37" t="s">
        <v>32</v>
      </c>
      <c r="B1966" s="37">
        <v>23</v>
      </c>
      <c r="C1966" s="26" t="str">
        <f>IFERROR(INDEX(Clients[Client_Name],MATCH(Table312[[#This Row],[Client_Code]],Clients[Client_Code],0)),"")</f>
        <v>GLOBAL PROTEIN</v>
      </c>
      <c r="D1966" s="25">
        <v>10</v>
      </c>
      <c r="E1966" s="25">
        <v>2</v>
      </c>
      <c r="F1966" s="25" t="b">
        <f>IF(E1966&gt;(VLOOKUP(D1966,Months_Weeks!$A$2:$B$13,2,TRUE)),FALSE)</f>
        <v>0</v>
      </c>
      <c r="G1966" s="63">
        <f>IF(Table312[[#This Row],[Facility]]="Buin",1.5%,0.25%)</f>
        <v>2.5000000000000001E-3</v>
      </c>
      <c r="H1966" s="38"/>
      <c r="I1966" s="38"/>
      <c r="J1966" s="27">
        <f t="shared" si="180"/>
        <v>0</v>
      </c>
      <c r="K1966" s="28">
        <f t="shared" si="181"/>
        <v>10</v>
      </c>
      <c r="L1966" s="27">
        <f>IF(K1966=0,0,IF(E1966&gt;1,E1966-1,VLOOKUP(K1966,Months_Weeks!$A$1:$B$13,2,0)))</f>
        <v>1</v>
      </c>
      <c r="M1966" s="29"/>
      <c r="N1966" s="39"/>
      <c r="O1966" s="39"/>
      <c r="P1966" s="50">
        <f t="shared" si="182"/>
        <v>0</v>
      </c>
      <c r="Q1966" s="28">
        <f t="shared" si="183"/>
        <v>10</v>
      </c>
      <c r="R1966" s="28">
        <f>IF(Q1966=0,0,IF(E1966&gt;1,E1966-1,VLOOKUP(Q1966,Months_Weeks!$A$1:$B$13,2,0)))</f>
        <v>1</v>
      </c>
      <c r="S1966" s="30"/>
      <c r="T1966" s="39"/>
      <c r="U1966" s="39"/>
      <c r="V1966" s="50">
        <f t="shared" si="184"/>
        <v>0</v>
      </c>
      <c r="W1966" s="28">
        <f t="shared" si="185"/>
        <v>10</v>
      </c>
      <c r="X1966" s="28">
        <f>IF(W1966=0,0,IF(E1966&gt;1,E1966-1,VLOOKUP(W1966,Months_Weeks!$A$1:$B$13,2,0)))</f>
        <v>1</v>
      </c>
      <c r="Y1966" s="30"/>
      <c r="Z1966" s="39"/>
      <c r="AA1966" s="31"/>
      <c r="AB1966" s="39"/>
      <c r="AC1966" s="31"/>
      <c r="AD1966" s="40"/>
      <c r="AE1966" s="31"/>
      <c r="AF1966" s="40"/>
      <c r="AG1966" s="31"/>
      <c r="AH1966" s="40"/>
      <c r="AI1966" s="31"/>
      <c r="AJ1966" s="40"/>
    </row>
    <row r="1967" spans="1:36" x14ac:dyDescent="0.25">
      <c r="A1967" s="37" t="s">
        <v>32</v>
      </c>
      <c r="B1967" s="37">
        <v>23</v>
      </c>
      <c r="C1967" s="26" t="str">
        <f>IFERROR(INDEX(Clients[Client_Name],MATCH(Table312[[#This Row],[Client_Code]],Clients[Client_Code],0)),"")</f>
        <v>GLOBAL PROTEIN</v>
      </c>
      <c r="D1967" s="25">
        <v>10</v>
      </c>
      <c r="E1967" s="25">
        <v>3</v>
      </c>
      <c r="F1967" s="25" t="b">
        <f>IF(E1967&gt;(VLOOKUP(D1967,Months_Weeks!$A$2:$B$13,2,TRUE)),FALSE)</f>
        <v>0</v>
      </c>
      <c r="G1967" s="63">
        <f>IF(Table312[[#This Row],[Facility]]="Buin",1.5%,0.25%)</f>
        <v>2.5000000000000001E-3</v>
      </c>
      <c r="H1967" s="38"/>
      <c r="I1967" s="38"/>
      <c r="J1967" s="27">
        <f t="shared" si="180"/>
        <v>0</v>
      </c>
      <c r="K1967" s="28">
        <f t="shared" si="181"/>
        <v>10</v>
      </c>
      <c r="L1967" s="27">
        <f>IF(K1967=0,0,IF(E1967&gt;1,E1967-1,VLOOKUP(K1967,Months_Weeks!$A$1:$B$13,2,0)))</f>
        <v>2</v>
      </c>
      <c r="M1967" s="29"/>
      <c r="N1967" s="39"/>
      <c r="O1967" s="39"/>
      <c r="P1967" s="50">
        <f t="shared" si="182"/>
        <v>0</v>
      </c>
      <c r="Q1967" s="28">
        <f t="shared" si="183"/>
        <v>10</v>
      </c>
      <c r="R1967" s="28">
        <f>IF(Q1967=0,0,IF(E1967&gt;1,E1967-1,VLOOKUP(Q1967,Months_Weeks!$A$1:$B$13,2,0)))</f>
        <v>2</v>
      </c>
      <c r="S1967" s="30"/>
      <c r="T1967" s="39"/>
      <c r="U1967" s="39"/>
      <c r="V1967" s="50">
        <f t="shared" si="184"/>
        <v>0</v>
      </c>
      <c r="W1967" s="28">
        <f t="shared" si="185"/>
        <v>10</v>
      </c>
      <c r="X1967" s="28">
        <f>IF(W1967=0,0,IF(E1967&gt;1,E1967-1,VLOOKUP(W1967,Months_Weeks!$A$1:$B$13,2,0)))</f>
        <v>2</v>
      </c>
      <c r="Y1967" s="30"/>
      <c r="Z1967" s="39"/>
      <c r="AA1967" s="31"/>
      <c r="AB1967" s="39"/>
      <c r="AC1967" s="31"/>
      <c r="AD1967" s="40"/>
      <c r="AE1967" s="31"/>
      <c r="AF1967" s="40"/>
      <c r="AG1967" s="31"/>
      <c r="AH1967" s="40"/>
      <c r="AI1967" s="31"/>
      <c r="AJ1967" s="40"/>
    </row>
    <row r="1968" spans="1:36" x14ac:dyDescent="0.25">
      <c r="A1968" s="37" t="s">
        <v>32</v>
      </c>
      <c r="B1968" s="37">
        <v>23</v>
      </c>
      <c r="C1968" s="26" t="str">
        <f>IFERROR(INDEX(Clients[Client_Name],MATCH(Table312[[#This Row],[Client_Code]],Clients[Client_Code],0)),"")</f>
        <v>GLOBAL PROTEIN</v>
      </c>
      <c r="D1968" s="25">
        <v>10</v>
      </c>
      <c r="E1968" s="25">
        <v>4</v>
      </c>
      <c r="F1968" s="25" t="b">
        <f>IF(E1968&gt;(VLOOKUP(D1968,Months_Weeks!$A$2:$B$13,2,TRUE)),FALSE)</f>
        <v>0</v>
      </c>
      <c r="G1968" s="63">
        <f>IF(Table312[[#This Row],[Facility]]="Buin",1.5%,0.25%)</f>
        <v>2.5000000000000001E-3</v>
      </c>
      <c r="H1968" s="38"/>
      <c r="I1968" s="38"/>
      <c r="J1968" s="27">
        <f t="shared" si="180"/>
        <v>0</v>
      </c>
      <c r="K1968" s="28">
        <f t="shared" si="181"/>
        <v>10</v>
      </c>
      <c r="L1968" s="27">
        <f>IF(K1968=0,0,IF(E1968&gt;1,E1968-1,VLOOKUP(K1968,Months_Weeks!$A$1:$B$13,2,0)))</f>
        <v>3</v>
      </c>
      <c r="M1968" s="29"/>
      <c r="N1968" s="39"/>
      <c r="O1968" s="39"/>
      <c r="P1968" s="50">
        <f t="shared" si="182"/>
        <v>0</v>
      </c>
      <c r="Q1968" s="28">
        <f t="shared" si="183"/>
        <v>10</v>
      </c>
      <c r="R1968" s="28">
        <f>IF(Q1968=0,0,IF(E1968&gt;1,E1968-1,VLOOKUP(Q1968,Months_Weeks!$A$1:$B$13,2,0)))</f>
        <v>3</v>
      </c>
      <c r="S1968" s="30"/>
      <c r="T1968" s="39"/>
      <c r="U1968" s="39"/>
      <c r="V1968" s="50">
        <f t="shared" si="184"/>
        <v>0</v>
      </c>
      <c r="W1968" s="28">
        <f t="shared" si="185"/>
        <v>10</v>
      </c>
      <c r="X1968" s="28">
        <f>IF(W1968=0,0,IF(E1968&gt;1,E1968-1,VLOOKUP(W1968,Months_Weeks!$A$1:$B$13,2,0)))</f>
        <v>3</v>
      </c>
      <c r="Y1968" s="30"/>
      <c r="Z1968" s="39"/>
      <c r="AA1968" s="31"/>
      <c r="AB1968" s="39"/>
      <c r="AC1968" s="31"/>
      <c r="AD1968" s="40"/>
      <c r="AE1968" s="31"/>
      <c r="AF1968" s="40"/>
      <c r="AG1968" s="31"/>
      <c r="AH1968" s="40"/>
      <c r="AI1968" s="31"/>
      <c r="AJ1968" s="40"/>
    </row>
    <row r="1969" spans="1:36" x14ac:dyDescent="0.25">
      <c r="A1969" s="37" t="s">
        <v>32</v>
      </c>
      <c r="B1969" s="37">
        <v>23</v>
      </c>
      <c r="C1969" s="26" t="str">
        <f>IFERROR(INDEX(Clients[Client_Name],MATCH(Table312[[#This Row],[Client_Code]],Clients[Client_Code],0)),"")</f>
        <v>GLOBAL PROTEIN</v>
      </c>
      <c r="D1969" s="25">
        <v>11</v>
      </c>
      <c r="E1969" s="25">
        <v>1</v>
      </c>
      <c r="F1969" s="25" t="b">
        <f>IF(E1969&gt;(VLOOKUP(D1969,Months_Weeks!$A$2:$B$13,2,TRUE)),FALSE)</f>
        <v>0</v>
      </c>
      <c r="G1969" s="63">
        <f>IF(Table312[[#This Row],[Facility]]="Buin",1.5%,0.25%)</f>
        <v>2.5000000000000001E-3</v>
      </c>
      <c r="H1969" s="38"/>
      <c r="I1969" s="38"/>
      <c r="J1969" s="27">
        <f t="shared" si="180"/>
        <v>0</v>
      </c>
      <c r="K1969" s="28">
        <f t="shared" si="181"/>
        <v>10</v>
      </c>
      <c r="L1969" s="27">
        <f>IF(K1969=0,0,IF(E1969&gt;1,E1969-1,VLOOKUP(K1969,Months_Weeks!$A$1:$B$13,2,0)))</f>
        <v>4</v>
      </c>
      <c r="M1969" s="29"/>
      <c r="N1969" s="39"/>
      <c r="O1969" s="39"/>
      <c r="P1969" s="50">
        <f t="shared" si="182"/>
        <v>0</v>
      </c>
      <c r="Q1969" s="28">
        <f t="shared" si="183"/>
        <v>10</v>
      </c>
      <c r="R1969" s="28">
        <f>IF(Q1969=0,0,IF(E1969&gt;1,E1969-1,VLOOKUP(Q1969,Months_Weeks!$A$1:$B$13,2,0)))</f>
        <v>4</v>
      </c>
      <c r="S1969" s="30"/>
      <c r="T1969" s="39"/>
      <c r="U1969" s="39"/>
      <c r="V1969" s="50">
        <f t="shared" si="184"/>
        <v>0</v>
      </c>
      <c r="W1969" s="28">
        <f t="shared" si="185"/>
        <v>10</v>
      </c>
      <c r="X1969" s="28">
        <f>IF(W1969=0,0,IF(E1969&gt;1,E1969-1,VLOOKUP(W1969,Months_Weeks!$A$1:$B$13,2,0)))</f>
        <v>4</v>
      </c>
      <c r="Y1969" s="30"/>
      <c r="Z1969" s="39"/>
      <c r="AA1969" s="31"/>
      <c r="AB1969" s="39"/>
      <c r="AC1969" s="31"/>
      <c r="AD1969" s="40"/>
      <c r="AE1969" s="31"/>
      <c r="AF1969" s="40"/>
      <c r="AG1969" s="31"/>
      <c r="AH1969" s="40"/>
      <c r="AI1969" s="31"/>
      <c r="AJ1969" s="40"/>
    </row>
    <row r="1970" spans="1:36" x14ac:dyDescent="0.25">
      <c r="A1970" s="37" t="s">
        <v>32</v>
      </c>
      <c r="B1970" s="37">
        <v>23</v>
      </c>
      <c r="C1970" s="26" t="str">
        <f>IFERROR(INDEX(Clients[Client_Name],MATCH(Table312[[#This Row],[Client_Code]],Clients[Client_Code],0)),"")</f>
        <v>GLOBAL PROTEIN</v>
      </c>
      <c r="D1970" s="25">
        <v>11</v>
      </c>
      <c r="E1970" s="25">
        <v>2</v>
      </c>
      <c r="F1970" s="25" t="b">
        <f>IF(E1970&gt;(VLOOKUP(D1970,Months_Weeks!$A$2:$B$13,2,TRUE)),FALSE)</f>
        <v>0</v>
      </c>
      <c r="G1970" s="63">
        <f>IF(Table312[[#This Row],[Facility]]="Buin",1.5%,0.25%)</f>
        <v>2.5000000000000001E-3</v>
      </c>
      <c r="H1970" s="38"/>
      <c r="I1970" s="38"/>
      <c r="J1970" s="27">
        <f t="shared" si="180"/>
        <v>0</v>
      </c>
      <c r="K1970" s="28">
        <f t="shared" si="181"/>
        <v>11</v>
      </c>
      <c r="L1970" s="27">
        <f>IF(K1970=0,0,IF(E1970&gt;1,E1970-1,VLOOKUP(K1970,Months_Weeks!$A$1:$B$13,2,0)))</f>
        <v>1</v>
      </c>
      <c r="M1970" s="29"/>
      <c r="N1970" s="39"/>
      <c r="O1970" s="39"/>
      <c r="P1970" s="50">
        <f t="shared" si="182"/>
        <v>0</v>
      </c>
      <c r="Q1970" s="28">
        <f t="shared" si="183"/>
        <v>11</v>
      </c>
      <c r="R1970" s="28">
        <f>IF(Q1970=0,0,IF(E1970&gt;1,E1970-1,VLOOKUP(Q1970,Months_Weeks!$A$1:$B$13,2,0)))</f>
        <v>1</v>
      </c>
      <c r="S1970" s="30"/>
      <c r="T1970" s="39"/>
      <c r="U1970" s="39"/>
      <c r="V1970" s="50">
        <f t="shared" si="184"/>
        <v>0</v>
      </c>
      <c r="W1970" s="28">
        <f t="shared" si="185"/>
        <v>11</v>
      </c>
      <c r="X1970" s="28">
        <f>IF(W1970=0,0,IF(E1970&gt;1,E1970-1,VLOOKUP(W1970,Months_Weeks!$A$1:$B$13,2,0)))</f>
        <v>1</v>
      </c>
      <c r="Y1970" s="30"/>
      <c r="Z1970" s="39"/>
      <c r="AA1970" s="31"/>
      <c r="AB1970" s="39"/>
      <c r="AC1970" s="31"/>
      <c r="AD1970" s="40"/>
      <c r="AE1970" s="31"/>
      <c r="AF1970" s="40"/>
      <c r="AG1970" s="31"/>
      <c r="AH1970" s="40"/>
      <c r="AI1970" s="31"/>
      <c r="AJ1970" s="40"/>
    </row>
    <row r="1971" spans="1:36" x14ac:dyDescent="0.25">
      <c r="A1971" s="37" t="s">
        <v>32</v>
      </c>
      <c r="B1971" s="37">
        <v>23</v>
      </c>
      <c r="C1971" s="26" t="str">
        <f>IFERROR(INDEX(Clients[Client_Name],MATCH(Table312[[#This Row],[Client_Code]],Clients[Client_Code],0)),"")</f>
        <v>GLOBAL PROTEIN</v>
      </c>
      <c r="D1971" s="25">
        <v>11</v>
      </c>
      <c r="E1971" s="25">
        <v>3</v>
      </c>
      <c r="F1971" s="25" t="b">
        <f>IF(E1971&gt;(VLOOKUP(D1971,Months_Weeks!$A$2:$B$13,2,TRUE)),FALSE)</f>
        <v>0</v>
      </c>
      <c r="G1971" s="63">
        <f>IF(Table312[[#This Row],[Facility]]="Buin",1.5%,0.25%)</f>
        <v>2.5000000000000001E-3</v>
      </c>
      <c r="H1971" s="38"/>
      <c r="I1971" s="38"/>
      <c r="J1971" s="27">
        <f t="shared" si="180"/>
        <v>0</v>
      </c>
      <c r="K1971" s="28">
        <f t="shared" si="181"/>
        <v>11</v>
      </c>
      <c r="L1971" s="27">
        <f>IF(K1971=0,0,IF(E1971&gt;1,E1971-1,VLOOKUP(K1971,Months_Weeks!$A$1:$B$13,2,0)))</f>
        <v>2</v>
      </c>
      <c r="M1971" s="29"/>
      <c r="N1971" s="39"/>
      <c r="O1971" s="39"/>
      <c r="P1971" s="50">
        <f t="shared" si="182"/>
        <v>0</v>
      </c>
      <c r="Q1971" s="28">
        <f t="shared" si="183"/>
        <v>11</v>
      </c>
      <c r="R1971" s="28">
        <f>IF(Q1971=0,0,IF(E1971&gt;1,E1971-1,VLOOKUP(Q1971,Months_Weeks!$A$1:$B$13,2,0)))</f>
        <v>2</v>
      </c>
      <c r="S1971" s="30"/>
      <c r="T1971" s="39"/>
      <c r="U1971" s="39"/>
      <c r="V1971" s="50">
        <f t="shared" si="184"/>
        <v>0</v>
      </c>
      <c r="W1971" s="28">
        <f t="shared" si="185"/>
        <v>11</v>
      </c>
      <c r="X1971" s="28">
        <f>IF(W1971=0,0,IF(E1971&gt;1,E1971-1,VLOOKUP(W1971,Months_Weeks!$A$1:$B$13,2,0)))</f>
        <v>2</v>
      </c>
      <c r="Y1971" s="30"/>
      <c r="Z1971" s="39"/>
      <c r="AA1971" s="31"/>
      <c r="AB1971" s="39"/>
      <c r="AC1971" s="31"/>
      <c r="AD1971" s="40"/>
      <c r="AE1971" s="31"/>
      <c r="AF1971" s="40"/>
      <c r="AG1971" s="31"/>
      <c r="AH1971" s="40"/>
      <c r="AI1971" s="31"/>
      <c r="AJ1971" s="40"/>
    </row>
    <row r="1972" spans="1:36" x14ac:dyDescent="0.25">
      <c r="A1972" s="37" t="s">
        <v>32</v>
      </c>
      <c r="B1972" s="37">
        <v>23</v>
      </c>
      <c r="C1972" s="26" t="str">
        <f>IFERROR(INDEX(Clients[Client_Name],MATCH(Table312[[#This Row],[Client_Code]],Clients[Client_Code],0)),"")</f>
        <v>GLOBAL PROTEIN</v>
      </c>
      <c r="D1972" s="25">
        <v>11</v>
      </c>
      <c r="E1972" s="25">
        <v>4</v>
      </c>
      <c r="F1972" s="25" t="b">
        <f>IF(E1972&gt;(VLOOKUP(D1972,Months_Weeks!$A$2:$B$13,2,TRUE)),FALSE)</f>
        <v>0</v>
      </c>
      <c r="G1972" s="63">
        <f>IF(Table312[[#This Row],[Facility]]="Buin",1.5%,0.25%)</f>
        <v>2.5000000000000001E-3</v>
      </c>
      <c r="H1972" s="38"/>
      <c r="I1972" s="38"/>
      <c r="J1972" s="27">
        <f t="shared" si="180"/>
        <v>0</v>
      </c>
      <c r="K1972" s="28">
        <f t="shared" si="181"/>
        <v>11</v>
      </c>
      <c r="L1972" s="27">
        <f>IF(K1972=0,0,IF(E1972&gt;1,E1972-1,VLOOKUP(K1972,Months_Weeks!$A$1:$B$13,2,0)))</f>
        <v>3</v>
      </c>
      <c r="M1972" s="29"/>
      <c r="N1972" s="39"/>
      <c r="O1972" s="39"/>
      <c r="P1972" s="50">
        <f t="shared" si="182"/>
        <v>0</v>
      </c>
      <c r="Q1972" s="28">
        <f t="shared" si="183"/>
        <v>11</v>
      </c>
      <c r="R1972" s="28">
        <f>IF(Q1972=0,0,IF(E1972&gt;1,E1972-1,VLOOKUP(Q1972,Months_Weeks!$A$1:$B$13,2,0)))</f>
        <v>3</v>
      </c>
      <c r="S1972" s="30"/>
      <c r="T1972" s="39"/>
      <c r="U1972" s="39"/>
      <c r="V1972" s="50">
        <f t="shared" si="184"/>
        <v>0</v>
      </c>
      <c r="W1972" s="28">
        <f t="shared" si="185"/>
        <v>11</v>
      </c>
      <c r="X1972" s="28">
        <f>IF(W1972=0,0,IF(E1972&gt;1,E1972-1,VLOOKUP(W1972,Months_Weeks!$A$1:$B$13,2,0)))</f>
        <v>3</v>
      </c>
      <c r="Y1972" s="30"/>
      <c r="Z1972" s="39"/>
      <c r="AA1972" s="31"/>
      <c r="AB1972" s="39"/>
      <c r="AC1972" s="31"/>
      <c r="AD1972" s="40"/>
      <c r="AE1972" s="31"/>
      <c r="AF1972" s="40"/>
      <c r="AG1972" s="31"/>
      <c r="AH1972" s="40"/>
      <c r="AI1972" s="31"/>
      <c r="AJ1972" s="40"/>
    </row>
    <row r="1973" spans="1:36" x14ac:dyDescent="0.25">
      <c r="A1973" s="37" t="s">
        <v>32</v>
      </c>
      <c r="B1973" s="37">
        <v>23</v>
      </c>
      <c r="C1973" s="26" t="str">
        <f>IFERROR(INDEX(Clients[Client_Name],MATCH(Table312[[#This Row],[Client_Code]],Clients[Client_Code],0)),"")</f>
        <v>GLOBAL PROTEIN</v>
      </c>
      <c r="D1973" s="25">
        <v>12</v>
      </c>
      <c r="E1973" s="25">
        <v>1</v>
      </c>
      <c r="F1973" s="25" t="b">
        <f>IF(E1973&gt;(VLOOKUP(D1973,Months_Weeks!$A$2:$B$13,2,TRUE)),FALSE)</f>
        <v>0</v>
      </c>
      <c r="G1973" s="63">
        <f>IF(Table312[[#This Row],[Facility]]="Buin",1.5%,0.25%)</f>
        <v>2.5000000000000001E-3</v>
      </c>
      <c r="H1973" s="38"/>
      <c r="I1973" s="38"/>
      <c r="J1973" s="27">
        <f t="shared" si="180"/>
        <v>0</v>
      </c>
      <c r="K1973" s="28">
        <f t="shared" si="181"/>
        <v>11</v>
      </c>
      <c r="L1973" s="27">
        <f>IF(K1973=0,0,IF(E1973&gt;1,E1973-1,VLOOKUP(K1973,Months_Weeks!$A$1:$B$13,2,0)))</f>
        <v>4</v>
      </c>
      <c r="M1973" s="29"/>
      <c r="N1973" s="39"/>
      <c r="O1973" s="39"/>
      <c r="P1973" s="50">
        <f t="shared" si="182"/>
        <v>0</v>
      </c>
      <c r="Q1973" s="28">
        <f t="shared" si="183"/>
        <v>11</v>
      </c>
      <c r="R1973" s="28">
        <f>IF(Q1973=0,0,IF(E1973&gt;1,E1973-1,VLOOKUP(Q1973,Months_Weeks!$A$1:$B$13,2,0)))</f>
        <v>4</v>
      </c>
      <c r="S1973" s="30"/>
      <c r="T1973" s="39"/>
      <c r="U1973" s="39"/>
      <c r="V1973" s="50">
        <f t="shared" si="184"/>
        <v>0</v>
      </c>
      <c r="W1973" s="28">
        <f t="shared" si="185"/>
        <v>11</v>
      </c>
      <c r="X1973" s="28">
        <f>IF(W1973=0,0,IF(E1973&gt;1,E1973-1,VLOOKUP(W1973,Months_Weeks!$A$1:$B$13,2,0)))</f>
        <v>4</v>
      </c>
      <c r="Y1973" s="30"/>
      <c r="Z1973" s="39"/>
      <c r="AA1973" s="31"/>
      <c r="AB1973" s="39"/>
      <c r="AC1973" s="31"/>
      <c r="AD1973" s="40"/>
      <c r="AE1973" s="31"/>
      <c r="AF1973" s="40"/>
      <c r="AG1973" s="31"/>
      <c r="AH1973" s="40"/>
      <c r="AI1973" s="31"/>
      <c r="AJ1973" s="40"/>
    </row>
    <row r="1974" spans="1:36" x14ac:dyDescent="0.25">
      <c r="A1974" s="37" t="s">
        <v>32</v>
      </c>
      <c r="B1974" s="37">
        <v>23</v>
      </c>
      <c r="C1974" s="26" t="str">
        <f>IFERROR(INDEX(Clients[Client_Name],MATCH(Table312[[#This Row],[Client_Code]],Clients[Client_Code],0)),"")</f>
        <v>GLOBAL PROTEIN</v>
      </c>
      <c r="D1974" s="25">
        <v>12</v>
      </c>
      <c r="E1974" s="25">
        <v>2</v>
      </c>
      <c r="F1974" s="25" t="b">
        <f>IF(E1974&gt;(VLOOKUP(D1974,Months_Weeks!$A$2:$B$13,2,TRUE)),FALSE)</f>
        <v>0</v>
      </c>
      <c r="G1974" s="63">
        <f>IF(Table312[[#This Row],[Facility]]="Buin",1.5%,0.25%)</f>
        <v>2.5000000000000001E-3</v>
      </c>
      <c r="H1974" s="38"/>
      <c r="I1974" s="38"/>
      <c r="J1974" s="27">
        <f t="shared" si="180"/>
        <v>0</v>
      </c>
      <c r="K1974" s="28">
        <f t="shared" si="181"/>
        <v>12</v>
      </c>
      <c r="L1974" s="27">
        <f>IF(K1974=0,0,IF(E1974&gt;1,E1974-1,VLOOKUP(K1974,Months_Weeks!$A$1:$B$13,2,0)))</f>
        <v>1</v>
      </c>
      <c r="M1974" s="29"/>
      <c r="N1974" s="39"/>
      <c r="O1974" s="39"/>
      <c r="P1974" s="50">
        <f t="shared" si="182"/>
        <v>0</v>
      </c>
      <c r="Q1974" s="28">
        <f t="shared" si="183"/>
        <v>12</v>
      </c>
      <c r="R1974" s="28">
        <f>IF(Q1974=0,0,IF(E1974&gt;1,E1974-1,VLOOKUP(Q1974,Months_Weeks!$A$1:$B$13,2,0)))</f>
        <v>1</v>
      </c>
      <c r="S1974" s="30"/>
      <c r="T1974" s="39"/>
      <c r="U1974" s="39"/>
      <c r="V1974" s="50">
        <f t="shared" si="184"/>
        <v>0</v>
      </c>
      <c r="W1974" s="28">
        <f t="shared" si="185"/>
        <v>12</v>
      </c>
      <c r="X1974" s="28">
        <f>IF(W1974=0,0,IF(E1974&gt;1,E1974-1,VLOOKUP(W1974,Months_Weeks!$A$1:$B$13,2,0)))</f>
        <v>1</v>
      </c>
      <c r="Y1974" s="30"/>
      <c r="Z1974" s="39"/>
      <c r="AA1974" s="31"/>
      <c r="AB1974" s="39"/>
      <c r="AC1974" s="31"/>
      <c r="AD1974" s="40"/>
      <c r="AE1974" s="31"/>
      <c r="AF1974" s="40"/>
      <c r="AG1974" s="31"/>
      <c r="AH1974" s="40"/>
      <c r="AI1974" s="31"/>
      <c r="AJ1974" s="40"/>
    </row>
    <row r="1975" spans="1:36" x14ac:dyDescent="0.25">
      <c r="A1975" s="37" t="s">
        <v>32</v>
      </c>
      <c r="B1975" s="37">
        <v>23</v>
      </c>
      <c r="C1975" s="26" t="str">
        <f>IFERROR(INDEX(Clients[Client_Name],MATCH(Table312[[#This Row],[Client_Code]],Clients[Client_Code],0)),"")</f>
        <v>GLOBAL PROTEIN</v>
      </c>
      <c r="D1975" s="25">
        <v>12</v>
      </c>
      <c r="E1975" s="25">
        <v>3</v>
      </c>
      <c r="F1975" s="25" t="b">
        <f>IF(E1975&gt;(VLOOKUP(D1975,Months_Weeks!$A$2:$B$13,2,TRUE)),FALSE)</f>
        <v>0</v>
      </c>
      <c r="G1975" s="63">
        <f>IF(Table312[[#This Row],[Facility]]="Buin",1.5%,0.25%)</f>
        <v>2.5000000000000001E-3</v>
      </c>
      <c r="H1975" s="38"/>
      <c r="I1975" s="38"/>
      <c r="J1975" s="27">
        <f t="shared" si="180"/>
        <v>0</v>
      </c>
      <c r="K1975" s="28">
        <f t="shared" si="181"/>
        <v>12</v>
      </c>
      <c r="L1975" s="27">
        <f>IF(K1975=0,0,IF(E1975&gt;1,E1975-1,VLOOKUP(K1975,Months_Weeks!$A$1:$B$13,2,0)))</f>
        <v>2</v>
      </c>
      <c r="M1975" s="29"/>
      <c r="N1975" s="39"/>
      <c r="O1975" s="39"/>
      <c r="P1975" s="50">
        <f t="shared" si="182"/>
        <v>0</v>
      </c>
      <c r="Q1975" s="28">
        <f t="shared" si="183"/>
        <v>12</v>
      </c>
      <c r="R1975" s="28">
        <f>IF(Q1975=0,0,IF(E1975&gt;1,E1975-1,VLOOKUP(Q1975,Months_Weeks!$A$1:$B$13,2,0)))</f>
        <v>2</v>
      </c>
      <c r="S1975" s="30"/>
      <c r="T1975" s="39"/>
      <c r="U1975" s="39"/>
      <c r="V1975" s="50">
        <f t="shared" si="184"/>
        <v>0</v>
      </c>
      <c r="W1975" s="28">
        <f t="shared" si="185"/>
        <v>12</v>
      </c>
      <c r="X1975" s="28">
        <f>IF(W1975=0,0,IF(E1975&gt;1,E1975-1,VLOOKUP(W1975,Months_Weeks!$A$1:$B$13,2,0)))</f>
        <v>2</v>
      </c>
      <c r="Y1975" s="30"/>
      <c r="Z1975" s="39"/>
      <c r="AA1975" s="31"/>
      <c r="AB1975" s="39"/>
      <c r="AC1975" s="31"/>
      <c r="AD1975" s="40"/>
      <c r="AE1975" s="31"/>
      <c r="AF1975" s="40"/>
      <c r="AG1975" s="31"/>
      <c r="AH1975" s="40"/>
      <c r="AI1975" s="31"/>
      <c r="AJ1975" s="40"/>
    </row>
    <row r="1976" spans="1:36" x14ac:dyDescent="0.25">
      <c r="A1976" s="37" t="s">
        <v>32</v>
      </c>
      <c r="B1976" s="37">
        <v>23</v>
      </c>
      <c r="C1976" s="26" t="str">
        <f>IFERROR(INDEX(Clients[Client_Name],MATCH(Table312[[#This Row],[Client_Code]],Clients[Client_Code],0)),"")</f>
        <v>GLOBAL PROTEIN</v>
      </c>
      <c r="D1976" s="25">
        <v>12</v>
      </c>
      <c r="E1976" s="25">
        <v>4</v>
      </c>
      <c r="F1976" s="25" t="b">
        <f>IF(E1976&gt;(VLOOKUP(D1976,Months_Weeks!$A$2:$B$13,2,TRUE)),FALSE)</f>
        <v>0</v>
      </c>
      <c r="G1976" s="63">
        <f>IF(Table312[[#This Row],[Facility]]="Buin",1.5%,0.25%)</f>
        <v>2.5000000000000001E-3</v>
      </c>
      <c r="H1976" s="38"/>
      <c r="I1976" s="38"/>
      <c r="J1976" s="27">
        <f t="shared" si="180"/>
        <v>0</v>
      </c>
      <c r="K1976" s="28">
        <f t="shared" si="181"/>
        <v>12</v>
      </c>
      <c r="L1976" s="27">
        <f>IF(K1976=0,0,IF(E1976&gt;1,E1976-1,VLOOKUP(K1976,Months_Weeks!$A$1:$B$13,2,0)))</f>
        <v>3</v>
      </c>
      <c r="M1976" s="29"/>
      <c r="N1976" s="39"/>
      <c r="O1976" s="39"/>
      <c r="P1976" s="50">
        <f t="shared" si="182"/>
        <v>0</v>
      </c>
      <c r="Q1976" s="28">
        <f t="shared" si="183"/>
        <v>12</v>
      </c>
      <c r="R1976" s="28">
        <f>IF(Q1976=0,0,IF(E1976&gt;1,E1976-1,VLOOKUP(Q1976,Months_Weeks!$A$1:$B$13,2,0)))</f>
        <v>3</v>
      </c>
      <c r="S1976" s="30"/>
      <c r="T1976" s="39"/>
      <c r="U1976" s="39"/>
      <c r="V1976" s="50">
        <f t="shared" si="184"/>
        <v>0</v>
      </c>
      <c r="W1976" s="28">
        <f t="shared" si="185"/>
        <v>12</v>
      </c>
      <c r="X1976" s="28">
        <f>IF(W1976=0,0,IF(E1976&gt;1,E1976-1,VLOOKUP(W1976,Months_Weeks!$A$1:$B$13,2,0)))</f>
        <v>3</v>
      </c>
      <c r="Y1976" s="30"/>
      <c r="Z1976" s="39"/>
      <c r="AA1976" s="31"/>
      <c r="AB1976" s="39"/>
      <c r="AC1976" s="31"/>
      <c r="AD1976" s="40"/>
      <c r="AE1976" s="31"/>
      <c r="AF1976" s="40"/>
      <c r="AG1976" s="31"/>
      <c r="AH1976" s="40"/>
      <c r="AI1976" s="31"/>
      <c r="AJ1976" s="40"/>
    </row>
    <row r="1977" spans="1:36" x14ac:dyDescent="0.25">
      <c r="A1977" s="37" t="s">
        <v>32</v>
      </c>
      <c r="B1977" s="37">
        <v>23</v>
      </c>
      <c r="C1977" s="26" t="str">
        <f>IFERROR(INDEX(Clients[Client_Name],MATCH(Table312[[#This Row],[Client_Code]],Clients[Client_Code],0)),"")</f>
        <v>GLOBAL PROTEIN</v>
      </c>
      <c r="D1977" s="25">
        <v>12</v>
      </c>
      <c r="E1977" s="25">
        <v>5</v>
      </c>
      <c r="F1977" s="25" t="b">
        <f>IF(E1977&gt;(VLOOKUP(D1977,Months_Weeks!$A$2:$B$13,2,TRUE)),FALSE)</f>
        <v>0</v>
      </c>
      <c r="G1977" s="63">
        <f>IF(Table312[[#This Row],[Facility]]="Buin",1.5%,0.25%)</f>
        <v>2.5000000000000001E-3</v>
      </c>
      <c r="H1977" s="38"/>
      <c r="I1977" s="38"/>
      <c r="J1977" s="27">
        <f t="shared" si="180"/>
        <v>0</v>
      </c>
      <c r="K1977" s="28">
        <f t="shared" si="181"/>
        <v>12</v>
      </c>
      <c r="L1977" s="27">
        <f>IF(K1977=0,0,IF(E1977&gt;1,E1977-1,VLOOKUP(K1977,Months_Weeks!$A$1:$B$13,2,0)))</f>
        <v>4</v>
      </c>
      <c r="M1977" s="29"/>
      <c r="N1977" s="39"/>
      <c r="O1977" s="39"/>
      <c r="P1977" s="50">
        <f t="shared" si="182"/>
        <v>0</v>
      </c>
      <c r="Q1977" s="28">
        <f t="shared" si="183"/>
        <v>12</v>
      </c>
      <c r="R1977" s="28">
        <f>IF(Q1977=0,0,IF(E1977&gt;1,E1977-1,VLOOKUP(Q1977,Months_Weeks!$A$1:$B$13,2,0)))</f>
        <v>4</v>
      </c>
      <c r="S1977" s="30"/>
      <c r="T1977" s="39"/>
      <c r="U1977" s="39"/>
      <c r="V1977" s="50">
        <f t="shared" si="184"/>
        <v>0</v>
      </c>
      <c r="W1977" s="28">
        <f t="shared" si="185"/>
        <v>12</v>
      </c>
      <c r="X1977" s="28">
        <f>IF(W1977=0,0,IF(E1977&gt;1,E1977-1,VLOOKUP(W1977,Months_Weeks!$A$1:$B$13,2,0)))</f>
        <v>4</v>
      </c>
      <c r="Y1977" s="30"/>
      <c r="Z1977" s="39"/>
      <c r="AA1977" s="31"/>
      <c r="AB1977" s="39"/>
      <c r="AC1977" s="31"/>
      <c r="AD1977" s="40"/>
      <c r="AE1977" s="31"/>
      <c r="AF1977" s="40"/>
      <c r="AG1977" s="31"/>
      <c r="AH1977" s="40"/>
      <c r="AI1977" s="31"/>
      <c r="AJ1977" s="40"/>
    </row>
    <row r="1978" spans="1:36" x14ac:dyDescent="0.25">
      <c r="A1978" s="37" t="s">
        <v>32</v>
      </c>
      <c r="B1978" s="37">
        <v>24</v>
      </c>
      <c r="C1978" s="26" t="str">
        <f>IFERROR(INDEX(Clients[Client_Name],MATCH(Table312[[#This Row],[Client_Code]],Clients[Client_Code],0)),"")</f>
        <v>GRANAROLO</v>
      </c>
      <c r="D1978" s="25">
        <v>1</v>
      </c>
      <c r="E1978" s="25">
        <v>1</v>
      </c>
      <c r="F1978" s="25" t="b">
        <f>IF(E1978&gt;(VLOOKUP(D1978,Months_Weeks!$A$2:$B$13,2,TRUE)),FALSE)</f>
        <v>0</v>
      </c>
      <c r="G1978" s="63">
        <f>IF(Table312[[#This Row],[Facility]]="Buin",1.5%,0.25%)</f>
        <v>2.5000000000000001E-3</v>
      </c>
      <c r="H1978" s="38">
        <v>63</v>
      </c>
      <c r="I1978" s="38"/>
      <c r="J1978" s="27">
        <f t="shared" si="180"/>
        <v>63</v>
      </c>
      <c r="K1978" s="28">
        <f t="shared" si="181"/>
        <v>0</v>
      </c>
      <c r="L1978" s="27">
        <f>IF(K1978=0,0,IF(E1978&gt;1,E1978-1,VLOOKUP(K1978,Months_Weeks!$A$1:$B$13,2,0)))</f>
        <v>0</v>
      </c>
      <c r="M1978" s="29"/>
      <c r="N1978" s="39"/>
      <c r="O1978" s="39"/>
      <c r="P1978" s="50">
        <f t="shared" si="182"/>
        <v>0</v>
      </c>
      <c r="Q1978" s="28">
        <f t="shared" si="183"/>
        <v>0</v>
      </c>
      <c r="R1978" s="28">
        <f>IF(Q1978=0,0,IF(E1978&gt;1,E1978-1,VLOOKUP(Q1978,Months_Weeks!$A$1:$B$13,2,0)))</f>
        <v>0</v>
      </c>
      <c r="S1978" s="30"/>
      <c r="T1978" s="39"/>
      <c r="U1978" s="39"/>
      <c r="V1978" s="50">
        <f t="shared" si="184"/>
        <v>0</v>
      </c>
      <c r="W1978" s="28">
        <f t="shared" si="185"/>
        <v>0</v>
      </c>
      <c r="X1978" s="28">
        <f>IF(W1978=0,0,IF(E1978&gt;1,E1978-1,VLOOKUP(W1978,Months_Weeks!$A$1:$B$13,2,0)))</f>
        <v>0</v>
      </c>
      <c r="Y1978" s="30"/>
      <c r="Z1978" s="39"/>
      <c r="AA1978" s="31">
        <v>1</v>
      </c>
      <c r="AB1978" s="72">
        <v>0.1832</v>
      </c>
      <c r="AC1978" s="31"/>
      <c r="AD1978" s="40"/>
      <c r="AE1978" s="31"/>
      <c r="AF1978" s="40"/>
      <c r="AG1978" s="31"/>
      <c r="AH1978" s="40"/>
      <c r="AI1978" s="31">
        <v>1</v>
      </c>
      <c r="AJ1978" s="70">
        <v>0.57669999999999999</v>
      </c>
    </row>
    <row r="1979" spans="1:36" x14ac:dyDescent="0.25">
      <c r="A1979" s="37" t="s">
        <v>32</v>
      </c>
      <c r="B1979" s="37">
        <v>24</v>
      </c>
      <c r="C1979" s="26" t="str">
        <f>IFERROR(INDEX(Clients[Client_Name],MATCH(Table312[[#This Row],[Client_Code]],Clients[Client_Code],0)),"")</f>
        <v>GRANAROLO</v>
      </c>
      <c r="D1979" s="25">
        <v>1</v>
      </c>
      <c r="E1979" s="25">
        <v>2</v>
      </c>
      <c r="F1979" s="25" t="b">
        <f>IF(E1979&gt;(VLOOKUP(D1979,Months_Weeks!$A$2:$B$13,2,TRUE)),FALSE)</f>
        <v>0</v>
      </c>
      <c r="G1979" s="63">
        <f>IF(Table312[[#This Row],[Facility]]="Buin",1.5%,0.25%)</f>
        <v>2.5000000000000001E-3</v>
      </c>
      <c r="H1979" s="38"/>
      <c r="I1979" s="38">
        <v>6</v>
      </c>
      <c r="J1979" s="27">
        <f t="shared" si="180"/>
        <v>57</v>
      </c>
      <c r="K1979" s="28">
        <f t="shared" si="181"/>
        <v>1</v>
      </c>
      <c r="L1979" s="27">
        <f>IF(K1979=0,0,IF(E1979&gt;1,E1979-1,VLOOKUP(K1979,Months_Weeks!$A$1:$B$13,2,0)))</f>
        <v>1</v>
      </c>
      <c r="M1979" s="29"/>
      <c r="N1979" s="39"/>
      <c r="O1979" s="39"/>
      <c r="P1979" s="50">
        <f t="shared" si="182"/>
        <v>0</v>
      </c>
      <c r="Q1979" s="28">
        <f t="shared" si="183"/>
        <v>1</v>
      </c>
      <c r="R1979" s="28">
        <f>IF(Q1979=0,0,IF(E1979&gt;1,E1979-1,VLOOKUP(Q1979,Months_Weeks!$A$1:$B$13,2,0)))</f>
        <v>1</v>
      </c>
      <c r="S1979" s="30"/>
      <c r="T1979" s="39"/>
      <c r="U1979" s="39"/>
      <c r="V1979" s="50">
        <f t="shared" si="184"/>
        <v>0</v>
      </c>
      <c r="W1979" s="28">
        <f t="shared" si="185"/>
        <v>1</v>
      </c>
      <c r="X1979" s="28">
        <f>IF(W1979=0,0,IF(E1979&gt;1,E1979-1,VLOOKUP(W1979,Months_Weeks!$A$1:$B$13,2,0)))</f>
        <v>1</v>
      </c>
      <c r="Y1979" s="30"/>
      <c r="Z1979" s="39"/>
      <c r="AA1979" s="31"/>
      <c r="AB1979" s="39"/>
      <c r="AC1979" s="31"/>
      <c r="AD1979" s="40"/>
      <c r="AE1979" s="31"/>
      <c r="AF1979" s="40"/>
      <c r="AG1979" s="31"/>
      <c r="AH1979" s="40"/>
      <c r="AI1979" s="31"/>
      <c r="AJ1979" s="40"/>
    </row>
    <row r="1980" spans="1:36" x14ac:dyDescent="0.25">
      <c r="A1980" s="37" t="s">
        <v>32</v>
      </c>
      <c r="B1980" s="37">
        <v>24</v>
      </c>
      <c r="C1980" s="26" t="str">
        <f>IFERROR(INDEX(Clients[Client_Name],MATCH(Table312[[#This Row],[Client_Code]],Clients[Client_Code],0)),"")</f>
        <v>GRANAROLO</v>
      </c>
      <c r="D1980" s="25">
        <v>1</v>
      </c>
      <c r="E1980" s="25">
        <v>3</v>
      </c>
      <c r="F1980" s="25" t="b">
        <f>IF(E1980&gt;(VLOOKUP(D1980,Months_Weeks!$A$2:$B$13,2,TRUE)),FALSE)</f>
        <v>0</v>
      </c>
      <c r="G1980" s="63">
        <f>IF(Table312[[#This Row],[Facility]]="Buin",1.5%,0.25%)</f>
        <v>2.5000000000000001E-3</v>
      </c>
      <c r="H1980" s="38"/>
      <c r="I1980" s="38">
        <v>7</v>
      </c>
      <c r="J1980" s="27">
        <f t="shared" si="180"/>
        <v>50</v>
      </c>
      <c r="K1980" s="28">
        <f t="shared" si="181"/>
        <v>1</v>
      </c>
      <c r="L1980" s="27">
        <f>IF(K1980=0,0,IF(E1980&gt;1,E1980-1,VLOOKUP(K1980,Months_Weeks!$A$1:$B$13,2,0)))</f>
        <v>2</v>
      </c>
      <c r="M1980" s="29"/>
      <c r="N1980" s="39"/>
      <c r="O1980" s="39"/>
      <c r="P1980" s="50">
        <f t="shared" si="182"/>
        <v>0</v>
      </c>
      <c r="Q1980" s="28">
        <f t="shared" si="183"/>
        <v>1</v>
      </c>
      <c r="R1980" s="28">
        <f>IF(Q1980=0,0,IF(E1980&gt;1,E1980-1,VLOOKUP(Q1980,Months_Weeks!$A$1:$B$13,2,0)))</f>
        <v>2</v>
      </c>
      <c r="S1980" s="30"/>
      <c r="T1980" s="39"/>
      <c r="U1980" s="39"/>
      <c r="V1980" s="50">
        <f t="shared" si="184"/>
        <v>0</v>
      </c>
      <c r="W1980" s="28">
        <f t="shared" si="185"/>
        <v>1</v>
      </c>
      <c r="X1980" s="28">
        <f>IF(W1980=0,0,IF(E1980&gt;1,E1980-1,VLOOKUP(W1980,Months_Weeks!$A$1:$B$13,2,0)))</f>
        <v>2</v>
      </c>
      <c r="Y1980" s="30"/>
      <c r="Z1980" s="39"/>
      <c r="AA1980" s="31"/>
      <c r="AB1980" s="39"/>
      <c r="AC1980" s="31"/>
      <c r="AD1980" s="40"/>
      <c r="AE1980" s="31"/>
      <c r="AF1980" s="40"/>
      <c r="AG1980" s="31"/>
      <c r="AH1980" s="40"/>
      <c r="AI1980" s="31"/>
      <c r="AJ1980" s="40"/>
    </row>
    <row r="1981" spans="1:36" x14ac:dyDescent="0.25">
      <c r="A1981" s="37" t="s">
        <v>32</v>
      </c>
      <c r="B1981" s="37">
        <v>24</v>
      </c>
      <c r="C1981" s="26" t="str">
        <f>IFERROR(INDEX(Clients[Client_Name],MATCH(Table312[[#This Row],[Client_Code]],Clients[Client_Code],0)),"")</f>
        <v>GRANAROLO</v>
      </c>
      <c r="D1981" s="25">
        <v>1</v>
      </c>
      <c r="E1981" s="25">
        <v>4</v>
      </c>
      <c r="F1981" s="25" t="b">
        <f>IF(E1981&gt;(VLOOKUP(D1981,Months_Weeks!$A$2:$B$13,2,TRUE)),FALSE)</f>
        <v>0</v>
      </c>
      <c r="G1981" s="63">
        <f>IF(Table312[[#This Row],[Facility]]="Buin",1.5%,0.25%)</f>
        <v>2.5000000000000001E-3</v>
      </c>
      <c r="H1981" s="38">
        <v>13</v>
      </c>
      <c r="I1981" s="38"/>
      <c r="J1981" s="27">
        <f t="shared" si="180"/>
        <v>63</v>
      </c>
      <c r="K1981" s="28">
        <f t="shared" si="181"/>
        <v>1</v>
      </c>
      <c r="L1981" s="27">
        <f>IF(K1981=0,0,IF(E1981&gt;1,E1981-1,VLOOKUP(K1981,Months_Weeks!$A$1:$B$13,2,0)))</f>
        <v>3</v>
      </c>
      <c r="M1981" s="29"/>
      <c r="N1981" s="39"/>
      <c r="O1981" s="39"/>
      <c r="P1981" s="50">
        <f t="shared" si="182"/>
        <v>0</v>
      </c>
      <c r="Q1981" s="28">
        <f t="shared" si="183"/>
        <v>1</v>
      </c>
      <c r="R1981" s="28">
        <f>IF(Q1981=0,0,IF(E1981&gt;1,E1981-1,VLOOKUP(Q1981,Months_Weeks!$A$1:$B$13,2,0)))</f>
        <v>3</v>
      </c>
      <c r="S1981" s="30"/>
      <c r="T1981" s="39"/>
      <c r="U1981" s="39"/>
      <c r="V1981" s="50">
        <f t="shared" si="184"/>
        <v>0</v>
      </c>
      <c r="W1981" s="28">
        <f t="shared" si="185"/>
        <v>1</v>
      </c>
      <c r="X1981" s="28">
        <f>IF(W1981=0,0,IF(E1981&gt;1,E1981-1,VLOOKUP(W1981,Months_Weeks!$A$1:$B$13,2,0)))</f>
        <v>3</v>
      </c>
      <c r="Y1981" s="30"/>
      <c r="Z1981" s="39"/>
      <c r="AA1981" s="31"/>
      <c r="AB1981" s="39"/>
      <c r="AC1981" s="31"/>
      <c r="AD1981" s="40"/>
      <c r="AE1981" s="31"/>
      <c r="AF1981" s="40"/>
      <c r="AG1981" s="31"/>
      <c r="AH1981" s="40"/>
      <c r="AI1981" s="31"/>
      <c r="AJ1981" s="40"/>
    </row>
    <row r="1982" spans="1:36" x14ac:dyDescent="0.25">
      <c r="A1982" s="37" t="s">
        <v>32</v>
      </c>
      <c r="B1982" s="37">
        <v>24</v>
      </c>
      <c r="C1982" s="26" t="str">
        <f>IFERROR(INDEX(Clients[Client_Name],MATCH(Table312[[#This Row],[Client_Code]],Clients[Client_Code],0)),"")</f>
        <v>GRANAROLO</v>
      </c>
      <c r="D1982" s="25">
        <v>2</v>
      </c>
      <c r="E1982" s="25">
        <v>1</v>
      </c>
      <c r="F1982" s="25" t="b">
        <f>IF(E1982&gt;(VLOOKUP(D1982,Months_Weeks!$A$2:$B$13,2,TRUE)),FALSE)</f>
        <v>0</v>
      </c>
      <c r="G1982" s="63">
        <f>IF(Table312[[#This Row],[Facility]]="Buin",1.5%,0.25%)</f>
        <v>2.5000000000000001E-3</v>
      </c>
      <c r="H1982" s="38"/>
      <c r="I1982" s="38">
        <v>6</v>
      </c>
      <c r="J1982" s="27">
        <f t="shared" si="180"/>
        <v>57</v>
      </c>
      <c r="K1982" s="28">
        <f t="shared" si="181"/>
        <v>1</v>
      </c>
      <c r="L1982" s="27">
        <f>IF(K1982=0,0,IF(E1982&gt;1,E1982-1,VLOOKUP(K1982,Months_Weeks!$A$1:$B$13,2,0)))</f>
        <v>4</v>
      </c>
      <c r="M1982" s="29"/>
      <c r="N1982" s="39"/>
      <c r="O1982" s="39"/>
      <c r="P1982" s="50">
        <f t="shared" si="182"/>
        <v>0</v>
      </c>
      <c r="Q1982" s="28">
        <f t="shared" si="183"/>
        <v>1</v>
      </c>
      <c r="R1982" s="28">
        <f>IF(Q1982=0,0,IF(E1982&gt;1,E1982-1,VLOOKUP(Q1982,Months_Weeks!$A$1:$B$13,2,0)))</f>
        <v>4</v>
      </c>
      <c r="S1982" s="30"/>
      <c r="T1982" s="39"/>
      <c r="U1982" s="39"/>
      <c r="V1982" s="50">
        <f t="shared" si="184"/>
        <v>0</v>
      </c>
      <c r="W1982" s="28">
        <f t="shared" si="185"/>
        <v>1</v>
      </c>
      <c r="X1982" s="28">
        <f>IF(W1982=0,0,IF(E1982&gt;1,E1982-1,VLOOKUP(W1982,Months_Weeks!$A$1:$B$13,2,0)))</f>
        <v>4</v>
      </c>
      <c r="Y1982" s="30"/>
      <c r="Z1982" s="39"/>
      <c r="AA1982" s="31"/>
      <c r="AB1982" s="39"/>
      <c r="AC1982" s="31"/>
      <c r="AD1982" s="40"/>
      <c r="AE1982" s="31"/>
      <c r="AF1982" s="40"/>
      <c r="AG1982" s="31"/>
      <c r="AH1982" s="40"/>
      <c r="AI1982" s="31"/>
      <c r="AJ1982" s="40"/>
    </row>
    <row r="1983" spans="1:36" x14ac:dyDescent="0.25">
      <c r="A1983" s="37" t="s">
        <v>32</v>
      </c>
      <c r="B1983" s="37">
        <v>24</v>
      </c>
      <c r="C1983" s="26" t="str">
        <f>IFERROR(INDEX(Clients[Client_Name],MATCH(Table312[[#This Row],[Client_Code]],Clients[Client_Code],0)),"")</f>
        <v>GRANAROLO</v>
      </c>
      <c r="D1983" s="25">
        <v>2</v>
      </c>
      <c r="E1983" s="25">
        <v>2</v>
      </c>
      <c r="F1983" s="25" t="b">
        <f>IF(E1983&gt;(VLOOKUP(D1983,Months_Weeks!$A$2:$B$13,2,TRUE)),FALSE)</f>
        <v>0</v>
      </c>
      <c r="G1983" s="63">
        <f>IF(Table312[[#This Row],[Facility]]="Buin",1.5%,0.25%)</f>
        <v>2.5000000000000001E-3</v>
      </c>
      <c r="H1983" s="38">
        <v>17</v>
      </c>
      <c r="I1983" s="38"/>
      <c r="J1983" s="27">
        <f t="shared" si="180"/>
        <v>74</v>
      </c>
      <c r="K1983" s="28">
        <f t="shared" si="181"/>
        <v>2</v>
      </c>
      <c r="L1983" s="27">
        <f>IF(K1983=0,0,IF(E1983&gt;1,E1983-1,VLOOKUP(K1983,Months_Weeks!$A$1:$B$13,2,0)))</f>
        <v>1</v>
      </c>
      <c r="M1983" s="29"/>
      <c r="N1983" s="39"/>
      <c r="O1983" s="39"/>
      <c r="P1983" s="50">
        <f t="shared" si="182"/>
        <v>0</v>
      </c>
      <c r="Q1983" s="28">
        <f t="shared" si="183"/>
        <v>2</v>
      </c>
      <c r="R1983" s="28">
        <f>IF(Q1983=0,0,IF(E1983&gt;1,E1983-1,VLOOKUP(Q1983,Months_Weeks!$A$1:$B$13,2,0)))</f>
        <v>1</v>
      </c>
      <c r="S1983" s="30"/>
      <c r="T1983" s="39"/>
      <c r="U1983" s="39"/>
      <c r="V1983" s="50">
        <f t="shared" si="184"/>
        <v>0</v>
      </c>
      <c r="W1983" s="28">
        <f t="shared" si="185"/>
        <v>2</v>
      </c>
      <c r="X1983" s="28">
        <f>IF(W1983=0,0,IF(E1983&gt;1,E1983-1,VLOOKUP(W1983,Months_Weeks!$A$1:$B$13,2,0)))</f>
        <v>1</v>
      </c>
      <c r="Y1983" s="30"/>
      <c r="Z1983" s="39"/>
      <c r="AA1983" s="31"/>
      <c r="AB1983" s="39"/>
      <c r="AC1983" s="31"/>
      <c r="AD1983" s="40"/>
      <c r="AE1983" s="31"/>
      <c r="AF1983" s="40"/>
      <c r="AG1983" s="31"/>
      <c r="AH1983" s="40"/>
      <c r="AI1983" s="31"/>
      <c r="AJ1983" s="40"/>
    </row>
    <row r="1984" spans="1:36" x14ac:dyDescent="0.25">
      <c r="A1984" s="37" t="s">
        <v>32</v>
      </c>
      <c r="B1984" s="37">
        <v>24</v>
      </c>
      <c r="C1984" s="26" t="str">
        <f>IFERROR(INDEX(Clients[Client_Name],MATCH(Table312[[#This Row],[Client_Code]],Clients[Client_Code],0)),"")</f>
        <v>GRANAROLO</v>
      </c>
      <c r="D1984" s="25">
        <v>2</v>
      </c>
      <c r="E1984" s="25">
        <v>3</v>
      </c>
      <c r="F1984" s="25" t="b">
        <f>IF(E1984&gt;(VLOOKUP(D1984,Months_Weeks!$A$2:$B$13,2,TRUE)),FALSE)</f>
        <v>0</v>
      </c>
      <c r="G1984" s="63">
        <f>IF(Table312[[#This Row],[Facility]]="Buin",1.5%,0.25%)</f>
        <v>2.5000000000000001E-3</v>
      </c>
      <c r="H1984" s="38"/>
      <c r="I1984" s="38">
        <v>9</v>
      </c>
      <c r="J1984" s="27">
        <f t="shared" si="180"/>
        <v>65</v>
      </c>
      <c r="K1984" s="28">
        <f t="shared" si="181"/>
        <v>2</v>
      </c>
      <c r="L1984" s="27">
        <f>IF(K1984=0,0,IF(E1984&gt;1,E1984-1,VLOOKUP(K1984,Months_Weeks!$A$1:$B$13,2,0)))</f>
        <v>2</v>
      </c>
      <c r="M1984" s="29"/>
      <c r="N1984" s="39"/>
      <c r="O1984" s="39"/>
      <c r="P1984" s="50">
        <f t="shared" si="182"/>
        <v>0</v>
      </c>
      <c r="Q1984" s="28">
        <f t="shared" si="183"/>
        <v>2</v>
      </c>
      <c r="R1984" s="28">
        <f>IF(Q1984=0,0,IF(E1984&gt;1,E1984-1,VLOOKUP(Q1984,Months_Weeks!$A$1:$B$13,2,0)))</f>
        <v>2</v>
      </c>
      <c r="S1984" s="30"/>
      <c r="T1984" s="39"/>
      <c r="U1984" s="39"/>
      <c r="V1984" s="50">
        <f t="shared" si="184"/>
        <v>0</v>
      </c>
      <c r="W1984" s="28">
        <f t="shared" si="185"/>
        <v>2</v>
      </c>
      <c r="X1984" s="28">
        <f>IF(W1984=0,0,IF(E1984&gt;1,E1984-1,VLOOKUP(W1984,Months_Weeks!$A$1:$B$13,2,0)))</f>
        <v>2</v>
      </c>
      <c r="Y1984" s="30"/>
      <c r="Z1984" s="39"/>
      <c r="AA1984" s="31"/>
      <c r="AB1984" s="39"/>
      <c r="AC1984" s="31"/>
      <c r="AD1984" s="40"/>
      <c r="AE1984" s="31"/>
      <c r="AF1984" s="40"/>
      <c r="AG1984" s="31"/>
      <c r="AH1984" s="40"/>
      <c r="AI1984" s="31"/>
      <c r="AJ1984" s="40"/>
    </row>
    <row r="1985" spans="1:36" x14ac:dyDescent="0.25">
      <c r="A1985" s="37" t="s">
        <v>32</v>
      </c>
      <c r="B1985" s="37">
        <v>24</v>
      </c>
      <c r="C1985" s="26" t="str">
        <f>IFERROR(INDEX(Clients[Client_Name],MATCH(Table312[[#This Row],[Client_Code]],Clients[Client_Code],0)),"")</f>
        <v>GRANAROLO</v>
      </c>
      <c r="D1985" s="25">
        <v>2</v>
      </c>
      <c r="E1985" s="25">
        <v>4</v>
      </c>
      <c r="F1985" s="25" t="b">
        <f>IF(E1985&gt;(VLOOKUP(D1985,Months_Weeks!$A$2:$B$13,2,TRUE)),FALSE)</f>
        <v>0</v>
      </c>
      <c r="G1985" s="63">
        <f>IF(Table312[[#This Row],[Facility]]="Buin",1.5%,0.25%)</f>
        <v>2.5000000000000001E-3</v>
      </c>
      <c r="H1985" s="38"/>
      <c r="I1985" s="38">
        <v>4</v>
      </c>
      <c r="J1985" s="27">
        <f t="shared" si="180"/>
        <v>61</v>
      </c>
      <c r="K1985" s="28">
        <f t="shared" si="181"/>
        <v>2</v>
      </c>
      <c r="L1985" s="27">
        <f>IF(K1985=0,0,IF(E1985&gt;1,E1985-1,VLOOKUP(K1985,Months_Weeks!$A$1:$B$13,2,0)))</f>
        <v>3</v>
      </c>
      <c r="M1985" s="29"/>
      <c r="N1985" s="39"/>
      <c r="O1985" s="39"/>
      <c r="P1985" s="50">
        <f t="shared" si="182"/>
        <v>0</v>
      </c>
      <c r="Q1985" s="28">
        <f t="shared" si="183"/>
        <v>2</v>
      </c>
      <c r="R1985" s="28">
        <f>IF(Q1985=0,0,IF(E1985&gt;1,E1985-1,VLOOKUP(Q1985,Months_Weeks!$A$1:$B$13,2,0)))</f>
        <v>3</v>
      </c>
      <c r="S1985" s="30"/>
      <c r="T1985" s="39"/>
      <c r="U1985" s="39"/>
      <c r="V1985" s="50">
        <f t="shared" si="184"/>
        <v>0</v>
      </c>
      <c r="W1985" s="28">
        <f t="shared" si="185"/>
        <v>2</v>
      </c>
      <c r="X1985" s="28">
        <f>IF(W1985=0,0,IF(E1985&gt;1,E1985-1,VLOOKUP(W1985,Months_Weeks!$A$1:$B$13,2,0)))</f>
        <v>3</v>
      </c>
      <c r="Y1985" s="30"/>
      <c r="Z1985" s="39"/>
      <c r="AA1985" s="31"/>
      <c r="AB1985" s="39"/>
      <c r="AC1985" s="31"/>
      <c r="AD1985" s="40"/>
      <c r="AE1985" s="31"/>
      <c r="AF1985" s="40"/>
      <c r="AG1985" s="31"/>
      <c r="AH1985" s="40"/>
      <c r="AI1985" s="31"/>
      <c r="AJ1985" s="40"/>
    </row>
    <row r="1986" spans="1:36" x14ac:dyDescent="0.25">
      <c r="A1986" s="37" t="s">
        <v>32</v>
      </c>
      <c r="B1986" s="37">
        <v>24</v>
      </c>
      <c r="C1986" s="26" t="str">
        <f>IFERROR(INDEX(Clients[Client_Name],MATCH(Table312[[#This Row],[Client_Code]],Clients[Client_Code],0)),"")</f>
        <v>GRANAROLO</v>
      </c>
      <c r="D1986" s="25">
        <v>3</v>
      </c>
      <c r="E1986" s="25">
        <v>1</v>
      </c>
      <c r="F1986" s="25" t="b">
        <f>IF(E1986&gt;(VLOOKUP(D1986,Months_Weeks!$A$2:$B$13,2,TRUE)),FALSE)</f>
        <v>0</v>
      </c>
      <c r="G1986" s="63">
        <f>IF(Table312[[#This Row],[Facility]]="Buin",1.5%,0.25%)</f>
        <v>2.5000000000000001E-3</v>
      </c>
      <c r="H1986" s="38"/>
      <c r="I1986" s="38">
        <v>7</v>
      </c>
      <c r="J1986" s="27">
        <f t="shared" ref="J1986:J2049" si="186" xml:space="preserve"> SUMIFS(J:J,$B:$B,$B1986,$D:$D,K1986,$E:$E,L1986,$A:$A,$A1986)+H1986-I1986</f>
        <v>54</v>
      </c>
      <c r="K1986" s="28">
        <f t="shared" ref="K1986:K2049" si="187">IF(E1986&gt;1,D1986,D1986-1)</f>
        <v>2</v>
      </c>
      <c r="L1986" s="27">
        <f>IF(K1986=0,0,IF(E1986&gt;1,E1986-1,VLOOKUP(K1986,Months_Weeks!$A$1:$B$13,2,0)))</f>
        <v>4</v>
      </c>
      <c r="M1986" s="29"/>
      <c r="N1986" s="39"/>
      <c r="O1986" s="39"/>
      <c r="P1986" s="50">
        <f t="shared" ref="P1986:P2049" si="188" xml:space="preserve"> SUMIFS(P:P,$B:$B,$B1986,$D:$D,Q1986,$E:$E,R1986,$A:$A,$A1986)+N1986-O1986</f>
        <v>0</v>
      </c>
      <c r="Q1986" s="28">
        <f t="shared" ref="Q1986:Q2049" si="189">IF(E1986&gt;1,D1986,D1986-1)</f>
        <v>2</v>
      </c>
      <c r="R1986" s="28">
        <f>IF(Q1986=0,0,IF(E1986&gt;1,E1986-1,VLOOKUP(Q1986,Months_Weeks!$A$1:$B$13,2,0)))</f>
        <v>4</v>
      </c>
      <c r="S1986" s="30"/>
      <c r="T1986" s="39"/>
      <c r="U1986" s="39"/>
      <c r="V1986" s="50">
        <f t="shared" ref="V1986:V2049" si="190" xml:space="preserve"> SUMIFS(V:V,$B:$B,$B1986,$D:$D,W1986,$E:$E,X1986,$A:$A,$A1986)+T1986-U1986</f>
        <v>0</v>
      </c>
      <c r="W1986" s="28">
        <f t="shared" ref="W1986:W2049" si="191">IF(E1986&gt;1,D1986,D1986-1)</f>
        <v>2</v>
      </c>
      <c r="X1986" s="28">
        <f>IF(W1986=0,0,IF(E1986&gt;1,E1986-1,VLOOKUP(W1986,Months_Weeks!$A$1:$B$13,2,0)))</f>
        <v>4</v>
      </c>
      <c r="Y1986" s="30"/>
      <c r="Z1986" s="39"/>
      <c r="AA1986" s="31"/>
      <c r="AB1986" s="39"/>
      <c r="AC1986" s="31"/>
      <c r="AD1986" s="40"/>
      <c r="AE1986" s="31"/>
      <c r="AF1986" s="40"/>
      <c r="AG1986" s="31"/>
      <c r="AH1986" s="40"/>
      <c r="AI1986" s="31"/>
      <c r="AJ1986" s="40"/>
    </row>
    <row r="1987" spans="1:36" x14ac:dyDescent="0.25">
      <c r="A1987" s="37" t="s">
        <v>32</v>
      </c>
      <c r="B1987" s="37">
        <v>24</v>
      </c>
      <c r="C1987" s="26" t="str">
        <f>IFERROR(INDEX(Clients[Client_Name],MATCH(Table312[[#This Row],[Client_Code]],Clients[Client_Code],0)),"")</f>
        <v>GRANAROLO</v>
      </c>
      <c r="D1987" s="25">
        <v>3</v>
      </c>
      <c r="E1987" s="25">
        <v>2</v>
      </c>
      <c r="F1987" s="25" t="b">
        <f>IF(E1987&gt;(VLOOKUP(D1987,Months_Weeks!$A$2:$B$13,2,TRUE)),FALSE)</f>
        <v>0</v>
      </c>
      <c r="G1987" s="63">
        <f>IF(Table312[[#This Row],[Facility]]="Buin",1.5%,0.25%)</f>
        <v>2.5000000000000001E-3</v>
      </c>
      <c r="H1987" s="38"/>
      <c r="I1987" s="38"/>
      <c r="J1987" s="27">
        <f t="shared" si="186"/>
        <v>54</v>
      </c>
      <c r="K1987" s="28">
        <f t="shared" si="187"/>
        <v>3</v>
      </c>
      <c r="L1987" s="27">
        <f>IF(K1987=0,0,IF(E1987&gt;1,E1987-1,VLOOKUP(K1987,Months_Weeks!$A$1:$B$13,2,0)))</f>
        <v>1</v>
      </c>
      <c r="M1987" s="29"/>
      <c r="N1987" s="39"/>
      <c r="O1987" s="39"/>
      <c r="P1987" s="50">
        <f t="shared" si="188"/>
        <v>0</v>
      </c>
      <c r="Q1987" s="28">
        <f t="shared" si="189"/>
        <v>3</v>
      </c>
      <c r="R1987" s="28">
        <f>IF(Q1987=0,0,IF(E1987&gt;1,E1987-1,VLOOKUP(Q1987,Months_Weeks!$A$1:$B$13,2,0)))</f>
        <v>1</v>
      </c>
      <c r="S1987" s="30"/>
      <c r="T1987" s="39"/>
      <c r="U1987" s="39"/>
      <c r="V1987" s="50">
        <f t="shared" si="190"/>
        <v>0</v>
      </c>
      <c r="W1987" s="28">
        <f t="shared" si="191"/>
        <v>3</v>
      </c>
      <c r="X1987" s="28">
        <f>IF(W1987=0,0,IF(E1987&gt;1,E1987-1,VLOOKUP(W1987,Months_Weeks!$A$1:$B$13,2,0)))</f>
        <v>1</v>
      </c>
      <c r="Y1987" s="30"/>
      <c r="Z1987" s="39"/>
      <c r="AA1987" s="31"/>
      <c r="AB1987" s="39"/>
      <c r="AC1987" s="31"/>
      <c r="AD1987" s="40"/>
      <c r="AE1987" s="31"/>
      <c r="AF1987" s="40"/>
      <c r="AG1987" s="31"/>
      <c r="AH1987" s="40"/>
      <c r="AI1987" s="31"/>
      <c r="AJ1987" s="40"/>
    </row>
    <row r="1988" spans="1:36" x14ac:dyDescent="0.25">
      <c r="A1988" s="37" t="s">
        <v>32</v>
      </c>
      <c r="B1988" s="37">
        <v>24</v>
      </c>
      <c r="C1988" s="26" t="str">
        <f>IFERROR(INDEX(Clients[Client_Name],MATCH(Table312[[#This Row],[Client_Code]],Clients[Client_Code],0)),"")</f>
        <v>GRANAROLO</v>
      </c>
      <c r="D1988" s="25">
        <v>3</v>
      </c>
      <c r="E1988" s="25">
        <v>3</v>
      </c>
      <c r="F1988" s="25" t="b">
        <f>IF(E1988&gt;(VLOOKUP(D1988,Months_Weeks!$A$2:$B$13,2,TRUE)),FALSE)</f>
        <v>0</v>
      </c>
      <c r="G1988" s="63">
        <f>IF(Table312[[#This Row],[Facility]]="Buin",1.5%,0.25%)</f>
        <v>2.5000000000000001E-3</v>
      </c>
      <c r="H1988" s="38"/>
      <c r="I1988" s="38"/>
      <c r="J1988" s="27">
        <f t="shared" si="186"/>
        <v>54</v>
      </c>
      <c r="K1988" s="28">
        <f t="shared" si="187"/>
        <v>3</v>
      </c>
      <c r="L1988" s="27">
        <f>IF(K1988=0,0,IF(E1988&gt;1,E1988-1,VLOOKUP(K1988,Months_Weeks!$A$1:$B$13,2,0)))</f>
        <v>2</v>
      </c>
      <c r="M1988" s="29"/>
      <c r="N1988" s="39"/>
      <c r="O1988" s="39"/>
      <c r="P1988" s="50">
        <f t="shared" si="188"/>
        <v>0</v>
      </c>
      <c r="Q1988" s="28">
        <f t="shared" si="189"/>
        <v>3</v>
      </c>
      <c r="R1988" s="28">
        <f>IF(Q1988=0,0,IF(E1988&gt;1,E1988-1,VLOOKUP(Q1988,Months_Weeks!$A$1:$B$13,2,0)))</f>
        <v>2</v>
      </c>
      <c r="S1988" s="30"/>
      <c r="T1988" s="39"/>
      <c r="U1988" s="39"/>
      <c r="V1988" s="50">
        <f t="shared" si="190"/>
        <v>0</v>
      </c>
      <c r="W1988" s="28">
        <f t="shared" si="191"/>
        <v>3</v>
      </c>
      <c r="X1988" s="28">
        <f>IF(W1988=0,0,IF(E1988&gt;1,E1988-1,VLOOKUP(W1988,Months_Weeks!$A$1:$B$13,2,0)))</f>
        <v>2</v>
      </c>
      <c r="Y1988" s="30"/>
      <c r="Z1988" s="39"/>
      <c r="AA1988" s="31"/>
      <c r="AB1988" s="39"/>
      <c r="AC1988" s="31"/>
      <c r="AD1988" s="40"/>
      <c r="AE1988" s="31"/>
      <c r="AF1988" s="40"/>
      <c r="AG1988" s="31"/>
      <c r="AH1988" s="40"/>
      <c r="AI1988" s="31"/>
      <c r="AJ1988" s="40"/>
    </row>
    <row r="1989" spans="1:36" x14ac:dyDescent="0.25">
      <c r="A1989" s="37" t="s">
        <v>32</v>
      </c>
      <c r="B1989" s="37">
        <v>24</v>
      </c>
      <c r="C1989" s="26" t="str">
        <f>IFERROR(INDEX(Clients[Client_Name],MATCH(Table312[[#This Row],[Client_Code]],Clients[Client_Code],0)),"")</f>
        <v>GRANAROLO</v>
      </c>
      <c r="D1989" s="25">
        <v>3</v>
      </c>
      <c r="E1989" s="25">
        <v>4</v>
      </c>
      <c r="F1989" s="25" t="b">
        <f>IF(E1989&gt;(VLOOKUP(D1989,Months_Weeks!$A$2:$B$13,2,TRUE)),FALSE)</f>
        <v>0</v>
      </c>
      <c r="G1989" s="63">
        <f>IF(Table312[[#This Row],[Facility]]="Buin",1.5%,0.25%)</f>
        <v>2.5000000000000001E-3</v>
      </c>
      <c r="H1989" s="38"/>
      <c r="I1989" s="38"/>
      <c r="J1989" s="27">
        <f t="shared" si="186"/>
        <v>54</v>
      </c>
      <c r="K1989" s="28">
        <f t="shared" si="187"/>
        <v>3</v>
      </c>
      <c r="L1989" s="27">
        <f>IF(K1989=0,0,IF(E1989&gt;1,E1989-1,VLOOKUP(K1989,Months_Weeks!$A$1:$B$13,2,0)))</f>
        <v>3</v>
      </c>
      <c r="M1989" s="29"/>
      <c r="N1989" s="39"/>
      <c r="O1989" s="39"/>
      <c r="P1989" s="50">
        <f t="shared" si="188"/>
        <v>0</v>
      </c>
      <c r="Q1989" s="28">
        <f t="shared" si="189"/>
        <v>3</v>
      </c>
      <c r="R1989" s="28">
        <f>IF(Q1989=0,0,IF(E1989&gt;1,E1989-1,VLOOKUP(Q1989,Months_Weeks!$A$1:$B$13,2,0)))</f>
        <v>3</v>
      </c>
      <c r="S1989" s="30"/>
      <c r="T1989" s="39"/>
      <c r="U1989" s="39"/>
      <c r="V1989" s="50">
        <f t="shared" si="190"/>
        <v>0</v>
      </c>
      <c r="W1989" s="28">
        <f t="shared" si="191"/>
        <v>3</v>
      </c>
      <c r="X1989" s="28">
        <f>IF(W1989=0,0,IF(E1989&gt;1,E1989-1,VLOOKUP(W1989,Months_Weeks!$A$1:$B$13,2,0)))</f>
        <v>3</v>
      </c>
      <c r="Y1989" s="30"/>
      <c r="Z1989" s="39"/>
      <c r="AA1989" s="31"/>
      <c r="AB1989" s="39"/>
      <c r="AC1989" s="31"/>
      <c r="AD1989" s="40"/>
      <c r="AE1989" s="31"/>
      <c r="AF1989" s="40"/>
      <c r="AG1989" s="31"/>
      <c r="AH1989" s="40"/>
      <c r="AI1989" s="31"/>
      <c r="AJ1989" s="40"/>
    </row>
    <row r="1990" spans="1:36" x14ac:dyDescent="0.25">
      <c r="A1990" s="37" t="s">
        <v>32</v>
      </c>
      <c r="B1990" s="37">
        <v>24</v>
      </c>
      <c r="C1990" s="26" t="str">
        <f>IFERROR(INDEX(Clients[Client_Name],MATCH(Table312[[#This Row],[Client_Code]],Clients[Client_Code],0)),"")</f>
        <v>GRANAROLO</v>
      </c>
      <c r="D1990" s="25">
        <v>3</v>
      </c>
      <c r="E1990" s="25">
        <v>5</v>
      </c>
      <c r="F1990" s="25" t="b">
        <f>IF(E1990&gt;(VLOOKUP(D1990,Months_Weeks!$A$2:$B$13,2,TRUE)),FALSE)</f>
        <v>0</v>
      </c>
      <c r="G1990" s="63">
        <f>IF(Table312[[#This Row],[Facility]]="Buin",1.5%,0.25%)</f>
        <v>2.5000000000000001E-3</v>
      </c>
      <c r="H1990" s="38"/>
      <c r="I1990" s="38"/>
      <c r="J1990" s="27">
        <f t="shared" si="186"/>
        <v>54</v>
      </c>
      <c r="K1990" s="28">
        <f t="shared" si="187"/>
        <v>3</v>
      </c>
      <c r="L1990" s="27">
        <f>IF(K1990=0,0,IF(E1990&gt;1,E1990-1,VLOOKUP(K1990,Months_Weeks!$A$1:$B$13,2,0)))</f>
        <v>4</v>
      </c>
      <c r="M1990" s="29"/>
      <c r="N1990" s="39"/>
      <c r="O1990" s="39"/>
      <c r="P1990" s="50">
        <f t="shared" si="188"/>
        <v>0</v>
      </c>
      <c r="Q1990" s="28">
        <f t="shared" si="189"/>
        <v>3</v>
      </c>
      <c r="R1990" s="28">
        <f>IF(Q1990=0,0,IF(E1990&gt;1,E1990-1,VLOOKUP(Q1990,Months_Weeks!$A$1:$B$13,2,0)))</f>
        <v>4</v>
      </c>
      <c r="S1990" s="30"/>
      <c r="T1990" s="39"/>
      <c r="U1990" s="39"/>
      <c r="V1990" s="50">
        <f t="shared" si="190"/>
        <v>0</v>
      </c>
      <c r="W1990" s="28">
        <f t="shared" si="191"/>
        <v>3</v>
      </c>
      <c r="X1990" s="28">
        <f>IF(W1990=0,0,IF(E1990&gt;1,E1990-1,VLOOKUP(W1990,Months_Weeks!$A$1:$B$13,2,0)))</f>
        <v>4</v>
      </c>
      <c r="Y1990" s="30"/>
      <c r="Z1990" s="39"/>
      <c r="AA1990" s="31"/>
      <c r="AB1990" s="39"/>
      <c r="AC1990" s="31"/>
      <c r="AD1990" s="40"/>
      <c r="AE1990" s="31"/>
      <c r="AF1990" s="40"/>
      <c r="AG1990" s="31"/>
      <c r="AH1990" s="40"/>
      <c r="AI1990" s="31"/>
      <c r="AJ1990" s="40"/>
    </row>
    <row r="1991" spans="1:36" x14ac:dyDescent="0.25">
      <c r="A1991" s="37" t="s">
        <v>32</v>
      </c>
      <c r="B1991" s="37">
        <v>24</v>
      </c>
      <c r="C1991" s="26" t="str">
        <f>IFERROR(INDEX(Clients[Client_Name],MATCH(Table312[[#This Row],[Client_Code]],Clients[Client_Code],0)),"")</f>
        <v>GRANAROLO</v>
      </c>
      <c r="D1991" s="25">
        <v>4</v>
      </c>
      <c r="E1991" s="25">
        <v>1</v>
      </c>
      <c r="F1991" s="25" t="b">
        <f>IF(E1991&gt;(VLOOKUP(D1991,Months_Weeks!$A$2:$B$13,2,TRUE)),FALSE)</f>
        <v>0</v>
      </c>
      <c r="G1991" s="63">
        <f>IF(Table312[[#This Row],[Facility]]="Buin",1.5%,0.25%)</f>
        <v>2.5000000000000001E-3</v>
      </c>
      <c r="H1991" s="38"/>
      <c r="I1991" s="38">
        <v>5</v>
      </c>
      <c r="J1991" s="27">
        <f t="shared" si="186"/>
        <v>49</v>
      </c>
      <c r="K1991" s="28">
        <f t="shared" si="187"/>
        <v>3</v>
      </c>
      <c r="L1991" s="27">
        <f>IF(K1991=0,0,IF(E1991&gt;1,E1991-1,VLOOKUP(K1991,Months_Weeks!$A$1:$B$13,2,0)))</f>
        <v>5</v>
      </c>
      <c r="M1991" s="29"/>
      <c r="N1991" s="39"/>
      <c r="O1991" s="39"/>
      <c r="P1991" s="50">
        <f t="shared" si="188"/>
        <v>0</v>
      </c>
      <c r="Q1991" s="28">
        <f t="shared" si="189"/>
        <v>3</v>
      </c>
      <c r="R1991" s="28">
        <f>IF(Q1991=0,0,IF(E1991&gt;1,E1991-1,VLOOKUP(Q1991,Months_Weeks!$A$1:$B$13,2,0)))</f>
        <v>5</v>
      </c>
      <c r="S1991" s="30"/>
      <c r="T1991" s="39"/>
      <c r="U1991" s="39"/>
      <c r="V1991" s="50">
        <f t="shared" si="190"/>
        <v>0</v>
      </c>
      <c r="W1991" s="28">
        <f t="shared" si="191"/>
        <v>3</v>
      </c>
      <c r="X1991" s="28">
        <f>IF(W1991=0,0,IF(E1991&gt;1,E1991-1,VLOOKUP(W1991,Months_Weeks!$A$1:$B$13,2,0)))</f>
        <v>5</v>
      </c>
      <c r="Y1991" s="30"/>
      <c r="Z1991" s="39"/>
      <c r="AA1991" s="31"/>
      <c r="AB1991" s="39"/>
      <c r="AC1991" s="31"/>
      <c r="AD1991" s="40"/>
      <c r="AE1991" s="31"/>
      <c r="AF1991" s="40"/>
      <c r="AG1991" s="31"/>
      <c r="AH1991" s="40"/>
      <c r="AI1991" s="31"/>
      <c r="AJ1991" s="40"/>
    </row>
    <row r="1992" spans="1:36" x14ac:dyDescent="0.25">
      <c r="A1992" s="37" t="s">
        <v>32</v>
      </c>
      <c r="B1992" s="37">
        <v>24</v>
      </c>
      <c r="C1992" s="26" t="str">
        <f>IFERROR(INDEX(Clients[Client_Name],MATCH(Table312[[#This Row],[Client_Code]],Clients[Client_Code],0)),"")</f>
        <v>GRANAROLO</v>
      </c>
      <c r="D1992" s="25">
        <v>4</v>
      </c>
      <c r="E1992" s="25">
        <v>2</v>
      </c>
      <c r="F1992" s="25" t="b">
        <f>IF(E1992&gt;(VLOOKUP(D1992,Months_Weeks!$A$2:$B$13,2,TRUE)),FALSE)</f>
        <v>0</v>
      </c>
      <c r="G1992" s="63">
        <f>IF(Table312[[#This Row],[Facility]]="Buin",1.5%,0.25%)</f>
        <v>2.5000000000000001E-3</v>
      </c>
      <c r="H1992" s="38"/>
      <c r="I1992" s="38"/>
      <c r="J1992" s="27">
        <f t="shared" si="186"/>
        <v>49</v>
      </c>
      <c r="K1992" s="28">
        <f t="shared" si="187"/>
        <v>4</v>
      </c>
      <c r="L1992" s="27">
        <f>IF(K1992=0,0,IF(E1992&gt;1,E1992-1,VLOOKUP(K1992,Months_Weeks!$A$1:$B$13,2,0)))</f>
        <v>1</v>
      </c>
      <c r="M1992" s="29"/>
      <c r="N1992" s="39"/>
      <c r="O1992" s="39"/>
      <c r="P1992" s="50">
        <f t="shared" si="188"/>
        <v>0</v>
      </c>
      <c r="Q1992" s="28">
        <f t="shared" si="189"/>
        <v>4</v>
      </c>
      <c r="R1992" s="28">
        <f>IF(Q1992=0,0,IF(E1992&gt;1,E1992-1,VLOOKUP(Q1992,Months_Weeks!$A$1:$B$13,2,0)))</f>
        <v>1</v>
      </c>
      <c r="S1992" s="30"/>
      <c r="T1992" s="39"/>
      <c r="U1992" s="39"/>
      <c r="V1992" s="50">
        <f t="shared" si="190"/>
        <v>0</v>
      </c>
      <c r="W1992" s="28">
        <f t="shared" si="191"/>
        <v>4</v>
      </c>
      <c r="X1992" s="28">
        <f>IF(W1992=0,0,IF(E1992&gt;1,E1992-1,VLOOKUP(W1992,Months_Weeks!$A$1:$B$13,2,0)))</f>
        <v>1</v>
      </c>
      <c r="Y1992" s="30"/>
      <c r="Z1992" s="39"/>
      <c r="AA1992" s="31"/>
      <c r="AB1992" s="39"/>
      <c r="AC1992" s="31"/>
      <c r="AD1992" s="40"/>
      <c r="AE1992" s="31"/>
      <c r="AF1992" s="40"/>
      <c r="AG1992" s="31"/>
      <c r="AH1992" s="40"/>
      <c r="AI1992" s="31"/>
      <c r="AJ1992" s="40"/>
    </row>
    <row r="1993" spans="1:36" x14ac:dyDescent="0.25">
      <c r="A1993" s="37" t="s">
        <v>32</v>
      </c>
      <c r="B1993" s="37">
        <v>24</v>
      </c>
      <c r="C1993" s="26" t="str">
        <f>IFERROR(INDEX(Clients[Client_Name],MATCH(Table312[[#This Row],[Client_Code]],Clients[Client_Code],0)),"")</f>
        <v>GRANAROLO</v>
      </c>
      <c r="D1993" s="25">
        <v>4</v>
      </c>
      <c r="E1993" s="25">
        <v>3</v>
      </c>
      <c r="F1993" s="25" t="b">
        <f>IF(E1993&gt;(VLOOKUP(D1993,Months_Weeks!$A$2:$B$13,2,TRUE)),FALSE)</f>
        <v>0</v>
      </c>
      <c r="G1993" s="63">
        <f>IF(Table312[[#This Row],[Facility]]="Buin",1.5%,0.25%)</f>
        <v>2.5000000000000001E-3</v>
      </c>
      <c r="H1993" s="38"/>
      <c r="I1993" s="38"/>
      <c r="J1993" s="27">
        <f t="shared" si="186"/>
        <v>49</v>
      </c>
      <c r="K1993" s="28">
        <f t="shared" si="187"/>
        <v>4</v>
      </c>
      <c r="L1993" s="27">
        <f>IF(K1993=0,0,IF(E1993&gt;1,E1993-1,VLOOKUP(K1993,Months_Weeks!$A$1:$B$13,2,0)))</f>
        <v>2</v>
      </c>
      <c r="M1993" s="29"/>
      <c r="N1993" s="39"/>
      <c r="O1993" s="39"/>
      <c r="P1993" s="50">
        <f t="shared" si="188"/>
        <v>0</v>
      </c>
      <c r="Q1993" s="28">
        <f t="shared" si="189"/>
        <v>4</v>
      </c>
      <c r="R1993" s="28">
        <f>IF(Q1993=0,0,IF(E1993&gt;1,E1993-1,VLOOKUP(Q1993,Months_Weeks!$A$1:$B$13,2,0)))</f>
        <v>2</v>
      </c>
      <c r="S1993" s="30"/>
      <c r="T1993" s="39"/>
      <c r="U1993" s="39"/>
      <c r="V1993" s="50">
        <f t="shared" si="190"/>
        <v>0</v>
      </c>
      <c r="W1993" s="28">
        <f t="shared" si="191"/>
        <v>4</v>
      </c>
      <c r="X1993" s="28">
        <f>IF(W1993=0,0,IF(E1993&gt;1,E1993-1,VLOOKUP(W1993,Months_Weeks!$A$1:$B$13,2,0)))</f>
        <v>2</v>
      </c>
      <c r="Y1993" s="30"/>
      <c r="Z1993" s="39"/>
      <c r="AA1993" s="31"/>
      <c r="AB1993" s="39"/>
      <c r="AC1993" s="31"/>
      <c r="AD1993" s="40"/>
      <c r="AE1993" s="31"/>
      <c r="AF1993" s="40"/>
      <c r="AG1993" s="31"/>
      <c r="AH1993" s="40"/>
      <c r="AI1993" s="31"/>
      <c r="AJ1993" s="40"/>
    </row>
    <row r="1994" spans="1:36" x14ac:dyDescent="0.25">
      <c r="A1994" s="37" t="s">
        <v>32</v>
      </c>
      <c r="B1994" s="37">
        <v>24</v>
      </c>
      <c r="C1994" s="26" t="str">
        <f>IFERROR(INDEX(Clients[Client_Name],MATCH(Table312[[#This Row],[Client_Code]],Clients[Client_Code],0)),"")</f>
        <v>GRANAROLO</v>
      </c>
      <c r="D1994" s="25">
        <v>4</v>
      </c>
      <c r="E1994" s="25">
        <v>4</v>
      </c>
      <c r="F1994" s="25" t="b">
        <f>IF(E1994&gt;(VLOOKUP(D1994,Months_Weeks!$A$2:$B$13,2,TRUE)),FALSE)</f>
        <v>0</v>
      </c>
      <c r="G1994" s="63">
        <f>IF(Table312[[#This Row],[Facility]]="Buin",1.5%,0.25%)</f>
        <v>2.5000000000000001E-3</v>
      </c>
      <c r="H1994" s="38"/>
      <c r="I1994" s="38"/>
      <c r="J1994" s="27">
        <f t="shared" si="186"/>
        <v>49</v>
      </c>
      <c r="K1994" s="28">
        <f t="shared" si="187"/>
        <v>4</v>
      </c>
      <c r="L1994" s="27">
        <f>IF(K1994=0,0,IF(E1994&gt;1,E1994-1,VLOOKUP(K1994,Months_Weeks!$A$1:$B$13,2,0)))</f>
        <v>3</v>
      </c>
      <c r="M1994" s="29"/>
      <c r="N1994" s="39"/>
      <c r="O1994" s="39"/>
      <c r="P1994" s="50">
        <f t="shared" si="188"/>
        <v>0</v>
      </c>
      <c r="Q1994" s="28">
        <f t="shared" si="189"/>
        <v>4</v>
      </c>
      <c r="R1994" s="28">
        <f>IF(Q1994=0,0,IF(E1994&gt;1,E1994-1,VLOOKUP(Q1994,Months_Weeks!$A$1:$B$13,2,0)))</f>
        <v>3</v>
      </c>
      <c r="S1994" s="30"/>
      <c r="T1994" s="39"/>
      <c r="U1994" s="39"/>
      <c r="V1994" s="50">
        <f t="shared" si="190"/>
        <v>0</v>
      </c>
      <c r="W1994" s="28">
        <f t="shared" si="191"/>
        <v>4</v>
      </c>
      <c r="X1994" s="28">
        <f>IF(W1994=0,0,IF(E1994&gt;1,E1994-1,VLOOKUP(W1994,Months_Weeks!$A$1:$B$13,2,0)))</f>
        <v>3</v>
      </c>
      <c r="Y1994" s="30"/>
      <c r="Z1994" s="39"/>
      <c r="AA1994" s="31"/>
      <c r="AB1994" s="39"/>
      <c r="AC1994" s="31"/>
      <c r="AD1994" s="40"/>
      <c r="AE1994" s="31"/>
      <c r="AF1994" s="40"/>
      <c r="AG1994" s="31"/>
      <c r="AH1994" s="40"/>
      <c r="AI1994" s="31"/>
      <c r="AJ1994" s="40"/>
    </row>
    <row r="1995" spans="1:36" x14ac:dyDescent="0.25">
      <c r="A1995" s="37" t="s">
        <v>32</v>
      </c>
      <c r="B1995" s="37">
        <v>24</v>
      </c>
      <c r="C1995" s="26" t="str">
        <f>IFERROR(INDEX(Clients[Client_Name],MATCH(Table312[[#This Row],[Client_Code]],Clients[Client_Code],0)),"")</f>
        <v>GRANAROLO</v>
      </c>
      <c r="D1995" s="25">
        <v>5</v>
      </c>
      <c r="E1995" s="25">
        <v>1</v>
      </c>
      <c r="F1995" s="25" t="b">
        <f>IF(E1995&gt;(VLOOKUP(D1995,Months_Weeks!$A$2:$B$13,2,TRUE)),FALSE)</f>
        <v>0</v>
      </c>
      <c r="G1995" s="63">
        <f>IF(Table312[[#This Row],[Facility]]="Buin",1.5%,0.25%)</f>
        <v>2.5000000000000001E-3</v>
      </c>
      <c r="H1995" s="38"/>
      <c r="I1995" s="38">
        <v>5</v>
      </c>
      <c r="J1995" s="27">
        <f t="shared" si="186"/>
        <v>44</v>
      </c>
      <c r="K1995" s="28">
        <f t="shared" si="187"/>
        <v>4</v>
      </c>
      <c r="L1995" s="27">
        <f>IF(K1995=0,0,IF(E1995&gt;1,E1995-1,VLOOKUP(K1995,Months_Weeks!$A$1:$B$13,2,0)))</f>
        <v>4</v>
      </c>
      <c r="M1995" s="29"/>
      <c r="N1995" s="39"/>
      <c r="O1995" s="39"/>
      <c r="P1995" s="50">
        <f t="shared" si="188"/>
        <v>0</v>
      </c>
      <c r="Q1995" s="28">
        <f t="shared" si="189"/>
        <v>4</v>
      </c>
      <c r="R1995" s="28">
        <f>IF(Q1995=0,0,IF(E1995&gt;1,E1995-1,VLOOKUP(Q1995,Months_Weeks!$A$1:$B$13,2,0)))</f>
        <v>4</v>
      </c>
      <c r="S1995" s="30"/>
      <c r="T1995" s="39"/>
      <c r="U1995" s="39"/>
      <c r="V1995" s="50">
        <f t="shared" si="190"/>
        <v>0</v>
      </c>
      <c r="W1995" s="28">
        <f t="shared" si="191"/>
        <v>4</v>
      </c>
      <c r="X1995" s="28">
        <f>IF(W1995=0,0,IF(E1995&gt;1,E1995-1,VLOOKUP(W1995,Months_Weeks!$A$1:$B$13,2,0)))</f>
        <v>4</v>
      </c>
      <c r="Y1995" s="30"/>
      <c r="Z1995" s="39"/>
      <c r="AA1995" s="31"/>
      <c r="AB1995" s="39"/>
      <c r="AC1995" s="31"/>
      <c r="AD1995" s="40"/>
      <c r="AE1995" s="31"/>
      <c r="AF1995" s="40"/>
      <c r="AG1995" s="31"/>
      <c r="AH1995" s="40"/>
      <c r="AI1995" s="31"/>
      <c r="AJ1995" s="40"/>
    </row>
    <row r="1996" spans="1:36" x14ac:dyDescent="0.25">
      <c r="A1996" s="37" t="s">
        <v>32</v>
      </c>
      <c r="B1996" s="37">
        <v>24</v>
      </c>
      <c r="C1996" s="26" t="str">
        <f>IFERROR(INDEX(Clients[Client_Name],MATCH(Table312[[#This Row],[Client_Code]],Clients[Client_Code],0)),"")</f>
        <v>GRANAROLO</v>
      </c>
      <c r="D1996" s="25">
        <v>5</v>
      </c>
      <c r="E1996" s="25">
        <v>2</v>
      </c>
      <c r="F1996" s="25" t="b">
        <f>IF(E1996&gt;(VLOOKUP(D1996,Months_Weeks!$A$2:$B$13,2,TRUE)),FALSE)</f>
        <v>0</v>
      </c>
      <c r="G1996" s="63">
        <f>IF(Table312[[#This Row],[Facility]]="Buin",1.5%,0.25%)</f>
        <v>2.5000000000000001E-3</v>
      </c>
      <c r="H1996" s="38"/>
      <c r="I1996" s="38"/>
      <c r="J1996" s="27">
        <f t="shared" si="186"/>
        <v>44</v>
      </c>
      <c r="K1996" s="28">
        <f t="shared" si="187"/>
        <v>5</v>
      </c>
      <c r="L1996" s="27">
        <f>IF(K1996=0,0,IF(E1996&gt;1,E1996-1,VLOOKUP(K1996,Months_Weeks!$A$1:$B$13,2,0)))</f>
        <v>1</v>
      </c>
      <c r="M1996" s="29"/>
      <c r="N1996" s="39"/>
      <c r="O1996" s="39"/>
      <c r="P1996" s="50">
        <f t="shared" si="188"/>
        <v>0</v>
      </c>
      <c r="Q1996" s="28">
        <f t="shared" si="189"/>
        <v>5</v>
      </c>
      <c r="R1996" s="28">
        <f>IF(Q1996=0,0,IF(E1996&gt;1,E1996-1,VLOOKUP(Q1996,Months_Weeks!$A$1:$B$13,2,0)))</f>
        <v>1</v>
      </c>
      <c r="S1996" s="30"/>
      <c r="T1996" s="39"/>
      <c r="U1996" s="39"/>
      <c r="V1996" s="50">
        <f t="shared" si="190"/>
        <v>0</v>
      </c>
      <c r="W1996" s="28">
        <f t="shared" si="191"/>
        <v>5</v>
      </c>
      <c r="X1996" s="28">
        <f>IF(W1996=0,0,IF(E1996&gt;1,E1996-1,VLOOKUP(W1996,Months_Weeks!$A$1:$B$13,2,0)))</f>
        <v>1</v>
      </c>
      <c r="Y1996" s="30"/>
      <c r="Z1996" s="39"/>
      <c r="AA1996" s="31"/>
      <c r="AB1996" s="39"/>
      <c r="AC1996" s="31"/>
      <c r="AD1996" s="40"/>
      <c r="AE1996" s="31"/>
      <c r="AF1996" s="40"/>
      <c r="AG1996" s="31"/>
      <c r="AH1996" s="40"/>
      <c r="AI1996" s="31"/>
      <c r="AJ1996" s="40"/>
    </row>
    <row r="1997" spans="1:36" x14ac:dyDescent="0.25">
      <c r="A1997" s="37" t="s">
        <v>32</v>
      </c>
      <c r="B1997" s="37">
        <v>24</v>
      </c>
      <c r="C1997" s="26" t="str">
        <f>IFERROR(INDEX(Clients[Client_Name],MATCH(Table312[[#This Row],[Client_Code]],Clients[Client_Code],0)),"")</f>
        <v>GRANAROLO</v>
      </c>
      <c r="D1997" s="25">
        <v>5</v>
      </c>
      <c r="E1997" s="25">
        <v>3</v>
      </c>
      <c r="F1997" s="25" t="b">
        <f>IF(E1997&gt;(VLOOKUP(D1997,Months_Weeks!$A$2:$B$13,2,TRUE)),FALSE)</f>
        <v>0</v>
      </c>
      <c r="G1997" s="63">
        <f>IF(Table312[[#This Row],[Facility]]="Buin",1.5%,0.25%)</f>
        <v>2.5000000000000001E-3</v>
      </c>
      <c r="H1997" s="38"/>
      <c r="I1997" s="38"/>
      <c r="J1997" s="27">
        <f t="shared" si="186"/>
        <v>44</v>
      </c>
      <c r="K1997" s="28">
        <f t="shared" si="187"/>
        <v>5</v>
      </c>
      <c r="L1997" s="27">
        <f>IF(K1997=0,0,IF(E1997&gt;1,E1997-1,VLOOKUP(K1997,Months_Weeks!$A$1:$B$13,2,0)))</f>
        <v>2</v>
      </c>
      <c r="M1997" s="29"/>
      <c r="N1997" s="39"/>
      <c r="O1997" s="39"/>
      <c r="P1997" s="50">
        <f t="shared" si="188"/>
        <v>0</v>
      </c>
      <c r="Q1997" s="28">
        <f t="shared" si="189"/>
        <v>5</v>
      </c>
      <c r="R1997" s="28">
        <f>IF(Q1997=0,0,IF(E1997&gt;1,E1997-1,VLOOKUP(Q1997,Months_Weeks!$A$1:$B$13,2,0)))</f>
        <v>2</v>
      </c>
      <c r="S1997" s="30"/>
      <c r="T1997" s="39"/>
      <c r="U1997" s="39"/>
      <c r="V1997" s="50">
        <f t="shared" si="190"/>
        <v>0</v>
      </c>
      <c r="W1997" s="28">
        <f t="shared" si="191"/>
        <v>5</v>
      </c>
      <c r="X1997" s="28">
        <f>IF(W1997=0,0,IF(E1997&gt;1,E1997-1,VLOOKUP(W1997,Months_Weeks!$A$1:$B$13,2,0)))</f>
        <v>2</v>
      </c>
      <c r="Y1997" s="30"/>
      <c r="Z1997" s="39"/>
      <c r="AA1997" s="31"/>
      <c r="AB1997" s="39"/>
      <c r="AC1997" s="31"/>
      <c r="AD1997" s="40"/>
      <c r="AE1997" s="31"/>
      <c r="AF1997" s="40"/>
      <c r="AG1997" s="31"/>
      <c r="AH1997" s="40"/>
      <c r="AI1997" s="31"/>
      <c r="AJ1997" s="40"/>
    </row>
    <row r="1998" spans="1:36" x14ac:dyDescent="0.25">
      <c r="A1998" s="37" t="s">
        <v>32</v>
      </c>
      <c r="B1998" s="37">
        <v>24</v>
      </c>
      <c r="C1998" s="26" t="str">
        <f>IFERROR(INDEX(Clients[Client_Name],MATCH(Table312[[#This Row],[Client_Code]],Clients[Client_Code],0)),"")</f>
        <v>GRANAROLO</v>
      </c>
      <c r="D1998" s="25">
        <v>5</v>
      </c>
      <c r="E1998" s="25">
        <v>4</v>
      </c>
      <c r="F1998" s="25" t="b">
        <f>IF(E1998&gt;(VLOOKUP(D1998,Months_Weeks!$A$2:$B$13,2,TRUE)),FALSE)</f>
        <v>0</v>
      </c>
      <c r="G1998" s="63">
        <f>IF(Table312[[#This Row],[Facility]]="Buin",1.5%,0.25%)</f>
        <v>2.5000000000000001E-3</v>
      </c>
      <c r="H1998" s="38"/>
      <c r="I1998" s="38"/>
      <c r="J1998" s="27">
        <f t="shared" si="186"/>
        <v>44</v>
      </c>
      <c r="K1998" s="28">
        <f t="shared" si="187"/>
        <v>5</v>
      </c>
      <c r="L1998" s="27">
        <f>IF(K1998=0,0,IF(E1998&gt;1,E1998-1,VLOOKUP(K1998,Months_Weeks!$A$1:$B$13,2,0)))</f>
        <v>3</v>
      </c>
      <c r="M1998" s="29"/>
      <c r="N1998" s="39"/>
      <c r="O1998" s="39"/>
      <c r="P1998" s="50">
        <f t="shared" si="188"/>
        <v>0</v>
      </c>
      <c r="Q1998" s="28">
        <f t="shared" si="189"/>
        <v>5</v>
      </c>
      <c r="R1998" s="28">
        <f>IF(Q1998=0,0,IF(E1998&gt;1,E1998-1,VLOOKUP(Q1998,Months_Weeks!$A$1:$B$13,2,0)))</f>
        <v>3</v>
      </c>
      <c r="S1998" s="30"/>
      <c r="T1998" s="39"/>
      <c r="U1998" s="39"/>
      <c r="V1998" s="50">
        <f t="shared" si="190"/>
        <v>0</v>
      </c>
      <c r="W1998" s="28">
        <f t="shared" si="191"/>
        <v>5</v>
      </c>
      <c r="X1998" s="28">
        <f>IF(W1998=0,0,IF(E1998&gt;1,E1998-1,VLOOKUP(W1998,Months_Weeks!$A$1:$B$13,2,0)))</f>
        <v>3</v>
      </c>
      <c r="Y1998" s="30"/>
      <c r="Z1998" s="39"/>
      <c r="AA1998" s="31"/>
      <c r="AB1998" s="39"/>
      <c r="AC1998" s="31"/>
      <c r="AD1998" s="40"/>
      <c r="AE1998" s="31"/>
      <c r="AF1998" s="40"/>
      <c r="AG1998" s="31"/>
      <c r="AH1998" s="40"/>
      <c r="AI1998" s="31"/>
      <c r="AJ1998" s="40"/>
    </row>
    <row r="1999" spans="1:36" x14ac:dyDescent="0.25">
      <c r="A1999" s="37" t="s">
        <v>32</v>
      </c>
      <c r="B1999" s="37">
        <v>24</v>
      </c>
      <c r="C1999" s="26" t="str">
        <f>IFERROR(INDEX(Clients[Client_Name],MATCH(Table312[[#This Row],[Client_Code]],Clients[Client_Code],0)),"")</f>
        <v>GRANAROLO</v>
      </c>
      <c r="D1999" s="25">
        <v>6</v>
      </c>
      <c r="E1999" s="25">
        <v>1</v>
      </c>
      <c r="F1999" s="25" t="b">
        <f>IF(E1999&gt;(VLOOKUP(D1999,Months_Weeks!$A$2:$B$13,2,TRUE)),FALSE)</f>
        <v>0</v>
      </c>
      <c r="G1999" s="63">
        <f>IF(Table312[[#This Row],[Facility]]="Buin",1.5%,0.25%)</f>
        <v>2.5000000000000001E-3</v>
      </c>
      <c r="H1999" s="38"/>
      <c r="I1999" s="38"/>
      <c r="J1999" s="27">
        <f t="shared" si="186"/>
        <v>44</v>
      </c>
      <c r="K1999" s="28">
        <f t="shared" si="187"/>
        <v>5</v>
      </c>
      <c r="L1999" s="27">
        <f>IF(K1999=0,0,IF(E1999&gt;1,E1999-1,VLOOKUP(K1999,Months_Weeks!$A$1:$B$13,2,0)))</f>
        <v>4</v>
      </c>
      <c r="M1999" s="29"/>
      <c r="N1999" s="39"/>
      <c r="O1999" s="39"/>
      <c r="P1999" s="50">
        <f t="shared" si="188"/>
        <v>0</v>
      </c>
      <c r="Q1999" s="28">
        <f t="shared" si="189"/>
        <v>5</v>
      </c>
      <c r="R1999" s="28">
        <f>IF(Q1999=0,0,IF(E1999&gt;1,E1999-1,VLOOKUP(Q1999,Months_Weeks!$A$1:$B$13,2,0)))</f>
        <v>4</v>
      </c>
      <c r="S1999" s="30"/>
      <c r="T1999" s="39"/>
      <c r="U1999" s="39"/>
      <c r="V1999" s="50">
        <f t="shared" si="190"/>
        <v>0</v>
      </c>
      <c r="W1999" s="28">
        <f t="shared" si="191"/>
        <v>5</v>
      </c>
      <c r="X1999" s="28">
        <f>IF(W1999=0,0,IF(E1999&gt;1,E1999-1,VLOOKUP(W1999,Months_Weeks!$A$1:$B$13,2,0)))</f>
        <v>4</v>
      </c>
      <c r="Y1999" s="30"/>
      <c r="Z1999" s="39"/>
      <c r="AA1999" s="31"/>
      <c r="AB1999" s="39"/>
      <c r="AC1999" s="31"/>
      <c r="AD1999" s="40"/>
      <c r="AE1999" s="31"/>
      <c r="AF1999" s="40"/>
      <c r="AG1999" s="31"/>
      <c r="AH1999" s="40"/>
      <c r="AI1999" s="31"/>
      <c r="AJ1999" s="40"/>
    </row>
    <row r="2000" spans="1:36" x14ac:dyDescent="0.25">
      <c r="A2000" s="37" t="s">
        <v>32</v>
      </c>
      <c r="B2000" s="37">
        <v>24</v>
      </c>
      <c r="C2000" s="26" t="str">
        <f>IFERROR(INDEX(Clients[Client_Name],MATCH(Table312[[#This Row],[Client_Code]],Clients[Client_Code],0)),"")</f>
        <v>GRANAROLO</v>
      </c>
      <c r="D2000" s="25">
        <v>6</v>
      </c>
      <c r="E2000" s="25">
        <v>2</v>
      </c>
      <c r="F2000" s="25" t="b">
        <f>IF(E2000&gt;(VLOOKUP(D2000,Months_Weeks!$A$2:$B$13,2,TRUE)),FALSE)</f>
        <v>0</v>
      </c>
      <c r="G2000" s="63">
        <f>IF(Table312[[#This Row],[Facility]]="Buin",1.5%,0.25%)</f>
        <v>2.5000000000000001E-3</v>
      </c>
      <c r="H2000" s="38">
        <v>25</v>
      </c>
      <c r="I2000" s="38"/>
      <c r="J2000" s="27">
        <f t="shared" si="186"/>
        <v>69</v>
      </c>
      <c r="K2000" s="28">
        <f t="shared" si="187"/>
        <v>6</v>
      </c>
      <c r="L2000" s="27">
        <f>IF(K2000=0,0,IF(E2000&gt;1,E2000-1,VLOOKUP(K2000,Months_Weeks!$A$1:$B$13,2,0)))</f>
        <v>1</v>
      </c>
      <c r="M2000" s="29"/>
      <c r="N2000" s="39"/>
      <c r="O2000" s="39"/>
      <c r="P2000" s="50">
        <f t="shared" si="188"/>
        <v>0</v>
      </c>
      <c r="Q2000" s="28">
        <f t="shared" si="189"/>
        <v>6</v>
      </c>
      <c r="R2000" s="28">
        <f>IF(Q2000=0,0,IF(E2000&gt;1,E2000-1,VLOOKUP(Q2000,Months_Weeks!$A$1:$B$13,2,0)))</f>
        <v>1</v>
      </c>
      <c r="S2000" s="30"/>
      <c r="T2000" s="39"/>
      <c r="U2000" s="39"/>
      <c r="V2000" s="50">
        <f t="shared" si="190"/>
        <v>0</v>
      </c>
      <c r="W2000" s="28">
        <f t="shared" si="191"/>
        <v>6</v>
      </c>
      <c r="X2000" s="28">
        <f>IF(W2000=0,0,IF(E2000&gt;1,E2000-1,VLOOKUP(W2000,Months_Weeks!$A$1:$B$13,2,0)))</f>
        <v>1</v>
      </c>
      <c r="Y2000" s="30"/>
      <c r="Z2000" s="39"/>
      <c r="AA2000" s="31"/>
      <c r="AB2000" s="39"/>
      <c r="AC2000" s="31"/>
      <c r="AD2000" s="40"/>
      <c r="AE2000" s="31"/>
      <c r="AF2000" s="40"/>
      <c r="AG2000" s="31"/>
      <c r="AH2000" s="40"/>
      <c r="AI2000" s="31"/>
      <c r="AJ2000" s="40"/>
    </row>
    <row r="2001" spans="1:36" x14ac:dyDescent="0.25">
      <c r="A2001" s="37" t="s">
        <v>32</v>
      </c>
      <c r="B2001" s="37">
        <v>24</v>
      </c>
      <c r="C2001" s="26" t="str">
        <f>IFERROR(INDEX(Clients[Client_Name],MATCH(Table312[[#This Row],[Client_Code]],Clients[Client_Code],0)),"")</f>
        <v>GRANAROLO</v>
      </c>
      <c r="D2001" s="25">
        <v>6</v>
      </c>
      <c r="E2001" s="25">
        <v>3</v>
      </c>
      <c r="F2001" s="25" t="b">
        <f>IF(E2001&gt;(VLOOKUP(D2001,Months_Weeks!$A$2:$B$13,2,TRUE)),FALSE)</f>
        <v>0</v>
      </c>
      <c r="G2001" s="63">
        <f>IF(Table312[[#This Row],[Facility]]="Buin",1.5%,0.25%)</f>
        <v>2.5000000000000001E-3</v>
      </c>
      <c r="H2001" s="38"/>
      <c r="I2001" s="38"/>
      <c r="J2001" s="27">
        <f t="shared" si="186"/>
        <v>69</v>
      </c>
      <c r="K2001" s="28">
        <f t="shared" si="187"/>
        <v>6</v>
      </c>
      <c r="L2001" s="27">
        <f>IF(K2001=0,0,IF(E2001&gt;1,E2001-1,VLOOKUP(K2001,Months_Weeks!$A$1:$B$13,2,0)))</f>
        <v>2</v>
      </c>
      <c r="M2001" s="29"/>
      <c r="N2001" s="39"/>
      <c r="O2001" s="39"/>
      <c r="P2001" s="50">
        <f t="shared" si="188"/>
        <v>0</v>
      </c>
      <c r="Q2001" s="28">
        <f t="shared" si="189"/>
        <v>6</v>
      </c>
      <c r="R2001" s="28">
        <f>IF(Q2001=0,0,IF(E2001&gt;1,E2001-1,VLOOKUP(Q2001,Months_Weeks!$A$1:$B$13,2,0)))</f>
        <v>2</v>
      </c>
      <c r="S2001" s="30"/>
      <c r="T2001" s="39"/>
      <c r="U2001" s="39"/>
      <c r="V2001" s="50">
        <f t="shared" si="190"/>
        <v>0</v>
      </c>
      <c r="W2001" s="28">
        <f t="shared" si="191"/>
        <v>6</v>
      </c>
      <c r="X2001" s="28">
        <f>IF(W2001=0,0,IF(E2001&gt;1,E2001-1,VLOOKUP(W2001,Months_Weeks!$A$1:$B$13,2,0)))</f>
        <v>2</v>
      </c>
      <c r="Y2001" s="30"/>
      <c r="Z2001" s="39"/>
      <c r="AA2001" s="31"/>
      <c r="AB2001" s="39"/>
      <c r="AC2001" s="31"/>
      <c r="AD2001" s="40"/>
      <c r="AE2001" s="31"/>
      <c r="AF2001" s="40"/>
      <c r="AG2001" s="31"/>
      <c r="AH2001" s="40"/>
      <c r="AI2001" s="31"/>
      <c r="AJ2001" s="40"/>
    </row>
    <row r="2002" spans="1:36" x14ac:dyDescent="0.25">
      <c r="A2002" s="37" t="s">
        <v>32</v>
      </c>
      <c r="B2002" s="37">
        <v>24</v>
      </c>
      <c r="C2002" s="26" t="str">
        <f>IFERROR(INDEX(Clients[Client_Name],MATCH(Table312[[#This Row],[Client_Code]],Clients[Client_Code],0)),"")</f>
        <v>GRANAROLO</v>
      </c>
      <c r="D2002" s="25">
        <v>6</v>
      </c>
      <c r="E2002" s="25">
        <v>4</v>
      </c>
      <c r="F2002" s="25" t="b">
        <f>IF(E2002&gt;(VLOOKUP(D2002,Months_Weeks!$A$2:$B$13,2,TRUE)),FALSE)</f>
        <v>0</v>
      </c>
      <c r="G2002" s="63">
        <f>IF(Table312[[#This Row],[Facility]]="Buin",1.5%,0.25%)</f>
        <v>2.5000000000000001E-3</v>
      </c>
      <c r="H2002" s="38"/>
      <c r="I2002" s="38"/>
      <c r="J2002" s="27">
        <f t="shared" si="186"/>
        <v>69</v>
      </c>
      <c r="K2002" s="28">
        <f t="shared" si="187"/>
        <v>6</v>
      </c>
      <c r="L2002" s="27">
        <f>IF(K2002=0,0,IF(E2002&gt;1,E2002-1,VLOOKUP(K2002,Months_Weeks!$A$1:$B$13,2,0)))</f>
        <v>3</v>
      </c>
      <c r="M2002" s="29"/>
      <c r="N2002" s="39"/>
      <c r="O2002" s="39"/>
      <c r="P2002" s="50">
        <f t="shared" si="188"/>
        <v>0</v>
      </c>
      <c r="Q2002" s="28">
        <f t="shared" si="189"/>
        <v>6</v>
      </c>
      <c r="R2002" s="28">
        <f>IF(Q2002=0,0,IF(E2002&gt;1,E2002-1,VLOOKUP(Q2002,Months_Weeks!$A$1:$B$13,2,0)))</f>
        <v>3</v>
      </c>
      <c r="S2002" s="30"/>
      <c r="T2002" s="39"/>
      <c r="U2002" s="39"/>
      <c r="V2002" s="50">
        <f t="shared" si="190"/>
        <v>0</v>
      </c>
      <c r="W2002" s="28">
        <f t="shared" si="191"/>
        <v>6</v>
      </c>
      <c r="X2002" s="28">
        <f>IF(W2002=0,0,IF(E2002&gt;1,E2002-1,VLOOKUP(W2002,Months_Weeks!$A$1:$B$13,2,0)))</f>
        <v>3</v>
      </c>
      <c r="Y2002" s="30"/>
      <c r="Z2002" s="39"/>
      <c r="AA2002" s="31"/>
      <c r="AB2002" s="39"/>
      <c r="AC2002" s="31"/>
      <c r="AD2002" s="40"/>
      <c r="AE2002" s="31"/>
      <c r="AF2002" s="40"/>
      <c r="AG2002" s="31"/>
      <c r="AH2002" s="40"/>
      <c r="AI2002" s="31"/>
      <c r="AJ2002" s="40"/>
    </row>
    <row r="2003" spans="1:36" x14ac:dyDescent="0.25">
      <c r="A2003" s="37" t="s">
        <v>32</v>
      </c>
      <c r="B2003" s="37">
        <v>24</v>
      </c>
      <c r="C2003" s="26" t="str">
        <f>IFERROR(INDEX(Clients[Client_Name],MATCH(Table312[[#This Row],[Client_Code]],Clients[Client_Code],0)),"")</f>
        <v>GRANAROLO</v>
      </c>
      <c r="D2003" s="25">
        <v>6</v>
      </c>
      <c r="E2003" s="25">
        <v>5</v>
      </c>
      <c r="F2003" s="25" t="b">
        <f>IF(E2003&gt;(VLOOKUP(D2003,Months_Weeks!$A$2:$B$13,2,TRUE)),FALSE)</f>
        <v>0</v>
      </c>
      <c r="G2003" s="63">
        <f>IF(Table312[[#This Row],[Facility]]="Buin",1.5%,0.25%)</f>
        <v>2.5000000000000001E-3</v>
      </c>
      <c r="H2003" s="38"/>
      <c r="I2003" s="38"/>
      <c r="J2003" s="27">
        <f t="shared" si="186"/>
        <v>69</v>
      </c>
      <c r="K2003" s="28">
        <f t="shared" si="187"/>
        <v>6</v>
      </c>
      <c r="L2003" s="27">
        <f>IF(K2003=0,0,IF(E2003&gt;1,E2003-1,VLOOKUP(K2003,Months_Weeks!$A$1:$B$13,2,0)))</f>
        <v>4</v>
      </c>
      <c r="M2003" s="29"/>
      <c r="N2003" s="39"/>
      <c r="O2003" s="39"/>
      <c r="P2003" s="50">
        <f t="shared" si="188"/>
        <v>0</v>
      </c>
      <c r="Q2003" s="28">
        <f t="shared" si="189"/>
        <v>6</v>
      </c>
      <c r="R2003" s="28">
        <f>IF(Q2003=0,0,IF(E2003&gt;1,E2003-1,VLOOKUP(Q2003,Months_Weeks!$A$1:$B$13,2,0)))</f>
        <v>4</v>
      </c>
      <c r="S2003" s="30"/>
      <c r="T2003" s="39"/>
      <c r="U2003" s="39"/>
      <c r="V2003" s="50">
        <f t="shared" si="190"/>
        <v>0</v>
      </c>
      <c r="W2003" s="28">
        <f t="shared" si="191"/>
        <v>6</v>
      </c>
      <c r="X2003" s="28">
        <f>IF(W2003=0,0,IF(E2003&gt;1,E2003-1,VLOOKUP(W2003,Months_Weeks!$A$1:$B$13,2,0)))</f>
        <v>4</v>
      </c>
      <c r="Y2003" s="30"/>
      <c r="Z2003" s="39"/>
      <c r="AA2003" s="31"/>
      <c r="AB2003" s="39"/>
      <c r="AC2003" s="31"/>
      <c r="AD2003" s="40"/>
      <c r="AE2003" s="31"/>
      <c r="AF2003" s="40"/>
      <c r="AG2003" s="31"/>
      <c r="AH2003" s="40"/>
      <c r="AI2003" s="31"/>
      <c r="AJ2003" s="40"/>
    </row>
    <row r="2004" spans="1:36" x14ac:dyDescent="0.25">
      <c r="A2004" s="37" t="s">
        <v>32</v>
      </c>
      <c r="B2004" s="37">
        <v>24</v>
      </c>
      <c r="C2004" s="26" t="str">
        <f>IFERROR(INDEX(Clients[Client_Name],MATCH(Table312[[#This Row],[Client_Code]],Clients[Client_Code],0)),"")</f>
        <v>GRANAROLO</v>
      </c>
      <c r="D2004" s="25">
        <v>7</v>
      </c>
      <c r="E2004" s="25">
        <v>1</v>
      </c>
      <c r="F2004" s="25" t="b">
        <f>IF(E2004&gt;(VLOOKUP(D2004,Months_Weeks!$A$2:$B$13,2,TRUE)),FALSE)</f>
        <v>0</v>
      </c>
      <c r="G2004" s="63">
        <f>IF(Table312[[#This Row],[Facility]]="Buin",1.5%,0.25%)</f>
        <v>2.5000000000000001E-3</v>
      </c>
      <c r="H2004" s="38"/>
      <c r="I2004" s="38"/>
      <c r="J2004" s="27">
        <f t="shared" si="186"/>
        <v>69</v>
      </c>
      <c r="K2004" s="28">
        <f t="shared" si="187"/>
        <v>6</v>
      </c>
      <c r="L2004" s="27">
        <f>IF(K2004=0,0,IF(E2004&gt;1,E2004-1,VLOOKUP(K2004,Months_Weeks!$A$1:$B$13,2,0)))</f>
        <v>5</v>
      </c>
      <c r="M2004" s="29"/>
      <c r="N2004" s="39"/>
      <c r="O2004" s="39"/>
      <c r="P2004" s="50">
        <f t="shared" si="188"/>
        <v>0</v>
      </c>
      <c r="Q2004" s="28">
        <f t="shared" si="189"/>
        <v>6</v>
      </c>
      <c r="R2004" s="28">
        <f>IF(Q2004=0,0,IF(E2004&gt;1,E2004-1,VLOOKUP(Q2004,Months_Weeks!$A$1:$B$13,2,0)))</f>
        <v>5</v>
      </c>
      <c r="S2004" s="30"/>
      <c r="T2004" s="39"/>
      <c r="U2004" s="39"/>
      <c r="V2004" s="50">
        <f t="shared" si="190"/>
        <v>0</v>
      </c>
      <c r="W2004" s="28">
        <f t="shared" si="191"/>
        <v>6</v>
      </c>
      <c r="X2004" s="28">
        <f>IF(W2004=0,0,IF(E2004&gt;1,E2004-1,VLOOKUP(W2004,Months_Weeks!$A$1:$B$13,2,0)))</f>
        <v>5</v>
      </c>
      <c r="Y2004" s="30"/>
      <c r="Z2004" s="39"/>
      <c r="AA2004" s="31"/>
      <c r="AB2004" s="39"/>
      <c r="AC2004" s="31"/>
      <c r="AD2004" s="40"/>
      <c r="AE2004" s="31"/>
      <c r="AF2004" s="40"/>
      <c r="AG2004" s="31"/>
      <c r="AH2004" s="40"/>
      <c r="AI2004" s="31"/>
      <c r="AJ2004" s="40"/>
    </row>
    <row r="2005" spans="1:36" x14ac:dyDescent="0.25">
      <c r="A2005" s="37" t="s">
        <v>32</v>
      </c>
      <c r="B2005" s="37">
        <v>24</v>
      </c>
      <c r="C2005" s="26" t="str">
        <f>IFERROR(INDEX(Clients[Client_Name],MATCH(Table312[[#This Row],[Client_Code]],Clients[Client_Code],0)),"")</f>
        <v>GRANAROLO</v>
      </c>
      <c r="D2005" s="25">
        <v>7</v>
      </c>
      <c r="E2005" s="25">
        <v>2</v>
      </c>
      <c r="F2005" s="25" t="b">
        <f>IF(E2005&gt;(VLOOKUP(D2005,Months_Weeks!$A$2:$B$13,2,TRUE)),FALSE)</f>
        <v>0</v>
      </c>
      <c r="G2005" s="63">
        <f>IF(Table312[[#This Row],[Facility]]="Buin",1.5%,0.25%)</f>
        <v>2.5000000000000001E-3</v>
      </c>
      <c r="H2005" s="38"/>
      <c r="I2005" s="38">
        <v>5</v>
      </c>
      <c r="J2005" s="27">
        <f t="shared" si="186"/>
        <v>64</v>
      </c>
      <c r="K2005" s="28">
        <f t="shared" si="187"/>
        <v>7</v>
      </c>
      <c r="L2005" s="27">
        <f>IF(K2005=0,0,IF(E2005&gt;1,E2005-1,VLOOKUP(K2005,Months_Weeks!$A$1:$B$13,2,0)))</f>
        <v>1</v>
      </c>
      <c r="M2005" s="29"/>
      <c r="N2005" s="39"/>
      <c r="O2005" s="39"/>
      <c r="P2005" s="50">
        <f t="shared" si="188"/>
        <v>0</v>
      </c>
      <c r="Q2005" s="28">
        <f t="shared" si="189"/>
        <v>7</v>
      </c>
      <c r="R2005" s="28">
        <f>IF(Q2005=0,0,IF(E2005&gt;1,E2005-1,VLOOKUP(Q2005,Months_Weeks!$A$1:$B$13,2,0)))</f>
        <v>1</v>
      </c>
      <c r="S2005" s="30"/>
      <c r="T2005" s="39"/>
      <c r="U2005" s="39"/>
      <c r="V2005" s="50">
        <f t="shared" si="190"/>
        <v>0</v>
      </c>
      <c r="W2005" s="28">
        <f t="shared" si="191"/>
        <v>7</v>
      </c>
      <c r="X2005" s="28">
        <f>IF(W2005=0,0,IF(E2005&gt;1,E2005-1,VLOOKUP(W2005,Months_Weeks!$A$1:$B$13,2,0)))</f>
        <v>1</v>
      </c>
      <c r="Y2005" s="30"/>
      <c r="Z2005" s="39"/>
      <c r="AA2005" s="31"/>
      <c r="AB2005" s="39"/>
      <c r="AC2005" s="31"/>
      <c r="AD2005" s="40"/>
      <c r="AE2005" s="31"/>
      <c r="AF2005" s="40"/>
      <c r="AG2005" s="31"/>
      <c r="AH2005" s="40"/>
      <c r="AI2005" s="31"/>
      <c r="AJ2005" s="40"/>
    </row>
    <row r="2006" spans="1:36" x14ac:dyDescent="0.25">
      <c r="A2006" s="37" t="s">
        <v>32</v>
      </c>
      <c r="B2006" s="37">
        <v>24</v>
      </c>
      <c r="C2006" s="26" t="str">
        <f>IFERROR(INDEX(Clients[Client_Name],MATCH(Table312[[#This Row],[Client_Code]],Clients[Client_Code],0)),"")</f>
        <v>GRANAROLO</v>
      </c>
      <c r="D2006" s="25">
        <v>7</v>
      </c>
      <c r="E2006" s="25">
        <v>3</v>
      </c>
      <c r="F2006" s="25" t="b">
        <f>IF(E2006&gt;(VLOOKUP(D2006,Months_Weeks!$A$2:$B$13,2,TRUE)),FALSE)</f>
        <v>0</v>
      </c>
      <c r="G2006" s="63">
        <f>IF(Table312[[#This Row],[Facility]]="Buin",1.5%,0.25%)</f>
        <v>2.5000000000000001E-3</v>
      </c>
      <c r="H2006" s="38"/>
      <c r="I2006" s="38"/>
      <c r="J2006" s="27">
        <f t="shared" si="186"/>
        <v>64</v>
      </c>
      <c r="K2006" s="28">
        <f t="shared" si="187"/>
        <v>7</v>
      </c>
      <c r="L2006" s="27">
        <f>IF(K2006=0,0,IF(E2006&gt;1,E2006-1,VLOOKUP(K2006,Months_Weeks!$A$1:$B$13,2,0)))</f>
        <v>2</v>
      </c>
      <c r="M2006" s="29"/>
      <c r="N2006" s="39"/>
      <c r="O2006" s="39"/>
      <c r="P2006" s="50">
        <f t="shared" si="188"/>
        <v>0</v>
      </c>
      <c r="Q2006" s="28">
        <f t="shared" si="189"/>
        <v>7</v>
      </c>
      <c r="R2006" s="28">
        <f>IF(Q2006=0,0,IF(E2006&gt;1,E2006-1,VLOOKUP(Q2006,Months_Weeks!$A$1:$B$13,2,0)))</f>
        <v>2</v>
      </c>
      <c r="S2006" s="30"/>
      <c r="T2006" s="39"/>
      <c r="U2006" s="39"/>
      <c r="V2006" s="50">
        <f t="shared" si="190"/>
        <v>0</v>
      </c>
      <c r="W2006" s="28">
        <f t="shared" si="191"/>
        <v>7</v>
      </c>
      <c r="X2006" s="28">
        <f>IF(W2006=0,0,IF(E2006&gt;1,E2006-1,VLOOKUP(W2006,Months_Weeks!$A$1:$B$13,2,0)))</f>
        <v>2</v>
      </c>
      <c r="Y2006" s="30"/>
      <c r="Z2006" s="39"/>
      <c r="AA2006" s="31"/>
      <c r="AB2006" s="39"/>
      <c r="AC2006" s="31"/>
      <c r="AD2006" s="40"/>
      <c r="AE2006" s="31"/>
      <c r="AF2006" s="40"/>
      <c r="AG2006" s="31"/>
      <c r="AH2006" s="40"/>
      <c r="AI2006" s="31"/>
      <c r="AJ2006" s="40"/>
    </row>
    <row r="2007" spans="1:36" x14ac:dyDescent="0.25">
      <c r="A2007" s="37" t="s">
        <v>32</v>
      </c>
      <c r="B2007" s="37">
        <v>24</v>
      </c>
      <c r="C2007" s="26" t="str">
        <f>IFERROR(INDEX(Clients[Client_Name],MATCH(Table312[[#This Row],[Client_Code]],Clients[Client_Code],0)),"")</f>
        <v>GRANAROLO</v>
      </c>
      <c r="D2007" s="25">
        <v>7</v>
      </c>
      <c r="E2007" s="25">
        <v>4</v>
      </c>
      <c r="F2007" s="25" t="b">
        <f>IF(E2007&gt;(VLOOKUP(D2007,Months_Weeks!$A$2:$B$13,2,TRUE)),FALSE)</f>
        <v>0</v>
      </c>
      <c r="G2007" s="63">
        <f>IF(Table312[[#This Row],[Facility]]="Buin",1.5%,0.25%)</f>
        <v>2.5000000000000001E-3</v>
      </c>
      <c r="H2007" s="38"/>
      <c r="I2007" s="38"/>
      <c r="J2007" s="27">
        <f t="shared" si="186"/>
        <v>64</v>
      </c>
      <c r="K2007" s="28">
        <f t="shared" si="187"/>
        <v>7</v>
      </c>
      <c r="L2007" s="27">
        <f>IF(K2007=0,0,IF(E2007&gt;1,E2007-1,VLOOKUP(K2007,Months_Weeks!$A$1:$B$13,2,0)))</f>
        <v>3</v>
      </c>
      <c r="M2007" s="29"/>
      <c r="N2007" s="39"/>
      <c r="O2007" s="39"/>
      <c r="P2007" s="50">
        <f t="shared" si="188"/>
        <v>0</v>
      </c>
      <c r="Q2007" s="28">
        <f t="shared" si="189"/>
        <v>7</v>
      </c>
      <c r="R2007" s="28">
        <f>IF(Q2007=0,0,IF(E2007&gt;1,E2007-1,VLOOKUP(Q2007,Months_Weeks!$A$1:$B$13,2,0)))</f>
        <v>3</v>
      </c>
      <c r="S2007" s="30"/>
      <c r="T2007" s="39"/>
      <c r="U2007" s="39"/>
      <c r="V2007" s="50">
        <f t="shared" si="190"/>
        <v>0</v>
      </c>
      <c r="W2007" s="28">
        <f t="shared" si="191"/>
        <v>7</v>
      </c>
      <c r="X2007" s="28">
        <f>IF(W2007=0,0,IF(E2007&gt;1,E2007-1,VLOOKUP(W2007,Months_Weeks!$A$1:$B$13,2,0)))</f>
        <v>3</v>
      </c>
      <c r="Y2007" s="30"/>
      <c r="Z2007" s="39"/>
      <c r="AA2007" s="31"/>
      <c r="AB2007" s="39"/>
      <c r="AC2007" s="31"/>
      <c r="AD2007" s="40"/>
      <c r="AE2007" s="31"/>
      <c r="AF2007" s="40"/>
      <c r="AG2007" s="31"/>
      <c r="AH2007" s="40"/>
      <c r="AI2007" s="31"/>
      <c r="AJ2007" s="40"/>
    </row>
    <row r="2008" spans="1:36" x14ac:dyDescent="0.25">
      <c r="A2008" s="37" t="s">
        <v>32</v>
      </c>
      <c r="B2008" s="37">
        <v>24</v>
      </c>
      <c r="C2008" s="26" t="str">
        <f>IFERROR(INDEX(Clients[Client_Name],MATCH(Table312[[#This Row],[Client_Code]],Clients[Client_Code],0)),"")</f>
        <v>GRANAROLO</v>
      </c>
      <c r="D2008" s="25">
        <v>8</v>
      </c>
      <c r="E2008" s="25">
        <v>1</v>
      </c>
      <c r="F2008" s="25" t="b">
        <f>IF(E2008&gt;(VLOOKUP(D2008,Months_Weeks!$A$2:$B$13,2,TRUE)),FALSE)</f>
        <v>0</v>
      </c>
      <c r="G2008" s="63">
        <f>IF(Table312[[#This Row],[Facility]]="Buin",1.5%,0.25%)</f>
        <v>2.5000000000000001E-3</v>
      </c>
      <c r="H2008" s="38"/>
      <c r="I2008" s="38"/>
      <c r="J2008" s="27">
        <f t="shared" si="186"/>
        <v>64</v>
      </c>
      <c r="K2008" s="28">
        <f t="shared" si="187"/>
        <v>7</v>
      </c>
      <c r="L2008" s="27">
        <f>IF(K2008=0,0,IF(E2008&gt;1,E2008-1,VLOOKUP(K2008,Months_Weeks!$A$1:$B$13,2,0)))</f>
        <v>4</v>
      </c>
      <c r="M2008" s="29"/>
      <c r="N2008" s="39"/>
      <c r="O2008" s="39"/>
      <c r="P2008" s="50">
        <f t="shared" si="188"/>
        <v>0</v>
      </c>
      <c r="Q2008" s="28">
        <f t="shared" si="189"/>
        <v>7</v>
      </c>
      <c r="R2008" s="28">
        <f>IF(Q2008=0,0,IF(E2008&gt;1,E2008-1,VLOOKUP(Q2008,Months_Weeks!$A$1:$B$13,2,0)))</f>
        <v>4</v>
      </c>
      <c r="S2008" s="30"/>
      <c r="T2008" s="39"/>
      <c r="U2008" s="39"/>
      <c r="V2008" s="50">
        <f t="shared" si="190"/>
        <v>0</v>
      </c>
      <c r="W2008" s="28">
        <f t="shared" si="191"/>
        <v>7</v>
      </c>
      <c r="X2008" s="28">
        <f>IF(W2008=0,0,IF(E2008&gt;1,E2008-1,VLOOKUP(W2008,Months_Weeks!$A$1:$B$13,2,0)))</f>
        <v>4</v>
      </c>
      <c r="Y2008" s="30"/>
      <c r="Z2008" s="39"/>
      <c r="AA2008" s="31"/>
      <c r="AB2008" s="39"/>
      <c r="AC2008" s="31"/>
      <c r="AD2008" s="40"/>
      <c r="AE2008" s="31"/>
      <c r="AF2008" s="40"/>
      <c r="AG2008" s="31"/>
      <c r="AH2008" s="40"/>
      <c r="AI2008" s="31"/>
      <c r="AJ2008" s="40"/>
    </row>
    <row r="2009" spans="1:36" x14ac:dyDescent="0.25">
      <c r="A2009" s="37" t="s">
        <v>32</v>
      </c>
      <c r="B2009" s="37">
        <v>24</v>
      </c>
      <c r="C2009" s="26" t="str">
        <f>IFERROR(INDEX(Clients[Client_Name],MATCH(Table312[[#This Row],[Client_Code]],Clients[Client_Code],0)),"")</f>
        <v>GRANAROLO</v>
      </c>
      <c r="D2009" s="25">
        <v>8</v>
      </c>
      <c r="E2009" s="25">
        <v>2</v>
      </c>
      <c r="F2009" s="25" t="b">
        <f>IF(E2009&gt;(VLOOKUP(D2009,Months_Weeks!$A$2:$B$13,2,TRUE)),FALSE)</f>
        <v>0</v>
      </c>
      <c r="G2009" s="63">
        <f>IF(Table312[[#This Row],[Facility]]="Buin",1.5%,0.25%)</f>
        <v>2.5000000000000001E-3</v>
      </c>
      <c r="H2009" s="38"/>
      <c r="I2009" s="38"/>
      <c r="J2009" s="27">
        <f t="shared" si="186"/>
        <v>64</v>
      </c>
      <c r="K2009" s="28">
        <f t="shared" si="187"/>
        <v>8</v>
      </c>
      <c r="L2009" s="27">
        <f>IF(K2009=0,0,IF(E2009&gt;1,E2009-1,VLOOKUP(K2009,Months_Weeks!$A$1:$B$13,2,0)))</f>
        <v>1</v>
      </c>
      <c r="M2009" s="29"/>
      <c r="N2009" s="39"/>
      <c r="O2009" s="39"/>
      <c r="P2009" s="50">
        <f t="shared" si="188"/>
        <v>0</v>
      </c>
      <c r="Q2009" s="28">
        <f t="shared" si="189"/>
        <v>8</v>
      </c>
      <c r="R2009" s="28">
        <f>IF(Q2009=0,0,IF(E2009&gt;1,E2009-1,VLOOKUP(Q2009,Months_Weeks!$A$1:$B$13,2,0)))</f>
        <v>1</v>
      </c>
      <c r="S2009" s="30"/>
      <c r="T2009" s="39"/>
      <c r="U2009" s="39"/>
      <c r="V2009" s="50">
        <f t="shared" si="190"/>
        <v>0</v>
      </c>
      <c r="W2009" s="28">
        <f t="shared" si="191"/>
        <v>8</v>
      </c>
      <c r="X2009" s="28">
        <f>IF(W2009=0,0,IF(E2009&gt;1,E2009-1,VLOOKUP(W2009,Months_Weeks!$A$1:$B$13,2,0)))</f>
        <v>1</v>
      </c>
      <c r="Y2009" s="30"/>
      <c r="Z2009" s="39"/>
      <c r="AA2009" s="31"/>
      <c r="AB2009" s="39"/>
      <c r="AC2009" s="31"/>
      <c r="AD2009" s="40"/>
      <c r="AE2009" s="31"/>
      <c r="AF2009" s="40"/>
      <c r="AG2009" s="31"/>
      <c r="AH2009" s="40"/>
      <c r="AI2009" s="31"/>
      <c r="AJ2009" s="40"/>
    </row>
    <row r="2010" spans="1:36" x14ac:dyDescent="0.25">
      <c r="A2010" s="37" t="s">
        <v>32</v>
      </c>
      <c r="B2010" s="37">
        <v>24</v>
      </c>
      <c r="C2010" s="26" t="str">
        <f>IFERROR(INDEX(Clients[Client_Name],MATCH(Table312[[#This Row],[Client_Code]],Clients[Client_Code],0)),"")</f>
        <v>GRANAROLO</v>
      </c>
      <c r="D2010" s="25">
        <v>8</v>
      </c>
      <c r="E2010" s="25">
        <v>3</v>
      </c>
      <c r="F2010" s="25" t="b">
        <f>IF(E2010&gt;(VLOOKUP(D2010,Months_Weeks!$A$2:$B$13,2,TRUE)),FALSE)</f>
        <v>0</v>
      </c>
      <c r="G2010" s="63">
        <f>IF(Table312[[#This Row],[Facility]]="Buin",1.5%,0.25%)</f>
        <v>2.5000000000000001E-3</v>
      </c>
      <c r="H2010" s="38"/>
      <c r="I2010" s="38">
        <v>5</v>
      </c>
      <c r="J2010" s="27">
        <f t="shared" si="186"/>
        <v>59</v>
      </c>
      <c r="K2010" s="28">
        <f t="shared" si="187"/>
        <v>8</v>
      </c>
      <c r="L2010" s="27">
        <f>IF(K2010=0,0,IF(E2010&gt;1,E2010-1,VLOOKUP(K2010,Months_Weeks!$A$1:$B$13,2,0)))</f>
        <v>2</v>
      </c>
      <c r="M2010" s="29"/>
      <c r="N2010" s="39"/>
      <c r="O2010" s="39"/>
      <c r="P2010" s="50">
        <f t="shared" si="188"/>
        <v>0</v>
      </c>
      <c r="Q2010" s="28">
        <f t="shared" si="189"/>
        <v>8</v>
      </c>
      <c r="R2010" s="28">
        <f>IF(Q2010=0,0,IF(E2010&gt;1,E2010-1,VLOOKUP(Q2010,Months_Weeks!$A$1:$B$13,2,0)))</f>
        <v>2</v>
      </c>
      <c r="S2010" s="30"/>
      <c r="T2010" s="39"/>
      <c r="U2010" s="39"/>
      <c r="V2010" s="50">
        <f t="shared" si="190"/>
        <v>0</v>
      </c>
      <c r="W2010" s="28">
        <f t="shared" si="191"/>
        <v>8</v>
      </c>
      <c r="X2010" s="28">
        <f>IF(W2010=0,0,IF(E2010&gt;1,E2010-1,VLOOKUP(W2010,Months_Weeks!$A$1:$B$13,2,0)))</f>
        <v>2</v>
      </c>
      <c r="Y2010" s="30"/>
      <c r="Z2010" s="39"/>
      <c r="AA2010" s="31"/>
      <c r="AB2010" s="39"/>
      <c r="AC2010" s="31"/>
      <c r="AD2010" s="40"/>
      <c r="AE2010" s="31"/>
      <c r="AF2010" s="40"/>
      <c r="AG2010" s="31"/>
      <c r="AH2010" s="40"/>
      <c r="AI2010" s="31"/>
      <c r="AJ2010" s="40"/>
    </row>
    <row r="2011" spans="1:36" x14ac:dyDescent="0.25">
      <c r="A2011" s="37" t="s">
        <v>32</v>
      </c>
      <c r="B2011" s="37">
        <v>24</v>
      </c>
      <c r="C2011" s="26" t="str">
        <f>IFERROR(INDEX(Clients[Client_Name],MATCH(Table312[[#This Row],[Client_Code]],Clients[Client_Code],0)),"")</f>
        <v>GRANAROLO</v>
      </c>
      <c r="D2011" s="25">
        <v>8</v>
      </c>
      <c r="E2011" s="25">
        <v>4</v>
      </c>
      <c r="F2011" s="25" t="b">
        <f>IF(E2011&gt;(VLOOKUP(D2011,Months_Weeks!$A$2:$B$13,2,TRUE)),FALSE)</f>
        <v>0</v>
      </c>
      <c r="G2011" s="63">
        <f>IF(Table312[[#This Row],[Facility]]="Buin",1.5%,0.25%)</f>
        <v>2.5000000000000001E-3</v>
      </c>
      <c r="H2011" s="38"/>
      <c r="I2011" s="38"/>
      <c r="J2011" s="27">
        <f t="shared" si="186"/>
        <v>59</v>
      </c>
      <c r="K2011" s="28">
        <f t="shared" si="187"/>
        <v>8</v>
      </c>
      <c r="L2011" s="27">
        <f>IF(K2011=0,0,IF(E2011&gt;1,E2011-1,VLOOKUP(K2011,Months_Weeks!$A$1:$B$13,2,0)))</f>
        <v>3</v>
      </c>
      <c r="M2011" s="29"/>
      <c r="N2011" s="39"/>
      <c r="O2011" s="39"/>
      <c r="P2011" s="50">
        <f t="shared" si="188"/>
        <v>0</v>
      </c>
      <c r="Q2011" s="28">
        <f t="shared" si="189"/>
        <v>8</v>
      </c>
      <c r="R2011" s="28">
        <f>IF(Q2011=0,0,IF(E2011&gt;1,E2011-1,VLOOKUP(Q2011,Months_Weeks!$A$1:$B$13,2,0)))</f>
        <v>3</v>
      </c>
      <c r="S2011" s="30"/>
      <c r="T2011" s="39"/>
      <c r="U2011" s="39"/>
      <c r="V2011" s="50">
        <f t="shared" si="190"/>
        <v>0</v>
      </c>
      <c r="W2011" s="28">
        <f t="shared" si="191"/>
        <v>8</v>
      </c>
      <c r="X2011" s="28">
        <f>IF(W2011=0,0,IF(E2011&gt;1,E2011-1,VLOOKUP(W2011,Months_Weeks!$A$1:$B$13,2,0)))</f>
        <v>3</v>
      </c>
      <c r="Y2011" s="30"/>
      <c r="Z2011" s="39"/>
      <c r="AA2011" s="31"/>
      <c r="AB2011" s="39"/>
      <c r="AC2011" s="31"/>
      <c r="AD2011" s="40"/>
      <c r="AE2011" s="31"/>
      <c r="AF2011" s="40"/>
      <c r="AG2011" s="31"/>
      <c r="AH2011" s="40"/>
      <c r="AI2011" s="31"/>
      <c r="AJ2011" s="40"/>
    </row>
    <row r="2012" spans="1:36" x14ac:dyDescent="0.25">
      <c r="A2012" s="37" t="s">
        <v>32</v>
      </c>
      <c r="B2012" s="37">
        <v>24</v>
      </c>
      <c r="C2012" s="26" t="str">
        <f>IFERROR(INDEX(Clients[Client_Name],MATCH(Table312[[#This Row],[Client_Code]],Clients[Client_Code],0)),"")</f>
        <v>GRANAROLO</v>
      </c>
      <c r="D2012" s="25">
        <v>9</v>
      </c>
      <c r="E2012" s="25">
        <v>1</v>
      </c>
      <c r="F2012" s="25" t="b">
        <f>IF(E2012&gt;(VLOOKUP(D2012,Months_Weeks!$A$2:$B$13,2,TRUE)),FALSE)</f>
        <v>0</v>
      </c>
      <c r="G2012" s="63">
        <f>IF(Table312[[#This Row],[Facility]]="Buin",1.5%,0.25%)</f>
        <v>2.5000000000000001E-3</v>
      </c>
      <c r="H2012" s="38"/>
      <c r="I2012" s="38"/>
      <c r="J2012" s="27">
        <f t="shared" si="186"/>
        <v>59</v>
      </c>
      <c r="K2012" s="28">
        <f t="shared" si="187"/>
        <v>8</v>
      </c>
      <c r="L2012" s="27">
        <f>IF(K2012=0,0,IF(E2012&gt;1,E2012-1,VLOOKUP(K2012,Months_Weeks!$A$1:$B$13,2,0)))</f>
        <v>4</v>
      </c>
      <c r="M2012" s="29"/>
      <c r="N2012" s="39"/>
      <c r="O2012" s="39"/>
      <c r="P2012" s="50">
        <f t="shared" si="188"/>
        <v>0</v>
      </c>
      <c r="Q2012" s="28">
        <f t="shared" si="189"/>
        <v>8</v>
      </c>
      <c r="R2012" s="28">
        <f>IF(Q2012=0,0,IF(E2012&gt;1,E2012-1,VLOOKUP(Q2012,Months_Weeks!$A$1:$B$13,2,0)))</f>
        <v>4</v>
      </c>
      <c r="S2012" s="30"/>
      <c r="T2012" s="39"/>
      <c r="U2012" s="39"/>
      <c r="V2012" s="50">
        <f t="shared" si="190"/>
        <v>0</v>
      </c>
      <c r="W2012" s="28">
        <f t="shared" si="191"/>
        <v>8</v>
      </c>
      <c r="X2012" s="28">
        <f>IF(W2012=0,0,IF(E2012&gt;1,E2012-1,VLOOKUP(W2012,Months_Weeks!$A$1:$B$13,2,0)))</f>
        <v>4</v>
      </c>
      <c r="Y2012" s="30"/>
      <c r="Z2012" s="39"/>
      <c r="AA2012" s="31"/>
      <c r="AB2012" s="39"/>
      <c r="AC2012" s="31"/>
      <c r="AD2012" s="40"/>
      <c r="AE2012" s="31"/>
      <c r="AF2012" s="40"/>
      <c r="AG2012" s="31"/>
      <c r="AH2012" s="40"/>
      <c r="AI2012" s="31"/>
      <c r="AJ2012" s="40"/>
    </row>
    <row r="2013" spans="1:36" x14ac:dyDescent="0.25">
      <c r="A2013" s="37" t="s">
        <v>32</v>
      </c>
      <c r="B2013" s="37">
        <v>24</v>
      </c>
      <c r="C2013" s="26" t="str">
        <f>IFERROR(INDEX(Clients[Client_Name],MATCH(Table312[[#This Row],[Client_Code]],Clients[Client_Code],0)),"")</f>
        <v>GRANAROLO</v>
      </c>
      <c r="D2013" s="25">
        <v>9</v>
      </c>
      <c r="E2013" s="25">
        <v>2</v>
      </c>
      <c r="F2013" s="25" t="b">
        <f>IF(E2013&gt;(VLOOKUP(D2013,Months_Weeks!$A$2:$B$13,2,TRUE)),FALSE)</f>
        <v>0</v>
      </c>
      <c r="G2013" s="63">
        <f>IF(Table312[[#This Row],[Facility]]="Buin",1.5%,0.25%)</f>
        <v>2.5000000000000001E-3</v>
      </c>
      <c r="H2013" s="38"/>
      <c r="I2013" s="38"/>
      <c r="J2013" s="27">
        <f t="shared" si="186"/>
        <v>59</v>
      </c>
      <c r="K2013" s="28">
        <f t="shared" si="187"/>
        <v>9</v>
      </c>
      <c r="L2013" s="27">
        <f>IF(K2013=0,0,IF(E2013&gt;1,E2013-1,VLOOKUP(K2013,Months_Weeks!$A$1:$B$13,2,0)))</f>
        <v>1</v>
      </c>
      <c r="M2013" s="29"/>
      <c r="N2013" s="39"/>
      <c r="O2013" s="39"/>
      <c r="P2013" s="50">
        <f t="shared" si="188"/>
        <v>0</v>
      </c>
      <c r="Q2013" s="28">
        <f t="shared" si="189"/>
        <v>9</v>
      </c>
      <c r="R2013" s="28">
        <f>IF(Q2013=0,0,IF(E2013&gt;1,E2013-1,VLOOKUP(Q2013,Months_Weeks!$A$1:$B$13,2,0)))</f>
        <v>1</v>
      </c>
      <c r="S2013" s="30"/>
      <c r="T2013" s="39"/>
      <c r="U2013" s="39"/>
      <c r="V2013" s="50">
        <f t="shared" si="190"/>
        <v>0</v>
      </c>
      <c r="W2013" s="28">
        <f t="shared" si="191"/>
        <v>9</v>
      </c>
      <c r="X2013" s="28">
        <f>IF(W2013=0,0,IF(E2013&gt;1,E2013-1,VLOOKUP(W2013,Months_Weeks!$A$1:$B$13,2,0)))</f>
        <v>1</v>
      </c>
      <c r="Y2013" s="30"/>
      <c r="Z2013" s="39"/>
      <c r="AA2013" s="31"/>
      <c r="AB2013" s="39"/>
      <c r="AC2013" s="31"/>
      <c r="AD2013" s="40"/>
      <c r="AE2013" s="31"/>
      <c r="AF2013" s="40"/>
      <c r="AG2013" s="31"/>
      <c r="AH2013" s="40"/>
      <c r="AI2013" s="31"/>
      <c r="AJ2013" s="40"/>
    </row>
    <row r="2014" spans="1:36" x14ac:dyDescent="0.25">
      <c r="A2014" s="37" t="s">
        <v>32</v>
      </c>
      <c r="B2014" s="37">
        <v>24</v>
      </c>
      <c r="C2014" s="26" t="str">
        <f>IFERROR(INDEX(Clients[Client_Name],MATCH(Table312[[#This Row],[Client_Code]],Clients[Client_Code],0)),"")</f>
        <v>GRANAROLO</v>
      </c>
      <c r="D2014" s="25">
        <v>9</v>
      </c>
      <c r="E2014" s="25">
        <v>3</v>
      </c>
      <c r="F2014" s="25" t="b">
        <f>IF(E2014&gt;(VLOOKUP(D2014,Months_Weeks!$A$2:$B$13,2,TRUE)),FALSE)</f>
        <v>0</v>
      </c>
      <c r="G2014" s="63">
        <f>IF(Table312[[#This Row],[Facility]]="Buin",1.5%,0.25%)</f>
        <v>2.5000000000000001E-3</v>
      </c>
      <c r="H2014" s="38"/>
      <c r="I2014" s="38">
        <v>5</v>
      </c>
      <c r="J2014" s="27">
        <f t="shared" si="186"/>
        <v>54</v>
      </c>
      <c r="K2014" s="28">
        <f t="shared" si="187"/>
        <v>9</v>
      </c>
      <c r="L2014" s="27">
        <f>IF(K2014=0,0,IF(E2014&gt;1,E2014-1,VLOOKUP(K2014,Months_Weeks!$A$1:$B$13,2,0)))</f>
        <v>2</v>
      </c>
      <c r="M2014" s="29"/>
      <c r="N2014" s="39"/>
      <c r="O2014" s="39"/>
      <c r="P2014" s="50">
        <f t="shared" si="188"/>
        <v>0</v>
      </c>
      <c r="Q2014" s="28">
        <f t="shared" si="189"/>
        <v>9</v>
      </c>
      <c r="R2014" s="28">
        <f>IF(Q2014=0,0,IF(E2014&gt;1,E2014-1,VLOOKUP(Q2014,Months_Weeks!$A$1:$B$13,2,0)))</f>
        <v>2</v>
      </c>
      <c r="S2014" s="30"/>
      <c r="T2014" s="39"/>
      <c r="U2014" s="39"/>
      <c r="V2014" s="50">
        <f t="shared" si="190"/>
        <v>0</v>
      </c>
      <c r="W2014" s="28">
        <f t="shared" si="191"/>
        <v>9</v>
      </c>
      <c r="X2014" s="28">
        <f>IF(W2014=0,0,IF(E2014&gt;1,E2014-1,VLOOKUP(W2014,Months_Weeks!$A$1:$B$13,2,0)))</f>
        <v>2</v>
      </c>
      <c r="Y2014" s="30"/>
      <c r="Z2014" s="39"/>
      <c r="AA2014" s="31"/>
      <c r="AB2014" s="39"/>
      <c r="AC2014" s="31"/>
      <c r="AD2014" s="40"/>
      <c r="AE2014" s="31"/>
      <c r="AF2014" s="40"/>
      <c r="AG2014" s="31"/>
      <c r="AH2014" s="40"/>
      <c r="AI2014" s="31"/>
      <c r="AJ2014" s="40"/>
    </row>
    <row r="2015" spans="1:36" x14ac:dyDescent="0.25">
      <c r="A2015" s="37" t="s">
        <v>32</v>
      </c>
      <c r="B2015" s="37">
        <v>24</v>
      </c>
      <c r="C2015" s="26" t="str">
        <f>IFERROR(INDEX(Clients[Client_Name],MATCH(Table312[[#This Row],[Client_Code]],Clients[Client_Code],0)),"")</f>
        <v>GRANAROLO</v>
      </c>
      <c r="D2015" s="25">
        <v>9</v>
      </c>
      <c r="E2015" s="25">
        <v>4</v>
      </c>
      <c r="F2015" s="25" t="b">
        <f>IF(E2015&gt;(VLOOKUP(D2015,Months_Weeks!$A$2:$B$13,2,TRUE)),FALSE)</f>
        <v>0</v>
      </c>
      <c r="G2015" s="63">
        <f>IF(Table312[[#This Row],[Facility]]="Buin",1.5%,0.25%)</f>
        <v>2.5000000000000001E-3</v>
      </c>
      <c r="H2015" s="38"/>
      <c r="I2015" s="38"/>
      <c r="J2015" s="27">
        <f t="shared" si="186"/>
        <v>54</v>
      </c>
      <c r="K2015" s="28">
        <f t="shared" si="187"/>
        <v>9</v>
      </c>
      <c r="L2015" s="27">
        <f>IF(K2015=0,0,IF(E2015&gt;1,E2015-1,VLOOKUP(K2015,Months_Weeks!$A$1:$B$13,2,0)))</f>
        <v>3</v>
      </c>
      <c r="M2015" s="29"/>
      <c r="N2015" s="39"/>
      <c r="O2015" s="39"/>
      <c r="P2015" s="50">
        <f t="shared" si="188"/>
        <v>0</v>
      </c>
      <c r="Q2015" s="28">
        <f t="shared" si="189"/>
        <v>9</v>
      </c>
      <c r="R2015" s="28">
        <f>IF(Q2015=0,0,IF(E2015&gt;1,E2015-1,VLOOKUP(Q2015,Months_Weeks!$A$1:$B$13,2,0)))</f>
        <v>3</v>
      </c>
      <c r="S2015" s="30"/>
      <c r="T2015" s="39"/>
      <c r="U2015" s="39"/>
      <c r="V2015" s="50">
        <f t="shared" si="190"/>
        <v>0</v>
      </c>
      <c r="W2015" s="28">
        <f t="shared" si="191"/>
        <v>9</v>
      </c>
      <c r="X2015" s="28">
        <f>IF(W2015=0,0,IF(E2015&gt;1,E2015-1,VLOOKUP(W2015,Months_Weeks!$A$1:$B$13,2,0)))</f>
        <v>3</v>
      </c>
      <c r="Y2015" s="30"/>
      <c r="Z2015" s="39"/>
      <c r="AA2015" s="31"/>
      <c r="AB2015" s="39"/>
      <c r="AC2015" s="31"/>
      <c r="AD2015" s="40"/>
      <c r="AE2015" s="31"/>
      <c r="AF2015" s="40"/>
      <c r="AG2015" s="31"/>
      <c r="AH2015" s="40"/>
      <c r="AI2015" s="31"/>
      <c r="AJ2015" s="40"/>
    </row>
    <row r="2016" spans="1:36" x14ac:dyDescent="0.25">
      <c r="A2016" s="37" t="s">
        <v>32</v>
      </c>
      <c r="B2016" s="37">
        <v>24</v>
      </c>
      <c r="C2016" s="26" t="str">
        <f>IFERROR(INDEX(Clients[Client_Name],MATCH(Table312[[#This Row],[Client_Code]],Clients[Client_Code],0)),"")</f>
        <v>GRANAROLO</v>
      </c>
      <c r="D2016" s="25">
        <v>9</v>
      </c>
      <c r="E2016" s="25">
        <v>5</v>
      </c>
      <c r="F2016" s="25" t="b">
        <f>IF(E2016&gt;(VLOOKUP(D2016,Months_Weeks!$A$2:$B$13,2,TRUE)),FALSE)</f>
        <v>0</v>
      </c>
      <c r="G2016" s="63">
        <f>IF(Table312[[#This Row],[Facility]]="Buin",1.5%,0.25%)</f>
        <v>2.5000000000000001E-3</v>
      </c>
      <c r="H2016" s="38"/>
      <c r="I2016" s="38"/>
      <c r="J2016" s="27">
        <f t="shared" si="186"/>
        <v>54</v>
      </c>
      <c r="K2016" s="28">
        <f t="shared" si="187"/>
        <v>9</v>
      </c>
      <c r="L2016" s="27">
        <f>IF(K2016=0,0,IF(E2016&gt;1,E2016-1,VLOOKUP(K2016,Months_Weeks!$A$1:$B$13,2,0)))</f>
        <v>4</v>
      </c>
      <c r="M2016" s="29"/>
      <c r="N2016" s="39"/>
      <c r="O2016" s="39"/>
      <c r="P2016" s="50">
        <f t="shared" si="188"/>
        <v>0</v>
      </c>
      <c r="Q2016" s="28">
        <f t="shared" si="189"/>
        <v>9</v>
      </c>
      <c r="R2016" s="28">
        <f>IF(Q2016=0,0,IF(E2016&gt;1,E2016-1,VLOOKUP(Q2016,Months_Weeks!$A$1:$B$13,2,0)))</f>
        <v>4</v>
      </c>
      <c r="S2016" s="30"/>
      <c r="T2016" s="39"/>
      <c r="U2016" s="39"/>
      <c r="V2016" s="50">
        <f t="shared" si="190"/>
        <v>0</v>
      </c>
      <c r="W2016" s="28">
        <f t="shared" si="191"/>
        <v>9</v>
      </c>
      <c r="X2016" s="28">
        <f>IF(W2016=0,0,IF(E2016&gt;1,E2016-1,VLOOKUP(W2016,Months_Weeks!$A$1:$B$13,2,0)))</f>
        <v>4</v>
      </c>
      <c r="Y2016" s="30"/>
      <c r="Z2016" s="39"/>
      <c r="AA2016" s="31"/>
      <c r="AB2016" s="39"/>
      <c r="AC2016" s="31"/>
      <c r="AD2016" s="40"/>
      <c r="AE2016" s="31"/>
      <c r="AF2016" s="40"/>
      <c r="AG2016" s="31"/>
      <c r="AH2016" s="40"/>
      <c r="AI2016" s="31"/>
      <c r="AJ2016" s="40"/>
    </row>
    <row r="2017" spans="1:36" x14ac:dyDescent="0.25">
      <c r="A2017" s="37" t="s">
        <v>32</v>
      </c>
      <c r="B2017" s="37">
        <v>24</v>
      </c>
      <c r="C2017" s="26" t="str">
        <f>IFERROR(INDEX(Clients[Client_Name],MATCH(Table312[[#This Row],[Client_Code]],Clients[Client_Code],0)),"")</f>
        <v>GRANAROLO</v>
      </c>
      <c r="D2017" s="25">
        <v>10</v>
      </c>
      <c r="E2017" s="25">
        <v>1</v>
      </c>
      <c r="F2017" s="25" t="b">
        <f>IF(E2017&gt;(VLOOKUP(D2017,Months_Weeks!$A$2:$B$13,2,TRUE)),FALSE)</f>
        <v>0</v>
      </c>
      <c r="G2017" s="63">
        <f>IF(Table312[[#This Row],[Facility]]="Buin",1.5%,0.25%)</f>
        <v>2.5000000000000001E-3</v>
      </c>
      <c r="H2017" s="38"/>
      <c r="I2017" s="38"/>
      <c r="J2017" s="27">
        <f t="shared" si="186"/>
        <v>54</v>
      </c>
      <c r="K2017" s="28">
        <f t="shared" si="187"/>
        <v>9</v>
      </c>
      <c r="L2017" s="27">
        <f>IF(K2017=0,0,IF(E2017&gt;1,E2017-1,VLOOKUP(K2017,Months_Weeks!$A$1:$B$13,2,0)))</f>
        <v>5</v>
      </c>
      <c r="M2017" s="29"/>
      <c r="N2017" s="39"/>
      <c r="O2017" s="39"/>
      <c r="P2017" s="50">
        <f t="shared" si="188"/>
        <v>0</v>
      </c>
      <c r="Q2017" s="28">
        <f t="shared" si="189"/>
        <v>9</v>
      </c>
      <c r="R2017" s="28">
        <f>IF(Q2017=0,0,IF(E2017&gt;1,E2017-1,VLOOKUP(Q2017,Months_Weeks!$A$1:$B$13,2,0)))</f>
        <v>5</v>
      </c>
      <c r="S2017" s="30"/>
      <c r="T2017" s="39"/>
      <c r="U2017" s="39"/>
      <c r="V2017" s="50">
        <f t="shared" si="190"/>
        <v>0</v>
      </c>
      <c r="W2017" s="28">
        <f t="shared" si="191"/>
        <v>9</v>
      </c>
      <c r="X2017" s="28">
        <f>IF(W2017=0,0,IF(E2017&gt;1,E2017-1,VLOOKUP(W2017,Months_Weeks!$A$1:$B$13,2,0)))</f>
        <v>5</v>
      </c>
      <c r="Y2017" s="30"/>
      <c r="Z2017" s="39"/>
      <c r="AA2017" s="31"/>
      <c r="AB2017" s="39"/>
      <c r="AC2017" s="31"/>
      <c r="AD2017" s="40"/>
      <c r="AE2017" s="31"/>
      <c r="AF2017" s="40"/>
      <c r="AG2017" s="31"/>
      <c r="AH2017" s="40"/>
      <c r="AI2017" s="31"/>
      <c r="AJ2017" s="40"/>
    </row>
    <row r="2018" spans="1:36" x14ac:dyDescent="0.25">
      <c r="A2018" s="37" t="s">
        <v>32</v>
      </c>
      <c r="B2018" s="37">
        <v>24</v>
      </c>
      <c r="C2018" s="26" t="str">
        <f>IFERROR(INDEX(Clients[Client_Name],MATCH(Table312[[#This Row],[Client_Code]],Clients[Client_Code],0)),"")</f>
        <v>GRANAROLO</v>
      </c>
      <c r="D2018" s="25">
        <v>10</v>
      </c>
      <c r="E2018" s="25">
        <v>2</v>
      </c>
      <c r="F2018" s="25" t="b">
        <f>IF(E2018&gt;(VLOOKUP(D2018,Months_Weeks!$A$2:$B$13,2,TRUE)),FALSE)</f>
        <v>0</v>
      </c>
      <c r="G2018" s="63">
        <f>IF(Table312[[#This Row],[Facility]]="Buin",1.5%,0.25%)</f>
        <v>2.5000000000000001E-3</v>
      </c>
      <c r="H2018" s="38"/>
      <c r="I2018" s="38">
        <v>5</v>
      </c>
      <c r="J2018" s="27">
        <f t="shared" si="186"/>
        <v>49</v>
      </c>
      <c r="K2018" s="28">
        <f t="shared" si="187"/>
        <v>10</v>
      </c>
      <c r="L2018" s="27">
        <f>IF(K2018=0,0,IF(E2018&gt;1,E2018-1,VLOOKUP(K2018,Months_Weeks!$A$1:$B$13,2,0)))</f>
        <v>1</v>
      </c>
      <c r="M2018" s="29"/>
      <c r="N2018" s="39"/>
      <c r="O2018" s="39"/>
      <c r="P2018" s="50">
        <f t="shared" si="188"/>
        <v>0</v>
      </c>
      <c r="Q2018" s="28">
        <f t="shared" si="189"/>
        <v>10</v>
      </c>
      <c r="R2018" s="28">
        <f>IF(Q2018=0,0,IF(E2018&gt;1,E2018-1,VLOOKUP(Q2018,Months_Weeks!$A$1:$B$13,2,0)))</f>
        <v>1</v>
      </c>
      <c r="S2018" s="30"/>
      <c r="T2018" s="39"/>
      <c r="U2018" s="39"/>
      <c r="V2018" s="50">
        <f t="shared" si="190"/>
        <v>0</v>
      </c>
      <c r="W2018" s="28">
        <f t="shared" si="191"/>
        <v>10</v>
      </c>
      <c r="X2018" s="28">
        <f>IF(W2018=0,0,IF(E2018&gt;1,E2018-1,VLOOKUP(W2018,Months_Weeks!$A$1:$B$13,2,0)))</f>
        <v>1</v>
      </c>
      <c r="Y2018" s="30"/>
      <c r="Z2018" s="39"/>
      <c r="AA2018" s="31"/>
      <c r="AB2018" s="39"/>
      <c r="AC2018" s="31"/>
      <c r="AD2018" s="40"/>
      <c r="AE2018" s="31"/>
      <c r="AF2018" s="40"/>
      <c r="AG2018" s="31"/>
      <c r="AH2018" s="40"/>
      <c r="AI2018" s="31"/>
      <c r="AJ2018" s="40"/>
    </row>
    <row r="2019" spans="1:36" x14ac:dyDescent="0.25">
      <c r="A2019" s="37" t="s">
        <v>32</v>
      </c>
      <c r="B2019" s="37">
        <v>24</v>
      </c>
      <c r="C2019" s="26" t="str">
        <f>IFERROR(INDEX(Clients[Client_Name],MATCH(Table312[[#This Row],[Client_Code]],Clients[Client_Code],0)),"")</f>
        <v>GRANAROLO</v>
      </c>
      <c r="D2019" s="25">
        <v>10</v>
      </c>
      <c r="E2019" s="25">
        <v>3</v>
      </c>
      <c r="F2019" s="25" t="b">
        <f>IF(E2019&gt;(VLOOKUP(D2019,Months_Weeks!$A$2:$B$13,2,TRUE)),FALSE)</f>
        <v>0</v>
      </c>
      <c r="G2019" s="63">
        <f>IF(Table312[[#This Row],[Facility]]="Buin",1.5%,0.25%)</f>
        <v>2.5000000000000001E-3</v>
      </c>
      <c r="H2019" s="38"/>
      <c r="I2019" s="38"/>
      <c r="J2019" s="27">
        <f t="shared" si="186"/>
        <v>49</v>
      </c>
      <c r="K2019" s="28">
        <f t="shared" si="187"/>
        <v>10</v>
      </c>
      <c r="L2019" s="27">
        <f>IF(K2019=0,0,IF(E2019&gt;1,E2019-1,VLOOKUP(K2019,Months_Weeks!$A$1:$B$13,2,0)))</f>
        <v>2</v>
      </c>
      <c r="M2019" s="29"/>
      <c r="N2019" s="39"/>
      <c r="O2019" s="39"/>
      <c r="P2019" s="50">
        <f t="shared" si="188"/>
        <v>0</v>
      </c>
      <c r="Q2019" s="28">
        <f t="shared" si="189"/>
        <v>10</v>
      </c>
      <c r="R2019" s="28">
        <f>IF(Q2019=0,0,IF(E2019&gt;1,E2019-1,VLOOKUP(Q2019,Months_Weeks!$A$1:$B$13,2,0)))</f>
        <v>2</v>
      </c>
      <c r="S2019" s="30"/>
      <c r="T2019" s="39"/>
      <c r="U2019" s="39"/>
      <c r="V2019" s="50">
        <f t="shared" si="190"/>
        <v>0</v>
      </c>
      <c r="W2019" s="28">
        <f t="shared" si="191"/>
        <v>10</v>
      </c>
      <c r="X2019" s="28">
        <f>IF(W2019=0,0,IF(E2019&gt;1,E2019-1,VLOOKUP(W2019,Months_Weeks!$A$1:$B$13,2,0)))</f>
        <v>2</v>
      </c>
      <c r="Y2019" s="30"/>
      <c r="Z2019" s="39"/>
      <c r="AA2019" s="31"/>
      <c r="AB2019" s="39"/>
      <c r="AC2019" s="31"/>
      <c r="AD2019" s="40"/>
      <c r="AE2019" s="31"/>
      <c r="AF2019" s="40"/>
      <c r="AG2019" s="31"/>
      <c r="AH2019" s="40"/>
      <c r="AI2019" s="31"/>
      <c r="AJ2019" s="40"/>
    </row>
    <row r="2020" spans="1:36" x14ac:dyDescent="0.25">
      <c r="A2020" s="37" t="s">
        <v>32</v>
      </c>
      <c r="B2020" s="37">
        <v>24</v>
      </c>
      <c r="C2020" s="26" t="str">
        <f>IFERROR(INDEX(Clients[Client_Name],MATCH(Table312[[#This Row],[Client_Code]],Clients[Client_Code],0)),"")</f>
        <v>GRANAROLO</v>
      </c>
      <c r="D2020" s="25">
        <v>10</v>
      </c>
      <c r="E2020" s="25">
        <v>4</v>
      </c>
      <c r="F2020" s="25" t="b">
        <f>IF(E2020&gt;(VLOOKUP(D2020,Months_Weeks!$A$2:$B$13,2,TRUE)),FALSE)</f>
        <v>0</v>
      </c>
      <c r="G2020" s="63">
        <f>IF(Table312[[#This Row],[Facility]]="Buin",1.5%,0.25%)</f>
        <v>2.5000000000000001E-3</v>
      </c>
      <c r="H2020" s="38"/>
      <c r="I2020" s="38"/>
      <c r="J2020" s="27">
        <f t="shared" si="186"/>
        <v>49</v>
      </c>
      <c r="K2020" s="28">
        <f t="shared" si="187"/>
        <v>10</v>
      </c>
      <c r="L2020" s="27">
        <f>IF(K2020=0,0,IF(E2020&gt;1,E2020-1,VLOOKUP(K2020,Months_Weeks!$A$1:$B$13,2,0)))</f>
        <v>3</v>
      </c>
      <c r="M2020" s="29"/>
      <c r="N2020" s="39"/>
      <c r="O2020" s="39"/>
      <c r="P2020" s="50">
        <f t="shared" si="188"/>
        <v>0</v>
      </c>
      <c r="Q2020" s="28">
        <f t="shared" si="189"/>
        <v>10</v>
      </c>
      <c r="R2020" s="28">
        <f>IF(Q2020=0,0,IF(E2020&gt;1,E2020-1,VLOOKUP(Q2020,Months_Weeks!$A$1:$B$13,2,0)))</f>
        <v>3</v>
      </c>
      <c r="S2020" s="30"/>
      <c r="T2020" s="39"/>
      <c r="U2020" s="39"/>
      <c r="V2020" s="50">
        <f t="shared" si="190"/>
        <v>0</v>
      </c>
      <c r="W2020" s="28">
        <f t="shared" si="191"/>
        <v>10</v>
      </c>
      <c r="X2020" s="28">
        <f>IF(W2020=0,0,IF(E2020&gt;1,E2020-1,VLOOKUP(W2020,Months_Weeks!$A$1:$B$13,2,0)))</f>
        <v>3</v>
      </c>
      <c r="Y2020" s="30"/>
      <c r="Z2020" s="39"/>
      <c r="AA2020" s="31"/>
      <c r="AB2020" s="39"/>
      <c r="AC2020" s="31"/>
      <c r="AD2020" s="40"/>
      <c r="AE2020" s="31"/>
      <c r="AF2020" s="40"/>
      <c r="AG2020" s="31"/>
      <c r="AH2020" s="40"/>
      <c r="AI2020" s="31"/>
      <c r="AJ2020" s="40"/>
    </row>
    <row r="2021" spans="1:36" x14ac:dyDescent="0.25">
      <c r="A2021" s="37" t="s">
        <v>32</v>
      </c>
      <c r="B2021" s="37">
        <v>24</v>
      </c>
      <c r="C2021" s="26" t="str">
        <f>IFERROR(INDEX(Clients[Client_Name],MATCH(Table312[[#This Row],[Client_Code]],Clients[Client_Code],0)),"")</f>
        <v>GRANAROLO</v>
      </c>
      <c r="D2021" s="25">
        <v>11</v>
      </c>
      <c r="E2021" s="25">
        <v>1</v>
      </c>
      <c r="F2021" s="25" t="b">
        <f>IF(E2021&gt;(VLOOKUP(D2021,Months_Weeks!$A$2:$B$13,2,TRUE)),FALSE)</f>
        <v>0</v>
      </c>
      <c r="G2021" s="63">
        <f>IF(Table312[[#This Row],[Facility]]="Buin",1.5%,0.25%)</f>
        <v>2.5000000000000001E-3</v>
      </c>
      <c r="H2021" s="38"/>
      <c r="I2021" s="38"/>
      <c r="J2021" s="27">
        <f t="shared" si="186"/>
        <v>49</v>
      </c>
      <c r="K2021" s="28">
        <f t="shared" si="187"/>
        <v>10</v>
      </c>
      <c r="L2021" s="27">
        <f>IF(K2021=0,0,IF(E2021&gt;1,E2021-1,VLOOKUP(K2021,Months_Weeks!$A$1:$B$13,2,0)))</f>
        <v>4</v>
      </c>
      <c r="M2021" s="29"/>
      <c r="N2021" s="39"/>
      <c r="O2021" s="39"/>
      <c r="P2021" s="50">
        <f t="shared" si="188"/>
        <v>0</v>
      </c>
      <c r="Q2021" s="28">
        <f t="shared" si="189"/>
        <v>10</v>
      </c>
      <c r="R2021" s="28">
        <f>IF(Q2021=0,0,IF(E2021&gt;1,E2021-1,VLOOKUP(Q2021,Months_Weeks!$A$1:$B$13,2,0)))</f>
        <v>4</v>
      </c>
      <c r="S2021" s="30"/>
      <c r="T2021" s="39"/>
      <c r="U2021" s="39"/>
      <c r="V2021" s="50">
        <f t="shared" si="190"/>
        <v>0</v>
      </c>
      <c r="W2021" s="28">
        <f t="shared" si="191"/>
        <v>10</v>
      </c>
      <c r="X2021" s="28">
        <f>IF(W2021=0,0,IF(E2021&gt;1,E2021-1,VLOOKUP(W2021,Months_Weeks!$A$1:$B$13,2,0)))</f>
        <v>4</v>
      </c>
      <c r="Y2021" s="30"/>
      <c r="Z2021" s="39"/>
      <c r="AA2021" s="31"/>
      <c r="AB2021" s="39"/>
      <c r="AC2021" s="31"/>
      <c r="AD2021" s="40"/>
      <c r="AE2021" s="31"/>
      <c r="AF2021" s="40"/>
      <c r="AG2021" s="31"/>
      <c r="AH2021" s="40"/>
      <c r="AI2021" s="31"/>
      <c r="AJ2021" s="40"/>
    </row>
    <row r="2022" spans="1:36" x14ac:dyDescent="0.25">
      <c r="A2022" s="37" t="s">
        <v>32</v>
      </c>
      <c r="B2022" s="37">
        <v>24</v>
      </c>
      <c r="C2022" s="26" t="str">
        <f>IFERROR(INDEX(Clients[Client_Name],MATCH(Table312[[#This Row],[Client_Code]],Clients[Client_Code],0)),"")</f>
        <v>GRANAROLO</v>
      </c>
      <c r="D2022" s="25">
        <v>11</v>
      </c>
      <c r="E2022" s="25">
        <v>2</v>
      </c>
      <c r="F2022" s="25" t="b">
        <f>IF(E2022&gt;(VLOOKUP(D2022,Months_Weeks!$A$2:$B$13,2,TRUE)),FALSE)</f>
        <v>0</v>
      </c>
      <c r="G2022" s="63">
        <f>IF(Table312[[#This Row],[Facility]]="Buin",1.5%,0.25%)</f>
        <v>2.5000000000000001E-3</v>
      </c>
      <c r="H2022" s="38"/>
      <c r="I2022" s="38"/>
      <c r="J2022" s="27">
        <f t="shared" si="186"/>
        <v>49</v>
      </c>
      <c r="K2022" s="28">
        <f t="shared" si="187"/>
        <v>11</v>
      </c>
      <c r="L2022" s="27">
        <f>IF(K2022=0,0,IF(E2022&gt;1,E2022-1,VLOOKUP(K2022,Months_Weeks!$A$1:$B$13,2,0)))</f>
        <v>1</v>
      </c>
      <c r="M2022" s="29"/>
      <c r="N2022" s="39"/>
      <c r="O2022" s="39"/>
      <c r="P2022" s="50">
        <f t="shared" si="188"/>
        <v>0</v>
      </c>
      <c r="Q2022" s="28">
        <f t="shared" si="189"/>
        <v>11</v>
      </c>
      <c r="R2022" s="28">
        <f>IF(Q2022=0,0,IF(E2022&gt;1,E2022-1,VLOOKUP(Q2022,Months_Weeks!$A$1:$B$13,2,0)))</f>
        <v>1</v>
      </c>
      <c r="S2022" s="30"/>
      <c r="T2022" s="39"/>
      <c r="U2022" s="39"/>
      <c r="V2022" s="50">
        <f t="shared" si="190"/>
        <v>0</v>
      </c>
      <c r="W2022" s="28">
        <f t="shared" si="191"/>
        <v>11</v>
      </c>
      <c r="X2022" s="28">
        <f>IF(W2022=0,0,IF(E2022&gt;1,E2022-1,VLOOKUP(W2022,Months_Weeks!$A$1:$B$13,2,0)))</f>
        <v>1</v>
      </c>
      <c r="Y2022" s="30"/>
      <c r="Z2022" s="39"/>
      <c r="AA2022" s="31"/>
      <c r="AB2022" s="39"/>
      <c r="AC2022" s="31"/>
      <c r="AD2022" s="40"/>
      <c r="AE2022" s="31"/>
      <c r="AF2022" s="40"/>
      <c r="AG2022" s="31"/>
      <c r="AH2022" s="40"/>
      <c r="AI2022" s="31"/>
      <c r="AJ2022" s="40"/>
    </row>
    <row r="2023" spans="1:36" x14ac:dyDescent="0.25">
      <c r="A2023" s="37" t="s">
        <v>32</v>
      </c>
      <c r="B2023" s="37">
        <v>24</v>
      </c>
      <c r="C2023" s="26" t="str">
        <f>IFERROR(INDEX(Clients[Client_Name],MATCH(Table312[[#This Row],[Client_Code]],Clients[Client_Code],0)),"")</f>
        <v>GRANAROLO</v>
      </c>
      <c r="D2023" s="25">
        <v>11</v>
      </c>
      <c r="E2023" s="25">
        <v>3</v>
      </c>
      <c r="F2023" s="25" t="b">
        <f>IF(E2023&gt;(VLOOKUP(D2023,Months_Weeks!$A$2:$B$13,2,TRUE)),FALSE)</f>
        <v>0</v>
      </c>
      <c r="G2023" s="63">
        <f>IF(Table312[[#This Row],[Facility]]="Buin",1.5%,0.25%)</f>
        <v>2.5000000000000001E-3</v>
      </c>
      <c r="H2023" s="38">
        <v>25</v>
      </c>
      <c r="I2023" s="38"/>
      <c r="J2023" s="27">
        <f t="shared" si="186"/>
        <v>74</v>
      </c>
      <c r="K2023" s="28">
        <f t="shared" si="187"/>
        <v>11</v>
      </c>
      <c r="L2023" s="27">
        <f>IF(K2023=0,0,IF(E2023&gt;1,E2023-1,VLOOKUP(K2023,Months_Weeks!$A$1:$B$13,2,0)))</f>
        <v>2</v>
      </c>
      <c r="M2023" s="29"/>
      <c r="N2023" s="39"/>
      <c r="O2023" s="39"/>
      <c r="P2023" s="50">
        <f t="shared" si="188"/>
        <v>0</v>
      </c>
      <c r="Q2023" s="28">
        <f t="shared" si="189"/>
        <v>11</v>
      </c>
      <c r="R2023" s="28">
        <f>IF(Q2023=0,0,IF(E2023&gt;1,E2023-1,VLOOKUP(Q2023,Months_Weeks!$A$1:$B$13,2,0)))</f>
        <v>2</v>
      </c>
      <c r="S2023" s="30"/>
      <c r="T2023" s="39"/>
      <c r="U2023" s="39"/>
      <c r="V2023" s="50">
        <f t="shared" si="190"/>
        <v>0</v>
      </c>
      <c r="W2023" s="28">
        <f t="shared" si="191"/>
        <v>11</v>
      </c>
      <c r="X2023" s="28">
        <f>IF(W2023=0,0,IF(E2023&gt;1,E2023-1,VLOOKUP(W2023,Months_Weeks!$A$1:$B$13,2,0)))</f>
        <v>2</v>
      </c>
      <c r="Y2023" s="30"/>
      <c r="Z2023" s="39"/>
      <c r="AA2023" s="31"/>
      <c r="AB2023" s="39"/>
      <c r="AC2023" s="31"/>
      <c r="AD2023" s="40"/>
      <c r="AE2023" s="31"/>
      <c r="AF2023" s="40"/>
      <c r="AG2023" s="31"/>
      <c r="AH2023" s="40"/>
      <c r="AI2023" s="31"/>
      <c r="AJ2023" s="40"/>
    </row>
    <row r="2024" spans="1:36" x14ac:dyDescent="0.25">
      <c r="A2024" s="37" t="s">
        <v>32</v>
      </c>
      <c r="B2024" s="37">
        <v>24</v>
      </c>
      <c r="C2024" s="26" t="str">
        <f>IFERROR(INDEX(Clients[Client_Name],MATCH(Table312[[#This Row],[Client_Code]],Clients[Client_Code],0)),"")</f>
        <v>GRANAROLO</v>
      </c>
      <c r="D2024" s="25">
        <v>11</v>
      </c>
      <c r="E2024" s="25">
        <v>4</v>
      </c>
      <c r="F2024" s="25" t="b">
        <f>IF(E2024&gt;(VLOOKUP(D2024,Months_Weeks!$A$2:$B$13,2,TRUE)),FALSE)</f>
        <v>0</v>
      </c>
      <c r="G2024" s="63">
        <f>IF(Table312[[#This Row],[Facility]]="Buin",1.5%,0.25%)</f>
        <v>2.5000000000000001E-3</v>
      </c>
      <c r="H2024" s="38"/>
      <c r="I2024" s="38"/>
      <c r="J2024" s="27">
        <f t="shared" si="186"/>
        <v>74</v>
      </c>
      <c r="K2024" s="28">
        <f t="shared" si="187"/>
        <v>11</v>
      </c>
      <c r="L2024" s="27">
        <f>IF(K2024=0,0,IF(E2024&gt;1,E2024-1,VLOOKUP(K2024,Months_Weeks!$A$1:$B$13,2,0)))</f>
        <v>3</v>
      </c>
      <c r="M2024" s="29"/>
      <c r="N2024" s="39"/>
      <c r="O2024" s="39"/>
      <c r="P2024" s="50">
        <f t="shared" si="188"/>
        <v>0</v>
      </c>
      <c r="Q2024" s="28">
        <f t="shared" si="189"/>
        <v>11</v>
      </c>
      <c r="R2024" s="28">
        <f>IF(Q2024=0,0,IF(E2024&gt;1,E2024-1,VLOOKUP(Q2024,Months_Weeks!$A$1:$B$13,2,0)))</f>
        <v>3</v>
      </c>
      <c r="S2024" s="30"/>
      <c r="T2024" s="39"/>
      <c r="U2024" s="39"/>
      <c r="V2024" s="50">
        <f t="shared" si="190"/>
        <v>0</v>
      </c>
      <c r="W2024" s="28">
        <f t="shared" si="191"/>
        <v>11</v>
      </c>
      <c r="X2024" s="28">
        <f>IF(W2024=0,0,IF(E2024&gt;1,E2024-1,VLOOKUP(W2024,Months_Weeks!$A$1:$B$13,2,0)))</f>
        <v>3</v>
      </c>
      <c r="Y2024" s="30"/>
      <c r="Z2024" s="39"/>
      <c r="AA2024" s="31"/>
      <c r="AB2024" s="39"/>
      <c r="AC2024" s="31"/>
      <c r="AD2024" s="40"/>
      <c r="AE2024" s="31"/>
      <c r="AF2024" s="40"/>
      <c r="AG2024" s="31"/>
      <c r="AH2024" s="40"/>
      <c r="AI2024" s="31"/>
      <c r="AJ2024" s="40"/>
    </row>
    <row r="2025" spans="1:36" x14ac:dyDescent="0.25">
      <c r="A2025" s="37" t="s">
        <v>32</v>
      </c>
      <c r="B2025" s="37">
        <v>24</v>
      </c>
      <c r="C2025" s="26" t="str">
        <f>IFERROR(INDEX(Clients[Client_Name],MATCH(Table312[[#This Row],[Client_Code]],Clients[Client_Code],0)),"")</f>
        <v>GRANAROLO</v>
      </c>
      <c r="D2025" s="25">
        <v>12</v>
      </c>
      <c r="E2025" s="25">
        <v>1</v>
      </c>
      <c r="F2025" s="25" t="b">
        <f>IF(E2025&gt;(VLOOKUP(D2025,Months_Weeks!$A$2:$B$13,2,TRUE)),FALSE)</f>
        <v>0</v>
      </c>
      <c r="G2025" s="63">
        <f>IF(Table312[[#This Row],[Facility]]="Buin",1.5%,0.25%)</f>
        <v>2.5000000000000001E-3</v>
      </c>
      <c r="H2025" s="38"/>
      <c r="I2025" s="38"/>
      <c r="J2025" s="27">
        <f t="shared" si="186"/>
        <v>74</v>
      </c>
      <c r="K2025" s="28">
        <f t="shared" si="187"/>
        <v>11</v>
      </c>
      <c r="L2025" s="27">
        <f>IF(K2025=0,0,IF(E2025&gt;1,E2025-1,VLOOKUP(K2025,Months_Weeks!$A$1:$B$13,2,0)))</f>
        <v>4</v>
      </c>
      <c r="M2025" s="29"/>
      <c r="N2025" s="39"/>
      <c r="O2025" s="39"/>
      <c r="P2025" s="50">
        <f t="shared" si="188"/>
        <v>0</v>
      </c>
      <c r="Q2025" s="28">
        <f t="shared" si="189"/>
        <v>11</v>
      </c>
      <c r="R2025" s="28">
        <f>IF(Q2025=0,0,IF(E2025&gt;1,E2025-1,VLOOKUP(Q2025,Months_Weeks!$A$1:$B$13,2,0)))</f>
        <v>4</v>
      </c>
      <c r="S2025" s="30"/>
      <c r="T2025" s="39"/>
      <c r="U2025" s="39"/>
      <c r="V2025" s="50">
        <f t="shared" si="190"/>
        <v>0</v>
      </c>
      <c r="W2025" s="28">
        <f t="shared" si="191"/>
        <v>11</v>
      </c>
      <c r="X2025" s="28">
        <f>IF(W2025=0,0,IF(E2025&gt;1,E2025-1,VLOOKUP(W2025,Months_Weeks!$A$1:$B$13,2,0)))</f>
        <v>4</v>
      </c>
      <c r="Y2025" s="30"/>
      <c r="Z2025" s="39"/>
      <c r="AA2025" s="31"/>
      <c r="AB2025" s="39"/>
      <c r="AC2025" s="31"/>
      <c r="AD2025" s="40"/>
      <c r="AE2025" s="31"/>
      <c r="AF2025" s="40"/>
      <c r="AG2025" s="31"/>
      <c r="AH2025" s="40"/>
      <c r="AI2025" s="31"/>
      <c r="AJ2025" s="40"/>
    </row>
    <row r="2026" spans="1:36" x14ac:dyDescent="0.25">
      <c r="A2026" s="37" t="s">
        <v>32</v>
      </c>
      <c r="B2026" s="37">
        <v>24</v>
      </c>
      <c r="C2026" s="26" t="str">
        <f>IFERROR(INDEX(Clients[Client_Name],MATCH(Table312[[#This Row],[Client_Code]],Clients[Client_Code],0)),"")</f>
        <v>GRANAROLO</v>
      </c>
      <c r="D2026" s="25">
        <v>12</v>
      </c>
      <c r="E2026" s="25">
        <v>2</v>
      </c>
      <c r="F2026" s="25" t="b">
        <f>IF(E2026&gt;(VLOOKUP(D2026,Months_Weeks!$A$2:$B$13,2,TRUE)),FALSE)</f>
        <v>0</v>
      </c>
      <c r="G2026" s="63">
        <f>IF(Table312[[#This Row],[Facility]]="Buin",1.5%,0.25%)</f>
        <v>2.5000000000000001E-3</v>
      </c>
      <c r="H2026" s="38"/>
      <c r="I2026" s="38"/>
      <c r="J2026" s="27">
        <f t="shared" si="186"/>
        <v>74</v>
      </c>
      <c r="K2026" s="28">
        <f t="shared" si="187"/>
        <v>12</v>
      </c>
      <c r="L2026" s="27">
        <f>IF(K2026=0,0,IF(E2026&gt;1,E2026-1,VLOOKUP(K2026,Months_Weeks!$A$1:$B$13,2,0)))</f>
        <v>1</v>
      </c>
      <c r="M2026" s="29"/>
      <c r="N2026" s="39"/>
      <c r="O2026" s="39"/>
      <c r="P2026" s="50">
        <f t="shared" si="188"/>
        <v>0</v>
      </c>
      <c r="Q2026" s="28">
        <f t="shared" si="189"/>
        <v>12</v>
      </c>
      <c r="R2026" s="28">
        <f>IF(Q2026=0,0,IF(E2026&gt;1,E2026-1,VLOOKUP(Q2026,Months_Weeks!$A$1:$B$13,2,0)))</f>
        <v>1</v>
      </c>
      <c r="S2026" s="30"/>
      <c r="T2026" s="39"/>
      <c r="U2026" s="39"/>
      <c r="V2026" s="50">
        <f t="shared" si="190"/>
        <v>0</v>
      </c>
      <c r="W2026" s="28">
        <f t="shared" si="191"/>
        <v>12</v>
      </c>
      <c r="X2026" s="28">
        <f>IF(W2026=0,0,IF(E2026&gt;1,E2026-1,VLOOKUP(W2026,Months_Weeks!$A$1:$B$13,2,0)))</f>
        <v>1</v>
      </c>
      <c r="Y2026" s="30"/>
      <c r="Z2026" s="39"/>
      <c r="AA2026" s="31"/>
      <c r="AB2026" s="39"/>
      <c r="AC2026" s="31"/>
      <c r="AD2026" s="40"/>
      <c r="AE2026" s="31"/>
      <c r="AF2026" s="40"/>
      <c r="AG2026" s="31"/>
      <c r="AH2026" s="40"/>
      <c r="AI2026" s="31"/>
      <c r="AJ2026" s="40"/>
    </row>
    <row r="2027" spans="1:36" x14ac:dyDescent="0.25">
      <c r="A2027" s="37" t="s">
        <v>32</v>
      </c>
      <c r="B2027" s="37">
        <v>24</v>
      </c>
      <c r="C2027" s="26" t="str">
        <f>IFERROR(INDEX(Clients[Client_Name],MATCH(Table312[[#This Row],[Client_Code]],Clients[Client_Code],0)),"")</f>
        <v>GRANAROLO</v>
      </c>
      <c r="D2027" s="25">
        <v>12</v>
      </c>
      <c r="E2027" s="25">
        <v>3</v>
      </c>
      <c r="F2027" s="25" t="b">
        <f>IF(E2027&gt;(VLOOKUP(D2027,Months_Weeks!$A$2:$B$13,2,TRUE)),FALSE)</f>
        <v>0</v>
      </c>
      <c r="G2027" s="63">
        <f>IF(Table312[[#This Row],[Facility]]="Buin",1.5%,0.25%)</f>
        <v>2.5000000000000001E-3</v>
      </c>
      <c r="H2027" s="38"/>
      <c r="I2027" s="38">
        <v>10</v>
      </c>
      <c r="J2027" s="27">
        <f t="shared" si="186"/>
        <v>64</v>
      </c>
      <c r="K2027" s="28">
        <f t="shared" si="187"/>
        <v>12</v>
      </c>
      <c r="L2027" s="27">
        <f>IF(K2027=0,0,IF(E2027&gt;1,E2027-1,VLOOKUP(K2027,Months_Weeks!$A$1:$B$13,2,0)))</f>
        <v>2</v>
      </c>
      <c r="M2027" s="29"/>
      <c r="N2027" s="39"/>
      <c r="O2027" s="39"/>
      <c r="P2027" s="50">
        <f t="shared" si="188"/>
        <v>0</v>
      </c>
      <c r="Q2027" s="28">
        <f t="shared" si="189"/>
        <v>12</v>
      </c>
      <c r="R2027" s="28">
        <f>IF(Q2027=0,0,IF(E2027&gt;1,E2027-1,VLOOKUP(Q2027,Months_Weeks!$A$1:$B$13,2,0)))</f>
        <v>2</v>
      </c>
      <c r="S2027" s="30"/>
      <c r="T2027" s="39"/>
      <c r="U2027" s="39"/>
      <c r="V2027" s="50">
        <f t="shared" si="190"/>
        <v>0</v>
      </c>
      <c r="W2027" s="28">
        <f t="shared" si="191"/>
        <v>12</v>
      </c>
      <c r="X2027" s="28">
        <f>IF(W2027=0,0,IF(E2027&gt;1,E2027-1,VLOOKUP(W2027,Months_Weeks!$A$1:$B$13,2,0)))</f>
        <v>2</v>
      </c>
      <c r="Y2027" s="30"/>
      <c r="Z2027" s="39"/>
      <c r="AA2027" s="31"/>
      <c r="AB2027" s="39"/>
      <c r="AC2027" s="31"/>
      <c r="AD2027" s="40"/>
      <c r="AE2027" s="31"/>
      <c r="AF2027" s="40"/>
      <c r="AG2027" s="31"/>
      <c r="AH2027" s="40"/>
      <c r="AI2027" s="31"/>
      <c r="AJ2027" s="40"/>
    </row>
    <row r="2028" spans="1:36" x14ac:dyDescent="0.25">
      <c r="A2028" s="37" t="s">
        <v>32</v>
      </c>
      <c r="B2028" s="37">
        <v>24</v>
      </c>
      <c r="C2028" s="26" t="str">
        <f>IFERROR(INDEX(Clients[Client_Name],MATCH(Table312[[#This Row],[Client_Code]],Clients[Client_Code],0)),"")</f>
        <v>GRANAROLO</v>
      </c>
      <c r="D2028" s="25">
        <v>12</v>
      </c>
      <c r="E2028" s="25">
        <v>4</v>
      </c>
      <c r="F2028" s="25" t="b">
        <f>IF(E2028&gt;(VLOOKUP(D2028,Months_Weeks!$A$2:$B$13,2,TRUE)),FALSE)</f>
        <v>0</v>
      </c>
      <c r="G2028" s="63">
        <f>IF(Table312[[#This Row],[Facility]]="Buin",1.5%,0.25%)</f>
        <v>2.5000000000000001E-3</v>
      </c>
      <c r="H2028" s="38"/>
      <c r="I2028" s="38">
        <v>5</v>
      </c>
      <c r="J2028" s="27">
        <f t="shared" si="186"/>
        <v>59</v>
      </c>
      <c r="K2028" s="28">
        <f t="shared" si="187"/>
        <v>12</v>
      </c>
      <c r="L2028" s="27">
        <f>IF(K2028=0,0,IF(E2028&gt;1,E2028-1,VLOOKUP(K2028,Months_Weeks!$A$1:$B$13,2,0)))</f>
        <v>3</v>
      </c>
      <c r="M2028" s="29"/>
      <c r="N2028" s="39"/>
      <c r="O2028" s="39"/>
      <c r="P2028" s="50">
        <f t="shared" si="188"/>
        <v>0</v>
      </c>
      <c r="Q2028" s="28">
        <f t="shared" si="189"/>
        <v>12</v>
      </c>
      <c r="R2028" s="28">
        <f>IF(Q2028=0,0,IF(E2028&gt;1,E2028-1,VLOOKUP(Q2028,Months_Weeks!$A$1:$B$13,2,0)))</f>
        <v>3</v>
      </c>
      <c r="S2028" s="30"/>
      <c r="T2028" s="39"/>
      <c r="U2028" s="39"/>
      <c r="V2028" s="50">
        <f t="shared" si="190"/>
        <v>0</v>
      </c>
      <c r="W2028" s="28">
        <f t="shared" si="191"/>
        <v>12</v>
      </c>
      <c r="X2028" s="28">
        <f>IF(W2028=0,0,IF(E2028&gt;1,E2028-1,VLOOKUP(W2028,Months_Weeks!$A$1:$B$13,2,0)))</f>
        <v>3</v>
      </c>
      <c r="Y2028" s="30"/>
      <c r="Z2028" s="39"/>
      <c r="AA2028" s="31"/>
      <c r="AB2028" s="39"/>
      <c r="AC2028" s="31"/>
      <c r="AD2028" s="40"/>
      <c r="AE2028" s="31"/>
      <c r="AF2028" s="40"/>
      <c r="AG2028" s="31"/>
      <c r="AH2028" s="40"/>
      <c r="AI2028" s="31"/>
      <c r="AJ2028" s="40"/>
    </row>
    <row r="2029" spans="1:36" x14ac:dyDescent="0.25">
      <c r="A2029" s="37" t="s">
        <v>32</v>
      </c>
      <c r="B2029" s="37">
        <v>24</v>
      </c>
      <c r="C2029" s="26" t="str">
        <f>IFERROR(INDEX(Clients[Client_Name],MATCH(Table312[[#This Row],[Client_Code]],Clients[Client_Code],0)),"")</f>
        <v>GRANAROLO</v>
      </c>
      <c r="D2029" s="25">
        <v>12</v>
      </c>
      <c r="E2029" s="25">
        <v>5</v>
      </c>
      <c r="F2029" s="25" t="b">
        <f>IF(E2029&gt;(VLOOKUP(D2029,Months_Weeks!$A$2:$B$13,2,TRUE)),FALSE)</f>
        <v>0</v>
      </c>
      <c r="G2029" s="63">
        <f>IF(Table312[[#This Row],[Facility]]="Buin",1.5%,0.25%)</f>
        <v>2.5000000000000001E-3</v>
      </c>
      <c r="H2029" s="38"/>
      <c r="I2029" s="38"/>
      <c r="J2029" s="27">
        <f t="shared" si="186"/>
        <v>59</v>
      </c>
      <c r="K2029" s="28">
        <f t="shared" si="187"/>
        <v>12</v>
      </c>
      <c r="L2029" s="27">
        <f>IF(K2029=0,0,IF(E2029&gt;1,E2029-1,VLOOKUP(K2029,Months_Weeks!$A$1:$B$13,2,0)))</f>
        <v>4</v>
      </c>
      <c r="M2029" s="29"/>
      <c r="N2029" s="39"/>
      <c r="O2029" s="39"/>
      <c r="P2029" s="50">
        <f t="shared" si="188"/>
        <v>0</v>
      </c>
      <c r="Q2029" s="28">
        <f t="shared" si="189"/>
        <v>12</v>
      </c>
      <c r="R2029" s="28">
        <f>IF(Q2029=0,0,IF(E2029&gt;1,E2029-1,VLOOKUP(Q2029,Months_Weeks!$A$1:$B$13,2,0)))</f>
        <v>4</v>
      </c>
      <c r="S2029" s="30"/>
      <c r="T2029" s="39"/>
      <c r="U2029" s="39"/>
      <c r="V2029" s="50">
        <f t="shared" si="190"/>
        <v>0</v>
      </c>
      <c r="W2029" s="28">
        <f t="shared" si="191"/>
        <v>12</v>
      </c>
      <c r="X2029" s="28">
        <f>IF(W2029=0,0,IF(E2029&gt;1,E2029-1,VLOOKUP(W2029,Months_Weeks!$A$1:$B$13,2,0)))</f>
        <v>4</v>
      </c>
      <c r="Y2029" s="30"/>
      <c r="Z2029" s="39"/>
      <c r="AA2029" s="31"/>
      <c r="AB2029" s="39"/>
      <c r="AC2029" s="31"/>
      <c r="AD2029" s="40"/>
      <c r="AE2029" s="31"/>
      <c r="AF2029" s="40"/>
      <c r="AG2029" s="31"/>
      <c r="AH2029" s="40"/>
      <c r="AI2029" s="31"/>
      <c r="AJ2029" s="40"/>
    </row>
    <row r="2030" spans="1:36" x14ac:dyDescent="0.25">
      <c r="A2030" s="37" t="s">
        <v>32</v>
      </c>
      <c r="B2030" s="37">
        <v>57</v>
      </c>
      <c r="C2030" s="26" t="str">
        <f>IFERROR(INDEX(Clients[Client_Name],MATCH(Table312[[#This Row],[Client_Code]],Clients[Client_Code],0)),"")</f>
        <v>GREEN FOODS</v>
      </c>
      <c r="D2030" s="25">
        <v>1</v>
      </c>
      <c r="E2030" s="25">
        <v>1</v>
      </c>
      <c r="F2030" s="25" t="b">
        <f>IF(E2030&gt;(VLOOKUP(D2030,Months_Weeks!$A$2:$B$13,2,TRUE)),FALSE)</f>
        <v>0</v>
      </c>
      <c r="G2030" s="63">
        <f>IF(Table312[[#This Row],[Facility]]="Buin",1.5%,0.25%)</f>
        <v>2.5000000000000001E-3</v>
      </c>
      <c r="H2030" s="38">
        <v>0</v>
      </c>
      <c r="I2030" s="38"/>
      <c r="J2030" s="27">
        <f t="shared" si="186"/>
        <v>0</v>
      </c>
      <c r="K2030" s="28">
        <f t="shared" si="187"/>
        <v>0</v>
      </c>
      <c r="L2030" s="27">
        <f>IF(K2030=0,0,IF(E2030&gt;1,E2030-1,VLOOKUP(K2030,Months_Weeks!$A$1:$B$13,2,0)))</f>
        <v>0</v>
      </c>
      <c r="M2030" s="32"/>
      <c r="N2030" s="39"/>
      <c r="O2030" s="39"/>
      <c r="P2030" s="50">
        <f t="shared" si="188"/>
        <v>0</v>
      </c>
      <c r="Q2030" s="28">
        <f t="shared" si="189"/>
        <v>0</v>
      </c>
      <c r="R2030" s="28">
        <f>IF(Q2030=0,0,IF(E2030&gt;1,E2030-1,VLOOKUP(Q2030,Months_Weeks!$A$1:$B$13,2,0)))</f>
        <v>0</v>
      </c>
      <c r="S2030" s="30"/>
      <c r="T2030" s="39"/>
      <c r="U2030" s="39"/>
      <c r="V2030" s="50">
        <f t="shared" si="190"/>
        <v>0</v>
      </c>
      <c r="W2030" s="28">
        <f t="shared" si="191"/>
        <v>0</v>
      </c>
      <c r="X2030" s="28">
        <f>IF(W2030=0,0,IF(E2030&gt;1,E2030-1,VLOOKUP(W2030,Months_Weeks!$A$1:$B$13,2,0)))</f>
        <v>0</v>
      </c>
      <c r="Y2030" s="30"/>
      <c r="Z2030" s="39"/>
      <c r="AA2030" s="31">
        <v>1</v>
      </c>
      <c r="AB2030" s="72">
        <v>0.19259999999999999</v>
      </c>
      <c r="AC2030" s="31"/>
      <c r="AD2030" s="40"/>
      <c r="AE2030" s="31"/>
      <c r="AF2030" s="40"/>
      <c r="AG2030" s="31"/>
      <c r="AH2030" s="40"/>
      <c r="AI2030" s="31">
        <v>1</v>
      </c>
      <c r="AJ2030" s="70">
        <v>0.1105</v>
      </c>
    </row>
    <row r="2031" spans="1:36" x14ac:dyDescent="0.25">
      <c r="A2031" s="37" t="s">
        <v>32</v>
      </c>
      <c r="B2031" s="37">
        <v>57</v>
      </c>
      <c r="C2031" s="26" t="str">
        <f>IFERROR(INDEX(Clients[Client_Name],MATCH(Table312[[#This Row],[Client_Code]],Clients[Client_Code],0)),"")</f>
        <v>GREEN FOODS</v>
      </c>
      <c r="D2031" s="25">
        <v>1</v>
      </c>
      <c r="E2031" s="25">
        <v>2</v>
      </c>
      <c r="F2031" s="25" t="b">
        <f>IF(E2031&gt;(VLOOKUP(D2031,Months_Weeks!$A$2:$B$13,2,TRUE)),FALSE)</f>
        <v>0</v>
      </c>
      <c r="G2031" s="63">
        <f>IF(Table312[[#This Row],[Facility]]="Buin",1.5%,0.25%)</f>
        <v>2.5000000000000001E-3</v>
      </c>
      <c r="H2031" s="38">
        <v>0</v>
      </c>
      <c r="I2031" s="38"/>
      <c r="J2031" s="27">
        <f t="shared" si="186"/>
        <v>0</v>
      </c>
      <c r="K2031" s="28">
        <f t="shared" si="187"/>
        <v>1</v>
      </c>
      <c r="L2031" s="27">
        <f>IF(K2031=0,0,IF(E2031&gt;1,E2031-1,VLOOKUP(K2031,Months_Weeks!$A$1:$B$13,2,0)))</f>
        <v>1</v>
      </c>
      <c r="M2031" s="29"/>
      <c r="N2031" s="39"/>
      <c r="O2031" s="39"/>
      <c r="P2031" s="50">
        <f t="shared" si="188"/>
        <v>0</v>
      </c>
      <c r="Q2031" s="28">
        <f t="shared" si="189"/>
        <v>1</v>
      </c>
      <c r="R2031" s="28">
        <f>IF(Q2031=0,0,IF(E2031&gt;1,E2031-1,VLOOKUP(Q2031,Months_Weeks!$A$1:$B$13,2,0)))</f>
        <v>1</v>
      </c>
      <c r="S2031" s="30"/>
      <c r="T2031" s="39"/>
      <c r="U2031" s="39"/>
      <c r="V2031" s="50">
        <f t="shared" si="190"/>
        <v>0</v>
      </c>
      <c r="W2031" s="28">
        <f t="shared" si="191"/>
        <v>1</v>
      </c>
      <c r="X2031" s="28">
        <f>IF(W2031=0,0,IF(E2031&gt;1,E2031-1,VLOOKUP(W2031,Months_Weeks!$A$1:$B$13,2,0)))</f>
        <v>1</v>
      </c>
      <c r="Y2031" s="30"/>
      <c r="Z2031" s="39"/>
      <c r="AA2031" s="31"/>
      <c r="AB2031" s="39"/>
      <c r="AC2031" s="31"/>
      <c r="AD2031" s="40"/>
      <c r="AE2031" s="31"/>
      <c r="AF2031" s="40"/>
      <c r="AG2031" s="31"/>
      <c r="AH2031" s="40"/>
      <c r="AI2031" s="31"/>
      <c r="AJ2031" s="40"/>
    </row>
    <row r="2032" spans="1:36" x14ac:dyDescent="0.25">
      <c r="A2032" s="37" t="s">
        <v>32</v>
      </c>
      <c r="B2032" s="37">
        <v>57</v>
      </c>
      <c r="C2032" s="26" t="str">
        <f>IFERROR(INDEX(Clients[Client_Name],MATCH(Table312[[#This Row],[Client_Code]],Clients[Client_Code],0)),"")</f>
        <v>GREEN FOODS</v>
      </c>
      <c r="D2032" s="25">
        <v>1</v>
      </c>
      <c r="E2032" s="25">
        <v>3</v>
      </c>
      <c r="F2032" s="25" t="b">
        <f>IF(E2032&gt;(VLOOKUP(D2032,Months_Weeks!$A$2:$B$13,2,TRUE)),FALSE)</f>
        <v>0</v>
      </c>
      <c r="G2032" s="63">
        <f>IF(Table312[[#This Row],[Facility]]="Buin",1.5%,0.25%)</f>
        <v>2.5000000000000001E-3</v>
      </c>
      <c r="H2032" s="38">
        <v>30</v>
      </c>
      <c r="I2032" s="38"/>
      <c r="J2032" s="27">
        <f t="shared" si="186"/>
        <v>30</v>
      </c>
      <c r="K2032" s="28">
        <f t="shared" si="187"/>
        <v>1</v>
      </c>
      <c r="L2032" s="27">
        <f>IF(K2032=0,0,IF(E2032&gt;1,E2032-1,VLOOKUP(K2032,Months_Weeks!$A$1:$B$13,2,0)))</f>
        <v>2</v>
      </c>
      <c r="M2032" s="29"/>
      <c r="N2032" s="39"/>
      <c r="O2032" s="39"/>
      <c r="P2032" s="50">
        <f t="shared" si="188"/>
        <v>0</v>
      </c>
      <c r="Q2032" s="28">
        <f t="shared" si="189"/>
        <v>1</v>
      </c>
      <c r="R2032" s="28">
        <f>IF(Q2032=0,0,IF(E2032&gt;1,E2032-1,VLOOKUP(Q2032,Months_Weeks!$A$1:$B$13,2,0)))</f>
        <v>2</v>
      </c>
      <c r="S2032" s="30"/>
      <c r="T2032" s="39"/>
      <c r="U2032" s="39"/>
      <c r="V2032" s="50">
        <f t="shared" si="190"/>
        <v>0</v>
      </c>
      <c r="W2032" s="28">
        <f t="shared" si="191"/>
        <v>1</v>
      </c>
      <c r="X2032" s="28">
        <f>IF(W2032=0,0,IF(E2032&gt;1,E2032-1,VLOOKUP(W2032,Months_Weeks!$A$1:$B$13,2,0)))</f>
        <v>2</v>
      </c>
      <c r="Y2032" s="30"/>
      <c r="Z2032" s="39"/>
      <c r="AA2032" s="31"/>
      <c r="AB2032" s="39"/>
      <c r="AC2032" s="31"/>
      <c r="AD2032" s="40"/>
      <c r="AE2032" s="31"/>
      <c r="AF2032" s="40"/>
      <c r="AG2032" s="31"/>
      <c r="AH2032" s="40"/>
      <c r="AI2032" s="31"/>
      <c r="AJ2032" s="40"/>
    </row>
    <row r="2033" spans="1:36" x14ac:dyDescent="0.25">
      <c r="A2033" s="37" t="s">
        <v>32</v>
      </c>
      <c r="B2033" s="37">
        <v>57</v>
      </c>
      <c r="C2033" s="26" t="str">
        <f>IFERROR(INDEX(Clients[Client_Name],MATCH(Table312[[#This Row],[Client_Code]],Clients[Client_Code],0)),"")</f>
        <v>GREEN FOODS</v>
      </c>
      <c r="D2033" s="25">
        <v>1</v>
      </c>
      <c r="E2033" s="25">
        <v>4</v>
      </c>
      <c r="F2033" s="25" t="b">
        <f>IF(E2033&gt;(VLOOKUP(D2033,Months_Weeks!$A$2:$B$13,2,TRUE)),FALSE)</f>
        <v>0</v>
      </c>
      <c r="G2033" s="63">
        <f>IF(Table312[[#This Row],[Facility]]="Buin",1.5%,0.25%)</f>
        <v>2.5000000000000001E-3</v>
      </c>
      <c r="H2033" s="38">
        <v>0</v>
      </c>
      <c r="I2033" s="38"/>
      <c r="J2033" s="27">
        <f t="shared" si="186"/>
        <v>30</v>
      </c>
      <c r="K2033" s="28">
        <f t="shared" si="187"/>
        <v>1</v>
      </c>
      <c r="L2033" s="27">
        <f>IF(K2033=0,0,IF(E2033&gt;1,E2033-1,VLOOKUP(K2033,Months_Weeks!$A$1:$B$13,2,0)))</f>
        <v>3</v>
      </c>
      <c r="M2033" s="29"/>
      <c r="N2033" s="39"/>
      <c r="O2033" s="39"/>
      <c r="P2033" s="50">
        <f t="shared" si="188"/>
        <v>0</v>
      </c>
      <c r="Q2033" s="28">
        <f t="shared" si="189"/>
        <v>1</v>
      </c>
      <c r="R2033" s="28">
        <f>IF(Q2033=0,0,IF(E2033&gt;1,E2033-1,VLOOKUP(Q2033,Months_Weeks!$A$1:$B$13,2,0)))</f>
        <v>3</v>
      </c>
      <c r="S2033" s="30"/>
      <c r="T2033" s="39"/>
      <c r="U2033" s="39"/>
      <c r="V2033" s="50">
        <f t="shared" si="190"/>
        <v>0</v>
      </c>
      <c r="W2033" s="28">
        <f t="shared" si="191"/>
        <v>1</v>
      </c>
      <c r="X2033" s="28">
        <f>IF(W2033=0,0,IF(E2033&gt;1,E2033-1,VLOOKUP(W2033,Months_Weeks!$A$1:$B$13,2,0)))</f>
        <v>3</v>
      </c>
      <c r="Y2033" s="30"/>
      <c r="Z2033" s="39"/>
      <c r="AA2033" s="31"/>
      <c r="AB2033" s="39"/>
      <c r="AC2033" s="31"/>
      <c r="AD2033" s="40"/>
      <c r="AE2033" s="31"/>
      <c r="AF2033" s="40"/>
      <c r="AG2033" s="31"/>
      <c r="AH2033" s="40"/>
      <c r="AI2033" s="31"/>
      <c r="AJ2033" s="40"/>
    </row>
    <row r="2034" spans="1:36" x14ac:dyDescent="0.25">
      <c r="A2034" s="37" t="s">
        <v>32</v>
      </c>
      <c r="B2034" s="37">
        <v>57</v>
      </c>
      <c r="C2034" s="26" t="str">
        <f>IFERROR(INDEX(Clients[Client_Name],MATCH(Table312[[#This Row],[Client_Code]],Clients[Client_Code],0)),"")</f>
        <v>GREEN FOODS</v>
      </c>
      <c r="D2034" s="25">
        <v>2</v>
      </c>
      <c r="E2034" s="25">
        <v>1</v>
      </c>
      <c r="F2034" s="25" t="b">
        <f>IF(E2034&gt;(VLOOKUP(D2034,Months_Weeks!$A$2:$B$13,2,TRUE)),FALSE)</f>
        <v>0</v>
      </c>
      <c r="G2034" s="63">
        <f>IF(Table312[[#This Row],[Facility]]="Buin",1.5%,0.25%)</f>
        <v>2.5000000000000001E-3</v>
      </c>
      <c r="H2034" s="38">
        <v>0</v>
      </c>
      <c r="I2034" s="38"/>
      <c r="J2034" s="27">
        <f t="shared" si="186"/>
        <v>30</v>
      </c>
      <c r="K2034" s="28">
        <f t="shared" si="187"/>
        <v>1</v>
      </c>
      <c r="L2034" s="27">
        <f>IF(K2034=0,0,IF(E2034&gt;1,E2034-1,VLOOKUP(K2034,Months_Weeks!$A$1:$B$13,2,0)))</f>
        <v>4</v>
      </c>
      <c r="M2034" s="29"/>
      <c r="N2034" s="39"/>
      <c r="O2034" s="39"/>
      <c r="P2034" s="50">
        <f t="shared" si="188"/>
        <v>0</v>
      </c>
      <c r="Q2034" s="28">
        <f t="shared" si="189"/>
        <v>1</v>
      </c>
      <c r="R2034" s="28">
        <f>IF(Q2034=0,0,IF(E2034&gt;1,E2034-1,VLOOKUP(Q2034,Months_Weeks!$A$1:$B$13,2,0)))</f>
        <v>4</v>
      </c>
      <c r="S2034" s="30"/>
      <c r="T2034" s="39"/>
      <c r="U2034" s="39"/>
      <c r="V2034" s="50">
        <f t="shared" si="190"/>
        <v>0</v>
      </c>
      <c r="W2034" s="28">
        <f t="shared" si="191"/>
        <v>1</v>
      </c>
      <c r="X2034" s="28">
        <f>IF(W2034=0,0,IF(E2034&gt;1,E2034-1,VLOOKUP(W2034,Months_Weeks!$A$1:$B$13,2,0)))</f>
        <v>4</v>
      </c>
      <c r="Y2034" s="30"/>
      <c r="Z2034" s="39"/>
      <c r="AA2034" s="31"/>
      <c r="AB2034" s="39"/>
      <c r="AC2034" s="31"/>
      <c r="AD2034" s="40"/>
      <c r="AE2034" s="31"/>
      <c r="AF2034" s="40"/>
      <c r="AG2034" s="31"/>
      <c r="AH2034" s="40"/>
      <c r="AI2034" s="31"/>
      <c r="AJ2034" s="40"/>
    </row>
    <row r="2035" spans="1:36" x14ac:dyDescent="0.25">
      <c r="A2035" s="37" t="s">
        <v>32</v>
      </c>
      <c r="B2035" s="37">
        <v>57</v>
      </c>
      <c r="C2035" s="26" t="str">
        <f>IFERROR(INDEX(Clients[Client_Name],MATCH(Table312[[#This Row],[Client_Code]],Clients[Client_Code],0)),"")</f>
        <v>GREEN FOODS</v>
      </c>
      <c r="D2035" s="25">
        <v>2</v>
      </c>
      <c r="E2035" s="25">
        <v>2</v>
      </c>
      <c r="F2035" s="25" t="b">
        <f>IF(E2035&gt;(VLOOKUP(D2035,Months_Weeks!$A$2:$B$13,2,TRUE)),FALSE)</f>
        <v>0</v>
      </c>
      <c r="G2035" s="63">
        <f>IF(Table312[[#This Row],[Facility]]="Buin",1.5%,0.25%)</f>
        <v>2.5000000000000001E-3</v>
      </c>
      <c r="H2035" s="38">
        <v>0</v>
      </c>
      <c r="I2035" s="38"/>
      <c r="J2035" s="27">
        <f t="shared" si="186"/>
        <v>30</v>
      </c>
      <c r="K2035" s="28">
        <f t="shared" si="187"/>
        <v>2</v>
      </c>
      <c r="L2035" s="27">
        <f>IF(K2035=0,0,IF(E2035&gt;1,E2035-1,VLOOKUP(K2035,Months_Weeks!$A$1:$B$13,2,0)))</f>
        <v>1</v>
      </c>
      <c r="M2035" s="29"/>
      <c r="N2035" s="39"/>
      <c r="O2035" s="39"/>
      <c r="P2035" s="50">
        <f t="shared" si="188"/>
        <v>0</v>
      </c>
      <c r="Q2035" s="28">
        <f t="shared" si="189"/>
        <v>2</v>
      </c>
      <c r="R2035" s="28">
        <f>IF(Q2035=0,0,IF(E2035&gt;1,E2035-1,VLOOKUP(Q2035,Months_Weeks!$A$1:$B$13,2,0)))</f>
        <v>1</v>
      </c>
      <c r="S2035" s="30"/>
      <c r="T2035" s="39"/>
      <c r="U2035" s="39"/>
      <c r="V2035" s="50">
        <f t="shared" si="190"/>
        <v>0</v>
      </c>
      <c r="W2035" s="28">
        <f t="shared" si="191"/>
        <v>2</v>
      </c>
      <c r="X2035" s="28">
        <f>IF(W2035=0,0,IF(E2035&gt;1,E2035-1,VLOOKUP(W2035,Months_Weeks!$A$1:$B$13,2,0)))</f>
        <v>1</v>
      </c>
      <c r="Y2035" s="30"/>
      <c r="Z2035" s="39"/>
      <c r="AA2035" s="31"/>
      <c r="AB2035" s="39"/>
      <c r="AC2035" s="31"/>
      <c r="AD2035" s="40"/>
      <c r="AE2035" s="31"/>
      <c r="AF2035" s="40"/>
      <c r="AG2035" s="31"/>
      <c r="AH2035" s="40"/>
      <c r="AI2035" s="31"/>
      <c r="AJ2035" s="40"/>
    </row>
    <row r="2036" spans="1:36" x14ac:dyDescent="0.25">
      <c r="A2036" s="37" t="s">
        <v>32</v>
      </c>
      <c r="B2036" s="37">
        <v>57</v>
      </c>
      <c r="C2036" s="26" t="str">
        <f>IFERROR(INDEX(Clients[Client_Name],MATCH(Table312[[#This Row],[Client_Code]],Clients[Client_Code],0)),"")</f>
        <v>GREEN FOODS</v>
      </c>
      <c r="D2036" s="25">
        <v>2</v>
      </c>
      <c r="E2036" s="25">
        <v>3</v>
      </c>
      <c r="F2036" s="25" t="b">
        <f>IF(E2036&gt;(VLOOKUP(D2036,Months_Weeks!$A$2:$B$13,2,TRUE)),FALSE)</f>
        <v>0</v>
      </c>
      <c r="G2036" s="63">
        <f>IF(Table312[[#This Row],[Facility]]="Buin",1.5%,0.25%)</f>
        <v>2.5000000000000001E-3</v>
      </c>
      <c r="H2036" s="38">
        <v>0</v>
      </c>
      <c r="I2036" s="38"/>
      <c r="J2036" s="27">
        <f t="shared" si="186"/>
        <v>30</v>
      </c>
      <c r="K2036" s="28">
        <f t="shared" si="187"/>
        <v>2</v>
      </c>
      <c r="L2036" s="27">
        <f>IF(K2036=0,0,IF(E2036&gt;1,E2036-1,VLOOKUP(K2036,Months_Weeks!$A$1:$B$13,2,0)))</f>
        <v>2</v>
      </c>
      <c r="M2036" s="29"/>
      <c r="N2036" s="39"/>
      <c r="O2036" s="39"/>
      <c r="P2036" s="50">
        <f t="shared" si="188"/>
        <v>0</v>
      </c>
      <c r="Q2036" s="28">
        <f t="shared" si="189"/>
        <v>2</v>
      </c>
      <c r="R2036" s="28">
        <f>IF(Q2036=0,0,IF(E2036&gt;1,E2036-1,VLOOKUP(Q2036,Months_Weeks!$A$1:$B$13,2,0)))</f>
        <v>2</v>
      </c>
      <c r="S2036" s="30"/>
      <c r="T2036" s="39"/>
      <c r="U2036" s="39"/>
      <c r="V2036" s="50">
        <f t="shared" si="190"/>
        <v>0</v>
      </c>
      <c r="W2036" s="28">
        <f t="shared" si="191"/>
        <v>2</v>
      </c>
      <c r="X2036" s="28">
        <f>IF(W2036=0,0,IF(E2036&gt;1,E2036-1,VLOOKUP(W2036,Months_Weeks!$A$1:$B$13,2,0)))</f>
        <v>2</v>
      </c>
      <c r="Y2036" s="30"/>
      <c r="Z2036" s="39"/>
      <c r="AA2036" s="31"/>
      <c r="AB2036" s="39"/>
      <c r="AC2036" s="31"/>
      <c r="AD2036" s="40"/>
      <c r="AE2036" s="31"/>
      <c r="AF2036" s="40"/>
      <c r="AG2036" s="31"/>
      <c r="AH2036" s="40"/>
      <c r="AI2036" s="31"/>
      <c r="AJ2036" s="40"/>
    </row>
    <row r="2037" spans="1:36" x14ac:dyDescent="0.25">
      <c r="A2037" s="37" t="s">
        <v>32</v>
      </c>
      <c r="B2037" s="37">
        <v>57</v>
      </c>
      <c r="C2037" s="26" t="str">
        <f>IFERROR(INDEX(Clients[Client_Name],MATCH(Table312[[#This Row],[Client_Code]],Clients[Client_Code],0)),"")</f>
        <v>GREEN FOODS</v>
      </c>
      <c r="D2037" s="25">
        <v>2</v>
      </c>
      <c r="E2037" s="25">
        <v>4</v>
      </c>
      <c r="F2037" s="25" t="b">
        <f>IF(E2037&gt;(VLOOKUP(D2037,Months_Weeks!$A$2:$B$13,2,TRUE)),FALSE)</f>
        <v>0</v>
      </c>
      <c r="G2037" s="63">
        <f>IF(Table312[[#This Row],[Facility]]="Buin",1.5%,0.25%)</f>
        <v>2.5000000000000001E-3</v>
      </c>
      <c r="H2037" s="38">
        <v>0</v>
      </c>
      <c r="I2037" s="38"/>
      <c r="J2037" s="27">
        <f t="shared" si="186"/>
        <v>30</v>
      </c>
      <c r="K2037" s="28">
        <f t="shared" si="187"/>
        <v>2</v>
      </c>
      <c r="L2037" s="27">
        <f>IF(K2037=0,0,IF(E2037&gt;1,E2037-1,VLOOKUP(K2037,Months_Weeks!$A$1:$B$13,2,0)))</f>
        <v>3</v>
      </c>
      <c r="M2037" s="29"/>
      <c r="N2037" s="39"/>
      <c r="O2037" s="39"/>
      <c r="P2037" s="50">
        <f t="shared" si="188"/>
        <v>0</v>
      </c>
      <c r="Q2037" s="28">
        <f t="shared" si="189"/>
        <v>2</v>
      </c>
      <c r="R2037" s="28">
        <f>IF(Q2037=0,0,IF(E2037&gt;1,E2037-1,VLOOKUP(Q2037,Months_Weeks!$A$1:$B$13,2,0)))</f>
        <v>3</v>
      </c>
      <c r="S2037" s="30"/>
      <c r="T2037" s="39"/>
      <c r="U2037" s="39"/>
      <c r="V2037" s="50">
        <f t="shared" si="190"/>
        <v>0</v>
      </c>
      <c r="W2037" s="28">
        <f t="shared" si="191"/>
        <v>2</v>
      </c>
      <c r="X2037" s="28">
        <f>IF(W2037=0,0,IF(E2037&gt;1,E2037-1,VLOOKUP(W2037,Months_Weeks!$A$1:$B$13,2,0)))</f>
        <v>3</v>
      </c>
      <c r="Y2037" s="30"/>
      <c r="Z2037" s="39"/>
      <c r="AA2037" s="31"/>
      <c r="AB2037" s="39"/>
      <c r="AC2037" s="31"/>
      <c r="AD2037" s="40"/>
      <c r="AE2037" s="31"/>
      <c r="AF2037" s="40"/>
      <c r="AG2037" s="31"/>
      <c r="AH2037" s="40"/>
      <c r="AI2037" s="31"/>
      <c r="AJ2037" s="40"/>
    </row>
    <row r="2038" spans="1:36" x14ac:dyDescent="0.25">
      <c r="A2038" s="37" t="s">
        <v>32</v>
      </c>
      <c r="B2038" s="37">
        <v>57</v>
      </c>
      <c r="C2038" s="26" t="str">
        <f>IFERROR(INDEX(Clients[Client_Name],MATCH(Table312[[#This Row],[Client_Code]],Clients[Client_Code],0)),"")</f>
        <v>GREEN FOODS</v>
      </c>
      <c r="D2038" s="25">
        <v>3</v>
      </c>
      <c r="E2038" s="25">
        <v>1</v>
      </c>
      <c r="F2038" s="25" t="b">
        <f>IF(E2038&gt;(VLOOKUP(D2038,Months_Weeks!$A$2:$B$13,2,TRUE)),FALSE)</f>
        <v>0</v>
      </c>
      <c r="G2038" s="63">
        <f>IF(Table312[[#This Row],[Facility]]="Buin",1.5%,0.25%)</f>
        <v>2.5000000000000001E-3</v>
      </c>
      <c r="H2038" s="38"/>
      <c r="I2038" s="38"/>
      <c r="J2038" s="27">
        <f t="shared" si="186"/>
        <v>30</v>
      </c>
      <c r="K2038" s="28">
        <f t="shared" si="187"/>
        <v>2</v>
      </c>
      <c r="L2038" s="27">
        <f>IF(K2038=0,0,IF(E2038&gt;1,E2038-1,VLOOKUP(K2038,Months_Weeks!$A$1:$B$13,2,0)))</f>
        <v>4</v>
      </c>
      <c r="M2038" s="29"/>
      <c r="N2038" s="39"/>
      <c r="O2038" s="39"/>
      <c r="P2038" s="50">
        <f t="shared" si="188"/>
        <v>0</v>
      </c>
      <c r="Q2038" s="28">
        <f t="shared" si="189"/>
        <v>2</v>
      </c>
      <c r="R2038" s="28">
        <f>IF(Q2038=0,0,IF(E2038&gt;1,E2038-1,VLOOKUP(Q2038,Months_Weeks!$A$1:$B$13,2,0)))</f>
        <v>4</v>
      </c>
      <c r="S2038" s="30"/>
      <c r="T2038" s="39"/>
      <c r="U2038" s="39"/>
      <c r="V2038" s="50">
        <f t="shared" si="190"/>
        <v>0</v>
      </c>
      <c r="W2038" s="28">
        <f t="shared" si="191"/>
        <v>2</v>
      </c>
      <c r="X2038" s="28">
        <f>IF(W2038=0,0,IF(E2038&gt;1,E2038-1,VLOOKUP(W2038,Months_Weeks!$A$1:$B$13,2,0)))</f>
        <v>4</v>
      </c>
      <c r="Y2038" s="30"/>
      <c r="Z2038" s="39"/>
      <c r="AA2038" s="31"/>
      <c r="AB2038" s="39"/>
      <c r="AC2038" s="31"/>
      <c r="AD2038" s="40"/>
      <c r="AE2038" s="31"/>
      <c r="AF2038" s="40"/>
      <c r="AG2038" s="31"/>
      <c r="AH2038" s="40"/>
      <c r="AI2038" s="31"/>
      <c r="AJ2038" s="40"/>
    </row>
    <row r="2039" spans="1:36" x14ac:dyDescent="0.25">
      <c r="A2039" s="37" t="s">
        <v>32</v>
      </c>
      <c r="B2039" s="37">
        <v>57</v>
      </c>
      <c r="C2039" s="26" t="str">
        <f>IFERROR(INDEX(Clients[Client_Name],MATCH(Table312[[#This Row],[Client_Code]],Clients[Client_Code],0)),"")</f>
        <v>GREEN FOODS</v>
      </c>
      <c r="D2039" s="25">
        <v>3</v>
      </c>
      <c r="E2039" s="25">
        <v>2</v>
      </c>
      <c r="F2039" s="25" t="b">
        <f>IF(E2039&gt;(VLOOKUP(D2039,Months_Weeks!$A$2:$B$13,2,TRUE)),FALSE)</f>
        <v>0</v>
      </c>
      <c r="G2039" s="63">
        <f>IF(Table312[[#This Row],[Facility]]="Buin",1.5%,0.25%)</f>
        <v>2.5000000000000001E-3</v>
      </c>
      <c r="H2039" s="38"/>
      <c r="I2039" s="38"/>
      <c r="J2039" s="27">
        <f t="shared" si="186"/>
        <v>30</v>
      </c>
      <c r="K2039" s="28">
        <f t="shared" si="187"/>
        <v>3</v>
      </c>
      <c r="L2039" s="27">
        <f>IF(K2039=0,0,IF(E2039&gt;1,E2039-1,VLOOKUP(K2039,Months_Weeks!$A$1:$B$13,2,0)))</f>
        <v>1</v>
      </c>
      <c r="M2039" s="29"/>
      <c r="N2039" s="39"/>
      <c r="O2039" s="39"/>
      <c r="P2039" s="50">
        <f t="shared" si="188"/>
        <v>0</v>
      </c>
      <c r="Q2039" s="28">
        <f t="shared" si="189"/>
        <v>3</v>
      </c>
      <c r="R2039" s="28">
        <f>IF(Q2039=0,0,IF(E2039&gt;1,E2039-1,VLOOKUP(Q2039,Months_Weeks!$A$1:$B$13,2,0)))</f>
        <v>1</v>
      </c>
      <c r="S2039" s="30"/>
      <c r="T2039" s="39"/>
      <c r="U2039" s="39"/>
      <c r="V2039" s="50">
        <f t="shared" si="190"/>
        <v>0</v>
      </c>
      <c r="W2039" s="28">
        <f t="shared" si="191"/>
        <v>3</v>
      </c>
      <c r="X2039" s="28">
        <f>IF(W2039=0,0,IF(E2039&gt;1,E2039-1,VLOOKUP(W2039,Months_Weeks!$A$1:$B$13,2,0)))</f>
        <v>1</v>
      </c>
      <c r="Y2039" s="30"/>
      <c r="Z2039" s="39"/>
      <c r="AA2039" s="31"/>
      <c r="AB2039" s="39"/>
      <c r="AC2039" s="31"/>
      <c r="AD2039" s="40"/>
      <c r="AE2039" s="31"/>
      <c r="AF2039" s="40"/>
      <c r="AG2039" s="31"/>
      <c r="AH2039" s="40"/>
      <c r="AI2039" s="31"/>
      <c r="AJ2039" s="40"/>
    </row>
    <row r="2040" spans="1:36" x14ac:dyDescent="0.25">
      <c r="A2040" s="37" t="s">
        <v>32</v>
      </c>
      <c r="B2040" s="37">
        <v>57</v>
      </c>
      <c r="C2040" s="26" t="str">
        <f>IFERROR(INDEX(Clients[Client_Name],MATCH(Table312[[#This Row],[Client_Code]],Clients[Client_Code],0)),"")</f>
        <v>GREEN FOODS</v>
      </c>
      <c r="D2040" s="25">
        <v>3</v>
      </c>
      <c r="E2040" s="25">
        <v>3</v>
      </c>
      <c r="F2040" s="25" t="b">
        <f>IF(E2040&gt;(VLOOKUP(D2040,Months_Weeks!$A$2:$B$13,2,TRUE)),FALSE)</f>
        <v>0</v>
      </c>
      <c r="G2040" s="63">
        <f>IF(Table312[[#This Row],[Facility]]="Buin",1.5%,0.25%)</f>
        <v>2.5000000000000001E-3</v>
      </c>
      <c r="H2040" s="38"/>
      <c r="I2040" s="38"/>
      <c r="J2040" s="27">
        <f t="shared" si="186"/>
        <v>30</v>
      </c>
      <c r="K2040" s="28">
        <f t="shared" si="187"/>
        <v>3</v>
      </c>
      <c r="L2040" s="27">
        <f>IF(K2040=0,0,IF(E2040&gt;1,E2040-1,VLOOKUP(K2040,Months_Weeks!$A$1:$B$13,2,0)))</f>
        <v>2</v>
      </c>
      <c r="M2040" s="29"/>
      <c r="N2040" s="39"/>
      <c r="O2040" s="39"/>
      <c r="P2040" s="50">
        <f t="shared" si="188"/>
        <v>0</v>
      </c>
      <c r="Q2040" s="28">
        <f t="shared" si="189"/>
        <v>3</v>
      </c>
      <c r="R2040" s="28">
        <f>IF(Q2040=0,0,IF(E2040&gt;1,E2040-1,VLOOKUP(Q2040,Months_Weeks!$A$1:$B$13,2,0)))</f>
        <v>2</v>
      </c>
      <c r="S2040" s="30"/>
      <c r="T2040" s="39"/>
      <c r="U2040" s="39"/>
      <c r="V2040" s="50">
        <f t="shared" si="190"/>
        <v>0</v>
      </c>
      <c r="W2040" s="28">
        <f t="shared" si="191"/>
        <v>3</v>
      </c>
      <c r="X2040" s="28">
        <f>IF(W2040=0,0,IF(E2040&gt;1,E2040-1,VLOOKUP(W2040,Months_Weeks!$A$1:$B$13,2,0)))</f>
        <v>2</v>
      </c>
      <c r="Y2040" s="30"/>
      <c r="Z2040" s="39"/>
      <c r="AA2040" s="31"/>
      <c r="AB2040" s="39"/>
      <c r="AC2040" s="31"/>
      <c r="AD2040" s="40"/>
      <c r="AE2040" s="31"/>
      <c r="AF2040" s="40"/>
      <c r="AG2040" s="31"/>
      <c r="AH2040" s="40"/>
      <c r="AI2040" s="31"/>
      <c r="AJ2040" s="40"/>
    </row>
    <row r="2041" spans="1:36" x14ac:dyDescent="0.25">
      <c r="A2041" s="37" t="s">
        <v>32</v>
      </c>
      <c r="B2041" s="37">
        <v>57</v>
      </c>
      <c r="C2041" s="26" t="str">
        <f>IFERROR(INDEX(Clients[Client_Name],MATCH(Table312[[#This Row],[Client_Code]],Clients[Client_Code],0)),"")</f>
        <v>GREEN FOODS</v>
      </c>
      <c r="D2041" s="25">
        <v>3</v>
      </c>
      <c r="E2041" s="25">
        <v>4</v>
      </c>
      <c r="F2041" s="25" t="b">
        <f>IF(E2041&gt;(VLOOKUP(D2041,Months_Weeks!$A$2:$B$13,2,TRUE)),FALSE)</f>
        <v>0</v>
      </c>
      <c r="G2041" s="63">
        <f>IF(Table312[[#This Row],[Facility]]="Buin",1.5%,0.25%)</f>
        <v>2.5000000000000001E-3</v>
      </c>
      <c r="H2041" s="38"/>
      <c r="I2041" s="38"/>
      <c r="J2041" s="27">
        <f t="shared" si="186"/>
        <v>30</v>
      </c>
      <c r="K2041" s="28">
        <f t="shared" si="187"/>
        <v>3</v>
      </c>
      <c r="L2041" s="27">
        <f>IF(K2041=0,0,IF(E2041&gt;1,E2041-1,VLOOKUP(K2041,Months_Weeks!$A$1:$B$13,2,0)))</f>
        <v>3</v>
      </c>
      <c r="M2041" s="29"/>
      <c r="N2041" s="39"/>
      <c r="O2041" s="39"/>
      <c r="P2041" s="50">
        <f t="shared" si="188"/>
        <v>0</v>
      </c>
      <c r="Q2041" s="28">
        <f t="shared" si="189"/>
        <v>3</v>
      </c>
      <c r="R2041" s="28">
        <f>IF(Q2041=0,0,IF(E2041&gt;1,E2041-1,VLOOKUP(Q2041,Months_Weeks!$A$1:$B$13,2,0)))</f>
        <v>3</v>
      </c>
      <c r="S2041" s="30"/>
      <c r="T2041" s="39"/>
      <c r="U2041" s="39"/>
      <c r="V2041" s="50">
        <f t="shared" si="190"/>
        <v>0</v>
      </c>
      <c r="W2041" s="28">
        <f t="shared" si="191"/>
        <v>3</v>
      </c>
      <c r="X2041" s="28">
        <f>IF(W2041=0,0,IF(E2041&gt;1,E2041-1,VLOOKUP(W2041,Months_Weeks!$A$1:$B$13,2,0)))</f>
        <v>3</v>
      </c>
      <c r="Y2041" s="30"/>
      <c r="Z2041" s="39"/>
      <c r="AA2041" s="31"/>
      <c r="AB2041" s="39"/>
      <c r="AC2041" s="31"/>
      <c r="AD2041" s="40"/>
      <c r="AE2041" s="31"/>
      <c r="AF2041" s="40"/>
      <c r="AG2041" s="31"/>
      <c r="AH2041" s="40"/>
      <c r="AI2041" s="31"/>
      <c r="AJ2041" s="40"/>
    </row>
    <row r="2042" spans="1:36" x14ac:dyDescent="0.25">
      <c r="A2042" s="37" t="s">
        <v>32</v>
      </c>
      <c r="B2042" s="37">
        <v>57</v>
      </c>
      <c r="C2042" s="26" t="str">
        <f>IFERROR(INDEX(Clients[Client_Name],MATCH(Table312[[#This Row],[Client_Code]],Clients[Client_Code],0)),"")</f>
        <v>GREEN FOODS</v>
      </c>
      <c r="D2042" s="25">
        <v>3</v>
      </c>
      <c r="E2042" s="25">
        <v>5</v>
      </c>
      <c r="F2042" s="25" t="b">
        <f>IF(E2042&gt;(VLOOKUP(D2042,Months_Weeks!$A$2:$B$13,2,TRUE)),FALSE)</f>
        <v>0</v>
      </c>
      <c r="G2042" s="63">
        <f>IF(Table312[[#This Row],[Facility]]="Buin",1.5%,0.25%)</f>
        <v>2.5000000000000001E-3</v>
      </c>
      <c r="H2042" s="38"/>
      <c r="I2042" s="38"/>
      <c r="J2042" s="27">
        <f t="shared" si="186"/>
        <v>30</v>
      </c>
      <c r="K2042" s="28">
        <f t="shared" si="187"/>
        <v>3</v>
      </c>
      <c r="L2042" s="27">
        <f>IF(K2042=0,0,IF(E2042&gt;1,E2042-1,VLOOKUP(K2042,Months_Weeks!$A$1:$B$13,2,0)))</f>
        <v>4</v>
      </c>
      <c r="M2042" s="29"/>
      <c r="N2042" s="39"/>
      <c r="O2042" s="39"/>
      <c r="P2042" s="50">
        <f t="shared" si="188"/>
        <v>0</v>
      </c>
      <c r="Q2042" s="28">
        <f t="shared" si="189"/>
        <v>3</v>
      </c>
      <c r="R2042" s="28">
        <f>IF(Q2042=0,0,IF(E2042&gt;1,E2042-1,VLOOKUP(Q2042,Months_Weeks!$A$1:$B$13,2,0)))</f>
        <v>4</v>
      </c>
      <c r="S2042" s="30"/>
      <c r="T2042" s="39"/>
      <c r="U2042" s="39"/>
      <c r="V2042" s="50">
        <f t="shared" si="190"/>
        <v>0</v>
      </c>
      <c r="W2042" s="28">
        <f t="shared" si="191"/>
        <v>3</v>
      </c>
      <c r="X2042" s="28">
        <f>IF(W2042=0,0,IF(E2042&gt;1,E2042-1,VLOOKUP(W2042,Months_Weeks!$A$1:$B$13,2,0)))</f>
        <v>4</v>
      </c>
      <c r="Y2042" s="30"/>
      <c r="Z2042" s="39"/>
      <c r="AA2042" s="31"/>
      <c r="AB2042" s="39"/>
      <c r="AC2042" s="31"/>
      <c r="AD2042" s="40"/>
      <c r="AE2042" s="31"/>
      <c r="AF2042" s="40"/>
      <c r="AG2042" s="31"/>
      <c r="AH2042" s="40"/>
      <c r="AI2042" s="31"/>
      <c r="AJ2042" s="40"/>
    </row>
    <row r="2043" spans="1:36" x14ac:dyDescent="0.25">
      <c r="A2043" s="37" t="s">
        <v>32</v>
      </c>
      <c r="B2043" s="37">
        <v>57</v>
      </c>
      <c r="C2043" s="26" t="str">
        <f>IFERROR(INDEX(Clients[Client_Name],MATCH(Table312[[#This Row],[Client_Code]],Clients[Client_Code],0)),"")</f>
        <v>GREEN FOODS</v>
      </c>
      <c r="D2043" s="25">
        <v>4</v>
      </c>
      <c r="E2043" s="25">
        <v>1</v>
      </c>
      <c r="F2043" s="25" t="b">
        <f>IF(E2043&gt;(VLOOKUP(D2043,Months_Weeks!$A$2:$B$13,2,TRUE)),FALSE)</f>
        <v>0</v>
      </c>
      <c r="G2043" s="63">
        <f>IF(Table312[[#This Row],[Facility]]="Buin",1.5%,0.25%)</f>
        <v>2.5000000000000001E-3</v>
      </c>
      <c r="H2043" s="38"/>
      <c r="I2043" s="38"/>
      <c r="J2043" s="27">
        <f t="shared" si="186"/>
        <v>30</v>
      </c>
      <c r="K2043" s="28">
        <f t="shared" si="187"/>
        <v>3</v>
      </c>
      <c r="L2043" s="27">
        <f>IF(K2043=0,0,IF(E2043&gt;1,E2043-1,VLOOKUP(K2043,Months_Weeks!$A$1:$B$13,2,0)))</f>
        <v>5</v>
      </c>
      <c r="M2043" s="29"/>
      <c r="N2043" s="39"/>
      <c r="O2043" s="39"/>
      <c r="P2043" s="50">
        <f t="shared" si="188"/>
        <v>0</v>
      </c>
      <c r="Q2043" s="28">
        <f t="shared" si="189"/>
        <v>3</v>
      </c>
      <c r="R2043" s="28">
        <f>IF(Q2043=0,0,IF(E2043&gt;1,E2043-1,VLOOKUP(Q2043,Months_Weeks!$A$1:$B$13,2,0)))</f>
        <v>5</v>
      </c>
      <c r="S2043" s="30"/>
      <c r="T2043" s="39"/>
      <c r="U2043" s="39"/>
      <c r="V2043" s="50">
        <f t="shared" si="190"/>
        <v>0</v>
      </c>
      <c r="W2043" s="28">
        <f t="shared" si="191"/>
        <v>3</v>
      </c>
      <c r="X2043" s="28">
        <f>IF(W2043=0,0,IF(E2043&gt;1,E2043-1,VLOOKUP(W2043,Months_Weeks!$A$1:$B$13,2,0)))</f>
        <v>5</v>
      </c>
      <c r="Y2043" s="30"/>
      <c r="Z2043" s="39"/>
      <c r="AA2043" s="31"/>
      <c r="AB2043" s="39"/>
      <c r="AC2043" s="31"/>
      <c r="AD2043" s="40"/>
      <c r="AE2043" s="31"/>
      <c r="AF2043" s="40"/>
      <c r="AG2043" s="31"/>
      <c r="AH2043" s="40"/>
      <c r="AI2043" s="31"/>
      <c r="AJ2043" s="40"/>
    </row>
    <row r="2044" spans="1:36" x14ac:dyDescent="0.25">
      <c r="A2044" s="37" t="s">
        <v>32</v>
      </c>
      <c r="B2044" s="37">
        <v>57</v>
      </c>
      <c r="C2044" s="26" t="str">
        <f>IFERROR(INDEX(Clients[Client_Name],MATCH(Table312[[#This Row],[Client_Code]],Clients[Client_Code],0)),"")</f>
        <v>GREEN FOODS</v>
      </c>
      <c r="D2044" s="25">
        <v>4</v>
      </c>
      <c r="E2044" s="25">
        <v>2</v>
      </c>
      <c r="F2044" s="25" t="b">
        <f>IF(E2044&gt;(VLOOKUP(D2044,Months_Weeks!$A$2:$B$13,2,TRUE)),FALSE)</f>
        <v>0</v>
      </c>
      <c r="G2044" s="63">
        <f>IF(Table312[[#This Row],[Facility]]="Buin",1.5%,0.25%)</f>
        <v>2.5000000000000001E-3</v>
      </c>
      <c r="H2044" s="38"/>
      <c r="I2044" s="38"/>
      <c r="J2044" s="27">
        <f t="shared" si="186"/>
        <v>30</v>
      </c>
      <c r="K2044" s="28">
        <f t="shared" si="187"/>
        <v>4</v>
      </c>
      <c r="L2044" s="27">
        <f>IF(K2044=0,0,IF(E2044&gt;1,E2044-1,VLOOKUP(K2044,Months_Weeks!$A$1:$B$13,2,0)))</f>
        <v>1</v>
      </c>
      <c r="M2044" s="29"/>
      <c r="N2044" s="39"/>
      <c r="O2044" s="39"/>
      <c r="P2044" s="50">
        <f t="shared" si="188"/>
        <v>0</v>
      </c>
      <c r="Q2044" s="28">
        <f t="shared" si="189"/>
        <v>4</v>
      </c>
      <c r="R2044" s="28">
        <f>IF(Q2044=0,0,IF(E2044&gt;1,E2044-1,VLOOKUP(Q2044,Months_Weeks!$A$1:$B$13,2,0)))</f>
        <v>1</v>
      </c>
      <c r="S2044" s="30"/>
      <c r="T2044" s="39"/>
      <c r="U2044" s="39"/>
      <c r="V2044" s="50">
        <f t="shared" si="190"/>
        <v>0</v>
      </c>
      <c r="W2044" s="28">
        <f t="shared" si="191"/>
        <v>4</v>
      </c>
      <c r="X2044" s="28">
        <f>IF(W2044=0,0,IF(E2044&gt;1,E2044-1,VLOOKUP(W2044,Months_Weeks!$A$1:$B$13,2,0)))</f>
        <v>1</v>
      </c>
      <c r="Y2044" s="30"/>
      <c r="Z2044" s="39"/>
      <c r="AA2044" s="31"/>
      <c r="AB2044" s="39"/>
      <c r="AC2044" s="31"/>
      <c r="AD2044" s="40"/>
      <c r="AE2044" s="31"/>
      <c r="AF2044" s="40"/>
      <c r="AG2044" s="31"/>
      <c r="AH2044" s="40"/>
      <c r="AI2044" s="31"/>
      <c r="AJ2044" s="40"/>
    </row>
    <row r="2045" spans="1:36" x14ac:dyDescent="0.25">
      <c r="A2045" s="37" t="s">
        <v>32</v>
      </c>
      <c r="B2045" s="37">
        <v>57</v>
      </c>
      <c r="C2045" s="26" t="str">
        <f>IFERROR(INDEX(Clients[Client_Name],MATCH(Table312[[#This Row],[Client_Code]],Clients[Client_Code],0)),"")</f>
        <v>GREEN FOODS</v>
      </c>
      <c r="D2045" s="25">
        <v>4</v>
      </c>
      <c r="E2045" s="25">
        <v>3</v>
      </c>
      <c r="F2045" s="25" t="b">
        <f>IF(E2045&gt;(VLOOKUP(D2045,Months_Weeks!$A$2:$B$13,2,TRUE)),FALSE)</f>
        <v>0</v>
      </c>
      <c r="G2045" s="63">
        <f>IF(Table312[[#This Row],[Facility]]="Buin",1.5%,0.25%)</f>
        <v>2.5000000000000001E-3</v>
      </c>
      <c r="H2045" s="38"/>
      <c r="I2045" s="38"/>
      <c r="J2045" s="27">
        <f t="shared" si="186"/>
        <v>30</v>
      </c>
      <c r="K2045" s="28">
        <f t="shared" si="187"/>
        <v>4</v>
      </c>
      <c r="L2045" s="27">
        <f>IF(K2045=0,0,IF(E2045&gt;1,E2045-1,VLOOKUP(K2045,Months_Weeks!$A$1:$B$13,2,0)))</f>
        <v>2</v>
      </c>
      <c r="M2045" s="29"/>
      <c r="N2045" s="39"/>
      <c r="O2045" s="39"/>
      <c r="P2045" s="50">
        <f t="shared" si="188"/>
        <v>0</v>
      </c>
      <c r="Q2045" s="28">
        <f t="shared" si="189"/>
        <v>4</v>
      </c>
      <c r="R2045" s="28">
        <f>IF(Q2045=0,0,IF(E2045&gt;1,E2045-1,VLOOKUP(Q2045,Months_Weeks!$A$1:$B$13,2,0)))</f>
        <v>2</v>
      </c>
      <c r="S2045" s="30"/>
      <c r="T2045" s="39"/>
      <c r="U2045" s="39"/>
      <c r="V2045" s="50">
        <f t="shared" si="190"/>
        <v>0</v>
      </c>
      <c r="W2045" s="28">
        <f t="shared" si="191"/>
        <v>4</v>
      </c>
      <c r="X2045" s="28">
        <f>IF(W2045=0,0,IF(E2045&gt;1,E2045-1,VLOOKUP(W2045,Months_Weeks!$A$1:$B$13,2,0)))</f>
        <v>2</v>
      </c>
      <c r="Y2045" s="30"/>
      <c r="Z2045" s="39"/>
      <c r="AA2045" s="31"/>
      <c r="AB2045" s="39"/>
      <c r="AC2045" s="31"/>
      <c r="AD2045" s="40"/>
      <c r="AE2045" s="31"/>
      <c r="AF2045" s="40"/>
      <c r="AG2045" s="31"/>
      <c r="AH2045" s="40"/>
      <c r="AI2045" s="31"/>
      <c r="AJ2045" s="40"/>
    </row>
    <row r="2046" spans="1:36" x14ac:dyDescent="0.25">
      <c r="A2046" s="37" t="s">
        <v>32</v>
      </c>
      <c r="B2046" s="37">
        <v>57</v>
      </c>
      <c r="C2046" s="26" t="str">
        <f>IFERROR(INDEX(Clients[Client_Name],MATCH(Table312[[#This Row],[Client_Code]],Clients[Client_Code],0)),"")</f>
        <v>GREEN FOODS</v>
      </c>
      <c r="D2046" s="25">
        <v>4</v>
      </c>
      <c r="E2046" s="25">
        <v>4</v>
      </c>
      <c r="F2046" s="25" t="b">
        <f>IF(E2046&gt;(VLOOKUP(D2046,Months_Weeks!$A$2:$B$13,2,TRUE)),FALSE)</f>
        <v>0</v>
      </c>
      <c r="G2046" s="63">
        <f>IF(Table312[[#This Row],[Facility]]="Buin",1.5%,0.25%)</f>
        <v>2.5000000000000001E-3</v>
      </c>
      <c r="H2046" s="38"/>
      <c r="I2046" s="38"/>
      <c r="J2046" s="27">
        <f t="shared" si="186"/>
        <v>30</v>
      </c>
      <c r="K2046" s="28">
        <f t="shared" si="187"/>
        <v>4</v>
      </c>
      <c r="L2046" s="27">
        <f>IF(K2046=0,0,IF(E2046&gt;1,E2046-1,VLOOKUP(K2046,Months_Weeks!$A$1:$B$13,2,0)))</f>
        <v>3</v>
      </c>
      <c r="M2046" s="29"/>
      <c r="N2046" s="39"/>
      <c r="O2046" s="39"/>
      <c r="P2046" s="50">
        <f t="shared" si="188"/>
        <v>0</v>
      </c>
      <c r="Q2046" s="28">
        <f t="shared" si="189"/>
        <v>4</v>
      </c>
      <c r="R2046" s="28">
        <f>IF(Q2046=0,0,IF(E2046&gt;1,E2046-1,VLOOKUP(Q2046,Months_Weeks!$A$1:$B$13,2,0)))</f>
        <v>3</v>
      </c>
      <c r="S2046" s="30"/>
      <c r="T2046" s="39"/>
      <c r="U2046" s="39"/>
      <c r="V2046" s="50">
        <f t="shared" si="190"/>
        <v>0</v>
      </c>
      <c r="W2046" s="28">
        <f t="shared" si="191"/>
        <v>4</v>
      </c>
      <c r="X2046" s="28">
        <f>IF(W2046=0,0,IF(E2046&gt;1,E2046-1,VLOOKUP(W2046,Months_Weeks!$A$1:$B$13,2,0)))</f>
        <v>3</v>
      </c>
      <c r="Y2046" s="30"/>
      <c r="Z2046" s="39"/>
      <c r="AA2046" s="31"/>
      <c r="AB2046" s="39"/>
      <c r="AC2046" s="31"/>
      <c r="AD2046" s="40"/>
      <c r="AE2046" s="31"/>
      <c r="AF2046" s="40"/>
      <c r="AG2046" s="31"/>
      <c r="AH2046" s="40"/>
      <c r="AI2046" s="31"/>
      <c r="AJ2046" s="40"/>
    </row>
    <row r="2047" spans="1:36" x14ac:dyDescent="0.25">
      <c r="A2047" s="37" t="s">
        <v>32</v>
      </c>
      <c r="B2047" s="37">
        <v>57</v>
      </c>
      <c r="C2047" s="26" t="str">
        <f>IFERROR(INDEX(Clients[Client_Name],MATCH(Table312[[#This Row],[Client_Code]],Clients[Client_Code],0)),"")</f>
        <v>GREEN FOODS</v>
      </c>
      <c r="D2047" s="25">
        <v>5</v>
      </c>
      <c r="E2047" s="25">
        <v>1</v>
      </c>
      <c r="F2047" s="25" t="b">
        <f>IF(E2047&gt;(VLOOKUP(D2047,Months_Weeks!$A$2:$B$13,2,TRUE)),FALSE)</f>
        <v>0</v>
      </c>
      <c r="G2047" s="63">
        <f>IF(Table312[[#This Row],[Facility]]="Buin",1.5%,0.25%)</f>
        <v>2.5000000000000001E-3</v>
      </c>
      <c r="H2047" s="38"/>
      <c r="I2047" s="38"/>
      <c r="J2047" s="27">
        <f t="shared" si="186"/>
        <v>30</v>
      </c>
      <c r="K2047" s="28">
        <f t="shared" si="187"/>
        <v>4</v>
      </c>
      <c r="L2047" s="27">
        <f>IF(K2047=0,0,IF(E2047&gt;1,E2047-1,VLOOKUP(K2047,Months_Weeks!$A$1:$B$13,2,0)))</f>
        <v>4</v>
      </c>
      <c r="M2047" s="29"/>
      <c r="N2047" s="39"/>
      <c r="O2047" s="39"/>
      <c r="P2047" s="50">
        <f t="shared" si="188"/>
        <v>0</v>
      </c>
      <c r="Q2047" s="28">
        <f t="shared" si="189"/>
        <v>4</v>
      </c>
      <c r="R2047" s="28">
        <f>IF(Q2047=0,0,IF(E2047&gt;1,E2047-1,VLOOKUP(Q2047,Months_Weeks!$A$1:$B$13,2,0)))</f>
        <v>4</v>
      </c>
      <c r="S2047" s="30"/>
      <c r="T2047" s="39"/>
      <c r="U2047" s="39"/>
      <c r="V2047" s="50">
        <f t="shared" si="190"/>
        <v>0</v>
      </c>
      <c r="W2047" s="28">
        <f t="shared" si="191"/>
        <v>4</v>
      </c>
      <c r="X2047" s="28">
        <f>IF(W2047=0,0,IF(E2047&gt;1,E2047-1,VLOOKUP(W2047,Months_Weeks!$A$1:$B$13,2,0)))</f>
        <v>4</v>
      </c>
      <c r="Y2047" s="30"/>
      <c r="Z2047" s="39"/>
      <c r="AA2047" s="31"/>
      <c r="AB2047" s="39"/>
      <c r="AC2047" s="31"/>
      <c r="AD2047" s="40"/>
      <c r="AE2047" s="31"/>
      <c r="AF2047" s="40"/>
      <c r="AG2047" s="31"/>
      <c r="AH2047" s="40"/>
      <c r="AI2047" s="31"/>
      <c r="AJ2047" s="40"/>
    </row>
    <row r="2048" spans="1:36" x14ac:dyDescent="0.25">
      <c r="A2048" s="37" t="s">
        <v>32</v>
      </c>
      <c r="B2048" s="37">
        <v>57</v>
      </c>
      <c r="C2048" s="26" t="str">
        <f>IFERROR(INDEX(Clients[Client_Name],MATCH(Table312[[#This Row],[Client_Code]],Clients[Client_Code],0)),"")</f>
        <v>GREEN FOODS</v>
      </c>
      <c r="D2048" s="25">
        <v>5</v>
      </c>
      <c r="E2048" s="25">
        <v>2</v>
      </c>
      <c r="F2048" s="25" t="b">
        <f>IF(E2048&gt;(VLOOKUP(D2048,Months_Weeks!$A$2:$B$13,2,TRUE)),FALSE)</f>
        <v>0</v>
      </c>
      <c r="G2048" s="63">
        <f>IF(Table312[[#This Row],[Facility]]="Buin",1.5%,0.25%)</f>
        <v>2.5000000000000001E-3</v>
      </c>
      <c r="H2048" s="38"/>
      <c r="I2048" s="38"/>
      <c r="J2048" s="27">
        <f t="shared" si="186"/>
        <v>30</v>
      </c>
      <c r="K2048" s="28">
        <f t="shared" si="187"/>
        <v>5</v>
      </c>
      <c r="L2048" s="27">
        <f>IF(K2048=0,0,IF(E2048&gt;1,E2048-1,VLOOKUP(K2048,Months_Weeks!$A$1:$B$13,2,0)))</f>
        <v>1</v>
      </c>
      <c r="M2048" s="29"/>
      <c r="N2048" s="39"/>
      <c r="O2048" s="39"/>
      <c r="P2048" s="50">
        <f t="shared" si="188"/>
        <v>0</v>
      </c>
      <c r="Q2048" s="28">
        <f t="shared" si="189"/>
        <v>5</v>
      </c>
      <c r="R2048" s="28">
        <f>IF(Q2048=0,0,IF(E2048&gt;1,E2048-1,VLOOKUP(Q2048,Months_Weeks!$A$1:$B$13,2,0)))</f>
        <v>1</v>
      </c>
      <c r="S2048" s="30"/>
      <c r="T2048" s="39"/>
      <c r="U2048" s="39"/>
      <c r="V2048" s="50">
        <f t="shared" si="190"/>
        <v>0</v>
      </c>
      <c r="W2048" s="28">
        <f t="shared" si="191"/>
        <v>5</v>
      </c>
      <c r="X2048" s="28">
        <f>IF(W2048=0,0,IF(E2048&gt;1,E2048-1,VLOOKUP(W2048,Months_Weeks!$A$1:$B$13,2,0)))</f>
        <v>1</v>
      </c>
      <c r="Y2048" s="30"/>
      <c r="Z2048" s="39"/>
      <c r="AA2048" s="31"/>
      <c r="AB2048" s="39"/>
      <c r="AC2048" s="31"/>
      <c r="AD2048" s="40"/>
      <c r="AE2048" s="31"/>
      <c r="AF2048" s="40"/>
      <c r="AG2048" s="31"/>
      <c r="AH2048" s="40"/>
      <c r="AI2048" s="31"/>
      <c r="AJ2048" s="40"/>
    </row>
    <row r="2049" spans="1:36" x14ac:dyDescent="0.25">
      <c r="A2049" s="37" t="s">
        <v>32</v>
      </c>
      <c r="B2049" s="37">
        <v>57</v>
      </c>
      <c r="C2049" s="26" t="str">
        <f>IFERROR(INDEX(Clients[Client_Name],MATCH(Table312[[#This Row],[Client_Code]],Clients[Client_Code],0)),"")</f>
        <v>GREEN FOODS</v>
      </c>
      <c r="D2049" s="25">
        <v>5</v>
      </c>
      <c r="E2049" s="25">
        <v>3</v>
      </c>
      <c r="F2049" s="25" t="b">
        <f>IF(E2049&gt;(VLOOKUP(D2049,Months_Weeks!$A$2:$B$13,2,TRUE)),FALSE)</f>
        <v>0</v>
      </c>
      <c r="G2049" s="63">
        <f>IF(Table312[[#This Row],[Facility]]="Buin",1.5%,0.25%)</f>
        <v>2.5000000000000001E-3</v>
      </c>
      <c r="H2049" s="38"/>
      <c r="I2049" s="38"/>
      <c r="J2049" s="27">
        <f t="shared" si="186"/>
        <v>30</v>
      </c>
      <c r="K2049" s="28">
        <f t="shared" si="187"/>
        <v>5</v>
      </c>
      <c r="L2049" s="27">
        <f>IF(K2049=0,0,IF(E2049&gt;1,E2049-1,VLOOKUP(K2049,Months_Weeks!$A$1:$B$13,2,0)))</f>
        <v>2</v>
      </c>
      <c r="M2049" s="29"/>
      <c r="N2049" s="39"/>
      <c r="O2049" s="39"/>
      <c r="P2049" s="50">
        <f t="shared" si="188"/>
        <v>0</v>
      </c>
      <c r="Q2049" s="28">
        <f t="shared" si="189"/>
        <v>5</v>
      </c>
      <c r="R2049" s="28">
        <f>IF(Q2049=0,0,IF(E2049&gt;1,E2049-1,VLOOKUP(Q2049,Months_Weeks!$A$1:$B$13,2,0)))</f>
        <v>2</v>
      </c>
      <c r="S2049" s="30"/>
      <c r="T2049" s="39"/>
      <c r="U2049" s="39"/>
      <c r="V2049" s="50">
        <f t="shared" si="190"/>
        <v>0</v>
      </c>
      <c r="W2049" s="28">
        <f t="shared" si="191"/>
        <v>5</v>
      </c>
      <c r="X2049" s="28">
        <f>IF(W2049=0,0,IF(E2049&gt;1,E2049-1,VLOOKUP(W2049,Months_Weeks!$A$1:$B$13,2,0)))</f>
        <v>2</v>
      </c>
      <c r="Y2049" s="30"/>
      <c r="Z2049" s="39"/>
      <c r="AA2049" s="31"/>
      <c r="AB2049" s="39"/>
      <c r="AC2049" s="31"/>
      <c r="AD2049" s="40"/>
      <c r="AE2049" s="31"/>
      <c r="AF2049" s="40"/>
      <c r="AG2049" s="31"/>
      <c r="AH2049" s="40"/>
      <c r="AI2049" s="31"/>
      <c r="AJ2049" s="40"/>
    </row>
    <row r="2050" spans="1:36" x14ac:dyDescent="0.25">
      <c r="A2050" s="37" t="s">
        <v>32</v>
      </c>
      <c r="B2050" s="37">
        <v>57</v>
      </c>
      <c r="C2050" s="26" t="str">
        <f>IFERROR(INDEX(Clients[Client_Name],MATCH(Table312[[#This Row],[Client_Code]],Clients[Client_Code],0)),"")</f>
        <v>GREEN FOODS</v>
      </c>
      <c r="D2050" s="25">
        <v>5</v>
      </c>
      <c r="E2050" s="25">
        <v>4</v>
      </c>
      <c r="F2050" s="25" t="b">
        <f>IF(E2050&gt;(VLOOKUP(D2050,Months_Weeks!$A$2:$B$13,2,TRUE)),FALSE)</f>
        <v>0</v>
      </c>
      <c r="G2050" s="63">
        <f>IF(Table312[[#This Row],[Facility]]="Buin",1.5%,0.25%)</f>
        <v>2.5000000000000001E-3</v>
      </c>
      <c r="H2050" s="38"/>
      <c r="I2050" s="38"/>
      <c r="J2050" s="27">
        <f t="shared" ref="J2050:J2113" si="192" xml:space="preserve"> SUMIFS(J:J,$B:$B,$B2050,$D:$D,K2050,$E:$E,L2050,$A:$A,$A2050)+H2050-I2050</f>
        <v>30</v>
      </c>
      <c r="K2050" s="28">
        <f t="shared" ref="K2050:K2113" si="193">IF(E2050&gt;1,D2050,D2050-1)</f>
        <v>5</v>
      </c>
      <c r="L2050" s="27">
        <f>IF(K2050=0,0,IF(E2050&gt;1,E2050-1,VLOOKUP(K2050,Months_Weeks!$A$1:$B$13,2,0)))</f>
        <v>3</v>
      </c>
      <c r="M2050" s="29"/>
      <c r="N2050" s="39"/>
      <c r="O2050" s="39"/>
      <c r="P2050" s="50">
        <f t="shared" ref="P2050:P2113" si="194" xml:space="preserve"> SUMIFS(P:P,$B:$B,$B2050,$D:$D,Q2050,$E:$E,R2050,$A:$A,$A2050)+N2050-O2050</f>
        <v>0</v>
      </c>
      <c r="Q2050" s="28">
        <f t="shared" ref="Q2050:Q2113" si="195">IF(E2050&gt;1,D2050,D2050-1)</f>
        <v>5</v>
      </c>
      <c r="R2050" s="28">
        <f>IF(Q2050=0,0,IF(E2050&gt;1,E2050-1,VLOOKUP(Q2050,Months_Weeks!$A$1:$B$13,2,0)))</f>
        <v>3</v>
      </c>
      <c r="S2050" s="30"/>
      <c r="T2050" s="39"/>
      <c r="U2050" s="39"/>
      <c r="V2050" s="50">
        <f t="shared" ref="V2050:V2113" si="196" xml:space="preserve"> SUMIFS(V:V,$B:$B,$B2050,$D:$D,W2050,$E:$E,X2050,$A:$A,$A2050)+T2050-U2050</f>
        <v>0</v>
      </c>
      <c r="W2050" s="28">
        <f t="shared" ref="W2050:W2113" si="197">IF(E2050&gt;1,D2050,D2050-1)</f>
        <v>5</v>
      </c>
      <c r="X2050" s="28">
        <f>IF(W2050=0,0,IF(E2050&gt;1,E2050-1,VLOOKUP(W2050,Months_Weeks!$A$1:$B$13,2,0)))</f>
        <v>3</v>
      </c>
      <c r="Y2050" s="30"/>
      <c r="Z2050" s="39"/>
      <c r="AA2050" s="31"/>
      <c r="AB2050" s="39"/>
      <c r="AC2050" s="31"/>
      <c r="AD2050" s="40"/>
      <c r="AE2050" s="31"/>
      <c r="AF2050" s="40"/>
      <c r="AG2050" s="31"/>
      <c r="AH2050" s="40"/>
      <c r="AI2050" s="31"/>
      <c r="AJ2050" s="40"/>
    </row>
    <row r="2051" spans="1:36" x14ac:dyDescent="0.25">
      <c r="A2051" s="37" t="s">
        <v>32</v>
      </c>
      <c r="B2051" s="37">
        <v>57</v>
      </c>
      <c r="C2051" s="26" t="str">
        <f>IFERROR(INDEX(Clients[Client_Name],MATCH(Table312[[#This Row],[Client_Code]],Clients[Client_Code],0)),"")</f>
        <v>GREEN FOODS</v>
      </c>
      <c r="D2051" s="25">
        <v>6</v>
      </c>
      <c r="E2051" s="25">
        <v>1</v>
      </c>
      <c r="F2051" s="25" t="b">
        <f>IF(E2051&gt;(VLOOKUP(D2051,Months_Weeks!$A$2:$B$13,2,TRUE)),FALSE)</f>
        <v>0</v>
      </c>
      <c r="G2051" s="63">
        <f>IF(Table312[[#This Row],[Facility]]="Buin",1.5%,0.25%)</f>
        <v>2.5000000000000001E-3</v>
      </c>
      <c r="H2051" s="38"/>
      <c r="I2051" s="38"/>
      <c r="J2051" s="27">
        <f t="shared" si="192"/>
        <v>30</v>
      </c>
      <c r="K2051" s="28">
        <f t="shared" si="193"/>
        <v>5</v>
      </c>
      <c r="L2051" s="27">
        <f>IF(K2051=0,0,IF(E2051&gt;1,E2051-1,VLOOKUP(K2051,Months_Weeks!$A$1:$B$13,2,0)))</f>
        <v>4</v>
      </c>
      <c r="M2051" s="29"/>
      <c r="N2051" s="39"/>
      <c r="O2051" s="39"/>
      <c r="P2051" s="50">
        <f t="shared" si="194"/>
        <v>0</v>
      </c>
      <c r="Q2051" s="28">
        <f t="shared" si="195"/>
        <v>5</v>
      </c>
      <c r="R2051" s="28">
        <f>IF(Q2051=0,0,IF(E2051&gt;1,E2051-1,VLOOKUP(Q2051,Months_Weeks!$A$1:$B$13,2,0)))</f>
        <v>4</v>
      </c>
      <c r="S2051" s="30"/>
      <c r="T2051" s="39"/>
      <c r="U2051" s="39"/>
      <c r="V2051" s="50">
        <f t="shared" si="196"/>
        <v>0</v>
      </c>
      <c r="W2051" s="28">
        <f t="shared" si="197"/>
        <v>5</v>
      </c>
      <c r="X2051" s="28">
        <f>IF(W2051=0,0,IF(E2051&gt;1,E2051-1,VLOOKUP(W2051,Months_Weeks!$A$1:$B$13,2,0)))</f>
        <v>4</v>
      </c>
      <c r="Y2051" s="30"/>
      <c r="Z2051" s="39"/>
      <c r="AA2051" s="31"/>
      <c r="AB2051" s="39"/>
      <c r="AC2051" s="31"/>
      <c r="AD2051" s="40"/>
      <c r="AE2051" s="31"/>
      <c r="AF2051" s="40"/>
      <c r="AG2051" s="31"/>
      <c r="AH2051" s="40"/>
      <c r="AI2051" s="31"/>
      <c r="AJ2051" s="40"/>
    </row>
    <row r="2052" spans="1:36" x14ac:dyDescent="0.25">
      <c r="A2052" s="37" t="s">
        <v>32</v>
      </c>
      <c r="B2052" s="37">
        <v>57</v>
      </c>
      <c r="C2052" s="26" t="str">
        <f>IFERROR(INDEX(Clients[Client_Name],MATCH(Table312[[#This Row],[Client_Code]],Clients[Client_Code],0)),"")</f>
        <v>GREEN FOODS</v>
      </c>
      <c r="D2052" s="25">
        <v>6</v>
      </c>
      <c r="E2052" s="25">
        <v>2</v>
      </c>
      <c r="F2052" s="25" t="b">
        <f>IF(E2052&gt;(VLOOKUP(D2052,Months_Weeks!$A$2:$B$13,2,TRUE)),FALSE)</f>
        <v>0</v>
      </c>
      <c r="G2052" s="63">
        <f>IF(Table312[[#This Row],[Facility]]="Buin",1.5%,0.25%)</f>
        <v>2.5000000000000001E-3</v>
      </c>
      <c r="H2052" s="38"/>
      <c r="I2052" s="38"/>
      <c r="J2052" s="27">
        <f t="shared" si="192"/>
        <v>30</v>
      </c>
      <c r="K2052" s="28">
        <f t="shared" si="193"/>
        <v>6</v>
      </c>
      <c r="L2052" s="27">
        <f>IF(K2052=0,0,IF(E2052&gt;1,E2052-1,VLOOKUP(K2052,Months_Weeks!$A$1:$B$13,2,0)))</f>
        <v>1</v>
      </c>
      <c r="M2052" s="29"/>
      <c r="N2052" s="39"/>
      <c r="O2052" s="39"/>
      <c r="P2052" s="50">
        <f t="shared" si="194"/>
        <v>0</v>
      </c>
      <c r="Q2052" s="28">
        <f t="shared" si="195"/>
        <v>6</v>
      </c>
      <c r="R2052" s="28">
        <f>IF(Q2052=0,0,IF(E2052&gt;1,E2052-1,VLOOKUP(Q2052,Months_Weeks!$A$1:$B$13,2,0)))</f>
        <v>1</v>
      </c>
      <c r="S2052" s="30"/>
      <c r="T2052" s="39"/>
      <c r="U2052" s="39"/>
      <c r="V2052" s="50">
        <f t="shared" si="196"/>
        <v>0</v>
      </c>
      <c r="W2052" s="28">
        <f t="shared" si="197"/>
        <v>6</v>
      </c>
      <c r="X2052" s="28">
        <f>IF(W2052=0,0,IF(E2052&gt;1,E2052-1,VLOOKUP(W2052,Months_Weeks!$A$1:$B$13,2,0)))</f>
        <v>1</v>
      </c>
      <c r="Y2052" s="30"/>
      <c r="Z2052" s="39"/>
      <c r="AA2052" s="31"/>
      <c r="AB2052" s="39"/>
      <c r="AC2052" s="31"/>
      <c r="AD2052" s="40"/>
      <c r="AE2052" s="31"/>
      <c r="AF2052" s="40"/>
      <c r="AG2052" s="31"/>
      <c r="AH2052" s="40"/>
      <c r="AI2052" s="31"/>
      <c r="AJ2052" s="40"/>
    </row>
    <row r="2053" spans="1:36" x14ac:dyDescent="0.25">
      <c r="A2053" s="37" t="s">
        <v>32</v>
      </c>
      <c r="B2053" s="37">
        <v>57</v>
      </c>
      <c r="C2053" s="26" t="str">
        <f>IFERROR(INDEX(Clients[Client_Name],MATCH(Table312[[#This Row],[Client_Code]],Clients[Client_Code],0)),"")</f>
        <v>GREEN FOODS</v>
      </c>
      <c r="D2053" s="25">
        <v>6</v>
      </c>
      <c r="E2053" s="25">
        <v>3</v>
      </c>
      <c r="F2053" s="25" t="b">
        <f>IF(E2053&gt;(VLOOKUP(D2053,Months_Weeks!$A$2:$B$13,2,TRUE)),FALSE)</f>
        <v>0</v>
      </c>
      <c r="G2053" s="63">
        <f>IF(Table312[[#This Row],[Facility]]="Buin",1.5%,0.25%)</f>
        <v>2.5000000000000001E-3</v>
      </c>
      <c r="H2053" s="38"/>
      <c r="I2053" s="38"/>
      <c r="J2053" s="27">
        <f t="shared" si="192"/>
        <v>30</v>
      </c>
      <c r="K2053" s="28">
        <f t="shared" si="193"/>
        <v>6</v>
      </c>
      <c r="L2053" s="27">
        <f>IF(K2053=0,0,IF(E2053&gt;1,E2053-1,VLOOKUP(K2053,Months_Weeks!$A$1:$B$13,2,0)))</f>
        <v>2</v>
      </c>
      <c r="M2053" s="29"/>
      <c r="N2053" s="39"/>
      <c r="O2053" s="39"/>
      <c r="P2053" s="50">
        <f t="shared" si="194"/>
        <v>0</v>
      </c>
      <c r="Q2053" s="28">
        <f t="shared" si="195"/>
        <v>6</v>
      </c>
      <c r="R2053" s="28">
        <f>IF(Q2053=0,0,IF(E2053&gt;1,E2053-1,VLOOKUP(Q2053,Months_Weeks!$A$1:$B$13,2,0)))</f>
        <v>2</v>
      </c>
      <c r="S2053" s="30"/>
      <c r="T2053" s="39"/>
      <c r="U2053" s="39"/>
      <c r="V2053" s="50">
        <f t="shared" si="196"/>
        <v>0</v>
      </c>
      <c r="W2053" s="28">
        <f t="shared" si="197"/>
        <v>6</v>
      </c>
      <c r="X2053" s="28">
        <f>IF(W2053=0,0,IF(E2053&gt;1,E2053-1,VLOOKUP(W2053,Months_Weeks!$A$1:$B$13,2,0)))</f>
        <v>2</v>
      </c>
      <c r="Y2053" s="30"/>
      <c r="Z2053" s="39"/>
      <c r="AA2053" s="31"/>
      <c r="AB2053" s="39"/>
      <c r="AC2053" s="31"/>
      <c r="AD2053" s="40"/>
      <c r="AE2053" s="31"/>
      <c r="AF2053" s="40"/>
      <c r="AG2053" s="31"/>
      <c r="AH2053" s="40"/>
      <c r="AI2053" s="31"/>
      <c r="AJ2053" s="40"/>
    </row>
    <row r="2054" spans="1:36" x14ac:dyDescent="0.25">
      <c r="A2054" s="37" t="s">
        <v>32</v>
      </c>
      <c r="B2054" s="37">
        <v>57</v>
      </c>
      <c r="C2054" s="26" t="str">
        <f>IFERROR(INDEX(Clients[Client_Name],MATCH(Table312[[#This Row],[Client_Code]],Clients[Client_Code],0)),"")</f>
        <v>GREEN FOODS</v>
      </c>
      <c r="D2054" s="25">
        <v>6</v>
      </c>
      <c r="E2054" s="25">
        <v>4</v>
      </c>
      <c r="F2054" s="25" t="b">
        <f>IF(E2054&gt;(VLOOKUP(D2054,Months_Weeks!$A$2:$B$13,2,TRUE)),FALSE)</f>
        <v>0</v>
      </c>
      <c r="G2054" s="63">
        <f>IF(Table312[[#This Row],[Facility]]="Buin",1.5%,0.25%)</f>
        <v>2.5000000000000001E-3</v>
      </c>
      <c r="H2054" s="38"/>
      <c r="I2054" s="38"/>
      <c r="J2054" s="27">
        <f t="shared" si="192"/>
        <v>30</v>
      </c>
      <c r="K2054" s="28">
        <f t="shared" si="193"/>
        <v>6</v>
      </c>
      <c r="L2054" s="27">
        <f>IF(K2054=0,0,IF(E2054&gt;1,E2054-1,VLOOKUP(K2054,Months_Weeks!$A$1:$B$13,2,0)))</f>
        <v>3</v>
      </c>
      <c r="M2054" s="29"/>
      <c r="N2054" s="39"/>
      <c r="O2054" s="39"/>
      <c r="P2054" s="50">
        <f t="shared" si="194"/>
        <v>0</v>
      </c>
      <c r="Q2054" s="28">
        <f t="shared" si="195"/>
        <v>6</v>
      </c>
      <c r="R2054" s="28">
        <f>IF(Q2054=0,0,IF(E2054&gt;1,E2054-1,VLOOKUP(Q2054,Months_Weeks!$A$1:$B$13,2,0)))</f>
        <v>3</v>
      </c>
      <c r="S2054" s="30"/>
      <c r="T2054" s="39"/>
      <c r="U2054" s="39"/>
      <c r="V2054" s="50">
        <f t="shared" si="196"/>
        <v>0</v>
      </c>
      <c r="W2054" s="28">
        <f t="shared" si="197"/>
        <v>6</v>
      </c>
      <c r="X2054" s="28">
        <f>IF(W2054=0,0,IF(E2054&gt;1,E2054-1,VLOOKUP(W2054,Months_Weeks!$A$1:$B$13,2,0)))</f>
        <v>3</v>
      </c>
      <c r="Y2054" s="30"/>
      <c r="Z2054" s="39"/>
      <c r="AA2054" s="31"/>
      <c r="AB2054" s="39"/>
      <c r="AC2054" s="31"/>
      <c r="AD2054" s="40"/>
      <c r="AE2054" s="31"/>
      <c r="AF2054" s="40"/>
      <c r="AG2054" s="31"/>
      <c r="AH2054" s="40"/>
      <c r="AI2054" s="31"/>
      <c r="AJ2054" s="40"/>
    </row>
    <row r="2055" spans="1:36" x14ac:dyDescent="0.25">
      <c r="A2055" s="37" t="s">
        <v>32</v>
      </c>
      <c r="B2055" s="37">
        <v>57</v>
      </c>
      <c r="C2055" s="26" t="str">
        <f>IFERROR(INDEX(Clients[Client_Name],MATCH(Table312[[#This Row],[Client_Code]],Clients[Client_Code],0)),"")</f>
        <v>GREEN FOODS</v>
      </c>
      <c r="D2055" s="25">
        <v>6</v>
      </c>
      <c r="E2055" s="25">
        <v>5</v>
      </c>
      <c r="F2055" s="25" t="b">
        <f>IF(E2055&gt;(VLOOKUP(D2055,Months_Weeks!$A$2:$B$13,2,TRUE)),FALSE)</f>
        <v>0</v>
      </c>
      <c r="G2055" s="63">
        <f>IF(Table312[[#This Row],[Facility]]="Buin",1.5%,0.25%)</f>
        <v>2.5000000000000001E-3</v>
      </c>
      <c r="H2055" s="38"/>
      <c r="I2055" s="38"/>
      <c r="J2055" s="27">
        <f t="shared" si="192"/>
        <v>30</v>
      </c>
      <c r="K2055" s="28">
        <f t="shared" si="193"/>
        <v>6</v>
      </c>
      <c r="L2055" s="27">
        <f>IF(K2055=0,0,IF(E2055&gt;1,E2055-1,VLOOKUP(K2055,Months_Weeks!$A$1:$B$13,2,0)))</f>
        <v>4</v>
      </c>
      <c r="M2055" s="29"/>
      <c r="N2055" s="39"/>
      <c r="O2055" s="39"/>
      <c r="P2055" s="50">
        <f t="shared" si="194"/>
        <v>0</v>
      </c>
      <c r="Q2055" s="28">
        <f t="shared" si="195"/>
        <v>6</v>
      </c>
      <c r="R2055" s="28">
        <f>IF(Q2055=0,0,IF(E2055&gt;1,E2055-1,VLOOKUP(Q2055,Months_Weeks!$A$1:$B$13,2,0)))</f>
        <v>4</v>
      </c>
      <c r="S2055" s="30"/>
      <c r="T2055" s="39"/>
      <c r="U2055" s="39"/>
      <c r="V2055" s="50">
        <f t="shared" si="196"/>
        <v>0</v>
      </c>
      <c r="W2055" s="28">
        <f t="shared" si="197"/>
        <v>6</v>
      </c>
      <c r="X2055" s="28">
        <f>IF(W2055=0,0,IF(E2055&gt;1,E2055-1,VLOOKUP(W2055,Months_Weeks!$A$1:$B$13,2,0)))</f>
        <v>4</v>
      </c>
      <c r="Y2055" s="30"/>
      <c r="Z2055" s="39"/>
      <c r="AA2055" s="31"/>
      <c r="AB2055" s="39"/>
      <c r="AC2055" s="31"/>
      <c r="AD2055" s="40"/>
      <c r="AE2055" s="31"/>
      <c r="AF2055" s="40"/>
      <c r="AG2055" s="31"/>
      <c r="AH2055" s="40"/>
      <c r="AI2055" s="31"/>
      <c r="AJ2055" s="40"/>
    </row>
    <row r="2056" spans="1:36" x14ac:dyDescent="0.25">
      <c r="A2056" s="37" t="s">
        <v>32</v>
      </c>
      <c r="B2056" s="37">
        <v>57</v>
      </c>
      <c r="C2056" s="26" t="str">
        <f>IFERROR(INDEX(Clients[Client_Name],MATCH(Table312[[#This Row],[Client_Code]],Clients[Client_Code],0)),"")</f>
        <v>GREEN FOODS</v>
      </c>
      <c r="D2056" s="25">
        <v>7</v>
      </c>
      <c r="E2056" s="25">
        <v>1</v>
      </c>
      <c r="F2056" s="25" t="b">
        <f>IF(E2056&gt;(VLOOKUP(D2056,Months_Weeks!$A$2:$B$13,2,TRUE)),FALSE)</f>
        <v>0</v>
      </c>
      <c r="G2056" s="63">
        <f>IF(Table312[[#This Row],[Facility]]="Buin",1.5%,0.25%)</f>
        <v>2.5000000000000001E-3</v>
      </c>
      <c r="H2056" s="38"/>
      <c r="I2056" s="38"/>
      <c r="J2056" s="27">
        <f t="shared" si="192"/>
        <v>30</v>
      </c>
      <c r="K2056" s="28">
        <f t="shared" si="193"/>
        <v>6</v>
      </c>
      <c r="L2056" s="27">
        <f>IF(K2056=0,0,IF(E2056&gt;1,E2056-1,VLOOKUP(K2056,Months_Weeks!$A$1:$B$13,2,0)))</f>
        <v>5</v>
      </c>
      <c r="M2056" s="29"/>
      <c r="N2056" s="39"/>
      <c r="O2056" s="39"/>
      <c r="P2056" s="50">
        <f t="shared" si="194"/>
        <v>0</v>
      </c>
      <c r="Q2056" s="28">
        <f t="shared" si="195"/>
        <v>6</v>
      </c>
      <c r="R2056" s="28">
        <f>IF(Q2056=0,0,IF(E2056&gt;1,E2056-1,VLOOKUP(Q2056,Months_Weeks!$A$1:$B$13,2,0)))</f>
        <v>5</v>
      </c>
      <c r="S2056" s="30"/>
      <c r="T2056" s="39"/>
      <c r="U2056" s="39"/>
      <c r="V2056" s="50">
        <f t="shared" si="196"/>
        <v>0</v>
      </c>
      <c r="W2056" s="28">
        <f t="shared" si="197"/>
        <v>6</v>
      </c>
      <c r="X2056" s="28">
        <f>IF(W2056=0,0,IF(E2056&gt;1,E2056-1,VLOOKUP(W2056,Months_Weeks!$A$1:$B$13,2,0)))</f>
        <v>5</v>
      </c>
      <c r="Y2056" s="30"/>
      <c r="Z2056" s="39"/>
      <c r="AA2056" s="31"/>
      <c r="AB2056" s="39"/>
      <c r="AC2056" s="31"/>
      <c r="AD2056" s="40"/>
      <c r="AE2056" s="31"/>
      <c r="AF2056" s="40"/>
      <c r="AG2056" s="31"/>
      <c r="AH2056" s="40"/>
      <c r="AI2056" s="31"/>
      <c r="AJ2056" s="40"/>
    </row>
    <row r="2057" spans="1:36" x14ac:dyDescent="0.25">
      <c r="A2057" s="37" t="s">
        <v>32</v>
      </c>
      <c r="B2057" s="37">
        <v>57</v>
      </c>
      <c r="C2057" s="26" t="str">
        <f>IFERROR(INDEX(Clients[Client_Name],MATCH(Table312[[#This Row],[Client_Code]],Clients[Client_Code],0)),"")</f>
        <v>GREEN FOODS</v>
      </c>
      <c r="D2057" s="25">
        <v>7</v>
      </c>
      <c r="E2057" s="25">
        <v>2</v>
      </c>
      <c r="F2057" s="25" t="b">
        <f>IF(E2057&gt;(VLOOKUP(D2057,Months_Weeks!$A$2:$B$13,2,TRUE)),FALSE)</f>
        <v>0</v>
      </c>
      <c r="G2057" s="63">
        <f>IF(Table312[[#This Row],[Facility]]="Buin",1.5%,0.25%)</f>
        <v>2.5000000000000001E-3</v>
      </c>
      <c r="H2057" s="38"/>
      <c r="I2057" s="38"/>
      <c r="J2057" s="27">
        <f t="shared" si="192"/>
        <v>30</v>
      </c>
      <c r="K2057" s="28">
        <f t="shared" si="193"/>
        <v>7</v>
      </c>
      <c r="L2057" s="27">
        <f>IF(K2057=0,0,IF(E2057&gt;1,E2057-1,VLOOKUP(K2057,Months_Weeks!$A$1:$B$13,2,0)))</f>
        <v>1</v>
      </c>
      <c r="M2057" s="29"/>
      <c r="N2057" s="39"/>
      <c r="O2057" s="39"/>
      <c r="P2057" s="50">
        <f t="shared" si="194"/>
        <v>0</v>
      </c>
      <c r="Q2057" s="28">
        <f t="shared" si="195"/>
        <v>7</v>
      </c>
      <c r="R2057" s="28">
        <f>IF(Q2057=0,0,IF(E2057&gt;1,E2057-1,VLOOKUP(Q2057,Months_Weeks!$A$1:$B$13,2,0)))</f>
        <v>1</v>
      </c>
      <c r="S2057" s="30"/>
      <c r="T2057" s="39"/>
      <c r="U2057" s="39"/>
      <c r="V2057" s="50">
        <f t="shared" si="196"/>
        <v>0</v>
      </c>
      <c r="W2057" s="28">
        <f t="shared" si="197"/>
        <v>7</v>
      </c>
      <c r="X2057" s="28">
        <f>IF(W2057=0,0,IF(E2057&gt;1,E2057-1,VLOOKUP(W2057,Months_Weeks!$A$1:$B$13,2,0)))</f>
        <v>1</v>
      </c>
      <c r="Y2057" s="30"/>
      <c r="Z2057" s="39"/>
      <c r="AA2057" s="31"/>
      <c r="AB2057" s="39"/>
      <c r="AC2057" s="31"/>
      <c r="AD2057" s="40"/>
      <c r="AE2057" s="31"/>
      <c r="AF2057" s="40"/>
      <c r="AG2057" s="31"/>
      <c r="AH2057" s="40"/>
      <c r="AI2057" s="31"/>
      <c r="AJ2057" s="40"/>
    </row>
    <row r="2058" spans="1:36" x14ac:dyDescent="0.25">
      <c r="A2058" s="37" t="s">
        <v>32</v>
      </c>
      <c r="B2058" s="37">
        <v>57</v>
      </c>
      <c r="C2058" s="26" t="str">
        <f>IFERROR(INDEX(Clients[Client_Name],MATCH(Table312[[#This Row],[Client_Code]],Clients[Client_Code],0)),"")</f>
        <v>GREEN FOODS</v>
      </c>
      <c r="D2058" s="25">
        <v>7</v>
      </c>
      <c r="E2058" s="25">
        <v>3</v>
      </c>
      <c r="F2058" s="25" t="b">
        <f>IF(E2058&gt;(VLOOKUP(D2058,Months_Weeks!$A$2:$B$13,2,TRUE)),FALSE)</f>
        <v>0</v>
      </c>
      <c r="G2058" s="63">
        <f>IF(Table312[[#This Row],[Facility]]="Buin",1.5%,0.25%)</f>
        <v>2.5000000000000001E-3</v>
      </c>
      <c r="H2058" s="38"/>
      <c r="I2058" s="38"/>
      <c r="J2058" s="27">
        <f t="shared" si="192"/>
        <v>30</v>
      </c>
      <c r="K2058" s="28">
        <f t="shared" si="193"/>
        <v>7</v>
      </c>
      <c r="L2058" s="27">
        <f>IF(K2058=0,0,IF(E2058&gt;1,E2058-1,VLOOKUP(K2058,Months_Weeks!$A$1:$B$13,2,0)))</f>
        <v>2</v>
      </c>
      <c r="M2058" s="29"/>
      <c r="N2058" s="39"/>
      <c r="O2058" s="39"/>
      <c r="P2058" s="50">
        <f t="shared" si="194"/>
        <v>0</v>
      </c>
      <c r="Q2058" s="28">
        <f t="shared" si="195"/>
        <v>7</v>
      </c>
      <c r="R2058" s="28">
        <f>IF(Q2058=0,0,IF(E2058&gt;1,E2058-1,VLOOKUP(Q2058,Months_Weeks!$A$1:$B$13,2,0)))</f>
        <v>2</v>
      </c>
      <c r="S2058" s="30"/>
      <c r="T2058" s="39"/>
      <c r="U2058" s="39"/>
      <c r="V2058" s="50">
        <f t="shared" si="196"/>
        <v>0</v>
      </c>
      <c r="W2058" s="28">
        <f t="shared" si="197"/>
        <v>7</v>
      </c>
      <c r="X2058" s="28">
        <f>IF(W2058=0,0,IF(E2058&gt;1,E2058-1,VLOOKUP(W2058,Months_Weeks!$A$1:$B$13,2,0)))</f>
        <v>2</v>
      </c>
      <c r="Y2058" s="30"/>
      <c r="Z2058" s="39"/>
      <c r="AA2058" s="31"/>
      <c r="AB2058" s="39"/>
      <c r="AC2058" s="31"/>
      <c r="AD2058" s="40"/>
      <c r="AE2058" s="31"/>
      <c r="AF2058" s="40"/>
      <c r="AG2058" s="31"/>
      <c r="AH2058" s="40"/>
      <c r="AI2058" s="31"/>
      <c r="AJ2058" s="40"/>
    </row>
    <row r="2059" spans="1:36" x14ac:dyDescent="0.25">
      <c r="A2059" s="37" t="s">
        <v>32</v>
      </c>
      <c r="B2059" s="37">
        <v>57</v>
      </c>
      <c r="C2059" s="26" t="str">
        <f>IFERROR(INDEX(Clients[Client_Name],MATCH(Table312[[#This Row],[Client_Code]],Clients[Client_Code],0)),"")</f>
        <v>GREEN FOODS</v>
      </c>
      <c r="D2059" s="25">
        <v>7</v>
      </c>
      <c r="E2059" s="25">
        <v>4</v>
      </c>
      <c r="F2059" s="25" t="b">
        <f>IF(E2059&gt;(VLOOKUP(D2059,Months_Weeks!$A$2:$B$13,2,TRUE)),FALSE)</f>
        <v>0</v>
      </c>
      <c r="G2059" s="63">
        <f>IF(Table312[[#This Row],[Facility]]="Buin",1.5%,0.25%)</f>
        <v>2.5000000000000001E-3</v>
      </c>
      <c r="H2059" s="38"/>
      <c r="I2059" s="38"/>
      <c r="J2059" s="27">
        <f t="shared" si="192"/>
        <v>30</v>
      </c>
      <c r="K2059" s="28">
        <f t="shared" si="193"/>
        <v>7</v>
      </c>
      <c r="L2059" s="27">
        <f>IF(K2059=0,0,IF(E2059&gt;1,E2059-1,VLOOKUP(K2059,Months_Weeks!$A$1:$B$13,2,0)))</f>
        <v>3</v>
      </c>
      <c r="M2059" s="29"/>
      <c r="N2059" s="39"/>
      <c r="O2059" s="39"/>
      <c r="P2059" s="50">
        <f t="shared" si="194"/>
        <v>0</v>
      </c>
      <c r="Q2059" s="28">
        <f t="shared" si="195"/>
        <v>7</v>
      </c>
      <c r="R2059" s="28">
        <f>IF(Q2059=0,0,IF(E2059&gt;1,E2059-1,VLOOKUP(Q2059,Months_Weeks!$A$1:$B$13,2,0)))</f>
        <v>3</v>
      </c>
      <c r="S2059" s="30"/>
      <c r="T2059" s="39"/>
      <c r="U2059" s="39"/>
      <c r="V2059" s="50">
        <f t="shared" si="196"/>
        <v>0</v>
      </c>
      <c r="W2059" s="28">
        <f t="shared" si="197"/>
        <v>7</v>
      </c>
      <c r="X2059" s="28">
        <f>IF(W2059=0,0,IF(E2059&gt;1,E2059-1,VLOOKUP(W2059,Months_Weeks!$A$1:$B$13,2,0)))</f>
        <v>3</v>
      </c>
      <c r="Y2059" s="30"/>
      <c r="Z2059" s="39"/>
      <c r="AA2059" s="31"/>
      <c r="AB2059" s="39"/>
      <c r="AC2059" s="31"/>
      <c r="AD2059" s="40"/>
      <c r="AE2059" s="31"/>
      <c r="AF2059" s="40"/>
      <c r="AG2059" s="31"/>
      <c r="AH2059" s="40"/>
      <c r="AI2059" s="31"/>
      <c r="AJ2059" s="40"/>
    </row>
    <row r="2060" spans="1:36" x14ac:dyDescent="0.25">
      <c r="A2060" s="37" t="s">
        <v>32</v>
      </c>
      <c r="B2060" s="37">
        <v>57</v>
      </c>
      <c r="C2060" s="26" t="str">
        <f>IFERROR(INDEX(Clients[Client_Name],MATCH(Table312[[#This Row],[Client_Code]],Clients[Client_Code],0)),"")</f>
        <v>GREEN FOODS</v>
      </c>
      <c r="D2060" s="25">
        <v>8</v>
      </c>
      <c r="E2060" s="25">
        <v>1</v>
      </c>
      <c r="F2060" s="25" t="b">
        <f>IF(E2060&gt;(VLOOKUP(D2060,Months_Weeks!$A$2:$B$13,2,TRUE)),FALSE)</f>
        <v>0</v>
      </c>
      <c r="G2060" s="63">
        <f>IF(Table312[[#This Row],[Facility]]="Buin",1.5%,0.25%)</f>
        <v>2.5000000000000001E-3</v>
      </c>
      <c r="H2060" s="38"/>
      <c r="I2060" s="38"/>
      <c r="J2060" s="27">
        <f t="shared" si="192"/>
        <v>30</v>
      </c>
      <c r="K2060" s="28">
        <f t="shared" si="193"/>
        <v>7</v>
      </c>
      <c r="L2060" s="27">
        <f>IF(K2060=0,0,IF(E2060&gt;1,E2060-1,VLOOKUP(K2060,Months_Weeks!$A$1:$B$13,2,0)))</f>
        <v>4</v>
      </c>
      <c r="M2060" s="29"/>
      <c r="N2060" s="39"/>
      <c r="O2060" s="39"/>
      <c r="P2060" s="50">
        <f t="shared" si="194"/>
        <v>0</v>
      </c>
      <c r="Q2060" s="28">
        <f t="shared" si="195"/>
        <v>7</v>
      </c>
      <c r="R2060" s="28">
        <f>IF(Q2060=0,0,IF(E2060&gt;1,E2060-1,VLOOKUP(Q2060,Months_Weeks!$A$1:$B$13,2,0)))</f>
        <v>4</v>
      </c>
      <c r="S2060" s="30"/>
      <c r="T2060" s="39"/>
      <c r="U2060" s="39"/>
      <c r="V2060" s="50">
        <f t="shared" si="196"/>
        <v>0</v>
      </c>
      <c r="W2060" s="28">
        <f t="shared" si="197"/>
        <v>7</v>
      </c>
      <c r="X2060" s="28">
        <f>IF(W2060=0,0,IF(E2060&gt;1,E2060-1,VLOOKUP(W2060,Months_Weeks!$A$1:$B$13,2,0)))</f>
        <v>4</v>
      </c>
      <c r="Y2060" s="30"/>
      <c r="Z2060" s="39"/>
      <c r="AA2060" s="31"/>
      <c r="AB2060" s="39"/>
      <c r="AC2060" s="31"/>
      <c r="AD2060" s="40"/>
      <c r="AE2060" s="31"/>
      <c r="AF2060" s="40"/>
      <c r="AG2060" s="31"/>
      <c r="AH2060" s="40"/>
      <c r="AI2060" s="31"/>
      <c r="AJ2060" s="40"/>
    </row>
    <row r="2061" spans="1:36" x14ac:dyDescent="0.25">
      <c r="A2061" s="37" t="s">
        <v>32</v>
      </c>
      <c r="B2061" s="37">
        <v>57</v>
      </c>
      <c r="C2061" s="26" t="str">
        <f>IFERROR(INDEX(Clients[Client_Name],MATCH(Table312[[#This Row],[Client_Code]],Clients[Client_Code],0)),"")</f>
        <v>GREEN FOODS</v>
      </c>
      <c r="D2061" s="25">
        <v>8</v>
      </c>
      <c r="E2061" s="25">
        <v>2</v>
      </c>
      <c r="F2061" s="25" t="b">
        <f>IF(E2061&gt;(VLOOKUP(D2061,Months_Weeks!$A$2:$B$13,2,TRUE)),FALSE)</f>
        <v>0</v>
      </c>
      <c r="G2061" s="63">
        <f>IF(Table312[[#This Row],[Facility]]="Buin",1.5%,0.25%)</f>
        <v>2.5000000000000001E-3</v>
      </c>
      <c r="H2061" s="38"/>
      <c r="I2061" s="38"/>
      <c r="J2061" s="27">
        <f t="shared" si="192"/>
        <v>30</v>
      </c>
      <c r="K2061" s="28">
        <f t="shared" si="193"/>
        <v>8</v>
      </c>
      <c r="L2061" s="27">
        <f>IF(K2061=0,0,IF(E2061&gt;1,E2061-1,VLOOKUP(K2061,Months_Weeks!$A$1:$B$13,2,0)))</f>
        <v>1</v>
      </c>
      <c r="M2061" s="29"/>
      <c r="N2061" s="39"/>
      <c r="O2061" s="39"/>
      <c r="P2061" s="50">
        <f t="shared" si="194"/>
        <v>0</v>
      </c>
      <c r="Q2061" s="28">
        <f t="shared" si="195"/>
        <v>8</v>
      </c>
      <c r="R2061" s="28">
        <f>IF(Q2061=0,0,IF(E2061&gt;1,E2061-1,VLOOKUP(Q2061,Months_Weeks!$A$1:$B$13,2,0)))</f>
        <v>1</v>
      </c>
      <c r="S2061" s="30"/>
      <c r="T2061" s="39"/>
      <c r="U2061" s="39"/>
      <c r="V2061" s="50">
        <f t="shared" si="196"/>
        <v>0</v>
      </c>
      <c r="W2061" s="28">
        <f t="shared" si="197"/>
        <v>8</v>
      </c>
      <c r="X2061" s="28">
        <f>IF(W2061=0,0,IF(E2061&gt;1,E2061-1,VLOOKUP(W2061,Months_Weeks!$A$1:$B$13,2,0)))</f>
        <v>1</v>
      </c>
      <c r="Y2061" s="30"/>
      <c r="Z2061" s="39"/>
      <c r="AA2061" s="31"/>
      <c r="AB2061" s="39"/>
      <c r="AC2061" s="31"/>
      <c r="AD2061" s="40"/>
      <c r="AE2061" s="31"/>
      <c r="AF2061" s="40"/>
      <c r="AG2061" s="31"/>
      <c r="AH2061" s="40"/>
      <c r="AI2061" s="31"/>
      <c r="AJ2061" s="40"/>
    </row>
    <row r="2062" spans="1:36" x14ac:dyDescent="0.25">
      <c r="A2062" s="37" t="s">
        <v>32</v>
      </c>
      <c r="B2062" s="37">
        <v>57</v>
      </c>
      <c r="C2062" s="26" t="str">
        <f>IFERROR(INDEX(Clients[Client_Name],MATCH(Table312[[#This Row],[Client_Code]],Clients[Client_Code],0)),"")</f>
        <v>GREEN FOODS</v>
      </c>
      <c r="D2062" s="25">
        <v>8</v>
      </c>
      <c r="E2062" s="25">
        <v>3</v>
      </c>
      <c r="F2062" s="25" t="b">
        <f>IF(E2062&gt;(VLOOKUP(D2062,Months_Weeks!$A$2:$B$13,2,TRUE)),FALSE)</f>
        <v>0</v>
      </c>
      <c r="G2062" s="63">
        <f>IF(Table312[[#This Row],[Facility]]="Buin",1.5%,0.25%)</f>
        <v>2.5000000000000001E-3</v>
      </c>
      <c r="H2062" s="38"/>
      <c r="I2062" s="38"/>
      <c r="J2062" s="27">
        <f t="shared" si="192"/>
        <v>30</v>
      </c>
      <c r="K2062" s="28">
        <f t="shared" si="193"/>
        <v>8</v>
      </c>
      <c r="L2062" s="27">
        <f>IF(K2062=0,0,IF(E2062&gt;1,E2062-1,VLOOKUP(K2062,Months_Weeks!$A$1:$B$13,2,0)))</f>
        <v>2</v>
      </c>
      <c r="M2062" s="29"/>
      <c r="N2062" s="39"/>
      <c r="O2062" s="39"/>
      <c r="P2062" s="50">
        <f t="shared" si="194"/>
        <v>0</v>
      </c>
      <c r="Q2062" s="28">
        <f t="shared" si="195"/>
        <v>8</v>
      </c>
      <c r="R2062" s="28">
        <f>IF(Q2062=0,0,IF(E2062&gt;1,E2062-1,VLOOKUP(Q2062,Months_Weeks!$A$1:$B$13,2,0)))</f>
        <v>2</v>
      </c>
      <c r="S2062" s="30"/>
      <c r="T2062" s="39"/>
      <c r="U2062" s="39"/>
      <c r="V2062" s="50">
        <f t="shared" si="196"/>
        <v>0</v>
      </c>
      <c r="W2062" s="28">
        <f t="shared" si="197"/>
        <v>8</v>
      </c>
      <c r="X2062" s="28">
        <f>IF(W2062=0,0,IF(E2062&gt;1,E2062-1,VLOOKUP(W2062,Months_Weeks!$A$1:$B$13,2,0)))</f>
        <v>2</v>
      </c>
      <c r="Y2062" s="30"/>
      <c r="Z2062" s="39"/>
      <c r="AA2062" s="31"/>
      <c r="AB2062" s="39"/>
      <c r="AC2062" s="31"/>
      <c r="AD2062" s="40"/>
      <c r="AE2062" s="31"/>
      <c r="AF2062" s="40"/>
      <c r="AG2062" s="31"/>
      <c r="AH2062" s="40"/>
      <c r="AI2062" s="31"/>
      <c r="AJ2062" s="40"/>
    </row>
    <row r="2063" spans="1:36" x14ac:dyDescent="0.25">
      <c r="A2063" s="37" t="s">
        <v>32</v>
      </c>
      <c r="B2063" s="37">
        <v>57</v>
      </c>
      <c r="C2063" s="26" t="str">
        <f>IFERROR(INDEX(Clients[Client_Name],MATCH(Table312[[#This Row],[Client_Code]],Clients[Client_Code],0)),"")</f>
        <v>GREEN FOODS</v>
      </c>
      <c r="D2063" s="25">
        <v>8</v>
      </c>
      <c r="E2063" s="25">
        <v>4</v>
      </c>
      <c r="F2063" s="25" t="b">
        <f>IF(E2063&gt;(VLOOKUP(D2063,Months_Weeks!$A$2:$B$13,2,TRUE)),FALSE)</f>
        <v>0</v>
      </c>
      <c r="G2063" s="63">
        <f>IF(Table312[[#This Row],[Facility]]="Buin",1.5%,0.25%)</f>
        <v>2.5000000000000001E-3</v>
      </c>
      <c r="H2063" s="38"/>
      <c r="I2063" s="38"/>
      <c r="J2063" s="27">
        <f t="shared" si="192"/>
        <v>30</v>
      </c>
      <c r="K2063" s="28">
        <f t="shared" si="193"/>
        <v>8</v>
      </c>
      <c r="L2063" s="27">
        <f>IF(K2063=0,0,IF(E2063&gt;1,E2063-1,VLOOKUP(K2063,Months_Weeks!$A$1:$B$13,2,0)))</f>
        <v>3</v>
      </c>
      <c r="M2063" s="29"/>
      <c r="N2063" s="39"/>
      <c r="O2063" s="39"/>
      <c r="P2063" s="50">
        <f t="shared" si="194"/>
        <v>0</v>
      </c>
      <c r="Q2063" s="28">
        <f t="shared" si="195"/>
        <v>8</v>
      </c>
      <c r="R2063" s="28">
        <f>IF(Q2063=0,0,IF(E2063&gt;1,E2063-1,VLOOKUP(Q2063,Months_Weeks!$A$1:$B$13,2,0)))</f>
        <v>3</v>
      </c>
      <c r="S2063" s="30"/>
      <c r="T2063" s="39"/>
      <c r="U2063" s="39"/>
      <c r="V2063" s="50">
        <f t="shared" si="196"/>
        <v>0</v>
      </c>
      <c r="W2063" s="28">
        <f t="shared" si="197"/>
        <v>8</v>
      </c>
      <c r="X2063" s="28">
        <f>IF(W2063=0,0,IF(E2063&gt;1,E2063-1,VLOOKUP(W2063,Months_Weeks!$A$1:$B$13,2,0)))</f>
        <v>3</v>
      </c>
      <c r="Y2063" s="30"/>
      <c r="Z2063" s="39"/>
      <c r="AA2063" s="31"/>
      <c r="AB2063" s="39"/>
      <c r="AC2063" s="31"/>
      <c r="AD2063" s="40"/>
      <c r="AE2063" s="31"/>
      <c r="AF2063" s="40"/>
      <c r="AG2063" s="31"/>
      <c r="AH2063" s="40"/>
      <c r="AI2063" s="31"/>
      <c r="AJ2063" s="40"/>
    </row>
    <row r="2064" spans="1:36" x14ac:dyDescent="0.25">
      <c r="A2064" s="37" t="s">
        <v>32</v>
      </c>
      <c r="B2064" s="37">
        <v>57</v>
      </c>
      <c r="C2064" s="26" t="str">
        <f>IFERROR(INDEX(Clients[Client_Name],MATCH(Table312[[#This Row],[Client_Code]],Clients[Client_Code],0)),"")</f>
        <v>GREEN FOODS</v>
      </c>
      <c r="D2064" s="25">
        <v>9</v>
      </c>
      <c r="E2064" s="25">
        <v>1</v>
      </c>
      <c r="F2064" s="25" t="b">
        <f>IF(E2064&gt;(VLOOKUP(D2064,Months_Weeks!$A$2:$B$13,2,TRUE)),FALSE)</f>
        <v>0</v>
      </c>
      <c r="G2064" s="63">
        <f>IF(Table312[[#This Row],[Facility]]="Buin",1.5%,0.25%)</f>
        <v>2.5000000000000001E-3</v>
      </c>
      <c r="H2064" s="38"/>
      <c r="I2064" s="38"/>
      <c r="J2064" s="27">
        <f t="shared" si="192"/>
        <v>30</v>
      </c>
      <c r="K2064" s="28">
        <f t="shared" si="193"/>
        <v>8</v>
      </c>
      <c r="L2064" s="27">
        <f>IF(K2064=0,0,IF(E2064&gt;1,E2064-1,VLOOKUP(K2064,Months_Weeks!$A$1:$B$13,2,0)))</f>
        <v>4</v>
      </c>
      <c r="M2064" s="29"/>
      <c r="N2064" s="39"/>
      <c r="O2064" s="39"/>
      <c r="P2064" s="50">
        <f t="shared" si="194"/>
        <v>0</v>
      </c>
      <c r="Q2064" s="28">
        <f t="shared" si="195"/>
        <v>8</v>
      </c>
      <c r="R2064" s="28">
        <f>IF(Q2064=0,0,IF(E2064&gt;1,E2064-1,VLOOKUP(Q2064,Months_Weeks!$A$1:$B$13,2,0)))</f>
        <v>4</v>
      </c>
      <c r="S2064" s="30"/>
      <c r="T2064" s="39"/>
      <c r="U2064" s="39"/>
      <c r="V2064" s="50">
        <f t="shared" si="196"/>
        <v>0</v>
      </c>
      <c r="W2064" s="28">
        <f t="shared" si="197"/>
        <v>8</v>
      </c>
      <c r="X2064" s="28">
        <f>IF(W2064=0,0,IF(E2064&gt;1,E2064-1,VLOOKUP(W2064,Months_Weeks!$A$1:$B$13,2,0)))</f>
        <v>4</v>
      </c>
      <c r="Y2064" s="30"/>
      <c r="Z2064" s="39"/>
      <c r="AA2064" s="31"/>
      <c r="AB2064" s="39"/>
      <c r="AC2064" s="31"/>
      <c r="AD2064" s="40"/>
      <c r="AE2064" s="31"/>
      <c r="AF2064" s="40"/>
      <c r="AG2064" s="31"/>
      <c r="AH2064" s="40"/>
      <c r="AI2064" s="31"/>
      <c r="AJ2064" s="40"/>
    </row>
    <row r="2065" spans="1:36" x14ac:dyDescent="0.25">
      <c r="A2065" s="37" t="s">
        <v>32</v>
      </c>
      <c r="B2065" s="37">
        <v>57</v>
      </c>
      <c r="C2065" s="26" t="str">
        <f>IFERROR(INDEX(Clients[Client_Name],MATCH(Table312[[#This Row],[Client_Code]],Clients[Client_Code],0)),"")</f>
        <v>GREEN FOODS</v>
      </c>
      <c r="D2065" s="25">
        <v>9</v>
      </c>
      <c r="E2065" s="25">
        <v>2</v>
      </c>
      <c r="F2065" s="25" t="b">
        <f>IF(E2065&gt;(VLOOKUP(D2065,Months_Weeks!$A$2:$B$13,2,TRUE)),FALSE)</f>
        <v>0</v>
      </c>
      <c r="G2065" s="63">
        <f>IF(Table312[[#This Row],[Facility]]="Buin",1.5%,0.25%)</f>
        <v>2.5000000000000001E-3</v>
      </c>
      <c r="H2065" s="38"/>
      <c r="I2065" s="38"/>
      <c r="J2065" s="27">
        <f t="shared" si="192"/>
        <v>30</v>
      </c>
      <c r="K2065" s="28">
        <f t="shared" si="193"/>
        <v>9</v>
      </c>
      <c r="L2065" s="27">
        <f>IF(K2065=0,0,IF(E2065&gt;1,E2065-1,VLOOKUP(K2065,Months_Weeks!$A$1:$B$13,2,0)))</f>
        <v>1</v>
      </c>
      <c r="M2065" s="29"/>
      <c r="N2065" s="39"/>
      <c r="O2065" s="39"/>
      <c r="P2065" s="50">
        <f t="shared" si="194"/>
        <v>0</v>
      </c>
      <c r="Q2065" s="28">
        <f t="shared" si="195"/>
        <v>9</v>
      </c>
      <c r="R2065" s="28">
        <f>IF(Q2065=0,0,IF(E2065&gt;1,E2065-1,VLOOKUP(Q2065,Months_Weeks!$A$1:$B$13,2,0)))</f>
        <v>1</v>
      </c>
      <c r="S2065" s="30"/>
      <c r="T2065" s="39"/>
      <c r="U2065" s="39"/>
      <c r="V2065" s="50">
        <f t="shared" si="196"/>
        <v>0</v>
      </c>
      <c r="W2065" s="28">
        <f t="shared" si="197"/>
        <v>9</v>
      </c>
      <c r="X2065" s="28">
        <f>IF(W2065=0,0,IF(E2065&gt;1,E2065-1,VLOOKUP(W2065,Months_Weeks!$A$1:$B$13,2,0)))</f>
        <v>1</v>
      </c>
      <c r="Y2065" s="30"/>
      <c r="Z2065" s="39"/>
      <c r="AA2065" s="31"/>
      <c r="AB2065" s="39"/>
      <c r="AC2065" s="31"/>
      <c r="AD2065" s="40"/>
      <c r="AE2065" s="31"/>
      <c r="AF2065" s="40"/>
      <c r="AG2065" s="31"/>
      <c r="AH2065" s="40"/>
      <c r="AI2065" s="31"/>
      <c r="AJ2065" s="40"/>
    </row>
    <row r="2066" spans="1:36" x14ac:dyDescent="0.25">
      <c r="A2066" s="37" t="s">
        <v>32</v>
      </c>
      <c r="B2066" s="37">
        <v>57</v>
      </c>
      <c r="C2066" s="26" t="str">
        <f>IFERROR(INDEX(Clients[Client_Name],MATCH(Table312[[#This Row],[Client_Code]],Clients[Client_Code],0)),"")</f>
        <v>GREEN FOODS</v>
      </c>
      <c r="D2066" s="25">
        <v>9</v>
      </c>
      <c r="E2066" s="25">
        <v>3</v>
      </c>
      <c r="F2066" s="25" t="b">
        <f>IF(E2066&gt;(VLOOKUP(D2066,Months_Weeks!$A$2:$B$13,2,TRUE)),FALSE)</f>
        <v>0</v>
      </c>
      <c r="G2066" s="63">
        <f>IF(Table312[[#This Row],[Facility]]="Buin",1.5%,0.25%)</f>
        <v>2.5000000000000001E-3</v>
      </c>
      <c r="H2066" s="38"/>
      <c r="I2066" s="38"/>
      <c r="J2066" s="27">
        <f t="shared" si="192"/>
        <v>30</v>
      </c>
      <c r="K2066" s="28">
        <f t="shared" si="193"/>
        <v>9</v>
      </c>
      <c r="L2066" s="27">
        <f>IF(K2066=0,0,IF(E2066&gt;1,E2066-1,VLOOKUP(K2066,Months_Weeks!$A$1:$B$13,2,0)))</f>
        <v>2</v>
      </c>
      <c r="M2066" s="29"/>
      <c r="N2066" s="39"/>
      <c r="O2066" s="39"/>
      <c r="P2066" s="50">
        <f t="shared" si="194"/>
        <v>0</v>
      </c>
      <c r="Q2066" s="28">
        <f t="shared" si="195"/>
        <v>9</v>
      </c>
      <c r="R2066" s="28">
        <f>IF(Q2066=0,0,IF(E2066&gt;1,E2066-1,VLOOKUP(Q2066,Months_Weeks!$A$1:$B$13,2,0)))</f>
        <v>2</v>
      </c>
      <c r="S2066" s="30"/>
      <c r="T2066" s="39"/>
      <c r="U2066" s="39"/>
      <c r="V2066" s="50">
        <f t="shared" si="196"/>
        <v>0</v>
      </c>
      <c r="W2066" s="28">
        <f t="shared" si="197"/>
        <v>9</v>
      </c>
      <c r="X2066" s="28">
        <f>IF(W2066=0,0,IF(E2066&gt;1,E2066-1,VLOOKUP(W2066,Months_Weeks!$A$1:$B$13,2,0)))</f>
        <v>2</v>
      </c>
      <c r="Y2066" s="30"/>
      <c r="Z2066" s="39"/>
      <c r="AA2066" s="31"/>
      <c r="AB2066" s="39"/>
      <c r="AC2066" s="31"/>
      <c r="AD2066" s="40"/>
      <c r="AE2066" s="31"/>
      <c r="AF2066" s="40"/>
      <c r="AG2066" s="31"/>
      <c r="AH2066" s="40"/>
      <c r="AI2066" s="31"/>
      <c r="AJ2066" s="40"/>
    </row>
    <row r="2067" spans="1:36" x14ac:dyDescent="0.25">
      <c r="A2067" s="37" t="s">
        <v>32</v>
      </c>
      <c r="B2067" s="37">
        <v>57</v>
      </c>
      <c r="C2067" s="26" t="str">
        <f>IFERROR(INDEX(Clients[Client_Name],MATCH(Table312[[#This Row],[Client_Code]],Clients[Client_Code],0)),"")</f>
        <v>GREEN FOODS</v>
      </c>
      <c r="D2067" s="25">
        <v>9</v>
      </c>
      <c r="E2067" s="25">
        <v>4</v>
      </c>
      <c r="F2067" s="25" t="b">
        <f>IF(E2067&gt;(VLOOKUP(D2067,Months_Weeks!$A$2:$B$13,2,TRUE)),FALSE)</f>
        <v>0</v>
      </c>
      <c r="G2067" s="63">
        <f>IF(Table312[[#This Row],[Facility]]="Buin",1.5%,0.25%)</f>
        <v>2.5000000000000001E-3</v>
      </c>
      <c r="H2067" s="38"/>
      <c r="I2067" s="38"/>
      <c r="J2067" s="27">
        <f t="shared" si="192"/>
        <v>30</v>
      </c>
      <c r="K2067" s="28">
        <f t="shared" si="193"/>
        <v>9</v>
      </c>
      <c r="L2067" s="27">
        <f>IF(K2067=0,0,IF(E2067&gt;1,E2067-1,VLOOKUP(K2067,Months_Weeks!$A$1:$B$13,2,0)))</f>
        <v>3</v>
      </c>
      <c r="M2067" s="29"/>
      <c r="N2067" s="39"/>
      <c r="O2067" s="39"/>
      <c r="P2067" s="50">
        <f t="shared" si="194"/>
        <v>0</v>
      </c>
      <c r="Q2067" s="28">
        <f t="shared" si="195"/>
        <v>9</v>
      </c>
      <c r="R2067" s="28">
        <f>IF(Q2067=0,0,IF(E2067&gt;1,E2067-1,VLOOKUP(Q2067,Months_Weeks!$A$1:$B$13,2,0)))</f>
        <v>3</v>
      </c>
      <c r="S2067" s="30"/>
      <c r="T2067" s="39"/>
      <c r="U2067" s="39"/>
      <c r="V2067" s="50">
        <f t="shared" si="196"/>
        <v>0</v>
      </c>
      <c r="W2067" s="28">
        <f t="shared" si="197"/>
        <v>9</v>
      </c>
      <c r="X2067" s="28">
        <f>IF(W2067=0,0,IF(E2067&gt;1,E2067-1,VLOOKUP(W2067,Months_Weeks!$A$1:$B$13,2,0)))</f>
        <v>3</v>
      </c>
      <c r="Y2067" s="30"/>
      <c r="Z2067" s="39"/>
      <c r="AA2067" s="31"/>
      <c r="AB2067" s="39"/>
      <c r="AC2067" s="31"/>
      <c r="AD2067" s="40"/>
      <c r="AE2067" s="31"/>
      <c r="AF2067" s="40"/>
      <c r="AG2067" s="31"/>
      <c r="AH2067" s="40"/>
      <c r="AI2067" s="31"/>
      <c r="AJ2067" s="40"/>
    </row>
    <row r="2068" spans="1:36" x14ac:dyDescent="0.25">
      <c r="A2068" s="37" t="s">
        <v>32</v>
      </c>
      <c r="B2068" s="37">
        <v>57</v>
      </c>
      <c r="C2068" s="26" t="str">
        <f>IFERROR(INDEX(Clients[Client_Name],MATCH(Table312[[#This Row],[Client_Code]],Clients[Client_Code],0)),"")</f>
        <v>GREEN FOODS</v>
      </c>
      <c r="D2068" s="25">
        <v>9</v>
      </c>
      <c r="E2068" s="25">
        <v>5</v>
      </c>
      <c r="F2068" s="25" t="b">
        <f>IF(E2068&gt;(VLOOKUP(D2068,Months_Weeks!$A$2:$B$13,2,TRUE)),FALSE)</f>
        <v>0</v>
      </c>
      <c r="G2068" s="63">
        <f>IF(Table312[[#This Row],[Facility]]="Buin",1.5%,0.25%)</f>
        <v>2.5000000000000001E-3</v>
      </c>
      <c r="H2068" s="38"/>
      <c r="I2068" s="38"/>
      <c r="J2068" s="27">
        <f t="shared" si="192"/>
        <v>30</v>
      </c>
      <c r="K2068" s="28">
        <f t="shared" si="193"/>
        <v>9</v>
      </c>
      <c r="L2068" s="27">
        <f>IF(K2068=0,0,IF(E2068&gt;1,E2068-1,VLOOKUP(K2068,Months_Weeks!$A$1:$B$13,2,0)))</f>
        <v>4</v>
      </c>
      <c r="M2068" s="29"/>
      <c r="N2068" s="39"/>
      <c r="O2068" s="39"/>
      <c r="P2068" s="50">
        <f t="shared" si="194"/>
        <v>0</v>
      </c>
      <c r="Q2068" s="28">
        <f t="shared" si="195"/>
        <v>9</v>
      </c>
      <c r="R2068" s="28">
        <f>IF(Q2068=0,0,IF(E2068&gt;1,E2068-1,VLOOKUP(Q2068,Months_Weeks!$A$1:$B$13,2,0)))</f>
        <v>4</v>
      </c>
      <c r="S2068" s="30"/>
      <c r="T2068" s="39"/>
      <c r="U2068" s="39"/>
      <c r="V2068" s="50">
        <f t="shared" si="196"/>
        <v>0</v>
      </c>
      <c r="W2068" s="28">
        <f t="shared" si="197"/>
        <v>9</v>
      </c>
      <c r="X2068" s="28">
        <f>IF(W2068=0,0,IF(E2068&gt;1,E2068-1,VLOOKUP(W2068,Months_Weeks!$A$1:$B$13,2,0)))</f>
        <v>4</v>
      </c>
      <c r="Y2068" s="30"/>
      <c r="Z2068" s="39"/>
      <c r="AA2068" s="31"/>
      <c r="AB2068" s="39"/>
      <c r="AC2068" s="31"/>
      <c r="AD2068" s="40"/>
      <c r="AE2068" s="31"/>
      <c r="AF2068" s="40"/>
      <c r="AG2068" s="31"/>
      <c r="AH2068" s="40"/>
      <c r="AI2068" s="31"/>
      <c r="AJ2068" s="40"/>
    </row>
    <row r="2069" spans="1:36" x14ac:dyDescent="0.25">
      <c r="A2069" s="37" t="s">
        <v>32</v>
      </c>
      <c r="B2069" s="37">
        <v>57</v>
      </c>
      <c r="C2069" s="26" t="str">
        <f>IFERROR(INDEX(Clients[Client_Name],MATCH(Table312[[#This Row],[Client_Code]],Clients[Client_Code],0)),"")</f>
        <v>GREEN FOODS</v>
      </c>
      <c r="D2069" s="25">
        <v>10</v>
      </c>
      <c r="E2069" s="25">
        <v>1</v>
      </c>
      <c r="F2069" s="25" t="b">
        <f>IF(E2069&gt;(VLOOKUP(D2069,Months_Weeks!$A$2:$B$13,2,TRUE)),FALSE)</f>
        <v>0</v>
      </c>
      <c r="G2069" s="63">
        <f>IF(Table312[[#This Row],[Facility]]="Buin",1.5%,0.25%)</f>
        <v>2.5000000000000001E-3</v>
      </c>
      <c r="H2069" s="38"/>
      <c r="I2069" s="38"/>
      <c r="J2069" s="27">
        <f t="shared" si="192"/>
        <v>30</v>
      </c>
      <c r="K2069" s="28">
        <f t="shared" si="193"/>
        <v>9</v>
      </c>
      <c r="L2069" s="27">
        <f>IF(K2069=0,0,IF(E2069&gt;1,E2069-1,VLOOKUP(K2069,Months_Weeks!$A$1:$B$13,2,0)))</f>
        <v>5</v>
      </c>
      <c r="M2069" s="29"/>
      <c r="N2069" s="39"/>
      <c r="O2069" s="39"/>
      <c r="P2069" s="50">
        <f t="shared" si="194"/>
        <v>0</v>
      </c>
      <c r="Q2069" s="28">
        <f t="shared" si="195"/>
        <v>9</v>
      </c>
      <c r="R2069" s="28">
        <f>IF(Q2069=0,0,IF(E2069&gt;1,E2069-1,VLOOKUP(Q2069,Months_Weeks!$A$1:$B$13,2,0)))</f>
        <v>5</v>
      </c>
      <c r="S2069" s="30"/>
      <c r="T2069" s="39"/>
      <c r="U2069" s="39"/>
      <c r="V2069" s="50">
        <f t="shared" si="196"/>
        <v>0</v>
      </c>
      <c r="W2069" s="28">
        <f t="shared" si="197"/>
        <v>9</v>
      </c>
      <c r="X2069" s="28">
        <f>IF(W2069=0,0,IF(E2069&gt;1,E2069-1,VLOOKUP(W2069,Months_Weeks!$A$1:$B$13,2,0)))</f>
        <v>5</v>
      </c>
      <c r="Y2069" s="30"/>
      <c r="Z2069" s="39"/>
      <c r="AA2069" s="31"/>
      <c r="AB2069" s="39"/>
      <c r="AC2069" s="31"/>
      <c r="AD2069" s="40"/>
      <c r="AE2069" s="31"/>
      <c r="AF2069" s="40"/>
      <c r="AG2069" s="31"/>
      <c r="AH2069" s="40"/>
      <c r="AI2069" s="31"/>
      <c r="AJ2069" s="40"/>
    </row>
    <row r="2070" spans="1:36" x14ac:dyDescent="0.25">
      <c r="A2070" s="37" t="s">
        <v>32</v>
      </c>
      <c r="B2070" s="37">
        <v>57</v>
      </c>
      <c r="C2070" s="26" t="str">
        <f>IFERROR(INDEX(Clients[Client_Name],MATCH(Table312[[#This Row],[Client_Code]],Clients[Client_Code],0)),"")</f>
        <v>GREEN FOODS</v>
      </c>
      <c r="D2070" s="25">
        <v>10</v>
      </c>
      <c r="E2070" s="25">
        <v>2</v>
      </c>
      <c r="F2070" s="25" t="b">
        <f>IF(E2070&gt;(VLOOKUP(D2070,Months_Weeks!$A$2:$B$13,2,TRUE)),FALSE)</f>
        <v>0</v>
      </c>
      <c r="G2070" s="63">
        <f>IF(Table312[[#This Row],[Facility]]="Buin",1.5%,0.25%)</f>
        <v>2.5000000000000001E-3</v>
      </c>
      <c r="H2070" s="38"/>
      <c r="I2070" s="38"/>
      <c r="J2070" s="27">
        <f t="shared" si="192"/>
        <v>30</v>
      </c>
      <c r="K2070" s="28">
        <f t="shared" si="193"/>
        <v>10</v>
      </c>
      <c r="L2070" s="27">
        <f>IF(K2070=0,0,IF(E2070&gt;1,E2070-1,VLOOKUP(K2070,Months_Weeks!$A$1:$B$13,2,0)))</f>
        <v>1</v>
      </c>
      <c r="M2070" s="29"/>
      <c r="N2070" s="39"/>
      <c r="O2070" s="39"/>
      <c r="P2070" s="50">
        <f t="shared" si="194"/>
        <v>0</v>
      </c>
      <c r="Q2070" s="28">
        <f t="shared" si="195"/>
        <v>10</v>
      </c>
      <c r="R2070" s="28">
        <f>IF(Q2070=0,0,IF(E2070&gt;1,E2070-1,VLOOKUP(Q2070,Months_Weeks!$A$1:$B$13,2,0)))</f>
        <v>1</v>
      </c>
      <c r="S2070" s="30"/>
      <c r="T2070" s="39"/>
      <c r="U2070" s="39"/>
      <c r="V2070" s="50">
        <f t="shared" si="196"/>
        <v>0</v>
      </c>
      <c r="W2070" s="28">
        <f t="shared" si="197"/>
        <v>10</v>
      </c>
      <c r="X2070" s="28">
        <f>IF(W2070=0,0,IF(E2070&gt;1,E2070-1,VLOOKUP(W2070,Months_Weeks!$A$1:$B$13,2,0)))</f>
        <v>1</v>
      </c>
      <c r="Y2070" s="30"/>
      <c r="Z2070" s="39"/>
      <c r="AA2070" s="31"/>
      <c r="AB2070" s="39"/>
      <c r="AC2070" s="31"/>
      <c r="AD2070" s="40"/>
      <c r="AE2070" s="31"/>
      <c r="AF2070" s="40"/>
      <c r="AG2070" s="31"/>
      <c r="AH2070" s="40"/>
      <c r="AI2070" s="31"/>
      <c r="AJ2070" s="40"/>
    </row>
    <row r="2071" spans="1:36" x14ac:dyDescent="0.25">
      <c r="A2071" s="37" t="s">
        <v>32</v>
      </c>
      <c r="B2071" s="37">
        <v>57</v>
      </c>
      <c r="C2071" s="26" t="str">
        <f>IFERROR(INDEX(Clients[Client_Name],MATCH(Table312[[#This Row],[Client_Code]],Clients[Client_Code],0)),"")</f>
        <v>GREEN FOODS</v>
      </c>
      <c r="D2071" s="25">
        <v>10</v>
      </c>
      <c r="E2071" s="25">
        <v>3</v>
      </c>
      <c r="F2071" s="25" t="b">
        <f>IF(E2071&gt;(VLOOKUP(D2071,Months_Weeks!$A$2:$B$13,2,TRUE)),FALSE)</f>
        <v>0</v>
      </c>
      <c r="G2071" s="63">
        <f>IF(Table312[[#This Row],[Facility]]="Buin",1.5%,0.25%)</f>
        <v>2.5000000000000001E-3</v>
      </c>
      <c r="H2071" s="38"/>
      <c r="I2071" s="38"/>
      <c r="J2071" s="27">
        <f t="shared" si="192"/>
        <v>30</v>
      </c>
      <c r="K2071" s="28">
        <f t="shared" si="193"/>
        <v>10</v>
      </c>
      <c r="L2071" s="27">
        <f>IF(K2071=0,0,IF(E2071&gt;1,E2071-1,VLOOKUP(K2071,Months_Weeks!$A$1:$B$13,2,0)))</f>
        <v>2</v>
      </c>
      <c r="M2071" s="29"/>
      <c r="N2071" s="39"/>
      <c r="O2071" s="39"/>
      <c r="P2071" s="50">
        <f t="shared" si="194"/>
        <v>0</v>
      </c>
      <c r="Q2071" s="28">
        <f t="shared" si="195"/>
        <v>10</v>
      </c>
      <c r="R2071" s="28">
        <f>IF(Q2071=0,0,IF(E2071&gt;1,E2071-1,VLOOKUP(Q2071,Months_Weeks!$A$1:$B$13,2,0)))</f>
        <v>2</v>
      </c>
      <c r="S2071" s="30"/>
      <c r="T2071" s="39"/>
      <c r="U2071" s="39"/>
      <c r="V2071" s="50">
        <f t="shared" si="196"/>
        <v>0</v>
      </c>
      <c r="W2071" s="28">
        <f t="shared" si="197"/>
        <v>10</v>
      </c>
      <c r="X2071" s="28">
        <f>IF(W2071=0,0,IF(E2071&gt;1,E2071-1,VLOOKUP(W2071,Months_Weeks!$A$1:$B$13,2,0)))</f>
        <v>2</v>
      </c>
      <c r="Y2071" s="30"/>
      <c r="Z2071" s="39"/>
      <c r="AA2071" s="31"/>
      <c r="AB2071" s="39"/>
      <c r="AC2071" s="31"/>
      <c r="AD2071" s="40"/>
      <c r="AE2071" s="31"/>
      <c r="AF2071" s="40"/>
      <c r="AG2071" s="31"/>
      <c r="AH2071" s="40"/>
      <c r="AI2071" s="31"/>
      <c r="AJ2071" s="40"/>
    </row>
    <row r="2072" spans="1:36" x14ac:dyDescent="0.25">
      <c r="A2072" s="37" t="s">
        <v>32</v>
      </c>
      <c r="B2072" s="37">
        <v>57</v>
      </c>
      <c r="C2072" s="26" t="str">
        <f>IFERROR(INDEX(Clients[Client_Name],MATCH(Table312[[#This Row],[Client_Code]],Clients[Client_Code],0)),"")</f>
        <v>GREEN FOODS</v>
      </c>
      <c r="D2072" s="25">
        <v>10</v>
      </c>
      <c r="E2072" s="25">
        <v>4</v>
      </c>
      <c r="F2072" s="25" t="b">
        <f>IF(E2072&gt;(VLOOKUP(D2072,Months_Weeks!$A$2:$B$13,2,TRUE)),FALSE)</f>
        <v>0</v>
      </c>
      <c r="G2072" s="63">
        <f>IF(Table312[[#This Row],[Facility]]="Buin",1.5%,0.25%)</f>
        <v>2.5000000000000001E-3</v>
      </c>
      <c r="H2072" s="38"/>
      <c r="I2072" s="38"/>
      <c r="J2072" s="27">
        <f t="shared" si="192"/>
        <v>30</v>
      </c>
      <c r="K2072" s="28">
        <f t="shared" si="193"/>
        <v>10</v>
      </c>
      <c r="L2072" s="27">
        <f>IF(K2072=0,0,IF(E2072&gt;1,E2072-1,VLOOKUP(K2072,Months_Weeks!$A$1:$B$13,2,0)))</f>
        <v>3</v>
      </c>
      <c r="M2072" s="29"/>
      <c r="N2072" s="39"/>
      <c r="O2072" s="39"/>
      <c r="P2072" s="50">
        <f t="shared" si="194"/>
        <v>0</v>
      </c>
      <c r="Q2072" s="28">
        <f t="shared" si="195"/>
        <v>10</v>
      </c>
      <c r="R2072" s="28">
        <f>IF(Q2072=0,0,IF(E2072&gt;1,E2072-1,VLOOKUP(Q2072,Months_Weeks!$A$1:$B$13,2,0)))</f>
        <v>3</v>
      </c>
      <c r="S2072" s="30"/>
      <c r="T2072" s="39"/>
      <c r="U2072" s="39"/>
      <c r="V2072" s="50">
        <f t="shared" si="196"/>
        <v>0</v>
      </c>
      <c r="W2072" s="28">
        <f t="shared" si="197"/>
        <v>10</v>
      </c>
      <c r="X2072" s="28">
        <f>IF(W2072=0,0,IF(E2072&gt;1,E2072-1,VLOOKUP(W2072,Months_Weeks!$A$1:$B$13,2,0)))</f>
        <v>3</v>
      </c>
      <c r="Y2072" s="30"/>
      <c r="Z2072" s="39"/>
      <c r="AA2072" s="31"/>
      <c r="AB2072" s="39"/>
      <c r="AC2072" s="31"/>
      <c r="AD2072" s="40"/>
      <c r="AE2072" s="31"/>
      <c r="AF2072" s="40"/>
      <c r="AG2072" s="31"/>
      <c r="AH2072" s="40"/>
      <c r="AI2072" s="31"/>
      <c r="AJ2072" s="40"/>
    </row>
    <row r="2073" spans="1:36" x14ac:dyDescent="0.25">
      <c r="A2073" s="37" t="s">
        <v>32</v>
      </c>
      <c r="B2073" s="37">
        <v>57</v>
      </c>
      <c r="C2073" s="26" t="str">
        <f>IFERROR(INDEX(Clients[Client_Name],MATCH(Table312[[#This Row],[Client_Code]],Clients[Client_Code],0)),"")</f>
        <v>GREEN FOODS</v>
      </c>
      <c r="D2073" s="25">
        <v>11</v>
      </c>
      <c r="E2073" s="25">
        <v>1</v>
      </c>
      <c r="F2073" s="25" t="b">
        <f>IF(E2073&gt;(VLOOKUP(D2073,Months_Weeks!$A$2:$B$13,2,TRUE)),FALSE)</f>
        <v>0</v>
      </c>
      <c r="G2073" s="63">
        <f>IF(Table312[[#This Row],[Facility]]="Buin",1.5%,0.25%)</f>
        <v>2.5000000000000001E-3</v>
      </c>
      <c r="H2073" s="38"/>
      <c r="I2073" s="38"/>
      <c r="J2073" s="27">
        <f t="shared" si="192"/>
        <v>30</v>
      </c>
      <c r="K2073" s="28">
        <f t="shared" si="193"/>
        <v>10</v>
      </c>
      <c r="L2073" s="27">
        <f>IF(K2073=0,0,IF(E2073&gt;1,E2073-1,VLOOKUP(K2073,Months_Weeks!$A$1:$B$13,2,0)))</f>
        <v>4</v>
      </c>
      <c r="M2073" s="29"/>
      <c r="N2073" s="39"/>
      <c r="O2073" s="39"/>
      <c r="P2073" s="50">
        <f t="shared" si="194"/>
        <v>0</v>
      </c>
      <c r="Q2073" s="28">
        <f t="shared" si="195"/>
        <v>10</v>
      </c>
      <c r="R2073" s="28">
        <f>IF(Q2073=0,0,IF(E2073&gt;1,E2073-1,VLOOKUP(Q2073,Months_Weeks!$A$1:$B$13,2,0)))</f>
        <v>4</v>
      </c>
      <c r="S2073" s="30"/>
      <c r="T2073" s="39"/>
      <c r="U2073" s="39"/>
      <c r="V2073" s="50">
        <f t="shared" si="196"/>
        <v>0</v>
      </c>
      <c r="W2073" s="28">
        <f t="shared" si="197"/>
        <v>10</v>
      </c>
      <c r="X2073" s="28">
        <f>IF(W2073=0,0,IF(E2073&gt;1,E2073-1,VLOOKUP(W2073,Months_Weeks!$A$1:$B$13,2,0)))</f>
        <v>4</v>
      </c>
      <c r="Y2073" s="30"/>
      <c r="Z2073" s="39"/>
      <c r="AA2073" s="31"/>
      <c r="AB2073" s="39"/>
      <c r="AC2073" s="31"/>
      <c r="AD2073" s="40"/>
      <c r="AE2073" s="31"/>
      <c r="AF2073" s="40"/>
      <c r="AG2073" s="31"/>
      <c r="AH2073" s="40"/>
      <c r="AI2073" s="31"/>
      <c r="AJ2073" s="40"/>
    </row>
    <row r="2074" spans="1:36" x14ac:dyDescent="0.25">
      <c r="A2074" s="37" t="s">
        <v>32</v>
      </c>
      <c r="B2074" s="37">
        <v>57</v>
      </c>
      <c r="C2074" s="26" t="str">
        <f>IFERROR(INDEX(Clients[Client_Name],MATCH(Table312[[#This Row],[Client_Code]],Clients[Client_Code],0)),"")</f>
        <v>GREEN FOODS</v>
      </c>
      <c r="D2074" s="25">
        <v>11</v>
      </c>
      <c r="E2074" s="25">
        <v>2</v>
      </c>
      <c r="F2074" s="25" t="b">
        <f>IF(E2074&gt;(VLOOKUP(D2074,Months_Weeks!$A$2:$B$13,2,TRUE)),FALSE)</f>
        <v>0</v>
      </c>
      <c r="G2074" s="63">
        <f>IF(Table312[[#This Row],[Facility]]="Buin",1.5%,0.25%)</f>
        <v>2.5000000000000001E-3</v>
      </c>
      <c r="H2074" s="38"/>
      <c r="I2074" s="38"/>
      <c r="J2074" s="27">
        <f t="shared" si="192"/>
        <v>30</v>
      </c>
      <c r="K2074" s="28">
        <f t="shared" si="193"/>
        <v>11</v>
      </c>
      <c r="L2074" s="27">
        <f>IF(K2074=0,0,IF(E2074&gt;1,E2074-1,VLOOKUP(K2074,Months_Weeks!$A$1:$B$13,2,0)))</f>
        <v>1</v>
      </c>
      <c r="M2074" s="29"/>
      <c r="N2074" s="39"/>
      <c r="O2074" s="39"/>
      <c r="P2074" s="50">
        <f t="shared" si="194"/>
        <v>0</v>
      </c>
      <c r="Q2074" s="28">
        <f t="shared" si="195"/>
        <v>11</v>
      </c>
      <c r="R2074" s="28">
        <f>IF(Q2074=0,0,IF(E2074&gt;1,E2074-1,VLOOKUP(Q2074,Months_Weeks!$A$1:$B$13,2,0)))</f>
        <v>1</v>
      </c>
      <c r="S2074" s="30"/>
      <c r="T2074" s="39"/>
      <c r="U2074" s="39"/>
      <c r="V2074" s="50">
        <f t="shared" si="196"/>
        <v>0</v>
      </c>
      <c r="W2074" s="28">
        <f t="shared" si="197"/>
        <v>11</v>
      </c>
      <c r="X2074" s="28">
        <f>IF(W2074=0,0,IF(E2074&gt;1,E2074-1,VLOOKUP(W2074,Months_Weeks!$A$1:$B$13,2,0)))</f>
        <v>1</v>
      </c>
      <c r="Y2074" s="30"/>
      <c r="Z2074" s="39"/>
      <c r="AA2074" s="31"/>
      <c r="AB2074" s="39"/>
      <c r="AC2074" s="31"/>
      <c r="AD2074" s="40"/>
      <c r="AE2074" s="31"/>
      <c r="AF2074" s="40"/>
      <c r="AG2074" s="31"/>
      <c r="AH2074" s="40"/>
      <c r="AI2074" s="31"/>
      <c r="AJ2074" s="40"/>
    </row>
    <row r="2075" spans="1:36" x14ac:dyDescent="0.25">
      <c r="A2075" s="37" t="s">
        <v>32</v>
      </c>
      <c r="B2075" s="37">
        <v>57</v>
      </c>
      <c r="C2075" s="26" t="str">
        <f>IFERROR(INDEX(Clients[Client_Name],MATCH(Table312[[#This Row],[Client_Code]],Clients[Client_Code],0)),"")</f>
        <v>GREEN FOODS</v>
      </c>
      <c r="D2075" s="25">
        <v>11</v>
      </c>
      <c r="E2075" s="25">
        <v>3</v>
      </c>
      <c r="F2075" s="25" t="b">
        <f>IF(E2075&gt;(VLOOKUP(D2075,Months_Weeks!$A$2:$B$13,2,TRUE)),FALSE)</f>
        <v>0</v>
      </c>
      <c r="G2075" s="63">
        <f>IF(Table312[[#This Row],[Facility]]="Buin",1.5%,0.25%)</f>
        <v>2.5000000000000001E-3</v>
      </c>
      <c r="H2075" s="38"/>
      <c r="I2075" s="38"/>
      <c r="J2075" s="27">
        <f t="shared" si="192"/>
        <v>30</v>
      </c>
      <c r="K2075" s="28">
        <f t="shared" si="193"/>
        <v>11</v>
      </c>
      <c r="L2075" s="27">
        <f>IF(K2075=0,0,IF(E2075&gt;1,E2075-1,VLOOKUP(K2075,Months_Weeks!$A$1:$B$13,2,0)))</f>
        <v>2</v>
      </c>
      <c r="M2075" s="29"/>
      <c r="N2075" s="39"/>
      <c r="O2075" s="39"/>
      <c r="P2075" s="50">
        <f t="shared" si="194"/>
        <v>0</v>
      </c>
      <c r="Q2075" s="28">
        <f t="shared" si="195"/>
        <v>11</v>
      </c>
      <c r="R2075" s="28">
        <f>IF(Q2075=0,0,IF(E2075&gt;1,E2075-1,VLOOKUP(Q2075,Months_Weeks!$A$1:$B$13,2,0)))</f>
        <v>2</v>
      </c>
      <c r="S2075" s="30"/>
      <c r="T2075" s="39"/>
      <c r="U2075" s="39"/>
      <c r="V2075" s="50">
        <f t="shared" si="196"/>
        <v>0</v>
      </c>
      <c r="W2075" s="28">
        <f t="shared" si="197"/>
        <v>11</v>
      </c>
      <c r="X2075" s="28">
        <f>IF(W2075=0,0,IF(E2075&gt;1,E2075-1,VLOOKUP(W2075,Months_Weeks!$A$1:$B$13,2,0)))</f>
        <v>2</v>
      </c>
      <c r="Y2075" s="30"/>
      <c r="Z2075" s="39"/>
      <c r="AA2075" s="31"/>
      <c r="AB2075" s="39"/>
      <c r="AC2075" s="31"/>
      <c r="AD2075" s="40"/>
      <c r="AE2075" s="31"/>
      <c r="AF2075" s="40"/>
      <c r="AG2075" s="31"/>
      <c r="AH2075" s="40"/>
      <c r="AI2075" s="31"/>
      <c r="AJ2075" s="40"/>
    </row>
    <row r="2076" spans="1:36" x14ac:dyDescent="0.25">
      <c r="A2076" s="37" t="s">
        <v>32</v>
      </c>
      <c r="B2076" s="37">
        <v>57</v>
      </c>
      <c r="C2076" s="26" t="str">
        <f>IFERROR(INDEX(Clients[Client_Name],MATCH(Table312[[#This Row],[Client_Code]],Clients[Client_Code],0)),"")</f>
        <v>GREEN FOODS</v>
      </c>
      <c r="D2076" s="25">
        <v>11</v>
      </c>
      <c r="E2076" s="25">
        <v>4</v>
      </c>
      <c r="F2076" s="25" t="b">
        <f>IF(E2076&gt;(VLOOKUP(D2076,Months_Weeks!$A$2:$B$13,2,TRUE)),FALSE)</f>
        <v>0</v>
      </c>
      <c r="G2076" s="63">
        <f>IF(Table312[[#This Row],[Facility]]="Buin",1.5%,0.25%)</f>
        <v>2.5000000000000001E-3</v>
      </c>
      <c r="H2076" s="38"/>
      <c r="I2076" s="38"/>
      <c r="J2076" s="27">
        <f t="shared" si="192"/>
        <v>30</v>
      </c>
      <c r="K2076" s="28">
        <f t="shared" si="193"/>
        <v>11</v>
      </c>
      <c r="L2076" s="27">
        <f>IF(K2076=0,0,IF(E2076&gt;1,E2076-1,VLOOKUP(K2076,Months_Weeks!$A$1:$B$13,2,0)))</f>
        <v>3</v>
      </c>
      <c r="M2076" s="29"/>
      <c r="N2076" s="39"/>
      <c r="O2076" s="39"/>
      <c r="P2076" s="50">
        <f t="shared" si="194"/>
        <v>0</v>
      </c>
      <c r="Q2076" s="28">
        <f t="shared" si="195"/>
        <v>11</v>
      </c>
      <c r="R2076" s="28">
        <f>IF(Q2076=0,0,IF(E2076&gt;1,E2076-1,VLOOKUP(Q2076,Months_Weeks!$A$1:$B$13,2,0)))</f>
        <v>3</v>
      </c>
      <c r="S2076" s="30"/>
      <c r="T2076" s="39"/>
      <c r="U2076" s="39"/>
      <c r="V2076" s="50">
        <f t="shared" si="196"/>
        <v>0</v>
      </c>
      <c r="W2076" s="28">
        <f t="shared" si="197"/>
        <v>11</v>
      </c>
      <c r="X2076" s="28">
        <f>IF(W2076=0,0,IF(E2076&gt;1,E2076-1,VLOOKUP(W2076,Months_Weeks!$A$1:$B$13,2,0)))</f>
        <v>3</v>
      </c>
      <c r="Y2076" s="30"/>
      <c r="Z2076" s="39"/>
      <c r="AA2076" s="31"/>
      <c r="AB2076" s="39"/>
      <c r="AC2076" s="31"/>
      <c r="AD2076" s="40"/>
      <c r="AE2076" s="31"/>
      <c r="AF2076" s="40"/>
      <c r="AG2076" s="31"/>
      <c r="AH2076" s="40"/>
      <c r="AI2076" s="31"/>
      <c r="AJ2076" s="40"/>
    </row>
    <row r="2077" spans="1:36" x14ac:dyDescent="0.25">
      <c r="A2077" s="37" t="s">
        <v>32</v>
      </c>
      <c r="B2077" s="37">
        <v>57</v>
      </c>
      <c r="C2077" s="26" t="str">
        <f>IFERROR(INDEX(Clients[Client_Name],MATCH(Table312[[#This Row],[Client_Code]],Clients[Client_Code],0)),"")</f>
        <v>GREEN FOODS</v>
      </c>
      <c r="D2077" s="25">
        <v>12</v>
      </c>
      <c r="E2077" s="25">
        <v>1</v>
      </c>
      <c r="F2077" s="25" t="b">
        <f>IF(E2077&gt;(VLOOKUP(D2077,Months_Weeks!$A$2:$B$13,2,TRUE)),FALSE)</f>
        <v>0</v>
      </c>
      <c r="G2077" s="63">
        <f>IF(Table312[[#This Row],[Facility]]="Buin",1.5%,0.25%)</f>
        <v>2.5000000000000001E-3</v>
      </c>
      <c r="H2077" s="38"/>
      <c r="I2077" s="38"/>
      <c r="J2077" s="27">
        <f t="shared" si="192"/>
        <v>30</v>
      </c>
      <c r="K2077" s="28">
        <f t="shared" si="193"/>
        <v>11</v>
      </c>
      <c r="L2077" s="27">
        <f>IF(K2077=0,0,IF(E2077&gt;1,E2077-1,VLOOKUP(K2077,Months_Weeks!$A$1:$B$13,2,0)))</f>
        <v>4</v>
      </c>
      <c r="M2077" s="29"/>
      <c r="N2077" s="39"/>
      <c r="O2077" s="39"/>
      <c r="P2077" s="50">
        <f t="shared" si="194"/>
        <v>0</v>
      </c>
      <c r="Q2077" s="28">
        <f t="shared" si="195"/>
        <v>11</v>
      </c>
      <c r="R2077" s="28">
        <f>IF(Q2077=0,0,IF(E2077&gt;1,E2077-1,VLOOKUP(Q2077,Months_Weeks!$A$1:$B$13,2,0)))</f>
        <v>4</v>
      </c>
      <c r="S2077" s="30"/>
      <c r="T2077" s="39"/>
      <c r="U2077" s="39"/>
      <c r="V2077" s="50">
        <f t="shared" si="196"/>
        <v>0</v>
      </c>
      <c r="W2077" s="28">
        <f t="shared" si="197"/>
        <v>11</v>
      </c>
      <c r="X2077" s="28">
        <f>IF(W2077=0,0,IF(E2077&gt;1,E2077-1,VLOOKUP(W2077,Months_Weeks!$A$1:$B$13,2,0)))</f>
        <v>4</v>
      </c>
      <c r="Y2077" s="30"/>
      <c r="Z2077" s="39"/>
      <c r="AA2077" s="31"/>
      <c r="AB2077" s="39"/>
      <c r="AC2077" s="31"/>
      <c r="AD2077" s="40"/>
      <c r="AE2077" s="31"/>
      <c r="AF2077" s="40"/>
      <c r="AG2077" s="31"/>
      <c r="AH2077" s="40"/>
      <c r="AI2077" s="31"/>
      <c r="AJ2077" s="40"/>
    </row>
    <row r="2078" spans="1:36" x14ac:dyDescent="0.25">
      <c r="A2078" s="37" t="s">
        <v>32</v>
      </c>
      <c r="B2078" s="37">
        <v>57</v>
      </c>
      <c r="C2078" s="26" t="str">
        <f>IFERROR(INDEX(Clients[Client_Name],MATCH(Table312[[#This Row],[Client_Code]],Clients[Client_Code],0)),"")</f>
        <v>GREEN FOODS</v>
      </c>
      <c r="D2078" s="25">
        <v>12</v>
      </c>
      <c r="E2078" s="25">
        <v>2</v>
      </c>
      <c r="F2078" s="25" t="b">
        <f>IF(E2078&gt;(VLOOKUP(D2078,Months_Weeks!$A$2:$B$13,2,TRUE)),FALSE)</f>
        <v>0</v>
      </c>
      <c r="G2078" s="63">
        <f>IF(Table312[[#This Row],[Facility]]="Buin",1.5%,0.25%)</f>
        <v>2.5000000000000001E-3</v>
      </c>
      <c r="H2078" s="38"/>
      <c r="I2078" s="38"/>
      <c r="J2078" s="27">
        <f t="shared" si="192"/>
        <v>30</v>
      </c>
      <c r="K2078" s="28">
        <f t="shared" si="193"/>
        <v>12</v>
      </c>
      <c r="L2078" s="27">
        <f>IF(K2078=0,0,IF(E2078&gt;1,E2078-1,VLOOKUP(K2078,Months_Weeks!$A$1:$B$13,2,0)))</f>
        <v>1</v>
      </c>
      <c r="M2078" s="29"/>
      <c r="N2078" s="39"/>
      <c r="O2078" s="39"/>
      <c r="P2078" s="50">
        <f t="shared" si="194"/>
        <v>0</v>
      </c>
      <c r="Q2078" s="28">
        <f t="shared" si="195"/>
        <v>12</v>
      </c>
      <c r="R2078" s="28">
        <f>IF(Q2078=0,0,IF(E2078&gt;1,E2078-1,VLOOKUP(Q2078,Months_Weeks!$A$1:$B$13,2,0)))</f>
        <v>1</v>
      </c>
      <c r="S2078" s="30"/>
      <c r="T2078" s="39"/>
      <c r="U2078" s="39"/>
      <c r="V2078" s="50">
        <f t="shared" si="196"/>
        <v>0</v>
      </c>
      <c r="W2078" s="28">
        <f t="shared" si="197"/>
        <v>12</v>
      </c>
      <c r="X2078" s="28">
        <f>IF(W2078=0,0,IF(E2078&gt;1,E2078-1,VLOOKUP(W2078,Months_Weeks!$A$1:$B$13,2,0)))</f>
        <v>1</v>
      </c>
      <c r="Y2078" s="30"/>
      <c r="Z2078" s="39"/>
      <c r="AA2078" s="31"/>
      <c r="AB2078" s="39"/>
      <c r="AC2078" s="31"/>
      <c r="AD2078" s="40"/>
      <c r="AE2078" s="31"/>
      <c r="AF2078" s="40"/>
      <c r="AG2078" s="31"/>
      <c r="AH2078" s="40"/>
      <c r="AI2078" s="31"/>
      <c r="AJ2078" s="40"/>
    </row>
    <row r="2079" spans="1:36" x14ac:dyDescent="0.25">
      <c r="A2079" s="37" t="s">
        <v>32</v>
      </c>
      <c r="B2079" s="37">
        <v>57</v>
      </c>
      <c r="C2079" s="26" t="str">
        <f>IFERROR(INDEX(Clients[Client_Name],MATCH(Table312[[#This Row],[Client_Code]],Clients[Client_Code],0)),"")</f>
        <v>GREEN FOODS</v>
      </c>
      <c r="D2079" s="25">
        <v>12</v>
      </c>
      <c r="E2079" s="25">
        <v>3</v>
      </c>
      <c r="F2079" s="25" t="b">
        <f>IF(E2079&gt;(VLOOKUP(D2079,Months_Weeks!$A$2:$B$13,2,TRUE)),FALSE)</f>
        <v>0</v>
      </c>
      <c r="G2079" s="63">
        <f>IF(Table312[[#This Row],[Facility]]="Buin",1.5%,0.25%)</f>
        <v>2.5000000000000001E-3</v>
      </c>
      <c r="H2079" s="38"/>
      <c r="I2079" s="38"/>
      <c r="J2079" s="27">
        <f t="shared" si="192"/>
        <v>30</v>
      </c>
      <c r="K2079" s="28">
        <f t="shared" si="193"/>
        <v>12</v>
      </c>
      <c r="L2079" s="27">
        <f>IF(K2079=0,0,IF(E2079&gt;1,E2079-1,VLOOKUP(K2079,Months_Weeks!$A$1:$B$13,2,0)))</f>
        <v>2</v>
      </c>
      <c r="M2079" s="29"/>
      <c r="N2079" s="39"/>
      <c r="O2079" s="39"/>
      <c r="P2079" s="50">
        <f t="shared" si="194"/>
        <v>0</v>
      </c>
      <c r="Q2079" s="28">
        <f t="shared" si="195"/>
        <v>12</v>
      </c>
      <c r="R2079" s="28">
        <f>IF(Q2079=0,0,IF(E2079&gt;1,E2079-1,VLOOKUP(Q2079,Months_Weeks!$A$1:$B$13,2,0)))</f>
        <v>2</v>
      </c>
      <c r="S2079" s="30"/>
      <c r="T2079" s="39"/>
      <c r="U2079" s="39"/>
      <c r="V2079" s="50">
        <f t="shared" si="196"/>
        <v>0</v>
      </c>
      <c r="W2079" s="28">
        <f t="shared" si="197"/>
        <v>12</v>
      </c>
      <c r="X2079" s="28">
        <f>IF(W2079=0,0,IF(E2079&gt;1,E2079-1,VLOOKUP(W2079,Months_Weeks!$A$1:$B$13,2,0)))</f>
        <v>2</v>
      </c>
      <c r="Y2079" s="30"/>
      <c r="Z2079" s="39"/>
      <c r="AA2079" s="31"/>
      <c r="AB2079" s="39"/>
      <c r="AC2079" s="31"/>
      <c r="AD2079" s="40"/>
      <c r="AE2079" s="31"/>
      <c r="AF2079" s="40"/>
      <c r="AG2079" s="31"/>
      <c r="AH2079" s="40"/>
      <c r="AI2079" s="31"/>
      <c r="AJ2079" s="40"/>
    </row>
    <row r="2080" spans="1:36" x14ac:dyDescent="0.25">
      <c r="A2080" s="37" t="s">
        <v>32</v>
      </c>
      <c r="B2080" s="37">
        <v>57</v>
      </c>
      <c r="C2080" s="26" t="str">
        <f>IFERROR(INDEX(Clients[Client_Name],MATCH(Table312[[#This Row],[Client_Code]],Clients[Client_Code],0)),"")</f>
        <v>GREEN FOODS</v>
      </c>
      <c r="D2080" s="25">
        <v>12</v>
      </c>
      <c r="E2080" s="25">
        <v>4</v>
      </c>
      <c r="F2080" s="25" t="b">
        <f>IF(E2080&gt;(VLOOKUP(D2080,Months_Weeks!$A$2:$B$13,2,TRUE)),FALSE)</f>
        <v>0</v>
      </c>
      <c r="G2080" s="63">
        <f>IF(Table312[[#This Row],[Facility]]="Buin",1.5%,0.25%)</f>
        <v>2.5000000000000001E-3</v>
      </c>
      <c r="H2080" s="38"/>
      <c r="I2080" s="38"/>
      <c r="J2080" s="27">
        <f t="shared" si="192"/>
        <v>30</v>
      </c>
      <c r="K2080" s="28">
        <f t="shared" si="193"/>
        <v>12</v>
      </c>
      <c r="L2080" s="27">
        <f>IF(K2080=0,0,IF(E2080&gt;1,E2080-1,VLOOKUP(K2080,Months_Weeks!$A$1:$B$13,2,0)))</f>
        <v>3</v>
      </c>
      <c r="M2080" s="29"/>
      <c r="N2080" s="39"/>
      <c r="O2080" s="39"/>
      <c r="P2080" s="50">
        <f t="shared" si="194"/>
        <v>0</v>
      </c>
      <c r="Q2080" s="28">
        <f t="shared" si="195"/>
        <v>12</v>
      </c>
      <c r="R2080" s="28">
        <f>IF(Q2080=0,0,IF(E2080&gt;1,E2080-1,VLOOKUP(Q2080,Months_Weeks!$A$1:$B$13,2,0)))</f>
        <v>3</v>
      </c>
      <c r="S2080" s="30"/>
      <c r="T2080" s="39"/>
      <c r="U2080" s="39"/>
      <c r="V2080" s="50">
        <f t="shared" si="196"/>
        <v>0</v>
      </c>
      <c r="W2080" s="28">
        <f t="shared" si="197"/>
        <v>12</v>
      </c>
      <c r="X2080" s="28">
        <f>IF(W2080=0,0,IF(E2080&gt;1,E2080-1,VLOOKUP(W2080,Months_Weeks!$A$1:$B$13,2,0)))</f>
        <v>3</v>
      </c>
      <c r="Y2080" s="30"/>
      <c r="Z2080" s="39"/>
      <c r="AA2080" s="31"/>
      <c r="AB2080" s="39"/>
      <c r="AC2080" s="31"/>
      <c r="AD2080" s="40"/>
      <c r="AE2080" s="31"/>
      <c r="AF2080" s="40"/>
      <c r="AG2080" s="31"/>
      <c r="AH2080" s="40"/>
      <c r="AI2080" s="31"/>
      <c r="AJ2080" s="40"/>
    </row>
    <row r="2081" spans="1:36" x14ac:dyDescent="0.25">
      <c r="A2081" s="37" t="s">
        <v>32</v>
      </c>
      <c r="B2081" s="37">
        <v>57</v>
      </c>
      <c r="C2081" s="26" t="str">
        <f>IFERROR(INDEX(Clients[Client_Name],MATCH(Table312[[#This Row],[Client_Code]],Clients[Client_Code],0)),"")</f>
        <v>GREEN FOODS</v>
      </c>
      <c r="D2081" s="25">
        <v>12</v>
      </c>
      <c r="E2081" s="25">
        <v>5</v>
      </c>
      <c r="F2081" s="25" t="b">
        <f>IF(E2081&gt;(VLOOKUP(D2081,Months_Weeks!$A$2:$B$13,2,TRUE)),FALSE)</f>
        <v>0</v>
      </c>
      <c r="G2081" s="63">
        <f>IF(Table312[[#This Row],[Facility]]="Buin",1.5%,0.25%)</f>
        <v>2.5000000000000001E-3</v>
      </c>
      <c r="H2081" s="38"/>
      <c r="I2081" s="38"/>
      <c r="J2081" s="27">
        <f t="shared" si="192"/>
        <v>30</v>
      </c>
      <c r="K2081" s="28">
        <f t="shared" si="193"/>
        <v>12</v>
      </c>
      <c r="L2081" s="27">
        <f>IF(K2081=0,0,IF(E2081&gt;1,E2081-1,VLOOKUP(K2081,Months_Weeks!$A$1:$B$13,2,0)))</f>
        <v>4</v>
      </c>
      <c r="M2081" s="29"/>
      <c r="N2081" s="39"/>
      <c r="O2081" s="39"/>
      <c r="P2081" s="50">
        <f t="shared" si="194"/>
        <v>0</v>
      </c>
      <c r="Q2081" s="28">
        <f t="shared" si="195"/>
        <v>12</v>
      </c>
      <c r="R2081" s="28">
        <f>IF(Q2081=0,0,IF(E2081&gt;1,E2081-1,VLOOKUP(Q2081,Months_Weeks!$A$1:$B$13,2,0)))</f>
        <v>4</v>
      </c>
      <c r="S2081" s="30"/>
      <c r="T2081" s="39"/>
      <c r="U2081" s="39"/>
      <c r="V2081" s="50">
        <f t="shared" si="196"/>
        <v>0</v>
      </c>
      <c r="W2081" s="28">
        <f t="shared" si="197"/>
        <v>12</v>
      </c>
      <c r="X2081" s="28">
        <f>IF(W2081=0,0,IF(E2081&gt;1,E2081-1,VLOOKUP(W2081,Months_Weeks!$A$1:$B$13,2,0)))</f>
        <v>4</v>
      </c>
      <c r="Y2081" s="30"/>
      <c r="Z2081" s="39"/>
      <c r="AA2081" s="31"/>
      <c r="AB2081" s="39"/>
      <c r="AC2081" s="31"/>
      <c r="AD2081" s="40"/>
      <c r="AE2081" s="31"/>
      <c r="AF2081" s="40"/>
      <c r="AG2081" s="31"/>
      <c r="AH2081" s="40"/>
      <c r="AI2081" s="31"/>
      <c r="AJ2081" s="40"/>
    </row>
    <row r="2082" spans="1:36" x14ac:dyDescent="0.25">
      <c r="A2082" s="37" t="s">
        <v>32</v>
      </c>
      <c r="B2082" s="37">
        <v>53</v>
      </c>
      <c r="C2082" s="26" t="str">
        <f>IFERROR(INDEX(Clients[Client_Name],MATCH(Table312[[#This Row],[Client_Code]],Clients[Client_Code],0)),"")</f>
        <v>GUALLARAUCO</v>
      </c>
      <c r="D2082" s="25">
        <v>1</v>
      </c>
      <c r="E2082" s="25">
        <v>1</v>
      </c>
      <c r="F2082" s="25" t="b">
        <f>IF(E2082&gt;(VLOOKUP(D2082,Months_Weeks!$A$2:$B$13,2,TRUE)),FALSE)</f>
        <v>0</v>
      </c>
      <c r="G2082" s="63">
        <f>IF(Table312[[#This Row],[Facility]]="Buin",1.5%,0.25%)</f>
        <v>2.5000000000000001E-3</v>
      </c>
      <c r="H2082" s="38">
        <v>30</v>
      </c>
      <c r="I2082" s="38"/>
      <c r="J2082" s="27">
        <f t="shared" si="192"/>
        <v>30</v>
      </c>
      <c r="K2082" s="28">
        <f t="shared" si="193"/>
        <v>0</v>
      </c>
      <c r="L2082" s="27">
        <f>IF(K2082=0,0,IF(E2082&gt;1,E2082-1,VLOOKUP(K2082,Months_Weeks!$A$1:$B$13,2,0)))</f>
        <v>0</v>
      </c>
      <c r="M2082" s="32"/>
      <c r="N2082" s="39"/>
      <c r="O2082" s="39"/>
      <c r="P2082" s="50">
        <f t="shared" si="194"/>
        <v>0</v>
      </c>
      <c r="Q2082" s="28">
        <f t="shared" si="195"/>
        <v>0</v>
      </c>
      <c r="R2082" s="28">
        <f>IF(Q2082=0,0,IF(E2082&gt;1,E2082-1,VLOOKUP(Q2082,Months_Weeks!$A$1:$B$13,2,0)))</f>
        <v>0</v>
      </c>
      <c r="S2082" s="30"/>
      <c r="T2082" s="39"/>
      <c r="U2082" s="39"/>
      <c r="V2082" s="50">
        <f t="shared" si="196"/>
        <v>0</v>
      </c>
      <c r="W2082" s="28">
        <f t="shared" si="197"/>
        <v>0</v>
      </c>
      <c r="X2082" s="28">
        <f>IF(W2082=0,0,IF(E2082&gt;1,E2082-1,VLOOKUP(W2082,Months_Weeks!$A$1:$B$13,2,0)))</f>
        <v>0</v>
      </c>
      <c r="Y2082" s="30"/>
      <c r="Z2082" s="39"/>
      <c r="AA2082" s="31">
        <v>1</v>
      </c>
      <c r="AB2082" s="72">
        <v>0.46200000000000002</v>
      </c>
      <c r="AC2082" s="31"/>
      <c r="AD2082" s="40"/>
      <c r="AE2082" s="31"/>
      <c r="AF2082" s="40"/>
      <c r="AG2082" s="31"/>
      <c r="AH2082" s="40"/>
      <c r="AI2082" s="31">
        <v>1</v>
      </c>
      <c r="AJ2082" s="70">
        <v>0.86460000000000004</v>
      </c>
    </row>
    <row r="2083" spans="1:36" x14ac:dyDescent="0.25">
      <c r="A2083" s="37" t="s">
        <v>32</v>
      </c>
      <c r="B2083" s="37">
        <v>53</v>
      </c>
      <c r="C2083" s="26" t="str">
        <f>IFERROR(INDEX(Clients[Client_Name],MATCH(Table312[[#This Row],[Client_Code]],Clients[Client_Code],0)),"")</f>
        <v>GUALLARAUCO</v>
      </c>
      <c r="D2083" s="25">
        <v>1</v>
      </c>
      <c r="E2083" s="25">
        <v>2</v>
      </c>
      <c r="F2083" s="25" t="b">
        <f>IF(E2083&gt;(VLOOKUP(D2083,Months_Weeks!$A$2:$B$13,2,TRUE)),FALSE)</f>
        <v>0</v>
      </c>
      <c r="G2083" s="63">
        <f>IF(Table312[[#This Row],[Facility]]="Buin",1.5%,0.25%)</f>
        <v>2.5000000000000001E-3</v>
      </c>
      <c r="H2083" s="38">
        <v>23</v>
      </c>
      <c r="I2083" s="38"/>
      <c r="J2083" s="27">
        <f t="shared" si="192"/>
        <v>53</v>
      </c>
      <c r="K2083" s="28">
        <f t="shared" si="193"/>
        <v>1</v>
      </c>
      <c r="L2083" s="27">
        <f>IF(K2083=0,0,IF(E2083&gt;1,E2083-1,VLOOKUP(K2083,Months_Weeks!$A$1:$B$13,2,0)))</f>
        <v>1</v>
      </c>
      <c r="M2083" s="29"/>
      <c r="N2083" s="39"/>
      <c r="O2083" s="39"/>
      <c r="P2083" s="50">
        <f t="shared" si="194"/>
        <v>0</v>
      </c>
      <c r="Q2083" s="28">
        <f t="shared" si="195"/>
        <v>1</v>
      </c>
      <c r="R2083" s="28">
        <f>IF(Q2083=0,0,IF(E2083&gt;1,E2083-1,VLOOKUP(Q2083,Months_Weeks!$A$1:$B$13,2,0)))</f>
        <v>1</v>
      </c>
      <c r="S2083" s="30"/>
      <c r="T2083" s="39"/>
      <c r="U2083" s="39"/>
      <c r="V2083" s="50">
        <f t="shared" si="196"/>
        <v>0</v>
      </c>
      <c r="W2083" s="28">
        <f t="shared" si="197"/>
        <v>1</v>
      </c>
      <c r="X2083" s="28">
        <f>IF(W2083=0,0,IF(E2083&gt;1,E2083-1,VLOOKUP(W2083,Months_Weeks!$A$1:$B$13,2,0)))</f>
        <v>1</v>
      </c>
      <c r="Y2083" s="30"/>
      <c r="Z2083" s="39"/>
      <c r="AA2083" s="31"/>
      <c r="AB2083" s="39"/>
      <c r="AC2083" s="31"/>
      <c r="AD2083" s="40"/>
      <c r="AE2083" s="31"/>
      <c r="AF2083" s="40"/>
      <c r="AG2083" s="31"/>
      <c r="AH2083" s="40"/>
      <c r="AI2083" s="31"/>
      <c r="AJ2083" s="40"/>
    </row>
    <row r="2084" spans="1:36" x14ac:dyDescent="0.25">
      <c r="A2084" s="37" t="s">
        <v>32</v>
      </c>
      <c r="B2084" s="37">
        <v>53</v>
      </c>
      <c r="C2084" s="26" t="str">
        <f>IFERROR(INDEX(Clients[Client_Name],MATCH(Table312[[#This Row],[Client_Code]],Clients[Client_Code],0)),"")</f>
        <v>GUALLARAUCO</v>
      </c>
      <c r="D2084" s="25">
        <v>1</v>
      </c>
      <c r="E2084" s="25">
        <v>3</v>
      </c>
      <c r="F2084" s="25" t="b">
        <f>IF(E2084&gt;(VLOOKUP(D2084,Months_Weeks!$A$2:$B$13,2,TRUE)),FALSE)</f>
        <v>0</v>
      </c>
      <c r="G2084" s="63">
        <f>IF(Table312[[#This Row],[Facility]]="Buin",1.5%,0.25%)</f>
        <v>2.5000000000000001E-3</v>
      </c>
      <c r="H2084" s="38"/>
      <c r="I2084" s="38">
        <v>7</v>
      </c>
      <c r="J2084" s="27">
        <f t="shared" si="192"/>
        <v>46</v>
      </c>
      <c r="K2084" s="28">
        <f t="shared" si="193"/>
        <v>1</v>
      </c>
      <c r="L2084" s="27">
        <f>IF(K2084=0,0,IF(E2084&gt;1,E2084-1,VLOOKUP(K2084,Months_Weeks!$A$1:$B$13,2,0)))</f>
        <v>2</v>
      </c>
      <c r="M2084" s="29"/>
      <c r="N2084" s="39"/>
      <c r="O2084" s="39"/>
      <c r="P2084" s="50">
        <f t="shared" si="194"/>
        <v>0</v>
      </c>
      <c r="Q2084" s="28">
        <f t="shared" si="195"/>
        <v>1</v>
      </c>
      <c r="R2084" s="28">
        <f>IF(Q2084=0,0,IF(E2084&gt;1,E2084-1,VLOOKUP(Q2084,Months_Weeks!$A$1:$B$13,2,0)))</f>
        <v>2</v>
      </c>
      <c r="S2084" s="30"/>
      <c r="T2084" s="39"/>
      <c r="U2084" s="39"/>
      <c r="V2084" s="50">
        <f t="shared" si="196"/>
        <v>0</v>
      </c>
      <c r="W2084" s="28">
        <f t="shared" si="197"/>
        <v>1</v>
      </c>
      <c r="X2084" s="28">
        <f>IF(W2084=0,0,IF(E2084&gt;1,E2084-1,VLOOKUP(W2084,Months_Weeks!$A$1:$B$13,2,0)))</f>
        <v>2</v>
      </c>
      <c r="Y2084" s="30"/>
      <c r="Z2084" s="39"/>
      <c r="AA2084" s="31"/>
      <c r="AB2084" s="39"/>
      <c r="AC2084" s="31"/>
      <c r="AD2084" s="40"/>
      <c r="AE2084" s="31"/>
      <c r="AF2084" s="40"/>
      <c r="AG2084" s="31"/>
      <c r="AH2084" s="40"/>
      <c r="AI2084" s="31"/>
      <c r="AJ2084" s="40"/>
    </row>
    <row r="2085" spans="1:36" x14ac:dyDescent="0.25">
      <c r="A2085" s="37" t="s">
        <v>32</v>
      </c>
      <c r="B2085" s="37">
        <v>53</v>
      </c>
      <c r="C2085" s="26" t="str">
        <f>IFERROR(INDEX(Clients[Client_Name],MATCH(Table312[[#This Row],[Client_Code]],Clients[Client_Code],0)),"")</f>
        <v>GUALLARAUCO</v>
      </c>
      <c r="D2085" s="25">
        <v>1</v>
      </c>
      <c r="E2085" s="25">
        <v>4</v>
      </c>
      <c r="F2085" s="25" t="b">
        <f>IF(E2085&gt;(VLOOKUP(D2085,Months_Weeks!$A$2:$B$13,2,TRUE)),FALSE)</f>
        <v>0</v>
      </c>
      <c r="G2085" s="63">
        <f>IF(Table312[[#This Row],[Facility]]="Buin",1.5%,0.25%)</f>
        <v>2.5000000000000001E-3</v>
      </c>
      <c r="H2085" s="38">
        <v>67</v>
      </c>
      <c r="I2085" s="38"/>
      <c r="J2085" s="27">
        <f t="shared" si="192"/>
        <v>113</v>
      </c>
      <c r="K2085" s="28">
        <f t="shared" si="193"/>
        <v>1</v>
      </c>
      <c r="L2085" s="27">
        <f>IF(K2085=0,0,IF(E2085&gt;1,E2085-1,VLOOKUP(K2085,Months_Weeks!$A$1:$B$13,2,0)))</f>
        <v>3</v>
      </c>
      <c r="M2085" s="29"/>
      <c r="N2085" s="39"/>
      <c r="O2085" s="39"/>
      <c r="P2085" s="50">
        <f t="shared" si="194"/>
        <v>0</v>
      </c>
      <c r="Q2085" s="28">
        <f t="shared" si="195"/>
        <v>1</v>
      </c>
      <c r="R2085" s="28">
        <f>IF(Q2085=0,0,IF(E2085&gt;1,E2085-1,VLOOKUP(Q2085,Months_Weeks!$A$1:$B$13,2,0)))</f>
        <v>3</v>
      </c>
      <c r="S2085" s="30"/>
      <c r="T2085" s="39"/>
      <c r="U2085" s="39"/>
      <c r="V2085" s="50">
        <f t="shared" si="196"/>
        <v>0</v>
      </c>
      <c r="W2085" s="28">
        <f t="shared" si="197"/>
        <v>1</v>
      </c>
      <c r="X2085" s="28">
        <f>IF(W2085=0,0,IF(E2085&gt;1,E2085-1,VLOOKUP(W2085,Months_Weeks!$A$1:$B$13,2,0)))</f>
        <v>3</v>
      </c>
      <c r="Y2085" s="30"/>
      <c r="Z2085" s="39"/>
      <c r="AA2085" s="31"/>
      <c r="AB2085" s="39"/>
      <c r="AC2085" s="31"/>
      <c r="AD2085" s="40"/>
      <c r="AE2085" s="31"/>
      <c r="AF2085" s="40"/>
      <c r="AG2085" s="31"/>
      <c r="AH2085" s="40"/>
      <c r="AI2085" s="31"/>
      <c r="AJ2085" s="40"/>
    </row>
    <row r="2086" spans="1:36" x14ac:dyDescent="0.25">
      <c r="A2086" s="37" t="s">
        <v>32</v>
      </c>
      <c r="B2086" s="37">
        <v>53</v>
      </c>
      <c r="C2086" s="26" t="str">
        <f>IFERROR(INDEX(Clients[Client_Name],MATCH(Table312[[#This Row],[Client_Code]],Clients[Client_Code],0)),"")</f>
        <v>GUALLARAUCO</v>
      </c>
      <c r="D2086" s="25">
        <v>2</v>
      </c>
      <c r="E2086" s="25">
        <v>1</v>
      </c>
      <c r="F2086" s="25" t="b">
        <f>IF(E2086&gt;(VLOOKUP(D2086,Months_Weeks!$A$2:$B$13,2,TRUE)),FALSE)</f>
        <v>0</v>
      </c>
      <c r="G2086" s="63">
        <f>IF(Table312[[#This Row],[Facility]]="Buin",1.5%,0.25%)</f>
        <v>2.5000000000000001E-3</v>
      </c>
      <c r="H2086" s="38">
        <v>32</v>
      </c>
      <c r="I2086" s="38"/>
      <c r="J2086" s="27">
        <f t="shared" si="192"/>
        <v>145</v>
      </c>
      <c r="K2086" s="28">
        <f t="shared" si="193"/>
        <v>1</v>
      </c>
      <c r="L2086" s="27">
        <f>IF(K2086=0,0,IF(E2086&gt;1,E2086-1,VLOOKUP(K2086,Months_Weeks!$A$1:$B$13,2,0)))</f>
        <v>4</v>
      </c>
      <c r="M2086" s="29"/>
      <c r="N2086" s="39"/>
      <c r="O2086" s="39"/>
      <c r="P2086" s="50">
        <f t="shared" si="194"/>
        <v>0</v>
      </c>
      <c r="Q2086" s="28">
        <f t="shared" si="195"/>
        <v>1</v>
      </c>
      <c r="R2086" s="28">
        <f>IF(Q2086=0,0,IF(E2086&gt;1,E2086-1,VLOOKUP(Q2086,Months_Weeks!$A$1:$B$13,2,0)))</f>
        <v>4</v>
      </c>
      <c r="S2086" s="30"/>
      <c r="T2086" s="39"/>
      <c r="U2086" s="39"/>
      <c r="V2086" s="50">
        <f t="shared" si="196"/>
        <v>0</v>
      </c>
      <c r="W2086" s="28">
        <f t="shared" si="197"/>
        <v>1</v>
      </c>
      <c r="X2086" s="28">
        <f>IF(W2086=0,0,IF(E2086&gt;1,E2086-1,VLOOKUP(W2086,Months_Weeks!$A$1:$B$13,2,0)))</f>
        <v>4</v>
      </c>
      <c r="Y2086" s="30"/>
      <c r="Z2086" s="39"/>
      <c r="AA2086" s="31"/>
      <c r="AB2086" s="39"/>
      <c r="AC2086" s="31"/>
      <c r="AD2086" s="40"/>
      <c r="AE2086" s="31"/>
      <c r="AF2086" s="40"/>
      <c r="AG2086" s="31"/>
      <c r="AH2086" s="40"/>
      <c r="AI2086" s="31"/>
      <c r="AJ2086" s="40"/>
    </row>
    <row r="2087" spans="1:36" x14ac:dyDescent="0.25">
      <c r="A2087" s="37" t="s">
        <v>32</v>
      </c>
      <c r="B2087" s="37">
        <v>53</v>
      </c>
      <c r="C2087" s="26" t="str">
        <f>IFERROR(INDEX(Clients[Client_Name],MATCH(Table312[[#This Row],[Client_Code]],Clients[Client_Code],0)),"")</f>
        <v>GUALLARAUCO</v>
      </c>
      <c r="D2087" s="25">
        <v>2</v>
      </c>
      <c r="E2087" s="25">
        <v>2</v>
      </c>
      <c r="F2087" s="25" t="b">
        <f>IF(E2087&gt;(VLOOKUP(D2087,Months_Weeks!$A$2:$B$13,2,TRUE)),FALSE)</f>
        <v>0</v>
      </c>
      <c r="G2087" s="63">
        <f>IF(Table312[[#This Row],[Facility]]="Buin",1.5%,0.25%)</f>
        <v>2.5000000000000001E-3</v>
      </c>
      <c r="H2087" s="38"/>
      <c r="I2087" s="38">
        <v>25</v>
      </c>
      <c r="J2087" s="27">
        <f t="shared" si="192"/>
        <v>120</v>
      </c>
      <c r="K2087" s="28">
        <f t="shared" si="193"/>
        <v>2</v>
      </c>
      <c r="L2087" s="27">
        <f>IF(K2087=0,0,IF(E2087&gt;1,E2087-1,VLOOKUP(K2087,Months_Weeks!$A$1:$B$13,2,0)))</f>
        <v>1</v>
      </c>
      <c r="M2087" s="29"/>
      <c r="N2087" s="39"/>
      <c r="O2087" s="39"/>
      <c r="P2087" s="50">
        <f t="shared" si="194"/>
        <v>0</v>
      </c>
      <c r="Q2087" s="28">
        <f t="shared" si="195"/>
        <v>2</v>
      </c>
      <c r="R2087" s="28">
        <f>IF(Q2087=0,0,IF(E2087&gt;1,E2087-1,VLOOKUP(Q2087,Months_Weeks!$A$1:$B$13,2,0)))</f>
        <v>1</v>
      </c>
      <c r="S2087" s="30"/>
      <c r="T2087" s="39"/>
      <c r="U2087" s="39"/>
      <c r="V2087" s="50">
        <f t="shared" si="196"/>
        <v>0</v>
      </c>
      <c r="W2087" s="28">
        <f t="shared" si="197"/>
        <v>2</v>
      </c>
      <c r="X2087" s="28">
        <f>IF(W2087=0,0,IF(E2087&gt;1,E2087-1,VLOOKUP(W2087,Months_Weeks!$A$1:$B$13,2,0)))</f>
        <v>1</v>
      </c>
      <c r="Y2087" s="30"/>
      <c r="Z2087" s="39"/>
      <c r="AA2087" s="31"/>
      <c r="AB2087" s="39"/>
      <c r="AC2087" s="31"/>
      <c r="AD2087" s="40"/>
      <c r="AE2087" s="31"/>
      <c r="AF2087" s="40"/>
      <c r="AG2087" s="31"/>
      <c r="AH2087" s="40"/>
      <c r="AI2087" s="31"/>
      <c r="AJ2087" s="40"/>
    </row>
    <row r="2088" spans="1:36" x14ac:dyDescent="0.25">
      <c r="A2088" s="37" t="s">
        <v>32</v>
      </c>
      <c r="B2088" s="37">
        <v>53</v>
      </c>
      <c r="C2088" s="26" t="str">
        <f>IFERROR(INDEX(Clients[Client_Name],MATCH(Table312[[#This Row],[Client_Code]],Clients[Client_Code],0)),"")</f>
        <v>GUALLARAUCO</v>
      </c>
      <c r="D2088" s="25">
        <v>2</v>
      </c>
      <c r="E2088" s="25">
        <v>3</v>
      </c>
      <c r="F2088" s="25" t="b">
        <f>IF(E2088&gt;(VLOOKUP(D2088,Months_Weeks!$A$2:$B$13,2,TRUE)),FALSE)</f>
        <v>0</v>
      </c>
      <c r="G2088" s="63">
        <f>IF(Table312[[#This Row],[Facility]]="Buin",1.5%,0.25%)</f>
        <v>2.5000000000000001E-3</v>
      </c>
      <c r="H2088" s="38"/>
      <c r="I2088" s="38">
        <v>14</v>
      </c>
      <c r="J2088" s="27">
        <f t="shared" si="192"/>
        <v>106</v>
      </c>
      <c r="K2088" s="28">
        <f t="shared" si="193"/>
        <v>2</v>
      </c>
      <c r="L2088" s="27">
        <f>IF(K2088=0,0,IF(E2088&gt;1,E2088-1,VLOOKUP(K2088,Months_Weeks!$A$1:$B$13,2,0)))</f>
        <v>2</v>
      </c>
      <c r="M2088" s="29"/>
      <c r="N2088" s="39"/>
      <c r="O2088" s="39"/>
      <c r="P2088" s="50">
        <f t="shared" si="194"/>
        <v>0</v>
      </c>
      <c r="Q2088" s="28">
        <f t="shared" si="195"/>
        <v>2</v>
      </c>
      <c r="R2088" s="28">
        <f>IF(Q2088=0,0,IF(E2088&gt;1,E2088-1,VLOOKUP(Q2088,Months_Weeks!$A$1:$B$13,2,0)))</f>
        <v>2</v>
      </c>
      <c r="S2088" s="30"/>
      <c r="T2088" s="39"/>
      <c r="U2088" s="39"/>
      <c r="V2088" s="50">
        <f t="shared" si="196"/>
        <v>0</v>
      </c>
      <c r="W2088" s="28">
        <f t="shared" si="197"/>
        <v>2</v>
      </c>
      <c r="X2088" s="28">
        <f>IF(W2088=0,0,IF(E2088&gt;1,E2088-1,VLOOKUP(W2088,Months_Weeks!$A$1:$B$13,2,0)))</f>
        <v>2</v>
      </c>
      <c r="Y2088" s="30"/>
      <c r="Z2088" s="39"/>
      <c r="AA2088" s="31"/>
      <c r="AB2088" s="39"/>
      <c r="AC2088" s="31"/>
      <c r="AD2088" s="40"/>
      <c r="AE2088" s="31"/>
      <c r="AF2088" s="40"/>
      <c r="AG2088" s="31"/>
      <c r="AH2088" s="40"/>
      <c r="AI2088" s="31"/>
      <c r="AJ2088" s="40"/>
    </row>
    <row r="2089" spans="1:36" x14ac:dyDescent="0.25">
      <c r="A2089" s="37" t="s">
        <v>32</v>
      </c>
      <c r="B2089" s="37">
        <v>53</v>
      </c>
      <c r="C2089" s="26" t="str">
        <f>IFERROR(INDEX(Clients[Client_Name],MATCH(Table312[[#This Row],[Client_Code]],Clients[Client_Code],0)),"")</f>
        <v>GUALLARAUCO</v>
      </c>
      <c r="D2089" s="25">
        <v>2</v>
      </c>
      <c r="E2089" s="25">
        <v>4</v>
      </c>
      <c r="F2089" s="25" t="b">
        <f>IF(E2089&gt;(VLOOKUP(D2089,Months_Weeks!$A$2:$B$13,2,TRUE)),FALSE)</f>
        <v>0</v>
      </c>
      <c r="G2089" s="63">
        <f>IF(Table312[[#This Row],[Facility]]="Buin",1.5%,0.25%)</f>
        <v>2.5000000000000001E-3</v>
      </c>
      <c r="H2089" s="38">
        <v>64</v>
      </c>
      <c r="I2089" s="38"/>
      <c r="J2089" s="27">
        <f t="shared" si="192"/>
        <v>170</v>
      </c>
      <c r="K2089" s="28">
        <f t="shared" si="193"/>
        <v>2</v>
      </c>
      <c r="L2089" s="27">
        <f>IF(K2089=0,0,IF(E2089&gt;1,E2089-1,VLOOKUP(K2089,Months_Weeks!$A$1:$B$13,2,0)))</f>
        <v>3</v>
      </c>
      <c r="M2089" s="29"/>
      <c r="N2089" s="39"/>
      <c r="O2089" s="39"/>
      <c r="P2089" s="50">
        <f t="shared" si="194"/>
        <v>0</v>
      </c>
      <c r="Q2089" s="28">
        <f t="shared" si="195"/>
        <v>2</v>
      </c>
      <c r="R2089" s="28">
        <f>IF(Q2089=0,0,IF(E2089&gt;1,E2089-1,VLOOKUP(Q2089,Months_Weeks!$A$1:$B$13,2,0)))</f>
        <v>3</v>
      </c>
      <c r="S2089" s="30"/>
      <c r="T2089" s="39"/>
      <c r="U2089" s="39"/>
      <c r="V2089" s="50">
        <f t="shared" si="196"/>
        <v>0</v>
      </c>
      <c r="W2089" s="28">
        <f t="shared" si="197"/>
        <v>2</v>
      </c>
      <c r="X2089" s="28">
        <f>IF(W2089=0,0,IF(E2089&gt;1,E2089-1,VLOOKUP(W2089,Months_Weeks!$A$1:$B$13,2,0)))</f>
        <v>3</v>
      </c>
      <c r="Y2089" s="30"/>
      <c r="Z2089" s="39"/>
      <c r="AA2089" s="31"/>
      <c r="AB2089" s="39"/>
      <c r="AC2089" s="31"/>
      <c r="AD2089" s="40"/>
      <c r="AE2089" s="31"/>
      <c r="AF2089" s="40"/>
      <c r="AG2089" s="31"/>
      <c r="AH2089" s="40"/>
      <c r="AI2089" s="31"/>
      <c r="AJ2089" s="40"/>
    </row>
    <row r="2090" spans="1:36" x14ac:dyDescent="0.25">
      <c r="A2090" s="37" t="s">
        <v>32</v>
      </c>
      <c r="B2090" s="37">
        <v>53</v>
      </c>
      <c r="C2090" s="26" t="str">
        <f>IFERROR(INDEX(Clients[Client_Name],MATCH(Table312[[#This Row],[Client_Code]],Clients[Client_Code],0)),"")</f>
        <v>GUALLARAUCO</v>
      </c>
      <c r="D2090" s="25">
        <v>3</v>
      </c>
      <c r="E2090" s="25">
        <v>1</v>
      </c>
      <c r="F2090" s="25" t="b">
        <f>IF(E2090&gt;(VLOOKUP(D2090,Months_Weeks!$A$2:$B$13,2,TRUE)),FALSE)</f>
        <v>0</v>
      </c>
      <c r="G2090" s="63">
        <f>IF(Table312[[#This Row],[Facility]]="Buin",1.5%,0.25%)</f>
        <v>2.5000000000000001E-3</v>
      </c>
      <c r="H2090" s="38"/>
      <c r="I2090" s="38">
        <v>35</v>
      </c>
      <c r="J2090" s="27">
        <f t="shared" si="192"/>
        <v>135</v>
      </c>
      <c r="K2090" s="28">
        <f t="shared" si="193"/>
        <v>2</v>
      </c>
      <c r="L2090" s="27">
        <f>IF(K2090=0,0,IF(E2090&gt;1,E2090-1,VLOOKUP(K2090,Months_Weeks!$A$1:$B$13,2,0)))</f>
        <v>4</v>
      </c>
      <c r="M2090" s="29"/>
      <c r="N2090" s="39"/>
      <c r="O2090" s="39"/>
      <c r="P2090" s="50">
        <f t="shared" si="194"/>
        <v>0</v>
      </c>
      <c r="Q2090" s="28">
        <f t="shared" si="195"/>
        <v>2</v>
      </c>
      <c r="R2090" s="28">
        <f>IF(Q2090=0,0,IF(E2090&gt;1,E2090-1,VLOOKUP(Q2090,Months_Weeks!$A$1:$B$13,2,0)))</f>
        <v>4</v>
      </c>
      <c r="S2090" s="30"/>
      <c r="T2090" s="39"/>
      <c r="U2090" s="39"/>
      <c r="V2090" s="50">
        <f t="shared" si="196"/>
        <v>0</v>
      </c>
      <c r="W2090" s="28">
        <f t="shared" si="197"/>
        <v>2</v>
      </c>
      <c r="X2090" s="28">
        <f>IF(W2090=0,0,IF(E2090&gt;1,E2090-1,VLOOKUP(W2090,Months_Weeks!$A$1:$B$13,2,0)))</f>
        <v>4</v>
      </c>
      <c r="Y2090" s="30"/>
      <c r="Z2090" s="39"/>
      <c r="AA2090" s="31"/>
      <c r="AB2090" s="39"/>
      <c r="AC2090" s="31"/>
      <c r="AD2090" s="40"/>
      <c r="AE2090" s="31"/>
      <c r="AF2090" s="40"/>
      <c r="AG2090" s="31"/>
      <c r="AH2090" s="40"/>
      <c r="AI2090" s="31"/>
      <c r="AJ2090" s="40"/>
    </row>
    <row r="2091" spans="1:36" x14ac:dyDescent="0.25">
      <c r="A2091" s="37" t="s">
        <v>32</v>
      </c>
      <c r="B2091" s="37">
        <v>53</v>
      </c>
      <c r="C2091" s="26" t="str">
        <f>IFERROR(INDEX(Clients[Client_Name],MATCH(Table312[[#This Row],[Client_Code]],Clients[Client_Code],0)),"")</f>
        <v>GUALLARAUCO</v>
      </c>
      <c r="D2091" s="25">
        <v>3</v>
      </c>
      <c r="E2091" s="25">
        <v>2</v>
      </c>
      <c r="F2091" s="25" t="b">
        <f>IF(E2091&gt;(VLOOKUP(D2091,Months_Weeks!$A$2:$B$13,2,TRUE)),FALSE)</f>
        <v>0</v>
      </c>
      <c r="G2091" s="63">
        <f>IF(Table312[[#This Row],[Facility]]="Buin",1.5%,0.25%)</f>
        <v>2.5000000000000001E-3</v>
      </c>
      <c r="H2091" s="38"/>
      <c r="I2091" s="38"/>
      <c r="J2091" s="27">
        <f t="shared" si="192"/>
        <v>135</v>
      </c>
      <c r="K2091" s="28">
        <f t="shared" si="193"/>
        <v>3</v>
      </c>
      <c r="L2091" s="27">
        <f>IF(K2091=0,0,IF(E2091&gt;1,E2091-1,VLOOKUP(K2091,Months_Weeks!$A$1:$B$13,2,0)))</f>
        <v>1</v>
      </c>
      <c r="M2091" s="29"/>
      <c r="N2091" s="39"/>
      <c r="O2091" s="39"/>
      <c r="P2091" s="50">
        <f t="shared" si="194"/>
        <v>0</v>
      </c>
      <c r="Q2091" s="28">
        <f t="shared" si="195"/>
        <v>3</v>
      </c>
      <c r="R2091" s="28">
        <f>IF(Q2091=0,0,IF(E2091&gt;1,E2091-1,VLOOKUP(Q2091,Months_Weeks!$A$1:$B$13,2,0)))</f>
        <v>1</v>
      </c>
      <c r="S2091" s="30"/>
      <c r="T2091" s="39"/>
      <c r="U2091" s="39"/>
      <c r="V2091" s="50">
        <f t="shared" si="196"/>
        <v>0</v>
      </c>
      <c r="W2091" s="28">
        <f t="shared" si="197"/>
        <v>3</v>
      </c>
      <c r="X2091" s="28">
        <f>IF(W2091=0,0,IF(E2091&gt;1,E2091-1,VLOOKUP(W2091,Months_Weeks!$A$1:$B$13,2,0)))</f>
        <v>1</v>
      </c>
      <c r="Y2091" s="30"/>
      <c r="Z2091" s="39"/>
      <c r="AA2091" s="31"/>
      <c r="AB2091" s="39"/>
      <c r="AC2091" s="31"/>
      <c r="AD2091" s="40"/>
      <c r="AE2091" s="31"/>
      <c r="AF2091" s="40"/>
      <c r="AG2091" s="31"/>
      <c r="AH2091" s="40"/>
      <c r="AI2091" s="31"/>
      <c r="AJ2091" s="40"/>
    </row>
    <row r="2092" spans="1:36" x14ac:dyDescent="0.25">
      <c r="A2092" s="37" t="s">
        <v>32</v>
      </c>
      <c r="B2092" s="37">
        <v>53</v>
      </c>
      <c r="C2092" s="26" t="str">
        <f>IFERROR(INDEX(Clients[Client_Name],MATCH(Table312[[#This Row],[Client_Code]],Clients[Client_Code],0)),"")</f>
        <v>GUALLARAUCO</v>
      </c>
      <c r="D2092" s="25">
        <v>3</v>
      </c>
      <c r="E2092" s="25">
        <v>3</v>
      </c>
      <c r="F2092" s="25" t="b">
        <f>IF(E2092&gt;(VLOOKUP(D2092,Months_Weeks!$A$2:$B$13,2,TRUE)),FALSE)</f>
        <v>0</v>
      </c>
      <c r="G2092" s="63">
        <f>IF(Table312[[#This Row],[Facility]]="Buin",1.5%,0.25%)</f>
        <v>2.5000000000000001E-3</v>
      </c>
      <c r="H2092" s="38"/>
      <c r="I2092" s="38"/>
      <c r="J2092" s="27">
        <f t="shared" si="192"/>
        <v>135</v>
      </c>
      <c r="K2092" s="28">
        <f t="shared" si="193"/>
        <v>3</v>
      </c>
      <c r="L2092" s="27">
        <f>IF(K2092=0,0,IF(E2092&gt;1,E2092-1,VLOOKUP(K2092,Months_Weeks!$A$1:$B$13,2,0)))</f>
        <v>2</v>
      </c>
      <c r="M2092" s="29"/>
      <c r="N2092" s="39"/>
      <c r="O2092" s="39"/>
      <c r="P2092" s="50">
        <f t="shared" si="194"/>
        <v>0</v>
      </c>
      <c r="Q2092" s="28">
        <f t="shared" si="195"/>
        <v>3</v>
      </c>
      <c r="R2092" s="28">
        <f>IF(Q2092=0,0,IF(E2092&gt;1,E2092-1,VLOOKUP(Q2092,Months_Weeks!$A$1:$B$13,2,0)))</f>
        <v>2</v>
      </c>
      <c r="S2092" s="30"/>
      <c r="T2092" s="39"/>
      <c r="U2092" s="39"/>
      <c r="V2092" s="50">
        <f t="shared" si="196"/>
        <v>0</v>
      </c>
      <c r="W2092" s="28">
        <f t="shared" si="197"/>
        <v>3</v>
      </c>
      <c r="X2092" s="28">
        <f>IF(W2092=0,0,IF(E2092&gt;1,E2092-1,VLOOKUP(W2092,Months_Weeks!$A$1:$B$13,2,0)))</f>
        <v>2</v>
      </c>
      <c r="Y2092" s="30"/>
      <c r="Z2092" s="39"/>
      <c r="AA2092" s="31"/>
      <c r="AB2092" s="39"/>
      <c r="AC2092" s="31"/>
      <c r="AD2092" s="40"/>
      <c r="AE2092" s="31"/>
      <c r="AF2092" s="40"/>
      <c r="AG2092" s="31"/>
      <c r="AH2092" s="40"/>
      <c r="AI2092" s="31"/>
      <c r="AJ2092" s="40"/>
    </row>
    <row r="2093" spans="1:36" x14ac:dyDescent="0.25">
      <c r="A2093" s="37" t="s">
        <v>32</v>
      </c>
      <c r="B2093" s="37">
        <v>53</v>
      </c>
      <c r="C2093" s="26" t="str">
        <f>IFERROR(INDEX(Clients[Client_Name],MATCH(Table312[[#This Row],[Client_Code]],Clients[Client_Code],0)),"")</f>
        <v>GUALLARAUCO</v>
      </c>
      <c r="D2093" s="25">
        <v>3</v>
      </c>
      <c r="E2093" s="25">
        <v>4</v>
      </c>
      <c r="F2093" s="25" t="b">
        <f>IF(E2093&gt;(VLOOKUP(D2093,Months_Weeks!$A$2:$B$13,2,TRUE)),FALSE)</f>
        <v>0</v>
      </c>
      <c r="G2093" s="63">
        <f>IF(Table312[[#This Row],[Facility]]="Buin",1.5%,0.25%)</f>
        <v>2.5000000000000001E-3</v>
      </c>
      <c r="H2093" s="38"/>
      <c r="I2093" s="38"/>
      <c r="J2093" s="27">
        <f t="shared" si="192"/>
        <v>135</v>
      </c>
      <c r="K2093" s="28">
        <f t="shared" si="193"/>
        <v>3</v>
      </c>
      <c r="L2093" s="27">
        <f>IF(K2093=0,0,IF(E2093&gt;1,E2093-1,VLOOKUP(K2093,Months_Weeks!$A$1:$B$13,2,0)))</f>
        <v>3</v>
      </c>
      <c r="M2093" s="29"/>
      <c r="N2093" s="39"/>
      <c r="O2093" s="39"/>
      <c r="P2093" s="50">
        <f t="shared" si="194"/>
        <v>0</v>
      </c>
      <c r="Q2093" s="28">
        <f t="shared" si="195"/>
        <v>3</v>
      </c>
      <c r="R2093" s="28">
        <f>IF(Q2093=0,0,IF(E2093&gt;1,E2093-1,VLOOKUP(Q2093,Months_Weeks!$A$1:$B$13,2,0)))</f>
        <v>3</v>
      </c>
      <c r="S2093" s="30"/>
      <c r="T2093" s="39"/>
      <c r="U2093" s="39"/>
      <c r="V2093" s="50">
        <f t="shared" si="196"/>
        <v>0</v>
      </c>
      <c r="W2093" s="28">
        <f t="shared" si="197"/>
        <v>3</v>
      </c>
      <c r="X2093" s="28">
        <f>IF(W2093=0,0,IF(E2093&gt;1,E2093-1,VLOOKUP(W2093,Months_Weeks!$A$1:$B$13,2,0)))</f>
        <v>3</v>
      </c>
      <c r="Y2093" s="30"/>
      <c r="Z2093" s="39"/>
      <c r="AA2093" s="31"/>
      <c r="AB2093" s="39"/>
      <c r="AC2093" s="31"/>
      <c r="AD2093" s="40"/>
      <c r="AE2093" s="31"/>
      <c r="AF2093" s="40"/>
      <c r="AG2093" s="31"/>
      <c r="AH2093" s="40"/>
      <c r="AI2093" s="31"/>
      <c r="AJ2093" s="40"/>
    </row>
    <row r="2094" spans="1:36" x14ac:dyDescent="0.25">
      <c r="A2094" s="37" t="s">
        <v>32</v>
      </c>
      <c r="B2094" s="37">
        <v>53</v>
      </c>
      <c r="C2094" s="26" t="str">
        <f>IFERROR(INDEX(Clients[Client_Name],MATCH(Table312[[#This Row],[Client_Code]],Clients[Client_Code],0)),"")</f>
        <v>GUALLARAUCO</v>
      </c>
      <c r="D2094" s="25">
        <v>3</v>
      </c>
      <c r="E2094" s="25">
        <v>5</v>
      </c>
      <c r="F2094" s="25" t="b">
        <f>IF(E2094&gt;(VLOOKUP(D2094,Months_Weeks!$A$2:$B$13,2,TRUE)),FALSE)</f>
        <v>0</v>
      </c>
      <c r="G2094" s="63">
        <f>IF(Table312[[#This Row],[Facility]]="Buin",1.5%,0.25%)</f>
        <v>2.5000000000000001E-3</v>
      </c>
      <c r="H2094" s="38"/>
      <c r="I2094" s="38"/>
      <c r="J2094" s="27">
        <f t="shared" si="192"/>
        <v>135</v>
      </c>
      <c r="K2094" s="28">
        <f t="shared" si="193"/>
        <v>3</v>
      </c>
      <c r="L2094" s="27">
        <f>IF(K2094=0,0,IF(E2094&gt;1,E2094-1,VLOOKUP(K2094,Months_Weeks!$A$1:$B$13,2,0)))</f>
        <v>4</v>
      </c>
      <c r="M2094" s="29"/>
      <c r="N2094" s="39"/>
      <c r="O2094" s="39"/>
      <c r="P2094" s="50">
        <f t="shared" si="194"/>
        <v>0</v>
      </c>
      <c r="Q2094" s="28">
        <f t="shared" si="195"/>
        <v>3</v>
      </c>
      <c r="R2094" s="28">
        <f>IF(Q2094=0,0,IF(E2094&gt;1,E2094-1,VLOOKUP(Q2094,Months_Weeks!$A$1:$B$13,2,0)))</f>
        <v>4</v>
      </c>
      <c r="S2094" s="30"/>
      <c r="T2094" s="39"/>
      <c r="U2094" s="39"/>
      <c r="V2094" s="50">
        <f t="shared" si="196"/>
        <v>0</v>
      </c>
      <c r="W2094" s="28">
        <f t="shared" si="197"/>
        <v>3</v>
      </c>
      <c r="X2094" s="28">
        <f>IF(W2094=0,0,IF(E2094&gt;1,E2094-1,VLOOKUP(W2094,Months_Weeks!$A$1:$B$13,2,0)))</f>
        <v>4</v>
      </c>
      <c r="Y2094" s="30"/>
      <c r="Z2094" s="39"/>
      <c r="AA2094" s="31"/>
      <c r="AB2094" s="39"/>
      <c r="AC2094" s="31"/>
      <c r="AD2094" s="40"/>
      <c r="AE2094" s="31"/>
      <c r="AF2094" s="40"/>
      <c r="AG2094" s="31"/>
      <c r="AH2094" s="40"/>
      <c r="AI2094" s="31"/>
      <c r="AJ2094" s="40"/>
    </row>
    <row r="2095" spans="1:36" x14ac:dyDescent="0.25">
      <c r="A2095" s="37" t="s">
        <v>32</v>
      </c>
      <c r="B2095" s="37">
        <v>53</v>
      </c>
      <c r="C2095" s="26" t="str">
        <f>IFERROR(INDEX(Clients[Client_Name],MATCH(Table312[[#This Row],[Client_Code]],Clients[Client_Code],0)),"")</f>
        <v>GUALLARAUCO</v>
      </c>
      <c r="D2095" s="25">
        <v>4</v>
      </c>
      <c r="E2095" s="25">
        <v>1</v>
      </c>
      <c r="F2095" s="25" t="b">
        <f>IF(E2095&gt;(VLOOKUP(D2095,Months_Weeks!$A$2:$B$13,2,TRUE)),FALSE)</f>
        <v>0</v>
      </c>
      <c r="G2095" s="63">
        <f>IF(Table312[[#This Row],[Facility]]="Buin",1.5%,0.25%)</f>
        <v>2.5000000000000001E-3</v>
      </c>
      <c r="H2095" s="38"/>
      <c r="I2095" s="38"/>
      <c r="J2095" s="27">
        <f t="shared" si="192"/>
        <v>135</v>
      </c>
      <c r="K2095" s="28">
        <f t="shared" si="193"/>
        <v>3</v>
      </c>
      <c r="L2095" s="27">
        <f>IF(K2095=0,0,IF(E2095&gt;1,E2095-1,VLOOKUP(K2095,Months_Weeks!$A$1:$B$13,2,0)))</f>
        <v>5</v>
      </c>
      <c r="M2095" s="29"/>
      <c r="N2095" s="39"/>
      <c r="O2095" s="39"/>
      <c r="P2095" s="50">
        <f t="shared" si="194"/>
        <v>0</v>
      </c>
      <c r="Q2095" s="28">
        <f t="shared" si="195"/>
        <v>3</v>
      </c>
      <c r="R2095" s="28">
        <f>IF(Q2095=0,0,IF(E2095&gt;1,E2095-1,VLOOKUP(Q2095,Months_Weeks!$A$1:$B$13,2,0)))</f>
        <v>5</v>
      </c>
      <c r="S2095" s="30"/>
      <c r="T2095" s="39"/>
      <c r="U2095" s="39"/>
      <c r="V2095" s="50">
        <f t="shared" si="196"/>
        <v>0</v>
      </c>
      <c r="W2095" s="28">
        <f t="shared" si="197"/>
        <v>3</v>
      </c>
      <c r="X2095" s="28">
        <f>IF(W2095=0,0,IF(E2095&gt;1,E2095-1,VLOOKUP(W2095,Months_Weeks!$A$1:$B$13,2,0)))</f>
        <v>5</v>
      </c>
      <c r="Y2095" s="30"/>
      <c r="Z2095" s="39"/>
      <c r="AA2095" s="31"/>
      <c r="AB2095" s="39"/>
      <c r="AC2095" s="31"/>
      <c r="AD2095" s="40"/>
      <c r="AE2095" s="31"/>
      <c r="AF2095" s="40"/>
      <c r="AG2095" s="31"/>
      <c r="AH2095" s="40"/>
      <c r="AI2095" s="31"/>
      <c r="AJ2095" s="40"/>
    </row>
    <row r="2096" spans="1:36" x14ac:dyDescent="0.25">
      <c r="A2096" s="37" t="s">
        <v>32</v>
      </c>
      <c r="B2096" s="37">
        <v>53</v>
      </c>
      <c r="C2096" s="26" t="str">
        <f>IFERROR(INDEX(Clients[Client_Name],MATCH(Table312[[#This Row],[Client_Code]],Clients[Client_Code],0)),"")</f>
        <v>GUALLARAUCO</v>
      </c>
      <c r="D2096" s="25">
        <v>4</v>
      </c>
      <c r="E2096" s="25">
        <v>2</v>
      </c>
      <c r="F2096" s="25" t="b">
        <f>IF(E2096&gt;(VLOOKUP(D2096,Months_Weeks!$A$2:$B$13,2,TRUE)),FALSE)</f>
        <v>0</v>
      </c>
      <c r="G2096" s="63">
        <f>IF(Table312[[#This Row],[Facility]]="Buin",1.5%,0.25%)</f>
        <v>2.5000000000000001E-3</v>
      </c>
      <c r="H2096" s="38"/>
      <c r="I2096" s="38"/>
      <c r="J2096" s="27">
        <f t="shared" si="192"/>
        <v>135</v>
      </c>
      <c r="K2096" s="28">
        <f t="shared" si="193"/>
        <v>4</v>
      </c>
      <c r="L2096" s="27">
        <f>IF(K2096=0,0,IF(E2096&gt;1,E2096-1,VLOOKUP(K2096,Months_Weeks!$A$1:$B$13,2,0)))</f>
        <v>1</v>
      </c>
      <c r="M2096" s="29"/>
      <c r="N2096" s="39"/>
      <c r="O2096" s="39"/>
      <c r="P2096" s="50">
        <f t="shared" si="194"/>
        <v>0</v>
      </c>
      <c r="Q2096" s="28">
        <f t="shared" si="195"/>
        <v>4</v>
      </c>
      <c r="R2096" s="28">
        <f>IF(Q2096=0,0,IF(E2096&gt;1,E2096-1,VLOOKUP(Q2096,Months_Weeks!$A$1:$B$13,2,0)))</f>
        <v>1</v>
      </c>
      <c r="S2096" s="30"/>
      <c r="T2096" s="39"/>
      <c r="U2096" s="39"/>
      <c r="V2096" s="50">
        <f t="shared" si="196"/>
        <v>0</v>
      </c>
      <c r="W2096" s="28">
        <f t="shared" si="197"/>
        <v>4</v>
      </c>
      <c r="X2096" s="28">
        <f>IF(W2096=0,0,IF(E2096&gt;1,E2096-1,VLOOKUP(W2096,Months_Weeks!$A$1:$B$13,2,0)))</f>
        <v>1</v>
      </c>
      <c r="Y2096" s="30"/>
      <c r="Z2096" s="39"/>
      <c r="AA2096" s="31"/>
      <c r="AB2096" s="39"/>
      <c r="AC2096" s="31"/>
      <c r="AD2096" s="40"/>
      <c r="AE2096" s="31"/>
      <c r="AF2096" s="40"/>
      <c r="AG2096" s="31"/>
      <c r="AH2096" s="40"/>
      <c r="AI2096" s="31"/>
      <c r="AJ2096" s="40"/>
    </row>
    <row r="2097" spans="1:36" x14ac:dyDescent="0.25">
      <c r="A2097" s="37" t="s">
        <v>32</v>
      </c>
      <c r="B2097" s="37">
        <v>53</v>
      </c>
      <c r="C2097" s="26" t="str">
        <f>IFERROR(INDEX(Clients[Client_Name],MATCH(Table312[[#This Row],[Client_Code]],Clients[Client_Code],0)),"")</f>
        <v>GUALLARAUCO</v>
      </c>
      <c r="D2097" s="25">
        <v>4</v>
      </c>
      <c r="E2097" s="25">
        <v>3</v>
      </c>
      <c r="F2097" s="25" t="b">
        <f>IF(E2097&gt;(VLOOKUP(D2097,Months_Weeks!$A$2:$B$13,2,TRUE)),FALSE)</f>
        <v>0</v>
      </c>
      <c r="G2097" s="63">
        <f>IF(Table312[[#This Row],[Facility]]="Buin",1.5%,0.25%)</f>
        <v>2.5000000000000001E-3</v>
      </c>
      <c r="H2097" s="38"/>
      <c r="I2097" s="38"/>
      <c r="J2097" s="27">
        <f t="shared" si="192"/>
        <v>135</v>
      </c>
      <c r="K2097" s="28">
        <f t="shared" si="193"/>
        <v>4</v>
      </c>
      <c r="L2097" s="27">
        <f>IF(K2097=0,0,IF(E2097&gt;1,E2097-1,VLOOKUP(K2097,Months_Weeks!$A$1:$B$13,2,0)))</f>
        <v>2</v>
      </c>
      <c r="M2097" s="29"/>
      <c r="N2097" s="39"/>
      <c r="O2097" s="39"/>
      <c r="P2097" s="50">
        <f t="shared" si="194"/>
        <v>0</v>
      </c>
      <c r="Q2097" s="28">
        <f t="shared" si="195"/>
        <v>4</v>
      </c>
      <c r="R2097" s="28">
        <f>IF(Q2097=0,0,IF(E2097&gt;1,E2097-1,VLOOKUP(Q2097,Months_Weeks!$A$1:$B$13,2,0)))</f>
        <v>2</v>
      </c>
      <c r="S2097" s="30"/>
      <c r="T2097" s="39"/>
      <c r="U2097" s="39"/>
      <c r="V2097" s="50">
        <f t="shared" si="196"/>
        <v>0</v>
      </c>
      <c r="W2097" s="28">
        <f t="shared" si="197"/>
        <v>4</v>
      </c>
      <c r="X2097" s="28">
        <f>IF(W2097=0,0,IF(E2097&gt;1,E2097-1,VLOOKUP(W2097,Months_Weeks!$A$1:$B$13,2,0)))</f>
        <v>2</v>
      </c>
      <c r="Y2097" s="30"/>
      <c r="Z2097" s="39"/>
      <c r="AA2097" s="31"/>
      <c r="AB2097" s="39"/>
      <c r="AC2097" s="31"/>
      <c r="AD2097" s="40"/>
      <c r="AE2097" s="31"/>
      <c r="AF2097" s="40"/>
      <c r="AG2097" s="31"/>
      <c r="AH2097" s="40"/>
      <c r="AI2097" s="31"/>
      <c r="AJ2097" s="40"/>
    </row>
    <row r="2098" spans="1:36" x14ac:dyDescent="0.25">
      <c r="A2098" s="37" t="s">
        <v>32</v>
      </c>
      <c r="B2098" s="37">
        <v>53</v>
      </c>
      <c r="C2098" s="26" t="str">
        <f>IFERROR(INDEX(Clients[Client_Name],MATCH(Table312[[#This Row],[Client_Code]],Clients[Client_Code],0)),"")</f>
        <v>GUALLARAUCO</v>
      </c>
      <c r="D2098" s="25">
        <v>4</v>
      </c>
      <c r="E2098" s="25">
        <v>4</v>
      </c>
      <c r="F2098" s="25" t="b">
        <f>IF(E2098&gt;(VLOOKUP(D2098,Months_Weeks!$A$2:$B$13,2,TRUE)),FALSE)</f>
        <v>0</v>
      </c>
      <c r="G2098" s="63">
        <f>IF(Table312[[#This Row],[Facility]]="Buin",1.5%,0.25%)</f>
        <v>2.5000000000000001E-3</v>
      </c>
      <c r="H2098" s="38"/>
      <c r="I2098" s="38"/>
      <c r="J2098" s="27">
        <f t="shared" si="192"/>
        <v>135</v>
      </c>
      <c r="K2098" s="28">
        <f t="shared" si="193"/>
        <v>4</v>
      </c>
      <c r="L2098" s="27">
        <f>IF(K2098=0,0,IF(E2098&gt;1,E2098-1,VLOOKUP(K2098,Months_Weeks!$A$1:$B$13,2,0)))</f>
        <v>3</v>
      </c>
      <c r="M2098" s="29"/>
      <c r="N2098" s="39"/>
      <c r="O2098" s="39"/>
      <c r="P2098" s="50">
        <f t="shared" si="194"/>
        <v>0</v>
      </c>
      <c r="Q2098" s="28">
        <f t="shared" si="195"/>
        <v>4</v>
      </c>
      <c r="R2098" s="28">
        <f>IF(Q2098=0,0,IF(E2098&gt;1,E2098-1,VLOOKUP(Q2098,Months_Weeks!$A$1:$B$13,2,0)))</f>
        <v>3</v>
      </c>
      <c r="S2098" s="30"/>
      <c r="T2098" s="39"/>
      <c r="U2098" s="39"/>
      <c r="V2098" s="50">
        <f t="shared" si="196"/>
        <v>0</v>
      </c>
      <c r="W2098" s="28">
        <f t="shared" si="197"/>
        <v>4</v>
      </c>
      <c r="X2098" s="28">
        <f>IF(W2098=0,0,IF(E2098&gt;1,E2098-1,VLOOKUP(W2098,Months_Weeks!$A$1:$B$13,2,0)))</f>
        <v>3</v>
      </c>
      <c r="Y2098" s="30"/>
      <c r="Z2098" s="39"/>
      <c r="AA2098" s="31"/>
      <c r="AB2098" s="39"/>
      <c r="AC2098" s="31"/>
      <c r="AD2098" s="40"/>
      <c r="AE2098" s="31"/>
      <c r="AF2098" s="40"/>
      <c r="AG2098" s="31"/>
      <c r="AH2098" s="40"/>
      <c r="AI2098" s="31"/>
      <c r="AJ2098" s="40"/>
    </row>
    <row r="2099" spans="1:36" x14ac:dyDescent="0.25">
      <c r="A2099" s="37" t="s">
        <v>32</v>
      </c>
      <c r="B2099" s="37">
        <v>53</v>
      </c>
      <c r="C2099" s="26" t="str">
        <f>IFERROR(INDEX(Clients[Client_Name],MATCH(Table312[[#This Row],[Client_Code]],Clients[Client_Code],0)),"")</f>
        <v>GUALLARAUCO</v>
      </c>
      <c r="D2099" s="25">
        <v>5</v>
      </c>
      <c r="E2099" s="25">
        <v>1</v>
      </c>
      <c r="F2099" s="25" t="b">
        <f>IF(E2099&gt;(VLOOKUP(D2099,Months_Weeks!$A$2:$B$13,2,TRUE)),FALSE)</f>
        <v>0</v>
      </c>
      <c r="G2099" s="63">
        <f>IF(Table312[[#This Row],[Facility]]="Buin",1.5%,0.25%)</f>
        <v>2.5000000000000001E-3</v>
      </c>
      <c r="H2099" s="38"/>
      <c r="I2099" s="38"/>
      <c r="J2099" s="27">
        <f t="shared" si="192"/>
        <v>135</v>
      </c>
      <c r="K2099" s="28">
        <f t="shared" si="193"/>
        <v>4</v>
      </c>
      <c r="L2099" s="27">
        <f>IF(K2099=0,0,IF(E2099&gt;1,E2099-1,VLOOKUP(K2099,Months_Weeks!$A$1:$B$13,2,0)))</f>
        <v>4</v>
      </c>
      <c r="M2099" s="29"/>
      <c r="N2099" s="39"/>
      <c r="O2099" s="39"/>
      <c r="P2099" s="50">
        <f t="shared" si="194"/>
        <v>0</v>
      </c>
      <c r="Q2099" s="28">
        <f t="shared" si="195"/>
        <v>4</v>
      </c>
      <c r="R2099" s="28">
        <f>IF(Q2099=0,0,IF(E2099&gt;1,E2099-1,VLOOKUP(Q2099,Months_Weeks!$A$1:$B$13,2,0)))</f>
        <v>4</v>
      </c>
      <c r="S2099" s="30"/>
      <c r="T2099" s="39"/>
      <c r="U2099" s="39"/>
      <c r="V2099" s="50">
        <f t="shared" si="196"/>
        <v>0</v>
      </c>
      <c r="W2099" s="28">
        <f t="shared" si="197"/>
        <v>4</v>
      </c>
      <c r="X2099" s="28">
        <f>IF(W2099=0,0,IF(E2099&gt;1,E2099-1,VLOOKUP(W2099,Months_Weeks!$A$1:$B$13,2,0)))</f>
        <v>4</v>
      </c>
      <c r="Y2099" s="30"/>
      <c r="Z2099" s="39"/>
      <c r="AA2099" s="31"/>
      <c r="AB2099" s="39"/>
      <c r="AC2099" s="31"/>
      <c r="AD2099" s="40"/>
      <c r="AE2099" s="31"/>
      <c r="AF2099" s="40"/>
      <c r="AG2099" s="31"/>
      <c r="AH2099" s="40"/>
      <c r="AI2099" s="31"/>
      <c r="AJ2099" s="40"/>
    </row>
    <row r="2100" spans="1:36" x14ac:dyDescent="0.25">
      <c r="A2100" s="37" t="s">
        <v>32</v>
      </c>
      <c r="B2100" s="37">
        <v>53</v>
      </c>
      <c r="C2100" s="26" t="str">
        <f>IFERROR(INDEX(Clients[Client_Name],MATCH(Table312[[#This Row],[Client_Code]],Clients[Client_Code],0)),"")</f>
        <v>GUALLARAUCO</v>
      </c>
      <c r="D2100" s="25">
        <v>5</v>
      </c>
      <c r="E2100" s="25">
        <v>2</v>
      </c>
      <c r="F2100" s="25" t="b">
        <f>IF(E2100&gt;(VLOOKUP(D2100,Months_Weeks!$A$2:$B$13,2,TRUE)),FALSE)</f>
        <v>0</v>
      </c>
      <c r="G2100" s="63">
        <f>IF(Table312[[#This Row],[Facility]]="Buin",1.5%,0.25%)</f>
        <v>2.5000000000000001E-3</v>
      </c>
      <c r="H2100" s="38"/>
      <c r="I2100" s="38"/>
      <c r="J2100" s="27">
        <f t="shared" si="192"/>
        <v>135</v>
      </c>
      <c r="K2100" s="28">
        <f t="shared" si="193"/>
        <v>5</v>
      </c>
      <c r="L2100" s="27">
        <f>IF(K2100=0,0,IF(E2100&gt;1,E2100-1,VLOOKUP(K2100,Months_Weeks!$A$1:$B$13,2,0)))</f>
        <v>1</v>
      </c>
      <c r="M2100" s="29"/>
      <c r="N2100" s="39"/>
      <c r="O2100" s="39"/>
      <c r="P2100" s="50">
        <f t="shared" si="194"/>
        <v>0</v>
      </c>
      <c r="Q2100" s="28">
        <f t="shared" si="195"/>
        <v>5</v>
      </c>
      <c r="R2100" s="28">
        <f>IF(Q2100=0,0,IF(E2100&gt;1,E2100-1,VLOOKUP(Q2100,Months_Weeks!$A$1:$B$13,2,0)))</f>
        <v>1</v>
      </c>
      <c r="S2100" s="30"/>
      <c r="T2100" s="39"/>
      <c r="U2100" s="39"/>
      <c r="V2100" s="50">
        <f t="shared" si="196"/>
        <v>0</v>
      </c>
      <c r="W2100" s="28">
        <f t="shared" si="197"/>
        <v>5</v>
      </c>
      <c r="X2100" s="28">
        <f>IF(W2100=0,0,IF(E2100&gt;1,E2100-1,VLOOKUP(W2100,Months_Weeks!$A$1:$B$13,2,0)))</f>
        <v>1</v>
      </c>
      <c r="Y2100" s="30"/>
      <c r="Z2100" s="39"/>
      <c r="AA2100" s="31"/>
      <c r="AB2100" s="39"/>
      <c r="AC2100" s="31"/>
      <c r="AD2100" s="40"/>
      <c r="AE2100" s="31"/>
      <c r="AF2100" s="40"/>
      <c r="AG2100" s="31"/>
      <c r="AH2100" s="40"/>
      <c r="AI2100" s="31"/>
      <c r="AJ2100" s="40"/>
    </row>
    <row r="2101" spans="1:36" x14ac:dyDescent="0.25">
      <c r="A2101" s="37" t="s">
        <v>32</v>
      </c>
      <c r="B2101" s="37">
        <v>53</v>
      </c>
      <c r="C2101" s="26" t="str">
        <f>IFERROR(INDEX(Clients[Client_Name],MATCH(Table312[[#This Row],[Client_Code]],Clients[Client_Code],0)),"")</f>
        <v>GUALLARAUCO</v>
      </c>
      <c r="D2101" s="25">
        <v>5</v>
      </c>
      <c r="E2101" s="25">
        <v>3</v>
      </c>
      <c r="F2101" s="25" t="b">
        <f>IF(E2101&gt;(VLOOKUP(D2101,Months_Weeks!$A$2:$B$13,2,TRUE)),FALSE)</f>
        <v>0</v>
      </c>
      <c r="G2101" s="63">
        <f>IF(Table312[[#This Row],[Facility]]="Buin",1.5%,0.25%)</f>
        <v>2.5000000000000001E-3</v>
      </c>
      <c r="H2101" s="38"/>
      <c r="I2101" s="38"/>
      <c r="J2101" s="27">
        <f t="shared" si="192"/>
        <v>135</v>
      </c>
      <c r="K2101" s="28">
        <f t="shared" si="193"/>
        <v>5</v>
      </c>
      <c r="L2101" s="27">
        <f>IF(K2101=0,0,IF(E2101&gt;1,E2101-1,VLOOKUP(K2101,Months_Weeks!$A$1:$B$13,2,0)))</f>
        <v>2</v>
      </c>
      <c r="M2101" s="29"/>
      <c r="N2101" s="39"/>
      <c r="O2101" s="39"/>
      <c r="P2101" s="50">
        <f t="shared" si="194"/>
        <v>0</v>
      </c>
      <c r="Q2101" s="28">
        <f t="shared" si="195"/>
        <v>5</v>
      </c>
      <c r="R2101" s="28">
        <f>IF(Q2101=0,0,IF(E2101&gt;1,E2101-1,VLOOKUP(Q2101,Months_Weeks!$A$1:$B$13,2,0)))</f>
        <v>2</v>
      </c>
      <c r="S2101" s="30"/>
      <c r="T2101" s="39"/>
      <c r="U2101" s="39"/>
      <c r="V2101" s="50">
        <f t="shared" si="196"/>
        <v>0</v>
      </c>
      <c r="W2101" s="28">
        <f t="shared" si="197"/>
        <v>5</v>
      </c>
      <c r="X2101" s="28">
        <f>IF(W2101=0,0,IF(E2101&gt;1,E2101-1,VLOOKUP(W2101,Months_Weeks!$A$1:$B$13,2,0)))</f>
        <v>2</v>
      </c>
      <c r="Y2101" s="30"/>
      <c r="Z2101" s="39"/>
      <c r="AA2101" s="31"/>
      <c r="AB2101" s="39"/>
      <c r="AC2101" s="31"/>
      <c r="AD2101" s="40"/>
      <c r="AE2101" s="31"/>
      <c r="AF2101" s="40"/>
      <c r="AG2101" s="31"/>
      <c r="AH2101" s="40"/>
      <c r="AI2101" s="31"/>
      <c r="AJ2101" s="40"/>
    </row>
    <row r="2102" spans="1:36" x14ac:dyDescent="0.25">
      <c r="A2102" s="37" t="s">
        <v>32</v>
      </c>
      <c r="B2102" s="37">
        <v>53</v>
      </c>
      <c r="C2102" s="26" t="str">
        <f>IFERROR(INDEX(Clients[Client_Name],MATCH(Table312[[#This Row],[Client_Code]],Clients[Client_Code],0)),"")</f>
        <v>GUALLARAUCO</v>
      </c>
      <c r="D2102" s="25">
        <v>5</v>
      </c>
      <c r="E2102" s="25">
        <v>4</v>
      </c>
      <c r="F2102" s="25" t="b">
        <f>IF(E2102&gt;(VLOOKUP(D2102,Months_Weeks!$A$2:$B$13,2,TRUE)),FALSE)</f>
        <v>0</v>
      </c>
      <c r="G2102" s="63">
        <f>IF(Table312[[#This Row],[Facility]]="Buin",1.5%,0.25%)</f>
        <v>2.5000000000000001E-3</v>
      </c>
      <c r="H2102" s="38"/>
      <c r="I2102" s="38"/>
      <c r="J2102" s="27">
        <f t="shared" si="192"/>
        <v>135</v>
      </c>
      <c r="K2102" s="28">
        <f t="shared" si="193"/>
        <v>5</v>
      </c>
      <c r="L2102" s="27">
        <f>IF(K2102=0,0,IF(E2102&gt;1,E2102-1,VLOOKUP(K2102,Months_Weeks!$A$1:$B$13,2,0)))</f>
        <v>3</v>
      </c>
      <c r="M2102" s="29"/>
      <c r="N2102" s="39"/>
      <c r="O2102" s="39"/>
      <c r="P2102" s="50">
        <f t="shared" si="194"/>
        <v>0</v>
      </c>
      <c r="Q2102" s="28">
        <f t="shared" si="195"/>
        <v>5</v>
      </c>
      <c r="R2102" s="28">
        <f>IF(Q2102=0,0,IF(E2102&gt;1,E2102-1,VLOOKUP(Q2102,Months_Weeks!$A$1:$B$13,2,0)))</f>
        <v>3</v>
      </c>
      <c r="S2102" s="30"/>
      <c r="T2102" s="39"/>
      <c r="U2102" s="39"/>
      <c r="V2102" s="50">
        <f t="shared" si="196"/>
        <v>0</v>
      </c>
      <c r="W2102" s="28">
        <f t="shared" si="197"/>
        <v>5</v>
      </c>
      <c r="X2102" s="28">
        <f>IF(W2102=0,0,IF(E2102&gt;1,E2102-1,VLOOKUP(W2102,Months_Weeks!$A$1:$B$13,2,0)))</f>
        <v>3</v>
      </c>
      <c r="Y2102" s="30"/>
      <c r="Z2102" s="39"/>
      <c r="AA2102" s="31"/>
      <c r="AB2102" s="39"/>
      <c r="AC2102" s="31"/>
      <c r="AD2102" s="40"/>
      <c r="AE2102" s="31"/>
      <c r="AF2102" s="40"/>
      <c r="AG2102" s="31"/>
      <c r="AH2102" s="40"/>
      <c r="AI2102" s="31"/>
      <c r="AJ2102" s="40"/>
    </row>
    <row r="2103" spans="1:36" x14ac:dyDescent="0.25">
      <c r="A2103" s="37" t="s">
        <v>32</v>
      </c>
      <c r="B2103" s="37">
        <v>53</v>
      </c>
      <c r="C2103" s="26" t="str">
        <f>IFERROR(INDEX(Clients[Client_Name],MATCH(Table312[[#This Row],[Client_Code]],Clients[Client_Code],0)),"")</f>
        <v>GUALLARAUCO</v>
      </c>
      <c r="D2103" s="25">
        <v>6</v>
      </c>
      <c r="E2103" s="25">
        <v>1</v>
      </c>
      <c r="F2103" s="25" t="b">
        <f>IF(E2103&gt;(VLOOKUP(D2103,Months_Weeks!$A$2:$B$13,2,TRUE)),FALSE)</f>
        <v>0</v>
      </c>
      <c r="G2103" s="63">
        <f>IF(Table312[[#This Row],[Facility]]="Buin",1.5%,0.25%)</f>
        <v>2.5000000000000001E-3</v>
      </c>
      <c r="H2103" s="38"/>
      <c r="I2103" s="38"/>
      <c r="J2103" s="27">
        <f t="shared" si="192"/>
        <v>135</v>
      </c>
      <c r="K2103" s="28">
        <f t="shared" si="193"/>
        <v>5</v>
      </c>
      <c r="L2103" s="27">
        <f>IF(K2103=0,0,IF(E2103&gt;1,E2103-1,VLOOKUP(K2103,Months_Weeks!$A$1:$B$13,2,0)))</f>
        <v>4</v>
      </c>
      <c r="M2103" s="29"/>
      <c r="N2103" s="39"/>
      <c r="O2103" s="39"/>
      <c r="P2103" s="50">
        <f t="shared" si="194"/>
        <v>0</v>
      </c>
      <c r="Q2103" s="28">
        <f t="shared" si="195"/>
        <v>5</v>
      </c>
      <c r="R2103" s="28">
        <f>IF(Q2103=0,0,IF(E2103&gt;1,E2103-1,VLOOKUP(Q2103,Months_Weeks!$A$1:$B$13,2,0)))</f>
        <v>4</v>
      </c>
      <c r="S2103" s="30"/>
      <c r="T2103" s="39"/>
      <c r="U2103" s="39"/>
      <c r="V2103" s="50">
        <f t="shared" si="196"/>
        <v>0</v>
      </c>
      <c r="W2103" s="28">
        <f t="shared" si="197"/>
        <v>5</v>
      </c>
      <c r="X2103" s="28">
        <f>IF(W2103=0,0,IF(E2103&gt;1,E2103-1,VLOOKUP(W2103,Months_Weeks!$A$1:$B$13,2,0)))</f>
        <v>4</v>
      </c>
      <c r="Y2103" s="30"/>
      <c r="Z2103" s="39"/>
      <c r="AA2103" s="31"/>
      <c r="AB2103" s="39"/>
      <c r="AC2103" s="31"/>
      <c r="AD2103" s="40"/>
      <c r="AE2103" s="31"/>
      <c r="AF2103" s="40"/>
      <c r="AG2103" s="31"/>
      <c r="AH2103" s="40"/>
      <c r="AI2103" s="31"/>
      <c r="AJ2103" s="40"/>
    </row>
    <row r="2104" spans="1:36" x14ac:dyDescent="0.25">
      <c r="A2104" s="37" t="s">
        <v>32</v>
      </c>
      <c r="B2104" s="37">
        <v>53</v>
      </c>
      <c r="C2104" s="26" t="str">
        <f>IFERROR(INDEX(Clients[Client_Name],MATCH(Table312[[#This Row],[Client_Code]],Clients[Client_Code],0)),"")</f>
        <v>GUALLARAUCO</v>
      </c>
      <c r="D2104" s="25">
        <v>6</v>
      </c>
      <c r="E2104" s="25">
        <v>2</v>
      </c>
      <c r="F2104" s="25" t="b">
        <f>IF(E2104&gt;(VLOOKUP(D2104,Months_Weeks!$A$2:$B$13,2,TRUE)),FALSE)</f>
        <v>0</v>
      </c>
      <c r="G2104" s="63">
        <f>IF(Table312[[#This Row],[Facility]]="Buin",1.5%,0.25%)</f>
        <v>2.5000000000000001E-3</v>
      </c>
      <c r="H2104" s="38"/>
      <c r="I2104" s="38"/>
      <c r="J2104" s="27">
        <f t="shared" si="192"/>
        <v>135</v>
      </c>
      <c r="K2104" s="28">
        <f t="shared" si="193"/>
        <v>6</v>
      </c>
      <c r="L2104" s="27">
        <f>IF(K2104=0,0,IF(E2104&gt;1,E2104-1,VLOOKUP(K2104,Months_Weeks!$A$1:$B$13,2,0)))</f>
        <v>1</v>
      </c>
      <c r="M2104" s="29"/>
      <c r="N2104" s="39"/>
      <c r="O2104" s="39"/>
      <c r="P2104" s="50">
        <f t="shared" si="194"/>
        <v>0</v>
      </c>
      <c r="Q2104" s="28">
        <f t="shared" si="195"/>
        <v>6</v>
      </c>
      <c r="R2104" s="28">
        <f>IF(Q2104=0,0,IF(E2104&gt;1,E2104-1,VLOOKUP(Q2104,Months_Weeks!$A$1:$B$13,2,0)))</f>
        <v>1</v>
      </c>
      <c r="S2104" s="30"/>
      <c r="T2104" s="39"/>
      <c r="U2104" s="39"/>
      <c r="V2104" s="50">
        <f t="shared" si="196"/>
        <v>0</v>
      </c>
      <c r="W2104" s="28">
        <f t="shared" si="197"/>
        <v>6</v>
      </c>
      <c r="X2104" s="28">
        <f>IF(W2104=0,0,IF(E2104&gt;1,E2104-1,VLOOKUP(W2104,Months_Weeks!$A$1:$B$13,2,0)))</f>
        <v>1</v>
      </c>
      <c r="Y2104" s="30"/>
      <c r="Z2104" s="39"/>
      <c r="AA2104" s="31"/>
      <c r="AB2104" s="39"/>
      <c r="AC2104" s="31"/>
      <c r="AD2104" s="40"/>
      <c r="AE2104" s="31"/>
      <c r="AF2104" s="40"/>
      <c r="AG2104" s="31"/>
      <c r="AH2104" s="40"/>
      <c r="AI2104" s="31"/>
      <c r="AJ2104" s="40"/>
    </row>
    <row r="2105" spans="1:36" x14ac:dyDescent="0.25">
      <c r="A2105" s="37" t="s">
        <v>32</v>
      </c>
      <c r="B2105" s="37">
        <v>53</v>
      </c>
      <c r="C2105" s="26" t="str">
        <f>IFERROR(INDEX(Clients[Client_Name],MATCH(Table312[[#This Row],[Client_Code]],Clients[Client_Code],0)),"")</f>
        <v>GUALLARAUCO</v>
      </c>
      <c r="D2105" s="25">
        <v>6</v>
      </c>
      <c r="E2105" s="25">
        <v>3</v>
      </c>
      <c r="F2105" s="25" t="b">
        <f>IF(E2105&gt;(VLOOKUP(D2105,Months_Weeks!$A$2:$B$13,2,TRUE)),FALSE)</f>
        <v>0</v>
      </c>
      <c r="G2105" s="63">
        <f>IF(Table312[[#This Row],[Facility]]="Buin",1.5%,0.25%)</f>
        <v>2.5000000000000001E-3</v>
      </c>
      <c r="H2105" s="38"/>
      <c r="I2105" s="38"/>
      <c r="J2105" s="27">
        <f t="shared" si="192"/>
        <v>135</v>
      </c>
      <c r="K2105" s="28">
        <f t="shared" si="193"/>
        <v>6</v>
      </c>
      <c r="L2105" s="27">
        <f>IF(K2105=0,0,IF(E2105&gt;1,E2105-1,VLOOKUP(K2105,Months_Weeks!$A$1:$B$13,2,0)))</f>
        <v>2</v>
      </c>
      <c r="M2105" s="29"/>
      <c r="N2105" s="39"/>
      <c r="O2105" s="39"/>
      <c r="P2105" s="50">
        <f t="shared" si="194"/>
        <v>0</v>
      </c>
      <c r="Q2105" s="28">
        <f t="shared" si="195"/>
        <v>6</v>
      </c>
      <c r="R2105" s="28">
        <f>IF(Q2105=0,0,IF(E2105&gt;1,E2105-1,VLOOKUP(Q2105,Months_Weeks!$A$1:$B$13,2,0)))</f>
        <v>2</v>
      </c>
      <c r="S2105" s="30"/>
      <c r="T2105" s="39"/>
      <c r="U2105" s="39"/>
      <c r="V2105" s="50">
        <f t="shared" si="196"/>
        <v>0</v>
      </c>
      <c r="W2105" s="28">
        <f t="shared" si="197"/>
        <v>6</v>
      </c>
      <c r="X2105" s="28">
        <f>IF(W2105=0,0,IF(E2105&gt;1,E2105-1,VLOOKUP(W2105,Months_Weeks!$A$1:$B$13,2,0)))</f>
        <v>2</v>
      </c>
      <c r="Y2105" s="30"/>
      <c r="Z2105" s="39"/>
      <c r="AA2105" s="31"/>
      <c r="AB2105" s="39"/>
      <c r="AC2105" s="31"/>
      <c r="AD2105" s="40"/>
      <c r="AE2105" s="31"/>
      <c r="AF2105" s="40"/>
      <c r="AG2105" s="31"/>
      <c r="AH2105" s="40"/>
      <c r="AI2105" s="31"/>
      <c r="AJ2105" s="40"/>
    </row>
    <row r="2106" spans="1:36" x14ac:dyDescent="0.25">
      <c r="A2106" s="37" t="s">
        <v>32</v>
      </c>
      <c r="B2106" s="37">
        <v>53</v>
      </c>
      <c r="C2106" s="26" t="str">
        <f>IFERROR(INDEX(Clients[Client_Name],MATCH(Table312[[#This Row],[Client_Code]],Clients[Client_Code],0)),"")</f>
        <v>GUALLARAUCO</v>
      </c>
      <c r="D2106" s="25">
        <v>6</v>
      </c>
      <c r="E2106" s="25">
        <v>4</v>
      </c>
      <c r="F2106" s="25" t="b">
        <f>IF(E2106&gt;(VLOOKUP(D2106,Months_Weeks!$A$2:$B$13,2,TRUE)),FALSE)</f>
        <v>0</v>
      </c>
      <c r="G2106" s="63">
        <f>IF(Table312[[#This Row],[Facility]]="Buin",1.5%,0.25%)</f>
        <v>2.5000000000000001E-3</v>
      </c>
      <c r="H2106" s="38"/>
      <c r="I2106" s="38"/>
      <c r="J2106" s="27">
        <f t="shared" si="192"/>
        <v>135</v>
      </c>
      <c r="K2106" s="28">
        <f t="shared" si="193"/>
        <v>6</v>
      </c>
      <c r="L2106" s="27">
        <f>IF(K2106=0,0,IF(E2106&gt;1,E2106-1,VLOOKUP(K2106,Months_Weeks!$A$1:$B$13,2,0)))</f>
        <v>3</v>
      </c>
      <c r="M2106" s="29"/>
      <c r="N2106" s="39"/>
      <c r="O2106" s="39"/>
      <c r="P2106" s="50">
        <f t="shared" si="194"/>
        <v>0</v>
      </c>
      <c r="Q2106" s="28">
        <f t="shared" si="195"/>
        <v>6</v>
      </c>
      <c r="R2106" s="28">
        <f>IF(Q2106=0,0,IF(E2106&gt;1,E2106-1,VLOOKUP(Q2106,Months_Weeks!$A$1:$B$13,2,0)))</f>
        <v>3</v>
      </c>
      <c r="S2106" s="30"/>
      <c r="T2106" s="39"/>
      <c r="U2106" s="39"/>
      <c r="V2106" s="50">
        <f t="shared" si="196"/>
        <v>0</v>
      </c>
      <c r="W2106" s="28">
        <f t="shared" si="197"/>
        <v>6</v>
      </c>
      <c r="X2106" s="28">
        <f>IF(W2106=0,0,IF(E2106&gt;1,E2106-1,VLOOKUP(W2106,Months_Weeks!$A$1:$B$13,2,0)))</f>
        <v>3</v>
      </c>
      <c r="Y2106" s="30"/>
      <c r="Z2106" s="39"/>
      <c r="AA2106" s="31"/>
      <c r="AB2106" s="39"/>
      <c r="AC2106" s="31"/>
      <c r="AD2106" s="40"/>
      <c r="AE2106" s="31"/>
      <c r="AF2106" s="40"/>
      <c r="AG2106" s="31"/>
      <c r="AH2106" s="40"/>
      <c r="AI2106" s="31"/>
      <c r="AJ2106" s="40"/>
    </row>
    <row r="2107" spans="1:36" x14ac:dyDescent="0.25">
      <c r="A2107" s="37" t="s">
        <v>32</v>
      </c>
      <c r="B2107" s="37">
        <v>53</v>
      </c>
      <c r="C2107" s="26" t="str">
        <f>IFERROR(INDEX(Clients[Client_Name],MATCH(Table312[[#This Row],[Client_Code]],Clients[Client_Code],0)),"")</f>
        <v>GUALLARAUCO</v>
      </c>
      <c r="D2107" s="25">
        <v>6</v>
      </c>
      <c r="E2107" s="25">
        <v>5</v>
      </c>
      <c r="F2107" s="25" t="b">
        <f>IF(E2107&gt;(VLOOKUP(D2107,Months_Weeks!$A$2:$B$13,2,TRUE)),FALSE)</f>
        <v>0</v>
      </c>
      <c r="G2107" s="63">
        <f>IF(Table312[[#This Row],[Facility]]="Buin",1.5%,0.25%)</f>
        <v>2.5000000000000001E-3</v>
      </c>
      <c r="H2107" s="38"/>
      <c r="I2107" s="38"/>
      <c r="J2107" s="27">
        <f t="shared" si="192"/>
        <v>135</v>
      </c>
      <c r="K2107" s="28">
        <f t="shared" si="193"/>
        <v>6</v>
      </c>
      <c r="L2107" s="27">
        <f>IF(K2107=0,0,IF(E2107&gt;1,E2107-1,VLOOKUP(K2107,Months_Weeks!$A$1:$B$13,2,0)))</f>
        <v>4</v>
      </c>
      <c r="M2107" s="29"/>
      <c r="N2107" s="39"/>
      <c r="O2107" s="39"/>
      <c r="P2107" s="50">
        <f t="shared" si="194"/>
        <v>0</v>
      </c>
      <c r="Q2107" s="28">
        <f t="shared" si="195"/>
        <v>6</v>
      </c>
      <c r="R2107" s="28">
        <f>IF(Q2107=0,0,IF(E2107&gt;1,E2107-1,VLOOKUP(Q2107,Months_Weeks!$A$1:$B$13,2,0)))</f>
        <v>4</v>
      </c>
      <c r="S2107" s="30"/>
      <c r="T2107" s="39"/>
      <c r="U2107" s="39"/>
      <c r="V2107" s="50">
        <f t="shared" si="196"/>
        <v>0</v>
      </c>
      <c r="W2107" s="28">
        <f t="shared" si="197"/>
        <v>6</v>
      </c>
      <c r="X2107" s="28">
        <f>IF(W2107=0,0,IF(E2107&gt;1,E2107-1,VLOOKUP(W2107,Months_Weeks!$A$1:$B$13,2,0)))</f>
        <v>4</v>
      </c>
      <c r="Y2107" s="30"/>
      <c r="Z2107" s="39"/>
      <c r="AA2107" s="31"/>
      <c r="AB2107" s="39"/>
      <c r="AC2107" s="31"/>
      <c r="AD2107" s="40"/>
      <c r="AE2107" s="31"/>
      <c r="AF2107" s="40"/>
      <c r="AG2107" s="31"/>
      <c r="AH2107" s="40"/>
      <c r="AI2107" s="31"/>
      <c r="AJ2107" s="40"/>
    </row>
    <row r="2108" spans="1:36" x14ac:dyDescent="0.25">
      <c r="A2108" s="37" t="s">
        <v>32</v>
      </c>
      <c r="B2108" s="37">
        <v>53</v>
      </c>
      <c r="C2108" s="26" t="str">
        <f>IFERROR(INDEX(Clients[Client_Name],MATCH(Table312[[#This Row],[Client_Code]],Clients[Client_Code],0)),"")</f>
        <v>GUALLARAUCO</v>
      </c>
      <c r="D2108" s="25">
        <v>7</v>
      </c>
      <c r="E2108" s="25">
        <v>1</v>
      </c>
      <c r="F2108" s="25" t="b">
        <f>IF(E2108&gt;(VLOOKUP(D2108,Months_Weeks!$A$2:$B$13,2,TRUE)),FALSE)</f>
        <v>0</v>
      </c>
      <c r="G2108" s="63">
        <f>IF(Table312[[#This Row],[Facility]]="Buin",1.5%,0.25%)</f>
        <v>2.5000000000000001E-3</v>
      </c>
      <c r="H2108" s="38"/>
      <c r="I2108" s="38"/>
      <c r="J2108" s="27">
        <f t="shared" si="192"/>
        <v>135</v>
      </c>
      <c r="K2108" s="28">
        <f t="shared" si="193"/>
        <v>6</v>
      </c>
      <c r="L2108" s="27">
        <f>IF(K2108=0,0,IF(E2108&gt;1,E2108-1,VLOOKUP(K2108,Months_Weeks!$A$1:$B$13,2,0)))</f>
        <v>5</v>
      </c>
      <c r="M2108" s="29"/>
      <c r="N2108" s="39"/>
      <c r="O2108" s="39"/>
      <c r="P2108" s="50">
        <f t="shared" si="194"/>
        <v>0</v>
      </c>
      <c r="Q2108" s="28">
        <f t="shared" si="195"/>
        <v>6</v>
      </c>
      <c r="R2108" s="28">
        <f>IF(Q2108=0,0,IF(E2108&gt;1,E2108-1,VLOOKUP(Q2108,Months_Weeks!$A$1:$B$13,2,0)))</f>
        <v>5</v>
      </c>
      <c r="S2108" s="30"/>
      <c r="T2108" s="39"/>
      <c r="U2108" s="39"/>
      <c r="V2108" s="50">
        <f t="shared" si="196"/>
        <v>0</v>
      </c>
      <c r="W2108" s="28">
        <f t="shared" si="197"/>
        <v>6</v>
      </c>
      <c r="X2108" s="28">
        <f>IF(W2108=0,0,IF(E2108&gt;1,E2108-1,VLOOKUP(W2108,Months_Weeks!$A$1:$B$13,2,0)))</f>
        <v>5</v>
      </c>
      <c r="Y2108" s="30"/>
      <c r="Z2108" s="39"/>
      <c r="AA2108" s="31"/>
      <c r="AB2108" s="39"/>
      <c r="AC2108" s="31"/>
      <c r="AD2108" s="40"/>
      <c r="AE2108" s="31"/>
      <c r="AF2108" s="40"/>
      <c r="AG2108" s="31"/>
      <c r="AH2108" s="40"/>
      <c r="AI2108" s="31"/>
      <c r="AJ2108" s="40"/>
    </row>
    <row r="2109" spans="1:36" x14ac:dyDescent="0.25">
      <c r="A2109" s="37" t="s">
        <v>32</v>
      </c>
      <c r="B2109" s="37">
        <v>53</v>
      </c>
      <c r="C2109" s="26" t="str">
        <f>IFERROR(INDEX(Clients[Client_Name],MATCH(Table312[[#This Row],[Client_Code]],Clients[Client_Code],0)),"")</f>
        <v>GUALLARAUCO</v>
      </c>
      <c r="D2109" s="25">
        <v>7</v>
      </c>
      <c r="E2109" s="25">
        <v>2</v>
      </c>
      <c r="F2109" s="25" t="b">
        <f>IF(E2109&gt;(VLOOKUP(D2109,Months_Weeks!$A$2:$B$13,2,TRUE)),FALSE)</f>
        <v>0</v>
      </c>
      <c r="G2109" s="63">
        <f>IF(Table312[[#This Row],[Facility]]="Buin",1.5%,0.25%)</f>
        <v>2.5000000000000001E-3</v>
      </c>
      <c r="H2109" s="38"/>
      <c r="I2109" s="38"/>
      <c r="J2109" s="27">
        <f t="shared" si="192"/>
        <v>135</v>
      </c>
      <c r="K2109" s="28">
        <f t="shared" si="193"/>
        <v>7</v>
      </c>
      <c r="L2109" s="27">
        <f>IF(K2109=0,0,IF(E2109&gt;1,E2109-1,VLOOKUP(K2109,Months_Weeks!$A$1:$B$13,2,0)))</f>
        <v>1</v>
      </c>
      <c r="M2109" s="29"/>
      <c r="N2109" s="39"/>
      <c r="O2109" s="39"/>
      <c r="P2109" s="50">
        <f t="shared" si="194"/>
        <v>0</v>
      </c>
      <c r="Q2109" s="28">
        <f t="shared" si="195"/>
        <v>7</v>
      </c>
      <c r="R2109" s="28">
        <f>IF(Q2109=0,0,IF(E2109&gt;1,E2109-1,VLOOKUP(Q2109,Months_Weeks!$A$1:$B$13,2,0)))</f>
        <v>1</v>
      </c>
      <c r="S2109" s="30"/>
      <c r="T2109" s="39"/>
      <c r="U2109" s="39"/>
      <c r="V2109" s="50">
        <f t="shared" si="196"/>
        <v>0</v>
      </c>
      <c r="W2109" s="28">
        <f t="shared" si="197"/>
        <v>7</v>
      </c>
      <c r="X2109" s="28">
        <f>IF(W2109=0,0,IF(E2109&gt;1,E2109-1,VLOOKUP(W2109,Months_Weeks!$A$1:$B$13,2,0)))</f>
        <v>1</v>
      </c>
      <c r="Y2109" s="30"/>
      <c r="Z2109" s="39"/>
      <c r="AA2109" s="31"/>
      <c r="AB2109" s="39"/>
      <c r="AC2109" s="31"/>
      <c r="AD2109" s="40"/>
      <c r="AE2109" s="31"/>
      <c r="AF2109" s="40"/>
      <c r="AG2109" s="31"/>
      <c r="AH2109" s="40"/>
      <c r="AI2109" s="31"/>
      <c r="AJ2109" s="40"/>
    </row>
    <row r="2110" spans="1:36" x14ac:dyDescent="0.25">
      <c r="A2110" s="37" t="s">
        <v>32</v>
      </c>
      <c r="B2110" s="37">
        <v>53</v>
      </c>
      <c r="C2110" s="26" t="str">
        <f>IFERROR(INDEX(Clients[Client_Name],MATCH(Table312[[#This Row],[Client_Code]],Clients[Client_Code],0)),"")</f>
        <v>GUALLARAUCO</v>
      </c>
      <c r="D2110" s="25">
        <v>7</v>
      </c>
      <c r="E2110" s="25">
        <v>3</v>
      </c>
      <c r="F2110" s="25" t="b">
        <f>IF(E2110&gt;(VLOOKUP(D2110,Months_Weeks!$A$2:$B$13,2,TRUE)),FALSE)</f>
        <v>0</v>
      </c>
      <c r="G2110" s="63">
        <f>IF(Table312[[#This Row],[Facility]]="Buin",1.5%,0.25%)</f>
        <v>2.5000000000000001E-3</v>
      </c>
      <c r="H2110" s="38"/>
      <c r="I2110" s="38"/>
      <c r="J2110" s="27">
        <f t="shared" si="192"/>
        <v>135</v>
      </c>
      <c r="K2110" s="28">
        <f t="shared" si="193"/>
        <v>7</v>
      </c>
      <c r="L2110" s="27">
        <f>IF(K2110=0,0,IF(E2110&gt;1,E2110-1,VLOOKUP(K2110,Months_Weeks!$A$1:$B$13,2,0)))</f>
        <v>2</v>
      </c>
      <c r="M2110" s="29"/>
      <c r="N2110" s="39"/>
      <c r="O2110" s="39"/>
      <c r="P2110" s="50">
        <f t="shared" si="194"/>
        <v>0</v>
      </c>
      <c r="Q2110" s="28">
        <f t="shared" si="195"/>
        <v>7</v>
      </c>
      <c r="R2110" s="28">
        <f>IF(Q2110=0,0,IF(E2110&gt;1,E2110-1,VLOOKUP(Q2110,Months_Weeks!$A$1:$B$13,2,0)))</f>
        <v>2</v>
      </c>
      <c r="S2110" s="30"/>
      <c r="T2110" s="39"/>
      <c r="U2110" s="39"/>
      <c r="V2110" s="50">
        <f t="shared" si="196"/>
        <v>0</v>
      </c>
      <c r="W2110" s="28">
        <f t="shared" si="197"/>
        <v>7</v>
      </c>
      <c r="X2110" s="28">
        <f>IF(W2110=0,0,IF(E2110&gt;1,E2110-1,VLOOKUP(W2110,Months_Weeks!$A$1:$B$13,2,0)))</f>
        <v>2</v>
      </c>
      <c r="Y2110" s="30"/>
      <c r="Z2110" s="39"/>
      <c r="AA2110" s="31"/>
      <c r="AB2110" s="39"/>
      <c r="AC2110" s="31"/>
      <c r="AD2110" s="40"/>
      <c r="AE2110" s="31"/>
      <c r="AF2110" s="40"/>
      <c r="AG2110" s="31"/>
      <c r="AH2110" s="40"/>
      <c r="AI2110" s="31"/>
      <c r="AJ2110" s="40"/>
    </row>
    <row r="2111" spans="1:36" x14ac:dyDescent="0.25">
      <c r="A2111" s="37" t="s">
        <v>32</v>
      </c>
      <c r="B2111" s="37">
        <v>53</v>
      </c>
      <c r="C2111" s="26" t="str">
        <f>IFERROR(INDEX(Clients[Client_Name],MATCH(Table312[[#This Row],[Client_Code]],Clients[Client_Code],0)),"")</f>
        <v>GUALLARAUCO</v>
      </c>
      <c r="D2111" s="25">
        <v>7</v>
      </c>
      <c r="E2111" s="25">
        <v>4</v>
      </c>
      <c r="F2111" s="25" t="b">
        <f>IF(E2111&gt;(VLOOKUP(D2111,Months_Weeks!$A$2:$B$13,2,TRUE)),FALSE)</f>
        <v>0</v>
      </c>
      <c r="G2111" s="63">
        <f>IF(Table312[[#This Row],[Facility]]="Buin",1.5%,0.25%)</f>
        <v>2.5000000000000001E-3</v>
      </c>
      <c r="H2111" s="38"/>
      <c r="I2111" s="38"/>
      <c r="J2111" s="27">
        <f t="shared" si="192"/>
        <v>135</v>
      </c>
      <c r="K2111" s="28">
        <f t="shared" si="193"/>
        <v>7</v>
      </c>
      <c r="L2111" s="27">
        <f>IF(K2111=0,0,IF(E2111&gt;1,E2111-1,VLOOKUP(K2111,Months_Weeks!$A$1:$B$13,2,0)))</f>
        <v>3</v>
      </c>
      <c r="M2111" s="29"/>
      <c r="N2111" s="39"/>
      <c r="O2111" s="39"/>
      <c r="P2111" s="50">
        <f t="shared" si="194"/>
        <v>0</v>
      </c>
      <c r="Q2111" s="28">
        <f t="shared" si="195"/>
        <v>7</v>
      </c>
      <c r="R2111" s="28">
        <f>IF(Q2111=0,0,IF(E2111&gt;1,E2111-1,VLOOKUP(Q2111,Months_Weeks!$A$1:$B$13,2,0)))</f>
        <v>3</v>
      </c>
      <c r="S2111" s="30"/>
      <c r="T2111" s="39"/>
      <c r="U2111" s="39"/>
      <c r="V2111" s="50">
        <f t="shared" si="196"/>
        <v>0</v>
      </c>
      <c r="W2111" s="28">
        <f t="shared" si="197"/>
        <v>7</v>
      </c>
      <c r="X2111" s="28">
        <f>IF(W2111=0,0,IF(E2111&gt;1,E2111-1,VLOOKUP(W2111,Months_Weeks!$A$1:$B$13,2,0)))</f>
        <v>3</v>
      </c>
      <c r="Y2111" s="30"/>
      <c r="Z2111" s="39"/>
      <c r="AA2111" s="31"/>
      <c r="AB2111" s="39"/>
      <c r="AC2111" s="31"/>
      <c r="AD2111" s="40"/>
      <c r="AE2111" s="31"/>
      <c r="AF2111" s="40"/>
      <c r="AG2111" s="31"/>
      <c r="AH2111" s="40"/>
      <c r="AI2111" s="31"/>
      <c r="AJ2111" s="40"/>
    </row>
    <row r="2112" spans="1:36" x14ac:dyDescent="0.25">
      <c r="A2112" s="37" t="s">
        <v>32</v>
      </c>
      <c r="B2112" s="37">
        <v>53</v>
      </c>
      <c r="C2112" s="26" t="str">
        <f>IFERROR(INDEX(Clients[Client_Name],MATCH(Table312[[#This Row],[Client_Code]],Clients[Client_Code],0)),"")</f>
        <v>GUALLARAUCO</v>
      </c>
      <c r="D2112" s="25">
        <v>8</v>
      </c>
      <c r="E2112" s="25">
        <v>1</v>
      </c>
      <c r="F2112" s="25" t="b">
        <f>IF(E2112&gt;(VLOOKUP(D2112,Months_Weeks!$A$2:$B$13,2,TRUE)),FALSE)</f>
        <v>0</v>
      </c>
      <c r="G2112" s="63">
        <f>IF(Table312[[#This Row],[Facility]]="Buin",1.5%,0.25%)</f>
        <v>2.5000000000000001E-3</v>
      </c>
      <c r="H2112" s="38"/>
      <c r="I2112" s="38"/>
      <c r="J2112" s="27">
        <f t="shared" si="192"/>
        <v>135</v>
      </c>
      <c r="K2112" s="28">
        <f t="shared" si="193"/>
        <v>7</v>
      </c>
      <c r="L2112" s="27">
        <f>IF(K2112=0,0,IF(E2112&gt;1,E2112-1,VLOOKUP(K2112,Months_Weeks!$A$1:$B$13,2,0)))</f>
        <v>4</v>
      </c>
      <c r="M2112" s="29"/>
      <c r="N2112" s="39"/>
      <c r="O2112" s="39"/>
      <c r="P2112" s="50">
        <f t="shared" si="194"/>
        <v>0</v>
      </c>
      <c r="Q2112" s="28">
        <f t="shared" si="195"/>
        <v>7</v>
      </c>
      <c r="R2112" s="28">
        <f>IF(Q2112=0,0,IF(E2112&gt;1,E2112-1,VLOOKUP(Q2112,Months_Weeks!$A$1:$B$13,2,0)))</f>
        <v>4</v>
      </c>
      <c r="S2112" s="30"/>
      <c r="T2112" s="39"/>
      <c r="U2112" s="39"/>
      <c r="V2112" s="50">
        <f t="shared" si="196"/>
        <v>0</v>
      </c>
      <c r="W2112" s="28">
        <f t="shared" si="197"/>
        <v>7</v>
      </c>
      <c r="X2112" s="28">
        <f>IF(W2112=0,0,IF(E2112&gt;1,E2112-1,VLOOKUP(W2112,Months_Weeks!$A$1:$B$13,2,0)))</f>
        <v>4</v>
      </c>
      <c r="Y2112" s="30"/>
      <c r="Z2112" s="39"/>
      <c r="AA2112" s="31"/>
      <c r="AB2112" s="39"/>
      <c r="AC2112" s="31"/>
      <c r="AD2112" s="40"/>
      <c r="AE2112" s="31"/>
      <c r="AF2112" s="40"/>
      <c r="AG2112" s="31"/>
      <c r="AH2112" s="40"/>
      <c r="AI2112" s="31"/>
      <c r="AJ2112" s="40"/>
    </row>
    <row r="2113" spans="1:36" x14ac:dyDescent="0.25">
      <c r="A2113" s="37" t="s">
        <v>32</v>
      </c>
      <c r="B2113" s="37">
        <v>53</v>
      </c>
      <c r="C2113" s="26" t="str">
        <f>IFERROR(INDEX(Clients[Client_Name],MATCH(Table312[[#This Row],[Client_Code]],Clients[Client_Code],0)),"")</f>
        <v>GUALLARAUCO</v>
      </c>
      <c r="D2113" s="25">
        <v>8</v>
      </c>
      <c r="E2113" s="25">
        <v>2</v>
      </c>
      <c r="F2113" s="25" t="b">
        <f>IF(E2113&gt;(VLOOKUP(D2113,Months_Weeks!$A$2:$B$13,2,TRUE)),FALSE)</f>
        <v>0</v>
      </c>
      <c r="G2113" s="63">
        <f>IF(Table312[[#This Row],[Facility]]="Buin",1.5%,0.25%)</f>
        <v>2.5000000000000001E-3</v>
      </c>
      <c r="H2113" s="38"/>
      <c r="I2113" s="38"/>
      <c r="J2113" s="27">
        <f t="shared" si="192"/>
        <v>135</v>
      </c>
      <c r="K2113" s="28">
        <f t="shared" si="193"/>
        <v>8</v>
      </c>
      <c r="L2113" s="27">
        <f>IF(K2113=0,0,IF(E2113&gt;1,E2113-1,VLOOKUP(K2113,Months_Weeks!$A$1:$B$13,2,0)))</f>
        <v>1</v>
      </c>
      <c r="M2113" s="29"/>
      <c r="N2113" s="39"/>
      <c r="O2113" s="39"/>
      <c r="P2113" s="50">
        <f t="shared" si="194"/>
        <v>0</v>
      </c>
      <c r="Q2113" s="28">
        <f t="shared" si="195"/>
        <v>8</v>
      </c>
      <c r="R2113" s="28">
        <f>IF(Q2113=0,0,IF(E2113&gt;1,E2113-1,VLOOKUP(Q2113,Months_Weeks!$A$1:$B$13,2,0)))</f>
        <v>1</v>
      </c>
      <c r="S2113" s="30"/>
      <c r="T2113" s="39"/>
      <c r="U2113" s="39"/>
      <c r="V2113" s="50">
        <f t="shared" si="196"/>
        <v>0</v>
      </c>
      <c r="W2113" s="28">
        <f t="shared" si="197"/>
        <v>8</v>
      </c>
      <c r="X2113" s="28">
        <f>IF(W2113=0,0,IF(E2113&gt;1,E2113-1,VLOOKUP(W2113,Months_Weeks!$A$1:$B$13,2,0)))</f>
        <v>1</v>
      </c>
      <c r="Y2113" s="30"/>
      <c r="Z2113" s="39"/>
      <c r="AA2113" s="31"/>
      <c r="AB2113" s="39"/>
      <c r="AC2113" s="31"/>
      <c r="AD2113" s="40"/>
      <c r="AE2113" s="31"/>
      <c r="AF2113" s="40"/>
      <c r="AG2113" s="31"/>
      <c r="AH2113" s="40"/>
      <c r="AI2113" s="31"/>
      <c r="AJ2113" s="40"/>
    </row>
    <row r="2114" spans="1:36" x14ac:dyDescent="0.25">
      <c r="A2114" s="37" t="s">
        <v>32</v>
      </c>
      <c r="B2114" s="37">
        <v>53</v>
      </c>
      <c r="C2114" s="26" t="str">
        <f>IFERROR(INDEX(Clients[Client_Name],MATCH(Table312[[#This Row],[Client_Code]],Clients[Client_Code],0)),"")</f>
        <v>GUALLARAUCO</v>
      </c>
      <c r="D2114" s="25">
        <v>8</v>
      </c>
      <c r="E2114" s="25">
        <v>3</v>
      </c>
      <c r="F2114" s="25" t="b">
        <f>IF(E2114&gt;(VLOOKUP(D2114,Months_Weeks!$A$2:$B$13,2,TRUE)),FALSE)</f>
        <v>0</v>
      </c>
      <c r="G2114" s="63">
        <f>IF(Table312[[#This Row],[Facility]]="Buin",1.5%,0.25%)</f>
        <v>2.5000000000000001E-3</v>
      </c>
      <c r="H2114" s="38"/>
      <c r="I2114" s="38"/>
      <c r="J2114" s="27">
        <f t="shared" ref="J2114:J2177" si="198" xml:space="preserve"> SUMIFS(J:J,$B:$B,$B2114,$D:$D,K2114,$E:$E,L2114,$A:$A,$A2114)+H2114-I2114</f>
        <v>135</v>
      </c>
      <c r="K2114" s="28">
        <f t="shared" ref="K2114:K2177" si="199">IF(E2114&gt;1,D2114,D2114-1)</f>
        <v>8</v>
      </c>
      <c r="L2114" s="27">
        <f>IF(K2114=0,0,IF(E2114&gt;1,E2114-1,VLOOKUP(K2114,Months_Weeks!$A$1:$B$13,2,0)))</f>
        <v>2</v>
      </c>
      <c r="M2114" s="29"/>
      <c r="N2114" s="39"/>
      <c r="O2114" s="39"/>
      <c r="P2114" s="50">
        <f t="shared" ref="P2114:P2177" si="200" xml:space="preserve"> SUMIFS(P:P,$B:$B,$B2114,$D:$D,Q2114,$E:$E,R2114,$A:$A,$A2114)+N2114-O2114</f>
        <v>0</v>
      </c>
      <c r="Q2114" s="28">
        <f t="shared" ref="Q2114:Q2177" si="201">IF(E2114&gt;1,D2114,D2114-1)</f>
        <v>8</v>
      </c>
      <c r="R2114" s="28">
        <f>IF(Q2114=0,0,IF(E2114&gt;1,E2114-1,VLOOKUP(Q2114,Months_Weeks!$A$1:$B$13,2,0)))</f>
        <v>2</v>
      </c>
      <c r="S2114" s="30"/>
      <c r="T2114" s="39"/>
      <c r="U2114" s="39"/>
      <c r="V2114" s="50">
        <f t="shared" ref="V2114:V2177" si="202" xml:space="preserve"> SUMIFS(V:V,$B:$B,$B2114,$D:$D,W2114,$E:$E,X2114,$A:$A,$A2114)+T2114-U2114</f>
        <v>0</v>
      </c>
      <c r="W2114" s="28">
        <f t="shared" ref="W2114:W2177" si="203">IF(E2114&gt;1,D2114,D2114-1)</f>
        <v>8</v>
      </c>
      <c r="X2114" s="28">
        <f>IF(W2114=0,0,IF(E2114&gt;1,E2114-1,VLOOKUP(W2114,Months_Weeks!$A$1:$B$13,2,0)))</f>
        <v>2</v>
      </c>
      <c r="Y2114" s="30"/>
      <c r="Z2114" s="39"/>
      <c r="AA2114" s="31"/>
      <c r="AB2114" s="39"/>
      <c r="AC2114" s="31"/>
      <c r="AD2114" s="40"/>
      <c r="AE2114" s="31"/>
      <c r="AF2114" s="40"/>
      <c r="AG2114" s="31"/>
      <c r="AH2114" s="40"/>
      <c r="AI2114" s="31"/>
      <c r="AJ2114" s="40"/>
    </row>
    <row r="2115" spans="1:36" x14ac:dyDescent="0.25">
      <c r="A2115" s="37" t="s">
        <v>32</v>
      </c>
      <c r="B2115" s="37">
        <v>53</v>
      </c>
      <c r="C2115" s="26" t="str">
        <f>IFERROR(INDEX(Clients[Client_Name],MATCH(Table312[[#This Row],[Client_Code]],Clients[Client_Code],0)),"")</f>
        <v>GUALLARAUCO</v>
      </c>
      <c r="D2115" s="25">
        <v>8</v>
      </c>
      <c r="E2115" s="25">
        <v>4</v>
      </c>
      <c r="F2115" s="25" t="b">
        <f>IF(E2115&gt;(VLOOKUP(D2115,Months_Weeks!$A$2:$B$13,2,TRUE)),FALSE)</f>
        <v>0</v>
      </c>
      <c r="G2115" s="63">
        <f>IF(Table312[[#This Row],[Facility]]="Buin",1.5%,0.25%)</f>
        <v>2.5000000000000001E-3</v>
      </c>
      <c r="H2115" s="38"/>
      <c r="I2115" s="38"/>
      <c r="J2115" s="27">
        <f t="shared" si="198"/>
        <v>135</v>
      </c>
      <c r="K2115" s="28">
        <f t="shared" si="199"/>
        <v>8</v>
      </c>
      <c r="L2115" s="27">
        <f>IF(K2115=0,0,IF(E2115&gt;1,E2115-1,VLOOKUP(K2115,Months_Weeks!$A$1:$B$13,2,0)))</f>
        <v>3</v>
      </c>
      <c r="M2115" s="29"/>
      <c r="N2115" s="39"/>
      <c r="O2115" s="39"/>
      <c r="P2115" s="50">
        <f t="shared" si="200"/>
        <v>0</v>
      </c>
      <c r="Q2115" s="28">
        <f t="shared" si="201"/>
        <v>8</v>
      </c>
      <c r="R2115" s="28">
        <f>IF(Q2115=0,0,IF(E2115&gt;1,E2115-1,VLOOKUP(Q2115,Months_Weeks!$A$1:$B$13,2,0)))</f>
        <v>3</v>
      </c>
      <c r="S2115" s="30"/>
      <c r="T2115" s="39"/>
      <c r="U2115" s="39"/>
      <c r="V2115" s="50">
        <f t="shared" si="202"/>
        <v>0</v>
      </c>
      <c r="W2115" s="28">
        <f t="shared" si="203"/>
        <v>8</v>
      </c>
      <c r="X2115" s="28">
        <f>IF(W2115=0,0,IF(E2115&gt;1,E2115-1,VLOOKUP(W2115,Months_Weeks!$A$1:$B$13,2,0)))</f>
        <v>3</v>
      </c>
      <c r="Y2115" s="30"/>
      <c r="Z2115" s="39"/>
      <c r="AA2115" s="31"/>
      <c r="AB2115" s="39"/>
      <c r="AC2115" s="31"/>
      <c r="AD2115" s="40"/>
      <c r="AE2115" s="31"/>
      <c r="AF2115" s="40"/>
      <c r="AG2115" s="31"/>
      <c r="AH2115" s="40"/>
      <c r="AI2115" s="31"/>
      <c r="AJ2115" s="40"/>
    </row>
    <row r="2116" spans="1:36" x14ac:dyDescent="0.25">
      <c r="A2116" s="37" t="s">
        <v>32</v>
      </c>
      <c r="B2116" s="37">
        <v>53</v>
      </c>
      <c r="C2116" s="26" t="str">
        <f>IFERROR(INDEX(Clients[Client_Name],MATCH(Table312[[#This Row],[Client_Code]],Clients[Client_Code],0)),"")</f>
        <v>GUALLARAUCO</v>
      </c>
      <c r="D2116" s="25">
        <v>9</v>
      </c>
      <c r="E2116" s="25">
        <v>1</v>
      </c>
      <c r="F2116" s="25" t="b">
        <f>IF(E2116&gt;(VLOOKUP(D2116,Months_Weeks!$A$2:$B$13,2,TRUE)),FALSE)</f>
        <v>0</v>
      </c>
      <c r="G2116" s="63">
        <f>IF(Table312[[#This Row],[Facility]]="Buin",1.5%,0.25%)</f>
        <v>2.5000000000000001E-3</v>
      </c>
      <c r="H2116" s="38"/>
      <c r="I2116" s="38"/>
      <c r="J2116" s="27">
        <f t="shared" si="198"/>
        <v>135</v>
      </c>
      <c r="K2116" s="28">
        <f t="shared" si="199"/>
        <v>8</v>
      </c>
      <c r="L2116" s="27">
        <f>IF(K2116=0,0,IF(E2116&gt;1,E2116-1,VLOOKUP(K2116,Months_Weeks!$A$1:$B$13,2,0)))</f>
        <v>4</v>
      </c>
      <c r="M2116" s="29"/>
      <c r="N2116" s="39"/>
      <c r="O2116" s="39"/>
      <c r="P2116" s="50">
        <f t="shared" si="200"/>
        <v>0</v>
      </c>
      <c r="Q2116" s="28">
        <f t="shared" si="201"/>
        <v>8</v>
      </c>
      <c r="R2116" s="28">
        <f>IF(Q2116=0,0,IF(E2116&gt;1,E2116-1,VLOOKUP(Q2116,Months_Weeks!$A$1:$B$13,2,0)))</f>
        <v>4</v>
      </c>
      <c r="S2116" s="30"/>
      <c r="T2116" s="39"/>
      <c r="U2116" s="39"/>
      <c r="V2116" s="50">
        <f t="shared" si="202"/>
        <v>0</v>
      </c>
      <c r="W2116" s="28">
        <f t="shared" si="203"/>
        <v>8</v>
      </c>
      <c r="X2116" s="28">
        <f>IF(W2116=0,0,IF(E2116&gt;1,E2116-1,VLOOKUP(W2116,Months_Weeks!$A$1:$B$13,2,0)))</f>
        <v>4</v>
      </c>
      <c r="Y2116" s="30"/>
      <c r="Z2116" s="39"/>
      <c r="AA2116" s="31"/>
      <c r="AB2116" s="39"/>
      <c r="AC2116" s="31"/>
      <c r="AD2116" s="40"/>
      <c r="AE2116" s="31"/>
      <c r="AF2116" s="40"/>
      <c r="AG2116" s="31"/>
      <c r="AH2116" s="40"/>
      <c r="AI2116" s="31"/>
      <c r="AJ2116" s="40"/>
    </row>
    <row r="2117" spans="1:36" x14ac:dyDescent="0.25">
      <c r="A2117" s="37" t="s">
        <v>32</v>
      </c>
      <c r="B2117" s="37">
        <v>53</v>
      </c>
      <c r="C2117" s="26" t="str">
        <f>IFERROR(INDEX(Clients[Client_Name],MATCH(Table312[[#This Row],[Client_Code]],Clients[Client_Code],0)),"")</f>
        <v>GUALLARAUCO</v>
      </c>
      <c r="D2117" s="25">
        <v>9</v>
      </c>
      <c r="E2117" s="25">
        <v>2</v>
      </c>
      <c r="F2117" s="25" t="b">
        <f>IF(E2117&gt;(VLOOKUP(D2117,Months_Weeks!$A$2:$B$13,2,TRUE)),FALSE)</f>
        <v>0</v>
      </c>
      <c r="G2117" s="63">
        <f>IF(Table312[[#This Row],[Facility]]="Buin",1.5%,0.25%)</f>
        <v>2.5000000000000001E-3</v>
      </c>
      <c r="H2117" s="38"/>
      <c r="I2117" s="38"/>
      <c r="J2117" s="27">
        <f t="shared" si="198"/>
        <v>135</v>
      </c>
      <c r="K2117" s="28">
        <f t="shared" si="199"/>
        <v>9</v>
      </c>
      <c r="L2117" s="27">
        <f>IF(K2117=0,0,IF(E2117&gt;1,E2117-1,VLOOKUP(K2117,Months_Weeks!$A$1:$B$13,2,0)))</f>
        <v>1</v>
      </c>
      <c r="M2117" s="29"/>
      <c r="N2117" s="39"/>
      <c r="O2117" s="39"/>
      <c r="P2117" s="50">
        <f t="shared" si="200"/>
        <v>0</v>
      </c>
      <c r="Q2117" s="28">
        <f t="shared" si="201"/>
        <v>9</v>
      </c>
      <c r="R2117" s="28">
        <f>IF(Q2117=0,0,IF(E2117&gt;1,E2117-1,VLOOKUP(Q2117,Months_Weeks!$A$1:$B$13,2,0)))</f>
        <v>1</v>
      </c>
      <c r="S2117" s="30"/>
      <c r="T2117" s="39"/>
      <c r="U2117" s="39"/>
      <c r="V2117" s="50">
        <f t="shared" si="202"/>
        <v>0</v>
      </c>
      <c r="W2117" s="28">
        <f t="shared" si="203"/>
        <v>9</v>
      </c>
      <c r="X2117" s="28">
        <f>IF(W2117=0,0,IF(E2117&gt;1,E2117-1,VLOOKUP(W2117,Months_Weeks!$A$1:$B$13,2,0)))</f>
        <v>1</v>
      </c>
      <c r="Y2117" s="30"/>
      <c r="Z2117" s="39"/>
      <c r="AA2117" s="31"/>
      <c r="AB2117" s="39"/>
      <c r="AC2117" s="31"/>
      <c r="AD2117" s="40"/>
      <c r="AE2117" s="31"/>
      <c r="AF2117" s="40"/>
      <c r="AG2117" s="31"/>
      <c r="AH2117" s="40"/>
      <c r="AI2117" s="31"/>
      <c r="AJ2117" s="40"/>
    </row>
    <row r="2118" spans="1:36" x14ac:dyDescent="0.25">
      <c r="A2118" s="37" t="s">
        <v>32</v>
      </c>
      <c r="B2118" s="37">
        <v>53</v>
      </c>
      <c r="C2118" s="26" t="str">
        <f>IFERROR(INDEX(Clients[Client_Name],MATCH(Table312[[#This Row],[Client_Code]],Clients[Client_Code],0)),"")</f>
        <v>GUALLARAUCO</v>
      </c>
      <c r="D2118" s="25">
        <v>9</v>
      </c>
      <c r="E2118" s="25">
        <v>3</v>
      </c>
      <c r="F2118" s="25" t="b">
        <f>IF(E2118&gt;(VLOOKUP(D2118,Months_Weeks!$A$2:$B$13,2,TRUE)),FALSE)</f>
        <v>0</v>
      </c>
      <c r="G2118" s="63">
        <f>IF(Table312[[#This Row],[Facility]]="Buin",1.5%,0.25%)</f>
        <v>2.5000000000000001E-3</v>
      </c>
      <c r="H2118" s="38"/>
      <c r="I2118" s="38"/>
      <c r="J2118" s="27">
        <f t="shared" si="198"/>
        <v>135</v>
      </c>
      <c r="K2118" s="28">
        <f t="shared" si="199"/>
        <v>9</v>
      </c>
      <c r="L2118" s="27">
        <f>IF(K2118=0,0,IF(E2118&gt;1,E2118-1,VLOOKUP(K2118,Months_Weeks!$A$1:$B$13,2,0)))</f>
        <v>2</v>
      </c>
      <c r="M2118" s="29"/>
      <c r="N2118" s="39"/>
      <c r="O2118" s="39"/>
      <c r="P2118" s="50">
        <f t="shared" si="200"/>
        <v>0</v>
      </c>
      <c r="Q2118" s="28">
        <f t="shared" si="201"/>
        <v>9</v>
      </c>
      <c r="R2118" s="28">
        <f>IF(Q2118=0,0,IF(E2118&gt;1,E2118-1,VLOOKUP(Q2118,Months_Weeks!$A$1:$B$13,2,0)))</f>
        <v>2</v>
      </c>
      <c r="S2118" s="30"/>
      <c r="T2118" s="39"/>
      <c r="U2118" s="39"/>
      <c r="V2118" s="50">
        <f t="shared" si="202"/>
        <v>0</v>
      </c>
      <c r="W2118" s="28">
        <f t="shared" si="203"/>
        <v>9</v>
      </c>
      <c r="X2118" s="28">
        <f>IF(W2118=0,0,IF(E2118&gt;1,E2118-1,VLOOKUP(W2118,Months_Weeks!$A$1:$B$13,2,0)))</f>
        <v>2</v>
      </c>
      <c r="Y2118" s="30"/>
      <c r="Z2118" s="39"/>
      <c r="AA2118" s="31"/>
      <c r="AB2118" s="39"/>
      <c r="AC2118" s="31"/>
      <c r="AD2118" s="40"/>
      <c r="AE2118" s="31"/>
      <c r="AF2118" s="40"/>
      <c r="AG2118" s="31"/>
      <c r="AH2118" s="40"/>
      <c r="AI2118" s="31"/>
      <c r="AJ2118" s="40"/>
    </row>
    <row r="2119" spans="1:36" x14ac:dyDescent="0.25">
      <c r="A2119" s="37" t="s">
        <v>32</v>
      </c>
      <c r="B2119" s="37">
        <v>53</v>
      </c>
      <c r="C2119" s="26" t="str">
        <f>IFERROR(INDEX(Clients[Client_Name],MATCH(Table312[[#This Row],[Client_Code]],Clients[Client_Code],0)),"")</f>
        <v>GUALLARAUCO</v>
      </c>
      <c r="D2119" s="25">
        <v>9</v>
      </c>
      <c r="E2119" s="25">
        <v>4</v>
      </c>
      <c r="F2119" s="25" t="b">
        <f>IF(E2119&gt;(VLOOKUP(D2119,Months_Weeks!$A$2:$B$13,2,TRUE)),FALSE)</f>
        <v>0</v>
      </c>
      <c r="G2119" s="63">
        <f>IF(Table312[[#This Row],[Facility]]="Buin",1.5%,0.25%)</f>
        <v>2.5000000000000001E-3</v>
      </c>
      <c r="H2119" s="38"/>
      <c r="I2119" s="38"/>
      <c r="J2119" s="27">
        <f t="shared" si="198"/>
        <v>135</v>
      </c>
      <c r="K2119" s="28">
        <f t="shared" si="199"/>
        <v>9</v>
      </c>
      <c r="L2119" s="27">
        <f>IF(K2119=0,0,IF(E2119&gt;1,E2119-1,VLOOKUP(K2119,Months_Weeks!$A$1:$B$13,2,0)))</f>
        <v>3</v>
      </c>
      <c r="M2119" s="29"/>
      <c r="N2119" s="39"/>
      <c r="O2119" s="39"/>
      <c r="P2119" s="50">
        <f t="shared" si="200"/>
        <v>0</v>
      </c>
      <c r="Q2119" s="28">
        <f t="shared" si="201"/>
        <v>9</v>
      </c>
      <c r="R2119" s="28">
        <f>IF(Q2119=0,0,IF(E2119&gt;1,E2119-1,VLOOKUP(Q2119,Months_Weeks!$A$1:$B$13,2,0)))</f>
        <v>3</v>
      </c>
      <c r="S2119" s="30"/>
      <c r="T2119" s="39"/>
      <c r="U2119" s="39"/>
      <c r="V2119" s="50">
        <f t="shared" si="202"/>
        <v>0</v>
      </c>
      <c r="W2119" s="28">
        <f t="shared" si="203"/>
        <v>9</v>
      </c>
      <c r="X2119" s="28">
        <f>IF(W2119=0,0,IF(E2119&gt;1,E2119-1,VLOOKUP(W2119,Months_Weeks!$A$1:$B$13,2,0)))</f>
        <v>3</v>
      </c>
      <c r="Y2119" s="30"/>
      <c r="Z2119" s="39"/>
      <c r="AA2119" s="31"/>
      <c r="AB2119" s="39"/>
      <c r="AC2119" s="31"/>
      <c r="AD2119" s="40"/>
      <c r="AE2119" s="31"/>
      <c r="AF2119" s="40"/>
      <c r="AG2119" s="31"/>
      <c r="AH2119" s="40"/>
      <c r="AI2119" s="31"/>
      <c r="AJ2119" s="40"/>
    </row>
    <row r="2120" spans="1:36" x14ac:dyDescent="0.25">
      <c r="A2120" s="37" t="s">
        <v>32</v>
      </c>
      <c r="B2120" s="37">
        <v>53</v>
      </c>
      <c r="C2120" s="26" t="str">
        <f>IFERROR(INDEX(Clients[Client_Name],MATCH(Table312[[#This Row],[Client_Code]],Clients[Client_Code],0)),"")</f>
        <v>GUALLARAUCO</v>
      </c>
      <c r="D2120" s="25">
        <v>9</v>
      </c>
      <c r="E2120" s="25">
        <v>5</v>
      </c>
      <c r="F2120" s="25" t="b">
        <f>IF(E2120&gt;(VLOOKUP(D2120,Months_Weeks!$A$2:$B$13,2,TRUE)),FALSE)</f>
        <v>0</v>
      </c>
      <c r="G2120" s="63">
        <f>IF(Table312[[#This Row],[Facility]]="Buin",1.5%,0.25%)</f>
        <v>2.5000000000000001E-3</v>
      </c>
      <c r="H2120" s="38"/>
      <c r="I2120" s="38"/>
      <c r="J2120" s="27">
        <f t="shared" si="198"/>
        <v>135</v>
      </c>
      <c r="K2120" s="28">
        <f t="shared" si="199"/>
        <v>9</v>
      </c>
      <c r="L2120" s="27">
        <f>IF(K2120=0,0,IF(E2120&gt;1,E2120-1,VLOOKUP(K2120,Months_Weeks!$A$1:$B$13,2,0)))</f>
        <v>4</v>
      </c>
      <c r="M2120" s="29"/>
      <c r="N2120" s="39"/>
      <c r="O2120" s="39"/>
      <c r="P2120" s="50">
        <f t="shared" si="200"/>
        <v>0</v>
      </c>
      <c r="Q2120" s="28">
        <f t="shared" si="201"/>
        <v>9</v>
      </c>
      <c r="R2120" s="28">
        <f>IF(Q2120=0,0,IF(E2120&gt;1,E2120-1,VLOOKUP(Q2120,Months_Weeks!$A$1:$B$13,2,0)))</f>
        <v>4</v>
      </c>
      <c r="S2120" s="30"/>
      <c r="T2120" s="39"/>
      <c r="U2120" s="39"/>
      <c r="V2120" s="50">
        <f t="shared" si="202"/>
        <v>0</v>
      </c>
      <c r="W2120" s="28">
        <f t="shared" si="203"/>
        <v>9</v>
      </c>
      <c r="X2120" s="28">
        <f>IF(W2120=0,0,IF(E2120&gt;1,E2120-1,VLOOKUP(W2120,Months_Weeks!$A$1:$B$13,2,0)))</f>
        <v>4</v>
      </c>
      <c r="Y2120" s="30"/>
      <c r="Z2120" s="39"/>
      <c r="AA2120" s="31"/>
      <c r="AB2120" s="39"/>
      <c r="AC2120" s="31"/>
      <c r="AD2120" s="40"/>
      <c r="AE2120" s="31"/>
      <c r="AF2120" s="40"/>
      <c r="AG2120" s="31"/>
      <c r="AH2120" s="40"/>
      <c r="AI2120" s="31"/>
      <c r="AJ2120" s="40"/>
    </row>
    <row r="2121" spans="1:36" x14ac:dyDescent="0.25">
      <c r="A2121" s="37" t="s">
        <v>32</v>
      </c>
      <c r="B2121" s="37">
        <v>53</v>
      </c>
      <c r="C2121" s="26" t="str">
        <f>IFERROR(INDEX(Clients[Client_Name],MATCH(Table312[[#This Row],[Client_Code]],Clients[Client_Code],0)),"")</f>
        <v>GUALLARAUCO</v>
      </c>
      <c r="D2121" s="25">
        <v>10</v>
      </c>
      <c r="E2121" s="25">
        <v>1</v>
      </c>
      <c r="F2121" s="25" t="b">
        <f>IF(E2121&gt;(VLOOKUP(D2121,Months_Weeks!$A$2:$B$13,2,TRUE)),FALSE)</f>
        <v>0</v>
      </c>
      <c r="G2121" s="63">
        <f>IF(Table312[[#This Row],[Facility]]="Buin",1.5%,0.25%)</f>
        <v>2.5000000000000001E-3</v>
      </c>
      <c r="H2121" s="38"/>
      <c r="I2121" s="38"/>
      <c r="J2121" s="27">
        <f t="shared" si="198"/>
        <v>135</v>
      </c>
      <c r="K2121" s="28">
        <f t="shared" si="199"/>
        <v>9</v>
      </c>
      <c r="L2121" s="27">
        <f>IF(K2121=0,0,IF(E2121&gt;1,E2121-1,VLOOKUP(K2121,Months_Weeks!$A$1:$B$13,2,0)))</f>
        <v>5</v>
      </c>
      <c r="M2121" s="29"/>
      <c r="N2121" s="39"/>
      <c r="O2121" s="39"/>
      <c r="P2121" s="50">
        <f t="shared" si="200"/>
        <v>0</v>
      </c>
      <c r="Q2121" s="28">
        <f t="shared" si="201"/>
        <v>9</v>
      </c>
      <c r="R2121" s="28">
        <f>IF(Q2121=0,0,IF(E2121&gt;1,E2121-1,VLOOKUP(Q2121,Months_Weeks!$A$1:$B$13,2,0)))</f>
        <v>5</v>
      </c>
      <c r="S2121" s="30"/>
      <c r="T2121" s="39"/>
      <c r="U2121" s="39"/>
      <c r="V2121" s="50">
        <f t="shared" si="202"/>
        <v>0</v>
      </c>
      <c r="W2121" s="28">
        <f t="shared" si="203"/>
        <v>9</v>
      </c>
      <c r="X2121" s="28">
        <f>IF(W2121=0,0,IF(E2121&gt;1,E2121-1,VLOOKUP(W2121,Months_Weeks!$A$1:$B$13,2,0)))</f>
        <v>5</v>
      </c>
      <c r="Y2121" s="30"/>
      <c r="Z2121" s="39"/>
      <c r="AA2121" s="31"/>
      <c r="AB2121" s="39"/>
      <c r="AC2121" s="31"/>
      <c r="AD2121" s="40"/>
      <c r="AE2121" s="31"/>
      <c r="AF2121" s="40"/>
      <c r="AG2121" s="31"/>
      <c r="AH2121" s="40"/>
      <c r="AI2121" s="31"/>
      <c r="AJ2121" s="40"/>
    </row>
    <row r="2122" spans="1:36" x14ac:dyDescent="0.25">
      <c r="A2122" s="37" t="s">
        <v>32</v>
      </c>
      <c r="B2122" s="37">
        <v>53</v>
      </c>
      <c r="C2122" s="26" t="str">
        <f>IFERROR(INDEX(Clients[Client_Name],MATCH(Table312[[#This Row],[Client_Code]],Clients[Client_Code],0)),"")</f>
        <v>GUALLARAUCO</v>
      </c>
      <c r="D2122" s="25">
        <v>10</v>
      </c>
      <c r="E2122" s="25">
        <v>2</v>
      </c>
      <c r="F2122" s="25" t="b">
        <f>IF(E2122&gt;(VLOOKUP(D2122,Months_Weeks!$A$2:$B$13,2,TRUE)),FALSE)</f>
        <v>0</v>
      </c>
      <c r="G2122" s="63">
        <f>IF(Table312[[#This Row],[Facility]]="Buin",1.5%,0.25%)</f>
        <v>2.5000000000000001E-3</v>
      </c>
      <c r="H2122" s="38"/>
      <c r="I2122" s="38"/>
      <c r="J2122" s="27">
        <f t="shared" si="198"/>
        <v>135</v>
      </c>
      <c r="K2122" s="28">
        <f t="shared" si="199"/>
        <v>10</v>
      </c>
      <c r="L2122" s="27">
        <f>IF(K2122=0,0,IF(E2122&gt;1,E2122-1,VLOOKUP(K2122,Months_Weeks!$A$1:$B$13,2,0)))</f>
        <v>1</v>
      </c>
      <c r="M2122" s="29"/>
      <c r="N2122" s="39"/>
      <c r="O2122" s="39"/>
      <c r="P2122" s="50">
        <f t="shared" si="200"/>
        <v>0</v>
      </c>
      <c r="Q2122" s="28">
        <f t="shared" si="201"/>
        <v>10</v>
      </c>
      <c r="R2122" s="28">
        <f>IF(Q2122=0,0,IF(E2122&gt;1,E2122-1,VLOOKUP(Q2122,Months_Weeks!$A$1:$B$13,2,0)))</f>
        <v>1</v>
      </c>
      <c r="S2122" s="30"/>
      <c r="T2122" s="39"/>
      <c r="U2122" s="39"/>
      <c r="V2122" s="50">
        <f t="shared" si="202"/>
        <v>0</v>
      </c>
      <c r="W2122" s="28">
        <f t="shared" si="203"/>
        <v>10</v>
      </c>
      <c r="X2122" s="28">
        <f>IF(W2122=0,0,IF(E2122&gt;1,E2122-1,VLOOKUP(W2122,Months_Weeks!$A$1:$B$13,2,0)))</f>
        <v>1</v>
      </c>
      <c r="Y2122" s="30"/>
      <c r="Z2122" s="39"/>
      <c r="AA2122" s="31"/>
      <c r="AB2122" s="39"/>
      <c r="AC2122" s="31"/>
      <c r="AD2122" s="40"/>
      <c r="AE2122" s="31"/>
      <c r="AF2122" s="40"/>
      <c r="AG2122" s="31"/>
      <c r="AH2122" s="40"/>
      <c r="AI2122" s="31"/>
      <c r="AJ2122" s="40"/>
    </row>
    <row r="2123" spans="1:36" x14ac:dyDescent="0.25">
      <c r="A2123" s="37" t="s">
        <v>32</v>
      </c>
      <c r="B2123" s="37">
        <v>53</v>
      </c>
      <c r="C2123" s="26" t="str">
        <f>IFERROR(INDEX(Clients[Client_Name],MATCH(Table312[[#This Row],[Client_Code]],Clients[Client_Code],0)),"")</f>
        <v>GUALLARAUCO</v>
      </c>
      <c r="D2123" s="25">
        <v>10</v>
      </c>
      <c r="E2123" s="25">
        <v>3</v>
      </c>
      <c r="F2123" s="25" t="b">
        <f>IF(E2123&gt;(VLOOKUP(D2123,Months_Weeks!$A$2:$B$13,2,TRUE)),FALSE)</f>
        <v>0</v>
      </c>
      <c r="G2123" s="63">
        <f>IF(Table312[[#This Row],[Facility]]="Buin",1.5%,0.25%)</f>
        <v>2.5000000000000001E-3</v>
      </c>
      <c r="H2123" s="38"/>
      <c r="I2123" s="38"/>
      <c r="J2123" s="27">
        <f t="shared" si="198"/>
        <v>135</v>
      </c>
      <c r="K2123" s="28">
        <f t="shared" si="199"/>
        <v>10</v>
      </c>
      <c r="L2123" s="27">
        <f>IF(K2123=0,0,IF(E2123&gt;1,E2123-1,VLOOKUP(K2123,Months_Weeks!$A$1:$B$13,2,0)))</f>
        <v>2</v>
      </c>
      <c r="M2123" s="29"/>
      <c r="N2123" s="39"/>
      <c r="O2123" s="39"/>
      <c r="P2123" s="50">
        <f t="shared" si="200"/>
        <v>0</v>
      </c>
      <c r="Q2123" s="28">
        <f t="shared" si="201"/>
        <v>10</v>
      </c>
      <c r="R2123" s="28">
        <f>IF(Q2123=0,0,IF(E2123&gt;1,E2123-1,VLOOKUP(Q2123,Months_Weeks!$A$1:$B$13,2,0)))</f>
        <v>2</v>
      </c>
      <c r="S2123" s="30"/>
      <c r="T2123" s="39"/>
      <c r="U2123" s="39"/>
      <c r="V2123" s="50">
        <f t="shared" si="202"/>
        <v>0</v>
      </c>
      <c r="W2123" s="28">
        <f t="shared" si="203"/>
        <v>10</v>
      </c>
      <c r="X2123" s="28">
        <f>IF(W2123=0,0,IF(E2123&gt;1,E2123-1,VLOOKUP(W2123,Months_Weeks!$A$1:$B$13,2,0)))</f>
        <v>2</v>
      </c>
      <c r="Y2123" s="30"/>
      <c r="Z2123" s="39"/>
      <c r="AA2123" s="31"/>
      <c r="AB2123" s="39"/>
      <c r="AC2123" s="31"/>
      <c r="AD2123" s="40"/>
      <c r="AE2123" s="31"/>
      <c r="AF2123" s="40"/>
      <c r="AG2123" s="31"/>
      <c r="AH2123" s="40"/>
      <c r="AI2123" s="31"/>
      <c r="AJ2123" s="40"/>
    </row>
    <row r="2124" spans="1:36" x14ac:dyDescent="0.25">
      <c r="A2124" s="37" t="s">
        <v>32</v>
      </c>
      <c r="B2124" s="37">
        <v>53</v>
      </c>
      <c r="C2124" s="26" t="str">
        <f>IFERROR(INDEX(Clients[Client_Name],MATCH(Table312[[#This Row],[Client_Code]],Clients[Client_Code],0)),"")</f>
        <v>GUALLARAUCO</v>
      </c>
      <c r="D2124" s="25">
        <v>10</v>
      </c>
      <c r="E2124" s="25">
        <v>4</v>
      </c>
      <c r="F2124" s="25" t="b">
        <f>IF(E2124&gt;(VLOOKUP(D2124,Months_Weeks!$A$2:$B$13,2,TRUE)),FALSE)</f>
        <v>0</v>
      </c>
      <c r="G2124" s="63">
        <f>IF(Table312[[#This Row],[Facility]]="Buin",1.5%,0.25%)</f>
        <v>2.5000000000000001E-3</v>
      </c>
      <c r="H2124" s="38"/>
      <c r="I2124" s="38"/>
      <c r="J2124" s="27">
        <f t="shared" si="198"/>
        <v>135</v>
      </c>
      <c r="K2124" s="28">
        <f t="shared" si="199"/>
        <v>10</v>
      </c>
      <c r="L2124" s="27">
        <f>IF(K2124=0,0,IF(E2124&gt;1,E2124-1,VLOOKUP(K2124,Months_Weeks!$A$1:$B$13,2,0)))</f>
        <v>3</v>
      </c>
      <c r="M2124" s="29"/>
      <c r="N2124" s="39"/>
      <c r="O2124" s="39"/>
      <c r="P2124" s="50">
        <f t="shared" si="200"/>
        <v>0</v>
      </c>
      <c r="Q2124" s="28">
        <f t="shared" si="201"/>
        <v>10</v>
      </c>
      <c r="R2124" s="28">
        <f>IF(Q2124=0,0,IF(E2124&gt;1,E2124-1,VLOOKUP(Q2124,Months_Weeks!$A$1:$B$13,2,0)))</f>
        <v>3</v>
      </c>
      <c r="S2124" s="30"/>
      <c r="T2124" s="39"/>
      <c r="U2124" s="39"/>
      <c r="V2124" s="50">
        <f t="shared" si="202"/>
        <v>0</v>
      </c>
      <c r="W2124" s="28">
        <f t="shared" si="203"/>
        <v>10</v>
      </c>
      <c r="X2124" s="28">
        <f>IF(W2124=0,0,IF(E2124&gt;1,E2124-1,VLOOKUP(W2124,Months_Weeks!$A$1:$B$13,2,0)))</f>
        <v>3</v>
      </c>
      <c r="Y2124" s="30"/>
      <c r="Z2124" s="39"/>
      <c r="AA2124" s="31"/>
      <c r="AB2124" s="39"/>
      <c r="AC2124" s="31"/>
      <c r="AD2124" s="40"/>
      <c r="AE2124" s="31"/>
      <c r="AF2124" s="40"/>
      <c r="AG2124" s="31"/>
      <c r="AH2124" s="40"/>
      <c r="AI2124" s="31"/>
      <c r="AJ2124" s="40"/>
    </row>
    <row r="2125" spans="1:36" x14ac:dyDescent="0.25">
      <c r="A2125" s="37" t="s">
        <v>32</v>
      </c>
      <c r="B2125" s="37">
        <v>53</v>
      </c>
      <c r="C2125" s="26" t="str">
        <f>IFERROR(INDEX(Clients[Client_Name],MATCH(Table312[[#This Row],[Client_Code]],Clients[Client_Code],0)),"")</f>
        <v>GUALLARAUCO</v>
      </c>
      <c r="D2125" s="25">
        <v>11</v>
      </c>
      <c r="E2125" s="25">
        <v>1</v>
      </c>
      <c r="F2125" s="25" t="b">
        <f>IF(E2125&gt;(VLOOKUP(D2125,Months_Weeks!$A$2:$B$13,2,TRUE)),FALSE)</f>
        <v>0</v>
      </c>
      <c r="G2125" s="63">
        <f>IF(Table312[[#This Row],[Facility]]="Buin",1.5%,0.25%)</f>
        <v>2.5000000000000001E-3</v>
      </c>
      <c r="H2125" s="38"/>
      <c r="I2125" s="38"/>
      <c r="J2125" s="27">
        <f t="shared" si="198"/>
        <v>135</v>
      </c>
      <c r="K2125" s="28">
        <f t="shared" si="199"/>
        <v>10</v>
      </c>
      <c r="L2125" s="27">
        <f>IF(K2125=0,0,IF(E2125&gt;1,E2125-1,VLOOKUP(K2125,Months_Weeks!$A$1:$B$13,2,0)))</f>
        <v>4</v>
      </c>
      <c r="M2125" s="29"/>
      <c r="N2125" s="39"/>
      <c r="O2125" s="39"/>
      <c r="P2125" s="50">
        <f t="shared" si="200"/>
        <v>0</v>
      </c>
      <c r="Q2125" s="28">
        <f t="shared" si="201"/>
        <v>10</v>
      </c>
      <c r="R2125" s="28">
        <f>IF(Q2125=0,0,IF(E2125&gt;1,E2125-1,VLOOKUP(Q2125,Months_Weeks!$A$1:$B$13,2,0)))</f>
        <v>4</v>
      </c>
      <c r="S2125" s="30"/>
      <c r="T2125" s="39"/>
      <c r="U2125" s="39"/>
      <c r="V2125" s="50">
        <f t="shared" si="202"/>
        <v>0</v>
      </c>
      <c r="W2125" s="28">
        <f t="shared" si="203"/>
        <v>10</v>
      </c>
      <c r="X2125" s="28">
        <f>IF(W2125=0,0,IF(E2125&gt;1,E2125-1,VLOOKUP(W2125,Months_Weeks!$A$1:$B$13,2,0)))</f>
        <v>4</v>
      </c>
      <c r="Y2125" s="30"/>
      <c r="Z2125" s="39"/>
      <c r="AA2125" s="31"/>
      <c r="AB2125" s="39"/>
      <c r="AC2125" s="31"/>
      <c r="AD2125" s="40"/>
      <c r="AE2125" s="31"/>
      <c r="AF2125" s="40"/>
      <c r="AG2125" s="31"/>
      <c r="AH2125" s="40"/>
      <c r="AI2125" s="31"/>
      <c r="AJ2125" s="40"/>
    </row>
    <row r="2126" spans="1:36" x14ac:dyDescent="0.25">
      <c r="A2126" s="37" t="s">
        <v>32</v>
      </c>
      <c r="B2126" s="37">
        <v>53</v>
      </c>
      <c r="C2126" s="26" t="str">
        <f>IFERROR(INDEX(Clients[Client_Name],MATCH(Table312[[#This Row],[Client_Code]],Clients[Client_Code],0)),"")</f>
        <v>GUALLARAUCO</v>
      </c>
      <c r="D2126" s="25">
        <v>11</v>
      </c>
      <c r="E2126" s="25">
        <v>2</v>
      </c>
      <c r="F2126" s="25" t="b">
        <f>IF(E2126&gt;(VLOOKUP(D2126,Months_Weeks!$A$2:$B$13,2,TRUE)),FALSE)</f>
        <v>0</v>
      </c>
      <c r="G2126" s="63">
        <f>IF(Table312[[#This Row],[Facility]]="Buin",1.5%,0.25%)</f>
        <v>2.5000000000000001E-3</v>
      </c>
      <c r="H2126" s="38"/>
      <c r="I2126" s="38"/>
      <c r="J2126" s="27">
        <f t="shared" si="198"/>
        <v>135</v>
      </c>
      <c r="K2126" s="28">
        <f t="shared" si="199"/>
        <v>11</v>
      </c>
      <c r="L2126" s="27">
        <f>IF(K2126=0,0,IF(E2126&gt;1,E2126-1,VLOOKUP(K2126,Months_Weeks!$A$1:$B$13,2,0)))</f>
        <v>1</v>
      </c>
      <c r="M2126" s="29"/>
      <c r="N2126" s="39"/>
      <c r="O2126" s="39"/>
      <c r="P2126" s="50">
        <f t="shared" si="200"/>
        <v>0</v>
      </c>
      <c r="Q2126" s="28">
        <f t="shared" si="201"/>
        <v>11</v>
      </c>
      <c r="R2126" s="28">
        <f>IF(Q2126=0,0,IF(E2126&gt;1,E2126-1,VLOOKUP(Q2126,Months_Weeks!$A$1:$B$13,2,0)))</f>
        <v>1</v>
      </c>
      <c r="S2126" s="30"/>
      <c r="T2126" s="39"/>
      <c r="U2126" s="39"/>
      <c r="V2126" s="50">
        <f t="shared" si="202"/>
        <v>0</v>
      </c>
      <c r="W2126" s="28">
        <f t="shared" si="203"/>
        <v>11</v>
      </c>
      <c r="X2126" s="28">
        <f>IF(W2126=0,0,IF(E2126&gt;1,E2126-1,VLOOKUP(W2126,Months_Weeks!$A$1:$B$13,2,0)))</f>
        <v>1</v>
      </c>
      <c r="Y2126" s="30"/>
      <c r="Z2126" s="39"/>
      <c r="AA2126" s="31"/>
      <c r="AB2126" s="39"/>
      <c r="AC2126" s="31"/>
      <c r="AD2126" s="40"/>
      <c r="AE2126" s="31"/>
      <c r="AF2126" s="40"/>
      <c r="AG2126" s="31"/>
      <c r="AH2126" s="40"/>
      <c r="AI2126" s="31"/>
      <c r="AJ2126" s="40"/>
    </row>
    <row r="2127" spans="1:36" x14ac:dyDescent="0.25">
      <c r="A2127" s="37" t="s">
        <v>32</v>
      </c>
      <c r="B2127" s="37">
        <v>53</v>
      </c>
      <c r="C2127" s="26" t="str">
        <f>IFERROR(INDEX(Clients[Client_Name],MATCH(Table312[[#This Row],[Client_Code]],Clients[Client_Code],0)),"")</f>
        <v>GUALLARAUCO</v>
      </c>
      <c r="D2127" s="25">
        <v>11</v>
      </c>
      <c r="E2127" s="25">
        <v>3</v>
      </c>
      <c r="F2127" s="25" t="b">
        <f>IF(E2127&gt;(VLOOKUP(D2127,Months_Weeks!$A$2:$B$13,2,TRUE)),FALSE)</f>
        <v>0</v>
      </c>
      <c r="G2127" s="63">
        <f>IF(Table312[[#This Row],[Facility]]="Buin",1.5%,0.25%)</f>
        <v>2.5000000000000001E-3</v>
      </c>
      <c r="H2127" s="38"/>
      <c r="I2127" s="38"/>
      <c r="J2127" s="27">
        <f t="shared" si="198"/>
        <v>135</v>
      </c>
      <c r="K2127" s="28">
        <f t="shared" si="199"/>
        <v>11</v>
      </c>
      <c r="L2127" s="27">
        <f>IF(K2127=0,0,IF(E2127&gt;1,E2127-1,VLOOKUP(K2127,Months_Weeks!$A$1:$B$13,2,0)))</f>
        <v>2</v>
      </c>
      <c r="M2127" s="29"/>
      <c r="N2127" s="39"/>
      <c r="O2127" s="39"/>
      <c r="P2127" s="50">
        <f t="shared" si="200"/>
        <v>0</v>
      </c>
      <c r="Q2127" s="28">
        <f t="shared" si="201"/>
        <v>11</v>
      </c>
      <c r="R2127" s="28">
        <f>IF(Q2127=0,0,IF(E2127&gt;1,E2127-1,VLOOKUP(Q2127,Months_Weeks!$A$1:$B$13,2,0)))</f>
        <v>2</v>
      </c>
      <c r="S2127" s="30"/>
      <c r="T2127" s="39"/>
      <c r="U2127" s="39"/>
      <c r="V2127" s="50">
        <f t="shared" si="202"/>
        <v>0</v>
      </c>
      <c r="W2127" s="28">
        <f t="shared" si="203"/>
        <v>11</v>
      </c>
      <c r="X2127" s="28">
        <f>IF(W2127=0,0,IF(E2127&gt;1,E2127-1,VLOOKUP(W2127,Months_Weeks!$A$1:$B$13,2,0)))</f>
        <v>2</v>
      </c>
      <c r="Y2127" s="30"/>
      <c r="Z2127" s="39"/>
      <c r="AA2127" s="31"/>
      <c r="AB2127" s="39"/>
      <c r="AC2127" s="31"/>
      <c r="AD2127" s="40"/>
      <c r="AE2127" s="31"/>
      <c r="AF2127" s="40"/>
      <c r="AG2127" s="31"/>
      <c r="AH2127" s="40"/>
      <c r="AI2127" s="31"/>
      <c r="AJ2127" s="40"/>
    </row>
    <row r="2128" spans="1:36" x14ac:dyDescent="0.25">
      <c r="A2128" s="37" t="s">
        <v>32</v>
      </c>
      <c r="B2128" s="37">
        <v>53</v>
      </c>
      <c r="C2128" s="26" t="str">
        <f>IFERROR(INDEX(Clients[Client_Name],MATCH(Table312[[#This Row],[Client_Code]],Clients[Client_Code],0)),"")</f>
        <v>GUALLARAUCO</v>
      </c>
      <c r="D2128" s="25">
        <v>11</v>
      </c>
      <c r="E2128" s="25">
        <v>4</v>
      </c>
      <c r="F2128" s="25" t="b">
        <f>IF(E2128&gt;(VLOOKUP(D2128,Months_Weeks!$A$2:$B$13,2,TRUE)),FALSE)</f>
        <v>0</v>
      </c>
      <c r="G2128" s="63">
        <f>IF(Table312[[#This Row],[Facility]]="Buin",1.5%,0.25%)</f>
        <v>2.5000000000000001E-3</v>
      </c>
      <c r="H2128" s="38"/>
      <c r="I2128" s="38"/>
      <c r="J2128" s="27">
        <f t="shared" si="198"/>
        <v>135</v>
      </c>
      <c r="K2128" s="28">
        <f t="shared" si="199"/>
        <v>11</v>
      </c>
      <c r="L2128" s="27">
        <f>IF(K2128=0,0,IF(E2128&gt;1,E2128-1,VLOOKUP(K2128,Months_Weeks!$A$1:$B$13,2,0)))</f>
        <v>3</v>
      </c>
      <c r="M2128" s="29"/>
      <c r="N2128" s="39"/>
      <c r="O2128" s="39"/>
      <c r="P2128" s="50">
        <f t="shared" si="200"/>
        <v>0</v>
      </c>
      <c r="Q2128" s="28">
        <f t="shared" si="201"/>
        <v>11</v>
      </c>
      <c r="R2128" s="28">
        <f>IF(Q2128=0,0,IF(E2128&gt;1,E2128-1,VLOOKUP(Q2128,Months_Weeks!$A$1:$B$13,2,0)))</f>
        <v>3</v>
      </c>
      <c r="S2128" s="30"/>
      <c r="T2128" s="39"/>
      <c r="U2128" s="39"/>
      <c r="V2128" s="50">
        <f t="shared" si="202"/>
        <v>0</v>
      </c>
      <c r="W2128" s="28">
        <f t="shared" si="203"/>
        <v>11</v>
      </c>
      <c r="X2128" s="28">
        <f>IF(W2128=0,0,IF(E2128&gt;1,E2128-1,VLOOKUP(W2128,Months_Weeks!$A$1:$B$13,2,0)))</f>
        <v>3</v>
      </c>
      <c r="Y2128" s="30"/>
      <c r="Z2128" s="39"/>
      <c r="AA2128" s="31"/>
      <c r="AB2128" s="39"/>
      <c r="AC2128" s="31"/>
      <c r="AD2128" s="40"/>
      <c r="AE2128" s="31"/>
      <c r="AF2128" s="40"/>
      <c r="AG2128" s="31"/>
      <c r="AH2128" s="40"/>
      <c r="AI2128" s="31"/>
      <c r="AJ2128" s="40"/>
    </row>
    <row r="2129" spans="1:36" x14ac:dyDescent="0.25">
      <c r="A2129" s="37" t="s">
        <v>32</v>
      </c>
      <c r="B2129" s="37">
        <v>53</v>
      </c>
      <c r="C2129" s="26" t="str">
        <f>IFERROR(INDEX(Clients[Client_Name],MATCH(Table312[[#This Row],[Client_Code]],Clients[Client_Code],0)),"")</f>
        <v>GUALLARAUCO</v>
      </c>
      <c r="D2129" s="25">
        <v>12</v>
      </c>
      <c r="E2129" s="25">
        <v>1</v>
      </c>
      <c r="F2129" s="25" t="b">
        <f>IF(E2129&gt;(VLOOKUP(D2129,Months_Weeks!$A$2:$B$13,2,TRUE)),FALSE)</f>
        <v>0</v>
      </c>
      <c r="G2129" s="63">
        <f>IF(Table312[[#This Row],[Facility]]="Buin",1.5%,0.25%)</f>
        <v>2.5000000000000001E-3</v>
      </c>
      <c r="H2129" s="38"/>
      <c r="I2129" s="38"/>
      <c r="J2129" s="27">
        <f t="shared" si="198"/>
        <v>135</v>
      </c>
      <c r="K2129" s="28">
        <f t="shared" si="199"/>
        <v>11</v>
      </c>
      <c r="L2129" s="27">
        <f>IF(K2129=0,0,IF(E2129&gt;1,E2129-1,VLOOKUP(K2129,Months_Weeks!$A$1:$B$13,2,0)))</f>
        <v>4</v>
      </c>
      <c r="M2129" s="29"/>
      <c r="N2129" s="39"/>
      <c r="O2129" s="39"/>
      <c r="P2129" s="50">
        <f t="shared" si="200"/>
        <v>0</v>
      </c>
      <c r="Q2129" s="28">
        <f t="shared" si="201"/>
        <v>11</v>
      </c>
      <c r="R2129" s="28">
        <f>IF(Q2129=0,0,IF(E2129&gt;1,E2129-1,VLOOKUP(Q2129,Months_Weeks!$A$1:$B$13,2,0)))</f>
        <v>4</v>
      </c>
      <c r="S2129" s="30"/>
      <c r="T2129" s="39"/>
      <c r="U2129" s="39"/>
      <c r="V2129" s="50">
        <f t="shared" si="202"/>
        <v>0</v>
      </c>
      <c r="W2129" s="28">
        <f t="shared" si="203"/>
        <v>11</v>
      </c>
      <c r="X2129" s="28">
        <f>IF(W2129=0,0,IF(E2129&gt;1,E2129-1,VLOOKUP(W2129,Months_Weeks!$A$1:$B$13,2,0)))</f>
        <v>4</v>
      </c>
      <c r="Y2129" s="30"/>
      <c r="Z2129" s="39"/>
      <c r="AA2129" s="31"/>
      <c r="AB2129" s="39"/>
      <c r="AC2129" s="31"/>
      <c r="AD2129" s="40"/>
      <c r="AE2129" s="31"/>
      <c r="AF2129" s="40"/>
      <c r="AG2129" s="31"/>
      <c r="AH2129" s="40"/>
      <c r="AI2129" s="31"/>
      <c r="AJ2129" s="40"/>
    </row>
    <row r="2130" spans="1:36" x14ac:dyDescent="0.25">
      <c r="A2130" s="37" t="s">
        <v>32</v>
      </c>
      <c r="B2130" s="37">
        <v>53</v>
      </c>
      <c r="C2130" s="26" t="str">
        <f>IFERROR(INDEX(Clients[Client_Name],MATCH(Table312[[#This Row],[Client_Code]],Clients[Client_Code],0)),"")</f>
        <v>GUALLARAUCO</v>
      </c>
      <c r="D2130" s="25">
        <v>12</v>
      </c>
      <c r="E2130" s="25">
        <v>2</v>
      </c>
      <c r="F2130" s="25" t="b">
        <f>IF(E2130&gt;(VLOOKUP(D2130,Months_Weeks!$A$2:$B$13,2,TRUE)),FALSE)</f>
        <v>0</v>
      </c>
      <c r="G2130" s="63">
        <f>IF(Table312[[#This Row],[Facility]]="Buin",1.5%,0.25%)</f>
        <v>2.5000000000000001E-3</v>
      </c>
      <c r="H2130" s="38"/>
      <c r="I2130" s="38"/>
      <c r="J2130" s="27">
        <f t="shared" si="198"/>
        <v>135</v>
      </c>
      <c r="K2130" s="28">
        <f t="shared" si="199"/>
        <v>12</v>
      </c>
      <c r="L2130" s="27">
        <f>IF(K2130=0,0,IF(E2130&gt;1,E2130-1,VLOOKUP(K2130,Months_Weeks!$A$1:$B$13,2,0)))</f>
        <v>1</v>
      </c>
      <c r="M2130" s="29"/>
      <c r="N2130" s="39"/>
      <c r="O2130" s="39"/>
      <c r="P2130" s="50">
        <f t="shared" si="200"/>
        <v>0</v>
      </c>
      <c r="Q2130" s="28">
        <f t="shared" si="201"/>
        <v>12</v>
      </c>
      <c r="R2130" s="28">
        <f>IF(Q2130=0,0,IF(E2130&gt;1,E2130-1,VLOOKUP(Q2130,Months_Weeks!$A$1:$B$13,2,0)))</f>
        <v>1</v>
      </c>
      <c r="S2130" s="30"/>
      <c r="T2130" s="39"/>
      <c r="U2130" s="39"/>
      <c r="V2130" s="50">
        <f t="shared" si="202"/>
        <v>0</v>
      </c>
      <c r="W2130" s="28">
        <f t="shared" si="203"/>
        <v>12</v>
      </c>
      <c r="X2130" s="28">
        <f>IF(W2130=0,0,IF(E2130&gt;1,E2130-1,VLOOKUP(W2130,Months_Weeks!$A$1:$B$13,2,0)))</f>
        <v>1</v>
      </c>
      <c r="Y2130" s="30"/>
      <c r="Z2130" s="39"/>
      <c r="AA2130" s="31"/>
      <c r="AB2130" s="39"/>
      <c r="AC2130" s="31"/>
      <c r="AD2130" s="40"/>
      <c r="AE2130" s="31"/>
      <c r="AF2130" s="40"/>
      <c r="AG2130" s="31"/>
      <c r="AH2130" s="40"/>
      <c r="AI2130" s="31"/>
      <c r="AJ2130" s="40"/>
    </row>
    <row r="2131" spans="1:36" x14ac:dyDescent="0.25">
      <c r="A2131" s="37" t="s">
        <v>32</v>
      </c>
      <c r="B2131" s="37">
        <v>53</v>
      </c>
      <c r="C2131" s="26" t="str">
        <f>IFERROR(INDEX(Clients[Client_Name],MATCH(Table312[[#This Row],[Client_Code]],Clients[Client_Code],0)),"")</f>
        <v>GUALLARAUCO</v>
      </c>
      <c r="D2131" s="25">
        <v>12</v>
      </c>
      <c r="E2131" s="25">
        <v>3</v>
      </c>
      <c r="F2131" s="25" t="b">
        <f>IF(E2131&gt;(VLOOKUP(D2131,Months_Weeks!$A$2:$B$13,2,TRUE)),FALSE)</f>
        <v>0</v>
      </c>
      <c r="G2131" s="63">
        <f>IF(Table312[[#This Row],[Facility]]="Buin",1.5%,0.25%)</f>
        <v>2.5000000000000001E-3</v>
      </c>
      <c r="H2131" s="38"/>
      <c r="I2131" s="38"/>
      <c r="J2131" s="27">
        <f t="shared" si="198"/>
        <v>135</v>
      </c>
      <c r="K2131" s="28">
        <f t="shared" si="199"/>
        <v>12</v>
      </c>
      <c r="L2131" s="27">
        <f>IF(K2131=0,0,IF(E2131&gt;1,E2131-1,VLOOKUP(K2131,Months_Weeks!$A$1:$B$13,2,0)))</f>
        <v>2</v>
      </c>
      <c r="M2131" s="29"/>
      <c r="N2131" s="39"/>
      <c r="O2131" s="39"/>
      <c r="P2131" s="50">
        <f t="shared" si="200"/>
        <v>0</v>
      </c>
      <c r="Q2131" s="28">
        <f t="shared" si="201"/>
        <v>12</v>
      </c>
      <c r="R2131" s="28">
        <f>IF(Q2131=0,0,IF(E2131&gt;1,E2131-1,VLOOKUP(Q2131,Months_Weeks!$A$1:$B$13,2,0)))</f>
        <v>2</v>
      </c>
      <c r="S2131" s="30"/>
      <c r="T2131" s="39"/>
      <c r="U2131" s="39"/>
      <c r="V2131" s="50">
        <f t="shared" si="202"/>
        <v>0</v>
      </c>
      <c r="W2131" s="28">
        <f t="shared" si="203"/>
        <v>12</v>
      </c>
      <c r="X2131" s="28">
        <f>IF(W2131=0,0,IF(E2131&gt;1,E2131-1,VLOOKUP(W2131,Months_Weeks!$A$1:$B$13,2,0)))</f>
        <v>2</v>
      </c>
      <c r="Y2131" s="30"/>
      <c r="Z2131" s="39"/>
      <c r="AA2131" s="31"/>
      <c r="AB2131" s="39"/>
      <c r="AC2131" s="31"/>
      <c r="AD2131" s="40"/>
      <c r="AE2131" s="31"/>
      <c r="AF2131" s="40"/>
      <c r="AG2131" s="31"/>
      <c r="AH2131" s="40"/>
      <c r="AI2131" s="31"/>
      <c r="AJ2131" s="40"/>
    </row>
    <row r="2132" spans="1:36" x14ac:dyDescent="0.25">
      <c r="A2132" s="37" t="s">
        <v>32</v>
      </c>
      <c r="B2132" s="37">
        <v>53</v>
      </c>
      <c r="C2132" s="26" t="str">
        <f>IFERROR(INDEX(Clients[Client_Name],MATCH(Table312[[#This Row],[Client_Code]],Clients[Client_Code],0)),"")</f>
        <v>GUALLARAUCO</v>
      </c>
      <c r="D2132" s="25">
        <v>12</v>
      </c>
      <c r="E2132" s="25">
        <v>4</v>
      </c>
      <c r="F2132" s="25" t="b">
        <f>IF(E2132&gt;(VLOOKUP(D2132,Months_Weeks!$A$2:$B$13,2,TRUE)),FALSE)</f>
        <v>0</v>
      </c>
      <c r="G2132" s="63">
        <f>IF(Table312[[#This Row],[Facility]]="Buin",1.5%,0.25%)</f>
        <v>2.5000000000000001E-3</v>
      </c>
      <c r="H2132" s="38"/>
      <c r="I2132" s="38"/>
      <c r="J2132" s="27">
        <f t="shared" si="198"/>
        <v>135</v>
      </c>
      <c r="K2132" s="28">
        <f t="shared" si="199"/>
        <v>12</v>
      </c>
      <c r="L2132" s="27">
        <f>IF(K2132=0,0,IF(E2132&gt;1,E2132-1,VLOOKUP(K2132,Months_Weeks!$A$1:$B$13,2,0)))</f>
        <v>3</v>
      </c>
      <c r="M2132" s="29"/>
      <c r="N2132" s="39"/>
      <c r="O2132" s="39"/>
      <c r="P2132" s="50">
        <f t="shared" si="200"/>
        <v>0</v>
      </c>
      <c r="Q2132" s="28">
        <f t="shared" si="201"/>
        <v>12</v>
      </c>
      <c r="R2132" s="28">
        <f>IF(Q2132=0,0,IF(E2132&gt;1,E2132-1,VLOOKUP(Q2132,Months_Weeks!$A$1:$B$13,2,0)))</f>
        <v>3</v>
      </c>
      <c r="S2132" s="30"/>
      <c r="T2132" s="39"/>
      <c r="U2132" s="39"/>
      <c r="V2132" s="50">
        <f t="shared" si="202"/>
        <v>0</v>
      </c>
      <c r="W2132" s="28">
        <f t="shared" si="203"/>
        <v>12</v>
      </c>
      <c r="X2132" s="28">
        <f>IF(W2132=0,0,IF(E2132&gt;1,E2132-1,VLOOKUP(W2132,Months_Weeks!$A$1:$B$13,2,0)))</f>
        <v>3</v>
      </c>
      <c r="Y2132" s="30"/>
      <c r="Z2132" s="39"/>
      <c r="AA2132" s="31"/>
      <c r="AB2132" s="39"/>
      <c r="AC2132" s="31"/>
      <c r="AD2132" s="40"/>
      <c r="AE2132" s="31"/>
      <c r="AF2132" s="40"/>
      <c r="AG2132" s="31"/>
      <c r="AH2132" s="40"/>
      <c r="AI2132" s="31"/>
      <c r="AJ2132" s="40"/>
    </row>
    <row r="2133" spans="1:36" x14ac:dyDescent="0.25">
      <c r="A2133" s="37" t="s">
        <v>32</v>
      </c>
      <c r="B2133" s="37">
        <v>53</v>
      </c>
      <c r="C2133" s="26" t="str">
        <f>IFERROR(INDEX(Clients[Client_Name],MATCH(Table312[[#This Row],[Client_Code]],Clients[Client_Code],0)),"")</f>
        <v>GUALLARAUCO</v>
      </c>
      <c r="D2133" s="25">
        <v>12</v>
      </c>
      <c r="E2133" s="25">
        <v>5</v>
      </c>
      <c r="F2133" s="25" t="b">
        <f>IF(E2133&gt;(VLOOKUP(D2133,Months_Weeks!$A$2:$B$13,2,TRUE)),FALSE)</f>
        <v>0</v>
      </c>
      <c r="G2133" s="63">
        <f>IF(Table312[[#This Row],[Facility]]="Buin",1.5%,0.25%)</f>
        <v>2.5000000000000001E-3</v>
      </c>
      <c r="H2133" s="38"/>
      <c r="I2133" s="38"/>
      <c r="J2133" s="27">
        <f t="shared" si="198"/>
        <v>135</v>
      </c>
      <c r="K2133" s="28">
        <f t="shared" si="199"/>
        <v>12</v>
      </c>
      <c r="L2133" s="27">
        <f>IF(K2133=0,0,IF(E2133&gt;1,E2133-1,VLOOKUP(K2133,Months_Weeks!$A$1:$B$13,2,0)))</f>
        <v>4</v>
      </c>
      <c r="M2133" s="29"/>
      <c r="N2133" s="39"/>
      <c r="O2133" s="39"/>
      <c r="P2133" s="50">
        <f t="shared" si="200"/>
        <v>0</v>
      </c>
      <c r="Q2133" s="28">
        <f t="shared" si="201"/>
        <v>12</v>
      </c>
      <c r="R2133" s="28">
        <f>IF(Q2133=0,0,IF(E2133&gt;1,E2133-1,VLOOKUP(Q2133,Months_Weeks!$A$1:$B$13,2,0)))</f>
        <v>4</v>
      </c>
      <c r="S2133" s="30"/>
      <c r="T2133" s="39"/>
      <c r="U2133" s="39"/>
      <c r="V2133" s="50">
        <f t="shared" si="202"/>
        <v>0</v>
      </c>
      <c r="W2133" s="28">
        <f t="shared" si="203"/>
        <v>12</v>
      </c>
      <c r="X2133" s="28">
        <f>IF(W2133=0,0,IF(E2133&gt;1,E2133-1,VLOOKUP(W2133,Months_Weeks!$A$1:$B$13,2,0)))</f>
        <v>4</v>
      </c>
      <c r="Y2133" s="30"/>
      <c r="Z2133" s="39"/>
      <c r="AA2133" s="31"/>
      <c r="AB2133" s="39"/>
      <c r="AC2133" s="31"/>
      <c r="AD2133" s="40"/>
      <c r="AE2133" s="31"/>
      <c r="AF2133" s="40"/>
      <c r="AG2133" s="31"/>
      <c r="AH2133" s="40"/>
      <c r="AI2133" s="31"/>
      <c r="AJ2133" s="40"/>
    </row>
    <row r="2134" spans="1:36" x14ac:dyDescent="0.25">
      <c r="A2134" s="37" t="s">
        <v>62</v>
      </c>
      <c r="B2134" s="37">
        <v>1060</v>
      </c>
      <c r="C2134" s="26" t="str">
        <f>IFERROR(INDEX(Clients[Client_Name],MATCH(Table312[[#This Row],[Client_Code]],Clients[Client_Code],0)),"")</f>
        <v>GUALLARAUCO</v>
      </c>
      <c r="D2134" s="25">
        <v>1</v>
      </c>
      <c r="E2134" s="25">
        <v>1</v>
      </c>
      <c r="F2134" s="25" t="b">
        <f>IF(E2134&gt;(VLOOKUP(D2134,Months_Weeks!$A$2:$B$13,2,TRUE)),FALSE)</f>
        <v>0</v>
      </c>
      <c r="G2134" s="63">
        <f>IF(Table312[[#This Row],[Facility]]="Buin",1.5%,0.25%)</f>
        <v>1.4999999999999999E-2</v>
      </c>
      <c r="H2134" s="38">
        <v>15</v>
      </c>
      <c r="I2134" s="38"/>
      <c r="J2134" s="27">
        <f t="shared" si="198"/>
        <v>15</v>
      </c>
      <c r="K2134" s="28">
        <f t="shared" si="199"/>
        <v>0</v>
      </c>
      <c r="L2134" s="27">
        <f>IF(K2134=0,0,IF(E2134&gt;1,E2134-1,VLOOKUP(K2134,Months_Weeks!$A$1:$B$13,2,0)))</f>
        <v>0</v>
      </c>
      <c r="M2134" s="29"/>
      <c r="N2134" s="39"/>
      <c r="O2134" s="39"/>
      <c r="P2134" s="50">
        <f t="shared" si="200"/>
        <v>0</v>
      </c>
      <c r="Q2134" s="28">
        <f t="shared" si="201"/>
        <v>0</v>
      </c>
      <c r="R2134" s="28">
        <f>IF(Q2134=0,0,IF(E2134&gt;1,E2134-1,VLOOKUP(Q2134,Months_Weeks!$A$1:$B$13,2,0)))</f>
        <v>0</v>
      </c>
      <c r="S2134" s="30"/>
      <c r="T2134" s="39"/>
      <c r="U2134" s="39"/>
      <c r="V2134" s="50">
        <f t="shared" si="202"/>
        <v>0</v>
      </c>
      <c r="W2134" s="28">
        <f t="shared" si="203"/>
        <v>0</v>
      </c>
      <c r="X2134" s="28">
        <f>IF(W2134=0,0,IF(E2134&gt;1,E2134-1,VLOOKUP(W2134,Months_Weeks!$A$1:$B$13,2,0)))</f>
        <v>0</v>
      </c>
      <c r="Y2134" s="30"/>
      <c r="Z2134" s="39"/>
      <c r="AA2134" s="31"/>
      <c r="AB2134" s="39"/>
      <c r="AC2134" s="31"/>
      <c r="AD2134" s="40"/>
      <c r="AE2134" s="31"/>
      <c r="AF2134" s="40"/>
      <c r="AG2134" s="31"/>
      <c r="AH2134" s="40"/>
      <c r="AI2134" s="31"/>
      <c r="AJ2134" s="40"/>
    </row>
    <row r="2135" spans="1:36" x14ac:dyDescent="0.25">
      <c r="A2135" s="37" t="s">
        <v>62</v>
      </c>
      <c r="B2135" s="37">
        <v>1060</v>
      </c>
      <c r="C2135" s="26" t="str">
        <f>IFERROR(INDEX(Clients[Client_Name],MATCH(Table312[[#This Row],[Client_Code]],Clients[Client_Code],0)),"")</f>
        <v>GUALLARAUCO</v>
      </c>
      <c r="D2135" s="25">
        <v>1</v>
      </c>
      <c r="E2135" s="25">
        <v>2</v>
      </c>
      <c r="F2135" s="25" t="b">
        <f>IF(E2135&gt;(VLOOKUP(D2135,Months_Weeks!$A$2:$B$13,2,TRUE)),FALSE)</f>
        <v>0</v>
      </c>
      <c r="G2135" s="63">
        <f>IF(Table312[[#This Row],[Facility]]="Buin",1.5%,0.25%)</f>
        <v>1.4999999999999999E-2</v>
      </c>
      <c r="H2135" s="38">
        <v>0</v>
      </c>
      <c r="I2135" s="38"/>
      <c r="J2135" s="27">
        <f t="shared" si="198"/>
        <v>15</v>
      </c>
      <c r="K2135" s="28">
        <f t="shared" si="199"/>
        <v>1</v>
      </c>
      <c r="L2135" s="27">
        <f>IF(K2135=0,0,IF(E2135&gt;1,E2135-1,VLOOKUP(K2135,Months_Weeks!$A$1:$B$13,2,0)))</f>
        <v>1</v>
      </c>
      <c r="M2135" s="29"/>
      <c r="N2135" s="39"/>
      <c r="O2135" s="39"/>
      <c r="P2135" s="50">
        <f t="shared" si="200"/>
        <v>0</v>
      </c>
      <c r="Q2135" s="28">
        <f t="shared" si="201"/>
        <v>1</v>
      </c>
      <c r="R2135" s="28">
        <f>IF(Q2135=0,0,IF(E2135&gt;1,E2135-1,VLOOKUP(Q2135,Months_Weeks!$A$1:$B$13,2,0)))</f>
        <v>1</v>
      </c>
      <c r="S2135" s="30"/>
      <c r="T2135" s="39"/>
      <c r="U2135" s="39"/>
      <c r="V2135" s="50">
        <f t="shared" si="202"/>
        <v>0</v>
      </c>
      <c r="W2135" s="28">
        <f t="shared" si="203"/>
        <v>1</v>
      </c>
      <c r="X2135" s="28">
        <f>IF(W2135=0,0,IF(E2135&gt;1,E2135-1,VLOOKUP(W2135,Months_Weeks!$A$1:$B$13,2,0)))</f>
        <v>1</v>
      </c>
      <c r="Y2135" s="30"/>
      <c r="Z2135" s="39"/>
      <c r="AA2135" s="31"/>
      <c r="AB2135" s="39"/>
      <c r="AC2135" s="31"/>
      <c r="AD2135" s="40"/>
      <c r="AE2135" s="31"/>
      <c r="AF2135" s="40"/>
      <c r="AG2135" s="31"/>
      <c r="AH2135" s="40"/>
      <c r="AI2135" s="31"/>
      <c r="AJ2135" s="40"/>
    </row>
    <row r="2136" spans="1:36" x14ac:dyDescent="0.25">
      <c r="A2136" s="37" t="s">
        <v>62</v>
      </c>
      <c r="B2136" s="37">
        <v>1060</v>
      </c>
      <c r="C2136" s="26" t="str">
        <f>IFERROR(INDEX(Clients[Client_Name],MATCH(Table312[[#This Row],[Client_Code]],Clients[Client_Code],0)),"")</f>
        <v>GUALLARAUCO</v>
      </c>
      <c r="D2136" s="25">
        <v>1</v>
      </c>
      <c r="E2136" s="25">
        <v>3</v>
      </c>
      <c r="F2136" s="25" t="b">
        <f>IF(E2136&gt;(VLOOKUP(D2136,Months_Weeks!$A$2:$B$13,2,TRUE)),FALSE)</f>
        <v>0</v>
      </c>
      <c r="G2136" s="63">
        <f>IF(Table312[[#This Row],[Facility]]="Buin",1.5%,0.25%)</f>
        <v>1.4999999999999999E-2</v>
      </c>
      <c r="H2136" s="38">
        <v>0</v>
      </c>
      <c r="I2136" s="38"/>
      <c r="J2136" s="27">
        <f t="shared" si="198"/>
        <v>15</v>
      </c>
      <c r="K2136" s="28">
        <f t="shared" si="199"/>
        <v>1</v>
      </c>
      <c r="L2136" s="27">
        <f>IF(K2136=0,0,IF(E2136&gt;1,E2136-1,VLOOKUP(K2136,Months_Weeks!$A$1:$B$13,2,0)))</f>
        <v>2</v>
      </c>
      <c r="M2136" s="29"/>
      <c r="N2136" s="39"/>
      <c r="O2136" s="39"/>
      <c r="P2136" s="50">
        <f t="shared" si="200"/>
        <v>0</v>
      </c>
      <c r="Q2136" s="28">
        <f t="shared" si="201"/>
        <v>1</v>
      </c>
      <c r="R2136" s="28">
        <f>IF(Q2136=0,0,IF(E2136&gt;1,E2136-1,VLOOKUP(Q2136,Months_Weeks!$A$1:$B$13,2,0)))</f>
        <v>2</v>
      </c>
      <c r="S2136" s="30"/>
      <c r="T2136" s="39"/>
      <c r="U2136" s="39"/>
      <c r="V2136" s="50">
        <f t="shared" si="202"/>
        <v>0</v>
      </c>
      <c r="W2136" s="28">
        <f t="shared" si="203"/>
        <v>1</v>
      </c>
      <c r="X2136" s="28">
        <f>IF(W2136=0,0,IF(E2136&gt;1,E2136-1,VLOOKUP(W2136,Months_Weeks!$A$1:$B$13,2,0)))</f>
        <v>2</v>
      </c>
      <c r="Y2136" s="30"/>
      <c r="Z2136" s="39"/>
      <c r="AA2136" s="31"/>
      <c r="AB2136" s="39"/>
      <c r="AC2136" s="31"/>
      <c r="AD2136" s="40"/>
      <c r="AE2136" s="31"/>
      <c r="AF2136" s="40"/>
      <c r="AG2136" s="31"/>
      <c r="AH2136" s="40"/>
      <c r="AI2136" s="31"/>
      <c r="AJ2136" s="40"/>
    </row>
    <row r="2137" spans="1:36" x14ac:dyDescent="0.25">
      <c r="A2137" s="37" t="s">
        <v>62</v>
      </c>
      <c r="B2137" s="37">
        <v>1060</v>
      </c>
      <c r="C2137" s="26" t="str">
        <f>IFERROR(INDEX(Clients[Client_Name],MATCH(Table312[[#This Row],[Client_Code]],Clients[Client_Code],0)),"")</f>
        <v>GUALLARAUCO</v>
      </c>
      <c r="D2137" s="25">
        <v>1</v>
      </c>
      <c r="E2137" s="25">
        <v>4</v>
      </c>
      <c r="F2137" s="25" t="b">
        <f>IF(E2137&gt;(VLOOKUP(D2137,Months_Weeks!$A$2:$B$13,2,TRUE)),FALSE)</f>
        <v>0</v>
      </c>
      <c r="G2137" s="63">
        <f>IF(Table312[[#This Row],[Facility]]="Buin",1.5%,0.25%)</f>
        <v>1.4999999999999999E-2</v>
      </c>
      <c r="H2137" s="38">
        <v>0</v>
      </c>
      <c r="I2137" s="38"/>
      <c r="J2137" s="27">
        <f t="shared" si="198"/>
        <v>15</v>
      </c>
      <c r="K2137" s="28">
        <f t="shared" si="199"/>
        <v>1</v>
      </c>
      <c r="L2137" s="27">
        <f>IF(K2137=0,0,IF(E2137&gt;1,E2137-1,VLOOKUP(K2137,Months_Weeks!$A$1:$B$13,2,0)))</f>
        <v>3</v>
      </c>
      <c r="M2137" s="29"/>
      <c r="N2137" s="39"/>
      <c r="O2137" s="39"/>
      <c r="P2137" s="50">
        <f t="shared" si="200"/>
        <v>0</v>
      </c>
      <c r="Q2137" s="28">
        <f t="shared" si="201"/>
        <v>1</v>
      </c>
      <c r="R2137" s="28">
        <f>IF(Q2137=0,0,IF(E2137&gt;1,E2137-1,VLOOKUP(Q2137,Months_Weeks!$A$1:$B$13,2,0)))</f>
        <v>3</v>
      </c>
      <c r="S2137" s="30"/>
      <c r="T2137" s="39"/>
      <c r="U2137" s="39"/>
      <c r="V2137" s="50">
        <f t="shared" si="202"/>
        <v>0</v>
      </c>
      <c r="W2137" s="28">
        <f t="shared" si="203"/>
        <v>1</v>
      </c>
      <c r="X2137" s="28">
        <f>IF(W2137=0,0,IF(E2137&gt;1,E2137-1,VLOOKUP(W2137,Months_Weeks!$A$1:$B$13,2,0)))</f>
        <v>3</v>
      </c>
      <c r="Y2137" s="30"/>
      <c r="Z2137" s="39"/>
      <c r="AA2137" s="31"/>
      <c r="AB2137" s="39"/>
      <c r="AC2137" s="31"/>
      <c r="AD2137" s="40"/>
      <c r="AE2137" s="31"/>
      <c r="AF2137" s="40"/>
      <c r="AG2137" s="31"/>
      <c r="AH2137" s="40"/>
      <c r="AI2137" s="31"/>
      <c r="AJ2137" s="40"/>
    </row>
    <row r="2138" spans="1:36" x14ac:dyDescent="0.25">
      <c r="A2138" s="37" t="s">
        <v>62</v>
      </c>
      <c r="B2138" s="37">
        <v>1060</v>
      </c>
      <c r="C2138" s="26" t="str">
        <f>IFERROR(INDEX(Clients[Client_Name],MATCH(Table312[[#This Row],[Client_Code]],Clients[Client_Code],0)),"")</f>
        <v>GUALLARAUCO</v>
      </c>
      <c r="D2138" s="25">
        <v>2</v>
      </c>
      <c r="E2138" s="25">
        <v>1</v>
      </c>
      <c r="F2138" s="25" t="b">
        <f>IF(E2138&gt;(VLOOKUP(D2138,Months_Weeks!$A$2:$B$13,2,TRUE)),FALSE)</f>
        <v>0</v>
      </c>
      <c r="G2138" s="63">
        <f>IF(Table312[[#This Row],[Facility]]="Buin",1.5%,0.25%)</f>
        <v>1.4999999999999999E-2</v>
      </c>
      <c r="H2138" s="38">
        <v>0</v>
      </c>
      <c r="I2138" s="38"/>
      <c r="J2138" s="27">
        <f t="shared" si="198"/>
        <v>15</v>
      </c>
      <c r="K2138" s="28">
        <f t="shared" si="199"/>
        <v>1</v>
      </c>
      <c r="L2138" s="27">
        <f>IF(K2138=0,0,IF(E2138&gt;1,E2138-1,VLOOKUP(K2138,Months_Weeks!$A$1:$B$13,2,0)))</f>
        <v>4</v>
      </c>
      <c r="M2138" s="29"/>
      <c r="N2138" s="39"/>
      <c r="O2138" s="39"/>
      <c r="P2138" s="50">
        <f t="shared" si="200"/>
        <v>0</v>
      </c>
      <c r="Q2138" s="28">
        <f t="shared" si="201"/>
        <v>1</v>
      </c>
      <c r="R2138" s="28">
        <f>IF(Q2138=0,0,IF(E2138&gt;1,E2138-1,VLOOKUP(Q2138,Months_Weeks!$A$1:$B$13,2,0)))</f>
        <v>4</v>
      </c>
      <c r="S2138" s="30"/>
      <c r="T2138" s="39"/>
      <c r="U2138" s="39"/>
      <c r="V2138" s="50">
        <f t="shared" si="202"/>
        <v>0</v>
      </c>
      <c r="W2138" s="28">
        <f t="shared" si="203"/>
        <v>1</v>
      </c>
      <c r="X2138" s="28">
        <f>IF(W2138=0,0,IF(E2138&gt;1,E2138-1,VLOOKUP(W2138,Months_Weeks!$A$1:$B$13,2,0)))</f>
        <v>4</v>
      </c>
      <c r="Y2138" s="30"/>
      <c r="Z2138" s="39"/>
      <c r="AA2138" s="31"/>
      <c r="AB2138" s="39"/>
      <c r="AC2138" s="31"/>
      <c r="AD2138" s="40"/>
      <c r="AE2138" s="31"/>
      <c r="AF2138" s="40"/>
      <c r="AG2138" s="31"/>
      <c r="AH2138" s="40"/>
      <c r="AI2138" s="31"/>
      <c r="AJ2138" s="40"/>
    </row>
    <row r="2139" spans="1:36" x14ac:dyDescent="0.25">
      <c r="A2139" s="37" t="s">
        <v>62</v>
      </c>
      <c r="B2139" s="37">
        <v>1060</v>
      </c>
      <c r="C2139" s="26" t="str">
        <f>IFERROR(INDEX(Clients[Client_Name],MATCH(Table312[[#This Row],[Client_Code]],Clients[Client_Code],0)),"")</f>
        <v>GUALLARAUCO</v>
      </c>
      <c r="D2139" s="25">
        <v>2</v>
      </c>
      <c r="E2139" s="25">
        <v>2</v>
      </c>
      <c r="F2139" s="25" t="b">
        <f>IF(E2139&gt;(VLOOKUP(D2139,Months_Weeks!$A$2:$B$13,2,TRUE)),FALSE)</f>
        <v>0</v>
      </c>
      <c r="G2139" s="63">
        <f>IF(Table312[[#This Row],[Facility]]="Buin",1.5%,0.25%)</f>
        <v>1.4999999999999999E-2</v>
      </c>
      <c r="H2139" s="38">
        <v>0</v>
      </c>
      <c r="I2139" s="38"/>
      <c r="J2139" s="27">
        <f t="shared" si="198"/>
        <v>15</v>
      </c>
      <c r="K2139" s="28">
        <f t="shared" si="199"/>
        <v>2</v>
      </c>
      <c r="L2139" s="27">
        <f>IF(K2139=0,0,IF(E2139&gt;1,E2139-1,VLOOKUP(K2139,Months_Weeks!$A$1:$B$13,2,0)))</f>
        <v>1</v>
      </c>
      <c r="M2139" s="29"/>
      <c r="N2139" s="39"/>
      <c r="O2139" s="39"/>
      <c r="P2139" s="50">
        <f t="shared" si="200"/>
        <v>0</v>
      </c>
      <c r="Q2139" s="28">
        <f t="shared" si="201"/>
        <v>2</v>
      </c>
      <c r="R2139" s="28">
        <f>IF(Q2139=0,0,IF(E2139&gt;1,E2139-1,VLOOKUP(Q2139,Months_Weeks!$A$1:$B$13,2,0)))</f>
        <v>1</v>
      </c>
      <c r="S2139" s="30"/>
      <c r="T2139" s="39"/>
      <c r="U2139" s="39"/>
      <c r="V2139" s="50">
        <f t="shared" si="202"/>
        <v>0</v>
      </c>
      <c r="W2139" s="28">
        <f t="shared" si="203"/>
        <v>2</v>
      </c>
      <c r="X2139" s="28">
        <f>IF(W2139=0,0,IF(E2139&gt;1,E2139-1,VLOOKUP(W2139,Months_Weeks!$A$1:$B$13,2,0)))</f>
        <v>1</v>
      </c>
      <c r="Y2139" s="30"/>
      <c r="Z2139" s="39"/>
      <c r="AA2139" s="31"/>
      <c r="AB2139" s="39"/>
      <c r="AC2139" s="31"/>
      <c r="AD2139" s="40"/>
      <c r="AE2139" s="31"/>
      <c r="AF2139" s="40"/>
      <c r="AG2139" s="31"/>
      <c r="AH2139" s="40"/>
      <c r="AI2139" s="31"/>
      <c r="AJ2139" s="40"/>
    </row>
    <row r="2140" spans="1:36" x14ac:dyDescent="0.25">
      <c r="A2140" s="37" t="s">
        <v>62</v>
      </c>
      <c r="B2140" s="37">
        <v>1060</v>
      </c>
      <c r="C2140" s="26" t="str">
        <f>IFERROR(INDEX(Clients[Client_Name],MATCH(Table312[[#This Row],[Client_Code]],Clients[Client_Code],0)),"")</f>
        <v>GUALLARAUCO</v>
      </c>
      <c r="D2140" s="25">
        <v>2</v>
      </c>
      <c r="E2140" s="25">
        <v>3</v>
      </c>
      <c r="F2140" s="25" t="b">
        <f>IF(E2140&gt;(VLOOKUP(D2140,Months_Weeks!$A$2:$B$13,2,TRUE)),FALSE)</f>
        <v>0</v>
      </c>
      <c r="G2140" s="63">
        <f>IF(Table312[[#This Row],[Facility]]="Buin",1.5%,0.25%)</f>
        <v>1.4999999999999999E-2</v>
      </c>
      <c r="H2140" s="38">
        <v>0</v>
      </c>
      <c r="I2140" s="38"/>
      <c r="J2140" s="27">
        <f t="shared" si="198"/>
        <v>15</v>
      </c>
      <c r="K2140" s="28">
        <f t="shared" si="199"/>
        <v>2</v>
      </c>
      <c r="L2140" s="27">
        <f>IF(K2140=0,0,IF(E2140&gt;1,E2140-1,VLOOKUP(K2140,Months_Weeks!$A$1:$B$13,2,0)))</f>
        <v>2</v>
      </c>
      <c r="M2140" s="29"/>
      <c r="N2140" s="39"/>
      <c r="O2140" s="39"/>
      <c r="P2140" s="50">
        <f t="shared" si="200"/>
        <v>0</v>
      </c>
      <c r="Q2140" s="28">
        <f t="shared" si="201"/>
        <v>2</v>
      </c>
      <c r="R2140" s="28">
        <f>IF(Q2140=0,0,IF(E2140&gt;1,E2140-1,VLOOKUP(Q2140,Months_Weeks!$A$1:$B$13,2,0)))</f>
        <v>2</v>
      </c>
      <c r="S2140" s="30"/>
      <c r="T2140" s="39"/>
      <c r="U2140" s="39"/>
      <c r="V2140" s="50">
        <f t="shared" si="202"/>
        <v>0</v>
      </c>
      <c r="W2140" s="28">
        <f t="shared" si="203"/>
        <v>2</v>
      </c>
      <c r="X2140" s="28">
        <f>IF(W2140=0,0,IF(E2140&gt;1,E2140-1,VLOOKUP(W2140,Months_Weeks!$A$1:$B$13,2,0)))</f>
        <v>2</v>
      </c>
      <c r="Y2140" s="30"/>
      <c r="Z2140" s="39"/>
      <c r="AA2140" s="31"/>
      <c r="AB2140" s="39"/>
      <c r="AC2140" s="31"/>
      <c r="AD2140" s="40"/>
      <c r="AE2140" s="31"/>
      <c r="AF2140" s="40"/>
      <c r="AG2140" s="31"/>
      <c r="AH2140" s="40"/>
      <c r="AI2140" s="31"/>
      <c r="AJ2140" s="40"/>
    </row>
    <row r="2141" spans="1:36" x14ac:dyDescent="0.25">
      <c r="A2141" s="37" t="s">
        <v>62</v>
      </c>
      <c r="B2141" s="37">
        <v>1060</v>
      </c>
      <c r="C2141" s="26" t="str">
        <f>IFERROR(INDEX(Clients[Client_Name],MATCH(Table312[[#This Row],[Client_Code]],Clients[Client_Code],0)),"")</f>
        <v>GUALLARAUCO</v>
      </c>
      <c r="D2141" s="25">
        <v>2</v>
      </c>
      <c r="E2141" s="25">
        <v>4</v>
      </c>
      <c r="F2141" s="25" t="b">
        <f>IF(E2141&gt;(VLOOKUP(D2141,Months_Weeks!$A$2:$B$13,2,TRUE)),FALSE)</f>
        <v>0</v>
      </c>
      <c r="G2141" s="63">
        <f>IF(Table312[[#This Row],[Facility]]="Buin",1.5%,0.25%)</f>
        <v>1.4999999999999999E-2</v>
      </c>
      <c r="H2141" s="38">
        <v>0</v>
      </c>
      <c r="I2141" s="38"/>
      <c r="J2141" s="27">
        <f t="shared" si="198"/>
        <v>15</v>
      </c>
      <c r="K2141" s="28">
        <f t="shared" si="199"/>
        <v>2</v>
      </c>
      <c r="L2141" s="27">
        <f>IF(K2141=0,0,IF(E2141&gt;1,E2141-1,VLOOKUP(K2141,Months_Weeks!$A$1:$B$13,2,0)))</f>
        <v>3</v>
      </c>
      <c r="M2141" s="29"/>
      <c r="N2141" s="39"/>
      <c r="O2141" s="39"/>
      <c r="P2141" s="50">
        <f t="shared" si="200"/>
        <v>0</v>
      </c>
      <c r="Q2141" s="28">
        <f t="shared" si="201"/>
        <v>2</v>
      </c>
      <c r="R2141" s="28">
        <f>IF(Q2141=0,0,IF(E2141&gt;1,E2141-1,VLOOKUP(Q2141,Months_Weeks!$A$1:$B$13,2,0)))</f>
        <v>3</v>
      </c>
      <c r="S2141" s="30"/>
      <c r="T2141" s="39"/>
      <c r="U2141" s="39"/>
      <c r="V2141" s="50">
        <f t="shared" si="202"/>
        <v>0</v>
      </c>
      <c r="W2141" s="28">
        <f t="shared" si="203"/>
        <v>2</v>
      </c>
      <c r="X2141" s="28">
        <f>IF(W2141=0,0,IF(E2141&gt;1,E2141-1,VLOOKUP(W2141,Months_Weeks!$A$1:$B$13,2,0)))</f>
        <v>3</v>
      </c>
      <c r="Y2141" s="30"/>
      <c r="Z2141" s="39"/>
      <c r="AA2141" s="31"/>
      <c r="AB2141" s="39"/>
      <c r="AC2141" s="31"/>
      <c r="AD2141" s="40"/>
      <c r="AE2141" s="31"/>
      <c r="AF2141" s="40"/>
      <c r="AG2141" s="31"/>
      <c r="AH2141" s="40"/>
      <c r="AI2141" s="31"/>
      <c r="AJ2141" s="40"/>
    </row>
    <row r="2142" spans="1:36" x14ac:dyDescent="0.25">
      <c r="A2142" s="37" t="s">
        <v>62</v>
      </c>
      <c r="B2142" s="37">
        <v>1060</v>
      </c>
      <c r="C2142" s="26" t="str">
        <f>IFERROR(INDEX(Clients[Client_Name],MATCH(Table312[[#This Row],[Client_Code]],Clients[Client_Code],0)),"")</f>
        <v>GUALLARAUCO</v>
      </c>
      <c r="D2142" s="25">
        <v>3</v>
      </c>
      <c r="E2142" s="25">
        <v>1</v>
      </c>
      <c r="F2142" s="25" t="b">
        <f>IF(E2142&gt;(VLOOKUP(D2142,Months_Weeks!$A$2:$B$13,2,TRUE)),FALSE)</f>
        <v>0</v>
      </c>
      <c r="G2142" s="63">
        <f>IF(Table312[[#This Row],[Facility]]="Buin",1.5%,0.25%)</f>
        <v>1.4999999999999999E-2</v>
      </c>
      <c r="H2142" s="38">
        <v>0</v>
      </c>
      <c r="I2142" s="38"/>
      <c r="J2142" s="27">
        <f t="shared" si="198"/>
        <v>15</v>
      </c>
      <c r="K2142" s="28">
        <f t="shared" si="199"/>
        <v>2</v>
      </c>
      <c r="L2142" s="27">
        <f>IF(K2142=0,0,IF(E2142&gt;1,E2142-1,VLOOKUP(K2142,Months_Weeks!$A$1:$B$13,2,0)))</f>
        <v>4</v>
      </c>
      <c r="M2142" s="29"/>
      <c r="N2142" s="39"/>
      <c r="O2142" s="39"/>
      <c r="P2142" s="50">
        <f t="shared" si="200"/>
        <v>0</v>
      </c>
      <c r="Q2142" s="28">
        <f t="shared" si="201"/>
        <v>2</v>
      </c>
      <c r="R2142" s="28">
        <f>IF(Q2142=0,0,IF(E2142&gt;1,E2142-1,VLOOKUP(Q2142,Months_Weeks!$A$1:$B$13,2,0)))</f>
        <v>4</v>
      </c>
      <c r="S2142" s="30"/>
      <c r="T2142" s="39"/>
      <c r="U2142" s="39"/>
      <c r="V2142" s="50">
        <f t="shared" si="202"/>
        <v>0</v>
      </c>
      <c r="W2142" s="28">
        <f t="shared" si="203"/>
        <v>2</v>
      </c>
      <c r="X2142" s="28">
        <f>IF(W2142=0,0,IF(E2142&gt;1,E2142-1,VLOOKUP(W2142,Months_Weeks!$A$1:$B$13,2,0)))</f>
        <v>4</v>
      </c>
      <c r="Y2142" s="30"/>
      <c r="Z2142" s="39"/>
      <c r="AA2142" s="31"/>
      <c r="AB2142" s="39"/>
      <c r="AC2142" s="31"/>
      <c r="AD2142" s="40"/>
      <c r="AE2142" s="31"/>
      <c r="AF2142" s="40"/>
      <c r="AG2142" s="31"/>
      <c r="AH2142" s="40"/>
      <c r="AI2142" s="31"/>
      <c r="AJ2142" s="40"/>
    </row>
    <row r="2143" spans="1:36" x14ac:dyDescent="0.25">
      <c r="A2143" s="37" t="s">
        <v>62</v>
      </c>
      <c r="B2143" s="37">
        <v>1060</v>
      </c>
      <c r="C2143" s="26" t="str">
        <f>IFERROR(INDEX(Clients[Client_Name],MATCH(Table312[[#This Row],[Client_Code]],Clients[Client_Code],0)),"")</f>
        <v>GUALLARAUCO</v>
      </c>
      <c r="D2143" s="25">
        <v>3</v>
      </c>
      <c r="E2143" s="25">
        <v>2</v>
      </c>
      <c r="F2143" s="25" t="b">
        <f>IF(E2143&gt;(VLOOKUP(D2143,Months_Weeks!$A$2:$B$13,2,TRUE)),FALSE)</f>
        <v>0</v>
      </c>
      <c r="G2143" s="63">
        <f>IF(Table312[[#This Row],[Facility]]="Buin",1.5%,0.25%)</f>
        <v>1.4999999999999999E-2</v>
      </c>
      <c r="H2143" s="38"/>
      <c r="I2143" s="38"/>
      <c r="J2143" s="27">
        <f t="shared" si="198"/>
        <v>15</v>
      </c>
      <c r="K2143" s="28">
        <f t="shared" si="199"/>
        <v>3</v>
      </c>
      <c r="L2143" s="27">
        <f>IF(K2143=0,0,IF(E2143&gt;1,E2143-1,VLOOKUP(K2143,Months_Weeks!$A$1:$B$13,2,0)))</f>
        <v>1</v>
      </c>
      <c r="M2143" s="29"/>
      <c r="N2143" s="39"/>
      <c r="O2143" s="39"/>
      <c r="P2143" s="50">
        <f t="shared" si="200"/>
        <v>0</v>
      </c>
      <c r="Q2143" s="28">
        <f t="shared" si="201"/>
        <v>3</v>
      </c>
      <c r="R2143" s="28">
        <f>IF(Q2143=0,0,IF(E2143&gt;1,E2143-1,VLOOKUP(Q2143,Months_Weeks!$A$1:$B$13,2,0)))</f>
        <v>1</v>
      </c>
      <c r="S2143" s="30"/>
      <c r="T2143" s="39"/>
      <c r="U2143" s="39"/>
      <c r="V2143" s="50">
        <f t="shared" si="202"/>
        <v>0</v>
      </c>
      <c r="W2143" s="28">
        <f t="shared" si="203"/>
        <v>3</v>
      </c>
      <c r="X2143" s="28">
        <f>IF(W2143=0,0,IF(E2143&gt;1,E2143-1,VLOOKUP(W2143,Months_Weeks!$A$1:$B$13,2,0)))</f>
        <v>1</v>
      </c>
      <c r="Y2143" s="30"/>
      <c r="Z2143" s="39"/>
      <c r="AA2143" s="31"/>
      <c r="AB2143" s="39"/>
      <c r="AC2143" s="31"/>
      <c r="AD2143" s="40"/>
      <c r="AE2143" s="31"/>
      <c r="AF2143" s="40"/>
      <c r="AG2143" s="31"/>
      <c r="AH2143" s="40"/>
      <c r="AI2143" s="31"/>
      <c r="AJ2143" s="40"/>
    </row>
    <row r="2144" spans="1:36" x14ac:dyDescent="0.25">
      <c r="A2144" s="37" t="s">
        <v>62</v>
      </c>
      <c r="B2144" s="37">
        <v>1060</v>
      </c>
      <c r="C2144" s="26" t="str">
        <f>IFERROR(INDEX(Clients[Client_Name],MATCH(Table312[[#This Row],[Client_Code]],Clients[Client_Code],0)),"")</f>
        <v>GUALLARAUCO</v>
      </c>
      <c r="D2144" s="25">
        <v>3</v>
      </c>
      <c r="E2144" s="25">
        <v>3</v>
      </c>
      <c r="F2144" s="25" t="b">
        <f>IF(E2144&gt;(VLOOKUP(D2144,Months_Weeks!$A$2:$B$13,2,TRUE)),FALSE)</f>
        <v>0</v>
      </c>
      <c r="G2144" s="63">
        <f>IF(Table312[[#This Row],[Facility]]="Buin",1.5%,0.25%)</f>
        <v>1.4999999999999999E-2</v>
      </c>
      <c r="H2144" s="38"/>
      <c r="I2144" s="38"/>
      <c r="J2144" s="27">
        <f t="shared" si="198"/>
        <v>15</v>
      </c>
      <c r="K2144" s="28">
        <f t="shared" si="199"/>
        <v>3</v>
      </c>
      <c r="L2144" s="27">
        <f>IF(K2144=0,0,IF(E2144&gt;1,E2144-1,VLOOKUP(K2144,Months_Weeks!$A$1:$B$13,2,0)))</f>
        <v>2</v>
      </c>
      <c r="M2144" s="29"/>
      <c r="N2144" s="39"/>
      <c r="O2144" s="39"/>
      <c r="P2144" s="50">
        <f t="shared" si="200"/>
        <v>0</v>
      </c>
      <c r="Q2144" s="28">
        <f t="shared" si="201"/>
        <v>3</v>
      </c>
      <c r="R2144" s="28">
        <f>IF(Q2144=0,0,IF(E2144&gt;1,E2144-1,VLOOKUP(Q2144,Months_Weeks!$A$1:$B$13,2,0)))</f>
        <v>2</v>
      </c>
      <c r="S2144" s="30"/>
      <c r="T2144" s="39"/>
      <c r="U2144" s="39"/>
      <c r="V2144" s="50">
        <f t="shared" si="202"/>
        <v>0</v>
      </c>
      <c r="W2144" s="28">
        <f t="shared" si="203"/>
        <v>3</v>
      </c>
      <c r="X2144" s="28">
        <f>IF(W2144=0,0,IF(E2144&gt;1,E2144-1,VLOOKUP(W2144,Months_Weeks!$A$1:$B$13,2,0)))</f>
        <v>2</v>
      </c>
      <c r="Y2144" s="30"/>
      <c r="Z2144" s="39"/>
      <c r="AA2144" s="31"/>
      <c r="AB2144" s="39"/>
      <c r="AC2144" s="31"/>
      <c r="AD2144" s="40"/>
      <c r="AE2144" s="31"/>
      <c r="AF2144" s="40"/>
      <c r="AG2144" s="31"/>
      <c r="AH2144" s="40"/>
      <c r="AI2144" s="31"/>
      <c r="AJ2144" s="40"/>
    </row>
    <row r="2145" spans="1:36" x14ac:dyDescent="0.25">
      <c r="A2145" s="37" t="s">
        <v>62</v>
      </c>
      <c r="B2145" s="37">
        <v>1060</v>
      </c>
      <c r="C2145" s="26" t="str">
        <f>IFERROR(INDEX(Clients[Client_Name],MATCH(Table312[[#This Row],[Client_Code]],Clients[Client_Code],0)),"")</f>
        <v>GUALLARAUCO</v>
      </c>
      <c r="D2145" s="25">
        <v>3</v>
      </c>
      <c r="E2145" s="25">
        <v>4</v>
      </c>
      <c r="F2145" s="25" t="b">
        <f>IF(E2145&gt;(VLOOKUP(D2145,Months_Weeks!$A$2:$B$13,2,TRUE)),FALSE)</f>
        <v>0</v>
      </c>
      <c r="G2145" s="63">
        <f>IF(Table312[[#This Row],[Facility]]="Buin",1.5%,0.25%)</f>
        <v>1.4999999999999999E-2</v>
      </c>
      <c r="H2145" s="38"/>
      <c r="I2145" s="38"/>
      <c r="J2145" s="27">
        <f t="shared" si="198"/>
        <v>15</v>
      </c>
      <c r="K2145" s="28">
        <f t="shared" si="199"/>
        <v>3</v>
      </c>
      <c r="L2145" s="27">
        <f>IF(K2145=0,0,IF(E2145&gt;1,E2145-1,VLOOKUP(K2145,Months_Weeks!$A$1:$B$13,2,0)))</f>
        <v>3</v>
      </c>
      <c r="M2145" s="29"/>
      <c r="N2145" s="39"/>
      <c r="O2145" s="39"/>
      <c r="P2145" s="50">
        <f t="shared" si="200"/>
        <v>0</v>
      </c>
      <c r="Q2145" s="28">
        <f t="shared" si="201"/>
        <v>3</v>
      </c>
      <c r="R2145" s="28">
        <f>IF(Q2145=0,0,IF(E2145&gt;1,E2145-1,VLOOKUP(Q2145,Months_Weeks!$A$1:$B$13,2,0)))</f>
        <v>3</v>
      </c>
      <c r="S2145" s="30"/>
      <c r="T2145" s="39"/>
      <c r="U2145" s="39"/>
      <c r="V2145" s="50">
        <f t="shared" si="202"/>
        <v>0</v>
      </c>
      <c r="W2145" s="28">
        <f t="shared" si="203"/>
        <v>3</v>
      </c>
      <c r="X2145" s="28">
        <f>IF(W2145=0,0,IF(E2145&gt;1,E2145-1,VLOOKUP(W2145,Months_Weeks!$A$1:$B$13,2,0)))</f>
        <v>3</v>
      </c>
      <c r="Y2145" s="30"/>
      <c r="Z2145" s="39"/>
      <c r="AA2145" s="31"/>
      <c r="AB2145" s="39"/>
      <c r="AC2145" s="31"/>
      <c r="AD2145" s="40"/>
      <c r="AE2145" s="31"/>
      <c r="AF2145" s="40"/>
      <c r="AG2145" s="31"/>
      <c r="AH2145" s="40"/>
      <c r="AI2145" s="31"/>
      <c r="AJ2145" s="40"/>
    </row>
    <row r="2146" spans="1:36" x14ac:dyDescent="0.25">
      <c r="A2146" s="37" t="s">
        <v>62</v>
      </c>
      <c r="B2146" s="37">
        <v>1060</v>
      </c>
      <c r="C2146" s="26" t="str">
        <f>IFERROR(INDEX(Clients[Client_Name],MATCH(Table312[[#This Row],[Client_Code]],Clients[Client_Code],0)),"")</f>
        <v>GUALLARAUCO</v>
      </c>
      <c r="D2146" s="25">
        <v>3</v>
      </c>
      <c r="E2146" s="25">
        <v>5</v>
      </c>
      <c r="F2146" s="25" t="b">
        <f>IF(E2146&gt;(VLOOKUP(D2146,Months_Weeks!$A$2:$B$13,2,TRUE)),FALSE)</f>
        <v>0</v>
      </c>
      <c r="G2146" s="63">
        <f>IF(Table312[[#This Row],[Facility]]="Buin",1.5%,0.25%)</f>
        <v>1.4999999999999999E-2</v>
      </c>
      <c r="H2146" s="38"/>
      <c r="I2146" s="38">
        <v>15</v>
      </c>
      <c r="J2146" s="27">
        <f t="shared" si="198"/>
        <v>0</v>
      </c>
      <c r="K2146" s="28">
        <f t="shared" si="199"/>
        <v>3</v>
      </c>
      <c r="L2146" s="27">
        <f>IF(K2146=0,0,IF(E2146&gt;1,E2146-1,VLOOKUP(K2146,Months_Weeks!$A$1:$B$13,2,0)))</f>
        <v>4</v>
      </c>
      <c r="M2146" s="29"/>
      <c r="N2146" s="39"/>
      <c r="O2146" s="39"/>
      <c r="P2146" s="50">
        <f t="shared" si="200"/>
        <v>0</v>
      </c>
      <c r="Q2146" s="28">
        <f t="shared" si="201"/>
        <v>3</v>
      </c>
      <c r="R2146" s="28">
        <f>IF(Q2146=0,0,IF(E2146&gt;1,E2146-1,VLOOKUP(Q2146,Months_Weeks!$A$1:$B$13,2,0)))</f>
        <v>4</v>
      </c>
      <c r="S2146" s="30"/>
      <c r="T2146" s="39"/>
      <c r="U2146" s="39"/>
      <c r="V2146" s="50">
        <f t="shared" si="202"/>
        <v>0</v>
      </c>
      <c r="W2146" s="28">
        <f t="shared" si="203"/>
        <v>3</v>
      </c>
      <c r="X2146" s="28">
        <f>IF(W2146=0,0,IF(E2146&gt;1,E2146-1,VLOOKUP(W2146,Months_Weeks!$A$1:$B$13,2,0)))</f>
        <v>4</v>
      </c>
      <c r="Y2146" s="30"/>
      <c r="Z2146" s="39"/>
      <c r="AA2146" s="31"/>
      <c r="AB2146" s="39"/>
      <c r="AC2146" s="31"/>
      <c r="AD2146" s="40"/>
      <c r="AE2146" s="31"/>
      <c r="AF2146" s="40"/>
      <c r="AG2146" s="31"/>
      <c r="AH2146" s="40"/>
      <c r="AI2146" s="31"/>
      <c r="AJ2146" s="40"/>
    </row>
    <row r="2147" spans="1:36" x14ac:dyDescent="0.25">
      <c r="A2147" s="37" t="s">
        <v>62</v>
      </c>
      <c r="B2147" s="37">
        <v>1060</v>
      </c>
      <c r="C2147" s="26" t="str">
        <f>IFERROR(INDEX(Clients[Client_Name],MATCH(Table312[[#This Row],[Client_Code]],Clients[Client_Code],0)),"")</f>
        <v>GUALLARAUCO</v>
      </c>
      <c r="D2147" s="25">
        <v>4</v>
      </c>
      <c r="E2147" s="25">
        <v>1</v>
      </c>
      <c r="F2147" s="25" t="b">
        <f>IF(E2147&gt;(VLOOKUP(D2147,Months_Weeks!$A$2:$B$13,2,TRUE)),FALSE)</f>
        <v>0</v>
      </c>
      <c r="G2147" s="63">
        <f>IF(Table312[[#This Row],[Facility]]="Buin",1.5%,0.25%)</f>
        <v>1.4999999999999999E-2</v>
      </c>
      <c r="H2147" s="38"/>
      <c r="I2147" s="38"/>
      <c r="J2147" s="27">
        <f t="shared" si="198"/>
        <v>0</v>
      </c>
      <c r="K2147" s="28">
        <f t="shared" si="199"/>
        <v>3</v>
      </c>
      <c r="L2147" s="27">
        <f>IF(K2147=0,0,IF(E2147&gt;1,E2147-1,VLOOKUP(K2147,Months_Weeks!$A$1:$B$13,2,0)))</f>
        <v>5</v>
      </c>
      <c r="M2147" s="29"/>
      <c r="N2147" s="39"/>
      <c r="O2147" s="39"/>
      <c r="P2147" s="50">
        <f t="shared" si="200"/>
        <v>0</v>
      </c>
      <c r="Q2147" s="28">
        <f t="shared" si="201"/>
        <v>3</v>
      </c>
      <c r="R2147" s="28">
        <f>IF(Q2147=0,0,IF(E2147&gt;1,E2147-1,VLOOKUP(Q2147,Months_Weeks!$A$1:$B$13,2,0)))</f>
        <v>5</v>
      </c>
      <c r="S2147" s="30"/>
      <c r="T2147" s="39"/>
      <c r="U2147" s="39"/>
      <c r="V2147" s="50">
        <f t="shared" si="202"/>
        <v>0</v>
      </c>
      <c r="W2147" s="28">
        <f t="shared" si="203"/>
        <v>3</v>
      </c>
      <c r="X2147" s="28">
        <f>IF(W2147=0,0,IF(E2147&gt;1,E2147-1,VLOOKUP(W2147,Months_Weeks!$A$1:$B$13,2,0)))</f>
        <v>5</v>
      </c>
      <c r="Y2147" s="30"/>
      <c r="Z2147" s="39"/>
      <c r="AA2147" s="31"/>
      <c r="AB2147" s="39"/>
      <c r="AC2147" s="31"/>
      <c r="AD2147" s="40"/>
      <c r="AE2147" s="31"/>
      <c r="AF2147" s="40"/>
      <c r="AG2147" s="31"/>
      <c r="AH2147" s="40"/>
      <c r="AI2147" s="31"/>
      <c r="AJ2147" s="40"/>
    </row>
    <row r="2148" spans="1:36" x14ac:dyDescent="0.25">
      <c r="A2148" s="37" t="s">
        <v>62</v>
      </c>
      <c r="B2148" s="37">
        <v>1060</v>
      </c>
      <c r="C2148" s="26" t="str">
        <f>IFERROR(INDEX(Clients[Client_Name],MATCH(Table312[[#This Row],[Client_Code]],Clients[Client_Code],0)),"")</f>
        <v>GUALLARAUCO</v>
      </c>
      <c r="D2148" s="25">
        <v>4</v>
      </c>
      <c r="E2148" s="25">
        <v>2</v>
      </c>
      <c r="F2148" s="25" t="b">
        <f>IF(E2148&gt;(VLOOKUP(D2148,Months_Weeks!$A$2:$B$13,2,TRUE)),FALSE)</f>
        <v>0</v>
      </c>
      <c r="G2148" s="63">
        <f>IF(Table312[[#This Row],[Facility]]="Buin",1.5%,0.25%)</f>
        <v>1.4999999999999999E-2</v>
      </c>
      <c r="H2148" s="38"/>
      <c r="I2148" s="38"/>
      <c r="J2148" s="27">
        <f t="shared" si="198"/>
        <v>0</v>
      </c>
      <c r="K2148" s="28">
        <f t="shared" si="199"/>
        <v>4</v>
      </c>
      <c r="L2148" s="27">
        <f>IF(K2148=0,0,IF(E2148&gt;1,E2148-1,VLOOKUP(K2148,Months_Weeks!$A$1:$B$13,2,0)))</f>
        <v>1</v>
      </c>
      <c r="M2148" s="29"/>
      <c r="N2148" s="39"/>
      <c r="O2148" s="39"/>
      <c r="P2148" s="50">
        <f t="shared" si="200"/>
        <v>0</v>
      </c>
      <c r="Q2148" s="28">
        <f t="shared" si="201"/>
        <v>4</v>
      </c>
      <c r="R2148" s="28">
        <f>IF(Q2148=0,0,IF(E2148&gt;1,E2148-1,VLOOKUP(Q2148,Months_Weeks!$A$1:$B$13,2,0)))</f>
        <v>1</v>
      </c>
      <c r="S2148" s="30"/>
      <c r="T2148" s="39"/>
      <c r="U2148" s="39"/>
      <c r="V2148" s="50">
        <f t="shared" si="202"/>
        <v>0</v>
      </c>
      <c r="W2148" s="28">
        <f t="shared" si="203"/>
        <v>4</v>
      </c>
      <c r="X2148" s="28">
        <f>IF(W2148=0,0,IF(E2148&gt;1,E2148-1,VLOOKUP(W2148,Months_Weeks!$A$1:$B$13,2,0)))</f>
        <v>1</v>
      </c>
      <c r="Y2148" s="30"/>
      <c r="Z2148" s="39"/>
      <c r="AA2148" s="31"/>
      <c r="AB2148" s="39"/>
      <c r="AC2148" s="31"/>
      <c r="AD2148" s="40"/>
      <c r="AE2148" s="31"/>
      <c r="AF2148" s="40"/>
      <c r="AG2148" s="31"/>
      <c r="AH2148" s="40"/>
      <c r="AI2148" s="31"/>
      <c r="AJ2148" s="40"/>
    </row>
    <row r="2149" spans="1:36" x14ac:dyDescent="0.25">
      <c r="A2149" s="37" t="s">
        <v>62</v>
      </c>
      <c r="B2149" s="37">
        <v>1060</v>
      </c>
      <c r="C2149" s="26" t="str">
        <f>IFERROR(INDEX(Clients[Client_Name],MATCH(Table312[[#This Row],[Client_Code]],Clients[Client_Code],0)),"")</f>
        <v>GUALLARAUCO</v>
      </c>
      <c r="D2149" s="25">
        <v>4</v>
      </c>
      <c r="E2149" s="25">
        <v>3</v>
      </c>
      <c r="F2149" s="25" t="b">
        <f>IF(E2149&gt;(VLOOKUP(D2149,Months_Weeks!$A$2:$B$13,2,TRUE)),FALSE)</f>
        <v>0</v>
      </c>
      <c r="G2149" s="63">
        <f>IF(Table312[[#This Row],[Facility]]="Buin",1.5%,0.25%)</f>
        <v>1.4999999999999999E-2</v>
      </c>
      <c r="H2149" s="38"/>
      <c r="I2149" s="38"/>
      <c r="J2149" s="27">
        <f t="shared" si="198"/>
        <v>0</v>
      </c>
      <c r="K2149" s="28">
        <f t="shared" si="199"/>
        <v>4</v>
      </c>
      <c r="L2149" s="27">
        <f>IF(K2149=0,0,IF(E2149&gt;1,E2149-1,VLOOKUP(K2149,Months_Weeks!$A$1:$B$13,2,0)))</f>
        <v>2</v>
      </c>
      <c r="M2149" s="29"/>
      <c r="N2149" s="39"/>
      <c r="O2149" s="39"/>
      <c r="P2149" s="50">
        <f t="shared" si="200"/>
        <v>0</v>
      </c>
      <c r="Q2149" s="28">
        <f t="shared" si="201"/>
        <v>4</v>
      </c>
      <c r="R2149" s="28">
        <f>IF(Q2149=0,0,IF(E2149&gt;1,E2149-1,VLOOKUP(Q2149,Months_Weeks!$A$1:$B$13,2,0)))</f>
        <v>2</v>
      </c>
      <c r="S2149" s="30"/>
      <c r="T2149" s="39"/>
      <c r="U2149" s="39"/>
      <c r="V2149" s="50">
        <f t="shared" si="202"/>
        <v>0</v>
      </c>
      <c r="W2149" s="28">
        <f t="shared" si="203"/>
        <v>4</v>
      </c>
      <c r="X2149" s="28">
        <f>IF(W2149=0,0,IF(E2149&gt;1,E2149-1,VLOOKUP(W2149,Months_Weeks!$A$1:$B$13,2,0)))</f>
        <v>2</v>
      </c>
      <c r="Y2149" s="30"/>
      <c r="Z2149" s="39"/>
      <c r="AA2149" s="31"/>
      <c r="AB2149" s="39"/>
      <c r="AC2149" s="31"/>
      <c r="AD2149" s="40"/>
      <c r="AE2149" s="31"/>
      <c r="AF2149" s="40"/>
      <c r="AG2149" s="31"/>
      <c r="AH2149" s="40"/>
      <c r="AI2149" s="31"/>
      <c r="AJ2149" s="40"/>
    </row>
    <row r="2150" spans="1:36" x14ac:dyDescent="0.25">
      <c r="A2150" s="37" t="s">
        <v>62</v>
      </c>
      <c r="B2150" s="37">
        <v>1060</v>
      </c>
      <c r="C2150" s="26" t="str">
        <f>IFERROR(INDEX(Clients[Client_Name],MATCH(Table312[[#This Row],[Client_Code]],Clients[Client_Code],0)),"")</f>
        <v>GUALLARAUCO</v>
      </c>
      <c r="D2150" s="25">
        <v>4</v>
      </c>
      <c r="E2150" s="25">
        <v>4</v>
      </c>
      <c r="F2150" s="25" t="b">
        <f>IF(E2150&gt;(VLOOKUP(D2150,Months_Weeks!$A$2:$B$13,2,TRUE)),FALSE)</f>
        <v>0</v>
      </c>
      <c r="G2150" s="63">
        <f>IF(Table312[[#This Row],[Facility]]="Buin",1.5%,0.25%)</f>
        <v>1.4999999999999999E-2</v>
      </c>
      <c r="H2150" s="38"/>
      <c r="I2150" s="38"/>
      <c r="J2150" s="27">
        <f t="shared" si="198"/>
        <v>0</v>
      </c>
      <c r="K2150" s="28">
        <f t="shared" si="199"/>
        <v>4</v>
      </c>
      <c r="L2150" s="27">
        <f>IF(K2150=0,0,IF(E2150&gt;1,E2150-1,VLOOKUP(K2150,Months_Weeks!$A$1:$B$13,2,0)))</f>
        <v>3</v>
      </c>
      <c r="M2150" s="29"/>
      <c r="N2150" s="39"/>
      <c r="O2150" s="39"/>
      <c r="P2150" s="50">
        <f t="shared" si="200"/>
        <v>0</v>
      </c>
      <c r="Q2150" s="28">
        <f t="shared" si="201"/>
        <v>4</v>
      </c>
      <c r="R2150" s="28">
        <f>IF(Q2150=0,0,IF(E2150&gt;1,E2150-1,VLOOKUP(Q2150,Months_Weeks!$A$1:$B$13,2,0)))</f>
        <v>3</v>
      </c>
      <c r="S2150" s="30"/>
      <c r="T2150" s="39"/>
      <c r="U2150" s="39"/>
      <c r="V2150" s="50">
        <f t="shared" si="202"/>
        <v>0</v>
      </c>
      <c r="W2150" s="28">
        <f t="shared" si="203"/>
        <v>4</v>
      </c>
      <c r="X2150" s="28">
        <f>IF(W2150=0,0,IF(E2150&gt;1,E2150-1,VLOOKUP(W2150,Months_Weeks!$A$1:$B$13,2,0)))</f>
        <v>3</v>
      </c>
      <c r="Y2150" s="30"/>
      <c r="Z2150" s="39"/>
      <c r="AA2150" s="31"/>
      <c r="AB2150" s="39"/>
      <c r="AC2150" s="31"/>
      <c r="AD2150" s="40"/>
      <c r="AE2150" s="31"/>
      <c r="AF2150" s="40"/>
      <c r="AG2150" s="31"/>
      <c r="AH2150" s="40"/>
      <c r="AI2150" s="31"/>
      <c r="AJ2150" s="40"/>
    </row>
    <row r="2151" spans="1:36" x14ac:dyDescent="0.25">
      <c r="A2151" s="37" t="s">
        <v>62</v>
      </c>
      <c r="B2151" s="37">
        <v>1060</v>
      </c>
      <c r="C2151" s="26" t="str">
        <f>IFERROR(INDEX(Clients[Client_Name],MATCH(Table312[[#This Row],[Client_Code]],Clients[Client_Code],0)),"")</f>
        <v>GUALLARAUCO</v>
      </c>
      <c r="D2151" s="25">
        <v>5</v>
      </c>
      <c r="E2151" s="25">
        <v>1</v>
      </c>
      <c r="F2151" s="25" t="b">
        <f>IF(E2151&gt;(VLOOKUP(D2151,Months_Weeks!$A$2:$B$13,2,TRUE)),FALSE)</f>
        <v>0</v>
      </c>
      <c r="G2151" s="63">
        <f>IF(Table312[[#This Row],[Facility]]="Buin",1.5%,0.25%)</f>
        <v>1.4999999999999999E-2</v>
      </c>
      <c r="H2151" s="38"/>
      <c r="I2151" s="38"/>
      <c r="J2151" s="27">
        <f t="shared" si="198"/>
        <v>0</v>
      </c>
      <c r="K2151" s="28">
        <f t="shared" si="199"/>
        <v>4</v>
      </c>
      <c r="L2151" s="27">
        <f>IF(K2151=0,0,IF(E2151&gt;1,E2151-1,VLOOKUP(K2151,Months_Weeks!$A$1:$B$13,2,0)))</f>
        <v>4</v>
      </c>
      <c r="M2151" s="29"/>
      <c r="N2151" s="39"/>
      <c r="O2151" s="39"/>
      <c r="P2151" s="50">
        <f t="shared" si="200"/>
        <v>0</v>
      </c>
      <c r="Q2151" s="28">
        <f t="shared" si="201"/>
        <v>4</v>
      </c>
      <c r="R2151" s="28">
        <f>IF(Q2151=0,0,IF(E2151&gt;1,E2151-1,VLOOKUP(Q2151,Months_Weeks!$A$1:$B$13,2,0)))</f>
        <v>4</v>
      </c>
      <c r="S2151" s="30"/>
      <c r="T2151" s="39"/>
      <c r="U2151" s="39"/>
      <c r="V2151" s="50">
        <f t="shared" si="202"/>
        <v>0</v>
      </c>
      <c r="W2151" s="28">
        <f t="shared" si="203"/>
        <v>4</v>
      </c>
      <c r="X2151" s="28">
        <f>IF(W2151=0,0,IF(E2151&gt;1,E2151-1,VLOOKUP(W2151,Months_Weeks!$A$1:$B$13,2,0)))</f>
        <v>4</v>
      </c>
      <c r="Y2151" s="30"/>
      <c r="Z2151" s="39"/>
      <c r="AA2151" s="31"/>
      <c r="AB2151" s="39"/>
      <c r="AC2151" s="31"/>
      <c r="AD2151" s="40"/>
      <c r="AE2151" s="31"/>
      <c r="AF2151" s="40"/>
      <c r="AG2151" s="31"/>
      <c r="AH2151" s="40"/>
      <c r="AI2151" s="31"/>
      <c r="AJ2151" s="40"/>
    </row>
    <row r="2152" spans="1:36" x14ac:dyDescent="0.25">
      <c r="A2152" s="37" t="s">
        <v>62</v>
      </c>
      <c r="B2152" s="37">
        <v>1060</v>
      </c>
      <c r="C2152" s="26" t="str">
        <f>IFERROR(INDEX(Clients[Client_Name],MATCH(Table312[[#This Row],[Client_Code]],Clients[Client_Code],0)),"")</f>
        <v>GUALLARAUCO</v>
      </c>
      <c r="D2152" s="25">
        <v>5</v>
      </c>
      <c r="E2152" s="25">
        <v>2</v>
      </c>
      <c r="F2152" s="25" t="b">
        <f>IF(E2152&gt;(VLOOKUP(D2152,Months_Weeks!$A$2:$B$13,2,TRUE)),FALSE)</f>
        <v>0</v>
      </c>
      <c r="G2152" s="63">
        <f>IF(Table312[[#This Row],[Facility]]="Buin",1.5%,0.25%)</f>
        <v>1.4999999999999999E-2</v>
      </c>
      <c r="H2152" s="38"/>
      <c r="I2152" s="38"/>
      <c r="J2152" s="27">
        <f t="shared" si="198"/>
        <v>0</v>
      </c>
      <c r="K2152" s="28">
        <f t="shared" si="199"/>
        <v>5</v>
      </c>
      <c r="L2152" s="27">
        <f>IF(K2152=0,0,IF(E2152&gt;1,E2152-1,VLOOKUP(K2152,Months_Weeks!$A$1:$B$13,2,0)))</f>
        <v>1</v>
      </c>
      <c r="M2152" s="29"/>
      <c r="N2152" s="39"/>
      <c r="O2152" s="39"/>
      <c r="P2152" s="50">
        <f t="shared" si="200"/>
        <v>0</v>
      </c>
      <c r="Q2152" s="28">
        <f t="shared" si="201"/>
        <v>5</v>
      </c>
      <c r="R2152" s="28">
        <f>IF(Q2152=0,0,IF(E2152&gt;1,E2152-1,VLOOKUP(Q2152,Months_Weeks!$A$1:$B$13,2,0)))</f>
        <v>1</v>
      </c>
      <c r="S2152" s="30"/>
      <c r="T2152" s="39"/>
      <c r="U2152" s="39"/>
      <c r="V2152" s="50">
        <f t="shared" si="202"/>
        <v>0</v>
      </c>
      <c r="W2152" s="28">
        <f t="shared" si="203"/>
        <v>5</v>
      </c>
      <c r="X2152" s="28">
        <f>IF(W2152=0,0,IF(E2152&gt;1,E2152-1,VLOOKUP(W2152,Months_Weeks!$A$1:$B$13,2,0)))</f>
        <v>1</v>
      </c>
      <c r="Y2152" s="30"/>
      <c r="Z2152" s="39"/>
      <c r="AA2152" s="31"/>
      <c r="AB2152" s="39"/>
      <c r="AC2152" s="31"/>
      <c r="AD2152" s="40"/>
      <c r="AE2152" s="31"/>
      <c r="AF2152" s="40"/>
      <c r="AG2152" s="31"/>
      <c r="AH2152" s="40"/>
      <c r="AI2152" s="31"/>
      <c r="AJ2152" s="40"/>
    </row>
    <row r="2153" spans="1:36" x14ac:dyDescent="0.25">
      <c r="A2153" s="37" t="s">
        <v>62</v>
      </c>
      <c r="B2153" s="37">
        <v>1060</v>
      </c>
      <c r="C2153" s="26" t="str">
        <f>IFERROR(INDEX(Clients[Client_Name],MATCH(Table312[[#This Row],[Client_Code]],Clients[Client_Code],0)),"")</f>
        <v>GUALLARAUCO</v>
      </c>
      <c r="D2153" s="25">
        <v>5</v>
      </c>
      <c r="E2153" s="25">
        <v>3</v>
      </c>
      <c r="F2153" s="25" t="b">
        <f>IF(E2153&gt;(VLOOKUP(D2153,Months_Weeks!$A$2:$B$13,2,TRUE)),FALSE)</f>
        <v>0</v>
      </c>
      <c r="G2153" s="63">
        <f>IF(Table312[[#This Row],[Facility]]="Buin",1.5%,0.25%)</f>
        <v>1.4999999999999999E-2</v>
      </c>
      <c r="H2153" s="38"/>
      <c r="I2153" s="38"/>
      <c r="J2153" s="27">
        <f t="shared" si="198"/>
        <v>0</v>
      </c>
      <c r="K2153" s="28">
        <f t="shared" si="199"/>
        <v>5</v>
      </c>
      <c r="L2153" s="27">
        <f>IF(K2153=0,0,IF(E2153&gt;1,E2153-1,VLOOKUP(K2153,Months_Weeks!$A$1:$B$13,2,0)))</f>
        <v>2</v>
      </c>
      <c r="M2153" s="29"/>
      <c r="N2153" s="39"/>
      <c r="O2153" s="39"/>
      <c r="P2153" s="50">
        <f t="shared" si="200"/>
        <v>0</v>
      </c>
      <c r="Q2153" s="28">
        <f t="shared" si="201"/>
        <v>5</v>
      </c>
      <c r="R2153" s="28">
        <f>IF(Q2153=0,0,IF(E2153&gt;1,E2153-1,VLOOKUP(Q2153,Months_Weeks!$A$1:$B$13,2,0)))</f>
        <v>2</v>
      </c>
      <c r="S2153" s="30"/>
      <c r="T2153" s="39"/>
      <c r="U2153" s="39"/>
      <c r="V2153" s="50">
        <f t="shared" si="202"/>
        <v>0</v>
      </c>
      <c r="W2153" s="28">
        <f t="shared" si="203"/>
        <v>5</v>
      </c>
      <c r="X2153" s="28">
        <f>IF(W2153=0,0,IF(E2153&gt;1,E2153-1,VLOOKUP(W2153,Months_Weeks!$A$1:$B$13,2,0)))</f>
        <v>2</v>
      </c>
      <c r="Y2153" s="30"/>
      <c r="Z2153" s="39"/>
      <c r="AA2153" s="31"/>
      <c r="AB2153" s="39"/>
      <c r="AC2153" s="31"/>
      <c r="AD2153" s="40"/>
      <c r="AE2153" s="31"/>
      <c r="AF2153" s="40"/>
      <c r="AG2153" s="31"/>
      <c r="AH2153" s="40"/>
      <c r="AI2153" s="31"/>
      <c r="AJ2153" s="40"/>
    </row>
    <row r="2154" spans="1:36" x14ac:dyDescent="0.25">
      <c r="A2154" s="37" t="s">
        <v>62</v>
      </c>
      <c r="B2154" s="37">
        <v>1060</v>
      </c>
      <c r="C2154" s="26" t="str">
        <f>IFERROR(INDEX(Clients[Client_Name],MATCH(Table312[[#This Row],[Client_Code]],Clients[Client_Code],0)),"")</f>
        <v>GUALLARAUCO</v>
      </c>
      <c r="D2154" s="25">
        <v>5</v>
      </c>
      <c r="E2154" s="25">
        <v>4</v>
      </c>
      <c r="F2154" s="25" t="b">
        <f>IF(E2154&gt;(VLOOKUP(D2154,Months_Weeks!$A$2:$B$13,2,TRUE)),FALSE)</f>
        <v>0</v>
      </c>
      <c r="G2154" s="63">
        <f>IF(Table312[[#This Row],[Facility]]="Buin",1.5%,0.25%)</f>
        <v>1.4999999999999999E-2</v>
      </c>
      <c r="H2154" s="38"/>
      <c r="I2154" s="38"/>
      <c r="J2154" s="27">
        <f t="shared" si="198"/>
        <v>0</v>
      </c>
      <c r="K2154" s="28">
        <f t="shared" si="199"/>
        <v>5</v>
      </c>
      <c r="L2154" s="27">
        <f>IF(K2154=0,0,IF(E2154&gt;1,E2154-1,VLOOKUP(K2154,Months_Weeks!$A$1:$B$13,2,0)))</f>
        <v>3</v>
      </c>
      <c r="M2154" s="29"/>
      <c r="N2154" s="39"/>
      <c r="O2154" s="39"/>
      <c r="P2154" s="50">
        <f t="shared" si="200"/>
        <v>0</v>
      </c>
      <c r="Q2154" s="28">
        <f t="shared" si="201"/>
        <v>5</v>
      </c>
      <c r="R2154" s="28">
        <f>IF(Q2154=0,0,IF(E2154&gt;1,E2154-1,VLOOKUP(Q2154,Months_Weeks!$A$1:$B$13,2,0)))</f>
        <v>3</v>
      </c>
      <c r="S2154" s="30"/>
      <c r="T2154" s="39"/>
      <c r="U2154" s="39"/>
      <c r="V2154" s="50">
        <f t="shared" si="202"/>
        <v>0</v>
      </c>
      <c r="W2154" s="28">
        <f t="shared" si="203"/>
        <v>5</v>
      </c>
      <c r="X2154" s="28">
        <f>IF(W2154=0,0,IF(E2154&gt;1,E2154-1,VLOOKUP(W2154,Months_Weeks!$A$1:$B$13,2,0)))</f>
        <v>3</v>
      </c>
      <c r="Y2154" s="30"/>
      <c r="Z2154" s="39"/>
      <c r="AA2154" s="31"/>
      <c r="AB2154" s="39"/>
      <c r="AC2154" s="31"/>
      <c r="AD2154" s="40"/>
      <c r="AE2154" s="31"/>
      <c r="AF2154" s="40"/>
      <c r="AG2154" s="31"/>
      <c r="AH2154" s="40"/>
      <c r="AI2154" s="31"/>
      <c r="AJ2154" s="40"/>
    </row>
    <row r="2155" spans="1:36" x14ac:dyDescent="0.25">
      <c r="A2155" s="37" t="s">
        <v>62</v>
      </c>
      <c r="B2155" s="37">
        <v>1060</v>
      </c>
      <c r="C2155" s="26" t="str">
        <f>IFERROR(INDEX(Clients[Client_Name],MATCH(Table312[[#This Row],[Client_Code]],Clients[Client_Code],0)),"")</f>
        <v>GUALLARAUCO</v>
      </c>
      <c r="D2155" s="25">
        <v>6</v>
      </c>
      <c r="E2155" s="25">
        <v>1</v>
      </c>
      <c r="F2155" s="25" t="b">
        <f>IF(E2155&gt;(VLOOKUP(D2155,Months_Weeks!$A$2:$B$13,2,TRUE)),FALSE)</f>
        <v>0</v>
      </c>
      <c r="G2155" s="63">
        <f>IF(Table312[[#This Row],[Facility]]="Buin",1.5%,0.25%)</f>
        <v>1.4999999999999999E-2</v>
      </c>
      <c r="H2155" s="38"/>
      <c r="I2155" s="38"/>
      <c r="J2155" s="27">
        <f t="shared" si="198"/>
        <v>0</v>
      </c>
      <c r="K2155" s="28">
        <f t="shared" si="199"/>
        <v>5</v>
      </c>
      <c r="L2155" s="27">
        <f>IF(K2155=0,0,IF(E2155&gt;1,E2155-1,VLOOKUP(K2155,Months_Weeks!$A$1:$B$13,2,0)))</f>
        <v>4</v>
      </c>
      <c r="M2155" s="29"/>
      <c r="N2155" s="39"/>
      <c r="O2155" s="39"/>
      <c r="P2155" s="50">
        <f t="shared" si="200"/>
        <v>0</v>
      </c>
      <c r="Q2155" s="28">
        <f t="shared" si="201"/>
        <v>5</v>
      </c>
      <c r="R2155" s="28">
        <f>IF(Q2155=0,0,IF(E2155&gt;1,E2155-1,VLOOKUP(Q2155,Months_Weeks!$A$1:$B$13,2,0)))</f>
        <v>4</v>
      </c>
      <c r="S2155" s="30"/>
      <c r="T2155" s="39"/>
      <c r="U2155" s="39"/>
      <c r="V2155" s="50">
        <f t="shared" si="202"/>
        <v>0</v>
      </c>
      <c r="W2155" s="28">
        <f t="shared" si="203"/>
        <v>5</v>
      </c>
      <c r="X2155" s="28">
        <f>IF(W2155=0,0,IF(E2155&gt;1,E2155-1,VLOOKUP(W2155,Months_Weeks!$A$1:$B$13,2,0)))</f>
        <v>4</v>
      </c>
      <c r="Y2155" s="30"/>
      <c r="Z2155" s="39"/>
      <c r="AA2155" s="31"/>
      <c r="AB2155" s="39"/>
      <c r="AC2155" s="31"/>
      <c r="AD2155" s="40"/>
      <c r="AE2155" s="31"/>
      <c r="AF2155" s="40"/>
      <c r="AG2155" s="31"/>
      <c r="AH2155" s="40"/>
      <c r="AI2155" s="31"/>
      <c r="AJ2155" s="40"/>
    </row>
    <row r="2156" spans="1:36" x14ac:dyDescent="0.25">
      <c r="A2156" s="37" t="s">
        <v>62</v>
      </c>
      <c r="B2156" s="37">
        <v>1060</v>
      </c>
      <c r="C2156" s="26" t="str">
        <f>IFERROR(INDEX(Clients[Client_Name],MATCH(Table312[[#This Row],[Client_Code]],Clients[Client_Code],0)),"")</f>
        <v>GUALLARAUCO</v>
      </c>
      <c r="D2156" s="25">
        <v>6</v>
      </c>
      <c r="E2156" s="25">
        <v>2</v>
      </c>
      <c r="F2156" s="25" t="b">
        <f>IF(E2156&gt;(VLOOKUP(D2156,Months_Weeks!$A$2:$B$13,2,TRUE)),FALSE)</f>
        <v>0</v>
      </c>
      <c r="G2156" s="63">
        <f>IF(Table312[[#This Row],[Facility]]="Buin",1.5%,0.25%)</f>
        <v>1.4999999999999999E-2</v>
      </c>
      <c r="H2156" s="38"/>
      <c r="I2156" s="38"/>
      <c r="J2156" s="27">
        <f t="shared" si="198"/>
        <v>0</v>
      </c>
      <c r="K2156" s="28">
        <f t="shared" si="199"/>
        <v>6</v>
      </c>
      <c r="L2156" s="27">
        <f>IF(K2156=0,0,IF(E2156&gt;1,E2156-1,VLOOKUP(K2156,Months_Weeks!$A$1:$B$13,2,0)))</f>
        <v>1</v>
      </c>
      <c r="M2156" s="29"/>
      <c r="N2156" s="39"/>
      <c r="O2156" s="39"/>
      <c r="P2156" s="50">
        <f t="shared" si="200"/>
        <v>0</v>
      </c>
      <c r="Q2156" s="28">
        <f t="shared" si="201"/>
        <v>6</v>
      </c>
      <c r="R2156" s="28">
        <f>IF(Q2156=0,0,IF(E2156&gt;1,E2156-1,VLOOKUP(Q2156,Months_Weeks!$A$1:$B$13,2,0)))</f>
        <v>1</v>
      </c>
      <c r="S2156" s="30"/>
      <c r="T2156" s="39"/>
      <c r="U2156" s="39"/>
      <c r="V2156" s="50">
        <f t="shared" si="202"/>
        <v>0</v>
      </c>
      <c r="W2156" s="28">
        <f t="shared" si="203"/>
        <v>6</v>
      </c>
      <c r="X2156" s="28">
        <f>IF(W2156=0,0,IF(E2156&gt;1,E2156-1,VLOOKUP(W2156,Months_Weeks!$A$1:$B$13,2,0)))</f>
        <v>1</v>
      </c>
      <c r="Y2156" s="30"/>
      <c r="Z2156" s="39"/>
      <c r="AA2156" s="31"/>
      <c r="AB2156" s="39"/>
      <c r="AC2156" s="31"/>
      <c r="AD2156" s="40"/>
      <c r="AE2156" s="31"/>
      <c r="AF2156" s="40"/>
      <c r="AG2156" s="31"/>
      <c r="AH2156" s="40"/>
      <c r="AI2156" s="31"/>
      <c r="AJ2156" s="40"/>
    </row>
    <row r="2157" spans="1:36" x14ac:dyDescent="0.25">
      <c r="A2157" s="37" t="s">
        <v>62</v>
      </c>
      <c r="B2157" s="37">
        <v>1060</v>
      </c>
      <c r="C2157" s="26" t="str">
        <f>IFERROR(INDEX(Clients[Client_Name],MATCH(Table312[[#This Row],[Client_Code]],Clients[Client_Code],0)),"")</f>
        <v>GUALLARAUCO</v>
      </c>
      <c r="D2157" s="25">
        <v>6</v>
      </c>
      <c r="E2157" s="25">
        <v>3</v>
      </c>
      <c r="F2157" s="25" t="b">
        <f>IF(E2157&gt;(VLOOKUP(D2157,Months_Weeks!$A$2:$B$13,2,TRUE)),FALSE)</f>
        <v>0</v>
      </c>
      <c r="G2157" s="63">
        <f>IF(Table312[[#This Row],[Facility]]="Buin",1.5%,0.25%)</f>
        <v>1.4999999999999999E-2</v>
      </c>
      <c r="H2157" s="38"/>
      <c r="I2157" s="38"/>
      <c r="J2157" s="27">
        <f t="shared" si="198"/>
        <v>0</v>
      </c>
      <c r="K2157" s="28">
        <f t="shared" si="199"/>
        <v>6</v>
      </c>
      <c r="L2157" s="27">
        <f>IF(K2157=0,0,IF(E2157&gt;1,E2157-1,VLOOKUP(K2157,Months_Weeks!$A$1:$B$13,2,0)))</f>
        <v>2</v>
      </c>
      <c r="M2157" s="29"/>
      <c r="N2157" s="39"/>
      <c r="O2157" s="39"/>
      <c r="P2157" s="50">
        <f t="shared" si="200"/>
        <v>0</v>
      </c>
      <c r="Q2157" s="28">
        <f t="shared" si="201"/>
        <v>6</v>
      </c>
      <c r="R2157" s="28">
        <f>IF(Q2157=0,0,IF(E2157&gt;1,E2157-1,VLOOKUP(Q2157,Months_Weeks!$A$1:$B$13,2,0)))</f>
        <v>2</v>
      </c>
      <c r="S2157" s="30"/>
      <c r="T2157" s="39"/>
      <c r="U2157" s="39"/>
      <c r="V2157" s="50">
        <f t="shared" si="202"/>
        <v>0</v>
      </c>
      <c r="W2157" s="28">
        <f t="shared" si="203"/>
        <v>6</v>
      </c>
      <c r="X2157" s="28">
        <f>IF(W2157=0,0,IF(E2157&gt;1,E2157-1,VLOOKUP(W2157,Months_Weeks!$A$1:$B$13,2,0)))</f>
        <v>2</v>
      </c>
      <c r="Y2157" s="30"/>
      <c r="Z2157" s="39"/>
      <c r="AA2157" s="31"/>
      <c r="AB2157" s="39"/>
      <c r="AC2157" s="31"/>
      <c r="AD2157" s="40"/>
      <c r="AE2157" s="31"/>
      <c r="AF2157" s="40"/>
      <c r="AG2157" s="31"/>
      <c r="AH2157" s="40"/>
      <c r="AI2157" s="31"/>
      <c r="AJ2157" s="40"/>
    </row>
    <row r="2158" spans="1:36" x14ac:dyDescent="0.25">
      <c r="A2158" s="37" t="s">
        <v>62</v>
      </c>
      <c r="B2158" s="37">
        <v>1060</v>
      </c>
      <c r="C2158" s="26" t="str">
        <f>IFERROR(INDEX(Clients[Client_Name],MATCH(Table312[[#This Row],[Client_Code]],Clients[Client_Code],0)),"")</f>
        <v>GUALLARAUCO</v>
      </c>
      <c r="D2158" s="25">
        <v>6</v>
      </c>
      <c r="E2158" s="25">
        <v>4</v>
      </c>
      <c r="F2158" s="25" t="b">
        <f>IF(E2158&gt;(VLOOKUP(D2158,Months_Weeks!$A$2:$B$13,2,TRUE)),FALSE)</f>
        <v>0</v>
      </c>
      <c r="G2158" s="63">
        <f>IF(Table312[[#This Row],[Facility]]="Buin",1.5%,0.25%)</f>
        <v>1.4999999999999999E-2</v>
      </c>
      <c r="H2158" s="38"/>
      <c r="I2158" s="38"/>
      <c r="J2158" s="27">
        <f t="shared" si="198"/>
        <v>0</v>
      </c>
      <c r="K2158" s="28">
        <f t="shared" si="199"/>
        <v>6</v>
      </c>
      <c r="L2158" s="27">
        <f>IF(K2158=0,0,IF(E2158&gt;1,E2158-1,VLOOKUP(K2158,Months_Weeks!$A$1:$B$13,2,0)))</f>
        <v>3</v>
      </c>
      <c r="M2158" s="29"/>
      <c r="N2158" s="39"/>
      <c r="O2158" s="39"/>
      <c r="P2158" s="50">
        <f t="shared" si="200"/>
        <v>0</v>
      </c>
      <c r="Q2158" s="28">
        <f t="shared" si="201"/>
        <v>6</v>
      </c>
      <c r="R2158" s="28">
        <f>IF(Q2158=0,0,IF(E2158&gt;1,E2158-1,VLOOKUP(Q2158,Months_Weeks!$A$1:$B$13,2,0)))</f>
        <v>3</v>
      </c>
      <c r="S2158" s="30"/>
      <c r="T2158" s="39"/>
      <c r="U2158" s="39"/>
      <c r="V2158" s="50">
        <f t="shared" si="202"/>
        <v>0</v>
      </c>
      <c r="W2158" s="28">
        <f t="shared" si="203"/>
        <v>6</v>
      </c>
      <c r="X2158" s="28">
        <f>IF(W2158=0,0,IF(E2158&gt;1,E2158-1,VLOOKUP(W2158,Months_Weeks!$A$1:$B$13,2,0)))</f>
        <v>3</v>
      </c>
      <c r="Y2158" s="30"/>
      <c r="Z2158" s="39"/>
      <c r="AA2158" s="31"/>
      <c r="AB2158" s="39"/>
      <c r="AC2158" s="31"/>
      <c r="AD2158" s="40"/>
      <c r="AE2158" s="31"/>
      <c r="AF2158" s="40"/>
      <c r="AG2158" s="31"/>
      <c r="AH2158" s="40"/>
      <c r="AI2158" s="31"/>
      <c r="AJ2158" s="40"/>
    </row>
    <row r="2159" spans="1:36" x14ac:dyDescent="0.25">
      <c r="A2159" s="37" t="s">
        <v>62</v>
      </c>
      <c r="B2159" s="37">
        <v>1060</v>
      </c>
      <c r="C2159" s="26" t="str">
        <f>IFERROR(INDEX(Clients[Client_Name],MATCH(Table312[[#This Row],[Client_Code]],Clients[Client_Code],0)),"")</f>
        <v>GUALLARAUCO</v>
      </c>
      <c r="D2159" s="25">
        <v>6</v>
      </c>
      <c r="E2159" s="25">
        <v>5</v>
      </c>
      <c r="F2159" s="25" t="b">
        <f>IF(E2159&gt;(VLOOKUP(D2159,Months_Weeks!$A$2:$B$13,2,TRUE)),FALSE)</f>
        <v>0</v>
      </c>
      <c r="G2159" s="63">
        <f>IF(Table312[[#This Row],[Facility]]="Buin",1.5%,0.25%)</f>
        <v>1.4999999999999999E-2</v>
      </c>
      <c r="H2159" s="38"/>
      <c r="I2159" s="38"/>
      <c r="J2159" s="27">
        <f t="shared" si="198"/>
        <v>0</v>
      </c>
      <c r="K2159" s="28">
        <f t="shared" si="199"/>
        <v>6</v>
      </c>
      <c r="L2159" s="27">
        <f>IF(K2159=0,0,IF(E2159&gt;1,E2159-1,VLOOKUP(K2159,Months_Weeks!$A$1:$B$13,2,0)))</f>
        <v>4</v>
      </c>
      <c r="M2159" s="29"/>
      <c r="N2159" s="39"/>
      <c r="O2159" s="39"/>
      <c r="P2159" s="50">
        <f t="shared" si="200"/>
        <v>0</v>
      </c>
      <c r="Q2159" s="28">
        <f t="shared" si="201"/>
        <v>6</v>
      </c>
      <c r="R2159" s="28">
        <f>IF(Q2159=0,0,IF(E2159&gt;1,E2159-1,VLOOKUP(Q2159,Months_Weeks!$A$1:$B$13,2,0)))</f>
        <v>4</v>
      </c>
      <c r="S2159" s="30"/>
      <c r="T2159" s="39"/>
      <c r="U2159" s="39"/>
      <c r="V2159" s="50">
        <f t="shared" si="202"/>
        <v>0</v>
      </c>
      <c r="W2159" s="28">
        <f t="shared" si="203"/>
        <v>6</v>
      </c>
      <c r="X2159" s="28">
        <f>IF(W2159=0,0,IF(E2159&gt;1,E2159-1,VLOOKUP(W2159,Months_Weeks!$A$1:$B$13,2,0)))</f>
        <v>4</v>
      </c>
      <c r="Y2159" s="30"/>
      <c r="Z2159" s="39"/>
      <c r="AA2159" s="31"/>
      <c r="AB2159" s="39"/>
      <c r="AC2159" s="31"/>
      <c r="AD2159" s="40"/>
      <c r="AE2159" s="31"/>
      <c r="AF2159" s="40"/>
      <c r="AG2159" s="31"/>
      <c r="AH2159" s="40"/>
      <c r="AI2159" s="31"/>
      <c r="AJ2159" s="40"/>
    </row>
    <row r="2160" spans="1:36" x14ac:dyDescent="0.25">
      <c r="A2160" s="37" t="s">
        <v>62</v>
      </c>
      <c r="B2160" s="37">
        <v>1060</v>
      </c>
      <c r="C2160" s="26" t="str">
        <f>IFERROR(INDEX(Clients[Client_Name],MATCH(Table312[[#This Row],[Client_Code]],Clients[Client_Code],0)),"")</f>
        <v>GUALLARAUCO</v>
      </c>
      <c r="D2160" s="25">
        <v>7</v>
      </c>
      <c r="E2160" s="25">
        <v>1</v>
      </c>
      <c r="F2160" s="25" t="b">
        <f>IF(E2160&gt;(VLOOKUP(D2160,Months_Weeks!$A$2:$B$13,2,TRUE)),FALSE)</f>
        <v>0</v>
      </c>
      <c r="G2160" s="63">
        <f>IF(Table312[[#This Row],[Facility]]="Buin",1.5%,0.25%)</f>
        <v>1.4999999999999999E-2</v>
      </c>
      <c r="H2160" s="38"/>
      <c r="I2160" s="38"/>
      <c r="J2160" s="27">
        <f t="shared" si="198"/>
        <v>0</v>
      </c>
      <c r="K2160" s="28">
        <f t="shared" si="199"/>
        <v>6</v>
      </c>
      <c r="L2160" s="27">
        <f>IF(K2160=0,0,IF(E2160&gt;1,E2160-1,VLOOKUP(K2160,Months_Weeks!$A$1:$B$13,2,0)))</f>
        <v>5</v>
      </c>
      <c r="M2160" s="29"/>
      <c r="N2160" s="39"/>
      <c r="O2160" s="39"/>
      <c r="P2160" s="50">
        <f t="shared" si="200"/>
        <v>0</v>
      </c>
      <c r="Q2160" s="28">
        <f t="shared" si="201"/>
        <v>6</v>
      </c>
      <c r="R2160" s="28">
        <f>IF(Q2160=0,0,IF(E2160&gt;1,E2160-1,VLOOKUP(Q2160,Months_Weeks!$A$1:$B$13,2,0)))</f>
        <v>5</v>
      </c>
      <c r="S2160" s="30"/>
      <c r="T2160" s="39"/>
      <c r="U2160" s="39"/>
      <c r="V2160" s="50">
        <f t="shared" si="202"/>
        <v>0</v>
      </c>
      <c r="W2160" s="28">
        <f t="shared" si="203"/>
        <v>6</v>
      </c>
      <c r="X2160" s="28">
        <f>IF(W2160=0,0,IF(E2160&gt;1,E2160-1,VLOOKUP(W2160,Months_Weeks!$A$1:$B$13,2,0)))</f>
        <v>5</v>
      </c>
      <c r="Y2160" s="30"/>
      <c r="Z2160" s="39"/>
      <c r="AA2160" s="31"/>
      <c r="AB2160" s="39"/>
      <c r="AC2160" s="31"/>
      <c r="AD2160" s="40"/>
      <c r="AE2160" s="31"/>
      <c r="AF2160" s="40"/>
      <c r="AG2160" s="31"/>
      <c r="AH2160" s="40"/>
      <c r="AI2160" s="31"/>
      <c r="AJ2160" s="40"/>
    </row>
    <row r="2161" spans="1:36" x14ac:dyDescent="0.25">
      <c r="A2161" s="37" t="s">
        <v>62</v>
      </c>
      <c r="B2161" s="37">
        <v>1060</v>
      </c>
      <c r="C2161" s="26" t="str">
        <f>IFERROR(INDEX(Clients[Client_Name],MATCH(Table312[[#This Row],[Client_Code]],Clients[Client_Code],0)),"")</f>
        <v>GUALLARAUCO</v>
      </c>
      <c r="D2161" s="25">
        <v>7</v>
      </c>
      <c r="E2161" s="25">
        <v>2</v>
      </c>
      <c r="F2161" s="25" t="b">
        <f>IF(E2161&gt;(VLOOKUP(D2161,Months_Weeks!$A$2:$B$13,2,TRUE)),FALSE)</f>
        <v>0</v>
      </c>
      <c r="G2161" s="63">
        <f>IF(Table312[[#This Row],[Facility]]="Buin",1.5%,0.25%)</f>
        <v>1.4999999999999999E-2</v>
      </c>
      <c r="H2161" s="38"/>
      <c r="I2161" s="38"/>
      <c r="J2161" s="27">
        <f t="shared" si="198"/>
        <v>0</v>
      </c>
      <c r="K2161" s="28">
        <f t="shared" si="199"/>
        <v>7</v>
      </c>
      <c r="L2161" s="27">
        <f>IF(K2161=0,0,IF(E2161&gt;1,E2161-1,VLOOKUP(K2161,Months_Weeks!$A$1:$B$13,2,0)))</f>
        <v>1</v>
      </c>
      <c r="M2161" s="29"/>
      <c r="N2161" s="39"/>
      <c r="O2161" s="39"/>
      <c r="P2161" s="50">
        <f t="shared" si="200"/>
        <v>0</v>
      </c>
      <c r="Q2161" s="28">
        <f t="shared" si="201"/>
        <v>7</v>
      </c>
      <c r="R2161" s="28">
        <f>IF(Q2161=0,0,IF(E2161&gt;1,E2161-1,VLOOKUP(Q2161,Months_Weeks!$A$1:$B$13,2,0)))</f>
        <v>1</v>
      </c>
      <c r="S2161" s="30"/>
      <c r="T2161" s="39"/>
      <c r="U2161" s="39"/>
      <c r="V2161" s="50">
        <f t="shared" si="202"/>
        <v>0</v>
      </c>
      <c r="W2161" s="28">
        <f t="shared" si="203"/>
        <v>7</v>
      </c>
      <c r="X2161" s="28">
        <f>IF(W2161=0,0,IF(E2161&gt;1,E2161-1,VLOOKUP(W2161,Months_Weeks!$A$1:$B$13,2,0)))</f>
        <v>1</v>
      </c>
      <c r="Y2161" s="30"/>
      <c r="Z2161" s="39"/>
      <c r="AA2161" s="31"/>
      <c r="AB2161" s="39"/>
      <c r="AC2161" s="31"/>
      <c r="AD2161" s="40"/>
      <c r="AE2161" s="31"/>
      <c r="AF2161" s="40"/>
      <c r="AG2161" s="31"/>
      <c r="AH2161" s="40"/>
      <c r="AI2161" s="31"/>
      <c r="AJ2161" s="40"/>
    </row>
    <row r="2162" spans="1:36" x14ac:dyDescent="0.25">
      <c r="A2162" s="37" t="s">
        <v>62</v>
      </c>
      <c r="B2162" s="37">
        <v>1060</v>
      </c>
      <c r="C2162" s="26" t="str">
        <f>IFERROR(INDEX(Clients[Client_Name],MATCH(Table312[[#This Row],[Client_Code]],Clients[Client_Code],0)),"")</f>
        <v>GUALLARAUCO</v>
      </c>
      <c r="D2162" s="25">
        <v>7</v>
      </c>
      <c r="E2162" s="25">
        <v>3</v>
      </c>
      <c r="F2162" s="25" t="b">
        <f>IF(E2162&gt;(VLOOKUP(D2162,Months_Weeks!$A$2:$B$13,2,TRUE)),FALSE)</f>
        <v>0</v>
      </c>
      <c r="G2162" s="63">
        <f>IF(Table312[[#This Row],[Facility]]="Buin",1.5%,0.25%)</f>
        <v>1.4999999999999999E-2</v>
      </c>
      <c r="H2162" s="38"/>
      <c r="I2162" s="38"/>
      <c r="J2162" s="27">
        <f t="shared" si="198"/>
        <v>0</v>
      </c>
      <c r="K2162" s="28">
        <f t="shared" si="199"/>
        <v>7</v>
      </c>
      <c r="L2162" s="27">
        <f>IF(K2162=0,0,IF(E2162&gt;1,E2162-1,VLOOKUP(K2162,Months_Weeks!$A$1:$B$13,2,0)))</f>
        <v>2</v>
      </c>
      <c r="M2162" s="29"/>
      <c r="N2162" s="39"/>
      <c r="O2162" s="39"/>
      <c r="P2162" s="50">
        <f t="shared" si="200"/>
        <v>0</v>
      </c>
      <c r="Q2162" s="28">
        <f t="shared" si="201"/>
        <v>7</v>
      </c>
      <c r="R2162" s="28">
        <f>IF(Q2162=0,0,IF(E2162&gt;1,E2162-1,VLOOKUP(Q2162,Months_Weeks!$A$1:$B$13,2,0)))</f>
        <v>2</v>
      </c>
      <c r="S2162" s="30"/>
      <c r="T2162" s="39"/>
      <c r="U2162" s="39"/>
      <c r="V2162" s="50">
        <f t="shared" si="202"/>
        <v>0</v>
      </c>
      <c r="W2162" s="28">
        <f t="shared" si="203"/>
        <v>7</v>
      </c>
      <c r="X2162" s="28">
        <f>IF(W2162=0,0,IF(E2162&gt;1,E2162-1,VLOOKUP(W2162,Months_Weeks!$A$1:$B$13,2,0)))</f>
        <v>2</v>
      </c>
      <c r="Y2162" s="30"/>
      <c r="Z2162" s="39"/>
      <c r="AA2162" s="31"/>
      <c r="AB2162" s="39"/>
      <c r="AC2162" s="31"/>
      <c r="AD2162" s="40"/>
      <c r="AE2162" s="31"/>
      <c r="AF2162" s="40"/>
      <c r="AG2162" s="31"/>
      <c r="AH2162" s="40"/>
      <c r="AI2162" s="31"/>
      <c r="AJ2162" s="40"/>
    </row>
    <row r="2163" spans="1:36" x14ac:dyDescent="0.25">
      <c r="A2163" s="37" t="s">
        <v>62</v>
      </c>
      <c r="B2163" s="37">
        <v>1060</v>
      </c>
      <c r="C2163" s="26" t="str">
        <f>IFERROR(INDEX(Clients[Client_Name],MATCH(Table312[[#This Row],[Client_Code]],Clients[Client_Code],0)),"")</f>
        <v>GUALLARAUCO</v>
      </c>
      <c r="D2163" s="25">
        <v>7</v>
      </c>
      <c r="E2163" s="25">
        <v>4</v>
      </c>
      <c r="F2163" s="25" t="b">
        <f>IF(E2163&gt;(VLOOKUP(D2163,Months_Weeks!$A$2:$B$13,2,TRUE)),FALSE)</f>
        <v>0</v>
      </c>
      <c r="G2163" s="63">
        <f>IF(Table312[[#This Row],[Facility]]="Buin",1.5%,0.25%)</f>
        <v>1.4999999999999999E-2</v>
      </c>
      <c r="H2163" s="38"/>
      <c r="I2163" s="38"/>
      <c r="J2163" s="27">
        <f t="shared" si="198"/>
        <v>0</v>
      </c>
      <c r="K2163" s="28">
        <f t="shared" si="199"/>
        <v>7</v>
      </c>
      <c r="L2163" s="27">
        <f>IF(K2163=0,0,IF(E2163&gt;1,E2163-1,VLOOKUP(K2163,Months_Weeks!$A$1:$B$13,2,0)))</f>
        <v>3</v>
      </c>
      <c r="M2163" s="29"/>
      <c r="N2163" s="39"/>
      <c r="O2163" s="39"/>
      <c r="P2163" s="50">
        <f t="shared" si="200"/>
        <v>0</v>
      </c>
      <c r="Q2163" s="28">
        <f t="shared" si="201"/>
        <v>7</v>
      </c>
      <c r="R2163" s="28">
        <f>IF(Q2163=0,0,IF(E2163&gt;1,E2163-1,VLOOKUP(Q2163,Months_Weeks!$A$1:$B$13,2,0)))</f>
        <v>3</v>
      </c>
      <c r="S2163" s="30"/>
      <c r="T2163" s="39"/>
      <c r="U2163" s="39"/>
      <c r="V2163" s="50">
        <f t="shared" si="202"/>
        <v>0</v>
      </c>
      <c r="W2163" s="28">
        <f t="shared" si="203"/>
        <v>7</v>
      </c>
      <c r="X2163" s="28">
        <f>IF(W2163=0,0,IF(E2163&gt;1,E2163-1,VLOOKUP(W2163,Months_Weeks!$A$1:$B$13,2,0)))</f>
        <v>3</v>
      </c>
      <c r="Y2163" s="30"/>
      <c r="Z2163" s="39"/>
      <c r="AA2163" s="31"/>
      <c r="AB2163" s="39"/>
      <c r="AC2163" s="31"/>
      <c r="AD2163" s="40"/>
      <c r="AE2163" s="31"/>
      <c r="AF2163" s="40"/>
      <c r="AG2163" s="31"/>
      <c r="AH2163" s="40"/>
      <c r="AI2163" s="31"/>
      <c r="AJ2163" s="40"/>
    </row>
    <row r="2164" spans="1:36" x14ac:dyDescent="0.25">
      <c r="A2164" s="37" t="s">
        <v>62</v>
      </c>
      <c r="B2164" s="37">
        <v>1060</v>
      </c>
      <c r="C2164" s="26" t="str">
        <f>IFERROR(INDEX(Clients[Client_Name],MATCH(Table312[[#This Row],[Client_Code]],Clients[Client_Code],0)),"")</f>
        <v>GUALLARAUCO</v>
      </c>
      <c r="D2164" s="25">
        <v>8</v>
      </c>
      <c r="E2164" s="25">
        <v>1</v>
      </c>
      <c r="F2164" s="25" t="b">
        <f>IF(E2164&gt;(VLOOKUP(D2164,Months_Weeks!$A$2:$B$13,2,TRUE)),FALSE)</f>
        <v>0</v>
      </c>
      <c r="G2164" s="63">
        <f>IF(Table312[[#This Row],[Facility]]="Buin",1.5%,0.25%)</f>
        <v>1.4999999999999999E-2</v>
      </c>
      <c r="H2164" s="38"/>
      <c r="I2164" s="38"/>
      <c r="J2164" s="27">
        <f t="shared" si="198"/>
        <v>0</v>
      </c>
      <c r="K2164" s="28">
        <f t="shared" si="199"/>
        <v>7</v>
      </c>
      <c r="L2164" s="27">
        <f>IF(K2164=0,0,IF(E2164&gt;1,E2164-1,VLOOKUP(K2164,Months_Weeks!$A$1:$B$13,2,0)))</f>
        <v>4</v>
      </c>
      <c r="M2164" s="29"/>
      <c r="N2164" s="39"/>
      <c r="O2164" s="39"/>
      <c r="P2164" s="50">
        <f t="shared" si="200"/>
        <v>0</v>
      </c>
      <c r="Q2164" s="28">
        <f t="shared" si="201"/>
        <v>7</v>
      </c>
      <c r="R2164" s="28">
        <f>IF(Q2164=0,0,IF(E2164&gt;1,E2164-1,VLOOKUP(Q2164,Months_Weeks!$A$1:$B$13,2,0)))</f>
        <v>4</v>
      </c>
      <c r="S2164" s="30"/>
      <c r="T2164" s="39"/>
      <c r="U2164" s="39"/>
      <c r="V2164" s="50">
        <f t="shared" si="202"/>
        <v>0</v>
      </c>
      <c r="W2164" s="28">
        <f t="shared" si="203"/>
        <v>7</v>
      </c>
      <c r="X2164" s="28">
        <f>IF(W2164=0,0,IF(E2164&gt;1,E2164-1,VLOOKUP(W2164,Months_Weeks!$A$1:$B$13,2,0)))</f>
        <v>4</v>
      </c>
      <c r="Y2164" s="30"/>
      <c r="Z2164" s="39"/>
      <c r="AA2164" s="31"/>
      <c r="AB2164" s="39"/>
      <c r="AC2164" s="31"/>
      <c r="AD2164" s="40"/>
      <c r="AE2164" s="31"/>
      <c r="AF2164" s="40"/>
      <c r="AG2164" s="31"/>
      <c r="AH2164" s="40"/>
      <c r="AI2164" s="31"/>
      <c r="AJ2164" s="40"/>
    </row>
    <row r="2165" spans="1:36" x14ac:dyDescent="0.25">
      <c r="A2165" s="37" t="s">
        <v>62</v>
      </c>
      <c r="B2165" s="37">
        <v>1060</v>
      </c>
      <c r="C2165" s="26" t="str">
        <f>IFERROR(INDEX(Clients[Client_Name],MATCH(Table312[[#This Row],[Client_Code]],Clients[Client_Code],0)),"")</f>
        <v>GUALLARAUCO</v>
      </c>
      <c r="D2165" s="25">
        <v>8</v>
      </c>
      <c r="E2165" s="25">
        <v>2</v>
      </c>
      <c r="F2165" s="25" t="b">
        <f>IF(E2165&gt;(VLOOKUP(D2165,Months_Weeks!$A$2:$B$13,2,TRUE)),FALSE)</f>
        <v>0</v>
      </c>
      <c r="G2165" s="63">
        <f>IF(Table312[[#This Row],[Facility]]="Buin",1.5%,0.25%)</f>
        <v>1.4999999999999999E-2</v>
      </c>
      <c r="H2165" s="38"/>
      <c r="I2165" s="38"/>
      <c r="J2165" s="27">
        <f t="shared" si="198"/>
        <v>0</v>
      </c>
      <c r="K2165" s="28">
        <f t="shared" si="199"/>
        <v>8</v>
      </c>
      <c r="L2165" s="27">
        <f>IF(K2165=0,0,IF(E2165&gt;1,E2165-1,VLOOKUP(K2165,Months_Weeks!$A$1:$B$13,2,0)))</f>
        <v>1</v>
      </c>
      <c r="M2165" s="29"/>
      <c r="N2165" s="39"/>
      <c r="O2165" s="39"/>
      <c r="P2165" s="50">
        <f t="shared" si="200"/>
        <v>0</v>
      </c>
      <c r="Q2165" s="28">
        <f t="shared" si="201"/>
        <v>8</v>
      </c>
      <c r="R2165" s="28">
        <f>IF(Q2165=0,0,IF(E2165&gt;1,E2165-1,VLOOKUP(Q2165,Months_Weeks!$A$1:$B$13,2,0)))</f>
        <v>1</v>
      </c>
      <c r="S2165" s="30"/>
      <c r="T2165" s="39"/>
      <c r="U2165" s="39"/>
      <c r="V2165" s="50">
        <f t="shared" si="202"/>
        <v>0</v>
      </c>
      <c r="W2165" s="28">
        <f t="shared" si="203"/>
        <v>8</v>
      </c>
      <c r="X2165" s="28">
        <f>IF(W2165=0,0,IF(E2165&gt;1,E2165-1,VLOOKUP(W2165,Months_Weeks!$A$1:$B$13,2,0)))</f>
        <v>1</v>
      </c>
      <c r="Y2165" s="30"/>
      <c r="Z2165" s="39"/>
      <c r="AA2165" s="31"/>
      <c r="AB2165" s="39"/>
      <c r="AC2165" s="31"/>
      <c r="AD2165" s="40"/>
      <c r="AE2165" s="31"/>
      <c r="AF2165" s="40"/>
      <c r="AG2165" s="31"/>
      <c r="AH2165" s="40"/>
      <c r="AI2165" s="31"/>
      <c r="AJ2165" s="40"/>
    </row>
    <row r="2166" spans="1:36" x14ac:dyDescent="0.25">
      <c r="A2166" s="37" t="s">
        <v>62</v>
      </c>
      <c r="B2166" s="37">
        <v>1060</v>
      </c>
      <c r="C2166" s="26" t="str">
        <f>IFERROR(INDEX(Clients[Client_Name],MATCH(Table312[[#This Row],[Client_Code]],Clients[Client_Code],0)),"")</f>
        <v>GUALLARAUCO</v>
      </c>
      <c r="D2166" s="25">
        <v>8</v>
      </c>
      <c r="E2166" s="25">
        <v>3</v>
      </c>
      <c r="F2166" s="25" t="b">
        <f>IF(E2166&gt;(VLOOKUP(D2166,Months_Weeks!$A$2:$B$13,2,TRUE)),FALSE)</f>
        <v>0</v>
      </c>
      <c r="G2166" s="63">
        <f>IF(Table312[[#This Row],[Facility]]="Buin",1.5%,0.25%)</f>
        <v>1.4999999999999999E-2</v>
      </c>
      <c r="H2166" s="38"/>
      <c r="I2166" s="38"/>
      <c r="J2166" s="27">
        <f t="shared" si="198"/>
        <v>0</v>
      </c>
      <c r="K2166" s="28">
        <f t="shared" si="199"/>
        <v>8</v>
      </c>
      <c r="L2166" s="27">
        <f>IF(K2166=0,0,IF(E2166&gt;1,E2166-1,VLOOKUP(K2166,Months_Weeks!$A$1:$B$13,2,0)))</f>
        <v>2</v>
      </c>
      <c r="M2166" s="29"/>
      <c r="N2166" s="39"/>
      <c r="O2166" s="39"/>
      <c r="P2166" s="50">
        <f t="shared" si="200"/>
        <v>0</v>
      </c>
      <c r="Q2166" s="28">
        <f t="shared" si="201"/>
        <v>8</v>
      </c>
      <c r="R2166" s="28">
        <f>IF(Q2166=0,0,IF(E2166&gt;1,E2166-1,VLOOKUP(Q2166,Months_Weeks!$A$1:$B$13,2,0)))</f>
        <v>2</v>
      </c>
      <c r="S2166" s="30"/>
      <c r="T2166" s="39"/>
      <c r="U2166" s="39"/>
      <c r="V2166" s="50">
        <f t="shared" si="202"/>
        <v>0</v>
      </c>
      <c r="W2166" s="28">
        <f t="shared" si="203"/>
        <v>8</v>
      </c>
      <c r="X2166" s="28">
        <f>IF(W2166=0,0,IF(E2166&gt;1,E2166-1,VLOOKUP(W2166,Months_Weeks!$A$1:$B$13,2,0)))</f>
        <v>2</v>
      </c>
      <c r="Y2166" s="30"/>
      <c r="Z2166" s="39"/>
      <c r="AA2166" s="31"/>
      <c r="AB2166" s="39"/>
      <c r="AC2166" s="31"/>
      <c r="AD2166" s="40"/>
      <c r="AE2166" s="31"/>
      <c r="AF2166" s="40"/>
      <c r="AG2166" s="31"/>
      <c r="AH2166" s="40"/>
      <c r="AI2166" s="31"/>
      <c r="AJ2166" s="40"/>
    </row>
    <row r="2167" spans="1:36" x14ac:dyDescent="0.25">
      <c r="A2167" s="37" t="s">
        <v>62</v>
      </c>
      <c r="B2167" s="37">
        <v>1060</v>
      </c>
      <c r="C2167" s="26" t="str">
        <f>IFERROR(INDEX(Clients[Client_Name],MATCH(Table312[[#This Row],[Client_Code]],Clients[Client_Code],0)),"")</f>
        <v>GUALLARAUCO</v>
      </c>
      <c r="D2167" s="25">
        <v>8</v>
      </c>
      <c r="E2167" s="25">
        <v>4</v>
      </c>
      <c r="F2167" s="25" t="b">
        <f>IF(E2167&gt;(VLOOKUP(D2167,Months_Weeks!$A$2:$B$13,2,TRUE)),FALSE)</f>
        <v>0</v>
      </c>
      <c r="G2167" s="63">
        <f>IF(Table312[[#This Row],[Facility]]="Buin",1.5%,0.25%)</f>
        <v>1.4999999999999999E-2</v>
      </c>
      <c r="H2167" s="38"/>
      <c r="I2167" s="38"/>
      <c r="J2167" s="27">
        <f t="shared" si="198"/>
        <v>0</v>
      </c>
      <c r="K2167" s="28">
        <f t="shared" si="199"/>
        <v>8</v>
      </c>
      <c r="L2167" s="27">
        <f>IF(K2167=0,0,IF(E2167&gt;1,E2167-1,VLOOKUP(K2167,Months_Weeks!$A$1:$B$13,2,0)))</f>
        <v>3</v>
      </c>
      <c r="M2167" s="29"/>
      <c r="N2167" s="39"/>
      <c r="O2167" s="39"/>
      <c r="P2167" s="50">
        <f t="shared" si="200"/>
        <v>0</v>
      </c>
      <c r="Q2167" s="28">
        <f t="shared" si="201"/>
        <v>8</v>
      </c>
      <c r="R2167" s="28">
        <f>IF(Q2167=0,0,IF(E2167&gt;1,E2167-1,VLOOKUP(Q2167,Months_Weeks!$A$1:$B$13,2,0)))</f>
        <v>3</v>
      </c>
      <c r="S2167" s="30"/>
      <c r="T2167" s="39"/>
      <c r="U2167" s="39"/>
      <c r="V2167" s="50">
        <f t="shared" si="202"/>
        <v>0</v>
      </c>
      <c r="W2167" s="28">
        <f t="shared" si="203"/>
        <v>8</v>
      </c>
      <c r="X2167" s="28">
        <f>IF(W2167=0,0,IF(E2167&gt;1,E2167-1,VLOOKUP(W2167,Months_Weeks!$A$1:$B$13,2,0)))</f>
        <v>3</v>
      </c>
      <c r="Y2167" s="30"/>
      <c r="Z2167" s="39"/>
      <c r="AA2167" s="31"/>
      <c r="AB2167" s="39"/>
      <c r="AC2167" s="31"/>
      <c r="AD2167" s="40"/>
      <c r="AE2167" s="31"/>
      <c r="AF2167" s="40"/>
      <c r="AG2167" s="31"/>
      <c r="AH2167" s="40"/>
      <c r="AI2167" s="31"/>
      <c r="AJ2167" s="40"/>
    </row>
    <row r="2168" spans="1:36" x14ac:dyDescent="0.25">
      <c r="A2168" s="37" t="s">
        <v>62</v>
      </c>
      <c r="B2168" s="37">
        <v>1060</v>
      </c>
      <c r="C2168" s="26" t="str">
        <f>IFERROR(INDEX(Clients[Client_Name],MATCH(Table312[[#This Row],[Client_Code]],Clients[Client_Code],0)),"")</f>
        <v>GUALLARAUCO</v>
      </c>
      <c r="D2168" s="25">
        <v>9</v>
      </c>
      <c r="E2168" s="25">
        <v>1</v>
      </c>
      <c r="F2168" s="25" t="b">
        <f>IF(E2168&gt;(VLOOKUP(D2168,Months_Weeks!$A$2:$B$13,2,TRUE)),FALSE)</f>
        <v>0</v>
      </c>
      <c r="G2168" s="63">
        <f>IF(Table312[[#This Row],[Facility]]="Buin",1.5%,0.25%)</f>
        <v>1.4999999999999999E-2</v>
      </c>
      <c r="H2168" s="38"/>
      <c r="I2168" s="38"/>
      <c r="J2168" s="27">
        <f t="shared" si="198"/>
        <v>0</v>
      </c>
      <c r="K2168" s="28">
        <f t="shared" si="199"/>
        <v>8</v>
      </c>
      <c r="L2168" s="27">
        <f>IF(K2168=0,0,IF(E2168&gt;1,E2168-1,VLOOKUP(K2168,Months_Weeks!$A$1:$B$13,2,0)))</f>
        <v>4</v>
      </c>
      <c r="M2168" s="29"/>
      <c r="N2168" s="39"/>
      <c r="O2168" s="39"/>
      <c r="P2168" s="50">
        <f t="shared" si="200"/>
        <v>0</v>
      </c>
      <c r="Q2168" s="28">
        <f t="shared" si="201"/>
        <v>8</v>
      </c>
      <c r="R2168" s="28">
        <f>IF(Q2168=0,0,IF(E2168&gt;1,E2168-1,VLOOKUP(Q2168,Months_Weeks!$A$1:$B$13,2,0)))</f>
        <v>4</v>
      </c>
      <c r="S2168" s="30"/>
      <c r="T2168" s="39"/>
      <c r="U2168" s="39"/>
      <c r="V2168" s="50">
        <f t="shared" si="202"/>
        <v>0</v>
      </c>
      <c r="W2168" s="28">
        <f t="shared" si="203"/>
        <v>8</v>
      </c>
      <c r="X2168" s="28">
        <f>IF(W2168=0,0,IF(E2168&gt;1,E2168-1,VLOOKUP(W2168,Months_Weeks!$A$1:$B$13,2,0)))</f>
        <v>4</v>
      </c>
      <c r="Y2168" s="30"/>
      <c r="Z2168" s="39"/>
      <c r="AA2168" s="31"/>
      <c r="AB2168" s="39"/>
      <c r="AC2168" s="31"/>
      <c r="AD2168" s="40"/>
      <c r="AE2168" s="31"/>
      <c r="AF2168" s="40"/>
      <c r="AG2168" s="31"/>
      <c r="AH2168" s="40"/>
      <c r="AI2168" s="31"/>
      <c r="AJ2168" s="40"/>
    </row>
    <row r="2169" spans="1:36" x14ac:dyDescent="0.25">
      <c r="A2169" s="37" t="s">
        <v>62</v>
      </c>
      <c r="B2169" s="37">
        <v>1060</v>
      </c>
      <c r="C2169" s="26" t="str">
        <f>IFERROR(INDEX(Clients[Client_Name],MATCH(Table312[[#This Row],[Client_Code]],Clients[Client_Code],0)),"")</f>
        <v>GUALLARAUCO</v>
      </c>
      <c r="D2169" s="25">
        <v>9</v>
      </c>
      <c r="E2169" s="25">
        <v>2</v>
      </c>
      <c r="F2169" s="25" t="b">
        <f>IF(E2169&gt;(VLOOKUP(D2169,Months_Weeks!$A$2:$B$13,2,TRUE)),FALSE)</f>
        <v>0</v>
      </c>
      <c r="G2169" s="63">
        <f>IF(Table312[[#This Row],[Facility]]="Buin",1.5%,0.25%)</f>
        <v>1.4999999999999999E-2</v>
      </c>
      <c r="H2169" s="38"/>
      <c r="I2169" s="38"/>
      <c r="J2169" s="27">
        <f t="shared" si="198"/>
        <v>0</v>
      </c>
      <c r="K2169" s="28">
        <f t="shared" si="199"/>
        <v>9</v>
      </c>
      <c r="L2169" s="27">
        <f>IF(K2169=0,0,IF(E2169&gt;1,E2169-1,VLOOKUP(K2169,Months_Weeks!$A$1:$B$13,2,0)))</f>
        <v>1</v>
      </c>
      <c r="M2169" s="29"/>
      <c r="N2169" s="39"/>
      <c r="O2169" s="39"/>
      <c r="P2169" s="50">
        <f t="shared" si="200"/>
        <v>0</v>
      </c>
      <c r="Q2169" s="28">
        <f t="shared" si="201"/>
        <v>9</v>
      </c>
      <c r="R2169" s="28">
        <f>IF(Q2169=0,0,IF(E2169&gt;1,E2169-1,VLOOKUP(Q2169,Months_Weeks!$A$1:$B$13,2,0)))</f>
        <v>1</v>
      </c>
      <c r="S2169" s="30"/>
      <c r="T2169" s="39"/>
      <c r="U2169" s="39"/>
      <c r="V2169" s="50">
        <f t="shared" si="202"/>
        <v>0</v>
      </c>
      <c r="W2169" s="28">
        <f t="shared" si="203"/>
        <v>9</v>
      </c>
      <c r="X2169" s="28">
        <f>IF(W2169=0,0,IF(E2169&gt;1,E2169-1,VLOOKUP(W2169,Months_Weeks!$A$1:$B$13,2,0)))</f>
        <v>1</v>
      </c>
      <c r="Y2169" s="30"/>
      <c r="Z2169" s="39"/>
      <c r="AA2169" s="31"/>
      <c r="AB2169" s="39"/>
      <c r="AC2169" s="31"/>
      <c r="AD2169" s="40"/>
      <c r="AE2169" s="31"/>
      <c r="AF2169" s="40"/>
      <c r="AG2169" s="31"/>
      <c r="AH2169" s="40"/>
      <c r="AI2169" s="31"/>
      <c r="AJ2169" s="40"/>
    </row>
    <row r="2170" spans="1:36" x14ac:dyDescent="0.25">
      <c r="A2170" s="37" t="s">
        <v>62</v>
      </c>
      <c r="B2170" s="37">
        <v>1060</v>
      </c>
      <c r="C2170" s="26" t="str">
        <f>IFERROR(INDEX(Clients[Client_Name],MATCH(Table312[[#This Row],[Client_Code]],Clients[Client_Code],0)),"")</f>
        <v>GUALLARAUCO</v>
      </c>
      <c r="D2170" s="25">
        <v>9</v>
      </c>
      <c r="E2170" s="25">
        <v>3</v>
      </c>
      <c r="F2170" s="25" t="b">
        <f>IF(E2170&gt;(VLOOKUP(D2170,Months_Weeks!$A$2:$B$13,2,TRUE)),FALSE)</f>
        <v>0</v>
      </c>
      <c r="G2170" s="63">
        <f>IF(Table312[[#This Row],[Facility]]="Buin",1.5%,0.25%)</f>
        <v>1.4999999999999999E-2</v>
      </c>
      <c r="H2170" s="38"/>
      <c r="I2170" s="38"/>
      <c r="J2170" s="27">
        <f t="shared" si="198"/>
        <v>0</v>
      </c>
      <c r="K2170" s="28">
        <f t="shared" si="199"/>
        <v>9</v>
      </c>
      <c r="L2170" s="27">
        <f>IF(K2170=0,0,IF(E2170&gt;1,E2170-1,VLOOKUP(K2170,Months_Weeks!$A$1:$B$13,2,0)))</f>
        <v>2</v>
      </c>
      <c r="M2170" s="29"/>
      <c r="N2170" s="39"/>
      <c r="O2170" s="39"/>
      <c r="P2170" s="50">
        <f t="shared" si="200"/>
        <v>0</v>
      </c>
      <c r="Q2170" s="28">
        <f t="shared" si="201"/>
        <v>9</v>
      </c>
      <c r="R2170" s="28">
        <f>IF(Q2170=0,0,IF(E2170&gt;1,E2170-1,VLOOKUP(Q2170,Months_Weeks!$A$1:$B$13,2,0)))</f>
        <v>2</v>
      </c>
      <c r="S2170" s="30"/>
      <c r="T2170" s="39"/>
      <c r="U2170" s="39"/>
      <c r="V2170" s="50">
        <f t="shared" si="202"/>
        <v>0</v>
      </c>
      <c r="W2170" s="28">
        <f t="shared" si="203"/>
        <v>9</v>
      </c>
      <c r="X2170" s="28">
        <f>IF(W2170=0,0,IF(E2170&gt;1,E2170-1,VLOOKUP(W2170,Months_Weeks!$A$1:$B$13,2,0)))</f>
        <v>2</v>
      </c>
      <c r="Y2170" s="30"/>
      <c r="Z2170" s="39"/>
      <c r="AA2170" s="31"/>
      <c r="AB2170" s="39"/>
      <c r="AC2170" s="31"/>
      <c r="AD2170" s="40"/>
      <c r="AE2170" s="31"/>
      <c r="AF2170" s="40"/>
      <c r="AG2170" s="31"/>
      <c r="AH2170" s="40"/>
      <c r="AI2170" s="31"/>
      <c r="AJ2170" s="40"/>
    </row>
    <row r="2171" spans="1:36" x14ac:dyDescent="0.25">
      <c r="A2171" s="37" t="s">
        <v>62</v>
      </c>
      <c r="B2171" s="37">
        <v>1060</v>
      </c>
      <c r="C2171" s="26" t="str">
        <f>IFERROR(INDEX(Clients[Client_Name],MATCH(Table312[[#This Row],[Client_Code]],Clients[Client_Code],0)),"")</f>
        <v>GUALLARAUCO</v>
      </c>
      <c r="D2171" s="25">
        <v>9</v>
      </c>
      <c r="E2171" s="25">
        <v>4</v>
      </c>
      <c r="F2171" s="25" t="b">
        <f>IF(E2171&gt;(VLOOKUP(D2171,Months_Weeks!$A$2:$B$13,2,TRUE)),FALSE)</f>
        <v>0</v>
      </c>
      <c r="G2171" s="63">
        <f>IF(Table312[[#This Row],[Facility]]="Buin",1.5%,0.25%)</f>
        <v>1.4999999999999999E-2</v>
      </c>
      <c r="H2171" s="38"/>
      <c r="I2171" s="38"/>
      <c r="J2171" s="27">
        <f t="shared" si="198"/>
        <v>0</v>
      </c>
      <c r="K2171" s="28">
        <f t="shared" si="199"/>
        <v>9</v>
      </c>
      <c r="L2171" s="27">
        <f>IF(K2171=0,0,IF(E2171&gt;1,E2171-1,VLOOKUP(K2171,Months_Weeks!$A$1:$B$13,2,0)))</f>
        <v>3</v>
      </c>
      <c r="M2171" s="29"/>
      <c r="N2171" s="39"/>
      <c r="O2171" s="39"/>
      <c r="P2171" s="50">
        <f t="shared" si="200"/>
        <v>0</v>
      </c>
      <c r="Q2171" s="28">
        <f t="shared" si="201"/>
        <v>9</v>
      </c>
      <c r="R2171" s="28">
        <f>IF(Q2171=0,0,IF(E2171&gt;1,E2171-1,VLOOKUP(Q2171,Months_Weeks!$A$1:$B$13,2,0)))</f>
        <v>3</v>
      </c>
      <c r="S2171" s="30"/>
      <c r="T2171" s="39"/>
      <c r="U2171" s="39"/>
      <c r="V2171" s="50">
        <f t="shared" si="202"/>
        <v>0</v>
      </c>
      <c r="W2171" s="28">
        <f t="shared" si="203"/>
        <v>9</v>
      </c>
      <c r="X2171" s="28">
        <f>IF(W2171=0,0,IF(E2171&gt;1,E2171-1,VLOOKUP(W2171,Months_Weeks!$A$1:$B$13,2,0)))</f>
        <v>3</v>
      </c>
      <c r="Y2171" s="30"/>
      <c r="Z2171" s="39"/>
      <c r="AA2171" s="31"/>
      <c r="AB2171" s="39"/>
      <c r="AC2171" s="31"/>
      <c r="AD2171" s="40"/>
      <c r="AE2171" s="31"/>
      <c r="AF2171" s="40"/>
      <c r="AG2171" s="31"/>
      <c r="AH2171" s="40"/>
      <c r="AI2171" s="31"/>
      <c r="AJ2171" s="40"/>
    </row>
    <row r="2172" spans="1:36" x14ac:dyDescent="0.25">
      <c r="A2172" s="37" t="s">
        <v>62</v>
      </c>
      <c r="B2172" s="37">
        <v>1060</v>
      </c>
      <c r="C2172" s="26" t="str">
        <f>IFERROR(INDEX(Clients[Client_Name],MATCH(Table312[[#This Row],[Client_Code]],Clients[Client_Code],0)),"")</f>
        <v>GUALLARAUCO</v>
      </c>
      <c r="D2172" s="25">
        <v>9</v>
      </c>
      <c r="E2172" s="25">
        <v>5</v>
      </c>
      <c r="F2172" s="25" t="b">
        <f>IF(E2172&gt;(VLOOKUP(D2172,Months_Weeks!$A$2:$B$13,2,TRUE)),FALSE)</f>
        <v>0</v>
      </c>
      <c r="G2172" s="63">
        <f>IF(Table312[[#This Row],[Facility]]="Buin",1.5%,0.25%)</f>
        <v>1.4999999999999999E-2</v>
      </c>
      <c r="H2172" s="38"/>
      <c r="I2172" s="38"/>
      <c r="J2172" s="27">
        <f t="shared" si="198"/>
        <v>0</v>
      </c>
      <c r="K2172" s="28">
        <f t="shared" si="199"/>
        <v>9</v>
      </c>
      <c r="L2172" s="27">
        <f>IF(K2172=0,0,IF(E2172&gt;1,E2172-1,VLOOKUP(K2172,Months_Weeks!$A$1:$B$13,2,0)))</f>
        <v>4</v>
      </c>
      <c r="M2172" s="29"/>
      <c r="N2172" s="39"/>
      <c r="O2172" s="39"/>
      <c r="P2172" s="50">
        <f t="shared" si="200"/>
        <v>0</v>
      </c>
      <c r="Q2172" s="28">
        <f t="shared" si="201"/>
        <v>9</v>
      </c>
      <c r="R2172" s="28">
        <f>IF(Q2172=0,0,IF(E2172&gt;1,E2172-1,VLOOKUP(Q2172,Months_Weeks!$A$1:$B$13,2,0)))</f>
        <v>4</v>
      </c>
      <c r="S2172" s="30"/>
      <c r="T2172" s="39"/>
      <c r="U2172" s="39"/>
      <c r="V2172" s="50">
        <f t="shared" si="202"/>
        <v>0</v>
      </c>
      <c r="W2172" s="28">
        <f t="shared" si="203"/>
        <v>9</v>
      </c>
      <c r="X2172" s="28">
        <f>IF(W2172=0,0,IF(E2172&gt;1,E2172-1,VLOOKUP(W2172,Months_Weeks!$A$1:$B$13,2,0)))</f>
        <v>4</v>
      </c>
      <c r="Y2172" s="30"/>
      <c r="Z2172" s="39"/>
      <c r="AA2172" s="31"/>
      <c r="AB2172" s="39"/>
      <c r="AC2172" s="31"/>
      <c r="AD2172" s="40"/>
      <c r="AE2172" s="31"/>
      <c r="AF2172" s="40"/>
      <c r="AG2172" s="31"/>
      <c r="AH2172" s="40"/>
      <c r="AI2172" s="31"/>
      <c r="AJ2172" s="40"/>
    </row>
    <row r="2173" spans="1:36" x14ac:dyDescent="0.25">
      <c r="A2173" s="37" t="s">
        <v>62</v>
      </c>
      <c r="B2173" s="37">
        <v>1060</v>
      </c>
      <c r="C2173" s="26" t="str">
        <f>IFERROR(INDEX(Clients[Client_Name],MATCH(Table312[[#This Row],[Client_Code]],Clients[Client_Code],0)),"")</f>
        <v>GUALLARAUCO</v>
      </c>
      <c r="D2173" s="25">
        <v>10</v>
      </c>
      <c r="E2173" s="25">
        <v>1</v>
      </c>
      <c r="F2173" s="25" t="b">
        <f>IF(E2173&gt;(VLOOKUP(D2173,Months_Weeks!$A$2:$B$13,2,TRUE)),FALSE)</f>
        <v>0</v>
      </c>
      <c r="G2173" s="63">
        <f>IF(Table312[[#This Row],[Facility]]="Buin",1.5%,0.25%)</f>
        <v>1.4999999999999999E-2</v>
      </c>
      <c r="H2173" s="38"/>
      <c r="I2173" s="38"/>
      <c r="J2173" s="27">
        <f t="shared" si="198"/>
        <v>0</v>
      </c>
      <c r="K2173" s="28">
        <f t="shared" si="199"/>
        <v>9</v>
      </c>
      <c r="L2173" s="27">
        <f>IF(K2173=0,0,IF(E2173&gt;1,E2173-1,VLOOKUP(K2173,Months_Weeks!$A$1:$B$13,2,0)))</f>
        <v>5</v>
      </c>
      <c r="M2173" s="29"/>
      <c r="N2173" s="39"/>
      <c r="O2173" s="39"/>
      <c r="P2173" s="50">
        <f t="shared" si="200"/>
        <v>0</v>
      </c>
      <c r="Q2173" s="28">
        <f t="shared" si="201"/>
        <v>9</v>
      </c>
      <c r="R2173" s="28">
        <f>IF(Q2173=0,0,IF(E2173&gt;1,E2173-1,VLOOKUP(Q2173,Months_Weeks!$A$1:$B$13,2,0)))</f>
        <v>5</v>
      </c>
      <c r="S2173" s="30"/>
      <c r="T2173" s="39"/>
      <c r="U2173" s="39"/>
      <c r="V2173" s="50">
        <f t="shared" si="202"/>
        <v>0</v>
      </c>
      <c r="W2173" s="28">
        <f t="shared" si="203"/>
        <v>9</v>
      </c>
      <c r="X2173" s="28">
        <f>IF(W2173=0,0,IF(E2173&gt;1,E2173-1,VLOOKUP(W2173,Months_Weeks!$A$1:$B$13,2,0)))</f>
        <v>5</v>
      </c>
      <c r="Y2173" s="30"/>
      <c r="Z2173" s="39"/>
      <c r="AA2173" s="31"/>
      <c r="AB2173" s="39"/>
      <c r="AC2173" s="31"/>
      <c r="AD2173" s="40"/>
      <c r="AE2173" s="31"/>
      <c r="AF2173" s="40"/>
      <c r="AG2173" s="31"/>
      <c r="AH2173" s="40"/>
      <c r="AI2173" s="31"/>
      <c r="AJ2173" s="40"/>
    </row>
    <row r="2174" spans="1:36" x14ac:dyDescent="0.25">
      <c r="A2174" s="37" t="s">
        <v>62</v>
      </c>
      <c r="B2174" s="37">
        <v>1060</v>
      </c>
      <c r="C2174" s="26" t="str">
        <f>IFERROR(INDEX(Clients[Client_Name],MATCH(Table312[[#This Row],[Client_Code]],Clients[Client_Code],0)),"")</f>
        <v>GUALLARAUCO</v>
      </c>
      <c r="D2174" s="25">
        <v>10</v>
      </c>
      <c r="E2174" s="25">
        <v>2</v>
      </c>
      <c r="F2174" s="25" t="b">
        <f>IF(E2174&gt;(VLOOKUP(D2174,Months_Weeks!$A$2:$B$13,2,TRUE)),FALSE)</f>
        <v>0</v>
      </c>
      <c r="G2174" s="63">
        <f>IF(Table312[[#This Row],[Facility]]="Buin",1.5%,0.25%)</f>
        <v>1.4999999999999999E-2</v>
      </c>
      <c r="H2174" s="38"/>
      <c r="I2174" s="38"/>
      <c r="J2174" s="27">
        <f t="shared" si="198"/>
        <v>0</v>
      </c>
      <c r="K2174" s="28">
        <f t="shared" si="199"/>
        <v>10</v>
      </c>
      <c r="L2174" s="27">
        <f>IF(K2174=0,0,IF(E2174&gt;1,E2174-1,VLOOKUP(K2174,Months_Weeks!$A$1:$B$13,2,0)))</f>
        <v>1</v>
      </c>
      <c r="M2174" s="29"/>
      <c r="N2174" s="39"/>
      <c r="O2174" s="39"/>
      <c r="P2174" s="50">
        <f t="shared" si="200"/>
        <v>0</v>
      </c>
      <c r="Q2174" s="28">
        <f t="shared" si="201"/>
        <v>10</v>
      </c>
      <c r="R2174" s="28">
        <f>IF(Q2174=0,0,IF(E2174&gt;1,E2174-1,VLOOKUP(Q2174,Months_Weeks!$A$1:$B$13,2,0)))</f>
        <v>1</v>
      </c>
      <c r="S2174" s="30"/>
      <c r="T2174" s="39"/>
      <c r="U2174" s="39"/>
      <c r="V2174" s="50">
        <f t="shared" si="202"/>
        <v>0</v>
      </c>
      <c r="W2174" s="28">
        <f t="shared" si="203"/>
        <v>10</v>
      </c>
      <c r="X2174" s="28">
        <f>IF(W2174=0,0,IF(E2174&gt;1,E2174-1,VLOOKUP(W2174,Months_Weeks!$A$1:$B$13,2,0)))</f>
        <v>1</v>
      </c>
      <c r="Y2174" s="30"/>
      <c r="Z2174" s="39"/>
      <c r="AA2174" s="31"/>
      <c r="AB2174" s="39"/>
      <c r="AC2174" s="31"/>
      <c r="AD2174" s="40"/>
      <c r="AE2174" s="31"/>
      <c r="AF2174" s="40"/>
      <c r="AG2174" s="31"/>
      <c r="AH2174" s="40"/>
      <c r="AI2174" s="31"/>
      <c r="AJ2174" s="40"/>
    </row>
    <row r="2175" spans="1:36" x14ac:dyDescent="0.25">
      <c r="A2175" s="37" t="s">
        <v>62</v>
      </c>
      <c r="B2175" s="37">
        <v>1060</v>
      </c>
      <c r="C2175" s="26" t="str">
        <f>IFERROR(INDEX(Clients[Client_Name],MATCH(Table312[[#This Row],[Client_Code]],Clients[Client_Code],0)),"")</f>
        <v>GUALLARAUCO</v>
      </c>
      <c r="D2175" s="25">
        <v>10</v>
      </c>
      <c r="E2175" s="25">
        <v>3</v>
      </c>
      <c r="F2175" s="25" t="b">
        <f>IF(E2175&gt;(VLOOKUP(D2175,Months_Weeks!$A$2:$B$13,2,TRUE)),FALSE)</f>
        <v>0</v>
      </c>
      <c r="G2175" s="63">
        <f>IF(Table312[[#This Row],[Facility]]="Buin",1.5%,0.25%)</f>
        <v>1.4999999999999999E-2</v>
      </c>
      <c r="H2175" s="38"/>
      <c r="I2175" s="38"/>
      <c r="J2175" s="27">
        <f t="shared" si="198"/>
        <v>0</v>
      </c>
      <c r="K2175" s="28">
        <f t="shared" si="199"/>
        <v>10</v>
      </c>
      <c r="L2175" s="27">
        <f>IF(K2175=0,0,IF(E2175&gt;1,E2175-1,VLOOKUP(K2175,Months_Weeks!$A$1:$B$13,2,0)))</f>
        <v>2</v>
      </c>
      <c r="M2175" s="29"/>
      <c r="N2175" s="39"/>
      <c r="O2175" s="39"/>
      <c r="P2175" s="50">
        <f t="shared" si="200"/>
        <v>0</v>
      </c>
      <c r="Q2175" s="28">
        <f t="shared" si="201"/>
        <v>10</v>
      </c>
      <c r="R2175" s="28">
        <f>IF(Q2175=0,0,IF(E2175&gt;1,E2175-1,VLOOKUP(Q2175,Months_Weeks!$A$1:$B$13,2,0)))</f>
        <v>2</v>
      </c>
      <c r="S2175" s="30"/>
      <c r="T2175" s="39"/>
      <c r="U2175" s="39"/>
      <c r="V2175" s="50">
        <f t="shared" si="202"/>
        <v>0</v>
      </c>
      <c r="W2175" s="28">
        <f t="shared" si="203"/>
        <v>10</v>
      </c>
      <c r="X2175" s="28">
        <f>IF(W2175=0,0,IF(E2175&gt;1,E2175-1,VLOOKUP(W2175,Months_Weeks!$A$1:$B$13,2,0)))</f>
        <v>2</v>
      </c>
      <c r="Y2175" s="30"/>
      <c r="Z2175" s="39"/>
      <c r="AA2175" s="31"/>
      <c r="AB2175" s="39"/>
      <c r="AC2175" s="31"/>
      <c r="AD2175" s="40"/>
      <c r="AE2175" s="31"/>
      <c r="AF2175" s="40"/>
      <c r="AG2175" s="31"/>
      <c r="AH2175" s="40"/>
      <c r="AI2175" s="31"/>
      <c r="AJ2175" s="40"/>
    </row>
    <row r="2176" spans="1:36" x14ac:dyDescent="0.25">
      <c r="A2176" s="37" t="s">
        <v>62</v>
      </c>
      <c r="B2176" s="37">
        <v>1060</v>
      </c>
      <c r="C2176" s="26" t="str">
        <f>IFERROR(INDEX(Clients[Client_Name],MATCH(Table312[[#This Row],[Client_Code]],Clients[Client_Code],0)),"")</f>
        <v>GUALLARAUCO</v>
      </c>
      <c r="D2176" s="25">
        <v>10</v>
      </c>
      <c r="E2176" s="25">
        <v>4</v>
      </c>
      <c r="F2176" s="25" t="b">
        <f>IF(E2176&gt;(VLOOKUP(D2176,Months_Weeks!$A$2:$B$13,2,TRUE)),FALSE)</f>
        <v>0</v>
      </c>
      <c r="G2176" s="63">
        <f>IF(Table312[[#This Row],[Facility]]="Buin",1.5%,0.25%)</f>
        <v>1.4999999999999999E-2</v>
      </c>
      <c r="H2176" s="38"/>
      <c r="I2176" s="38"/>
      <c r="J2176" s="27">
        <f t="shared" si="198"/>
        <v>0</v>
      </c>
      <c r="K2176" s="28">
        <f t="shared" si="199"/>
        <v>10</v>
      </c>
      <c r="L2176" s="27">
        <f>IF(K2176=0,0,IF(E2176&gt;1,E2176-1,VLOOKUP(K2176,Months_Weeks!$A$1:$B$13,2,0)))</f>
        <v>3</v>
      </c>
      <c r="M2176" s="29"/>
      <c r="N2176" s="39"/>
      <c r="O2176" s="39"/>
      <c r="P2176" s="50">
        <f t="shared" si="200"/>
        <v>0</v>
      </c>
      <c r="Q2176" s="28">
        <f t="shared" si="201"/>
        <v>10</v>
      </c>
      <c r="R2176" s="28">
        <f>IF(Q2176=0,0,IF(E2176&gt;1,E2176-1,VLOOKUP(Q2176,Months_Weeks!$A$1:$B$13,2,0)))</f>
        <v>3</v>
      </c>
      <c r="S2176" s="30"/>
      <c r="T2176" s="39"/>
      <c r="U2176" s="39"/>
      <c r="V2176" s="50">
        <f t="shared" si="202"/>
        <v>0</v>
      </c>
      <c r="W2176" s="28">
        <f t="shared" si="203"/>
        <v>10</v>
      </c>
      <c r="X2176" s="28">
        <f>IF(W2176=0,0,IF(E2176&gt;1,E2176-1,VLOOKUP(W2176,Months_Weeks!$A$1:$B$13,2,0)))</f>
        <v>3</v>
      </c>
      <c r="Y2176" s="30"/>
      <c r="Z2176" s="39"/>
      <c r="AA2176" s="31"/>
      <c r="AB2176" s="39"/>
      <c r="AC2176" s="31"/>
      <c r="AD2176" s="40"/>
      <c r="AE2176" s="31"/>
      <c r="AF2176" s="40"/>
      <c r="AG2176" s="31"/>
      <c r="AH2176" s="40"/>
      <c r="AI2176" s="31"/>
      <c r="AJ2176" s="40"/>
    </row>
    <row r="2177" spans="1:36" x14ac:dyDescent="0.25">
      <c r="A2177" s="37" t="s">
        <v>62</v>
      </c>
      <c r="B2177" s="37">
        <v>1060</v>
      </c>
      <c r="C2177" s="26" t="str">
        <f>IFERROR(INDEX(Clients[Client_Name],MATCH(Table312[[#This Row],[Client_Code]],Clients[Client_Code],0)),"")</f>
        <v>GUALLARAUCO</v>
      </c>
      <c r="D2177" s="25">
        <v>11</v>
      </c>
      <c r="E2177" s="25">
        <v>1</v>
      </c>
      <c r="F2177" s="25" t="b">
        <f>IF(E2177&gt;(VLOOKUP(D2177,Months_Weeks!$A$2:$B$13,2,TRUE)),FALSE)</f>
        <v>0</v>
      </c>
      <c r="G2177" s="63">
        <f>IF(Table312[[#This Row],[Facility]]="Buin",1.5%,0.25%)</f>
        <v>1.4999999999999999E-2</v>
      </c>
      <c r="H2177" s="38"/>
      <c r="I2177" s="38"/>
      <c r="J2177" s="27">
        <f t="shared" si="198"/>
        <v>0</v>
      </c>
      <c r="K2177" s="28">
        <f t="shared" si="199"/>
        <v>10</v>
      </c>
      <c r="L2177" s="27">
        <f>IF(K2177=0,0,IF(E2177&gt;1,E2177-1,VLOOKUP(K2177,Months_Weeks!$A$1:$B$13,2,0)))</f>
        <v>4</v>
      </c>
      <c r="M2177" s="29"/>
      <c r="N2177" s="39"/>
      <c r="O2177" s="39"/>
      <c r="P2177" s="50">
        <f t="shared" si="200"/>
        <v>0</v>
      </c>
      <c r="Q2177" s="28">
        <f t="shared" si="201"/>
        <v>10</v>
      </c>
      <c r="R2177" s="28">
        <f>IF(Q2177=0,0,IF(E2177&gt;1,E2177-1,VLOOKUP(Q2177,Months_Weeks!$A$1:$B$13,2,0)))</f>
        <v>4</v>
      </c>
      <c r="S2177" s="30"/>
      <c r="T2177" s="39"/>
      <c r="U2177" s="39"/>
      <c r="V2177" s="50">
        <f t="shared" si="202"/>
        <v>0</v>
      </c>
      <c r="W2177" s="28">
        <f t="shared" si="203"/>
        <v>10</v>
      </c>
      <c r="X2177" s="28">
        <f>IF(W2177=0,0,IF(E2177&gt;1,E2177-1,VLOOKUP(W2177,Months_Weeks!$A$1:$B$13,2,0)))</f>
        <v>4</v>
      </c>
      <c r="Y2177" s="30"/>
      <c r="Z2177" s="39"/>
      <c r="AA2177" s="31"/>
      <c r="AB2177" s="39"/>
      <c r="AC2177" s="31"/>
      <c r="AD2177" s="40"/>
      <c r="AE2177" s="31"/>
      <c r="AF2177" s="40"/>
      <c r="AG2177" s="31"/>
      <c r="AH2177" s="40"/>
      <c r="AI2177" s="31"/>
      <c r="AJ2177" s="40"/>
    </row>
    <row r="2178" spans="1:36" x14ac:dyDescent="0.25">
      <c r="A2178" s="37" t="s">
        <v>62</v>
      </c>
      <c r="B2178" s="37">
        <v>1060</v>
      </c>
      <c r="C2178" s="26" t="str">
        <f>IFERROR(INDEX(Clients[Client_Name],MATCH(Table312[[#This Row],[Client_Code]],Clients[Client_Code],0)),"")</f>
        <v>GUALLARAUCO</v>
      </c>
      <c r="D2178" s="25">
        <v>11</v>
      </c>
      <c r="E2178" s="25">
        <v>2</v>
      </c>
      <c r="F2178" s="25" t="b">
        <f>IF(E2178&gt;(VLOOKUP(D2178,Months_Weeks!$A$2:$B$13,2,TRUE)),FALSE)</f>
        <v>0</v>
      </c>
      <c r="G2178" s="63">
        <f>IF(Table312[[#This Row],[Facility]]="Buin",1.5%,0.25%)</f>
        <v>1.4999999999999999E-2</v>
      </c>
      <c r="H2178" s="38"/>
      <c r="I2178" s="38"/>
      <c r="J2178" s="27">
        <f t="shared" ref="J2178:J2241" si="204" xml:space="preserve"> SUMIFS(J:J,$B:$B,$B2178,$D:$D,K2178,$E:$E,L2178,$A:$A,$A2178)+H2178-I2178</f>
        <v>0</v>
      </c>
      <c r="K2178" s="28">
        <f t="shared" ref="K2178:K2241" si="205">IF(E2178&gt;1,D2178,D2178-1)</f>
        <v>11</v>
      </c>
      <c r="L2178" s="27">
        <f>IF(K2178=0,0,IF(E2178&gt;1,E2178-1,VLOOKUP(K2178,Months_Weeks!$A$1:$B$13,2,0)))</f>
        <v>1</v>
      </c>
      <c r="M2178" s="29"/>
      <c r="N2178" s="39"/>
      <c r="O2178" s="39"/>
      <c r="P2178" s="50">
        <f t="shared" ref="P2178:P2241" si="206" xml:space="preserve"> SUMIFS(P:P,$B:$B,$B2178,$D:$D,Q2178,$E:$E,R2178,$A:$A,$A2178)+N2178-O2178</f>
        <v>0</v>
      </c>
      <c r="Q2178" s="28">
        <f t="shared" ref="Q2178:Q2241" si="207">IF(E2178&gt;1,D2178,D2178-1)</f>
        <v>11</v>
      </c>
      <c r="R2178" s="28">
        <f>IF(Q2178=0,0,IF(E2178&gt;1,E2178-1,VLOOKUP(Q2178,Months_Weeks!$A$1:$B$13,2,0)))</f>
        <v>1</v>
      </c>
      <c r="S2178" s="30"/>
      <c r="T2178" s="39"/>
      <c r="U2178" s="39"/>
      <c r="V2178" s="50">
        <f t="shared" ref="V2178:V2241" si="208" xml:space="preserve"> SUMIFS(V:V,$B:$B,$B2178,$D:$D,W2178,$E:$E,X2178,$A:$A,$A2178)+T2178-U2178</f>
        <v>0</v>
      </c>
      <c r="W2178" s="28">
        <f t="shared" ref="W2178:W2241" si="209">IF(E2178&gt;1,D2178,D2178-1)</f>
        <v>11</v>
      </c>
      <c r="X2178" s="28">
        <f>IF(W2178=0,0,IF(E2178&gt;1,E2178-1,VLOOKUP(W2178,Months_Weeks!$A$1:$B$13,2,0)))</f>
        <v>1</v>
      </c>
      <c r="Y2178" s="30"/>
      <c r="Z2178" s="39"/>
      <c r="AA2178" s="31"/>
      <c r="AB2178" s="39"/>
      <c r="AC2178" s="31"/>
      <c r="AD2178" s="40"/>
      <c r="AE2178" s="31"/>
      <c r="AF2178" s="40"/>
      <c r="AG2178" s="31"/>
      <c r="AH2178" s="40"/>
      <c r="AI2178" s="31"/>
      <c r="AJ2178" s="40"/>
    </row>
    <row r="2179" spans="1:36" x14ac:dyDescent="0.25">
      <c r="A2179" s="37" t="s">
        <v>62</v>
      </c>
      <c r="B2179" s="37">
        <v>1060</v>
      </c>
      <c r="C2179" s="26" t="str">
        <f>IFERROR(INDEX(Clients[Client_Name],MATCH(Table312[[#This Row],[Client_Code]],Clients[Client_Code],0)),"")</f>
        <v>GUALLARAUCO</v>
      </c>
      <c r="D2179" s="25">
        <v>11</v>
      </c>
      <c r="E2179" s="25">
        <v>3</v>
      </c>
      <c r="F2179" s="25" t="b">
        <f>IF(E2179&gt;(VLOOKUP(D2179,Months_Weeks!$A$2:$B$13,2,TRUE)),FALSE)</f>
        <v>0</v>
      </c>
      <c r="G2179" s="63">
        <f>IF(Table312[[#This Row],[Facility]]="Buin",1.5%,0.25%)</f>
        <v>1.4999999999999999E-2</v>
      </c>
      <c r="H2179" s="38"/>
      <c r="I2179" s="38"/>
      <c r="J2179" s="27">
        <f t="shared" si="204"/>
        <v>0</v>
      </c>
      <c r="K2179" s="28">
        <f t="shared" si="205"/>
        <v>11</v>
      </c>
      <c r="L2179" s="27">
        <f>IF(K2179=0,0,IF(E2179&gt;1,E2179-1,VLOOKUP(K2179,Months_Weeks!$A$1:$B$13,2,0)))</f>
        <v>2</v>
      </c>
      <c r="M2179" s="29"/>
      <c r="N2179" s="39"/>
      <c r="O2179" s="39"/>
      <c r="P2179" s="50">
        <f t="shared" si="206"/>
        <v>0</v>
      </c>
      <c r="Q2179" s="28">
        <f t="shared" si="207"/>
        <v>11</v>
      </c>
      <c r="R2179" s="28">
        <f>IF(Q2179=0,0,IF(E2179&gt;1,E2179-1,VLOOKUP(Q2179,Months_Weeks!$A$1:$B$13,2,0)))</f>
        <v>2</v>
      </c>
      <c r="S2179" s="30"/>
      <c r="T2179" s="39"/>
      <c r="U2179" s="39"/>
      <c r="V2179" s="50">
        <f t="shared" si="208"/>
        <v>0</v>
      </c>
      <c r="W2179" s="28">
        <f t="shared" si="209"/>
        <v>11</v>
      </c>
      <c r="X2179" s="28">
        <f>IF(W2179=0,0,IF(E2179&gt;1,E2179-1,VLOOKUP(W2179,Months_Weeks!$A$1:$B$13,2,0)))</f>
        <v>2</v>
      </c>
      <c r="Y2179" s="30"/>
      <c r="Z2179" s="39"/>
      <c r="AA2179" s="31"/>
      <c r="AB2179" s="39"/>
      <c r="AC2179" s="31"/>
      <c r="AD2179" s="40"/>
      <c r="AE2179" s="31"/>
      <c r="AF2179" s="40"/>
      <c r="AG2179" s="31"/>
      <c r="AH2179" s="40"/>
      <c r="AI2179" s="31"/>
      <c r="AJ2179" s="40"/>
    </row>
    <row r="2180" spans="1:36" x14ac:dyDescent="0.25">
      <c r="A2180" s="37" t="s">
        <v>62</v>
      </c>
      <c r="B2180" s="37">
        <v>1060</v>
      </c>
      <c r="C2180" s="26" t="str">
        <f>IFERROR(INDEX(Clients[Client_Name],MATCH(Table312[[#This Row],[Client_Code]],Clients[Client_Code],0)),"")</f>
        <v>GUALLARAUCO</v>
      </c>
      <c r="D2180" s="25">
        <v>11</v>
      </c>
      <c r="E2180" s="25">
        <v>4</v>
      </c>
      <c r="F2180" s="25" t="b">
        <f>IF(E2180&gt;(VLOOKUP(D2180,Months_Weeks!$A$2:$B$13,2,TRUE)),FALSE)</f>
        <v>0</v>
      </c>
      <c r="G2180" s="63">
        <f>IF(Table312[[#This Row],[Facility]]="Buin",1.5%,0.25%)</f>
        <v>1.4999999999999999E-2</v>
      </c>
      <c r="H2180" s="38"/>
      <c r="I2180" s="38"/>
      <c r="J2180" s="27">
        <f t="shared" si="204"/>
        <v>0</v>
      </c>
      <c r="K2180" s="28">
        <f t="shared" si="205"/>
        <v>11</v>
      </c>
      <c r="L2180" s="27">
        <f>IF(K2180=0,0,IF(E2180&gt;1,E2180-1,VLOOKUP(K2180,Months_Weeks!$A$1:$B$13,2,0)))</f>
        <v>3</v>
      </c>
      <c r="M2180" s="29"/>
      <c r="N2180" s="39"/>
      <c r="O2180" s="39"/>
      <c r="P2180" s="50">
        <f t="shared" si="206"/>
        <v>0</v>
      </c>
      <c r="Q2180" s="28">
        <f t="shared" si="207"/>
        <v>11</v>
      </c>
      <c r="R2180" s="28">
        <f>IF(Q2180=0,0,IF(E2180&gt;1,E2180-1,VLOOKUP(Q2180,Months_Weeks!$A$1:$B$13,2,0)))</f>
        <v>3</v>
      </c>
      <c r="S2180" s="30"/>
      <c r="T2180" s="39"/>
      <c r="U2180" s="39"/>
      <c r="V2180" s="50">
        <f t="shared" si="208"/>
        <v>0</v>
      </c>
      <c r="W2180" s="28">
        <f t="shared" si="209"/>
        <v>11</v>
      </c>
      <c r="X2180" s="28">
        <f>IF(W2180=0,0,IF(E2180&gt;1,E2180-1,VLOOKUP(W2180,Months_Weeks!$A$1:$B$13,2,0)))</f>
        <v>3</v>
      </c>
      <c r="Y2180" s="30"/>
      <c r="Z2180" s="39"/>
      <c r="AA2180" s="31"/>
      <c r="AB2180" s="39"/>
      <c r="AC2180" s="31"/>
      <c r="AD2180" s="40"/>
      <c r="AE2180" s="31"/>
      <c r="AF2180" s="40"/>
      <c r="AG2180" s="31"/>
      <c r="AH2180" s="40"/>
      <c r="AI2180" s="31"/>
      <c r="AJ2180" s="40"/>
    </row>
    <row r="2181" spans="1:36" x14ac:dyDescent="0.25">
      <c r="A2181" s="37" t="s">
        <v>62</v>
      </c>
      <c r="B2181" s="37">
        <v>1060</v>
      </c>
      <c r="C2181" s="26" t="str">
        <f>IFERROR(INDEX(Clients[Client_Name],MATCH(Table312[[#This Row],[Client_Code]],Clients[Client_Code],0)),"")</f>
        <v>GUALLARAUCO</v>
      </c>
      <c r="D2181" s="25">
        <v>12</v>
      </c>
      <c r="E2181" s="25">
        <v>1</v>
      </c>
      <c r="F2181" s="25" t="b">
        <f>IF(E2181&gt;(VLOOKUP(D2181,Months_Weeks!$A$2:$B$13,2,TRUE)),FALSE)</f>
        <v>0</v>
      </c>
      <c r="G2181" s="63">
        <f>IF(Table312[[#This Row],[Facility]]="Buin",1.5%,0.25%)</f>
        <v>1.4999999999999999E-2</v>
      </c>
      <c r="H2181" s="38"/>
      <c r="I2181" s="38"/>
      <c r="J2181" s="27">
        <f t="shared" si="204"/>
        <v>0</v>
      </c>
      <c r="K2181" s="28">
        <f t="shared" si="205"/>
        <v>11</v>
      </c>
      <c r="L2181" s="27">
        <f>IF(K2181=0,0,IF(E2181&gt;1,E2181-1,VLOOKUP(K2181,Months_Weeks!$A$1:$B$13,2,0)))</f>
        <v>4</v>
      </c>
      <c r="M2181" s="29"/>
      <c r="N2181" s="39"/>
      <c r="O2181" s="39"/>
      <c r="P2181" s="50">
        <f t="shared" si="206"/>
        <v>0</v>
      </c>
      <c r="Q2181" s="28">
        <f t="shared" si="207"/>
        <v>11</v>
      </c>
      <c r="R2181" s="28">
        <f>IF(Q2181=0,0,IF(E2181&gt;1,E2181-1,VLOOKUP(Q2181,Months_Weeks!$A$1:$B$13,2,0)))</f>
        <v>4</v>
      </c>
      <c r="S2181" s="30"/>
      <c r="T2181" s="39"/>
      <c r="U2181" s="39"/>
      <c r="V2181" s="50">
        <f t="shared" si="208"/>
        <v>0</v>
      </c>
      <c r="W2181" s="28">
        <f t="shared" si="209"/>
        <v>11</v>
      </c>
      <c r="X2181" s="28">
        <f>IF(W2181=0,0,IF(E2181&gt;1,E2181-1,VLOOKUP(W2181,Months_Weeks!$A$1:$B$13,2,0)))</f>
        <v>4</v>
      </c>
      <c r="Y2181" s="30"/>
      <c r="Z2181" s="39"/>
      <c r="AA2181" s="31"/>
      <c r="AB2181" s="39"/>
      <c r="AC2181" s="31"/>
      <c r="AD2181" s="40"/>
      <c r="AE2181" s="31"/>
      <c r="AF2181" s="40"/>
      <c r="AG2181" s="31"/>
      <c r="AH2181" s="40"/>
      <c r="AI2181" s="31"/>
      <c r="AJ2181" s="40"/>
    </row>
    <row r="2182" spans="1:36" x14ac:dyDescent="0.25">
      <c r="A2182" s="37" t="s">
        <v>62</v>
      </c>
      <c r="B2182" s="37">
        <v>1060</v>
      </c>
      <c r="C2182" s="26" t="str">
        <f>IFERROR(INDEX(Clients[Client_Name],MATCH(Table312[[#This Row],[Client_Code]],Clients[Client_Code],0)),"")</f>
        <v>GUALLARAUCO</v>
      </c>
      <c r="D2182" s="25">
        <v>12</v>
      </c>
      <c r="E2182" s="25">
        <v>2</v>
      </c>
      <c r="F2182" s="25" t="b">
        <f>IF(E2182&gt;(VLOOKUP(D2182,Months_Weeks!$A$2:$B$13,2,TRUE)),FALSE)</f>
        <v>0</v>
      </c>
      <c r="G2182" s="63">
        <f>IF(Table312[[#This Row],[Facility]]="Buin",1.5%,0.25%)</f>
        <v>1.4999999999999999E-2</v>
      </c>
      <c r="H2182" s="38"/>
      <c r="I2182" s="38"/>
      <c r="J2182" s="27">
        <f t="shared" si="204"/>
        <v>0</v>
      </c>
      <c r="K2182" s="28">
        <f t="shared" si="205"/>
        <v>12</v>
      </c>
      <c r="L2182" s="27">
        <f>IF(K2182=0,0,IF(E2182&gt;1,E2182-1,VLOOKUP(K2182,Months_Weeks!$A$1:$B$13,2,0)))</f>
        <v>1</v>
      </c>
      <c r="M2182" s="29"/>
      <c r="N2182" s="39"/>
      <c r="O2182" s="39"/>
      <c r="P2182" s="50">
        <f t="shared" si="206"/>
        <v>0</v>
      </c>
      <c r="Q2182" s="28">
        <f t="shared" si="207"/>
        <v>12</v>
      </c>
      <c r="R2182" s="28">
        <f>IF(Q2182=0,0,IF(E2182&gt;1,E2182-1,VLOOKUP(Q2182,Months_Weeks!$A$1:$B$13,2,0)))</f>
        <v>1</v>
      </c>
      <c r="S2182" s="30"/>
      <c r="T2182" s="39"/>
      <c r="U2182" s="39"/>
      <c r="V2182" s="50">
        <f t="shared" si="208"/>
        <v>0</v>
      </c>
      <c r="W2182" s="28">
        <f t="shared" si="209"/>
        <v>12</v>
      </c>
      <c r="X2182" s="28">
        <f>IF(W2182=0,0,IF(E2182&gt;1,E2182-1,VLOOKUP(W2182,Months_Weeks!$A$1:$B$13,2,0)))</f>
        <v>1</v>
      </c>
      <c r="Y2182" s="30"/>
      <c r="Z2182" s="39"/>
      <c r="AA2182" s="31"/>
      <c r="AB2182" s="39"/>
      <c r="AC2182" s="31"/>
      <c r="AD2182" s="40"/>
      <c r="AE2182" s="31"/>
      <c r="AF2182" s="40"/>
      <c r="AG2182" s="31"/>
      <c r="AH2182" s="40"/>
      <c r="AI2182" s="31"/>
      <c r="AJ2182" s="40"/>
    </row>
    <row r="2183" spans="1:36" x14ac:dyDescent="0.25">
      <c r="A2183" s="37" t="s">
        <v>62</v>
      </c>
      <c r="B2183" s="37">
        <v>1060</v>
      </c>
      <c r="C2183" s="26" t="str">
        <f>IFERROR(INDEX(Clients[Client_Name],MATCH(Table312[[#This Row],[Client_Code]],Clients[Client_Code],0)),"")</f>
        <v>GUALLARAUCO</v>
      </c>
      <c r="D2183" s="25">
        <v>12</v>
      </c>
      <c r="E2183" s="25">
        <v>3</v>
      </c>
      <c r="F2183" s="25" t="b">
        <f>IF(E2183&gt;(VLOOKUP(D2183,Months_Weeks!$A$2:$B$13,2,TRUE)),FALSE)</f>
        <v>0</v>
      </c>
      <c r="G2183" s="63">
        <f>IF(Table312[[#This Row],[Facility]]="Buin",1.5%,0.25%)</f>
        <v>1.4999999999999999E-2</v>
      </c>
      <c r="H2183" s="38"/>
      <c r="I2183" s="38"/>
      <c r="J2183" s="27">
        <f t="shared" si="204"/>
        <v>0</v>
      </c>
      <c r="K2183" s="28">
        <f t="shared" si="205"/>
        <v>12</v>
      </c>
      <c r="L2183" s="27">
        <f>IF(K2183=0,0,IF(E2183&gt;1,E2183-1,VLOOKUP(K2183,Months_Weeks!$A$1:$B$13,2,0)))</f>
        <v>2</v>
      </c>
      <c r="M2183" s="29"/>
      <c r="N2183" s="39"/>
      <c r="O2183" s="39"/>
      <c r="P2183" s="50">
        <f t="shared" si="206"/>
        <v>0</v>
      </c>
      <c r="Q2183" s="28">
        <f t="shared" si="207"/>
        <v>12</v>
      </c>
      <c r="R2183" s="28">
        <f>IF(Q2183=0,0,IF(E2183&gt;1,E2183-1,VLOOKUP(Q2183,Months_Weeks!$A$1:$B$13,2,0)))</f>
        <v>2</v>
      </c>
      <c r="S2183" s="30"/>
      <c r="T2183" s="39"/>
      <c r="U2183" s="39"/>
      <c r="V2183" s="50">
        <f t="shared" si="208"/>
        <v>0</v>
      </c>
      <c r="W2183" s="28">
        <f t="shared" si="209"/>
        <v>12</v>
      </c>
      <c r="X2183" s="28">
        <f>IF(W2183=0,0,IF(E2183&gt;1,E2183-1,VLOOKUP(W2183,Months_Weeks!$A$1:$B$13,2,0)))</f>
        <v>2</v>
      </c>
      <c r="Y2183" s="30"/>
      <c r="Z2183" s="39"/>
      <c r="AA2183" s="31"/>
      <c r="AB2183" s="39"/>
      <c r="AC2183" s="31"/>
      <c r="AD2183" s="40"/>
      <c r="AE2183" s="31"/>
      <c r="AF2183" s="40"/>
      <c r="AG2183" s="31"/>
      <c r="AH2183" s="40"/>
      <c r="AI2183" s="31"/>
      <c r="AJ2183" s="40"/>
    </row>
    <row r="2184" spans="1:36" x14ac:dyDescent="0.25">
      <c r="A2184" s="37" t="s">
        <v>62</v>
      </c>
      <c r="B2184" s="37">
        <v>1060</v>
      </c>
      <c r="C2184" s="26" t="str">
        <f>IFERROR(INDEX(Clients[Client_Name],MATCH(Table312[[#This Row],[Client_Code]],Clients[Client_Code],0)),"")</f>
        <v>GUALLARAUCO</v>
      </c>
      <c r="D2184" s="25">
        <v>12</v>
      </c>
      <c r="E2184" s="25">
        <v>4</v>
      </c>
      <c r="F2184" s="25" t="b">
        <f>IF(E2184&gt;(VLOOKUP(D2184,Months_Weeks!$A$2:$B$13,2,TRUE)),FALSE)</f>
        <v>0</v>
      </c>
      <c r="G2184" s="63">
        <f>IF(Table312[[#This Row],[Facility]]="Buin",1.5%,0.25%)</f>
        <v>1.4999999999999999E-2</v>
      </c>
      <c r="H2184" s="38"/>
      <c r="I2184" s="38"/>
      <c r="J2184" s="27">
        <f t="shared" si="204"/>
        <v>0</v>
      </c>
      <c r="K2184" s="28">
        <f t="shared" si="205"/>
        <v>12</v>
      </c>
      <c r="L2184" s="27">
        <f>IF(K2184=0,0,IF(E2184&gt;1,E2184-1,VLOOKUP(K2184,Months_Weeks!$A$1:$B$13,2,0)))</f>
        <v>3</v>
      </c>
      <c r="M2184" s="29"/>
      <c r="N2184" s="39"/>
      <c r="O2184" s="39"/>
      <c r="P2184" s="50">
        <f t="shared" si="206"/>
        <v>0</v>
      </c>
      <c r="Q2184" s="28">
        <f t="shared" si="207"/>
        <v>12</v>
      </c>
      <c r="R2184" s="28">
        <f>IF(Q2184=0,0,IF(E2184&gt;1,E2184-1,VLOOKUP(Q2184,Months_Weeks!$A$1:$B$13,2,0)))</f>
        <v>3</v>
      </c>
      <c r="S2184" s="30"/>
      <c r="T2184" s="39"/>
      <c r="U2184" s="39"/>
      <c r="V2184" s="50">
        <f t="shared" si="208"/>
        <v>0</v>
      </c>
      <c r="W2184" s="28">
        <f t="shared" si="209"/>
        <v>12</v>
      </c>
      <c r="X2184" s="28">
        <f>IF(W2184=0,0,IF(E2184&gt;1,E2184-1,VLOOKUP(W2184,Months_Weeks!$A$1:$B$13,2,0)))</f>
        <v>3</v>
      </c>
      <c r="Y2184" s="30"/>
      <c r="Z2184" s="39"/>
      <c r="AA2184" s="31"/>
      <c r="AB2184" s="39"/>
      <c r="AC2184" s="31"/>
      <c r="AD2184" s="40"/>
      <c r="AE2184" s="31"/>
      <c r="AF2184" s="40"/>
      <c r="AG2184" s="31"/>
      <c r="AH2184" s="40"/>
      <c r="AI2184" s="31"/>
      <c r="AJ2184" s="40"/>
    </row>
    <row r="2185" spans="1:36" x14ac:dyDescent="0.25">
      <c r="A2185" s="37" t="s">
        <v>62</v>
      </c>
      <c r="B2185" s="37">
        <v>1060</v>
      </c>
      <c r="C2185" s="26" t="str">
        <f>IFERROR(INDEX(Clients[Client_Name],MATCH(Table312[[#This Row],[Client_Code]],Clients[Client_Code],0)),"")</f>
        <v>GUALLARAUCO</v>
      </c>
      <c r="D2185" s="25">
        <v>12</v>
      </c>
      <c r="E2185" s="25">
        <v>5</v>
      </c>
      <c r="F2185" s="25" t="b">
        <f>IF(E2185&gt;(VLOOKUP(D2185,Months_Weeks!$A$2:$B$13,2,TRUE)),FALSE)</f>
        <v>0</v>
      </c>
      <c r="G2185" s="63">
        <f>IF(Table312[[#This Row],[Facility]]="Buin",1.5%,0.25%)</f>
        <v>1.4999999999999999E-2</v>
      </c>
      <c r="H2185" s="38"/>
      <c r="I2185" s="38"/>
      <c r="J2185" s="27">
        <f t="shared" si="204"/>
        <v>0</v>
      </c>
      <c r="K2185" s="28">
        <f t="shared" si="205"/>
        <v>12</v>
      </c>
      <c r="L2185" s="27">
        <f>IF(K2185=0,0,IF(E2185&gt;1,E2185-1,VLOOKUP(K2185,Months_Weeks!$A$1:$B$13,2,0)))</f>
        <v>4</v>
      </c>
      <c r="M2185" s="29"/>
      <c r="N2185" s="39"/>
      <c r="O2185" s="39"/>
      <c r="P2185" s="50">
        <f t="shared" si="206"/>
        <v>0</v>
      </c>
      <c r="Q2185" s="28">
        <f t="shared" si="207"/>
        <v>12</v>
      </c>
      <c r="R2185" s="28">
        <f>IF(Q2185=0,0,IF(E2185&gt;1,E2185-1,VLOOKUP(Q2185,Months_Weeks!$A$1:$B$13,2,0)))</f>
        <v>4</v>
      </c>
      <c r="S2185" s="30"/>
      <c r="T2185" s="39"/>
      <c r="U2185" s="39"/>
      <c r="V2185" s="50">
        <f t="shared" si="208"/>
        <v>0</v>
      </c>
      <c r="W2185" s="28">
        <f t="shared" si="209"/>
        <v>12</v>
      </c>
      <c r="X2185" s="28">
        <f>IF(W2185=0,0,IF(E2185&gt;1,E2185-1,VLOOKUP(W2185,Months_Weeks!$A$1:$B$13,2,0)))</f>
        <v>4</v>
      </c>
      <c r="Y2185" s="30"/>
      <c r="Z2185" s="39"/>
      <c r="AA2185" s="31"/>
      <c r="AB2185" s="39"/>
      <c r="AC2185" s="31"/>
      <c r="AD2185" s="40"/>
      <c r="AE2185" s="31"/>
      <c r="AF2185" s="40"/>
      <c r="AG2185" s="31"/>
      <c r="AH2185" s="40"/>
      <c r="AI2185" s="31"/>
      <c r="AJ2185" s="40"/>
    </row>
    <row r="2186" spans="1:36" x14ac:dyDescent="0.25">
      <c r="A2186" s="37" t="s">
        <v>62</v>
      </c>
      <c r="B2186" s="37">
        <v>1017</v>
      </c>
      <c r="C2186" s="26" t="str">
        <f>IFERROR(INDEX(Clients[Client_Name],MATCH(Table312[[#This Row],[Client_Code]],Clients[Client_Code],0)),"")</f>
        <v>INVERSIONES FIORDOS PATAGONICOS</v>
      </c>
      <c r="D2186" s="25">
        <v>1</v>
      </c>
      <c r="E2186" s="25">
        <v>1</v>
      </c>
      <c r="F2186" s="25" t="b">
        <f>IF(E2186&gt;(VLOOKUP(D2186,Months_Weeks!$A$2:$B$13,2,TRUE)),FALSE)</f>
        <v>0</v>
      </c>
      <c r="G2186" s="63">
        <f>IF(Table312[[#This Row],[Facility]]="Buin",1.5%,0.25%)</f>
        <v>1.4999999999999999E-2</v>
      </c>
      <c r="H2186" s="38">
        <v>3</v>
      </c>
      <c r="I2186" s="38"/>
      <c r="J2186" s="27">
        <f t="shared" si="204"/>
        <v>3</v>
      </c>
      <c r="K2186" s="28">
        <f t="shared" si="205"/>
        <v>0</v>
      </c>
      <c r="L2186" s="27">
        <f>IF(K2186=0,0,IF(E2186&gt;1,E2186-1,VLOOKUP(K2186,Months_Weeks!$A$1:$B$13,2,0)))</f>
        <v>0</v>
      </c>
      <c r="M2186" s="29"/>
      <c r="N2186" s="39"/>
      <c r="O2186" s="39"/>
      <c r="P2186" s="50">
        <f t="shared" si="206"/>
        <v>0</v>
      </c>
      <c r="Q2186" s="28">
        <f t="shared" si="207"/>
        <v>0</v>
      </c>
      <c r="R2186" s="28">
        <f>IF(Q2186=0,0,IF(E2186&gt;1,E2186-1,VLOOKUP(Q2186,Months_Weeks!$A$1:$B$13,2,0)))</f>
        <v>0</v>
      </c>
      <c r="S2186" s="30"/>
      <c r="T2186" s="39"/>
      <c r="U2186" s="39"/>
      <c r="V2186" s="50">
        <f t="shared" si="208"/>
        <v>0</v>
      </c>
      <c r="W2186" s="28">
        <f t="shared" si="209"/>
        <v>0</v>
      </c>
      <c r="X2186" s="28">
        <f>IF(W2186=0,0,IF(E2186&gt;1,E2186-1,VLOOKUP(W2186,Months_Weeks!$A$1:$B$13,2,0)))</f>
        <v>0</v>
      </c>
      <c r="Y2186" s="30"/>
      <c r="Z2186" s="39"/>
      <c r="AA2186" s="31">
        <v>1</v>
      </c>
      <c r="AB2186" s="72">
        <v>0.76400000000000001</v>
      </c>
      <c r="AC2186" s="31"/>
      <c r="AD2186" s="40"/>
      <c r="AE2186" s="31"/>
      <c r="AF2186" s="40"/>
      <c r="AG2186" s="31"/>
      <c r="AH2186" s="40"/>
      <c r="AI2186" s="31">
        <v>1</v>
      </c>
      <c r="AJ2186" s="70">
        <v>0.58099999999999996</v>
      </c>
    </row>
    <row r="2187" spans="1:36" x14ac:dyDescent="0.25">
      <c r="A2187" s="37" t="s">
        <v>62</v>
      </c>
      <c r="B2187" s="37">
        <v>1017</v>
      </c>
      <c r="C2187" s="26" t="str">
        <f>IFERROR(INDEX(Clients[Client_Name],MATCH(Table312[[#This Row],[Client_Code]],Clients[Client_Code],0)),"")</f>
        <v>INVERSIONES FIORDOS PATAGONICOS</v>
      </c>
      <c r="D2187" s="25">
        <v>1</v>
      </c>
      <c r="E2187" s="25">
        <v>2</v>
      </c>
      <c r="F2187" s="25" t="b">
        <f>IF(E2187&gt;(VLOOKUP(D2187,Months_Weeks!$A$2:$B$13,2,TRUE)),FALSE)</f>
        <v>0</v>
      </c>
      <c r="G2187" s="63">
        <f>IF(Table312[[#This Row],[Facility]]="Buin",1.5%,0.25%)</f>
        <v>1.4999999999999999E-2</v>
      </c>
      <c r="H2187" s="38">
        <v>4</v>
      </c>
      <c r="I2187" s="38"/>
      <c r="J2187" s="27">
        <f t="shared" si="204"/>
        <v>7</v>
      </c>
      <c r="K2187" s="28">
        <f t="shared" si="205"/>
        <v>1</v>
      </c>
      <c r="L2187" s="27">
        <f>IF(K2187=0,0,IF(E2187&gt;1,E2187-1,VLOOKUP(K2187,Months_Weeks!$A$1:$B$13,2,0)))</f>
        <v>1</v>
      </c>
      <c r="M2187" s="29"/>
      <c r="N2187" s="39"/>
      <c r="O2187" s="39"/>
      <c r="P2187" s="50">
        <f t="shared" si="206"/>
        <v>0</v>
      </c>
      <c r="Q2187" s="28">
        <f t="shared" si="207"/>
        <v>1</v>
      </c>
      <c r="R2187" s="28">
        <f>IF(Q2187=0,0,IF(E2187&gt;1,E2187-1,VLOOKUP(Q2187,Months_Weeks!$A$1:$B$13,2,0)))</f>
        <v>1</v>
      </c>
      <c r="S2187" s="30"/>
      <c r="T2187" s="39"/>
      <c r="U2187" s="39"/>
      <c r="V2187" s="50">
        <f t="shared" si="208"/>
        <v>0</v>
      </c>
      <c r="W2187" s="28">
        <f t="shared" si="209"/>
        <v>1</v>
      </c>
      <c r="X2187" s="28">
        <f>IF(W2187=0,0,IF(E2187&gt;1,E2187-1,VLOOKUP(W2187,Months_Weeks!$A$1:$B$13,2,0)))</f>
        <v>1</v>
      </c>
      <c r="Y2187" s="30"/>
      <c r="Z2187" s="39"/>
      <c r="AA2187" s="31"/>
      <c r="AB2187" s="39"/>
      <c r="AC2187" s="31"/>
      <c r="AD2187" s="40"/>
      <c r="AE2187" s="31"/>
      <c r="AF2187" s="40"/>
      <c r="AG2187" s="31"/>
      <c r="AH2187" s="40"/>
      <c r="AI2187" s="31"/>
      <c r="AJ2187" s="40"/>
    </row>
    <row r="2188" spans="1:36" x14ac:dyDescent="0.25">
      <c r="A2188" s="37" t="s">
        <v>62</v>
      </c>
      <c r="B2188" s="37">
        <v>1017</v>
      </c>
      <c r="C2188" s="26" t="str">
        <f>IFERROR(INDEX(Clients[Client_Name],MATCH(Table312[[#This Row],[Client_Code]],Clients[Client_Code],0)),"")</f>
        <v>INVERSIONES FIORDOS PATAGONICOS</v>
      </c>
      <c r="D2188" s="25">
        <v>1</v>
      </c>
      <c r="E2188" s="25">
        <v>3</v>
      </c>
      <c r="F2188" s="25" t="b">
        <f>IF(E2188&gt;(VLOOKUP(D2188,Months_Weeks!$A$2:$B$13,2,TRUE)),FALSE)</f>
        <v>0</v>
      </c>
      <c r="G2188" s="63">
        <f>IF(Table312[[#This Row],[Facility]]="Buin",1.5%,0.25%)</f>
        <v>1.4999999999999999E-2</v>
      </c>
      <c r="H2188" s="38"/>
      <c r="I2188" s="38">
        <v>1</v>
      </c>
      <c r="J2188" s="27">
        <f t="shared" si="204"/>
        <v>6</v>
      </c>
      <c r="K2188" s="28">
        <f t="shared" si="205"/>
        <v>1</v>
      </c>
      <c r="L2188" s="27">
        <f>IF(K2188=0,0,IF(E2188&gt;1,E2188-1,VLOOKUP(K2188,Months_Weeks!$A$1:$B$13,2,0)))</f>
        <v>2</v>
      </c>
      <c r="M2188" s="29"/>
      <c r="N2188" s="39"/>
      <c r="O2188" s="39"/>
      <c r="P2188" s="50">
        <f t="shared" si="206"/>
        <v>0</v>
      </c>
      <c r="Q2188" s="28">
        <f t="shared" si="207"/>
        <v>1</v>
      </c>
      <c r="R2188" s="28">
        <f>IF(Q2188=0,0,IF(E2188&gt;1,E2188-1,VLOOKUP(Q2188,Months_Weeks!$A$1:$B$13,2,0)))</f>
        <v>2</v>
      </c>
      <c r="S2188" s="30"/>
      <c r="T2188" s="39"/>
      <c r="U2188" s="39"/>
      <c r="V2188" s="50">
        <f t="shared" si="208"/>
        <v>0</v>
      </c>
      <c r="W2188" s="28">
        <f t="shared" si="209"/>
        <v>1</v>
      </c>
      <c r="X2188" s="28">
        <f>IF(W2188=0,0,IF(E2188&gt;1,E2188-1,VLOOKUP(W2188,Months_Weeks!$A$1:$B$13,2,0)))</f>
        <v>2</v>
      </c>
      <c r="Y2188" s="30"/>
      <c r="Z2188" s="39"/>
      <c r="AA2188" s="31"/>
      <c r="AB2188" s="39"/>
      <c r="AC2188" s="31"/>
      <c r="AD2188" s="40"/>
      <c r="AE2188" s="31"/>
      <c r="AF2188" s="40"/>
      <c r="AG2188" s="31"/>
      <c r="AH2188" s="40"/>
      <c r="AI2188" s="31"/>
      <c r="AJ2188" s="40"/>
    </row>
    <row r="2189" spans="1:36" x14ac:dyDescent="0.25">
      <c r="A2189" s="37" t="s">
        <v>62</v>
      </c>
      <c r="B2189" s="37">
        <v>1017</v>
      </c>
      <c r="C2189" s="26" t="str">
        <f>IFERROR(INDEX(Clients[Client_Name],MATCH(Table312[[#This Row],[Client_Code]],Clients[Client_Code],0)),"")</f>
        <v>INVERSIONES FIORDOS PATAGONICOS</v>
      </c>
      <c r="D2189" s="25">
        <v>1</v>
      </c>
      <c r="E2189" s="25">
        <v>4</v>
      </c>
      <c r="F2189" s="25" t="b">
        <f>IF(E2189&gt;(VLOOKUP(D2189,Months_Weeks!$A$2:$B$13,2,TRUE)),FALSE)</f>
        <v>0</v>
      </c>
      <c r="G2189" s="63">
        <f>IF(Table312[[#This Row],[Facility]]="Buin",1.5%,0.25%)</f>
        <v>1.4999999999999999E-2</v>
      </c>
      <c r="H2189" s="38">
        <v>1</v>
      </c>
      <c r="I2189" s="38"/>
      <c r="J2189" s="27">
        <f t="shared" si="204"/>
        <v>7</v>
      </c>
      <c r="K2189" s="28">
        <f t="shared" si="205"/>
        <v>1</v>
      </c>
      <c r="L2189" s="27">
        <f>IF(K2189=0,0,IF(E2189&gt;1,E2189-1,VLOOKUP(K2189,Months_Weeks!$A$1:$B$13,2,0)))</f>
        <v>3</v>
      </c>
      <c r="M2189" s="29"/>
      <c r="N2189" s="39"/>
      <c r="O2189" s="39"/>
      <c r="P2189" s="50">
        <f t="shared" si="206"/>
        <v>0</v>
      </c>
      <c r="Q2189" s="28">
        <f t="shared" si="207"/>
        <v>1</v>
      </c>
      <c r="R2189" s="28">
        <f>IF(Q2189=0,0,IF(E2189&gt;1,E2189-1,VLOOKUP(Q2189,Months_Weeks!$A$1:$B$13,2,0)))</f>
        <v>3</v>
      </c>
      <c r="S2189" s="30"/>
      <c r="T2189" s="39"/>
      <c r="U2189" s="39"/>
      <c r="V2189" s="50">
        <f t="shared" si="208"/>
        <v>0</v>
      </c>
      <c r="W2189" s="28">
        <f t="shared" si="209"/>
        <v>1</v>
      </c>
      <c r="X2189" s="28">
        <f>IF(W2189=0,0,IF(E2189&gt;1,E2189-1,VLOOKUP(W2189,Months_Weeks!$A$1:$B$13,2,0)))</f>
        <v>3</v>
      </c>
      <c r="Y2189" s="30"/>
      <c r="Z2189" s="39"/>
      <c r="AA2189" s="31"/>
      <c r="AB2189" s="39"/>
      <c r="AC2189" s="31"/>
      <c r="AD2189" s="40"/>
      <c r="AE2189" s="31"/>
      <c r="AF2189" s="40"/>
      <c r="AG2189" s="31"/>
      <c r="AH2189" s="40"/>
      <c r="AI2189" s="31"/>
      <c r="AJ2189" s="40"/>
    </row>
    <row r="2190" spans="1:36" x14ac:dyDescent="0.25">
      <c r="A2190" s="37" t="s">
        <v>62</v>
      </c>
      <c r="B2190" s="37">
        <v>1017</v>
      </c>
      <c r="C2190" s="26" t="str">
        <f>IFERROR(INDEX(Clients[Client_Name],MATCH(Table312[[#This Row],[Client_Code]],Clients[Client_Code],0)),"")</f>
        <v>INVERSIONES FIORDOS PATAGONICOS</v>
      </c>
      <c r="D2190" s="25">
        <v>2</v>
      </c>
      <c r="E2190" s="25">
        <v>1</v>
      </c>
      <c r="F2190" s="25" t="b">
        <f>IF(E2190&gt;(VLOOKUP(D2190,Months_Weeks!$A$2:$B$13,2,TRUE)),FALSE)</f>
        <v>0</v>
      </c>
      <c r="G2190" s="63">
        <f>IF(Table312[[#This Row],[Facility]]="Buin",1.5%,0.25%)</f>
        <v>1.4999999999999999E-2</v>
      </c>
      <c r="H2190" s="38">
        <v>1</v>
      </c>
      <c r="I2190" s="38"/>
      <c r="J2190" s="27">
        <f t="shared" si="204"/>
        <v>8</v>
      </c>
      <c r="K2190" s="28">
        <f t="shared" si="205"/>
        <v>1</v>
      </c>
      <c r="L2190" s="27">
        <f>IF(K2190=0,0,IF(E2190&gt;1,E2190-1,VLOOKUP(K2190,Months_Weeks!$A$1:$B$13,2,0)))</f>
        <v>4</v>
      </c>
      <c r="M2190" s="29"/>
      <c r="N2190" s="39"/>
      <c r="O2190" s="39"/>
      <c r="P2190" s="50">
        <f t="shared" si="206"/>
        <v>0</v>
      </c>
      <c r="Q2190" s="28">
        <f t="shared" si="207"/>
        <v>1</v>
      </c>
      <c r="R2190" s="28">
        <f>IF(Q2190=0,0,IF(E2190&gt;1,E2190-1,VLOOKUP(Q2190,Months_Weeks!$A$1:$B$13,2,0)))</f>
        <v>4</v>
      </c>
      <c r="S2190" s="30"/>
      <c r="T2190" s="39"/>
      <c r="U2190" s="39"/>
      <c r="V2190" s="50">
        <f t="shared" si="208"/>
        <v>0</v>
      </c>
      <c r="W2190" s="28">
        <f t="shared" si="209"/>
        <v>1</v>
      </c>
      <c r="X2190" s="28">
        <f>IF(W2190=0,0,IF(E2190&gt;1,E2190-1,VLOOKUP(W2190,Months_Weeks!$A$1:$B$13,2,0)))</f>
        <v>4</v>
      </c>
      <c r="Y2190" s="30"/>
      <c r="Z2190" s="39"/>
      <c r="AA2190" s="31"/>
      <c r="AB2190" s="39"/>
      <c r="AC2190" s="31"/>
      <c r="AD2190" s="40"/>
      <c r="AE2190" s="31"/>
      <c r="AF2190" s="40"/>
      <c r="AG2190" s="31"/>
      <c r="AH2190" s="40"/>
      <c r="AI2190" s="31"/>
      <c r="AJ2190" s="40"/>
    </row>
    <row r="2191" spans="1:36" x14ac:dyDescent="0.25">
      <c r="A2191" s="37" t="s">
        <v>62</v>
      </c>
      <c r="B2191" s="37">
        <v>1017</v>
      </c>
      <c r="C2191" s="26" t="str">
        <f>IFERROR(INDEX(Clients[Client_Name],MATCH(Table312[[#This Row],[Client_Code]],Clients[Client_Code],0)),"")</f>
        <v>INVERSIONES FIORDOS PATAGONICOS</v>
      </c>
      <c r="D2191" s="25">
        <v>2</v>
      </c>
      <c r="E2191" s="25">
        <v>2</v>
      </c>
      <c r="F2191" s="25" t="b">
        <f>IF(E2191&gt;(VLOOKUP(D2191,Months_Weeks!$A$2:$B$13,2,TRUE)),FALSE)</f>
        <v>0</v>
      </c>
      <c r="G2191" s="63">
        <f>IF(Table312[[#This Row],[Facility]]="Buin",1.5%,0.25%)</f>
        <v>1.4999999999999999E-2</v>
      </c>
      <c r="H2191" s="38">
        <v>1</v>
      </c>
      <c r="I2191" s="38"/>
      <c r="J2191" s="27">
        <f t="shared" si="204"/>
        <v>9</v>
      </c>
      <c r="K2191" s="28">
        <f t="shared" si="205"/>
        <v>2</v>
      </c>
      <c r="L2191" s="27">
        <f>IF(K2191=0,0,IF(E2191&gt;1,E2191-1,VLOOKUP(K2191,Months_Weeks!$A$1:$B$13,2,0)))</f>
        <v>1</v>
      </c>
      <c r="M2191" s="29"/>
      <c r="N2191" s="39"/>
      <c r="O2191" s="39"/>
      <c r="P2191" s="50">
        <f t="shared" si="206"/>
        <v>0</v>
      </c>
      <c r="Q2191" s="28">
        <f t="shared" si="207"/>
        <v>2</v>
      </c>
      <c r="R2191" s="28">
        <f>IF(Q2191=0,0,IF(E2191&gt;1,E2191-1,VLOOKUP(Q2191,Months_Weeks!$A$1:$B$13,2,0)))</f>
        <v>1</v>
      </c>
      <c r="S2191" s="30"/>
      <c r="T2191" s="39"/>
      <c r="U2191" s="39"/>
      <c r="V2191" s="50">
        <f t="shared" si="208"/>
        <v>0</v>
      </c>
      <c r="W2191" s="28">
        <f t="shared" si="209"/>
        <v>2</v>
      </c>
      <c r="X2191" s="28">
        <f>IF(W2191=0,0,IF(E2191&gt;1,E2191-1,VLOOKUP(W2191,Months_Weeks!$A$1:$B$13,2,0)))</f>
        <v>1</v>
      </c>
      <c r="Y2191" s="30"/>
      <c r="Z2191" s="39"/>
      <c r="AA2191" s="31"/>
      <c r="AB2191" s="39"/>
      <c r="AC2191" s="31"/>
      <c r="AD2191" s="40"/>
      <c r="AE2191" s="31"/>
      <c r="AF2191" s="40"/>
      <c r="AG2191" s="31"/>
      <c r="AH2191" s="40"/>
      <c r="AI2191" s="31"/>
      <c r="AJ2191" s="40"/>
    </row>
    <row r="2192" spans="1:36" x14ac:dyDescent="0.25">
      <c r="A2192" s="37" t="s">
        <v>62</v>
      </c>
      <c r="B2192" s="37">
        <v>1017</v>
      </c>
      <c r="C2192" s="26" t="str">
        <f>IFERROR(INDEX(Clients[Client_Name],MATCH(Table312[[#This Row],[Client_Code]],Clients[Client_Code],0)),"")</f>
        <v>INVERSIONES FIORDOS PATAGONICOS</v>
      </c>
      <c r="D2192" s="25">
        <v>2</v>
      </c>
      <c r="E2192" s="25">
        <v>3</v>
      </c>
      <c r="F2192" s="25" t="b">
        <f>IF(E2192&gt;(VLOOKUP(D2192,Months_Weeks!$A$2:$B$13,2,TRUE)),FALSE)</f>
        <v>0</v>
      </c>
      <c r="G2192" s="63">
        <f>IF(Table312[[#This Row],[Facility]]="Buin",1.5%,0.25%)</f>
        <v>1.4999999999999999E-2</v>
      </c>
      <c r="H2192" s="38">
        <v>10</v>
      </c>
      <c r="I2192" s="38"/>
      <c r="J2192" s="27">
        <f t="shared" si="204"/>
        <v>19</v>
      </c>
      <c r="K2192" s="28">
        <f t="shared" si="205"/>
        <v>2</v>
      </c>
      <c r="L2192" s="27">
        <f>IF(K2192=0,0,IF(E2192&gt;1,E2192-1,VLOOKUP(K2192,Months_Weeks!$A$1:$B$13,2,0)))</f>
        <v>2</v>
      </c>
      <c r="M2192" s="29"/>
      <c r="N2192" s="39"/>
      <c r="O2192" s="39"/>
      <c r="P2192" s="50">
        <f t="shared" si="206"/>
        <v>0</v>
      </c>
      <c r="Q2192" s="28">
        <f t="shared" si="207"/>
        <v>2</v>
      </c>
      <c r="R2192" s="28">
        <f>IF(Q2192=0,0,IF(E2192&gt;1,E2192-1,VLOOKUP(Q2192,Months_Weeks!$A$1:$B$13,2,0)))</f>
        <v>2</v>
      </c>
      <c r="S2192" s="30"/>
      <c r="T2192" s="39"/>
      <c r="U2192" s="39"/>
      <c r="V2192" s="50">
        <f t="shared" si="208"/>
        <v>0</v>
      </c>
      <c r="W2192" s="28">
        <f t="shared" si="209"/>
        <v>2</v>
      </c>
      <c r="X2192" s="28">
        <f>IF(W2192=0,0,IF(E2192&gt;1,E2192-1,VLOOKUP(W2192,Months_Weeks!$A$1:$B$13,2,0)))</f>
        <v>2</v>
      </c>
      <c r="Y2192" s="30"/>
      <c r="Z2192" s="39"/>
      <c r="AA2192" s="31"/>
      <c r="AB2192" s="39"/>
      <c r="AC2192" s="31"/>
      <c r="AD2192" s="40"/>
      <c r="AE2192" s="31"/>
      <c r="AF2192" s="40"/>
      <c r="AG2192" s="31"/>
      <c r="AH2192" s="40"/>
      <c r="AI2192" s="31"/>
      <c r="AJ2192" s="40"/>
    </row>
    <row r="2193" spans="1:36" x14ac:dyDescent="0.25">
      <c r="A2193" s="37" t="s">
        <v>62</v>
      </c>
      <c r="B2193" s="37">
        <v>1017</v>
      </c>
      <c r="C2193" s="26" t="str">
        <f>IFERROR(INDEX(Clients[Client_Name],MATCH(Table312[[#This Row],[Client_Code]],Clients[Client_Code],0)),"")</f>
        <v>INVERSIONES FIORDOS PATAGONICOS</v>
      </c>
      <c r="D2193" s="25">
        <v>2</v>
      </c>
      <c r="E2193" s="25">
        <v>4</v>
      </c>
      <c r="F2193" s="25" t="b">
        <f>IF(E2193&gt;(VLOOKUP(D2193,Months_Weeks!$A$2:$B$13,2,TRUE)),FALSE)</f>
        <v>0</v>
      </c>
      <c r="G2193" s="63">
        <f>IF(Table312[[#This Row],[Facility]]="Buin",1.5%,0.25%)</f>
        <v>1.4999999999999999E-2</v>
      </c>
      <c r="H2193" s="38">
        <v>12</v>
      </c>
      <c r="I2193" s="38"/>
      <c r="J2193" s="27">
        <f t="shared" si="204"/>
        <v>31</v>
      </c>
      <c r="K2193" s="28">
        <f t="shared" si="205"/>
        <v>2</v>
      </c>
      <c r="L2193" s="27">
        <f>IF(K2193=0,0,IF(E2193&gt;1,E2193-1,VLOOKUP(K2193,Months_Weeks!$A$1:$B$13,2,0)))</f>
        <v>3</v>
      </c>
      <c r="M2193" s="29"/>
      <c r="N2193" s="39"/>
      <c r="O2193" s="39"/>
      <c r="P2193" s="50">
        <f t="shared" si="206"/>
        <v>0</v>
      </c>
      <c r="Q2193" s="28">
        <f t="shared" si="207"/>
        <v>2</v>
      </c>
      <c r="R2193" s="28">
        <f>IF(Q2193=0,0,IF(E2193&gt;1,E2193-1,VLOOKUP(Q2193,Months_Weeks!$A$1:$B$13,2,0)))</f>
        <v>3</v>
      </c>
      <c r="S2193" s="30"/>
      <c r="T2193" s="39"/>
      <c r="U2193" s="39"/>
      <c r="V2193" s="50">
        <f t="shared" si="208"/>
        <v>0</v>
      </c>
      <c r="W2193" s="28">
        <f t="shared" si="209"/>
        <v>2</v>
      </c>
      <c r="X2193" s="28">
        <f>IF(W2193=0,0,IF(E2193&gt;1,E2193-1,VLOOKUP(W2193,Months_Weeks!$A$1:$B$13,2,0)))</f>
        <v>3</v>
      </c>
      <c r="Y2193" s="30"/>
      <c r="Z2193" s="39"/>
      <c r="AA2193" s="31"/>
      <c r="AB2193" s="39"/>
      <c r="AC2193" s="31"/>
      <c r="AD2193" s="40"/>
      <c r="AE2193" s="31"/>
      <c r="AF2193" s="40"/>
      <c r="AG2193" s="31"/>
      <c r="AH2193" s="40"/>
      <c r="AI2193" s="31"/>
      <c r="AJ2193" s="40"/>
    </row>
    <row r="2194" spans="1:36" x14ac:dyDescent="0.25">
      <c r="A2194" s="37" t="s">
        <v>62</v>
      </c>
      <c r="B2194" s="37">
        <v>1017</v>
      </c>
      <c r="C2194" s="26" t="str">
        <f>IFERROR(INDEX(Clients[Client_Name],MATCH(Table312[[#This Row],[Client_Code]],Clients[Client_Code],0)),"")</f>
        <v>INVERSIONES FIORDOS PATAGONICOS</v>
      </c>
      <c r="D2194" s="25">
        <v>3</v>
      </c>
      <c r="E2194" s="25">
        <v>1</v>
      </c>
      <c r="F2194" s="25" t="b">
        <f>IF(E2194&gt;(VLOOKUP(D2194,Months_Weeks!$A$2:$B$13,2,TRUE)),FALSE)</f>
        <v>0</v>
      </c>
      <c r="G2194" s="63">
        <f>IF(Table312[[#This Row],[Facility]]="Buin",1.5%,0.25%)</f>
        <v>1.4999999999999999E-2</v>
      </c>
      <c r="H2194" s="38">
        <v>6</v>
      </c>
      <c r="I2194" s="38"/>
      <c r="J2194" s="27">
        <f t="shared" si="204"/>
        <v>37</v>
      </c>
      <c r="K2194" s="28">
        <f t="shared" si="205"/>
        <v>2</v>
      </c>
      <c r="L2194" s="27">
        <f>IF(K2194=0,0,IF(E2194&gt;1,E2194-1,VLOOKUP(K2194,Months_Weeks!$A$1:$B$13,2,0)))</f>
        <v>4</v>
      </c>
      <c r="M2194" s="29"/>
      <c r="N2194" s="39"/>
      <c r="O2194" s="39"/>
      <c r="P2194" s="50">
        <f t="shared" si="206"/>
        <v>0</v>
      </c>
      <c r="Q2194" s="28">
        <f t="shared" si="207"/>
        <v>2</v>
      </c>
      <c r="R2194" s="28">
        <f>IF(Q2194=0,0,IF(E2194&gt;1,E2194-1,VLOOKUP(Q2194,Months_Weeks!$A$1:$B$13,2,0)))</f>
        <v>4</v>
      </c>
      <c r="S2194" s="30"/>
      <c r="T2194" s="39"/>
      <c r="U2194" s="39"/>
      <c r="V2194" s="50">
        <f t="shared" si="208"/>
        <v>0</v>
      </c>
      <c r="W2194" s="28">
        <f t="shared" si="209"/>
        <v>2</v>
      </c>
      <c r="X2194" s="28">
        <f>IF(W2194=0,0,IF(E2194&gt;1,E2194-1,VLOOKUP(W2194,Months_Weeks!$A$1:$B$13,2,0)))</f>
        <v>4</v>
      </c>
      <c r="Y2194" s="30"/>
      <c r="Z2194" s="39"/>
      <c r="AA2194" s="31"/>
      <c r="AB2194" s="39"/>
      <c r="AC2194" s="31"/>
      <c r="AD2194" s="40"/>
      <c r="AE2194" s="31"/>
      <c r="AF2194" s="40"/>
      <c r="AG2194" s="31"/>
      <c r="AH2194" s="40"/>
      <c r="AI2194" s="31"/>
      <c r="AJ2194" s="40"/>
    </row>
    <row r="2195" spans="1:36" x14ac:dyDescent="0.25">
      <c r="A2195" s="37" t="s">
        <v>62</v>
      </c>
      <c r="B2195" s="37">
        <v>1017</v>
      </c>
      <c r="C2195" s="26" t="str">
        <f>IFERROR(INDEX(Clients[Client_Name],MATCH(Table312[[#This Row],[Client_Code]],Clients[Client_Code],0)),"")</f>
        <v>INVERSIONES FIORDOS PATAGONICOS</v>
      </c>
      <c r="D2195" s="25">
        <v>3</v>
      </c>
      <c r="E2195" s="25">
        <v>2</v>
      </c>
      <c r="F2195" s="25" t="b">
        <f>IF(E2195&gt;(VLOOKUP(D2195,Months_Weeks!$A$2:$B$13,2,TRUE)),FALSE)</f>
        <v>0</v>
      </c>
      <c r="G2195" s="63">
        <f>IF(Table312[[#This Row],[Facility]]="Buin",1.5%,0.25%)</f>
        <v>1.4999999999999999E-2</v>
      </c>
      <c r="H2195" s="38"/>
      <c r="I2195" s="38"/>
      <c r="J2195" s="27">
        <f t="shared" si="204"/>
        <v>37</v>
      </c>
      <c r="K2195" s="28">
        <f t="shared" si="205"/>
        <v>3</v>
      </c>
      <c r="L2195" s="27">
        <f>IF(K2195=0,0,IF(E2195&gt;1,E2195-1,VLOOKUP(K2195,Months_Weeks!$A$1:$B$13,2,0)))</f>
        <v>1</v>
      </c>
      <c r="M2195" s="29"/>
      <c r="N2195" s="39"/>
      <c r="O2195" s="39"/>
      <c r="P2195" s="50">
        <f t="shared" si="206"/>
        <v>0</v>
      </c>
      <c r="Q2195" s="28">
        <f t="shared" si="207"/>
        <v>3</v>
      </c>
      <c r="R2195" s="28">
        <f>IF(Q2195=0,0,IF(E2195&gt;1,E2195-1,VLOOKUP(Q2195,Months_Weeks!$A$1:$B$13,2,0)))</f>
        <v>1</v>
      </c>
      <c r="S2195" s="30"/>
      <c r="T2195" s="39"/>
      <c r="U2195" s="39"/>
      <c r="V2195" s="50">
        <f t="shared" si="208"/>
        <v>0</v>
      </c>
      <c r="W2195" s="28">
        <f t="shared" si="209"/>
        <v>3</v>
      </c>
      <c r="X2195" s="28">
        <f>IF(W2195=0,0,IF(E2195&gt;1,E2195-1,VLOOKUP(W2195,Months_Weeks!$A$1:$B$13,2,0)))</f>
        <v>1</v>
      </c>
      <c r="Y2195" s="30"/>
      <c r="Z2195" s="39"/>
      <c r="AA2195" s="31"/>
      <c r="AB2195" s="39"/>
      <c r="AC2195" s="31"/>
      <c r="AD2195" s="40"/>
      <c r="AE2195" s="31"/>
      <c r="AF2195" s="40"/>
      <c r="AG2195" s="31"/>
      <c r="AH2195" s="40"/>
      <c r="AI2195" s="31"/>
      <c r="AJ2195" s="40"/>
    </row>
    <row r="2196" spans="1:36" x14ac:dyDescent="0.25">
      <c r="A2196" s="37" t="s">
        <v>62</v>
      </c>
      <c r="B2196" s="37">
        <v>1017</v>
      </c>
      <c r="C2196" s="26" t="str">
        <f>IFERROR(INDEX(Clients[Client_Name],MATCH(Table312[[#This Row],[Client_Code]],Clients[Client_Code],0)),"")</f>
        <v>INVERSIONES FIORDOS PATAGONICOS</v>
      </c>
      <c r="D2196" s="25">
        <v>3</v>
      </c>
      <c r="E2196" s="25">
        <v>3</v>
      </c>
      <c r="F2196" s="25" t="b">
        <f>IF(E2196&gt;(VLOOKUP(D2196,Months_Weeks!$A$2:$B$13,2,TRUE)),FALSE)</f>
        <v>0</v>
      </c>
      <c r="G2196" s="63">
        <f>IF(Table312[[#This Row],[Facility]]="Buin",1.5%,0.25%)</f>
        <v>1.4999999999999999E-2</v>
      </c>
      <c r="H2196" s="38"/>
      <c r="I2196" s="38"/>
      <c r="J2196" s="27">
        <f t="shared" si="204"/>
        <v>37</v>
      </c>
      <c r="K2196" s="28">
        <f t="shared" si="205"/>
        <v>3</v>
      </c>
      <c r="L2196" s="27">
        <f>IF(K2196=0,0,IF(E2196&gt;1,E2196-1,VLOOKUP(K2196,Months_Weeks!$A$1:$B$13,2,0)))</f>
        <v>2</v>
      </c>
      <c r="M2196" s="29"/>
      <c r="N2196" s="39"/>
      <c r="O2196" s="39"/>
      <c r="P2196" s="50">
        <f t="shared" si="206"/>
        <v>0</v>
      </c>
      <c r="Q2196" s="28">
        <f t="shared" si="207"/>
        <v>3</v>
      </c>
      <c r="R2196" s="28">
        <f>IF(Q2196=0,0,IF(E2196&gt;1,E2196-1,VLOOKUP(Q2196,Months_Weeks!$A$1:$B$13,2,0)))</f>
        <v>2</v>
      </c>
      <c r="S2196" s="30"/>
      <c r="T2196" s="39"/>
      <c r="U2196" s="39"/>
      <c r="V2196" s="50">
        <f t="shared" si="208"/>
        <v>0</v>
      </c>
      <c r="W2196" s="28">
        <f t="shared" si="209"/>
        <v>3</v>
      </c>
      <c r="X2196" s="28">
        <f>IF(W2196=0,0,IF(E2196&gt;1,E2196-1,VLOOKUP(W2196,Months_Weeks!$A$1:$B$13,2,0)))</f>
        <v>2</v>
      </c>
      <c r="Y2196" s="30"/>
      <c r="Z2196" s="39"/>
      <c r="AA2196" s="31"/>
      <c r="AB2196" s="39"/>
      <c r="AC2196" s="31"/>
      <c r="AD2196" s="40"/>
      <c r="AE2196" s="31"/>
      <c r="AF2196" s="40"/>
      <c r="AG2196" s="31"/>
      <c r="AH2196" s="40"/>
      <c r="AI2196" s="31"/>
      <c r="AJ2196" s="40"/>
    </row>
    <row r="2197" spans="1:36" x14ac:dyDescent="0.25">
      <c r="A2197" s="37" t="s">
        <v>62</v>
      </c>
      <c r="B2197" s="37">
        <v>1017</v>
      </c>
      <c r="C2197" s="26" t="str">
        <f>IFERROR(INDEX(Clients[Client_Name],MATCH(Table312[[#This Row],[Client_Code]],Clients[Client_Code],0)),"")</f>
        <v>INVERSIONES FIORDOS PATAGONICOS</v>
      </c>
      <c r="D2197" s="25">
        <v>3</v>
      </c>
      <c r="E2197" s="25">
        <v>4</v>
      </c>
      <c r="F2197" s="25" t="b">
        <f>IF(E2197&gt;(VLOOKUP(D2197,Months_Weeks!$A$2:$B$13,2,TRUE)),FALSE)</f>
        <v>0</v>
      </c>
      <c r="G2197" s="63">
        <f>IF(Table312[[#This Row],[Facility]]="Buin",1.5%,0.25%)</f>
        <v>1.4999999999999999E-2</v>
      </c>
      <c r="H2197" s="38"/>
      <c r="I2197" s="38"/>
      <c r="J2197" s="27">
        <f t="shared" si="204"/>
        <v>37</v>
      </c>
      <c r="K2197" s="28">
        <f t="shared" si="205"/>
        <v>3</v>
      </c>
      <c r="L2197" s="27">
        <f>IF(K2197=0,0,IF(E2197&gt;1,E2197-1,VLOOKUP(K2197,Months_Weeks!$A$1:$B$13,2,0)))</f>
        <v>3</v>
      </c>
      <c r="M2197" s="29"/>
      <c r="N2197" s="39"/>
      <c r="O2197" s="39"/>
      <c r="P2197" s="50">
        <f t="shared" si="206"/>
        <v>0</v>
      </c>
      <c r="Q2197" s="28">
        <f t="shared" si="207"/>
        <v>3</v>
      </c>
      <c r="R2197" s="28">
        <f>IF(Q2197=0,0,IF(E2197&gt;1,E2197-1,VLOOKUP(Q2197,Months_Weeks!$A$1:$B$13,2,0)))</f>
        <v>3</v>
      </c>
      <c r="S2197" s="30"/>
      <c r="T2197" s="39"/>
      <c r="U2197" s="39"/>
      <c r="V2197" s="50">
        <f t="shared" si="208"/>
        <v>0</v>
      </c>
      <c r="W2197" s="28">
        <f t="shared" si="209"/>
        <v>3</v>
      </c>
      <c r="X2197" s="28">
        <f>IF(W2197=0,0,IF(E2197&gt;1,E2197-1,VLOOKUP(W2197,Months_Weeks!$A$1:$B$13,2,0)))</f>
        <v>3</v>
      </c>
      <c r="Y2197" s="30"/>
      <c r="Z2197" s="39"/>
      <c r="AA2197" s="31"/>
      <c r="AB2197" s="39"/>
      <c r="AC2197" s="31"/>
      <c r="AD2197" s="40"/>
      <c r="AE2197" s="31"/>
      <c r="AF2197" s="40"/>
      <c r="AG2197" s="31"/>
      <c r="AH2197" s="40"/>
      <c r="AI2197" s="31"/>
      <c r="AJ2197" s="40"/>
    </row>
    <row r="2198" spans="1:36" x14ac:dyDescent="0.25">
      <c r="A2198" s="37" t="s">
        <v>62</v>
      </c>
      <c r="B2198" s="37">
        <v>1017</v>
      </c>
      <c r="C2198" s="26" t="str">
        <f>IFERROR(INDEX(Clients[Client_Name],MATCH(Table312[[#This Row],[Client_Code]],Clients[Client_Code],0)),"")</f>
        <v>INVERSIONES FIORDOS PATAGONICOS</v>
      </c>
      <c r="D2198" s="25">
        <v>3</v>
      </c>
      <c r="E2198" s="25">
        <v>5</v>
      </c>
      <c r="F2198" s="25" t="b">
        <f>IF(E2198&gt;(VLOOKUP(D2198,Months_Weeks!$A$2:$B$13,2,TRUE)),FALSE)</f>
        <v>0</v>
      </c>
      <c r="G2198" s="63">
        <f>IF(Table312[[#This Row],[Facility]]="Buin",1.5%,0.25%)</f>
        <v>1.4999999999999999E-2</v>
      </c>
      <c r="H2198" s="38"/>
      <c r="I2198" s="38"/>
      <c r="J2198" s="27">
        <f t="shared" si="204"/>
        <v>37</v>
      </c>
      <c r="K2198" s="28">
        <f t="shared" si="205"/>
        <v>3</v>
      </c>
      <c r="L2198" s="27">
        <f>IF(K2198=0,0,IF(E2198&gt;1,E2198-1,VLOOKUP(K2198,Months_Weeks!$A$1:$B$13,2,0)))</f>
        <v>4</v>
      </c>
      <c r="M2198" s="29"/>
      <c r="N2198" s="39"/>
      <c r="O2198" s="39"/>
      <c r="P2198" s="50">
        <f t="shared" si="206"/>
        <v>0</v>
      </c>
      <c r="Q2198" s="28">
        <f t="shared" si="207"/>
        <v>3</v>
      </c>
      <c r="R2198" s="28">
        <f>IF(Q2198=0,0,IF(E2198&gt;1,E2198-1,VLOOKUP(Q2198,Months_Weeks!$A$1:$B$13,2,0)))</f>
        <v>4</v>
      </c>
      <c r="S2198" s="30"/>
      <c r="T2198" s="39"/>
      <c r="U2198" s="39"/>
      <c r="V2198" s="50">
        <f t="shared" si="208"/>
        <v>0</v>
      </c>
      <c r="W2198" s="28">
        <f t="shared" si="209"/>
        <v>3</v>
      </c>
      <c r="X2198" s="28">
        <f>IF(W2198=0,0,IF(E2198&gt;1,E2198-1,VLOOKUP(W2198,Months_Weeks!$A$1:$B$13,2,0)))</f>
        <v>4</v>
      </c>
      <c r="Y2198" s="30"/>
      <c r="Z2198" s="39"/>
      <c r="AA2198" s="31"/>
      <c r="AB2198" s="39"/>
      <c r="AC2198" s="31"/>
      <c r="AD2198" s="40"/>
      <c r="AE2198" s="31"/>
      <c r="AF2198" s="40"/>
      <c r="AG2198" s="31"/>
      <c r="AH2198" s="40"/>
      <c r="AI2198" s="31"/>
      <c r="AJ2198" s="40"/>
    </row>
    <row r="2199" spans="1:36" x14ac:dyDescent="0.25">
      <c r="A2199" s="37" t="s">
        <v>62</v>
      </c>
      <c r="B2199" s="37">
        <v>1017</v>
      </c>
      <c r="C2199" s="26" t="str">
        <f>IFERROR(INDEX(Clients[Client_Name],MATCH(Table312[[#This Row],[Client_Code]],Clients[Client_Code],0)),"")</f>
        <v>INVERSIONES FIORDOS PATAGONICOS</v>
      </c>
      <c r="D2199" s="25">
        <v>4</v>
      </c>
      <c r="E2199" s="25">
        <v>1</v>
      </c>
      <c r="F2199" s="25" t="b">
        <f>IF(E2199&gt;(VLOOKUP(D2199,Months_Weeks!$A$2:$B$13,2,TRUE)),FALSE)</f>
        <v>0</v>
      </c>
      <c r="G2199" s="63">
        <f>IF(Table312[[#This Row],[Facility]]="Buin",1.5%,0.25%)</f>
        <v>1.4999999999999999E-2</v>
      </c>
      <c r="H2199" s="38"/>
      <c r="I2199" s="38"/>
      <c r="J2199" s="27">
        <f t="shared" si="204"/>
        <v>37</v>
      </c>
      <c r="K2199" s="28">
        <f t="shared" si="205"/>
        <v>3</v>
      </c>
      <c r="L2199" s="27">
        <f>IF(K2199=0,0,IF(E2199&gt;1,E2199-1,VLOOKUP(K2199,Months_Weeks!$A$1:$B$13,2,0)))</f>
        <v>5</v>
      </c>
      <c r="M2199" s="29"/>
      <c r="N2199" s="39"/>
      <c r="O2199" s="39"/>
      <c r="P2199" s="50">
        <f t="shared" si="206"/>
        <v>0</v>
      </c>
      <c r="Q2199" s="28">
        <f t="shared" si="207"/>
        <v>3</v>
      </c>
      <c r="R2199" s="28">
        <f>IF(Q2199=0,0,IF(E2199&gt;1,E2199-1,VLOOKUP(Q2199,Months_Weeks!$A$1:$B$13,2,0)))</f>
        <v>5</v>
      </c>
      <c r="S2199" s="30"/>
      <c r="T2199" s="39"/>
      <c r="U2199" s="39"/>
      <c r="V2199" s="50">
        <f t="shared" si="208"/>
        <v>0</v>
      </c>
      <c r="W2199" s="28">
        <f t="shared" si="209"/>
        <v>3</v>
      </c>
      <c r="X2199" s="28">
        <f>IF(W2199=0,0,IF(E2199&gt;1,E2199-1,VLOOKUP(W2199,Months_Weeks!$A$1:$B$13,2,0)))</f>
        <v>5</v>
      </c>
      <c r="Y2199" s="30"/>
      <c r="Z2199" s="39"/>
      <c r="AA2199" s="31"/>
      <c r="AB2199" s="39"/>
      <c r="AC2199" s="31"/>
      <c r="AD2199" s="40"/>
      <c r="AE2199" s="31"/>
      <c r="AF2199" s="40"/>
      <c r="AG2199" s="31"/>
      <c r="AH2199" s="40"/>
      <c r="AI2199" s="31"/>
      <c r="AJ2199" s="40"/>
    </row>
    <row r="2200" spans="1:36" x14ac:dyDescent="0.25">
      <c r="A2200" s="37" t="s">
        <v>62</v>
      </c>
      <c r="B2200" s="37">
        <v>1017</v>
      </c>
      <c r="C2200" s="26" t="str">
        <f>IFERROR(INDEX(Clients[Client_Name],MATCH(Table312[[#This Row],[Client_Code]],Clients[Client_Code],0)),"")</f>
        <v>INVERSIONES FIORDOS PATAGONICOS</v>
      </c>
      <c r="D2200" s="25">
        <v>4</v>
      </c>
      <c r="E2200" s="25">
        <v>2</v>
      </c>
      <c r="F2200" s="25" t="b">
        <f>IF(E2200&gt;(VLOOKUP(D2200,Months_Weeks!$A$2:$B$13,2,TRUE)),FALSE)</f>
        <v>0</v>
      </c>
      <c r="G2200" s="63">
        <f>IF(Table312[[#This Row],[Facility]]="Buin",1.5%,0.25%)</f>
        <v>1.4999999999999999E-2</v>
      </c>
      <c r="H2200" s="38"/>
      <c r="I2200" s="38"/>
      <c r="J2200" s="27">
        <f t="shared" si="204"/>
        <v>37</v>
      </c>
      <c r="K2200" s="28">
        <f t="shared" si="205"/>
        <v>4</v>
      </c>
      <c r="L2200" s="27">
        <f>IF(K2200=0,0,IF(E2200&gt;1,E2200-1,VLOOKUP(K2200,Months_Weeks!$A$1:$B$13,2,0)))</f>
        <v>1</v>
      </c>
      <c r="M2200" s="29"/>
      <c r="N2200" s="39"/>
      <c r="O2200" s="39"/>
      <c r="P2200" s="50">
        <f t="shared" si="206"/>
        <v>0</v>
      </c>
      <c r="Q2200" s="28">
        <f t="shared" si="207"/>
        <v>4</v>
      </c>
      <c r="R2200" s="28">
        <f>IF(Q2200=0,0,IF(E2200&gt;1,E2200-1,VLOOKUP(Q2200,Months_Weeks!$A$1:$B$13,2,0)))</f>
        <v>1</v>
      </c>
      <c r="S2200" s="30"/>
      <c r="T2200" s="39"/>
      <c r="U2200" s="39"/>
      <c r="V2200" s="50">
        <f t="shared" si="208"/>
        <v>0</v>
      </c>
      <c r="W2200" s="28">
        <f t="shared" si="209"/>
        <v>4</v>
      </c>
      <c r="X2200" s="28">
        <f>IF(W2200=0,0,IF(E2200&gt;1,E2200-1,VLOOKUP(W2200,Months_Weeks!$A$1:$B$13,2,0)))</f>
        <v>1</v>
      </c>
      <c r="Y2200" s="30"/>
      <c r="Z2200" s="39"/>
      <c r="AA2200" s="31"/>
      <c r="AB2200" s="39"/>
      <c r="AC2200" s="31"/>
      <c r="AD2200" s="40"/>
      <c r="AE2200" s="31"/>
      <c r="AF2200" s="40"/>
      <c r="AG2200" s="31"/>
      <c r="AH2200" s="40"/>
      <c r="AI2200" s="31"/>
      <c r="AJ2200" s="40"/>
    </row>
    <row r="2201" spans="1:36" x14ac:dyDescent="0.25">
      <c r="A2201" s="37" t="s">
        <v>62</v>
      </c>
      <c r="B2201" s="37">
        <v>1017</v>
      </c>
      <c r="C2201" s="26" t="str">
        <f>IFERROR(INDEX(Clients[Client_Name],MATCH(Table312[[#This Row],[Client_Code]],Clients[Client_Code],0)),"")</f>
        <v>INVERSIONES FIORDOS PATAGONICOS</v>
      </c>
      <c r="D2201" s="25">
        <v>4</v>
      </c>
      <c r="E2201" s="25">
        <v>3</v>
      </c>
      <c r="F2201" s="25" t="b">
        <f>IF(E2201&gt;(VLOOKUP(D2201,Months_Weeks!$A$2:$B$13,2,TRUE)),FALSE)</f>
        <v>0</v>
      </c>
      <c r="G2201" s="63">
        <f>IF(Table312[[#This Row],[Facility]]="Buin",1.5%,0.25%)</f>
        <v>1.4999999999999999E-2</v>
      </c>
      <c r="H2201" s="38"/>
      <c r="I2201" s="38"/>
      <c r="J2201" s="27">
        <f t="shared" si="204"/>
        <v>37</v>
      </c>
      <c r="K2201" s="28">
        <f t="shared" si="205"/>
        <v>4</v>
      </c>
      <c r="L2201" s="27">
        <f>IF(K2201=0,0,IF(E2201&gt;1,E2201-1,VLOOKUP(K2201,Months_Weeks!$A$1:$B$13,2,0)))</f>
        <v>2</v>
      </c>
      <c r="M2201" s="29"/>
      <c r="N2201" s="39"/>
      <c r="O2201" s="39"/>
      <c r="P2201" s="50">
        <f t="shared" si="206"/>
        <v>0</v>
      </c>
      <c r="Q2201" s="28">
        <f t="shared" si="207"/>
        <v>4</v>
      </c>
      <c r="R2201" s="28">
        <f>IF(Q2201=0,0,IF(E2201&gt;1,E2201-1,VLOOKUP(Q2201,Months_Weeks!$A$1:$B$13,2,0)))</f>
        <v>2</v>
      </c>
      <c r="S2201" s="30"/>
      <c r="T2201" s="39"/>
      <c r="U2201" s="39"/>
      <c r="V2201" s="50">
        <f t="shared" si="208"/>
        <v>0</v>
      </c>
      <c r="W2201" s="28">
        <f t="shared" si="209"/>
        <v>4</v>
      </c>
      <c r="X2201" s="28">
        <f>IF(W2201=0,0,IF(E2201&gt;1,E2201-1,VLOOKUP(W2201,Months_Weeks!$A$1:$B$13,2,0)))</f>
        <v>2</v>
      </c>
      <c r="Y2201" s="30"/>
      <c r="Z2201" s="39"/>
      <c r="AA2201" s="31"/>
      <c r="AB2201" s="39"/>
      <c r="AC2201" s="31"/>
      <c r="AD2201" s="40"/>
      <c r="AE2201" s="31"/>
      <c r="AF2201" s="40"/>
      <c r="AG2201" s="31"/>
      <c r="AH2201" s="40"/>
      <c r="AI2201" s="31"/>
      <c r="AJ2201" s="40"/>
    </row>
    <row r="2202" spans="1:36" x14ac:dyDescent="0.25">
      <c r="A2202" s="37" t="s">
        <v>62</v>
      </c>
      <c r="B2202" s="37">
        <v>1017</v>
      </c>
      <c r="C2202" s="26" t="str">
        <f>IFERROR(INDEX(Clients[Client_Name],MATCH(Table312[[#This Row],[Client_Code]],Clients[Client_Code],0)),"")</f>
        <v>INVERSIONES FIORDOS PATAGONICOS</v>
      </c>
      <c r="D2202" s="25">
        <v>4</v>
      </c>
      <c r="E2202" s="25">
        <v>4</v>
      </c>
      <c r="F2202" s="25" t="b">
        <f>IF(E2202&gt;(VLOOKUP(D2202,Months_Weeks!$A$2:$B$13,2,TRUE)),FALSE)</f>
        <v>0</v>
      </c>
      <c r="G2202" s="63">
        <f>IF(Table312[[#This Row],[Facility]]="Buin",1.5%,0.25%)</f>
        <v>1.4999999999999999E-2</v>
      </c>
      <c r="H2202" s="38"/>
      <c r="I2202" s="38"/>
      <c r="J2202" s="27">
        <f t="shared" si="204"/>
        <v>37</v>
      </c>
      <c r="K2202" s="28">
        <f t="shared" si="205"/>
        <v>4</v>
      </c>
      <c r="L2202" s="27">
        <f>IF(K2202=0,0,IF(E2202&gt;1,E2202-1,VLOOKUP(K2202,Months_Weeks!$A$1:$B$13,2,0)))</f>
        <v>3</v>
      </c>
      <c r="M2202" s="29"/>
      <c r="N2202" s="39"/>
      <c r="O2202" s="39"/>
      <c r="P2202" s="50">
        <f t="shared" si="206"/>
        <v>0</v>
      </c>
      <c r="Q2202" s="28">
        <f t="shared" si="207"/>
        <v>4</v>
      </c>
      <c r="R2202" s="28">
        <f>IF(Q2202=0,0,IF(E2202&gt;1,E2202-1,VLOOKUP(Q2202,Months_Weeks!$A$1:$B$13,2,0)))</f>
        <v>3</v>
      </c>
      <c r="S2202" s="30"/>
      <c r="T2202" s="39"/>
      <c r="U2202" s="39"/>
      <c r="V2202" s="50">
        <f t="shared" si="208"/>
        <v>0</v>
      </c>
      <c r="W2202" s="28">
        <f t="shared" si="209"/>
        <v>4</v>
      </c>
      <c r="X2202" s="28">
        <f>IF(W2202=0,0,IF(E2202&gt;1,E2202-1,VLOOKUP(W2202,Months_Weeks!$A$1:$B$13,2,0)))</f>
        <v>3</v>
      </c>
      <c r="Y2202" s="30"/>
      <c r="Z2202" s="39"/>
      <c r="AA2202" s="31"/>
      <c r="AB2202" s="39"/>
      <c r="AC2202" s="31"/>
      <c r="AD2202" s="40"/>
      <c r="AE2202" s="31"/>
      <c r="AF2202" s="40"/>
      <c r="AG2202" s="31"/>
      <c r="AH2202" s="40"/>
      <c r="AI2202" s="31"/>
      <c r="AJ2202" s="40"/>
    </row>
    <row r="2203" spans="1:36" x14ac:dyDescent="0.25">
      <c r="A2203" s="37" t="s">
        <v>62</v>
      </c>
      <c r="B2203" s="37">
        <v>1017</v>
      </c>
      <c r="C2203" s="26" t="str">
        <f>IFERROR(INDEX(Clients[Client_Name],MATCH(Table312[[#This Row],[Client_Code]],Clients[Client_Code],0)),"")</f>
        <v>INVERSIONES FIORDOS PATAGONICOS</v>
      </c>
      <c r="D2203" s="25">
        <v>5</v>
      </c>
      <c r="E2203" s="25">
        <v>1</v>
      </c>
      <c r="F2203" s="25" t="b">
        <f>IF(E2203&gt;(VLOOKUP(D2203,Months_Weeks!$A$2:$B$13,2,TRUE)),FALSE)</f>
        <v>0</v>
      </c>
      <c r="G2203" s="63">
        <f>IF(Table312[[#This Row],[Facility]]="Buin",1.5%,0.25%)</f>
        <v>1.4999999999999999E-2</v>
      </c>
      <c r="H2203" s="38"/>
      <c r="I2203" s="38"/>
      <c r="J2203" s="27">
        <f t="shared" si="204"/>
        <v>37</v>
      </c>
      <c r="K2203" s="28">
        <f t="shared" si="205"/>
        <v>4</v>
      </c>
      <c r="L2203" s="27">
        <f>IF(K2203=0,0,IF(E2203&gt;1,E2203-1,VLOOKUP(K2203,Months_Weeks!$A$1:$B$13,2,0)))</f>
        <v>4</v>
      </c>
      <c r="M2203" s="29"/>
      <c r="N2203" s="39"/>
      <c r="O2203" s="39"/>
      <c r="P2203" s="50">
        <f t="shared" si="206"/>
        <v>0</v>
      </c>
      <c r="Q2203" s="28">
        <f t="shared" si="207"/>
        <v>4</v>
      </c>
      <c r="R2203" s="28">
        <f>IF(Q2203=0,0,IF(E2203&gt;1,E2203-1,VLOOKUP(Q2203,Months_Weeks!$A$1:$B$13,2,0)))</f>
        <v>4</v>
      </c>
      <c r="S2203" s="30"/>
      <c r="T2203" s="39"/>
      <c r="U2203" s="39"/>
      <c r="V2203" s="50">
        <f t="shared" si="208"/>
        <v>0</v>
      </c>
      <c r="W2203" s="28">
        <f t="shared" si="209"/>
        <v>4</v>
      </c>
      <c r="X2203" s="28">
        <f>IF(W2203=0,0,IF(E2203&gt;1,E2203-1,VLOOKUP(W2203,Months_Weeks!$A$1:$B$13,2,0)))</f>
        <v>4</v>
      </c>
      <c r="Y2203" s="30"/>
      <c r="Z2203" s="39"/>
      <c r="AA2203" s="31"/>
      <c r="AB2203" s="39"/>
      <c r="AC2203" s="31"/>
      <c r="AD2203" s="40"/>
      <c r="AE2203" s="31"/>
      <c r="AF2203" s="40"/>
      <c r="AG2203" s="31"/>
      <c r="AH2203" s="40"/>
      <c r="AI2203" s="31"/>
      <c r="AJ2203" s="40"/>
    </row>
    <row r="2204" spans="1:36" x14ac:dyDescent="0.25">
      <c r="A2204" s="37" t="s">
        <v>62</v>
      </c>
      <c r="B2204" s="37">
        <v>1017</v>
      </c>
      <c r="C2204" s="26" t="str">
        <f>IFERROR(INDEX(Clients[Client_Name],MATCH(Table312[[#This Row],[Client_Code]],Clients[Client_Code],0)),"")</f>
        <v>INVERSIONES FIORDOS PATAGONICOS</v>
      </c>
      <c r="D2204" s="25">
        <v>5</v>
      </c>
      <c r="E2204" s="25">
        <v>2</v>
      </c>
      <c r="F2204" s="25" t="b">
        <f>IF(E2204&gt;(VLOOKUP(D2204,Months_Weeks!$A$2:$B$13,2,TRUE)),FALSE)</f>
        <v>0</v>
      </c>
      <c r="G2204" s="63">
        <f>IF(Table312[[#This Row],[Facility]]="Buin",1.5%,0.25%)</f>
        <v>1.4999999999999999E-2</v>
      </c>
      <c r="H2204" s="38"/>
      <c r="I2204" s="38"/>
      <c r="J2204" s="27">
        <f t="shared" si="204"/>
        <v>37</v>
      </c>
      <c r="K2204" s="28">
        <f t="shared" si="205"/>
        <v>5</v>
      </c>
      <c r="L2204" s="27">
        <f>IF(K2204=0,0,IF(E2204&gt;1,E2204-1,VLOOKUP(K2204,Months_Weeks!$A$1:$B$13,2,0)))</f>
        <v>1</v>
      </c>
      <c r="M2204" s="29"/>
      <c r="N2204" s="39"/>
      <c r="O2204" s="39"/>
      <c r="P2204" s="50">
        <f t="shared" si="206"/>
        <v>0</v>
      </c>
      <c r="Q2204" s="28">
        <f t="shared" si="207"/>
        <v>5</v>
      </c>
      <c r="R2204" s="28">
        <f>IF(Q2204=0,0,IF(E2204&gt;1,E2204-1,VLOOKUP(Q2204,Months_Weeks!$A$1:$B$13,2,0)))</f>
        <v>1</v>
      </c>
      <c r="S2204" s="30"/>
      <c r="T2204" s="39"/>
      <c r="U2204" s="39"/>
      <c r="V2204" s="50">
        <f t="shared" si="208"/>
        <v>0</v>
      </c>
      <c r="W2204" s="28">
        <f t="shared" si="209"/>
        <v>5</v>
      </c>
      <c r="X2204" s="28">
        <f>IF(W2204=0,0,IF(E2204&gt;1,E2204-1,VLOOKUP(W2204,Months_Weeks!$A$1:$B$13,2,0)))</f>
        <v>1</v>
      </c>
      <c r="Y2204" s="30"/>
      <c r="Z2204" s="39"/>
      <c r="AA2204" s="31"/>
      <c r="AB2204" s="39"/>
      <c r="AC2204" s="31"/>
      <c r="AD2204" s="40"/>
      <c r="AE2204" s="31"/>
      <c r="AF2204" s="40"/>
      <c r="AG2204" s="31"/>
      <c r="AH2204" s="40"/>
      <c r="AI2204" s="31"/>
      <c r="AJ2204" s="40"/>
    </row>
    <row r="2205" spans="1:36" x14ac:dyDescent="0.25">
      <c r="A2205" s="37" t="s">
        <v>62</v>
      </c>
      <c r="B2205" s="37">
        <v>1017</v>
      </c>
      <c r="C2205" s="26" t="str">
        <f>IFERROR(INDEX(Clients[Client_Name],MATCH(Table312[[#This Row],[Client_Code]],Clients[Client_Code],0)),"")</f>
        <v>INVERSIONES FIORDOS PATAGONICOS</v>
      </c>
      <c r="D2205" s="25">
        <v>5</v>
      </c>
      <c r="E2205" s="25">
        <v>3</v>
      </c>
      <c r="F2205" s="25" t="b">
        <f>IF(E2205&gt;(VLOOKUP(D2205,Months_Weeks!$A$2:$B$13,2,TRUE)),FALSE)</f>
        <v>0</v>
      </c>
      <c r="G2205" s="63">
        <f>IF(Table312[[#This Row],[Facility]]="Buin",1.5%,0.25%)</f>
        <v>1.4999999999999999E-2</v>
      </c>
      <c r="H2205" s="38"/>
      <c r="I2205" s="38"/>
      <c r="J2205" s="27">
        <f t="shared" si="204"/>
        <v>37</v>
      </c>
      <c r="K2205" s="28">
        <f t="shared" si="205"/>
        <v>5</v>
      </c>
      <c r="L2205" s="27">
        <f>IF(K2205=0,0,IF(E2205&gt;1,E2205-1,VLOOKUP(K2205,Months_Weeks!$A$1:$B$13,2,0)))</f>
        <v>2</v>
      </c>
      <c r="M2205" s="29"/>
      <c r="N2205" s="39"/>
      <c r="O2205" s="39"/>
      <c r="P2205" s="50">
        <f t="shared" si="206"/>
        <v>0</v>
      </c>
      <c r="Q2205" s="28">
        <f t="shared" si="207"/>
        <v>5</v>
      </c>
      <c r="R2205" s="28">
        <f>IF(Q2205=0,0,IF(E2205&gt;1,E2205-1,VLOOKUP(Q2205,Months_Weeks!$A$1:$B$13,2,0)))</f>
        <v>2</v>
      </c>
      <c r="S2205" s="30"/>
      <c r="T2205" s="39"/>
      <c r="U2205" s="39"/>
      <c r="V2205" s="50">
        <f t="shared" si="208"/>
        <v>0</v>
      </c>
      <c r="W2205" s="28">
        <f t="shared" si="209"/>
        <v>5</v>
      </c>
      <c r="X2205" s="28">
        <f>IF(W2205=0,0,IF(E2205&gt;1,E2205-1,VLOOKUP(W2205,Months_Weeks!$A$1:$B$13,2,0)))</f>
        <v>2</v>
      </c>
      <c r="Y2205" s="30"/>
      <c r="Z2205" s="39"/>
      <c r="AA2205" s="31"/>
      <c r="AB2205" s="39"/>
      <c r="AC2205" s="31"/>
      <c r="AD2205" s="40"/>
      <c r="AE2205" s="31"/>
      <c r="AF2205" s="40"/>
      <c r="AG2205" s="31"/>
      <c r="AH2205" s="40"/>
      <c r="AI2205" s="31"/>
      <c r="AJ2205" s="40"/>
    </row>
    <row r="2206" spans="1:36" x14ac:dyDescent="0.25">
      <c r="A2206" s="37" t="s">
        <v>62</v>
      </c>
      <c r="B2206" s="37">
        <v>1017</v>
      </c>
      <c r="C2206" s="26" t="str">
        <f>IFERROR(INDEX(Clients[Client_Name],MATCH(Table312[[#This Row],[Client_Code]],Clients[Client_Code],0)),"")</f>
        <v>INVERSIONES FIORDOS PATAGONICOS</v>
      </c>
      <c r="D2206" s="25">
        <v>5</v>
      </c>
      <c r="E2206" s="25">
        <v>4</v>
      </c>
      <c r="F2206" s="25" t="b">
        <f>IF(E2206&gt;(VLOOKUP(D2206,Months_Weeks!$A$2:$B$13,2,TRUE)),FALSE)</f>
        <v>0</v>
      </c>
      <c r="G2206" s="63">
        <f>IF(Table312[[#This Row],[Facility]]="Buin",1.5%,0.25%)</f>
        <v>1.4999999999999999E-2</v>
      </c>
      <c r="H2206" s="38"/>
      <c r="I2206" s="38"/>
      <c r="J2206" s="27">
        <f t="shared" si="204"/>
        <v>37</v>
      </c>
      <c r="K2206" s="28">
        <f t="shared" si="205"/>
        <v>5</v>
      </c>
      <c r="L2206" s="27">
        <f>IF(K2206=0,0,IF(E2206&gt;1,E2206-1,VLOOKUP(K2206,Months_Weeks!$A$1:$B$13,2,0)))</f>
        <v>3</v>
      </c>
      <c r="M2206" s="29"/>
      <c r="N2206" s="39"/>
      <c r="O2206" s="39"/>
      <c r="P2206" s="50">
        <f t="shared" si="206"/>
        <v>0</v>
      </c>
      <c r="Q2206" s="28">
        <f t="shared" si="207"/>
        <v>5</v>
      </c>
      <c r="R2206" s="28">
        <f>IF(Q2206=0,0,IF(E2206&gt;1,E2206-1,VLOOKUP(Q2206,Months_Weeks!$A$1:$B$13,2,0)))</f>
        <v>3</v>
      </c>
      <c r="S2206" s="30"/>
      <c r="T2206" s="39"/>
      <c r="U2206" s="39"/>
      <c r="V2206" s="50">
        <f t="shared" si="208"/>
        <v>0</v>
      </c>
      <c r="W2206" s="28">
        <f t="shared" si="209"/>
        <v>5</v>
      </c>
      <c r="X2206" s="28">
        <f>IF(W2206=0,0,IF(E2206&gt;1,E2206-1,VLOOKUP(W2206,Months_Weeks!$A$1:$B$13,2,0)))</f>
        <v>3</v>
      </c>
      <c r="Y2206" s="30"/>
      <c r="Z2206" s="39"/>
      <c r="AA2206" s="31"/>
      <c r="AB2206" s="39"/>
      <c r="AC2206" s="31"/>
      <c r="AD2206" s="40"/>
      <c r="AE2206" s="31"/>
      <c r="AF2206" s="40"/>
      <c r="AG2206" s="31"/>
      <c r="AH2206" s="40"/>
      <c r="AI2206" s="31"/>
      <c r="AJ2206" s="40"/>
    </row>
    <row r="2207" spans="1:36" x14ac:dyDescent="0.25">
      <c r="A2207" s="37" t="s">
        <v>62</v>
      </c>
      <c r="B2207" s="37">
        <v>1017</v>
      </c>
      <c r="C2207" s="26" t="str">
        <f>IFERROR(INDEX(Clients[Client_Name],MATCH(Table312[[#This Row],[Client_Code]],Clients[Client_Code],0)),"")</f>
        <v>INVERSIONES FIORDOS PATAGONICOS</v>
      </c>
      <c r="D2207" s="25">
        <v>6</v>
      </c>
      <c r="E2207" s="25">
        <v>1</v>
      </c>
      <c r="F2207" s="25" t="b">
        <f>IF(E2207&gt;(VLOOKUP(D2207,Months_Weeks!$A$2:$B$13,2,TRUE)),FALSE)</f>
        <v>0</v>
      </c>
      <c r="G2207" s="63">
        <f>IF(Table312[[#This Row],[Facility]]="Buin",1.5%,0.25%)</f>
        <v>1.4999999999999999E-2</v>
      </c>
      <c r="H2207" s="38"/>
      <c r="I2207" s="38"/>
      <c r="J2207" s="27">
        <f t="shared" si="204"/>
        <v>37</v>
      </c>
      <c r="K2207" s="28">
        <f t="shared" si="205"/>
        <v>5</v>
      </c>
      <c r="L2207" s="27">
        <f>IF(K2207=0,0,IF(E2207&gt;1,E2207-1,VLOOKUP(K2207,Months_Weeks!$A$1:$B$13,2,0)))</f>
        <v>4</v>
      </c>
      <c r="M2207" s="29"/>
      <c r="N2207" s="39"/>
      <c r="O2207" s="39"/>
      <c r="P2207" s="50">
        <f t="shared" si="206"/>
        <v>0</v>
      </c>
      <c r="Q2207" s="28">
        <f t="shared" si="207"/>
        <v>5</v>
      </c>
      <c r="R2207" s="28">
        <f>IF(Q2207=0,0,IF(E2207&gt;1,E2207-1,VLOOKUP(Q2207,Months_Weeks!$A$1:$B$13,2,0)))</f>
        <v>4</v>
      </c>
      <c r="S2207" s="30"/>
      <c r="T2207" s="39"/>
      <c r="U2207" s="39"/>
      <c r="V2207" s="50">
        <f t="shared" si="208"/>
        <v>0</v>
      </c>
      <c r="W2207" s="28">
        <f t="shared" si="209"/>
        <v>5</v>
      </c>
      <c r="X2207" s="28">
        <f>IF(W2207=0,0,IF(E2207&gt;1,E2207-1,VLOOKUP(W2207,Months_Weeks!$A$1:$B$13,2,0)))</f>
        <v>4</v>
      </c>
      <c r="Y2207" s="30"/>
      <c r="Z2207" s="39"/>
      <c r="AA2207" s="31"/>
      <c r="AB2207" s="39"/>
      <c r="AC2207" s="31"/>
      <c r="AD2207" s="40"/>
      <c r="AE2207" s="31"/>
      <c r="AF2207" s="40"/>
      <c r="AG2207" s="31"/>
      <c r="AH2207" s="40"/>
      <c r="AI2207" s="31"/>
      <c r="AJ2207" s="40"/>
    </row>
    <row r="2208" spans="1:36" x14ac:dyDescent="0.25">
      <c r="A2208" s="37" t="s">
        <v>62</v>
      </c>
      <c r="B2208" s="37">
        <v>1017</v>
      </c>
      <c r="C2208" s="26" t="str">
        <f>IFERROR(INDEX(Clients[Client_Name],MATCH(Table312[[#This Row],[Client_Code]],Clients[Client_Code],0)),"")</f>
        <v>INVERSIONES FIORDOS PATAGONICOS</v>
      </c>
      <c r="D2208" s="25">
        <v>6</v>
      </c>
      <c r="E2208" s="25">
        <v>2</v>
      </c>
      <c r="F2208" s="25" t="b">
        <f>IF(E2208&gt;(VLOOKUP(D2208,Months_Weeks!$A$2:$B$13,2,TRUE)),FALSE)</f>
        <v>0</v>
      </c>
      <c r="G2208" s="63">
        <f>IF(Table312[[#This Row],[Facility]]="Buin",1.5%,0.25%)</f>
        <v>1.4999999999999999E-2</v>
      </c>
      <c r="H2208" s="38"/>
      <c r="I2208" s="38"/>
      <c r="J2208" s="27">
        <f t="shared" si="204"/>
        <v>37</v>
      </c>
      <c r="K2208" s="28">
        <f t="shared" si="205"/>
        <v>6</v>
      </c>
      <c r="L2208" s="27">
        <f>IF(K2208=0,0,IF(E2208&gt;1,E2208-1,VLOOKUP(K2208,Months_Weeks!$A$1:$B$13,2,0)))</f>
        <v>1</v>
      </c>
      <c r="M2208" s="29"/>
      <c r="N2208" s="39"/>
      <c r="O2208" s="39"/>
      <c r="P2208" s="50">
        <f t="shared" si="206"/>
        <v>0</v>
      </c>
      <c r="Q2208" s="28">
        <f t="shared" si="207"/>
        <v>6</v>
      </c>
      <c r="R2208" s="28">
        <f>IF(Q2208=0,0,IF(E2208&gt;1,E2208-1,VLOOKUP(Q2208,Months_Weeks!$A$1:$B$13,2,0)))</f>
        <v>1</v>
      </c>
      <c r="S2208" s="30"/>
      <c r="T2208" s="39"/>
      <c r="U2208" s="39"/>
      <c r="V2208" s="50">
        <f t="shared" si="208"/>
        <v>0</v>
      </c>
      <c r="W2208" s="28">
        <f t="shared" si="209"/>
        <v>6</v>
      </c>
      <c r="X2208" s="28">
        <f>IF(W2208=0,0,IF(E2208&gt;1,E2208-1,VLOOKUP(W2208,Months_Weeks!$A$1:$B$13,2,0)))</f>
        <v>1</v>
      </c>
      <c r="Y2208" s="30"/>
      <c r="Z2208" s="39"/>
      <c r="AA2208" s="31"/>
      <c r="AB2208" s="39"/>
      <c r="AC2208" s="31"/>
      <c r="AD2208" s="40"/>
      <c r="AE2208" s="31"/>
      <c r="AF2208" s="40"/>
      <c r="AG2208" s="31"/>
      <c r="AH2208" s="40"/>
      <c r="AI2208" s="31"/>
      <c r="AJ2208" s="40"/>
    </row>
    <row r="2209" spans="1:36" x14ac:dyDescent="0.25">
      <c r="A2209" s="37" t="s">
        <v>62</v>
      </c>
      <c r="B2209" s="37">
        <v>1017</v>
      </c>
      <c r="C2209" s="26" t="str">
        <f>IFERROR(INDEX(Clients[Client_Name],MATCH(Table312[[#This Row],[Client_Code]],Clients[Client_Code],0)),"")</f>
        <v>INVERSIONES FIORDOS PATAGONICOS</v>
      </c>
      <c r="D2209" s="25">
        <v>6</v>
      </c>
      <c r="E2209" s="25">
        <v>3</v>
      </c>
      <c r="F2209" s="25" t="b">
        <f>IF(E2209&gt;(VLOOKUP(D2209,Months_Weeks!$A$2:$B$13,2,TRUE)),FALSE)</f>
        <v>0</v>
      </c>
      <c r="G2209" s="63">
        <f>IF(Table312[[#This Row],[Facility]]="Buin",1.5%,0.25%)</f>
        <v>1.4999999999999999E-2</v>
      </c>
      <c r="H2209" s="38"/>
      <c r="I2209" s="38"/>
      <c r="J2209" s="27">
        <f t="shared" si="204"/>
        <v>37</v>
      </c>
      <c r="K2209" s="28">
        <f t="shared" si="205"/>
        <v>6</v>
      </c>
      <c r="L2209" s="27">
        <f>IF(K2209=0,0,IF(E2209&gt;1,E2209-1,VLOOKUP(K2209,Months_Weeks!$A$1:$B$13,2,0)))</f>
        <v>2</v>
      </c>
      <c r="M2209" s="29"/>
      <c r="N2209" s="39"/>
      <c r="O2209" s="39"/>
      <c r="P2209" s="50">
        <f t="shared" si="206"/>
        <v>0</v>
      </c>
      <c r="Q2209" s="28">
        <f t="shared" si="207"/>
        <v>6</v>
      </c>
      <c r="R2209" s="28">
        <f>IF(Q2209=0,0,IF(E2209&gt;1,E2209-1,VLOOKUP(Q2209,Months_Weeks!$A$1:$B$13,2,0)))</f>
        <v>2</v>
      </c>
      <c r="S2209" s="30"/>
      <c r="T2209" s="39"/>
      <c r="U2209" s="39"/>
      <c r="V2209" s="50">
        <f t="shared" si="208"/>
        <v>0</v>
      </c>
      <c r="W2209" s="28">
        <f t="shared" si="209"/>
        <v>6</v>
      </c>
      <c r="X2209" s="28">
        <f>IF(W2209=0,0,IF(E2209&gt;1,E2209-1,VLOOKUP(W2209,Months_Weeks!$A$1:$B$13,2,0)))</f>
        <v>2</v>
      </c>
      <c r="Y2209" s="30"/>
      <c r="Z2209" s="39"/>
      <c r="AA2209" s="31"/>
      <c r="AB2209" s="39"/>
      <c r="AC2209" s="31"/>
      <c r="AD2209" s="40"/>
      <c r="AE2209" s="31"/>
      <c r="AF2209" s="40"/>
      <c r="AG2209" s="31"/>
      <c r="AH2209" s="40"/>
      <c r="AI2209" s="31"/>
      <c r="AJ2209" s="40"/>
    </row>
    <row r="2210" spans="1:36" x14ac:dyDescent="0.25">
      <c r="A2210" s="37" t="s">
        <v>62</v>
      </c>
      <c r="B2210" s="37">
        <v>1017</v>
      </c>
      <c r="C2210" s="26" t="str">
        <f>IFERROR(INDEX(Clients[Client_Name],MATCH(Table312[[#This Row],[Client_Code]],Clients[Client_Code],0)),"")</f>
        <v>INVERSIONES FIORDOS PATAGONICOS</v>
      </c>
      <c r="D2210" s="25">
        <v>6</v>
      </c>
      <c r="E2210" s="25">
        <v>4</v>
      </c>
      <c r="F2210" s="25" t="b">
        <f>IF(E2210&gt;(VLOOKUP(D2210,Months_Weeks!$A$2:$B$13,2,TRUE)),FALSE)</f>
        <v>0</v>
      </c>
      <c r="G2210" s="63">
        <f>IF(Table312[[#This Row],[Facility]]="Buin",1.5%,0.25%)</f>
        <v>1.4999999999999999E-2</v>
      </c>
      <c r="H2210" s="38"/>
      <c r="I2210" s="38"/>
      <c r="J2210" s="27">
        <f t="shared" si="204"/>
        <v>37</v>
      </c>
      <c r="K2210" s="28">
        <f t="shared" si="205"/>
        <v>6</v>
      </c>
      <c r="L2210" s="27">
        <f>IF(K2210=0,0,IF(E2210&gt;1,E2210-1,VLOOKUP(K2210,Months_Weeks!$A$1:$B$13,2,0)))</f>
        <v>3</v>
      </c>
      <c r="M2210" s="29"/>
      <c r="N2210" s="39"/>
      <c r="O2210" s="39"/>
      <c r="P2210" s="50">
        <f t="shared" si="206"/>
        <v>0</v>
      </c>
      <c r="Q2210" s="28">
        <f t="shared" si="207"/>
        <v>6</v>
      </c>
      <c r="R2210" s="28">
        <f>IF(Q2210=0,0,IF(E2210&gt;1,E2210-1,VLOOKUP(Q2210,Months_Weeks!$A$1:$B$13,2,0)))</f>
        <v>3</v>
      </c>
      <c r="S2210" s="30"/>
      <c r="T2210" s="39"/>
      <c r="U2210" s="39"/>
      <c r="V2210" s="50">
        <f t="shared" si="208"/>
        <v>0</v>
      </c>
      <c r="W2210" s="28">
        <f t="shared" si="209"/>
        <v>6</v>
      </c>
      <c r="X2210" s="28">
        <f>IF(W2210=0,0,IF(E2210&gt;1,E2210-1,VLOOKUP(W2210,Months_Weeks!$A$1:$B$13,2,0)))</f>
        <v>3</v>
      </c>
      <c r="Y2210" s="30"/>
      <c r="Z2210" s="39"/>
      <c r="AA2210" s="31"/>
      <c r="AB2210" s="39"/>
      <c r="AC2210" s="31"/>
      <c r="AD2210" s="40"/>
      <c r="AE2210" s="31"/>
      <c r="AF2210" s="40"/>
      <c r="AG2210" s="31"/>
      <c r="AH2210" s="40"/>
      <c r="AI2210" s="31"/>
      <c r="AJ2210" s="40"/>
    </row>
    <row r="2211" spans="1:36" x14ac:dyDescent="0.25">
      <c r="A2211" s="37" t="s">
        <v>62</v>
      </c>
      <c r="B2211" s="37">
        <v>1017</v>
      </c>
      <c r="C2211" s="26" t="str">
        <f>IFERROR(INDEX(Clients[Client_Name],MATCH(Table312[[#This Row],[Client_Code]],Clients[Client_Code],0)),"")</f>
        <v>INVERSIONES FIORDOS PATAGONICOS</v>
      </c>
      <c r="D2211" s="25">
        <v>6</v>
      </c>
      <c r="E2211" s="25">
        <v>5</v>
      </c>
      <c r="F2211" s="25" t="b">
        <f>IF(E2211&gt;(VLOOKUP(D2211,Months_Weeks!$A$2:$B$13,2,TRUE)),FALSE)</f>
        <v>0</v>
      </c>
      <c r="G2211" s="63">
        <f>IF(Table312[[#This Row],[Facility]]="Buin",1.5%,0.25%)</f>
        <v>1.4999999999999999E-2</v>
      </c>
      <c r="H2211" s="38"/>
      <c r="I2211" s="38"/>
      <c r="J2211" s="27">
        <f t="shared" si="204"/>
        <v>37</v>
      </c>
      <c r="K2211" s="28">
        <f t="shared" si="205"/>
        <v>6</v>
      </c>
      <c r="L2211" s="27">
        <f>IF(K2211=0,0,IF(E2211&gt;1,E2211-1,VLOOKUP(K2211,Months_Weeks!$A$1:$B$13,2,0)))</f>
        <v>4</v>
      </c>
      <c r="M2211" s="29"/>
      <c r="N2211" s="39"/>
      <c r="O2211" s="39"/>
      <c r="P2211" s="50">
        <f t="shared" si="206"/>
        <v>0</v>
      </c>
      <c r="Q2211" s="28">
        <f t="shared" si="207"/>
        <v>6</v>
      </c>
      <c r="R2211" s="28">
        <f>IF(Q2211=0,0,IF(E2211&gt;1,E2211-1,VLOOKUP(Q2211,Months_Weeks!$A$1:$B$13,2,0)))</f>
        <v>4</v>
      </c>
      <c r="S2211" s="30"/>
      <c r="T2211" s="39"/>
      <c r="U2211" s="39"/>
      <c r="V2211" s="50">
        <f t="shared" si="208"/>
        <v>0</v>
      </c>
      <c r="W2211" s="28">
        <f t="shared" si="209"/>
        <v>6</v>
      </c>
      <c r="X2211" s="28">
        <f>IF(W2211=0,0,IF(E2211&gt;1,E2211-1,VLOOKUP(W2211,Months_Weeks!$A$1:$B$13,2,0)))</f>
        <v>4</v>
      </c>
      <c r="Y2211" s="30"/>
      <c r="Z2211" s="39"/>
      <c r="AA2211" s="31"/>
      <c r="AB2211" s="39"/>
      <c r="AC2211" s="31"/>
      <c r="AD2211" s="40"/>
      <c r="AE2211" s="31"/>
      <c r="AF2211" s="40"/>
      <c r="AG2211" s="31"/>
      <c r="AH2211" s="40"/>
      <c r="AI2211" s="31"/>
      <c r="AJ2211" s="40"/>
    </row>
    <row r="2212" spans="1:36" x14ac:dyDescent="0.25">
      <c r="A2212" s="37" t="s">
        <v>62</v>
      </c>
      <c r="B2212" s="37">
        <v>1017</v>
      </c>
      <c r="C2212" s="26" t="str">
        <f>IFERROR(INDEX(Clients[Client_Name],MATCH(Table312[[#This Row],[Client_Code]],Clients[Client_Code],0)),"")</f>
        <v>INVERSIONES FIORDOS PATAGONICOS</v>
      </c>
      <c r="D2212" s="25">
        <v>7</v>
      </c>
      <c r="E2212" s="25">
        <v>1</v>
      </c>
      <c r="F2212" s="25" t="b">
        <f>IF(E2212&gt;(VLOOKUP(D2212,Months_Weeks!$A$2:$B$13,2,TRUE)),FALSE)</f>
        <v>0</v>
      </c>
      <c r="G2212" s="63">
        <f>IF(Table312[[#This Row],[Facility]]="Buin",1.5%,0.25%)</f>
        <v>1.4999999999999999E-2</v>
      </c>
      <c r="H2212" s="38"/>
      <c r="I2212" s="38"/>
      <c r="J2212" s="27">
        <f t="shared" si="204"/>
        <v>37</v>
      </c>
      <c r="K2212" s="28">
        <f t="shared" si="205"/>
        <v>6</v>
      </c>
      <c r="L2212" s="27">
        <f>IF(K2212=0,0,IF(E2212&gt;1,E2212-1,VLOOKUP(K2212,Months_Weeks!$A$1:$B$13,2,0)))</f>
        <v>5</v>
      </c>
      <c r="M2212" s="29"/>
      <c r="N2212" s="39"/>
      <c r="O2212" s="39"/>
      <c r="P2212" s="50">
        <f t="shared" si="206"/>
        <v>0</v>
      </c>
      <c r="Q2212" s="28">
        <f t="shared" si="207"/>
        <v>6</v>
      </c>
      <c r="R2212" s="28">
        <f>IF(Q2212=0,0,IF(E2212&gt;1,E2212-1,VLOOKUP(Q2212,Months_Weeks!$A$1:$B$13,2,0)))</f>
        <v>5</v>
      </c>
      <c r="S2212" s="30"/>
      <c r="T2212" s="39"/>
      <c r="U2212" s="39"/>
      <c r="V2212" s="50">
        <f t="shared" si="208"/>
        <v>0</v>
      </c>
      <c r="W2212" s="28">
        <f t="shared" si="209"/>
        <v>6</v>
      </c>
      <c r="X2212" s="28">
        <f>IF(W2212=0,0,IF(E2212&gt;1,E2212-1,VLOOKUP(W2212,Months_Weeks!$A$1:$B$13,2,0)))</f>
        <v>5</v>
      </c>
      <c r="Y2212" s="30"/>
      <c r="Z2212" s="39"/>
      <c r="AA2212" s="31"/>
      <c r="AB2212" s="39"/>
      <c r="AC2212" s="31"/>
      <c r="AD2212" s="40"/>
      <c r="AE2212" s="31"/>
      <c r="AF2212" s="40"/>
      <c r="AG2212" s="31"/>
      <c r="AH2212" s="40"/>
      <c r="AI2212" s="31"/>
      <c r="AJ2212" s="40"/>
    </row>
    <row r="2213" spans="1:36" x14ac:dyDescent="0.25">
      <c r="A2213" s="37" t="s">
        <v>62</v>
      </c>
      <c r="B2213" s="37">
        <v>1017</v>
      </c>
      <c r="C2213" s="26" t="str">
        <f>IFERROR(INDEX(Clients[Client_Name],MATCH(Table312[[#This Row],[Client_Code]],Clients[Client_Code],0)),"")</f>
        <v>INVERSIONES FIORDOS PATAGONICOS</v>
      </c>
      <c r="D2213" s="25">
        <v>7</v>
      </c>
      <c r="E2213" s="25">
        <v>2</v>
      </c>
      <c r="F2213" s="25" t="b">
        <f>IF(E2213&gt;(VLOOKUP(D2213,Months_Weeks!$A$2:$B$13,2,TRUE)),FALSE)</f>
        <v>0</v>
      </c>
      <c r="G2213" s="63">
        <f>IF(Table312[[#This Row],[Facility]]="Buin",1.5%,0.25%)</f>
        <v>1.4999999999999999E-2</v>
      </c>
      <c r="H2213" s="38"/>
      <c r="I2213" s="38"/>
      <c r="J2213" s="27">
        <f t="shared" si="204"/>
        <v>37</v>
      </c>
      <c r="K2213" s="28">
        <f t="shared" si="205"/>
        <v>7</v>
      </c>
      <c r="L2213" s="27">
        <f>IF(K2213=0,0,IF(E2213&gt;1,E2213-1,VLOOKUP(K2213,Months_Weeks!$A$1:$B$13,2,0)))</f>
        <v>1</v>
      </c>
      <c r="M2213" s="29"/>
      <c r="N2213" s="39"/>
      <c r="O2213" s="39"/>
      <c r="P2213" s="50">
        <f t="shared" si="206"/>
        <v>0</v>
      </c>
      <c r="Q2213" s="28">
        <f t="shared" si="207"/>
        <v>7</v>
      </c>
      <c r="R2213" s="28">
        <f>IF(Q2213=0,0,IF(E2213&gt;1,E2213-1,VLOOKUP(Q2213,Months_Weeks!$A$1:$B$13,2,0)))</f>
        <v>1</v>
      </c>
      <c r="S2213" s="30"/>
      <c r="T2213" s="39"/>
      <c r="U2213" s="39"/>
      <c r="V2213" s="50">
        <f t="shared" si="208"/>
        <v>0</v>
      </c>
      <c r="W2213" s="28">
        <f t="shared" si="209"/>
        <v>7</v>
      </c>
      <c r="X2213" s="28">
        <f>IF(W2213=0,0,IF(E2213&gt;1,E2213-1,VLOOKUP(W2213,Months_Weeks!$A$1:$B$13,2,0)))</f>
        <v>1</v>
      </c>
      <c r="Y2213" s="30"/>
      <c r="Z2213" s="39"/>
      <c r="AA2213" s="31"/>
      <c r="AB2213" s="39"/>
      <c r="AC2213" s="31"/>
      <c r="AD2213" s="40"/>
      <c r="AE2213" s="31"/>
      <c r="AF2213" s="40"/>
      <c r="AG2213" s="31"/>
      <c r="AH2213" s="40"/>
      <c r="AI2213" s="31"/>
      <c r="AJ2213" s="40"/>
    </row>
    <row r="2214" spans="1:36" x14ac:dyDescent="0.25">
      <c r="A2214" s="37" t="s">
        <v>62</v>
      </c>
      <c r="B2214" s="37">
        <v>1017</v>
      </c>
      <c r="C2214" s="26" t="str">
        <f>IFERROR(INDEX(Clients[Client_Name],MATCH(Table312[[#This Row],[Client_Code]],Clients[Client_Code],0)),"")</f>
        <v>INVERSIONES FIORDOS PATAGONICOS</v>
      </c>
      <c r="D2214" s="25">
        <v>7</v>
      </c>
      <c r="E2214" s="25">
        <v>3</v>
      </c>
      <c r="F2214" s="25" t="b">
        <f>IF(E2214&gt;(VLOOKUP(D2214,Months_Weeks!$A$2:$B$13,2,TRUE)),FALSE)</f>
        <v>0</v>
      </c>
      <c r="G2214" s="63">
        <f>IF(Table312[[#This Row],[Facility]]="Buin",1.5%,0.25%)</f>
        <v>1.4999999999999999E-2</v>
      </c>
      <c r="H2214" s="38"/>
      <c r="I2214" s="38"/>
      <c r="J2214" s="27">
        <f t="shared" si="204"/>
        <v>37</v>
      </c>
      <c r="K2214" s="28">
        <f t="shared" si="205"/>
        <v>7</v>
      </c>
      <c r="L2214" s="27">
        <f>IF(K2214=0,0,IF(E2214&gt;1,E2214-1,VLOOKUP(K2214,Months_Weeks!$A$1:$B$13,2,0)))</f>
        <v>2</v>
      </c>
      <c r="M2214" s="29"/>
      <c r="N2214" s="39"/>
      <c r="O2214" s="39"/>
      <c r="P2214" s="50">
        <f t="shared" si="206"/>
        <v>0</v>
      </c>
      <c r="Q2214" s="28">
        <f t="shared" si="207"/>
        <v>7</v>
      </c>
      <c r="R2214" s="28">
        <f>IF(Q2214=0,0,IF(E2214&gt;1,E2214-1,VLOOKUP(Q2214,Months_Weeks!$A$1:$B$13,2,0)))</f>
        <v>2</v>
      </c>
      <c r="S2214" s="30"/>
      <c r="T2214" s="39"/>
      <c r="U2214" s="39"/>
      <c r="V2214" s="50">
        <f t="shared" si="208"/>
        <v>0</v>
      </c>
      <c r="W2214" s="28">
        <f t="shared" si="209"/>
        <v>7</v>
      </c>
      <c r="X2214" s="28">
        <f>IF(W2214=0,0,IF(E2214&gt;1,E2214-1,VLOOKUP(W2214,Months_Weeks!$A$1:$B$13,2,0)))</f>
        <v>2</v>
      </c>
      <c r="Y2214" s="30"/>
      <c r="Z2214" s="39"/>
      <c r="AA2214" s="31"/>
      <c r="AB2214" s="39"/>
      <c r="AC2214" s="31"/>
      <c r="AD2214" s="40"/>
      <c r="AE2214" s="31"/>
      <c r="AF2214" s="40"/>
      <c r="AG2214" s="31"/>
      <c r="AH2214" s="40"/>
      <c r="AI2214" s="31"/>
      <c r="AJ2214" s="40"/>
    </row>
    <row r="2215" spans="1:36" x14ac:dyDescent="0.25">
      <c r="A2215" s="37" t="s">
        <v>62</v>
      </c>
      <c r="B2215" s="37">
        <v>1017</v>
      </c>
      <c r="C2215" s="26" t="str">
        <f>IFERROR(INDEX(Clients[Client_Name],MATCH(Table312[[#This Row],[Client_Code]],Clients[Client_Code],0)),"")</f>
        <v>INVERSIONES FIORDOS PATAGONICOS</v>
      </c>
      <c r="D2215" s="25">
        <v>7</v>
      </c>
      <c r="E2215" s="25">
        <v>4</v>
      </c>
      <c r="F2215" s="25" t="b">
        <f>IF(E2215&gt;(VLOOKUP(D2215,Months_Weeks!$A$2:$B$13,2,TRUE)),FALSE)</f>
        <v>0</v>
      </c>
      <c r="G2215" s="63">
        <f>IF(Table312[[#This Row],[Facility]]="Buin",1.5%,0.25%)</f>
        <v>1.4999999999999999E-2</v>
      </c>
      <c r="H2215" s="38"/>
      <c r="I2215" s="38"/>
      <c r="J2215" s="27">
        <f t="shared" si="204"/>
        <v>37</v>
      </c>
      <c r="K2215" s="28">
        <f t="shared" si="205"/>
        <v>7</v>
      </c>
      <c r="L2215" s="27">
        <f>IF(K2215=0,0,IF(E2215&gt;1,E2215-1,VLOOKUP(K2215,Months_Weeks!$A$1:$B$13,2,0)))</f>
        <v>3</v>
      </c>
      <c r="M2215" s="29"/>
      <c r="N2215" s="39"/>
      <c r="O2215" s="39"/>
      <c r="P2215" s="50">
        <f t="shared" si="206"/>
        <v>0</v>
      </c>
      <c r="Q2215" s="28">
        <f t="shared" si="207"/>
        <v>7</v>
      </c>
      <c r="R2215" s="28">
        <f>IF(Q2215=0,0,IF(E2215&gt;1,E2215-1,VLOOKUP(Q2215,Months_Weeks!$A$1:$B$13,2,0)))</f>
        <v>3</v>
      </c>
      <c r="S2215" s="30"/>
      <c r="T2215" s="39"/>
      <c r="U2215" s="39"/>
      <c r="V2215" s="50">
        <f t="shared" si="208"/>
        <v>0</v>
      </c>
      <c r="W2215" s="28">
        <f t="shared" si="209"/>
        <v>7</v>
      </c>
      <c r="X2215" s="28">
        <f>IF(W2215=0,0,IF(E2215&gt;1,E2215-1,VLOOKUP(W2215,Months_Weeks!$A$1:$B$13,2,0)))</f>
        <v>3</v>
      </c>
      <c r="Y2215" s="30"/>
      <c r="Z2215" s="39"/>
      <c r="AA2215" s="31"/>
      <c r="AB2215" s="39"/>
      <c r="AC2215" s="31"/>
      <c r="AD2215" s="40"/>
      <c r="AE2215" s="31"/>
      <c r="AF2215" s="40"/>
      <c r="AG2215" s="31"/>
      <c r="AH2215" s="40"/>
      <c r="AI2215" s="31"/>
      <c r="AJ2215" s="40"/>
    </row>
    <row r="2216" spans="1:36" x14ac:dyDescent="0.25">
      <c r="A2216" s="37" t="s">
        <v>62</v>
      </c>
      <c r="B2216" s="37">
        <v>1017</v>
      </c>
      <c r="C2216" s="26" t="str">
        <f>IFERROR(INDEX(Clients[Client_Name],MATCH(Table312[[#This Row],[Client_Code]],Clients[Client_Code],0)),"")</f>
        <v>INVERSIONES FIORDOS PATAGONICOS</v>
      </c>
      <c r="D2216" s="25">
        <v>8</v>
      </c>
      <c r="E2216" s="25">
        <v>1</v>
      </c>
      <c r="F2216" s="25" t="b">
        <f>IF(E2216&gt;(VLOOKUP(D2216,Months_Weeks!$A$2:$B$13,2,TRUE)),FALSE)</f>
        <v>0</v>
      </c>
      <c r="G2216" s="63">
        <f>IF(Table312[[#This Row],[Facility]]="Buin",1.5%,0.25%)</f>
        <v>1.4999999999999999E-2</v>
      </c>
      <c r="H2216" s="38"/>
      <c r="I2216" s="38"/>
      <c r="J2216" s="27">
        <f t="shared" si="204"/>
        <v>37</v>
      </c>
      <c r="K2216" s="28">
        <f t="shared" si="205"/>
        <v>7</v>
      </c>
      <c r="L2216" s="27">
        <f>IF(K2216=0,0,IF(E2216&gt;1,E2216-1,VLOOKUP(K2216,Months_Weeks!$A$1:$B$13,2,0)))</f>
        <v>4</v>
      </c>
      <c r="M2216" s="29"/>
      <c r="N2216" s="39"/>
      <c r="O2216" s="39"/>
      <c r="P2216" s="50">
        <f t="shared" si="206"/>
        <v>0</v>
      </c>
      <c r="Q2216" s="28">
        <f t="shared" si="207"/>
        <v>7</v>
      </c>
      <c r="R2216" s="28">
        <f>IF(Q2216=0,0,IF(E2216&gt;1,E2216-1,VLOOKUP(Q2216,Months_Weeks!$A$1:$B$13,2,0)))</f>
        <v>4</v>
      </c>
      <c r="S2216" s="30"/>
      <c r="T2216" s="39"/>
      <c r="U2216" s="39"/>
      <c r="V2216" s="50">
        <f t="shared" si="208"/>
        <v>0</v>
      </c>
      <c r="W2216" s="28">
        <f t="shared" si="209"/>
        <v>7</v>
      </c>
      <c r="X2216" s="28">
        <f>IF(W2216=0,0,IF(E2216&gt;1,E2216-1,VLOOKUP(W2216,Months_Weeks!$A$1:$B$13,2,0)))</f>
        <v>4</v>
      </c>
      <c r="Y2216" s="30"/>
      <c r="Z2216" s="39"/>
      <c r="AA2216" s="31"/>
      <c r="AB2216" s="39"/>
      <c r="AC2216" s="31"/>
      <c r="AD2216" s="40"/>
      <c r="AE2216" s="31"/>
      <c r="AF2216" s="40"/>
      <c r="AG2216" s="31"/>
      <c r="AH2216" s="40"/>
      <c r="AI2216" s="31"/>
      <c r="AJ2216" s="40"/>
    </row>
    <row r="2217" spans="1:36" x14ac:dyDescent="0.25">
      <c r="A2217" s="37" t="s">
        <v>62</v>
      </c>
      <c r="B2217" s="37">
        <v>1017</v>
      </c>
      <c r="C2217" s="26" t="str">
        <f>IFERROR(INDEX(Clients[Client_Name],MATCH(Table312[[#This Row],[Client_Code]],Clients[Client_Code],0)),"")</f>
        <v>INVERSIONES FIORDOS PATAGONICOS</v>
      </c>
      <c r="D2217" s="25">
        <v>8</v>
      </c>
      <c r="E2217" s="25">
        <v>2</v>
      </c>
      <c r="F2217" s="25" t="b">
        <f>IF(E2217&gt;(VLOOKUP(D2217,Months_Weeks!$A$2:$B$13,2,TRUE)),FALSE)</f>
        <v>0</v>
      </c>
      <c r="G2217" s="63">
        <f>IF(Table312[[#This Row],[Facility]]="Buin",1.5%,0.25%)</f>
        <v>1.4999999999999999E-2</v>
      </c>
      <c r="H2217" s="38"/>
      <c r="I2217" s="38"/>
      <c r="J2217" s="27">
        <f t="shared" si="204"/>
        <v>37</v>
      </c>
      <c r="K2217" s="28">
        <f t="shared" si="205"/>
        <v>8</v>
      </c>
      <c r="L2217" s="27">
        <f>IF(K2217=0,0,IF(E2217&gt;1,E2217-1,VLOOKUP(K2217,Months_Weeks!$A$1:$B$13,2,0)))</f>
        <v>1</v>
      </c>
      <c r="M2217" s="29"/>
      <c r="N2217" s="39"/>
      <c r="O2217" s="39"/>
      <c r="P2217" s="50">
        <f t="shared" si="206"/>
        <v>0</v>
      </c>
      <c r="Q2217" s="28">
        <f t="shared" si="207"/>
        <v>8</v>
      </c>
      <c r="R2217" s="28">
        <f>IF(Q2217=0,0,IF(E2217&gt;1,E2217-1,VLOOKUP(Q2217,Months_Weeks!$A$1:$B$13,2,0)))</f>
        <v>1</v>
      </c>
      <c r="S2217" s="30"/>
      <c r="T2217" s="39"/>
      <c r="U2217" s="39"/>
      <c r="V2217" s="50">
        <f t="shared" si="208"/>
        <v>0</v>
      </c>
      <c r="W2217" s="28">
        <f t="shared" si="209"/>
        <v>8</v>
      </c>
      <c r="X2217" s="28">
        <f>IF(W2217=0,0,IF(E2217&gt;1,E2217-1,VLOOKUP(W2217,Months_Weeks!$A$1:$B$13,2,0)))</f>
        <v>1</v>
      </c>
      <c r="Y2217" s="30"/>
      <c r="Z2217" s="39"/>
      <c r="AA2217" s="31"/>
      <c r="AB2217" s="39"/>
      <c r="AC2217" s="31"/>
      <c r="AD2217" s="40"/>
      <c r="AE2217" s="31"/>
      <c r="AF2217" s="40"/>
      <c r="AG2217" s="31"/>
      <c r="AH2217" s="40"/>
      <c r="AI2217" s="31"/>
      <c r="AJ2217" s="40"/>
    </row>
    <row r="2218" spans="1:36" x14ac:dyDescent="0.25">
      <c r="A2218" s="37" t="s">
        <v>62</v>
      </c>
      <c r="B2218" s="37">
        <v>1017</v>
      </c>
      <c r="C2218" s="26" t="str">
        <f>IFERROR(INDEX(Clients[Client_Name],MATCH(Table312[[#This Row],[Client_Code]],Clients[Client_Code],0)),"")</f>
        <v>INVERSIONES FIORDOS PATAGONICOS</v>
      </c>
      <c r="D2218" s="25">
        <v>8</v>
      </c>
      <c r="E2218" s="25">
        <v>3</v>
      </c>
      <c r="F2218" s="25" t="b">
        <f>IF(E2218&gt;(VLOOKUP(D2218,Months_Weeks!$A$2:$B$13,2,TRUE)),FALSE)</f>
        <v>0</v>
      </c>
      <c r="G2218" s="63">
        <f>IF(Table312[[#This Row],[Facility]]="Buin",1.5%,0.25%)</f>
        <v>1.4999999999999999E-2</v>
      </c>
      <c r="H2218" s="38"/>
      <c r="I2218" s="38"/>
      <c r="J2218" s="27">
        <f t="shared" si="204"/>
        <v>37</v>
      </c>
      <c r="K2218" s="28">
        <f t="shared" si="205"/>
        <v>8</v>
      </c>
      <c r="L2218" s="27">
        <f>IF(K2218=0,0,IF(E2218&gt;1,E2218-1,VLOOKUP(K2218,Months_Weeks!$A$1:$B$13,2,0)))</f>
        <v>2</v>
      </c>
      <c r="M2218" s="29"/>
      <c r="N2218" s="39"/>
      <c r="O2218" s="39"/>
      <c r="P2218" s="50">
        <f t="shared" si="206"/>
        <v>0</v>
      </c>
      <c r="Q2218" s="28">
        <f t="shared" si="207"/>
        <v>8</v>
      </c>
      <c r="R2218" s="28">
        <f>IF(Q2218=0,0,IF(E2218&gt;1,E2218-1,VLOOKUP(Q2218,Months_Weeks!$A$1:$B$13,2,0)))</f>
        <v>2</v>
      </c>
      <c r="S2218" s="30"/>
      <c r="T2218" s="39"/>
      <c r="U2218" s="39"/>
      <c r="V2218" s="50">
        <f t="shared" si="208"/>
        <v>0</v>
      </c>
      <c r="W2218" s="28">
        <f t="shared" si="209"/>
        <v>8</v>
      </c>
      <c r="X2218" s="28">
        <f>IF(W2218=0,0,IF(E2218&gt;1,E2218-1,VLOOKUP(W2218,Months_Weeks!$A$1:$B$13,2,0)))</f>
        <v>2</v>
      </c>
      <c r="Y2218" s="30"/>
      <c r="Z2218" s="39"/>
      <c r="AA2218" s="31"/>
      <c r="AB2218" s="39"/>
      <c r="AC2218" s="31"/>
      <c r="AD2218" s="40"/>
      <c r="AE2218" s="31"/>
      <c r="AF2218" s="40"/>
      <c r="AG2218" s="31"/>
      <c r="AH2218" s="40"/>
      <c r="AI2218" s="31"/>
      <c r="AJ2218" s="40"/>
    </row>
    <row r="2219" spans="1:36" x14ac:dyDescent="0.25">
      <c r="A2219" s="37" t="s">
        <v>62</v>
      </c>
      <c r="B2219" s="37">
        <v>1017</v>
      </c>
      <c r="C2219" s="26" t="str">
        <f>IFERROR(INDEX(Clients[Client_Name],MATCH(Table312[[#This Row],[Client_Code]],Clients[Client_Code],0)),"")</f>
        <v>INVERSIONES FIORDOS PATAGONICOS</v>
      </c>
      <c r="D2219" s="25">
        <v>8</v>
      </c>
      <c r="E2219" s="25">
        <v>4</v>
      </c>
      <c r="F2219" s="25" t="b">
        <f>IF(E2219&gt;(VLOOKUP(D2219,Months_Weeks!$A$2:$B$13,2,TRUE)),FALSE)</f>
        <v>0</v>
      </c>
      <c r="G2219" s="63">
        <f>IF(Table312[[#This Row],[Facility]]="Buin",1.5%,0.25%)</f>
        <v>1.4999999999999999E-2</v>
      </c>
      <c r="H2219" s="38"/>
      <c r="I2219" s="38"/>
      <c r="J2219" s="27">
        <f t="shared" si="204"/>
        <v>37</v>
      </c>
      <c r="K2219" s="28">
        <f t="shared" si="205"/>
        <v>8</v>
      </c>
      <c r="L2219" s="27">
        <f>IF(K2219=0,0,IF(E2219&gt;1,E2219-1,VLOOKUP(K2219,Months_Weeks!$A$1:$B$13,2,0)))</f>
        <v>3</v>
      </c>
      <c r="M2219" s="29"/>
      <c r="N2219" s="39"/>
      <c r="O2219" s="39"/>
      <c r="P2219" s="50">
        <f t="shared" si="206"/>
        <v>0</v>
      </c>
      <c r="Q2219" s="28">
        <f t="shared" si="207"/>
        <v>8</v>
      </c>
      <c r="R2219" s="28">
        <f>IF(Q2219=0,0,IF(E2219&gt;1,E2219-1,VLOOKUP(Q2219,Months_Weeks!$A$1:$B$13,2,0)))</f>
        <v>3</v>
      </c>
      <c r="S2219" s="30"/>
      <c r="T2219" s="39"/>
      <c r="U2219" s="39"/>
      <c r="V2219" s="50">
        <f t="shared" si="208"/>
        <v>0</v>
      </c>
      <c r="W2219" s="28">
        <f t="shared" si="209"/>
        <v>8</v>
      </c>
      <c r="X2219" s="28">
        <f>IF(W2219=0,0,IF(E2219&gt;1,E2219-1,VLOOKUP(W2219,Months_Weeks!$A$1:$B$13,2,0)))</f>
        <v>3</v>
      </c>
      <c r="Y2219" s="30"/>
      <c r="Z2219" s="39"/>
      <c r="AA2219" s="31"/>
      <c r="AB2219" s="39"/>
      <c r="AC2219" s="31"/>
      <c r="AD2219" s="40"/>
      <c r="AE2219" s="31"/>
      <c r="AF2219" s="40"/>
      <c r="AG2219" s="31"/>
      <c r="AH2219" s="40"/>
      <c r="AI2219" s="31"/>
      <c r="AJ2219" s="40"/>
    </row>
    <row r="2220" spans="1:36" x14ac:dyDescent="0.25">
      <c r="A2220" s="37" t="s">
        <v>62</v>
      </c>
      <c r="B2220" s="37">
        <v>1017</v>
      </c>
      <c r="C2220" s="26" t="str">
        <f>IFERROR(INDEX(Clients[Client_Name],MATCH(Table312[[#This Row],[Client_Code]],Clients[Client_Code],0)),"")</f>
        <v>INVERSIONES FIORDOS PATAGONICOS</v>
      </c>
      <c r="D2220" s="25">
        <v>9</v>
      </c>
      <c r="E2220" s="25">
        <v>1</v>
      </c>
      <c r="F2220" s="25" t="b">
        <f>IF(E2220&gt;(VLOOKUP(D2220,Months_Weeks!$A$2:$B$13,2,TRUE)),FALSE)</f>
        <v>0</v>
      </c>
      <c r="G2220" s="63">
        <f>IF(Table312[[#This Row],[Facility]]="Buin",1.5%,0.25%)</f>
        <v>1.4999999999999999E-2</v>
      </c>
      <c r="H2220" s="38"/>
      <c r="I2220" s="38"/>
      <c r="J2220" s="27">
        <f t="shared" si="204"/>
        <v>37</v>
      </c>
      <c r="K2220" s="28">
        <f t="shared" si="205"/>
        <v>8</v>
      </c>
      <c r="L2220" s="27">
        <f>IF(K2220=0,0,IF(E2220&gt;1,E2220-1,VLOOKUP(K2220,Months_Weeks!$A$1:$B$13,2,0)))</f>
        <v>4</v>
      </c>
      <c r="M2220" s="29"/>
      <c r="N2220" s="39"/>
      <c r="O2220" s="39"/>
      <c r="P2220" s="50">
        <f t="shared" si="206"/>
        <v>0</v>
      </c>
      <c r="Q2220" s="28">
        <f t="shared" si="207"/>
        <v>8</v>
      </c>
      <c r="R2220" s="28">
        <f>IF(Q2220=0,0,IF(E2220&gt;1,E2220-1,VLOOKUP(Q2220,Months_Weeks!$A$1:$B$13,2,0)))</f>
        <v>4</v>
      </c>
      <c r="S2220" s="30"/>
      <c r="T2220" s="39"/>
      <c r="U2220" s="39"/>
      <c r="V2220" s="50">
        <f t="shared" si="208"/>
        <v>0</v>
      </c>
      <c r="W2220" s="28">
        <f t="shared" si="209"/>
        <v>8</v>
      </c>
      <c r="X2220" s="28">
        <f>IF(W2220=0,0,IF(E2220&gt;1,E2220-1,VLOOKUP(W2220,Months_Weeks!$A$1:$B$13,2,0)))</f>
        <v>4</v>
      </c>
      <c r="Y2220" s="30"/>
      <c r="Z2220" s="39"/>
      <c r="AA2220" s="31"/>
      <c r="AB2220" s="39"/>
      <c r="AC2220" s="31"/>
      <c r="AD2220" s="40"/>
      <c r="AE2220" s="31"/>
      <c r="AF2220" s="40"/>
      <c r="AG2220" s="31"/>
      <c r="AH2220" s="40"/>
      <c r="AI2220" s="31"/>
      <c r="AJ2220" s="40"/>
    </row>
    <row r="2221" spans="1:36" x14ac:dyDescent="0.25">
      <c r="A2221" s="37" t="s">
        <v>62</v>
      </c>
      <c r="B2221" s="37">
        <v>1017</v>
      </c>
      <c r="C2221" s="26" t="str">
        <f>IFERROR(INDEX(Clients[Client_Name],MATCH(Table312[[#This Row],[Client_Code]],Clients[Client_Code],0)),"")</f>
        <v>INVERSIONES FIORDOS PATAGONICOS</v>
      </c>
      <c r="D2221" s="25">
        <v>9</v>
      </c>
      <c r="E2221" s="25">
        <v>2</v>
      </c>
      <c r="F2221" s="25" t="b">
        <f>IF(E2221&gt;(VLOOKUP(D2221,Months_Weeks!$A$2:$B$13,2,TRUE)),FALSE)</f>
        <v>0</v>
      </c>
      <c r="G2221" s="63">
        <f>IF(Table312[[#This Row],[Facility]]="Buin",1.5%,0.25%)</f>
        <v>1.4999999999999999E-2</v>
      </c>
      <c r="H2221" s="38"/>
      <c r="I2221" s="38"/>
      <c r="J2221" s="27">
        <f t="shared" si="204"/>
        <v>37</v>
      </c>
      <c r="K2221" s="28">
        <f t="shared" si="205"/>
        <v>9</v>
      </c>
      <c r="L2221" s="27">
        <f>IF(K2221=0,0,IF(E2221&gt;1,E2221-1,VLOOKUP(K2221,Months_Weeks!$A$1:$B$13,2,0)))</f>
        <v>1</v>
      </c>
      <c r="M2221" s="29"/>
      <c r="N2221" s="39"/>
      <c r="O2221" s="39"/>
      <c r="P2221" s="50">
        <f t="shared" si="206"/>
        <v>0</v>
      </c>
      <c r="Q2221" s="28">
        <f t="shared" si="207"/>
        <v>9</v>
      </c>
      <c r="R2221" s="28">
        <f>IF(Q2221=0,0,IF(E2221&gt;1,E2221-1,VLOOKUP(Q2221,Months_Weeks!$A$1:$B$13,2,0)))</f>
        <v>1</v>
      </c>
      <c r="S2221" s="30"/>
      <c r="T2221" s="39"/>
      <c r="U2221" s="39"/>
      <c r="V2221" s="50">
        <f t="shared" si="208"/>
        <v>0</v>
      </c>
      <c r="W2221" s="28">
        <f t="shared" si="209"/>
        <v>9</v>
      </c>
      <c r="X2221" s="28">
        <f>IF(W2221=0,0,IF(E2221&gt;1,E2221-1,VLOOKUP(W2221,Months_Weeks!$A$1:$B$13,2,0)))</f>
        <v>1</v>
      </c>
      <c r="Y2221" s="30"/>
      <c r="Z2221" s="39"/>
      <c r="AA2221" s="31"/>
      <c r="AB2221" s="39"/>
      <c r="AC2221" s="31"/>
      <c r="AD2221" s="40"/>
      <c r="AE2221" s="31"/>
      <c r="AF2221" s="40"/>
      <c r="AG2221" s="31"/>
      <c r="AH2221" s="40"/>
      <c r="AI2221" s="31"/>
      <c r="AJ2221" s="40"/>
    </row>
    <row r="2222" spans="1:36" x14ac:dyDescent="0.25">
      <c r="A2222" s="37" t="s">
        <v>62</v>
      </c>
      <c r="B2222" s="37">
        <v>1017</v>
      </c>
      <c r="C2222" s="26" t="str">
        <f>IFERROR(INDEX(Clients[Client_Name],MATCH(Table312[[#This Row],[Client_Code]],Clients[Client_Code],0)),"")</f>
        <v>INVERSIONES FIORDOS PATAGONICOS</v>
      </c>
      <c r="D2222" s="25">
        <v>9</v>
      </c>
      <c r="E2222" s="25">
        <v>3</v>
      </c>
      <c r="F2222" s="25" t="b">
        <f>IF(E2222&gt;(VLOOKUP(D2222,Months_Weeks!$A$2:$B$13,2,TRUE)),FALSE)</f>
        <v>0</v>
      </c>
      <c r="G2222" s="63">
        <f>IF(Table312[[#This Row],[Facility]]="Buin",1.5%,0.25%)</f>
        <v>1.4999999999999999E-2</v>
      </c>
      <c r="H2222" s="38"/>
      <c r="I2222" s="38"/>
      <c r="J2222" s="27">
        <f t="shared" si="204"/>
        <v>37</v>
      </c>
      <c r="K2222" s="28">
        <f t="shared" si="205"/>
        <v>9</v>
      </c>
      <c r="L2222" s="27">
        <f>IF(K2222=0,0,IF(E2222&gt;1,E2222-1,VLOOKUP(K2222,Months_Weeks!$A$1:$B$13,2,0)))</f>
        <v>2</v>
      </c>
      <c r="M2222" s="29"/>
      <c r="N2222" s="39"/>
      <c r="O2222" s="39"/>
      <c r="P2222" s="50">
        <f t="shared" si="206"/>
        <v>0</v>
      </c>
      <c r="Q2222" s="28">
        <f t="shared" si="207"/>
        <v>9</v>
      </c>
      <c r="R2222" s="28">
        <f>IF(Q2222=0,0,IF(E2222&gt;1,E2222-1,VLOOKUP(Q2222,Months_Weeks!$A$1:$B$13,2,0)))</f>
        <v>2</v>
      </c>
      <c r="S2222" s="30"/>
      <c r="T2222" s="39"/>
      <c r="U2222" s="39"/>
      <c r="V2222" s="50">
        <f t="shared" si="208"/>
        <v>0</v>
      </c>
      <c r="W2222" s="28">
        <f t="shared" si="209"/>
        <v>9</v>
      </c>
      <c r="X2222" s="28">
        <f>IF(W2222=0,0,IF(E2222&gt;1,E2222-1,VLOOKUP(W2222,Months_Weeks!$A$1:$B$13,2,0)))</f>
        <v>2</v>
      </c>
      <c r="Y2222" s="30"/>
      <c r="Z2222" s="39"/>
      <c r="AA2222" s="31"/>
      <c r="AB2222" s="39"/>
      <c r="AC2222" s="31"/>
      <c r="AD2222" s="40"/>
      <c r="AE2222" s="31"/>
      <c r="AF2222" s="40"/>
      <c r="AG2222" s="31"/>
      <c r="AH2222" s="40"/>
      <c r="AI2222" s="31"/>
      <c r="AJ2222" s="40"/>
    </row>
    <row r="2223" spans="1:36" x14ac:dyDescent="0.25">
      <c r="A2223" s="37" t="s">
        <v>62</v>
      </c>
      <c r="B2223" s="37">
        <v>1017</v>
      </c>
      <c r="C2223" s="26" t="str">
        <f>IFERROR(INDEX(Clients[Client_Name],MATCH(Table312[[#This Row],[Client_Code]],Clients[Client_Code],0)),"")</f>
        <v>INVERSIONES FIORDOS PATAGONICOS</v>
      </c>
      <c r="D2223" s="25">
        <v>9</v>
      </c>
      <c r="E2223" s="25">
        <v>4</v>
      </c>
      <c r="F2223" s="25" t="b">
        <f>IF(E2223&gt;(VLOOKUP(D2223,Months_Weeks!$A$2:$B$13,2,TRUE)),FALSE)</f>
        <v>0</v>
      </c>
      <c r="G2223" s="63">
        <f>IF(Table312[[#This Row],[Facility]]="Buin",1.5%,0.25%)</f>
        <v>1.4999999999999999E-2</v>
      </c>
      <c r="H2223" s="38"/>
      <c r="I2223" s="38"/>
      <c r="J2223" s="27">
        <f t="shared" si="204"/>
        <v>37</v>
      </c>
      <c r="K2223" s="28">
        <f t="shared" si="205"/>
        <v>9</v>
      </c>
      <c r="L2223" s="27">
        <f>IF(K2223=0,0,IF(E2223&gt;1,E2223-1,VLOOKUP(K2223,Months_Weeks!$A$1:$B$13,2,0)))</f>
        <v>3</v>
      </c>
      <c r="M2223" s="29"/>
      <c r="N2223" s="39"/>
      <c r="O2223" s="39"/>
      <c r="P2223" s="50">
        <f t="shared" si="206"/>
        <v>0</v>
      </c>
      <c r="Q2223" s="28">
        <f t="shared" si="207"/>
        <v>9</v>
      </c>
      <c r="R2223" s="28">
        <f>IF(Q2223=0,0,IF(E2223&gt;1,E2223-1,VLOOKUP(Q2223,Months_Weeks!$A$1:$B$13,2,0)))</f>
        <v>3</v>
      </c>
      <c r="S2223" s="30"/>
      <c r="T2223" s="39"/>
      <c r="U2223" s="39"/>
      <c r="V2223" s="50">
        <f t="shared" si="208"/>
        <v>0</v>
      </c>
      <c r="W2223" s="28">
        <f t="shared" si="209"/>
        <v>9</v>
      </c>
      <c r="X2223" s="28">
        <f>IF(W2223=0,0,IF(E2223&gt;1,E2223-1,VLOOKUP(W2223,Months_Weeks!$A$1:$B$13,2,0)))</f>
        <v>3</v>
      </c>
      <c r="Y2223" s="30"/>
      <c r="Z2223" s="39"/>
      <c r="AA2223" s="31"/>
      <c r="AB2223" s="39"/>
      <c r="AC2223" s="31"/>
      <c r="AD2223" s="40"/>
      <c r="AE2223" s="31"/>
      <c r="AF2223" s="40"/>
      <c r="AG2223" s="31"/>
      <c r="AH2223" s="40"/>
      <c r="AI2223" s="31"/>
      <c r="AJ2223" s="40"/>
    </row>
    <row r="2224" spans="1:36" x14ac:dyDescent="0.25">
      <c r="A2224" s="37" t="s">
        <v>62</v>
      </c>
      <c r="B2224" s="37">
        <v>1017</v>
      </c>
      <c r="C2224" s="26" t="str">
        <f>IFERROR(INDEX(Clients[Client_Name],MATCH(Table312[[#This Row],[Client_Code]],Clients[Client_Code],0)),"")</f>
        <v>INVERSIONES FIORDOS PATAGONICOS</v>
      </c>
      <c r="D2224" s="25">
        <v>9</v>
      </c>
      <c r="E2224" s="25">
        <v>5</v>
      </c>
      <c r="F2224" s="25" t="b">
        <f>IF(E2224&gt;(VLOOKUP(D2224,Months_Weeks!$A$2:$B$13,2,TRUE)),FALSE)</f>
        <v>0</v>
      </c>
      <c r="G2224" s="63">
        <f>IF(Table312[[#This Row],[Facility]]="Buin",1.5%,0.25%)</f>
        <v>1.4999999999999999E-2</v>
      </c>
      <c r="H2224" s="38"/>
      <c r="I2224" s="38"/>
      <c r="J2224" s="27">
        <f t="shared" si="204"/>
        <v>37</v>
      </c>
      <c r="K2224" s="28">
        <f t="shared" si="205"/>
        <v>9</v>
      </c>
      <c r="L2224" s="27">
        <f>IF(K2224=0,0,IF(E2224&gt;1,E2224-1,VLOOKUP(K2224,Months_Weeks!$A$1:$B$13,2,0)))</f>
        <v>4</v>
      </c>
      <c r="M2224" s="29"/>
      <c r="N2224" s="39"/>
      <c r="O2224" s="39"/>
      <c r="P2224" s="50">
        <f t="shared" si="206"/>
        <v>0</v>
      </c>
      <c r="Q2224" s="28">
        <f t="shared" si="207"/>
        <v>9</v>
      </c>
      <c r="R2224" s="28">
        <f>IF(Q2224=0,0,IF(E2224&gt;1,E2224-1,VLOOKUP(Q2224,Months_Weeks!$A$1:$B$13,2,0)))</f>
        <v>4</v>
      </c>
      <c r="S2224" s="30"/>
      <c r="T2224" s="39"/>
      <c r="U2224" s="39"/>
      <c r="V2224" s="50">
        <f t="shared" si="208"/>
        <v>0</v>
      </c>
      <c r="W2224" s="28">
        <f t="shared" si="209"/>
        <v>9</v>
      </c>
      <c r="X2224" s="28">
        <f>IF(W2224=0,0,IF(E2224&gt;1,E2224-1,VLOOKUP(W2224,Months_Weeks!$A$1:$B$13,2,0)))</f>
        <v>4</v>
      </c>
      <c r="Y2224" s="30"/>
      <c r="Z2224" s="39"/>
      <c r="AA2224" s="31"/>
      <c r="AB2224" s="39"/>
      <c r="AC2224" s="31"/>
      <c r="AD2224" s="40"/>
      <c r="AE2224" s="31"/>
      <c r="AF2224" s="40"/>
      <c r="AG2224" s="31"/>
      <c r="AH2224" s="40"/>
      <c r="AI2224" s="31"/>
      <c r="AJ2224" s="40"/>
    </row>
    <row r="2225" spans="1:36" x14ac:dyDescent="0.25">
      <c r="A2225" s="37" t="s">
        <v>62</v>
      </c>
      <c r="B2225" s="37">
        <v>1017</v>
      </c>
      <c r="C2225" s="26" t="str">
        <f>IFERROR(INDEX(Clients[Client_Name],MATCH(Table312[[#This Row],[Client_Code]],Clients[Client_Code],0)),"")</f>
        <v>INVERSIONES FIORDOS PATAGONICOS</v>
      </c>
      <c r="D2225" s="25">
        <v>10</v>
      </c>
      <c r="E2225" s="25">
        <v>1</v>
      </c>
      <c r="F2225" s="25" t="b">
        <f>IF(E2225&gt;(VLOOKUP(D2225,Months_Weeks!$A$2:$B$13,2,TRUE)),FALSE)</f>
        <v>0</v>
      </c>
      <c r="G2225" s="63">
        <f>IF(Table312[[#This Row],[Facility]]="Buin",1.5%,0.25%)</f>
        <v>1.4999999999999999E-2</v>
      </c>
      <c r="H2225" s="38"/>
      <c r="I2225" s="38"/>
      <c r="J2225" s="27">
        <f t="shared" si="204"/>
        <v>37</v>
      </c>
      <c r="K2225" s="28">
        <f t="shared" si="205"/>
        <v>9</v>
      </c>
      <c r="L2225" s="27">
        <f>IF(K2225=0,0,IF(E2225&gt;1,E2225-1,VLOOKUP(K2225,Months_Weeks!$A$1:$B$13,2,0)))</f>
        <v>5</v>
      </c>
      <c r="M2225" s="29"/>
      <c r="N2225" s="39"/>
      <c r="O2225" s="39"/>
      <c r="P2225" s="50">
        <f t="shared" si="206"/>
        <v>0</v>
      </c>
      <c r="Q2225" s="28">
        <f t="shared" si="207"/>
        <v>9</v>
      </c>
      <c r="R2225" s="28">
        <f>IF(Q2225=0,0,IF(E2225&gt;1,E2225-1,VLOOKUP(Q2225,Months_Weeks!$A$1:$B$13,2,0)))</f>
        <v>5</v>
      </c>
      <c r="S2225" s="30"/>
      <c r="T2225" s="39"/>
      <c r="U2225" s="39"/>
      <c r="V2225" s="50">
        <f t="shared" si="208"/>
        <v>0</v>
      </c>
      <c r="W2225" s="28">
        <f t="shared" si="209"/>
        <v>9</v>
      </c>
      <c r="X2225" s="28">
        <f>IF(W2225=0,0,IF(E2225&gt;1,E2225-1,VLOOKUP(W2225,Months_Weeks!$A$1:$B$13,2,0)))</f>
        <v>5</v>
      </c>
      <c r="Y2225" s="30"/>
      <c r="Z2225" s="39"/>
      <c r="AA2225" s="31"/>
      <c r="AB2225" s="39"/>
      <c r="AC2225" s="31"/>
      <c r="AD2225" s="40"/>
      <c r="AE2225" s="31"/>
      <c r="AF2225" s="40"/>
      <c r="AG2225" s="31"/>
      <c r="AH2225" s="40"/>
      <c r="AI2225" s="31"/>
      <c r="AJ2225" s="40"/>
    </row>
    <row r="2226" spans="1:36" x14ac:dyDescent="0.25">
      <c r="A2226" s="37" t="s">
        <v>62</v>
      </c>
      <c r="B2226" s="37">
        <v>1017</v>
      </c>
      <c r="C2226" s="26" t="str">
        <f>IFERROR(INDEX(Clients[Client_Name],MATCH(Table312[[#This Row],[Client_Code]],Clients[Client_Code],0)),"")</f>
        <v>INVERSIONES FIORDOS PATAGONICOS</v>
      </c>
      <c r="D2226" s="25">
        <v>10</v>
      </c>
      <c r="E2226" s="25">
        <v>2</v>
      </c>
      <c r="F2226" s="25" t="b">
        <f>IF(E2226&gt;(VLOOKUP(D2226,Months_Weeks!$A$2:$B$13,2,TRUE)),FALSE)</f>
        <v>0</v>
      </c>
      <c r="G2226" s="63">
        <f>IF(Table312[[#This Row],[Facility]]="Buin",1.5%,0.25%)</f>
        <v>1.4999999999999999E-2</v>
      </c>
      <c r="H2226" s="38"/>
      <c r="I2226" s="38"/>
      <c r="J2226" s="27">
        <f t="shared" si="204"/>
        <v>37</v>
      </c>
      <c r="K2226" s="28">
        <f t="shared" si="205"/>
        <v>10</v>
      </c>
      <c r="L2226" s="27">
        <f>IF(K2226=0,0,IF(E2226&gt;1,E2226-1,VLOOKUP(K2226,Months_Weeks!$A$1:$B$13,2,0)))</f>
        <v>1</v>
      </c>
      <c r="M2226" s="29"/>
      <c r="N2226" s="39"/>
      <c r="O2226" s="39"/>
      <c r="P2226" s="50">
        <f t="shared" si="206"/>
        <v>0</v>
      </c>
      <c r="Q2226" s="28">
        <f t="shared" si="207"/>
        <v>10</v>
      </c>
      <c r="R2226" s="28">
        <f>IF(Q2226=0,0,IF(E2226&gt;1,E2226-1,VLOOKUP(Q2226,Months_Weeks!$A$1:$B$13,2,0)))</f>
        <v>1</v>
      </c>
      <c r="S2226" s="30"/>
      <c r="T2226" s="39"/>
      <c r="U2226" s="39"/>
      <c r="V2226" s="50">
        <f t="shared" si="208"/>
        <v>0</v>
      </c>
      <c r="W2226" s="28">
        <f t="shared" si="209"/>
        <v>10</v>
      </c>
      <c r="X2226" s="28">
        <f>IF(W2226=0,0,IF(E2226&gt;1,E2226-1,VLOOKUP(W2226,Months_Weeks!$A$1:$B$13,2,0)))</f>
        <v>1</v>
      </c>
      <c r="Y2226" s="30"/>
      <c r="Z2226" s="39"/>
      <c r="AA2226" s="31"/>
      <c r="AB2226" s="39"/>
      <c r="AC2226" s="31"/>
      <c r="AD2226" s="40"/>
      <c r="AE2226" s="31"/>
      <c r="AF2226" s="40"/>
      <c r="AG2226" s="31"/>
      <c r="AH2226" s="40"/>
      <c r="AI2226" s="31"/>
      <c r="AJ2226" s="40"/>
    </row>
    <row r="2227" spans="1:36" x14ac:dyDescent="0.25">
      <c r="A2227" s="37" t="s">
        <v>62</v>
      </c>
      <c r="B2227" s="37">
        <v>1017</v>
      </c>
      <c r="C2227" s="26" t="str">
        <f>IFERROR(INDEX(Clients[Client_Name],MATCH(Table312[[#This Row],[Client_Code]],Clients[Client_Code],0)),"")</f>
        <v>INVERSIONES FIORDOS PATAGONICOS</v>
      </c>
      <c r="D2227" s="25">
        <v>10</v>
      </c>
      <c r="E2227" s="25">
        <v>3</v>
      </c>
      <c r="F2227" s="25" t="b">
        <f>IF(E2227&gt;(VLOOKUP(D2227,Months_Weeks!$A$2:$B$13,2,TRUE)),FALSE)</f>
        <v>0</v>
      </c>
      <c r="G2227" s="63">
        <f>IF(Table312[[#This Row],[Facility]]="Buin",1.5%,0.25%)</f>
        <v>1.4999999999999999E-2</v>
      </c>
      <c r="H2227" s="38"/>
      <c r="I2227" s="38"/>
      <c r="J2227" s="27">
        <f t="shared" si="204"/>
        <v>37</v>
      </c>
      <c r="K2227" s="28">
        <f t="shared" si="205"/>
        <v>10</v>
      </c>
      <c r="L2227" s="27">
        <f>IF(K2227=0,0,IF(E2227&gt;1,E2227-1,VLOOKUP(K2227,Months_Weeks!$A$1:$B$13,2,0)))</f>
        <v>2</v>
      </c>
      <c r="M2227" s="29"/>
      <c r="N2227" s="39"/>
      <c r="O2227" s="39"/>
      <c r="P2227" s="50">
        <f t="shared" si="206"/>
        <v>0</v>
      </c>
      <c r="Q2227" s="28">
        <f t="shared" si="207"/>
        <v>10</v>
      </c>
      <c r="R2227" s="28">
        <f>IF(Q2227=0,0,IF(E2227&gt;1,E2227-1,VLOOKUP(Q2227,Months_Weeks!$A$1:$B$13,2,0)))</f>
        <v>2</v>
      </c>
      <c r="S2227" s="30"/>
      <c r="T2227" s="39"/>
      <c r="U2227" s="39"/>
      <c r="V2227" s="50">
        <f t="shared" si="208"/>
        <v>0</v>
      </c>
      <c r="W2227" s="28">
        <f t="shared" si="209"/>
        <v>10</v>
      </c>
      <c r="X2227" s="28">
        <f>IF(W2227=0,0,IF(E2227&gt;1,E2227-1,VLOOKUP(W2227,Months_Weeks!$A$1:$B$13,2,0)))</f>
        <v>2</v>
      </c>
      <c r="Y2227" s="30"/>
      <c r="Z2227" s="39"/>
      <c r="AA2227" s="31"/>
      <c r="AB2227" s="39"/>
      <c r="AC2227" s="31"/>
      <c r="AD2227" s="40"/>
      <c r="AE2227" s="31"/>
      <c r="AF2227" s="40"/>
      <c r="AG2227" s="31"/>
      <c r="AH2227" s="40"/>
      <c r="AI2227" s="31"/>
      <c r="AJ2227" s="40"/>
    </row>
    <row r="2228" spans="1:36" x14ac:dyDescent="0.25">
      <c r="A2228" s="37" t="s">
        <v>62</v>
      </c>
      <c r="B2228" s="37">
        <v>1017</v>
      </c>
      <c r="C2228" s="26" t="str">
        <f>IFERROR(INDEX(Clients[Client_Name],MATCH(Table312[[#This Row],[Client_Code]],Clients[Client_Code],0)),"")</f>
        <v>INVERSIONES FIORDOS PATAGONICOS</v>
      </c>
      <c r="D2228" s="25">
        <v>10</v>
      </c>
      <c r="E2228" s="25">
        <v>4</v>
      </c>
      <c r="F2228" s="25" t="b">
        <f>IF(E2228&gt;(VLOOKUP(D2228,Months_Weeks!$A$2:$B$13,2,TRUE)),FALSE)</f>
        <v>0</v>
      </c>
      <c r="G2228" s="63">
        <f>IF(Table312[[#This Row],[Facility]]="Buin",1.5%,0.25%)</f>
        <v>1.4999999999999999E-2</v>
      </c>
      <c r="H2228" s="38"/>
      <c r="I2228" s="38"/>
      <c r="J2228" s="27">
        <f t="shared" si="204"/>
        <v>37</v>
      </c>
      <c r="K2228" s="28">
        <f t="shared" si="205"/>
        <v>10</v>
      </c>
      <c r="L2228" s="27">
        <f>IF(K2228=0,0,IF(E2228&gt;1,E2228-1,VLOOKUP(K2228,Months_Weeks!$A$1:$B$13,2,0)))</f>
        <v>3</v>
      </c>
      <c r="M2228" s="29"/>
      <c r="N2228" s="39"/>
      <c r="O2228" s="39"/>
      <c r="P2228" s="50">
        <f t="shared" si="206"/>
        <v>0</v>
      </c>
      <c r="Q2228" s="28">
        <f t="shared" si="207"/>
        <v>10</v>
      </c>
      <c r="R2228" s="28">
        <f>IF(Q2228=0,0,IF(E2228&gt;1,E2228-1,VLOOKUP(Q2228,Months_Weeks!$A$1:$B$13,2,0)))</f>
        <v>3</v>
      </c>
      <c r="S2228" s="30"/>
      <c r="T2228" s="39"/>
      <c r="U2228" s="39"/>
      <c r="V2228" s="50">
        <f t="shared" si="208"/>
        <v>0</v>
      </c>
      <c r="W2228" s="28">
        <f t="shared" si="209"/>
        <v>10</v>
      </c>
      <c r="X2228" s="28">
        <f>IF(W2228=0,0,IF(E2228&gt;1,E2228-1,VLOOKUP(W2228,Months_Weeks!$A$1:$B$13,2,0)))</f>
        <v>3</v>
      </c>
      <c r="Y2228" s="30"/>
      <c r="Z2228" s="39"/>
      <c r="AA2228" s="31"/>
      <c r="AB2228" s="39"/>
      <c r="AC2228" s="31"/>
      <c r="AD2228" s="40"/>
      <c r="AE2228" s="31"/>
      <c r="AF2228" s="40"/>
      <c r="AG2228" s="31"/>
      <c r="AH2228" s="40"/>
      <c r="AI2228" s="31"/>
      <c r="AJ2228" s="40"/>
    </row>
    <row r="2229" spans="1:36" x14ac:dyDescent="0.25">
      <c r="A2229" s="37" t="s">
        <v>62</v>
      </c>
      <c r="B2229" s="37">
        <v>1017</v>
      </c>
      <c r="C2229" s="26" t="str">
        <f>IFERROR(INDEX(Clients[Client_Name],MATCH(Table312[[#This Row],[Client_Code]],Clients[Client_Code],0)),"")</f>
        <v>INVERSIONES FIORDOS PATAGONICOS</v>
      </c>
      <c r="D2229" s="25">
        <v>11</v>
      </c>
      <c r="E2229" s="25">
        <v>1</v>
      </c>
      <c r="F2229" s="25" t="b">
        <f>IF(E2229&gt;(VLOOKUP(D2229,Months_Weeks!$A$2:$B$13,2,TRUE)),FALSE)</f>
        <v>0</v>
      </c>
      <c r="G2229" s="63">
        <f>IF(Table312[[#This Row],[Facility]]="Buin",1.5%,0.25%)</f>
        <v>1.4999999999999999E-2</v>
      </c>
      <c r="H2229" s="38"/>
      <c r="I2229" s="38"/>
      <c r="J2229" s="27">
        <f t="shared" si="204"/>
        <v>37</v>
      </c>
      <c r="K2229" s="28">
        <f t="shared" si="205"/>
        <v>10</v>
      </c>
      <c r="L2229" s="27">
        <f>IF(K2229=0,0,IF(E2229&gt;1,E2229-1,VLOOKUP(K2229,Months_Weeks!$A$1:$B$13,2,0)))</f>
        <v>4</v>
      </c>
      <c r="M2229" s="29"/>
      <c r="N2229" s="39"/>
      <c r="O2229" s="39"/>
      <c r="P2229" s="50">
        <f t="shared" si="206"/>
        <v>0</v>
      </c>
      <c r="Q2229" s="28">
        <f t="shared" si="207"/>
        <v>10</v>
      </c>
      <c r="R2229" s="28">
        <f>IF(Q2229=0,0,IF(E2229&gt;1,E2229-1,VLOOKUP(Q2229,Months_Weeks!$A$1:$B$13,2,0)))</f>
        <v>4</v>
      </c>
      <c r="S2229" s="30"/>
      <c r="T2229" s="39"/>
      <c r="U2229" s="39"/>
      <c r="V2229" s="50">
        <f t="shared" si="208"/>
        <v>0</v>
      </c>
      <c r="W2229" s="28">
        <f t="shared" si="209"/>
        <v>10</v>
      </c>
      <c r="X2229" s="28">
        <f>IF(W2229=0,0,IF(E2229&gt;1,E2229-1,VLOOKUP(W2229,Months_Weeks!$A$1:$B$13,2,0)))</f>
        <v>4</v>
      </c>
      <c r="Y2229" s="30"/>
      <c r="Z2229" s="39"/>
      <c r="AA2229" s="31"/>
      <c r="AB2229" s="39"/>
      <c r="AC2229" s="31"/>
      <c r="AD2229" s="40"/>
      <c r="AE2229" s="31"/>
      <c r="AF2229" s="40"/>
      <c r="AG2229" s="31"/>
      <c r="AH2229" s="40"/>
      <c r="AI2229" s="31"/>
      <c r="AJ2229" s="40"/>
    </row>
    <row r="2230" spans="1:36" x14ac:dyDescent="0.25">
      <c r="A2230" s="37" t="s">
        <v>62</v>
      </c>
      <c r="B2230" s="37">
        <v>1017</v>
      </c>
      <c r="C2230" s="26" t="str">
        <f>IFERROR(INDEX(Clients[Client_Name],MATCH(Table312[[#This Row],[Client_Code]],Clients[Client_Code],0)),"")</f>
        <v>INVERSIONES FIORDOS PATAGONICOS</v>
      </c>
      <c r="D2230" s="25">
        <v>11</v>
      </c>
      <c r="E2230" s="25">
        <v>2</v>
      </c>
      <c r="F2230" s="25" t="b">
        <f>IF(E2230&gt;(VLOOKUP(D2230,Months_Weeks!$A$2:$B$13,2,TRUE)),FALSE)</f>
        <v>0</v>
      </c>
      <c r="G2230" s="63">
        <f>IF(Table312[[#This Row],[Facility]]="Buin",1.5%,0.25%)</f>
        <v>1.4999999999999999E-2</v>
      </c>
      <c r="H2230" s="38"/>
      <c r="I2230" s="38"/>
      <c r="J2230" s="27">
        <f t="shared" si="204"/>
        <v>37</v>
      </c>
      <c r="K2230" s="28">
        <f t="shared" si="205"/>
        <v>11</v>
      </c>
      <c r="L2230" s="27">
        <f>IF(K2230=0,0,IF(E2230&gt;1,E2230-1,VLOOKUP(K2230,Months_Weeks!$A$1:$B$13,2,0)))</f>
        <v>1</v>
      </c>
      <c r="M2230" s="29"/>
      <c r="N2230" s="39"/>
      <c r="O2230" s="39"/>
      <c r="P2230" s="50">
        <f t="shared" si="206"/>
        <v>0</v>
      </c>
      <c r="Q2230" s="28">
        <f t="shared" si="207"/>
        <v>11</v>
      </c>
      <c r="R2230" s="28">
        <f>IF(Q2230=0,0,IF(E2230&gt;1,E2230-1,VLOOKUP(Q2230,Months_Weeks!$A$1:$B$13,2,0)))</f>
        <v>1</v>
      </c>
      <c r="S2230" s="30"/>
      <c r="T2230" s="39"/>
      <c r="U2230" s="39"/>
      <c r="V2230" s="50">
        <f t="shared" si="208"/>
        <v>0</v>
      </c>
      <c r="W2230" s="28">
        <f t="shared" si="209"/>
        <v>11</v>
      </c>
      <c r="X2230" s="28">
        <f>IF(W2230=0,0,IF(E2230&gt;1,E2230-1,VLOOKUP(W2230,Months_Weeks!$A$1:$B$13,2,0)))</f>
        <v>1</v>
      </c>
      <c r="Y2230" s="30"/>
      <c r="Z2230" s="39"/>
      <c r="AA2230" s="31"/>
      <c r="AB2230" s="39"/>
      <c r="AC2230" s="31"/>
      <c r="AD2230" s="40"/>
      <c r="AE2230" s="31"/>
      <c r="AF2230" s="40"/>
      <c r="AG2230" s="31"/>
      <c r="AH2230" s="40"/>
      <c r="AI2230" s="31"/>
      <c r="AJ2230" s="40"/>
    </row>
    <row r="2231" spans="1:36" x14ac:dyDescent="0.25">
      <c r="A2231" s="37" t="s">
        <v>62</v>
      </c>
      <c r="B2231" s="37">
        <v>1017</v>
      </c>
      <c r="C2231" s="26" t="str">
        <f>IFERROR(INDEX(Clients[Client_Name],MATCH(Table312[[#This Row],[Client_Code]],Clients[Client_Code],0)),"")</f>
        <v>INVERSIONES FIORDOS PATAGONICOS</v>
      </c>
      <c r="D2231" s="25">
        <v>11</v>
      </c>
      <c r="E2231" s="25">
        <v>3</v>
      </c>
      <c r="F2231" s="25" t="b">
        <f>IF(E2231&gt;(VLOOKUP(D2231,Months_Weeks!$A$2:$B$13,2,TRUE)),FALSE)</f>
        <v>0</v>
      </c>
      <c r="G2231" s="63">
        <f>IF(Table312[[#This Row],[Facility]]="Buin",1.5%,0.25%)</f>
        <v>1.4999999999999999E-2</v>
      </c>
      <c r="H2231" s="38"/>
      <c r="I2231" s="38"/>
      <c r="J2231" s="27">
        <f t="shared" si="204"/>
        <v>37</v>
      </c>
      <c r="K2231" s="28">
        <f t="shared" si="205"/>
        <v>11</v>
      </c>
      <c r="L2231" s="27">
        <f>IF(K2231=0,0,IF(E2231&gt;1,E2231-1,VLOOKUP(K2231,Months_Weeks!$A$1:$B$13,2,0)))</f>
        <v>2</v>
      </c>
      <c r="M2231" s="29"/>
      <c r="N2231" s="39"/>
      <c r="O2231" s="39"/>
      <c r="P2231" s="50">
        <f t="shared" si="206"/>
        <v>0</v>
      </c>
      <c r="Q2231" s="28">
        <f t="shared" si="207"/>
        <v>11</v>
      </c>
      <c r="R2231" s="28">
        <f>IF(Q2231=0,0,IF(E2231&gt;1,E2231-1,VLOOKUP(Q2231,Months_Weeks!$A$1:$B$13,2,0)))</f>
        <v>2</v>
      </c>
      <c r="S2231" s="30"/>
      <c r="T2231" s="39"/>
      <c r="U2231" s="39"/>
      <c r="V2231" s="50">
        <f t="shared" si="208"/>
        <v>0</v>
      </c>
      <c r="W2231" s="28">
        <f t="shared" si="209"/>
        <v>11</v>
      </c>
      <c r="X2231" s="28">
        <f>IF(W2231=0,0,IF(E2231&gt;1,E2231-1,VLOOKUP(W2231,Months_Weeks!$A$1:$B$13,2,0)))</f>
        <v>2</v>
      </c>
      <c r="Y2231" s="30"/>
      <c r="Z2231" s="39"/>
      <c r="AA2231" s="31"/>
      <c r="AB2231" s="39"/>
      <c r="AC2231" s="31"/>
      <c r="AD2231" s="40"/>
      <c r="AE2231" s="31"/>
      <c r="AF2231" s="40"/>
      <c r="AG2231" s="31"/>
      <c r="AH2231" s="40"/>
      <c r="AI2231" s="31"/>
      <c r="AJ2231" s="40"/>
    </row>
    <row r="2232" spans="1:36" x14ac:dyDescent="0.25">
      <c r="A2232" s="37" t="s">
        <v>62</v>
      </c>
      <c r="B2232" s="37">
        <v>1017</v>
      </c>
      <c r="C2232" s="26" t="str">
        <f>IFERROR(INDEX(Clients[Client_Name],MATCH(Table312[[#This Row],[Client_Code]],Clients[Client_Code],0)),"")</f>
        <v>INVERSIONES FIORDOS PATAGONICOS</v>
      </c>
      <c r="D2232" s="25">
        <v>11</v>
      </c>
      <c r="E2232" s="25">
        <v>4</v>
      </c>
      <c r="F2232" s="25" t="b">
        <f>IF(E2232&gt;(VLOOKUP(D2232,Months_Weeks!$A$2:$B$13,2,TRUE)),FALSE)</f>
        <v>0</v>
      </c>
      <c r="G2232" s="63">
        <f>IF(Table312[[#This Row],[Facility]]="Buin",1.5%,0.25%)</f>
        <v>1.4999999999999999E-2</v>
      </c>
      <c r="H2232" s="38"/>
      <c r="I2232" s="38"/>
      <c r="J2232" s="27">
        <f t="shared" si="204"/>
        <v>37</v>
      </c>
      <c r="K2232" s="28">
        <f t="shared" si="205"/>
        <v>11</v>
      </c>
      <c r="L2232" s="27">
        <f>IF(K2232=0,0,IF(E2232&gt;1,E2232-1,VLOOKUP(K2232,Months_Weeks!$A$1:$B$13,2,0)))</f>
        <v>3</v>
      </c>
      <c r="M2232" s="29"/>
      <c r="N2232" s="39"/>
      <c r="O2232" s="39"/>
      <c r="P2232" s="50">
        <f t="shared" si="206"/>
        <v>0</v>
      </c>
      <c r="Q2232" s="28">
        <f t="shared" si="207"/>
        <v>11</v>
      </c>
      <c r="R2232" s="28">
        <f>IF(Q2232=0,0,IF(E2232&gt;1,E2232-1,VLOOKUP(Q2232,Months_Weeks!$A$1:$B$13,2,0)))</f>
        <v>3</v>
      </c>
      <c r="S2232" s="30"/>
      <c r="T2232" s="39"/>
      <c r="U2232" s="39"/>
      <c r="V2232" s="50">
        <f t="shared" si="208"/>
        <v>0</v>
      </c>
      <c r="W2232" s="28">
        <f t="shared" si="209"/>
        <v>11</v>
      </c>
      <c r="X2232" s="28">
        <f>IF(W2232=0,0,IF(E2232&gt;1,E2232-1,VLOOKUP(W2232,Months_Weeks!$A$1:$B$13,2,0)))</f>
        <v>3</v>
      </c>
      <c r="Y2232" s="30"/>
      <c r="Z2232" s="39"/>
      <c r="AA2232" s="31"/>
      <c r="AB2232" s="39"/>
      <c r="AC2232" s="31"/>
      <c r="AD2232" s="40"/>
      <c r="AE2232" s="31"/>
      <c r="AF2232" s="40"/>
      <c r="AG2232" s="31"/>
      <c r="AH2232" s="40"/>
      <c r="AI2232" s="31"/>
      <c r="AJ2232" s="40"/>
    </row>
    <row r="2233" spans="1:36" x14ac:dyDescent="0.25">
      <c r="A2233" s="37" t="s">
        <v>62</v>
      </c>
      <c r="B2233" s="37">
        <v>1017</v>
      </c>
      <c r="C2233" s="26" t="str">
        <f>IFERROR(INDEX(Clients[Client_Name],MATCH(Table312[[#This Row],[Client_Code]],Clients[Client_Code],0)),"")</f>
        <v>INVERSIONES FIORDOS PATAGONICOS</v>
      </c>
      <c r="D2233" s="25">
        <v>12</v>
      </c>
      <c r="E2233" s="25">
        <v>1</v>
      </c>
      <c r="F2233" s="25" t="b">
        <f>IF(E2233&gt;(VLOOKUP(D2233,Months_Weeks!$A$2:$B$13,2,TRUE)),FALSE)</f>
        <v>0</v>
      </c>
      <c r="G2233" s="63">
        <f>IF(Table312[[#This Row],[Facility]]="Buin",1.5%,0.25%)</f>
        <v>1.4999999999999999E-2</v>
      </c>
      <c r="H2233" s="38"/>
      <c r="I2233" s="38"/>
      <c r="J2233" s="27">
        <f t="shared" si="204"/>
        <v>37</v>
      </c>
      <c r="K2233" s="28">
        <f t="shared" si="205"/>
        <v>11</v>
      </c>
      <c r="L2233" s="27">
        <f>IF(K2233=0,0,IF(E2233&gt;1,E2233-1,VLOOKUP(K2233,Months_Weeks!$A$1:$B$13,2,0)))</f>
        <v>4</v>
      </c>
      <c r="M2233" s="29"/>
      <c r="N2233" s="39"/>
      <c r="O2233" s="39"/>
      <c r="P2233" s="50">
        <f t="shared" si="206"/>
        <v>0</v>
      </c>
      <c r="Q2233" s="28">
        <f t="shared" si="207"/>
        <v>11</v>
      </c>
      <c r="R2233" s="28">
        <f>IF(Q2233=0,0,IF(E2233&gt;1,E2233-1,VLOOKUP(Q2233,Months_Weeks!$A$1:$B$13,2,0)))</f>
        <v>4</v>
      </c>
      <c r="S2233" s="30"/>
      <c r="T2233" s="39"/>
      <c r="U2233" s="39"/>
      <c r="V2233" s="50">
        <f t="shared" si="208"/>
        <v>0</v>
      </c>
      <c r="W2233" s="28">
        <f t="shared" si="209"/>
        <v>11</v>
      </c>
      <c r="X2233" s="28">
        <f>IF(W2233=0,0,IF(E2233&gt;1,E2233-1,VLOOKUP(W2233,Months_Weeks!$A$1:$B$13,2,0)))</f>
        <v>4</v>
      </c>
      <c r="Y2233" s="30"/>
      <c r="Z2233" s="39"/>
      <c r="AA2233" s="31"/>
      <c r="AB2233" s="39"/>
      <c r="AC2233" s="31"/>
      <c r="AD2233" s="40"/>
      <c r="AE2233" s="31"/>
      <c r="AF2233" s="40"/>
      <c r="AG2233" s="31"/>
      <c r="AH2233" s="40"/>
      <c r="AI2233" s="31"/>
      <c r="AJ2233" s="40"/>
    </row>
    <row r="2234" spans="1:36" x14ac:dyDescent="0.25">
      <c r="A2234" s="37" t="s">
        <v>62</v>
      </c>
      <c r="B2234" s="37">
        <v>1017</v>
      </c>
      <c r="C2234" s="26" t="str">
        <f>IFERROR(INDEX(Clients[Client_Name],MATCH(Table312[[#This Row],[Client_Code]],Clients[Client_Code],0)),"")</f>
        <v>INVERSIONES FIORDOS PATAGONICOS</v>
      </c>
      <c r="D2234" s="25">
        <v>12</v>
      </c>
      <c r="E2234" s="25">
        <v>2</v>
      </c>
      <c r="F2234" s="25" t="b">
        <f>IF(E2234&gt;(VLOOKUP(D2234,Months_Weeks!$A$2:$B$13,2,TRUE)),FALSE)</f>
        <v>0</v>
      </c>
      <c r="G2234" s="63">
        <f>IF(Table312[[#This Row],[Facility]]="Buin",1.5%,0.25%)</f>
        <v>1.4999999999999999E-2</v>
      </c>
      <c r="H2234" s="38"/>
      <c r="I2234" s="38"/>
      <c r="J2234" s="27">
        <f t="shared" si="204"/>
        <v>37</v>
      </c>
      <c r="K2234" s="28">
        <f t="shared" si="205"/>
        <v>12</v>
      </c>
      <c r="L2234" s="27">
        <f>IF(K2234=0,0,IF(E2234&gt;1,E2234-1,VLOOKUP(K2234,Months_Weeks!$A$1:$B$13,2,0)))</f>
        <v>1</v>
      </c>
      <c r="M2234" s="29"/>
      <c r="N2234" s="39"/>
      <c r="O2234" s="39"/>
      <c r="P2234" s="50">
        <f t="shared" si="206"/>
        <v>0</v>
      </c>
      <c r="Q2234" s="28">
        <f t="shared" si="207"/>
        <v>12</v>
      </c>
      <c r="R2234" s="28">
        <f>IF(Q2234=0,0,IF(E2234&gt;1,E2234-1,VLOOKUP(Q2234,Months_Weeks!$A$1:$B$13,2,0)))</f>
        <v>1</v>
      </c>
      <c r="S2234" s="30"/>
      <c r="T2234" s="39"/>
      <c r="U2234" s="39"/>
      <c r="V2234" s="50">
        <f t="shared" si="208"/>
        <v>0</v>
      </c>
      <c r="W2234" s="28">
        <f t="shared" si="209"/>
        <v>12</v>
      </c>
      <c r="X2234" s="28">
        <f>IF(W2234=0,0,IF(E2234&gt;1,E2234-1,VLOOKUP(W2234,Months_Weeks!$A$1:$B$13,2,0)))</f>
        <v>1</v>
      </c>
      <c r="Y2234" s="30"/>
      <c r="Z2234" s="39"/>
      <c r="AA2234" s="31"/>
      <c r="AB2234" s="39"/>
      <c r="AC2234" s="31"/>
      <c r="AD2234" s="40"/>
      <c r="AE2234" s="31"/>
      <c r="AF2234" s="40"/>
      <c r="AG2234" s="31"/>
      <c r="AH2234" s="40"/>
      <c r="AI2234" s="31"/>
      <c r="AJ2234" s="40"/>
    </row>
    <row r="2235" spans="1:36" x14ac:dyDescent="0.25">
      <c r="A2235" s="37" t="s">
        <v>62</v>
      </c>
      <c r="B2235" s="37">
        <v>1017</v>
      </c>
      <c r="C2235" s="26" t="str">
        <f>IFERROR(INDEX(Clients[Client_Name],MATCH(Table312[[#This Row],[Client_Code]],Clients[Client_Code],0)),"")</f>
        <v>INVERSIONES FIORDOS PATAGONICOS</v>
      </c>
      <c r="D2235" s="25">
        <v>12</v>
      </c>
      <c r="E2235" s="25">
        <v>3</v>
      </c>
      <c r="F2235" s="25" t="b">
        <f>IF(E2235&gt;(VLOOKUP(D2235,Months_Weeks!$A$2:$B$13,2,TRUE)),FALSE)</f>
        <v>0</v>
      </c>
      <c r="G2235" s="63">
        <f>IF(Table312[[#This Row],[Facility]]="Buin",1.5%,0.25%)</f>
        <v>1.4999999999999999E-2</v>
      </c>
      <c r="H2235" s="38"/>
      <c r="I2235" s="38"/>
      <c r="J2235" s="27">
        <f t="shared" si="204"/>
        <v>37</v>
      </c>
      <c r="K2235" s="28">
        <f t="shared" si="205"/>
        <v>12</v>
      </c>
      <c r="L2235" s="27">
        <f>IF(K2235=0,0,IF(E2235&gt;1,E2235-1,VLOOKUP(K2235,Months_Weeks!$A$1:$B$13,2,0)))</f>
        <v>2</v>
      </c>
      <c r="M2235" s="29"/>
      <c r="N2235" s="39"/>
      <c r="O2235" s="39"/>
      <c r="P2235" s="50">
        <f t="shared" si="206"/>
        <v>0</v>
      </c>
      <c r="Q2235" s="28">
        <f t="shared" si="207"/>
        <v>12</v>
      </c>
      <c r="R2235" s="28">
        <f>IF(Q2235=0,0,IF(E2235&gt;1,E2235-1,VLOOKUP(Q2235,Months_Weeks!$A$1:$B$13,2,0)))</f>
        <v>2</v>
      </c>
      <c r="S2235" s="30"/>
      <c r="T2235" s="39"/>
      <c r="U2235" s="39"/>
      <c r="V2235" s="50">
        <f t="shared" si="208"/>
        <v>0</v>
      </c>
      <c r="W2235" s="28">
        <f t="shared" si="209"/>
        <v>12</v>
      </c>
      <c r="X2235" s="28">
        <f>IF(W2235=0,0,IF(E2235&gt;1,E2235-1,VLOOKUP(W2235,Months_Weeks!$A$1:$B$13,2,0)))</f>
        <v>2</v>
      </c>
      <c r="Y2235" s="30"/>
      <c r="Z2235" s="39"/>
      <c r="AA2235" s="31"/>
      <c r="AB2235" s="39"/>
      <c r="AC2235" s="31"/>
      <c r="AD2235" s="40"/>
      <c r="AE2235" s="31"/>
      <c r="AF2235" s="40"/>
      <c r="AG2235" s="31"/>
      <c r="AH2235" s="40"/>
      <c r="AI2235" s="31"/>
      <c r="AJ2235" s="40"/>
    </row>
    <row r="2236" spans="1:36" x14ac:dyDescent="0.25">
      <c r="A2236" s="37" t="s">
        <v>62</v>
      </c>
      <c r="B2236" s="37">
        <v>1017</v>
      </c>
      <c r="C2236" s="26" t="str">
        <f>IFERROR(INDEX(Clients[Client_Name],MATCH(Table312[[#This Row],[Client_Code]],Clients[Client_Code],0)),"")</f>
        <v>INVERSIONES FIORDOS PATAGONICOS</v>
      </c>
      <c r="D2236" s="25">
        <v>12</v>
      </c>
      <c r="E2236" s="25">
        <v>4</v>
      </c>
      <c r="F2236" s="25" t="b">
        <f>IF(E2236&gt;(VLOOKUP(D2236,Months_Weeks!$A$2:$B$13,2,TRUE)),FALSE)</f>
        <v>0</v>
      </c>
      <c r="G2236" s="63">
        <f>IF(Table312[[#This Row],[Facility]]="Buin",1.5%,0.25%)</f>
        <v>1.4999999999999999E-2</v>
      </c>
      <c r="H2236" s="38"/>
      <c r="I2236" s="38"/>
      <c r="J2236" s="27">
        <f t="shared" si="204"/>
        <v>37</v>
      </c>
      <c r="K2236" s="28">
        <f t="shared" si="205"/>
        <v>12</v>
      </c>
      <c r="L2236" s="27">
        <f>IF(K2236=0,0,IF(E2236&gt;1,E2236-1,VLOOKUP(K2236,Months_Weeks!$A$1:$B$13,2,0)))</f>
        <v>3</v>
      </c>
      <c r="M2236" s="29"/>
      <c r="N2236" s="39"/>
      <c r="O2236" s="39"/>
      <c r="P2236" s="50">
        <f t="shared" si="206"/>
        <v>0</v>
      </c>
      <c r="Q2236" s="28">
        <f t="shared" si="207"/>
        <v>12</v>
      </c>
      <c r="R2236" s="28">
        <f>IF(Q2236=0,0,IF(E2236&gt;1,E2236-1,VLOOKUP(Q2236,Months_Weeks!$A$1:$B$13,2,0)))</f>
        <v>3</v>
      </c>
      <c r="S2236" s="30"/>
      <c r="T2236" s="39"/>
      <c r="U2236" s="39"/>
      <c r="V2236" s="50">
        <f t="shared" si="208"/>
        <v>0</v>
      </c>
      <c r="W2236" s="28">
        <f t="shared" si="209"/>
        <v>12</v>
      </c>
      <c r="X2236" s="28">
        <f>IF(W2236=0,0,IF(E2236&gt;1,E2236-1,VLOOKUP(W2236,Months_Weeks!$A$1:$B$13,2,0)))</f>
        <v>3</v>
      </c>
      <c r="Y2236" s="30"/>
      <c r="Z2236" s="39"/>
      <c r="AA2236" s="31"/>
      <c r="AB2236" s="39"/>
      <c r="AC2236" s="31"/>
      <c r="AD2236" s="40"/>
      <c r="AE2236" s="31"/>
      <c r="AF2236" s="40"/>
      <c r="AG2236" s="31"/>
      <c r="AH2236" s="40"/>
      <c r="AI2236" s="31"/>
      <c r="AJ2236" s="40"/>
    </row>
    <row r="2237" spans="1:36" x14ac:dyDescent="0.25">
      <c r="A2237" s="37" t="s">
        <v>62</v>
      </c>
      <c r="B2237" s="37">
        <v>1017</v>
      </c>
      <c r="C2237" s="26" t="str">
        <f>IFERROR(INDEX(Clients[Client_Name],MATCH(Table312[[#This Row],[Client_Code]],Clients[Client_Code],0)),"")</f>
        <v>INVERSIONES FIORDOS PATAGONICOS</v>
      </c>
      <c r="D2237" s="25">
        <v>12</v>
      </c>
      <c r="E2237" s="25">
        <v>5</v>
      </c>
      <c r="F2237" s="25" t="b">
        <f>IF(E2237&gt;(VLOOKUP(D2237,Months_Weeks!$A$2:$B$13,2,TRUE)),FALSE)</f>
        <v>0</v>
      </c>
      <c r="G2237" s="63">
        <f>IF(Table312[[#This Row],[Facility]]="Buin",1.5%,0.25%)</f>
        <v>1.4999999999999999E-2</v>
      </c>
      <c r="H2237" s="38"/>
      <c r="I2237" s="38"/>
      <c r="J2237" s="27">
        <f t="shared" si="204"/>
        <v>37</v>
      </c>
      <c r="K2237" s="28">
        <f t="shared" si="205"/>
        <v>12</v>
      </c>
      <c r="L2237" s="27">
        <f>IF(K2237=0,0,IF(E2237&gt;1,E2237-1,VLOOKUP(K2237,Months_Weeks!$A$1:$B$13,2,0)))</f>
        <v>4</v>
      </c>
      <c r="M2237" s="29"/>
      <c r="N2237" s="39"/>
      <c r="O2237" s="39"/>
      <c r="P2237" s="50">
        <f t="shared" si="206"/>
        <v>0</v>
      </c>
      <c r="Q2237" s="28">
        <f t="shared" si="207"/>
        <v>12</v>
      </c>
      <c r="R2237" s="28">
        <f>IF(Q2237=0,0,IF(E2237&gt;1,E2237-1,VLOOKUP(Q2237,Months_Weeks!$A$1:$B$13,2,0)))</f>
        <v>4</v>
      </c>
      <c r="S2237" s="30"/>
      <c r="T2237" s="39"/>
      <c r="U2237" s="39"/>
      <c r="V2237" s="50">
        <f t="shared" si="208"/>
        <v>0</v>
      </c>
      <c r="W2237" s="28">
        <f t="shared" si="209"/>
        <v>12</v>
      </c>
      <c r="X2237" s="28">
        <f>IF(W2237=0,0,IF(E2237&gt;1,E2237-1,VLOOKUP(W2237,Months_Weeks!$A$1:$B$13,2,0)))</f>
        <v>4</v>
      </c>
      <c r="Y2237" s="30"/>
      <c r="Z2237" s="39"/>
      <c r="AA2237" s="31"/>
      <c r="AB2237" s="39"/>
      <c r="AC2237" s="31"/>
      <c r="AD2237" s="40"/>
      <c r="AE2237" s="31"/>
      <c r="AF2237" s="40"/>
      <c r="AG2237" s="31"/>
      <c r="AH2237" s="40"/>
      <c r="AI2237" s="31"/>
      <c r="AJ2237" s="40"/>
    </row>
    <row r="2238" spans="1:36" x14ac:dyDescent="0.25">
      <c r="A2238" s="37" t="s">
        <v>62</v>
      </c>
      <c r="B2238" s="37">
        <v>1081</v>
      </c>
      <c r="C2238" s="26" t="str">
        <f>IFERROR(INDEX(Clients[Client_Name],MATCH(Table312[[#This Row],[Client_Code]],Clients[Client_Code],0)),"")</f>
        <v>INVERTEC</v>
      </c>
      <c r="D2238" s="25">
        <v>1</v>
      </c>
      <c r="E2238" s="25">
        <v>1</v>
      </c>
      <c r="F2238" s="25" t="b">
        <f>IF(E2238&gt;(VLOOKUP(D2238,Months_Weeks!$A$2:$B$13,2,TRUE)),FALSE)</f>
        <v>0</v>
      </c>
      <c r="G2238" s="63">
        <f>IF(Table312[[#This Row],[Facility]]="Buin",1.5%,0.25%)</f>
        <v>1.4999999999999999E-2</v>
      </c>
      <c r="H2238" s="38"/>
      <c r="I2238" s="38"/>
      <c r="J2238" s="27">
        <f t="shared" si="204"/>
        <v>0</v>
      </c>
      <c r="K2238" s="28">
        <f t="shared" si="205"/>
        <v>0</v>
      </c>
      <c r="L2238" s="27">
        <f>IF(K2238=0,0,IF(E2238&gt;1,E2238-1,VLOOKUP(K2238,Months_Weeks!$A$1:$B$13,2,0)))</f>
        <v>0</v>
      </c>
      <c r="M2238" s="29"/>
      <c r="N2238" s="39"/>
      <c r="O2238" s="39"/>
      <c r="P2238" s="50">
        <f t="shared" si="206"/>
        <v>0</v>
      </c>
      <c r="Q2238" s="28">
        <f t="shared" si="207"/>
        <v>0</v>
      </c>
      <c r="R2238" s="28">
        <f>IF(Q2238=0,0,IF(E2238&gt;1,E2238-1,VLOOKUP(Q2238,Months_Weeks!$A$1:$B$13,2,0)))</f>
        <v>0</v>
      </c>
      <c r="S2238" s="30"/>
      <c r="T2238" s="39"/>
      <c r="U2238" s="39"/>
      <c r="V2238" s="50">
        <f t="shared" si="208"/>
        <v>0</v>
      </c>
      <c r="W2238" s="28">
        <f t="shared" si="209"/>
        <v>0</v>
      </c>
      <c r="X2238" s="28">
        <f>IF(W2238=0,0,IF(E2238&gt;1,E2238-1,VLOOKUP(W2238,Months_Weeks!$A$1:$B$13,2,0)))</f>
        <v>0</v>
      </c>
      <c r="Y2238" s="30"/>
      <c r="Z2238" s="39"/>
      <c r="AA2238" s="31"/>
      <c r="AB2238" s="39"/>
      <c r="AC2238" s="31"/>
      <c r="AD2238" s="40"/>
      <c r="AE2238" s="31"/>
      <c r="AF2238" s="40"/>
      <c r="AG2238" s="31"/>
      <c r="AH2238" s="40"/>
      <c r="AI2238" s="31"/>
      <c r="AJ2238" s="40"/>
    </row>
    <row r="2239" spans="1:36" x14ac:dyDescent="0.25">
      <c r="A2239" s="37" t="s">
        <v>62</v>
      </c>
      <c r="B2239" s="37">
        <v>1081</v>
      </c>
      <c r="C2239" s="26" t="str">
        <f>IFERROR(INDEX(Clients[Client_Name],MATCH(Table312[[#This Row],[Client_Code]],Clients[Client_Code],0)),"")</f>
        <v>INVERTEC</v>
      </c>
      <c r="D2239" s="25">
        <v>1</v>
      </c>
      <c r="E2239" s="25">
        <v>2</v>
      </c>
      <c r="F2239" s="25" t="b">
        <f>IF(E2239&gt;(VLOOKUP(D2239,Months_Weeks!$A$2:$B$13,2,TRUE)),FALSE)</f>
        <v>0</v>
      </c>
      <c r="G2239" s="63">
        <f>IF(Table312[[#This Row],[Facility]]="Buin",1.5%,0.25%)</f>
        <v>1.4999999999999999E-2</v>
      </c>
      <c r="H2239" s="38">
        <v>0</v>
      </c>
      <c r="I2239" s="38"/>
      <c r="J2239" s="27">
        <f t="shared" si="204"/>
        <v>0</v>
      </c>
      <c r="K2239" s="28">
        <f t="shared" si="205"/>
        <v>1</v>
      </c>
      <c r="L2239" s="27">
        <f>IF(K2239=0,0,IF(E2239&gt;1,E2239-1,VLOOKUP(K2239,Months_Weeks!$A$1:$B$13,2,0)))</f>
        <v>1</v>
      </c>
      <c r="M2239" s="29"/>
      <c r="N2239" s="39"/>
      <c r="O2239" s="39"/>
      <c r="P2239" s="50">
        <f t="shared" si="206"/>
        <v>0</v>
      </c>
      <c r="Q2239" s="28">
        <f t="shared" si="207"/>
        <v>1</v>
      </c>
      <c r="R2239" s="28">
        <f>IF(Q2239=0,0,IF(E2239&gt;1,E2239-1,VLOOKUP(Q2239,Months_Weeks!$A$1:$B$13,2,0)))</f>
        <v>1</v>
      </c>
      <c r="S2239" s="30"/>
      <c r="T2239" s="39"/>
      <c r="U2239" s="39"/>
      <c r="V2239" s="50">
        <f t="shared" si="208"/>
        <v>0</v>
      </c>
      <c r="W2239" s="28">
        <f t="shared" si="209"/>
        <v>1</v>
      </c>
      <c r="X2239" s="28">
        <f>IF(W2239=0,0,IF(E2239&gt;1,E2239-1,VLOOKUP(W2239,Months_Weeks!$A$1:$B$13,2,0)))</f>
        <v>1</v>
      </c>
      <c r="Y2239" s="30"/>
      <c r="Z2239" s="39"/>
      <c r="AA2239" s="31"/>
      <c r="AB2239" s="39"/>
      <c r="AC2239" s="31"/>
      <c r="AD2239" s="40"/>
      <c r="AE2239" s="31"/>
      <c r="AF2239" s="40"/>
      <c r="AG2239" s="31"/>
      <c r="AH2239" s="40"/>
      <c r="AI2239" s="31"/>
      <c r="AJ2239" s="40"/>
    </row>
    <row r="2240" spans="1:36" x14ac:dyDescent="0.25">
      <c r="A2240" s="37" t="s">
        <v>62</v>
      </c>
      <c r="B2240" s="37">
        <v>1081</v>
      </c>
      <c r="C2240" s="26" t="str">
        <f>IFERROR(INDEX(Clients[Client_Name],MATCH(Table312[[#This Row],[Client_Code]],Clients[Client_Code],0)),"")</f>
        <v>INVERTEC</v>
      </c>
      <c r="D2240" s="25">
        <v>1</v>
      </c>
      <c r="E2240" s="25">
        <v>3</v>
      </c>
      <c r="F2240" s="25" t="b">
        <f>IF(E2240&gt;(VLOOKUP(D2240,Months_Weeks!$A$2:$B$13,2,TRUE)),FALSE)</f>
        <v>0</v>
      </c>
      <c r="G2240" s="63">
        <f>IF(Table312[[#This Row],[Facility]]="Buin",1.5%,0.25%)</f>
        <v>1.4999999999999999E-2</v>
      </c>
      <c r="H2240" s="38">
        <v>0</v>
      </c>
      <c r="I2240" s="38"/>
      <c r="J2240" s="27">
        <f t="shared" si="204"/>
        <v>0</v>
      </c>
      <c r="K2240" s="28">
        <f t="shared" si="205"/>
        <v>1</v>
      </c>
      <c r="L2240" s="27">
        <f>IF(K2240=0,0,IF(E2240&gt;1,E2240-1,VLOOKUP(K2240,Months_Weeks!$A$1:$B$13,2,0)))</f>
        <v>2</v>
      </c>
      <c r="M2240" s="29"/>
      <c r="N2240" s="39"/>
      <c r="O2240" s="39"/>
      <c r="P2240" s="50">
        <f t="shared" si="206"/>
        <v>0</v>
      </c>
      <c r="Q2240" s="28">
        <f t="shared" si="207"/>
        <v>1</v>
      </c>
      <c r="R2240" s="28">
        <f>IF(Q2240=0,0,IF(E2240&gt;1,E2240-1,VLOOKUP(Q2240,Months_Weeks!$A$1:$B$13,2,0)))</f>
        <v>2</v>
      </c>
      <c r="S2240" s="30"/>
      <c r="T2240" s="39"/>
      <c r="U2240" s="39"/>
      <c r="V2240" s="50">
        <f t="shared" si="208"/>
        <v>0</v>
      </c>
      <c r="W2240" s="28">
        <f t="shared" si="209"/>
        <v>1</v>
      </c>
      <c r="X2240" s="28">
        <f>IF(W2240=0,0,IF(E2240&gt;1,E2240-1,VLOOKUP(W2240,Months_Weeks!$A$1:$B$13,2,0)))</f>
        <v>2</v>
      </c>
      <c r="Y2240" s="30"/>
      <c r="Z2240" s="39"/>
      <c r="AA2240" s="31"/>
      <c r="AB2240" s="39"/>
      <c r="AC2240" s="31"/>
      <c r="AD2240" s="40"/>
      <c r="AE2240" s="31"/>
      <c r="AF2240" s="40"/>
      <c r="AG2240" s="31"/>
      <c r="AH2240" s="40"/>
      <c r="AI2240" s="31"/>
      <c r="AJ2240" s="40"/>
    </row>
    <row r="2241" spans="1:36" x14ac:dyDescent="0.25">
      <c r="A2241" s="37" t="s">
        <v>62</v>
      </c>
      <c r="B2241" s="37">
        <v>1081</v>
      </c>
      <c r="C2241" s="26" t="str">
        <f>IFERROR(INDEX(Clients[Client_Name],MATCH(Table312[[#This Row],[Client_Code]],Clients[Client_Code],0)),"")</f>
        <v>INVERTEC</v>
      </c>
      <c r="D2241" s="25">
        <v>1</v>
      </c>
      <c r="E2241" s="25">
        <v>4</v>
      </c>
      <c r="F2241" s="25" t="b">
        <f>IF(E2241&gt;(VLOOKUP(D2241,Months_Weeks!$A$2:$B$13,2,TRUE)),FALSE)</f>
        <v>0</v>
      </c>
      <c r="G2241" s="63">
        <f>IF(Table312[[#This Row],[Facility]]="Buin",1.5%,0.25%)</f>
        <v>1.4999999999999999E-2</v>
      </c>
      <c r="H2241" s="38"/>
      <c r="I2241" s="38">
        <v>0</v>
      </c>
      <c r="J2241" s="27">
        <f t="shared" si="204"/>
        <v>0</v>
      </c>
      <c r="K2241" s="28">
        <f t="shared" si="205"/>
        <v>1</v>
      </c>
      <c r="L2241" s="27">
        <f>IF(K2241=0,0,IF(E2241&gt;1,E2241-1,VLOOKUP(K2241,Months_Weeks!$A$1:$B$13,2,0)))</f>
        <v>3</v>
      </c>
      <c r="M2241" s="29"/>
      <c r="N2241" s="39"/>
      <c r="O2241" s="39"/>
      <c r="P2241" s="50">
        <f t="shared" si="206"/>
        <v>0</v>
      </c>
      <c r="Q2241" s="28">
        <f t="shared" si="207"/>
        <v>1</v>
      </c>
      <c r="R2241" s="28">
        <f>IF(Q2241=0,0,IF(E2241&gt;1,E2241-1,VLOOKUP(Q2241,Months_Weeks!$A$1:$B$13,2,0)))</f>
        <v>3</v>
      </c>
      <c r="S2241" s="30"/>
      <c r="T2241" s="39"/>
      <c r="U2241" s="39"/>
      <c r="V2241" s="50">
        <f t="shared" si="208"/>
        <v>0</v>
      </c>
      <c r="W2241" s="28">
        <f t="shared" si="209"/>
        <v>1</v>
      </c>
      <c r="X2241" s="28">
        <f>IF(W2241=0,0,IF(E2241&gt;1,E2241-1,VLOOKUP(W2241,Months_Weeks!$A$1:$B$13,2,0)))</f>
        <v>3</v>
      </c>
      <c r="Y2241" s="30"/>
      <c r="Z2241" s="39"/>
      <c r="AA2241" s="31"/>
      <c r="AB2241" s="39"/>
      <c r="AC2241" s="31"/>
      <c r="AD2241" s="40"/>
      <c r="AE2241" s="31"/>
      <c r="AF2241" s="40"/>
      <c r="AG2241" s="31"/>
      <c r="AH2241" s="40"/>
      <c r="AI2241" s="31"/>
      <c r="AJ2241" s="40"/>
    </row>
    <row r="2242" spans="1:36" x14ac:dyDescent="0.25">
      <c r="A2242" s="37" t="s">
        <v>62</v>
      </c>
      <c r="B2242" s="37">
        <v>1081</v>
      </c>
      <c r="C2242" s="26" t="str">
        <f>IFERROR(INDEX(Clients[Client_Name],MATCH(Table312[[#This Row],[Client_Code]],Clients[Client_Code],0)),"")</f>
        <v>INVERTEC</v>
      </c>
      <c r="D2242" s="25">
        <v>2</v>
      </c>
      <c r="E2242" s="25">
        <v>1</v>
      </c>
      <c r="F2242" s="25" t="b">
        <f>IF(E2242&gt;(VLOOKUP(D2242,Months_Weeks!$A$2:$B$13,2,TRUE)),FALSE)</f>
        <v>0</v>
      </c>
      <c r="G2242" s="63">
        <f>IF(Table312[[#This Row],[Facility]]="Buin",1.5%,0.25%)</f>
        <v>1.4999999999999999E-2</v>
      </c>
      <c r="H2242" s="38">
        <v>0</v>
      </c>
      <c r="I2242" s="38"/>
      <c r="J2242" s="27">
        <f t="shared" ref="J2242:J2305" si="210" xml:space="preserve"> SUMIFS(J:J,$B:$B,$B2242,$D:$D,K2242,$E:$E,L2242,$A:$A,$A2242)+H2242-I2242</f>
        <v>0</v>
      </c>
      <c r="K2242" s="28">
        <f t="shared" ref="K2242:K2305" si="211">IF(E2242&gt;1,D2242,D2242-1)</f>
        <v>1</v>
      </c>
      <c r="L2242" s="27">
        <f>IF(K2242=0,0,IF(E2242&gt;1,E2242-1,VLOOKUP(K2242,Months_Weeks!$A$1:$B$13,2,0)))</f>
        <v>4</v>
      </c>
      <c r="M2242" s="29"/>
      <c r="N2242" s="39"/>
      <c r="O2242" s="39"/>
      <c r="P2242" s="50">
        <f t="shared" ref="P2242:P2305" si="212" xml:space="preserve"> SUMIFS(P:P,$B:$B,$B2242,$D:$D,Q2242,$E:$E,R2242,$A:$A,$A2242)+N2242-O2242</f>
        <v>0</v>
      </c>
      <c r="Q2242" s="28">
        <f t="shared" ref="Q2242:Q2305" si="213">IF(E2242&gt;1,D2242,D2242-1)</f>
        <v>1</v>
      </c>
      <c r="R2242" s="28">
        <f>IF(Q2242=0,0,IF(E2242&gt;1,E2242-1,VLOOKUP(Q2242,Months_Weeks!$A$1:$B$13,2,0)))</f>
        <v>4</v>
      </c>
      <c r="S2242" s="30"/>
      <c r="T2242" s="39"/>
      <c r="U2242" s="39"/>
      <c r="V2242" s="50">
        <f t="shared" ref="V2242:V2305" si="214" xml:space="preserve"> SUMIFS(V:V,$B:$B,$B2242,$D:$D,W2242,$E:$E,X2242,$A:$A,$A2242)+T2242-U2242</f>
        <v>0</v>
      </c>
      <c r="W2242" s="28">
        <f t="shared" ref="W2242:W2305" si="215">IF(E2242&gt;1,D2242,D2242-1)</f>
        <v>1</v>
      </c>
      <c r="X2242" s="28">
        <f>IF(W2242=0,0,IF(E2242&gt;1,E2242-1,VLOOKUP(W2242,Months_Weeks!$A$1:$B$13,2,0)))</f>
        <v>4</v>
      </c>
      <c r="Y2242" s="30"/>
      <c r="Z2242" s="39"/>
      <c r="AA2242" s="31"/>
      <c r="AB2242" s="39"/>
      <c r="AC2242" s="31"/>
      <c r="AD2242" s="40"/>
      <c r="AE2242" s="31"/>
      <c r="AF2242" s="40"/>
      <c r="AG2242" s="31"/>
      <c r="AH2242" s="40"/>
      <c r="AI2242" s="31"/>
      <c r="AJ2242" s="40"/>
    </row>
    <row r="2243" spans="1:36" x14ac:dyDescent="0.25">
      <c r="A2243" s="37" t="s">
        <v>62</v>
      </c>
      <c r="B2243" s="37">
        <v>1081</v>
      </c>
      <c r="C2243" s="26" t="str">
        <f>IFERROR(INDEX(Clients[Client_Name],MATCH(Table312[[#This Row],[Client_Code]],Clients[Client_Code],0)),"")</f>
        <v>INVERTEC</v>
      </c>
      <c r="D2243" s="25">
        <v>2</v>
      </c>
      <c r="E2243" s="25">
        <v>2</v>
      </c>
      <c r="F2243" s="25" t="b">
        <f>IF(E2243&gt;(VLOOKUP(D2243,Months_Weeks!$A$2:$B$13,2,TRUE)),FALSE)</f>
        <v>0</v>
      </c>
      <c r="G2243" s="63">
        <f>IF(Table312[[#This Row],[Facility]]="Buin",1.5%,0.25%)</f>
        <v>1.4999999999999999E-2</v>
      </c>
      <c r="H2243" s="38">
        <v>0</v>
      </c>
      <c r="I2243" s="38"/>
      <c r="J2243" s="27">
        <f t="shared" si="210"/>
        <v>0</v>
      </c>
      <c r="K2243" s="28">
        <f t="shared" si="211"/>
        <v>2</v>
      </c>
      <c r="L2243" s="27">
        <f>IF(K2243=0,0,IF(E2243&gt;1,E2243-1,VLOOKUP(K2243,Months_Weeks!$A$1:$B$13,2,0)))</f>
        <v>1</v>
      </c>
      <c r="M2243" s="29"/>
      <c r="N2243" s="39"/>
      <c r="O2243" s="39"/>
      <c r="P2243" s="50">
        <f t="shared" si="212"/>
        <v>0</v>
      </c>
      <c r="Q2243" s="28">
        <f t="shared" si="213"/>
        <v>2</v>
      </c>
      <c r="R2243" s="28">
        <f>IF(Q2243=0,0,IF(E2243&gt;1,E2243-1,VLOOKUP(Q2243,Months_Weeks!$A$1:$B$13,2,0)))</f>
        <v>1</v>
      </c>
      <c r="S2243" s="30"/>
      <c r="T2243" s="39"/>
      <c r="U2243" s="39"/>
      <c r="V2243" s="50">
        <f t="shared" si="214"/>
        <v>0</v>
      </c>
      <c r="W2243" s="28">
        <f t="shared" si="215"/>
        <v>2</v>
      </c>
      <c r="X2243" s="28">
        <f>IF(W2243=0,0,IF(E2243&gt;1,E2243-1,VLOOKUP(W2243,Months_Weeks!$A$1:$B$13,2,0)))</f>
        <v>1</v>
      </c>
      <c r="Y2243" s="30"/>
      <c r="Z2243" s="39"/>
      <c r="AA2243" s="31"/>
      <c r="AB2243" s="39"/>
      <c r="AC2243" s="31"/>
      <c r="AD2243" s="40"/>
      <c r="AE2243" s="31"/>
      <c r="AF2243" s="40"/>
      <c r="AG2243" s="31"/>
      <c r="AH2243" s="40"/>
      <c r="AI2243" s="31"/>
      <c r="AJ2243" s="40"/>
    </row>
    <row r="2244" spans="1:36" x14ac:dyDescent="0.25">
      <c r="A2244" s="37" t="s">
        <v>62</v>
      </c>
      <c r="B2244" s="37">
        <v>1081</v>
      </c>
      <c r="C2244" s="26" t="str">
        <f>IFERROR(INDEX(Clients[Client_Name],MATCH(Table312[[#This Row],[Client_Code]],Clients[Client_Code],0)),"")</f>
        <v>INVERTEC</v>
      </c>
      <c r="D2244" s="25">
        <v>2</v>
      </c>
      <c r="E2244" s="25">
        <v>3</v>
      </c>
      <c r="F2244" s="25" t="b">
        <f>IF(E2244&gt;(VLOOKUP(D2244,Months_Weeks!$A$2:$B$13,2,TRUE)),FALSE)</f>
        <v>0</v>
      </c>
      <c r="G2244" s="63">
        <f>IF(Table312[[#This Row],[Facility]]="Buin",1.5%,0.25%)</f>
        <v>1.4999999999999999E-2</v>
      </c>
      <c r="H2244" s="38">
        <v>0</v>
      </c>
      <c r="I2244" s="38"/>
      <c r="J2244" s="27">
        <f t="shared" si="210"/>
        <v>0</v>
      </c>
      <c r="K2244" s="28">
        <f t="shared" si="211"/>
        <v>2</v>
      </c>
      <c r="L2244" s="27">
        <f>IF(K2244=0,0,IF(E2244&gt;1,E2244-1,VLOOKUP(K2244,Months_Weeks!$A$1:$B$13,2,0)))</f>
        <v>2</v>
      </c>
      <c r="M2244" s="29"/>
      <c r="N2244" s="39"/>
      <c r="O2244" s="39"/>
      <c r="P2244" s="50">
        <f t="shared" si="212"/>
        <v>0</v>
      </c>
      <c r="Q2244" s="28">
        <f t="shared" si="213"/>
        <v>2</v>
      </c>
      <c r="R2244" s="28">
        <f>IF(Q2244=0,0,IF(E2244&gt;1,E2244-1,VLOOKUP(Q2244,Months_Weeks!$A$1:$B$13,2,0)))</f>
        <v>2</v>
      </c>
      <c r="S2244" s="30"/>
      <c r="T2244" s="39"/>
      <c r="U2244" s="39"/>
      <c r="V2244" s="50">
        <f t="shared" si="214"/>
        <v>0</v>
      </c>
      <c r="W2244" s="28">
        <f t="shared" si="215"/>
        <v>2</v>
      </c>
      <c r="X2244" s="28">
        <f>IF(W2244=0,0,IF(E2244&gt;1,E2244-1,VLOOKUP(W2244,Months_Weeks!$A$1:$B$13,2,0)))</f>
        <v>2</v>
      </c>
      <c r="Y2244" s="30"/>
      <c r="Z2244" s="39"/>
      <c r="AA2244" s="31"/>
      <c r="AB2244" s="39"/>
      <c r="AC2244" s="31"/>
      <c r="AD2244" s="40"/>
      <c r="AE2244" s="31"/>
      <c r="AF2244" s="40"/>
      <c r="AG2244" s="31"/>
      <c r="AH2244" s="40"/>
      <c r="AI2244" s="31"/>
      <c r="AJ2244" s="40"/>
    </row>
    <row r="2245" spans="1:36" x14ac:dyDescent="0.25">
      <c r="A2245" s="37" t="s">
        <v>62</v>
      </c>
      <c r="B2245" s="37">
        <v>1081</v>
      </c>
      <c r="C2245" s="26" t="str">
        <f>IFERROR(INDEX(Clients[Client_Name],MATCH(Table312[[#This Row],[Client_Code]],Clients[Client_Code],0)),"")</f>
        <v>INVERTEC</v>
      </c>
      <c r="D2245" s="25">
        <v>2</v>
      </c>
      <c r="E2245" s="25">
        <v>4</v>
      </c>
      <c r="F2245" s="25" t="b">
        <f>IF(E2245&gt;(VLOOKUP(D2245,Months_Weeks!$A$2:$B$13,2,TRUE)),FALSE)</f>
        <v>0</v>
      </c>
      <c r="G2245" s="63">
        <f>IF(Table312[[#This Row],[Facility]]="Buin",1.5%,0.25%)</f>
        <v>1.4999999999999999E-2</v>
      </c>
      <c r="H2245" s="38">
        <v>0</v>
      </c>
      <c r="I2245" s="38"/>
      <c r="J2245" s="27">
        <f t="shared" si="210"/>
        <v>0</v>
      </c>
      <c r="K2245" s="28">
        <f t="shared" si="211"/>
        <v>2</v>
      </c>
      <c r="L2245" s="27">
        <f>IF(K2245=0,0,IF(E2245&gt;1,E2245-1,VLOOKUP(K2245,Months_Weeks!$A$1:$B$13,2,0)))</f>
        <v>3</v>
      </c>
      <c r="M2245" s="29"/>
      <c r="N2245" s="39"/>
      <c r="O2245" s="39"/>
      <c r="P2245" s="50">
        <f t="shared" si="212"/>
        <v>0</v>
      </c>
      <c r="Q2245" s="28">
        <f t="shared" si="213"/>
        <v>2</v>
      </c>
      <c r="R2245" s="28">
        <f>IF(Q2245=0,0,IF(E2245&gt;1,E2245-1,VLOOKUP(Q2245,Months_Weeks!$A$1:$B$13,2,0)))</f>
        <v>3</v>
      </c>
      <c r="S2245" s="30"/>
      <c r="T2245" s="39"/>
      <c r="U2245" s="39"/>
      <c r="V2245" s="50">
        <f t="shared" si="214"/>
        <v>0</v>
      </c>
      <c r="W2245" s="28">
        <f t="shared" si="215"/>
        <v>2</v>
      </c>
      <c r="X2245" s="28">
        <f>IF(W2245=0,0,IF(E2245&gt;1,E2245-1,VLOOKUP(W2245,Months_Weeks!$A$1:$B$13,2,0)))</f>
        <v>3</v>
      </c>
      <c r="Y2245" s="30"/>
      <c r="Z2245" s="39"/>
      <c r="AA2245" s="31"/>
      <c r="AB2245" s="39"/>
      <c r="AC2245" s="31"/>
      <c r="AD2245" s="40"/>
      <c r="AE2245" s="31"/>
      <c r="AF2245" s="40"/>
      <c r="AG2245" s="31"/>
      <c r="AH2245" s="40"/>
      <c r="AI2245" s="31"/>
      <c r="AJ2245" s="40"/>
    </row>
    <row r="2246" spans="1:36" x14ac:dyDescent="0.25">
      <c r="A2246" s="37" t="s">
        <v>62</v>
      </c>
      <c r="B2246" s="37">
        <v>1081</v>
      </c>
      <c r="C2246" s="26" t="str">
        <f>IFERROR(INDEX(Clients[Client_Name],MATCH(Table312[[#This Row],[Client_Code]],Clients[Client_Code],0)),"")</f>
        <v>INVERTEC</v>
      </c>
      <c r="D2246" s="25">
        <v>3</v>
      </c>
      <c r="E2246" s="25">
        <v>1</v>
      </c>
      <c r="F2246" s="25" t="b">
        <f>IF(E2246&gt;(VLOOKUP(D2246,Months_Weeks!$A$2:$B$13,2,TRUE)),FALSE)</f>
        <v>0</v>
      </c>
      <c r="G2246" s="63">
        <f>IF(Table312[[#This Row],[Facility]]="Buin",1.5%,0.25%)</f>
        <v>1.4999999999999999E-2</v>
      </c>
      <c r="H2246" s="38"/>
      <c r="I2246" s="38"/>
      <c r="J2246" s="27">
        <f t="shared" si="210"/>
        <v>0</v>
      </c>
      <c r="K2246" s="28">
        <f t="shared" si="211"/>
        <v>2</v>
      </c>
      <c r="L2246" s="27">
        <f>IF(K2246=0,0,IF(E2246&gt;1,E2246-1,VLOOKUP(K2246,Months_Weeks!$A$1:$B$13,2,0)))</f>
        <v>4</v>
      </c>
      <c r="M2246" s="29"/>
      <c r="N2246" s="39"/>
      <c r="O2246" s="39"/>
      <c r="P2246" s="50">
        <f t="shared" si="212"/>
        <v>0</v>
      </c>
      <c r="Q2246" s="28">
        <f t="shared" si="213"/>
        <v>2</v>
      </c>
      <c r="R2246" s="28">
        <f>IF(Q2246=0,0,IF(E2246&gt;1,E2246-1,VLOOKUP(Q2246,Months_Weeks!$A$1:$B$13,2,0)))</f>
        <v>4</v>
      </c>
      <c r="S2246" s="30"/>
      <c r="T2246" s="39"/>
      <c r="U2246" s="39"/>
      <c r="V2246" s="50">
        <f t="shared" si="214"/>
        <v>0</v>
      </c>
      <c r="W2246" s="28">
        <f t="shared" si="215"/>
        <v>2</v>
      </c>
      <c r="X2246" s="28">
        <f>IF(W2246=0,0,IF(E2246&gt;1,E2246-1,VLOOKUP(W2246,Months_Weeks!$A$1:$B$13,2,0)))</f>
        <v>4</v>
      </c>
      <c r="Y2246" s="30"/>
      <c r="Z2246" s="39"/>
      <c r="AA2246" s="31"/>
      <c r="AB2246" s="39"/>
      <c r="AC2246" s="31"/>
      <c r="AD2246" s="40"/>
      <c r="AE2246" s="31"/>
      <c r="AF2246" s="40"/>
      <c r="AG2246" s="31"/>
      <c r="AH2246" s="40"/>
      <c r="AI2246" s="31"/>
      <c r="AJ2246" s="40"/>
    </row>
    <row r="2247" spans="1:36" x14ac:dyDescent="0.25">
      <c r="A2247" s="37" t="s">
        <v>62</v>
      </c>
      <c r="B2247" s="37">
        <v>1081</v>
      </c>
      <c r="C2247" s="26" t="str">
        <f>IFERROR(INDEX(Clients[Client_Name],MATCH(Table312[[#This Row],[Client_Code]],Clients[Client_Code],0)),"")</f>
        <v>INVERTEC</v>
      </c>
      <c r="D2247" s="25">
        <v>3</v>
      </c>
      <c r="E2247" s="25">
        <v>2</v>
      </c>
      <c r="F2247" s="25" t="b">
        <f>IF(E2247&gt;(VLOOKUP(D2247,Months_Weeks!$A$2:$B$13,2,TRUE)),FALSE)</f>
        <v>0</v>
      </c>
      <c r="G2247" s="63">
        <f>IF(Table312[[#This Row],[Facility]]="Buin",1.5%,0.25%)</f>
        <v>1.4999999999999999E-2</v>
      </c>
      <c r="H2247" s="38"/>
      <c r="I2247" s="38"/>
      <c r="J2247" s="27">
        <f t="shared" si="210"/>
        <v>0</v>
      </c>
      <c r="K2247" s="28">
        <f t="shared" si="211"/>
        <v>3</v>
      </c>
      <c r="L2247" s="27">
        <f>IF(K2247=0,0,IF(E2247&gt;1,E2247-1,VLOOKUP(K2247,Months_Weeks!$A$1:$B$13,2,0)))</f>
        <v>1</v>
      </c>
      <c r="M2247" s="29"/>
      <c r="N2247" s="39"/>
      <c r="O2247" s="39"/>
      <c r="P2247" s="50">
        <f t="shared" si="212"/>
        <v>0</v>
      </c>
      <c r="Q2247" s="28">
        <f t="shared" si="213"/>
        <v>3</v>
      </c>
      <c r="R2247" s="28">
        <f>IF(Q2247=0,0,IF(E2247&gt;1,E2247-1,VLOOKUP(Q2247,Months_Weeks!$A$1:$B$13,2,0)))</f>
        <v>1</v>
      </c>
      <c r="S2247" s="30"/>
      <c r="T2247" s="39"/>
      <c r="U2247" s="39"/>
      <c r="V2247" s="50">
        <f t="shared" si="214"/>
        <v>0</v>
      </c>
      <c r="W2247" s="28">
        <f t="shared" si="215"/>
        <v>3</v>
      </c>
      <c r="X2247" s="28">
        <f>IF(W2247=0,0,IF(E2247&gt;1,E2247-1,VLOOKUP(W2247,Months_Weeks!$A$1:$B$13,2,0)))</f>
        <v>1</v>
      </c>
      <c r="Y2247" s="30"/>
      <c r="Z2247" s="39"/>
      <c r="AA2247" s="31"/>
      <c r="AB2247" s="39"/>
      <c r="AC2247" s="31"/>
      <c r="AD2247" s="40"/>
      <c r="AE2247" s="31"/>
      <c r="AF2247" s="40"/>
      <c r="AG2247" s="31"/>
      <c r="AH2247" s="40"/>
      <c r="AI2247" s="31"/>
      <c r="AJ2247" s="40"/>
    </row>
    <row r="2248" spans="1:36" x14ac:dyDescent="0.25">
      <c r="A2248" s="37" t="s">
        <v>62</v>
      </c>
      <c r="B2248" s="37">
        <v>1081</v>
      </c>
      <c r="C2248" s="26" t="str">
        <f>IFERROR(INDEX(Clients[Client_Name],MATCH(Table312[[#This Row],[Client_Code]],Clients[Client_Code],0)),"")</f>
        <v>INVERTEC</v>
      </c>
      <c r="D2248" s="25">
        <v>3</v>
      </c>
      <c r="E2248" s="25">
        <v>3</v>
      </c>
      <c r="F2248" s="25" t="b">
        <f>IF(E2248&gt;(VLOOKUP(D2248,Months_Weeks!$A$2:$B$13,2,TRUE)),FALSE)</f>
        <v>0</v>
      </c>
      <c r="G2248" s="63">
        <f>IF(Table312[[#This Row],[Facility]]="Buin",1.5%,0.25%)</f>
        <v>1.4999999999999999E-2</v>
      </c>
      <c r="H2248" s="38"/>
      <c r="I2248" s="38"/>
      <c r="J2248" s="27">
        <f t="shared" si="210"/>
        <v>0</v>
      </c>
      <c r="K2248" s="28">
        <f t="shared" si="211"/>
        <v>3</v>
      </c>
      <c r="L2248" s="27">
        <f>IF(K2248=0,0,IF(E2248&gt;1,E2248-1,VLOOKUP(K2248,Months_Weeks!$A$1:$B$13,2,0)))</f>
        <v>2</v>
      </c>
      <c r="M2248" s="29"/>
      <c r="N2248" s="39"/>
      <c r="O2248" s="39"/>
      <c r="P2248" s="50">
        <f t="shared" si="212"/>
        <v>0</v>
      </c>
      <c r="Q2248" s="28">
        <f t="shared" si="213"/>
        <v>3</v>
      </c>
      <c r="R2248" s="28">
        <f>IF(Q2248=0,0,IF(E2248&gt;1,E2248-1,VLOOKUP(Q2248,Months_Weeks!$A$1:$B$13,2,0)))</f>
        <v>2</v>
      </c>
      <c r="S2248" s="30"/>
      <c r="T2248" s="39"/>
      <c r="U2248" s="39"/>
      <c r="V2248" s="50">
        <f t="shared" si="214"/>
        <v>0</v>
      </c>
      <c r="W2248" s="28">
        <f t="shared" si="215"/>
        <v>3</v>
      </c>
      <c r="X2248" s="28">
        <f>IF(W2248=0,0,IF(E2248&gt;1,E2248-1,VLOOKUP(W2248,Months_Weeks!$A$1:$B$13,2,0)))</f>
        <v>2</v>
      </c>
      <c r="Y2248" s="30"/>
      <c r="Z2248" s="39"/>
      <c r="AA2248" s="31"/>
      <c r="AB2248" s="39"/>
      <c r="AC2248" s="31"/>
      <c r="AD2248" s="40"/>
      <c r="AE2248" s="31"/>
      <c r="AF2248" s="40"/>
      <c r="AG2248" s="31"/>
      <c r="AH2248" s="40"/>
      <c r="AI2248" s="31"/>
      <c r="AJ2248" s="40"/>
    </row>
    <row r="2249" spans="1:36" x14ac:dyDescent="0.25">
      <c r="A2249" s="37" t="s">
        <v>62</v>
      </c>
      <c r="B2249" s="37">
        <v>1081</v>
      </c>
      <c r="C2249" s="26" t="str">
        <f>IFERROR(INDEX(Clients[Client_Name],MATCH(Table312[[#This Row],[Client_Code]],Clients[Client_Code],0)),"")</f>
        <v>INVERTEC</v>
      </c>
      <c r="D2249" s="25">
        <v>3</v>
      </c>
      <c r="E2249" s="25">
        <v>4</v>
      </c>
      <c r="F2249" s="25" t="b">
        <f>IF(E2249&gt;(VLOOKUP(D2249,Months_Weeks!$A$2:$B$13,2,TRUE)),FALSE)</f>
        <v>0</v>
      </c>
      <c r="G2249" s="63">
        <f>IF(Table312[[#This Row],[Facility]]="Buin",1.5%,0.25%)</f>
        <v>1.4999999999999999E-2</v>
      </c>
      <c r="H2249" s="38"/>
      <c r="I2249" s="38"/>
      <c r="J2249" s="27">
        <f t="shared" si="210"/>
        <v>0</v>
      </c>
      <c r="K2249" s="28">
        <f t="shared" si="211"/>
        <v>3</v>
      </c>
      <c r="L2249" s="27">
        <f>IF(K2249=0,0,IF(E2249&gt;1,E2249-1,VLOOKUP(K2249,Months_Weeks!$A$1:$B$13,2,0)))</f>
        <v>3</v>
      </c>
      <c r="M2249" s="29"/>
      <c r="N2249" s="39"/>
      <c r="O2249" s="39"/>
      <c r="P2249" s="50">
        <f t="shared" si="212"/>
        <v>0</v>
      </c>
      <c r="Q2249" s="28">
        <f t="shared" si="213"/>
        <v>3</v>
      </c>
      <c r="R2249" s="28">
        <f>IF(Q2249=0,0,IF(E2249&gt;1,E2249-1,VLOOKUP(Q2249,Months_Weeks!$A$1:$B$13,2,0)))</f>
        <v>3</v>
      </c>
      <c r="S2249" s="30"/>
      <c r="T2249" s="39"/>
      <c r="U2249" s="39"/>
      <c r="V2249" s="50">
        <f t="shared" si="214"/>
        <v>0</v>
      </c>
      <c r="W2249" s="28">
        <f t="shared" si="215"/>
        <v>3</v>
      </c>
      <c r="X2249" s="28">
        <f>IF(W2249=0,0,IF(E2249&gt;1,E2249-1,VLOOKUP(W2249,Months_Weeks!$A$1:$B$13,2,0)))</f>
        <v>3</v>
      </c>
      <c r="Y2249" s="30"/>
      <c r="Z2249" s="39"/>
      <c r="AA2249" s="31"/>
      <c r="AB2249" s="39"/>
      <c r="AC2249" s="31"/>
      <c r="AD2249" s="40"/>
      <c r="AE2249" s="31"/>
      <c r="AF2249" s="40"/>
      <c r="AG2249" s="31"/>
      <c r="AH2249" s="40"/>
      <c r="AI2249" s="31"/>
      <c r="AJ2249" s="40"/>
    </row>
    <row r="2250" spans="1:36" x14ac:dyDescent="0.25">
      <c r="A2250" s="37" t="s">
        <v>62</v>
      </c>
      <c r="B2250" s="37">
        <v>1081</v>
      </c>
      <c r="C2250" s="26" t="str">
        <f>IFERROR(INDEX(Clients[Client_Name],MATCH(Table312[[#This Row],[Client_Code]],Clients[Client_Code],0)),"")</f>
        <v>INVERTEC</v>
      </c>
      <c r="D2250" s="25">
        <v>3</v>
      </c>
      <c r="E2250" s="25">
        <v>5</v>
      </c>
      <c r="F2250" s="25" t="b">
        <f>IF(E2250&gt;(VLOOKUP(D2250,Months_Weeks!$A$2:$B$13,2,TRUE)),FALSE)</f>
        <v>0</v>
      </c>
      <c r="G2250" s="63">
        <f>IF(Table312[[#This Row],[Facility]]="Buin",1.5%,0.25%)</f>
        <v>1.4999999999999999E-2</v>
      </c>
      <c r="H2250" s="38"/>
      <c r="I2250" s="38"/>
      <c r="J2250" s="27">
        <f t="shared" si="210"/>
        <v>0</v>
      </c>
      <c r="K2250" s="28">
        <f t="shared" si="211"/>
        <v>3</v>
      </c>
      <c r="L2250" s="27">
        <f>IF(K2250=0,0,IF(E2250&gt;1,E2250-1,VLOOKUP(K2250,Months_Weeks!$A$1:$B$13,2,0)))</f>
        <v>4</v>
      </c>
      <c r="M2250" s="29"/>
      <c r="N2250" s="39"/>
      <c r="O2250" s="39"/>
      <c r="P2250" s="50">
        <f t="shared" si="212"/>
        <v>0</v>
      </c>
      <c r="Q2250" s="28">
        <f t="shared" si="213"/>
        <v>3</v>
      </c>
      <c r="R2250" s="28">
        <f>IF(Q2250=0,0,IF(E2250&gt;1,E2250-1,VLOOKUP(Q2250,Months_Weeks!$A$1:$B$13,2,0)))</f>
        <v>4</v>
      </c>
      <c r="S2250" s="30"/>
      <c r="T2250" s="39"/>
      <c r="U2250" s="39"/>
      <c r="V2250" s="50">
        <f t="shared" si="214"/>
        <v>0</v>
      </c>
      <c r="W2250" s="28">
        <f t="shared" si="215"/>
        <v>3</v>
      </c>
      <c r="X2250" s="28">
        <f>IF(W2250=0,0,IF(E2250&gt;1,E2250-1,VLOOKUP(W2250,Months_Weeks!$A$1:$B$13,2,0)))</f>
        <v>4</v>
      </c>
      <c r="Y2250" s="30"/>
      <c r="Z2250" s="39"/>
      <c r="AA2250" s="31"/>
      <c r="AB2250" s="39"/>
      <c r="AC2250" s="31"/>
      <c r="AD2250" s="40"/>
      <c r="AE2250" s="31"/>
      <c r="AF2250" s="40"/>
      <c r="AG2250" s="31"/>
      <c r="AH2250" s="40"/>
      <c r="AI2250" s="31"/>
      <c r="AJ2250" s="40"/>
    </row>
    <row r="2251" spans="1:36" x14ac:dyDescent="0.25">
      <c r="A2251" s="37" t="s">
        <v>62</v>
      </c>
      <c r="B2251" s="37">
        <v>1081</v>
      </c>
      <c r="C2251" s="26" t="str">
        <f>IFERROR(INDEX(Clients[Client_Name],MATCH(Table312[[#This Row],[Client_Code]],Clients[Client_Code],0)),"")</f>
        <v>INVERTEC</v>
      </c>
      <c r="D2251" s="25">
        <v>4</v>
      </c>
      <c r="E2251" s="25">
        <v>1</v>
      </c>
      <c r="F2251" s="25" t="b">
        <f>IF(E2251&gt;(VLOOKUP(D2251,Months_Weeks!$A$2:$B$13,2,TRUE)),FALSE)</f>
        <v>0</v>
      </c>
      <c r="G2251" s="63">
        <f>IF(Table312[[#This Row],[Facility]]="Buin",1.5%,0.25%)</f>
        <v>1.4999999999999999E-2</v>
      </c>
      <c r="H2251" s="38"/>
      <c r="I2251" s="38"/>
      <c r="J2251" s="27">
        <f t="shared" si="210"/>
        <v>0</v>
      </c>
      <c r="K2251" s="28">
        <f t="shared" si="211"/>
        <v>3</v>
      </c>
      <c r="L2251" s="27">
        <f>IF(K2251=0,0,IF(E2251&gt;1,E2251-1,VLOOKUP(K2251,Months_Weeks!$A$1:$B$13,2,0)))</f>
        <v>5</v>
      </c>
      <c r="M2251" s="29"/>
      <c r="N2251" s="39"/>
      <c r="O2251" s="39"/>
      <c r="P2251" s="50">
        <f t="shared" si="212"/>
        <v>0</v>
      </c>
      <c r="Q2251" s="28">
        <f t="shared" si="213"/>
        <v>3</v>
      </c>
      <c r="R2251" s="28">
        <f>IF(Q2251=0,0,IF(E2251&gt;1,E2251-1,VLOOKUP(Q2251,Months_Weeks!$A$1:$B$13,2,0)))</f>
        <v>5</v>
      </c>
      <c r="S2251" s="30"/>
      <c r="T2251" s="39"/>
      <c r="U2251" s="39"/>
      <c r="V2251" s="50">
        <f t="shared" si="214"/>
        <v>0</v>
      </c>
      <c r="W2251" s="28">
        <f t="shared" si="215"/>
        <v>3</v>
      </c>
      <c r="X2251" s="28">
        <f>IF(W2251=0,0,IF(E2251&gt;1,E2251-1,VLOOKUP(W2251,Months_Weeks!$A$1:$B$13,2,0)))</f>
        <v>5</v>
      </c>
      <c r="Y2251" s="30"/>
      <c r="Z2251" s="39"/>
      <c r="AA2251" s="31"/>
      <c r="AB2251" s="39"/>
      <c r="AC2251" s="31"/>
      <c r="AD2251" s="40"/>
      <c r="AE2251" s="31"/>
      <c r="AF2251" s="40"/>
      <c r="AG2251" s="31"/>
      <c r="AH2251" s="40"/>
      <c r="AI2251" s="31"/>
      <c r="AJ2251" s="40"/>
    </row>
    <row r="2252" spans="1:36" x14ac:dyDescent="0.25">
      <c r="A2252" s="37" t="s">
        <v>62</v>
      </c>
      <c r="B2252" s="37">
        <v>1081</v>
      </c>
      <c r="C2252" s="26" t="str">
        <f>IFERROR(INDEX(Clients[Client_Name],MATCH(Table312[[#This Row],[Client_Code]],Clients[Client_Code],0)),"")</f>
        <v>INVERTEC</v>
      </c>
      <c r="D2252" s="25">
        <v>4</v>
      </c>
      <c r="E2252" s="25">
        <v>2</v>
      </c>
      <c r="F2252" s="25" t="b">
        <f>IF(E2252&gt;(VLOOKUP(D2252,Months_Weeks!$A$2:$B$13,2,TRUE)),FALSE)</f>
        <v>0</v>
      </c>
      <c r="G2252" s="63">
        <f>IF(Table312[[#This Row],[Facility]]="Buin",1.5%,0.25%)</f>
        <v>1.4999999999999999E-2</v>
      </c>
      <c r="H2252" s="38"/>
      <c r="I2252" s="38"/>
      <c r="J2252" s="27">
        <f t="shared" si="210"/>
        <v>0</v>
      </c>
      <c r="K2252" s="28">
        <f t="shared" si="211"/>
        <v>4</v>
      </c>
      <c r="L2252" s="27">
        <f>IF(K2252=0,0,IF(E2252&gt;1,E2252-1,VLOOKUP(K2252,Months_Weeks!$A$1:$B$13,2,0)))</f>
        <v>1</v>
      </c>
      <c r="M2252" s="29"/>
      <c r="N2252" s="39"/>
      <c r="O2252" s="39"/>
      <c r="P2252" s="50">
        <f t="shared" si="212"/>
        <v>0</v>
      </c>
      <c r="Q2252" s="28">
        <f t="shared" si="213"/>
        <v>4</v>
      </c>
      <c r="R2252" s="28">
        <f>IF(Q2252=0,0,IF(E2252&gt;1,E2252-1,VLOOKUP(Q2252,Months_Weeks!$A$1:$B$13,2,0)))</f>
        <v>1</v>
      </c>
      <c r="S2252" s="30"/>
      <c r="T2252" s="39"/>
      <c r="U2252" s="39"/>
      <c r="V2252" s="50">
        <f t="shared" si="214"/>
        <v>0</v>
      </c>
      <c r="W2252" s="28">
        <f t="shared" si="215"/>
        <v>4</v>
      </c>
      <c r="X2252" s="28">
        <f>IF(W2252=0,0,IF(E2252&gt;1,E2252-1,VLOOKUP(W2252,Months_Weeks!$A$1:$B$13,2,0)))</f>
        <v>1</v>
      </c>
      <c r="Y2252" s="30"/>
      <c r="Z2252" s="39"/>
      <c r="AA2252" s="31"/>
      <c r="AB2252" s="39"/>
      <c r="AC2252" s="31"/>
      <c r="AD2252" s="40"/>
      <c r="AE2252" s="31"/>
      <c r="AF2252" s="40"/>
      <c r="AG2252" s="31"/>
      <c r="AH2252" s="40"/>
      <c r="AI2252" s="31"/>
      <c r="AJ2252" s="40"/>
    </row>
    <row r="2253" spans="1:36" x14ac:dyDescent="0.25">
      <c r="A2253" s="37" t="s">
        <v>62</v>
      </c>
      <c r="B2253" s="37">
        <v>1081</v>
      </c>
      <c r="C2253" s="26" t="str">
        <f>IFERROR(INDEX(Clients[Client_Name],MATCH(Table312[[#This Row],[Client_Code]],Clients[Client_Code],0)),"")</f>
        <v>INVERTEC</v>
      </c>
      <c r="D2253" s="25">
        <v>4</v>
      </c>
      <c r="E2253" s="25">
        <v>3</v>
      </c>
      <c r="F2253" s="25" t="b">
        <f>IF(E2253&gt;(VLOOKUP(D2253,Months_Weeks!$A$2:$B$13,2,TRUE)),FALSE)</f>
        <v>0</v>
      </c>
      <c r="G2253" s="63">
        <f>IF(Table312[[#This Row],[Facility]]="Buin",1.5%,0.25%)</f>
        <v>1.4999999999999999E-2</v>
      </c>
      <c r="H2253" s="38"/>
      <c r="I2253" s="38"/>
      <c r="J2253" s="27">
        <f t="shared" si="210"/>
        <v>0</v>
      </c>
      <c r="K2253" s="28">
        <f t="shared" si="211"/>
        <v>4</v>
      </c>
      <c r="L2253" s="27">
        <f>IF(K2253=0,0,IF(E2253&gt;1,E2253-1,VLOOKUP(K2253,Months_Weeks!$A$1:$B$13,2,0)))</f>
        <v>2</v>
      </c>
      <c r="M2253" s="29"/>
      <c r="N2253" s="39"/>
      <c r="O2253" s="39"/>
      <c r="P2253" s="50">
        <f t="shared" si="212"/>
        <v>0</v>
      </c>
      <c r="Q2253" s="28">
        <f t="shared" si="213"/>
        <v>4</v>
      </c>
      <c r="R2253" s="28">
        <f>IF(Q2253=0,0,IF(E2253&gt;1,E2253-1,VLOOKUP(Q2253,Months_Weeks!$A$1:$B$13,2,0)))</f>
        <v>2</v>
      </c>
      <c r="S2253" s="30"/>
      <c r="T2253" s="39"/>
      <c r="U2253" s="39"/>
      <c r="V2253" s="50">
        <f t="shared" si="214"/>
        <v>0</v>
      </c>
      <c r="W2253" s="28">
        <f t="shared" si="215"/>
        <v>4</v>
      </c>
      <c r="X2253" s="28">
        <f>IF(W2253=0,0,IF(E2253&gt;1,E2253-1,VLOOKUP(W2253,Months_Weeks!$A$1:$B$13,2,0)))</f>
        <v>2</v>
      </c>
      <c r="Y2253" s="30"/>
      <c r="Z2253" s="39"/>
      <c r="AA2253" s="31"/>
      <c r="AB2253" s="39"/>
      <c r="AC2253" s="31"/>
      <c r="AD2253" s="40"/>
      <c r="AE2253" s="31"/>
      <c r="AF2253" s="40"/>
      <c r="AG2253" s="31"/>
      <c r="AH2253" s="40"/>
      <c r="AI2253" s="31"/>
      <c r="AJ2253" s="40"/>
    </row>
    <row r="2254" spans="1:36" x14ac:dyDescent="0.25">
      <c r="A2254" s="37" t="s">
        <v>62</v>
      </c>
      <c r="B2254" s="37">
        <v>1081</v>
      </c>
      <c r="C2254" s="26" t="str">
        <f>IFERROR(INDEX(Clients[Client_Name],MATCH(Table312[[#This Row],[Client_Code]],Clients[Client_Code],0)),"")</f>
        <v>INVERTEC</v>
      </c>
      <c r="D2254" s="25">
        <v>4</v>
      </c>
      <c r="E2254" s="25">
        <v>4</v>
      </c>
      <c r="F2254" s="25" t="b">
        <f>IF(E2254&gt;(VLOOKUP(D2254,Months_Weeks!$A$2:$B$13,2,TRUE)),FALSE)</f>
        <v>0</v>
      </c>
      <c r="G2254" s="63">
        <f>IF(Table312[[#This Row],[Facility]]="Buin",1.5%,0.25%)</f>
        <v>1.4999999999999999E-2</v>
      </c>
      <c r="H2254" s="38"/>
      <c r="I2254" s="38"/>
      <c r="J2254" s="27">
        <f t="shared" si="210"/>
        <v>0</v>
      </c>
      <c r="K2254" s="28">
        <f t="shared" si="211"/>
        <v>4</v>
      </c>
      <c r="L2254" s="27">
        <f>IF(K2254=0,0,IF(E2254&gt;1,E2254-1,VLOOKUP(K2254,Months_Weeks!$A$1:$B$13,2,0)))</f>
        <v>3</v>
      </c>
      <c r="M2254" s="29"/>
      <c r="N2254" s="39"/>
      <c r="O2254" s="39"/>
      <c r="P2254" s="50">
        <f t="shared" si="212"/>
        <v>0</v>
      </c>
      <c r="Q2254" s="28">
        <f t="shared" si="213"/>
        <v>4</v>
      </c>
      <c r="R2254" s="28">
        <f>IF(Q2254=0,0,IF(E2254&gt;1,E2254-1,VLOOKUP(Q2254,Months_Weeks!$A$1:$B$13,2,0)))</f>
        <v>3</v>
      </c>
      <c r="S2254" s="30"/>
      <c r="T2254" s="39"/>
      <c r="U2254" s="39"/>
      <c r="V2254" s="50">
        <f t="shared" si="214"/>
        <v>0</v>
      </c>
      <c r="W2254" s="28">
        <f t="shared" si="215"/>
        <v>4</v>
      </c>
      <c r="X2254" s="28">
        <f>IF(W2254=0,0,IF(E2254&gt;1,E2254-1,VLOOKUP(W2254,Months_Weeks!$A$1:$B$13,2,0)))</f>
        <v>3</v>
      </c>
      <c r="Y2254" s="30"/>
      <c r="Z2254" s="39"/>
      <c r="AA2254" s="31"/>
      <c r="AB2254" s="39"/>
      <c r="AC2254" s="31"/>
      <c r="AD2254" s="40"/>
      <c r="AE2254" s="31"/>
      <c r="AF2254" s="40"/>
      <c r="AG2254" s="31"/>
      <c r="AH2254" s="40"/>
      <c r="AI2254" s="31"/>
      <c r="AJ2254" s="40"/>
    </row>
    <row r="2255" spans="1:36" x14ac:dyDescent="0.25">
      <c r="A2255" s="37" t="s">
        <v>62</v>
      </c>
      <c r="B2255" s="37">
        <v>1081</v>
      </c>
      <c r="C2255" s="26" t="str">
        <f>IFERROR(INDEX(Clients[Client_Name],MATCH(Table312[[#This Row],[Client_Code]],Clients[Client_Code],0)),"")</f>
        <v>INVERTEC</v>
      </c>
      <c r="D2255" s="25">
        <v>5</v>
      </c>
      <c r="E2255" s="25">
        <v>1</v>
      </c>
      <c r="F2255" s="25" t="b">
        <f>IF(E2255&gt;(VLOOKUP(D2255,Months_Weeks!$A$2:$B$13,2,TRUE)),FALSE)</f>
        <v>0</v>
      </c>
      <c r="G2255" s="63">
        <f>IF(Table312[[#This Row],[Facility]]="Buin",1.5%,0.25%)</f>
        <v>1.4999999999999999E-2</v>
      </c>
      <c r="H2255" s="38"/>
      <c r="I2255" s="38"/>
      <c r="J2255" s="27">
        <f t="shared" si="210"/>
        <v>0</v>
      </c>
      <c r="K2255" s="28">
        <f t="shared" si="211"/>
        <v>4</v>
      </c>
      <c r="L2255" s="27">
        <f>IF(K2255=0,0,IF(E2255&gt;1,E2255-1,VLOOKUP(K2255,Months_Weeks!$A$1:$B$13,2,0)))</f>
        <v>4</v>
      </c>
      <c r="M2255" s="29"/>
      <c r="N2255" s="39"/>
      <c r="O2255" s="39"/>
      <c r="P2255" s="50">
        <f t="shared" si="212"/>
        <v>0</v>
      </c>
      <c r="Q2255" s="28">
        <f t="shared" si="213"/>
        <v>4</v>
      </c>
      <c r="R2255" s="28">
        <f>IF(Q2255=0,0,IF(E2255&gt;1,E2255-1,VLOOKUP(Q2255,Months_Weeks!$A$1:$B$13,2,0)))</f>
        <v>4</v>
      </c>
      <c r="S2255" s="30"/>
      <c r="T2255" s="39"/>
      <c r="U2255" s="39"/>
      <c r="V2255" s="50">
        <f t="shared" si="214"/>
        <v>0</v>
      </c>
      <c r="W2255" s="28">
        <f t="shared" si="215"/>
        <v>4</v>
      </c>
      <c r="X2255" s="28">
        <f>IF(W2255=0,0,IF(E2255&gt;1,E2255-1,VLOOKUP(W2255,Months_Weeks!$A$1:$B$13,2,0)))</f>
        <v>4</v>
      </c>
      <c r="Y2255" s="30"/>
      <c r="Z2255" s="39"/>
      <c r="AA2255" s="31"/>
      <c r="AB2255" s="39"/>
      <c r="AC2255" s="31"/>
      <c r="AD2255" s="40"/>
      <c r="AE2255" s="31"/>
      <c r="AF2255" s="40"/>
      <c r="AG2255" s="31"/>
      <c r="AH2255" s="40"/>
      <c r="AI2255" s="31"/>
      <c r="AJ2255" s="40"/>
    </row>
    <row r="2256" spans="1:36" x14ac:dyDescent="0.25">
      <c r="A2256" s="37" t="s">
        <v>62</v>
      </c>
      <c r="B2256" s="37">
        <v>1081</v>
      </c>
      <c r="C2256" s="26" t="str">
        <f>IFERROR(INDEX(Clients[Client_Name],MATCH(Table312[[#This Row],[Client_Code]],Clients[Client_Code],0)),"")</f>
        <v>INVERTEC</v>
      </c>
      <c r="D2256" s="25">
        <v>5</v>
      </c>
      <c r="E2256" s="25">
        <v>2</v>
      </c>
      <c r="F2256" s="25" t="b">
        <f>IF(E2256&gt;(VLOOKUP(D2256,Months_Weeks!$A$2:$B$13,2,TRUE)),FALSE)</f>
        <v>0</v>
      </c>
      <c r="G2256" s="63">
        <f>IF(Table312[[#This Row],[Facility]]="Buin",1.5%,0.25%)</f>
        <v>1.4999999999999999E-2</v>
      </c>
      <c r="H2256" s="38"/>
      <c r="I2256" s="38"/>
      <c r="J2256" s="27">
        <f t="shared" si="210"/>
        <v>0</v>
      </c>
      <c r="K2256" s="28">
        <f t="shared" si="211"/>
        <v>5</v>
      </c>
      <c r="L2256" s="27">
        <f>IF(K2256=0,0,IF(E2256&gt;1,E2256-1,VLOOKUP(K2256,Months_Weeks!$A$1:$B$13,2,0)))</f>
        <v>1</v>
      </c>
      <c r="M2256" s="29"/>
      <c r="N2256" s="39"/>
      <c r="O2256" s="39"/>
      <c r="P2256" s="50">
        <f t="shared" si="212"/>
        <v>0</v>
      </c>
      <c r="Q2256" s="28">
        <f t="shared" si="213"/>
        <v>5</v>
      </c>
      <c r="R2256" s="28">
        <f>IF(Q2256=0,0,IF(E2256&gt;1,E2256-1,VLOOKUP(Q2256,Months_Weeks!$A$1:$B$13,2,0)))</f>
        <v>1</v>
      </c>
      <c r="S2256" s="30"/>
      <c r="T2256" s="39"/>
      <c r="U2256" s="39"/>
      <c r="V2256" s="50">
        <f t="shared" si="214"/>
        <v>0</v>
      </c>
      <c r="W2256" s="28">
        <f t="shared" si="215"/>
        <v>5</v>
      </c>
      <c r="X2256" s="28">
        <f>IF(W2256=0,0,IF(E2256&gt;1,E2256-1,VLOOKUP(W2256,Months_Weeks!$A$1:$B$13,2,0)))</f>
        <v>1</v>
      </c>
      <c r="Y2256" s="30"/>
      <c r="Z2256" s="39"/>
      <c r="AA2256" s="31"/>
      <c r="AB2256" s="39"/>
      <c r="AC2256" s="31"/>
      <c r="AD2256" s="40"/>
      <c r="AE2256" s="31"/>
      <c r="AF2256" s="40"/>
      <c r="AG2256" s="31"/>
      <c r="AH2256" s="40"/>
      <c r="AI2256" s="31"/>
      <c r="AJ2256" s="40"/>
    </row>
    <row r="2257" spans="1:36" x14ac:dyDescent="0.25">
      <c r="A2257" s="37" t="s">
        <v>62</v>
      </c>
      <c r="B2257" s="37">
        <v>1081</v>
      </c>
      <c r="C2257" s="26" t="str">
        <f>IFERROR(INDEX(Clients[Client_Name],MATCH(Table312[[#This Row],[Client_Code]],Clients[Client_Code],0)),"")</f>
        <v>INVERTEC</v>
      </c>
      <c r="D2257" s="25">
        <v>5</v>
      </c>
      <c r="E2257" s="25">
        <v>3</v>
      </c>
      <c r="F2257" s="25" t="b">
        <f>IF(E2257&gt;(VLOOKUP(D2257,Months_Weeks!$A$2:$B$13,2,TRUE)),FALSE)</f>
        <v>0</v>
      </c>
      <c r="G2257" s="63">
        <f>IF(Table312[[#This Row],[Facility]]="Buin",1.5%,0.25%)</f>
        <v>1.4999999999999999E-2</v>
      </c>
      <c r="H2257" s="38"/>
      <c r="I2257" s="38"/>
      <c r="J2257" s="27">
        <f t="shared" si="210"/>
        <v>0</v>
      </c>
      <c r="K2257" s="28">
        <f t="shared" si="211"/>
        <v>5</v>
      </c>
      <c r="L2257" s="27">
        <f>IF(K2257=0,0,IF(E2257&gt;1,E2257-1,VLOOKUP(K2257,Months_Weeks!$A$1:$B$13,2,0)))</f>
        <v>2</v>
      </c>
      <c r="M2257" s="29"/>
      <c r="N2257" s="39"/>
      <c r="O2257" s="39"/>
      <c r="P2257" s="50">
        <f t="shared" si="212"/>
        <v>0</v>
      </c>
      <c r="Q2257" s="28">
        <f t="shared" si="213"/>
        <v>5</v>
      </c>
      <c r="R2257" s="28">
        <f>IF(Q2257=0,0,IF(E2257&gt;1,E2257-1,VLOOKUP(Q2257,Months_Weeks!$A$1:$B$13,2,0)))</f>
        <v>2</v>
      </c>
      <c r="S2257" s="30"/>
      <c r="T2257" s="39"/>
      <c r="U2257" s="39"/>
      <c r="V2257" s="50">
        <f t="shared" si="214"/>
        <v>0</v>
      </c>
      <c r="W2257" s="28">
        <f t="shared" si="215"/>
        <v>5</v>
      </c>
      <c r="X2257" s="28">
        <f>IF(W2257=0,0,IF(E2257&gt;1,E2257-1,VLOOKUP(W2257,Months_Weeks!$A$1:$B$13,2,0)))</f>
        <v>2</v>
      </c>
      <c r="Y2257" s="30"/>
      <c r="Z2257" s="39"/>
      <c r="AA2257" s="31"/>
      <c r="AB2257" s="39"/>
      <c r="AC2257" s="31"/>
      <c r="AD2257" s="40"/>
      <c r="AE2257" s="31"/>
      <c r="AF2257" s="40"/>
      <c r="AG2257" s="31"/>
      <c r="AH2257" s="40"/>
      <c r="AI2257" s="31"/>
      <c r="AJ2257" s="40"/>
    </row>
    <row r="2258" spans="1:36" x14ac:dyDescent="0.25">
      <c r="A2258" s="37" t="s">
        <v>62</v>
      </c>
      <c r="B2258" s="37">
        <v>1081</v>
      </c>
      <c r="C2258" s="26" t="str">
        <f>IFERROR(INDEX(Clients[Client_Name],MATCH(Table312[[#This Row],[Client_Code]],Clients[Client_Code],0)),"")</f>
        <v>INVERTEC</v>
      </c>
      <c r="D2258" s="25">
        <v>5</v>
      </c>
      <c r="E2258" s="25">
        <v>4</v>
      </c>
      <c r="F2258" s="25" t="b">
        <f>IF(E2258&gt;(VLOOKUP(D2258,Months_Weeks!$A$2:$B$13,2,TRUE)),FALSE)</f>
        <v>0</v>
      </c>
      <c r="G2258" s="63">
        <f>IF(Table312[[#This Row],[Facility]]="Buin",1.5%,0.25%)</f>
        <v>1.4999999999999999E-2</v>
      </c>
      <c r="H2258" s="38"/>
      <c r="I2258" s="38"/>
      <c r="J2258" s="27">
        <f t="shared" si="210"/>
        <v>0</v>
      </c>
      <c r="K2258" s="28">
        <f t="shared" si="211"/>
        <v>5</v>
      </c>
      <c r="L2258" s="27">
        <f>IF(K2258=0,0,IF(E2258&gt;1,E2258-1,VLOOKUP(K2258,Months_Weeks!$A$1:$B$13,2,0)))</f>
        <v>3</v>
      </c>
      <c r="M2258" s="29"/>
      <c r="N2258" s="39"/>
      <c r="O2258" s="39"/>
      <c r="P2258" s="50">
        <f t="shared" si="212"/>
        <v>0</v>
      </c>
      <c r="Q2258" s="28">
        <f t="shared" si="213"/>
        <v>5</v>
      </c>
      <c r="R2258" s="28">
        <f>IF(Q2258=0,0,IF(E2258&gt;1,E2258-1,VLOOKUP(Q2258,Months_Weeks!$A$1:$B$13,2,0)))</f>
        <v>3</v>
      </c>
      <c r="S2258" s="30"/>
      <c r="T2258" s="39"/>
      <c r="U2258" s="39"/>
      <c r="V2258" s="50">
        <f t="shared" si="214"/>
        <v>0</v>
      </c>
      <c r="W2258" s="28">
        <f t="shared" si="215"/>
        <v>5</v>
      </c>
      <c r="X2258" s="28">
        <f>IF(W2258=0,0,IF(E2258&gt;1,E2258-1,VLOOKUP(W2258,Months_Weeks!$A$1:$B$13,2,0)))</f>
        <v>3</v>
      </c>
      <c r="Y2258" s="30"/>
      <c r="Z2258" s="39"/>
      <c r="AA2258" s="31"/>
      <c r="AB2258" s="39"/>
      <c r="AC2258" s="31"/>
      <c r="AD2258" s="40"/>
      <c r="AE2258" s="31"/>
      <c r="AF2258" s="40"/>
      <c r="AG2258" s="31"/>
      <c r="AH2258" s="40"/>
      <c r="AI2258" s="31"/>
      <c r="AJ2258" s="40"/>
    </row>
    <row r="2259" spans="1:36" x14ac:dyDescent="0.25">
      <c r="A2259" s="37" t="s">
        <v>62</v>
      </c>
      <c r="B2259" s="37">
        <v>1081</v>
      </c>
      <c r="C2259" s="26" t="str">
        <f>IFERROR(INDEX(Clients[Client_Name],MATCH(Table312[[#This Row],[Client_Code]],Clients[Client_Code],0)),"")</f>
        <v>INVERTEC</v>
      </c>
      <c r="D2259" s="25">
        <v>6</v>
      </c>
      <c r="E2259" s="25">
        <v>1</v>
      </c>
      <c r="F2259" s="25" t="b">
        <f>IF(E2259&gt;(VLOOKUP(D2259,Months_Weeks!$A$2:$B$13,2,TRUE)),FALSE)</f>
        <v>0</v>
      </c>
      <c r="G2259" s="63">
        <f>IF(Table312[[#This Row],[Facility]]="Buin",1.5%,0.25%)</f>
        <v>1.4999999999999999E-2</v>
      </c>
      <c r="H2259" s="38"/>
      <c r="I2259" s="38"/>
      <c r="J2259" s="27">
        <f t="shared" si="210"/>
        <v>0</v>
      </c>
      <c r="K2259" s="28">
        <f t="shared" si="211"/>
        <v>5</v>
      </c>
      <c r="L2259" s="27">
        <f>IF(K2259=0,0,IF(E2259&gt;1,E2259-1,VLOOKUP(K2259,Months_Weeks!$A$1:$B$13,2,0)))</f>
        <v>4</v>
      </c>
      <c r="M2259" s="29"/>
      <c r="N2259" s="39"/>
      <c r="O2259" s="39"/>
      <c r="P2259" s="50">
        <f t="shared" si="212"/>
        <v>0</v>
      </c>
      <c r="Q2259" s="28">
        <f t="shared" si="213"/>
        <v>5</v>
      </c>
      <c r="R2259" s="28">
        <f>IF(Q2259=0,0,IF(E2259&gt;1,E2259-1,VLOOKUP(Q2259,Months_Weeks!$A$1:$B$13,2,0)))</f>
        <v>4</v>
      </c>
      <c r="S2259" s="30"/>
      <c r="T2259" s="39"/>
      <c r="U2259" s="39"/>
      <c r="V2259" s="50">
        <f t="shared" si="214"/>
        <v>0</v>
      </c>
      <c r="W2259" s="28">
        <f t="shared" si="215"/>
        <v>5</v>
      </c>
      <c r="X2259" s="28">
        <f>IF(W2259=0,0,IF(E2259&gt;1,E2259-1,VLOOKUP(W2259,Months_Weeks!$A$1:$B$13,2,0)))</f>
        <v>4</v>
      </c>
      <c r="Y2259" s="30"/>
      <c r="Z2259" s="39"/>
      <c r="AA2259" s="31"/>
      <c r="AB2259" s="39"/>
      <c r="AC2259" s="31"/>
      <c r="AD2259" s="40"/>
      <c r="AE2259" s="31"/>
      <c r="AF2259" s="40"/>
      <c r="AG2259" s="31"/>
      <c r="AH2259" s="40"/>
      <c r="AI2259" s="31"/>
      <c r="AJ2259" s="40"/>
    </row>
    <row r="2260" spans="1:36" x14ac:dyDescent="0.25">
      <c r="A2260" s="37" t="s">
        <v>62</v>
      </c>
      <c r="B2260" s="37">
        <v>1081</v>
      </c>
      <c r="C2260" s="26" t="str">
        <f>IFERROR(INDEX(Clients[Client_Name],MATCH(Table312[[#This Row],[Client_Code]],Clients[Client_Code],0)),"")</f>
        <v>INVERTEC</v>
      </c>
      <c r="D2260" s="25">
        <v>6</v>
      </c>
      <c r="E2260" s="25">
        <v>2</v>
      </c>
      <c r="F2260" s="25" t="b">
        <f>IF(E2260&gt;(VLOOKUP(D2260,Months_Weeks!$A$2:$B$13,2,TRUE)),FALSE)</f>
        <v>0</v>
      </c>
      <c r="G2260" s="63">
        <f>IF(Table312[[#This Row],[Facility]]="Buin",1.5%,0.25%)</f>
        <v>1.4999999999999999E-2</v>
      </c>
      <c r="H2260" s="38"/>
      <c r="I2260" s="38"/>
      <c r="J2260" s="27">
        <f t="shared" si="210"/>
        <v>0</v>
      </c>
      <c r="K2260" s="28">
        <f t="shared" si="211"/>
        <v>6</v>
      </c>
      <c r="L2260" s="27">
        <f>IF(K2260=0,0,IF(E2260&gt;1,E2260-1,VLOOKUP(K2260,Months_Weeks!$A$1:$B$13,2,0)))</f>
        <v>1</v>
      </c>
      <c r="M2260" s="29"/>
      <c r="N2260" s="39"/>
      <c r="O2260" s="39"/>
      <c r="P2260" s="50">
        <f t="shared" si="212"/>
        <v>0</v>
      </c>
      <c r="Q2260" s="28">
        <f t="shared" si="213"/>
        <v>6</v>
      </c>
      <c r="R2260" s="28">
        <f>IF(Q2260=0,0,IF(E2260&gt;1,E2260-1,VLOOKUP(Q2260,Months_Weeks!$A$1:$B$13,2,0)))</f>
        <v>1</v>
      </c>
      <c r="S2260" s="30"/>
      <c r="T2260" s="39"/>
      <c r="U2260" s="39"/>
      <c r="V2260" s="50">
        <f t="shared" si="214"/>
        <v>0</v>
      </c>
      <c r="W2260" s="28">
        <f t="shared" si="215"/>
        <v>6</v>
      </c>
      <c r="X2260" s="28">
        <f>IF(W2260=0,0,IF(E2260&gt;1,E2260-1,VLOOKUP(W2260,Months_Weeks!$A$1:$B$13,2,0)))</f>
        <v>1</v>
      </c>
      <c r="Y2260" s="30"/>
      <c r="Z2260" s="39"/>
      <c r="AA2260" s="31"/>
      <c r="AB2260" s="39"/>
      <c r="AC2260" s="31"/>
      <c r="AD2260" s="40"/>
      <c r="AE2260" s="31"/>
      <c r="AF2260" s="40"/>
      <c r="AG2260" s="31"/>
      <c r="AH2260" s="40"/>
      <c r="AI2260" s="31"/>
      <c r="AJ2260" s="40"/>
    </row>
    <row r="2261" spans="1:36" x14ac:dyDescent="0.25">
      <c r="A2261" s="37" t="s">
        <v>62</v>
      </c>
      <c r="B2261" s="37">
        <v>1081</v>
      </c>
      <c r="C2261" s="26" t="str">
        <f>IFERROR(INDEX(Clients[Client_Name],MATCH(Table312[[#This Row],[Client_Code]],Clients[Client_Code],0)),"")</f>
        <v>INVERTEC</v>
      </c>
      <c r="D2261" s="25">
        <v>6</v>
      </c>
      <c r="E2261" s="25">
        <v>3</v>
      </c>
      <c r="F2261" s="25" t="b">
        <f>IF(E2261&gt;(VLOOKUP(D2261,Months_Weeks!$A$2:$B$13,2,TRUE)),FALSE)</f>
        <v>0</v>
      </c>
      <c r="G2261" s="63">
        <f>IF(Table312[[#This Row],[Facility]]="Buin",1.5%,0.25%)</f>
        <v>1.4999999999999999E-2</v>
      </c>
      <c r="H2261" s="38"/>
      <c r="I2261" s="38"/>
      <c r="J2261" s="27">
        <f t="shared" si="210"/>
        <v>0</v>
      </c>
      <c r="K2261" s="28">
        <f t="shared" si="211"/>
        <v>6</v>
      </c>
      <c r="L2261" s="27">
        <f>IF(K2261=0,0,IF(E2261&gt;1,E2261-1,VLOOKUP(K2261,Months_Weeks!$A$1:$B$13,2,0)))</f>
        <v>2</v>
      </c>
      <c r="M2261" s="29"/>
      <c r="N2261" s="39"/>
      <c r="O2261" s="39"/>
      <c r="P2261" s="50">
        <f t="shared" si="212"/>
        <v>0</v>
      </c>
      <c r="Q2261" s="28">
        <f t="shared" si="213"/>
        <v>6</v>
      </c>
      <c r="R2261" s="28">
        <f>IF(Q2261=0,0,IF(E2261&gt;1,E2261-1,VLOOKUP(Q2261,Months_Weeks!$A$1:$B$13,2,0)))</f>
        <v>2</v>
      </c>
      <c r="S2261" s="30"/>
      <c r="T2261" s="39"/>
      <c r="U2261" s="39"/>
      <c r="V2261" s="50">
        <f t="shared" si="214"/>
        <v>0</v>
      </c>
      <c r="W2261" s="28">
        <f t="shared" si="215"/>
        <v>6</v>
      </c>
      <c r="X2261" s="28">
        <f>IF(W2261=0,0,IF(E2261&gt;1,E2261-1,VLOOKUP(W2261,Months_Weeks!$A$1:$B$13,2,0)))</f>
        <v>2</v>
      </c>
      <c r="Y2261" s="30"/>
      <c r="Z2261" s="39"/>
      <c r="AA2261" s="31"/>
      <c r="AB2261" s="39"/>
      <c r="AC2261" s="31"/>
      <c r="AD2261" s="40"/>
      <c r="AE2261" s="31"/>
      <c r="AF2261" s="40"/>
      <c r="AG2261" s="31"/>
      <c r="AH2261" s="40"/>
      <c r="AI2261" s="31"/>
      <c r="AJ2261" s="40"/>
    </row>
    <row r="2262" spans="1:36" x14ac:dyDescent="0.25">
      <c r="A2262" s="37" t="s">
        <v>62</v>
      </c>
      <c r="B2262" s="37">
        <v>1081</v>
      </c>
      <c r="C2262" s="26" t="str">
        <f>IFERROR(INDEX(Clients[Client_Name],MATCH(Table312[[#This Row],[Client_Code]],Clients[Client_Code],0)),"")</f>
        <v>INVERTEC</v>
      </c>
      <c r="D2262" s="25">
        <v>6</v>
      </c>
      <c r="E2262" s="25">
        <v>4</v>
      </c>
      <c r="F2262" s="25" t="b">
        <f>IF(E2262&gt;(VLOOKUP(D2262,Months_Weeks!$A$2:$B$13,2,TRUE)),FALSE)</f>
        <v>0</v>
      </c>
      <c r="G2262" s="63">
        <f>IF(Table312[[#This Row],[Facility]]="Buin",1.5%,0.25%)</f>
        <v>1.4999999999999999E-2</v>
      </c>
      <c r="H2262" s="38"/>
      <c r="I2262" s="38"/>
      <c r="J2262" s="27">
        <f t="shared" si="210"/>
        <v>0</v>
      </c>
      <c r="K2262" s="28">
        <f t="shared" si="211"/>
        <v>6</v>
      </c>
      <c r="L2262" s="27">
        <f>IF(K2262=0,0,IF(E2262&gt;1,E2262-1,VLOOKUP(K2262,Months_Weeks!$A$1:$B$13,2,0)))</f>
        <v>3</v>
      </c>
      <c r="M2262" s="29"/>
      <c r="N2262" s="39"/>
      <c r="O2262" s="39"/>
      <c r="P2262" s="50">
        <f t="shared" si="212"/>
        <v>0</v>
      </c>
      <c r="Q2262" s="28">
        <f t="shared" si="213"/>
        <v>6</v>
      </c>
      <c r="R2262" s="28">
        <f>IF(Q2262=0,0,IF(E2262&gt;1,E2262-1,VLOOKUP(Q2262,Months_Weeks!$A$1:$B$13,2,0)))</f>
        <v>3</v>
      </c>
      <c r="S2262" s="30"/>
      <c r="T2262" s="39"/>
      <c r="U2262" s="39"/>
      <c r="V2262" s="50">
        <f t="shared" si="214"/>
        <v>0</v>
      </c>
      <c r="W2262" s="28">
        <f t="shared" si="215"/>
        <v>6</v>
      </c>
      <c r="X2262" s="28">
        <f>IF(W2262=0,0,IF(E2262&gt;1,E2262-1,VLOOKUP(W2262,Months_Weeks!$A$1:$B$13,2,0)))</f>
        <v>3</v>
      </c>
      <c r="Y2262" s="30"/>
      <c r="Z2262" s="39"/>
      <c r="AA2262" s="31"/>
      <c r="AB2262" s="39"/>
      <c r="AC2262" s="31"/>
      <c r="AD2262" s="40"/>
      <c r="AE2262" s="31"/>
      <c r="AF2262" s="40"/>
      <c r="AG2262" s="31"/>
      <c r="AH2262" s="40"/>
      <c r="AI2262" s="31"/>
      <c r="AJ2262" s="40"/>
    </row>
    <row r="2263" spans="1:36" x14ac:dyDescent="0.25">
      <c r="A2263" s="37" t="s">
        <v>62</v>
      </c>
      <c r="B2263" s="37">
        <v>1081</v>
      </c>
      <c r="C2263" s="26" t="str">
        <f>IFERROR(INDEX(Clients[Client_Name],MATCH(Table312[[#This Row],[Client_Code]],Clients[Client_Code],0)),"")</f>
        <v>INVERTEC</v>
      </c>
      <c r="D2263" s="25">
        <v>6</v>
      </c>
      <c r="E2263" s="25">
        <v>5</v>
      </c>
      <c r="F2263" s="25" t="b">
        <f>IF(E2263&gt;(VLOOKUP(D2263,Months_Weeks!$A$2:$B$13,2,TRUE)),FALSE)</f>
        <v>0</v>
      </c>
      <c r="G2263" s="63">
        <f>IF(Table312[[#This Row],[Facility]]="Buin",1.5%,0.25%)</f>
        <v>1.4999999999999999E-2</v>
      </c>
      <c r="H2263" s="38"/>
      <c r="I2263" s="38"/>
      <c r="J2263" s="27">
        <f t="shared" si="210"/>
        <v>0</v>
      </c>
      <c r="K2263" s="28">
        <f t="shared" si="211"/>
        <v>6</v>
      </c>
      <c r="L2263" s="27">
        <f>IF(K2263=0,0,IF(E2263&gt;1,E2263-1,VLOOKUP(K2263,Months_Weeks!$A$1:$B$13,2,0)))</f>
        <v>4</v>
      </c>
      <c r="M2263" s="29"/>
      <c r="N2263" s="39"/>
      <c r="O2263" s="39"/>
      <c r="P2263" s="50">
        <f t="shared" si="212"/>
        <v>0</v>
      </c>
      <c r="Q2263" s="28">
        <f t="shared" si="213"/>
        <v>6</v>
      </c>
      <c r="R2263" s="28">
        <f>IF(Q2263=0,0,IF(E2263&gt;1,E2263-1,VLOOKUP(Q2263,Months_Weeks!$A$1:$B$13,2,0)))</f>
        <v>4</v>
      </c>
      <c r="S2263" s="30"/>
      <c r="T2263" s="39"/>
      <c r="U2263" s="39"/>
      <c r="V2263" s="50">
        <f t="shared" si="214"/>
        <v>0</v>
      </c>
      <c r="W2263" s="28">
        <f t="shared" si="215"/>
        <v>6</v>
      </c>
      <c r="X2263" s="28">
        <f>IF(W2263=0,0,IF(E2263&gt;1,E2263-1,VLOOKUP(W2263,Months_Weeks!$A$1:$B$13,2,0)))</f>
        <v>4</v>
      </c>
      <c r="Y2263" s="30"/>
      <c r="Z2263" s="39"/>
      <c r="AA2263" s="31"/>
      <c r="AB2263" s="39"/>
      <c r="AC2263" s="31"/>
      <c r="AD2263" s="40"/>
      <c r="AE2263" s="31"/>
      <c r="AF2263" s="40"/>
      <c r="AG2263" s="31"/>
      <c r="AH2263" s="40"/>
      <c r="AI2263" s="31"/>
      <c r="AJ2263" s="40"/>
    </row>
    <row r="2264" spans="1:36" x14ac:dyDescent="0.25">
      <c r="A2264" s="37" t="s">
        <v>62</v>
      </c>
      <c r="B2264" s="37">
        <v>1081</v>
      </c>
      <c r="C2264" s="26" t="str">
        <f>IFERROR(INDEX(Clients[Client_Name],MATCH(Table312[[#This Row],[Client_Code]],Clients[Client_Code],0)),"")</f>
        <v>INVERTEC</v>
      </c>
      <c r="D2264" s="25">
        <v>7</v>
      </c>
      <c r="E2264" s="25">
        <v>1</v>
      </c>
      <c r="F2264" s="25" t="b">
        <f>IF(E2264&gt;(VLOOKUP(D2264,Months_Weeks!$A$2:$B$13,2,TRUE)),FALSE)</f>
        <v>0</v>
      </c>
      <c r="G2264" s="63">
        <f>IF(Table312[[#This Row],[Facility]]="Buin",1.5%,0.25%)</f>
        <v>1.4999999999999999E-2</v>
      </c>
      <c r="H2264" s="38"/>
      <c r="I2264" s="38"/>
      <c r="J2264" s="27">
        <f t="shared" si="210"/>
        <v>0</v>
      </c>
      <c r="K2264" s="28">
        <f t="shared" si="211"/>
        <v>6</v>
      </c>
      <c r="L2264" s="27">
        <f>IF(K2264=0,0,IF(E2264&gt;1,E2264-1,VLOOKUP(K2264,Months_Weeks!$A$1:$B$13,2,0)))</f>
        <v>5</v>
      </c>
      <c r="M2264" s="29"/>
      <c r="N2264" s="39"/>
      <c r="O2264" s="39"/>
      <c r="P2264" s="50">
        <f t="shared" si="212"/>
        <v>0</v>
      </c>
      <c r="Q2264" s="28">
        <f t="shared" si="213"/>
        <v>6</v>
      </c>
      <c r="R2264" s="28">
        <f>IF(Q2264=0,0,IF(E2264&gt;1,E2264-1,VLOOKUP(Q2264,Months_Weeks!$A$1:$B$13,2,0)))</f>
        <v>5</v>
      </c>
      <c r="S2264" s="30"/>
      <c r="T2264" s="39"/>
      <c r="U2264" s="39"/>
      <c r="V2264" s="50">
        <f t="shared" si="214"/>
        <v>0</v>
      </c>
      <c r="W2264" s="28">
        <f t="shared" si="215"/>
        <v>6</v>
      </c>
      <c r="X2264" s="28">
        <f>IF(W2264=0,0,IF(E2264&gt;1,E2264-1,VLOOKUP(W2264,Months_Weeks!$A$1:$B$13,2,0)))</f>
        <v>5</v>
      </c>
      <c r="Y2264" s="30"/>
      <c r="Z2264" s="39"/>
      <c r="AA2264" s="31"/>
      <c r="AB2264" s="39"/>
      <c r="AC2264" s="31"/>
      <c r="AD2264" s="40"/>
      <c r="AE2264" s="31"/>
      <c r="AF2264" s="40"/>
      <c r="AG2264" s="31"/>
      <c r="AH2264" s="40"/>
      <c r="AI2264" s="31"/>
      <c r="AJ2264" s="40"/>
    </row>
    <row r="2265" spans="1:36" x14ac:dyDescent="0.25">
      <c r="A2265" s="37" t="s">
        <v>62</v>
      </c>
      <c r="B2265" s="37">
        <v>1081</v>
      </c>
      <c r="C2265" s="26" t="str">
        <f>IFERROR(INDEX(Clients[Client_Name],MATCH(Table312[[#This Row],[Client_Code]],Clients[Client_Code],0)),"")</f>
        <v>INVERTEC</v>
      </c>
      <c r="D2265" s="25">
        <v>7</v>
      </c>
      <c r="E2265" s="25">
        <v>2</v>
      </c>
      <c r="F2265" s="25" t="b">
        <f>IF(E2265&gt;(VLOOKUP(D2265,Months_Weeks!$A$2:$B$13,2,TRUE)),FALSE)</f>
        <v>0</v>
      </c>
      <c r="G2265" s="63">
        <f>IF(Table312[[#This Row],[Facility]]="Buin",1.5%,0.25%)</f>
        <v>1.4999999999999999E-2</v>
      </c>
      <c r="H2265" s="38"/>
      <c r="I2265" s="38"/>
      <c r="J2265" s="27">
        <f t="shared" si="210"/>
        <v>0</v>
      </c>
      <c r="K2265" s="28">
        <f t="shared" si="211"/>
        <v>7</v>
      </c>
      <c r="L2265" s="27">
        <f>IF(K2265=0,0,IF(E2265&gt;1,E2265-1,VLOOKUP(K2265,Months_Weeks!$A$1:$B$13,2,0)))</f>
        <v>1</v>
      </c>
      <c r="M2265" s="29"/>
      <c r="N2265" s="39"/>
      <c r="O2265" s="39"/>
      <c r="P2265" s="50">
        <f t="shared" si="212"/>
        <v>0</v>
      </c>
      <c r="Q2265" s="28">
        <f t="shared" si="213"/>
        <v>7</v>
      </c>
      <c r="R2265" s="28">
        <f>IF(Q2265=0,0,IF(E2265&gt;1,E2265-1,VLOOKUP(Q2265,Months_Weeks!$A$1:$B$13,2,0)))</f>
        <v>1</v>
      </c>
      <c r="S2265" s="30"/>
      <c r="T2265" s="39"/>
      <c r="U2265" s="39"/>
      <c r="V2265" s="50">
        <f t="shared" si="214"/>
        <v>0</v>
      </c>
      <c r="W2265" s="28">
        <f t="shared" si="215"/>
        <v>7</v>
      </c>
      <c r="X2265" s="28">
        <f>IF(W2265=0,0,IF(E2265&gt;1,E2265-1,VLOOKUP(W2265,Months_Weeks!$A$1:$B$13,2,0)))</f>
        <v>1</v>
      </c>
      <c r="Y2265" s="30"/>
      <c r="Z2265" s="39"/>
      <c r="AA2265" s="31"/>
      <c r="AB2265" s="39"/>
      <c r="AC2265" s="31"/>
      <c r="AD2265" s="40"/>
      <c r="AE2265" s="31"/>
      <c r="AF2265" s="40"/>
      <c r="AG2265" s="31"/>
      <c r="AH2265" s="40"/>
      <c r="AI2265" s="31"/>
      <c r="AJ2265" s="40"/>
    </row>
    <row r="2266" spans="1:36" x14ac:dyDescent="0.25">
      <c r="A2266" s="37" t="s">
        <v>62</v>
      </c>
      <c r="B2266" s="37">
        <v>1081</v>
      </c>
      <c r="C2266" s="26" t="str">
        <f>IFERROR(INDEX(Clients[Client_Name],MATCH(Table312[[#This Row],[Client_Code]],Clients[Client_Code],0)),"")</f>
        <v>INVERTEC</v>
      </c>
      <c r="D2266" s="25">
        <v>7</v>
      </c>
      <c r="E2266" s="25">
        <v>3</v>
      </c>
      <c r="F2266" s="25" t="b">
        <f>IF(E2266&gt;(VLOOKUP(D2266,Months_Weeks!$A$2:$B$13,2,TRUE)),FALSE)</f>
        <v>0</v>
      </c>
      <c r="G2266" s="63">
        <f>IF(Table312[[#This Row],[Facility]]="Buin",1.5%,0.25%)</f>
        <v>1.4999999999999999E-2</v>
      </c>
      <c r="H2266" s="38"/>
      <c r="I2266" s="38"/>
      <c r="J2266" s="27">
        <f t="shared" si="210"/>
        <v>0</v>
      </c>
      <c r="K2266" s="28">
        <f t="shared" si="211"/>
        <v>7</v>
      </c>
      <c r="L2266" s="27">
        <f>IF(K2266=0,0,IF(E2266&gt;1,E2266-1,VLOOKUP(K2266,Months_Weeks!$A$1:$B$13,2,0)))</f>
        <v>2</v>
      </c>
      <c r="M2266" s="29"/>
      <c r="N2266" s="39"/>
      <c r="O2266" s="39"/>
      <c r="P2266" s="50">
        <f t="shared" si="212"/>
        <v>0</v>
      </c>
      <c r="Q2266" s="28">
        <f t="shared" si="213"/>
        <v>7</v>
      </c>
      <c r="R2266" s="28">
        <f>IF(Q2266=0,0,IF(E2266&gt;1,E2266-1,VLOOKUP(Q2266,Months_Weeks!$A$1:$B$13,2,0)))</f>
        <v>2</v>
      </c>
      <c r="S2266" s="30"/>
      <c r="T2266" s="39"/>
      <c r="U2266" s="39"/>
      <c r="V2266" s="50">
        <f t="shared" si="214"/>
        <v>0</v>
      </c>
      <c r="W2266" s="28">
        <f t="shared" si="215"/>
        <v>7</v>
      </c>
      <c r="X2266" s="28">
        <f>IF(W2266=0,0,IF(E2266&gt;1,E2266-1,VLOOKUP(W2266,Months_Weeks!$A$1:$B$13,2,0)))</f>
        <v>2</v>
      </c>
      <c r="Y2266" s="30"/>
      <c r="Z2266" s="39"/>
      <c r="AA2266" s="31"/>
      <c r="AB2266" s="39"/>
      <c r="AC2266" s="31"/>
      <c r="AD2266" s="40"/>
      <c r="AE2266" s="31"/>
      <c r="AF2266" s="40"/>
      <c r="AG2266" s="31"/>
      <c r="AH2266" s="40"/>
      <c r="AI2266" s="31"/>
      <c r="AJ2266" s="40"/>
    </row>
    <row r="2267" spans="1:36" x14ac:dyDescent="0.25">
      <c r="A2267" s="37" t="s">
        <v>62</v>
      </c>
      <c r="B2267" s="37">
        <v>1081</v>
      </c>
      <c r="C2267" s="26" t="str">
        <f>IFERROR(INDEX(Clients[Client_Name],MATCH(Table312[[#This Row],[Client_Code]],Clients[Client_Code],0)),"")</f>
        <v>INVERTEC</v>
      </c>
      <c r="D2267" s="25">
        <v>7</v>
      </c>
      <c r="E2267" s="25">
        <v>4</v>
      </c>
      <c r="F2267" s="25" t="b">
        <f>IF(E2267&gt;(VLOOKUP(D2267,Months_Weeks!$A$2:$B$13,2,TRUE)),FALSE)</f>
        <v>0</v>
      </c>
      <c r="G2267" s="63">
        <f>IF(Table312[[#This Row],[Facility]]="Buin",1.5%,0.25%)</f>
        <v>1.4999999999999999E-2</v>
      </c>
      <c r="H2267" s="38"/>
      <c r="I2267" s="38"/>
      <c r="J2267" s="27">
        <f t="shared" si="210"/>
        <v>0</v>
      </c>
      <c r="K2267" s="28">
        <f t="shared" si="211"/>
        <v>7</v>
      </c>
      <c r="L2267" s="27">
        <f>IF(K2267=0,0,IF(E2267&gt;1,E2267-1,VLOOKUP(K2267,Months_Weeks!$A$1:$B$13,2,0)))</f>
        <v>3</v>
      </c>
      <c r="M2267" s="29"/>
      <c r="N2267" s="39"/>
      <c r="O2267" s="39"/>
      <c r="P2267" s="50">
        <f t="shared" si="212"/>
        <v>0</v>
      </c>
      <c r="Q2267" s="28">
        <f t="shared" si="213"/>
        <v>7</v>
      </c>
      <c r="R2267" s="28">
        <f>IF(Q2267=0,0,IF(E2267&gt;1,E2267-1,VLOOKUP(Q2267,Months_Weeks!$A$1:$B$13,2,0)))</f>
        <v>3</v>
      </c>
      <c r="S2267" s="30"/>
      <c r="T2267" s="39"/>
      <c r="U2267" s="39"/>
      <c r="V2267" s="50">
        <f t="shared" si="214"/>
        <v>0</v>
      </c>
      <c r="W2267" s="28">
        <f t="shared" si="215"/>
        <v>7</v>
      </c>
      <c r="X2267" s="28">
        <f>IF(W2267=0,0,IF(E2267&gt;1,E2267-1,VLOOKUP(W2267,Months_Weeks!$A$1:$B$13,2,0)))</f>
        <v>3</v>
      </c>
      <c r="Y2267" s="30"/>
      <c r="Z2267" s="39"/>
      <c r="AA2267" s="31"/>
      <c r="AB2267" s="39"/>
      <c r="AC2267" s="31"/>
      <c r="AD2267" s="40"/>
      <c r="AE2267" s="31"/>
      <c r="AF2267" s="40"/>
      <c r="AG2267" s="31"/>
      <c r="AH2267" s="40"/>
      <c r="AI2267" s="31"/>
      <c r="AJ2267" s="40"/>
    </row>
    <row r="2268" spans="1:36" x14ac:dyDescent="0.25">
      <c r="A2268" s="37" t="s">
        <v>62</v>
      </c>
      <c r="B2268" s="37">
        <v>1081</v>
      </c>
      <c r="C2268" s="26" t="str">
        <f>IFERROR(INDEX(Clients[Client_Name],MATCH(Table312[[#This Row],[Client_Code]],Clients[Client_Code],0)),"")</f>
        <v>INVERTEC</v>
      </c>
      <c r="D2268" s="25">
        <v>8</v>
      </c>
      <c r="E2268" s="25">
        <v>1</v>
      </c>
      <c r="F2268" s="25" t="b">
        <f>IF(E2268&gt;(VLOOKUP(D2268,Months_Weeks!$A$2:$B$13,2,TRUE)),FALSE)</f>
        <v>0</v>
      </c>
      <c r="G2268" s="63">
        <f>IF(Table312[[#This Row],[Facility]]="Buin",1.5%,0.25%)</f>
        <v>1.4999999999999999E-2</v>
      </c>
      <c r="H2268" s="38"/>
      <c r="I2268" s="38"/>
      <c r="J2268" s="27">
        <f t="shared" si="210"/>
        <v>0</v>
      </c>
      <c r="K2268" s="28">
        <f t="shared" si="211"/>
        <v>7</v>
      </c>
      <c r="L2268" s="27">
        <f>IF(K2268=0,0,IF(E2268&gt;1,E2268-1,VLOOKUP(K2268,Months_Weeks!$A$1:$B$13,2,0)))</f>
        <v>4</v>
      </c>
      <c r="M2268" s="29"/>
      <c r="N2268" s="39"/>
      <c r="O2268" s="39"/>
      <c r="P2268" s="50">
        <f t="shared" si="212"/>
        <v>0</v>
      </c>
      <c r="Q2268" s="28">
        <f t="shared" si="213"/>
        <v>7</v>
      </c>
      <c r="R2268" s="28">
        <f>IF(Q2268=0,0,IF(E2268&gt;1,E2268-1,VLOOKUP(Q2268,Months_Weeks!$A$1:$B$13,2,0)))</f>
        <v>4</v>
      </c>
      <c r="S2268" s="30"/>
      <c r="T2268" s="39"/>
      <c r="U2268" s="39"/>
      <c r="V2268" s="50">
        <f t="shared" si="214"/>
        <v>0</v>
      </c>
      <c r="W2268" s="28">
        <f t="shared" si="215"/>
        <v>7</v>
      </c>
      <c r="X2268" s="28">
        <f>IF(W2268=0,0,IF(E2268&gt;1,E2268-1,VLOOKUP(W2268,Months_Weeks!$A$1:$B$13,2,0)))</f>
        <v>4</v>
      </c>
      <c r="Y2268" s="30"/>
      <c r="Z2268" s="39"/>
      <c r="AA2268" s="31"/>
      <c r="AB2268" s="39"/>
      <c r="AC2268" s="31"/>
      <c r="AD2268" s="40"/>
      <c r="AE2268" s="31"/>
      <c r="AF2268" s="40"/>
      <c r="AG2268" s="31"/>
      <c r="AH2268" s="40"/>
      <c r="AI2268" s="31"/>
      <c r="AJ2268" s="40"/>
    </row>
    <row r="2269" spans="1:36" x14ac:dyDescent="0.25">
      <c r="A2269" s="37" t="s">
        <v>62</v>
      </c>
      <c r="B2269" s="37">
        <v>1081</v>
      </c>
      <c r="C2269" s="26" t="str">
        <f>IFERROR(INDEX(Clients[Client_Name],MATCH(Table312[[#This Row],[Client_Code]],Clients[Client_Code],0)),"")</f>
        <v>INVERTEC</v>
      </c>
      <c r="D2269" s="25">
        <v>8</v>
      </c>
      <c r="E2269" s="25">
        <v>2</v>
      </c>
      <c r="F2269" s="25" t="b">
        <f>IF(E2269&gt;(VLOOKUP(D2269,Months_Weeks!$A$2:$B$13,2,TRUE)),FALSE)</f>
        <v>0</v>
      </c>
      <c r="G2269" s="63">
        <f>IF(Table312[[#This Row],[Facility]]="Buin",1.5%,0.25%)</f>
        <v>1.4999999999999999E-2</v>
      </c>
      <c r="H2269" s="38"/>
      <c r="I2269" s="38"/>
      <c r="J2269" s="27">
        <f t="shared" si="210"/>
        <v>0</v>
      </c>
      <c r="K2269" s="28">
        <f t="shared" si="211"/>
        <v>8</v>
      </c>
      <c r="L2269" s="27">
        <f>IF(K2269=0,0,IF(E2269&gt;1,E2269-1,VLOOKUP(K2269,Months_Weeks!$A$1:$B$13,2,0)))</f>
        <v>1</v>
      </c>
      <c r="M2269" s="29"/>
      <c r="N2269" s="39"/>
      <c r="O2269" s="39"/>
      <c r="P2269" s="50">
        <f t="shared" si="212"/>
        <v>0</v>
      </c>
      <c r="Q2269" s="28">
        <f t="shared" si="213"/>
        <v>8</v>
      </c>
      <c r="R2269" s="28">
        <f>IF(Q2269=0,0,IF(E2269&gt;1,E2269-1,VLOOKUP(Q2269,Months_Weeks!$A$1:$B$13,2,0)))</f>
        <v>1</v>
      </c>
      <c r="S2269" s="30"/>
      <c r="T2269" s="39"/>
      <c r="U2269" s="39"/>
      <c r="V2269" s="50">
        <f t="shared" si="214"/>
        <v>0</v>
      </c>
      <c r="W2269" s="28">
        <f t="shared" si="215"/>
        <v>8</v>
      </c>
      <c r="X2269" s="28">
        <f>IF(W2269=0,0,IF(E2269&gt;1,E2269-1,VLOOKUP(W2269,Months_Weeks!$A$1:$B$13,2,0)))</f>
        <v>1</v>
      </c>
      <c r="Y2269" s="30"/>
      <c r="Z2269" s="39"/>
      <c r="AA2269" s="31"/>
      <c r="AB2269" s="39"/>
      <c r="AC2269" s="31"/>
      <c r="AD2269" s="40"/>
      <c r="AE2269" s="31"/>
      <c r="AF2269" s="40"/>
      <c r="AG2269" s="31"/>
      <c r="AH2269" s="40"/>
      <c r="AI2269" s="31"/>
      <c r="AJ2269" s="40"/>
    </row>
    <row r="2270" spans="1:36" x14ac:dyDescent="0.25">
      <c r="A2270" s="37" t="s">
        <v>62</v>
      </c>
      <c r="B2270" s="37">
        <v>1081</v>
      </c>
      <c r="C2270" s="26" t="str">
        <f>IFERROR(INDEX(Clients[Client_Name],MATCH(Table312[[#This Row],[Client_Code]],Clients[Client_Code],0)),"")</f>
        <v>INVERTEC</v>
      </c>
      <c r="D2270" s="25">
        <v>8</v>
      </c>
      <c r="E2270" s="25">
        <v>3</v>
      </c>
      <c r="F2270" s="25" t="b">
        <f>IF(E2270&gt;(VLOOKUP(D2270,Months_Weeks!$A$2:$B$13,2,TRUE)),FALSE)</f>
        <v>0</v>
      </c>
      <c r="G2270" s="63">
        <f>IF(Table312[[#This Row],[Facility]]="Buin",1.5%,0.25%)</f>
        <v>1.4999999999999999E-2</v>
      </c>
      <c r="H2270" s="38"/>
      <c r="I2270" s="38"/>
      <c r="J2270" s="27">
        <f t="shared" si="210"/>
        <v>0</v>
      </c>
      <c r="K2270" s="28">
        <f t="shared" si="211"/>
        <v>8</v>
      </c>
      <c r="L2270" s="27">
        <f>IF(K2270=0,0,IF(E2270&gt;1,E2270-1,VLOOKUP(K2270,Months_Weeks!$A$1:$B$13,2,0)))</f>
        <v>2</v>
      </c>
      <c r="M2270" s="29"/>
      <c r="N2270" s="39"/>
      <c r="O2270" s="39"/>
      <c r="P2270" s="50">
        <f t="shared" si="212"/>
        <v>0</v>
      </c>
      <c r="Q2270" s="28">
        <f t="shared" si="213"/>
        <v>8</v>
      </c>
      <c r="R2270" s="28">
        <f>IF(Q2270=0,0,IF(E2270&gt;1,E2270-1,VLOOKUP(Q2270,Months_Weeks!$A$1:$B$13,2,0)))</f>
        <v>2</v>
      </c>
      <c r="S2270" s="30"/>
      <c r="T2270" s="39"/>
      <c r="U2270" s="39"/>
      <c r="V2270" s="50">
        <f t="shared" si="214"/>
        <v>0</v>
      </c>
      <c r="W2270" s="28">
        <f t="shared" si="215"/>
        <v>8</v>
      </c>
      <c r="X2270" s="28">
        <f>IF(W2270=0,0,IF(E2270&gt;1,E2270-1,VLOOKUP(W2270,Months_Weeks!$A$1:$B$13,2,0)))</f>
        <v>2</v>
      </c>
      <c r="Y2270" s="30"/>
      <c r="Z2270" s="39"/>
      <c r="AA2270" s="31"/>
      <c r="AB2270" s="39"/>
      <c r="AC2270" s="31"/>
      <c r="AD2270" s="40"/>
      <c r="AE2270" s="31"/>
      <c r="AF2270" s="40"/>
      <c r="AG2270" s="31"/>
      <c r="AH2270" s="40"/>
      <c r="AI2270" s="31"/>
      <c r="AJ2270" s="40"/>
    </row>
    <row r="2271" spans="1:36" x14ac:dyDescent="0.25">
      <c r="A2271" s="37" t="s">
        <v>62</v>
      </c>
      <c r="B2271" s="37">
        <v>1081</v>
      </c>
      <c r="C2271" s="26" t="str">
        <f>IFERROR(INDEX(Clients[Client_Name],MATCH(Table312[[#This Row],[Client_Code]],Clients[Client_Code],0)),"")</f>
        <v>INVERTEC</v>
      </c>
      <c r="D2271" s="25">
        <v>8</v>
      </c>
      <c r="E2271" s="25">
        <v>4</v>
      </c>
      <c r="F2271" s="25" t="b">
        <f>IF(E2271&gt;(VLOOKUP(D2271,Months_Weeks!$A$2:$B$13,2,TRUE)),FALSE)</f>
        <v>0</v>
      </c>
      <c r="G2271" s="63">
        <f>IF(Table312[[#This Row],[Facility]]="Buin",1.5%,0.25%)</f>
        <v>1.4999999999999999E-2</v>
      </c>
      <c r="H2271" s="38"/>
      <c r="I2271" s="38"/>
      <c r="J2271" s="27">
        <f t="shared" si="210"/>
        <v>0</v>
      </c>
      <c r="K2271" s="28">
        <f t="shared" si="211"/>
        <v>8</v>
      </c>
      <c r="L2271" s="27">
        <f>IF(K2271=0,0,IF(E2271&gt;1,E2271-1,VLOOKUP(K2271,Months_Weeks!$A$1:$B$13,2,0)))</f>
        <v>3</v>
      </c>
      <c r="M2271" s="29"/>
      <c r="N2271" s="39"/>
      <c r="O2271" s="39"/>
      <c r="P2271" s="50">
        <f t="shared" si="212"/>
        <v>0</v>
      </c>
      <c r="Q2271" s="28">
        <f t="shared" si="213"/>
        <v>8</v>
      </c>
      <c r="R2271" s="28">
        <f>IF(Q2271=0,0,IF(E2271&gt;1,E2271-1,VLOOKUP(Q2271,Months_Weeks!$A$1:$B$13,2,0)))</f>
        <v>3</v>
      </c>
      <c r="S2271" s="30"/>
      <c r="T2271" s="39"/>
      <c r="U2271" s="39"/>
      <c r="V2271" s="50">
        <f t="shared" si="214"/>
        <v>0</v>
      </c>
      <c r="W2271" s="28">
        <f t="shared" si="215"/>
        <v>8</v>
      </c>
      <c r="X2271" s="28">
        <f>IF(W2271=0,0,IF(E2271&gt;1,E2271-1,VLOOKUP(W2271,Months_Weeks!$A$1:$B$13,2,0)))</f>
        <v>3</v>
      </c>
      <c r="Y2271" s="30"/>
      <c r="Z2271" s="39"/>
      <c r="AA2271" s="31"/>
      <c r="AB2271" s="39"/>
      <c r="AC2271" s="31"/>
      <c r="AD2271" s="40"/>
      <c r="AE2271" s="31"/>
      <c r="AF2271" s="40"/>
      <c r="AG2271" s="31"/>
      <c r="AH2271" s="40"/>
      <c r="AI2271" s="31"/>
      <c r="AJ2271" s="40"/>
    </row>
    <row r="2272" spans="1:36" x14ac:dyDescent="0.25">
      <c r="A2272" s="37" t="s">
        <v>62</v>
      </c>
      <c r="B2272" s="37">
        <v>1081</v>
      </c>
      <c r="C2272" s="26" t="str">
        <f>IFERROR(INDEX(Clients[Client_Name],MATCH(Table312[[#This Row],[Client_Code]],Clients[Client_Code],0)),"")</f>
        <v>INVERTEC</v>
      </c>
      <c r="D2272" s="25">
        <v>9</v>
      </c>
      <c r="E2272" s="25">
        <v>1</v>
      </c>
      <c r="F2272" s="25" t="b">
        <f>IF(E2272&gt;(VLOOKUP(D2272,Months_Weeks!$A$2:$B$13,2,TRUE)),FALSE)</f>
        <v>0</v>
      </c>
      <c r="G2272" s="63">
        <f>IF(Table312[[#This Row],[Facility]]="Buin",1.5%,0.25%)</f>
        <v>1.4999999999999999E-2</v>
      </c>
      <c r="H2272" s="38"/>
      <c r="I2272" s="38"/>
      <c r="J2272" s="27">
        <f t="shared" si="210"/>
        <v>0</v>
      </c>
      <c r="K2272" s="28">
        <f t="shared" si="211"/>
        <v>8</v>
      </c>
      <c r="L2272" s="27">
        <f>IF(K2272=0,0,IF(E2272&gt;1,E2272-1,VLOOKUP(K2272,Months_Weeks!$A$1:$B$13,2,0)))</f>
        <v>4</v>
      </c>
      <c r="M2272" s="29"/>
      <c r="N2272" s="39"/>
      <c r="O2272" s="39"/>
      <c r="P2272" s="50">
        <f t="shared" si="212"/>
        <v>0</v>
      </c>
      <c r="Q2272" s="28">
        <f t="shared" si="213"/>
        <v>8</v>
      </c>
      <c r="R2272" s="28">
        <f>IF(Q2272=0,0,IF(E2272&gt;1,E2272-1,VLOOKUP(Q2272,Months_Weeks!$A$1:$B$13,2,0)))</f>
        <v>4</v>
      </c>
      <c r="S2272" s="30"/>
      <c r="T2272" s="39"/>
      <c r="U2272" s="39"/>
      <c r="V2272" s="50">
        <f t="shared" si="214"/>
        <v>0</v>
      </c>
      <c r="W2272" s="28">
        <f t="shared" si="215"/>
        <v>8</v>
      </c>
      <c r="X2272" s="28">
        <f>IF(W2272=0,0,IF(E2272&gt;1,E2272-1,VLOOKUP(W2272,Months_Weeks!$A$1:$B$13,2,0)))</f>
        <v>4</v>
      </c>
      <c r="Y2272" s="30"/>
      <c r="Z2272" s="39"/>
      <c r="AA2272" s="31"/>
      <c r="AB2272" s="39"/>
      <c r="AC2272" s="31"/>
      <c r="AD2272" s="40"/>
      <c r="AE2272" s="31"/>
      <c r="AF2272" s="40"/>
      <c r="AG2272" s="31"/>
      <c r="AH2272" s="40"/>
      <c r="AI2272" s="31"/>
      <c r="AJ2272" s="40"/>
    </row>
    <row r="2273" spans="1:36" x14ac:dyDescent="0.25">
      <c r="A2273" s="37" t="s">
        <v>62</v>
      </c>
      <c r="B2273" s="37">
        <v>1081</v>
      </c>
      <c r="C2273" s="26" t="str">
        <f>IFERROR(INDEX(Clients[Client_Name],MATCH(Table312[[#This Row],[Client_Code]],Clients[Client_Code],0)),"")</f>
        <v>INVERTEC</v>
      </c>
      <c r="D2273" s="25">
        <v>9</v>
      </c>
      <c r="E2273" s="25">
        <v>2</v>
      </c>
      <c r="F2273" s="25" t="b">
        <f>IF(E2273&gt;(VLOOKUP(D2273,Months_Weeks!$A$2:$B$13,2,TRUE)),FALSE)</f>
        <v>0</v>
      </c>
      <c r="G2273" s="63">
        <f>IF(Table312[[#This Row],[Facility]]="Buin",1.5%,0.25%)</f>
        <v>1.4999999999999999E-2</v>
      </c>
      <c r="H2273" s="38"/>
      <c r="I2273" s="38"/>
      <c r="J2273" s="27">
        <f t="shared" si="210"/>
        <v>0</v>
      </c>
      <c r="K2273" s="28">
        <f t="shared" si="211"/>
        <v>9</v>
      </c>
      <c r="L2273" s="27">
        <f>IF(K2273=0,0,IF(E2273&gt;1,E2273-1,VLOOKUP(K2273,Months_Weeks!$A$1:$B$13,2,0)))</f>
        <v>1</v>
      </c>
      <c r="M2273" s="29"/>
      <c r="N2273" s="39"/>
      <c r="O2273" s="39"/>
      <c r="P2273" s="50">
        <f t="shared" si="212"/>
        <v>0</v>
      </c>
      <c r="Q2273" s="28">
        <f t="shared" si="213"/>
        <v>9</v>
      </c>
      <c r="R2273" s="28">
        <f>IF(Q2273=0,0,IF(E2273&gt;1,E2273-1,VLOOKUP(Q2273,Months_Weeks!$A$1:$B$13,2,0)))</f>
        <v>1</v>
      </c>
      <c r="S2273" s="30"/>
      <c r="T2273" s="39"/>
      <c r="U2273" s="39"/>
      <c r="V2273" s="50">
        <f t="shared" si="214"/>
        <v>0</v>
      </c>
      <c r="W2273" s="28">
        <f t="shared" si="215"/>
        <v>9</v>
      </c>
      <c r="X2273" s="28">
        <f>IF(W2273=0,0,IF(E2273&gt;1,E2273-1,VLOOKUP(W2273,Months_Weeks!$A$1:$B$13,2,0)))</f>
        <v>1</v>
      </c>
      <c r="Y2273" s="30"/>
      <c r="Z2273" s="39"/>
      <c r="AA2273" s="31"/>
      <c r="AB2273" s="39"/>
      <c r="AC2273" s="31"/>
      <c r="AD2273" s="40"/>
      <c r="AE2273" s="31"/>
      <c r="AF2273" s="40"/>
      <c r="AG2273" s="31"/>
      <c r="AH2273" s="40"/>
      <c r="AI2273" s="31"/>
      <c r="AJ2273" s="40"/>
    </row>
    <row r="2274" spans="1:36" x14ac:dyDescent="0.25">
      <c r="A2274" s="37" t="s">
        <v>62</v>
      </c>
      <c r="B2274" s="37">
        <v>1081</v>
      </c>
      <c r="C2274" s="26" t="str">
        <f>IFERROR(INDEX(Clients[Client_Name],MATCH(Table312[[#This Row],[Client_Code]],Clients[Client_Code],0)),"")</f>
        <v>INVERTEC</v>
      </c>
      <c r="D2274" s="25">
        <v>9</v>
      </c>
      <c r="E2274" s="25">
        <v>3</v>
      </c>
      <c r="F2274" s="25" t="b">
        <f>IF(E2274&gt;(VLOOKUP(D2274,Months_Weeks!$A$2:$B$13,2,TRUE)),FALSE)</f>
        <v>0</v>
      </c>
      <c r="G2274" s="63">
        <f>IF(Table312[[#This Row],[Facility]]="Buin",1.5%,0.25%)</f>
        <v>1.4999999999999999E-2</v>
      </c>
      <c r="H2274" s="38"/>
      <c r="I2274" s="38"/>
      <c r="J2274" s="27">
        <f t="shared" si="210"/>
        <v>0</v>
      </c>
      <c r="K2274" s="28">
        <f t="shared" si="211"/>
        <v>9</v>
      </c>
      <c r="L2274" s="27">
        <f>IF(K2274=0,0,IF(E2274&gt;1,E2274-1,VLOOKUP(K2274,Months_Weeks!$A$1:$B$13,2,0)))</f>
        <v>2</v>
      </c>
      <c r="M2274" s="29"/>
      <c r="N2274" s="39"/>
      <c r="O2274" s="39"/>
      <c r="P2274" s="50">
        <f t="shared" si="212"/>
        <v>0</v>
      </c>
      <c r="Q2274" s="28">
        <f t="shared" si="213"/>
        <v>9</v>
      </c>
      <c r="R2274" s="28">
        <f>IF(Q2274=0,0,IF(E2274&gt;1,E2274-1,VLOOKUP(Q2274,Months_Weeks!$A$1:$B$13,2,0)))</f>
        <v>2</v>
      </c>
      <c r="S2274" s="30"/>
      <c r="T2274" s="39"/>
      <c r="U2274" s="39"/>
      <c r="V2274" s="50">
        <f t="shared" si="214"/>
        <v>0</v>
      </c>
      <c r="W2274" s="28">
        <f t="shared" si="215"/>
        <v>9</v>
      </c>
      <c r="X2274" s="28">
        <f>IF(W2274=0,0,IF(E2274&gt;1,E2274-1,VLOOKUP(W2274,Months_Weeks!$A$1:$B$13,2,0)))</f>
        <v>2</v>
      </c>
      <c r="Y2274" s="30"/>
      <c r="Z2274" s="39"/>
      <c r="AA2274" s="31"/>
      <c r="AB2274" s="39"/>
      <c r="AC2274" s="31"/>
      <c r="AD2274" s="40"/>
      <c r="AE2274" s="31"/>
      <c r="AF2274" s="40"/>
      <c r="AG2274" s="31"/>
      <c r="AH2274" s="40"/>
      <c r="AI2274" s="31"/>
      <c r="AJ2274" s="40"/>
    </row>
    <row r="2275" spans="1:36" x14ac:dyDescent="0.25">
      <c r="A2275" s="37" t="s">
        <v>62</v>
      </c>
      <c r="B2275" s="37">
        <v>1081</v>
      </c>
      <c r="C2275" s="26" t="str">
        <f>IFERROR(INDEX(Clients[Client_Name],MATCH(Table312[[#This Row],[Client_Code]],Clients[Client_Code],0)),"")</f>
        <v>INVERTEC</v>
      </c>
      <c r="D2275" s="25">
        <v>9</v>
      </c>
      <c r="E2275" s="25">
        <v>4</v>
      </c>
      <c r="F2275" s="25" t="b">
        <f>IF(E2275&gt;(VLOOKUP(D2275,Months_Weeks!$A$2:$B$13,2,TRUE)),FALSE)</f>
        <v>0</v>
      </c>
      <c r="G2275" s="63">
        <f>IF(Table312[[#This Row],[Facility]]="Buin",1.5%,0.25%)</f>
        <v>1.4999999999999999E-2</v>
      </c>
      <c r="H2275" s="38"/>
      <c r="I2275" s="38"/>
      <c r="J2275" s="27">
        <f t="shared" si="210"/>
        <v>0</v>
      </c>
      <c r="K2275" s="28">
        <f t="shared" si="211"/>
        <v>9</v>
      </c>
      <c r="L2275" s="27">
        <f>IF(K2275=0,0,IF(E2275&gt;1,E2275-1,VLOOKUP(K2275,Months_Weeks!$A$1:$B$13,2,0)))</f>
        <v>3</v>
      </c>
      <c r="M2275" s="29"/>
      <c r="N2275" s="39"/>
      <c r="O2275" s="39"/>
      <c r="P2275" s="50">
        <f t="shared" si="212"/>
        <v>0</v>
      </c>
      <c r="Q2275" s="28">
        <f t="shared" si="213"/>
        <v>9</v>
      </c>
      <c r="R2275" s="28">
        <f>IF(Q2275=0,0,IF(E2275&gt;1,E2275-1,VLOOKUP(Q2275,Months_Weeks!$A$1:$B$13,2,0)))</f>
        <v>3</v>
      </c>
      <c r="S2275" s="30"/>
      <c r="T2275" s="39"/>
      <c r="U2275" s="39"/>
      <c r="V2275" s="50">
        <f t="shared" si="214"/>
        <v>0</v>
      </c>
      <c r="W2275" s="28">
        <f t="shared" si="215"/>
        <v>9</v>
      </c>
      <c r="X2275" s="28">
        <f>IF(W2275=0,0,IF(E2275&gt;1,E2275-1,VLOOKUP(W2275,Months_Weeks!$A$1:$B$13,2,0)))</f>
        <v>3</v>
      </c>
      <c r="Y2275" s="30"/>
      <c r="Z2275" s="39"/>
      <c r="AA2275" s="31"/>
      <c r="AB2275" s="39"/>
      <c r="AC2275" s="31"/>
      <c r="AD2275" s="40"/>
      <c r="AE2275" s="31"/>
      <c r="AF2275" s="40"/>
      <c r="AG2275" s="31"/>
      <c r="AH2275" s="40"/>
      <c r="AI2275" s="31"/>
      <c r="AJ2275" s="40"/>
    </row>
    <row r="2276" spans="1:36" x14ac:dyDescent="0.25">
      <c r="A2276" s="37" t="s">
        <v>62</v>
      </c>
      <c r="B2276" s="37">
        <v>1081</v>
      </c>
      <c r="C2276" s="26" t="str">
        <f>IFERROR(INDEX(Clients[Client_Name],MATCH(Table312[[#This Row],[Client_Code]],Clients[Client_Code],0)),"")</f>
        <v>INVERTEC</v>
      </c>
      <c r="D2276" s="25">
        <v>9</v>
      </c>
      <c r="E2276" s="25">
        <v>5</v>
      </c>
      <c r="F2276" s="25" t="b">
        <f>IF(E2276&gt;(VLOOKUP(D2276,Months_Weeks!$A$2:$B$13,2,TRUE)),FALSE)</f>
        <v>0</v>
      </c>
      <c r="G2276" s="63">
        <f>IF(Table312[[#This Row],[Facility]]="Buin",1.5%,0.25%)</f>
        <v>1.4999999999999999E-2</v>
      </c>
      <c r="H2276" s="38"/>
      <c r="I2276" s="38"/>
      <c r="J2276" s="27">
        <f t="shared" si="210"/>
        <v>0</v>
      </c>
      <c r="K2276" s="28">
        <f t="shared" si="211"/>
        <v>9</v>
      </c>
      <c r="L2276" s="27">
        <f>IF(K2276=0,0,IF(E2276&gt;1,E2276-1,VLOOKUP(K2276,Months_Weeks!$A$1:$B$13,2,0)))</f>
        <v>4</v>
      </c>
      <c r="M2276" s="29"/>
      <c r="N2276" s="39"/>
      <c r="O2276" s="39"/>
      <c r="P2276" s="50">
        <f t="shared" si="212"/>
        <v>0</v>
      </c>
      <c r="Q2276" s="28">
        <f t="shared" si="213"/>
        <v>9</v>
      </c>
      <c r="R2276" s="28">
        <f>IF(Q2276=0,0,IF(E2276&gt;1,E2276-1,VLOOKUP(Q2276,Months_Weeks!$A$1:$B$13,2,0)))</f>
        <v>4</v>
      </c>
      <c r="S2276" s="30"/>
      <c r="T2276" s="39"/>
      <c r="U2276" s="39"/>
      <c r="V2276" s="50">
        <f t="shared" si="214"/>
        <v>0</v>
      </c>
      <c r="W2276" s="28">
        <f t="shared" si="215"/>
        <v>9</v>
      </c>
      <c r="X2276" s="28">
        <f>IF(W2276=0,0,IF(E2276&gt;1,E2276-1,VLOOKUP(W2276,Months_Weeks!$A$1:$B$13,2,0)))</f>
        <v>4</v>
      </c>
      <c r="Y2276" s="30"/>
      <c r="Z2276" s="39"/>
      <c r="AA2276" s="31"/>
      <c r="AB2276" s="39"/>
      <c r="AC2276" s="31"/>
      <c r="AD2276" s="40"/>
      <c r="AE2276" s="31"/>
      <c r="AF2276" s="40"/>
      <c r="AG2276" s="31"/>
      <c r="AH2276" s="40"/>
      <c r="AI2276" s="31"/>
      <c r="AJ2276" s="40"/>
    </row>
    <row r="2277" spans="1:36" x14ac:dyDescent="0.25">
      <c r="A2277" s="37" t="s">
        <v>62</v>
      </c>
      <c r="B2277" s="37">
        <v>1081</v>
      </c>
      <c r="C2277" s="26" t="str">
        <f>IFERROR(INDEX(Clients[Client_Name],MATCH(Table312[[#This Row],[Client_Code]],Clients[Client_Code],0)),"")</f>
        <v>INVERTEC</v>
      </c>
      <c r="D2277" s="25">
        <v>10</v>
      </c>
      <c r="E2277" s="25">
        <v>1</v>
      </c>
      <c r="F2277" s="25" t="b">
        <f>IF(E2277&gt;(VLOOKUP(D2277,Months_Weeks!$A$2:$B$13,2,TRUE)),FALSE)</f>
        <v>0</v>
      </c>
      <c r="G2277" s="63">
        <f>IF(Table312[[#This Row],[Facility]]="Buin",1.5%,0.25%)</f>
        <v>1.4999999999999999E-2</v>
      </c>
      <c r="H2277" s="38"/>
      <c r="I2277" s="38"/>
      <c r="J2277" s="27">
        <f t="shared" si="210"/>
        <v>0</v>
      </c>
      <c r="K2277" s="28">
        <f t="shared" si="211"/>
        <v>9</v>
      </c>
      <c r="L2277" s="27">
        <f>IF(K2277=0,0,IF(E2277&gt;1,E2277-1,VLOOKUP(K2277,Months_Weeks!$A$1:$B$13,2,0)))</f>
        <v>5</v>
      </c>
      <c r="M2277" s="29"/>
      <c r="N2277" s="39"/>
      <c r="O2277" s="39"/>
      <c r="P2277" s="50">
        <f t="shared" si="212"/>
        <v>0</v>
      </c>
      <c r="Q2277" s="28">
        <f t="shared" si="213"/>
        <v>9</v>
      </c>
      <c r="R2277" s="28">
        <f>IF(Q2277=0,0,IF(E2277&gt;1,E2277-1,VLOOKUP(Q2277,Months_Weeks!$A$1:$B$13,2,0)))</f>
        <v>5</v>
      </c>
      <c r="S2277" s="30"/>
      <c r="T2277" s="39"/>
      <c r="U2277" s="39"/>
      <c r="V2277" s="50">
        <f t="shared" si="214"/>
        <v>0</v>
      </c>
      <c r="W2277" s="28">
        <f t="shared" si="215"/>
        <v>9</v>
      </c>
      <c r="X2277" s="28">
        <f>IF(W2277=0,0,IF(E2277&gt;1,E2277-1,VLOOKUP(W2277,Months_Weeks!$A$1:$B$13,2,0)))</f>
        <v>5</v>
      </c>
      <c r="Y2277" s="30"/>
      <c r="Z2277" s="39"/>
      <c r="AA2277" s="31"/>
      <c r="AB2277" s="39"/>
      <c r="AC2277" s="31"/>
      <c r="AD2277" s="40"/>
      <c r="AE2277" s="31"/>
      <c r="AF2277" s="40"/>
      <c r="AG2277" s="31"/>
      <c r="AH2277" s="40"/>
      <c r="AI2277" s="31"/>
      <c r="AJ2277" s="40"/>
    </row>
    <row r="2278" spans="1:36" x14ac:dyDescent="0.25">
      <c r="A2278" s="37" t="s">
        <v>62</v>
      </c>
      <c r="B2278" s="37">
        <v>1081</v>
      </c>
      <c r="C2278" s="26" t="str">
        <f>IFERROR(INDEX(Clients[Client_Name],MATCH(Table312[[#This Row],[Client_Code]],Clients[Client_Code],0)),"")</f>
        <v>INVERTEC</v>
      </c>
      <c r="D2278" s="25">
        <v>10</v>
      </c>
      <c r="E2278" s="25">
        <v>2</v>
      </c>
      <c r="F2278" s="25" t="b">
        <f>IF(E2278&gt;(VLOOKUP(D2278,Months_Weeks!$A$2:$B$13,2,TRUE)),FALSE)</f>
        <v>0</v>
      </c>
      <c r="G2278" s="63">
        <f>IF(Table312[[#This Row],[Facility]]="Buin",1.5%,0.25%)</f>
        <v>1.4999999999999999E-2</v>
      </c>
      <c r="H2278" s="38"/>
      <c r="I2278" s="38"/>
      <c r="J2278" s="27">
        <f t="shared" si="210"/>
        <v>0</v>
      </c>
      <c r="K2278" s="28">
        <f t="shared" si="211"/>
        <v>10</v>
      </c>
      <c r="L2278" s="27">
        <f>IF(K2278=0,0,IF(E2278&gt;1,E2278-1,VLOOKUP(K2278,Months_Weeks!$A$1:$B$13,2,0)))</f>
        <v>1</v>
      </c>
      <c r="M2278" s="29"/>
      <c r="N2278" s="39"/>
      <c r="O2278" s="39"/>
      <c r="P2278" s="50">
        <f t="shared" si="212"/>
        <v>0</v>
      </c>
      <c r="Q2278" s="28">
        <f t="shared" si="213"/>
        <v>10</v>
      </c>
      <c r="R2278" s="28">
        <f>IF(Q2278=0,0,IF(E2278&gt;1,E2278-1,VLOOKUP(Q2278,Months_Weeks!$A$1:$B$13,2,0)))</f>
        <v>1</v>
      </c>
      <c r="S2278" s="30"/>
      <c r="T2278" s="39"/>
      <c r="U2278" s="39"/>
      <c r="V2278" s="50">
        <f t="shared" si="214"/>
        <v>0</v>
      </c>
      <c r="W2278" s="28">
        <f t="shared" si="215"/>
        <v>10</v>
      </c>
      <c r="X2278" s="28">
        <f>IF(W2278=0,0,IF(E2278&gt;1,E2278-1,VLOOKUP(W2278,Months_Weeks!$A$1:$B$13,2,0)))</f>
        <v>1</v>
      </c>
      <c r="Y2278" s="30"/>
      <c r="Z2278" s="39"/>
      <c r="AA2278" s="31"/>
      <c r="AB2278" s="39"/>
      <c r="AC2278" s="31"/>
      <c r="AD2278" s="40"/>
      <c r="AE2278" s="31"/>
      <c r="AF2278" s="40"/>
      <c r="AG2278" s="31"/>
      <c r="AH2278" s="40"/>
      <c r="AI2278" s="31"/>
      <c r="AJ2278" s="40"/>
    </row>
    <row r="2279" spans="1:36" x14ac:dyDescent="0.25">
      <c r="A2279" s="37" t="s">
        <v>62</v>
      </c>
      <c r="B2279" s="37">
        <v>1081</v>
      </c>
      <c r="C2279" s="26" t="str">
        <f>IFERROR(INDEX(Clients[Client_Name],MATCH(Table312[[#This Row],[Client_Code]],Clients[Client_Code],0)),"")</f>
        <v>INVERTEC</v>
      </c>
      <c r="D2279" s="25">
        <v>10</v>
      </c>
      <c r="E2279" s="25">
        <v>3</v>
      </c>
      <c r="F2279" s="25" t="b">
        <f>IF(E2279&gt;(VLOOKUP(D2279,Months_Weeks!$A$2:$B$13,2,TRUE)),FALSE)</f>
        <v>0</v>
      </c>
      <c r="G2279" s="63">
        <f>IF(Table312[[#This Row],[Facility]]="Buin",1.5%,0.25%)</f>
        <v>1.4999999999999999E-2</v>
      </c>
      <c r="H2279" s="38"/>
      <c r="I2279" s="38"/>
      <c r="J2279" s="27">
        <f t="shared" si="210"/>
        <v>0</v>
      </c>
      <c r="K2279" s="28">
        <f t="shared" si="211"/>
        <v>10</v>
      </c>
      <c r="L2279" s="27">
        <f>IF(K2279=0,0,IF(E2279&gt;1,E2279-1,VLOOKUP(K2279,Months_Weeks!$A$1:$B$13,2,0)))</f>
        <v>2</v>
      </c>
      <c r="M2279" s="29"/>
      <c r="N2279" s="39"/>
      <c r="O2279" s="39"/>
      <c r="P2279" s="50">
        <f t="shared" si="212"/>
        <v>0</v>
      </c>
      <c r="Q2279" s="28">
        <f t="shared" si="213"/>
        <v>10</v>
      </c>
      <c r="R2279" s="28">
        <f>IF(Q2279=0,0,IF(E2279&gt;1,E2279-1,VLOOKUP(Q2279,Months_Weeks!$A$1:$B$13,2,0)))</f>
        <v>2</v>
      </c>
      <c r="S2279" s="30"/>
      <c r="T2279" s="39"/>
      <c r="U2279" s="39"/>
      <c r="V2279" s="50">
        <f t="shared" si="214"/>
        <v>0</v>
      </c>
      <c r="W2279" s="28">
        <f t="shared" si="215"/>
        <v>10</v>
      </c>
      <c r="X2279" s="28">
        <f>IF(W2279=0,0,IF(E2279&gt;1,E2279-1,VLOOKUP(W2279,Months_Weeks!$A$1:$B$13,2,0)))</f>
        <v>2</v>
      </c>
      <c r="Y2279" s="30"/>
      <c r="Z2279" s="39"/>
      <c r="AA2279" s="31"/>
      <c r="AB2279" s="39"/>
      <c r="AC2279" s="31"/>
      <c r="AD2279" s="40"/>
      <c r="AE2279" s="31"/>
      <c r="AF2279" s="40"/>
      <c r="AG2279" s="31"/>
      <c r="AH2279" s="40"/>
      <c r="AI2279" s="31"/>
      <c r="AJ2279" s="40"/>
    </row>
    <row r="2280" spans="1:36" x14ac:dyDescent="0.25">
      <c r="A2280" s="37" t="s">
        <v>62</v>
      </c>
      <c r="B2280" s="37">
        <v>1081</v>
      </c>
      <c r="C2280" s="26" t="str">
        <f>IFERROR(INDEX(Clients[Client_Name],MATCH(Table312[[#This Row],[Client_Code]],Clients[Client_Code],0)),"")</f>
        <v>INVERTEC</v>
      </c>
      <c r="D2280" s="25">
        <v>10</v>
      </c>
      <c r="E2280" s="25">
        <v>4</v>
      </c>
      <c r="F2280" s="25" t="b">
        <f>IF(E2280&gt;(VLOOKUP(D2280,Months_Weeks!$A$2:$B$13,2,TRUE)),FALSE)</f>
        <v>0</v>
      </c>
      <c r="G2280" s="63">
        <f>IF(Table312[[#This Row],[Facility]]="Buin",1.5%,0.25%)</f>
        <v>1.4999999999999999E-2</v>
      </c>
      <c r="H2280" s="38"/>
      <c r="I2280" s="38"/>
      <c r="J2280" s="27">
        <f t="shared" si="210"/>
        <v>0</v>
      </c>
      <c r="K2280" s="28">
        <f t="shared" si="211"/>
        <v>10</v>
      </c>
      <c r="L2280" s="27">
        <f>IF(K2280=0,0,IF(E2280&gt;1,E2280-1,VLOOKUP(K2280,Months_Weeks!$A$1:$B$13,2,0)))</f>
        <v>3</v>
      </c>
      <c r="M2280" s="29"/>
      <c r="N2280" s="39"/>
      <c r="O2280" s="39"/>
      <c r="P2280" s="50">
        <f t="shared" si="212"/>
        <v>0</v>
      </c>
      <c r="Q2280" s="28">
        <f t="shared" si="213"/>
        <v>10</v>
      </c>
      <c r="R2280" s="28">
        <f>IF(Q2280=0,0,IF(E2280&gt;1,E2280-1,VLOOKUP(Q2280,Months_Weeks!$A$1:$B$13,2,0)))</f>
        <v>3</v>
      </c>
      <c r="S2280" s="30"/>
      <c r="T2280" s="39"/>
      <c r="U2280" s="39"/>
      <c r="V2280" s="50">
        <f t="shared" si="214"/>
        <v>0</v>
      </c>
      <c r="W2280" s="28">
        <f t="shared" si="215"/>
        <v>10</v>
      </c>
      <c r="X2280" s="28">
        <f>IF(W2280=0,0,IF(E2280&gt;1,E2280-1,VLOOKUP(W2280,Months_Weeks!$A$1:$B$13,2,0)))</f>
        <v>3</v>
      </c>
      <c r="Y2280" s="30"/>
      <c r="Z2280" s="39"/>
      <c r="AA2280" s="31"/>
      <c r="AB2280" s="39"/>
      <c r="AC2280" s="31"/>
      <c r="AD2280" s="40"/>
      <c r="AE2280" s="31"/>
      <c r="AF2280" s="40"/>
      <c r="AG2280" s="31"/>
      <c r="AH2280" s="40"/>
      <c r="AI2280" s="31"/>
      <c r="AJ2280" s="40"/>
    </row>
    <row r="2281" spans="1:36" x14ac:dyDescent="0.25">
      <c r="A2281" s="37" t="s">
        <v>62</v>
      </c>
      <c r="B2281" s="37">
        <v>1081</v>
      </c>
      <c r="C2281" s="26" t="str">
        <f>IFERROR(INDEX(Clients[Client_Name],MATCH(Table312[[#This Row],[Client_Code]],Clients[Client_Code],0)),"")</f>
        <v>INVERTEC</v>
      </c>
      <c r="D2281" s="25">
        <v>11</v>
      </c>
      <c r="E2281" s="25">
        <v>1</v>
      </c>
      <c r="F2281" s="25" t="b">
        <f>IF(E2281&gt;(VLOOKUP(D2281,Months_Weeks!$A$2:$B$13,2,TRUE)),FALSE)</f>
        <v>0</v>
      </c>
      <c r="G2281" s="63">
        <f>IF(Table312[[#This Row],[Facility]]="Buin",1.5%,0.25%)</f>
        <v>1.4999999999999999E-2</v>
      </c>
      <c r="H2281" s="38"/>
      <c r="I2281" s="38"/>
      <c r="J2281" s="27">
        <f t="shared" si="210"/>
        <v>0</v>
      </c>
      <c r="K2281" s="28">
        <f t="shared" si="211"/>
        <v>10</v>
      </c>
      <c r="L2281" s="27">
        <f>IF(K2281=0,0,IF(E2281&gt;1,E2281-1,VLOOKUP(K2281,Months_Weeks!$A$1:$B$13,2,0)))</f>
        <v>4</v>
      </c>
      <c r="M2281" s="29"/>
      <c r="N2281" s="39"/>
      <c r="O2281" s="39"/>
      <c r="P2281" s="50">
        <f t="shared" si="212"/>
        <v>0</v>
      </c>
      <c r="Q2281" s="28">
        <f t="shared" si="213"/>
        <v>10</v>
      </c>
      <c r="R2281" s="28">
        <f>IF(Q2281=0,0,IF(E2281&gt;1,E2281-1,VLOOKUP(Q2281,Months_Weeks!$A$1:$B$13,2,0)))</f>
        <v>4</v>
      </c>
      <c r="S2281" s="30"/>
      <c r="T2281" s="39"/>
      <c r="U2281" s="39"/>
      <c r="V2281" s="50">
        <f t="shared" si="214"/>
        <v>0</v>
      </c>
      <c r="W2281" s="28">
        <f t="shared" si="215"/>
        <v>10</v>
      </c>
      <c r="X2281" s="28">
        <f>IF(W2281=0,0,IF(E2281&gt;1,E2281-1,VLOOKUP(W2281,Months_Weeks!$A$1:$B$13,2,0)))</f>
        <v>4</v>
      </c>
      <c r="Y2281" s="30"/>
      <c r="Z2281" s="39"/>
      <c r="AA2281" s="31"/>
      <c r="AB2281" s="39"/>
      <c r="AC2281" s="31"/>
      <c r="AD2281" s="40"/>
      <c r="AE2281" s="31"/>
      <c r="AF2281" s="40"/>
      <c r="AG2281" s="31"/>
      <c r="AH2281" s="40"/>
      <c r="AI2281" s="31"/>
      <c r="AJ2281" s="40"/>
    </row>
    <row r="2282" spans="1:36" x14ac:dyDescent="0.25">
      <c r="A2282" s="37" t="s">
        <v>62</v>
      </c>
      <c r="B2282" s="37">
        <v>1081</v>
      </c>
      <c r="C2282" s="26" t="str">
        <f>IFERROR(INDEX(Clients[Client_Name],MATCH(Table312[[#This Row],[Client_Code]],Clients[Client_Code],0)),"")</f>
        <v>INVERTEC</v>
      </c>
      <c r="D2282" s="25">
        <v>11</v>
      </c>
      <c r="E2282" s="25">
        <v>2</v>
      </c>
      <c r="F2282" s="25" t="b">
        <f>IF(E2282&gt;(VLOOKUP(D2282,Months_Weeks!$A$2:$B$13,2,TRUE)),FALSE)</f>
        <v>0</v>
      </c>
      <c r="G2282" s="63">
        <f>IF(Table312[[#This Row],[Facility]]="Buin",1.5%,0.25%)</f>
        <v>1.4999999999999999E-2</v>
      </c>
      <c r="H2282" s="38"/>
      <c r="I2282" s="38"/>
      <c r="J2282" s="27">
        <f t="shared" si="210"/>
        <v>0</v>
      </c>
      <c r="K2282" s="28">
        <f t="shared" si="211"/>
        <v>11</v>
      </c>
      <c r="L2282" s="27">
        <f>IF(K2282=0,0,IF(E2282&gt;1,E2282-1,VLOOKUP(K2282,Months_Weeks!$A$1:$B$13,2,0)))</f>
        <v>1</v>
      </c>
      <c r="M2282" s="29"/>
      <c r="N2282" s="39"/>
      <c r="O2282" s="39"/>
      <c r="P2282" s="50">
        <f t="shared" si="212"/>
        <v>0</v>
      </c>
      <c r="Q2282" s="28">
        <f t="shared" si="213"/>
        <v>11</v>
      </c>
      <c r="R2282" s="28">
        <f>IF(Q2282=0,0,IF(E2282&gt;1,E2282-1,VLOOKUP(Q2282,Months_Weeks!$A$1:$B$13,2,0)))</f>
        <v>1</v>
      </c>
      <c r="S2282" s="30"/>
      <c r="T2282" s="39"/>
      <c r="U2282" s="39"/>
      <c r="V2282" s="50">
        <f t="shared" si="214"/>
        <v>0</v>
      </c>
      <c r="W2282" s="28">
        <f t="shared" si="215"/>
        <v>11</v>
      </c>
      <c r="X2282" s="28">
        <f>IF(W2282=0,0,IF(E2282&gt;1,E2282-1,VLOOKUP(W2282,Months_Weeks!$A$1:$B$13,2,0)))</f>
        <v>1</v>
      </c>
      <c r="Y2282" s="30"/>
      <c r="Z2282" s="39"/>
      <c r="AA2282" s="31"/>
      <c r="AB2282" s="39"/>
      <c r="AC2282" s="31"/>
      <c r="AD2282" s="40"/>
      <c r="AE2282" s="31"/>
      <c r="AF2282" s="40"/>
      <c r="AG2282" s="31"/>
      <c r="AH2282" s="40"/>
      <c r="AI2282" s="31"/>
      <c r="AJ2282" s="40"/>
    </row>
    <row r="2283" spans="1:36" x14ac:dyDescent="0.25">
      <c r="A2283" s="37" t="s">
        <v>62</v>
      </c>
      <c r="B2283" s="37">
        <v>1081</v>
      </c>
      <c r="C2283" s="26" t="str">
        <f>IFERROR(INDEX(Clients[Client_Name],MATCH(Table312[[#This Row],[Client_Code]],Clients[Client_Code],0)),"")</f>
        <v>INVERTEC</v>
      </c>
      <c r="D2283" s="25">
        <v>11</v>
      </c>
      <c r="E2283" s="25">
        <v>3</v>
      </c>
      <c r="F2283" s="25" t="b">
        <f>IF(E2283&gt;(VLOOKUP(D2283,Months_Weeks!$A$2:$B$13,2,TRUE)),FALSE)</f>
        <v>0</v>
      </c>
      <c r="G2283" s="63">
        <f>IF(Table312[[#This Row],[Facility]]="Buin",1.5%,0.25%)</f>
        <v>1.4999999999999999E-2</v>
      </c>
      <c r="H2283" s="38"/>
      <c r="I2283" s="38"/>
      <c r="J2283" s="27">
        <f t="shared" si="210"/>
        <v>0</v>
      </c>
      <c r="K2283" s="28">
        <f t="shared" si="211"/>
        <v>11</v>
      </c>
      <c r="L2283" s="27">
        <f>IF(K2283=0,0,IF(E2283&gt;1,E2283-1,VLOOKUP(K2283,Months_Weeks!$A$1:$B$13,2,0)))</f>
        <v>2</v>
      </c>
      <c r="M2283" s="29"/>
      <c r="N2283" s="39"/>
      <c r="O2283" s="39"/>
      <c r="P2283" s="50">
        <f t="shared" si="212"/>
        <v>0</v>
      </c>
      <c r="Q2283" s="28">
        <f t="shared" si="213"/>
        <v>11</v>
      </c>
      <c r="R2283" s="28">
        <f>IF(Q2283=0,0,IF(E2283&gt;1,E2283-1,VLOOKUP(Q2283,Months_Weeks!$A$1:$B$13,2,0)))</f>
        <v>2</v>
      </c>
      <c r="S2283" s="30"/>
      <c r="T2283" s="39"/>
      <c r="U2283" s="39"/>
      <c r="V2283" s="50">
        <f t="shared" si="214"/>
        <v>0</v>
      </c>
      <c r="W2283" s="28">
        <f t="shared" si="215"/>
        <v>11</v>
      </c>
      <c r="X2283" s="28">
        <f>IF(W2283=0,0,IF(E2283&gt;1,E2283-1,VLOOKUP(W2283,Months_Weeks!$A$1:$B$13,2,0)))</f>
        <v>2</v>
      </c>
      <c r="Y2283" s="30"/>
      <c r="Z2283" s="39"/>
      <c r="AA2283" s="31"/>
      <c r="AB2283" s="39"/>
      <c r="AC2283" s="31"/>
      <c r="AD2283" s="40"/>
      <c r="AE2283" s="31"/>
      <c r="AF2283" s="40"/>
      <c r="AG2283" s="31"/>
      <c r="AH2283" s="40"/>
      <c r="AI2283" s="31"/>
      <c r="AJ2283" s="40"/>
    </row>
    <row r="2284" spans="1:36" x14ac:dyDescent="0.25">
      <c r="A2284" s="37" t="s">
        <v>62</v>
      </c>
      <c r="B2284" s="37">
        <v>1081</v>
      </c>
      <c r="C2284" s="26" t="str">
        <f>IFERROR(INDEX(Clients[Client_Name],MATCH(Table312[[#This Row],[Client_Code]],Clients[Client_Code],0)),"")</f>
        <v>INVERTEC</v>
      </c>
      <c r="D2284" s="25">
        <v>11</v>
      </c>
      <c r="E2284" s="25">
        <v>4</v>
      </c>
      <c r="F2284" s="25" t="b">
        <f>IF(E2284&gt;(VLOOKUP(D2284,Months_Weeks!$A$2:$B$13,2,TRUE)),FALSE)</f>
        <v>0</v>
      </c>
      <c r="G2284" s="63">
        <f>IF(Table312[[#This Row],[Facility]]="Buin",1.5%,0.25%)</f>
        <v>1.4999999999999999E-2</v>
      </c>
      <c r="H2284" s="38"/>
      <c r="I2284" s="38"/>
      <c r="J2284" s="27">
        <f t="shared" si="210"/>
        <v>0</v>
      </c>
      <c r="K2284" s="28">
        <f t="shared" si="211"/>
        <v>11</v>
      </c>
      <c r="L2284" s="27">
        <f>IF(K2284=0,0,IF(E2284&gt;1,E2284-1,VLOOKUP(K2284,Months_Weeks!$A$1:$B$13,2,0)))</f>
        <v>3</v>
      </c>
      <c r="M2284" s="29"/>
      <c r="N2284" s="39"/>
      <c r="O2284" s="39"/>
      <c r="P2284" s="50">
        <f t="shared" si="212"/>
        <v>0</v>
      </c>
      <c r="Q2284" s="28">
        <f t="shared" si="213"/>
        <v>11</v>
      </c>
      <c r="R2284" s="28">
        <f>IF(Q2284=0,0,IF(E2284&gt;1,E2284-1,VLOOKUP(Q2284,Months_Weeks!$A$1:$B$13,2,0)))</f>
        <v>3</v>
      </c>
      <c r="S2284" s="30"/>
      <c r="T2284" s="39"/>
      <c r="U2284" s="39"/>
      <c r="V2284" s="50">
        <f t="shared" si="214"/>
        <v>0</v>
      </c>
      <c r="W2284" s="28">
        <f t="shared" si="215"/>
        <v>11</v>
      </c>
      <c r="X2284" s="28">
        <f>IF(W2284=0,0,IF(E2284&gt;1,E2284-1,VLOOKUP(W2284,Months_Weeks!$A$1:$B$13,2,0)))</f>
        <v>3</v>
      </c>
      <c r="Y2284" s="30"/>
      <c r="Z2284" s="39"/>
      <c r="AA2284" s="31"/>
      <c r="AB2284" s="39"/>
      <c r="AC2284" s="31"/>
      <c r="AD2284" s="40"/>
      <c r="AE2284" s="31"/>
      <c r="AF2284" s="40"/>
      <c r="AG2284" s="31"/>
      <c r="AH2284" s="40"/>
      <c r="AI2284" s="31"/>
      <c r="AJ2284" s="40"/>
    </row>
    <row r="2285" spans="1:36" x14ac:dyDescent="0.25">
      <c r="A2285" s="37" t="s">
        <v>62</v>
      </c>
      <c r="B2285" s="37">
        <v>1081</v>
      </c>
      <c r="C2285" s="26" t="str">
        <f>IFERROR(INDEX(Clients[Client_Name],MATCH(Table312[[#This Row],[Client_Code]],Clients[Client_Code],0)),"")</f>
        <v>INVERTEC</v>
      </c>
      <c r="D2285" s="25">
        <v>12</v>
      </c>
      <c r="E2285" s="25">
        <v>1</v>
      </c>
      <c r="F2285" s="25" t="b">
        <f>IF(E2285&gt;(VLOOKUP(D2285,Months_Weeks!$A$2:$B$13,2,TRUE)),FALSE)</f>
        <v>0</v>
      </c>
      <c r="G2285" s="63">
        <f>IF(Table312[[#This Row],[Facility]]="Buin",1.5%,0.25%)</f>
        <v>1.4999999999999999E-2</v>
      </c>
      <c r="H2285" s="38"/>
      <c r="I2285" s="38"/>
      <c r="J2285" s="27">
        <f t="shared" si="210"/>
        <v>0</v>
      </c>
      <c r="K2285" s="28">
        <f t="shared" si="211"/>
        <v>11</v>
      </c>
      <c r="L2285" s="27">
        <f>IF(K2285=0,0,IF(E2285&gt;1,E2285-1,VLOOKUP(K2285,Months_Weeks!$A$1:$B$13,2,0)))</f>
        <v>4</v>
      </c>
      <c r="M2285" s="29"/>
      <c r="N2285" s="39"/>
      <c r="O2285" s="39"/>
      <c r="P2285" s="50">
        <f t="shared" si="212"/>
        <v>0</v>
      </c>
      <c r="Q2285" s="28">
        <f t="shared" si="213"/>
        <v>11</v>
      </c>
      <c r="R2285" s="28">
        <f>IF(Q2285=0,0,IF(E2285&gt;1,E2285-1,VLOOKUP(Q2285,Months_Weeks!$A$1:$B$13,2,0)))</f>
        <v>4</v>
      </c>
      <c r="S2285" s="30"/>
      <c r="T2285" s="39"/>
      <c r="U2285" s="39"/>
      <c r="V2285" s="50">
        <f t="shared" si="214"/>
        <v>0</v>
      </c>
      <c r="W2285" s="28">
        <f t="shared" si="215"/>
        <v>11</v>
      </c>
      <c r="X2285" s="28">
        <f>IF(W2285=0,0,IF(E2285&gt;1,E2285-1,VLOOKUP(W2285,Months_Weeks!$A$1:$B$13,2,0)))</f>
        <v>4</v>
      </c>
      <c r="Y2285" s="30"/>
      <c r="Z2285" s="39"/>
      <c r="AA2285" s="31"/>
      <c r="AB2285" s="39"/>
      <c r="AC2285" s="31"/>
      <c r="AD2285" s="40"/>
      <c r="AE2285" s="31"/>
      <c r="AF2285" s="40"/>
      <c r="AG2285" s="31"/>
      <c r="AH2285" s="40"/>
      <c r="AI2285" s="31"/>
      <c r="AJ2285" s="40"/>
    </row>
    <row r="2286" spans="1:36" x14ac:dyDescent="0.25">
      <c r="A2286" s="37" t="s">
        <v>62</v>
      </c>
      <c r="B2286" s="37">
        <v>1081</v>
      </c>
      <c r="C2286" s="26" t="str">
        <f>IFERROR(INDEX(Clients[Client_Name],MATCH(Table312[[#This Row],[Client_Code]],Clients[Client_Code],0)),"")</f>
        <v>INVERTEC</v>
      </c>
      <c r="D2286" s="25">
        <v>12</v>
      </c>
      <c r="E2286" s="25">
        <v>2</v>
      </c>
      <c r="F2286" s="25" t="b">
        <f>IF(E2286&gt;(VLOOKUP(D2286,Months_Weeks!$A$2:$B$13,2,TRUE)),FALSE)</f>
        <v>0</v>
      </c>
      <c r="G2286" s="63">
        <f>IF(Table312[[#This Row],[Facility]]="Buin",1.5%,0.25%)</f>
        <v>1.4999999999999999E-2</v>
      </c>
      <c r="H2286" s="38"/>
      <c r="I2286" s="38"/>
      <c r="J2286" s="27">
        <f t="shared" si="210"/>
        <v>0</v>
      </c>
      <c r="K2286" s="28">
        <f t="shared" si="211"/>
        <v>12</v>
      </c>
      <c r="L2286" s="27">
        <f>IF(K2286=0,0,IF(E2286&gt;1,E2286-1,VLOOKUP(K2286,Months_Weeks!$A$1:$B$13,2,0)))</f>
        <v>1</v>
      </c>
      <c r="M2286" s="29"/>
      <c r="N2286" s="39"/>
      <c r="O2286" s="39"/>
      <c r="P2286" s="50">
        <f t="shared" si="212"/>
        <v>0</v>
      </c>
      <c r="Q2286" s="28">
        <f t="shared" si="213"/>
        <v>12</v>
      </c>
      <c r="R2286" s="28">
        <f>IF(Q2286=0,0,IF(E2286&gt;1,E2286-1,VLOOKUP(Q2286,Months_Weeks!$A$1:$B$13,2,0)))</f>
        <v>1</v>
      </c>
      <c r="S2286" s="30"/>
      <c r="T2286" s="39"/>
      <c r="U2286" s="39"/>
      <c r="V2286" s="50">
        <f t="shared" si="214"/>
        <v>0</v>
      </c>
      <c r="W2286" s="28">
        <f t="shared" si="215"/>
        <v>12</v>
      </c>
      <c r="X2286" s="28">
        <f>IF(W2286=0,0,IF(E2286&gt;1,E2286-1,VLOOKUP(W2286,Months_Weeks!$A$1:$B$13,2,0)))</f>
        <v>1</v>
      </c>
      <c r="Y2286" s="30"/>
      <c r="Z2286" s="39"/>
      <c r="AA2286" s="31"/>
      <c r="AB2286" s="39"/>
      <c r="AC2286" s="31"/>
      <c r="AD2286" s="40"/>
      <c r="AE2286" s="31"/>
      <c r="AF2286" s="40"/>
      <c r="AG2286" s="31"/>
      <c r="AH2286" s="40"/>
      <c r="AI2286" s="31"/>
      <c r="AJ2286" s="40"/>
    </row>
    <row r="2287" spans="1:36" x14ac:dyDescent="0.25">
      <c r="A2287" s="37" t="s">
        <v>62</v>
      </c>
      <c r="B2287" s="37">
        <v>1081</v>
      </c>
      <c r="C2287" s="26" t="str">
        <f>IFERROR(INDEX(Clients[Client_Name],MATCH(Table312[[#This Row],[Client_Code]],Clients[Client_Code],0)),"")</f>
        <v>INVERTEC</v>
      </c>
      <c r="D2287" s="25">
        <v>12</v>
      </c>
      <c r="E2287" s="25">
        <v>3</v>
      </c>
      <c r="F2287" s="25" t="b">
        <f>IF(E2287&gt;(VLOOKUP(D2287,Months_Weeks!$A$2:$B$13,2,TRUE)),FALSE)</f>
        <v>0</v>
      </c>
      <c r="G2287" s="63">
        <f>IF(Table312[[#This Row],[Facility]]="Buin",1.5%,0.25%)</f>
        <v>1.4999999999999999E-2</v>
      </c>
      <c r="H2287" s="38"/>
      <c r="I2287" s="38"/>
      <c r="J2287" s="27">
        <f t="shared" si="210"/>
        <v>0</v>
      </c>
      <c r="K2287" s="28">
        <f t="shared" si="211"/>
        <v>12</v>
      </c>
      <c r="L2287" s="27">
        <f>IF(K2287=0,0,IF(E2287&gt;1,E2287-1,VLOOKUP(K2287,Months_Weeks!$A$1:$B$13,2,0)))</f>
        <v>2</v>
      </c>
      <c r="M2287" s="29"/>
      <c r="N2287" s="39"/>
      <c r="O2287" s="39"/>
      <c r="P2287" s="50">
        <f t="shared" si="212"/>
        <v>0</v>
      </c>
      <c r="Q2287" s="28">
        <f t="shared" si="213"/>
        <v>12</v>
      </c>
      <c r="R2287" s="28">
        <f>IF(Q2287=0,0,IF(E2287&gt;1,E2287-1,VLOOKUP(Q2287,Months_Weeks!$A$1:$B$13,2,0)))</f>
        <v>2</v>
      </c>
      <c r="S2287" s="30"/>
      <c r="T2287" s="39"/>
      <c r="U2287" s="39"/>
      <c r="V2287" s="50">
        <f t="shared" si="214"/>
        <v>0</v>
      </c>
      <c r="W2287" s="28">
        <f t="shared" si="215"/>
        <v>12</v>
      </c>
      <c r="X2287" s="28">
        <f>IF(W2287=0,0,IF(E2287&gt;1,E2287-1,VLOOKUP(W2287,Months_Weeks!$A$1:$B$13,2,0)))</f>
        <v>2</v>
      </c>
      <c r="Y2287" s="30"/>
      <c r="Z2287" s="39"/>
      <c r="AA2287" s="31"/>
      <c r="AB2287" s="39"/>
      <c r="AC2287" s="31"/>
      <c r="AD2287" s="40"/>
      <c r="AE2287" s="31"/>
      <c r="AF2287" s="40"/>
      <c r="AG2287" s="31"/>
      <c r="AH2287" s="40"/>
      <c r="AI2287" s="31"/>
      <c r="AJ2287" s="40"/>
    </row>
    <row r="2288" spans="1:36" x14ac:dyDescent="0.25">
      <c r="A2288" s="37" t="s">
        <v>62</v>
      </c>
      <c r="B2288" s="37">
        <v>1081</v>
      </c>
      <c r="C2288" s="26" t="str">
        <f>IFERROR(INDEX(Clients[Client_Name],MATCH(Table312[[#This Row],[Client_Code]],Clients[Client_Code],0)),"")</f>
        <v>INVERTEC</v>
      </c>
      <c r="D2288" s="25">
        <v>12</v>
      </c>
      <c r="E2288" s="25">
        <v>4</v>
      </c>
      <c r="F2288" s="25" t="b">
        <f>IF(E2288&gt;(VLOOKUP(D2288,Months_Weeks!$A$2:$B$13,2,TRUE)),FALSE)</f>
        <v>0</v>
      </c>
      <c r="G2288" s="63">
        <f>IF(Table312[[#This Row],[Facility]]="Buin",1.5%,0.25%)</f>
        <v>1.4999999999999999E-2</v>
      </c>
      <c r="H2288" s="38"/>
      <c r="I2288" s="38"/>
      <c r="J2288" s="27">
        <f t="shared" si="210"/>
        <v>0</v>
      </c>
      <c r="K2288" s="28">
        <f t="shared" si="211"/>
        <v>12</v>
      </c>
      <c r="L2288" s="27">
        <f>IF(K2288=0,0,IF(E2288&gt;1,E2288-1,VLOOKUP(K2288,Months_Weeks!$A$1:$B$13,2,0)))</f>
        <v>3</v>
      </c>
      <c r="M2288" s="29"/>
      <c r="N2288" s="39"/>
      <c r="O2288" s="39"/>
      <c r="P2288" s="50">
        <f t="shared" si="212"/>
        <v>0</v>
      </c>
      <c r="Q2288" s="28">
        <f t="shared" si="213"/>
        <v>12</v>
      </c>
      <c r="R2288" s="28">
        <f>IF(Q2288=0,0,IF(E2288&gt;1,E2288-1,VLOOKUP(Q2288,Months_Weeks!$A$1:$B$13,2,0)))</f>
        <v>3</v>
      </c>
      <c r="S2288" s="30"/>
      <c r="T2288" s="39"/>
      <c r="U2288" s="39"/>
      <c r="V2288" s="50">
        <f t="shared" si="214"/>
        <v>0</v>
      </c>
      <c r="W2288" s="28">
        <f t="shared" si="215"/>
        <v>12</v>
      </c>
      <c r="X2288" s="28">
        <f>IF(W2288=0,0,IF(E2288&gt;1,E2288-1,VLOOKUP(W2288,Months_Weeks!$A$1:$B$13,2,0)))</f>
        <v>3</v>
      </c>
      <c r="Y2288" s="30"/>
      <c r="Z2288" s="39"/>
      <c r="AA2288" s="31"/>
      <c r="AB2288" s="39"/>
      <c r="AC2288" s="31"/>
      <c r="AD2288" s="40"/>
      <c r="AE2288" s="31"/>
      <c r="AF2288" s="40"/>
      <c r="AG2288" s="31"/>
      <c r="AH2288" s="40"/>
      <c r="AI2288" s="31"/>
      <c r="AJ2288" s="40"/>
    </row>
    <row r="2289" spans="1:36" x14ac:dyDescent="0.25">
      <c r="A2289" s="37" t="s">
        <v>62</v>
      </c>
      <c r="B2289" s="37">
        <v>1081</v>
      </c>
      <c r="C2289" s="26" t="str">
        <f>IFERROR(INDEX(Clients[Client_Name],MATCH(Table312[[#This Row],[Client_Code]],Clients[Client_Code],0)),"")</f>
        <v>INVERTEC</v>
      </c>
      <c r="D2289" s="25">
        <v>12</v>
      </c>
      <c r="E2289" s="25">
        <v>5</v>
      </c>
      <c r="F2289" s="25" t="b">
        <f>IF(E2289&gt;(VLOOKUP(D2289,Months_Weeks!$A$2:$B$13,2,TRUE)),FALSE)</f>
        <v>0</v>
      </c>
      <c r="G2289" s="63">
        <f>IF(Table312[[#This Row],[Facility]]="Buin",1.5%,0.25%)</f>
        <v>1.4999999999999999E-2</v>
      </c>
      <c r="H2289" s="38"/>
      <c r="I2289" s="38"/>
      <c r="J2289" s="27">
        <f t="shared" si="210"/>
        <v>0</v>
      </c>
      <c r="K2289" s="28">
        <f t="shared" si="211"/>
        <v>12</v>
      </c>
      <c r="L2289" s="27">
        <f>IF(K2289=0,0,IF(E2289&gt;1,E2289-1,VLOOKUP(K2289,Months_Weeks!$A$1:$B$13,2,0)))</f>
        <v>4</v>
      </c>
      <c r="M2289" s="29"/>
      <c r="N2289" s="39"/>
      <c r="O2289" s="39"/>
      <c r="P2289" s="50">
        <f t="shared" si="212"/>
        <v>0</v>
      </c>
      <c r="Q2289" s="28">
        <f t="shared" si="213"/>
        <v>12</v>
      </c>
      <c r="R2289" s="28">
        <f>IF(Q2289=0,0,IF(E2289&gt;1,E2289-1,VLOOKUP(Q2289,Months_Weeks!$A$1:$B$13,2,0)))</f>
        <v>4</v>
      </c>
      <c r="S2289" s="30"/>
      <c r="T2289" s="39"/>
      <c r="U2289" s="39"/>
      <c r="V2289" s="50">
        <f t="shared" si="214"/>
        <v>0</v>
      </c>
      <c r="W2289" s="28">
        <f t="shared" si="215"/>
        <v>12</v>
      </c>
      <c r="X2289" s="28">
        <f>IF(W2289=0,0,IF(E2289&gt;1,E2289-1,VLOOKUP(W2289,Months_Weeks!$A$1:$B$13,2,0)))</f>
        <v>4</v>
      </c>
      <c r="Y2289" s="30"/>
      <c r="Z2289" s="39"/>
      <c r="AA2289" s="31"/>
      <c r="AB2289" s="39"/>
      <c r="AC2289" s="31"/>
      <c r="AD2289" s="40"/>
      <c r="AE2289" s="31"/>
      <c r="AF2289" s="40"/>
      <c r="AG2289" s="31"/>
      <c r="AH2289" s="40"/>
      <c r="AI2289" s="31"/>
      <c r="AJ2289" s="40"/>
    </row>
    <row r="2290" spans="1:36" x14ac:dyDescent="0.25">
      <c r="A2290" s="37" t="s">
        <v>62</v>
      </c>
      <c r="B2290" s="37">
        <v>1044</v>
      </c>
      <c r="C2290" s="26" t="str">
        <f>IFERROR(INDEX(Clients[Client_Name],MATCH(Table312[[#This Row],[Client_Code]],Clients[Client_Code],0)),"")</f>
        <v>JBS</v>
      </c>
      <c r="D2290" s="25">
        <v>1</v>
      </c>
      <c r="E2290" s="25">
        <v>1</v>
      </c>
      <c r="F2290" s="25" t="b">
        <f>IF(E2290&gt;(VLOOKUP(D2290,Months_Weeks!$A$2:$B$13,2,TRUE)),FALSE)</f>
        <v>0</v>
      </c>
      <c r="G2290" s="63">
        <f>IF(Table312[[#This Row],[Facility]]="Buin",1.5%,0.25%)</f>
        <v>1.4999999999999999E-2</v>
      </c>
      <c r="H2290" s="38">
        <v>492</v>
      </c>
      <c r="I2290" s="38"/>
      <c r="J2290" s="27">
        <f t="shared" si="210"/>
        <v>492</v>
      </c>
      <c r="K2290" s="28">
        <f t="shared" si="211"/>
        <v>0</v>
      </c>
      <c r="L2290" s="27">
        <f>IF(K2290=0,0,IF(E2290&gt;1,E2290-1,VLOOKUP(K2290,Months_Weeks!$A$1:$B$13,2,0)))</f>
        <v>0</v>
      </c>
      <c r="M2290" s="29"/>
      <c r="N2290" s="39"/>
      <c r="O2290" s="39"/>
      <c r="P2290" s="50">
        <f t="shared" si="212"/>
        <v>0</v>
      </c>
      <c r="Q2290" s="28">
        <f t="shared" si="213"/>
        <v>0</v>
      </c>
      <c r="R2290" s="28">
        <f>IF(Q2290=0,0,IF(E2290&gt;1,E2290-1,VLOOKUP(Q2290,Months_Weeks!$A$1:$B$13,2,0)))</f>
        <v>0</v>
      </c>
      <c r="S2290" s="30"/>
      <c r="T2290" s="39"/>
      <c r="U2290" s="39"/>
      <c r="V2290" s="50">
        <f t="shared" si="214"/>
        <v>0</v>
      </c>
      <c r="W2290" s="28">
        <f t="shared" si="215"/>
        <v>0</v>
      </c>
      <c r="X2290" s="28">
        <f>IF(W2290=0,0,IF(E2290&gt;1,E2290-1,VLOOKUP(W2290,Months_Weeks!$A$1:$B$13,2,0)))</f>
        <v>0</v>
      </c>
      <c r="Y2290" s="30"/>
      <c r="Z2290" s="39"/>
      <c r="AA2290" s="31">
        <v>1</v>
      </c>
      <c r="AB2290" s="72">
        <v>0.38100000000000001</v>
      </c>
      <c r="AC2290" s="31"/>
      <c r="AD2290" s="40"/>
      <c r="AE2290" s="31"/>
      <c r="AF2290" s="40"/>
      <c r="AG2290" s="31"/>
      <c r="AH2290" s="40"/>
      <c r="AI2290" s="31">
        <v>1</v>
      </c>
      <c r="AJ2290" s="71">
        <v>0.89</v>
      </c>
    </row>
    <row r="2291" spans="1:36" x14ac:dyDescent="0.25">
      <c r="A2291" s="37" t="s">
        <v>62</v>
      </c>
      <c r="B2291" s="37">
        <v>1044</v>
      </c>
      <c r="C2291" s="26" t="str">
        <f>IFERROR(INDEX(Clients[Client_Name],MATCH(Table312[[#This Row],[Client_Code]],Clients[Client_Code],0)),"")</f>
        <v>JBS</v>
      </c>
      <c r="D2291" s="25">
        <v>1</v>
      </c>
      <c r="E2291" s="25">
        <v>2</v>
      </c>
      <c r="F2291" s="25" t="b">
        <f>IF(E2291&gt;(VLOOKUP(D2291,Months_Weeks!$A$2:$B$13,2,TRUE)),FALSE)</f>
        <v>0</v>
      </c>
      <c r="G2291" s="63">
        <f>IF(Table312[[#This Row],[Facility]]="Buin",1.5%,0.25%)</f>
        <v>1.4999999999999999E-2</v>
      </c>
      <c r="H2291" s="38"/>
      <c r="I2291" s="38">
        <v>17</v>
      </c>
      <c r="J2291" s="27">
        <f t="shared" si="210"/>
        <v>475</v>
      </c>
      <c r="K2291" s="28">
        <f t="shared" si="211"/>
        <v>1</v>
      </c>
      <c r="L2291" s="27">
        <f>IF(K2291=0,0,IF(E2291&gt;1,E2291-1,VLOOKUP(K2291,Months_Weeks!$A$1:$B$13,2,0)))</f>
        <v>1</v>
      </c>
      <c r="M2291" s="29"/>
      <c r="N2291" s="39"/>
      <c r="O2291" s="39"/>
      <c r="P2291" s="50">
        <f t="shared" si="212"/>
        <v>0</v>
      </c>
      <c r="Q2291" s="28">
        <f t="shared" si="213"/>
        <v>1</v>
      </c>
      <c r="R2291" s="28">
        <f>IF(Q2291=0,0,IF(E2291&gt;1,E2291-1,VLOOKUP(Q2291,Months_Weeks!$A$1:$B$13,2,0)))</f>
        <v>1</v>
      </c>
      <c r="S2291" s="30"/>
      <c r="T2291" s="39"/>
      <c r="U2291" s="39"/>
      <c r="V2291" s="50">
        <f t="shared" si="214"/>
        <v>0</v>
      </c>
      <c r="W2291" s="28">
        <f t="shared" si="215"/>
        <v>1</v>
      </c>
      <c r="X2291" s="28">
        <f>IF(W2291=0,0,IF(E2291&gt;1,E2291-1,VLOOKUP(W2291,Months_Weeks!$A$1:$B$13,2,0)))</f>
        <v>1</v>
      </c>
      <c r="Y2291" s="30"/>
      <c r="Z2291" s="39"/>
      <c r="AA2291" s="31"/>
      <c r="AB2291" s="39"/>
      <c r="AC2291" s="31"/>
      <c r="AD2291" s="40"/>
      <c r="AE2291" s="31"/>
      <c r="AF2291" s="40"/>
      <c r="AG2291" s="31"/>
      <c r="AH2291" s="40"/>
      <c r="AI2291" s="31"/>
      <c r="AJ2291" s="40"/>
    </row>
    <row r="2292" spans="1:36" x14ac:dyDescent="0.25">
      <c r="A2292" s="37" t="s">
        <v>62</v>
      </c>
      <c r="B2292" s="37">
        <v>1044</v>
      </c>
      <c r="C2292" s="26" t="str">
        <f>IFERROR(INDEX(Clients[Client_Name],MATCH(Table312[[#This Row],[Client_Code]],Clients[Client_Code],0)),"")</f>
        <v>JBS</v>
      </c>
      <c r="D2292" s="25">
        <v>1</v>
      </c>
      <c r="E2292" s="25">
        <v>3</v>
      </c>
      <c r="F2292" s="25" t="b">
        <f>IF(E2292&gt;(VLOOKUP(D2292,Months_Weeks!$A$2:$B$13,2,TRUE)),FALSE)</f>
        <v>0</v>
      </c>
      <c r="G2292" s="63">
        <f>IF(Table312[[#This Row],[Facility]]="Buin",1.5%,0.25%)</f>
        <v>1.4999999999999999E-2</v>
      </c>
      <c r="H2292" s="38"/>
      <c r="I2292" s="38">
        <v>29</v>
      </c>
      <c r="J2292" s="27">
        <f t="shared" si="210"/>
        <v>446</v>
      </c>
      <c r="K2292" s="28">
        <f t="shared" si="211"/>
        <v>1</v>
      </c>
      <c r="L2292" s="27">
        <f>IF(K2292=0,0,IF(E2292&gt;1,E2292-1,VLOOKUP(K2292,Months_Weeks!$A$1:$B$13,2,0)))</f>
        <v>2</v>
      </c>
      <c r="M2292" s="29"/>
      <c r="N2292" s="39"/>
      <c r="O2292" s="39"/>
      <c r="P2292" s="50">
        <f t="shared" si="212"/>
        <v>0</v>
      </c>
      <c r="Q2292" s="28">
        <f t="shared" si="213"/>
        <v>1</v>
      </c>
      <c r="R2292" s="28">
        <f>IF(Q2292=0,0,IF(E2292&gt;1,E2292-1,VLOOKUP(Q2292,Months_Weeks!$A$1:$B$13,2,0)))</f>
        <v>2</v>
      </c>
      <c r="S2292" s="30"/>
      <c r="T2292" s="39"/>
      <c r="U2292" s="39"/>
      <c r="V2292" s="50">
        <f t="shared" si="214"/>
        <v>0</v>
      </c>
      <c r="W2292" s="28">
        <f t="shared" si="215"/>
        <v>1</v>
      </c>
      <c r="X2292" s="28">
        <f>IF(W2292=0,0,IF(E2292&gt;1,E2292-1,VLOOKUP(W2292,Months_Weeks!$A$1:$B$13,2,0)))</f>
        <v>2</v>
      </c>
      <c r="Y2292" s="30"/>
      <c r="Z2292" s="39"/>
      <c r="AA2292" s="31"/>
      <c r="AB2292" s="39"/>
      <c r="AC2292" s="31"/>
      <c r="AD2292" s="40"/>
      <c r="AE2292" s="31"/>
      <c r="AF2292" s="40"/>
      <c r="AG2292" s="31"/>
      <c r="AH2292" s="40"/>
      <c r="AI2292" s="31"/>
      <c r="AJ2292" s="40"/>
    </row>
    <row r="2293" spans="1:36" x14ac:dyDescent="0.25">
      <c r="A2293" s="37" t="s">
        <v>62</v>
      </c>
      <c r="B2293" s="37">
        <v>1044</v>
      </c>
      <c r="C2293" s="26" t="str">
        <f>IFERROR(INDEX(Clients[Client_Name],MATCH(Table312[[#This Row],[Client_Code]],Clients[Client_Code],0)),"")</f>
        <v>JBS</v>
      </c>
      <c r="D2293" s="25">
        <v>1</v>
      </c>
      <c r="E2293" s="25">
        <v>4</v>
      </c>
      <c r="F2293" s="25" t="b">
        <f>IF(E2293&gt;(VLOOKUP(D2293,Months_Weeks!$A$2:$B$13,2,TRUE)),FALSE)</f>
        <v>0</v>
      </c>
      <c r="G2293" s="63">
        <f>IF(Table312[[#This Row],[Facility]]="Buin",1.5%,0.25%)</f>
        <v>1.4999999999999999E-2</v>
      </c>
      <c r="H2293" s="38">
        <v>91</v>
      </c>
      <c r="I2293" s="38"/>
      <c r="J2293" s="27">
        <f t="shared" si="210"/>
        <v>537</v>
      </c>
      <c r="K2293" s="28">
        <f t="shared" si="211"/>
        <v>1</v>
      </c>
      <c r="L2293" s="27">
        <f>IF(K2293=0,0,IF(E2293&gt;1,E2293-1,VLOOKUP(K2293,Months_Weeks!$A$1:$B$13,2,0)))</f>
        <v>3</v>
      </c>
      <c r="M2293" s="29"/>
      <c r="N2293" s="39"/>
      <c r="O2293" s="39"/>
      <c r="P2293" s="50">
        <f t="shared" si="212"/>
        <v>0</v>
      </c>
      <c r="Q2293" s="28">
        <f t="shared" si="213"/>
        <v>1</v>
      </c>
      <c r="R2293" s="28">
        <f>IF(Q2293=0,0,IF(E2293&gt;1,E2293-1,VLOOKUP(Q2293,Months_Weeks!$A$1:$B$13,2,0)))</f>
        <v>3</v>
      </c>
      <c r="S2293" s="30"/>
      <c r="T2293" s="39"/>
      <c r="U2293" s="39"/>
      <c r="V2293" s="50">
        <f t="shared" si="214"/>
        <v>0</v>
      </c>
      <c r="W2293" s="28">
        <f t="shared" si="215"/>
        <v>1</v>
      </c>
      <c r="X2293" s="28">
        <f>IF(W2293=0,0,IF(E2293&gt;1,E2293-1,VLOOKUP(W2293,Months_Weeks!$A$1:$B$13,2,0)))</f>
        <v>3</v>
      </c>
      <c r="Y2293" s="30"/>
      <c r="Z2293" s="39"/>
      <c r="AA2293" s="31"/>
      <c r="AB2293" s="39"/>
      <c r="AC2293" s="31"/>
      <c r="AD2293" s="40"/>
      <c r="AE2293" s="31"/>
      <c r="AF2293" s="40"/>
      <c r="AG2293" s="31"/>
      <c r="AH2293" s="40"/>
      <c r="AI2293" s="31"/>
      <c r="AJ2293" s="40"/>
    </row>
    <row r="2294" spans="1:36" x14ac:dyDescent="0.25">
      <c r="A2294" s="37" t="s">
        <v>62</v>
      </c>
      <c r="B2294" s="37">
        <v>1044</v>
      </c>
      <c r="C2294" s="26" t="str">
        <f>IFERROR(INDEX(Clients[Client_Name],MATCH(Table312[[#This Row],[Client_Code]],Clients[Client_Code],0)),"")</f>
        <v>JBS</v>
      </c>
      <c r="D2294" s="25">
        <v>2</v>
      </c>
      <c r="E2294" s="25">
        <v>1</v>
      </c>
      <c r="F2294" s="25" t="b">
        <f>IF(E2294&gt;(VLOOKUP(D2294,Months_Weeks!$A$2:$B$13,2,TRUE)),FALSE)</f>
        <v>0</v>
      </c>
      <c r="G2294" s="63">
        <f>IF(Table312[[#This Row],[Facility]]="Buin",1.5%,0.25%)</f>
        <v>1.4999999999999999E-2</v>
      </c>
      <c r="H2294" s="38"/>
      <c r="I2294" s="38">
        <v>33</v>
      </c>
      <c r="J2294" s="27">
        <f t="shared" si="210"/>
        <v>504</v>
      </c>
      <c r="K2294" s="28">
        <f t="shared" si="211"/>
        <v>1</v>
      </c>
      <c r="L2294" s="27">
        <f>IF(K2294=0,0,IF(E2294&gt;1,E2294-1,VLOOKUP(K2294,Months_Weeks!$A$1:$B$13,2,0)))</f>
        <v>4</v>
      </c>
      <c r="M2294" s="29"/>
      <c r="N2294" s="39"/>
      <c r="O2294" s="39"/>
      <c r="P2294" s="50">
        <f t="shared" si="212"/>
        <v>0</v>
      </c>
      <c r="Q2294" s="28">
        <f t="shared" si="213"/>
        <v>1</v>
      </c>
      <c r="R2294" s="28">
        <f>IF(Q2294=0,0,IF(E2294&gt;1,E2294-1,VLOOKUP(Q2294,Months_Weeks!$A$1:$B$13,2,0)))</f>
        <v>4</v>
      </c>
      <c r="S2294" s="30"/>
      <c r="T2294" s="39"/>
      <c r="U2294" s="39"/>
      <c r="V2294" s="50">
        <f t="shared" si="214"/>
        <v>0</v>
      </c>
      <c r="W2294" s="28">
        <f t="shared" si="215"/>
        <v>1</v>
      </c>
      <c r="X2294" s="28">
        <f>IF(W2294=0,0,IF(E2294&gt;1,E2294-1,VLOOKUP(W2294,Months_Weeks!$A$1:$B$13,2,0)))</f>
        <v>4</v>
      </c>
      <c r="Y2294" s="30"/>
      <c r="Z2294" s="39"/>
      <c r="AA2294" s="31"/>
      <c r="AB2294" s="39"/>
      <c r="AC2294" s="31"/>
      <c r="AD2294" s="40"/>
      <c r="AE2294" s="31"/>
      <c r="AF2294" s="40"/>
      <c r="AG2294" s="31"/>
      <c r="AH2294" s="40"/>
      <c r="AI2294" s="31"/>
      <c r="AJ2294" s="40"/>
    </row>
    <row r="2295" spans="1:36" x14ac:dyDescent="0.25">
      <c r="A2295" s="37" t="s">
        <v>62</v>
      </c>
      <c r="B2295" s="37">
        <v>1044</v>
      </c>
      <c r="C2295" s="26" t="str">
        <f>IFERROR(INDEX(Clients[Client_Name],MATCH(Table312[[#This Row],[Client_Code]],Clients[Client_Code],0)),"")</f>
        <v>JBS</v>
      </c>
      <c r="D2295" s="25">
        <v>2</v>
      </c>
      <c r="E2295" s="25">
        <v>2</v>
      </c>
      <c r="F2295" s="25" t="b">
        <f>IF(E2295&gt;(VLOOKUP(D2295,Months_Weeks!$A$2:$B$13,2,TRUE)),FALSE)</f>
        <v>0</v>
      </c>
      <c r="G2295" s="63">
        <f>IF(Table312[[#This Row],[Facility]]="Buin",1.5%,0.25%)</f>
        <v>1.4999999999999999E-2</v>
      </c>
      <c r="H2295" s="38"/>
      <c r="I2295" s="38">
        <v>53</v>
      </c>
      <c r="J2295" s="27">
        <f t="shared" si="210"/>
        <v>451</v>
      </c>
      <c r="K2295" s="28">
        <f t="shared" si="211"/>
        <v>2</v>
      </c>
      <c r="L2295" s="27">
        <f>IF(K2295=0,0,IF(E2295&gt;1,E2295-1,VLOOKUP(K2295,Months_Weeks!$A$1:$B$13,2,0)))</f>
        <v>1</v>
      </c>
      <c r="M2295" s="29"/>
      <c r="N2295" s="39"/>
      <c r="O2295" s="39"/>
      <c r="P2295" s="50">
        <f t="shared" si="212"/>
        <v>0</v>
      </c>
      <c r="Q2295" s="28">
        <f t="shared" si="213"/>
        <v>2</v>
      </c>
      <c r="R2295" s="28">
        <f>IF(Q2295=0,0,IF(E2295&gt;1,E2295-1,VLOOKUP(Q2295,Months_Weeks!$A$1:$B$13,2,0)))</f>
        <v>1</v>
      </c>
      <c r="S2295" s="30"/>
      <c r="T2295" s="39"/>
      <c r="U2295" s="39"/>
      <c r="V2295" s="50">
        <f t="shared" si="214"/>
        <v>0</v>
      </c>
      <c r="W2295" s="28">
        <f t="shared" si="215"/>
        <v>2</v>
      </c>
      <c r="X2295" s="28">
        <f>IF(W2295=0,0,IF(E2295&gt;1,E2295-1,VLOOKUP(W2295,Months_Weeks!$A$1:$B$13,2,0)))</f>
        <v>1</v>
      </c>
      <c r="Y2295" s="30"/>
      <c r="Z2295" s="39"/>
      <c r="AA2295" s="31"/>
      <c r="AB2295" s="39"/>
      <c r="AC2295" s="31"/>
      <c r="AD2295" s="40"/>
      <c r="AE2295" s="31"/>
      <c r="AF2295" s="40"/>
      <c r="AG2295" s="31"/>
      <c r="AH2295" s="40"/>
      <c r="AI2295" s="31"/>
      <c r="AJ2295" s="40"/>
    </row>
    <row r="2296" spans="1:36" x14ac:dyDescent="0.25">
      <c r="A2296" s="37" t="s">
        <v>62</v>
      </c>
      <c r="B2296" s="37">
        <v>1044</v>
      </c>
      <c r="C2296" s="26" t="str">
        <f>IFERROR(INDEX(Clients[Client_Name],MATCH(Table312[[#This Row],[Client_Code]],Clients[Client_Code],0)),"")</f>
        <v>JBS</v>
      </c>
      <c r="D2296" s="25">
        <v>2</v>
      </c>
      <c r="E2296" s="25">
        <v>3</v>
      </c>
      <c r="F2296" s="25" t="b">
        <f>IF(E2296&gt;(VLOOKUP(D2296,Months_Weeks!$A$2:$B$13,2,TRUE)),FALSE)</f>
        <v>0</v>
      </c>
      <c r="G2296" s="63">
        <f>IF(Table312[[#This Row],[Facility]]="Buin",1.5%,0.25%)</f>
        <v>1.4999999999999999E-2</v>
      </c>
      <c r="H2296" s="38">
        <v>92</v>
      </c>
      <c r="I2296" s="38"/>
      <c r="J2296" s="27">
        <f t="shared" si="210"/>
        <v>543</v>
      </c>
      <c r="K2296" s="28">
        <f t="shared" si="211"/>
        <v>2</v>
      </c>
      <c r="L2296" s="27">
        <f>IF(K2296=0,0,IF(E2296&gt;1,E2296-1,VLOOKUP(K2296,Months_Weeks!$A$1:$B$13,2,0)))</f>
        <v>2</v>
      </c>
      <c r="M2296" s="29"/>
      <c r="N2296" s="39"/>
      <c r="O2296" s="39"/>
      <c r="P2296" s="50">
        <f t="shared" si="212"/>
        <v>0</v>
      </c>
      <c r="Q2296" s="28">
        <f t="shared" si="213"/>
        <v>2</v>
      </c>
      <c r="R2296" s="28">
        <f>IF(Q2296=0,0,IF(E2296&gt;1,E2296-1,VLOOKUP(Q2296,Months_Weeks!$A$1:$B$13,2,0)))</f>
        <v>2</v>
      </c>
      <c r="S2296" s="30"/>
      <c r="T2296" s="39"/>
      <c r="U2296" s="39"/>
      <c r="V2296" s="50">
        <f t="shared" si="214"/>
        <v>0</v>
      </c>
      <c r="W2296" s="28">
        <f t="shared" si="215"/>
        <v>2</v>
      </c>
      <c r="X2296" s="28">
        <f>IF(W2296=0,0,IF(E2296&gt;1,E2296-1,VLOOKUP(W2296,Months_Weeks!$A$1:$B$13,2,0)))</f>
        <v>2</v>
      </c>
      <c r="Y2296" s="30"/>
      <c r="Z2296" s="39">
        <v>18000</v>
      </c>
      <c r="AA2296" s="31"/>
      <c r="AB2296" s="39"/>
      <c r="AC2296" s="31"/>
      <c r="AD2296" s="40"/>
      <c r="AE2296" s="31"/>
      <c r="AF2296" s="40"/>
      <c r="AG2296" s="31"/>
      <c r="AH2296" s="40"/>
      <c r="AI2296" s="31"/>
      <c r="AJ2296" s="40"/>
    </row>
    <row r="2297" spans="1:36" x14ac:dyDescent="0.25">
      <c r="A2297" s="37" t="s">
        <v>62</v>
      </c>
      <c r="B2297" s="37">
        <v>1044</v>
      </c>
      <c r="C2297" s="26" t="str">
        <f>IFERROR(INDEX(Clients[Client_Name],MATCH(Table312[[#This Row],[Client_Code]],Clients[Client_Code],0)),"")</f>
        <v>JBS</v>
      </c>
      <c r="D2297" s="25">
        <v>2</v>
      </c>
      <c r="E2297" s="25">
        <v>4</v>
      </c>
      <c r="F2297" s="25" t="b">
        <f>IF(E2297&gt;(VLOOKUP(D2297,Months_Weeks!$A$2:$B$13,2,TRUE)),FALSE)</f>
        <v>0</v>
      </c>
      <c r="G2297" s="63">
        <f>IF(Table312[[#This Row],[Facility]]="Buin",1.5%,0.25%)</f>
        <v>1.4999999999999999E-2</v>
      </c>
      <c r="H2297" s="38">
        <v>86</v>
      </c>
      <c r="I2297" s="38"/>
      <c r="J2297" s="27">
        <f t="shared" si="210"/>
        <v>629</v>
      </c>
      <c r="K2297" s="28">
        <f t="shared" si="211"/>
        <v>2</v>
      </c>
      <c r="L2297" s="27">
        <f>IF(K2297=0,0,IF(E2297&gt;1,E2297-1,VLOOKUP(K2297,Months_Weeks!$A$1:$B$13,2,0)))</f>
        <v>3</v>
      </c>
      <c r="M2297" s="29"/>
      <c r="N2297" s="39"/>
      <c r="O2297" s="39"/>
      <c r="P2297" s="50">
        <f t="shared" si="212"/>
        <v>0</v>
      </c>
      <c r="Q2297" s="28">
        <f t="shared" si="213"/>
        <v>2</v>
      </c>
      <c r="R2297" s="28">
        <f>IF(Q2297=0,0,IF(E2297&gt;1,E2297-1,VLOOKUP(Q2297,Months_Weeks!$A$1:$B$13,2,0)))</f>
        <v>3</v>
      </c>
      <c r="S2297" s="30"/>
      <c r="T2297" s="39"/>
      <c r="U2297" s="39"/>
      <c r="V2297" s="50">
        <f t="shared" si="214"/>
        <v>0</v>
      </c>
      <c r="W2297" s="28">
        <f t="shared" si="215"/>
        <v>2</v>
      </c>
      <c r="X2297" s="28">
        <f>IF(W2297=0,0,IF(E2297&gt;1,E2297-1,VLOOKUP(W2297,Months_Weeks!$A$1:$B$13,2,0)))</f>
        <v>3</v>
      </c>
      <c r="Y2297" s="30"/>
      <c r="Z2297" s="39"/>
      <c r="AA2297" s="31"/>
      <c r="AB2297" s="39"/>
      <c r="AC2297" s="31"/>
      <c r="AD2297" s="40"/>
      <c r="AE2297" s="31"/>
      <c r="AF2297" s="40"/>
      <c r="AG2297" s="31"/>
      <c r="AH2297" s="40"/>
      <c r="AI2297" s="31"/>
      <c r="AJ2297" s="40"/>
    </row>
    <row r="2298" spans="1:36" x14ac:dyDescent="0.25">
      <c r="A2298" s="37" t="s">
        <v>62</v>
      </c>
      <c r="B2298" s="37">
        <v>1044</v>
      </c>
      <c r="C2298" s="26" t="str">
        <f>IFERROR(INDEX(Clients[Client_Name],MATCH(Table312[[#This Row],[Client_Code]],Clients[Client_Code],0)),"")</f>
        <v>JBS</v>
      </c>
      <c r="D2298" s="25">
        <v>3</v>
      </c>
      <c r="E2298" s="25">
        <v>1</v>
      </c>
      <c r="F2298" s="25" t="b">
        <f>IF(E2298&gt;(VLOOKUP(D2298,Months_Weeks!$A$2:$B$13,2,TRUE)),FALSE)</f>
        <v>0</v>
      </c>
      <c r="G2298" s="63">
        <f>IF(Table312[[#This Row],[Facility]]="Buin",1.5%,0.25%)</f>
        <v>1.4999999999999999E-2</v>
      </c>
      <c r="H2298" s="38">
        <v>157</v>
      </c>
      <c r="I2298" s="38"/>
      <c r="J2298" s="27">
        <f t="shared" si="210"/>
        <v>786</v>
      </c>
      <c r="K2298" s="28">
        <f t="shared" si="211"/>
        <v>2</v>
      </c>
      <c r="L2298" s="27">
        <f>IF(K2298=0,0,IF(E2298&gt;1,E2298-1,VLOOKUP(K2298,Months_Weeks!$A$1:$B$13,2,0)))</f>
        <v>4</v>
      </c>
      <c r="M2298" s="29"/>
      <c r="N2298" s="39"/>
      <c r="O2298" s="39"/>
      <c r="P2298" s="50">
        <f t="shared" si="212"/>
        <v>0</v>
      </c>
      <c r="Q2298" s="28">
        <f t="shared" si="213"/>
        <v>2</v>
      </c>
      <c r="R2298" s="28">
        <f>IF(Q2298=0,0,IF(E2298&gt;1,E2298-1,VLOOKUP(Q2298,Months_Weeks!$A$1:$B$13,2,0)))</f>
        <v>4</v>
      </c>
      <c r="S2298" s="30"/>
      <c r="T2298" s="39"/>
      <c r="U2298" s="39"/>
      <c r="V2298" s="50">
        <f t="shared" si="214"/>
        <v>0</v>
      </c>
      <c r="W2298" s="28">
        <f t="shared" si="215"/>
        <v>2</v>
      </c>
      <c r="X2298" s="28">
        <f>IF(W2298=0,0,IF(E2298&gt;1,E2298-1,VLOOKUP(W2298,Months_Weeks!$A$1:$B$13,2,0)))</f>
        <v>4</v>
      </c>
      <c r="Y2298" s="30"/>
      <c r="Z2298" s="39"/>
      <c r="AA2298" s="31"/>
      <c r="AB2298" s="39"/>
      <c r="AC2298" s="31"/>
      <c r="AD2298" s="40"/>
      <c r="AE2298" s="31"/>
      <c r="AF2298" s="40"/>
      <c r="AG2298" s="31"/>
      <c r="AH2298" s="40"/>
      <c r="AI2298" s="31"/>
      <c r="AJ2298" s="40"/>
    </row>
    <row r="2299" spans="1:36" x14ac:dyDescent="0.25">
      <c r="A2299" s="37" t="s">
        <v>62</v>
      </c>
      <c r="B2299" s="37">
        <v>1044</v>
      </c>
      <c r="C2299" s="26" t="str">
        <f>IFERROR(INDEX(Clients[Client_Name],MATCH(Table312[[#This Row],[Client_Code]],Clients[Client_Code],0)),"")</f>
        <v>JBS</v>
      </c>
      <c r="D2299" s="25">
        <v>3</v>
      </c>
      <c r="E2299" s="25">
        <v>2</v>
      </c>
      <c r="F2299" s="25" t="b">
        <f>IF(E2299&gt;(VLOOKUP(D2299,Months_Weeks!$A$2:$B$13,2,TRUE)),FALSE)</f>
        <v>0</v>
      </c>
      <c r="G2299" s="63">
        <f>IF(Table312[[#This Row],[Facility]]="Buin",1.5%,0.25%)</f>
        <v>1.4999999999999999E-2</v>
      </c>
      <c r="H2299" s="38"/>
      <c r="I2299" s="38"/>
      <c r="J2299" s="27">
        <f t="shared" si="210"/>
        <v>786</v>
      </c>
      <c r="K2299" s="28">
        <f t="shared" si="211"/>
        <v>3</v>
      </c>
      <c r="L2299" s="27">
        <f>IF(K2299=0,0,IF(E2299&gt;1,E2299-1,VLOOKUP(K2299,Months_Weeks!$A$1:$B$13,2,0)))</f>
        <v>1</v>
      </c>
      <c r="M2299" s="29"/>
      <c r="N2299" s="39"/>
      <c r="O2299" s="39"/>
      <c r="P2299" s="50">
        <f t="shared" si="212"/>
        <v>0</v>
      </c>
      <c r="Q2299" s="28">
        <f t="shared" si="213"/>
        <v>3</v>
      </c>
      <c r="R2299" s="28">
        <f>IF(Q2299=0,0,IF(E2299&gt;1,E2299-1,VLOOKUP(Q2299,Months_Weeks!$A$1:$B$13,2,0)))</f>
        <v>1</v>
      </c>
      <c r="S2299" s="30"/>
      <c r="T2299" s="39"/>
      <c r="U2299" s="39"/>
      <c r="V2299" s="50">
        <f t="shared" si="214"/>
        <v>0</v>
      </c>
      <c r="W2299" s="28">
        <f t="shared" si="215"/>
        <v>3</v>
      </c>
      <c r="X2299" s="28">
        <f>IF(W2299=0,0,IF(E2299&gt;1,E2299-1,VLOOKUP(W2299,Months_Weeks!$A$1:$B$13,2,0)))</f>
        <v>1</v>
      </c>
      <c r="Y2299" s="30"/>
      <c r="Z2299" s="39"/>
      <c r="AA2299" s="31"/>
      <c r="AB2299" s="39"/>
      <c r="AC2299" s="31"/>
      <c r="AD2299" s="40"/>
      <c r="AE2299" s="31"/>
      <c r="AF2299" s="40"/>
      <c r="AG2299" s="31"/>
      <c r="AH2299" s="40"/>
      <c r="AI2299" s="31"/>
      <c r="AJ2299" s="40"/>
    </row>
    <row r="2300" spans="1:36" x14ac:dyDescent="0.25">
      <c r="A2300" s="37" t="s">
        <v>62</v>
      </c>
      <c r="B2300" s="37">
        <v>1044</v>
      </c>
      <c r="C2300" s="26" t="str">
        <f>IFERROR(INDEX(Clients[Client_Name],MATCH(Table312[[#This Row],[Client_Code]],Clients[Client_Code],0)),"")</f>
        <v>JBS</v>
      </c>
      <c r="D2300" s="25">
        <v>3</v>
      </c>
      <c r="E2300" s="25">
        <v>3</v>
      </c>
      <c r="F2300" s="25" t="b">
        <f>IF(E2300&gt;(VLOOKUP(D2300,Months_Weeks!$A$2:$B$13,2,TRUE)),FALSE)</f>
        <v>0</v>
      </c>
      <c r="G2300" s="63">
        <f>IF(Table312[[#This Row],[Facility]]="Buin",1.5%,0.25%)</f>
        <v>1.4999999999999999E-2</v>
      </c>
      <c r="H2300" s="38"/>
      <c r="I2300" s="38"/>
      <c r="J2300" s="27">
        <f t="shared" si="210"/>
        <v>786</v>
      </c>
      <c r="K2300" s="28">
        <f t="shared" si="211"/>
        <v>3</v>
      </c>
      <c r="L2300" s="27">
        <f>IF(K2300=0,0,IF(E2300&gt;1,E2300-1,VLOOKUP(K2300,Months_Weeks!$A$1:$B$13,2,0)))</f>
        <v>2</v>
      </c>
      <c r="M2300" s="29"/>
      <c r="N2300" s="39"/>
      <c r="O2300" s="39"/>
      <c r="P2300" s="50">
        <f t="shared" si="212"/>
        <v>0</v>
      </c>
      <c r="Q2300" s="28">
        <f t="shared" si="213"/>
        <v>3</v>
      </c>
      <c r="R2300" s="28">
        <f>IF(Q2300=0,0,IF(E2300&gt;1,E2300-1,VLOOKUP(Q2300,Months_Weeks!$A$1:$B$13,2,0)))</f>
        <v>2</v>
      </c>
      <c r="S2300" s="30"/>
      <c r="T2300" s="39"/>
      <c r="U2300" s="39"/>
      <c r="V2300" s="50">
        <f t="shared" si="214"/>
        <v>0</v>
      </c>
      <c r="W2300" s="28">
        <f t="shared" si="215"/>
        <v>3</v>
      </c>
      <c r="X2300" s="28">
        <f>IF(W2300=0,0,IF(E2300&gt;1,E2300-1,VLOOKUP(W2300,Months_Weeks!$A$1:$B$13,2,0)))</f>
        <v>2</v>
      </c>
      <c r="Y2300" s="30"/>
      <c r="Z2300" s="39"/>
      <c r="AA2300" s="31"/>
      <c r="AB2300" s="39"/>
      <c r="AC2300" s="31"/>
      <c r="AD2300" s="40"/>
      <c r="AE2300" s="31"/>
      <c r="AF2300" s="40"/>
      <c r="AG2300" s="31"/>
      <c r="AH2300" s="40"/>
      <c r="AI2300" s="31"/>
      <c r="AJ2300" s="40"/>
    </row>
    <row r="2301" spans="1:36" x14ac:dyDescent="0.25">
      <c r="A2301" s="37" t="s">
        <v>62</v>
      </c>
      <c r="B2301" s="37">
        <v>1044</v>
      </c>
      <c r="C2301" s="26" t="str">
        <f>IFERROR(INDEX(Clients[Client_Name],MATCH(Table312[[#This Row],[Client_Code]],Clients[Client_Code],0)),"")</f>
        <v>JBS</v>
      </c>
      <c r="D2301" s="25">
        <v>3</v>
      </c>
      <c r="E2301" s="25">
        <v>4</v>
      </c>
      <c r="F2301" s="25" t="b">
        <f>IF(E2301&gt;(VLOOKUP(D2301,Months_Weeks!$A$2:$B$13,2,TRUE)),FALSE)</f>
        <v>0</v>
      </c>
      <c r="G2301" s="63">
        <f>IF(Table312[[#This Row],[Facility]]="Buin",1.5%,0.25%)</f>
        <v>1.4999999999999999E-2</v>
      </c>
      <c r="H2301" s="38"/>
      <c r="I2301" s="38"/>
      <c r="J2301" s="27">
        <f t="shared" si="210"/>
        <v>786</v>
      </c>
      <c r="K2301" s="28">
        <f t="shared" si="211"/>
        <v>3</v>
      </c>
      <c r="L2301" s="27">
        <f>IF(K2301=0,0,IF(E2301&gt;1,E2301-1,VLOOKUP(K2301,Months_Weeks!$A$1:$B$13,2,0)))</f>
        <v>3</v>
      </c>
      <c r="M2301" s="29"/>
      <c r="N2301" s="39"/>
      <c r="O2301" s="39"/>
      <c r="P2301" s="50">
        <f t="shared" si="212"/>
        <v>0</v>
      </c>
      <c r="Q2301" s="28">
        <f t="shared" si="213"/>
        <v>3</v>
      </c>
      <c r="R2301" s="28">
        <f>IF(Q2301=0,0,IF(E2301&gt;1,E2301-1,VLOOKUP(Q2301,Months_Weeks!$A$1:$B$13,2,0)))</f>
        <v>3</v>
      </c>
      <c r="S2301" s="30"/>
      <c r="T2301" s="39"/>
      <c r="U2301" s="39"/>
      <c r="V2301" s="50">
        <f t="shared" si="214"/>
        <v>0</v>
      </c>
      <c r="W2301" s="28">
        <f t="shared" si="215"/>
        <v>3</v>
      </c>
      <c r="X2301" s="28">
        <f>IF(W2301=0,0,IF(E2301&gt;1,E2301-1,VLOOKUP(W2301,Months_Weeks!$A$1:$B$13,2,0)))</f>
        <v>3</v>
      </c>
      <c r="Y2301" s="30"/>
      <c r="Z2301" s="39"/>
      <c r="AA2301" s="31"/>
      <c r="AB2301" s="39"/>
      <c r="AC2301" s="31"/>
      <c r="AD2301" s="40"/>
      <c r="AE2301" s="31"/>
      <c r="AF2301" s="40"/>
      <c r="AG2301" s="31"/>
      <c r="AH2301" s="40"/>
      <c r="AI2301" s="31"/>
      <c r="AJ2301" s="40"/>
    </row>
    <row r="2302" spans="1:36" x14ac:dyDescent="0.25">
      <c r="A2302" s="37" t="s">
        <v>62</v>
      </c>
      <c r="B2302" s="37">
        <v>1044</v>
      </c>
      <c r="C2302" s="26" t="str">
        <f>IFERROR(INDEX(Clients[Client_Name],MATCH(Table312[[#This Row],[Client_Code]],Clients[Client_Code],0)),"")</f>
        <v>JBS</v>
      </c>
      <c r="D2302" s="25">
        <v>3</v>
      </c>
      <c r="E2302" s="25">
        <v>5</v>
      </c>
      <c r="F2302" s="25" t="b">
        <f>IF(E2302&gt;(VLOOKUP(D2302,Months_Weeks!$A$2:$B$13,2,TRUE)),FALSE)</f>
        <v>0</v>
      </c>
      <c r="G2302" s="63">
        <f>IF(Table312[[#This Row],[Facility]]="Buin",1.5%,0.25%)</f>
        <v>1.4999999999999999E-2</v>
      </c>
      <c r="H2302" s="38"/>
      <c r="I2302" s="38"/>
      <c r="J2302" s="27">
        <f t="shared" si="210"/>
        <v>786</v>
      </c>
      <c r="K2302" s="28">
        <f t="shared" si="211"/>
        <v>3</v>
      </c>
      <c r="L2302" s="27">
        <f>IF(K2302=0,0,IF(E2302&gt;1,E2302-1,VLOOKUP(K2302,Months_Weeks!$A$1:$B$13,2,0)))</f>
        <v>4</v>
      </c>
      <c r="M2302" s="29"/>
      <c r="N2302" s="39"/>
      <c r="O2302" s="39"/>
      <c r="P2302" s="50">
        <f t="shared" si="212"/>
        <v>0</v>
      </c>
      <c r="Q2302" s="28">
        <f t="shared" si="213"/>
        <v>3</v>
      </c>
      <c r="R2302" s="28">
        <f>IF(Q2302=0,0,IF(E2302&gt;1,E2302-1,VLOOKUP(Q2302,Months_Weeks!$A$1:$B$13,2,0)))</f>
        <v>4</v>
      </c>
      <c r="S2302" s="30"/>
      <c r="T2302" s="39"/>
      <c r="U2302" s="39"/>
      <c r="V2302" s="50">
        <f t="shared" si="214"/>
        <v>0</v>
      </c>
      <c r="W2302" s="28">
        <f t="shared" si="215"/>
        <v>3</v>
      </c>
      <c r="X2302" s="28">
        <f>IF(W2302=0,0,IF(E2302&gt;1,E2302-1,VLOOKUP(W2302,Months_Weeks!$A$1:$B$13,2,0)))</f>
        <v>4</v>
      </c>
      <c r="Y2302" s="30"/>
      <c r="Z2302" s="39"/>
      <c r="AA2302" s="31"/>
      <c r="AB2302" s="39"/>
      <c r="AC2302" s="31"/>
      <c r="AD2302" s="40"/>
      <c r="AE2302" s="31"/>
      <c r="AF2302" s="40"/>
      <c r="AG2302" s="31"/>
      <c r="AH2302" s="40"/>
      <c r="AI2302" s="31"/>
      <c r="AJ2302" s="40"/>
    </row>
    <row r="2303" spans="1:36" x14ac:dyDescent="0.25">
      <c r="A2303" s="37" t="s">
        <v>62</v>
      </c>
      <c r="B2303" s="37">
        <v>1044</v>
      </c>
      <c r="C2303" s="26" t="str">
        <f>IFERROR(INDEX(Clients[Client_Name],MATCH(Table312[[#This Row],[Client_Code]],Clients[Client_Code],0)),"")</f>
        <v>JBS</v>
      </c>
      <c r="D2303" s="25">
        <v>4</v>
      </c>
      <c r="E2303" s="25">
        <v>1</v>
      </c>
      <c r="F2303" s="25" t="b">
        <f>IF(E2303&gt;(VLOOKUP(D2303,Months_Weeks!$A$2:$B$13,2,TRUE)),FALSE)</f>
        <v>0</v>
      </c>
      <c r="G2303" s="63">
        <f>IF(Table312[[#This Row],[Facility]]="Buin",1.5%,0.25%)</f>
        <v>1.4999999999999999E-2</v>
      </c>
      <c r="H2303" s="38"/>
      <c r="I2303" s="38"/>
      <c r="J2303" s="27">
        <f t="shared" si="210"/>
        <v>786</v>
      </c>
      <c r="K2303" s="28">
        <f t="shared" si="211"/>
        <v>3</v>
      </c>
      <c r="L2303" s="27">
        <f>IF(K2303=0,0,IF(E2303&gt;1,E2303-1,VLOOKUP(K2303,Months_Weeks!$A$1:$B$13,2,0)))</f>
        <v>5</v>
      </c>
      <c r="M2303" s="29"/>
      <c r="N2303" s="39"/>
      <c r="O2303" s="39"/>
      <c r="P2303" s="50">
        <f t="shared" si="212"/>
        <v>0</v>
      </c>
      <c r="Q2303" s="28">
        <f t="shared" si="213"/>
        <v>3</v>
      </c>
      <c r="R2303" s="28">
        <f>IF(Q2303=0,0,IF(E2303&gt;1,E2303-1,VLOOKUP(Q2303,Months_Weeks!$A$1:$B$13,2,0)))</f>
        <v>5</v>
      </c>
      <c r="S2303" s="30"/>
      <c r="T2303" s="39"/>
      <c r="U2303" s="39"/>
      <c r="V2303" s="50">
        <f t="shared" si="214"/>
        <v>0</v>
      </c>
      <c r="W2303" s="28">
        <f t="shared" si="215"/>
        <v>3</v>
      </c>
      <c r="X2303" s="28">
        <f>IF(W2303=0,0,IF(E2303&gt;1,E2303-1,VLOOKUP(W2303,Months_Weeks!$A$1:$B$13,2,0)))</f>
        <v>5</v>
      </c>
      <c r="Y2303" s="30"/>
      <c r="Z2303" s="39"/>
      <c r="AA2303" s="31"/>
      <c r="AB2303" s="39"/>
      <c r="AC2303" s="31"/>
      <c r="AD2303" s="40"/>
      <c r="AE2303" s="31"/>
      <c r="AF2303" s="40"/>
      <c r="AG2303" s="31"/>
      <c r="AH2303" s="40"/>
      <c r="AI2303" s="31"/>
      <c r="AJ2303" s="40"/>
    </row>
    <row r="2304" spans="1:36" x14ac:dyDescent="0.25">
      <c r="A2304" s="37" t="s">
        <v>62</v>
      </c>
      <c r="B2304" s="37">
        <v>1044</v>
      </c>
      <c r="C2304" s="26" t="str">
        <f>IFERROR(INDEX(Clients[Client_Name],MATCH(Table312[[#This Row],[Client_Code]],Clients[Client_Code],0)),"")</f>
        <v>JBS</v>
      </c>
      <c r="D2304" s="25">
        <v>4</v>
      </c>
      <c r="E2304" s="25">
        <v>2</v>
      </c>
      <c r="F2304" s="25" t="b">
        <f>IF(E2304&gt;(VLOOKUP(D2304,Months_Weeks!$A$2:$B$13,2,TRUE)),FALSE)</f>
        <v>0</v>
      </c>
      <c r="G2304" s="63">
        <f>IF(Table312[[#This Row],[Facility]]="Buin",1.5%,0.25%)</f>
        <v>1.4999999999999999E-2</v>
      </c>
      <c r="H2304" s="38"/>
      <c r="I2304" s="38"/>
      <c r="J2304" s="27">
        <f t="shared" si="210"/>
        <v>786</v>
      </c>
      <c r="K2304" s="28">
        <f t="shared" si="211"/>
        <v>4</v>
      </c>
      <c r="L2304" s="27">
        <f>IF(K2304=0,0,IF(E2304&gt;1,E2304-1,VLOOKUP(K2304,Months_Weeks!$A$1:$B$13,2,0)))</f>
        <v>1</v>
      </c>
      <c r="M2304" s="29"/>
      <c r="N2304" s="39"/>
      <c r="O2304" s="39"/>
      <c r="P2304" s="50">
        <f t="shared" si="212"/>
        <v>0</v>
      </c>
      <c r="Q2304" s="28">
        <f t="shared" si="213"/>
        <v>4</v>
      </c>
      <c r="R2304" s="28">
        <f>IF(Q2304=0,0,IF(E2304&gt;1,E2304-1,VLOOKUP(Q2304,Months_Weeks!$A$1:$B$13,2,0)))</f>
        <v>1</v>
      </c>
      <c r="S2304" s="30"/>
      <c r="T2304" s="39"/>
      <c r="U2304" s="39"/>
      <c r="V2304" s="50">
        <f t="shared" si="214"/>
        <v>0</v>
      </c>
      <c r="W2304" s="28">
        <f t="shared" si="215"/>
        <v>4</v>
      </c>
      <c r="X2304" s="28">
        <f>IF(W2304=0,0,IF(E2304&gt;1,E2304-1,VLOOKUP(W2304,Months_Weeks!$A$1:$B$13,2,0)))</f>
        <v>1</v>
      </c>
      <c r="Y2304" s="30"/>
      <c r="Z2304" s="39"/>
      <c r="AA2304" s="31"/>
      <c r="AB2304" s="39"/>
      <c r="AC2304" s="31"/>
      <c r="AD2304" s="40"/>
      <c r="AE2304" s="31"/>
      <c r="AF2304" s="40"/>
      <c r="AG2304" s="31"/>
      <c r="AH2304" s="40"/>
      <c r="AI2304" s="31"/>
      <c r="AJ2304" s="40"/>
    </row>
    <row r="2305" spans="1:36" x14ac:dyDescent="0.25">
      <c r="A2305" s="37" t="s">
        <v>62</v>
      </c>
      <c r="B2305" s="37">
        <v>1044</v>
      </c>
      <c r="C2305" s="26" t="str">
        <f>IFERROR(INDEX(Clients[Client_Name],MATCH(Table312[[#This Row],[Client_Code]],Clients[Client_Code],0)),"")</f>
        <v>JBS</v>
      </c>
      <c r="D2305" s="25">
        <v>4</v>
      </c>
      <c r="E2305" s="25">
        <v>3</v>
      </c>
      <c r="F2305" s="25" t="b">
        <f>IF(E2305&gt;(VLOOKUP(D2305,Months_Weeks!$A$2:$B$13,2,TRUE)),FALSE)</f>
        <v>0</v>
      </c>
      <c r="G2305" s="63">
        <f>IF(Table312[[#This Row],[Facility]]="Buin",1.5%,0.25%)</f>
        <v>1.4999999999999999E-2</v>
      </c>
      <c r="H2305" s="38"/>
      <c r="I2305" s="38"/>
      <c r="J2305" s="27">
        <f t="shared" si="210"/>
        <v>786</v>
      </c>
      <c r="K2305" s="28">
        <f t="shared" si="211"/>
        <v>4</v>
      </c>
      <c r="L2305" s="27">
        <f>IF(K2305=0,0,IF(E2305&gt;1,E2305-1,VLOOKUP(K2305,Months_Weeks!$A$1:$B$13,2,0)))</f>
        <v>2</v>
      </c>
      <c r="M2305" s="29"/>
      <c r="N2305" s="39"/>
      <c r="O2305" s="39"/>
      <c r="P2305" s="50">
        <f t="shared" si="212"/>
        <v>0</v>
      </c>
      <c r="Q2305" s="28">
        <f t="shared" si="213"/>
        <v>4</v>
      </c>
      <c r="R2305" s="28">
        <f>IF(Q2305=0,0,IF(E2305&gt;1,E2305-1,VLOOKUP(Q2305,Months_Weeks!$A$1:$B$13,2,0)))</f>
        <v>2</v>
      </c>
      <c r="S2305" s="30"/>
      <c r="T2305" s="39"/>
      <c r="U2305" s="39"/>
      <c r="V2305" s="50">
        <f t="shared" si="214"/>
        <v>0</v>
      </c>
      <c r="W2305" s="28">
        <f t="shared" si="215"/>
        <v>4</v>
      </c>
      <c r="X2305" s="28">
        <f>IF(W2305=0,0,IF(E2305&gt;1,E2305-1,VLOOKUP(W2305,Months_Weeks!$A$1:$B$13,2,0)))</f>
        <v>2</v>
      </c>
      <c r="Y2305" s="30"/>
      <c r="Z2305" s="39"/>
      <c r="AA2305" s="31"/>
      <c r="AB2305" s="39"/>
      <c r="AC2305" s="31"/>
      <c r="AD2305" s="40"/>
      <c r="AE2305" s="31"/>
      <c r="AF2305" s="40"/>
      <c r="AG2305" s="31"/>
      <c r="AH2305" s="40"/>
      <c r="AI2305" s="31"/>
      <c r="AJ2305" s="40"/>
    </row>
    <row r="2306" spans="1:36" x14ac:dyDescent="0.25">
      <c r="A2306" s="37" t="s">
        <v>62</v>
      </c>
      <c r="B2306" s="37">
        <v>1044</v>
      </c>
      <c r="C2306" s="26" t="str">
        <f>IFERROR(INDEX(Clients[Client_Name],MATCH(Table312[[#This Row],[Client_Code]],Clients[Client_Code],0)),"")</f>
        <v>JBS</v>
      </c>
      <c r="D2306" s="25">
        <v>4</v>
      </c>
      <c r="E2306" s="25">
        <v>4</v>
      </c>
      <c r="F2306" s="25" t="b">
        <f>IF(E2306&gt;(VLOOKUP(D2306,Months_Weeks!$A$2:$B$13,2,TRUE)),FALSE)</f>
        <v>0</v>
      </c>
      <c r="G2306" s="63">
        <f>IF(Table312[[#This Row],[Facility]]="Buin",1.5%,0.25%)</f>
        <v>1.4999999999999999E-2</v>
      </c>
      <c r="H2306" s="38"/>
      <c r="I2306" s="38"/>
      <c r="J2306" s="27">
        <f t="shared" ref="J2306:J2369" si="216" xml:space="preserve"> SUMIFS(J:J,$B:$B,$B2306,$D:$D,K2306,$E:$E,L2306,$A:$A,$A2306)+H2306-I2306</f>
        <v>786</v>
      </c>
      <c r="K2306" s="28">
        <f t="shared" ref="K2306:K2369" si="217">IF(E2306&gt;1,D2306,D2306-1)</f>
        <v>4</v>
      </c>
      <c r="L2306" s="27">
        <f>IF(K2306=0,0,IF(E2306&gt;1,E2306-1,VLOOKUP(K2306,Months_Weeks!$A$1:$B$13,2,0)))</f>
        <v>3</v>
      </c>
      <c r="M2306" s="29"/>
      <c r="N2306" s="39"/>
      <c r="O2306" s="39"/>
      <c r="P2306" s="50">
        <f t="shared" ref="P2306:P2369" si="218" xml:space="preserve"> SUMIFS(P:P,$B:$B,$B2306,$D:$D,Q2306,$E:$E,R2306,$A:$A,$A2306)+N2306-O2306</f>
        <v>0</v>
      </c>
      <c r="Q2306" s="28">
        <f t="shared" ref="Q2306:Q2369" si="219">IF(E2306&gt;1,D2306,D2306-1)</f>
        <v>4</v>
      </c>
      <c r="R2306" s="28">
        <f>IF(Q2306=0,0,IF(E2306&gt;1,E2306-1,VLOOKUP(Q2306,Months_Weeks!$A$1:$B$13,2,0)))</f>
        <v>3</v>
      </c>
      <c r="S2306" s="30"/>
      <c r="T2306" s="39"/>
      <c r="U2306" s="39"/>
      <c r="V2306" s="50">
        <f t="shared" ref="V2306:V2369" si="220" xml:space="preserve"> SUMIFS(V:V,$B:$B,$B2306,$D:$D,W2306,$E:$E,X2306,$A:$A,$A2306)+T2306-U2306</f>
        <v>0</v>
      </c>
      <c r="W2306" s="28">
        <f t="shared" ref="W2306:W2369" si="221">IF(E2306&gt;1,D2306,D2306-1)</f>
        <v>4</v>
      </c>
      <c r="X2306" s="28">
        <f>IF(W2306=0,0,IF(E2306&gt;1,E2306-1,VLOOKUP(W2306,Months_Weeks!$A$1:$B$13,2,0)))</f>
        <v>3</v>
      </c>
      <c r="Y2306" s="30"/>
      <c r="Z2306" s="39"/>
      <c r="AA2306" s="31"/>
      <c r="AB2306" s="39"/>
      <c r="AC2306" s="31"/>
      <c r="AD2306" s="40"/>
      <c r="AE2306" s="31"/>
      <c r="AF2306" s="40"/>
      <c r="AG2306" s="31"/>
      <c r="AH2306" s="40"/>
      <c r="AI2306" s="31"/>
      <c r="AJ2306" s="40"/>
    </row>
    <row r="2307" spans="1:36" x14ac:dyDescent="0.25">
      <c r="A2307" s="37" t="s">
        <v>62</v>
      </c>
      <c r="B2307" s="37">
        <v>1044</v>
      </c>
      <c r="C2307" s="26" t="str">
        <f>IFERROR(INDEX(Clients[Client_Name],MATCH(Table312[[#This Row],[Client_Code]],Clients[Client_Code],0)),"")</f>
        <v>JBS</v>
      </c>
      <c r="D2307" s="25">
        <v>5</v>
      </c>
      <c r="E2307" s="25">
        <v>1</v>
      </c>
      <c r="F2307" s="25" t="b">
        <f>IF(E2307&gt;(VLOOKUP(D2307,Months_Weeks!$A$2:$B$13,2,TRUE)),FALSE)</f>
        <v>0</v>
      </c>
      <c r="G2307" s="63">
        <f>IF(Table312[[#This Row],[Facility]]="Buin",1.5%,0.25%)</f>
        <v>1.4999999999999999E-2</v>
      </c>
      <c r="H2307" s="38"/>
      <c r="I2307" s="38"/>
      <c r="J2307" s="27">
        <f t="shared" si="216"/>
        <v>786</v>
      </c>
      <c r="K2307" s="28">
        <f t="shared" si="217"/>
        <v>4</v>
      </c>
      <c r="L2307" s="27">
        <f>IF(K2307=0,0,IF(E2307&gt;1,E2307-1,VLOOKUP(K2307,Months_Weeks!$A$1:$B$13,2,0)))</f>
        <v>4</v>
      </c>
      <c r="M2307" s="29"/>
      <c r="N2307" s="39"/>
      <c r="O2307" s="39"/>
      <c r="P2307" s="50">
        <f t="shared" si="218"/>
        <v>0</v>
      </c>
      <c r="Q2307" s="28">
        <f t="shared" si="219"/>
        <v>4</v>
      </c>
      <c r="R2307" s="28">
        <f>IF(Q2307=0,0,IF(E2307&gt;1,E2307-1,VLOOKUP(Q2307,Months_Weeks!$A$1:$B$13,2,0)))</f>
        <v>4</v>
      </c>
      <c r="S2307" s="30"/>
      <c r="T2307" s="39"/>
      <c r="U2307" s="39"/>
      <c r="V2307" s="50">
        <f t="shared" si="220"/>
        <v>0</v>
      </c>
      <c r="W2307" s="28">
        <f t="shared" si="221"/>
        <v>4</v>
      </c>
      <c r="X2307" s="28">
        <f>IF(W2307=0,0,IF(E2307&gt;1,E2307-1,VLOOKUP(W2307,Months_Weeks!$A$1:$B$13,2,0)))</f>
        <v>4</v>
      </c>
      <c r="Y2307" s="30"/>
      <c r="Z2307" s="39"/>
      <c r="AA2307" s="31"/>
      <c r="AB2307" s="39"/>
      <c r="AC2307" s="31"/>
      <c r="AD2307" s="40"/>
      <c r="AE2307" s="31"/>
      <c r="AF2307" s="40"/>
      <c r="AG2307" s="31"/>
      <c r="AH2307" s="40"/>
      <c r="AI2307" s="31"/>
      <c r="AJ2307" s="40"/>
    </row>
    <row r="2308" spans="1:36" x14ac:dyDescent="0.25">
      <c r="A2308" s="37" t="s">
        <v>62</v>
      </c>
      <c r="B2308" s="37">
        <v>1044</v>
      </c>
      <c r="C2308" s="26" t="str">
        <f>IFERROR(INDEX(Clients[Client_Name],MATCH(Table312[[#This Row],[Client_Code]],Clients[Client_Code],0)),"")</f>
        <v>JBS</v>
      </c>
      <c r="D2308" s="25">
        <v>5</v>
      </c>
      <c r="E2308" s="25">
        <v>2</v>
      </c>
      <c r="F2308" s="25" t="b">
        <f>IF(E2308&gt;(VLOOKUP(D2308,Months_Weeks!$A$2:$B$13,2,TRUE)),FALSE)</f>
        <v>0</v>
      </c>
      <c r="G2308" s="63">
        <f>IF(Table312[[#This Row],[Facility]]="Buin",1.5%,0.25%)</f>
        <v>1.4999999999999999E-2</v>
      </c>
      <c r="H2308" s="38"/>
      <c r="I2308" s="38"/>
      <c r="J2308" s="27">
        <f t="shared" si="216"/>
        <v>786</v>
      </c>
      <c r="K2308" s="28">
        <f t="shared" si="217"/>
        <v>5</v>
      </c>
      <c r="L2308" s="27">
        <f>IF(K2308=0,0,IF(E2308&gt;1,E2308-1,VLOOKUP(K2308,Months_Weeks!$A$1:$B$13,2,0)))</f>
        <v>1</v>
      </c>
      <c r="M2308" s="29"/>
      <c r="N2308" s="39"/>
      <c r="O2308" s="39"/>
      <c r="P2308" s="50">
        <f t="shared" si="218"/>
        <v>0</v>
      </c>
      <c r="Q2308" s="28">
        <f t="shared" si="219"/>
        <v>5</v>
      </c>
      <c r="R2308" s="28">
        <f>IF(Q2308=0,0,IF(E2308&gt;1,E2308-1,VLOOKUP(Q2308,Months_Weeks!$A$1:$B$13,2,0)))</f>
        <v>1</v>
      </c>
      <c r="S2308" s="30"/>
      <c r="T2308" s="39"/>
      <c r="U2308" s="39"/>
      <c r="V2308" s="50">
        <f t="shared" si="220"/>
        <v>0</v>
      </c>
      <c r="W2308" s="28">
        <f t="shared" si="221"/>
        <v>5</v>
      </c>
      <c r="X2308" s="28">
        <f>IF(W2308=0,0,IF(E2308&gt;1,E2308-1,VLOOKUP(W2308,Months_Weeks!$A$1:$B$13,2,0)))</f>
        <v>1</v>
      </c>
      <c r="Y2308" s="30"/>
      <c r="Z2308" s="39"/>
      <c r="AA2308" s="31"/>
      <c r="AB2308" s="39"/>
      <c r="AC2308" s="31"/>
      <c r="AD2308" s="40"/>
      <c r="AE2308" s="31"/>
      <c r="AF2308" s="40"/>
      <c r="AG2308" s="31"/>
      <c r="AH2308" s="40"/>
      <c r="AI2308" s="31"/>
      <c r="AJ2308" s="40"/>
    </row>
    <row r="2309" spans="1:36" x14ac:dyDescent="0.25">
      <c r="A2309" s="37" t="s">
        <v>62</v>
      </c>
      <c r="B2309" s="37">
        <v>1044</v>
      </c>
      <c r="C2309" s="26" t="str">
        <f>IFERROR(INDEX(Clients[Client_Name],MATCH(Table312[[#This Row],[Client_Code]],Clients[Client_Code],0)),"")</f>
        <v>JBS</v>
      </c>
      <c r="D2309" s="25">
        <v>5</v>
      </c>
      <c r="E2309" s="25">
        <v>3</v>
      </c>
      <c r="F2309" s="25" t="b">
        <f>IF(E2309&gt;(VLOOKUP(D2309,Months_Weeks!$A$2:$B$13,2,TRUE)),FALSE)</f>
        <v>0</v>
      </c>
      <c r="G2309" s="63">
        <f>IF(Table312[[#This Row],[Facility]]="Buin",1.5%,0.25%)</f>
        <v>1.4999999999999999E-2</v>
      </c>
      <c r="H2309" s="38"/>
      <c r="I2309" s="38"/>
      <c r="J2309" s="27">
        <f t="shared" si="216"/>
        <v>786</v>
      </c>
      <c r="K2309" s="28">
        <f t="shared" si="217"/>
        <v>5</v>
      </c>
      <c r="L2309" s="27">
        <f>IF(K2309=0,0,IF(E2309&gt;1,E2309-1,VLOOKUP(K2309,Months_Weeks!$A$1:$B$13,2,0)))</f>
        <v>2</v>
      </c>
      <c r="M2309" s="29"/>
      <c r="N2309" s="39"/>
      <c r="O2309" s="39"/>
      <c r="P2309" s="50">
        <f t="shared" si="218"/>
        <v>0</v>
      </c>
      <c r="Q2309" s="28">
        <f t="shared" si="219"/>
        <v>5</v>
      </c>
      <c r="R2309" s="28">
        <f>IF(Q2309=0,0,IF(E2309&gt;1,E2309-1,VLOOKUP(Q2309,Months_Weeks!$A$1:$B$13,2,0)))</f>
        <v>2</v>
      </c>
      <c r="S2309" s="30"/>
      <c r="T2309" s="39"/>
      <c r="U2309" s="39"/>
      <c r="V2309" s="50">
        <f t="shared" si="220"/>
        <v>0</v>
      </c>
      <c r="W2309" s="28">
        <f t="shared" si="221"/>
        <v>5</v>
      </c>
      <c r="X2309" s="28">
        <f>IF(W2309=0,0,IF(E2309&gt;1,E2309-1,VLOOKUP(W2309,Months_Weeks!$A$1:$B$13,2,0)))</f>
        <v>2</v>
      </c>
      <c r="Y2309" s="30"/>
      <c r="Z2309" s="39"/>
      <c r="AA2309" s="31"/>
      <c r="AB2309" s="39"/>
      <c r="AC2309" s="31"/>
      <c r="AD2309" s="40"/>
      <c r="AE2309" s="31"/>
      <c r="AF2309" s="40"/>
      <c r="AG2309" s="31"/>
      <c r="AH2309" s="40"/>
      <c r="AI2309" s="31"/>
      <c r="AJ2309" s="40"/>
    </row>
    <row r="2310" spans="1:36" x14ac:dyDescent="0.25">
      <c r="A2310" s="37" t="s">
        <v>62</v>
      </c>
      <c r="B2310" s="37">
        <v>1044</v>
      </c>
      <c r="C2310" s="26" t="str">
        <f>IFERROR(INDEX(Clients[Client_Name],MATCH(Table312[[#This Row],[Client_Code]],Clients[Client_Code],0)),"")</f>
        <v>JBS</v>
      </c>
      <c r="D2310" s="25">
        <v>5</v>
      </c>
      <c r="E2310" s="25">
        <v>4</v>
      </c>
      <c r="F2310" s="25" t="b">
        <f>IF(E2310&gt;(VLOOKUP(D2310,Months_Weeks!$A$2:$B$13,2,TRUE)),FALSE)</f>
        <v>0</v>
      </c>
      <c r="G2310" s="63">
        <f>IF(Table312[[#This Row],[Facility]]="Buin",1.5%,0.25%)</f>
        <v>1.4999999999999999E-2</v>
      </c>
      <c r="H2310" s="38"/>
      <c r="I2310" s="38"/>
      <c r="J2310" s="27">
        <f t="shared" si="216"/>
        <v>786</v>
      </c>
      <c r="K2310" s="28">
        <f t="shared" si="217"/>
        <v>5</v>
      </c>
      <c r="L2310" s="27">
        <f>IF(K2310=0,0,IF(E2310&gt;1,E2310-1,VLOOKUP(K2310,Months_Weeks!$A$1:$B$13,2,0)))</f>
        <v>3</v>
      </c>
      <c r="M2310" s="29"/>
      <c r="N2310" s="39"/>
      <c r="O2310" s="39"/>
      <c r="P2310" s="50">
        <f t="shared" si="218"/>
        <v>0</v>
      </c>
      <c r="Q2310" s="28">
        <f t="shared" si="219"/>
        <v>5</v>
      </c>
      <c r="R2310" s="28">
        <f>IF(Q2310=0,0,IF(E2310&gt;1,E2310-1,VLOOKUP(Q2310,Months_Weeks!$A$1:$B$13,2,0)))</f>
        <v>3</v>
      </c>
      <c r="S2310" s="30"/>
      <c r="T2310" s="39"/>
      <c r="U2310" s="39"/>
      <c r="V2310" s="50">
        <f t="shared" si="220"/>
        <v>0</v>
      </c>
      <c r="W2310" s="28">
        <f t="shared" si="221"/>
        <v>5</v>
      </c>
      <c r="X2310" s="28">
        <f>IF(W2310=0,0,IF(E2310&gt;1,E2310-1,VLOOKUP(W2310,Months_Weeks!$A$1:$B$13,2,0)))</f>
        <v>3</v>
      </c>
      <c r="Y2310" s="30"/>
      <c r="Z2310" s="39"/>
      <c r="AA2310" s="31"/>
      <c r="AB2310" s="39"/>
      <c r="AC2310" s="31"/>
      <c r="AD2310" s="40"/>
      <c r="AE2310" s="31"/>
      <c r="AF2310" s="40"/>
      <c r="AG2310" s="31"/>
      <c r="AH2310" s="40"/>
      <c r="AI2310" s="31"/>
      <c r="AJ2310" s="40"/>
    </row>
    <row r="2311" spans="1:36" x14ac:dyDescent="0.25">
      <c r="A2311" s="37" t="s">
        <v>62</v>
      </c>
      <c r="B2311" s="37">
        <v>1044</v>
      </c>
      <c r="C2311" s="26" t="str">
        <f>IFERROR(INDEX(Clients[Client_Name],MATCH(Table312[[#This Row],[Client_Code]],Clients[Client_Code],0)),"")</f>
        <v>JBS</v>
      </c>
      <c r="D2311" s="25">
        <v>6</v>
      </c>
      <c r="E2311" s="25">
        <v>1</v>
      </c>
      <c r="F2311" s="25" t="b">
        <f>IF(E2311&gt;(VLOOKUP(D2311,Months_Weeks!$A$2:$B$13,2,TRUE)),FALSE)</f>
        <v>0</v>
      </c>
      <c r="G2311" s="63">
        <f>IF(Table312[[#This Row],[Facility]]="Buin",1.5%,0.25%)</f>
        <v>1.4999999999999999E-2</v>
      </c>
      <c r="H2311" s="38"/>
      <c r="I2311" s="38"/>
      <c r="J2311" s="27">
        <f t="shared" si="216"/>
        <v>786</v>
      </c>
      <c r="K2311" s="28">
        <f t="shared" si="217"/>
        <v>5</v>
      </c>
      <c r="L2311" s="27">
        <f>IF(K2311=0,0,IF(E2311&gt;1,E2311-1,VLOOKUP(K2311,Months_Weeks!$A$1:$B$13,2,0)))</f>
        <v>4</v>
      </c>
      <c r="M2311" s="29"/>
      <c r="N2311" s="39"/>
      <c r="O2311" s="39"/>
      <c r="P2311" s="50">
        <f t="shared" si="218"/>
        <v>0</v>
      </c>
      <c r="Q2311" s="28">
        <f t="shared" si="219"/>
        <v>5</v>
      </c>
      <c r="R2311" s="28">
        <f>IF(Q2311=0,0,IF(E2311&gt;1,E2311-1,VLOOKUP(Q2311,Months_Weeks!$A$1:$B$13,2,0)))</f>
        <v>4</v>
      </c>
      <c r="S2311" s="30"/>
      <c r="T2311" s="39"/>
      <c r="U2311" s="39"/>
      <c r="V2311" s="50">
        <f t="shared" si="220"/>
        <v>0</v>
      </c>
      <c r="W2311" s="28">
        <f t="shared" si="221"/>
        <v>5</v>
      </c>
      <c r="X2311" s="28">
        <f>IF(W2311=0,0,IF(E2311&gt;1,E2311-1,VLOOKUP(W2311,Months_Weeks!$A$1:$B$13,2,0)))</f>
        <v>4</v>
      </c>
      <c r="Y2311" s="30"/>
      <c r="Z2311" s="39"/>
      <c r="AA2311" s="31"/>
      <c r="AB2311" s="39"/>
      <c r="AC2311" s="31"/>
      <c r="AD2311" s="40"/>
      <c r="AE2311" s="31"/>
      <c r="AF2311" s="40"/>
      <c r="AG2311" s="31"/>
      <c r="AH2311" s="40"/>
      <c r="AI2311" s="31"/>
      <c r="AJ2311" s="40"/>
    </row>
    <row r="2312" spans="1:36" x14ac:dyDescent="0.25">
      <c r="A2312" s="37" t="s">
        <v>62</v>
      </c>
      <c r="B2312" s="37">
        <v>1044</v>
      </c>
      <c r="C2312" s="26" t="str">
        <f>IFERROR(INDEX(Clients[Client_Name],MATCH(Table312[[#This Row],[Client_Code]],Clients[Client_Code],0)),"")</f>
        <v>JBS</v>
      </c>
      <c r="D2312" s="25">
        <v>6</v>
      </c>
      <c r="E2312" s="25">
        <v>2</v>
      </c>
      <c r="F2312" s="25" t="b">
        <f>IF(E2312&gt;(VLOOKUP(D2312,Months_Weeks!$A$2:$B$13,2,TRUE)),FALSE)</f>
        <v>0</v>
      </c>
      <c r="G2312" s="63">
        <f>IF(Table312[[#This Row],[Facility]]="Buin",1.5%,0.25%)</f>
        <v>1.4999999999999999E-2</v>
      </c>
      <c r="H2312" s="38"/>
      <c r="I2312" s="38"/>
      <c r="J2312" s="27">
        <f t="shared" si="216"/>
        <v>786</v>
      </c>
      <c r="K2312" s="28">
        <f t="shared" si="217"/>
        <v>6</v>
      </c>
      <c r="L2312" s="27">
        <f>IF(K2312=0,0,IF(E2312&gt;1,E2312-1,VLOOKUP(K2312,Months_Weeks!$A$1:$B$13,2,0)))</f>
        <v>1</v>
      </c>
      <c r="M2312" s="29"/>
      <c r="N2312" s="39"/>
      <c r="O2312" s="39"/>
      <c r="P2312" s="50">
        <f t="shared" si="218"/>
        <v>0</v>
      </c>
      <c r="Q2312" s="28">
        <f t="shared" si="219"/>
        <v>6</v>
      </c>
      <c r="R2312" s="28">
        <f>IF(Q2312=0,0,IF(E2312&gt;1,E2312-1,VLOOKUP(Q2312,Months_Weeks!$A$1:$B$13,2,0)))</f>
        <v>1</v>
      </c>
      <c r="S2312" s="30"/>
      <c r="T2312" s="39"/>
      <c r="U2312" s="39"/>
      <c r="V2312" s="50">
        <f t="shared" si="220"/>
        <v>0</v>
      </c>
      <c r="W2312" s="28">
        <f t="shared" si="221"/>
        <v>6</v>
      </c>
      <c r="X2312" s="28">
        <f>IF(W2312=0,0,IF(E2312&gt;1,E2312-1,VLOOKUP(W2312,Months_Weeks!$A$1:$B$13,2,0)))</f>
        <v>1</v>
      </c>
      <c r="Y2312" s="30"/>
      <c r="Z2312" s="39"/>
      <c r="AA2312" s="31"/>
      <c r="AB2312" s="39"/>
      <c r="AC2312" s="31"/>
      <c r="AD2312" s="40"/>
      <c r="AE2312" s="31"/>
      <c r="AF2312" s="40"/>
      <c r="AG2312" s="31"/>
      <c r="AH2312" s="40"/>
      <c r="AI2312" s="31"/>
      <c r="AJ2312" s="40"/>
    </row>
    <row r="2313" spans="1:36" x14ac:dyDescent="0.25">
      <c r="A2313" s="37" t="s">
        <v>62</v>
      </c>
      <c r="B2313" s="37">
        <v>1044</v>
      </c>
      <c r="C2313" s="26" t="str">
        <f>IFERROR(INDEX(Clients[Client_Name],MATCH(Table312[[#This Row],[Client_Code]],Clients[Client_Code],0)),"")</f>
        <v>JBS</v>
      </c>
      <c r="D2313" s="25">
        <v>6</v>
      </c>
      <c r="E2313" s="25">
        <v>3</v>
      </c>
      <c r="F2313" s="25" t="b">
        <f>IF(E2313&gt;(VLOOKUP(D2313,Months_Weeks!$A$2:$B$13,2,TRUE)),FALSE)</f>
        <v>0</v>
      </c>
      <c r="G2313" s="63">
        <f>IF(Table312[[#This Row],[Facility]]="Buin",1.5%,0.25%)</f>
        <v>1.4999999999999999E-2</v>
      </c>
      <c r="H2313" s="38"/>
      <c r="I2313" s="38"/>
      <c r="J2313" s="27">
        <f t="shared" si="216"/>
        <v>786</v>
      </c>
      <c r="K2313" s="28">
        <f t="shared" si="217"/>
        <v>6</v>
      </c>
      <c r="L2313" s="27">
        <f>IF(K2313=0,0,IF(E2313&gt;1,E2313-1,VLOOKUP(K2313,Months_Weeks!$A$1:$B$13,2,0)))</f>
        <v>2</v>
      </c>
      <c r="M2313" s="29"/>
      <c r="N2313" s="39"/>
      <c r="O2313" s="39"/>
      <c r="P2313" s="50">
        <f t="shared" si="218"/>
        <v>0</v>
      </c>
      <c r="Q2313" s="28">
        <f t="shared" si="219"/>
        <v>6</v>
      </c>
      <c r="R2313" s="28">
        <f>IF(Q2313=0,0,IF(E2313&gt;1,E2313-1,VLOOKUP(Q2313,Months_Weeks!$A$1:$B$13,2,0)))</f>
        <v>2</v>
      </c>
      <c r="S2313" s="30"/>
      <c r="T2313" s="39"/>
      <c r="U2313" s="39"/>
      <c r="V2313" s="50">
        <f t="shared" si="220"/>
        <v>0</v>
      </c>
      <c r="W2313" s="28">
        <f t="shared" si="221"/>
        <v>6</v>
      </c>
      <c r="X2313" s="28">
        <f>IF(W2313=0,0,IF(E2313&gt;1,E2313-1,VLOOKUP(W2313,Months_Weeks!$A$1:$B$13,2,0)))</f>
        <v>2</v>
      </c>
      <c r="Y2313" s="30"/>
      <c r="Z2313" s="39"/>
      <c r="AA2313" s="31"/>
      <c r="AB2313" s="39"/>
      <c r="AC2313" s="31"/>
      <c r="AD2313" s="40"/>
      <c r="AE2313" s="31"/>
      <c r="AF2313" s="40"/>
      <c r="AG2313" s="31"/>
      <c r="AH2313" s="40"/>
      <c r="AI2313" s="31"/>
      <c r="AJ2313" s="40"/>
    </row>
    <row r="2314" spans="1:36" x14ac:dyDescent="0.25">
      <c r="A2314" s="37" t="s">
        <v>62</v>
      </c>
      <c r="B2314" s="37">
        <v>1044</v>
      </c>
      <c r="C2314" s="26" t="str">
        <f>IFERROR(INDEX(Clients[Client_Name],MATCH(Table312[[#This Row],[Client_Code]],Clients[Client_Code],0)),"")</f>
        <v>JBS</v>
      </c>
      <c r="D2314" s="25">
        <v>6</v>
      </c>
      <c r="E2314" s="25">
        <v>4</v>
      </c>
      <c r="F2314" s="25" t="b">
        <f>IF(E2314&gt;(VLOOKUP(D2314,Months_Weeks!$A$2:$B$13,2,TRUE)),FALSE)</f>
        <v>0</v>
      </c>
      <c r="G2314" s="63">
        <f>IF(Table312[[#This Row],[Facility]]="Buin",1.5%,0.25%)</f>
        <v>1.4999999999999999E-2</v>
      </c>
      <c r="H2314" s="38"/>
      <c r="I2314" s="38"/>
      <c r="J2314" s="27">
        <f t="shared" si="216"/>
        <v>786</v>
      </c>
      <c r="K2314" s="28">
        <f t="shared" si="217"/>
        <v>6</v>
      </c>
      <c r="L2314" s="27">
        <f>IF(K2314=0,0,IF(E2314&gt;1,E2314-1,VLOOKUP(K2314,Months_Weeks!$A$1:$B$13,2,0)))</f>
        <v>3</v>
      </c>
      <c r="M2314" s="29"/>
      <c r="N2314" s="39"/>
      <c r="O2314" s="39"/>
      <c r="P2314" s="50">
        <f t="shared" si="218"/>
        <v>0</v>
      </c>
      <c r="Q2314" s="28">
        <f t="shared" si="219"/>
        <v>6</v>
      </c>
      <c r="R2314" s="28">
        <f>IF(Q2314=0,0,IF(E2314&gt;1,E2314-1,VLOOKUP(Q2314,Months_Weeks!$A$1:$B$13,2,0)))</f>
        <v>3</v>
      </c>
      <c r="S2314" s="30"/>
      <c r="T2314" s="39"/>
      <c r="U2314" s="39"/>
      <c r="V2314" s="50">
        <f t="shared" si="220"/>
        <v>0</v>
      </c>
      <c r="W2314" s="28">
        <f t="shared" si="221"/>
        <v>6</v>
      </c>
      <c r="X2314" s="28">
        <f>IF(W2314=0,0,IF(E2314&gt;1,E2314-1,VLOOKUP(W2314,Months_Weeks!$A$1:$B$13,2,0)))</f>
        <v>3</v>
      </c>
      <c r="Y2314" s="30"/>
      <c r="Z2314" s="39"/>
      <c r="AA2314" s="31"/>
      <c r="AB2314" s="39"/>
      <c r="AC2314" s="31"/>
      <c r="AD2314" s="40"/>
      <c r="AE2314" s="31"/>
      <c r="AF2314" s="40"/>
      <c r="AG2314" s="31"/>
      <c r="AH2314" s="40"/>
      <c r="AI2314" s="31"/>
      <c r="AJ2314" s="40"/>
    </row>
    <row r="2315" spans="1:36" x14ac:dyDescent="0.25">
      <c r="A2315" s="37" t="s">
        <v>62</v>
      </c>
      <c r="B2315" s="37">
        <v>1044</v>
      </c>
      <c r="C2315" s="26" t="str">
        <f>IFERROR(INDEX(Clients[Client_Name],MATCH(Table312[[#This Row],[Client_Code]],Clients[Client_Code],0)),"")</f>
        <v>JBS</v>
      </c>
      <c r="D2315" s="25">
        <v>6</v>
      </c>
      <c r="E2315" s="25">
        <v>5</v>
      </c>
      <c r="F2315" s="25" t="b">
        <f>IF(E2315&gt;(VLOOKUP(D2315,Months_Weeks!$A$2:$B$13,2,TRUE)),FALSE)</f>
        <v>0</v>
      </c>
      <c r="G2315" s="63">
        <f>IF(Table312[[#This Row],[Facility]]="Buin",1.5%,0.25%)</f>
        <v>1.4999999999999999E-2</v>
      </c>
      <c r="H2315" s="38"/>
      <c r="I2315" s="38"/>
      <c r="J2315" s="27">
        <f t="shared" si="216"/>
        <v>786</v>
      </c>
      <c r="K2315" s="28">
        <f t="shared" si="217"/>
        <v>6</v>
      </c>
      <c r="L2315" s="27">
        <f>IF(K2315=0,0,IF(E2315&gt;1,E2315-1,VLOOKUP(K2315,Months_Weeks!$A$1:$B$13,2,0)))</f>
        <v>4</v>
      </c>
      <c r="M2315" s="29"/>
      <c r="N2315" s="39"/>
      <c r="O2315" s="39"/>
      <c r="P2315" s="50">
        <f t="shared" si="218"/>
        <v>0</v>
      </c>
      <c r="Q2315" s="28">
        <f t="shared" si="219"/>
        <v>6</v>
      </c>
      <c r="R2315" s="28">
        <f>IF(Q2315=0,0,IF(E2315&gt;1,E2315-1,VLOOKUP(Q2315,Months_Weeks!$A$1:$B$13,2,0)))</f>
        <v>4</v>
      </c>
      <c r="S2315" s="30"/>
      <c r="T2315" s="39"/>
      <c r="U2315" s="39"/>
      <c r="V2315" s="50">
        <f t="shared" si="220"/>
        <v>0</v>
      </c>
      <c r="W2315" s="28">
        <f t="shared" si="221"/>
        <v>6</v>
      </c>
      <c r="X2315" s="28">
        <f>IF(W2315=0,0,IF(E2315&gt;1,E2315-1,VLOOKUP(W2315,Months_Weeks!$A$1:$B$13,2,0)))</f>
        <v>4</v>
      </c>
      <c r="Y2315" s="30"/>
      <c r="Z2315" s="39"/>
      <c r="AA2315" s="31"/>
      <c r="AB2315" s="39"/>
      <c r="AC2315" s="31"/>
      <c r="AD2315" s="40"/>
      <c r="AE2315" s="31"/>
      <c r="AF2315" s="40"/>
      <c r="AG2315" s="31"/>
      <c r="AH2315" s="40"/>
      <c r="AI2315" s="31"/>
      <c r="AJ2315" s="40"/>
    </row>
    <row r="2316" spans="1:36" x14ac:dyDescent="0.25">
      <c r="A2316" s="37" t="s">
        <v>62</v>
      </c>
      <c r="B2316" s="37">
        <v>1044</v>
      </c>
      <c r="C2316" s="26" t="str">
        <f>IFERROR(INDEX(Clients[Client_Name],MATCH(Table312[[#This Row],[Client_Code]],Clients[Client_Code],0)),"")</f>
        <v>JBS</v>
      </c>
      <c r="D2316" s="25">
        <v>7</v>
      </c>
      <c r="E2316" s="25">
        <v>1</v>
      </c>
      <c r="F2316" s="25" t="b">
        <f>IF(E2316&gt;(VLOOKUP(D2316,Months_Weeks!$A$2:$B$13,2,TRUE)),FALSE)</f>
        <v>0</v>
      </c>
      <c r="G2316" s="63">
        <f>IF(Table312[[#This Row],[Facility]]="Buin",1.5%,0.25%)</f>
        <v>1.4999999999999999E-2</v>
      </c>
      <c r="H2316" s="38"/>
      <c r="I2316" s="38"/>
      <c r="J2316" s="27">
        <f t="shared" si="216"/>
        <v>786</v>
      </c>
      <c r="K2316" s="28">
        <f t="shared" si="217"/>
        <v>6</v>
      </c>
      <c r="L2316" s="27">
        <f>IF(K2316=0,0,IF(E2316&gt;1,E2316-1,VLOOKUP(K2316,Months_Weeks!$A$1:$B$13,2,0)))</f>
        <v>5</v>
      </c>
      <c r="M2316" s="29"/>
      <c r="N2316" s="39"/>
      <c r="O2316" s="39"/>
      <c r="P2316" s="50">
        <f t="shared" si="218"/>
        <v>0</v>
      </c>
      <c r="Q2316" s="28">
        <f t="shared" si="219"/>
        <v>6</v>
      </c>
      <c r="R2316" s="28">
        <f>IF(Q2316=0,0,IF(E2316&gt;1,E2316-1,VLOOKUP(Q2316,Months_Weeks!$A$1:$B$13,2,0)))</f>
        <v>5</v>
      </c>
      <c r="S2316" s="30"/>
      <c r="T2316" s="39"/>
      <c r="U2316" s="39"/>
      <c r="V2316" s="50">
        <f t="shared" si="220"/>
        <v>0</v>
      </c>
      <c r="W2316" s="28">
        <f t="shared" si="221"/>
        <v>6</v>
      </c>
      <c r="X2316" s="28">
        <f>IF(W2316=0,0,IF(E2316&gt;1,E2316-1,VLOOKUP(W2316,Months_Weeks!$A$1:$B$13,2,0)))</f>
        <v>5</v>
      </c>
      <c r="Y2316" s="30"/>
      <c r="Z2316" s="39"/>
      <c r="AA2316" s="31"/>
      <c r="AB2316" s="39"/>
      <c r="AC2316" s="31"/>
      <c r="AD2316" s="40"/>
      <c r="AE2316" s="31"/>
      <c r="AF2316" s="40"/>
      <c r="AG2316" s="31"/>
      <c r="AH2316" s="40"/>
      <c r="AI2316" s="31"/>
      <c r="AJ2316" s="40"/>
    </row>
    <row r="2317" spans="1:36" x14ac:dyDescent="0.25">
      <c r="A2317" s="37" t="s">
        <v>62</v>
      </c>
      <c r="B2317" s="37">
        <v>1044</v>
      </c>
      <c r="C2317" s="26" t="str">
        <f>IFERROR(INDEX(Clients[Client_Name],MATCH(Table312[[#This Row],[Client_Code]],Clients[Client_Code],0)),"")</f>
        <v>JBS</v>
      </c>
      <c r="D2317" s="25">
        <v>7</v>
      </c>
      <c r="E2317" s="25">
        <v>2</v>
      </c>
      <c r="F2317" s="25" t="b">
        <f>IF(E2317&gt;(VLOOKUP(D2317,Months_Weeks!$A$2:$B$13,2,TRUE)),FALSE)</f>
        <v>0</v>
      </c>
      <c r="G2317" s="63">
        <f>IF(Table312[[#This Row],[Facility]]="Buin",1.5%,0.25%)</f>
        <v>1.4999999999999999E-2</v>
      </c>
      <c r="H2317" s="38">
        <v>50</v>
      </c>
      <c r="I2317" s="38"/>
      <c r="J2317" s="27">
        <f t="shared" si="216"/>
        <v>836</v>
      </c>
      <c r="K2317" s="28">
        <f t="shared" si="217"/>
        <v>7</v>
      </c>
      <c r="L2317" s="27">
        <f>IF(K2317=0,0,IF(E2317&gt;1,E2317-1,VLOOKUP(K2317,Months_Weeks!$A$1:$B$13,2,0)))</f>
        <v>1</v>
      </c>
      <c r="M2317" s="29"/>
      <c r="N2317" s="39"/>
      <c r="O2317" s="39"/>
      <c r="P2317" s="50">
        <f t="shared" si="218"/>
        <v>0</v>
      </c>
      <c r="Q2317" s="28">
        <f t="shared" si="219"/>
        <v>7</v>
      </c>
      <c r="R2317" s="28">
        <f>IF(Q2317=0,0,IF(E2317&gt;1,E2317-1,VLOOKUP(Q2317,Months_Weeks!$A$1:$B$13,2,0)))</f>
        <v>1</v>
      </c>
      <c r="S2317" s="30"/>
      <c r="T2317" s="39"/>
      <c r="U2317" s="39"/>
      <c r="V2317" s="50">
        <f t="shared" si="220"/>
        <v>0</v>
      </c>
      <c r="W2317" s="28">
        <f t="shared" si="221"/>
        <v>7</v>
      </c>
      <c r="X2317" s="28">
        <f>IF(W2317=0,0,IF(E2317&gt;1,E2317-1,VLOOKUP(W2317,Months_Weeks!$A$1:$B$13,2,0)))</f>
        <v>1</v>
      </c>
      <c r="Y2317" s="30"/>
      <c r="Z2317" s="39"/>
      <c r="AA2317" s="31"/>
      <c r="AB2317" s="39"/>
      <c r="AC2317" s="31"/>
      <c r="AD2317" s="40"/>
      <c r="AE2317" s="31"/>
      <c r="AF2317" s="40"/>
      <c r="AG2317" s="31"/>
      <c r="AH2317" s="40"/>
      <c r="AI2317" s="31"/>
      <c r="AJ2317" s="40"/>
    </row>
    <row r="2318" spans="1:36" x14ac:dyDescent="0.25">
      <c r="A2318" s="37" t="s">
        <v>62</v>
      </c>
      <c r="B2318" s="37">
        <v>1044</v>
      </c>
      <c r="C2318" s="26" t="str">
        <f>IFERROR(INDEX(Clients[Client_Name],MATCH(Table312[[#This Row],[Client_Code]],Clients[Client_Code],0)),"")</f>
        <v>JBS</v>
      </c>
      <c r="D2318" s="25">
        <v>7</v>
      </c>
      <c r="E2318" s="25">
        <v>3</v>
      </c>
      <c r="F2318" s="25" t="b">
        <f>IF(E2318&gt;(VLOOKUP(D2318,Months_Weeks!$A$2:$B$13,2,TRUE)),FALSE)</f>
        <v>0</v>
      </c>
      <c r="G2318" s="63">
        <f>IF(Table312[[#This Row],[Facility]]="Buin",1.5%,0.25%)</f>
        <v>1.4999999999999999E-2</v>
      </c>
      <c r="H2318" s="38">
        <v>50</v>
      </c>
      <c r="I2318" s="38"/>
      <c r="J2318" s="27">
        <f t="shared" si="216"/>
        <v>886</v>
      </c>
      <c r="K2318" s="28">
        <f t="shared" si="217"/>
        <v>7</v>
      </c>
      <c r="L2318" s="27">
        <f>IF(K2318=0,0,IF(E2318&gt;1,E2318-1,VLOOKUP(K2318,Months_Weeks!$A$1:$B$13,2,0)))</f>
        <v>2</v>
      </c>
      <c r="M2318" s="29"/>
      <c r="N2318" s="39"/>
      <c r="O2318" s="39"/>
      <c r="P2318" s="50">
        <f t="shared" si="218"/>
        <v>0</v>
      </c>
      <c r="Q2318" s="28">
        <f t="shared" si="219"/>
        <v>7</v>
      </c>
      <c r="R2318" s="28">
        <f>IF(Q2318=0,0,IF(E2318&gt;1,E2318-1,VLOOKUP(Q2318,Months_Weeks!$A$1:$B$13,2,0)))</f>
        <v>2</v>
      </c>
      <c r="S2318" s="30"/>
      <c r="T2318" s="39"/>
      <c r="U2318" s="39"/>
      <c r="V2318" s="50">
        <f t="shared" si="220"/>
        <v>0</v>
      </c>
      <c r="W2318" s="28">
        <f t="shared" si="221"/>
        <v>7</v>
      </c>
      <c r="X2318" s="28">
        <f>IF(W2318=0,0,IF(E2318&gt;1,E2318-1,VLOOKUP(W2318,Months_Weeks!$A$1:$B$13,2,0)))</f>
        <v>2</v>
      </c>
      <c r="Y2318" s="30"/>
      <c r="Z2318" s="39"/>
      <c r="AA2318" s="31"/>
      <c r="AB2318" s="39"/>
      <c r="AC2318" s="31"/>
      <c r="AD2318" s="40"/>
      <c r="AE2318" s="31"/>
      <c r="AF2318" s="40"/>
      <c r="AG2318" s="31"/>
      <c r="AH2318" s="40"/>
      <c r="AI2318" s="31"/>
      <c r="AJ2318" s="40"/>
    </row>
    <row r="2319" spans="1:36" x14ac:dyDescent="0.25">
      <c r="A2319" s="37" t="s">
        <v>62</v>
      </c>
      <c r="B2319" s="37">
        <v>1044</v>
      </c>
      <c r="C2319" s="26" t="str">
        <f>IFERROR(INDEX(Clients[Client_Name],MATCH(Table312[[#This Row],[Client_Code]],Clients[Client_Code],0)),"")</f>
        <v>JBS</v>
      </c>
      <c r="D2319" s="25">
        <v>7</v>
      </c>
      <c r="E2319" s="25">
        <v>4</v>
      </c>
      <c r="F2319" s="25" t="b">
        <f>IF(E2319&gt;(VLOOKUP(D2319,Months_Weeks!$A$2:$B$13,2,TRUE)),FALSE)</f>
        <v>0</v>
      </c>
      <c r="G2319" s="63">
        <f>IF(Table312[[#This Row],[Facility]]="Buin",1.5%,0.25%)</f>
        <v>1.4999999999999999E-2</v>
      </c>
      <c r="H2319" s="38">
        <v>50</v>
      </c>
      <c r="I2319" s="38"/>
      <c r="J2319" s="27">
        <f t="shared" si="216"/>
        <v>936</v>
      </c>
      <c r="K2319" s="28">
        <f t="shared" si="217"/>
        <v>7</v>
      </c>
      <c r="L2319" s="27">
        <f>IF(K2319=0,0,IF(E2319&gt;1,E2319-1,VLOOKUP(K2319,Months_Weeks!$A$1:$B$13,2,0)))</f>
        <v>3</v>
      </c>
      <c r="M2319" s="29"/>
      <c r="N2319" s="39"/>
      <c r="O2319" s="39"/>
      <c r="P2319" s="50">
        <f t="shared" si="218"/>
        <v>0</v>
      </c>
      <c r="Q2319" s="28">
        <f t="shared" si="219"/>
        <v>7</v>
      </c>
      <c r="R2319" s="28">
        <f>IF(Q2319=0,0,IF(E2319&gt;1,E2319-1,VLOOKUP(Q2319,Months_Weeks!$A$1:$B$13,2,0)))</f>
        <v>3</v>
      </c>
      <c r="S2319" s="30"/>
      <c r="T2319" s="39"/>
      <c r="U2319" s="39"/>
      <c r="V2319" s="50">
        <f t="shared" si="220"/>
        <v>0</v>
      </c>
      <c r="W2319" s="28">
        <f t="shared" si="221"/>
        <v>7</v>
      </c>
      <c r="X2319" s="28">
        <f>IF(W2319=0,0,IF(E2319&gt;1,E2319-1,VLOOKUP(W2319,Months_Weeks!$A$1:$B$13,2,0)))</f>
        <v>3</v>
      </c>
      <c r="Y2319" s="30"/>
      <c r="Z2319" s="39"/>
      <c r="AA2319" s="31"/>
      <c r="AB2319" s="39"/>
      <c r="AC2319" s="31"/>
      <c r="AD2319" s="40"/>
      <c r="AE2319" s="31"/>
      <c r="AF2319" s="40"/>
      <c r="AG2319" s="31"/>
      <c r="AH2319" s="40"/>
      <c r="AI2319" s="31"/>
      <c r="AJ2319" s="40"/>
    </row>
    <row r="2320" spans="1:36" x14ac:dyDescent="0.25">
      <c r="A2320" s="37" t="s">
        <v>62</v>
      </c>
      <c r="B2320" s="37">
        <v>1044</v>
      </c>
      <c r="C2320" s="26" t="str">
        <f>IFERROR(INDEX(Clients[Client_Name],MATCH(Table312[[#This Row],[Client_Code]],Clients[Client_Code],0)),"")</f>
        <v>JBS</v>
      </c>
      <c r="D2320" s="25">
        <v>8</v>
      </c>
      <c r="E2320" s="25">
        <v>1</v>
      </c>
      <c r="F2320" s="25" t="b">
        <f>IF(E2320&gt;(VLOOKUP(D2320,Months_Weeks!$A$2:$B$13,2,TRUE)),FALSE)</f>
        <v>0</v>
      </c>
      <c r="G2320" s="63">
        <f>IF(Table312[[#This Row],[Facility]]="Buin",1.5%,0.25%)</f>
        <v>1.4999999999999999E-2</v>
      </c>
      <c r="H2320" s="38">
        <v>50</v>
      </c>
      <c r="I2320" s="38"/>
      <c r="J2320" s="27">
        <f t="shared" si="216"/>
        <v>986</v>
      </c>
      <c r="K2320" s="28">
        <f t="shared" si="217"/>
        <v>7</v>
      </c>
      <c r="L2320" s="27">
        <f>IF(K2320=0,0,IF(E2320&gt;1,E2320-1,VLOOKUP(K2320,Months_Weeks!$A$1:$B$13,2,0)))</f>
        <v>4</v>
      </c>
      <c r="M2320" s="29"/>
      <c r="N2320" s="39"/>
      <c r="O2320" s="39"/>
      <c r="P2320" s="50">
        <f t="shared" si="218"/>
        <v>0</v>
      </c>
      <c r="Q2320" s="28">
        <f t="shared" si="219"/>
        <v>7</v>
      </c>
      <c r="R2320" s="28">
        <f>IF(Q2320=0,0,IF(E2320&gt;1,E2320-1,VLOOKUP(Q2320,Months_Weeks!$A$1:$B$13,2,0)))</f>
        <v>4</v>
      </c>
      <c r="S2320" s="30"/>
      <c r="T2320" s="39"/>
      <c r="U2320" s="39"/>
      <c r="V2320" s="50">
        <f t="shared" si="220"/>
        <v>0</v>
      </c>
      <c r="W2320" s="28">
        <f t="shared" si="221"/>
        <v>7</v>
      </c>
      <c r="X2320" s="28">
        <f>IF(W2320=0,0,IF(E2320&gt;1,E2320-1,VLOOKUP(W2320,Months_Weeks!$A$1:$B$13,2,0)))</f>
        <v>4</v>
      </c>
      <c r="Y2320" s="30"/>
      <c r="Z2320" s="39"/>
      <c r="AA2320" s="31"/>
      <c r="AB2320" s="39"/>
      <c r="AC2320" s="31"/>
      <c r="AD2320" s="40"/>
      <c r="AE2320" s="31"/>
      <c r="AF2320" s="40"/>
      <c r="AG2320" s="31"/>
      <c r="AH2320" s="40"/>
      <c r="AI2320" s="31"/>
      <c r="AJ2320" s="40"/>
    </row>
    <row r="2321" spans="1:36" x14ac:dyDescent="0.25">
      <c r="A2321" s="37" t="s">
        <v>62</v>
      </c>
      <c r="B2321" s="37">
        <v>1044</v>
      </c>
      <c r="C2321" s="26" t="str">
        <f>IFERROR(INDEX(Clients[Client_Name],MATCH(Table312[[#This Row],[Client_Code]],Clients[Client_Code],0)),"")</f>
        <v>JBS</v>
      </c>
      <c r="D2321" s="25">
        <v>8</v>
      </c>
      <c r="E2321" s="25">
        <v>2</v>
      </c>
      <c r="F2321" s="25" t="b">
        <f>IF(E2321&gt;(VLOOKUP(D2321,Months_Weeks!$A$2:$B$13,2,TRUE)),FALSE)</f>
        <v>0</v>
      </c>
      <c r="G2321" s="63">
        <f>IF(Table312[[#This Row],[Facility]]="Buin",1.5%,0.25%)</f>
        <v>1.4999999999999999E-2</v>
      </c>
      <c r="H2321" s="38">
        <v>50</v>
      </c>
      <c r="I2321" s="38"/>
      <c r="J2321" s="27">
        <f t="shared" si="216"/>
        <v>1036</v>
      </c>
      <c r="K2321" s="28">
        <f t="shared" si="217"/>
        <v>8</v>
      </c>
      <c r="L2321" s="27">
        <f>IF(K2321=0,0,IF(E2321&gt;1,E2321-1,VLOOKUP(K2321,Months_Weeks!$A$1:$B$13,2,0)))</f>
        <v>1</v>
      </c>
      <c r="M2321" s="29"/>
      <c r="N2321" s="39"/>
      <c r="O2321" s="39"/>
      <c r="P2321" s="50">
        <f t="shared" si="218"/>
        <v>0</v>
      </c>
      <c r="Q2321" s="28">
        <f t="shared" si="219"/>
        <v>8</v>
      </c>
      <c r="R2321" s="28">
        <f>IF(Q2321=0,0,IF(E2321&gt;1,E2321-1,VLOOKUP(Q2321,Months_Weeks!$A$1:$B$13,2,0)))</f>
        <v>1</v>
      </c>
      <c r="S2321" s="30"/>
      <c r="T2321" s="39"/>
      <c r="U2321" s="39"/>
      <c r="V2321" s="50">
        <f t="shared" si="220"/>
        <v>0</v>
      </c>
      <c r="W2321" s="28">
        <f t="shared" si="221"/>
        <v>8</v>
      </c>
      <c r="X2321" s="28">
        <f>IF(W2321=0,0,IF(E2321&gt;1,E2321-1,VLOOKUP(W2321,Months_Weeks!$A$1:$B$13,2,0)))</f>
        <v>1</v>
      </c>
      <c r="Y2321" s="30"/>
      <c r="Z2321" s="39"/>
      <c r="AA2321" s="31"/>
      <c r="AB2321" s="39"/>
      <c r="AC2321" s="31"/>
      <c r="AD2321" s="40"/>
      <c r="AE2321" s="31"/>
      <c r="AF2321" s="40"/>
      <c r="AG2321" s="31"/>
      <c r="AH2321" s="40"/>
      <c r="AI2321" s="31"/>
      <c r="AJ2321" s="40"/>
    </row>
    <row r="2322" spans="1:36" x14ac:dyDescent="0.25">
      <c r="A2322" s="37" t="s">
        <v>62</v>
      </c>
      <c r="B2322" s="37">
        <v>1044</v>
      </c>
      <c r="C2322" s="26" t="str">
        <f>IFERROR(INDEX(Clients[Client_Name],MATCH(Table312[[#This Row],[Client_Code]],Clients[Client_Code],0)),"")</f>
        <v>JBS</v>
      </c>
      <c r="D2322" s="25">
        <v>8</v>
      </c>
      <c r="E2322" s="25">
        <v>3</v>
      </c>
      <c r="F2322" s="25" t="b">
        <f>IF(E2322&gt;(VLOOKUP(D2322,Months_Weeks!$A$2:$B$13,2,TRUE)),FALSE)</f>
        <v>0</v>
      </c>
      <c r="G2322" s="63">
        <f>IF(Table312[[#This Row],[Facility]]="Buin",1.5%,0.25%)</f>
        <v>1.4999999999999999E-2</v>
      </c>
      <c r="H2322" s="38">
        <v>50</v>
      </c>
      <c r="I2322" s="38"/>
      <c r="J2322" s="27">
        <f t="shared" si="216"/>
        <v>1086</v>
      </c>
      <c r="K2322" s="28">
        <f t="shared" si="217"/>
        <v>8</v>
      </c>
      <c r="L2322" s="27">
        <f>IF(K2322=0,0,IF(E2322&gt;1,E2322-1,VLOOKUP(K2322,Months_Weeks!$A$1:$B$13,2,0)))</f>
        <v>2</v>
      </c>
      <c r="M2322" s="29"/>
      <c r="N2322" s="39"/>
      <c r="O2322" s="39"/>
      <c r="P2322" s="50">
        <f t="shared" si="218"/>
        <v>0</v>
      </c>
      <c r="Q2322" s="28">
        <f t="shared" si="219"/>
        <v>8</v>
      </c>
      <c r="R2322" s="28">
        <f>IF(Q2322=0,0,IF(E2322&gt;1,E2322-1,VLOOKUP(Q2322,Months_Weeks!$A$1:$B$13,2,0)))</f>
        <v>2</v>
      </c>
      <c r="S2322" s="30"/>
      <c r="T2322" s="39"/>
      <c r="U2322" s="39"/>
      <c r="V2322" s="50">
        <f t="shared" si="220"/>
        <v>0</v>
      </c>
      <c r="W2322" s="28">
        <f t="shared" si="221"/>
        <v>8</v>
      </c>
      <c r="X2322" s="28">
        <f>IF(W2322=0,0,IF(E2322&gt;1,E2322-1,VLOOKUP(W2322,Months_Weeks!$A$1:$B$13,2,0)))</f>
        <v>2</v>
      </c>
      <c r="Y2322" s="30"/>
      <c r="Z2322" s="39"/>
      <c r="AA2322" s="31"/>
      <c r="AB2322" s="39"/>
      <c r="AC2322" s="31"/>
      <c r="AD2322" s="40"/>
      <c r="AE2322" s="31"/>
      <c r="AF2322" s="40"/>
      <c r="AG2322" s="31"/>
      <c r="AH2322" s="40"/>
      <c r="AI2322" s="31"/>
      <c r="AJ2322" s="40"/>
    </row>
    <row r="2323" spans="1:36" x14ac:dyDescent="0.25">
      <c r="A2323" s="37" t="s">
        <v>62</v>
      </c>
      <c r="B2323" s="37">
        <v>1044</v>
      </c>
      <c r="C2323" s="26" t="str">
        <f>IFERROR(INDEX(Clients[Client_Name],MATCH(Table312[[#This Row],[Client_Code]],Clients[Client_Code],0)),"")</f>
        <v>JBS</v>
      </c>
      <c r="D2323" s="25">
        <v>8</v>
      </c>
      <c r="E2323" s="25">
        <v>4</v>
      </c>
      <c r="F2323" s="25" t="b">
        <f>IF(E2323&gt;(VLOOKUP(D2323,Months_Weeks!$A$2:$B$13,2,TRUE)),FALSE)</f>
        <v>0</v>
      </c>
      <c r="G2323" s="63">
        <f>IF(Table312[[#This Row],[Facility]]="Buin",1.5%,0.25%)</f>
        <v>1.4999999999999999E-2</v>
      </c>
      <c r="H2323" s="38">
        <v>50</v>
      </c>
      <c r="I2323" s="38"/>
      <c r="J2323" s="27">
        <f t="shared" si="216"/>
        <v>1136</v>
      </c>
      <c r="K2323" s="28">
        <f t="shared" si="217"/>
        <v>8</v>
      </c>
      <c r="L2323" s="27">
        <f>IF(K2323=0,0,IF(E2323&gt;1,E2323-1,VLOOKUP(K2323,Months_Weeks!$A$1:$B$13,2,0)))</f>
        <v>3</v>
      </c>
      <c r="M2323" s="29"/>
      <c r="N2323" s="39"/>
      <c r="O2323" s="39"/>
      <c r="P2323" s="50">
        <f t="shared" si="218"/>
        <v>0</v>
      </c>
      <c r="Q2323" s="28">
        <f t="shared" si="219"/>
        <v>8</v>
      </c>
      <c r="R2323" s="28">
        <f>IF(Q2323=0,0,IF(E2323&gt;1,E2323-1,VLOOKUP(Q2323,Months_Weeks!$A$1:$B$13,2,0)))</f>
        <v>3</v>
      </c>
      <c r="S2323" s="30"/>
      <c r="T2323" s="39"/>
      <c r="U2323" s="39"/>
      <c r="V2323" s="50">
        <f t="shared" si="220"/>
        <v>0</v>
      </c>
      <c r="W2323" s="28">
        <f t="shared" si="221"/>
        <v>8</v>
      </c>
      <c r="X2323" s="28">
        <f>IF(W2323=0,0,IF(E2323&gt;1,E2323-1,VLOOKUP(W2323,Months_Weeks!$A$1:$B$13,2,0)))</f>
        <v>3</v>
      </c>
      <c r="Y2323" s="30"/>
      <c r="Z2323" s="39"/>
      <c r="AA2323" s="31"/>
      <c r="AB2323" s="39"/>
      <c r="AC2323" s="31"/>
      <c r="AD2323" s="40"/>
      <c r="AE2323" s="31"/>
      <c r="AF2323" s="40"/>
      <c r="AG2323" s="31"/>
      <c r="AH2323" s="40"/>
      <c r="AI2323" s="31"/>
      <c r="AJ2323" s="40"/>
    </row>
    <row r="2324" spans="1:36" x14ac:dyDescent="0.25">
      <c r="A2324" s="37" t="s">
        <v>62</v>
      </c>
      <c r="B2324" s="37">
        <v>1044</v>
      </c>
      <c r="C2324" s="26" t="str">
        <f>IFERROR(INDEX(Clients[Client_Name],MATCH(Table312[[#This Row],[Client_Code]],Clients[Client_Code],0)),"")</f>
        <v>JBS</v>
      </c>
      <c r="D2324" s="25">
        <v>9</v>
      </c>
      <c r="E2324" s="25">
        <v>1</v>
      </c>
      <c r="F2324" s="25" t="b">
        <f>IF(E2324&gt;(VLOOKUP(D2324,Months_Weeks!$A$2:$B$13,2,TRUE)),FALSE)</f>
        <v>0</v>
      </c>
      <c r="G2324" s="63">
        <f>IF(Table312[[#This Row],[Facility]]="Buin",1.5%,0.25%)</f>
        <v>1.4999999999999999E-2</v>
      </c>
      <c r="H2324" s="38">
        <v>50</v>
      </c>
      <c r="I2324" s="38"/>
      <c r="J2324" s="27">
        <f t="shared" si="216"/>
        <v>1186</v>
      </c>
      <c r="K2324" s="28">
        <f t="shared" si="217"/>
        <v>8</v>
      </c>
      <c r="L2324" s="27">
        <f>IF(K2324=0,0,IF(E2324&gt;1,E2324-1,VLOOKUP(K2324,Months_Weeks!$A$1:$B$13,2,0)))</f>
        <v>4</v>
      </c>
      <c r="M2324" s="29"/>
      <c r="N2324" s="39"/>
      <c r="O2324" s="39"/>
      <c r="P2324" s="50">
        <f t="shared" si="218"/>
        <v>0</v>
      </c>
      <c r="Q2324" s="28">
        <f t="shared" si="219"/>
        <v>8</v>
      </c>
      <c r="R2324" s="28">
        <f>IF(Q2324=0,0,IF(E2324&gt;1,E2324-1,VLOOKUP(Q2324,Months_Weeks!$A$1:$B$13,2,0)))</f>
        <v>4</v>
      </c>
      <c r="S2324" s="30"/>
      <c r="T2324" s="39"/>
      <c r="U2324" s="39"/>
      <c r="V2324" s="50">
        <f t="shared" si="220"/>
        <v>0</v>
      </c>
      <c r="W2324" s="28">
        <f t="shared" si="221"/>
        <v>8</v>
      </c>
      <c r="X2324" s="28">
        <f>IF(W2324=0,0,IF(E2324&gt;1,E2324-1,VLOOKUP(W2324,Months_Weeks!$A$1:$B$13,2,0)))</f>
        <v>4</v>
      </c>
      <c r="Y2324" s="30"/>
      <c r="Z2324" s="39"/>
      <c r="AA2324" s="31"/>
      <c r="AB2324" s="39"/>
      <c r="AC2324" s="31"/>
      <c r="AD2324" s="40"/>
      <c r="AE2324" s="31"/>
      <c r="AF2324" s="40"/>
      <c r="AG2324" s="31"/>
      <c r="AH2324" s="40"/>
      <c r="AI2324" s="31"/>
      <c r="AJ2324" s="40"/>
    </row>
    <row r="2325" spans="1:36" x14ac:dyDescent="0.25">
      <c r="A2325" s="37" t="s">
        <v>62</v>
      </c>
      <c r="B2325" s="37">
        <v>1044</v>
      </c>
      <c r="C2325" s="26" t="str">
        <f>IFERROR(INDEX(Clients[Client_Name],MATCH(Table312[[#This Row],[Client_Code]],Clients[Client_Code],0)),"")</f>
        <v>JBS</v>
      </c>
      <c r="D2325" s="25">
        <v>9</v>
      </c>
      <c r="E2325" s="25">
        <v>2</v>
      </c>
      <c r="F2325" s="25" t="b">
        <f>IF(E2325&gt;(VLOOKUP(D2325,Months_Weeks!$A$2:$B$13,2,TRUE)),FALSE)</f>
        <v>0</v>
      </c>
      <c r="G2325" s="63">
        <f>IF(Table312[[#This Row],[Facility]]="Buin",1.5%,0.25%)</f>
        <v>1.4999999999999999E-2</v>
      </c>
      <c r="H2325" s="38"/>
      <c r="I2325" s="38"/>
      <c r="J2325" s="27">
        <f t="shared" si="216"/>
        <v>1186</v>
      </c>
      <c r="K2325" s="28">
        <f t="shared" si="217"/>
        <v>9</v>
      </c>
      <c r="L2325" s="27">
        <f>IF(K2325=0,0,IF(E2325&gt;1,E2325-1,VLOOKUP(K2325,Months_Weeks!$A$1:$B$13,2,0)))</f>
        <v>1</v>
      </c>
      <c r="M2325" s="29"/>
      <c r="N2325" s="39"/>
      <c r="O2325" s="39"/>
      <c r="P2325" s="50">
        <f t="shared" si="218"/>
        <v>0</v>
      </c>
      <c r="Q2325" s="28">
        <f t="shared" si="219"/>
        <v>9</v>
      </c>
      <c r="R2325" s="28">
        <f>IF(Q2325=0,0,IF(E2325&gt;1,E2325-1,VLOOKUP(Q2325,Months_Weeks!$A$1:$B$13,2,0)))</f>
        <v>1</v>
      </c>
      <c r="S2325" s="30"/>
      <c r="T2325" s="39"/>
      <c r="U2325" s="39"/>
      <c r="V2325" s="50">
        <f t="shared" si="220"/>
        <v>0</v>
      </c>
      <c r="W2325" s="28">
        <f t="shared" si="221"/>
        <v>9</v>
      </c>
      <c r="X2325" s="28">
        <f>IF(W2325=0,0,IF(E2325&gt;1,E2325-1,VLOOKUP(W2325,Months_Weeks!$A$1:$B$13,2,0)))</f>
        <v>1</v>
      </c>
      <c r="Y2325" s="30"/>
      <c r="Z2325" s="39"/>
      <c r="AA2325" s="31"/>
      <c r="AB2325" s="39"/>
      <c r="AC2325" s="31"/>
      <c r="AD2325" s="40"/>
      <c r="AE2325" s="31"/>
      <c r="AF2325" s="40"/>
      <c r="AG2325" s="31"/>
      <c r="AH2325" s="40"/>
      <c r="AI2325" s="31"/>
      <c r="AJ2325" s="40"/>
    </row>
    <row r="2326" spans="1:36" x14ac:dyDescent="0.25">
      <c r="A2326" s="37" t="s">
        <v>62</v>
      </c>
      <c r="B2326" s="37">
        <v>1044</v>
      </c>
      <c r="C2326" s="26" t="str">
        <f>IFERROR(INDEX(Clients[Client_Name],MATCH(Table312[[#This Row],[Client_Code]],Clients[Client_Code],0)),"")</f>
        <v>JBS</v>
      </c>
      <c r="D2326" s="25">
        <v>9</v>
      </c>
      <c r="E2326" s="25">
        <v>3</v>
      </c>
      <c r="F2326" s="25" t="b">
        <f>IF(E2326&gt;(VLOOKUP(D2326,Months_Weeks!$A$2:$B$13,2,TRUE)),FALSE)</f>
        <v>0</v>
      </c>
      <c r="G2326" s="63">
        <f>IF(Table312[[#This Row],[Facility]]="Buin",1.5%,0.25%)</f>
        <v>1.4999999999999999E-2</v>
      </c>
      <c r="H2326" s="38"/>
      <c r="I2326" s="38">
        <v>150</v>
      </c>
      <c r="J2326" s="27">
        <f t="shared" si="216"/>
        <v>1036</v>
      </c>
      <c r="K2326" s="28">
        <f t="shared" si="217"/>
        <v>9</v>
      </c>
      <c r="L2326" s="27">
        <f>IF(K2326=0,0,IF(E2326&gt;1,E2326-1,VLOOKUP(K2326,Months_Weeks!$A$1:$B$13,2,0)))</f>
        <v>2</v>
      </c>
      <c r="M2326" s="29"/>
      <c r="N2326" s="39"/>
      <c r="O2326" s="39"/>
      <c r="P2326" s="50">
        <f t="shared" si="218"/>
        <v>0</v>
      </c>
      <c r="Q2326" s="28">
        <f t="shared" si="219"/>
        <v>9</v>
      </c>
      <c r="R2326" s="28">
        <f>IF(Q2326=0,0,IF(E2326&gt;1,E2326-1,VLOOKUP(Q2326,Months_Weeks!$A$1:$B$13,2,0)))</f>
        <v>2</v>
      </c>
      <c r="S2326" s="30"/>
      <c r="T2326" s="39"/>
      <c r="U2326" s="39"/>
      <c r="V2326" s="50">
        <f t="shared" si="220"/>
        <v>0</v>
      </c>
      <c r="W2326" s="28">
        <f t="shared" si="221"/>
        <v>9</v>
      </c>
      <c r="X2326" s="28">
        <f>IF(W2326=0,0,IF(E2326&gt;1,E2326-1,VLOOKUP(W2326,Months_Weeks!$A$1:$B$13,2,0)))</f>
        <v>2</v>
      </c>
      <c r="Y2326" s="30"/>
      <c r="Z2326" s="39"/>
      <c r="AA2326" s="31"/>
      <c r="AB2326" s="39"/>
      <c r="AC2326" s="31"/>
      <c r="AD2326" s="40"/>
      <c r="AE2326" s="31"/>
      <c r="AF2326" s="40"/>
      <c r="AG2326" s="31"/>
      <c r="AH2326" s="40"/>
      <c r="AI2326" s="31"/>
      <c r="AJ2326" s="40"/>
    </row>
    <row r="2327" spans="1:36" x14ac:dyDescent="0.25">
      <c r="A2327" s="37" t="s">
        <v>62</v>
      </c>
      <c r="B2327" s="37">
        <v>1044</v>
      </c>
      <c r="C2327" s="26" t="str">
        <f>IFERROR(INDEX(Clients[Client_Name],MATCH(Table312[[#This Row],[Client_Code]],Clients[Client_Code],0)),"")</f>
        <v>JBS</v>
      </c>
      <c r="D2327" s="25">
        <v>9</v>
      </c>
      <c r="E2327" s="25">
        <v>4</v>
      </c>
      <c r="F2327" s="25" t="b">
        <f>IF(E2327&gt;(VLOOKUP(D2327,Months_Weeks!$A$2:$B$13,2,TRUE)),FALSE)</f>
        <v>0</v>
      </c>
      <c r="G2327" s="63">
        <f>IF(Table312[[#This Row],[Facility]]="Buin",1.5%,0.25%)</f>
        <v>1.4999999999999999E-2</v>
      </c>
      <c r="H2327" s="38"/>
      <c r="I2327" s="38">
        <v>50</v>
      </c>
      <c r="J2327" s="27">
        <f t="shared" si="216"/>
        <v>986</v>
      </c>
      <c r="K2327" s="28">
        <f t="shared" si="217"/>
        <v>9</v>
      </c>
      <c r="L2327" s="27">
        <f>IF(K2327=0,0,IF(E2327&gt;1,E2327-1,VLOOKUP(K2327,Months_Weeks!$A$1:$B$13,2,0)))</f>
        <v>3</v>
      </c>
      <c r="M2327" s="29"/>
      <c r="N2327" s="39"/>
      <c r="O2327" s="39"/>
      <c r="P2327" s="50">
        <f t="shared" si="218"/>
        <v>0</v>
      </c>
      <c r="Q2327" s="28">
        <f t="shared" si="219"/>
        <v>9</v>
      </c>
      <c r="R2327" s="28">
        <f>IF(Q2327=0,0,IF(E2327&gt;1,E2327-1,VLOOKUP(Q2327,Months_Weeks!$A$1:$B$13,2,0)))</f>
        <v>3</v>
      </c>
      <c r="S2327" s="30"/>
      <c r="T2327" s="39"/>
      <c r="U2327" s="39"/>
      <c r="V2327" s="50">
        <f t="shared" si="220"/>
        <v>0</v>
      </c>
      <c r="W2327" s="28">
        <f t="shared" si="221"/>
        <v>9</v>
      </c>
      <c r="X2327" s="28">
        <f>IF(W2327=0,0,IF(E2327&gt;1,E2327-1,VLOOKUP(W2327,Months_Weeks!$A$1:$B$13,2,0)))</f>
        <v>3</v>
      </c>
      <c r="Y2327" s="30"/>
      <c r="Z2327" s="39"/>
      <c r="AA2327" s="31"/>
      <c r="AB2327" s="39"/>
      <c r="AC2327" s="31"/>
      <c r="AD2327" s="40"/>
      <c r="AE2327" s="31"/>
      <c r="AF2327" s="40"/>
      <c r="AG2327" s="31"/>
      <c r="AH2327" s="40"/>
      <c r="AI2327" s="31"/>
      <c r="AJ2327" s="40"/>
    </row>
    <row r="2328" spans="1:36" x14ac:dyDescent="0.25">
      <c r="A2328" s="37" t="s">
        <v>62</v>
      </c>
      <c r="B2328" s="37">
        <v>1044</v>
      </c>
      <c r="C2328" s="26" t="str">
        <f>IFERROR(INDEX(Clients[Client_Name],MATCH(Table312[[#This Row],[Client_Code]],Clients[Client_Code],0)),"")</f>
        <v>JBS</v>
      </c>
      <c r="D2328" s="25">
        <v>9</v>
      </c>
      <c r="E2328" s="25">
        <v>5</v>
      </c>
      <c r="F2328" s="25" t="b">
        <f>IF(E2328&gt;(VLOOKUP(D2328,Months_Weeks!$A$2:$B$13,2,TRUE)),FALSE)</f>
        <v>0</v>
      </c>
      <c r="G2328" s="63">
        <f>IF(Table312[[#This Row],[Facility]]="Buin",1.5%,0.25%)</f>
        <v>1.4999999999999999E-2</v>
      </c>
      <c r="H2328" s="38"/>
      <c r="I2328" s="38"/>
      <c r="J2328" s="27">
        <f t="shared" si="216"/>
        <v>986</v>
      </c>
      <c r="K2328" s="28">
        <f t="shared" si="217"/>
        <v>9</v>
      </c>
      <c r="L2328" s="27">
        <f>IF(K2328=0,0,IF(E2328&gt;1,E2328-1,VLOOKUP(K2328,Months_Weeks!$A$1:$B$13,2,0)))</f>
        <v>4</v>
      </c>
      <c r="M2328" s="29"/>
      <c r="N2328" s="39"/>
      <c r="O2328" s="39"/>
      <c r="P2328" s="50">
        <f t="shared" si="218"/>
        <v>0</v>
      </c>
      <c r="Q2328" s="28">
        <f t="shared" si="219"/>
        <v>9</v>
      </c>
      <c r="R2328" s="28">
        <f>IF(Q2328=0,0,IF(E2328&gt;1,E2328-1,VLOOKUP(Q2328,Months_Weeks!$A$1:$B$13,2,0)))</f>
        <v>4</v>
      </c>
      <c r="S2328" s="30"/>
      <c r="T2328" s="39"/>
      <c r="U2328" s="39"/>
      <c r="V2328" s="50">
        <f t="shared" si="220"/>
        <v>0</v>
      </c>
      <c r="W2328" s="28">
        <f t="shared" si="221"/>
        <v>9</v>
      </c>
      <c r="X2328" s="28">
        <f>IF(W2328=0,0,IF(E2328&gt;1,E2328-1,VLOOKUP(W2328,Months_Weeks!$A$1:$B$13,2,0)))</f>
        <v>4</v>
      </c>
      <c r="Y2328" s="30"/>
      <c r="Z2328" s="39"/>
      <c r="AA2328" s="31"/>
      <c r="AB2328" s="39"/>
      <c r="AC2328" s="31"/>
      <c r="AD2328" s="40"/>
      <c r="AE2328" s="31"/>
      <c r="AF2328" s="40"/>
      <c r="AG2328" s="31"/>
      <c r="AH2328" s="40"/>
      <c r="AI2328" s="31"/>
      <c r="AJ2328" s="40"/>
    </row>
    <row r="2329" spans="1:36" x14ac:dyDescent="0.25">
      <c r="A2329" s="37" t="s">
        <v>62</v>
      </c>
      <c r="B2329" s="37">
        <v>1044</v>
      </c>
      <c r="C2329" s="26" t="str">
        <f>IFERROR(INDEX(Clients[Client_Name],MATCH(Table312[[#This Row],[Client_Code]],Clients[Client_Code],0)),"")</f>
        <v>JBS</v>
      </c>
      <c r="D2329" s="25">
        <v>10</v>
      </c>
      <c r="E2329" s="25">
        <v>1</v>
      </c>
      <c r="F2329" s="25" t="b">
        <f>IF(E2329&gt;(VLOOKUP(D2329,Months_Weeks!$A$2:$B$13,2,TRUE)),FALSE)</f>
        <v>0</v>
      </c>
      <c r="G2329" s="63">
        <f>IF(Table312[[#This Row],[Facility]]="Buin",1.5%,0.25%)</f>
        <v>1.4999999999999999E-2</v>
      </c>
      <c r="H2329" s="38"/>
      <c r="I2329" s="38"/>
      <c r="J2329" s="27">
        <f t="shared" si="216"/>
        <v>986</v>
      </c>
      <c r="K2329" s="28">
        <f t="shared" si="217"/>
        <v>9</v>
      </c>
      <c r="L2329" s="27">
        <f>IF(K2329=0,0,IF(E2329&gt;1,E2329-1,VLOOKUP(K2329,Months_Weeks!$A$1:$B$13,2,0)))</f>
        <v>5</v>
      </c>
      <c r="M2329" s="29"/>
      <c r="N2329" s="39"/>
      <c r="O2329" s="39"/>
      <c r="P2329" s="50">
        <f t="shared" si="218"/>
        <v>0</v>
      </c>
      <c r="Q2329" s="28">
        <f t="shared" si="219"/>
        <v>9</v>
      </c>
      <c r="R2329" s="28">
        <f>IF(Q2329=0,0,IF(E2329&gt;1,E2329-1,VLOOKUP(Q2329,Months_Weeks!$A$1:$B$13,2,0)))</f>
        <v>5</v>
      </c>
      <c r="S2329" s="30"/>
      <c r="T2329" s="39"/>
      <c r="U2329" s="39"/>
      <c r="V2329" s="50">
        <f t="shared" si="220"/>
        <v>0</v>
      </c>
      <c r="W2329" s="28">
        <f t="shared" si="221"/>
        <v>9</v>
      </c>
      <c r="X2329" s="28">
        <f>IF(W2329=0,0,IF(E2329&gt;1,E2329-1,VLOOKUP(W2329,Months_Weeks!$A$1:$B$13,2,0)))</f>
        <v>5</v>
      </c>
      <c r="Y2329" s="30"/>
      <c r="Z2329" s="39"/>
      <c r="AA2329" s="31"/>
      <c r="AB2329" s="39"/>
      <c r="AC2329" s="31"/>
      <c r="AD2329" s="40"/>
      <c r="AE2329" s="31"/>
      <c r="AF2329" s="40"/>
      <c r="AG2329" s="31"/>
      <c r="AH2329" s="40"/>
      <c r="AI2329" s="31"/>
      <c r="AJ2329" s="40"/>
    </row>
    <row r="2330" spans="1:36" x14ac:dyDescent="0.25">
      <c r="A2330" s="37" t="s">
        <v>62</v>
      </c>
      <c r="B2330" s="37">
        <v>1044</v>
      </c>
      <c r="C2330" s="26" t="str">
        <f>IFERROR(INDEX(Clients[Client_Name],MATCH(Table312[[#This Row],[Client_Code]],Clients[Client_Code],0)),"")</f>
        <v>JBS</v>
      </c>
      <c r="D2330" s="25">
        <v>10</v>
      </c>
      <c r="E2330" s="25">
        <v>2</v>
      </c>
      <c r="F2330" s="25" t="b">
        <f>IF(E2330&gt;(VLOOKUP(D2330,Months_Weeks!$A$2:$B$13,2,TRUE)),FALSE)</f>
        <v>0</v>
      </c>
      <c r="G2330" s="63">
        <f>IF(Table312[[#This Row],[Facility]]="Buin",1.5%,0.25%)</f>
        <v>1.4999999999999999E-2</v>
      </c>
      <c r="H2330" s="38"/>
      <c r="I2330" s="38"/>
      <c r="J2330" s="27">
        <f t="shared" si="216"/>
        <v>986</v>
      </c>
      <c r="K2330" s="28">
        <f t="shared" si="217"/>
        <v>10</v>
      </c>
      <c r="L2330" s="27">
        <f>IF(K2330=0,0,IF(E2330&gt;1,E2330-1,VLOOKUP(K2330,Months_Weeks!$A$1:$B$13,2,0)))</f>
        <v>1</v>
      </c>
      <c r="M2330" s="29"/>
      <c r="N2330" s="39"/>
      <c r="O2330" s="39"/>
      <c r="P2330" s="50">
        <f t="shared" si="218"/>
        <v>0</v>
      </c>
      <c r="Q2330" s="28">
        <f t="shared" si="219"/>
        <v>10</v>
      </c>
      <c r="R2330" s="28">
        <f>IF(Q2330=0,0,IF(E2330&gt;1,E2330-1,VLOOKUP(Q2330,Months_Weeks!$A$1:$B$13,2,0)))</f>
        <v>1</v>
      </c>
      <c r="S2330" s="30"/>
      <c r="T2330" s="39"/>
      <c r="U2330" s="39"/>
      <c r="V2330" s="50">
        <f t="shared" si="220"/>
        <v>0</v>
      </c>
      <c r="W2330" s="28">
        <f t="shared" si="221"/>
        <v>10</v>
      </c>
      <c r="X2330" s="28">
        <f>IF(W2330=0,0,IF(E2330&gt;1,E2330-1,VLOOKUP(W2330,Months_Weeks!$A$1:$B$13,2,0)))</f>
        <v>1</v>
      </c>
      <c r="Y2330" s="30"/>
      <c r="Z2330" s="39"/>
      <c r="AA2330" s="31"/>
      <c r="AB2330" s="39"/>
      <c r="AC2330" s="31"/>
      <c r="AD2330" s="40"/>
      <c r="AE2330" s="31"/>
      <c r="AF2330" s="40"/>
      <c r="AG2330" s="31"/>
      <c r="AH2330" s="40"/>
      <c r="AI2330" s="31"/>
      <c r="AJ2330" s="40"/>
    </row>
    <row r="2331" spans="1:36" x14ac:dyDescent="0.25">
      <c r="A2331" s="37" t="s">
        <v>62</v>
      </c>
      <c r="B2331" s="37">
        <v>1044</v>
      </c>
      <c r="C2331" s="26" t="str">
        <f>IFERROR(INDEX(Clients[Client_Name],MATCH(Table312[[#This Row],[Client_Code]],Clients[Client_Code],0)),"")</f>
        <v>JBS</v>
      </c>
      <c r="D2331" s="25">
        <v>10</v>
      </c>
      <c r="E2331" s="25">
        <v>3</v>
      </c>
      <c r="F2331" s="25" t="b">
        <f>IF(E2331&gt;(VLOOKUP(D2331,Months_Weeks!$A$2:$B$13,2,TRUE)),FALSE)</f>
        <v>0</v>
      </c>
      <c r="G2331" s="63">
        <f>IF(Table312[[#This Row],[Facility]]="Buin",1.5%,0.25%)</f>
        <v>1.4999999999999999E-2</v>
      </c>
      <c r="H2331" s="38"/>
      <c r="I2331" s="38"/>
      <c r="J2331" s="27">
        <f t="shared" si="216"/>
        <v>986</v>
      </c>
      <c r="K2331" s="28">
        <f t="shared" si="217"/>
        <v>10</v>
      </c>
      <c r="L2331" s="27">
        <f>IF(K2331=0,0,IF(E2331&gt;1,E2331-1,VLOOKUP(K2331,Months_Weeks!$A$1:$B$13,2,0)))</f>
        <v>2</v>
      </c>
      <c r="M2331" s="29"/>
      <c r="N2331" s="39"/>
      <c r="O2331" s="39"/>
      <c r="P2331" s="50">
        <f t="shared" si="218"/>
        <v>0</v>
      </c>
      <c r="Q2331" s="28">
        <f t="shared" si="219"/>
        <v>10</v>
      </c>
      <c r="R2331" s="28">
        <f>IF(Q2331=0,0,IF(E2331&gt;1,E2331-1,VLOOKUP(Q2331,Months_Weeks!$A$1:$B$13,2,0)))</f>
        <v>2</v>
      </c>
      <c r="S2331" s="30"/>
      <c r="T2331" s="39"/>
      <c r="U2331" s="39"/>
      <c r="V2331" s="50">
        <f t="shared" si="220"/>
        <v>0</v>
      </c>
      <c r="W2331" s="28">
        <f t="shared" si="221"/>
        <v>10</v>
      </c>
      <c r="X2331" s="28">
        <f>IF(W2331=0,0,IF(E2331&gt;1,E2331-1,VLOOKUP(W2331,Months_Weeks!$A$1:$B$13,2,0)))</f>
        <v>2</v>
      </c>
      <c r="Y2331" s="30"/>
      <c r="Z2331" s="39"/>
      <c r="AA2331" s="31"/>
      <c r="AB2331" s="39"/>
      <c r="AC2331" s="31"/>
      <c r="AD2331" s="40"/>
      <c r="AE2331" s="31"/>
      <c r="AF2331" s="40"/>
      <c r="AG2331" s="31"/>
      <c r="AH2331" s="40"/>
      <c r="AI2331" s="31"/>
      <c r="AJ2331" s="40"/>
    </row>
    <row r="2332" spans="1:36" x14ac:dyDescent="0.25">
      <c r="A2332" s="37" t="s">
        <v>62</v>
      </c>
      <c r="B2332" s="37">
        <v>1044</v>
      </c>
      <c r="C2332" s="26" t="str">
        <f>IFERROR(INDEX(Clients[Client_Name],MATCH(Table312[[#This Row],[Client_Code]],Clients[Client_Code],0)),"")</f>
        <v>JBS</v>
      </c>
      <c r="D2332" s="25">
        <v>10</v>
      </c>
      <c r="E2332" s="25">
        <v>4</v>
      </c>
      <c r="F2332" s="25" t="b">
        <f>IF(E2332&gt;(VLOOKUP(D2332,Months_Weeks!$A$2:$B$13,2,TRUE)),FALSE)</f>
        <v>0</v>
      </c>
      <c r="G2332" s="63">
        <f>IF(Table312[[#This Row],[Facility]]="Buin",1.5%,0.25%)</f>
        <v>1.4999999999999999E-2</v>
      </c>
      <c r="H2332" s="38"/>
      <c r="I2332" s="38"/>
      <c r="J2332" s="27">
        <f t="shared" si="216"/>
        <v>986</v>
      </c>
      <c r="K2332" s="28">
        <f t="shared" si="217"/>
        <v>10</v>
      </c>
      <c r="L2332" s="27">
        <f>IF(K2332=0,0,IF(E2332&gt;1,E2332-1,VLOOKUP(K2332,Months_Weeks!$A$1:$B$13,2,0)))</f>
        <v>3</v>
      </c>
      <c r="M2332" s="29"/>
      <c r="N2332" s="39"/>
      <c r="O2332" s="39"/>
      <c r="P2332" s="50">
        <f t="shared" si="218"/>
        <v>0</v>
      </c>
      <c r="Q2332" s="28">
        <f t="shared" si="219"/>
        <v>10</v>
      </c>
      <c r="R2332" s="28">
        <f>IF(Q2332=0,0,IF(E2332&gt;1,E2332-1,VLOOKUP(Q2332,Months_Weeks!$A$1:$B$13,2,0)))</f>
        <v>3</v>
      </c>
      <c r="S2332" s="30"/>
      <c r="T2332" s="39"/>
      <c r="U2332" s="39"/>
      <c r="V2332" s="50">
        <f t="shared" si="220"/>
        <v>0</v>
      </c>
      <c r="W2332" s="28">
        <f t="shared" si="221"/>
        <v>10</v>
      </c>
      <c r="X2332" s="28">
        <f>IF(W2332=0,0,IF(E2332&gt;1,E2332-1,VLOOKUP(W2332,Months_Weeks!$A$1:$B$13,2,0)))</f>
        <v>3</v>
      </c>
      <c r="Y2332" s="30"/>
      <c r="Z2332" s="39"/>
      <c r="AA2332" s="31"/>
      <c r="AB2332" s="39"/>
      <c r="AC2332" s="31"/>
      <c r="AD2332" s="40"/>
      <c r="AE2332" s="31"/>
      <c r="AF2332" s="40"/>
      <c r="AG2332" s="31"/>
      <c r="AH2332" s="40"/>
      <c r="AI2332" s="31"/>
      <c r="AJ2332" s="40"/>
    </row>
    <row r="2333" spans="1:36" x14ac:dyDescent="0.25">
      <c r="A2333" s="37" t="s">
        <v>62</v>
      </c>
      <c r="B2333" s="37">
        <v>1044</v>
      </c>
      <c r="C2333" s="26" t="str">
        <f>IFERROR(INDEX(Clients[Client_Name],MATCH(Table312[[#This Row],[Client_Code]],Clients[Client_Code],0)),"")</f>
        <v>JBS</v>
      </c>
      <c r="D2333" s="25">
        <v>11</v>
      </c>
      <c r="E2333" s="25">
        <v>1</v>
      </c>
      <c r="F2333" s="25" t="b">
        <f>IF(E2333&gt;(VLOOKUP(D2333,Months_Weeks!$A$2:$B$13,2,TRUE)),FALSE)</f>
        <v>0</v>
      </c>
      <c r="G2333" s="63">
        <f>IF(Table312[[#This Row],[Facility]]="Buin",1.5%,0.25%)</f>
        <v>1.4999999999999999E-2</v>
      </c>
      <c r="H2333" s="38"/>
      <c r="I2333" s="38"/>
      <c r="J2333" s="27">
        <f t="shared" si="216"/>
        <v>986</v>
      </c>
      <c r="K2333" s="28">
        <f t="shared" si="217"/>
        <v>10</v>
      </c>
      <c r="L2333" s="27">
        <f>IF(K2333=0,0,IF(E2333&gt;1,E2333-1,VLOOKUP(K2333,Months_Weeks!$A$1:$B$13,2,0)))</f>
        <v>4</v>
      </c>
      <c r="M2333" s="29"/>
      <c r="N2333" s="39"/>
      <c r="O2333" s="39"/>
      <c r="P2333" s="50">
        <f t="shared" si="218"/>
        <v>0</v>
      </c>
      <c r="Q2333" s="28">
        <f t="shared" si="219"/>
        <v>10</v>
      </c>
      <c r="R2333" s="28">
        <f>IF(Q2333=0,0,IF(E2333&gt;1,E2333-1,VLOOKUP(Q2333,Months_Weeks!$A$1:$B$13,2,0)))</f>
        <v>4</v>
      </c>
      <c r="S2333" s="30"/>
      <c r="T2333" s="39"/>
      <c r="U2333" s="39"/>
      <c r="V2333" s="50">
        <f t="shared" si="220"/>
        <v>0</v>
      </c>
      <c r="W2333" s="28">
        <f t="shared" si="221"/>
        <v>10</v>
      </c>
      <c r="X2333" s="28">
        <f>IF(W2333=0,0,IF(E2333&gt;1,E2333-1,VLOOKUP(W2333,Months_Weeks!$A$1:$B$13,2,0)))</f>
        <v>4</v>
      </c>
      <c r="Y2333" s="30"/>
      <c r="Z2333" s="39"/>
      <c r="AA2333" s="31"/>
      <c r="AB2333" s="39"/>
      <c r="AC2333" s="31"/>
      <c r="AD2333" s="40"/>
      <c r="AE2333" s="31"/>
      <c r="AF2333" s="40"/>
      <c r="AG2333" s="31"/>
      <c r="AH2333" s="40"/>
      <c r="AI2333" s="31"/>
      <c r="AJ2333" s="40"/>
    </row>
    <row r="2334" spans="1:36" x14ac:dyDescent="0.25">
      <c r="A2334" s="37" t="s">
        <v>62</v>
      </c>
      <c r="B2334" s="37">
        <v>1044</v>
      </c>
      <c r="C2334" s="26" t="str">
        <f>IFERROR(INDEX(Clients[Client_Name],MATCH(Table312[[#This Row],[Client_Code]],Clients[Client_Code],0)),"")</f>
        <v>JBS</v>
      </c>
      <c r="D2334" s="25">
        <v>11</v>
      </c>
      <c r="E2334" s="25">
        <v>2</v>
      </c>
      <c r="F2334" s="25" t="b">
        <f>IF(E2334&gt;(VLOOKUP(D2334,Months_Weeks!$A$2:$B$13,2,TRUE)),FALSE)</f>
        <v>0</v>
      </c>
      <c r="G2334" s="63">
        <f>IF(Table312[[#This Row],[Facility]]="Buin",1.5%,0.25%)</f>
        <v>1.4999999999999999E-2</v>
      </c>
      <c r="H2334" s="38">
        <v>100</v>
      </c>
      <c r="I2334" s="38"/>
      <c r="J2334" s="27">
        <f t="shared" si="216"/>
        <v>1086</v>
      </c>
      <c r="K2334" s="28">
        <f t="shared" si="217"/>
        <v>11</v>
      </c>
      <c r="L2334" s="27">
        <f>IF(K2334=0,0,IF(E2334&gt;1,E2334-1,VLOOKUP(K2334,Months_Weeks!$A$1:$B$13,2,0)))</f>
        <v>1</v>
      </c>
      <c r="M2334" s="29"/>
      <c r="N2334" s="39"/>
      <c r="O2334" s="39"/>
      <c r="P2334" s="50">
        <f t="shared" si="218"/>
        <v>0</v>
      </c>
      <c r="Q2334" s="28">
        <f t="shared" si="219"/>
        <v>11</v>
      </c>
      <c r="R2334" s="28">
        <f>IF(Q2334=0,0,IF(E2334&gt;1,E2334-1,VLOOKUP(Q2334,Months_Weeks!$A$1:$B$13,2,0)))</f>
        <v>1</v>
      </c>
      <c r="S2334" s="30"/>
      <c r="T2334" s="39"/>
      <c r="U2334" s="39"/>
      <c r="V2334" s="50">
        <f t="shared" si="220"/>
        <v>0</v>
      </c>
      <c r="W2334" s="28">
        <f t="shared" si="221"/>
        <v>11</v>
      </c>
      <c r="X2334" s="28">
        <f>IF(W2334=0,0,IF(E2334&gt;1,E2334-1,VLOOKUP(W2334,Months_Weeks!$A$1:$B$13,2,0)))</f>
        <v>1</v>
      </c>
      <c r="Y2334" s="30"/>
      <c r="Z2334" s="39"/>
      <c r="AA2334" s="31"/>
      <c r="AB2334" s="39"/>
      <c r="AC2334" s="31"/>
      <c r="AD2334" s="40"/>
      <c r="AE2334" s="31"/>
      <c r="AF2334" s="40"/>
      <c r="AG2334" s="31"/>
      <c r="AH2334" s="40"/>
      <c r="AI2334" s="31"/>
      <c r="AJ2334" s="40"/>
    </row>
    <row r="2335" spans="1:36" x14ac:dyDescent="0.25">
      <c r="A2335" s="37" t="s">
        <v>62</v>
      </c>
      <c r="B2335" s="37">
        <v>1044</v>
      </c>
      <c r="C2335" s="26" t="str">
        <f>IFERROR(INDEX(Clients[Client_Name],MATCH(Table312[[#This Row],[Client_Code]],Clients[Client_Code],0)),"")</f>
        <v>JBS</v>
      </c>
      <c r="D2335" s="25">
        <v>11</v>
      </c>
      <c r="E2335" s="25">
        <v>3</v>
      </c>
      <c r="F2335" s="25" t="b">
        <f>IF(E2335&gt;(VLOOKUP(D2335,Months_Weeks!$A$2:$B$13,2,TRUE)),FALSE)</f>
        <v>0</v>
      </c>
      <c r="G2335" s="63">
        <f>IF(Table312[[#This Row],[Facility]]="Buin",1.5%,0.25%)</f>
        <v>1.4999999999999999E-2</v>
      </c>
      <c r="H2335" s="38"/>
      <c r="I2335" s="38"/>
      <c r="J2335" s="27">
        <f t="shared" si="216"/>
        <v>1086</v>
      </c>
      <c r="K2335" s="28">
        <f t="shared" si="217"/>
        <v>11</v>
      </c>
      <c r="L2335" s="27">
        <f>IF(K2335=0,0,IF(E2335&gt;1,E2335-1,VLOOKUP(K2335,Months_Weeks!$A$1:$B$13,2,0)))</f>
        <v>2</v>
      </c>
      <c r="M2335" s="29"/>
      <c r="N2335" s="39"/>
      <c r="O2335" s="39"/>
      <c r="P2335" s="50">
        <f t="shared" si="218"/>
        <v>0</v>
      </c>
      <c r="Q2335" s="28">
        <f t="shared" si="219"/>
        <v>11</v>
      </c>
      <c r="R2335" s="28">
        <f>IF(Q2335=0,0,IF(E2335&gt;1,E2335-1,VLOOKUP(Q2335,Months_Weeks!$A$1:$B$13,2,0)))</f>
        <v>2</v>
      </c>
      <c r="S2335" s="30"/>
      <c r="T2335" s="39"/>
      <c r="U2335" s="39"/>
      <c r="V2335" s="50">
        <f t="shared" si="220"/>
        <v>0</v>
      </c>
      <c r="W2335" s="28">
        <f t="shared" si="221"/>
        <v>11</v>
      </c>
      <c r="X2335" s="28">
        <f>IF(W2335=0,0,IF(E2335&gt;1,E2335-1,VLOOKUP(W2335,Months_Weeks!$A$1:$B$13,2,0)))</f>
        <v>2</v>
      </c>
      <c r="Y2335" s="30"/>
      <c r="Z2335" s="39"/>
      <c r="AA2335" s="31"/>
      <c r="AB2335" s="39"/>
      <c r="AC2335" s="31"/>
      <c r="AD2335" s="40"/>
      <c r="AE2335" s="31"/>
      <c r="AF2335" s="40"/>
      <c r="AG2335" s="31"/>
      <c r="AH2335" s="40"/>
      <c r="AI2335" s="31"/>
      <c r="AJ2335" s="40"/>
    </row>
    <row r="2336" spans="1:36" x14ac:dyDescent="0.25">
      <c r="A2336" s="37" t="s">
        <v>62</v>
      </c>
      <c r="B2336" s="37">
        <v>1044</v>
      </c>
      <c r="C2336" s="26" t="str">
        <f>IFERROR(INDEX(Clients[Client_Name],MATCH(Table312[[#This Row],[Client_Code]],Clients[Client_Code],0)),"")</f>
        <v>JBS</v>
      </c>
      <c r="D2336" s="25">
        <v>11</v>
      </c>
      <c r="E2336" s="25">
        <v>4</v>
      </c>
      <c r="F2336" s="25" t="b">
        <f>IF(E2336&gt;(VLOOKUP(D2336,Months_Weeks!$A$2:$B$13,2,TRUE)),FALSE)</f>
        <v>0</v>
      </c>
      <c r="G2336" s="63">
        <f>IF(Table312[[#This Row],[Facility]]="Buin",1.5%,0.25%)</f>
        <v>1.4999999999999999E-2</v>
      </c>
      <c r="H2336" s="38"/>
      <c r="I2336" s="38"/>
      <c r="J2336" s="27">
        <f t="shared" si="216"/>
        <v>1086</v>
      </c>
      <c r="K2336" s="28">
        <f t="shared" si="217"/>
        <v>11</v>
      </c>
      <c r="L2336" s="27">
        <f>IF(K2336=0,0,IF(E2336&gt;1,E2336-1,VLOOKUP(K2336,Months_Weeks!$A$1:$B$13,2,0)))</f>
        <v>3</v>
      </c>
      <c r="M2336" s="29"/>
      <c r="N2336" s="39"/>
      <c r="O2336" s="39"/>
      <c r="P2336" s="50">
        <f t="shared" si="218"/>
        <v>0</v>
      </c>
      <c r="Q2336" s="28">
        <f t="shared" si="219"/>
        <v>11</v>
      </c>
      <c r="R2336" s="28">
        <f>IF(Q2336=0,0,IF(E2336&gt;1,E2336-1,VLOOKUP(Q2336,Months_Weeks!$A$1:$B$13,2,0)))</f>
        <v>3</v>
      </c>
      <c r="S2336" s="30"/>
      <c r="T2336" s="39"/>
      <c r="U2336" s="39"/>
      <c r="V2336" s="50">
        <f t="shared" si="220"/>
        <v>0</v>
      </c>
      <c r="W2336" s="28">
        <f t="shared" si="221"/>
        <v>11</v>
      </c>
      <c r="X2336" s="28">
        <f>IF(W2336=0,0,IF(E2336&gt;1,E2336-1,VLOOKUP(W2336,Months_Weeks!$A$1:$B$13,2,0)))</f>
        <v>3</v>
      </c>
      <c r="Y2336" s="30"/>
      <c r="Z2336" s="39"/>
      <c r="AA2336" s="31"/>
      <c r="AB2336" s="39"/>
      <c r="AC2336" s="31"/>
      <c r="AD2336" s="40"/>
      <c r="AE2336" s="31"/>
      <c r="AF2336" s="40"/>
      <c r="AG2336" s="31"/>
      <c r="AH2336" s="40"/>
      <c r="AI2336" s="31"/>
      <c r="AJ2336" s="40"/>
    </row>
    <row r="2337" spans="1:36" x14ac:dyDescent="0.25">
      <c r="A2337" s="37" t="s">
        <v>62</v>
      </c>
      <c r="B2337" s="37">
        <v>1044</v>
      </c>
      <c r="C2337" s="26" t="str">
        <f>IFERROR(INDEX(Clients[Client_Name],MATCH(Table312[[#This Row],[Client_Code]],Clients[Client_Code],0)),"")</f>
        <v>JBS</v>
      </c>
      <c r="D2337" s="25">
        <v>12</v>
      </c>
      <c r="E2337" s="25">
        <v>1</v>
      </c>
      <c r="F2337" s="25" t="b">
        <f>IF(E2337&gt;(VLOOKUP(D2337,Months_Weeks!$A$2:$B$13,2,TRUE)),FALSE)</f>
        <v>0</v>
      </c>
      <c r="G2337" s="63">
        <f>IF(Table312[[#This Row],[Facility]]="Buin",1.5%,0.25%)</f>
        <v>1.4999999999999999E-2</v>
      </c>
      <c r="H2337" s="38"/>
      <c r="I2337" s="38"/>
      <c r="J2337" s="27">
        <f t="shared" si="216"/>
        <v>1086</v>
      </c>
      <c r="K2337" s="28">
        <f t="shared" si="217"/>
        <v>11</v>
      </c>
      <c r="L2337" s="27">
        <f>IF(K2337=0,0,IF(E2337&gt;1,E2337-1,VLOOKUP(K2337,Months_Weeks!$A$1:$B$13,2,0)))</f>
        <v>4</v>
      </c>
      <c r="M2337" s="29"/>
      <c r="N2337" s="39"/>
      <c r="O2337" s="39"/>
      <c r="P2337" s="50">
        <f t="shared" si="218"/>
        <v>0</v>
      </c>
      <c r="Q2337" s="28">
        <f t="shared" si="219"/>
        <v>11</v>
      </c>
      <c r="R2337" s="28">
        <f>IF(Q2337=0,0,IF(E2337&gt;1,E2337-1,VLOOKUP(Q2337,Months_Weeks!$A$1:$B$13,2,0)))</f>
        <v>4</v>
      </c>
      <c r="S2337" s="30"/>
      <c r="T2337" s="39"/>
      <c r="U2337" s="39"/>
      <c r="V2337" s="50">
        <f t="shared" si="220"/>
        <v>0</v>
      </c>
      <c r="W2337" s="28">
        <f t="shared" si="221"/>
        <v>11</v>
      </c>
      <c r="X2337" s="28">
        <f>IF(W2337=0,0,IF(E2337&gt;1,E2337-1,VLOOKUP(W2337,Months_Weeks!$A$1:$B$13,2,0)))</f>
        <v>4</v>
      </c>
      <c r="Y2337" s="30"/>
      <c r="Z2337" s="39"/>
      <c r="AA2337" s="31"/>
      <c r="AB2337" s="39"/>
      <c r="AC2337" s="31"/>
      <c r="AD2337" s="40"/>
      <c r="AE2337" s="31"/>
      <c r="AF2337" s="40"/>
      <c r="AG2337" s="31"/>
      <c r="AH2337" s="40"/>
      <c r="AI2337" s="31"/>
      <c r="AJ2337" s="40"/>
    </row>
    <row r="2338" spans="1:36" x14ac:dyDescent="0.25">
      <c r="A2338" s="37" t="s">
        <v>62</v>
      </c>
      <c r="B2338" s="37">
        <v>1044</v>
      </c>
      <c r="C2338" s="26" t="str">
        <f>IFERROR(INDEX(Clients[Client_Name],MATCH(Table312[[#This Row],[Client_Code]],Clients[Client_Code],0)),"")</f>
        <v>JBS</v>
      </c>
      <c r="D2338" s="25">
        <v>12</v>
      </c>
      <c r="E2338" s="25">
        <v>2</v>
      </c>
      <c r="F2338" s="25" t="b">
        <f>IF(E2338&gt;(VLOOKUP(D2338,Months_Weeks!$A$2:$B$13,2,TRUE)),FALSE)</f>
        <v>0</v>
      </c>
      <c r="G2338" s="63">
        <f>IF(Table312[[#This Row],[Facility]]="Buin",1.5%,0.25%)</f>
        <v>1.4999999999999999E-2</v>
      </c>
      <c r="H2338" s="38"/>
      <c r="I2338" s="38"/>
      <c r="J2338" s="27">
        <f t="shared" si="216"/>
        <v>1086</v>
      </c>
      <c r="K2338" s="28">
        <f t="shared" si="217"/>
        <v>12</v>
      </c>
      <c r="L2338" s="27">
        <f>IF(K2338=0,0,IF(E2338&gt;1,E2338-1,VLOOKUP(K2338,Months_Weeks!$A$1:$B$13,2,0)))</f>
        <v>1</v>
      </c>
      <c r="M2338" s="29"/>
      <c r="N2338" s="39"/>
      <c r="O2338" s="39"/>
      <c r="P2338" s="50">
        <f t="shared" si="218"/>
        <v>0</v>
      </c>
      <c r="Q2338" s="28">
        <f t="shared" si="219"/>
        <v>12</v>
      </c>
      <c r="R2338" s="28">
        <f>IF(Q2338=0,0,IF(E2338&gt;1,E2338-1,VLOOKUP(Q2338,Months_Weeks!$A$1:$B$13,2,0)))</f>
        <v>1</v>
      </c>
      <c r="S2338" s="30"/>
      <c r="T2338" s="39"/>
      <c r="U2338" s="39"/>
      <c r="V2338" s="50">
        <f t="shared" si="220"/>
        <v>0</v>
      </c>
      <c r="W2338" s="28">
        <f t="shared" si="221"/>
        <v>12</v>
      </c>
      <c r="X2338" s="28">
        <f>IF(W2338=0,0,IF(E2338&gt;1,E2338-1,VLOOKUP(W2338,Months_Weeks!$A$1:$B$13,2,0)))</f>
        <v>1</v>
      </c>
      <c r="Y2338" s="30"/>
      <c r="Z2338" s="39"/>
      <c r="AA2338" s="31"/>
      <c r="AB2338" s="39"/>
      <c r="AC2338" s="31"/>
      <c r="AD2338" s="40"/>
      <c r="AE2338" s="31"/>
      <c r="AF2338" s="40"/>
      <c r="AG2338" s="31"/>
      <c r="AH2338" s="40"/>
      <c r="AI2338" s="31"/>
      <c r="AJ2338" s="40"/>
    </row>
    <row r="2339" spans="1:36" x14ac:dyDescent="0.25">
      <c r="A2339" s="37" t="s">
        <v>62</v>
      </c>
      <c r="B2339" s="37">
        <v>1044</v>
      </c>
      <c r="C2339" s="26" t="str">
        <f>IFERROR(INDEX(Clients[Client_Name],MATCH(Table312[[#This Row],[Client_Code]],Clients[Client_Code],0)),"")</f>
        <v>JBS</v>
      </c>
      <c r="D2339" s="25">
        <v>12</v>
      </c>
      <c r="E2339" s="25">
        <v>3</v>
      </c>
      <c r="F2339" s="25" t="b">
        <f>IF(E2339&gt;(VLOOKUP(D2339,Months_Weeks!$A$2:$B$13,2,TRUE)),FALSE)</f>
        <v>0</v>
      </c>
      <c r="G2339" s="63">
        <f>IF(Table312[[#This Row],[Facility]]="Buin",1.5%,0.25%)</f>
        <v>1.4999999999999999E-2</v>
      </c>
      <c r="H2339" s="38"/>
      <c r="I2339" s="38"/>
      <c r="J2339" s="27">
        <f t="shared" si="216"/>
        <v>1086</v>
      </c>
      <c r="K2339" s="28">
        <f t="shared" si="217"/>
        <v>12</v>
      </c>
      <c r="L2339" s="27">
        <f>IF(K2339=0,0,IF(E2339&gt;1,E2339-1,VLOOKUP(K2339,Months_Weeks!$A$1:$B$13,2,0)))</f>
        <v>2</v>
      </c>
      <c r="M2339" s="29"/>
      <c r="N2339" s="39"/>
      <c r="O2339" s="39"/>
      <c r="P2339" s="50">
        <f t="shared" si="218"/>
        <v>0</v>
      </c>
      <c r="Q2339" s="28">
        <f t="shared" si="219"/>
        <v>12</v>
      </c>
      <c r="R2339" s="28">
        <f>IF(Q2339=0,0,IF(E2339&gt;1,E2339-1,VLOOKUP(Q2339,Months_Weeks!$A$1:$B$13,2,0)))</f>
        <v>2</v>
      </c>
      <c r="S2339" s="30"/>
      <c r="T2339" s="39"/>
      <c r="U2339" s="39"/>
      <c r="V2339" s="50">
        <f t="shared" si="220"/>
        <v>0</v>
      </c>
      <c r="W2339" s="28">
        <f t="shared" si="221"/>
        <v>12</v>
      </c>
      <c r="X2339" s="28">
        <f>IF(W2339=0,0,IF(E2339&gt;1,E2339-1,VLOOKUP(W2339,Months_Weeks!$A$1:$B$13,2,0)))</f>
        <v>2</v>
      </c>
      <c r="Y2339" s="30"/>
      <c r="Z2339" s="39"/>
      <c r="AA2339" s="31"/>
      <c r="AB2339" s="39"/>
      <c r="AC2339" s="31"/>
      <c r="AD2339" s="40"/>
      <c r="AE2339" s="31"/>
      <c r="AF2339" s="40"/>
      <c r="AG2339" s="31"/>
      <c r="AH2339" s="40"/>
      <c r="AI2339" s="31"/>
      <c r="AJ2339" s="40"/>
    </row>
    <row r="2340" spans="1:36" x14ac:dyDescent="0.25">
      <c r="A2340" s="37" t="s">
        <v>62</v>
      </c>
      <c r="B2340" s="37">
        <v>1044</v>
      </c>
      <c r="C2340" s="26" t="str">
        <f>IFERROR(INDEX(Clients[Client_Name],MATCH(Table312[[#This Row],[Client_Code]],Clients[Client_Code],0)),"")</f>
        <v>JBS</v>
      </c>
      <c r="D2340" s="25">
        <v>12</v>
      </c>
      <c r="E2340" s="25">
        <v>4</v>
      </c>
      <c r="F2340" s="25" t="b">
        <f>IF(E2340&gt;(VLOOKUP(D2340,Months_Weeks!$A$2:$B$13,2,TRUE)),FALSE)</f>
        <v>0</v>
      </c>
      <c r="G2340" s="63">
        <f>IF(Table312[[#This Row],[Facility]]="Buin",1.5%,0.25%)</f>
        <v>1.4999999999999999E-2</v>
      </c>
      <c r="H2340" s="38"/>
      <c r="I2340" s="38">
        <v>100</v>
      </c>
      <c r="J2340" s="27">
        <f t="shared" si="216"/>
        <v>986</v>
      </c>
      <c r="K2340" s="28">
        <f t="shared" si="217"/>
        <v>12</v>
      </c>
      <c r="L2340" s="27">
        <f>IF(K2340=0,0,IF(E2340&gt;1,E2340-1,VLOOKUP(K2340,Months_Weeks!$A$1:$B$13,2,0)))</f>
        <v>3</v>
      </c>
      <c r="M2340" s="29"/>
      <c r="N2340" s="39"/>
      <c r="O2340" s="39"/>
      <c r="P2340" s="50">
        <f t="shared" si="218"/>
        <v>0</v>
      </c>
      <c r="Q2340" s="28">
        <f t="shared" si="219"/>
        <v>12</v>
      </c>
      <c r="R2340" s="28">
        <f>IF(Q2340=0,0,IF(E2340&gt;1,E2340-1,VLOOKUP(Q2340,Months_Weeks!$A$1:$B$13,2,0)))</f>
        <v>3</v>
      </c>
      <c r="S2340" s="30"/>
      <c r="T2340" s="39"/>
      <c r="U2340" s="39"/>
      <c r="V2340" s="50">
        <f t="shared" si="220"/>
        <v>0</v>
      </c>
      <c r="W2340" s="28">
        <f t="shared" si="221"/>
        <v>12</v>
      </c>
      <c r="X2340" s="28">
        <f>IF(W2340=0,0,IF(E2340&gt;1,E2340-1,VLOOKUP(W2340,Months_Weeks!$A$1:$B$13,2,0)))</f>
        <v>3</v>
      </c>
      <c r="Y2340" s="30"/>
      <c r="Z2340" s="39"/>
      <c r="AA2340" s="31"/>
      <c r="AB2340" s="39"/>
      <c r="AC2340" s="31"/>
      <c r="AD2340" s="40"/>
      <c r="AE2340" s="31"/>
      <c r="AF2340" s="40"/>
      <c r="AG2340" s="31"/>
      <c r="AH2340" s="40"/>
      <c r="AI2340" s="31"/>
      <c r="AJ2340" s="40"/>
    </row>
    <row r="2341" spans="1:36" x14ac:dyDescent="0.25">
      <c r="A2341" s="37" t="s">
        <v>62</v>
      </c>
      <c r="B2341" s="37">
        <v>1044</v>
      </c>
      <c r="C2341" s="26" t="str">
        <f>IFERROR(INDEX(Clients[Client_Name],MATCH(Table312[[#This Row],[Client_Code]],Clients[Client_Code],0)),"")</f>
        <v>JBS</v>
      </c>
      <c r="D2341" s="25">
        <v>12</v>
      </c>
      <c r="E2341" s="25">
        <v>5</v>
      </c>
      <c r="F2341" s="25" t="b">
        <f>IF(E2341&gt;(VLOOKUP(D2341,Months_Weeks!$A$2:$B$13,2,TRUE)),FALSE)</f>
        <v>0</v>
      </c>
      <c r="G2341" s="63">
        <f>IF(Table312[[#This Row],[Facility]]="Buin",1.5%,0.25%)</f>
        <v>1.4999999999999999E-2</v>
      </c>
      <c r="H2341" s="38"/>
      <c r="I2341" s="38">
        <v>100</v>
      </c>
      <c r="J2341" s="27">
        <f t="shared" si="216"/>
        <v>886</v>
      </c>
      <c r="K2341" s="28">
        <f t="shared" si="217"/>
        <v>12</v>
      </c>
      <c r="L2341" s="27">
        <f>IF(K2341=0,0,IF(E2341&gt;1,E2341-1,VLOOKUP(K2341,Months_Weeks!$A$1:$B$13,2,0)))</f>
        <v>4</v>
      </c>
      <c r="M2341" s="29"/>
      <c r="N2341" s="39"/>
      <c r="O2341" s="39"/>
      <c r="P2341" s="50">
        <f t="shared" si="218"/>
        <v>0</v>
      </c>
      <c r="Q2341" s="28">
        <f t="shared" si="219"/>
        <v>12</v>
      </c>
      <c r="R2341" s="28">
        <f>IF(Q2341=0,0,IF(E2341&gt;1,E2341-1,VLOOKUP(Q2341,Months_Weeks!$A$1:$B$13,2,0)))</f>
        <v>4</v>
      </c>
      <c r="S2341" s="30"/>
      <c r="T2341" s="39"/>
      <c r="U2341" s="39"/>
      <c r="V2341" s="50">
        <f t="shared" si="220"/>
        <v>0</v>
      </c>
      <c r="W2341" s="28">
        <f t="shared" si="221"/>
        <v>12</v>
      </c>
      <c r="X2341" s="28">
        <f>IF(W2341=0,0,IF(E2341&gt;1,E2341-1,VLOOKUP(W2341,Months_Weeks!$A$1:$B$13,2,0)))</f>
        <v>4</v>
      </c>
      <c r="Y2341" s="30"/>
      <c r="Z2341" s="39"/>
      <c r="AA2341" s="31"/>
      <c r="AB2341" s="39"/>
      <c r="AC2341" s="31"/>
      <c r="AD2341" s="40"/>
      <c r="AE2341" s="31"/>
      <c r="AF2341" s="40"/>
      <c r="AG2341" s="31"/>
      <c r="AH2341" s="40"/>
      <c r="AI2341" s="31"/>
      <c r="AJ2341" s="40"/>
    </row>
    <row r="2342" spans="1:36" x14ac:dyDescent="0.25">
      <c r="A2342" s="37" t="s">
        <v>32</v>
      </c>
      <c r="B2342" s="37">
        <v>29</v>
      </c>
      <c r="C2342" s="26" t="str">
        <f>IFERROR(INDEX(Clients[Client_Name],MATCH(Table312[[#This Row],[Client_Code]],Clients[Client_Code],0)),"")</f>
        <v>JMB PARTNERS</v>
      </c>
      <c r="D2342" s="25">
        <v>1</v>
      </c>
      <c r="E2342" s="25">
        <v>1</v>
      </c>
      <c r="F2342" s="25" t="b">
        <f>IF(E2342&gt;(VLOOKUP(D2342,Months_Weeks!$A$2:$B$13,2,TRUE)),FALSE)</f>
        <v>0</v>
      </c>
      <c r="G2342" s="63">
        <f>IF(Table312[[#This Row],[Facility]]="Buin",1.5%,0.25%)</f>
        <v>2.5000000000000001E-3</v>
      </c>
      <c r="H2342" s="38">
        <v>634</v>
      </c>
      <c r="I2342" s="38"/>
      <c r="J2342" s="27">
        <f t="shared" si="216"/>
        <v>634</v>
      </c>
      <c r="K2342" s="28">
        <f t="shared" si="217"/>
        <v>0</v>
      </c>
      <c r="L2342" s="27">
        <f>IF(K2342=0,0,IF(E2342&gt;1,E2342-1,VLOOKUP(K2342,Months_Weeks!$A$1:$B$13,2,0)))</f>
        <v>0</v>
      </c>
      <c r="M2342" s="29"/>
      <c r="N2342" s="39"/>
      <c r="O2342" s="39"/>
      <c r="P2342" s="50">
        <f t="shared" si="218"/>
        <v>0</v>
      </c>
      <c r="Q2342" s="28">
        <f t="shared" si="219"/>
        <v>0</v>
      </c>
      <c r="R2342" s="28">
        <f>IF(Q2342=0,0,IF(E2342&gt;1,E2342-1,VLOOKUP(Q2342,Months_Weeks!$A$1:$B$13,2,0)))</f>
        <v>0</v>
      </c>
      <c r="S2342" s="30"/>
      <c r="T2342" s="39"/>
      <c r="U2342" s="39"/>
      <c r="V2342" s="50">
        <f t="shared" si="220"/>
        <v>0</v>
      </c>
      <c r="W2342" s="28">
        <f t="shared" si="221"/>
        <v>0</v>
      </c>
      <c r="X2342" s="28">
        <f>IF(W2342=0,0,IF(E2342&gt;1,E2342-1,VLOOKUP(W2342,Months_Weeks!$A$1:$B$13,2,0)))</f>
        <v>0</v>
      </c>
      <c r="Y2342" s="30"/>
      <c r="Z2342" s="39"/>
      <c r="AA2342" s="31">
        <v>1</v>
      </c>
      <c r="AB2342" s="72">
        <v>7.9500000000000001E-2</v>
      </c>
      <c r="AC2342" s="31"/>
      <c r="AD2342" s="40"/>
      <c r="AE2342" s="31"/>
      <c r="AF2342" s="40"/>
      <c r="AG2342" s="31"/>
      <c r="AH2342" s="40"/>
      <c r="AI2342" s="31">
        <v>1</v>
      </c>
      <c r="AJ2342" s="70">
        <v>0.23169999999999999</v>
      </c>
    </row>
    <row r="2343" spans="1:36" x14ac:dyDescent="0.25">
      <c r="A2343" s="37" t="s">
        <v>32</v>
      </c>
      <c r="B2343" s="37">
        <v>29</v>
      </c>
      <c r="C2343" s="26" t="str">
        <f>IFERROR(INDEX(Clients[Client_Name],MATCH(Table312[[#This Row],[Client_Code]],Clients[Client_Code],0)),"")</f>
        <v>JMB PARTNERS</v>
      </c>
      <c r="D2343" s="25">
        <v>1</v>
      </c>
      <c r="E2343" s="25">
        <v>2</v>
      </c>
      <c r="F2343" s="25" t="b">
        <f>IF(E2343&gt;(VLOOKUP(D2343,Months_Weeks!$A$2:$B$13,2,TRUE)),FALSE)</f>
        <v>0</v>
      </c>
      <c r="G2343" s="63">
        <f>IF(Table312[[#This Row],[Facility]]="Buin",1.5%,0.25%)</f>
        <v>2.5000000000000001E-3</v>
      </c>
      <c r="H2343" s="38"/>
      <c r="I2343" s="38">
        <v>48</v>
      </c>
      <c r="J2343" s="27">
        <f t="shared" si="216"/>
        <v>586</v>
      </c>
      <c r="K2343" s="28">
        <f t="shared" si="217"/>
        <v>1</v>
      </c>
      <c r="L2343" s="27">
        <f>IF(K2343=0,0,IF(E2343&gt;1,E2343-1,VLOOKUP(K2343,Months_Weeks!$A$1:$B$13,2,0)))</f>
        <v>1</v>
      </c>
      <c r="M2343" s="29"/>
      <c r="N2343" s="39"/>
      <c r="O2343" s="39"/>
      <c r="P2343" s="50">
        <f t="shared" si="218"/>
        <v>0</v>
      </c>
      <c r="Q2343" s="28">
        <f t="shared" si="219"/>
        <v>1</v>
      </c>
      <c r="R2343" s="28">
        <f>IF(Q2343=0,0,IF(E2343&gt;1,E2343-1,VLOOKUP(Q2343,Months_Weeks!$A$1:$B$13,2,0)))</f>
        <v>1</v>
      </c>
      <c r="S2343" s="30"/>
      <c r="T2343" s="39"/>
      <c r="U2343" s="39"/>
      <c r="V2343" s="50">
        <f t="shared" si="220"/>
        <v>0</v>
      </c>
      <c r="W2343" s="28">
        <f t="shared" si="221"/>
        <v>1</v>
      </c>
      <c r="X2343" s="28">
        <f>IF(W2343=0,0,IF(E2343&gt;1,E2343-1,VLOOKUP(W2343,Months_Weeks!$A$1:$B$13,2,0)))</f>
        <v>1</v>
      </c>
      <c r="Y2343" s="30"/>
      <c r="Z2343" s="39"/>
      <c r="AA2343" s="31"/>
      <c r="AB2343" s="39"/>
      <c r="AC2343" s="31"/>
      <c r="AD2343" s="40"/>
      <c r="AE2343" s="31"/>
      <c r="AF2343" s="40"/>
      <c r="AG2343" s="31"/>
      <c r="AH2343" s="40"/>
      <c r="AI2343" s="31"/>
      <c r="AJ2343" s="40"/>
    </row>
    <row r="2344" spans="1:36" x14ac:dyDescent="0.25">
      <c r="A2344" s="37" t="s">
        <v>32</v>
      </c>
      <c r="B2344" s="37">
        <v>29</v>
      </c>
      <c r="C2344" s="26" t="str">
        <f>IFERROR(INDEX(Clients[Client_Name],MATCH(Table312[[#This Row],[Client_Code]],Clients[Client_Code],0)),"")</f>
        <v>JMB PARTNERS</v>
      </c>
      <c r="D2344" s="25">
        <v>1</v>
      </c>
      <c r="E2344" s="25">
        <v>3</v>
      </c>
      <c r="F2344" s="25" t="b">
        <f>IF(E2344&gt;(VLOOKUP(D2344,Months_Weeks!$A$2:$B$13,2,TRUE)),FALSE)</f>
        <v>0</v>
      </c>
      <c r="G2344" s="63">
        <f>IF(Table312[[#This Row],[Facility]]="Buin",1.5%,0.25%)</f>
        <v>2.5000000000000001E-3</v>
      </c>
      <c r="H2344" s="38">
        <v>56</v>
      </c>
      <c r="I2344" s="38"/>
      <c r="J2344" s="27">
        <f t="shared" si="216"/>
        <v>642</v>
      </c>
      <c r="K2344" s="28">
        <f t="shared" si="217"/>
        <v>1</v>
      </c>
      <c r="L2344" s="27">
        <f>IF(K2344=0,0,IF(E2344&gt;1,E2344-1,VLOOKUP(K2344,Months_Weeks!$A$1:$B$13,2,0)))</f>
        <v>2</v>
      </c>
      <c r="M2344" s="29"/>
      <c r="N2344" s="39"/>
      <c r="O2344" s="39"/>
      <c r="P2344" s="50">
        <f t="shared" si="218"/>
        <v>0</v>
      </c>
      <c r="Q2344" s="28">
        <f t="shared" si="219"/>
        <v>1</v>
      </c>
      <c r="R2344" s="28">
        <f>IF(Q2344=0,0,IF(E2344&gt;1,E2344-1,VLOOKUP(Q2344,Months_Weeks!$A$1:$B$13,2,0)))</f>
        <v>2</v>
      </c>
      <c r="S2344" s="30"/>
      <c r="T2344" s="39"/>
      <c r="U2344" s="39"/>
      <c r="V2344" s="50">
        <f t="shared" si="220"/>
        <v>0</v>
      </c>
      <c r="W2344" s="28">
        <f t="shared" si="221"/>
        <v>1</v>
      </c>
      <c r="X2344" s="28">
        <f>IF(W2344=0,0,IF(E2344&gt;1,E2344-1,VLOOKUP(W2344,Months_Weeks!$A$1:$B$13,2,0)))</f>
        <v>2</v>
      </c>
      <c r="Y2344" s="30"/>
      <c r="Z2344" s="39"/>
      <c r="AA2344" s="31"/>
      <c r="AB2344" s="39"/>
      <c r="AC2344" s="31"/>
      <c r="AD2344" s="40"/>
      <c r="AE2344" s="31"/>
      <c r="AF2344" s="40"/>
      <c r="AG2344" s="31"/>
      <c r="AH2344" s="40"/>
      <c r="AI2344" s="31"/>
      <c r="AJ2344" s="40"/>
    </row>
    <row r="2345" spans="1:36" x14ac:dyDescent="0.25">
      <c r="A2345" s="37" t="s">
        <v>32</v>
      </c>
      <c r="B2345" s="37">
        <v>29</v>
      </c>
      <c r="C2345" s="26" t="str">
        <f>IFERROR(INDEX(Clients[Client_Name],MATCH(Table312[[#This Row],[Client_Code]],Clients[Client_Code],0)),"")</f>
        <v>JMB PARTNERS</v>
      </c>
      <c r="D2345" s="25">
        <v>1</v>
      </c>
      <c r="E2345" s="25">
        <v>4</v>
      </c>
      <c r="F2345" s="25" t="b">
        <f>IF(E2345&gt;(VLOOKUP(D2345,Months_Weeks!$A$2:$B$13,2,TRUE)),FALSE)</f>
        <v>0</v>
      </c>
      <c r="G2345" s="63">
        <f>IF(Table312[[#This Row],[Facility]]="Buin",1.5%,0.25%)</f>
        <v>2.5000000000000001E-3</v>
      </c>
      <c r="H2345" s="38">
        <v>49</v>
      </c>
      <c r="I2345" s="38"/>
      <c r="J2345" s="27">
        <f t="shared" si="216"/>
        <v>691</v>
      </c>
      <c r="K2345" s="28">
        <f t="shared" si="217"/>
        <v>1</v>
      </c>
      <c r="L2345" s="27">
        <f>IF(K2345=0,0,IF(E2345&gt;1,E2345-1,VLOOKUP(K2345,Months_Weeks!$A$1:$B$13,2,0)))</f>
        <v>3</v>
      </c>
      <c r="M2345" s="29"/>
      <c r="N2345" s="39"/>
      <c r="O2345" s="39"/>
      <c r="P2345" s="50">
        <f t="shared" si="218"/>
        <v>0</v>
      </c>
      <c r="Q2345" s="28">
        <f t="shared" si="219"/>
        <v>1</v>
      </c>
      <c r="R2345" s="28">
        <f>IF(Q2345=0,0,IF(E2345&gt;1,E2345-1,VLOOKUP(Q2345,Months_Weeks!$A$1:$B$13,2,0)))</f>
        <v>3</v>
      </c>
      <c r="S2345" s="30"/>
      <c r="T2345" s="39"/>
      <c r="U2345" s="39"/>
      <c r="V2345" s="50">
        <f t="shared" si="220"/>
        <v>0</v>
      </c>
      <c r="W2345" s="28">
        <f t="shared" si="221"/>
        <v>1</v>
      </c>
      <c r="X2345" s="28">
        <f>IF(W2345=0,0,IF(E2345&gt;1,E2345-1,VLOOKUP(W2345,Months_Weeks!$A$1:$B$13,2,0)))</f>
        <v>3</v>
      </c>
      <c r="Y2345" s="30"/>
      <c r="Z2345" s="39"/>
      <c r="AA2345" s="31"/>
      <c r="AB2345" s="39"/>
      <c r="AC2345" s="31"/>
      <c r="AD2345" s="40"/>
      <c r="AE2345" s="31"/>
      <c r="AF2345" s="40"/>
      <c r="AG2345" s="31"/>
      <c r="AH2345" s="40"/>
      <c r="AI2345" s="31"/>
      <c r="AJ2345" s="40"/>
    </row>
    <row r="2346" spans="1:36" x14ac:dyDescent="0.25">
      <c r="A2346" s="37" t="s">
        <v>32</v>
      </c>
      <c r="B2346" s="37">
        <v>29</v>
      </c>
      <c r="C2346" s="26" t="str">
        <f>IFERROR(INDEX(Clients[Client_Name],MATCH(Table312[[#This Row],[Client_Code]],Clients[Client_Code],0)),"")</f>
        <v>JMB PARTNERS</v>
      </c>
      <c r="D2346" s="25">
        <v>2</v>
      </c>
      <c r="E2346" s="25">
        <v>1</v>
      </c>
      <c r="F2346" s="25" t="b">
        <f>IF(E2346&gt;(VLOOKUP(D2346,Months_Weeks!$A$2:$B$13,2,TRUE)),FALSE)</f>
        <v>0</v>
      </c>
      <c r="G2346" s="63">
        <f>IF(Table312[[#This Row],[Facility]]="Buin",1.5%,0.25%)</f>
        <v>2.5000000000000001E-3</v>
      </c>
      <c r="H2346" s="38"/>
      <c r="I2346" s="38">
        <v>14</v>
      </c>
      <c r="J2346" s="27">
        <f t="shared" si="216"/>
        <v>677</v>
      </c>
      <c r="K2346" s="28">
        <f t="shared" si="217"/>
        <v>1</v>
      </c>
      <c r="L2346" s="27">
        <f>IF(K2346=0,0,IF(E2346&gt;1,E2346-1,VLOOKUP(K2346,Months_Weeks!$A$1:$B$13,2,0)))</f>
        <v>4</v>
      </c>
      <c r="M2346" s="29"/>
      <c r="N2346" s="39"/>
      <c r="O2346" s="39"/>
      <c r="P2346" s="50">
        <f t="shared" si="218"/>
        <v>0</v>
      </c>
      <c r="Q2346" s="28">
        <f t="shared" si="219"/>
        <v>1</v>
      </c>
      <c r="R2346" s="28">
        <f>IF(Q2346=0,0,IF(E2346&gt;1,E2346-1,VLOOKUP(Q2346,Months_Weeks!$A$1:$B$13,2,0)))</f>
        <v>4</v>
      </c>
      <c r="S2346" s="30"/>
      <c r="T2346" s="39"/>
      <c r="U2346" s="39"/>
      <c r="V2346" s="50">
        <f t="shared" si="220"/>
        <v>0</v>
      </c>
      <c r="W2346" s="28">
        <f t="shared" si="221"/>
        <v>1</v>
      </c>
      <c r="X2346" s="28">
        <f>IF(W2346=0,0,IF(E2346&gt;1,E2346-1,VLOOKUP(W2346,Months_Weeks!$A$1:$B$13,2,0)))</f>
        <v>4</v>
      </c>
      <c r="Y2346" s="30"/>
      <c r="Z2346" s="39"/>
      <c r="AA2346" s="31"/>
      <c r="AB2346" s="39"/>
      <c r="AC2346" s="31"/>
      <c r="AD2346" s="40"/>
      <c r="AE2346" s="31"/>
      <c r="AF2346" s="40"/>
      <c r="AG2346" s="31"/>
      <c r="AH2346" s="40"/>
      <c r="AI2346" s="31"/>
      <c r="AJ2346" s="40"/>
    </row>
    <row r="2347" spans="1:36" x14ac:dyDescent="0.25">
      <c r="A2347" s="37" t="s">
        <v>32</v>
      </c>
      <c r="B2347" s="37">
        <v>29</v>
      </c>
      <c r="C2347" s="26" t="str">
        <f>IFERROR(INDEX(Clients[Client_Name],MATCH(Table312[[#This Row],[Client_Code]],Clients[Client_Code],0)),"")</f>
        <v>JMB PARTNERS</v>
      </c>
      <c r="D2347" s="25">
        <v>2</v>
      </c>
      <c r="E2347" s="25">
        <v>2</v>
      </c>
      <c r="F2347" s="25" t="b">
        <f>IF(E2347&gt;(VLOOKUP(D2347,Months_Weeks!$A$2:$B$13,2,TRUE)),FALSE)</f>
        <v>0</v>
      </c>
      <c r="G2347" s="63">
        <f>IF(Table312[[#This Row],[Facility]]="Buin",1.5%,0.25%)</f>
        <v>2.5000000000000001E-3</v>
      </c>
      <c r="H2347" s="38"/>
      <c r="I2347" s="38">
        <v>10</v>
      </c>
      <c r="J2347" s="27">
        <f t="shared" si="216"/>
        <v>667</v>
      </c>
      <c r="K2347" s="28">
        <f t="shared" si="217"/>
        <v>2</v>
      </c>
      <c r="L2347" s="27">
        <f>IF(K2347=0,0,IF(E2347&gt;1,E2347-1,VLOOKUP(K2347,Months_Weeks!$A$1:$B$13,2,0)))</f>
        <v>1</v>
      </c>
      <c r="M2347" s="29"/>
      <c r="N2347" s="39"/>
      <c r="O2347" s="39"/>
      <c r="P2347" s="50">
        <f t="shared" si="218"/>
        <v>0</v>
      </c>
      <c r="Q2347" s="28">
        <f t="shared" si="219"/>
        <v>2</v>
      </c>
      <c r="R2347" s="28">
        <f>IF(Q2347=0,0,IF(E2347&gt;1,E2347-1,VLOOKUP(Q2347,Months_Weeks!$A$1:$B$13,2,0)))</f>
        <v>1</v>
      </c>
      <c r="S2347" s="30"/>
      <c r="T2347" s="39"/>
      <c r="U2347" s="39"/>
      <c r="V2347" s="50">
        <f t="shared" si="220"/>
        <v>0</v>
      </c>
      <c r="W2347" s="28">
        <f t="shared" si="221"/>
        <v>2</v>
      </c>
      <c r="X2347" s="28">
        <f>IF(W2347=0,0,IF(E2347&gt;1,E2347-1,VLOOKUP(W2347,Months_Weeks!$A$1:$B$13,2,0)))</f>
        <v>1</v>
      </c>
      <c r="Y2347" s="30"/>
      <c r="Z2347" s="39"/>
      <c r="AA2347" s="31"/>
      <c r="AB2347" s="39"/>
      <c r="AC2347" s="31"/>
      <c r="AD2347" s="40"/>
      <c r="AE2347" s="31"/>
      <c r="AF2347" s="40"/>
      <c r="AG2347" s="31"/>
      <c r="AH2347" s="40"/>
      <c r="AI2347" s="31"/>
      <c r="AJ2347" s="40"/>
    </row>
    <row r="2348" spans="1:36" x14ac:dyDescent="0.25">
      <c r="A2348" s="37" t="s">
        <v>32</v>
      </c>
      <c r="B2348" s="37">
        <v>29</v>
      </c>
      <c r="C2348" s="26" t="str">
        <f>IFERROR(INDEX(Clients[Client_Name],MATCH(Table312[[#This Row],[Client_Code]],Clients[Client_Code],0)),"")</f>
        <v>JMB PARTNERS</v>
      </c>
      <c r="D2348" s="25">
        <v>2</v>
      </c>
      <c r="E2348" s="25">
        <v>3</v>
      </c>
      <c r="F2348" s="25" t="b">
        <f>IF(E2348&gt;(VLOOKUP(D2348,Months_Weeks!$A$2:$B$13,2,TRUE)),FALSE)</f>
        <v>0</v>
      </c>
      <c r="G2348" s="63">
        <f>IF(Table312[[#This Row],[Facility]]="Buin",1.5%,0.25%)</f>
        <v>2.5000000000000001E-3</v>
      </c>
      <c r="H2348" s="38">
        <v>34</v>
      </c>
      <c r="I2348" s="38"/>
      <c r="J2348" s="27">
        <f t="shared" si="216"/>
        <v>701</v>
      </c>
      <c r="K2348" s="28">
        <f t="shared" si="217"/>
        <v>2</v>
      </c>
      <c r="L2348" s="27">
        <f>IF(K2348=0,0,IF(E2348&gt;1,E2348-1,VLOOKUP(K2348,Months_Weeks!$A$1:$B$13,2,0)))</f>
        <v>2</v>
      </c>
      <c r="M2348" s="29"/>
      <c r="N2348" s="39"/>
      <c r="O2348" s="39"/>
      <c r="P2348" s="50">
        <f t="shared" si="218"/>
        <v>0</v>
      </c>
      <c r="Q2348" s="28">
        <f t="shared" si="219"/>
        <v>2</v>
      </c>
      <c r="R2348" s="28">
        <f>IF(Q2348=0,0,IF(E2348&gt;1,E2348-1,VLOOKUP(Q2348,Months_Weeks!$A$1:$B$13,2,0)))</f>
        <v>2</v>
      </c>
      <c r="S2348" s="30"/>
      <c r="T2348" s="39"/>
      <c r="U2348" s="39"/>
      <c r="V2348" s="50">
        <f t="shared" si="220"/>
        <v>0</v>
      </c>
      <c r="W2348" s="28">
        <f t="shared" si="221"/>
        <v>2</v>
      </c>
      <c r="X2348" s="28">
        <f>IF(W2348=0,0,IF(E2348&gt;1,E2348-1,VLOOKUP(W2348,Months_Weeks!$A$1:$B$13,2,0)))</f>
        <v>2</v>
      </c>
      <c r="Y2348" s="30"/>
      <c r="Z2348" s="39"/>
      <c r="AA2348" s="31"/>
      <c r="AB2348" s="39"/>
      <c r="AC2348" s="31"/>
      <c r="AD2348" s="40"/>
      <c r="AE2348" s="31"/>
      <c r="AF2348" s="40"/>
      <c r="AG2348" s="31"/>
      <c r="AH2348" s="40"/>
      <c r="AI2348" s="31"/>
      <c r="AJ2348" s="40"/>
    </row>
    <row r="2349" spans="1:36" x14ac:dyDescent="0.25">
      <c r="A2349" s="37" t="s">
        <v>32</v>
      </c>
      <c r="B2349" s="37">
        <v>29</v>
      </c>
      <c r="C2349" s="26" t="str">
        <f>IFERROR(INDEX(Clients[Client_Name],MATCH(Table312[[#This Row],[Client_Code]],Clients[Client_Code],0)),"")</f>
        <v>JMB PARTNERS</v>
      </c>
      <c r="D2349" s="25">
        <v>2</v>
      </c>
      <c r="E2349" s="25">
        <v>4</v>
      </c>
      <c r="F2349" s="25" t="b">
        <f>IF(E2349&gt;(VLOOKUP(D2349,Months_Weeks!$A$2:$B$13,2,TRUE)),FALSE)</f>
        <v>0</v>
      </c>
      <c r="G2349" s="63">
        <f>IF(Table312[[#This Row],[Facility]]="Buin",1.5%,0.25%)</f>
        <v>2.5000000000000001E-3</v>
      </c>
      <c r="H2349" s="38"/>
      <c r="I2349" s="38">
        <v>52</v>
      </c>
      <c r="J2349" s="27">
        <f t="shared" si="216"/>
        <v>649</v>
      </c>
      <c r="K2349" s="28">
        <f t="shared" si="217"/>
        <v>2</v>
      </c>
      <c r="L2349" s="27">
        <f>IF(K2349=0,0,IF(E2349&gt;1,E2349-1,VLOOKUP(K2349,Months_Weeks!$A$1:$B$13,2,0)))</f>
        <v>3</v>
      </c>
      <c r="M2349" s="29"/>
      <c r="N2349" s="39"/>
      <c r="O2349" s="39"/>
      <c r="P2349" s="50">
        <f t="shared" si="218"/>
        <v>0</v>
      </c>
      <c r="Q2349" s="28">
        <f t="shared" si="219"/>
        <v>2</v>
      </c>
      <c r="R2349" s="28">
        <f>IF(Q2349=0,0,IF(E2349&gt;1,E2349-1,VLOOKUP(Q2349,Months_Weeks!$A$1:$B$13,2,0)))</f>
        <v>3</v>
      </c>
      <c r="S2349" s="30"/>
      <c r="T2349" s="39"/>
      <c r="U2349" s="39"/>
      <c r="V2349" s="50">
        <f t="shared" si="220"/>
        <v>0</v>
      </c>
      <c r="W2349" s="28">
        <f t="shared" si="221"/>
        <v>2</v>
      </c>
      <c r="X2349" s="28">
        <f>IF(W2349=0,0,IF(E2349&gt;1,E2349-1,VLOOKUP(W2349,Months_Weeks!$A$1:$B$13,2,0)))</f>
        <v>3</v>
      </c>
      <c r="Y2349" s="30"/>
      <c r="Z2349" s="39"/>
      <c r="AA2349" s="31"/>
      <c r="AB2349" s="39"/>
      <c r="AC2349" s="31"/>
      <c r="AD2349" s="40"/>
      <c r="AE2349" s="31"/>
      <c r="AF2349" s="40"/>
      <c r="AG2349" s="31"/>
      <c r="AH2349" s="40"/>
      <c r="AI2349" s="31"/>
      <c r="AJ2349" s="40"/>
    </row>
    <row r="2350" spans="1:36" x14ac:dyDescent="0.25">
      <c r="A2350" s="37" t="s">
        <v>32</v>
      </c>
      <c r="B2350" s="37">
        <v>29</v>
      </c>
      <c r="C2350" s="26" t="str">
        <f>IFERROR(INDEX(Clients[Client_Name],MATCH(Table312[[#This Row],[Client_Code]],Clients[Client_Code],0)),"")</f>
        <v>JMB PARTNERS</v>
      </c>
      <c r="D2350" s="25">
        <v>3</v>
      </c>
      <c r="E2350" s="25">
        <v>1</v>
      </c>
      <c r="F2350" s="25" t="b">
        <f>IF(E2350&gt;(VLOOKUP(D2350,Months_Weeks!$A$2:$B$13,2,TRUE)),FALSE)</f>
        <v>0</v>
      </c>
      <c r="G2350" s="63">
        <f>IF(Table312[[#This Row],[Facility]]="Buin",1.5%,0.25%)</f>
        <v>2.5000000000000001E-3</v>
      </c>
      <c r="H2350" s="38">
        <v>18</v>
      </c>
      <c r="I2350" s="38"/>
      <c r="J2350" s="27">
        <f t="shared" si="216"/>
        <v>667</v>
      </c>
      <c r="K2350" s="28">
        <f t="shared" si="217"/>
        <v>2</v>
      </c>
      <c r="L2350" s="27">
        <f>IF(K2350=0,0,IF(E2350&gt;1,E2350-1,VLOOKUP(K2350,Months_Weeks!$A$1:$B$13,2,0)))</f>
        <v>4</v>
      </c>
      <c r="M2350" s="29"/>
      <c r="N2350" s="39"/>
      <c r="O2350" s="39"/>
      <c r="P2350" s="50">
        <f t="shared" si="218"/>
        <v>0</v>
      </c>
      <c r="Q2350" s="28">
        <f t="shared" si="219"/>
        <v>2</v>
      </c>
      <c r="R2350" s="28">
        <f>IF(Q2350=0,0,IF(E2350&gt;1,E2350-1,VLOOKUP(Q2350,Months_Weeks!$A$1:$B$13,2,0)))</f>
        <v>4</v>
      </c>
      <c r="S2350" s="30"/>
      <c r="T2350" s="39"/>
      <c r="U2350" s="39"/>
      <c r="V2350" s="50">
        <f t="shared" si="220"/>
        <v>0</v>
      </c>
      <c r="W2350" s="28">
        <f t="shared" si="221"/>
        <v>2</v>
      </c>
      <c r="X2350" s="28">
        <f>IF(W2350=0,0,IF(E2350&gt;1,E2350-1,VLOOKUP(W2350,Months_Weeks!$A$1:$B$13,2,0)))</f>
        <v>4</v>
      </c>
      <c r="Y2350" s="30"/>
      <c r="Z2350" s="39"/>
      <c r="AA2350" s="31"/>
      <c r="AB2350" s="39"/>
      <c r="AC2350" s="31"/>
      <c r="AD2350" s="40"/>
      <c r="AE2350" s="31"/>
      <c r="AF2350" s="40"/>
      <c r="AG2350" s="31"/>
      <c r="AH2350" s="40"/>
      <c r="AI2350" s="31"/>
      <c r="AJ2350" s="40"/>
    </row>
    <row r="2351" spans="1:36" x14ac:dyDescent="0.25">
      <c r="A2351" s="37" t="s">
        <v>32</v>
      </c>
      <c r="B2351" s="37">
        <v>29</v>
      </c>
      <c r="C2351" s="26" t="str">
        <f>IFERROR(INDEX(Clients[Client_Name],MATCH(Table312[[#This Row],[Client_Code]],Clients[Client_Code],0)),"")</f>
        <v>JMB PARTNERS</v>
      </c>
      <c r="D2351" s="25">
        <v>3</v>
      </c>
      <c r="E2351" s="25">
        <v>2</v>
      </c>
      <c r="F2351" s="25" t="b">
        <f>IF(E2351&gt;(VLOOKUP(D2351,Months_Weeks!$A$2:$B$13,2,TRUE)),FALSE)</f>
        <v>0</v>
      </c>
      <c r="G2351" s="63">
        <f>IF(Table312[[#This Row],[Facility]]="Buin",1.5%,0.25%)</f>
        <v>2.5000000000000001E-3</v>
      </c>
      <c r="H2351" s="38">
        <v>24</v>
      </c>
      <c r="I2351" s="38"/>
      <c r="J2351" s="27">
        <f t="shared" si="216"/>
        <v>691</v>
      </c>
      <c r="K2351" s="28">
        <f t="shared" si="217"/>
        <v>3</v>
      </c>
      <c r="L2351" s="27">
        <f>IF(K2351=0,0,IF(E2351&gt;1,E2351-1,VLOOKUP(K2351,Months_Weeks!$A$1:$B$13,2,0)))</f>
        <v>1</v>
      </c>
      <c r="M2351" s="29"/>
      <c r="N2351" s="39"/>
      <c r="O2351" s="39"/>
      <c r="P2351" s="50">
        <f t="shared" si="218"/>
        <v>0</v>
      </c>
      <c r="Q2351" s="28">
        <f t="shared" si="219"/>
        <v>3</v>
      </c>
      <c r="R2351" s="28">
        <f>IF(Q2351=0,0,IF(E2351&gt;1,E2351-1,VLOOKUP(Q2351,Months_Weeks!$A$1:$B$13,2,0)))</f>
        <v>1</v>
      </c>
      <c r="S2351" s="30"/>
      <c r="T2351" s="39"/>
      <c r="U2351" s="39"/>
      <c r="V2351" s="50">
        <f t="shared" si="220"/>
        <v>0</v>
      </c>
      <c r="W2351" s="28">
        <f t="shared" si="221"/>
        <v>3</v>
      </c>
      <c r="X2351" s="28">
        <f>IF(W2351=0,0,IF(E2351&gt;1,E2351-1,VLOOKUP(W2351,Months_Weeks!$A$1:$B$13,2,0)))</f>
        <v>1</v>
      </c>
      <c r="Y2351" s="30"/>
      <c r="Z2351" s="39"/>
      <c r="AA2351" s="31"/>
      <c r="AB2351" s="39"/>
      <c r="AC2351" s="31"/>
      <c r="AD2351" s="40"/>
      <c r="AE2351" s="31"/>
      <c r="AF2351" s="40"/>
      <c r="AG2351" s="31"/>
      <c r="AH2351" s="40"/>
      <c r="AI2351" s="31"/>
      <c r="AJ2351" s="40"/>
    </row>
    <row r="2352" spans="1:36" x14ac:dyDescent="0.25">
      <c r="A2352" s="37" t="s">
        <v>32</v>
      </c>
      <c r="B2352" s="37">
        <v>29</v>
      </c>
      <c r="C2352" s="26" t="str">
        <f>IFERROR(INDEX(Clients[Client_Name],MATCH(Table312[[#This Row],[Client_Code]],Clients[Client_Code],0)),"")</f>
        <v>JMB PARTNERS</v>
      </c>
      <c r="D2352" s="25">
        <v>3</v>
      </c>
      <c r="E2352" s="25">
        <v>3</v>
      </c>
      <c r="F2352" s="25" t="b">
        <f>IF(E2352&gt;(VLOOKUP(D2352,Months_Weeks!$A$2:$B$13,2,TRUE)),FALSE)</f>
        <v>0</v>
      </c>
      <c r="G2352" s="63">
        <f>IF(Table312[[#This Row],[Facility]]="Buin",1.5%,0.25%)</f>
        <v>2.5000000000000001E-3</v>
      </c>
      <c r="H2352" s="38"/>
      <c r="I2352" s="38"/>
      <c r="J2352" s="27">
        <f t="shared" si="216"/>
        <v>691</v>
      </c>
      <c r="K2352" s="28">
        <f t="shared" si="217"/>
        <v>3</v>
      </c>
      <c r="L2352" s="27">
        <f>IF(K2352=0,0,IF(E2352&gt;1,E2352-1,VLOOKUP(K2352,Months_Weeks!$A$1:$B$13,2,0)))</f>
        <v>2</v>
      </c>
      <c r="M2352" s="29"/>
      <c r="N2352" s="39"/>
      <c r="O2352" s="39"/>
      <c r="P2352" s="50">
        <f t="shared" si="218"/>
        <v>0</v>
      </c>
      <c r="Q2352" s="28">
        <f t="shared" si="219"/>
        <v>3</v>
      </c>
      <c r="R2352" s="28">
        <f>IF(Q2352=0,0,IF(E2352&gt;1,E2352-1,VLOOKUP(Q2352,Months_Weeks!$A$1:$B$13,2,0)))</f>
        <v>2</v>
      </c>
      <c r="S2352" s="30"/>
      <c r="T2352" s="39"/>
      <c r="U2352" s="39"/>
      <c r="V2352" s="50">
        <f t="shared" si="220"/>
        <v>0</v>
      </c>
      <c r="W2352" s="28">
        <f t="shared" si="221"/>
        <v>3</v>
      </c>
      <c r="X2352" s="28">
        <f>IF(W2352=0,0,IF(E2352&gt;1,E2352-1,VLOOKUP(W2352,Months_Weeks!$A$1:$B$13,2,0)))</f>
        <v>2</v>
      </c>
      <c r="Y2352" s="30"/>
      <c r="Z2352" s="39"/>
      <c r="AA2352" s="31"/>
      <c r="AB2352" s="39"/>
      <c r="AC2352" s="31"/>
      <c r="AD2352" s="40"/>
      <c r="AE2352" s="31"/>
      <c r="AF2352" s="40"/>
      <c r="AG2352" s="31"/>
      <c r="AH2352" s="40"/>
      <c r="AI2352" s="31"/>
      <c r="AJ2352" s="40"/>
    </row>
    <row r="2353" spans="1:36" x14ac:dyDescent="0.25">
      <c r="A2353" s="37" t="s">
        <v>32</v>
      </c>
      <c r="B2353" s="37">
        <v>29</v>
      </c>
      <c r="C2353" s="26" t="str">
        <f>IFERROR(INDEX(Clients[Client_Name],MATCH(Table312[[#This Row],[Client_Code]],Clients[Client_Code],0)),"")</f>
        <v>JMB PARTNERS</v>
      </c>
      <c r="D2353" s="25">
        <v>3</v>
      </c>
      <c r="E2353" s="25">
        <v>4</v>
      </c>
      <c r="F2353" s="25" t="b">
        <f>IF(E2353&gt;(VLOOKUP(D2353,Months_Weeks!$A$2:$B$13,2,TRUE)),FALSE)</f>
        <v>0</v>
      </c>
      <c r="G2353" s="63">
        <f>IF(Table312[[#This Row],[Facility]]="Buin",1.5%,0.25%)</f>
        <v>2.5000000000000001E-3</v>
      </c>
      <c r="H2353" s="38"/>
      <c r="I2353" s="38">
        <v>48</v>
      </c>
      <c r="J2353" s="27">
        <f t="shared" si="216"/>
        <v>643</v>
      </c>
      <c r="K2353" s="28">
        <f t="shared" si="217"/>
        <v>3</v>
      </c>
      <c r="L2353" s="27">
        <f>IF(K2353=0,0,IF(E2353&gt;1,E2353-1,VLOOKUP(K2353,Months_Weeks!$A$1:$B$13,2,0)))</f>
        <v>3</v>
      </c>
      <c r="M2353" s="29"/>
      <c r="N2353" s="39"/>
      <c r="O2353" s="39"/>
      <c r="P2353" s="50">
        <f t="shared" si="218"/>
        <v>0</v>
      </c>
      <c r="Q2353" s="28">
        <f t="shared" si="219"/>
        <v>3</v>
      </c>
      <c r="R2353" s="28">
        <f>IF(Q2353=0,0,IF(E2353&gt;1,E2353-1,VLOOKUP(Q2353,Months_Weeks!$A$1:$B$13,2,0)))</f>
        <v>3</v>
      </c>
      <c r="S2353" s="30"/>
      <c r="T2353" s="39"/>
      <c r="U2353" s="39"/>
      <c r="V2353" s="50">
        <f t="shared" si="220"/>
        <v>0</v>
      </c>
      <c r="W2353" s="28">
        <f t="shared" si="221"/>
        <v>3</v>
      </c>
      <c r="X2353" s="28">
        <f>IF(W2353=0,0,IF(E2353&gt;1,E2353-1,VLOOKUP(W2353,Months_Weeks!$A$1:$B$13,2,0)))</f>
        <v>3</v>
      </c>
      <c r="Y2353" s="30"/>
      <c r="Z2353" s="39"/>
      <c r="AA2353" s="31"/>
      <c r="AB2353" s="39"/>
      <c r="AC2353" s="31"/>
      <c r="AD2353" s="40"/>
      <c r="AE2353" s="31"/>
      <c r="AF2353" s="40"/>
      <c r="AG2353" s="31"/>
      <c r="AH2353" s="40"/>
      <c r="AI2353" s="31"/>
      <c r="AJ2353" s="40"/>
    </row>
    <row r="2354" spans="1:36" x14ac:dyDescent="0.25">
      <c r="A2354" s="37" t="s">
        <v>32</v>
      </c>
      <c r="B2354" s="37">
        <v>29</v>
      </c>
      <c r="C2354" s="26" t="str">
        <f>IFERROR(INDEX(Clients[Client_Name],MATCH(Table312[[#This Row],[Client_Code]],Clients[Client_Code],0)),"")</f>
        <v>JMB PARTNERS</v>
      </c>
      <c r="D2354" s="25">
        <v>3</v>
      </c>
      <c r="E2354" s="25">
        <v>5</v>
      </c>
      <c r="F2354" s="25" t="b">
        <f>IF(E2354&gt;(VLOOKUP(D2354,Months_Weeks!$A$2:$B$13,2,TRUE)),FALSE)</f>
        <v>0</v>
      </c>
      <c r="G2354" s="63">
        <f>IF(Table312[[#This Row],[Facility]]="Buin",1.5%,0.25%)</f>
        <v>2.5000000000000001E-3</v>
      </c>
      <c r="H2354" s="38"/>
      <c r="I2354" s="38">
        <v>10</v>
      </c>
      <c r="J2354" s="27">
        <f t="shared" si="216"/>
        <v>633</v>
      </c>
      <c r="K2354" s="28">
        <f t="shared" si="217"/>
        <v>3</v>
      </c>
      <c r="L2354" s="27">
        <f>IF(K2354=0,0,IF(E2354&gt;1,E2354-1,VLOOKUP(K2354,Months_Weeks!$A$1:$B$13,2,0)))</f>
        <v>4</v>
      </c>
      <c r="M2354" s="29"/>
      <c r="N2354" s="39"/>
      <c r="O2354" s="39"/>
      <c r="P2354" s="50">
        <f t="shared" si="218"/>
        <v>0</v>
      </c>
      <c r="Q2354" s="28">
        <f t="shared" si="219"/>
        <v>3</v>
      </c>
      <c r="R2354" s="28">
        <f>IF(Q2354=0,0,IF(E2354&gt;1,E2354-1,VLOOKUP(Q2354,Months_Weeks!$A$1:$B$13,2,0)))</f>
        <v>4</v>
      </c>
      <c r="S2354" s="30"/>
      <c r="T2354" s="39"/>
      <c r="U2354" s="39"/>
      <c r="V2354" s="50">
        <f t="shared" si="220"/>
        <v>0</v>
      </c>
      <c r="W2354" s="28">
        <f t="shared" si="221"/>
        <v>3</v>
      </c>
      <c r="X2354" s="28">
        <f>IF(W2354=0,0,IF(E2354&gt;1,E2354-1,VLOOKUP(W2354,Months_Weeks!$A$1:$B$13,2,0)))</f>
        <v>4</v>
      </c>
      <c r="Y2354" s="30"/>
      <c r="Z2354" s="39"/>
      <c r="AA2354" s="31"/>
      <c r="AB2354" s="39"/>
      <c r="AC2354" s="31"/>
      <c r="AD2354" s="40"/>
      <c r="AE2354" s="31"/>
      <c r="AF2354" s="40"/>
      <c r="AG2354" s="31"/>
      <c r="AH2354" s="40"/>
      <c r="AI2354" s="31"/>
      <c r="AJ2354" s="40"/>
    </row>
    <row r="2355" spans="1:36" x14ac:dyDescent="0.25">
      <c r="A2355" s="37" t="s">
        <v>32</v>
      </c>
      <c r="B2355" s="37">
        <v>29</v>
      </c>
      <c r="C2355" s="26" t="str">
        <f>IFERROR(INDEX(Clients[Client_Name],MATCH(Table312[[#This Row],[Client_Code]],Clients[Client_Code],0)),"")</f>
        <v>JMB PARTNERS</v>
      </c>
      <c r="D2355" s="25">
        <v>4</v>
      </c>
      <c r="E2355" s="25">
        <v>1</v>
      </c>
      <c r="F2355" s="25" t="b">
        <f>IF(E2355&gt;(VLOOKUP(D2355,Months_Weeks!$A$2:$B$13,2,TRUE)),FALSE)</f>
        <v>0</v>
      </c>
      <c r="G2355" s="63">
        <f>IF(Table312[[#This Row],[Facility]]="Buin",1.5%,0.25%)</f>
        <v>2.5000000000000001E-3</v>
      </c>
      <c r="H2355" s="38"/>
      <c r="I2355" s="38"/>
      <c r="J2355" s="27">
        <f t="shared" si="216"/>
        <v>633</v>
      </c>
      <c r="K2355" s="28">
        <f t="shared" si="217"/>
        <v>3</v>
      </c>
      <c r="L2355" s="27">
        <f>IF(K2355=0,0,IF(E2355&gt;1,E2355-1,VLOOKUP(K2355,Months_Weeks!$A$1:$B$13,2,0)))</f>
        <v>5</v>
      </c>
      <c r="M2355" s="29"/>
      <c r="N2355" s="39"/>
      <c r="O2355" s="39"/>
      <c r="P2355" s="50">
        <f t="shared" si="218"/>
        <v>0</v>
      </c>
      <c r="Q2355" s="28">
        <f t="shared" si="219"/>
        <v>3</v>
      </c>
      <c r="R2355" s="28">
        <f>IF(Q2355=0,0,IF(E2355&gt;1,E2355-1,VLOOKUP(Q2355,Months_Weeks!$A$1:$B$13,2,0)))</f>
        <v>5</v>
      </c>
      <c r="S2355" s="30"/>
      <c r="T2355" s="39"/>
      <c r="U2355" s="39"/>
      <c r="V2355" s="50">
        <f t="shared" si="220"/>
        <v>0</v>
      </c>
      <c r="W2355" s="28">
        <f t="shared" si="221"/>
        <v>3</v>
      </c>
      <c r="X2355" s="28">
        <f>IF(W2355=0,0,IF(E2355&gt;1,E2355-1,VLOOKUP(W2355,Months_Weeks!$A$1:$B$13,2,0)))</f>
        <v>5</v>
      </c>
      <c r="Y2355" s="30"/>
      <c r="Z2355" s="39"/>
      <c r="AA2355" s="31"/>
      <c r="AB2355" s="39"/>
      <c r="AC2355" s="31"/>
      <c r="AD2355" s="40"/>
      <c r="AE2355" s="31"/>
      <c r="AF2355" s="40"/>
      <c r="AG2355" s="31"/>
      <c r="AH2355" s="40"/>
      <c r="AI2355" s="31"/>
      <c r="AJ2355" s="40"/>
    </row>
    <row r="2356" spans="1:36" x14ac:dyDescent="0.25">
      <c r="A2356" s="37" t="s">
        <v>32</v>
      </c>
      <c r="B2356" s="37">
        <v>29</v>
      </c>
      <c r="C2356" s="26" t="str">
        <f>IFERROR(INDEX(Clients[Client_Name],MATCH(Table312[[#This Row],[Client_Code]],Clients[Client_Code],0)),"")</f>
        <v>JMB PARTNERS</v>
      </c>
      <c r="D2356" s="25">
        <v>4</v>
      </c>
      <c r="E2356" s="25">
        <v>2</v>
      </c>
      <c r="F2356" s="25" t="b">
        <f>IF(E2356&gt;(VLOOKUP(D2356,Months_Weeks!$A$2:$B$13,2,TRUE)),FALSE)</f>
        <v>0</v>
      </c>
      <c r="G2356" s="63">
        <f>IF(Table312[[#This Row],[Facility]]="Buin",1.5%,0.25%)</f>
        <v>2.5000000000000001E-3</v>
      </c>
      <c r="H2356" s="38"/>
      <c r="I2356" s="38"/>
      <c r="J2356" s="27">
        <f t="shared" si="216"/>
        <v>633</v>
      </c>
      <c r="K2356" s="28">
        <f t="shared" si="217"/>
        <v>4</v>
      </c>
      <c r="L2356" s="27">
        <f>IF(K2356=0,0,IF(E2356&gt;1,E2356-1,VLOOKUP(K2356,Months_Weeks!$A$1:$B$13,2,0)))</f>
        <v>1</v>
      </c>
      <c r="M2356" s="29"/>
      <c r="N2356" s="39"/>
      <c r="O2356" s="39"/>
      <c r="P2356" s="50">
        <f t="shared" si="218"/>
        <v>0</v>
      </c>
      <c r="Q2356" s="28">
        <f t="shared" si="219"/>
        <v>4</v>
      </c>
      <c r="R2356" s="28">
        <f>IF(Q2356=0,0,IF(E2356&gt;1,E2356-1,VLOOKUP(Q2356,Months_Weeks!$A$1:$B$13,2,0)))</f>
        <v>1</v>
      </c>
      <c r="S2356" s="30"/>
      <c r="T2356" s="39"/>
      <c r="U2356" s="39"/>
      <c r="V2356" s="50">
        <f t="shared" si="220"/>
        <v>0</v>
      </c>
      <c r="W2356" s="28">
        <f t="shared" si="221"/>
        <v>4</v>
      </c>
      <c r="X2356" s="28">
        <f>IF(W2356=0,0,IF(E2356&gt;1,E2356-1,VLOOKUP(W2356,Months_Weeks!$A$1:$B$13,2,0)))</f>
        <v>1</v>
      </c>
      <c r="Y2356" s="30"/>
      <c r="Z2356" s="39"/>
      <c r="AA2356" s="31"/>
      <c r="AB2356" s="39"/>
      <c r="AC2356" s="31"/>
      <c r="AD2356" s="40"/>
      <c r="AE2356" s="31"/>
      <c r="AF2356" s="40"/>
      <c r="AG2356" s="31"/>
      <c r="AH2356" s="40"/>
      <c r="AI2356" s="31"/>
      <c r="AJ2356" s="40"/>
    </row>
    <row r="2357" spans="1:36" x14ac:dyDescent="0.25">
      <c r="A2357" s="37" t="s">
        <v>32</v>
      </c>
      <c r="B2357" s="37">
        <v>29</v>
      </c>
      <c r="C2357" s="26" t="str">
        <f>IFERROR(INDEX(Clients[Client_Name],MATCH(Table312[[#This Row],[Client_Code]],Clients[Client_Code],0)),"")</f>
        <v>JMB PARTNERS</v>
      </c>
      <c r="D2357" s="25">
        <v>4</v>
      </c>
      <c r="E2357" s="25">
        <v>3</v>
      </c>
      <c r="F2357" s="25" t="b">
        <f>IF(E2357&gt;(VLOOKUP(D2357,Months_Weeks!$A$2:$B$13,2,TRUE)),FALSE)</f>
        <v>0</v>
      </c>
      <c r="G2357" s="63">
        <f>IF(Table312[[#This Row],[Facility]]="Buin",1.5%,0.25%)</f>
        <v>2.5000000000000001E-3</v>
      </c>
      <c r="H2357" s="38"/>
      <c r="I2357" s="38"/>
      <c r="J2357" s="27">
        <f t="shared" si="216"/>
        <v>633</v>
      </c>
      <c r="K2357" s="28">
        <f t="shared" si="217"/>
        <v>4</v>
      </c>
      <c r="L2357" s="27">
        <f>IF(K2357=0,0,IF(E2357&gt;1,E2357-1,VLOOKUP(K2357,Months_Weeks!$A$1:$B$13,2,0)))</f>
        <v>2</v>
      </c>
      <c r="M2357" s="29"/>
      <c r="N2357" s="39"/>
      <c r="O2357" s="39"/>
      <c r="P2357" s="50">
        <f t="shared" si="218"/>
        <v>0</v>
      </c>
      <c r="Q2357" s="28">
        <f t="shared" si="219"/>
        <v>4</v>
      </c>
      <c r="R2357" s="28">
        <f>IF(Q2357=0,0,IF(E2357&gt;1,E2357-1,VLOOKUP(Q2357,Months_Weeks!$A$1:$B$13,2,0)))</f>
        <v>2</v>
      </c>
      <c r="S2357" s="30"/>
      <c r="T2357" s="39"/>
      <c r="U2357" s="39"/>
      <c r="V2357" s="50">
        <f t="shared" si="220"/>
        <v>0</v>
      </c>
      <c r="W2357" s="28">
        <f t="shared" si="221"/>
        <v>4</v>
      </c>
      <c r="X2357" s="28">
        <f>IF(W2357=0,0,IF(E2357&gt;1,E2357-1,VLOOKUP(W2357,Months_Weeks!$A$1:$B$13,2,0)))</f>
        <v>2</v>
      </c>
      <c r="Y2357" s="30"/>
      <c r="Z2357" s="39"/>
      <c r="AA2357" s="31"/>
      <c r="AB2357" s="39"/>
      <c r="AC2357" s="31"/>
      <c r="AD2357" s="40"/>
      <c r="AE2357" s="31"/>
      <c r="AF2357" s="40"/>
      <c r="AG2357" s="31"/>
      <c r="AH2357" s="40"/>
      <c r="AI2357" s="31"/>
      <c r="AJ2357" s="40"/>
    </row>
    <row r="2358" spans="1:36" x14ac:dyDescent="0.25">
      <c r="A2358" s="37" t="s">
        <v>32</v>
      </c>
      <c r="B2358" s="37">
        <v>29</v>
      </c>
      <c r="C2358" s="26" t="str">
        <f>IFERROR(INDEX(Clients[Client_Name],MATCH(Table312[[#This Row],[Client_Code]],Clients[Client_Code],0)),"")</f>
        <v>JMB PARTNERS</v>
      </c>
      <c r="D2358" s="25">
        <v>4</v>
      </c>
      <c r="E2358" s="25">
        <v>4</v>
      </c>
      <c r="F2358" s="25" t="b">
        <f>IF(E2358&gt;(VLOOKUP(D2358,Months_Weeks!$A$2:$B$13,2,TRUE)),FALSE)</f>
        <v>0</v>
      </c>
      <c r="G2358" s="63">
        <f>IF(Table312[[#This Row],[Facility]]="Buin",1.5%,0.25%)</f>
        <v>2.5000000000000001E-3</v>
      </c>
      <c r="H2358" s="38"/>
      <c r="I2358" s="38"/>
      <c r="J2358" s="27">
        <f t="shared" si="216"/>
        <v>633</v>
      </c>
      <c r="K2358" s="28">
        <f t="shared" si="217"/>
        <v>4</v>
      </c>
      <c r="L2358" s="27">
        <f>IF(K2358=0,0,IF(E2358&gt;1,E2358-1,VLOOKUP(K2358,Months_Weeks!$A$1:$B$13,2,0)))</f>
        <v>3</v>
      </c>
      <c r="M2358" s="29"/>
      <c r="N2358" s="39"/>
      <c r="O2358" s="39"/>
      <c r="P2358" s="50">
        <f t="shared" si="218"/>
        <v>0</v>
      </c>
      <c r="Q2358" s="28">
        <f t="shared" si="219"/>
        <v>4</v>
      </c>
      <c r="R2358" s="28">
        <f>IF(Q2358=0,0,IF(E2358&gt;1,E2358-1,VLOOKUP(Q2358,Months_Weeks!$A$1:$B$13,2,0)))</f>
        <v>3</v>
      </c>
      <c r="S2358" s="30"/>
      <c r="T2358" s="39"/>
      <c r="U2358" s="39"/>
      <c r="V2358" s="50">
        <f t="shared" si="220"/>
        <v>0</v>
      </c>
      <c r="W2358" s="28">
        <f t="shared" si="221"/>
        <v>4</v>
      </c>
      <c r="X2358" s="28">
        <f>IF(W2358=0,0,IF(E2358&gt;1,E2358-1,VLOOKUP(W2358,Months_Weeks!$A$1:$B$13,2,0)))</f>
        <v>3</v>
      </c>
      <c r="Y2358" s="30"/>
      <c r="Z2358" s="39"/>
      <c r="AA2358" s="31"/>
      <c r="AB2358" s="39"/>
      <c r="AC2358" s="31"/>
      <c r="AD2358" s="40"/>
      <c r="AE2358" s="31"/>
      <c r="AF2358" s="40"/>
      <c r="AG2358" s="31"/>
      <c r="AH2358" s="40"/>
      <c r="AI2358" s="31"/>
      <c r="AJ2358" s="40"/>
    </row>
    <row r="2359" spans="1:36" x14ac:dyDescent="0.25">
      <c r="A2359" s="37" t="s">
        <v>32</v>
      </c>
      <c r="B2359" s="37">
        <v>29</v>
      </c>
      <c r="C2359" s="26" t="str">
        <f>IFERROR(INDEX(Clients[Client_Name],MATCH(Table312[[#This Row],[Client_Code]],Clients[Client_Code],0)),"")</f>
        <v>JMB PARTNERS</v>
      </c>
      <c r="D2359" s="25">
        <v>5</v>
      </c>
      <c r="E2359" s="25">
        <v>1</v>
      </c>
      <c r="F2359" s="25" t="b">
        <f>IF(E2359&gt;(VLOOKUP(D2359,Months_Weeks!$A$2:$B$13,2,TRUE)),FALSE)</f>
        <v>0</v>
      </c>
      <c r="G2359" s="63">
        <f>IF(Table312[[#This Row],[Facility]]="Buin",1.5%,0.25%)</f>
        <v>2.5000000000000001E-3</v>
      </c>
      <c r="H2359" s="38"/>
      <c r="I2359" s="38"/>
      <c r="J2359" s="27">
        <f t="shared" si="216"/>
        <v>633</v>
      </c>
      <c r="K2359" s="28">
        <f t="shared" si="217"/>
        <v>4</v>
      </c>
      <c r="L2359" s="27">
        <f>IF(K2359=0,0,IF(E2359&gt;1,E2359-1,VLOOKUP(K2359,Months_Weeks!$A$1:$B$13,2,0)))</f>
        <v>4</v>
      </c>
      <c r="M2359" s="29"/>
      <c r="N2359" s="39"/>
      <c r="O2359" s="39"/>
      <c r="P2359" s="50">
        <f t="shared" si="218"/>
        <v>0</v>
      </c>
      <c r="Q2359" s="28">
        <f t="shared" si="219"/>
        <v>4</v>
      </c>
      <c r="R2359" s="28">
        <f>IF(Q2359=0,0,IF(E2359&gt;1,E2359-1,VLOOKUP(Q2359,Months_Weeks!$A$1:$B$13,2,0)))</f>
        <v>4</v>
      </c>
      <c r="S2359" s="30"/>
      <c r="T2359" s="39"/>
      <c r="U2359" s="39"/>
      <c r="V2359" s="50">
        <f t="shared" si="220"/>
        <v>0</v>
      </c>
      <c r="W2359" s="28">
        <f t="shared" si="221"/>
        <v>4</v>
      </c>
      <c r="X2359" s="28">
        <f>IF(W2359=0,0,IF(E2359&gt;1,E2359-1,VLOOKUP(W2359,Months_Weeks!$A$1:$B$13,2,0)))</f>
        <v>4</v>
      </c>
      <c r="Y2359" s="30"/>
      <c r="Z2359" s="39"/>
      <c r="AA2359" s="31"/>
      <c r="AB2359" s="39"/>
      <c r="AC2359" s="31"/>
      <c r="AD2359" s="40"/>
      <c r="AE2359" s="31"/>
      <c r="AF2359" s="40"/>
      <c r="AG2359" s="31"/>
      <c r="AH2359" s="40"/>
      <c r="AI2359" s="31"/>
      <c r="AJ2359" s="40"/>
    </row>
    <row r="2360" spans="1:36" x14ac:dyDescent="0.25">
      <c r="A2360" s="37" t="s">
        <v>32</v>
      </c>
      <c r="B2360" s="37">
        <v>29</v>
      </c>
      <c r="C2360" s="26" t="str">
        <f>IFERROR(INDEX(Clients[Client_Name],MATCH(Table312[[#This Row],[Client_Code]],Clients[Client_Code],0)),"")</f>
        <v>JMB PARTNERS</v>
      </c>
      <c r="D2360" s="25">
        <v>5</v>
      </c>
      <c r="E2360" s="25">
        <v>2</v>
      </c>
      <c r="F2360" s="25" t="b">
        <f>IF(E2360&gt;(VLOOKUP(D2360,Months_Weeks!$A$2:$B$13,2,TRUE)),FALSE)</f>
        <v>0</v>
      </c>
      <c r="G2360" s="63">
        <f>IF(Table312[[#This Row],[Facility]]="Buin",1.5%,0.25%)</f>
        <v>2.5000000000000001E-3</v>
      </c>
      <c r="H2360" s="38"/>
      <c r="I2360" s="38"/>
      <c r="J2360" s="27">
        <f t="shared" si="216"/>
        <v>633</v>
      </c>
      <c r="K2360" s="28">
        <f t="shared" si="217"/>
        <v>5</v>
      </c>
      <c r="L2360" s="27">
        <f>IF(K2360=0,0,IF(E2360&gt;1,E2360-1,VLOOKUP(K2360,Months_Weeks!$A$1:$B$13,2,0)))</f>
        <v>1</v>
      </c>
      <c r="M2360" s="29"/>
      <c r="N2360" s="39"/>
      <c r="O2360" s="39"/>
      <c r="P2360" s="50">
        <f t="shared" si="218"/>
        <v>0</v>
      </c>
      <c r="Q2360" s="28">
        <f t="shared" si="219"/>
        <v>5</v>
      </c>
      <c r="R2360" s="28">
        <f>IF(Q2360=0,0,IF(E2360&gt;1,E2360-1,VLOOKUP(Q2360,Months_Weeks!$A$1:$B$13,2,0)))</f>
        <v>1</v>
      </c>
      <c r="S2360" s="30"/>
      <c r="T2360" s="39"/>
      <c r="U2360" s="39"/>
      <c r="V2360" s="50">
        <f t="shared" si="220"/>
        <v>0</v>
      </c>
      <c r="W2360" s="28">
        <f t="shared" si="221"/>
        <v>5</v>
      </c>
      <c r="X2360" s="28">
        <f>IF(W2360=0,0,IF(E2360&gt;1,E2360-1,VLOOKUP(W2360,Months_Weeks!$A$1:$B$13,2,0)))</f>
        <v>1</v>
      </c>
      <c r="Y2360" s="30"/>
      <c r="Z2360" s="39"/>
      <c r="AA2360" s="31"/>
      <c r="AB2360" s="39"/>
      <c r="AC2360" s="31"/>
      <c r="AD2360" s="40"/>
      <c r="AE2360" s="31"/>
      <c r="AF2360" s="40"/>
      <c r="AG2360" s="31"/>
      <c r="AH2360" s="40"/>
      <c r="AI2360" s="31"/>
      <c r="AJ2360" s="40"/>
    </row>
    <row r="2361" spans="1:36" x14ac:dyDescent="0.25">
      <c r="A2361" s="37" t="s">
        <v>32</v>
      </c>
      <c r="B2361" s="37">
        <v>29</v>
      </c>
      <c r="C2361" s="26" t="str">
        <f>IFERROR(INDEX(Clients[Client_Name],MATCH(Table312[[#This Row],[Client_Code]],Clients[Client_Code],0)),"")</f>
        <v>JMB PARTNERS</v>
      </c>
      <c r="D2361" s="25">
        <v>5</v>
      </c>
      <c r="E2361" s="25">
        <v>3</v>
      </c>
      <c r="F2361" s="25" t="b">
        <f>IF(E2361&gt;(VLOOKUP(D2361,Months_Weeks!$A$2:$B$13,2,TRUE)),FALSE)</f>
        <v>0</v>
      </c>
      <c r="G2361" s="63">
        <f>IF(Table312[[#This Row],[Facility]]="Buin",1.5%,0.25%)</f>
        <v>2.5000000000000001E-3</v>
      </c>
      <c r="H2361" s="38">
        <v>10</v>
      </c>
      <c r="I2361" s="38"/>
      <c r="J2361" s="27">
        <f t="shared" si="216"/>
        <v>643</v>
      </c>
      <c r="K2361" s="28">
        <f t="shared" si="217"/>
        <v>5</v>
      </c>
      <c r="L2361" s="27">
        <f>IF(K2361=0,0,IF(E2361&gt;1,E2361-1,VLOOKUP(K2361,Months_Weeks!$A$1:$B$13,2,0)))</f>
        <v>2</v>
      </c>
      <c r="M2361" s="29"/>
      <c r="N2361" s="39"/>
      <c r="O2361" s="39"/>
      <c r="P2361" s="50">
        <f t="shared" si="218"/>
        <v>0</v>
      </c>
      <c r="Q2361" s="28">
        <f t="shared" si="219"/>
        <v>5</v>
      </c>
      <c r="R2361" s="28">
        <f>IF(Q2361=0,0,IF(E2361&gt;1,E2361-1,VLOOKUP(Q2361,Months_Weeks!$A$1:$B$13,2,0)))</f>
        <v>2</v>
      </c>
      <c r="S2361" s="30"/>
      <c r="T2361" s="39"/>
      <c r="U2361" s="39"/>
      <c r="V2361" s="50">
        <f t="shared" si="220"/>
        <v>0</v>
      </c>
      <c r="W2361" s="28">
        <f t="shared" si="221"/>
        <v>5</v>
      </c>
      <c r="X2361" s="28">
        <f>IF(W2361=0,0,IF(E2361&gt;1,E2361-1,VLOOKUP(W2361,Months_Weeks!$A$1:$B$13,2,0)))</f>
        <v>2</v>
      </c>
      <c r="Y2361" s="30"/>
      <c r="Z2361" s="39"/>
      <c r="AA2361" s="31"/>
      <c r="AB2361" s="39"/>
      <c r="AC2361" s="31"/>
      <c r="AD2361" s="40"/>
      <c r="AE2361" s="31"/>
      <c r="AF2361" s="40"/>
      <c r="AG2361" s="31"/>
      <c r="AH2361" s="40"/>
      <c r="AI2361" s="31"/>
      <c r="AJ2361" s="40"/>
    </row>
    <row r="2362" spans="1:36" x14ac:dyDescent="0.25">
      <c r="A2362" s="37" t="s">
        <v>32</v>
      </c>
      <c r="B2362" s="37">
        <v>29</v>
      </c>
      <c r="C2362" s="26" t="str">
        <f>IFERROR(INDEX(Clients[Client_Name],MATCH(Table312[[#This Row],[Client_Code]],Clients[Client_Code],0)),"")</f>
        <v>JMB PARTNERS</v>
      </c>
      <c r="D2362" s="25">
        <v>5</v>
      </c>
      <c r="E2362" s="25">
        <v>4</v>
      </c>
      <c r="F2362" s="25" t="b">
        <f>IF(E2362&gt;(VLOOKUP(D2362,Months_Weeks!$A$2:$B$13,2,TRUE)),FALSE)</f>
        <v>0</v>
      </c>
      <c r="G2362" s="63">
        <f>IF(Table312[[#This Row],[Facility]]="Buin",1.5%,0.25%)</f>
        <v>2.5000000000000001E-3</v>
      </c>
      <c r="H2362" s="38"/>
      <c r="I2362" s="38"/>
      <c r="J2362" s="27">
        <f t="shared" si="216"/>
        <v>643</v>
      </c>
      <c r="K2362" s="28">
        <f t="shared" si="217"/>
        <v>5</v>
      </c>
      <c r="L2362" s="27">
        <f>IF(K2362=0,0,IF(E2362&gt;1,E2362-1,VLOOKUP(K2362,Months_Weeks!$A$1:$B$13,2,0)))</f>
        <v>3</v>
      </c>
      <c r="M2362" s="29"/>
      <c r="N2362" s="39"/>
      <c r="O2362" s="39"/>
      <c r="P2362" s="50">
        <f t="shared" si="218"/>
        <v>0</v>
      </c>
      <c r="Q2362" s="28">
        <f t="shared" si="219"/>
        <v>5</v>
      </c>
      <c r="R2362" s="28">
        <f>IF(Q2362=0,0,IF(E2362&gt;1,E2362-1,VLOOKUP(Q2362,Months_Weeks!$A$1:$B$13,2,0)))</f>
        <v>3</v>
      </c>
      <c r="S2362" s="30"/>
      <c r="T2362" s="39"/>
      <c r="U2362" s="39"/>
      <c r="V2362" s="50">
        <f t="shared" si="220"/>
        <v>0</v>
      </c>
      <c r="W2362" s="28">
        <f t="shared" si="221"/>
        <v>5</v>
      </c>
      <c r="X2362" s="28">
        <f>IF(W2362=0,0,IF(E2362&gt;1,E2362-1,VLOOKUP(W2362,Months_Weeks!$A$1:$B$13,2,0)))</f>
        <v>3</v>
      </c>
      <c r="Y2362" s="30"/>
      <c r="Z2362" s="39"/>
      <c r="AA2362" s="31"/>
      <c r="AB2362" s="39"/>
      <c r="AC2362" s="31"/>
      <c r="AD2362" s="40"/>
      <c r="AE2362" s="31"/>
      <c r="AF2362" s="40"/>
      <c r="AG2362" s="31"/>
      <c r="AH2362" s="40"/>
      <c r="AI2362" s="31"/>
      <c r="AJ2362" s="40"/>
    </row>
    <row r="2363" spans="1:36" x14ac:dyDescent="0.25">
      <c r="A2363" s="37" t="s">
        <v>32</v>
      </c>
      <c r="B2363" s="37">
        <v>29</v>
      </c>
      <c r="C2363" s="26" t="str">
        <f>IFERROR(INDEX(Clients[Client_Name],MATCH(Table312[[#This Row],[Client_Code]],Clients[Client_Code],0)),"")</f>
        <v>JMB PARTNERS</v>
      </c>
      <c r="D2363" s="25">
        <v>6</v>
      </c>
      <c r="E2363" s="25">
        <v>1</v>
      </c>
      <c r="F2363" s="25" t="b">
        <f>IF(E2363&gt;(VLOOKUP(D2363,Months_Weeks!$A$2:$B$13,2,TRUE)),FALSE)</f>
        <v>0</v>
      </c>
      <c r="G2363" s="63">
        <f>IF(Table312[[#This Row],[Facility]]="Buin",1.5%,0.25%)</f>
        <v>2.5000000000000001E-3</v>
      </c>
      <c r="H2363" s="38"/>
      <c r="I2363" s="38"/>
      <c r="J2363" s="27">
        <f t="shared" si="216"/>
        <v>643</v>
      </c>
      <c r="K2363" s="28">
        <f t="shared" si="217"/>
        <v>5</v>
      </c>
      <c r="L2363" s="27">
        <f>IF(K2363=0,0,IF(E2363&gt;1,E2363-1,VLOOKUP(K2363,Months_Weeks!$A$1:$B$13,2,0)))</f>
        <v>4</v>
      </c>
      <c r="M2363" s="29"/>
      <c r="N2363" s="39"/>
      <c r="O2363" s="39"/>
      <c r="P2363" s="50">
        <f t="shared" si="218"/>
        <v>0</v>
      </c>
      <c r="Q2363" s="28">
        <f t="shared" si="219"/>
        <v>5</v>
      </c>
      <c r="R2363" s="28">
        <f>IF(Q2363=0,0,IF(E2363&gt;1,E2363-1,VLOOKUP(Q2363,Months_Weeks!$A$1:$B$13,2,0)))</f>
        <v>4</v>
      </c>
      <c r="S2363" s="30"/>
      <c r="T2363" s="39"/>
      <c r="U2363" s="39"/>
      <c r="V2363" s="50">
        <f t="shared" si="220"/>
        <v>0</v>
      </c>
      <c r="W2363" s="28">
        <f t="shared" si="221"/>
        <v>5</v>
      </c>
      <c r="X2363" s="28">
        <f>IF(W2363=0,0,IF(E2363&gt;1,E2363-1,VLOOKUP(W2363,Months_Weeks!$A$1:$B$13,2,0)))</f>
        <v>4</v>
      </c>
      <c r="Y2363" s="30"/>
      <c r="Z2363" s="39"/>
      <c r="AA2363" s="31"/>
      <c r="AB2363" s="39"/>
      <c r="AC2363" s="31"/>
      <c r="AD2363" s="40"/>
      <c r="AE2363" s="31"/>
      <c r="AF2363" s="40"/>
      <c r="AG2363" s="31"/>
      <c r="AH2363" s="40"/>
      <c r="AI2363" s="31"/>
      <c r="AJ2363" s="40"/>
    </row>
    <row r="2364" spans="1:36" x14ac:dyDescent="0.25">
      <c r="A2364" s="37" t="s">
        <v>32</v>
      </c>
      <c r="B2364" s="37">
        <v>29</v>
      </c>
      <c r="C2364" s="26" t="str">
        <f>IFERROR(INDEX(Clients[Client_Name],MATCH(Table312[[#This Row],[Client_Code]],Clients[Client_Code],0)),"")</f>
        <v>JMB PARTNERS</v>
      </c>
      <c r="D2364" s="25">
        <v>6</v>
      </c>
      <c r="E2364" s="25">
        <v>2</v>
      </c>
      <c r="F2364" s="25" t="b">
        <f>IF(E2364&gt;(VLOOKUP(D2364,Months_Weeks!$A$2:$B$13,2,TRUE)),FALSE)</f>
        <v>0</v>
      </c>
      <c r="G2364" s="63">
        <f>IF(Table312[[#This Row],[Facility]]="Buin",1.5%,0.25%)</f>
        <v>2.5000000000000001E-3</v>
      </c>
      <c r="H2364" s="38"/>
      <c r="I2364" s="38"/>
      <c r="J2364" s="27">
        <f t="shared" si="216"/>
        <v>643</v>
      </c>
      <c r="K2364" s="28">
        <f t="shared" si="217"/>
        <v>6</v>
      </c>
      <c r="L2364" s="27">
        <f>IF(K2364=0,0,IF(E2364&gt;1,E2364-1,VLOOKUP(K2364,Months_Weeks!$A$1:$B$13,2,0)))</f>
        <v>1</v>
      </c>
      <c r="M2364" s="29"/>
      <c r="N2364" s="39"/>
      <c r="O2364" s="39"/>
      <c r="P2364" s="50">
        <f t="shared" si="218"/>
        <v>0</v>
      </c>
      <c r="Q2364" s="28">
        <f t="shared" si="219"/>
        <v>6</v>
      </c>
      <c r="R2364" s="28">
        <f>IF(Q2364=0,0,IF(E2364&gt;1,E2364-1,VLOOKUP(Q2364,Months_Weeks!$A$1:$B$13,2,0)))</f>
        <v>1</v>
      </c>
      <c r="S2364" s="30"/>
      <c r="T2364" s="39"/>
      <c r="U2364" s="39"/>
      <c r="V2364" s="50">
        <f t="shared" si="220"/>
        <v>0</v>
      </c>
      <c r="W2364" s="28">
        <f t="shared" si="221"/>
        <v>6</v>
      </c>
      <c r="X2364" s="28">
        <f>IF(W2364=0,0,IF(E2364&gt;1,E2364-1,VLOOKUP(W2364,Months_Weeks!$A$1:$B$13,2,0)))</f>
        <v>1</v>
      </c>
      <c r="Y2364" s="30"/>
      <c r="Z2364" s="39"/>
      <c r="AA2364" s="31"/>
      <c r="AB2364" s="39"/>
      <c r="AC2364" s="31"/>
      <c r="AD2364" s="40"/>
      <c r="AE2364" s="31"/>
      <c r="AF2364" s="40"/>
      <c r="AG2364" s="31"/>
      <c r="AH2364" s="40"/>
      <c r="AI2364" s="31"/>
      <c r="AJ2364" s="40"/>
    </row>
    <row r="2365" spans="1:36" x14ac:dyDescent="0.25">
      <c r="A2365" s="37" t="s">
        <v>32</v>
      </c>
      <c r="B2365" s="37">
        <v>29</v>
      </c>
      <c r="C2365" s="26" t="str">
        <f>IFERROR(INDEX(Clients[Client_Name],MATCH(Table312[[#This Row],[Client_Code]],Clients[Client_Code],0)),"")</f>
        <v>JMB PARTNERS</v>
      </c>
      <c r="D2365" s="25">
        <v>6</v>
      </c>
      <c r="E2365" s="25">
        <v>3</v>
      </c>
      <c r="F2365" s="25" t="b">
        <f>IF(E2365&gt;(VLOOKUP(D2365,Months_Weeks!$A$2:$B$13,2,TRUE)),FALSE)</f>
        <v>0</v>
      </c>
      <c r="G2365" s="63">
        <f>IF(Table312[[#This Row],[Facility]]="Buin",1.5%,0.25%)</f>
        <v>2.5000000000000001E-3</v>
      </c>
      <c r="H2365" s="38"/>
      <c r="I2365" s="38"/>
      <c r="J2365" s="27">
        <f t="shared" si="216"/>
        <v>643</v>
      </c>
      <c r="K2365" s="28">
        <f t="shared" si="217"/>
        <v>6</v>
      </c>
      <c r="L2365" s="27">
        <f>IF(K2365=0,0,IF(E2365&gt;1,E2365-1,VLOOKUP(K2365,Months_Weeks!$A$1:$B$13,2,0)))</f>
        <v>2</v>
      </c>
      <c r="M2365" s="29"/>
      <c r="N2365" s="39"/>
      <c r="O2365" s="39"/>
      <c r="P2365" s="50">
        <f t="shared" si="218"/>
        <v>0</v>
      </c>
      <c r="Q2365" s="28">
        <f t="shared" si="219"/>
        <v>6</v>
      </c>
      <c r="R2365" s="28">
        <f>IF(Q2365=0,0,IF(E2365&gt;1,E2365-1,VLOOKUP(Q2365,Months_Weeks!$A$1:$B$13,2,0)))</f>
        <v>2</v>
      </c>
      <c r="S2365" s="30"/>
      <c r="T2365" s="39"/>
      <c r="U2365" s="39"/>
      <c r="V2365" s="50">
        <f t="shared" si="220"/>
        <v>0</v>
      </c>
      <c r="W2365" s="28">
        <f t="shared" si="221"/>
        <v>6</v>
      </c>
      <c r="X2365" s="28">
        <f>IF(W2365=0,0,IF(E2365&gt;1,E2365-1,VLOOKUP(W2365,Months_Weeks!$A$1:$B$13,2,0)))</f>
        <v>2</v>
      </c>
      <c r="Y2365" s="30"/>
      <c r="Z2365" s="39"/>
      <c r="AA2365" s="31"/>
      <c r="AB2365" s="39"/>
      <c r="AC2365" s="31"/>
      <c r="AD2365" s="40"/>
      <c r="AE2365" s="31"/>
      <c r="AF2365" s="40"/>
      <c r="AG2365" s="31"/>
      <c r="AH2365" s="40"/>
      <c r="AI2365" s="31"/>
      <c r="AJ2365" s="40"/>
    </row>
    <row r="2366" spans="1:36" x14ac:dyDescent="0.25">
      <c r="A2366" s="37" t="s">
        <v>32</v>
      </c>
      <c r="B2366" s="37">
        <v>29</v>
      </c>
      <c r="C2366" s="26" t="str">
        <f>IFERROR(INDEX(Clients[Client_Name],MATCH(Table312[[#This Row],[Client_Code]],Clients[Client_Code],0)),"")</f>
        <v>JMB PARTNERS</v>
      </c>
      <c r="D2366" s="25">
        <v>6</v>
      </c>
      <c r="E2366" s="25">
        <v>4</v>
      </c>
      <c r="F2366" s="25" t="b">
        <f>IF(E2366&gt;(VLOOKUP(D2366,Months_Weeks!$A$2:$B$13,2,TRUE)),FALSE)</f>
        <v>0</v>
      </c>
      <c r="G2366" s="63">
        <f>IF(Table312[[#This Row],[Facility]]="Buin",1.5%,0.25%)</f>
        <v>2.5000000000000001E-3</v>
      </c>
      <c r="H2366" s="38"/>
      <c r="I2366" s="38"/>
      <c r="J2366" s="27">
        <f t="shared" si="216"/>
        <v>643</v>
      </c>
      <c r="K2366" s="28">
        <f t="shared" si="217"/>
        <v>6</v>
      </c>
      <c r="L2366" s="27">
        <f>IF(K2366=0,0,IF(E2366&gt;1,E2366-1,VLOOKUP(K2366,Months_Weeks!$A$1:$B$13,2,0)))</f>
        <v>3</v>
      </c>
      <c r="M2366" s="29"/>
      <c r="N2366" s="39"/>
      <c r="O2366" s="39"/>
      <c r="P2366" s="50">
        <f t="shared" si="218"/>
        <v>0</v>
      </c>
      <c r="Q2366" s="28">
        <f t="shared" si="219"/>
        <v>6</v>
      </c>
      <c r="R2366" s="28">
        <f>IF(Q2366=0,0,IF(E2366&gt;1,E2366-1,VLOOKUP(Q2366,Months_Weeks!$A$1:$B$13,2,0)))</f>
        <v>3</v>
      </c>
      <c r="S2366" s="30"/>
      <c r="T2366" s="39"/>
      <c r="U2366" s="39"/>
      <c r="V2366" s="50">
        <f t="shared" si="220"/>
        <v>0</v>
      </c>
      <c r="W2366" s="28">
        <f t="shared" si="221"/>
        <v>6</v>
      </c>
      <c r="X2366" s="28">
        <f>IF(W2366=0,0,IF(E2366&gt;1,E2366-1,VLOOKUP(W2366,Months_Weeks!$A$1:$B$13,2,0)))</f>
        <v>3</v>
      </c>
      <c r="Y2366" s="30"/>
      <c r="Z2366" s="39"/>
      <c r="AA2366" s="31"/>
      <c r="AB2366" s="39"/>
      <c r="AC2366" s="31"/>
      <c r="AD2366" s="40"/>
      <c r="AE2366" s="31"/>
      <c r="AF2366" s="40"/>
      <c r="AG2366" s="31"/>
      <c r="AH2366" s="40"/>
      <c r="AI2366" s="31"/>
      <c r="AJ2366" s="40"/>
    </row>
    <row r="2367" spans="1:36" x14ac:dyDescent="0.25">
      <c r="A2367" s="37" t="s">
        <v>32</v>
      </c>
      <c r="B2367" s="37">
        <v>29</v>
      </c>
      <c r="C2367" s="26" t="str">
        <f>IFERROR(INDEX(Clients[Client_Name],MATCH(Table312[[#This Row],[Client_Code]],Clients[Client_Code],0)),"")</f>
        <v>JMB PARTNERS</v>
      </c>
      <c r="D2367" s="25">
        <v>6</v>
      </c>
      <c r="E2367" s="25">
        <v>5</v>
      </c>
      <c r="F2367" s="25" t="b">
        <f>IF(E2367&gt;(VLOOKUP(D2367,Months_Weeks!$A$2:$B$13,2,TRUE)),FALSE)</f>
        <v>0</v>
      </c>
      <c r="G2367" s="63">
        <f>IF(Table312[[#This Row],[Facility]]="Buin",1.5%,0.25%)</f>
        <v>2.5000000000000001E-3</v>
      </c>
      <c r="H2367" s="38"/>
      <c r="I2367" s="38"/>
      <c r="J2367" s="27">
        <f t="shared" si="216"/>
        <v>643</v>
      </c>
      <c r="K2367" s="28">
        <f t="shared" si="217"/>
        <v>6</v>
      </c>
      <c r="L2367" s="27">
        <f>IF(K2367=0,0,IF(E2367&gt;1,E2367-1,VLOOKUP(K2367,Months_Weeks!$A$1:$B$13,2,0)))</f>
        <v>4</v>
      </c>
      <c r="M2367" s="29"/>
      <c r="N2367" s="39"/>
      <c r="O2367" s="39"/>
      <c r="P2367" s="50">
        <f t="shared" si="218"/>
        <v>0</v>
      </c>
      <c r="Q2367" s="28">
        <f t="shared" si="219"/>
        <v>6</v>
      </c>
      <c r="R2367" s="28">
        <f>IF(Q2367=0,0,IF(E2367&gt;1,E2367-1,VLOOKUP(Q2367,Months_Weeks!$A$1:$B$13,2,0)))</f>
        <v>4</v>
      </c>
      <c r="S2367" s="30"/>
      <c r="T2367" s="39"/>
      <c r="U2367" s="39"/>
      <c r="V2367" s="50">
        <f t="shared" si="220"/>
        <v>0</v>
      </c>
      <c r="W2367" s="28">
        <f t="shared" si="221"/>
        <v>6</v>
      </c>
      <c r="X2367" s="28">
        <f>IF(W2367=0,0,IF(E2367&gt;1,E2367-1,VLOOKUP(W2367,Months_Weeks!$A$1:$B$13,2,0)))</f>
        <v>4</v>
      </c>
      <c r="Y2367" s="30"/>
      <c r="Z2367" s="39"/>
      <c r="AA2367" s="31"/>
      <c r="AB2367" s="39"/>
      <c r="AC2367" s="31"/>
      <c r="AD2367" s="40"/>
      <c r="AE2367" s="31"/>
      <c r="AF2367" s="40"/>
      <c r="AG2367" s="31"/>
      <c r="AH2367" s="40"/>
      <c r="AI2367" s="31"/>
      <c r="AJ2367" s="40"/>
    </row>
    <row r="2368" spans="1:36" x14ac:dyDescent="0.25">
      <c r="A2368" s="37" t="s">
        <v>32</v>
      </c>
      <c r="B2368" s="37">
        <v>29</v>
      </c>
      <c r="C2368" s="26" t="str">
        <f>IFERROR(INDEX(Clients[Client_Name],MATCH(Table312[[#This Row],[Client_Code]],Clients[Client_Code],0)),"")</f>
        <v>JMB PARTNERS</v>
      </c>
      <c r="D2368" s="25">
        <v>7</v>
      </c>
      <c r="E2368" s="25">
        <v>1</v>
      </c>
      <c r="F2368" s="25" t="b">
        <f>IF(E2368&gt;(VLOOKUP(D2368,Months_Weeks!$A$2:$B$13,2,TRUE)),FALSE)</f>
        <v>0</v>
      </c>
      <c r="G2368" s="63">
        <f>IF(Table312[[#This Row],[Facility]]="Buin",1.5%,0.25%)</f>
        <v>2.5000000000000001E-3</v>
      </c>
      <c r="H2368" s="38"/>
      <c r="I2368" s="38"/>
      <c r="J2368" s="27">
        <f t="shared" si="216"/>
        <v>643</v>
      </c>
      <c r="K2368" s="28">
        <f t="shared" si="217"/>
        <v>6</v>
      </c>
      <c r="L2368" s="27">
        <f>IF(K2368=0,0,IF(E2368&gt;1,E2368-1,VLOOKUP(K2368,Months_Weeks!$A$1:$B$13,2,0)))</f>
        <v>5</v>
      </c>
      <c r="M2368" s="29"/>
      <c r="N2368" s="39"/>
      <c r="O2368" s="39"/>
      <c r="P2368" s="50">
        <f t="shared" si="218"/>
        <v>0</v>
      </c>
      <c r="Q2368" s="28">
        <f t="shared" si="219"/>
        <v>6</v>
      </c>
      <c r="R2368" s="28">
        <f>IF(Q2368=0,0,IF(E2368&gt;1,E2368-1,VLOOKUP(Q2368,Months_Weeks!$A$1:$B$13,2,0)))</f>
        <v>5</v>
      </c>
      <c r="S2368" s="30"/>
      <c r="T2368" s="39"/>
      <c r="U2368" s="39"/>
      <c r="V2368" s="50">
        <f t="shared" si="220"/>
        <v>0</v>
      </c>
      <c r="W2368" s="28">
        <f t="shared" si="221"/>
        <v>6</v>
      </c>
      <c r="X2368" s="28">
        <f>IF(W2368=0,0,IF(E2368&gt;1,E2368-1,VLOOKUP(W2368,Months_Weeks!$A$1:$B$13,2,0)))</f>
        <v>5</v>
      </c>
      <c r="Y2368" s="30"/>
      <c r="Z2368" s="39"/>
      <c r="AA2368" s="31"/>
      <c r="AB2368" s="39"/>
      <c r="AC2368" s="31"/>
      <c r="AD2368" s="40"/>
      <c r="AE2368" s="31"/>
      <c r="AF2368" s="40"/>
      <c r="AG2368" s="31"/>
      <c r="AH2368" s="40"/>
      <c r="AI2368" s="31"/>
      <c r="AJ2368" s="40"/>
    </row>
    <row r="2369" spans="1:36" x14ac:dyDescent="0.25">
      <c r="A2369" s="37" t="s">
        <v>32</v>
      </c>
      <c r="B2369" s="37">
        <v>29</v>
      </c>
      <c r="C2369" s="26" t="str">
        <f>IFERROR(INDEX(Clients[Client_Name],MATCH(Table312[[#This Row],[Client_Code]],Clients[Client_Code],0)),"")</f>
        <v>JMB PARTNERS</v>
      </c>
      <c r="D2369" s="25">
        <v>7</v>
      </c>
      <c r="E2369" s="25">
        <v>2</v>
      </c>
      <c r="F2369" s="25" t="b">
        <f>IF(E2369&gt;(VLOOKUP(D2369,Months_Weeks!$A$2:$B$13,2,TRUE)),FALSE)</f>
        <v>0</v>
      </c>
      <c r="G2369" s="63">
        <f>IF(Table312[[#This Row],[Facility]]="Buin",1.5%,0.25%)</f>
        <v>2.5000000000000001E-3</v>
      </c>
      <c r="H2369" s="38"/>
      <c r="I2369" s="38">
        <v>25</v>
      </c>
      <c r="J2369" s="27">
        <f t="shared" si="216"/>
        <v>618</v>
      </c>
      <c r="K2369" s="28">
        <f t="shared" si="217"/>
        <v>7</v>
      </c>
      <c r="L2369" s="27">
        <f>IF(K2369=0,0,IF(E2369&gt;1,E2369-1,VLOOKUP(K2369,Months_Weeks!$A$1:$B$13,2,0)))</f>
        <v>1</v>
      </c>
      <c r="M2369" s="29"/>
      <c r="N2369" s="39"/>
      <c r="O2369" s="39"/>
      <c r="P2369" s="50">
        <f t="shared" si="218"/>
        <v>0</v>
      </c>
      <c r="Q2369" s="28">
        <f t="shared" si="219"/>
        <v>7</v>
      </c>
      <c r="R2369" s="28">
        <f>IF(Q2369=0,0,IF(E2369&gt;1,E2369-1,VLOOKUP(Q2369,Months_Weeks!$A$1:$B$13,2,0)))</f>
        <v>1</v>
      </c>
      <c r="S2369" s="30"/>
      <c r="T2369" s="39"/>
      <c r="U2369" s="39"/>
      <c r="V2369" s="50">
        <f t="shared" si="220"/>
        <v>0</v>
      </c>
      <c r="W2369" s="28">
        <f t="shared" si="221"/>
        <v>7</v>
      </c>
      <c r="X2369" s="28">
        <f>IF(W2369=0,0,IF(E2369&gt;1,E2369-1,VLOOKUP(W2369,Months_Weeks!$A$1:$B$13,2,0)))</f>
        <v>1</v>
      </c>
      <c r="Y2369" s="30"/>
      <c r="Z2369" s="39"/>
      <c r="AA2369" s="31"/>
      <c r="AB2369" s="39"/>
      <c r="AC2369" s="31"/>
      <c r="AD2369" s="40"/>
      <c r="AE2369" s="31"/>
      <c r="AF2369" s="40"/>
      <c r="AG2369" s="31"/>
      <c r="AH2369" s="40"/>
      <c r="AI2369" s="31"/>
      <c r="AJ2369" s="40"/>
    </row>
    <row r="2370" spans="1:36" x14ac:dyDescent="0.25">
      <c r="A2370" s="37" t="s">
        <v>32</v>
      </c>
      <c r="B2370" s="37">
        <v>29</v>
      </c>
      <c r="C2370" s="26" t="str">
        <f>IFERROR(INDEX(Clients[Client_Name],MATCH(Table312[[#This Row],[Client_Code]],Clients[Client_Code],0)),"")</f>
        <v>JMB PARTNERS</v>
      </c>
      <c r="D2370" s="25">
        <v>7</v>
      </c>
      <c r="E2370" s="25">
        <v>3</v>
      </c>
      <c r="F2370" s="25" t="b">
        <f>IF(E2370&gt;(VLOOKUP(D2370,Months_Weeks!$A$2:$B$13,2,TRUE)),FALSE)</f>
        <v>0</v>
      </c>
      <c r="G2370" s="63">
        <f>IF(Table312[[#This Row],[Facility]]="Buin",1.5%,0.25%)</f>
        <v>2.5000000000000001E-3</v>
      </c>
      <c r="H2370" s="38"/>
      <c r="I2370" s="38">
        <v>25</v>
      </c>
      <c r="J2370" s="27">
        <f t="shared" ref="J2370:J2433" si="222" xml:space="preserve"> SUMIFS(J:J,$B:$B,$B2370,$D:$D,K2370,$E:$E,L2370,$A:$A,$A2370)+H2370-I2370</f>
        <v>593</v>
      </c>
      <c r="K2370" s="28">
        <f t="shared" ref="K2370:K2433" si="223">IF(E2370&gt;1,D2370,D2370-1)</f>
        <v>7</v>
      </c>
      <c r="L2370" s="27">
        <f>IF(K2370=0,0,IF(E2370&gt;1,E2370-1,VLOOKUP(K2370,Months_Weeks!$A$1:$B$13,2,0)))</f>
        <v>2</v>
      </c>
      <c r="M2370" s="29"/>
      <c r="N2370" s="39"/>
      <c r="O2370" s="39"/>
      <c r="P2370" s="50">
        <f t="shared" ref="P2370:P2433" si="224" xml:space="preserve"> SUMIFS(P:P,$B:$B,$B2370,$D:$D,Q2370,$E:$E,R2370,$A:$A,$A2370)+N2370-O2370</f>
        <v>0</v>
      </c>
      <c r="Q2370" s="28">
        <f t="shared" ref="Q2370:Q2433" si="225">IF(E2370&gt;1,D2370,D2370-1)</f>
        <v>7</v>
      </c>
      <c r="R2370" s="28">
        <f>IF(Q2370=0,0,IF(E2370&gt;1,E2370-1,VLOOKUP(Q2370,Months_Weeks!$A$1:$B$13,2,0)))</f>
        <v>2</v>
      </c>
      <c r="S2370" s="30"/>
      <c r="T2370" s="39"/>
      <c r="U2370" s="39"/>
      <c r="V2370" s="50">
        <f t="shared" ref="V2370:V2433" si="226" xml:space="preserve"> SUMIFS(V:V,$B:$B,$B2370,$D:$D,W2370,$E:$E,X2370,$A:$A,$A2370)+T2370-U2370</f>
        <v>0</v>
      </c>
      <c r="W2370" s="28">
        <f t="shared" ref="W2370:W2433" si="227">IF(E2370&gt;1,D2370,D2370-1)</f>
        <v>7</v>
      </c>
      <c r="X2370" s="28">
        <f>IF(W2370=0,0,IF(E2370&gt;1,E2370-1,VLOOKUP(W2370,Months_Weeks!$A$1:$B$13,2,0)))</f>
        <v>2</v>
      </c>
      <c r="Y2370" s="30"/>
      <c r="Z2370" s="39"/>
      <c r="AA2370" s="31"/>
      <c r="AB2370" s="39"/>
      <c r="AC2370" s="31"/>
      <c r="AD2370" s="40"/>
      <c r="AE2370" s="31"/>
      <c r="AF2370" s="40"/>
      <c r="AG2370" s="31"/>
      <c r="AH2370" s="40"/>
      <c r="AI2370" s="31"/>
      <c r="AJ2370" s="40"/>
    </row>
    <row r="2371" spans="1:36" x14ac:dyDescent="0.25">
      <c r="A2371" s="37" t="s">
        <v>32</v>
      </c>
      <c r="B2371" s="37">
        <v>29</v>
      </c>
      <c r="C2371" s="26" t="str">
        <f>IFERROR(INDEX(Clients[Client_Name],MATCH(Table312[[#This Row],[Client_Code]],Clients[Client_Code],0)),"")</f>
        <v>JMB PARTNERS</v>
      </c>
      <c r="D2371" s="25">
        <v>7</v>
      </c>
      <c r="E2371" s="25">
        <v>4</v>
      </c>
      <c r="F2371" s="25" t="b">
        <f>IF(E2371&gt;(VLOOKUP(D2371,Months_Weeks!$A$2:$B$13,2,TRUE)),FALSE)</f>
        <v>0</v>
      </c>
      <c r="G2371" s="63">
        <f>IF(Table312[[#This Row],[Facility]]="Buin",1.5%,0.25%)</f>
        <v>2.5000000000000001E-3</v>
      </c>
      <c r="H2371" s="38"/>
      <c r="I2371" s="38"/>
      <c r="J2371" s="27">
        <f t="shared" si="222"/>
        <v>593</v>
      </c>
      <c r="K2371" s="28">
        <f t="shared" si="223"/>
        <v>7</v>
      </c>
      <c r="L2371" s="27">
        <f>IF(K2371=0,0,IF(E2371&gt;1,E2371-1,VLOOKUP(K2371,Months_Weeks!$A$1:$B$13,2,0)))</f>
        <v>3</v>
      </c>
      <c r="M2371" s="29"/>
      <c r="N2371" s="39"/>
      <c r="O2371" s="39"/>
      <c r="P2371" s="50">
        <f t="shared" si="224"/>
        <v>0</v>
      </c>
      <c r="Q2371" s="28">
        <f t="shared" si="225"/>
        <v>7</v>
      </c>
      <c r="R2371" s="28">
        <f>IF(Q2371=0,0,IF(E2371&gt;1,E2371-1,VLOOKUP(Q2371,Months_Weeks!$A$1:$B$13,2,0)))</f>
        <v>3</v>
      </c>
      <c r="S2371" s="30"/>
      <c r="T2371" s="39"/>
      <c r="U2371" s="39"/>
      <c r="V2371" s="50">
        <f t="shared" si="226"/>
        <v>0</v>
      </c>
      <c r="W2371" s="28">
        <f t="shared" si="227"/>
        <v>7</v>
      </c>
      <c r="X2371" s="28">
        <f>IF(W2371=0,0,IF(E2371&gt;1,E2371-1,VLOOKUP(W2371,Months_Weeks!$A$1:$B$13,2,0)))</f>
        <v>3</v>
      </c>
      <c r="Y2371" s="30"/>
      <c r="Z2371" s="39"/>
      <c r="AA2371" s="31"/>
      <c r="AB2371" s="39"/>
      <c r="AC2371" s="31"/>
      <c r="AD2371" s="40"/>
      <c r="AE2371" s="31"/>
      <c r="AF2371" s="40"/>
      <c r="AG2371" s="31"/>
      <c r="AH2371" s="40"/>
      <c r="AI2371" s="31"/>
      <c r="AJ2371" s="40"/>
    </row>
    <row r="2372" spans="1:36" x14ac:dyDescent="0.25">
      <c r="A2372" s="37" t="s">
        <v>32</v>
      </c>
      <c r="B2372" s="37">
        <v>29</v>
      </c>
      <c r="C2372" s="26" t="str">
        <f>IFERROR(INDEX(Clients[Client_Name],MATCH(Table312[[#This Row],[Client_Code]],Clients[Client_Code],0)),"")</f>
        <v>JMB PARTNERS</v>
      </c>
      <c r="D2372" s="25">
        <v>8</v>
      </c>
      <c r="E2372" s="25">
        <v>1</v>
      </c>
      <c r="F2372" s="25" t="b">
        <f>IF(E2372&gt;(VLOOKUP(D2372,Months_Weeks!$A$2:$B$13,2,TRUE)),FALSE)</f>
        <v>0</v>
      </c>
      <c r="G2372" s="63">
        <f>IF(Table312[[#This Row],[Facility]]="Buin",1.5%,0.25%)</f>
        <v>2.5000000000000001E-3</v>
      </c>
      <c r="H2372" s="38"/>
      <c r="I2372" s="38"/>
      <c r="J2372" s="27">
        <f t="shared" si="222"/>
        <v>593</v>
      </c>
      <c r="K2372" s="28">
        <f t="shared" si="223"/>
        <v>7</v>
      </c>
      <c r="L2372" s="27">
        <f>IF(K2372=0,0,IF(E2372&gt;1,E2372-1,VLOOKUP(K2372,Months_Weeks!$A$1:$B$13,2,0)))</f>
        <v>4</v>
      </c>
      <c r="M2372" s="29"/>
      <c r="N2372" s="39"/>
      <c r="O2372" s="39"/>
      <c r="P2372" s="50">
        <f t="shared" si="224"/>
        <v>0</v>
      </c>
      <c r="Q2372" s="28">
        <f t="shared" si="225"/>
        <v>7</v>
      </c>
      <c r="R2372" s="28">
        <f>IF(Q2372=0,0,IF(E2372&gt;1,E2372-1,VLOOKUP(Q2372,Months_Weeks!$A$1:$B$13,2,0)))</f>
        <v>4</v>
      </c>
      <c r="S2372" s="30"/>
      <c r="T2372" s="39"/>
      <c r="U2372" s="39"/>
      <c r="V2372" s="50">
        <f t="shared" si="226"/>
        <v>0</v>
      </c>
      <c r="W2372" s="28">
        <f t="shared" si="227"/>
        <v>7</v>
      </c>
      <c r="X2372" s="28">
        <f>IF(W2372=0,0,IF(E2372&gt;1,E2372-1,VLOOKUP(W2372,Months_Weeks!$A$1:$B$13,2,0)))</f>
        <v>4</v>
      </c>
      <c r="Y2372" s="30"/>
      <c r="Z2372" s="39"/>
      <c r="AA2372" s="31"/>
      <c r="AB2372" s="39"/>
      <c r="AC2372" s="31"/>
      <c r="AD2372" s="40"/>
      <c r="AE2372" s="31"/>
      <c r="AF2372" s="40"/>
      <c r="AG2372" s="31"/>
      <c r="AH2372" s="40"/>
      <c r="AI2372" s="31"/>
      <c r="AJ2372" s="40"/>
    </row>
    <row r="2373" spans="1:36" x14ac:dyDescent="0.25">
      <c r="A2373" s="37" t="s">
        <v>32</v>
      </c>
      <c r="B2373" s="37">
        <v>29</v>
      </c>
      <c r="C2373" s="26" t="str">
        <f>IFERROR(INDEX(Clients[Client_Name],MATCH(Table312[[#This Row],[Client_Code]],Clients[Client_Code],0)),"")</f>
        <v>JMB PARTNERS</v>
      </c>
      <c r="D2373" s="25">
        <v>8</v>
      </c>
      <c r="E2373" s="25">
        <v>2</v>
      </c>
      <c r="F2373" s="25" t="b">
        <f>IF(E2373&gt;(VLOOKUP(D2373,Months_Weeks!$A$2:$B$13,2,TRUE)),FALSE)</f>
        <v>0</v>
      </c>
      <c r="G2373" s="63">
        <f>IF(Table312[[#This Row],[Facility]]="Buin",1.5%,0.25%)</f>
        <v>2.5000000000000001E-3</v>
      </c>
      <c r="H2373" s="38"/>
      <c r="I2373" s="38"/>
      <c r="J2373" s="27">
        <f t="shared" si="222"/>
        <v>593</v>
      </c>
      <c r="K2373" s="28">
        <f t="shared" si="223"/>
        <v>8</v>
      </c>
      <c r="L2373" s="27">
        <f>IF(K2373=0,0,IF(E2373&gt;1,E2373-1,VLOOKUP(K2373,Months_Weeks!$A$1:$B$13,2,0)))</f>
        <v>1</v>
      </c>
      <c r="M2373" s="29"/>
      <c r="N2373" s="39"/>
      <c r="O2373" s="39"/>
      <c r="P2373" s="50">
        <f t="shared" si="224"/>
        <v>0</v>
      </c>
      <c r="Q2373" s="28">
        <f t="shared" si="225"/>
        <v>8</v>
      </c>
      <c r="R2373" s="28">
        <f>IF(Q2373=0,0,IF(E2373&gt;1,E2373-1,VLOOKUP(Q2373,Months_Weeks!$A$1:$B$13,2,0)))</f>
        <v>1</v>
      </c>
      <c r="S2373" s="30"/>
      <c r="T2373" s="39"/>
      <c r="U2373" s="39"/>
      <c r="V2373" s="50">
        <f t="shared" si="226"/>
        <v>0</v>
      </c>
      <c r="W2373" s="28">
        <f t="shared" si="227"/>
        <v>8</v>
      </c>
      <c r="X2373" s="28">
        <f>IF(W2373=0,0,IF(E2373&gt;1,E2373-1,VLOOKUP(W2373,Months_Weeks!$A$1:$B$13,2,0)))</f>
        <v>1</v>
      </c>
      <c r="Y2373" s="30"/>
      <c r="Z2373" s="39"/>
      <c r="AA2373" s="31"/>
      <c r="AB2373" s="39"/>
      <c r="AC2373" s="31"/>
      <c r="AD2373" s="40"/>
      <c r="AE2373" s="31"/>
      <c r="AF2373" s="40"/>
      <c r="AG2373" s="31"/>
      <c r="AH2373" s="40"/>
      <c r="AI2373" s="31"/>
      <c r="AJ2373" s="40"/>
    </row>
    <row r="2374" spans="1:36" x14ac:dyDescent="0.25">
      <c r="A2374" s="37" t="s">
        <v>32</v>
      </c>
      <c r="B2374" s="37">
        <v>29</v>
      </c>
      <c r="C2374" s="26" t="str">
        <f>IFERROR(INDEX(Clients[Client_Name],MATCH(Table312[[#This Row],[Client_Code]],Clients[Client_Code],0)),"")</f>
        <v>JMB PARTNERS</v>
      </c>
      <c r="D2374" s="25">
        <v>8</v>
      </c>
      <c r="E2374" s="25">
        <v>3</v>
      </c>
      <c r="F2374" s="25" t="b">
        <f>IF(E2374&gt;(VLOOKUP(D2374,Months_Weeks!$A$2:$B$13,2,TRUE)),FALSE)</f>
        <v>0</v>
      </c>
      <c r="G2374" s="63">
        <f>IF(Table312[[#This Row],[Facility]]="Buin",1.5%,0.25%)</f>
        <v>2.5000000000000001E-3</v>
      </c>
      <c r="H2374" s="38">
        <v>25</v>
      </c>
      <c r="I2374" s="38"/>
      <c r="J2374" s="27">
        <f t="shared" si="222"/>
        <v>618</v>
      </c>
      <c r="K2374" s="28">
        <f t="shared" si="223"/>
        <v>8</v>
      </c>
      <c r="L2374" s="27">
        <f>IF(K2374=0,0,IF(E2374&gt;1,E2374-1,VLOOKUP(K2374,Months_Weeks!$A$1:$B$13,2,0)))</f>
        <v>2</v>
      </c>
      <c r="M2374" s="29"/>
      <c r="N2374" s="39"/>
      <c r="O2374" s="39"/>
      <c r="P2374" s="50">
        <f t="shared" si="224"/>
        <v>0</v>
      </c>
      <c r="Q2374" s="28">
        <f t="shared" si="225"/>
        <v>8</v>
      </c>
      <c r="R2374" s="28">
        <f>IF(Q2374=0,0,IF(E2374&gt;1,E2374-1,VLOOKUP(Q2374,Months_Weeks!$A$1:$B$13,2,0)))</f>
        <v>2</v>
      </c>
      <c r="S2374" s="30"/>
      <c r="T2374" s="39"/>
      <c r="U2374" s="39"/>
      <c r="V2374" s="50">
        <f t="shared" si="226"/>
        <v>0</v>
      </c>
      <c r="W2374" s="28">
        <f t="shared" si="227"/>
        <v>8</v>
      </c>
      <c r="X2374" s="28">
        <f>IF(W2374=0,0,IF(E2374&gt;1,E2374-1,VLOOKUP(W2374,Months_Weeks!$A$1:$B$13,2,0)))</f>
        <v>2</v>
      </c>
      <c r="Y2374" s="30"/>
      <c r="Z2374" s="39"/>
      <c r="AA2374" s="31"/>
      <c r="AB2374" s="39"/>
      <c r="AC2374" s="31"/>
      <c r="AD2374" s="40"/>
      <c r="AE2374" s="31"/>
      <c r="AF2374" s="40"/>
      <c r="AG2374" s="31"/>
      <c r="AH2374" s="40"/>
      <c r="AI2374" s="31"/>
      <c r="AJ2374" s="40"/>
    </row>
    <row r="2375" spans="1:36" x14ac:dyDescent="0.25">
      <c r="A2375" s="37" t="s">
        <v>32</v>
      </c>
      <c r="B2375" s="37">
        <v>29</v>
      </c>
      <c r="C2375" s="26" t="str">
        <f>IFERROR(INDEX(Clients[Client_Name],MATCH(Table312[[#This Row],[Client_Code]],Clients[Client_Code],0)),"")</f>
        <v>JMB PARTNERS</v>
      </c>
      <c r="D2375" s="25">
        <v>8</v>
      </c>
      <c r="E2375" s="25">
        <v>4</v>
      </c>
      <c r="F2375" s="25" t="b">
        <f>IF(E2375&gt;(VLOOKUP(D2375,Months_Weeks!$A$2:$B$13,2,TRUE)),FALSE)</f>
        <v>0</v>
      </c>
      <c r="G2375" s="63">
        <f>IF(Table312[[#This Row],[Facility]]="Buin",1.5%,0.25%)</f>
        <v>2.5000000000000001E-3</v>
      </c>
      <c r="H2375" s="38"/>
      <c r="I2375" s="38"/>
      <c r="J2375" s="27">
        <f t="shared" si="222"/>
        <v>618</v>
      </c>
      <c r="K2375" s="28">
        <f t="shared" si="223"/>
        <v>8</v>
      </c>
      <c r="L2375" s="27">
        <f>IF(K2375=0,0,IF(E2375&gt;1,E2375-1,VLOOKUP(K2375,Months_Weeks!$A$1:$B$13,2,0)))</f>
        <v>3</v>
      </c>
      <c r="M2375" s="29"/>
      <c r="N2375" s="39"/>
      <c r="O2375" s="39"/>
      <c r="P2375" s="50">
        <f t="shared" si="224"/>
        <v>0</v>
      </c>
      <c r="Q2375" s="28">
        <f t="shared" si="225"/>
        <v>8</v>
      </c>
      <c r="R2375" s="28">
        <f>IF(Q2375=0,0,IF(E2375&gt;1,E2375-1,VLOOKUP(Q2375,Months_Weeks!$A$1:$B$13,2,0)))</f>
        <v>3</v>
      </c>
      <c r="S2375" s="30"/>
      <c r="T2375" s="39"/>
      <c r="U2375" s="39"/>
      <c r="V2375" s="50">
        <f t="shared" si="226"/>
        <v>0</v>
      </c>
      <c r="W2375" s="28">
        <f t="shared" si="227"/>
        <v>8</v>
      </c>
      <c r="X2375" s="28">
        <f>IF(W2375=0,0,IF(E2375&gt;1,E2375-1,VLOOKUP(W2375,Months_Weeks!$A$1:$B$13,2,0)))</f>
        <v>3</v>
      </c>
      <c r="Y2375" s="30"/>
      <c r="Z2375" s="39"/>
      <c r="AA2375" s="31"/>
      <c r="AB2375" s="39"/>
      <c r="AC2375" s="31"/>
      <c r="AD2375" s="40"/>
      <c r="AE2375" s="31"/>
      <c r="AF2375" s="40"/>
      <c r="AG2375" s="31"/>
      <c r="AH2375" s="40"/>
      <c r="AI2375" s="31"/>
      <c r="AJ2375" s="40"/>
    </row>
    <row r="2376" spans="1:36" x14ac:dyDescent="0.25">
      <c r="A2376" s="37" t="s">
        <v>32</v>
      </c>
      <c r="B2376" s="37">
        <v>29</v>
      </c>
      <c r="C2376" s="26" t="str">
        <f>IFERROR(INDEX(Clients[Client_Name],MATCH(Table312[[#This Row],[Client_Code]],Clients[Client_Code],0)),"")</f>
        <v>JMB PARTNERS</v>
      </c>
      <c r="D2376" s="25">
        <v>9</v>
      </c>
      <c r="E2376" s="25">
        <v>1</v>
      </c>
      <c r="F2376" s="25" t="b">
        <f>IF(E2376&gt;(VLOOKUP(D2376,Months_Weeks!$A$2:$B$13,2,TRUE)),FALSE)</f>
        <v>0</v>
      </c>
      <c r="G2376" s="63">
        <f>IF(Table312[[#This Row],[Facility]]="Buin",1.5%,0.25%)</f>
        <v>2.5000000000000001E-3</v>
      </c>
      <c r="H2376" s="38">
        <v>25</v>
      </c>
      <c r="I2376" s="38"/>
      <c r="J2376" s="27">
        <f t="shared" si="222"/>
        <v>643</v>
      </c>
      <c r="K2376" s="28">
        <f t="shared" si="223"/>
        <v>8</v>
      </c>
      <c r="L2376" s="27">
        <f>IF(K2376=0,0,IF(E2376&gt;1,E2376-1,VLOOKUP(K2376,Months_Weeks!$A$1:$B$13,2,0)))</f>
        <v>4</v>
      </c>
      <c r="M2376" s="29"/>
      <c r="N2376" s="39"/>
      <c r="O2376" s="39"/>
      <c r="P2376" s="50">
        <f t="shared" si="224"/>
        <v>0</v>
      </c>
      <c r="Q2376" s="28">
        <f t="shared" si="225"/>
        <v>8</v>
      </c>
      <c r="R2376" s="28">
        <f>IF(Q2376=0,0,IF(E2376&gt;1,E2376-1,VLOOKUP(Q2376,Months_Weeks!$A$1:$B$13,2,0)))</f>
        <v>4</v>
      </c>
      <c r="S2376" s="30"/>
      <c r="T2376" s="39"/>
      <c r="U2376" s="39"/>
      <c r="V2376" s="50">
        <f t="shared" si="226"/>
        <v>0</v>
      </c>
      <c r="W2376" s="28">
        <f t="shared" si="227"/>
        <v>8</v>
      </c>
      <c r="X2376" s="28">
        <f>IF(W2376=0,0,IF(E2376&gt;1,E2376-1,VLOOKUP(W2376,Months_Weeks!$A$1:$B$13,2,0)))</f>
        <v>4</v>
      </c>
      <c r="Y2376" s="30"/>
      <c r="Z2376" s="39"/>
      <c r="AA2376" s="31"/>
      <c r="AB2376" s="39"/>
      <c r="AC2376" s="31"/>
      <c r="AD2376" s="40"/>
      <c r="AE2376" s="31"/>
      <c r="AF2376" s="40"/>
      <c r="AG2376" s="31"/>
      <c r="AH2376" s="40"/>
      <c r="AI2376" s="31"/>
      <c r="AJ2376" s="40"/>
    </row>
    <row r="2377" spans="1:36" x14ac:dyDescent="0.25">
      <c r="A2377" s="37" t="s">
        <v>32</v>
      </c>
      <c r="B2377" s="37">
        <v>29</v>
      </c>
      <c r="C2377" s="26" t="str">
        <f>IFERROR(INDEX(Clients[Client_Name],MATCH(Table312[[#This Row],[Client_Code]],Clients[Client_Code],0)),"")</f>
        <v>JMB PARTNERS</v>
      </c>
      <c r="D2377" s="25">
        <v>9</v>
      </c>
      <c r="E2377" s="25">
        <v>2</v>
      </c>
      <c r="F2377" s="25" t="b">
        <f>IF(E2377&gt;(VLOOKUP(D2377,Months_Weeks!$A$2:$B$13,2,TRUE)),FALSE)</f>
        <v>0</v>
      </c>
      <c r="G2377" s="63">
        <f>IF(Table312[[#This Row],[Facility]]="Buin",1.5%,0.25%)</f>
        <v>2.5000000000000001E-3</v>
      </c>
      <c r="H2377" s="38"/>
      <c r="I2377" s="38"/>
      <c r="J2377" s="27">
        <f t="shared" si="222"/>
        <v>643</v>
      </c>
      <c r="K2377" s="28">
        <f t="shared" si="223"/>
        <v>9</v>
      </c>
      <c r="L2377" s="27">
        <f>IF(K2377=0,0,IF(E2377&gt;1,E2377-1,VLOOKUP(K2377,Months_Weeks!$A$1:$B$13,2,0)))</f>
        <v>1</v>
      </c>
      <c r="M2377" s="29"/>
      <c r="N2377" s="39"/>
      <c r="O2377" s="39"/>
      <c r="P2377" s="50">
        <f t="shared" si="224"/>
        <v>0</v>
      </c>
      <c r="Q2377" s="28">
        <f t="shared" si="225"/>
        <v>9</v>
      </c>
      <c r="R2377" s="28">
        <f>IF(Q2377=0,0,IF(E2377&gt;1,E2377-1,VLOOKUP(Q2377,Months_Weeks!$A$1:$B$13,2,0)))</f>
        <v>1</v>
      </c>
      <c r="S2377" s="30"/>
      <c r="T2377" s="39"/>
      <c r="U2377" s="39"/>
      <c r="V2377" s="50">
        <f t="shared" si="226"/>
        <v>0</v>
      </c>
      <c r="W2377" s="28">
        <f t="shared" si="227"/>
        <v>9</v>
      </c>
      <c r="X2377" s="28">
        <f>IF(W2377=0,0,IF(E2377&gt;1,E2377-1,VLOOKUP(W2377,Months_Weeks!$A$1:$B$13,2,0)))</f>
        <v>1</v>
      </c>
      <c r="Y2377" s="30"/>
      <c r="Z2377" s="39"/>
      <c r="AA2377" s="31"/>
      <c r="AB2377" s="39"/>
      <c r="AC2377" s="31"/>
      <c r="AD2377" s="40"/>
      <c r="AE2377" s="31"/>
      <c r="AF2377" s="40"/>
      <c r="AG2377" s="31"/>
      <c r="AH2377" s="40"/>
      <c r="AI2377" s="31"/>
      <c r="AJ2377" s="40"/>
    </row>
    <row r="2378" spans="1:36" x14ac:dyDescent="0.25">
      <c r="A2378" s="37" t="s">
        <v>32</v>
      </c>
      <c r="B2378" s="37">
        <v>29</v>
      </c>
      <c r="C2378" s="26" t="str">
        <f>IFERROR(INDEX(Clients[Client_Name],MATCH(Table312[[#This Row],[Client_Code]],Clients[Client_Code],0)),"")</f>
        <v>JMB PARTNERS</v>
      </c>
      <c r="D2378" s="25">
        <v>9</v>
      </c>
      <c r="E2378" s="25">
        <v>3</v>
      </c>
      <c r="F2378" s="25" t="b">
        <f>IF(E2378&gt;(VLOOKUP(D2378,Months_Weeks!$A$2:$B$13,2,TRUE)),FALSE)</f>
        <v>0</v>
      </c>
      <c r="G2378" s="63">
        <f>IF(Table312[[#This Row],[Facility]]="Buin",1.5%,0.25%)</f>
        <v>2.5000000000000001E-3</v>
      </c>
      <c r="H2378" s="38"/>
      <c r="I2378" s="38"/>
      <c r="J2378" s="27">
        <f t="shared" si="222"/>
        <v>643</v>
      </c>
      <c r="K2378" s="28">
        <f t="shared" si="223"/>
        <v>9</v>
      </c>
      <c r="L2378" s="27">
        <f>IF(K2378=0,0,IF(E2378&gt;1,E2378-1,VLOOKUP(K2378,Months_Weeks!$A$1:$B$13,2,0)))</f>
        <v>2</v>
      </c>
      <c r="M2378" s="29"/>
      <c r="N2378" s="39"/>
      <c r="O2378" s="39"/>
      <c r="P2378" s="50">
        <f t="shared" si="224"/>
        <v>0</v>
      </c>
      <c r="Q2378" s="28">
        <f t="shared" si="225"/>
        <v>9</v>
      </c>
      <c r="R2378" s="28">
        <f>IF(Q2378=0,0,IF(E2378&gt;1,E2378-1,VLOOKUP(Q2378,Months_Weeks!$A$1:$B$13,2,0)))</f>
        <v>2</v>
      </c>
      <c r="S2378" s="30"/>
      <c r="T2378" s="39"/>
      <c r="U2378" s="39"/>
      <c r="V2378" s="50">
        <f t="shared" si="226"/>
        <v>0</v>
      </c>
      <c r="W2378" s="28">
        <f t="shared" si="227"/>
        <v>9</v>
      </c>
      <c r="X2378" s="28">
        <f>IF(W2378=0,0,IF(E2378&gt;1,E2378-1,VLOOKUP(W2378,Months_Weeks!$A$1:$B$13,2,0)))</f>
        <v>2</v>
      </c>
      <c r="Y2378" s="30"/>
      <c r="Z2378" s="39"/>
      <c r="AA2378" s="31"/>
      <c r="AB2378" s="39"/>
      <c r="AC2378" s="31"/>
      <c r="AD2378" s="40"/>
      <c r="AE2378" s="31"/>
      <c r="AF2378" s="40"/>
      <c r="AG2378" s="31"/>
      <c r="AH2378" s="40"/>
      <c r="AI2378" s="31"/>
      <c r="AJ2378" s="40"/>
    </row>
    <row r="2379" spans="1:36" x14ac:dyDescent="0.25">
      <c r="A2379" s="37" t="s">
        <v>32</v>
      </c>
      <c r="B2379" s="37">
        <v>29</v>
      </c>
      <c r="C2379" s="26" t="str">
        <f>IFERROR(INDEX(Clients[Client_Name],MATCH(Table312[[#This Row],[Client_Code]],Clients[Client_Code],0)),"")</f>
        <v>JMB PARTNERS</v>
      </c>
      <c r="D2379" s="25">
        <v>9</v>
      </c>
      <c r="E2379" s="25">
        <v>4</v>
      </c>
      <c r="F2379" s="25" t="b">
        <f>IF(E2379&gt;(VLOOKUP(D2379,Months_Weeks!$A$2:$B$13,2,TRUE)),FALSE)</f>
        <v>0</v>
      </c>
      <c r="G2379" s="63">
        <f>IF(Table312[[#This Row],[Facility]]="Buin",1.5%,0.25%)</f>
        <v>2.5000000000000001E-3</v>
      </c>
      <c r="H2379" s="38"/>
      <c r="I2379" s="38"/>
      <c r="J2379" s="27">
        <f t="shared" si="222"/>
        <v>643</v>
      </c>
      <c r="K2379" s="28">
        <f t="shared" si="223"/>
        <v>9</v>
      </c>
      <c r="L2379" s="27">
        <f>IF(K2379=0,0,IF(E2379&gt;1,E2379-1,VLOOKUP(K2379,Months_Weeks!$A$1:$B$13,2,0)))</f>
        <v>3</v>
      </c>
      <c r="M2379" s="29"/>
      <c r="N2379" s="39"/>
      <c r="O2379" s="39"/>
      <c r="P2379" s="50">
        <f t="shared" si="224"/>
        <v>0</v>
      </c>
      <c r="Q2379" s="28">
        <f t="shared" si="225"/>
        <v>9</v>
      </c>
      <c r="R2379" s="28">
        <f>IF(Q2379=0,0,IF(E2379&gt;1,E2379-1,VLOOKUP(Q2379,Months_Weeks!$A$1:$B$13,2,0)))</f>
        <v>3</v>
      </c>
      <c r="S2379" s="30"/>
      <c r="T2379" s="39"/>
      <c r="U2379" s="39"/>
      <c r="V2379" s="50">
        <f t="shared" si="226"/>
        <v>0</v>
      </c>
      <c r="W2379" s="28">
        <f t="shared" si="227"/>
        <v>9</v>
      </c>
      <c r="X2379" s="28">
        <f>IF(W2379=0,0,IF(E2379&gt;1,E2379-1,VLOOKUP(W2379,Months_Weeks!$A$1:$B$13,2,0)))</f>
        <v>3</v>
      </c>
      <c r="Y2379" s="30"/>
      <c r="Z2379" s="39"/>
      <c r="AA2379" s="31"/>
      <c r="AB2379" s="39"/>
      <c r="AC2379" s="31"/>
      <c r="AD2379" s="40"/>
      <c r="AE2379" s="31"/>
      <c r="AF2379" s="40"/>
      <c r="AG2379" s="31"/>
      <c r="AH2379" s="40"/>
      <c r="AI2379" s="31"/>
      <c r="AJ2379" s="40"/>
    </row>
    <row r="2380" spans="1:36" x14ac:dyDescent="0.25">
      <c r="A2380" s="37" t="s">
        <v>32</v>
      </c>
      <c r="B2380" s="37">
        <v>29</v>
      </c>
      <c r="C2380" s="26" t="str">
        <f>IFERROR(INDEX(Clients[Client_Name],MATCH(Table312[[#This Row],[Client_Code]],Clients[Client_Code],0)),"")</f>
        <v>JMB PARTNERS</v>
      </c>
      <c r="D2380" s="25">
        <v>9</v>
      </c>
      <c r="E2380" s="25">
        <v>5</v>
      </c>
      <c r="F2380" s="25" t="b">
        <f>IF(E2380&gt;(VLOOKUP(D2380,Months_Weeks!$A$2:$B$13,2,TRUE)),FALSE)</f>
        <v>0</v>
      </c>
      <c r="G2380" s="63">
        <f>IF(Table312[[#This Row],[Facility]]="Buin",1.5%,0.25%)</f>
        <v>2.5000000000000001E-3</v>
      </c>
      <c r="H2380" s="38"/>
      <c r="I2380" s="38"/>
      <c r="J2380" s="27">
        <f t="shared" si="222"/>
        <v>643</v>
      </c>
      <c r="K2380" s="28">
        <f t="shared" si="223"/>
        <v>9</v>
      </c>
      <c r="L2380" s="27">
        <f>IF(K2380=0,0,IF(E2380&gt;1,E2380-1,VLOOKUP(K2380,Months_Weeks!$A$1:$B$13,2,0)))</f>
        <v>4</v>
      </c>
      <c r="M2380" s="29"/>
      <c r="N2380" s="39"/>
      <c r="O2380" s="39"/>
      <c r="P2380" s="50">
        <f t="shared" si="224"/>
        <v>0</v>
      </c>
      <c r="Q2380" s="28">
        <f t="shared" si="225"/>
        <v>9</v>
      </c>
      <c r="R2380" s="28">
        <f>IF(Q2380=0,0,IF(E2380&gt;1,E2380-1,VLOOKUP(Q2380,Months_Weeks!$A$1:$B$13,2,0)))</f>
        <v>4</v>
      </c>
      <c r="S2380" s="30"/>
      <c r="T2380" s="39"/>
      <c r="U2380" s="39"/>
      <c r="V2380" s="50">
        <f t="shared" si="226"/>
        <v>0</v>
      </c>
      <c r="W2380" s="28">
        <f t="shared" si="227"/>
        <v>9</v>
      </c>
      <c r="X2380" s="28">
        <f>IF(W2380=0,0,IF(E2380&gt;1,E2380-1,VLOOKUP(W2380,Months_Weeks!$A$1:$B$13,2,0)))</f>
        <v>4</v>
      </c>
      <c r="Y2380" s="30"/>
      <c r="Z2380" s="39"/>
      <c r="AA2380" s="31"/>
      <c r="AB2380" s="39"/>
      <c r="AC2380" s="31"/>
      <c r="AD2380" s="40"/>
      <c r="AE2380" s="31"/>
      <c r="AF2380" s="40"/>
      <c r="AG2380" s="31"/>
      <c r="AH2380" s="40"/>
      <c r="AI2380" s="31"/>
      <c r="AJ2380" s="40"/>
    </row>
    <row r="2381" spans="1:36" x14ac:dyDescent="0.25">
      <c r="A2381" s="37" t="s">
        <v>32</v>
      </c>
      <c r="B2381" s="37">
        <v>29</v>
      </c>
      <c r="C2381" s="26" t="str">
        <f>IFERROR(INDEX(Clients[Client_Name],MATCH(Table312[[#This Row],[Client_Code]],Clients[Client_Code],0)),"")</f>
        <v>JMB PARTNERS</v>
      </c>
      <c r="D2381" s="25">
        <v>10</v>
      </c>
      <c r="E2381" s="25">
        <v>1</v>
      </c>
      <c r="F2381" s="25" t="b">
        <f>IF(E2381&gt;(VLOOKUP(D2381,Months_Weeks!$A$2:$B$13,2,TRUE)),FALSE)</f>
        <v>0</v>
      </c>
      <c r="G2381" s="63">
        <f>IF(Table312[[#This Row],[Facility]]="Buin",1.5%,0.25%)</f>
        <v>2.5000000000000001E-3</v>
      </c>
      <c r="H2381" s="38"/>
      <c r="I2381" s="38"/>
      <c r="J2381" s="27">
        <f t="shared" si="222"/>
        <v>643</v>
      </c>
      <c r="K2381" s="28">
        <f t="shared" si="223"/>
        <v>9</v>
      </c>
      <c r="L2381" s="27">
        <f>IF(K2381=0,0,IF(E2381&gt;1,E2381-1,VLOOKUP(K2381,Months_Weeks!$A$1:$B$13,2,0)))</f>
        <v>5</v>
      </c>
      <c r="M2381" s="29"/>
      <c r="N2381" s="39"/>
      <c r="O2381" s="39"/>
      <c r="P2381" s="50">
        <f t="shared" si="224"/>
        <v>0</v>
      </c>
      <c r="Q2381" s="28">
        <f t="shared" si="225"/>
        <v>9</v>
      </c>
      <c r="R2381" s="28">
        <f>IF(Q2381=0,0,IF(E2381&gt;1,E2381-1,VLOOKUP(Q2381,Months_Weeks!$A$1:$B$13,2,0)))</f>
        <v>5</v>
      </c>
      <c r="S2381" s="30"/>
      <c r="T2381" s="39"/>
      <c r="U2381" s="39"/>
      <c r="V2381" s="50">
        <f t="shared" si="226"/>
        <v>0</v>
      </c>
      <c r="W2381" s="28">
        <f t="shared" si="227"/>
        <v>9</v>
      </c>
      <c r="X2381" s="28">
        <f>IF(W2381=0,0,IF(E2381&gt;1,E2381-1,VLOOKUP(W2381,Months_Weeks!$A$1:$B$13,2,0)))</f>
        <v>5</v>
      </c>
      <c r="Y2381" s="30"/>
      <c r="Z2381" s="39"/>
      <c r="AA2381" s="31"/>
      <c r="AB2381" s="39"/>
      <c r="AC2381" s="31"/>
      <c r="AD2381" s="40"/>
      <c r="AE2381" s="31"/>
      <c r="AF2381" s="40"/>
      <c r="AG2381" s="31"/>
      <c r="AH2381" s="40"/>
      <c r="AI2381" s="31"/>
      <c r="AJ2381" s="40"/>
    </row>
    <row r="2382" spans="1:36" x14ac:dyDescent="0.25">
      <c r="A2382" s="37" t="s">
        <v>32</v>
      </c>
      <c r="B2382" s="37">
        <v>29</v>
      </c>
      <c r="C2382" s="26" t="str">
        <f>IFERROR(INDEX(Clients[Client_Name],MATCH(Table312[[#This Row],[Client_Code]],Clients[Client_Code],0)),"")</f>
        <v>JMB PARTNERS</v>
      </c>
      <c r="D2382" s="25">
        <v>10</v>
      </c>
      <c r="E2382" s="25">
        <v>2</v>
      </c>
      <c r="F2382" s="25" t="b">
        <f>IF(E2382&gt;(VLOOKUP(D2382,Months_Weeks!$A$2:$B$13,2,TRUE)),FALSE)</f>
        <v>0</v>
      </c>
      <c r="G2382" s="63">
        <f>IF(Table312[[#This Row],[Facility]]="Buin",1.5%,0.25%)</f>
        <v>2.5000000000000001E-3</v>
      </c>
      <c r="H2382" s="38"/>
      <c r="I2382" s="38"/>
      <c r="J2382" s="27">
        <f t="shared" si="222"/>
        <v>643</v>
      </c>
      <c r="K2382" s="28">
        <f t="shared" si="223"/>
        <v>10</v>
      </c>
      <c r="L2382" s="27">
        <f>IF(K2382=0,0,IF(E2382&gt;1,E2382-1,VLOOKUP(K2382,Months_Weeks!$A$1:$B$13,2,0)))</f>
        <v>1</v>
      </c>
      <c r="M2382" s="29"/>
      <c r="N2382" s="39"/>
      <c r="O2382" s="39"/>
      <c r="P2382" s="50">
        <f t="shared" si="224"/>
        <v>0</v>
      </c>
      <c r="Q2382" s="28">
        <f t="shared" si="225"/>
        <v>10</v>
      </c>
      <c r="R2382" s="28">
        <f>IF(Q2382=0,0,IF(E2382&gt;1,E2382-1,VLOOKUP(Q2382,Months_Weeks!$A$1:$B$13,2,0)))</f>
        <v>1</v>
      </c>
      <c r="S2382" s="30"/>
      <c r="T2382" s="39"/>
      <c r="U2382" s="39"/>
      <c r="V2382" s="50">
        <f t="shared" si="226"/>
        <v>0</v>
      </c>
      <c r="W2382" s="28">
        <f t="shared" si="227"/>
        <v>10</v>
      </c>
      <c r="X2382" s="28">
        <f>IF(W2382=0,0,IF(E2382&gt;1,E2382-1,VLOOKUP(W2382,Months_Weeks!$A$1:$B$13,2,0)))</f>
        <v>1</v>
      </c>
      <c r="Y2382" s="30"/>
      <c r="Z2382" s="39"/>
      <c r="AA2382" s="31"/>
      <c r="AB2382" s="39"/>
      <c r="AC2382" s="31"/>
      <c r="AD2382" s="40"/>
      <c r="AE2382" s="31"/>
      <c r="AF2382" s="40"/>
      <c r="AG2382" s="31"/>
      <c r="AH2382" s="40"/>
      <c r="AI2382" s="31"/>
      <c r="AJ2382" s="40"/>
    </row>
    <row r="2383" spans="1:36" x14ac:dyDescent="0.25">
      <c r="A2383" s="37" t="s">
        <v>32</v>
      </c>
      <c r="B2383" s="37">
        <v>29</v>
      </c>
      <c r="C2383" s="26" t="str">
        <f>IFERROR(INDEX(Clients[Client_Name],MATCH(Table312[[#This Row],[Client_Code]],Clients[Client_Code],0)),"")</f>
        <v>JMB PARTNERS</v>
      </c>
      <c r="D2383" s="25">
        <v>10</v>
      </c>
      <c r="E2383" s="25">
        <v>3</v>
      </c>
      <c r="F2383" s="25" t="b">
        <f>IF(E2383&gt;(VLOOKUP(D2383,Months_Weeks!$A$2:$B$13,2,TRUE)),FALSE)</f>
        <v>0</v>
      </c>
      <c r="G2383" s="63">
        <f>IF(Table312[[#This Row],[Facility]]="Buin",1.5%,0.25%)</f>
        <v>2.5000000000000001E-3</v>
      </c>
      <c r="H2383" s="38"/>
      <c r="I2383" s="38">
        <v>25</v>
      </c>
      <c r="J2383" s="27">
        <f t="shared" si="222"/>
        <v>618</v>
      </c>
      <c r="K2383" s="28">
        <f t="shared" si="223"/>
        <v>10</v>
      </c>
      <c r="L2383" s="27">
        <f>IF(K2383=0,0,IF(E2383&gt;1,E2383-1,VLOOKUP(K2383,Months_Weeks!$A$1:$B$13,2,0)))</f>
        <v>2</v>
      </c>
      <c r="M2383" s="29"/>
      <c r="N2383" s="39"/>
      <c r="O2383" s="39"/>
      <c r="P2383" s="50">
        <f t="shared" si="224"/>
        <v>0</v>
      </c>
      <c r="Q2383" s="28">
        <f t="shared" si="225"/>
        <v>10</v>
      </c>
      <c r="R2383" s="28">
        <f>IF(Q2383=0,0,IF(E2383&gt;1,E2383-1,VLOOKUP(Q2383,Months_Weeks!$A$1:$B$13,2,0)))</f>
        <v>2</v>
      </c>
      <c r="S2383" s="30"/>
      <c r="T2383" s="39"/>
      <c r="U2383" s="39"/>
      <c r="V2383" s="50">
        <f t="shared" si="226"/>
        <v>0</v>
      </c>
      <c r="W2383" s="28">
        <f t="shared" si="227"/>
        <v>10</v>
      </c>
      <c r="X2383" s="28">
        <f>IF(W2383=0,0,IF(E2383&gt;1,E2383-1,VLOOKUP(W2383,Months_Weeks!$A$1:$B$13,2,0)))</f>
        <v>2</v>
      </c>
      <c r="Y2383" s="30"/>
      <c r="Z2383" s="39"/>
      <c r="AA2383" s="31"/>
      <c r="AB2383" s="39"/>
      <c r="AC2383" s="31"/>
      <c r="AD2383" s="40"/>
      <c r="AE2383" s="31"/>
      <c r="AF2383" s="40"/>
      <c r="AG2383" s="31"/>
      <c r="AH2383" s="40"/>
      <c r="AI2383" s="31"/>
      <c r="AJ2383" s="40"/>
    </row>
    <row r="2384" spans="1:36" x14ac:dyDescent="0.25">
      <c r="A2384" s="37" t="s">
        <v>32</v>
      </c>
      <c r="B2384" s="37">
        <v>29</v>
      </c>
      <c r="C2384" s="26" t="str">
        <f>IFERROR(INDEX(Clients[Client_Name],MATCH(Table312[[#This Row],[Client_Code]],Clients[Client_Code],0)),"")</f>
        <v>JMB PARTNERS</v>
      </c>
      <c r="D2384" s="25">
        <v>10</v>
      </c>
      <c r="E2384" s="25">
        <v>4</v>
      </c>
      <c r="F2384" s="25" t="b">
        <f>IF(E2384&gt;(VLOOKUP(D2384,Months_Weeks!$A$2:$B$13,2,TRUE)),FALSE)</f>
        <v>0</v>
      </c>
      <c r="G2384" s="63">
        <f>IF(Table312[[#This Row],[Facility]]="Buin",1.5%,0.25%)</f>
        <v>2.5000000000000001E-3</v>
      </c>
      <c r="H2384" s="38"/>
      <c r="I2384" s="38"/>
      <c r="J2384" s="27">
        <f t="shared" si="222"/>
        <v>618</v>
      </c>
      <c r="K2384" s="28">
        <f t="shared" si="223"/>
        <v>10</v>
      </c>
      <c r="L2384" s="27">
        <f>IF(K2384=0,0,IF(E2384&gt;1,E2384-1,VLOOKUP(K2384,Months_Weeks!$A$1:$B$13,2,0)))</f>
        <v>3</v>
      </c>
      <c r="M2384" s="29"/>
      <c r="N2384" s="39"/>
      <c r="O2384" s="39"/>
      <c r="P2384" s="50">
        <f t="shared" si="224"/>
        <v>0</v>
      </c>
      <c r="Q2384" s="28">
        <f t="shared" si="225"/>
        <v>10</v>
      </c>
      <c r="R2384" s="28">
        <f>IF(Q2384=0,0,IF(E2384&gt;1,E2384-1,VLOOKUP(Q2384,Months_Weeks!$A$1:$B$13,2,0)))</f>
        <v>3</v>
      </c>
      <c r="S2384" s="30"/>
      <c r="T2384" s="39"/>
      <c r="U2384" s="39"/>
      <c r="V2384" s="50">
        <f t="shared" si="226"/>
        <v>0</v>
      </c>
      <c r="W2384" s="28">
        <f t="shared" si="227"/>
        <v>10</v>
      </c>
      <c r="X2384" s="28">
        <f>IF(W2384=0,0,IF(E2384&gt;1,E2384-1,VLOOKUP(W2384,Months_Weeks!$A$1:$B$13,2,0)))</f>
        <v>3</v>
      </c>
      <c r="Y2384" s="30"/>
      <c r="Z2384" s="39"/>
      <c r="AA2384" s="31"/>
      <c r="AB2384" s="39"/>
      <c r="AC2384" s="31"/>
      <c r="AD2384" s="40"/>
      <c r="AE2384" s="31"/>
      <c r="AF2384" s="40"/>
      <c r="AG2384" s="31"/>
      <c r="AH2384" s="40"/>
      <c r="AI2384" s="31"/>
      <c r="AJ2384" s="40"/>
    </row>
    <row r="2385" spans="1:36" ht="14.25" customHeight="1" x14ac:dyDescent="0.25">
      <c r="A2385" s="37" t="s">
        <v>32</v>
      </c>
      <c r="B2385" s="37">
        <v>29</v>
      </c>
      <c r="C2385" s="26" t="str">
        <f>IFERROR(INDEX(Clients[Client_Name],MATCH(Table312[[#This Row],[Client_Code]],Clients[Client_Code],0)),"")</f>
        <v>JMB PARTNERS</v>
      </c>
      <c r="D2385" s="25">
        <v>11</v>
      </c>
      <c r="E2385" s="25">
        <v>1</v>
      </c>
      <c r="F2385" s="25" t="b">
        <f>IF(E2385&gt;(VLOOKUP(D2385,Months_Weeks!$A$2:$B$13,2,TRUE)),FALSE)</f>
        <v>0</v>
      </c>
      <c r="G2385" s="63">
        <f>IF(Table312[[#This Row],[Facility]]="Buin",1.5%,0.25%)</f>
        <v>2.5000000000000001E-3</v>
      </c>
      <c r="H2385" s="38"/>
      <c r="I2385" s="38"/>
      <c r="J2385" s="27">
        <f t="shared" si="222"/>
        <v>618</v>
      </c>
      <c r="K2385" s="28">
        <f t="shared" si="223"/>
        <v>10</v>
      </c>
      <c r="L2385" s="27">
        <f>IF(K2385=0,0,IF(E2385&gt;1,E2385-1,VLOOKUP(K2385,Months_Weeks!$A$1:$B$13,2,0)))</f>
        <v>4</v>
      </c>
      <c r="M2385" s="29"/>
      <c r="N2385" s="39"/>
      <c r="O2385" s="39"/>
      <c r="P2385" s="50">
        <f t="shared" si="224"/>
        <v>0</v>
      </c>
      <c r="Q2385" s="28">
        <f t="shared" si="225"/>
        <v>10</v>
      </c>
      <c r="R2385" s="28">
        <f>IF(Q2385=0,0,IF(E2385&gt;1,E2385-1,VLOOKUP(Q2385,Months_Weeks!$A$1:$B$13,2,0)))</f>
        <v>4</v>
      </c>
      <c r="S2385" s="30"/>
      <c r="T2385" s="39"/>
      <c r="U2385" s="39"/>
      <c r="V2385" s="50">
        <f t="shared" si="226"/>
        <v>0</v>
      </c>
      <c r="W2385" s="28">
        <f t="shared" si="227"/>
        <v>10</v>
      </c>
      <c r="X2385" s="28">
        <f>IF(W2385=0,0,IF(E2385&gt;1,E2385-1,VLOOKUP(W2385,Months_Weeks!$A$1:$B$13,2,0)))</f>
        <v>4</v>
      </c>
      <c r="Y2385" s="30"/>
      <c r="Z2385" s="39"/>
      <c r="AA2385" s="31"/>
      <c r="AB2385" s="39"/>
      <c r="AC2385" s="31"/>
      <c r="AD2385" s="40"/>
      <c r="AE2385" s="31"/>
      <c r="AF2385" s="40"/>
      <c r="AG2385" s="31"/>
      <c r="AH2385" s="40"/>
      <c r="AI2385" s="31"/>
      <c r="AJ2385" s="40"/>
    </row>
    <row r="2386" spans="1:36" x14ac:dyDescent="0.25">
      <c r="A2386" s="37" t="s">
        <v>32</v>
      </c>
      <c r="B2386" s="37">
        <v>29</v>
      </c>
      <c r="C2386" s="26" t="str">
        <f>IFERROR(INDEX(Clients[Client_Name],MATCH(Table312[[#This Row],[Client_Code]],Clients[Client_Code],0)),"")</f>
        <v>JMB PARTNERS</v>
      </c>
      <c r="D2386" s="25">
        <v>11</v>
      </c>
      <c r="E2386" s="25">
        <v>2</v>
      </c>
      <c r="F2386" s="25" t="b">
        <f>IF(E2386&gt;(VLOOKUP(D2386,Months_Weeks!$A$2:$B$13,2,TRUE)),FALSE)</f>
        <v>0</v>
      </c>
      <c r="G2386" s="63">
        <f>IF(Table312[[#This Row],[Facility]]="Buin",1.5%,0.25%)</f>
        <v>2.5000000000000001E-3</v>
      </c>
      <c r="H2386" s="38"/>
      <c r="I2386" s="38"/>
      <c r="J2386" s="27">
        <f t="shared" si="222"/>
        <v>618</v>
      </c>
      <c r="K2386" s="28">
        <f t="shared" si="223"/>
        <v>11</v>
      </c>
      <c r="L2386" s="27">
        <f>IF(K2386=0,0,IF(E2386&gt;1,E2386-1,VLOOKUP(K2386,Months_Weeks!$A$1:$B$13,2,0)))</f>
        <v>1</v>
      </c>
      <c r="M2386" s="29"/>
      <c r="N2386" s="39"/>
      <c r="O2386" s="39"/>
      <c r="P2386" s="50">
        <f t="shared" si="224"/>
        <v>0</v>
      </c>
      <c r="Q2386" s="28">
        <f t="shared" si="225"/>
        <v>11</v>
      </c>
      <c r="R2386" s="28">
        <f>IF(Q2386=0,0,IF(E2386&gt;1,E2386-1,VLOOKUP(Q2386,Months_Weeks!$A$1:$B$13,2,0)))</f>
        <v>1</v>
      </c>
      <c r="S2386" s="30"/>
      <c r="T2386" s="39"/>
      <c r="U2386" s="39"/>
      <c r="V2386" s="50">
        <f t="shared" si="226"/>
        <v>0</v>
      </c>
      <c r="W2386" s="28">
        <f t="shared" si="227"/>
        <v>11</v>
      </c>
      <c r="X2386" s="28">
        <f>IF(W2386=0,0,IF(E2386&gt;1,E2386-1,VLOOKUP(W2386,Months_Weeks!$A$1:$B$13,2,0)))</f>
        <v>1</v>
      </c>
      <c r="Y2386" s="30"/>
      <c r="Z2386" s="39"/>
      <c r="AA2386" s="31"/>
      <c r="AB2386" s="39"/>
      <c r="AC2386" s="31"/>
      <c r="AD2386" s="40"/>
      <c r="AE2386" s="31"/>
      <c r="AF2386" s="40"/>
      <c r="AG2386" s="31"/>
      <c r="AH2386" s="40"/>
      <c r="AI2386" s="31"/>
      <c r="AJ2386" s="40"/>
    </row>
    <row r="2387" spans="1:36" ht="14.25" customHeight="1" x14ac:dyDescent="0.25">
      <c r="A2387" s="37" t="s">
        <v>32</v>
      </c>
      <c r="B2387" s="37">
        <v>29</v>
      </c>
      <c r="C2387" s="26" t="str">
        <f>IFERROR(INDEX(Clients[Client_Name],MATCH(Table312[[#This Row],[Client_Code]],Clients[Client_Code],0)),"")</f>
        <v>JMB PARTNERS</v>
      </c>
      <c r="D2387" s="25">
        <v>11</v>
      </c>
      <c r="E2387" s="25">
        <v>3</v>
      </c>
      <c r="F2387" s="25" t="b">
        <f>IF(E2387&gt;(VLOOKUP(D2387,Months_Weeks!$A$2:$B$13,2,TRUE)),FALSE)</f>
        <v>0</v>
      </c>
      <c r="G2387" s="63">
        <f>IF(Table312[[#This Row],[Facility]]="Buin",1.5%,0.25%)</f>
        <v>2.5000000000000001E-3</v>
      </c>
      <c r="H2387" s="38">
        <v>25</v>
      </c>
      <c r="I2387" s="38"/>
      <c r="J2387" s="27">
        <f t="shared" si="222"/>
        <v>643</v>
      </c>
      <c r="K2387" s="28">
        <f t="shared" si="223"/>
        <v>11</v>
      </c>
      <c r="L2387" s="27">
        <f>IF(K2387=0,0,IF(E2387&gt;1,E2387-1,VLOOKUP(K2387,Months_Weeks!$A$1:$B$13,2,0)))</f>
        <v>2</v>
      </c>
      <c r="M2387" s="29"/>
      <c r="N2387" s="39"/>
      <c r="O2387" s="39"/>
      <c r="P2387" s="50">
        <f t="shared" si="224"/>
        <v>0</v>
      </c>
      <c r="Q2387" s="28">
        <f t="shared" si="225"/>
        <v>11</v>
      </c>
      <c r="R2387" s="28">
        <f>IF(Q2387=0,0,IF(E2387&gt;1,E2387-1,VLOOKUP(Q2387,Months_Weeks!$A$1:$B$13,2,0)))</f>
        <v>2</v>
      </c>
      <c r="S2387" s="30"/>
      <c r="T2387" s="39"/>
      <c r="U2387" s="39"/>
      <c r="V2387" s="50">
        <f t="shared" si="226"/>
        <v>0</v>
      </c>
      <c r="W2387" s="28">
        <f t="shared" si="227"/>
        <v>11</v>
      </c>
      <c r="X2387" s="28">
        <f>IF(W2387=0,0,IF(E2387&gt;1,E2387-1,VLOOKUP(W2387,Months_Weeks!$A$1:$B$13,2,0)))</f>
        <v>2</v>
      </c>
      <c r="Y2387" s="30"/>
      <c r="Z2387" s="39"/>
      <c r="AA2387" s="31"/>
      <c r="AB2387" s="39"/>
      <c r="AC2387" s="31"/>
      <c r="AD2387" s="40"/>
      <c r="AE2387" s="31"/>
      <c r="AF2387" s="40"/>
      <c r="AG2387" s="31"/>
      <c r="AH2387" s="40"/>
      <c r="AI2387" s="31"/>
      <c r="AJ2387" s="40"/>
    </row>
    <row r="2388" spans="1:36" ht="14.25" customHeight="1" x14ac:dyDescent="0.25">
      <c r="A2388" s="37" t="s">
        <v>32</v>
      </c>
      <c r="B2388" s="37">
        <v>29</v>
      </c>
      <c r="C2388" s="26" t="str">
        <f>IFERROR(INDEX(Clients[Client_Name],MATCH(Table312[[#This Row],[Client_Code]],Clients[Client_Code],0)),"")</f>
        <v>JMB PARTNERS</v>
      </c>
      <c r="D2388" s="25">
        <v>11</v>
      </c>
      <c r="E2388" s="25">
        <v>4</v>
      </c>
      <c r="F2388" s="25" t="b">
        <f>IF(E2388&gt;(VLOOKUP(D2388,Months_Weeks!$A$2:$B$13,2,TRUE)),FALSE)</f>
        <v>0</v>
      </c>
      <c r="G2388" s="63">
        <f>IF(Table312[[#This Row],[Facility]]="Buin",1.5%,0.25%)</f>
        <v>2.5000000000000001E-3</v>
      </c>
      <c r="H2388" s="38">
        <v>25</v>
      </c>
      <c r="I2388" s="38"/>
      <c r="J2388" s="27">
        <f t="shared" si="222"/>
        <v>668</v>
      </c>
      <c r="K2388" s="28">
        <f t="shared" si="223"/>
        <v>11</v>
      </c>
      <c r="L2388" s="27">
        <f>IF(K2388=0,0,IF(E2388&gt;1,E2388-1,VLOOKUP(K2388,Months_Weeks!$A$1:$B$13,2,0)))</f>
        <v>3</v>
      </c>
      <c r="M2388" s="29"/>
      <c r="N2388" s="39"/>
      <c r="O2388" s="39"/>
      <c r="P2388" s="50">
        <f t="shared" si="224"/>
        <v>0</v>
      </c>
      <c r="Q2388" s="28">
        <f t="shared" si="225"/>
        <v>11</v>
      </c>
      <c r="R2388" s="28">
        <f>IF(Q2388=0,0,IF(E2388&gt;1,E2388-1,VLOOKUP(Q2388,Months_Weeks!$A$1:$B$13,2,0)))</f>
        <v>3</v>
      </c>
      <c r="S2388" s="30"/>
      <c r="T2388" s="39"/>
      <c r="U2388" s="39"/>
      <c r="V2388" s="50">
        <f t="shared" si="226"/>
        <v>0</v>
      </c>
      <c r="W2388" s="28">
        <f t="shared" si="227"/>
        <v>11</v>
      </c>
      <c r="X2388" s="28">
        <f>IF(W2388=0,0,IF(E2388&gt;1,E2388-1,VLOOKUP(W2388,Months_Weeks!$A$1:$B$13,2,0)))</f>
        <v>3</v>
      </c>
      <c r="Y2388" s="30"/>
      <c r="Z2388" s="39"/>
      <c r="AA2388" s="31"/>
      <c r="AB2388" s="39"/>
      <c r="AC2388" s="31"/>
      <c r="AD2388" s="40"/>
      <c r="AE2388" s="31"/>
      <c r="AF2388" s="40"/>
      <c r="AG2388" s="31"/>
      <c r="AH2388" s="40"/>
      <c r="AI2388" s="31"/>
      <c r="AJ2388" s="40"/>
    </row>
    <row r="2389" spans="1:36" x14ac:dyDescent="0.25">
      <c r="A2389" s="37" t="s">
        <v>32</v>
      </c>
      <c r="B2389" s="37">
        <v>29</v>
      </c>
      <c r="C2389" s="26" t="str">
        <f>IFERROR(INDEX(Clients[Client_Name],MATCH(Table312[[#This Row],[Client_Code]],Clients[Client_Code],0)),"")</f>
        <v>JMB PARTNERS</v>
      </c>
      <c r="D2389" s="25">
        <v>12</v>
      </c>
      <c r="E2389" s="25">
        <v>1</v>
      </c>
      <c r="F2389" s="25" t="b">
        <f>IF(E2389&gt;(VLOOKUP(D2389,Months_Weeks!$A$2:$B$13,2,TRUE)),FALSE)</f>
        <v>0</v>
      </c>
      <c r="G2389" s="63">
        <f>IF(Table312[[#This Row],[Facility]]="Buin",1.5%,0.25%)</f>
        <v>2.5000000000000001E-3</v>
      </c>
      <c r="H2389" s="38">
        <v>25</v>
      </c>
      <c r="I2389" s="38"/>
      <c r="J2389" s="27">
        <f t="shared" si="222"/>
        <v>693</v>
      </c>
      <c r="K2389" s="28">
        <f t="shared" si="223"/>
        <v>11</v>
      </c>
      <c r="L2389" s="27">
        <f>IF(K2389=0,0,IF(E2389&gt;1,E2389-1,VLOOKUP(K2389,Months_Weeks!$A$1:$B$13,2,0)))</f>
        <v>4</v>
      </c>
      <c r="M2389" s="29"/>
      <c r="N2389" s="39"/>
      <c r="O2389" s="39"/>
      <c r="P2389" s="50">
        <f t="shared" si="224"/>
        <v>0</v>
      </c>
      <c r="Q2389" s="28">
        <f t="shared" si="225"/>
        <v>11</v>
      </c>
      <c r="R2389" s="28">
        <f>IF(Q2389=0,0,IF(E2389&gt;1,E2389-1,VLOOKUP(Q2389,Months_Weeks!$A$1:$B$13,2,0)))</f>
        <v>4</v>
      </c>
      <c r="S2389" s="30"/>
      <c r="T2389" s="39"/>
      <c r="U2389" s="39"/>
      <c r="V2389" s="50">
        <f t="shared" si="226"/>
        <v>0</v>
      </c>
      <c r="W2389" s="28">
        <f t="shared" si="227"/>
        <v>11</v>
      </c>
      <c r="X2389" s="28">
        <f>IF(W2389=0,0,IF(E2389&gt;1,E2389-1,VLOOKUP(W2389,Months_Weeks!$A$1:$B$13,2,0)))</f>
        <v>4</v>
      </c>
      <c r="Y2389" s="30"/>
      <c r="Z2389" s="39"/>
      <c r="AA2389" s="31"/>
      <c r="AB2389" s="39"/>
      <c r="AC2389" s="31"/>
      <c r="AD2389" s="40"/>
      <c r="AE2389" s="31"/>
      <c r="AF2389" s="40"/>
      <c r="AG2389" s="31"/>
      <c r="AH2389" s="40"/>
      <c r="AI2389" s="31"/>
      <c r="AJ2389" s="40"/>
    </row>
    <row r="2390" spans="1:36" x14ac:dyDescent="0.25">
      <c r="A2390" s="37" t="s">
        <v>32</v>
      </c>
      <c r="B2390" s="37">
        <v>29</v>
      </c>
      <c r="C2390" s="26" t="str">
        <f>IFERROR(INDEX(Clients[Client_Name],MATCH(Table312[[#This Row],[Client_Code]],Clients[Client_Code],0)),"")</f>
        <v>JMB PARTNERS</v>
      </c>
      <c r="D2390" s="25">
        <v>12</v>
      </c>
      <c r="E2390" s="25">
        <v>2</v>
      </c>
      <c r="F2390" s="25" t="b">
        <f>IF(E2390&gt;(VLOOKUP(D2390,Months_Weeks!$A$2:$B$13,2,TRUE)),FALSE)</f>
        <v>0</v>
      </c>
      <c r="G2390" s="63">
        <f>IF(Table312[[#This Row],[Facility]]="Buin",1.5%,0.25%)</f>
        <v>2.5000000000000001E-3</v>
      </c>
      <c r="H2390" s="38"/>
      <c r="I2390" s="38"/>
      <c r="J2390" s="27">
        <f t="shared" si="222"/>
        <v>693</v>
      </c>
      <c r="K2390" s="28">
        <f t="shared" si="223"/>
        <v>12</v>
      </c>
      <c r="L2390" s="27">
        <f>IF(K2390=0,0,IF(E2390&gt;1,E2390-1,VLOOKUP(K2390,Months_Weeks!$A$1:$B$13,2,0)))</f>
        <v>1</v>
      </c>
      <c r="M2390" s="29"/>
      <c r="N2390" s="39"/>
      <c r="O2390" s="39"/>
      <c r="P2390" s="50">
        <f t="shared" si="224"/>
        <v>0</v>
      </c>
      <c r="Q2390" s="28">
        <f t="shared" si="225"/>
        <v>12</v>
      </c>
      <c r="R2390" s="28">
        <f>IF(Q2390=0,0,IF(E2390&gt;1,E2390-1,VLOOKUP(Q2390,Months_Weeks!$A$1:$B$13,2,0)))</f>
        <v>1</v>
      </c>
      <c r="S2390" s="30"/>
      <c r="T2390" s="39"/>
      <c r="U2390" s="39"/>
      <c r="V2390" s="50">
        <f t="shared" si="226"/>
        <v>0</v>
      </c>
      <c r="W2390" s="28">
        <f t="shared" si="227"/>
        <v>12</v>
      </c>
      <c r="X2390" s="28">
        <f>IF(W2390=0,0,IF(E2390&gt;1,E2390-1,VLOOKUP(W2390,Months_Weeks!$A$1:$B$13,2,0)))</f>
        <v>1</v>
      </c>
      <c r="Y2390" s="30"/>
      <c r="Z2390" s="39"/>
      <c r="AA2390" s="31"/>
      <c r="AB2390" s="39"/>
      <c r="AC2390" s="31"/>
      <c r="AD2390" s="40"/>
      <c r="AE2390" s="31"/>
      <c r="AF2390" s="40"/>
      <c r="AG2390" s="31"/>
      <c r="AH2390" s="40"/>
      <c r="AI2390" s="31"/>
      <c r="AJ2390" s="40"/>
    </row>
    <row r="2391" spans="1:36" x14ac:dyDescent="0.25">
      <c r="A2391" s="37" t="s">
        <v>32</v>
      </c>
      <c r="B2391" s="37">
        <v>29</v>
      </c>
      <c r="C2391" s="26" t="str">
        <f>IFERROR(INDEX(Clients[Client_Name],MATCH(Table312[[#This Row],[Client_Code]],Clients[Client_Code],0)),"")</f>
        <v>JMB PARTNERS</v>
      </c>
      <c r="D2391" s="25">
        <v>12</v>
      </c>
      <c r="E2391" s="25">
        <v>3</v>
      </c>
      <c r="F2391" s="25" t="b">
        <f>IF(E2391&gt;(VLOOKUP(D2391,Months_Weeks!$A$2:$B$13,2,TRUE)),FALSE)</f>
        <v>0</v>
      </c>
      <c r="G2391" s="63">
        <f>IF(Table312[[#This Row],[Facility]]="Buin",1.5%,0.25%)</f>
        <v>2.5000000000000001E-3</v>
      </c>
      <c r="H2391" s="38"/>
      <c r="I2391" s="38"/>
      <c r="J2391" s="27">
        <f t="shared" si="222"/>
        <v>693</v>
      </c>
      <c r="K2391" s="28">
        <f t="shared" si="223"/>
        <v>12</v>
      </c>
      <c r="L2391" s="27">
        <f>IF(K2391=0,0,IF(E2391&gt;1,E2391-1,VLOOKUP(K2391,Months_Weeks!$A$1:$B$13,2,0)))</f>
        <v>2</v>
      </c>
      <c r="M2391" s="29"/>
      <c r="N2391" s="39"/>
      <c r="O2391" s="39"/>
      <c r="P2391" s="50">
        <f t="shared" si="224"/>
        <v>0</v>
      </c>
      <c r="Q2391" s="28">
        <f t="shared" si="225"/>
        <v>12</v>
      </c>
      <c r="R2391" s="28">
        <f>IF(Q2391=0,0,IF(E2391&gt;1,E2391-1,VLOOKUP(Q2391,Months_Weeks!$A$1:$B$13,2,0)))</f>
        <v>2</v>
      </c>
      <c r="S2391" s="30"/>
      <c r="T2391" s="39"/>
      <c r="U2391" s="39"/>
      <c r="V2391" s="50">
        <f t="shared" si="226"/>
        <v>0</v>
      </c>
      <c r="W2391" s="28">
        <f t="shared" si="227"/>
        <v>12</v>
      </c>
      <c r="X2391" s="28">
        <f>IF(W2391=0,0,IF(E2391&gt;1,E2391-1,VLOOKUP(W2391,Months_Weeks!$A$1:$B$13,2,0)))</f>
        <v>2</v>
      </c>
      <c r="Y2391" s="30"/>
      <c r="Z2391" s="39"/>
      <c r="AA2391" s="31"/>
      <c r="AB2391" s="39"/>
      <c r="AC2391" s="31"/>
      <c r="AD2391" s="40"/>
      <c r="AE2391" s="31"/>
      <c r="AF2391" s="40"/>
      <c r="AG2391" s="31"/>
      <c r="AH2391" s="40"/>
      <c r="AI2391" s="31"/>
      <c r="AJ2391" s="40"/>
    </row>
    <row r="2392" spans="1:36" x14ac:dyDescent="0.25">
      <c r="A2392" s="37" t="s">
        <v>32</v>
      </c>
      <c r="B2392" s="37">
        <v>29</v>
      </c>
      <c r="C2392" s="26" t="str">
        <f>IFERROR(INDEX(Clients[Client_Name],MATCH(Table312[[#This Row],[Client_Code]],Clients[Client_Code],0)),"")</f>
        <v>JMB PARTNERS</v>
      </c>
      <c r="D2392" s="25">
        <v>12</v>
      </c>
      <c r="E2392" s="25">
        <v>4</v>
      </c>
      <c r="F2392" s="25" t="b">
        <f>IF(E2392&gt;(VLOOKUP(D2392,Months_Weeks!$A$2:$B$13,2,TRUE)),FALSE)</f>
        <v>0</v>
      </c>
      <c r="G2392" s="63">
        <f>IF(Table312[[#This Row],[Facility]]="Buin",1.5%,0.25%)</f>
        <v>2.5000000000000001E-3</v>
      </c>
      <c r="H2392" s="38"/>
      <c r="I2392" s="38">
        <v>25</v>
      </c>
      <c r="J2392" s="27">
        <f t="shared" si="222"/>
        <v>668</v>
      </c>
      <c r="K2392" s="28">
        <f t="shared" si="223"/>
        <v>12</v>
      </c>
      <c r="L2392" s="27">
        <f>IF(K2392=0,0,IF(E2392&gt;1,E2392-1,VLOOKUP(K2392,Months_Weeks!$A$1:$B$13,2,0)))</f>
        <v>3</v>
      </c>
      <c r="M2392" s="29"/>
      <c r="N2392" s="39"/>
      <c r="O2392" s="39"/>
      <c r="P2392" s="50">
        <f t="shared" si="224"/>
        <v>0</v>
      </c>
      <c r="Q2392" s="28">
        <f t="shared" si="225"/>
        <v>12</v>
      </c>
      <c r="R2392" s="28">
        <f>IF(Q2392=0,0,IF(E2392&gt;1,E2392-1,VLOOKUP(Q2392,Months_Weeks!$A$1:$B$13,2,0)))</f>
        <v>3</v>
      </c>
      <c r="S2392" s="30"/>
      <c r="T2392" s="39"/>
      <c r="U2392" s="39"/>
      <c r="V2392" s="50">
        <f t="shared" si="226"/>
        <v>0</v>
      </c>
      <c r="W2392" s="28">
        <f t="shared" si="227"/>
        <v>12</v>
      </c>
      <c r="X2392" s="28">
        <f>IF(W2392=0,0,IF(E2392&gt;1,E2392-1,VLOOKUP(W2392,Months_Weeks!$A$1:$B$13,2,0)))</f>
        <v>3</v>
      </c>
      <c r="Y2392" s="30"/>
      <c r="Z2392" s="39"/>
      <c r="AA2392" s="31"/>
      <c r="AB2392" s="39"/>
      <c r="AC2392" s="31"/>
      <c r="AD2392" s="40"/>
      <c r="AE2392" s="31"/>
      <c r="AF2392" s="40"/>
      <c r="AG2392" s="31"/>
      <c r="AH2392" s="40"/>
      <c r="AI2392" s="31"/>
      <c r="AJ2392" s="40"/>
    </row>
    <row r="2393" spans="1:36" x14ac:dyDescent="0.25">
      <c r="A2393" s="37" t="s">
        <v>32</v>
      </c>
      <c r="B2393" s="37">
        <v>29</v>
      </c>
      <c r="C2393" s="26" t="str">
        <f>IFERROR(INDEX(Clients[Client_Name],MATCH(Table312[[#This Row],[Client_Code]],Clients[Client_Code],0)),"")</f>
        <v>JMB PARTNERS</v>
      </c>
      <c r="D2393" s="25">
        <v>12</v>
      </c>
      <c r="E2393" s="25">
        <v>5</v>
      </c>
      <c r="F2393" s="25" t="b">
        <f>IF(E2393&gt;(VLOOKUP(D2393,Months_Weeks!$A$2:$B$13,2,TRUE)),FALSE)</f>
        <v>0</v>
      </c>
      <c r="G2393" s="63">
        <f>IF(Table312[[#This Row],[Facility]]="Buin",1.5%,0.25%)</f>
        <v>2.5000000000000001E-3</v>
      </c>
      <c r="H2393" s="38"/>
      <c r="I2393" s="38">
        <v>25</v>
      </c>
      <c r="J2393" s="27">
        <f t="shared" si="222"/>
        <v>643</v>
      </c>
      <c r="K2393" s="28">
        <f t="shared" si="223"/>
        <v>12</v>
      </c>
      <c r="L2393" s="27">
        <f>IF(K2393=0,0,IF(E2393&gt;1,E2393-1,VLOOKUP(K2393,Months_Weeks!$A$1:$B$13,2,0)))</f>
        <v>4</v>
      </c>
      <c r="M2393" s="29"/>
      <c r="N2393" s="39"/>
      <c r="O2393" s="39"/>
      <c r="P2393" s="50">
        <f t="shared" si="224"/>
        <v>0</v>
      </c>
      <c r="Q2393" s="28">
        <f t="shared" si="225"/>
        <v>12</v>
      </c>
      <c r="R2393" s="28">
        <f>IF(Q2393=0,0,IF(E2393&gt;1,E2393-1,VLOOKUP(Q2393,Months_Weeks!$A$1:$B$13,2,0)))</f>
        <v>4</v>
      </c>
      <c r="S2393" s="30"/>
      <c r="T2393" s="39"/>
      <c r="U2393" s="39"/>
      <c r="V2393" s="50">
        <f t="shared" si="226"/>
        <v>0</v>
      </c>
      <c r="W2393" s="28">
        <f t="shared" si="227"/>
        <v>12</v>
      </c>
      <c r="X2393" s="28">
        <f>IF(W2393=0,0,IF(E2393&gt;1,E2393-1,VLOOKUP(W2393,Months_Weeks!$A$1:$B$13,2,0)))</f>
        <v>4</v>
      </c>
      <c r="Y2393" s="30"/>
      <c r="Z2393" s="39"/>
      <c r="AA2393" s="31"/>
      <c r="AB2393" s="39"/>
      <c r="AC2393" s="31"/>
      <c r="AD2393" s="40"/>
      <c r="AE2393" s="31"/>
      <c r="AF2393" s="40"/>
      <c r="AG2393" s="31"/>
      <c r="AH2393" s="40"/>
      <c r="AI2393" s="31"/>
      <c r="AJ2393" s="40"/>
    </row>
    <row r="2394" spans="1:36" x14ac:dyDescent="0.25">
      <c r="A2394" s="37" t="s">
        <v>32</v>
      </c>
      <c r="B2394" s="37">
        <v>31</v>
      </c>
      <c r="C2394" s="26" t="str">
        <f>IFERROR(INDEX(Clients[Client_Name],MATCH(Table312[[#This Row],[Client_Code]],Clients[Client_Code],0)),"")</f>
        <v>LACTALIS</v>
      </c>
      <c r="D2394" s="25">
        <v>1</v>
      </c>
      <c r="E2394" s="25">
        <v>1</v>
      </c>
      <c r="F2394" s="25" t="b">
        <f>IF(E2394&gt;(VLOOKUP(D2394,Months_Weeks!$A$2:$B$13,2,TRUE)),FALSE)</f>
        <v>0</v>
      </c>
      <c r="G2394" s="63">
        <f>IF(Table312[[#This Row],[Facility]]="Buin",1.5%,0.25%)</f>
        <v>2.5000000000000001E-3</v>
      </c>
      <c r="H2394" s="38">
        <v>2179</v>
      </c>
      <c r="I2394" s="38"/>
      <c r="J2394" s="27">
        <f t="shared" si="222"/>
        <v>2179</v>
      </c>
      <c r="K2394" s="28">
        <f t="shared" si="223"/>
        <v>0</v>
      </c>
      <c r="L2394" s="27">
        <f>IF(K2394=0,0,IF(E2394&gt;1,E2394-1,VLOOKUP(K2394,Months_Weeks!$A$1:$B$13,2,0)))</f>
        <v>0</v>
      </c>
      <c r="M2394" s="29"/>
      <c r="N2394" s="39"/>
      <c r="O2394" s="39"/>
      <c r="P2394" s="50">
        <f t="shared" si="224"/>
        <v>0</v>
      </c>
      <c r="Q2394" s="28">
        <f t="shared" si="225"/>
        <v>0</v>
      </c>
      <c r="R2394" s="28">
        <f>IF(Q2394=0,0,IF(E2394&gt;1,E2394-1,VLOOKUP(Q2394,Months_Weeks!$A$1:$B$13,2,0)))</f>
        <v>0</v>
      </c>
      <c r="S2394" s="30"/>
      <c r="T2394" s="39"/>
      <c r="U2394" s="39"/>
      <c r="V2394" s="50">
        <f t="shared" si="226"/>
        <v>0</v>
      </c>
      <c r="W2394" s="28">
        <f t="shared" si="227"/>
        <v>0</v>
      </c>
      <c r="X2394" s="28">
        <f>IF(W2394=0,0,IF(E2394&gt;1,E2394-1,VLOOKUP(W2394,Months_Weeks!$A$1:$B$13,2,0)))</f>
        <v>0</v>
      </c>
      <c r="Y2394" s="30"/>
      <c r="Z2394" s="39"/>
      <c r="AA2394" s="31">
        <v>1</v>
      </c>
      <c r="AB2394" s="72">
        <v>0.38350000000000001</v>
      </c>
      <c r="AC2394" s="31"/>
      <c r="AD2394" s="40"/>
      <c r="AE2394" s="31"/>
      <c r="AF2394" s="40"/>
      <c r="AG2394" s="31"/>
      <c r="AH2394" s="40"/>
      <c r="AI2394" s="31">
        <v>1</v>
      </c>
      <c r="AJ2394" s="70">
        <v>1.0908</v>
      </c>
    </row>
    <row r="2395" spans="1:36" x14ac:dyDescent="0.25">
      <c r="A2395" s="37" t="s">
        <v>32</v>
      </c>
      <c r="B2395" s="37">
        <v>31</v>
      </c>
      <c r="C2395" s="26" t="str">
        <f>IFERROR(INDEX(Clients[Client_Name],MATCH(Table312[[#This Row],[Client_Code]],Clients[Client_Code],0)),"")</f>
        <v>LACTALIS</v>
      </c>
      <c r="D2395" s="25">
        <v>1</v>
      </c>
      <c r="E2395" s="25">
        <v>2</v>
      </c>
      <c r="F2395" s="25" t="b">
        <f>IF(E2395&gt;(VLOOKUP(D2395,Months_Weeks!$A$2:$B$13,2,TRUE)),FALSE)</f>
        <v>0</v>
      </c>
      <c r="G2395" s="63">
        <f>IF(Table312[[#This Row],[Facility]]="Buin",1.5%,0.25%)</f>
        <v>2.5000000000000001E-3</v>
      </c>
      <c r="H2395" s="38"/>
      <c r="I2395" s="38">
        <v>76</v>
      </c>
      <c r="J2395" s="27">
        <f t="shared" si="222"/>
        <v>2103</v>
      </c>
      <c r="K2395" s="28">
        <f t="shared" si="223"/>
        <v>1</v>
      </c>
      <c r="L2395" s="27">
        <f>IF(K2395=0,0,IF(E2395&gt;1,E2395-1,VLOOKUP(K2395,Months_Weeks!$A$1:$B$13,2,0)))</f>
        <v>1</v>
      </c>
      <c r="M2395" s="29"/>
      <c r="N2395" s="39"/>
      <c r="O2395" s="39"/>
      <c r="P2395" s="50">
        <f t="shared" si="224"/>
        <v>0</v>
      </c>
      <c r="Q2395" s="28">
        <f t="shared" si="225"/>
        <v>1</v>
      </c>
      <c r="R2395" s="28">
        <f>IF(Q2395=0,0,IF(E2395&gt;1,E2395-1,VLOOKUP(Q2395,Months_Weeks!$A$1:$B$13,2,0)))</f>
        <v>1</v>
      </c>
      <c r="S2395" s="30"/>
      <c r="T2395" s="39"/>
      <c r="U2395" s="39"/>
      <c r="V2395" s="50">
        <f t="shared" si="226"/>
        <v>0</v>
      </c>
      <c r="W2395" s="28">
        <f t="shared" si="227"/>
        <v>1</v>
      </c>
      <c r="X2395" s="28">
        <f>IF(W2395=0,0,IF(E2395&gt;1,E2395-1,VLOOKUP(W2395,Months_Weeks!$A$1:$B$13,2,0)))</f>
        <v>1</v>
      </c>
      <c r="Y2395" s="30"/>
      <c r="Z2395" s="39"/>
      <c r="AA2395" s="31"/>
      <c r="AB2395" s="39"/>
      <c r="AC2395" s="31"/>
      <c r="AD2395" s="40"/>
      <c r="AE2395" s="31"/>
      <c r="AF2395" s="40"/>
      <c r="AG2395" s="31"/>
      <c r="AH2395" s="40"/>
      <c r="AI2395" s="31"/>
      <c r="AJ2395" s="40"/>
    </row>
    <row r="2396" spans="1:36" x14ac:dyDescent="0.25">
      <c r="A2396" s="37" t="s">
        <v>32</v>
      </c>
      <c r="B2396" s="37">
        <v>31</v>
      </c>
      <c r="C2396" s="26" t="str">
        <f>IFERROR(INDEX(Clients[Client_Name],MATCH(Table312[[#This Row],[Client_Code]],Clients[Client_Code],0)),"")</f>
        <v>LACTALIS</v>
      </c>
      <c r="D2396" s="25">
        <v>1</v>
      </c>
      <c r="E2396" s="25">
        <v>3</v>
      </c>
      <c r="F2396" s="25" t="b">
        <f>IF(E2396&gt;(VLOOKUP(D2396,Months_Weeks!$A$2:$B$13,2,TRUE)),FALSE)</f>
        <v>0</v>
      </c>
      <c r="G2396" s="63">
        <f>IF(Table312[[#This Row],[Facility]]="Buin",1.5%,0.25%)</f>
        <v>2.5000000000000001E-3</v>
      </c>
      <c r="H2396" s="38"/>
      <c r="I2396" s="38">
        <v>47</v>
      </c>
      <c r="J2396" s="27">
        <f t="shared" si="222"/>
        <v>2056</v>
      </c>
      <c r="K2396" s="28">
        <f t="shared" si="223"/>
        <v>1</v>
      </c>
      <c r="L2396" s="27">
        <f>IF(K2396=0,0,IF(E2396&gt;1,E2396-1,VLOOKUP(K2396,Months_Weeks!$A$1:$B$13,2,0)))</f>
        <v>2</v>
      </c>
      <c r="M2396" s="29"/>
      <c r="N2396" s="39"/>
      <c r="O2396" s="39"/>
      <c r="P2396" s="50">
        <f t="shared" si="224"/>
        <v>0</v>
      </c>
      <c r="Q2396" s="28">
        <f t="shared" si="225"/>
        <v>1</v>
      </c>
      <c r="R2396" s="28">
        <f>IF(Q2396=0,0,IF(E2396&gt;1,E2396-1,VLOOKUP(Q2396,Months_Weeks!$A$1:$B$13,2,0)))</f>
        <v>2</v>
      </c>
      <c r="S2396" s="30"/>
      <c r="T2396" s="39"/>
      <c r="U2396" s="39"/>
      <c r="V2396" s="50">
        <f t="shared" si="226"/>
        <v>0</v>
      </c>
      <c r="W2396" s="28">
        <f t="shared" si="227"/>
        <v>1</v>
      </c>
      <c r="X2396" s="28">
        <f>IF(W2396=0,0,IF(E2396&gt;1,E2396-1,VLOOKUP(W2396,Months_Weeks!$A$1:$B$13,2,0)))</f>
        <v>2</v>
      </c>
      <c r="Y2396" s="30"/>
      <c r="Z2396" s="39"/>
      <c r="AA2396" s="31"/>
      <c r="AB2396" s="39"/>
      <c r="AC2396" s="31"/>
      <c r="AD2396" s="40"/>
      <c r="AE2396" s="31"/>
      <c r="AF2396" s="40"/>
      <c r="AG2396" s="31"/>
      <c r="AH2396" s="40"/>
      <c r="AI2396" s="31"/>
      <c r="AJ2396" s="40"/>
    </row>
    <row r="2397" spans="1:36" x14ac:dyDescent="0.25">
      <c r="A2397" s="37" t="s">
        <v>32</v>
      </c>
      <c r="B2397" s="37">
        <v>31</v>
      </c>
      <c r="C2397" s="26" t="str">
        <f>IFERROR(INDEX(Clients[Client_Name],MATCH(Table312[[#This Row],[Client_Code]],Clients[Client_Code],0)),"")</f>
        <v>LACTALIS</v>
      </c>
      <c r="D2397" s="25">
        <v>1</v>
      </c>
      <c r="E2397" s="25">
        <v>4</v>
      </c>
      <c r="F2397" s="25" t="b">
        <f>IF(E2397&gt;(VLOOKUP(D2397,Months_Weeks!$A$2:$B$13,2,TRUE)),FALSE)</f>
        <v>0</v>
      </c>
      <c r="G2397" s="63">
        <f>IF(Table312[[#This Row],[Facility]]="Buin",1.5%,0.25%)</f>
        <v>2.5000000000000001E-3</v>
      </c>
      <c r="H2397" s="38"/>
      <c r="I2397" s="38">
        <v>86</v>
      </c>
      <c r="J2397" s="27">
        <f t="shared" si="222"/>
        <v>1970</v>
      </c>
      <c r="K2397" s="28">
        <f t="shared" si="223"/>
        <v>1</v>
      </c>
      <c r="L2397" s="27">
        <f>IF(K2397=0,0,IF(E2397&gt;1,E2397-1,VLOOKUP(K2397,Months_Weeks!$A$1:$B$13,2,0)))</f>
        <v>3</v>
      </c>
      <c r="M2397" s="29"/>
      <c r="N2397" s="39"/>
      <c r="O2397" s="39"/>
      <c r="P2397" s="50">
        <f t="shared" si="224"/>
        <v>0</v>
      </c>
      <c r="Q2397" s="28">
        <f t="shared" si="225"/>
        <v>1</v>
      </c>
      <c r="R2397" s="28">
        <f>IF(Q2397=0,0,IF(E2397&gt;1,E2397-1,VLOOKUP(Q2397,Months_Weeks!$A$1:$B$13,2,0)))</f>
        <v>3</v>
      </c>
      <c r="S2397" s="30"/>
      <c r="T2397" s="39"/>
      <c r="U2397" s="39"/>
      <c r="V2397" s="50">
        <f t="shared" si="226"/>
        <v>0</v>
      </c>
      <c r="W2397" s="28">
        <f t="shared" si="227"/>
        <v>1</v>
      </c>
      <c r="X2397" s="28">
        <f>IF(W2397=0,0,IF(E2397&gt;1,E2397-1,VLOOKUP(W2397,Months_Weeks!$A$1:$B$13,2,0)))</f>
        <v>3</v>
      </c>
      <c r="Y2397" s="30"/>
      <c r="Z2397" s="39"/>
      <c r="AA2397" s="31"/>
      <c r="AB2397" s="39"/>
      <c r="AC2397" s="31"/>
      <c r="AD2397" s="40"/>
      <c r="AE2397" s="31"/>
      <c r="AF2397" s="40"/>
      <c r="AG2397" s="31"/>
      <c r="AH2397" s="40"/>
      <c r="AI2397" s="31"/>
      <c r="AJ2397" s="40"/>
    </row>
    <row r="2398" spans="1:36" x14ac:dyDescent="0.25">
      <c r="A2398" s="37" t="s">
        <v>32</v>
      </c>
      <c r="B2398" s="37">
        <v>31</v>
      </c>
      <c r="C2398" s="26" t="str">
        <f>IFERROR(INDEX(Clients[Client_Name],MATCH(Table312[[#This Row],[Client_Code]],Clients[Client_Code],0)),"")</f>
        <v>LACTALIS</v>
      </c>
      <c r="D2398" s="25">
        <v>2</v>
      </c>
      <c r="E2398" s="25">
        <v>1</v>
      </c>
      <c r="F2398" s="25" t="b">
        <f>IF(E2398&gt;(VLOOKUP(D2398,Months_Weeks!$A$2:$B$13,2,TRUE)),FALSE)</f>
        <v>0</v>
      </c>
      <c r="G2398" s="63">
        <f>IF(Table312[[#This Row],[Facility]]="Buin",1.5%,0.25%)</f>
        <v>2.5000000000000001E-3</v>
      </c>
      <c r="H2398" s="38"/>
      <c r="I2398" s="38">
        <v>69</v>
      </c>
      <c r="J2398" s="27">
        <f t="shared" si="222"/>
        <v>1901</v>
      </c>
      <c r="K2398" s="28">
        <f t="shared" si="223"/>
        <v>1</v>
      </c>
      <c r="L2398" s="27">
        <f>IF(K2398=0,0,IF(E2398&gt;1,E2398-1,VLOOKUP(K2398,Months_Weeks!$A$1:$B$13,2,0)))</f>
        <v>4</v>
      </c>
      <c r="M2398" s="29"/>
      <c r="N2398" s="39"/>
      <c r="O2398" s="39"/>
      <c r="P2398" s="50">
        <f t="shared" si="224"/>
        <v>0</v>
      </c>
      <c r="Q2398" s="28">
        <f t="shared" si="225"/>
        <v>1</v>
      </c>
      <c r="R2398" s="28">
        <f>IF(Q2398=0,0,IF(E2398&gt;1,E2398-1,VLOOKUP(Q2398,Months_Weeks!$A$1:$B$13,2,0)))</f>
        <v>4</v>
      </c>
      <c r="S2398" s="30"/>
      <c r="T2398" s="39"/>
      <c r="U2398" s="39"/>
      <c r="V2398" s="50">
        <f t="shared" si="226"/>
        <v>0</v>
      </c>
      <c r="W2398" s="28">
        <f t="shared" si="227"/>
        <v>1</v>
      </c>
      <c r="X2398" s="28">
        <f>IF(W2398=0,0,IF(E2398&gt;1,E2398-1,VLOOKUP(W2398,Months_Weeks!$A$1:$B$13,2,0)))</f>
        <v>4</v>
      </c>
      <c r="Y2398" s="30"/>
      <c r="Z2398" s="39"/>
      <c r="AA2398" s="31"/>
      <c r="AB2398" s="39"/>
      <c r="AC2398" s="31"/>
      <c r="AD2398" s="40"/>
      <c r="AE2398" s="31"/>
      <c r="AF2398" s="40"/>
      <c r="AG2398" s="31"/>
      <c r="AH2398" s="40"/>
      <c r="AI2398" s="31"/>
      <c r="AJ2398" s="40"/>
    </row>
    <row r="2399" spans="1:36" x14ac:dyDescent="0.25">
      <c r="A2399" s="37" t="s">
        <v>32</v>
      </c>
      <c r="B2399" s="37">
        <v>31</v>
      </c>
      <c r="C2399" s="26" t="str">
        <f>IFERROR(INDEX(Clients[Client_Name],MATCH(Table312[[#This Row],[Client_Code]],Clients[Client_Code],0)),"")</f>
        <v>LACTALIS</v>
      </c>
      <c r="D2399" s="25">
        <v>2</v>
      </c>
      <c r="E2399" s="25">
        <v>2</v>
      </c>
      <c r="F2399" s="25" t="b">
        <f>IF(E2399&gt;(VLOOKUP(D2399,Months_Weeks!$A$2:$B$13,2,TRUE)),FALSE)</f>
        <v>0</v>
      </c>
      <c r="G2399" s="63">
        <f>IF(Table312[[#This Row],[Facility]]="Buin",1.5%,0.25%)</f>
        <v>2.5000000000000001E-3</v>
      </c>
      <c r="H2399" s="38"/>
      <c r="I2399" s="38">
        <v>20</v>
      </c>
      <c r="J2399" s="27">
        <f t="shared" si="222"/>
        <v>1881</v>
      </c>
      <c r="K2399" s="28">
        <f t="shared" si="223"/>
        <v>2</v>
      </c>
      <c r="L2399" s="27">
        <f>IF(K2399=0,0,IF(E2399&gt;1,E2399-1,VLOOKUP(K2399,Months_Weeks!$A$1:$B$13,2,0)))</f>
        <v>1</v>
      </c>
      <c r="M2399" s="29"/>
      <c r="N2399" s="39"/>
      <c r="O2399" s="39"/>
      <c r="P2399" s="50">
        <f t="shared" si="224"/>
        <v>0</v>
      </c>
      <c r="Q2399" s="28">
        <f t="shared" si="225"/>
        <v>2</v>
      </c>
      <c r="R2399" s="28">
        <f>IF(Q2399=0,0,IF(E2399&gt;1,E2399-1,VLOOKUP(Q2399,Months_Weeks!$A$1:$B$13,2,0)))</f>
        <v>1</v>
      </c>
      <c r="S2399" s="30"/>
      <c r="T2399" s="39"/>
      <c r="U2399" s="39"/>
      <c r="V2399" s="50">
        <f t="shared" si="226"/>
        <v>0</v>
      </c>
      <c r="W2399" s="28">
        <f t="shared" si="227"/>
        <v>2</v>
      </c>
      <c r="X2399" s="28">
        <f>IF(W2399=0,0,IF(E2399&gt;1,E2399-1,VLOOKUP(W2399,Months_Weeks!$A$1:$B$13,2,0)))</f>
        <v>1</v>
      </c>
      <c r="Y2399" s="30"/>
      <c r="Z2399" s="39"/>
      <c r="AA2399" s="31"/>
      <c r="AB2399" s="39"/>
      <c r="AC2399" s="31"/>
      <c r="AD2399" s="40"/>
      <c r="AE2399" s="31"/>
      <c r="AF2399" s="40"/>
      <c r="AG2399" s="31"/>
      <c r="AH2399" s="40"/>
      <c r="AI2399" s="31"/>
      <c r="AJ2399" s="40"/>
    </row>
    <row r="2400" spans="1:36" x14ac:dyDescent="0.25">
      <c r="A2400" s="37" t="s">
        <v>32</v>
      </c>
      <c r="B2400" s="37">
        <v>31</v>
      </c>
      <c r="C2400" s="26" t="str">
        <f>IFERROR(INDEX(Clients[Client_Name],MATCH(Table312[[#This Row],[Client_Code]],Clients[Client_Code],0)),"")</f>
        <v>LACTALIS</v>
      </c>
      <c r="D2400" s="25">
        <v>2</v>
      </c>
      <c r="E2400" s="25">
        <v>3</v>
      </c>
      <c r="F2400" s="25" t="b">
        <f>IF(E2400&gt;(VLOOKUP(D2400,Months_Weeks!$A$2:$B$13,2,TRUE)),FALSE)</f>
        <v>0</v>
      </c>
      <c r="G2400" s="63">
        <f>IF(Table312[[#This Row],[Facility]]="Buin",1.5%,0.25%)</f>
        <v>2.5000000000000001E-3</v>
      </c>
      <c r="H2400" s="38">
        <v>120</v>
      </c>
      <c r="I2400" s="38"/>
      <c r="J2400" s="27">
        <f t="shared" si="222"/>
        <v>2001</v>
      </c>
      <c r="K2400" s="28">
        <f t="shared" si="223"/>
        <v>2</v>
      </c>
      <c r="L2400" s="27">
        <f>IF(K2400=0,0,IF(E2400&gt;1,E2400-1,VLOOKUP(K2400,Months_Weeks!$A$1:$B$13,2,0)))</f>
        <v>2</v>
      </c>
      <c r="M2400" s="29"/>
      <c r="N2400" s="39"/>
      <c r="O2400" s="39"/>
      <c r="P2400" s="50">
        <f t="shared" si="224"/>
        <v>0</v>
      </c>
      <c r="Q2400" s="28">
        <f t="shared" si="225"/>
        <v>2</v>
      </c>
      <c r="R2400" s="28">
        <f>IF(Q2400=0,0,IF(E2400&gt;1,E2400-1,VLOOKUP(Q2400,Months_Weeks!$A$1:$B$13,2,0)))</f>
        <v>2</v>
      </c>
      <c r="S2400" s="30"/>
      <c r="T2400" s="39"/>
      <c r="U2400" s="39"/>
      <c r="V2400" s="50">
        <f t="shared" si="226"/>
        <v>0</v>
      </c>
      <c r="W2400" s="28">
        <f t="shared" si="227"/>
        <v>2</v>
      </c>
      <c r="X2400" s="28">
        <f>IF(W2400=0,0,IF(E2400&gt;1,E2400-1,VLOOKUP(W2400,Months_Weeks!$A$1:$B$13,2,0)))</f>
        <v>2</v>
      </c>
      <c r="Y2400" s="30"/>
      <c r="Z2400" s="39"/>
      <c r="AA2400" s="31"/>
      <c r="AB2400" s="39"/>
      <c r="AC2400" s="31"/>
      <c r="AD2400" s="40"/>
      <c r="AE2400" s="31"/>
      <c r="AF2400" s="40"/>
      <c r="AG2400" s="31"/>
      <c r="AH2400" s="40"/>
      <c r="AI2400" s="31"/>
      <c r="AJ2400" s="40"/>
    </row>
    <row r="2401" spans="1:36" x14ac:dyDescent="0.25">
      <c r="A2401" s="37" t="s">
        <v>32</v>
      </c>
      <c r="B2401" s="37">
        <v>31</v>
      </c>
      <c r="C2401" s="26" t="str">
        <f>IFERROR(INDEX(Clients[Client_Name],MATCH(Table312[[#This Row],[Client_Code]],Clients[Client_Code],0)),"")</f>
        <v>LACTALIS</v>
      </c>
      <c r="D2401" s="25">
        <v>2</v>
      </c>
      <c r="E2401" s="25">
        <v>4</v>
      </c>
      <c r="F2401" s="25" t="b">
        <f>IF(E2401&gt;(VLOOKUP(D2401,Months_Weeks!$A$2:$B$13,2,TRUE)),FALSE)</f>
        <v>0</v>
      </c>
      <c r="G2401" s="63">
        <f>IF(Table312[[#This Row],[Facility]]="Buin",1.5%,0.25%)</f>
        <v>2.5000000000000001E-3</v>
      </c>
      <c r="H2401" s="38">
        <v>301</v>
      </c>
      <c r="I2401" s="38"/>
      <c r="J2401" s="27">
        <f t="shared" si="222"/>
        <v>2302</v>
      </c>
      <c r="K2401" s="28">
        <f t="shared" si="223"/>
        <v>2</v>
      </c>
      <c r="L2401" s="27">
        <f>IF(K2401=0,0,IF(E2401&gt;1,E2401-1,VLOOKUP(K2401,Months_Weeks!$A$1:$B$13,2,0)))</f>
        <v>3</v>
      </c>
      <c r="M2401" s="29"/>
      <c r="N2401" s="39"/>
      <c r="O2401" s="39"/>
      <c r="P2401" s="50">
        <f t="shared" si="224"/>
        <v>0</v>
      </c>
      <c r="Q2401" s="28">
        <f t="shared" si="225"/>
        <v>2</v>
      </c>
      <c r="R2401" s="28">
        <f>IF(Q2401=0,0,IF(E2401&gt;1,E2401-1,VLOOKUP(Q2401,Months_Weeks!$A$1:$B$13,2,0)))</f>
        <v>3</v>
      </c>
      <c r="S2401" s="30"/>
      <c r="T2401" s="39"/>
      <c r="U2401" s="39"/>
      <c r="V2401" s="50">
        <f t="shared" si="226"/>
        <v>0</v>
      </c>
      <c r="W2401" s="28">
        <f t="shared" si="227"/>
        <v>2</v>
      </c>
      <c r="X2401" s="28">
        <f>IF(W2401=0,0,IF(E2401&gt;1,E2401-1,VLOOKUP(W2401,Months_Weeks!$A$1:$B$13,2,0)))</f>
        <v>3</v>
      </c>
      <c r="Y2401" s="30"/>
      <c r="Z2401" s="39"/>
      <c r="AA2401" s="31"/>
      <c r="AB2401" s="39"/>
      <c r="AC2401" s="31"/>
      <c r="AD2401" s="40"/>
      <c r="AE2401" s="31"/>
      <c r="AF2401" s="40"/>
      <c r="AG2401" s="31"/>
      <c r="AH2401" s="40"/>
      <c r="AI2401" s="31"/>
      <c r="AJ2401" s="40"/>
    </row>
    <row r="2402" spans="1:36" x14ac:dyDescent="0.25">
      <c r="A2402" s="37" t="s">
        <v>32</v>
      </c>
      <c r="B2402" s="37">
        <v>31</v>
      </c>
      <c r="C2402" s="26" t="str">
        <f>IFERROR(INDEX(Clients[Client_Name],MATCH(Table312[[#This Row],[Client_Code]],Clients[Client_Code],0)),"")</f>
        <v>LACTALIS</v>
      </c>
      <c r="D2402" s="25">
        <v>3</v>
      </c>
      <c r="E2402" s="25">
        <v>1</v>
      </c>
      <c r="F2402" s="25" t="b">
        <f>IF(E2402&gt;(VLOOKUP(D2402,Months_Weeks!$A$2:$B$13,2,TRUE)),FALSE)</f>
        <v>0</v>
      </c>
      <c r="G2402" s="63">
        <f>IF(Table312[[#This Row],[Facility]]="Buin",1.5%,0.25%)</f>
        <v>2.5000000000000001E-3</v>
      </c>
      <c r="H2402" s="38"/>
      <c r="I2402" s="38">
        <v>28</v>
      </c>
      <c r="J2402" s="27">
        <f t="shared" si="222"/>
        <v>2274</v>
      </c>
      <c r="K2402" s="28">
        <f t="shared" si="223"/>
        <v>2</v>
      </c>
      <c r="L2402" s="27">
        <f>IF(K2402=0,0,IF(E2402&gt;1,E2402-1,VLOOKUP(K2402,Months_Weeks!$A$1:$B$13,2,0)))</f>
        <v>4</v>
      </c>
      <c r="M2402" s="29"/>
      <c r="N2402" s="39"/>
      <c r="O2402" s="39"/>
      <c r="P2402" s="50">
        <f t="shared" si="224"/>
        <v>0</v>
      </c>
      <c r="Q2402" s="28">
        <f t="shared" si="225"/>
        <v>2</v>
      </c>
      <c r="R2402" s="28">
        <f>IF(Q2402=0,0,IF(E2402&gt;1,E2402-1,VLOOKUP(Q2402,Months_Weeks!$A$1:$B$13,2,0)))</f>
        <v>4</v>
      </c>
      <c r="S2402" s="30"/>
      <c r="T2402" s="39"/>
      <c r="U2402" s="39"/>
      <c r="V2402" s="50">
        <f t="shared" si="226"/>
        <v>0</v>
      </c>
      <c r="W2402" s="28">
        <f t="shared" si="227"/>
        <v>2</v>
      </c>
      <c r="X2402" s="28">
        <f>IF(W2402=0,0,IF(E2402&gt;1,E2402-1,VLOOKUP(W2402,Months_Weeks!$A$1:$B$13,2,0)))</f>
        <v>4</v>
      </c>
      <c r="Y2402" s="30"/>
      <c r="Z2402" s="39"/>
      <c r="AA2402" s="31"/>
      <c r="AB2402" s="39"/>
      <c r="AC2402" s="31"/>
      <c r="AD2402" s="40"/>
      <c r="AE2402" s="31"/>
      <c r="AF2402" s="40"/>
      <c r="AG2402" s="31"/>
      <c r="AH2402" s="40"/>
      <c r="AI2402" s="31"/>
      <c r="AJ2402" s="40"/>
    </row>
    <row r="2403" spans="1:36" x14ac:dyDescent="0.25">
      <c r="A2403" s="37" t="s">
        <v>32</v>
      </c>
      <c r="B2403" s="37">
        <v>31</v>
      </c>
      <c r="C2403" s="26" t="str">
        <f>IFERROR(INDEX(Clients[Client_Name],MATCH(Table312[[#This Row],[Client_Code]],Clients[Client_Code],0)),"")</f>
        <v>LACTALIS</v>
      </c>
      <c r="D2403" s="25">
        <v>3</v>
      </c>
      <c r="E2403" s="25">
        <v>2</v>
      </c>
      <c r="F2403" s="25" t="b">
        <f>IF(E2403&gt;(VLOOKUP(D2403,Months_Weeks!$A$2:$B$13,2,TRUE)),FALSE)</f>
        <v>0</v>
      </c>
      <c r="G2403" s="63">
        <f>IF(Table312[[#This Row],[Facility]]="Buin",1.5%,0.25%)</f>
        <v>2.5000000000000001E-3</v>
      </c>
      <c r="H2403" s="38"/>
      <c r="I2403" s="38">
        <v>100</v>
      </c>
      <c r="J2403" s="27">
        <f t="shared" si="222"/>
        <v>2174</v>
      </c>
      <c r="K2403" s="28">
        <f t="shared" si="223"/>
        <v>3</v>
      </c>
      <c r="L2403" s="27">
        <f>IF(K2403=0,0,IF(E2403&gt;1,E2403-1,VLOOKUP(K2403,Months_Weeks!$A$1:$B$13,2,0)))</f>
        <v>1</v>
      </c>
      <c r="M2403" s="29"/>
      <c r="N2403" s="39"/>
      <c r="O2403" s="39"/>
      <c r="P2403" s="50">
        <f t="shared" si="224"/>
        <v>0</v>
      </c>
      <c r="Q2403" s="28">
        <f t="shared" si="225"/>
        <v>3</v>
      </c>
      <c r="R2403" s="28">
        <f>IF(Q2403=0,0,IF(E2403&gt;1,E2403-1,VLOOKUP(Q2403,Months_Weeks!$A$1:$B$13,2,0)))</f>
        <v>1</v>
      </c>
      <c r="S2403" s="30"/>
      <c r="T2403" s="39"/>
      <c r="U2403" s="39"/>
      <c r="V2403" s="50">
        <f t="shared" si="226"/>
        <v>0</v>
      </c>
      <c r="W2403" s="28">
        <f t="shared" si="227"/>
        <v>3</v>
      </c>
      <c r="X2403" s="28">
        <f>IF(W2403=0,0,IF(E2403&gt;1,E2403-1,VLOOKUP(W2403,Months_Weeks!$A$1:$B$13,2,0)))</f>
        <v>1</v>
      </c>
      <c r="Y2403" s="30"/>
      <c r="Z2403" s="39"/>
      <c r="AA2403" s="31"/>
      <c r="AB2403" s="39"/>
      <c r="AC2403" s="31"/>
      <c r="AD2403" s="40"/>
      <c r="AE2403" s="31"/>
      <c r="AF2403" s="40"/>
      <c r="AG2403" s="31"/>
      <c r="AH2403" s="40"/>
      <c r="AI2403" s="31"/>
      <c r="AJ2403" s="40"/>
    </row>
    <row r="2404" spans="1:36" x14ac:dyDescent="0.25">
      <c r="A2404" s="37" t="s">
        <v>32</v>
      </c>
      <c r="B2404" s="37">
        <v>31</v>
      </c>
      <c r="C2404" s="26" t="str">
        <f>IFERROR(INDEX(Clients[Client_Name],MATCH(Table312[[#This Row],[Client_Code]],Clients[Client_Code],0)),"")</f>
        <v>LACTALIS</v>
      </c>
      <c r="D2404" s="25">
        <v>3</v>
      </c>
      <c r="E2404" s="25">
        <v>3</v>
      </c>
      <c r="F2404" s="25" t="b">
        <f>IF(E2404&gt;(VLOOKUP(D2404,Months_Weeks!$A$2:$B$13,2,TRUE)),FALSE)</f>
        <v>0</v>
      </c>
      <c r="G2404" s="63">
        <f>IF(Table312[[#This Row],[Facility]]="Buin",1.5%,0.25%)</f>
        <v>2.5000000000000001E-3</v>
      </c>
      <c r="H2404" s="38"/>
      <c r="I2404" s="38">
        <v>100</v>
      </c>
      <c r="J2404" s="27">
        <f t="shared" si="222"/>
        <v>2074</v>
      </c>
      <c r="K2404" s="28">
        <f t="shared" si="223"/>
        <v>3</v>
      </c>
      <c r="L2404" s="27">
        <f>IF(K2404=0,0,IF(E2404&gt;1,E2404-1,VLOOKUP(K2404,Months_Weeks!$A$1:$B$13,2,0)))</f>
        <v>2</v>
      </c>
      <c r="M2404" s="29"/>
      <c r="N2404" s="39"/>
      <c r="O2404" s="39"/>
      <c r="P2404" s="50">
        <f t="shared" si="224"/>
        <v>0</v>
      </c>
      <c r="Q2404" s="28">
        <f t="shared" si="225"/>
        <v>3</v>
      </c>
      <c r="R2404" s="28">
        <f>IF(Q2404=0,0,IF(E2404&gt;1,E2404-1,VLOOKUP(Q2404,Months_Weeks!$A$1:$B$13,2,0)))</f>
        <v>2</v>
      </c>
      <c r="S2404" s="30"/>
      <c r="T2404" s="39"/>
      <c r="U2404" s="39"/>
      <c r="V2404" s="50">
        <f t="shared" si="226"/>
        <v>0</v>
      </c>
      <c r="W2404" s="28">
        <f t="shared" si="227"/>
        <v>3</v>
      </c>
      <c r="X2404" s="28">
        <f>IF(W2404=0,0,IF(E2404&gt;1,E2404-1,VLOOKUP(W2404,Months_Weeks!$A$1:$B$13,2,0)))</f>
        <v>2</v>
      </c>
      <c r="Y2404" s="30"/>
      <c r="Z2404" s="39"/>
      <c r="AA2404" s="31"/>
      <c r="AB2404" s="39"/>
      <c r="AC2404" s="31"/>
      <c r="AD2404" s="40"/>
      <c r="AE2404" s="31"/>
      <c r="AF2404" s="40"/>
      <c r="AG2404" s="31"/>
      <c r="AH2404" s="40"/>
      <c r="AI2404" s="31"/>
      <c r="AJ2404" s="40"/>
    </row>
    <row r="2405" spans="1:36" x14ac:dyDescent="0.25">
      <c r="A2405" s="37" t="s">
        <v>32</v>
      </c>
      <c r="B2405" s="37">
        <v>31</v>
      </c>
      <c r="C2405" s="26" t="str">
        <f>IFERROR(INDEX(Clients[Client_Name],MATCH(Table312[[#This Row],[Client_Code]],Clients[Client_Code],0)),"")</f>
        <v>LACTALIS</v>
      </c>
      <c r="D2405" s="25">
        <v>3</v>
      </c>
      <c r="E2405" s="25">
        <v>4</v>
      </c>
      <c r="F2405" s="25" t="b">
        <f>IF(E2405&gt;(VLOOKUP(D2405,Months_Weeks!$A$2:$B$13,2,TRUE)),FALSE)</f>
        <v>0</v>
      </c>
      <c r="G2405" s="63">
        <f>IF(Table312[[#This Row],[Facility]]="Buin",1.5%,0.25%)</f>
        <v>2.5000000000000001E-3</v>
      </c>
      <c r="H2405" s="38"/>
      <c r="I2405" s="38"/>
      <c r="J2405" s="27">
        <f t="shared" si="222"/>
        <v>2074</v>
      </c>
      <c r="K2405" s="28">
        <f t="shared" si="223"/>
        <v>3</v>
      </c>
      <c r="L2405" s="27">
        <f>IF(K2405=0,0,IF(E2405&gt;1,E2405-1,VLOOKUP(K2405,Months_Weeks!$A$1:$B$13,2,0)))</f>
        <v>3</v>
      </c>
      <c r="M2405" s="29"/>
      <c r="N2405" s="39"/>
      <c r="O2405" s="39"/>
      <c r="P2405" s="50">
        <f t="shared" si="224"/>
        <v>0</v>
      </c>
      <c r="Q2405" s="28">
        <f t="shared" si="225"/>
        <v>3</v>
      </c>
      <c r="R2405" s="28">
        <f>IF(Q2405=0,0,IF(E2405&gt;1,E2405-1,VLOOKUP(Q2405,Months_Weeks!$A$1:$B$13,2,0)))</f>
        <v>3</v>
      </c>
      <c r="S2405" s="30"/>
      <c r="T2405" s="39"/>
      <c r="U2405" s="39"/>
      <c r="V2405" s="50">
        <f t="shared" si="226"/>
        <v>0</v>
      </c>
      <c r="W2405" s="28">
        <f t="shared" si="227"/>
        <v>3</v>
      </c>
      <c r="X2405" s="28">
        <f>IF(W2405=0,0,IF(E2405&gt;1,E2405-1,VLOOKUP(W2405,Months_Weeks!$A$1:$B$13,2,0)))</f>
        <v>3</v>
      </c>
      <c r="Y2405" s="30"/>
      <c r="Z2405" s="39"/>
      <c r="AA2405" s="31"/>
      <c r="AB2405" s="39"/>
      <c r="AC2405" s="31"/>
      <c r="AD2405" s="40"/>
      <c r="AE2405" s="31"/>
      <c r="AF2405" s="40"/>
      <c r="AG2405" s="31"/>
      <c r="AH2405" s="40"/>
      <c r="AI2405" s="31"/>
      <c r="AJ2405" s="40"/>
    </row>
    <row r="2406" spans="1:36" x14ac:dyDescent="0.25">
      <c r="A2406" s="37" t="s">
        <v>32</v>
      </c>
      <c r="B2406" s="37">
        <v>31</v>
      </c>
      <c r="C2406" s="26" t="str">
        <f>IFERROR(INDEX(Clients[Client_Name],MATCH(Table312[[#This Row],[Client_Code]],Clients[Client_Code],0)),"")</f>
        <v>LACTALIS</v>
      </c>
      <c r="D2406" s="25">
        <v>3</v>
      </c>
      <c r="E2406" s="25">
        <v>5</v>
      </c>
      <c r="F2406" s="25" t="b">
        <f>IF(E2406&gt;(VLOOKUP(D2406,Months_Weeks!$A$2:$B$13,2,TRUE)),FALSE)</f>
        <v>0</v>
      </c>
      <c r="G2406" s="63">
        <f>IF(Table312[[#This Row],[Facility]]="Buin",1.5%,0.25%)</f>
        <v>2.5000000000000001E-3</v>
      </c>
      <c r="H2406" s="38"/>
      <c r="I2406" s="38"/>
      <c r="J2406" s="27">
        <f t="shared" si="222"/>
        <v>2074</v>
      </c>
      <c r="K2406" s="28">
        <f t="shared" si="223"/>
        <v>3</v>
      </c>
      <c r="L2406" s="27">
        <f>IF(K2406=0,0,IF(E2406&gt;1,E2406-1,VLOOKUP(K2406,Months_Weeks!$A$1:$B$13,2,0)))</f>
        <v>4</v>
      </c>
      <c r="M2406" s="29"/>
      <c r="N2406" s="39"/>
      <c r="O2406" s="39"/>
      <c r="P2406" s="50">
        <f t="shared" si="224"/>
        <v>0</v>
      </c>
      <c r="Q2406" s="28">
        <f t="shared" si="225"/>
        <v>3</v>
      </c>
      <c r="R2406" s="28">
        <f>IF(Q2406=0,0,IF(E2406&gt;1,E2406-1,VLOOKUP(Q2406,Months_Weeks!$A$1:$B$13,2,0)))</f>
        <v>4</v>
      </c>
      <c r="S2406" s="30"/>
      <c r="T2406" s="39"/>
      <c r="U2406" s="39"/>
      <c r="V2406" s="50">
        <f t="shared" si="226"/>
        <v>0</v>
      </c>
      <c r="W2406" s="28">
        <f t="shared" si="227"/>
        <v>3</v>
      </c>
      <c r="X2406" s="28">
        <f>IF(W2406=0,0,IF(E2406&gt;1,E2406-1,VLOOKUP(W2406,Months_Weeks!$A$1:$B$13,2,0)))</f>
        <v>4</v>
      </c>
      <c r="Y2406" s="30"/>
      <c r="Z2406" s="39"/>
      <c r="AA2406" s="31"/>
      <c r="AB2406" s="39"/>
      <c r="AC2406" s="31"/>
      <c r="AD2406" s="40"/>
      <c r="AE2406" s="31"/>
      <c r="AF2406" s="40"/>
      <c r="AG2406" s="31"/>
      <c r="AH2406" s="40"/>
      <c r="AI2406" s="31"/>
      <c r="AJ2406" s="40"/>
    </row>
    <row r="2407" spans="1:36" x14ac:dyDescent="0.25">
      <c r="A2407" s="37" t="s">
        <v>32</v>
      </c>
      <c r="B2407" s="37">
        <v>31</v>
      </c>
      <c r="C2407" s="26" t="str">
        <f>IFERROR(INDEX(Clients[Client_Name],MATCH(Table312[[#This Row],[Client_Code]],Clients[Client_Code],0)),"")</f>
        <v>LACTALIS</v>
      </c>
      <c r="D2407" s="25">
        <v>4</v>
      </c>
      <c r="E2407" s="25">
        <v>1</v>
      </c>
      <c r="F2407" s="25" t="b">
        <f>IF(E2407&gt;(VLOOKUP(D2407,Months_Weeks!$A$2:$B$13,2,TRUE)),FALSE)</f>
        <v>0</v>
      </c>
      <c r="G2407" s="63">
        <f>IF(Table312[[#This Row],[Facility]]="Buin",1.5%,0.25%)</f>
        <v>2.5000000000000001E-3</v>
      </c>
      <c r="H2407" s="38"/>
      <c r="I2407" s="38"/>
      <c r="J2407" s="27">
        <f t="shared" si="222"/>
        <v>2074</v>
      </c>
      <c r="K2407" s="28">
        <f t="shared" si="223"/>
        <v>3</v>
      </c>
      <c r="L2407" s="27">
        <f>IF(K2407=0,0,IF(E2407&gt;1,E2407-1,VLOOKUP(K2407,Months_Weeks!$A$1:$B$13,2,0)))</f>
        <v>5</v>
      </c>
      <c r="M2407" s="29"/>
      <c r="N2407" s="39"/>
      <c r="O2407" s="39"/>
      <c r="P2407" s="50">
        <f t="shared" si="224"/>
        <v>0</v>
      </c>
      <c r="Q2407" s="28">
        <f t="shared" si="225"/>
        <v>3</v>
      </c>
      <c r="R2407" s="28">
        <f>IF(Q2407=0,0,IF(E2407&gt;1,E2407-1,VLOOKUP(Q2407,Months_Weeks!$A$1:$B$13,2,0)))</f>
        <v>5</v>
      </c>
      <c r="S2407" s="30"/>
      <c r="T2407" s="39"/>
      <c r="U2407" s="39"/>
      <c r="V2407" s="50">
        <f t="shared" si="226"/>
        <v>0</v>
      </c>
      <c r="W2407" s="28">
        <f t="shared" si="227"/>
        <v>3</v>
      </c>
      <c r="X2407" s="28">
        <f>IF(W2407=0,0,IF(E2407&gt;1,E2407-1,VLOOKUP(W2407,Months_Weeks!$A$1:$B$13,2,0)))</f>
        <v>5</v>
      </c>
      <c r="Y2407" s="30"/>
      <c r="Z2407" s="39"/>
      <c r="AA2407" s="31"/>
      <c r="AB2407" s="39"/>
      <c r="AC2407" s="31"/>
      <c r="AD2407" s="40"/>
      <c r="AE2407" s="31"/>
      <c r="AF2407" s="40"/>
      <c r="AG2407" s="31"/>
      <c r="AH2407" s="40"/>
      <c r="AI2407" s="31"/>
      <c r="AJ2407" s="40"/>
    </row>
    <row r="2408" spans="1:36" x14ac:dyDescent="0.25">
      <c r="A2408" s="37" t="s">
        <v>32</v>
      </c>
      <c r="B2408" s="37">
        <v>31</v>
      </c>
      <c r="C2408" s="26" t="str">
        <f>IFERROR(INDEX(Clients[Client_Name],MATCH(Table312[[#This Row],[Client_Code]],Clients[Client_Code],0)),"")</f>
        <v>LACTALIS</v>
      </c>
      <c r="D2408" s="25">
        <v>4</v>
      </c>
      <c r="E2408" s="25">
        <v>2</v>
      </c>
      <c r="F2408" s="25" t="b">
        <f>IF(E2408&gt;(VLOOKUP(D2408,Months_Weeks!$A$2:$B$13,2,TRUE)),FALSE)</f>
        <v>0</v>
      </c>
      <c r="G2408" s="63">
        <f>IF(Table312[[#This Row],[Facility]]="Buin",1.5%,0.25%)</f>
        <v>2.5000000000000001E-3</v>
      </c>
      <c r="H2408" s="38"/>
      <c r="I2408" s="38"/>
      <c r="J2408" s="27">
        <f t="shared" si="222"/>
        <v>2074</v>
      </c>
      <c r="K2408" s="28">
        <f t="shared" si="223"/>
        <v>4</v>
      </c>
      <c r="L2408" s="27">
        <f>IF(K2408=0,0,IF(E2408&gt;1,E2408-1,VLOOKUP(K2408,Months_Weeks!$A$1:$B$13,2,0)))</f>
        <v>1</v>
      </c>
      <c r="M2408" s="29"/>
      <c r="N2408" s="39"/>
      <c r="O2408" s="39"/>
      <c r="P2408" s="50">
        <f t="shared" si="224"/>
        <v>0</v>
      </c>
      <c r="Q2408" s="28">
        <f t="shared" si="225"/>
        <v>4</v>
      </c>
      <c r="R2408" s="28">
        <f>IF(Q2408=0,0,IF(E2408&gt;1,E2408-1,VLOOKUP(Q2408,Months_Weeks!$A$1:$B$13,2,0)))</f>
        <v>1</v>
      </c>
      <c r="S2408" s="30"/>
      <c r="T2408" s="39"/>
      <c r="U2408" s="39"/>
      <c r="V2408" s="50">
        <f t="shared" si="226"/>
        <v>0</v>
      </c>
      <c r="W2408" s="28">
        <f t="shared" si="227"/>
        <v>4</v>
      </c>
      <c r="X2408" s="28">
        <f>IF(W2408=0,0,IF(E2408&gt;1,E2408-1,VLOOKUP(W2408,Months_Weeks!$A$1:$B$13,2,0)))</f>
        <v>1</v>
      </c>
      <c r="Y2408" s="30"/>
      <c r="Z2408" s="39"/>
      <c r="AA2408" s="31"/>
      <c r="AB2408" s="39"/>
      <c r="AC2408" s="31"/>
      <c r="AD2408" s="40"/>
      <c r="AE2408" s="31"/>
      <c r="AF2408" s="40"/>
      <c r="AG2408" s="31"/>
      <c r="AH2408" s="40"/>
      <c r="AI2408" s="31"/>
      <c r="AJ2408" s="40"/>
    </row>
    <row r="2409" spans="1:36" x14ac:dyDescent="0.25">
      <c r="A2409" s="37" t="s">
        <v>32</v>
      </c>
      <c r="B2409" s="37">
        <v>31</v>
      </c>
      <c r="C2409" s="26" t="str">
        <f>IFERROR(INDEX(Clients[Client_Name],MATCH(Table312[[#This Row],[Client_Code]],Clients[Client_Code],0)),"")</f>
        <v>LACTALIS</v>
      </c>
      <c r="D2409" s="25">
        <v>4</v>
      </c>
      <c r="E2409" s="25">
        <v>3</v>
      </c>
      <c r="F2409" s="25" t="b">
        <f>IF(E2409&gt;(VLOOKUP(D2409,Months_Weeks!$A$2:$B$13,2,TRUE)),FALSE)</f>
        <v>0</v>
      </c>
      <c r="G2409" s="63">
        <f>IF(Table312[[#This Row],[Facility]]="Buin",1.5%,0.25%)</f>
        <v>2.5000000000000001E-3</v>
      </c>
      <c r="H2409" s="38"/>
      <c r="I2409" s="38">
        <v>100</v>
      </c>
      <c r="J2409" s="27">
        <f t="shared" si="222"/>
        <v>1974</v>
      </c>
      <c r="K2409" s="28">
        <f t="shared" si="223"/>
        <v>4</v>
      </c>
      <c r="L2409" s="27">
        <f>IF(K2409=0,0,IF(E2409&gt;1,E2409-1,VLOOKUP(K2409,Months_Weeks!$A$1:$B$13,2,0)))</f>
        <v>2</v>
      </c>
      <c r="M2409" s="29"/>
      <c r="N2409" s="39"/>
      <c r="O2409" s="39"/>
      <c r="P2409" s="50">
        <f t="shared" si="224"/>
        <v>0</v>
      </c>
      <c r="Q2409" s="28">
        <f t="shared" si="225"/>
        <v>4</v>
      </c>
      <c r="R2409" s="28">
        <f>IF(Q2409=0,0,IF(E2409&gt;1,E2409-1,VLOOKUP(Q2409,Months_Weeks!$A$1:$B$13,2,0)))</f>
        <v>2</v>
      </c>
      <c r="S2409" s="30"/>
      <c r="T2409" s="39"/>
      <c r="U2409" s="39"/>
      <c r="V2409" s="50">
        <f t="shared" si="226"/>
        <v>0</v>
      </c>
      <c r="W2409" s="28">
        <f t="shared" si="227"/>
        <v>4</v>
      </c>
      <c r="X2409" s="28">
        <f>IF(W2409=0,0,IF(E2409&gt;1,E2409-1,VLOOKUP(W2409,Months_Weeks!$A$1:$B$13,2,0)))</f>
        <v>2</v>
      </c>
      <c r="Y2409" s="30"/>
      <c r="Z2409" s="39"/>
      <c r="AA2409" s="31"/>
      <c r="AB2409" s="39"/>
      <c r="AC2409" s="31"/>
      <c r="AD2409" s="40"/>
      <c r="AE2409" s="31"/>
      <c r="AF2409" s="40"/>
      <c r="AG2409" s="31"/>
      <c r="AH2409" s="40"/>
      <c r="AI2409" s="31"/>
      <c r="AJ2409" s="40"/>
    </row>
    <row r="2410" spans="1:36" x14ac:dyDescent="0.25">
      <c r="A2410" s="37" t="s">
        <v>32</v>
      </c>
      <c r="B2410" s="37">
        <v>31</v>
      </c>
      <c r="C2410" s="26" t="str">
        <f>IFERROR(INDEX(Clients[Client_Name],MATCH(Table312[[#This Row],[Client_Code]],Clients[Client_Code],0)),"")</f>
        <v>LACTALIS</v>
      </c>
      <c r="D2410" s="25">
        <v>4</v>
      </c>
      <c r="E2410" s="25">
        <v>4</v>
      </c>
      <c r="F2410" s="25" t="b">
        <f>IF(E2410&gt;(VLOOKUP(D2410,Months_Weeks!$A$2:$B$13,2,TRUE)),FALSE)</f>
        <v>0</v>
      </c>
      <c r="G2410" s="63">
        <f>IF(Table312[[#This Row],[Facility]]="Buin",1.5%,0.25%)</f>
        <v>2.5000000000000001E-3</v>
      </c>
      <c r="H2410" s="38"/>
      <c r="I2410" s="38"/>
      <c r="J2410" s="27">
        <f t="shared" si="222"/>
        <v>1974</v>
      </c>
      <c r="K2410" s="28">
        <f t="shared" si="223"/>
        <v>4</v>
      </c>
      <c r="L2410" s="27">
        <f>IF(K2410=0,0,IF(E2410&gt;1,E2410-1,VLOOKUP(K2410,Months_Weeks!$A$1:$B$13,2,0)))</f>
        <v>3</v>
      </c>
      <c r="M2410" s="29"/>
      <c r="N2410" s="39"/>
      <c r="O2410" s="39"/>
      <c r="P2410" s="50">
        <f t="shared" si="224"/>
        <v>0</v>
      </c>
      <c r="Q2410" s="28">
        <f t="shared" si="225"/>
        <v>4</v>
      </c>
      <c r="R2410" s="28">
        <f>IF(Q2410=0,0,IF(E2410&gt;1,E2410-1,VLOOKUP(Q2410,Months_Weeks!$A$1:$B$13,2,0)))</f>
        <v>3</v>
      </c>
      <c r="S2410" s="30"/>
      <c r="T2410" s="39"/>
      <c r="U2410" s="39"/>
      <c r="V2410" s="50">
        <f t="shared" si="226"/>
        <v>0</v>
      </c>
      <c r="W2410" s="28">
        <f t="shared" si="227"/>
        <v>4</v>
      </c>
      <c r="X2410" s="28">
        <f>IF(W2410=0,0,IF(E2410&gt;1,E2410-1,VLOOKUP(W2410,Months_Weeks!$A$1:$B$13,2,0)))</f>
        <v>3</v>
      </c>
      <c r="Y2410" s="30"/>
      <c r="Z2410" s="39"/>
      <c r="AA2410" s="31"/>
      <c r="AB2410" s="39"/>
      <c r="AC2410" s="31"/>
      <c r="AD2410" s="40"/>
      <c r="AE2410" s="31"/>
      <c r="AF2410" s="40"/>
      <c r="AG2410" s="31"/>
      <c r="AH2410" s="40"/>
      <c r="AI2410" s="31"/>
      <c r="AJ2410" s="40"/>
    </row>
    <row r="2411" spans="1:36" x14ac:dyDescent="0.25">
      <c r="A2411" s="37" t="s">
        <v>32</v>
      </c>
      <c r="B2411" s="37">
        <v>31</v>
      </c>
      <c r="C2411" s="26" t="str">
        <f>IFERROR(INDEX(Clients[Client_Name],MATCH(Table312[[#This Row],[Client_Code]],Clients[Client_Code],0)),"")</f>
        <v>LACTALIS</v>
      </c>
      <c r="D2411" s="25">
        <v>5</v>
      </c>
      <c r="E2411" s="25">
        <v>1</v>
      </c>
      <c r="F2411" s="25" t="b">
        <f>IF(E2411&gt;(VLOOKUP(D2411,Months_Weeks!$A$2:$B$13,2,TRUE)),FALSE)</f>
        <v>0</v>
      </c>
      <c r="G2411" s="63">
        <f>IF(Table312[[#This Row],[Facility]]="Buin",1.5%,0.25%)</f>
        <v>2.5000000000000001E-3</v>
      </c>
      <c r="H2411" s="38"/>
      <c r="I2411" s="38"/>
      <c r="J2411" s="27">
        <f t="shared" si="222"/>
        <v>1974</v>
      </c>
      <c r="K2411" s="28">
        <f t="shared" si="223"/>
        <v>4</v>
      </c>
      <c r="L2411" s="27">
        <f>IF(K2411=0,0,IF(E2411&gt;1,E2411-1,VLOOKUP(K2411,Months_Weeks!$A$1:$B$13,2,0)))</f>
        <v>4</v>
      </c>
      <c r="M2411" s="29"/>
      <c r="N2411" s="39"/>
      <c r="O2411" s="39"/>
      <c r="P2411" s="50">
        <f t="shared" si="224"/>
        <v>0</v>
      </c>
      <c r="Q2411" s="28">
        <f t="shared" si="225"/>
        <v>4</v>
      </c>
      <c r="R2411" s="28">
        <f>IF(Q2411=0,0,IF(E2411&gt;1,E2411-1,VLOOKUP(Q2411,Months_Weeks!$A$1:$B$13,2,0)))</f>
        <v>4</v>
      </c>
      <c r="S2411" s="30"/>
      <c r="T2411" s="39"/>
      <c r="U2411" s="39"/>
      <c r="V2411" s="50">
        <f t="shared" si="226"/>
        <v>0</v>
      </c>
      <c r="W2411" s="28">
        <f t="shared" si="227"/>
        <v>4</v>
      </c>
      <c r="X2411" s="28">
        <f>IF(W2411=0,0,IF(E2411&gt;1,E2411-1,VLOOKUP(W2411,Months_Weeks!$A$1:$B$13,2,0)))</f>
        <v>4</v>
      </c>
      <c r="Y2411" s="30"/>
      <c r="Z2411" s="39"/>
      <c r="AA2411" s="31"/>
      <c r="AB2411" s="39"/>
      <c r="AC2411" s="31"/>
      <c r="AD2411" s="40"/>
      <c r="AE2411" s="31"/>
      <c r="AF2411" s="40"/>
      <c r="AG2411" s="31"/>
      <c r="AH2411" s="40"/>
      <c r="AI2411" s="31"/>
      <c r="AJ2411" s="40"/>
    </row>
    <row r="2412" spans="1:36" x14ac:dyDescent="0.25">
      <c r="A2412" s="37" t="s">
        <v>32</v>
      </c>
      <c r="B2412" s="37">
        <v>31</v>
      </c>
      <c r="C2412" s="26" t="str">
        <f>IFERROR(INDEX(Clients[Client_Name],MATCH(Table312[[#This Row],[Client_Code]],Clients[Client_Code],0)),"")</f>
        <v>LACTALIS</v>
      </c>
      <c r="D2412" s="25">
        <v>5</v>
      </c>
      <c r="E2412" s="25">
        <v>2</v>
      </c>
      <c r="F2412" s="25" t="b">
        <f>IF(E2412&gt;(VLOOKUP(D2412,Months_Weeks!$A$2:$B$13,2,TRUE)),FALSE)</f>
        <v>0</v>
      </c>
      <c r="G2412" s="63">
        <f>IF(Table312[[#This Row],[Facility]]="Buin",1.5%,0.25%)</f>
        <v>2.5000000000000001E-3</v>
      </c>
      <c r="H2412" s="38"/>
      <c r="I2412" s="38"/>
      <c r="J2412" s="27">
        <f t="shared" si="222"/>
        <v>1974</v>
      </c>
      <c r="K2412" s="28">
        <f t="shared" si="223"/>
        <v>5</v>
      </c>
      <c r="L2412" s="27">
        <f>IF(K2412=0,0,IF(E2412&gt;1,E2412-1,VLOOKUP(K2412,Months_Weeks!$A$1:$B$13,2,0)))</f>
        <v>1</v>
      </c>
      <c r="M2412" s="29"/>
      <c r="N2412" s="39"/>
      <c r="O2412" s="39"/>
      <c r="P2412" s="50">
        <f t="shared" si="224"/>
        <v>0</v>
      </c>
      <c r="Q2412" s="28">
        <f t="shared" si="225"/>
        <v>5</v>
      </c>
      <c r="R2412" s="28">
        <f>IF(Q2412=0,0,IF(E2412&gt;1,E2412-1,VLOOKUP(Q2412,Months_Weeks!$A$1:$B$13,2,0)))</f>
        <v>1</v>
      </c>
      <c r="S2412" s="30"/>
      <c r="T2412" s="39"/>
      <c r="U2412" s="39"/>
      <c r="V2412" s="50">
        <f t="shared" si="226"/>
        <v>0</v>
      </c>
      <c r="W2412" s="28">
        <f t="shared" si="227"/>
        <v>5</v>
      </c>
      <c r="X2412" s="28">
        <f>IF(W2412=0,0,IF(E2412&gt;1,E2412-1,VLOOKUP(W2412,Months_Weeks!$A$1:$B$13,2,0)))</f>
        <v>1</v>
      </c>
      <c r="Y2412" s="30"/>
      <c r="Z2412" s="39"/>
      <c r="AA2412" s="31"/>
      <c r="AB2412" s="39"/>
      <c r="AC2412" s="31"/>
      <c r="AD2412" s="40"/>
      <c r="AE2412" s="31"/>
      <c r="AF2412" s="40"/>
      <c r="AG2412" s="31"/>
      <c r="AH2412" s="40"/>
      <c r="AI2412" s="31"/>
      <c r="AJ2412" s="40"/>
    </row>
    <row r="2413" spans="1:36" x14ac:dyDescent="0.25">
      <c r="A2413" s="37" t="s">
        <v>32</v>
      </c>
      <c r="B2413" s="37">
        <v>31</v>
      </c>
      <c r="C2413" s="26" t="str">
        <f>IFERROR(INDEX(Clients[Client_Name],MATCH(Table312[[#This Row],[Client_Code]],Clients[Client_Code],0)),"")</f>
        <v>LACTALIS</v>
      </c>
      <c r="D2413" s="25">
        <v>5</v>
      </c>
      <c r="E2413" s="25">
        <v>3</v>
      </c>
      <c r="F2413" s="25" t="b">
        <f>IF(E2413&gt;(VLOOKUP(D2413,Months_Weeks!$A$2:$B$13,2,TRUE)),FALSE)</f>
        <v>0</v>
      </c>
      <c r="G2413" s="63">
        <f>IF(Table312[[#This Row],[Facility]]="Buin",1.5%,0.25%)</f>
        <v>2.5000000000000001E-3</v>
      </c>
      <c r="H2413" s="38"/>
      <c r="I2413" s="38">
        <v>100</v>
      </c>
      <c r="J2413" s="27">
        <f t="shared" si="222"/>
        <v>1874</v>
      </c>
      <c r="K2413" s="28">
        <f t="shared" si="223"/>
        <v>5</v>
      </c>
      <c r="L2413" s="27">
        <f>IF(K2413=0,0,IF(E2413&gt;1,E2413-1,VLOOKUP(K2413,Months_Weeks!$A$1:$B$13,2,0)))</f>
        <v>2</v>
      </c>
      <c r="M2413" s="29"/>
      <c r="N2413" s="39"/>
      <c r="O2413" s="39"/>
      <c r="P2413" s="50">
        <f t="shared" si="224"/>
        <v>0</v>
      </c>
      <c r="Q2413" s="28">
        <f t="shared" si="225"/>
        <v>5</v>
      </c>
      <c r="R2413" s="28">
        <f>IF(Q2413=0,0,IF(E2413&gt;1,E2413-1,VLOOKUP(Q2413,Months_Weeks!$A$1:$B$13,2,0)))</f>
        <v>2</v>
      </c>
      <c r="S2413" s="30"/>
      <c r="T2413" s="39"/>
      <c r="U2413" s="39"/>
      <c r="V2413" s="50">
        <f t="shared" si="226"/>
        <v>0</v>
      </c>
      <c r="W2413" s="28">
        <f t="shared" si="227"/>
        <v>5</v>
      </c>
      <c r="X2413" s="28">
        <f>IF(W2413=0,0,IF(E2413&gt;1,E2413-1,VLOOKUP(W2413,Months_Weeks!$A$1:$B$13,2,0)))</f>
        <v>2</v>
      </c>
      <c r="Y2413" s="30"/>
      <c r="Z2413" s="39"/>
      <c r="AA2413" s="31"/>
      <c r="AB2413" s="39"/>
      <c r="AC2413" s="31"/>
      <c r="AD2413" s="40"/>
      <c r="AE2413" s="31"/>
      <c r="AF2413" s="40"/>
      <c r="AG2413" s="31"/>
      <c r="AH2413" s="40"/>
      <c r="AI2413" s="31"/>
      <c r="AJ2413" s="40"/>
    </row>
    <row r="2414" spans="1:36" x14ac:dyDescent="0.25">
      <c r="A2414" s="37" t="s">
        <v>32</v>
      </c>
      <c r="B2414" s="37">
        <v>31</v>
      </c>
      <c r="C2414" s="26" t="str">
        <f>IFERROR(INDEX(Clients[Client_Name],MATCH(Table312[[#This Row],[Client_Code]],Clients[Client_Code],0)),"")</f>
        <v>LACTALIS</v>
      </c>
      <c r="D2414" s="25">
        <v>5</v>
      </c>
      <c r="E2414" s="25">
        <v>4</v>
      </c>
      <c r="F2414" s="25" t="b">
        <f>IF(E2414&gt;(VLOOKUP(D2414,Months_Weeks!$A$2:$B$13,2,TRUE)),FALSE)</f>
        <v>0</v>
      </c>
      <c r="G2414" s="63">
        <f>IF(Table312[[#This Row],[Facility]]="Buin",1.5%,0.25%)</f>
        <v>2.5000000000000001E-3</v>
      </c>
      <c r="H2414" s="38"/>
      <c r="I2414" s="38"/>
      <c r="J2414" s="27">
        <f t="shared" si="222"/>
        <v>1874</v>
      </c>
      <c r="K2414" s="28">
        <f t="shared" si="223"/>
        <v>5</v>
      </c>
      <c r="L2414" s="27">
        <f>IF(K2414=0,0,IF(E2414&gt;1,E2414-1,VLOOKUP(K2414,Months_Weeks!$A$1:$B$13,2,0)))</f>
        <v>3</v>
      </c>
      <c r="M2414" s="29"/>
      <c r="N2414" s="39"/>
      <c r="O2414" s="39"/>
      <c r="P2414" s="50">
        <f t="shared" si="224"/>
        <v>0</v>
      </c>
      <c r="Q2414" s="28">
        <f t="shared" si="225"/>
        <v>5</v>
      </c>
      <c r="R2414" s="28">
        <f>IF(Q2414=0,0,IF(E2414&gt;1,E2414-1,VLOOKUP(Q2414,Months_Weeks!$A$1:$B$13,2,0)))</f>
        <v>3</v>
      </c>
      <c r="S2414" s="30"/>
      <c r="T2414" s="39"/>
      <c r="U2414" s="39"/>
      <c r="V2414" s="50">
        <f t="shared" si="226"/>
        <v>0</v>
      </c>
      <c r="W2414" s="28">
        <f t="shared" si="227"/>
        <v>5</v>
      </c>
      <c r="X2414" s="28">
        <f>IF(W2414=0,0,IF(E2414&gt;1,E2414-1,VLOOKUP(W2414,Months_Weeks!$A$1:$B$13,2,0)))</f>
        <v>3</v>
      </c>
      <c r="Y2414" s="30"/>
      <c r="Z2414" s="39"/>
      <c r="AA2414" s="31"/>
      <c r="AB2414" s="39"/>
      <c r="AC2414" s="31"/>
      <c r="AD2414" s="40"/>
      <c r="AE2414" s="31"/>
      <c r="AF2414" s="40"/>
      <c r="AG2414" s="31"/>
      <c r="AH2414" s="40"/>
      <c r="AI2414" s="31"/>
      <c r="AJ2414" s="40"/>
    </row>
    <row r="2415" spans="1:36" x14ac:dyDescent="0.25">
      <c r="A2415" s="37" t="s">
        <v>32</v>
      </c>
      <c r="B2415" s="37">
        <v>31</v>
      </c>
      <c r="C2415" s="26" t="str">
        <f>IFERROR(INDEX(Clients[Client_Name],MATCH(Table312[[#This Row],[Client_Code]],Clients[Client_Code],0)),"")</f>
        <v>LACTALIS</v>
      </c>
      <c r="D2415" s="25">
        <v>6</v>
      </c>
      <c r="E2415" s="25">
        <v>1</v>
      </c>
      <c r="F2415" s="25" t="b">
        <f>IF(E2415&gt;(VLOOKUP(D2415,Months_Weeks!$A$2:$B$13,2,TRUE)),FALSE)</f>
        <v>0</v>
      </c>
      <c r="G2415" s="63">
        <f>IF(Table312[[#This Row],[Facility]]="Buin",1.5%,0.25%)</f>
        <v>2.5000000000000001E-3</v>
      </c>
      <c r="H2415" s="38"/>
      <c r="I2415" s="38"/>
      <c r="J2415" s="27">
        <f t="shared" si="222"/>
        <v>1874</v>
      </c>
      <c r="K2415" s="28">
        <f t="shared" si="223"/>
        <v>5</v>
      </c>
      <c r="L2415" s="27">
        <f>IF(K2415=0,0,IF(E2415&gt;1,E2415-1,VLOOKUP(K2415,Months_Weeks!$A$1:$B$13,2,0)))</f>
        <v>4</v>
      </c>
      <c r="M2415" s="29"/>
      <c r="N2415" s="39"/>
      <c r="O2415" s="39"/>
      <c r="P2415" s="50">
        <f t="shared" si="224"/>
        <v>0</v>
      </c>
      <c r="Q2415" s="28">
        <f t="shared" si="225"/>
        <v>5</v>
      </c>
      <c r="R2415" s="28">
        <f>IF(Q2415=0,0,IF(E2415&gt;1,E2415-1,VLOOKUP(Q2415,Months_Weeks!$A$1:$B$13,2,0)))</f>
        <v>4</v>
      </c>
      <c r="S2415" s="30"/>
      <c r="T2415" s="39"/>
      <c r="U2415" s="39"/>
      <c r="V2415" s="50">
        <f t="shared" si="226"/>
        <v>0</v>
      </c>
      <c r="W2415" s="28">
        <f t="shared" si="227"/>
        <v>5</v>
      </c>
      <c r="X2415" s="28">
        <f>IF(W2415=0,0,IF(E2415&gt;1,E2415-1,VLOOKUP(W2415,Months_Weeks!$A$1:$B$13,2,0)))</f>
        <v>4</v>
      </c>
      <c r="Y2415" s="30"/>
      <c r="Z2415" s="39"/>
      <c r="AA2415" s="31"/>
      <c r="AB2415" s="39"/>
      <c r="AC2415" s="31"/>
      <c r="AD2415" s="40"/>
      <c r="AE2415" s="31"/>
      <c r="AF2415" s="40"/>
      <c r="AG2415" s="31"/>
      <c r="AH2415" s="40"/>
      <c r="AI2415" s="31"/>
      <c r="AJ2415" s="40"/>
    </row>
    <row r="2416" spans="1:36" x14ac:dyDescent="0.25">
      <c r="A2416" s="37" t="s">
        <v>32</v>
      </c>
      <c r="B2416" s="37">
        <v>31</v>
      </c>
      <c r="C2416" s="26" t="str">
        <f>IFERROR(INDEX(Clients[Client_Name],MATCH(Table312[[#This Row],[Client_Code]],Clients[Client_Code],0)),"")</f>
        <v>LACTALIS</v>
      </c>
      <c r="D2416" s="25">
        <v>6</v>
      </c>
      <c r="E2416" s="25">
        <v>2</v>
      </c>
      <c r="F2416" s="25" t="b">
        <f>IF(E2416&gt;(VLOOKUP(D2416,Months_Weeks!$A$2:$B$13,2,TRUE)),FALSE)</f>
        <v>0</v>
      </c>
      <c r="G2416" s="63">
        <f>IF(Table312[[#This Row],[Facility]]="Buin",1.5%,0.25%)</f>
        <v>2.5000000000000001E-3</v>
      </c>
      <c r="H2416" s="38"/>
      <c r="I2416" s="38">
        <v>100</v>
      </c>
      <c r="J2416" s="27">
        <f t="shared" si="222"/>
        <v>1774</v>
      </c>
      <c r="K2416" s="28">
        <f t="shared" si="223"/>
        <v>6</v>
      </c>
      <c r="L2416" s="27">
        <f>IF(K2416=0,0,IF(E2416&gt;1,E2416-1,VLOOKUP(K2416,Months_Weeks!$A$1:$B$13,2,0)))</f>
        <v>1</v>
      </c>
      <c r="M2416" s="29"/>
      <c r="N2416" s="39"/>
      <c r="O2416" s="39"/>
      <c r="P2416" s="50">
        <f t="shared" si="224"/>
        <v>0</v>
      </c>
      <c r="Q2416" s="28">
        <f t="shared" si="225"/>
        <v>6</v>
      </c>
      <c r="R2416" s="28">
        <f>IF(Q2416=0,0,IF(E2416&gt;1,E2416-1,VLOOKUP(Q2416,Months_Weeks!$A$1:$B$13,2,0)))</f>
        <v>1</v>
      </c>
      <c r="S2416" s="30"/>
      <c r="T2416" s="39"/>
      <c r="U2416" s="39"/>
      <c r="V2416" s="50">
        <f t="shared" si="226"/>
        <v>0</v>
      </c>
      <c r="W2416" s="28">
        <f t="shared" si="227"/>
        <v>6</v>
      </c>
      <c r="X2416" s="28">
        <f>IF(W2416=0,0,IF(E2416&gt;1,E2416-1,VLOOKUP(W2416,Months_Weeks!$A$1:$B$13,2,0)))</f>
        <v>1</v>
      </c>
      <c r="Y2416" s="30"/>
      <c r="Z2416" s="39"/>
      <c r="AA2416" s="31"/>
      <c r="AB2416" s="39"/>
      <c r="AC2416" s="31"/>
      <c r="AD2416" s="40"/>
      <c r="AE2416" s="31"/>
      <c r="AF2416" s="40"/>
      <c r="AG2416" s="31"/>
      <c r="AH2416" s="40"/>
      <c r="AI2416" s="31"/>
      <c r="AJ2416" s="40"/>
    </row>
    <row r="2417" spans="1:36" x14ac:dyDescent="0.25">
      <c r="A2417" s="37" t="s">
        <v>32</v>
      </c>
      <c r="B2417" s="37">
        <v>31</v>
      </c>
      <c r="C2417" s="26" t="str">
        <f>IFERROR(INDEX(Clients[Client_Name],MATCH(Table312[[#This Row],[Client_Code]],Clients[Client_Code],0)),"")</f>
        <v>LACTALIS</v>
      </c>
      <c r="D2417" s="25">
        <v>6</v>
      </c>
      <c r="E2417" s="25">
        <v>3</v>
      </c>
      <c r="F2417" s="25" t="b">
        <f>IF(E2417&gt;(VLOOKUP(D2417,Months_Weeks!$A$2:$B$13,2,TRUE)),FALSE)</f>
        <v>0</v>
      </c>
      <c r="G2417" s="63">
        <f>IF(Table312[[#This Row],[Facility]]="Buin",1.5%,0.25%)</f>
        <v>2.5000000000000001E-3</v>
      </c>
      <c r="H2417" s="38"/>
      <c r="I2417" s="38"/>
      <c r="J2417" s="27">
        <f t="shared" si="222"/>
        <v>1774</v>
      </c>
      <c r="K2417" s="28">
        <f t="shared" si="223"/>
        <v>6</v>
      </c>
      <c r="L2417" s="27">
        <f>IF(K2417=0,0,IF(E2417&gt;1,E2417-1,VLOOKUP(K2417,Months_Weeks!$A$1:$B$13,2,0)))</f>
        <v>2</v>
      </c>
      <c r="M2417" s="29"/>
      <c r="N2417" s="39"/>
      <c r="O2417" s="39"/>
      <c r="P2417" s="50">
        <f t="shared" si="224"/>
        <v>0</v>
      </c>
      <c r="Q2417" s="28">
        <f t="shared" si="225"/>
        <v>6</v>
      </c>
      <c r="R2417" s="28">
        <f>IF(Q2417=0,0,IF(E2417&gt;1,E2417-1,VLOOKUP(Q2417,Months_Weeks!$A$1:$B$13,2,0)))</f>
        <v>2</v>
      </c>
      <c r="S2417" s="30"/>
      <c r="T2417" s="39"/>
      <c r="U2417" s="39"/>
      <c r="V2417" s="50">
        <f t="shared" si="226"/>
        <v>0</v>
      </c>
      <c r="W2417" s="28">
        <f t="shared" si="227"/>
        <v>6</v>
      </c>
      <c r="X2417" s="28">
        <f>IF(W2417=0,0,IF(E2417&gt;1,E2417-1,VLOOKUP(W2417,Months_Weeks!$A$1:$B$13,2,0)))</f>
        <v>2</v>
      </c>
      <c r="Y2417" s="30"/>
      <c r="Z2417" s="39"/>
      <c r="AA2417" s="31"/>
      <c r="AB2417" s="39"/>
      <c r="AC2417" s="31"/>
      <c r="AD2417" s="40"/>
      <c r="AE2417" s="31"/>
      <c r="AF2417" s="40"/>
      <c r="AG2417" s="31"/>
      <c r="AH2417" s="40"/>
      <c r="AI2417" s="31"/>
      <c r="AJ2417" s="40"/>
    </row>
    <row r="2418" spans="1:36" x14ac:dyDescent="0.25">
      <c r="A2418" s="37" t="s">
        <v>32</v>
      </c>
      <c r="B2418" s="37">
        <v>31</v>
      </c>
      <c r="C2418" s="26" t="str">
        <f>IFERROR(INDEX(Clients[Client_Name],MATCH(Table312[[#This Row],[Client_Code]],Clients[Client_Code],0)),"")</f>
        <v>LACTALIS</v>
      </c>
      <c r="D2418" s="25">
        <v>6</v>
      </c>
      <c r="E2418" s="25">
        <v>4</v>
      </c>
      <c r="F2418" s="25" t="b">
        <f>IF(E2418&gt;(VLOOKUP(D2418,Months_Weeks!$A$2:$B$13,2,TRUE)),FALSE)</f>
        <v>0</v>
      </c>
      <c r="G2418" s="63">
        <f>IF(Table312[[#This Row],[Facility]]="Buin",1.5%,0.25%)</f>
        <v>2.5000000000000001E-3</v>
      </c>
      <c r="H2418" s="38"/>
      <c r="I2418" s="38"/>
      <c r="J2418" s="27">
        <f t="shared" si="222"/>
        <v>1774</v>
      </c>
      <c r="K2418" s="28">
        <f t="shared" si="223"/>
        <v>6</v>
      </c>
      <c r="L2418" s="27">
        <f>IF(K2418=0,0,IF(E2418&gt;1,E2418-1,VLOOKUP(K2418,Months_Weeks!$A$1:$B$13,2,0)))</f>
        <v>3</v>
      </c>
      <c r="M2418" s="29"/>
      <c r="N2418" s="39"/>
      <c r="O2418" s="39"/>
      <c r="P2418" s="50">
        <f t="shared" si="224"/>
        <v>0</v>
      </c>
      <c r="Q2418" s="28">
        <f t="shared" si="225"/>
        <v>6</v>
      </c>
      <c r="R2418" s="28">
        <f>IF(Q2418=0,0,IF(E2418&gt;1,E2418-1,VLOOKUP(Q2418,Months_Weeks!$A$1:$B$13,2,0)))</f>
        <v>3</v>
      </c>
      <c r="S2418" s="30"/>
      <c r="T2418" s="39"/>
      <c r="U2418" s="39"/>
      <c r="V2418" s="50">
        <f t="shared" si="226"/>
        <v>0</v>
      </c>
      <c r="W2418" s="28">
        <f t="shared" si="227"/>
        <v>6</v>
      </c>
      <c r="X2418" s="28">
        <f>IF(W2418=0,0,IF(E2418&gt;1,E2418-1,VLOOKUP(W2418,Months_Weeks!$A$1:$B$13,2,0)))</f>
        <v>3</v>
      </c>
      <c r="Y2418" s="30"/>
      <c r="Z2418" s="39"/>
      <c r="AA2418" s="31"/>
      <c r="AB2418" s="39"/>
      <c r="AC2418" s="31"/>
      <c r="AD2418" s="40"/>
      <c r="AE2418" s="31"/>
      <c r="AF2418" s="40"/>
      <c r="AG2418" s="31"/>
      <c r="AH2418" s="40"/>
      <c r="AI2418" s="31"/>
      <c r="AJ2418" s="40"/>
    </row>
    <row r="2419" spans="1:36" x14ac:dyDescent="0.25">
      <c r="A2419" s="37" t="s">
        <v>32</v>
      </c>
      <c r="B2419" s="37">
        <v>31</v>
      </c>
      <c r="C2419" s="26" t="str">
        <f>IFERROR(INDEX(Clients[Client_Name],MATCH(Table312[[#This Row],[Client_Code]],Clients[Client_Code],0)),"")</f>
        <v>LACTALIS</v>
      </c>
      <c r="D2419" s="25">
        <v>6</v>
      </c>
      <c r="E2419" s="25">
        <v>5</v>
      </c>
      <c r="F2419" s="25" t="b">
        <f>IF(E2419&gt;(VLOOKUP(D2419,Months_Weeks!$A$2:$B$13,2,TRUE)),FALSE)</f>
        <v>0</v>
      </c>
      <c r="G2419" s="63">
        <f>IF(Table312[[#This Row],[Facility]]="Buin",1.5%,0.25%)</f>
        <v>2.5000000000000001E-3</v>
      </c>
      <c r="H2419" s="38"/>
      <c r="I2419" s="38"/>
      <c r="J2419" s="27">
        <f t="shared" si="222"/>
        <v>1774</v>
      </c>
      <c r="K2419" s="28">
        <f t="shared" si="223"/>
        <v>6</v>
      </c>
      <c r="L2419" s="27">
        <f>IF(K2419=0,0,IF(E2419&gt;1,E2419-1,VLOOKUP(K2419,Months_Weeks!$A$1:$B$13,2,0)))</f>
        <v>4</v>
      </c>
      <c r="M2419" s="29"/>
      <c r="N2419" s="39"/>
      <c r="O2419" s="39"/>
      <c r="P2419" s="50">
        <f t="shared" si="224"/>
        <v>0</v>
      </c>
      <c r="Q2419" s="28">
        <f t="shared" si="225"/>
        <v>6</v>
      </c>
      <c r="R2419" s="28">
        <f>IF(Q2419=0,0,IF(E2419&gt;1,E2419-1,VLOOKUP(Q2419,Months_Weeks!$A$1:$B$13,2,0)))</f>
        <v>4</v>
      </c>
      <c r="S2419" s="30"/>
      <c r="T2419" s="39"/>
      <c r="U2419" s="39"/>
      <c r="V2419" s="50">
        <f t="shared" si="226"/>
        <v>0</v>
      </c>
      <c r="W2419" s="28">
        <f t="shared" si="227"/>
        <v>6</v>
      </c>
      <c r="X2419" s="28">
        <f>IF(W2419=0,0,IF(E2419&gt;1,E2419-1,VLOOKUP(W2419,Months_Weeks!$A$1:$B$13,2,0)))</f>
        <v>4</v>
      </c>
      <c r="Y2419" s="30"/>
      <c r="Z2419" s="39"/>
      <c r="AA2419" s="31"/>
      <c r="AB2419" s="39"/>
      <c r="AC2419" s="31"/>
      <c r="AD2419" s="40"/>
      <c r="AE2419" s="31"/>
      <c r="AF2419" s="40"/>
      <c r="AG2419" s="31"/>
      <c r="AH2419" s="40"/>
      <c r="AI2419" s="31"/>
      <c r="AJ2419" s="40"/>
    </row>
    <row r="2420" spans="1:36" x14ac:dyDescent="0.25">
      <c r="A2420" s="37" t="s">
        <v>32</v>
      </c>
      <c r="B2420" s="37">
        <v>31</v>
      </c>
      <c r="C2420" s="26" t="str">
        <f>IFERROR(INDEX(Clients[Client_Name],MATCH(Table312[[#This Row],[Client_Code]],Clients[Client_Code],0)),"")</f>
        <v>LACTALIS</v>
      </c>
      <c r="D2420" s="25">
        <v>7</v>
      </c>
      <c r="E2420" s="25">
        <v>1</v>
      </c>
      <c r="F2420" s="25" t="b">
        <f>IF(E2420&gt;(VLOOKUP(D2420,Months_Weeks!$A$2:$B$13,2,TRUE)),FALSE)</f>
        <v>0</v>
      </c>
      <c r="G2420" s="63">
        <f>IF(Table312[[#This Row],[Facility]]="Buin",1.5%,0.25%)</f>
        <v>2.5000000000000001E-3</v>
      </c>
      <c r="H2420" s="38"/>
      <c r="I2420" s="38"/>
      <c r="J2420" s="27">
        <f t="shared" si="222"/>
        <v>1774</v>
      </c>
      <c r="K2420" s="28">
        <f t="shared" si="223"/>
        <v>6</v>
      </c>
      <c r="L2420" s="27">
        <f>IF(K2420=0,0,IF(E2420&gt;1,E2420-1,VLOOKUP(K2420,Months_Weeks!$A$1:$B$13,2,0)))</f>
        <v>5</v>
      </c>
      <c r="M2420" s="29"/>
      <c r="N2420" s="39"/>
      <c r="O2420" s="39"/>
      <c r="P2420" s="50">
        <f t="shared" si="224"/>
        <v>0</v>
      </c>
      <c r="Q2420" s="28">
        <f t="shared" si="225"/>
        <v>6</v>
      </c>
      <c r="R2420" s="28">
        <f>IF(Q2420=0,0,IF(E2420&gt;1,E2420-1,VLOOKUP(Q2420,Months_Weeks!$A$1:$B$13,2,0)))</f>
        <v>5</v>
      </c>
      <c r="S2420" s="30"/>
      <c r="T2420" s="39"/>
      <c r="U2420" s="39"/>
      <c r="V2420" s="50">
        <f t="shared" si="226"/>
        <v>0</v>
      </c>
      <c r="W2420" s="28">
        <f t="shared" si="227"/>
        <v>6</v>
      </c>
      <c r="X2420" s="28">
        <f>IF(W2420=0,0,IF(E2420&gt;1,E2420-1,VLOOKUP(W2420,Months_Weeks!$A$1:$B$13,2,0)))</f>
        <v>5</v>
      </c>
      <c r="Y2420" s="30"/>
      <c r="Z2420" s="39"/>
      <c r="AA2420" s="31"/>
      <c r="AB2420" s="39"/>
      <c r="AC2420" s="31"/>
      <c r="AD2420" s="40"/>
      <c r="AE2420" s="31"/>
      <c r="AF2420" s="40"/>
      <c r="AG2420" s="31"/>
      <c r="AH2420" s="40"/>
      <c r="AI2420" s="31"/>
      <c r="AJ2420" s="40"/>
    </row>
    <row r="2421" spans="1:36" x14ac:dyDescent="0.25">
      <c r="A2421" s="37" t="s">
        <v>32</v>
      </c>
      <c r="B2421" s="37">
        <v>31</v>
      </c>
      <c r="C2421" s="26" t="str">
        <f>IFERROR(INDEX(Clients[Client_Name],MATCH(Table312[[#This Row],[Client_Code]],Clients[Client_Code],0)),"")</f>
        <v>LACTALIS</v>
      </c>
      <c r="D2421" s="25">
        <v>7</v>
      </c>
      <c r="E2421" s="25">
        <v>2</v>
      </c>
      <c r="F2421" s="25" t="b">
        <f>IF(E2421&gt;(VLOOKUP(D2421,Months_Weeks!$A$2:$B$13,2,TRUE)),FALSE)</f>
        <v>0</v>
      </c>
      <c r="G2421" s="63">
        <f>IF(Table312[[#This Row],[Facility]]="Buin",1.5%,0.25%)</f>
        <v>2.5000000000000001E-3</v>
      </c>
      <c r="H2421" s="38"/>
      <c r="I2421" s="38">
        <v>100</v>
      </c>
      <c r="J2421" s="27">
        <f t="shared" si="222"/>
        <v>1674</v>
      </c>
      <c r="K2421" s="28">
        <f t="shared" si="223"/>
        <v>7</v>
      </c>
      <c r="L2421" s="27">
        <f>IF(K2421=0,0,IF(E2421&gt;1,E2421-1,VLOOKUP(K2421,Months_Weeks!$A$1:$B$13,2,0)))</f>
        <v>1</v>
      </c>
      <c r="M2421" s="29"/>
      <c r="N2421" s="39"/>
      <c r="O2421" s="39"/>
      <c r="P2421" s="50">
        <f t="shared" si="224"/>
        <v>0</v>
      </c>
      <c r="Q2421" s="28">
        <f t="shared" si="225"/>
        <v>7</v>
      </c>
      <c r="R2421" s="28">
        <f>IF(Q2421=0,0,IF(E2421&gt;1,E2421-1,VLOOKUP(Q2421,Months_Weeks!$A$1:$B$13,2,0)))</f>
        <v>1</v>
      </c>
      <c r="S2421" s="30"/>
      <c r="T2421" s="39"/>
      <c r="U2421" s="39"/>
      <c r="V2421" s="50">
        <f t="shared" si="226"/>
        <v>0</v>
      </c>
      <c r="W2421" s="28">
        <f t="shared" si="227"/>
        <v>7</v>
      </c>
      <c r="X2421" s="28">
        <f>IF(W2421=0,0,IF(E2421&gt;1,E2421-1,VLOOKUP(W2421,Months_Weeks!$A$1:$B$13,2,0)))</f>
        <v>1</v>
      </c>
      <c r="Y2421" s="30"/>
      <c r="Z2421" s="39"/>
      <c r="AA2421" s="31"/>
      <c r="AB2421" s="39"/>
      <c r="AC2421" s="31"/>
      <c r="AD2421" s="40"/>
      <c r="AE2421" s="31"/>
      <c r="AF2421" s="40"/>
      <c r="AG2421" s="31"/>
      <c r="AH2421" s="40"/>
      <c r="AI2421" s="31"/>
      <c r="AJ2421" s="40"/>
    </row>
    <row r="2422" spans="1:36" x14ac:dyDescent="0.25">
      <c r="A2422" s="37" t="s">
        <v>32</v>
      </c>
      <c r="B2422" s="37">
        <v>31</v>
      </c>
      <c r="C2422" s="26" t="str">
        <f>IFERROR(INDEX(Clients[Client_Name],MATCH(Table312[[#This Row],[Client_Code]],Clients[Client_Code],0)),"")</f>
        <v>LACTALIS</v>
      </c>
      <c r="D2422" s="25">
        <v>7</v>
      </c>
      <c r="E2422" s="25">
        <v>3</v>
      </c>
      <c r="F2422" s="25" t="b">
        <f>IF(E2422&gt;(VLOOKUP(D2422,Months_Weeks!$A$2:$B$13,2,TRUE)),FALSE)</f>
        <v>0</v>
      </c>
      <c r="G2422" s="63">
        <f>IF(Table312[[#This Row],[Facility]]="Buin",1.5%,0.25%)</f>
        <v>2.5000000000000001E-3</v>
      </c>
      <c r="H2422" s="38"/>
      <c r="I2422" s="38"/>
      <c r="J2422" s="27">
        <f t="shared" si="222"/>
        <v>1674</v>
      </c>
      <c r="K2422" s="28">
        <f t="shared" si="223"/>
        <v>7</v>
      </c>
      <c r="L2422" s="27">
        <f>IF(K2422=0,0,IF(E2422&gt;1,E2422-1,VLOOKUP(K2422,Months_Weeks!$A$1:$B$13,2,0)))</f>
        <v>2</v>
      </c>
      <c r="M2422" s="29"/>
      <c r="N2422" s="39"/>
      <c r="O2422" s="39"/>
      <c r="P2422" s="50">
        <f t="shared" si="224"/>
        <v>0</v>
      </c>
      <c r="Q2422" s="28">
        <f t="shared" si="225"/>
        <v>7</v>
      </c>
      <c r="R2422" s="28">
        <f>IF(Q2422=0,0,IF(E2422&gt;1,E2422-1,VLOOKUP(Q2422,Months_Weeks!$A$1:$B$13,2,0)))</f>
        <v>2</v>
      </c>
      <c r="S2422" s="30"/>
      <c r="T2422" s="39"/>
      <c r="U2422" s="39"/>
      <c r="V2422" s="50">
        <f t="shared" si="226"/>
        <v>0</v>
      </c>
      <c r="W2422" s="28">
        <f t="shared" si="227"/>
        <v>7</v>
      </c>
      <c r="X2422" s="28">
        <f>IF(W2422=0,0,IF(E2422&gt;1,E2422-1,VLOOKUP(W2422,Months_Weeks!$A$1:$B$13,2,0)))</f>
        <v>2</v>
      </c>
      <c r="Y2422" s="30"/>
      <c r="Z2422" s="39"/>
      <c r="AA2422" s="31"/>
      <c r="AB2422" s="39"/>
      <c r="AC2422" s="31"/>
      <c r="AD2422" s="40"/>
      <c r="AE2422" s="31"/>
      <c r="AF2422" s="40"/>
      <c r="AG2422" s="31"/>
      <c r="AH2422" s="40"/>
      <c r="AI2422" s="31"/>
      <c r="AJ2422" s="40"/>
    </row>
    <row r="2423" spans="1:36" x14ac:dyDescent="0.25">
      <c r="A2423" s="37" t="s">
        <v>32</v>
      </c>
      <c r="B2423" s="37">
        <v>31</v>
      </c>
      <c r="C2423" s="26" t="str">
        <f>IFERROR(INDEX(Clients[Client_Name],MATCH(Table312[[#This Row],[Client_Code]],Clients[Client_Code],0)),"")</f>
        <v>LACTALIS</v>
      </c>
      <c r="D2423" s="25">
        <v>7</v>
      </c>
      <c r="E2423" s="25">
        <v>4</v>
      </c>
      <c r="F2423" s="25" t="b">
        <f>IF(E2423&gt;(VLOOKUP(D2423,Months_Weeks!$A$2:$B$13,2,TRUE)),FALSE)</f>
        <v>0</v>
      </c>
      <c r="G2423" s="63">
        <f>IF(Table312[[#This Row],[Facility]]="Buin",1.5%,0.25%)</f>
        <v>2.5000000000000001E-3</v>
      </c>
      <c r="H2423" s="38"/>
      <c r="I2423" s="38"/>
      <c r="J2423" s="27">
        <f t="shared" si="222"/>
        <v>1674</v>
      </c>
      <c r="K2423" s="28">
        <f t="shared" si="223"/>
        <v>7</v>
      </c>
      <c r="L2423" s="27">
        <f>IF(K2423=0,0,IF(E2423&gt;1,E2423-1,VLOOKUP(K2423,Months_Weeks!$A$1:$B$13,2,0)))</f>
        <v>3</v>
      </c>
      <c r="M2423" s="29"/>
      <c r="N2423" s="39"/>
      <c r="O2423" s="39"/>
      <c r="P2423" s="50">
        <f t="shared" si="224"/>
        <v>0</v>
      </c>
      <c r="Q2423" s="28">
        <f t="shared" si="225"/>
        <v>7</v>
      </c>
      <c r="R2423" s="28">
        <f>IF(Q2423=0,0,IF(E2423&gt;1,E2423-1,VLOOKUP(Q2423,Months_Weeks!$A$1:$B$13,2,0)))</f>
        <v>3</v>
      </c>
      <c r="S2423" s="30"/>
      <c r="T2423" s="39"/>
      <c r="U2423" s="39"/>
      <c r="V2423" s="50">
        <f t="shared" si="226"/>
        <v>0</v>
      </c>
      <c r="W2423" s="28">
        <f t="shared" si="227"/>
        <v>7</v>
      </c>
      <c r="X2423" s="28">
        <f>IF(W2423=0,0,IF(E2423&gt;1,E2423-1,VLOOKUP(W2423,Months_Weeks!$A$1:$B$13,2,0)))</f>
        <v>3</v>
      </c>
      <c r="Y2423" s="30"/>
      <c r="Z2423" s="39"/>
      <c r="AA2423" s="31"/>
      <c r="AB2423" s="39"/>
      <c r="AC2423" s="31"/>
      <c r="AD2423" s="40"/>
      <c r="AE2423" s="31"/>
      <c r="AF2423" s="40"/>
      <c r="AG2423" s="31"/>
      <c r="AH2423" s="40"/>
      <c r="AI2423" s="31"/>
      <c r="AJ2423" s="40"/>
    </row>
    <row r="2424" spans="1:36" x14ac:dyDescent="0.25">
      <c r="A2424" s="37" t="s">
        <v>32</v>
      </c>
      <c r="B2424" s="37">
        <v>31</v>
      </c>
      <c r="C2424" s="26" t="str">
        <f>IFERROR(INDEX(Clients[Client_Name],MATCH(Table312[[#This Row],[Client_Code]],Clients[Client_Code],0)),"")</f>
        <v>LACTALIS</v>
      </c>
      <c r="D2424" s="25">
        <v>8</v>
      </c>
      <c r="E2424" s="25">
        <v>1</v>
      </c>
      <c r="F2424" s="25" t="b">
        <f>IF(E2424&gt;(VLOOKUP(D2424,Months_Weeks!$A$2:$B$13,2,TRUE)),FALSE)</f>
        <v>0</v>
      </c>
      <c r="G2424" s="63">
        <f>IF(Table312[[#This Row],[Facility]]="Buin",1.5%,0.25%)</f>
        <v>2.5000000000000001E-3</v>
      </c>
      <c r="H2424" s="38"/>
      <c r="I2424" s="38"/>
      <c r="J2424" s="27">
        <f t="shared" si="222"/>
        <v>1674</v>
      </c>
      <c r="K2424" s="28">
        <f t="shared" si="223"/>
        <v>7</v>
      </c>
      <c r="L2424" s="27">
        <f>IF(K2424=0,0,IF(E2424&gt;1,E2424-1,VLOOKUP(K2424,Months_Weeks!$A$1:$B$13,2,0)))</f>
        <v>4</v>
      </c>
      <c r="M2424" s="29"/>
      <c r="N2424" s="39"/>
      <c r="O2424" s="39"/>
      <c r="P2424" s="50">
        <f t="shared" si="224"/>
        <v>0</v>
      </c>
      <c r="Q2424" s="28">
        <f t="shared" si="225"/>
        <v>7</v>
      </c>
      <c r="R2424" s="28">
        <f>IF(Q2424=0,0,IF(E2424&gt;1,E2424-1,VLOOKUP(Q2424,Months_Weeks!$A$1:$B$13,2,0)))</f>
        <v>4</v>
      </c>
      <c r="S2424" s="30"/>
      <c r="T2424" s="39"/>
      <c r="U2424" s="39"/>
      <c r="V2424" s="50">
        <f t="shared" si="226"/>
        <v>0</v>
      </c>
      <c r="W2424" s="28">
        <f t="shared" si="227"/>
        <v>7</v>
      </c>
      <c r="X2424" s="28">
        <f>IF(W2424=0,0,IF(E2424&gt;1,E2424-1,VLOOKUP(W2424,Months_Weeks!$A$1:$B$13,2,0)))</f>
        <v>4</v>
      </c>
      <c r="Y2424" s="30"/>
      <c r="Z2424" s="39"/>
      <c r="AA2424" s="31"/>
      <c r="AB2424" s="39"/>
      <c r="AC2424" s="31"/>
      <c r="AD2424" s="40"/>
      <c r="AE2424" s="31"/>
      <c r="AF2424" s="40"/>
      <c r="AG2424" s="31"/>
      <c r="AH2424" s="40"/>
      <c r="AI2424" s="31"/>
      <c r="AJ2424" s="40"/>
    </row>
    <row r="2425" spans="1:36" x14ac:dyDescent="0.25">
      <c r="A2425" s="37" t="s">
        <v>32</v>
      </c>
      <c r="B2425" s="37">
        <v>31</v>
      </c>
      <c r="C2425" s="26" t="str">
        <f>IFERROR(INDEX(Clients[Client_Name],MATCH(Table312[[#This Row],[Client_Code]],Clients[Client_Code],0)),"")</f>
        <v>LACTALIS</v>
      </c>
      <c r="D2425" s="25">
        <v>8</v>
      </c>
      <c r="E2425" s="25">
        <v>2</v>
      </c>
      <c r="F2425" s="25" t="b">
        <f>IF(E2425&gt;(VLOOKUP(D2425,Months_Weeks!$A$2:$B$13,2,TRUE)),FALSE)</f>
        <v>0</v>
      </c>
      <c r="G2425" s="63">
        <f>IF(Table312[[#This Row],[Facility]]="Buin",1.5%,0.25%)</f>
        <v>2.5000000000000001E-3</v>
      </c>
      <c r="H2425" s="38"/>
      <c r="I2425" s="38"/>
      <c r="J2425" s="27">
        <f t="shared" si="222"/>
        <v>1674</v>
      </c>
      <c r="K2425" s="28">
        <f t="shared" si="223"/>
        <v>8</v>
      </c>
      <c r="L2425" s="27">
        <f>IF(K2425=0,0,IF(E2425&gt;1,E2425-1,VLOOKUP(K2425,Months_Weeks!$A$1:$B$13,2,0)))</f>
        <v>1</v>
      </c>
      <c r="M2425" s="29"/>
      <c r="N2425" s="39"/>
      <c r="O2425" s="39"/>
      <c r="P2425" s="50">
        <f t="shared" si="224"/>
        <v>0</v>
      </c>
      <c r="Q2425" s="28">
        <f t="shared" si="225"/>
        <v>8</v>
      </c>
      <c r="R2425" s="28">
        <f>IF(Q2425=0,0,IF(E2425&gt;1,E2425-1,VLOOKUP(Q2425,Months_Weeks!$A$1:$B$13,2,0)))</f>
        <v>1</v>
      </c>
      <c r="S2425" s="30"/>
      <c r="T2425" s="39"/>
      <c r="U2425" s="39"/>
      <c r="V2425" s="50">
        <f t="shared" si="226"/>
        <v>0</v>
      </c>
      <c r="W2425" s="28">
        <f t="shared" si="227"/>
        <v>8</v>
      </c>
      <c r="X2425" s="28">
        <f>IF(W2425=0,0,IF(E2425&gt;1,E2425-1,VLOOKUP(W2425,Months_Weeks!$A$1:$B$13,2,0)))</f>
        <v>1</v>
      </c>
      <c r="Y2425" s="30"/>
      <c r="Z2425" s="39"/>
      <c r="AA2425" s="31"/>
      <c r="AB2425" s="39"/>
      <c r="AC2425" s="31"/>
      <c r="AD2425" s="40"/>
      <c r="AE2425" s="31"/>
      <c r="AF2425" s="40"/>
      <c r="AG2425" s="31"/>
      <c r="AH2425" s="40"/>
      <c r="AI2425" s="31"/>
      <c r="AJ2425" s="40"/>
    </row>
    <row r="2426" spans="1:36" x14ac:dyDescent="0.25">
      <c r="A2426" s="37" t="s">
        <v>32</v>
      </c>
      <c r="B2426" s="37">
        <v>31</v>
      </c>
      <c r="C2426" s="26" t="str">
        <f>IFERROR(INDEX(Clients[Client_Name],MATCH(Table312[[#This Row],[Client_Code]],Clients[Client_Code],0)),"")</f>
        <v>LACTALIS</v>
      </c>
      <c r="D2426" s="25">
        <v>8</v>
      </c>
      <c r="E2426" s="25">
        <v>3</v>
      </c>
      <c r="F2426" s="25" t="b">
        <f>IF(E2426&gt;(VLOOKUP(D2426,Months_Weeks!$A$2:$B$13,2,TRUE)),FALSE)</f>
        <v>0</v>
      </c>
      <c r="G2426" s="63">
        <f>IF(Table312[[#This Row],[Facility]]="Buin",1.5%,0.25%)</f>
        <v>2.5000000000000001E-3</v>
      </c>
      <c r="H2426" s="38"/>
      <c r="I2426" s="38">
        <v>100</v>
      </c>
      <c r="J2426" s="27">
        <f t="shared" si="222"/>
        <v>1574</v>
      </c>
      <c r="K2426" s="28">
        <f t="shared" si="223"/>
        <v>8</v>
      </c>
      <c r="L2426" s="27">
        <f>IF(K2426=0,0,IF(E2426&gt;1,E2426-1,VLOOKUP(K2426,Months_Weeks!$A$1:$B$13,2,0)))</f>
        <v>2</v>
      </c>
      <c r="M2426" s="29"/>
      <c r="N2426" s="39"/>
      <c r="O2426" s="39"/>
      <c r="P2426" s="50">
        <f t="shared" si="224"/>
        <v>0</v>
      </c>
      <c r="Q2426" s="28">
        <f t="shared" si="225"/>
        <v>8</v>
      </c>
      <c r="R2426" s="28">
        <f>IF(Q2426=0,0,IF(E2426&gt;1,E2426-1,VLOOKUP(Q2426,Months_Weeks!$A$1:$B$13,2,0)))</f>
        <v>2</v>
      </c>
      <c r="S2426" s="30"/>
      <c r="T2426" s="39"/>
      <c r="U2426" s="39"/>
      <c r="V2426" s="50">
        <f t="shared" si="226"/>
        <v>0</v>
      </c>
      <c r="W2426" s="28">
        <f t="shared" si="227"/>
        <v>8</v>
      </c>
      <c r="X2426" s="28">
        <f>IF(W2426=0,0,IF(E2426&gt;1,E2426-1,VLOOKUP(W2426,Months_Weeks!$A$1:$B$13,2,0)))</f>
        <v>2</v>
      </c>
      <c r="Y2426" s="30"/>
      <c r="Z2426" s="39"/>
      <c r="AA2426" s="31"/>
      <c r="AB2426" s="39"/>
      <c r="AC2426" s="31"/>
      <c r="AD2426" s="40"/>
      <c r="AE2426" s="31"/>
      <c r="AF2426" s="40"/>
      <c r="AG2426" s="31"/>
      <c r="AH2426" s="40"/>
      <c r="AI2426" s="31"/>
      <c r="AJ2426" s="40"/>
    </row>
    <row r="2427" spans="1:36" x14ac:dyDescent="0.25">
      <c r="A2427" s="37" t="s">
        <v>32</v>
      </c>
      <c r="B2427" s="37">
        <v>31</v>
      </c>
      <c r="C2427" s="26" t="str">
        <f>IFERROR(INDEX(Clients[Client_Name],MATCH(Table312[[#This Row],[Client_Code]],Clients[Client_Code],0)),"")</f>
        <v>LACTALIS</v>
      </c>
      <c r="D2427" s="25">
        <v>8</v>
      </c>
      <c r="E2427" s="25">
        <v>4</v>
      </c>
      <c r="F2427" s="25" t="b">
        <f>IF(E2427&gt;(VLOOKUP(D2427,Months_Weeks!$A$2:$B$13,2,TRUE)),FALSE)</f>
        <v>0</v>
      </c>
      <c r="G2427" s="63">
        <f>IF(Table312[[#This Row],[Facility]]="Buin",1.5%,0.25%)</f>
        <v>2.5000000000000001E-3</v>
      </c>
      <c r="H2427" s="38"/>
      <c r="I2427" s="38"/>
      <c r="J2427" s="27">
        <f t="shared" si="222"/>
        <v>1574</v>
      </c>
      <c r="K2427" s="28">
        <f t="shared" si="223"/>
        <v>8</v>
      </c>
      <c r="L2427" s="27">
        <f>IF(K2427=0,0,IF(E2427&gt;1,E2427-1,VLOOKUP(K2427,Months_Weeks!$A$1:$B$13,2,0)))</f>
        <v>3</v>
      </c>
      <c r="M2427" s="29"/>
      <c r="N2427" s="39"/>
      <c r="O2427" s="39"/>
      <c r="P2427" s="50">
        <f t="shared" si="224"/>
        <v>0</v>
      </c>
      <c r="Q2427" s="28">
        <f t="shared" si="225"/>
        <v>8</v>
      </c>
      <c r="R2427" s="28">
        <f>IF(Q2427=0,0,IF(E2427&gt;1,E2427-1,VLOOKUP(Q2427,Months_Weeks!$A$1:$B$13,2,0)))</f>
        <v>3</v>
      </c>
      <c r="S2427" s="30"/>
      <c r="T2427" s="39"/>
      <c r="U2427" s="39"/>
      <c r="V2427" s="50">
        <f t="shared" si="226"/>
        <v>0</v>
      </c>
      <c r="W2427" s="28">
        <f t="shared" si="227"/>
        <v>8</v>
      </c>
      <c r="X2427" s="28">
        <f>IF(W2427=0,0,IF(E2427&gt;1,E2427-1,VLOOKUP(W2427,Months_Weeks!$A$1:$B$13,2,0)))</f>
        <v>3</v>
      </c>
      <c r="Y2427" s="30"/>
      <c r="Z2427" s="39"/>
      <c r="AA2427" s="31"/>
      <c r="AB2427" s="39"/>
      <c r="AC2427" s="31"/>
      <c r="AD2427" s="40"/>
      <c r="AE2427" s="31"/>
      <c r="AF2427" s="40"/>
      <c r="AG2427" s="31"/>
      <c r="AH2427" s="40"/>
      <c r="AI2427" s="31"/>
      <c r="AJ2427" s="40"/>
    </row>
    <row r="2428" spans="1:36" x14ac:dyDescent="0.25">
      <c r="A2428" s="37" t="s">
        <v>32</v>
      </c>
      <c r="B2428" s="37">
        <v>31</v>
      </c>
      <c r="C2428" s="26" t="str">
        <f>IFERROR(INDEX(Clients[Client_Name],MATCH(Table312[[#This Row],[Client_Code]],Clients[Client_Code],0)),"")</f>
        <v>LACTALIS</v>
      </c>
      <c r="D2428" s="25">
        <v>9</v>
      </c>
      <c r="E2428" s="25">
        <v>1</v>
      </c>
      <c r="F2428" s="25" t="b">
        <f>IF(E2428&gt;(VLOOKUP(D2428,Months_Weeks!$A$2:$B$13,2,TRUE)),FALSE)</f>
        <v>0</v>
      </c>
      <c r="G2428" s="63">
        <f>IF(Table312[[#This Row],[Facility]]="Buin",1.5%,0.25%)</f>
        <v>2.5000000000000001E-3</v>
      </c>
      <c r="H2428" s="38"/>
      <c r="I2428" s="38"/>
      <c r="J2428" s="27">
        <f t="shared" si="222"/>
        <v>1574</v>
      </c>
      <c r="K2428" s="28">
        <f t="shared" si="223"/>
        <v>8</v>
      </c>
      <c r="L2428" s="27">
        <f>IF(K2428=0,0,IF(E2428&gt;1,E2428-1,VLOOKUP(K2428,Months_Weeks!$A$1:$B$13,2,0)))</f>
        <v>4</v>
      </c>
      <c r="M2428" s="29"/>
      <c r="N2428" s="39"/>
      <c r="O2428" s="39"/>
      <c r="P2428" s="50">
        <f t="shared" si="224"/>
        <v>0</v>
      </c>
      <c r="Q2428" s="28">
        <f t="shared" si="225"/>
        <v>8</v>
      </c>
      <c r="R2428" s="28">
        <f>IF(Q2428=0,0,IF(E2428&gt;1,E2428-1,VLOOKUP(Q2428,Months_Weeks!$A$1:$B$13,2,0)))</f>
        <v>4</v>
      </c>
      <c r="S2428" s="30"/>
      <c r="T2428" s="39"/>
      <c r="U2428" s="39"/>
      <c r="V2428" s="50">
        <f t="shared" si="226"/>
        <v>0</v>
      </c>
      <c r="W2428" s="28">
        <f t="shared" si="227"/>
        <v>8</v>
      </c>
      <c r="X2428" s="28">
        <f>IF(W2428=0,0,IF(E2428&gt;1,E2428-1,VLOOKUP(W2428,Months_Weeks!$A$1:$B$13,2,0)))</f>
        <v>4</v>
      </c>
      <c r="Y2428" s="30"/>
      <c r="Z2428" s="39"/>
      <c r="AA2428" s="31"/>
      <c r="AB2428" s="39"/>
      <c r="AC2428" s="31"/>
      <c r="AD2428" s="40"/>
      <c r="AE2428" s="31"/>
      <c r="AF2428" s="40"/>
      <c r="AG2428" s="31"/>
      <c r="AH2428" s="40"/>
      <c r="AI2428" s="31"/>
      <c r="AJ2428" s="40"/>
    </row>
    <row r="2429" spans="1:36" x14ac:dyDescent="0.25">
      <c r="A2429" s="37" t="s">
        <v>32</v>
      </c>
      <c r="B2429" s="37">
        <v>31</v>
      </c>
      <c r="C2429" s="26" t="str">
        <f>IFERROR(INDEX(Clients[Client_Name],MATCH(Table312[[#This Row],[Client_Code]],Clients[Client_Code],0)),"")</f>
        <v>LACTALIS</v>
      </c>
      <c r="D2429" s="25">
        <v>9</v>
      </c>
      <c r="E2429" s="25">
        <v>2</v>
      </c>
      <c r="F2429" s="25" t="b">
        <f>IF(E2429&gt;(VLOOKUP(D2429,Months_Weeks!$A$2:$B$13,2,TRUE)),FALSE)</f>
        <v>0</v>
      </c>
      <c r="G2429" s="63">
        <f>IF(Table312[[#This Row],[Facility]]="Buin",1.5%,0.25%)</f>
        <v>2.5000000000000001E-3</v>
      </c>
      <c r="H2429" s="38"/>
      <c r="I2429" s="38"/>
      <c r="J2429" s="27">
        <f t="shared" si="222"/>
        <v>1574</v>
      </c>
      <c r="K2429" s="28">
        <f t="shared" si="223"/>
        <v>9</v>
      </c>
      <c r="L2429" s="27">
        <f>IF(K2429=0,0,IF(E2429&gt;1,E2429-1,VLOOKUP(K2429,Months_Weeks!$A$1:$B$13,2,0)))</f>
        <v>1</v>
      </c>
      <c r="M2429" s="29"/>
      <c r="N2429" s="39"/>
      <c r="O2429" s="39"/>
      <c r="P2429" s="50">
        <f t="shared" si="224"/>
        <v>0</v>
      </c>
      <c r="Q2429" s="28">
        <f t="shared" si="225"/>
        <v>9</v>
      </c>
      <c r="R2429" s="28">
        <f>IF(Q2429=0,0,IF(E2429&gt;1,E2429-1,VLOOKUP(Q2429,Months_Weeks!$A$1:$B$13,2,0)))</f>
        <v>1</v>
      </c>
      <c r="S2429" s="30"/>
      <c r="T2429" s="39"/>
      <c r="U2429" s="39"/>
      <c r="V2429" s="50">
        <f t="shared" si="226"/>
        <v>0</v>
      </c>
      <c r="W2429" s="28">
        <f t="shared" si="227"/>
        <v>9</v>
      </c>
      <c r="X2429" s="28">
        <f>IF(W2429=0,0,IF(E2429&gt;1,E2429-1,VLOOKUP(W2429,Months_Weeks!$A$1:$B$13,2,0)))</f>
        <v>1</v>
      </c>
      <c r="Y2429" s="30"/>
      <c r="Z2429" s="39"/>
      <c r="AA2429" s="31"/>
      <c r="AB2429" s="39"/>
      <c r="AC2429" s="31"/>
      <c r="AD2429" s="40"/>
      <c r="AE2429" s="31"/>
      <c r="AF2429" s="40"/>
      <c r="AG2429" s="31"/>
      <c r="AH2429" s="40"/>
      <c r="AI2429" s="31"/>
      <c r="AJ2429" s="40"/>
    </row>
    <row r="2430" spans="1:36" x14ac:dyDescent="0.25">
      <c r="A2430" s="37" t="s">
        <v>32</v>
      </c>
      <c r="B2430" s="37">
        <v>31</v>
      </c>
      <c r="C2430" s="26" t="str">
        <f>IFERROR(INDEX(Clients[Client_Name],MATCH(Table312[[#This Row],[Client_Code]],Clients[Client_Code],0)),"")</f>
        <v>LACTALIS</v>
      </c>
      <c r="D2430" s="25">
        <v>9</v>
      </c>
      <c r="E2430" s="25">
        <v>3</v>
      </c>
      <c r="F2430" s="25" t="b">
        <f>IF(E2430&gt;(VLOOKUP(D2430,Months_Weeks!$A$2:$B$13,2,TRUE)),FALSE)</f>
        <v>0</v>
      </c>
      <c r="G2430" s="63">
        <f>IF(Table312[[#This Row],[Facility]]="Buin",1.5%,0.25%)</f>
        <v>2.5000000000000001E-3</v>
      </c>
      <c r="H2430" s="38"/>
      <c r="I2430" s="38"/>
      <c r="J2430" s="27">
        <f t="shared" si="222"/>
        <v>1574</v>
      </c>
      <c r="K2430" s="28">
        <f t="shared" si="223"/>
        <v>9</v>
      </c>
      <c r="L2430" s="27">
        <f>IF(K2430=0,0,IF(E2430&gt;1,E2430-1,VLOOKUP(K2430,Months_Weeks!$A$1:$B$13,2,0)))</f>
        <v>2</v>
      </c>
      <c r="M2430" s="29"/>
      <c r="N2430" s="39"/>
      <c r="O2430" s="39"/>
      <c r="P2430" s="50">
        <f t="shared" si="224"/>
        <v>0</v>
      </c>
      <c r="Q2430" s="28">
        <f t="shared" si="225"/>
        <v>9</v>
      </c>
      <c r="R2430" s="28">
        <f>IF(Q2430=0,0,IF(E2430&gt;1,E2430-1,VLOOKUP(Q2430,Months_Weeks!$A$1:$B$13,2,0)))</f>
        <v>2</v>
      </c>
      <c r="S2430" s="30"/>
      <c r="T2430" s="39"/>
      <c r="U2430" s="39"/>
      <c r="V2430" s="50">
        <f t="shared" si="226"/>
        <v>0</v>
      </c>
      <c r="W2430" s="28">
        <f t="shared" si="227"/>
        <v>9</v>
      </c>
      <c r="X2430" s="28">
        <f>IF(W2430=0,0,IF(E2430&gt;1,E2430-1,VLOOKUP(W2430,Months_Weeks!$A$1:$B$13,2,0)))</f>
        <v>2</v>
      </c>
      <c r="Y2430" s="30"/>
      <c r="Z2430" s="39"/>
      <c r="AA2430" s="31"/>
      <c r="AB2430" s="39"/>
      <c r="AC2430" s="31"/>
      <c r="AD2430" s="40"/>
      <c r="AE2430" s="31"/>
      <c r="AF2430" s="40"/>
      <c r="AG2430" s="31"/>
      <c r="AH2430" s="40"/>
      <c r="AI2430" s="31"/>
      <c r="AJ2430" s="40"/>
    </row>
    <row r="2431" spans="1:36" x14ac:dyDescent="0.25">
      <c r="A2431" s="37" t="s">
        <v>32</v>
      </c>
      <c r="B2431" s="37">
        <v>31</v>
      </c>
      <c r="C2431" s="26" t="str">
        <f>IFERROR(INDEX(Clients[Client_Name],MATCH(Table312[[#This Row],[Client_Code]],Clients[Client_Code],0)),"")</f>
        <v>LACTALIS</v>
      </c>
      <c r="D2431" s="25">
        <v>9</v>
      </c>
      <c r="E2431" s="25">
        <v>4</v>
      </c>
      <c r="F2431" s="25" t="b">
        <f>IF(E2431&gt;(VLOOKUP(D2431,Months_Weeks!$A$2:$B$13,2,TRUE)),FALSE)</f>
        <v>0</v>
      </c>
      <c r="G2431" s="63">
        <f>IF(Table312[[#This Row],[Facility]]="Buin",1.5%,0.25%)</f>
        <v>2.5000000000000001E-3</v>
      </c>
      <c r="H2431" s="38"/>
      <c r="I2431" s="38"/>
      <c r="J2431" s="27">
        <f t="shared" si="222"/>
        <v>1574</v>
      </c>
      <c r="K2431" s="28">
        <f t="shared" si="223"/>
        <v>9</v>
      </c>
      <c r="L2431" s="27">
        <f>IF(K2431=0,0,IF(E2431&gt;1,E2431-1,VLOOKUP(K2431,Months_Weeks!$A$1:$B$13,2,0)))</f>
        <v>3</v>
      </c>
      <c r="M2431" s="29"/>
      <c r="N2431" s="39"/>
      <c r="O2431" s="39"/>
      <c r="P2431" s="50">
        <f t="shared" si="224"/>
        <v>0</v>
      </c>
      <c r="Q2431" s="28">
        <f t="shared" si="225"/>
        <v>9</v>
      </c>
      <c r="R2431" s="28">
        <f>IF(Q2431=0,0,IF(E2431&gt;1,E2431-1,VLOOKUP(Q2431,Months_Weeks!$A$1:$B$13,2,0)))</f>
        <v>3</v>
      </c>
      <c r="S2431" s="30"/>
      <c r="T2431" s="39"/>
      <c r="U2431" s="39"/>
      <c r="V2431" s="50">
        <f t="shared" si="226"/>
        <v>0</v>
      </c>
      <c r="W2431" s="28">
        <f t="shared" si="227"/>
        <v>9</v>
      </c>
      <c r="X2431" s="28">
        <f>IF(W2431=0,0,IF(E2431&gt;1,E2431-1,VLOOKUP(W2431,Months_Weeks!$A$1:$B$13,2,0)))</f>
        <v>3</v>
      </c>
      <c r="Y2431" s="30"/>
      <c r="Z2431" s="39"/>
      <c r="AA2431" s="31"/>
      <c r="AB2431" s="39"/>
      <c r="AC2431" s="31"/>
      <c r="AD2431" s="40"/>
      <c r="AE2431" s="31"/>
      <c r="AF2431" s="40"/>
      <c r="AG2431" s="31"/>
      <c r="AH2431" s="40"/>
      <c r="AI2431" s="31"/>
      <c r="AJ2431" s="40"/>
    </row>
    <row r="2432" spans="1:36" x14ac:dyDescent="0.25">
      <c r="A2432" s="37" t="s">
        <v>32</v>
      </c>
      <c r="B2432" s="37">
        <v>31</v>
      </c>
      <c r="C2432" s="26" t="str">
        <f>IFERROR(INDEX(Clients[Client_Name],MATCH(Table312[[#This Row],[Client_Code]],Clients[Client_Code],0)),"")</f>
        <v>LACTALIS</v>
      </c>
      <c r="D2432" s="25">
        <v>9</v>
      </c>
      <c r="E2432" s="25">
        <v>5</v>
      </c>
      <c r="F2432" s="25" t="b">
        <f>IF(E2432&gt;(VLOOKUP(D2432,Months_Weeks!$A$2:$B$13,2,TRUE)),FALSE)</f>
        <v>0</v>
      </c>
      <c r="G2432" s="63">
        <f>IF(Table312[[#This Row],[Facility]]="Buin",1.5%,0.25%)</f>
        <v>2.5000000000000001E-3</v>
      </c>
      <c r="H2432" s="38"/>
      <c r="I2432" s="38"/>
      <c r="J2432" s="27">
        <f t="shared" si="222"/>
        <v>1574</v>
      </c>
      <c r="K2432" s="28">
        <f t="shared" si="223"/>
        <v>9</v>
      </c>
      <c r="L2432" s="27">
        <f>IF(K2432=0,0,IF(E2432&gt;1,E2432-1,VLOOKUP(K2432,Months_Weeks!$A$1:$B$13,2,0)))</f>
        <v>4</v>
      </c>
      <c r="M2432" s="29"/>
      <c r="N2432" s="39"/>
      <c r="O2432" s="39"/>
      <c r="P2432" s="50">
        <f t="shared" si="224"/>
        <v>0</v>
      </c>
      <c r="Q2432" s="28">
        <f t="shared" si="225"/>
        <v>9</v>
      </c>
      <c r="R2432" s="28">
        <f>IF(Q2432=0,0,IF(E2432&gt;1,E2432-1,VLOOKUP(Q2432,Months_Weeks!$A$1:$B$13,2,0)))</f>
        <v>4</v>
      </c>
      <c r="S2432" s="30"/>
      <c r="T2432" s="39"/>
      <c r="U2432" s="39"/>
      <c r="V2432" s="50">
        <f t="shared" si="226"/>
        <v>0</v>
      </c>
      <c r="W2432" s="28">
        <f t="shared" si="227"/>
        <v>9</v>
      </c>
      <c r="X2432" s="28">
        <f>IF(W2432=0,0,IF(E2432&gt;1,E2432-1,VLOOKUP(W2432,Months_Weeks!$A$1:$B$13,2,0)))</f>
        <v>4</v>
      </c>
      <c r="Y2432" s="30"/>
      <c r="Z2432" s="39"/>
      <c r="AA2432" s="31"/>
      <c r="AB2432" s="39"/>
      <c r="AC2432" s="31"/>
      <c r="AD2432" s="40"/>
      <c r="AE2432" s="31"/>
      <c r="AF2432" s="40"/>
      <c r="AG2432" s="31"/>
      <c r="AH2432" s="40"/>
      <c r="AI2432" s="31"/>
      <c r="AJ2432" s="40"/>
    </row>
    <row r="2433" spans="1:36" x14ac:dyDescent="0.25">
      <c r="A2433" s="37" t="s">
        <v>32</v>
      </c>
      <c r="B2433" s="37">
        <v>31</v>
      </c>
      <c r="C2433" s="26" t="str">
        <f>IFERROR(INDEX(Clients[Client_Name],MATCH(Table312[[#This Row],[Client_Code]],Clients[Client_Code],0)),"")</f>
        <v>LACTALIS</v>
      </c>
      <c r="D2433" s="25">
        <v>10</v>
      </c>
      <c r="E2433" s="25">
        <v>1</v>
      </c>
      <c r="F2433" s="25" t="b">
        <f>IF(E2433&gt;(VLOOKUP(D2433,Months_Weeks!$A$2:$B$13,2,TRUE)),FALSE)</f>
        <v>0</v>
      </c>
      <c r="G2433" s="63">
        <f>IF(Table312[[#This Row],[Facility]]="Buin",1.5%,0.25%)</f>
        <v>2.5000000000000001E-3</v>
      </c>
      <c r="H2433" s="38"/>
      <c r="I2433" s="38"/>
      <c r="J2433" s="27">
        <f t="shared" si="222"/>
        <v>1574</v>
      </c>
      <c r="K2433" s="28">
        <f t="shared" si="223"/>
        <v>9</v>
      </c>
      <c r="L2433" s="27">
        <f>IF(K2433=0,0,IF(E2433&gt;1,E2433-1,VLOOKUP(K2433,Months_Weeks!$A$1:$B$13,2,0)))</f>
        <v>5</v>
      </c>
      <c r="M2433" s="29"/>
      <c r="N2433" s="39"/>
      <c r="O2433" s="39"/>
      <c r="P2433" s="50">
        <f t="shared" si="224"/>
        <v>0</v>
      </c>
      <c r="Q2433" s="28">
        <f t="shared" si="225"/>
        <v>9</v>
      </c>
      <c r="R2433" s="28">
        <f>IF(Q2433=0,0,IF(E2433&gt;1,E2433-1,VLOOKUP(Q2433,Months_Weeks!$A$1:$B$13,2,0)))</f>
        <v>5</v>
      </c>
      <c r="S2433" s="30"/>
      <c r="T2433" s="39"/>
      <c r="U2433" s="39"/>
      <c r="V2433" s="50">
        <f t="shared" si="226"/>
        <v>0</v>
      </c>
      <c r="W2433" s="28">
        <f t="shared" si="227"/>
        <v>9</v>
      </c>
      <c r="X2433" s="28">
        <f>IF(W2433=0,0,IF(E2433&gt;1,E2433-1,VLOOKUP(W2433,Months_Weeks!$A$1:$B$13,2,0)))</f>
        <v>5</v>
      </c>
      <c r="Y2433" s="30"/>
      <c r="Z2433" s="39"/>
      <c r="AA2433" s="31"/>
      <c r="AB2433" s="39"/>
      <c r="AC2433" s="31"/>
      <c r="AD2433" s="40"/>
      <c r="AE2433" s="31"/>
      <c r="AF2433" s="40"/>
      <c r="AG2433" s="31"/>
      <c r="AH2433" s="40"/>
      <c r="AI2433" s="31"/>
      <c r="AJ2433" s="40"/>
    </row>
    <row r="2434" spans="1:36" x14ac:dyDescent="0.25">
      <c r="A2434" s="37" t="s">
        <v>32</v>
      </c>
      <c r="B2434" s="37">
        <v>31</v>
      </c>
      <c r="C2434" s="26" t="str">
        <f>IFERROR(INDEX(Clients[Client_Name],MATCH(Table312[[#This Row],[Client_Code]],Clients[Client_Code],0)),"")</f>
        <v>LACTALIS</v>
      </c>
      <c r="D2434" s="25">
        <v>10</v>
      </c>
      <c r="E2434" s="25">
        <v>2</v>
      </c>
      <c r="F2434" s="25" t="b">
        <f>IF(E2434&gt;(VLOOKUP(D2434,Months_Weeks!$A$2:$B$13,2,TRUE)),FALSE)</f>
        <v>0</v>
      </c>
      <c r="G2434" s="63">
        <f>IF(Table312[[#This Row],[Facility]]="Buin",1.5%,0.25%)</f>
        <v>2.5000000000000001E-3</v>
      </c>
      <c r="H2434" s="38">
        <v>100</v>
      </c>
      <c r="I2434" s="38"/>
      <c r="J2434" s="27">
        <f t="shared" ref="J2434:J2497" si="228" xml:space="preserve"> SUMIFS(J:J,$B:$B,$B2434,$D:$D,K2434,$E:$E,L2434,$A:$A,$A2434)+H2434-I2434</f>
        <v>1674</v>
      </c>
      <c r="K2434" s="28">
        <f t="shared" ref="K2434:K2497" si="229">IF(E2434&gt;1,D2434,D2434-1)</f>
        <v>10</v>
      </c>
      <c r="L2434" s="27">
        <f>IF(K2434=0,0,IF(E2434&gt;1,E2434-1,VLOOKUP(K2434,Months_Weeks!$A$1:$B$13,2,0)))</f>
        <v>1</v>
      </c>
      <c r="M2434" s="29"/>
      <c r="N2434" s="39"/>
      <c r="O2434" s="39"/>
      <c r="P2434" s="50">
        <f t="shared" ref="P2434:P2497" si="230" xml:space="preserve"> SUMIFS(P:P,$B:$B,$B2434,$D:$D,Q2434,$E:$E,R2434,$A:$A,$A2434)+N2434-O2434</f>
        <v>0</v>
      </c>
      <c r="Q2434" s="28">
        <f t="shared" ref="Q2434:Q2497" si="231">IF(E2434&gt;1,D2434,D2434-1)</f>
        <v>10</v>
      </c>
      <c r="R2434" s="28">
        <f>IF(Q2434=0,0,IF(E2434&gt;1,E2434-1,VLOOKUP(Q2434,Months_Weeks!$A$1:$B$13,2,0)))</f>
        <v>1</v>
      </c>
      <c r="S2434" s="30"/>
      <c r="T2434" s="39"/>
      <c r="U2434" s="39"/>
      <c r="V2434" s="50">
        <f t="shared" ref="V2434:V2497" si="232" xml:space="preserve"> SUMIFS(V:V,$B:$B,$B2434,$D:$D,W2434,$E:$E,X2434,$A:$A,$A2434)+T2434-U2434</f>
        <v>0</v>
      </c>
      <c r="W2434" s="28">
        <f t="shared" ref="W2434:W2497" si="233">IF(E2434&gt;1,D2434,D2434-1)</f>
        <v>10</v>
      </c>
      <c r="X2434" s="28">
        <f>IF(W2434=0,0,IF(E2434&gt;1,E2434-1,VLOOKUP(W2434,Months_Weeks!$A$1:$B$13,2,0)))</f>
        <v>1</v>
      </c>
      <c r="Y2434" s="30"/>
      <c r="Z2434" s="39"/>
      <c r="AA2434" s="31"/>
      <c r="AB2434" s="39"/>
      <c r="AC2434" s="31"/>
      <c r="AD2434" s="40"/>
      <c r="AE2434" s="31"/>
      <c r="AF2434" s="40"/>
      <c r="AG2434" s="31"/>
      <c r="AH2434" s="40"/>
      <c r="AI2434" s="31"/>
      <c r="AJ2434" s="40"/>
    </row>
    <row r="2435" spans="1:36" x14ac:dyDescent="0.25">
      <c r="A2435" s="37" t="s">
        <v>32</v>
      </c>
      <c r="B2435" s="37">
        <v>31</v>
      </c>
      <c r="C2435" s="26" t="str">
        <f>IFERROR(INDEX(Clients[Client_Name],MATCH(Table312[[#This Row],[Client_Code]],Clients[Client_Code],0)),"")</f>
        <v>LACTALIS</v>
      </c>
      <c r="D2435" s="25">
        <v>10</v>
      </c>
      <c r="E2435" s="25">
        <v>3</v>
      </c>
      <c r="F2435" s="25" t="b">
        <f>IF(E2435&gt;(VLOOKUP(D2435,Months_Weeks!$A$2:$B$13,2,TRUE)),FALSE)</f>
        <v>0</v>
      </c>
      <c r="G2435" s="63">
        <f>IF(Table312[[#This Row],[Facility]]="Buin",1.5%,0.25%)</f>
        <v>2.5000000000000001E-3</v>
      </c>
      <c r="H2435" s="38"/>
      <c r="I2435" s="38"/>
      <c r="J2435" s="27">
        <f t="shared" si="228"/>
        <v>1674</v>
      </c>
      <c r="K2435" s="28">
        <f t="shared" si="229"/>
        <v>10</v>
      </c>
      <c r="L2435" s="27">
        <f>IF(K2435=0,0,IF(E2435&gt;1,E2435-1,VLOOKUP(K2435,Months_Weeks!$A$1:$B$13,2,0)))</f>
        <v>2</v>
      </c>
      <c r="M2435" s="29"/>
      <c r="N2435" s="39"/>
      <c r="O2435" s="39"/>
      <c r="P2435" s="50">
        <f t="shared" si="230"/>
        <v>0</v>
      </c>
      <c r="Q2435" s="28">
        <f t="shared" si="231"/>
        <v>10</v>
      </c>
      <c r="R2435" s="28">
        <f>IF(Q2435=0,0,IF(E2435&gt;1,E2435-1,VLOOKUP(Q2435,Months_Weeks!$A$1:$B$13,2,0)))</f>
        <v>2</v>
      </c>
      <c r="S2435" s="30"/>
      <c r="T2435" s="39"/>
      <c r="U2435" s="39"/>
      <c r="V2435" s="50">
        <f t="shared" si="232"/>
        <v>0</v>
      </c>
      <c r="W2435" s="28">
        <f t="shared" si="233"/>
        <v>10</v>
      </c>
      <c r="X2435" s="28">
        <f>IF(W2435=0,0,IF(E2435&gt;1,E2435-1,VLOOKUP(W2435,Months_Weeks!$A$1:$B$13,2,0)))</f>
        <v>2</v>
      </c>
      <c r="Y2435" s="30"/>
      <c r="Z2435" s="39"/>
      <c r="AA2435" s="31"/>
      <c r="AB2435" s="39"/>
      <c r="AC2435" s="31"/>
      <c r="AD2435" s="40"/>
      <c r="AE2435" s="31"/>
      <c r="AF2435" s="40"/>
      <c r="AG2435" s="31"/>
      <c r="AH2435" s="40"/>
      <c r="AI2435" s="31"/>
      <c r="AJ2435" s="40"/>
    </row>
    <row r="2436" spans="1:36" x14ac:dyDescent="0.25">
      <c r="A2436" s="37" t="s">
        <v>32</v>
      </c>
      <c r="B2436" s="37">
        <v>31</v>
      </c>
      <c r="C2436" s="26" t="str">
        <f>IFERROR(INDEX(Clients[Client_Name],MATCH(Table312[[#This Row],[Client_Code]],Clients[Client_Code],0)),"")</f>
        <v>LACTALIS</v>
      </c>
      <c r="D2436" s="25">
        <v>10</v>
      </c>
      <c r="E2436" s="25">
        <v>4</v>
      </c>
      <c r="F2436" s="25" t="b">
        <f>IF(E2436&gt;(VLOOKUP(D2436,Months_Weeks!$A$2:$B$13,2,TRUE)),FALSE)</f>
        <v>0</v>
      </c>
      <c r="G2436" s="63">
        <f>IF(Table312[[#This Row],[Facility]]="Buin",1.5%,0.25%)</f>
        <v>2.5000000000000001E-3</v>
      </c>
      <c r="H2436" s="38"/>
      <c r="I2436" s="38"/>
      <c r="J2436" s="27">
        <f t="shared" si="228"/>
        <v>1674</v>
      </c>
      <c r="K2436" s="28">
        <f t="shared" si="229"/>
        <v>10</v>
      </c>
      <c r="L2436" s="27">
        <f>IF(K2436=0,0,IF(E2436&gt;1,E2436-1,VLOOKUP(K2436,Months_Weeks!$A$1:$B$13,2,0)))</f>
        <v>3</v>
      </c>
      <c r="M2436" s="29"/>
      <c r="N2436" s="39"/>
      <c r="O2436" s="39"/>
      <c r="P2436" s="50">
        <f t="shared" si="230"/>
        <v>0</v>
      </c>
      <c r="Q2436" s="28">
        <f t="shared" si="231"/>
        <v>10</v>
      </c>
      <c r="R2436" s="28">
        <f>IF(Q2436=0,0,IF(E2436&gt;1,E2436-1,VLOOKUP(Q2436,Months_Weeks!$A$1:$B$13,2,0)))</f>
        <v>3</v>
      </c>
      <c r="S2436" s="30"/>
      <c r="T2436" s="39"/>
      <c r="U2436" s="39"/>
      <c r="V2436" s="50">
        <f t="shared" si="232"/>
        <v>0</v>
      </c>
      <c r="W2436" s="28">
        <f t="shared" si="233"/>
        <v>10</v>
      </c>
      <c r="X2436" s="28">
        <f>IF(W2436=0,0,IF(E2436&gt;1,E2436-1,VLOOKUP(W2436,Months_Weeks!$A$1:$B$13,2,0)))</f>
        <v>3</v>
      </c>
      <c r="Y2436" s="30"/>
      <c r="Z2436" s="39"/>
      <c r="AA2436" s="31"/>
      <c r="AB2436" s="39"/>
      <c r="AC2436" s="31"/>
      <c r="AD2436" s="40"/>
      <c r="AE2436" s="31"/>
      <c r="AF2436" s="40"/>
      <c r="AG2436" s="31"/>
      <c r="AH2436" s="40"/>
      <c r="AI2436" s="31"/>
      <c r="AJ2436" s="40"/>
    </row>
    <row r="2437" spans="1:36" x14ac:dyDescent="0.25">
      <c r="A2437" s="37" t="s">
        <v>32</v>
      </c>
      <c r="B2437" s="37">
        <v>31</v>
      </c>
      <c r="C2437" s="26" t="str">
        <f>IFERROR(INDEX(Clients[Client_Name],MATCH(Table312[[#This Row],[Client_Code]],Clients[Client_Code],0)),"")</f>
        <v>LACTALIS</v>
      </c>
      <c r="D2437" s="25">
        <v>11</v>
      </c>
      <c r="E2437" s="25">
        <v>1</v>
      </c>
      <c r="F2437" s="25" t="b">
        <f>IF(E2437&gt;(VLOOKUP(D2437,Months_Weeks!$A$2:$B$13,2,TRUE)),FALSE)</f>
        <v>0</v>
      </c>
      <c r="G2437" s="63">
        <f>IF(Table312[[#This Row],[Facility]]="Buin",1.5%,0.25%)</f>
        <v>2.5000000000000001E-3</v>
      </c>
      <c r="H2437" s="38"/>
      <c r="I2437" s="38"/>
      <c r="J2437" s="27">
        <f t="shared" si="228"/>
        <v>1674</v>
      </c>
      <c r="K2437" s="28">
        <f t="shared" si="229"/>
        <v>10</v>
      </c>
      <c r="L2437" s="27">
        <f>IF(K2437=0,0,IF(E2437&gt;1,E2437-1,VLOOKUP(K2437,Months_Weeks!$A$1:$B$13,2,0)))</f>
        <v>4</v>
      </c>
      <c r="M2437" s="29"/>
      <c r="N2437" s="39"/>
      <c r="O2437" s="39"/>
      <c r="P2437" s="50">
        <f t="shared" si="230"/>
        <v>0</v>
      </c>
      <c r="Q2437" s="28">
        <f t="shared" si="231"/>
        <v>10</v>
      </c>
      <c r="R2437" s="28">
        <f>IF(Q2437=0,0,IF(E2437&gt;1,E2437-1,VLOOKUP(Q2437,Months_Weeks!$A$1:$B$13,2,0)))</f>
        <v>4</v>
      </c>
      <c r="S2437" s="30"/>
      <c r="T2437" s="39"/>
      <c r="U2437" s="39"/>
      <c r="V2437" s="50">
        <f t="shared" si="232"/>
        <v>0</v>
      </c>
      <c r="W2437" s="28">
        <f t="shared" si="233"/>
        <v>10</v>
      </c>
      <c r="X2437" s="28">
        <f>IF(W2437=0,0,IF(E2437&gt;1,E2437-1,VLOOKUP(W2437,Months_Weeks!$A$1:$B$13,2,0)))</f>
        <v>4</v>
      </c>
      <c r="Y2437" s="30"/>
      <c r="Z2437" s="39"/>
      <c r="AA2437" s="31"/>
      <c r="AB2437" s="39"/>
      <c r="AC2437" s="31"/>
      <c r="AD2437" s="40"/>
      <c r="AE2437" s="31"/>
      <c r="AF2437" s="40"/>
      <c r="AG2437" s="31"/>
      <c r="AH2437" s="40"/>
      <c r="AI2437" s="31"/>
      <c r="AJ2437" s="40"/>
    </row>
    <row r="2438" spans="1:36" x14ac:dyDescent="0.25">
      <c r="A2438" s="37" t="s">
        <v>32</v>
      </c>
      <c r="B2438" s="37">
        <v>31</v>
      </c>
      <c r="C2438" s="26" t="str">
        <f>IFERROR(INDEX(Clients[Client_Name],MATCH(Table312[[#This Row],[Client_Code]],Clients[Client_Code],0)),"")</f>
        <v>LACTALIS</v>
      </c>
      <c r="D2438" s="25">
        <v>11</v>
      </c>
      <c r="E2438" s="25">
        <v>2</v>
      </c>
      <c r="F2438" s="25" t="b">
        <f>IF(E2438&gt;(VLOOKUP(D2438,Months_Weeks!$A$2:$B$13,2,TRUE)),FALSE)</f>
        <v>0</v>
      </c>
      <c r="G2438" s="63">
        <f>IF(Table312[[#This Row],[Facility]]="Buin",1.5%,0.25%)</f>
        <v>2.5000000000000001E-3</v>
      </c>
      <c r="H2438" s="38">
        <v>100</v>
      </c>
      <c r="I2438" s="38"/>
      <c r="J2438" s="27">
        <f t="shared" si="228"/>
        <v>1774</v>
      </c>
      <c r="K2438" s="28">
        <f t="shared" si="229"/>
        <v>11</v>
      </c>
      <c r="L2438" s="27">
        <f>IF(K2438=0,0,IF(E2438&gt;1,E2438-1,VLOOKUP(K2438,Months_Weeks!$A$1:$B$13,2,0)))</f>
        <v>1</v>
      </c>
      <c r="M2438" s="29"/>
      <c r="N2438" s="39"/>
      <c r="O2438" s="39"/>
      <c r="P2438" s="50">
        <f t="shared" si="230"/>
        <v>0</v>
      </c>
      <c r="Q2438" s="28">
        <f t="shared" si="231"/>
        <v>11</v>
      </c>
      <c r="R2438" s="28">
        <f>IF(Q2438=0,0,IF(E2438&gt;1,E2438-1,VLOOKUP(Q2438,Months_Weeks!$A$1:$B$13,2,0)))</f>
        <v>1</v>
      </c>
      <c r="S2438" s="30"/>
      <c r="T2438" s="39"/>
      <c r="U2438" s="39"/>
      <c r="V2438" s="50">
        <f t="shared" si="232"/>
        <v>0</v>
      </c>
      <c r="W2438" s="28">
        <f t="shared" si="233"/>
        <v>11</v>
      </c>
      <c r="X2438" s="28">
        <f>IF(W2438=0,0,IF(E2438&gt;1,E2438-1,VLOOKUP(W2438,Months_Weeks!$A$1:$B$13,2,0)))</f>
        <v>1</v>
      </c>
      <c r="Y2438" s="30"/>
      <c r="Z2438" s="39"/>
      <c r="AA2438" s="31"/>
      <c r="AB2438" s="39"/>
      <c r="AC2438" s="31"/>
      <c r="AD2438" s="40"/>
      <c r="AE2438" s="31"/>
      <c r="AF2438" s="40"/>
      <c r="AG2438" s="31"/>
      <c r="AH2438" s="40"/>
      <c r="AI2438" s="31"/>
      <c r="AJ2438" s="40"/>
    </row>
    <row r="2439" spans="1:36" x14ac:dyDescent="0.25">
      <c r="A2439" s="37" t="s">
        <v>32</v>
      </c>
      <c r="B2439" s="37">
        <v>31</v>
      </c>
      <c r="C2439" s="26" t="str">
        <f>IFERROR(INDEX(Clients[Client_Name],MATCH(Table312[[#This Row],[Client_Code]],Clients[Client_Code],0)),"")</f>
        <v>LACTALIS</v>
      </c>
      <c r="D2439" s="25">
        <v>11</v>
      </c>
      <c r="E2439" s="25">
        <v>3</v>
      </c>
      <c r="F2439" s="25" t="b">
        <f>IF(E2439&gt;(VLOOKUP(D2439,Months_Weeks!$A$2:$B$13,2,TRUE)),FALSE)</f>
        <v>0</v>
      </c>
      <c r="G2439" s="63">
        <f>IF(Table312[[#This Row],[Facility]]="Buin",1.5%,0.25%)</f>
        <v>2.5000000000000001E-3</v>
      </c>
      <c r="H2439" s="38"/>
      <c r="I2439" s="38"/>
      <c r="J2439" s="27">
        <f t="shared" si="228"/>
        <v>1774</v>
      </c>
      <c r="K2439" s="28">
        <f t="shared" si="229"/>
        <v>11</v>
      </c>
      <c r="L2439" s="27">
        <f>IF(K2439=0,0,IF(E2439&gt;1,E2439-1,VLOOKUP(K2439,Months_Weeks!$A$1:$B$13,2,0)))</f>
        <v>2</v>
      </c>
      <c r="M2439" s="29"/>
      <c r="N2439" s="39"/>
      <c r="O2439" s="39"/>
      <c r="P2439" s="50">
        <f t="shared" si="230"/>
        <v>0</v>
      </c>
      <c r="Q2439" s="28">
        <f t="shared" si="231"/>
        <v>11</v>
      </c>
      <c r="R2439" s="28">
        <f>IF(Q2439=0,0,IF(E2439&gt;1,E2439-1,VLOOKUP(Q2439,Months_Weeks!$A$1:$B$13,2,0)))</f>
        <v>2</v>
      </c>
      <c r="S2439" s="30"/>
      <c r="T2439" s="39"/>
      <c r="U2439" s="39"/>
      <c r="V2439" s="50">
        <f t="shared" si="232"/>
        <v>0</v>
      </c>
      <c r="W2439" s="28">
        <f t="shared" si="233"/>
        <v>11</v>
      </c>
      <c r="X2439" s="28">
        <f>IF(W2439=0,0,IF(E2439&gt;1,E2439-1,VLOOKUP(W2439,Months_Weeks!$A$1:$B$13,2,0)))</f>
        <v>2</v>
      </c>
      <c r="Y2439" s="30"/>
      <c r="Z2439" s="39"/>
      <c r="AA2439" s="31"/>
      <c r="AB2439" s="39"/>
      <c r="AC2439" s="31"/>
      <c r="AD2439" s="40"/>
      <c r="AE2439" s="31"/>
      <c r="AF2439" s="40"/>
      <c r="AG2439" s="31"/>
      <c r="AH2439" s="40"/>
      <c r="AI2439" s="31"/>
      <c r="AJ2439" s="40"/>
    </row>
    <row r="2440" spans="1:36" x14ac:dyDescent="0.25">
      <c r="A2440" s="37" t="s">
        <v>32</v>
      </c>
      <c r="B2440" s="37">
        <v>31</v>
      </c>
      <c r="C2440" s="26" t="str">
        <f>IFERROR(INDEX(Clients[Client_Name],MATCH(Table312[[#This Row],[Client_Code]],Clients[Client_Code],0)),"")</f>
        <v>LACTALIS</v>
      </c>
      <c r="D2440" s="25">
        <v>11</v>
      </c>
      <c r="E2440" s="25">
        <v>4</v>
      </c>
      <c r="F2440" s="25" t="b">
        <f>IF(E2440&gt;(VLOOKUP(D2440,Months_Weeks!$A$2:$B$13,2,TRUE)),FALSE)</f>
        <v>0</v>
      </c>
      <c r="G2440" s="63">
        <f>IF(Table312[[#This Row],[Facility]]="Buin",1.5%,0.25%)</f>
        <v>2.5000000000000001E-3</v>
      </c>
      <c r="H2440" s="38"/>
      <c r="I2440" s="38"/>
      <c r="J2440" s="27">
        <f t="shared" si="228"/>
        <v>1774</v>
      </c>
      <c r="K2440" s="28">
        <f t="shared" si="229"/>
        <v>11</v>
      </c>
      <c r="L2440" s="27">
        <f>IF(K2440=0,0,IF(E2440&gt;1,E2440-1,VLOOKUP(K2440,Months_Weeks!$A$1:$B$13,2,0)))</f>
        <v>3</v>
      </c>
      <c r="M2440" s="29"/>
      <c r="N2440" s="39"/>
      <c r="O2440" s="39"/>
      <c r="P2440" s="50">
        <f t="shared" si="230"/>
        <v>0</v>
      </c>
      <c r="Q2440" s="28">
        <f t="shared" si="231"/>
        <v>11</v>
      </c>
      <c r="R2440" s="28">
        <f>IF(Q2440=0,0,IF(E2440&gt;1,E2440-1,VLOOKUP(Q2440,Months_Weeks!$A$1:$B$13,2,0)))</f>
        <v>3</v>
      </c>
      <c r="S2440" s="30"/>
      <c r="T2440" s="39"/>
      <c r="U2440" s="39"/>
      <c r="V2440" s="50">
        <f t="shared" si="232"/>
        <v>0</v>
      </c>
      <c r="W2440" s="28">
        <f t="shared" si="233"/>
        <v>11</v>
      </c>
      <c r="X2440" s="28">
        <f>IF(W2440=0,0,IF(E2440&gt;1,E2440-1,VLOOKUP(W2440,Months_Weeks!$A$1:$B$13,2,0)))</f>
        <v>3</v>
      </c>
      <c r="Y2440" s="30"/>
      <c r="Z2440" s="39"/>
      <c r="AA2440" s="31"/>
      <c r="AB2440" s="39"/>
      <c r="AC2440" s="31"/>
      <c r="AD2440" s="40"/>
      <c r="AE2440" s="31"/>
      <c r="AF2440" s="40"/>
      <c r="AG2440" s="31"/>
      <c r="AH2440" s="40"/>
      <c r="AI2440" s="31"/>
      <c r="AJ2440" s="40"/>
    </row>
    <row r="2441" spans="1:36" x14ac:dyDescent="0.25">
      <c r="A2441" s="37" t="s">
        <v>32</v>
      </c>
      <c r="B2441" s="37">
        <v>31</v>
      </c>
      <c r="C2441" s="26" t="str">
        <f>IFERROR(INDEX(Clients[Client_Name],MATCH(Table312[[#This Row],[Client_Code]],Clients[Client_Code],0)),"")</f>
        <v>LACTALIS</v>
      </c>
      <c r="D2441" s="25">
        <v>12</v>
      </c>
      <c r="E2441" s="25">
        <v>1</v>
      </c>
      <c r="F2441" s="25" t="b">
        <f>IF(E2441&gt;(VLOOKUP(D2441,Months_Weeks!$A$2:$B$13,2,TRUE)),FALSE)</f>
        <v>0</v>
      </c>
      <c r="G2441" s="63">
        <f>IF(Table312[[#This Row],[Facility]]="Buin",1.5%,0.25%)</f>
        <v>2.5000000000000001E-3</v>
      </c>
      <c r="H2441" s="38"/>
      <c r="I2441" s="38"/>
      <c r="J2441" s="27">
        <f t="shared" si="228"/>
        <v>1774</v>
      </c>
      <c r="K2441" s="28">
        <f t="shared" si="229"/>
        <v>11</v>
      </c>
      <c r="L2441" s="27">
        <f>IF(K2441=0,0,IF(E2441&gt;1,E2441-1,VLOOKUP(K2441,Months_Weeks!$A$1:$B$13,2,0)))</f>
        <v>4</v>
      </c>
      <c r="M2441" s="29"/>
      <c r="N2441" s="39"/>
      <c r="O2441" s="39"/>
      <c r="P2441" s="50">
        <f t="shared" si="230"/>
        <v>0</v>
      </c>
      <c r="Q2441" s="28">
        <f t="shared" si="231"/>
        <v>11</v>
      </c>
      <c r="R2441" s="28">
        <f>IF(Q2441=0,0,IF(E2441&gt;1,E2441-1,VLOOKUP(Q2441,Months_Weeks!$A$1:$B$13,2,0)))</f>
        <v>4</v>
      </c>
      <c r="S2441" s="30"/>
      <c r="T2441" s="39"/>
      <c r="U2441" s="39"/>
      <c r="V2441" s="50">
        <f t="shared" si="232"/>
        <v>0</v>
      </c>
      <c r="W2441" s="28">
        <f t="shared" si="233"/>
        <v>11</v>
      </c>
      <c r="X2441" s="28">
        <f>IF(W2441=0,0,IF(E2441&gt;1,E2441-1,VLOOKUP(W2441,Months_Weeks!$A$1:$B$13,2,0)))</f>
        <v>4</v>
      </c>
      <c r="Y2441" s="30"/>
      <c r="Z2441" s="39"/>
      <c r="AA2441" s="31"/>
      <c r="AB2441" s="39"/>
      <c r="AC2441" s="31"/>
      <c r="AD2441" s="40"/>
      <c r="AE2441" s="31"/>
      <c r="AF2441" s="40"/>
      <c r="AG2441" s="31"/>
      <c r="AH2441" s="40"/>
      <c r="AI2441" s="31"/>
      <c r="AJ2441" s="40"/>
    </row>
    <row r="2442" spans="1:36" x14ac:dyDescent="0.25">
      <c r="A2442" s="37" t="s">
        <v>32</v>
      </c>
      <c r="B2442" s="37">
        <v>31</v>
      </c>
      <c r="C2442" s="26" t="str">
        <f>IFERROR(INDEX(Clients[Client_Name],MATCH(Table312[[#This Row],[Client_Code]],Clients[Client_Code],0)),"")</f>
        <v>LACTALIS</v>
      </c>
      <c r="D2442" s="25">
        <v>12</v>
      </c>
      <c r="E2442" s="25">
        <v>2</v>
      </c>
      <c r="F2442" s="25" t="b">
        <f>IF(E2442&gt;(VLOOKUP(D2442,Months_Weeks!$A$2:$B$13,2,TRUE)),FALSE)</f>
        <v>0</v>
      </c>
      <c r="G2442" s="63">
        <f>IF(Table312[[#This Row],[Facility]]="Buin",1.5%,0.25%)</f>
        <v>2.5000000000000001E-3</v>
      </c>
      <c r="H2442" s="38">
        <v>100</v>
      </c>
      <c r="I2442" s="38"/>
      <c r="J2442" s="27">
        <f t="shared" si="228"/>
        <v>1874</v>
      </c>
      <c r="K2442" s="28">
        <f t="shared" si="229"/>
        <v>12</v>
      </c>
      <c r="L2442" s="27">
        <f>IF(K2442=0,0,IF(E2442&gt;1,E2442-1,VLOOKUP(K2442,Months_Weeks!$A$1:$B$13,2,0)))</f>
        <v>1</v>
      </c>
      <c r="M2442" s="29"/>
      <c r="N2442" s="39"/>
      <c r="O2442" s="39"/>
      <c r="P2442" s="50">
        <f t="shared" si="230"/>
        <v>0</v>
      </c>
      <c r="Q2442" s="28">
        <f t="shared" si="231"/>
        <v>12</v>
      </c>
      <c r="R2442" s="28">
        <f>IF(Q2442=0,0,IF(E2442&gt;1,E2442-1,VLOOKUP(Q2442,Months_Weeks!$A$1:$B$13,2,0)))</f>
        <v>1</v>
      </c>
      <c r="S2442" s="30"/>
      <c r="T2442" s="39"/>
      <c r="U2442" s="39"/>
      <c r="V2442" s="50">
        <f t="shared" si="232"/>
        <v>0</v>
      </c>
      <c r="W2442" s="28">
        <f t="shared" si="233"/>
        <v>12</v>
      </c>
      <c r="X2442" s="28">
        <f>IF(W2442=0,0,IF(E2442&gt;1,E2442-1,VLOOKUP(W2442,Months_Weeks!$A$1:$B$13,2,0)))</f>
        <v>1</v>
      </c>
      <c r="Y2442" s="30"/>
      <c r="Z2442" s="39"/>
      <c r="AA2442" s="31"/>
      <c r="AB2442" s="39"/>
      <c r="AC2442" s="31"/>
      <c r="AD2442" s="40"/>
      <c r="AE2442" s="31"/>
      <c r="AF2442" s="40"/>
      <c r="AG2442" s="31"/>
      <c r="AH2442" s="40"/>
      <c r="AI2442" s="31"/>
      <c r="AJ2442" s="40"/>
    </row>
    <row r="2443" spans="1:36" x14ac:dyDescent="0.25">
      <c r="A2443" s="37" t="s">
        <v>32</v>
      </c>
      <c r="B2443" s="37">
        <v>31</v>
      </c>
      <c r="C2443" s="26" t="str">
        <f>IFERROR(INDEX(Clients[Client_Name],MATCH(Table312[[#This Row],[Client_Code]],Clients[Client_Code],0)),"")</f>
        <v>LACTALIS</v>
      </c>
      <c r="D2443" s="25">
        <v>12</v>
      </c>
      <c r="E2443" s="25">
        <v>3</v>
      </c>
      <c r="F2443" s="25" t="b">
        <f>IF(E2443&gt;(VLOOKUP(D2443,Months_Weeks!$A$2:$B$13,2,TRUE)),FALSE)</f>
        <v>0</v>
      </c>
      <c r="G2443" s="63">
        <f>IF(Table312[[#This Row],[Facility]]="Buin",1.5%,0.25%)</f>
        <v>2.5000000000000001E-3</v>
      </c>
      <c r="H2443" s="38"/>
      <c r="I2443" s="38"/>
      <c r="J2443" s="27">
        <f t="shared" si="228"/>
        <v>1874</v>
      </c>
      <c r="K2443" s="28">
        <f t="shared" si="229"/>
        <v>12</v>
      </c>
      <c r="L2443" s="27">
        <f>IF(K2443=0,0,IF(E2443&gt;1,E2443-1,VLOOKUP(K2443,Months_Weeks!$A$1:$B$13,2,0)))</f>
        <v>2</v>
      </c>
      <c r="M2443" s="29"/>
      <c r="N2443" s="39"/>
      <c r="O2443" s="39"/>
      <c r="P2443" s="50">
        <f t="shared" si="230"/>
        <v>0</v>
      </c>
      <c r="Q2443" s="28">
        <f t="shared" si="231"/>
        <v>12</v>
      </c>
      <c r="R2443" s="28">
        <f>IF(Q2443=0,0,IF(E2443&gt;1,E2443-1,VLOOKUP(Q2443,Months_Weeks!$A$1:$B$13,2,0)))</f>
        <v>2</v>
      </c>
      <c r="S2443" s="30"/>
      <c r="T2443" s="39"/>
      <c r="U2443" s="39"/>
      <c r="V2443" s="50">
        <f t="shared" si="232"/>
        <v>0</v>
      </c>
      <c r="W2443" s="28">
        <f t="shared" si="233"/>
        <v>12</v>
      </c>
      <c r="X2443" s="28">
        <f>IF(W2443=0,0,IF(E2443&gt;1,E2443-1,VLOOKUP(W2443,Months_Weeks!$A$1:$B$13,2,0)))</f>
        <v>2</v>
      </c>
      <c r="Y2443" s="30"/>
      <c r="Z2443" s="39"/>
      <c r="AA2443" s="31"/>
      <c r="AB2443" s="39"/>
      <c r="AC2443" s="31"/>
      <c r="AD2443" s="40"/>
      <c r="AE2443" s="31"/>
      <c r="AF2443" s="40"/>
      <c r="AG2443" s="31"/>
      <c r="AH2443" s="40"/>
      <c r="AI2443" s="31"/>
      <c r="AJ2443" s="40"/>
    </row>
    <row r="2444" spans="1:36" x14ac:dyDescent="0.25">
      <c r="A2444" s="37" t="s">
        <v>32</v>
      </c>
      <c r="B2444" s="37">
        <v>31</v>
      </c>
      <c r="C2444" s="26" t="str">
        <f>IFERROR(INDEX(Clients[Client_Name],MATCH(Table312[[#This Row],[Client_Code]],Clients[Client_Code],0)),"")</f>
        <v>LACTALIS</v>
      </c>
      <c r="D2444" s="25">
        <v>12</v>
      </c>
      <c r="E2444" s="25">
        <v>4</v>
      </c>
      <c r="F2444" s="25" t="b">
        <f>IF(E2444&gt;(VLOOKUP(D2444,Months_Weeks!$A$2:$B$13,2,TRUE)),FALSE)</f>
        <v>0</v>
      </c>
      <c r="G2444" s="63">
        <f>IF(Table312[[#This Row],[Facility]]="Buin",1.5%,0.25%)</f>
        <v>2.5000000000000001E-3</v>
      </c>
      <c r="H2444" s="38"/>
      <c r="I2444" s="38"/>
      <c r="J2444" s="27">
        <f t="shared" si="228"/>
        <v>1874</v>
      </c>
      <c r="K2444" s="28">
        <f t="shared" si="229"/>
        <v>12</v>
      </c>
      <c r="L2444" s="27">
        <f>IF(K2444=0,0,IF(E2444&gt;1,E2444-1,VLOOKUP(K2444,Months_Weeks!$A$1:$B$13,2,0)))</f>
        <v>3</v>
      </c>
      <c r="M2444" s="29"/>
      <c r="N2444" s="39"/>
      <c r="O2444" s="39"/>
      <c r="P2444" s="50">
        <f t="shared" si="230"/>
        <v>0</v>
      </c>
      <c r="Q2444" s="28">
        <f t="shared" si="231"/>
        <v>12</v>
      </c>
      <c r="R2444" s="28">
        <f>IF(Q2444=0,0,IF(E2444&gt;1,E2444-1,VLOOKUP(Q2444,Months_Weeks!$A$1:$B$13,2,0)))</f>
        <v>3</v>
      </c>
      <c r="S2444" s="30"/>
      <c r="T2444" s="39"/>
      <c r="U2444" s="39"/>
      <c r="V2444" s="50">
        <f t="shared" si="232"/>
        <v>0</v>
      </c>
      <c r="W2444" s="28">
        <f t="shared" si="233"/>
        <v>12</v>
      </c>
      <c r="X2444" s="28">
        <f>IF(W2444=0,0,IF(E2444&gt;1,E2444-1,VLOOKUP(W2444,Months_Weeks!$A$1:$B$13,2,0)))</f>
        <v>3</v>
      </c>
      <c r="Y2444" s="30"/>
      <c r="Z2444" s="39"/>
      <c r="AA2444" s="31"/>
      <c r="AB2444" s="39"/>
      <c r="AC2444" s="31"/>
      <c r="AD2444" s="40"/>
      <c r="AE2444" s="31"/>
      <c r="AF2444" s="40"/>
      <c r="AG2444" s="31"/>
      <c r="AH2444" s="40"/>
      <c r="AI2444" s="31"/>
      <c r="AJ2444" s="40"/>
    </row>
    <row r="2445" spans="1:36" x14ac:dyDescent="0.25">
      <c r="A2445" s="37" t="s">
        <v>32</v>
      </c>
      <c r="B2445" s="37">
        <v>31</v>
      </c>
      <c r="C2445" s="26" t="str">
        <f>IFERROR(INDEX(Clients[Client_Name],MATCH(Table312[[#This Row],[Client_Code]],Clients[Client_Code],0)),"")</f>
        <v>LACTALIS</v>
      </c>
      <c r="D2445" s="25">
        <v>12</v>
      </c>
      <c r="E2445" s="25">
        <v>5</v>
      </c>
      <c r="F2445" s="25" t="b">
        <f>IF(E2445&gt;(VLOOKUP(D2445,Months_Weeks!$A$2:$B$13,2,TRUE)),FALSE)</f>
        <v>0</v>
      </c>
      <c r="G2445" s="63">
        <f>IF(Table312[[#This Row],[Facility]]="Buin",1.5%,0.25%)</f>
        <v>2.5000000000000001E-3</v>
      </c>
      <c r="H2445" s="38"/>
      <c r="I2445" s="38"/>
      <c r="J2445" s="27">
        <f t="shared" si="228"/>
        <v>1874</v>
      </c>
      <c r="K2445" s="28">
        <f t="shared" si="229"/>
        <v>12</v>
      </c>
      <c r="L2445" s="27">
        <f>IF(K2445=0,0,IF(E2445&gt;1,E2445-1,VLOOKUP(K2445,Months_Weeks!$A$1:$B$13,2,0)))</f>
        <v>4</v>
      </c>
      <c r="M2445" s="29"/>
      <c r="N2445" s="39"/>
      <c r="O2445" s="39"/>
      <c r="P2445" s="50">
        <f t="shared" si="230"/>
        <v>0</v>
      </c>
      <c r="Q2445" s="28">
        <f t="shared" si="231"/>
        <v>12</v>
      </c>
      <c r="R2445" s="28">
        <f>IF(Q2445=0,0,IF(E2445&gt;1,E2445-1,VLOOKUP(Q2445,Months_Weeks!$A$1:$B$13,2,0)))</f>
        <v>4</v>
      </c>
      <c r="S2445" s="30"/>
      <c r="T2445" s="39"/>
      <c r="U2445" s="39"/>
      <c r="V2445" s="50">
        <f t="shared" si="232"/>
        <v>0</v>
      </c>
      <c r="W2445" s="28">
        <f t="shared" si="233"/>
        <v>12</v>
      </c>
      <c r="X2445" s="28">
        <f>IF(W2445=0,0,IF(E2445&gt;1,E2445-1,VLOOKUP(W2445,Months_Weeks!$A$1:$B$13,2,0)))</f>
        <v>4</v>
      </c>
      <c r="Y2445" s="30"/>
      <c r="Z2445" s="39"/>
      <c r="AA2445" s="31"/>
      <c r="AB2445" s="39"/>
      <c r="AC2445" s="31"/>
      <c r="AD2445" s="40"/>
      <c r="AE2445" s="31"/>
      <c r="AF2445" s="40"/>
      <c r="AG2445" s="31"/>
      <c r="AH2445" s="40"/>
      <c r="AI2445" s="31"/>
      <c r="AJ2445" s="40"/>
    </row>
    <row r="2446" spans="1:36" x14ac:dyDescent="0.25">
      <c r="A2446" s="37" t="s">
        <v>62</v>
      </c>
      <c r="B2446" s="37">
        <v>1063</v>
      </c>
      <c r="C2446" s="26" t="str">
        <f>IFERROR(INDEX(Clients[Client_Name],MATCH(Table312[[#This Row],[Client_Code]],Clients[Client_Code],0)),"")</f>
        <v>LACTEOS MATTHEI</v>
      </c>
      <c r="D2446" s="25">
        <v>1</v>
      </c>
      <c r="E2446" s="25">
        <v>1</v>
      </c>
      <c r="F2446" s="25" t="b">
        <f>IF(E2446&gt;(VLOOKUP(D2446,Months_Weeks!$A$2:$B$13,2,TRUE)),FALSE)</f>
        <v>0</v>
      </c>
      <c r="G2446" s="63">
        <f>IF(Table312[[#This Row],[Facility]]="Buin",1.5%,0.25%)</f>
        <v>1.4999999999999999E-2</v>
      </c>
      <c r="H2446" s="38">
        <v>66</v>
      </c>
      <c r="I2446" s="38"/>
      <c r="J2446" s="27">
        <f t="shared" si="228"/>
        <v>66</v>
      </c>
      <c r="K2446" s="28">
        <f t="shared" si="229"/>
        <v>0</v>
      </c>
      <c r="L2446" s="27">
        <f>IF(K2446=0,0,IF(E2446&gt;1,E2446-1,VLOOKUP(K2446,Months_Weeks!$A$1:$B$13,2,0)))</f>
        <v>0</v>
      </c>
      <c r="M2446" s="29"/>
      <c r="N2446" s="39"/>
      <c r="O2446" s="39"/>
      <c r="P2446" s="50">
        <f t="shared" si="230"/>
        <v>0</v>
      </c>
      <c r="Q2446" s="28">
        <f t="shared" si="231"/>
        <v>0</v>
      </c>
      <c r="R2446" s="28">
        <f>IF(Q2446=0,0,IF(E2446&gt;1,E2446-1,VLOOKUP(Q2446,Months_Weeks!$A$1:$B$13,2,0)))</f>
        <v>0</v>
      </c>
      <c r="S2446" s="30"/>
      <c r="T2446" s="39"/>
      <c r="U2446" s="39"/>
      <c r="V2446" s="50">
        <f t="shared" si="232"/>
        <v>0</v>
      </c>
      <c r="W2446" s="28">
        <f t="shared" si="233"/>
        <v>0</v>
      </c>
      <c r="X2446" s="28">
        <f>IF(W2446=0,0,IF(E2446&gt;1,E2446-1,VLOOKUP(W2446,Months_Weeks!$A$1:$B$13,2,0)))</f>
        <v>0</v>
      </c>
      <c r="Y2446" s="30"/>
      <c r="Z2446" s="39"/>
      <c r="AA2446" s="31">
        <v>1</v>
      </c>
      <c r="AB2446" s="72">
        <v>0.52800000000000002</v>
      </c>
      <c r="AC2446" s="31"/>
      <c r="AD2446" s="40"/>
      <c r="AE2446" s="31"/>
      <c r="AF2446" s="40"/>
      <c r="AG2446" s="31"/>
      <c r="AH2446" s="40"/>
      <c r="AI2446" s="31">
        <v>1</v>
      </c>
      <c r="AJ2446" s="74">
        <v>2.0550000000000002</v>
      </c>
    </row>
    <row r="2447" spans="1:36" x14ac:dyDescent="0.25">
      <c r="A2447" s="37" t="s">
        <v>62</v>
      </c>
      <c r="B2447" s="37">
        <v>1063</v>
      </c>
      <c r="C2447" s="26" t="str">
        <f>IFERROR(INDEX(Clients[Client_Name],MATCH(Table312[[#This Row],[Client_Code]],Clients[Client_Code],0)),"")</f>
        <v>LACTEOS MATTHEI</v>
      </c>
      <c r="D2447" s="25">
        <v>1</v>
      </c>
      <c r="E2447" s="25">
        <v>2</v>
      </c>
      <c r="F2447" s="25" t="b">
        <f>IF(E2447&gt;(VLOOKUP(D2447,Months_Weeks!$A$2:$B$13,2,TRUE)),FALSE)</f>
        <v>0</v>
      </c>
      <c r="G2447" s="63">
        <f>IF(Table312[[#This Row],[Facility]]="Buin",1.5%,0.25%)</f>
        <v>1.4999999999999999E-2</v>
      </c>
      <c r="H2447" s="38"/>
      <c r="I2447" s="38">
        <v>10</v>
      </c>
      <c r="J2447" s="27">
        <f t="shared" si="228"/>
        <v>56</v>
      </c>
      <c r="K2447" s="28">
        <f t="shared" si="229"/>
        <v>1</v>
      </c>
      <c r="L2447" s="27">
        <f>IF(K2447=0,0,IF(E2447&gt;1,E2447-1,VLOOKUP(K2447,Months_Weeks!$A$1:$B$13,2,0)))</f>
        <v>1</v>
      </c>
      <c r="M2447" s="29"/>
      <c r="N2447" s="39"/>
      <c r="O2447" s="39"/>
      <c r="P2447" s="50">
        <f t="shared" si="230"/>
        <v>0</v>
      </c>
      <c r="Q2447" s="28">
        <f t="shared" si="231"/>
        <v>1</v>
      </c>
      <c r="R2447" s="28">
        <f>IF(Q2447=0,0,IF(E2447&gt;1,E2447-1,VLOOKUP(Q2447,Months_Weeks!$A$1:$B$13,2,0)))</f>
        <v>1</v>
      </c>
      <c r="S2447" s="30"/>
      <c r="T2447" s="39"/>
      <c r="U2447" s="39"/>
      <c r="V2447" s="50">
        <f t="shared" si="232"/>
        <v>0</v>
      </c>
      <c r="W2447" s="28">
        <f t="shared" si="233"/>
        <v>1</v>
      </c>
      <c r="X2447" s="28">
        <f>IF(W2447=0,0,IF(E2447&gt;1,E2447-1,VLOOKUP(W2447,Months_Weeks!$A$1:$B$13,2,0)))</f>
        <v>1</v>
      </c>
      <c r="Y2447" s="30"/>
      <c r="Z2447" s="39"/>
      <c r="AA2447" s="31"/>
      <c r="AB2447" s="39"/>
      <c r="AC2447" s="31"/>
      <c r="AD2447" s="40"/>
      <c r="AE2447" s="31"/>
      <c r="AF2447" s="40"/>
      <c r="AG2447" s="31"/>
      <c r="AH2447" s="40"/>
      <c r="AI2447" s="31"/>
      <c r="AJ2447" s="40"/>
    </row>
    <row r="2448" spans="1:36" x14ac:dyDescent="0.25">
      <c r="A2448" s="37" t="s">
        <v>62</v>
      </c>
      <c r="B2448" s="37">
        <v>1063</v>
      </c>
      <c r="C2448" s="26" t="str">
        <f>IFERROR(INDEX(Clients[Client_Name],MATCH(Table312[[#This Row],[Client_Code]],Clients[Client_Code],0)),"")</f>
        <v>LACTEOS MATTHEI</v>
      </c>
      <c r="D2448" s="25">
        <v>1</v>
      </c>
      <c r="E2448" s="25">
        <v>3</v>
      </c>
      <c r="F2448" s="25" t="b">
        <f>IF(E2448&gt;(VLOOKUP(D2448,Months_Weeks!$A$2:$B$13,2,TRUE)),FALSE)</f>
        <v>0</v>
      </c>
      <c r="G2448" s="63">
        <f>IF(Table312[[#This Row],[Facility]]="Buin",1.5%,0.25%)</f>
        <v>1.4999999999999999E-2</v>
      </c>
      <c r="H2448" s="38"/>
      <c r="I2448" s="38">
        <v>2</v>
      </c>
      <c r="J2448" s="27">
        <f t="shared" si="228"/>
        <v>54</v>
      </c>
      <c r="K2448" s="28">
        <f t="shared" si="229"/>
        <v>1</v>
      </c>
      <c r="L2448" s="27">
        <f>IF(K2448=0,0,IF(E2448&gt;1,E2448-1,VLOOKUP(K2448,Months_Weeks!$A$1:$B$13,2,0)))</f>
        <v>2</v>
      </c>
      <c r="M2448" s="29"/>
      <c r="N2448" s="39"/>
      <c r="O2448" s="39"/>
      <c r="P2448" s="50">
        <f t="shared" si="230"/>
        <v>0</v>
      </c>
      <c r="Q2448" s="28">
        <f t="shared" si="231"/>
        <v>1</v>
      </c>
      <c r="R2448" s="28">
        <f>IF(Q2448=0,0,IF(E2448&gt;1,E2448-1,VLOOKUP(Q2448,Months_Weeks!$A$1:$B$13,2,0)))</f>
        <v>2</v>
      </c>
      <c r="S2448" s="30"/>
      <c r="T2448" s="39"/>
      <c r="U2448" s="39"/>
      <c r="V2448" s="50">
        <f t="shared" si="232"/>
        <v>0</v>
      </c>
      <c r="W2448" s="28">
        <f t="shared" si="233"/>
        <v>1</v>
      </c>
      <c r="X2448" s="28">
        <f>IF(W2448=0,0,IF(E2448&gt;1,E2448-1,VLOOKUP(W2448,Months_Weeks!$A$1:$B$13,2,0)))</f>
        <v>2</v>
      </c>
      <c r="Y2448" s="30"/>
      <c r="Z2448" s="39"/>
      <c r="AA2448" s="31"/>
      <c r="AB2448" s="39"/>
      <c r="AC2448" s="31"/>
      <c r="AD2448" s="40"/>
      <c r="AE2448" s="31"/>
      <c r="AF2448" s="40"/>
      <c r="AG2448" s="31"/>
      <c r="AH2448" s="40"/>
      <c r="AI2448" s="31"/>
      <c r="AJ2448" s="40"/>
    </row>
    <row r="2449" spans="1:36" x14ac:dyDescent="0.25">
      <c r="A2449" s="37" t="s">
        <v>62</v>
      </c>
      <c r="B2449" s="37">
        <v>1063</v>
      </c>
      <c r="C2449" s="26" t="str">
        <f>IFERROR(INDEX(Clients[Client_Name],MATCH(Table312[[#This Row],[Client_Code]],Clients[Client_Code],0)),"")</f>
        <v>LACTEOS MATTHEI</v>
      </c>
      <c r="D2449" s="25">
        <v>1</v>
      </c>
      <c r="E2449" s="25">
        <v>4</v>
      </c>
      <c r="F2449" s="25" t="b">
        <f>IF(E2449&gt;(VLOOKUP(D2449,Months_Weeks!$A$2:$B$13,2,TRUE)),FALSE)</f>
        <v>0</v>
      </c>
      <c r="G2449" s="63">
        <f>IF(Table312[[#This Row],[Facility]]="Buin",1.5%,0.25%)</f>
        <v>1.4999999999999999E-2</v>
      </c>
      <c r="H2449" s="38">
        <v>5</v>
      </c>
      <c r="I2449" s="38"/>
      <c r="J2449" s="27">
        <f t="shared" si="228"/>
        <v>59</v>
      </c>
      <c r="K2449" s="28">
        <f t="shared" si="229"/>
        <v>1</v>
      </c>
      <c r="L2449" s="27">
        <f>IF(K2449=0,0,IF(E2449&gt;1,E2449-1,VLOOKUP(K2449,Months_Weeks!$A$1:$B$13,2,0)))</f>
        <v>3</v>
      </c>
      <c r="M2449" s="29"/>
      <c r="N2449" s="39"/>
      <c r="O2449" s="39"/>
      <c r="P2449" s="50">
        <f t="shared" si="230"/>
        <v>0</v>
      </c>
      <c r="Q2449" s="28">
        <f t="shared" si="231"/>
        <v>1</v>
      </c>
      <c r="R2449" s="28">
        <f>IF(Q2449=0,0,IF(E2449&gt;1,E2449-1,VLOOKUP(Q2449,Months_Weeks!$A$1:$B$13,2,0)))</f>
        <v>3</v>
      </c>
      <c r="S2449" s="30"/>
      <c r="T2449" s="39"/>
      <c r="U2449" s="39"/>
      <c r="V2449" s="50">
        <f t="shared" si="232"/>
        <v>0</v>
      </c>
      <c r="W2449" s="28">
        <f t="shared" si="233"/>
        <v>1</v>
      </c>
      <c r="X2449" s="28">
        <f>IF(W2449=0,0,IF(E2449&gt;1,E2449-1,VLOOKUP(W2449,Months_Weeks!$A$1:$B$13,2,0)))</f>
        <v>3</v>
      </c>
      <c r="Y2449" s="30"/>
      <c r="Z2449" s="39"/>
      <c r="AA2449" s="31"/>
      <c r="AB2449" s="39"/>
      <c r="AC2449" s="31"/>
      <c r="AD2449" s="40"/>
      <c r="AE2449" s="31"/>
      <c r="AF2449" s="40"/>
      <c r="AG2449" s="31"/>
      <c r="AH2449" s="40"/>
      <c r="AI2449" s="31"/>
      <c r="AJ2449" s="40"/>
    </row>
    <row r="2450" spans="1:36" x14ac:dyDescent="0.25">
      <c r="A2450" s="37" t="s">
        <v>62</v>
      </c>
      <c r="B2450" s="37">
        <v>1063</v>
      </c>
      <c r="C2450" s="26" t="str">
        <f>IFERROR(INDEX(Clients[Client_Name],MATCH(Table312[[#This Row],[Client_Code]],Clients[Client_Code],0)),"")</f>
        <v>LACTEOS MATTHEI</v>
      </c>
      <c r="D2450" s="25">
        <v>2</v>
      </c>
      <c r="E2450" s="25">
        <v>1</v>
      </c>
      <c r="F2450" s="25" t="b">
        <f>IF(E2450&gt;(VLOOKUP(D2450,Months_Weeks!$A$2:$B$13,2,TRUE)),FALSE)</f>
        <v>0</v>
      </c>
      <c r="G2450" s="63">
        <f>IF(Table312[[#This Row],[Facility]]="Buin",1.5%,0.25%)</f>
        <v>1.4999999999999999E-2</v>
      </c>
      <c r="H2450" s="38">
        <v>12</v>
      </c>
      <c r="I2450" s="38"/>
      <c r="J2450" s="27">
        <f t="shared" si="228"/>
        <v>71</v>
      </c>
      <c r="K2450" s="28">
        <f t="shared" si="229"/>
        <v>1</v>
      </c>
      <c r="L2450" s="27">
        <f>IF(K2450=0,0,IF(E2450&gt;1,E2450-1,VLOOKUP(K2450,Months_Weeks!$A$1:$B$13,2,0)))</f>
        <v>4</v>
      </c>
      <c r="M2450" s="29"/>
      <c r="N2450" s="39"/>
      <c r="O2450" s="39"/>
      <c r="P2450" s="50">
        <f t="shared" si="230"/>
        <v>0</v>
      </c>
      <c r="Q2450" s="28">
        <f t="shared" si="231"/>
        <v>1</v>
      </c>
      <c r="R2450" s="28">
        <f>IF(Q2450=0,0,IF(E2450&gt;1,E2450-1,VLOOKUP(Q2450,Months_Weeks!$A$1:$B$13,2,0)))</f>
        <v>4</v>
      </c>
      <c r="S2450" s="30"/>
      <c r="T2450" s="39"/>
      <c r="U2450" s="39"/>
      <c r="V2450" s="50">
        <f t="shared" si="232"/>
        <v>0</v>
      </c>
      <c r="W2450" s="28">
        <f t="shared" si="233"/>
        <v>1</v>
      </c>
      <c r="X2450" s="28">
        <f>IF(W2450=0,0,IF(E2450&gt;1,E2450-1,VLOOKUP(W2450,Months_Weeks!$A$1:$B$13,2,0)))</f>
        <v>4</v>
      </c>
      <c r="Y2450" s="30"/>
      <c r="Z2450" s="39"/>
      <c r="AA2450" s="31"/>
      <c r="AB2450" s="39"/>
      <c r="AC2450" s="31"/>
      <c r="AD2450" s="40"/>
      <c r="AE2450" s="31"/>
      <c r="AF2450" s="40"/>
      <c r="AG2450" s="31"/>
      <c r="AH2450" s="40"/>
      <c r="AI2450" s="31"/>
      <c r="AJ2450" s="40"/>
    </row>
    <row r="2451" spans="1:36" x14ac:dyDescent="0.25">
      <c r="A2451" s="37" t="s">
        <v>62</v>
      </c>
      <c r="B2451" s="37">
        <v>1063</v>
      </c>
      <c r="C2451" s="26" t="str">
        <f>IFERROR(INDEX(Clients[Client_Name],MATCH(Table312[[#This Row],[Client_Code]],Clients[Client_Code],0)),"")</f>
        <v>LACTEOS MATTHEI</v>
      </c>
      <c r="D2451" s="25">
        <v>2</v>
      </c>
      <c r="E2451" s="25">
        <v>2</v>
      </c>
      <c r="F2451" s="25" t="b">
        <f>IF(E2451&gt;(VLOOKUP(D2451,Months_Weeks!$A$2:$B$13,2,TRUE)),FALSE)</f>
        <v>0</v>
      </c>
      <c r="G2451" s="63">
        <f>IF(Table312[[#This Row],[Facility]]="Buin",1.5%,0.25%)</f>
        <v>1.4999999999999999E-2</v>
      </c>
      <c r="H2451" s="38">
        <v>7</v>
      </c>
      <c r="I2451" s="38"/>
      <c r="J2451" s="27">
        <f t="shared" si="228"/>
        <v>78</v>
      </c>
      <c r="K2451" s="28">
        <f t="shared" si="229"/>
        <v>2</v>
      </c>
      <c r="L2451" s="27">
        <f>IF(K2451=0,0,IF(E2451&gt;1,E2451-1,VLOOKUP(K2451,Months_Weeks!$A$1:$B$13,2,0)))</f>
        <v>1</v>
      </c>
      <c r="M2451" s="29"/>
      <c r="N2451" s="39"/>
      <c r="O2451" s="39"/>
      <c r="P2451" s="50">
        <f t="shared" si="230"/>
        <v>0</v>
      </c>
      <c r="Q2451" s="28">
        <f t="shared" si="231"/>
        <v>2</v>
      </c>
      <c r="R2451" s="28">
        <f>IF(Q2451=0,0,IF(E2451&gt;1,E2451-1,VLOOKUP(Q2451,Months_Weeks!$A$1:$B$13,2,0)))</f>
        <v>1</v>
      </c>
      <c r="S2451" s="30"/>
      <c r="T2451" s="39"/>
      <c r="U2451" s="39"/>
      <c r="V2451" s="50">
        <f t="shared" si="232"/>
        <v>0</v>
      </c>
      <c r="W2451" s="28">
        <f t="shared" si="233"/>
        <v>2</v>
      </c>
      <c r="X2451" s="28">
        <f>IF(W2451=0,0,IF(E2451&gt;1,E2451-1,VLOOKUP(W2451,Months_Weeks!$A$1:$B$13,2,0)))</f>
        <v>1</v>
      </c>
      <c r="Y2451" s="30"/>
      <c r="Z2451" s="39"/>
      <c r="AA2451" s="31"/>
      <c r="AB2451" s="39"/>
      <c r="AC2451" s="31"/>
      <c r="AD2451" s="40"/>
      <c r="AE2451" s="31"/>
      <c r="AF2451" s="40"/>
      <c r="AG2451" s="31"/>
      <c r="AH2451" s="40"/>
      <c r="AI2451" s="31"/>
      <c r="AJ2451" s="40"/>
    </row>
    <row r="2452" spans="1:36" x14ac:dyDescent="0.25">
      <c r="A2452" s="37" t="s">
        <v>62</v>
      </c>
      <c r="B2452" s="37">
        <v>1063</v>
      </c>
      <c r="C2452" s="26" t="str">
        <f>IFERROR(INDEX(Clients[Client_Name],MATCH(Table312[[#This Row],[Client_Code]],Clients[Client_Code],0)),"")</f>
        <v>LACTEOS MATTHEI</v>
      </c>
      <c r="D2452" s="25">
        <v>2</v>
      </c>
      <c r="E2452" s="25">
        <v>3</v>
      </c>
      <c r="F2452" s="25" t="b">
        <f>IF(E2452&gt;(VLOOKUP(D2452,Months_Weeks!$A$2:$B$13,2,TRUE)),FALSE)</f>
        <v>0</v>
      </c>
      <c r="G2452" s="63">
        <f>IF(Table312[[#This Row],[Facility]]="Buin",1.5%,0.25%)</f>
        <v>1.4999999999999999E-2</v>
      </c>
      <c r="H2452" s="38"/>
      <c r="I2452" s="38">
        <v>14</v>
      </c>
      <c r="J2452" s="27">
        <f t="shared" si="228"/>
        <v>64</v>
      </c>
      <c r="K2452" s="28">
        <f t="shared" si="229"/>
        <v>2</v>
      </c>
      <c r="L2452" s="27">
        <f>IF(K2452=0,0,IF(E2452&gt;1,E2452-1,VLOOKUP(K2452,Months_Weeks!$A$1:$B$13,2,0)))</f>
        <v>2</v>
      </c>
      <c r="M2452" s="29"/>
      <c r="N2452" s="39"/>
      <c r="O2452" s="39"/>
      <c r="P2452" s="50">
        <f t="shared" si="230"/>
        <v>0</v>
      </c>
      <c r="Q2452" s="28">
        <f t="shared" si="231"/>
        <v>2</v>
      </c>
      <c r="R2452" s="28">
        <f>IF(Q2452=0,0,IF(E2452&gt;1,E2452-1,VLOOKUP(Q2452,Months_Weeks!$A$1:$B$13,2,0)))</f>
        <v>2</v>
      </c>
      <c r="S2452" s="30"/>
      <c r="T2452" s="39"/>
      <c r="U2452" s="39"/>
      <c r="V2452" s="50">
        <f t="shared" si="232"/>
        <v>0</v>
      </c>
      <c r="W2452" s="28">
        <f t="shared" si="233"/>
        <v>2</v>
      </c>
      <c r="X2452" s="28">
        <f>IF(W2452=0,0,IF(E2452&gt;1,E2452-1,VLOOKUP(W2452,Months_Weeks!$A$1:$B$13,2,0)))</f>
        <v>2</v>
      </c>
      <c r="Y2452" s="30"/>
      <c r="Z2452" s="39"/>
      <c r="AA2452" s="31"/>
      <c r="AB2452" s="39"/>
      <c r="AC2452" s="31"/>
      <c r="AD2452" s="40"/>
      <c r="AE2452" s="31"/>
      <c r="AF2452" s="40"/>
      <c r="AG2452" s="31"/>
      <c r="AH2452" s="40"/>
      <c r="AI2452" s="31"/>
      <c r="AJ2452" s="40"/>
    </row>
    <row r="2453" spans="1:36" x14ac:dyDescent="0.25">
      <c r="A2453" s="37" t="s">
        <v>62</v>
      </c>
      <c r="B2453" s="37">
        <v>1063</v>
      </c>
      <c r="C2453" s="26" t="str">
        <f>IFERROR(INDEX(Clients[Client_Name],MATCH(Table312[[#This Row],[Client_Code]],Clients[Client_Code],0)),"")</f>
        <v>LACTEOS MATTHEI</v>
      </c>
      <c r="D2453" s="25">
        <v>2</v>
      </c>
      <c r="E2453" s="25">
        <v>4</v>
      </c>
      <c r="F2453" s="25" t="b">
        <f>IF(E2453&gt;(VLOOKUP(D2453,Months_Weeks!$A$2:$B$13,2,TRUE)),FALSE)</f>
        <v>0</v>
      </c>
      <c r="G2453" s="63">
        <f>IF(Table312[[#This Row],[Facility]]="Buin",1.5%,0.25%)</f>
        <v>1.4999999999999999E-2</v>
      </c>
      <c r="H2453" s="38">
        <v>4</v>
      </c>
      <c r="I2453" s="38"/>
      <c r="J2453" s="27">
        <f t="shared" si="228"/>
        <v>68</v>
      </c>
      <c r="K2453" s="28">
        <f t="shared" si="229"/>
        <v>2</v>
      </c>
      <c r="L2453" s="27">
        <f>IF(K2453=0,0,IF(E2453&gt;1,E2453-1,VLOOKUP(K2453,Months_Weeks!$A$1:$B$13,2,0)))</f>
        <v>3</v>
      </c>
      <c r="M2453" s="29"/>
      <c r="N2453" s="39"/>
      <c r="O2453" s="39"/>
      <c r="P2453" s="50">
        <f t="shared" si="230"/>
        <v>0</v>
      </c>
      <c r="Q2453" s="28">
        <f t="shared" si="231"/>
        <v>2</v>
      </c>
      <c r="R2453" s="28">
        <f>IF(Q2453=0,0,IF(E2453&gt;1,E2453-1,VLOOKUP(Q2453,Months_Weeks!$A$1:$B$13,2,0)))</f>
        <v>3</v>
      </c>
      <c r="S2453" s="30"/>
      <c r="T2453" s="39"/>
      <c r="U2453" s="39"/>
      <c r="V2453" s="50">
        <f t="shared" si="232"/>
        <v>0</v>
      </c>
      <c r="W2453" s="28">
        <f t="shared" si="233"/>
        <v>2</v>
      </c>
      <c r="X2453" s="28">
        <f>IF(W2453=0,0,IF(E2453&gt;1,E2453-1,VLOOKUP(W2453,Months_Weeks!$A$1:$B$13,2,0)))</f>
        <v>3</v>
      </c>
      <c r="Y2453" s="30"/>
      <c r="Z2453" s="39"/>
      <c r="AA2453" s="31"/>
      <c r="AB2453" s="39"/>
      <c r="AC2453" s="31"/>
      <c r="AD2453" s="40"/>
      <c r="AE2453" s="31"/>
      <c r="AF2453" s="40"/>
      <c r="AG2453" s="31"/>
      <c r="AH2453" s="40"/>
      <c r="AI2453" s="31"/>
      <c r="AJ2453" s="40"/>
    </row>
    <row r="2454" spans="1:36" x14ac:dyDescent="0.25">
      <c r="A2454" s="37" t="s">
        <v>62</v>
      </c>
      <c r="B2454" s="37">
        <v>1063</v>
      </c>
      <c r="C2454" s="26" t="str">
        <f>IFERROR(INDEX(Clients[Client_Name],MATCH(Table312[[#This Row],[Client_Code]],Clients[Client_Code],0)),"")</f>
        <v>LACTEOS MATTHEI</v>
      </c>
      <c r="D2454" s="25">
        <v>3</v>
      </c>
      <c r="E2454" s="25">
        <v>1</v>
      </c>
      <c r="F2454" s="25" t="b">
        <f>IF(E2454&gt;(VLOOKUP(D2454,Months_Weeks!$A$2:$B$13,2,TRUE)),FALSE)</f>
        <v>0</v>
      </c>
      <c r="G2454" s="63">
        <f>IF(Table312[[#This Row],[Facility]]="Buin",1.5%,0.25%)</f>
        <v>1.4999999999999999E-2</v>
      </c>
      <c r="H2454" s="38">
        <v>6</v>
      </c>
      <c r="I2454" s="38"/>
      <c r="J2454" s="27">
        <f t="shared" si="228"/>
        <v>74</v>
      </c>
      <c r="K2454" s="28">
        <f t="shared" si="229"/>
        <v>2</v>
      </c>
      <c r="L2454" s="27">
        <f>IF(K2454=0,0,IF(E2454&gt;1,E2454-1,VLOOKUP(K2454,Months_Weeks!$A$1:$B$13,2,0)))</f>
        <v>4</v>
      </c>
      <c r="M2454" s="29"/>
      <c r="N2454" s="39"/>
      <c r="O2454" s="39"/>
      <c r="P2454" s="50">
        <f t="shared" si="230"/>
        <v>0</v>
      </c>
      <c r="Q2454" s="28">
        <f t="shared" si="231"/>
        <v>2</v>
      </c>
      <c r="R2454" s="28">
        <f>IF(Q2454=0,0,IF(E2454&gt;1,E2454-1,VLOOKUP(Q2454,Months_Weeks!$A$1:$B$13,2,0)))</f>
        <v>4</v>
      </c>
      <c r="S2454" s="30"/>
      <c r="T2454" s="39"/>
      <c r="U2454" s="39"/>
      <c r="V2454" s="50">
        <f t="shared" si="232"/>
        <v>0</v>
      </c>
      <c r="W2454" s="28">
        <f t="shared" si="233"/>
        <v>2</v>
      </c>
      <c r="X2454" s="28">
        <f>IF(W2454=0,0,IF(E2454&gt;1,E2454-1,VLOOKUP(W2454,Months_Weeks!$A$1:$B$13,2,0)))</f>
        <v>4</v>
      </c>
      <c r="Y2454" s="30"/>
      <c r="Z2454" s="39"/>
      <c r="AA2454" s="31"/>
      <c r="AB2454" s="39"/>
      <c r="AC2454" s="31"/>
      <c r="AD2454" s="40"/>
      <c r="AE2454" s="31"/>
      <c r="AF2454" s="40"/>
      <c r="AG2454" s="31"/>
      <c r="AH2454" s="40"/>
      <c r="AI2454" s="31"/>
      <c r="AJ2454" s="40"/>
    </row>
    <row r="2455" spans="1:36" x14ac:dyDescent="0.25">
      <c r="A2455" s="37" t="s">
        <v>62</v>
      </c>
      <c r="B2455" s="37">
        <v>1063</v>
      </c>
      <c r="C2455" s="26" t="str">
        <f>IFERROR(INDEX(Clients[Client_Name],MATCH(Table312[[#This Row],[Client_Code]],Clients[Client_Code],0)),"")</f>
        <v>LACTEOS MATTHEI</v>
      </c>
      <c r="D2455" s="25">
        <v>3</v>
      </c>
      <c r="E2455" s="25">
        <v>2</v>
      </c>
      <c r="F2455" s="25" t="b">
        <f>IF(E2455&gt;(VLOOKUP(D2455,Months_Weeks!$A$2:$B$13,2,TRUE)),FALSE)</f>
        <v>0</v>
      </c>
      <c r="G2455" s="63">
        <f>IF(Table312[[#This Row],[Facility]]="Buin",1.5%,0.25%)</f>
        <v>1.4999999999999999E-2</v>
      </c>
      <c r="H2455" s="38"/>
      <c r="I2455" s="38"/>
      <c r="J2455" s="27">
        <f t="shared" si="228"/>
        <v>74</v>
      </c>
      <c r="K2455" s="28">
        <f t="shared" si="229"/>
        <v>3</v>
      </c>
      <c r="L2455" s="27">
        <f>IF(K2455=0,0,IF(E2455&gt;1,E2455-1,VLOOKUP(K2455,Months_Weeks!$A$1:$B$13,2,0)))</f>
        <v>1</v>
      </c>
      <c r="M2455" s="29"/>
      <c r="N2455" s="39"/>
      <c r="O2455" s="39"/>
      <c r="P2455" s="50">
        <f t="shared" si="230"/>
        <v>0</v>
      </c>
      <c r="Q2455" s="28">
        <f t="shared" si="231"/>
        <v>3</v>
      </c>
      <c r="R2455" s="28">
        <f>IF(Q2455=0,0,IF(E2455&gt;1,E2455-1,VLOOKUP(Q2455,Months_Weeks!$A$1:$B$13,2,0)))</f>
        <v>1</v>
      </c>
      <c r="S2455" s="30"/>
      <c r="T2455" s="39"/>
      <c r="U2455" s="39"/>
      <c r="V2455" s="50">
        <f t="shared" si="232"/>
        <v>0</v>
      </c>
      <c r="W2455" s="28">
        <f t="shared" si="233"/>
        <v>3</v>
      </c>
      <c r="X2455" s="28">
        <f>IF(W2455=0,0,IF(E2455&gt;1,E2455-1,VLOOKUP(W2455,Months_Weeks!$A$1:$B$13,2,0)))</f>
        <v>1</v>
      </c>
      <c r="Y2455" s="30"/>
      <c r="Z2455" s="39"/>
      <c r="AA2455" s="31"/>
      <c r="AB2455" s="39"/>
      <c r="AC2455" s="31"/>
      <c r="AD2455" s="40"/>
      <c r="AE2455" s="31"/>
      <c r="AF2455" s="40"/>
      <c r="AG2455" s="31"/>
      <c r="AH2455" s="40"/>
      <c r="AI2455" s="31"/>
      <c r="AJ2455" s="40"/>
    </row>
    <row r="2456" spans="1:36" x14ac:dyDescent="0.25">
      <c r="A2456" s="37" t="s">
        <v>62</v>
      </c>
      <c r="B2456" s="37">
        <v>1063</v>
      </c>
      <c r="C2456" s="26" t="str">
        <f>IFERROR(INDEX(Clients[Client_Name],MATCH(Table312[[#This Row],[Client_Code]],Clients[Client_Code],0)),"")</f>
        <v>LACTEOS MATTHEI</v>
      </c>
      <c r="D2456" s="25">
        <v>3</v>
      </c>
      <c r="E2456" s="25">
        <v>3</v>
      </c>
      <c r="F2456" s="25" t="b">
        <f>IF(E2456&gt;(VLOOKUP(D2456,Months_Weeks!$A$2:$B$13,2,TRUE)),FALSE)</f>
        <v>0</v>
      </c>
      <c r="G2456" s="63">
        <f>IF(Table312[[#This Row],[Facility]]="Buin",1.5%,0.25%)</f>
        <v>1.4999999999999999E-2</v>
      </c>
      <c r="H2456" s="38"/>
      <c r="I2456" s="38"/>
      <c r="J2456" s="27">
        <f t="shared" si="228"/>
        <v>74</v>
      </c>
      <c r="K2456" s="28">
        <f t="shared" si="229"/>
        <v>3</v>
      </c>
      <c r="L2456" s="27">
        <f>IF(K2456=0,0,IF(E2456&gt;1,E2456-1,VLOOKUP(K2456,Months_Weeks!$A$1:$B$13,2,0)))</f>
        <v>2</v>
      </c>
      <c r="M2456" s="29"/>
      <c r="N2456" s="39"/>
      <c r="O2456" s="39"/>
      <c r="P2456" s="50">
        <f t="shared" si="230"/>
        <v>0</v>
      </c>
      <c r="Q2456" s="28">
        <f t="shared" si="231"/>
        <v>3</v>
      </c>
      <c r="R2456" s="28">
        <f>IF(Q2456=0,0,IF(E2456&gt;1,E2456-1,VLOOKUP(Q2456,Months_Weeks!$A$1:$B$13,2,0)))</f>
        <v>2</v>
      </c>
      <c r="S2456" s="30"/>
      <c r="T2456" s="39"/>
      <c r="U2456" s="39"/>
      <c r="V2456" s="50">
        <f t="shared" si="232"/>
        <v>0</v>
      </c>
      <c r="W2456" s="28">
        <f t="shared" si="233"/>
        <v>3</v>
      </c>
      <c r="X2456" s="28">
        <f>IF(W2456=0,0,IF(E2456&gt;1,E2456-1,VLOOKUP(W2456,Months_Weeks!$A$1:$B$13,2,0)))</f>
        <v>2</v>
      </c>
      <c r="Y2456" s="30"/>
      <c r="Z2456" s="39"/>
      <c r="AA2456" s="31"/>
      <c r="AB2456" s="39"/>
      <c r="AC2456" s="31"/>
      <c r="AD2456" s="40"/>
      <c r="AE2456" s="31"/>
      <c r="AF2456" s="40"/>
      <c r="AG2456" s="31"/>
      <c r="AH2456" s="40"/>
      <c r="AI2456" s="31"/>
      <c r="AJ2456" s="40"/>
    </row>
    <row r="2457" spans="1:36" ht="14.25" customHeight="1" x14ac:dyDescent="0.25">
      <c r="A2457" s="37" t="s">
        <v>62</v>
      </c>
      <c r="B2457" s="37">
        <v>1063</v>
      </c>
      <c r="C2457" s="26" t="str">
        <f>IFERROR(INDEX(Clients[Client_Name],MATCH(Table312[[#This Row],[Client_Code]],Clients[Client_Code],0)),"")</f>
        <v>LACTEOS MATTHEI</v>
      </c>
      <c r="D2457" s="25">
        <v>3</v>
      </c>
      <c r="E2457" s="25">
        <v>4</v>
      </c>
      <c r="F2457" s="25" t="b">
        <f>IF(E2457&gt;(VLOOKUP(D2457,Months_Weeks!$A$2:$B$13,2,TRUE)),FALSE)</f>
        <v>0</v>
      </c>
      <c r="G2457" s="63">
        <f>IF(Table312[[#This Row],[Facility]]="Buin",1.5%,0.25%)</f>
        <v>1.4999999999999999E-2</v>
      </c>
      <c r="H2457" s="38"/>
      <c r="I2457" s="38">
        <v>15</v>
      </c>
      <c r="J2457" s="27">
        <f t="shared" si="228"/>
        <v>59</v>
      </c>
      <c r="K2457" s="28">
        <f t="shared" si="229"/>
        <v>3</v>
      </c>
      <c r="L2457" s="27">
        <f>IF(K2457=0,0,IF(E2457&gt;1,E2457-1,VLOOKUP(K2457,Months_Weeks!$A$1:$B$13,2,0)))</f>
        <v>3</v>
      </c>
      <c r="M2457" s="29"/>
      <c r="N2457" s="39"/>
      <c r="O2457" s="39"/>
      <c r="P2457" s="50">
        <f t="shared" si="230"/>
        <v>0</v>
      </c>
      <c r="Q2457" s="28">
        <f t="shared" si="231"/>
        <v>3</v>
      </c>
      <c r="R2457" s="28">
        <f>IF(Q2457=0,0,IF(E2457&gt;1,E2457-1,VLOOKUP(Q2457,Months_Weeks!$A$1:$B$13,2,0)))</f>
        <v>3</v>
      </c>
      <c r="S2457" s="30"/>
      <c r="T2457" s="39"/>
      <c r="U2457" s="39"/>
      <c r="V2457" s="50">
        <f t="shared" si="232"/>
        <v>0</v>
      </c>
      <c r="W2457" s="28">
        <f t="shared" si="233"/>
        <v>3</v>
      </c>
      <c r="X2457" s="28">
        <f>IF(W2457=0,0,IF(E2457&gt;1,E2457-1,VLOOKUP(W2457,Months_Weeks!$A$1:$B$13,2,0)))</f>
        <v>3</v>
      </c>
      <c r="Y2457" s="30"/>
      <c r="Z2457" s="39"/>
      <c r="AA2457" s="31"/>
      <c r="AB2457" s="39"/>
      <c r="AC2457" s="31"/>
      <c r="AD2457" s="40"/>
      <c r="AE2457" s="31"/>
      <c r="AF2457" s="40"/>
      <c r="AG2457" s="31"/>
      <c r="AH2457" s="40"/>
      <c r="AI2457" s="31"/>
      <c r="AJ2457" s="40"/>
    </row>
    <row r="2458" spans="1:36" x14ac:dyDescent="0.25">
      <c r="A2458" s="37" t="s">
        <v>62</v>
      </c>
      <c r="B2458" s="37">
        <v>1063</v>
      </c>
      <c r="C2458" s="26" t="str">
        <f>IFERROR(INDEX(Clients[Client_Name],MATCH(Table312[[#This Row],[Client_Code]],Clients[Client_Code],0)),"")</f>
        <v>LACTEOS MATTHEI</v>
      </c>
      <c r="D2458" s="25">
        <v>3</v>
      </c>
      <c r="E2458" s="25">
        <v>5</v>
      </c>
      <c r="F2458" s="25" t="b">
        <f>IF(E2458&gt;(VLOOKUP(D2458,Months_Weeks!$A$2:$B$13,2,TRUE)),FALSE)</f>
        <v>0</v>
      </c>
      <c r="G2458" s="63">
        <f>IF(Table312[[#This Row],[Facility]]="Buin",1.5%,0.25%)</f>
        <v>1.4999999999999999E-2</v>
      </c>
      <c r="H2458" s="38"/>
      <c r="I2458" s="38"/>
      <c r="J2458" s="27">
        <f t="shared" si="228"/>
        <v>59</v>
      </c>
      <c r="K2458" s="28">
        <f t="shared" si="229"/>
        <v>3</v>
      </c>
      <c r="L2458" s="27">
        <f>IF(K2458=0,0,IF(E2458&gt;1,E2458-1,VLOOKUP(K2458,Months_Weeks!$A$1:$B$13,2,0)))</f>
        <v>4</v>
      </c>
      <c r="M2458" s="29"/>
      <c r="N2458" s="39"/>
      <c r="O2458" s="39"/>
      <c r="P2458" s="50">
        <f t="shared" si="230"/>
        <v>0</v>
      </c>
      <c r="Q2458" s="28">
        <f t="shared" si="231"/>
        <v>3</v>
      </c>
      <c r="R2458" s="28">
        <f>IF(Q2458=0,0,IF(E2458&gt;1,E2458-1,VLOOKUP(Q2458,Months_Weeks!$A$1:$B$13,2,0)))</f>
        <v>4</v>
      </c>
      <c r="S2458" s="30"/>
      <c r="T2458" s="39"/>
      <c r="U2458" s="39"/>
      <c r="V2458" s="50">
        <f t="shared" si="232"/>
        <v>0</v>
      </c>
      <c r="W2458" s="28">
        <f t="shared" si="233"/>
        <v>3</v>
      </c>
      <c r="X2458" s="28">
        <f>IF(W2458=0,0,IF(E2458&gt;1,E2458-1,VLOOKUP(W2458,Months_Weeks!$A$1:$B$13,2,0)))</f>
        <v>4</v>
      </c>
      <c r="Y2458" s="30"/>
      <c r="Z2458" s="39"/>
      <c r="AA2458" s="31"/>
      <c r="AB2458" s="39"/>
      <c r="AC2458" s="31"/>
      <c r="AD2458" s="40"/>
      <c r="AE2458" s="31"/>
      <c r="AF2458" s="40"/>
      <c r="AG2458" s="31"/>
      <c r="AH2458" s="40"/>
      <c r="AI2458" s="31"/>
      <c r="AJ2458" s="40"/>
    </row>
    <row r="2459" spans="1:36" ht="17.25" customHeight="1" x14ac:dyDescent="0.25">
      <c r="A2459" s="37" t="s">
        <v>62</v>
      </c>
      <c r="B2459" s="37">
        <v>1063</v>
      </c>
      <c r="C2459" s="26" t="str">
        <f>IFERROR(INDEX(Clients[Client_Name],MATCH(Table312[[#This Row],[Client_Code]],Clients[Client_Code],0)),"")</f>
        <v>LACTEOS MATTHEI</v>
      </c>
      <c r="D2459" s="25">
        <v>4</v>
      </c>
      <c r="E2459" s="25">
        <v>1</v>
      </c>
      <c r="F2459" s="25" t="b">
        <f>IF(E2459&gt;(VLOOKUP(D2459,Months_Weeks!$A$2:$B$13,2,TRUE)),FALSE)</f>
        <v>0</v>
      </c>
      <c r="G2459" s="63">
        <f>IF(Table312[[#This Row],[Facility]]="Buin",1.5%,0.25%)</f>
        <v>1.4999999999999999E-2</v>
      </c>
      <c r="H2459" s="38"/>
      <c r="I2459" s="38"/>
      <c r="J2459" s="27">
        <f t="shared" si="228"/>
        <v>59</v>
      </c>
      <c r="K2459" s="28">
        <f t="shared" si="229"/>
        <v>3</v>
      </c>
      <c r="L2459" s="27">
        <f>IF(K2459=0,0,IF(E2459&gt;1,E2459-1,VLOOKUP(K2459,Months_Weeks!$A$1:$B$13,2,0)))</f>
        <v>5</v>
      </c>
      <c r="M2459" s="29"/>
      <c r="N2459" s="39"/>
      <c r="O2459" s="39"/>
      <c r="P2459" s="50">
        <f t="shared" si="230"/>
        <v>0</v>
      </c>
      <c r="Q2459" s="28">
        <f t="shared" si="231"/>
        <v>3</v>
      </c>
      <c r="R2459" s="28">
        <f>IF(Q2459=0,0,IF(E2459&gt;1,E2459-1,VLOOKUP(Q2459,Months_Weeks!$A$1:$B$13,2,0)))</f>
        <v>5</v>
      </c>
      <c r="S2459" s="30"/>
      <c r="T2459" s="39"/>
      <c r="U2459" s="39"/>
      <c r="V2459" s="50">
        <f t="shared" si="232"/>
        <v>0</v>
      </c>
      <c r="W2459" s="28">
        <f t="shared" si="233"/>
        <v>3</v>
      </c>
      <c r="X2459" s="28">
        <f>IF(W2459=0,0,IF(E2459&gt;1,E2459-1,VLOOKUP(W2459,Months_Weeks!$A$1:$B$13,2,0)))</f>
        <v>5</v>
      </c>
      <c r="Y2459" s="30"/>
      <c r="Z2459" s="39"/>
      <c r="AA2459" s="31"/>
      <c r="AB2459" s="39"/>
      <c r="AC2459" s="31"/>
      <c r="AD2459" s="40"/>
      <c r="AE2459" s="31"/>
      <c r="AF2459" s="40"/>
      <c r="AG2459" s="31"/>
      <c r="AH2459" s="40"/>
      <c r="AI2459" s="31"/>
      <c r="AJ2459" s="40"/>
    </row>
    <row r="2460" spans="1:36" x14ac:dyDescent="0.25">
      <c r="A2460" s="37" t="s">
        <v>62</v>
      </c>
      <c r="B2460" s="37">
        <v>1063</v>
      </c>
      <c r="C2460" s="26" t="str">
        <f>IFERROR(INDEX(Clients[Client_Name],MATCH(Table312[[#This Row],[Client_Code]],Clients[Client_Code],0)),"")</f>
        <v>LACTEOS MATTHEI</v>
      </c>
      <c r="D2460" s="25">
        <v>4</v>
      </c>
      <c r="E2460" s="25">
        <v>2</v>
      </c>
      <c r="F2460" s="25" t="b">
        <f>IF(E2460&gt;(VLOOKUP(D2460,Months_Weeks!$A$2:$B$13,2,TRUE)),FALSE)</f>
        <v>0</v>
      </c>
      <c r="G2460" s="63">
        <f>IF(Table312[[#This Row],[Facility]]="Buin",1.5%,0.25%)</f>
        <v>1.4999999999999999E-2</v>
      </c>
      <c r="H2460" s="38"/>
      <c r="I2460" s="38"/>
      <c r="J2460" s="27">
        <f t="shared" si="228"/>
        <v>59</v>
      </c>
      <c r="K2460" s="28">
        <f t="shared" si="229"/>
        <v>4</v>
      </c>
      <c r="L2460" s="27">
        <f>IF(K2460=0,0,IF(E2460&gt;1,E2460-1,VLOOKUP(K2460,Months_Weeks!$A$1:$B$13,2,0)))</f>
        <v>1</v>
      </c>
      <c r="M2460" s="29"/>
      <c r="N2460" s="39"/>
      <c r="O2460" s="39"/>
      <c r="P2460" s="50">
        <f t="shared" si="230"/>
        <v>0</v>
      </c>
      <c r="Q2460" s="28">
        <f t="shared" si="231"/>
        <v>4</v>
      </c>
      <c r="R2460" s="28">
        <f>IF(Q2460=0,0,IF(E2460&gt;1,E2460-1,VLOOKUP(Q2460,Months_Weeks!$A$1:$B$13,2,0)))</f>
        <v>1</v>
      </c>
      <c r="S2460" s="30"/>
      <c r="T2460" s="39"/>
      <c r="U2460" s="39"/>
      <c r="V2460" s="50">
        <f t="shared" si="232"/>
        <v>0</v>
      </c>
      <c r="W2460" s="28">
        <f t="shared" si="233"/>
        <v>4</v>
      </c>
      <c r="X2460" s="28">
        <f>IF(W2460=0,0,IF(E2460&gt;1,E2460-1,VLOOKUP(W2460,Months_Weeks!$A$1:$B$13,2,0)))</f>
        <v>1</v>
      </c>
      <c r="Y2460" s="30"/>
      <c r="Z2460" s="39"/>
      <c r="AA2460" s="31"/>
      <c r="AB2460" s="39"/>
      <c r="AC2460" s="31"/>
      <c r="AD2460" s="40"/>
      <c r="AE2460" s="31"/>
      <c r="AF2460" s="40"/>
      <c r="AG2460" s="31"/>
      <c r="AH2460" s="40"/>
      <c r="AI2460" s="31"/>
      <c r="AJ2460" s="40"/>
    </row>
    <row r="2461" spans="1:36" x14ac:dyDescent="0.25">
      <c r="A2461" s="37" t="s">
        <v>62</v>
      </c>
      <c r="B2461" s="37">
        <v>1063</v>
      </c>
      <c r="C2461" s="26" t="str">
        <f>IFERROR(INDEX(Clients[Client_Name],MATCH(Table312[[#This Row],[Client_Code]],Clients[Client_Code],0)),"")</f>
        <v>LACTEOS MATTHEI</v>
      </c>
      <c r="D2461" s="25">
        <v>4</v>
      </c>
      <c r="E2461" s="25">
        <v>3</v>
      </c>
      <c r="F2461" s="25" t="b">
        <f>IF(E2461&gt;(VLOOKUP(D2461,Months_Weeks!$A$2:$B$13,2,TRUE)),FALSE)</f>
        <v>0</v>
      </c>
      <c r="G2461" s="63">
        <f>IF(Table312[[#This Row],[Facility]]="Buin",1.5%,0.25%)</f>
        <v>1.4999999999999999E-2</v>
      </c>
      <c r="H2461" s="38"/>
      <c r="I2461" s="38"/>
      <c r="J2461" s="27">
        <f t="shared" si="228"/>
        <v>59</v>
      </c>
      <c r="K2461" s="28">
        <f t="shared" si="229"/>
        <v>4</v>
      </c>
      <c r="L2461" s="27">
        <f>IF(K2461=0,0,IF(E2461&gt;1,E2461-1,VLOOKUP(K2461,Months_Weeks!$A$1:$B$13,2,0)))</f>
        <v>2</v>
      </c>
      <c r="M2461" s="29"/>
      <c r="N2461" s="39"/>
      <c r="O2461" s="39"/>
      <c r="P2461" s="50">
        <f t="shared" si="230"/>
        <v>0</v>
      </c>
      <c r="Q2461" s="28">
        <f t="shared" si="231"/>
        <v>4</v>
      </c>
      <c r="R2461" s="28">
        <f>IF(Q2461=0,0,IF(E2461&gt;1,E2461-1,VLOOKUP(Q2461,Months_Weeks!$A$1:$B$13,2,0)))</f>
        <v>2</v>
      </c>
      <c r="S2461" s="30"/>
      <c r="T2461" s="39"/>
      <c r="U2461" s="39"/>
      <c r="V2461" s="50">
        <f t="shared" si="232"/>
        <v>0</v>
      </c>
      <c r="W2461" s="28">
        <f t="shared" si="233"/>
        <v>4</v>
      </c>
      <c r="X2461" s="28">
        <f>IF(W2461=0,0,IF(E2461&gt;1,E2461-1,VLOOKUP(W2461,Months_Weeks!$A$1:$B$13,2,0)))</f>
        <v>2</v>
      </c>
      <c r="Y2461" s="30"/>
      <c r="Z2461" s="39"/>
      <c r="AA2461" s="31"/>
      <c r="AB2461" s="39"/>
      <c r="AC2461" s="31"/>
      <c r="AD2461" s="40"/>
      <c r="AE2461" s="31"/>
      <c r="AF2461" s="40"/>
      <c r="AG2461" s="31"/>
      <c r="AH2461" s="40"/>
      <c r="AI2461" s="31"/>
      <c r="AJ2461" s="40"/>
    </row>
    <row r="2462" spans="1:36" x14ac:dyDescent="0.25">
      <c r="A2462" s="37" t="s">
        <v>62</v>
      </c>
      <c r="B2462" s="37">
        <v>1063</v>
      </c>
      <c r="C2462" s="26" t="str">
        <f>IFERROR(INDEX(Clients[Client_Name],MATCH(Table312[[#This Row],[Client_Code]],Clients[Client_Code],0)),"")</f>
        <v>LACTEOS MATTHEI</v>
      </c>
      <c r="D2462" s="25">
        <v>4</v>
      </c>
      <c r="E2462" s="25">
        <v>4</v>
      </c>
      <c r="F2462" s="25" t="b">
        <f>IF(E2462&gt;(VLOOKUP(D2462,Months_Weeks!$A$2:$B$13,2,TRUE)),FALSE)</f>
        <v>0</v>
      </c>
      <c r="G2462" s="63">
        <f>IF(Table312[[#This Row],[Facility]]="Buin",1.5%,0.25%)</f>
        <v>1.4999999999999999E-2</v>
      </c>
      <c r="H2462" s="38"/>
      <c r="I2462" s="38"/>
      <c r="J2462" s="27">
        <f t="shared" si="228"/>
        <v>59</v>
      </c>
      <c r="K2462" s="28">
        <f t="shared" si="229"/>
        <v>4</v>
      </c>
      <c r="L2462" s="27">
        <f>IF(K2462=0,0,IF(E2462&gt;1,E2462-1,VLOOKUP(K2462,Months_Weeks!$A$1:$B$13,2,0)))</f>
        <v>3</v>
      </c>
      <c r="M2462" s="29"/>
      <c r="N2462" s="39"/>
      <c r="O2462" s="39"/>
      <c r="P2462" s="50">
        <f t="shared" si="230"/>
        <v>0</v>
      </c>
      <c r="Q2462" s="28">
        <f t="shared" si="231"/>
        <v>4</v>
      </c>
      <c r="R2462" s="28">
        <f>IF(Q2462=0,0,IF(E2462&gt;1,E2462-1,VLOOKUP(Q2462,Months_Weeks!$A$1:$B$13,2,0)))</f>
        <v>3</v>
      </c>
      <c r="S2462" s="30"/>
      <c r="T2462" s="39"/>
      <c r="U2462" s="39"/>
      <c r="V2462" s="50">
        <f t="shared" si="232"/>
        <v>0</v>
      </c>
      <c r="W2462" s="28">
        <f t="shared" si="233"/>
        <v>4</v>
      </c>
      <c r="X2462" s="28">
        <f>IF(W2462=0,0,IF(E2462&gt;1,E2462-1,VLOOKUP(W2462,Months_Weeks!$A$1:$B$13,2,0)))</f>
        <v>3</v>
      </c>
      <c r="Y2462" s="30"/>
      <c r="Z2462" s="39"/>
      <c r="AA2462" s="31"/>
      <c r="AB2462" s="39"/>
      <c r="AC2462" s="31"/>
      <c r="AD2462" s="40"/>
      <c r="AE2462" s="31"/>
      <c r="AF2462" s="40"/>
      <c r="AG2462" s="31"/>
      <c r="AH2462" s="40"/>
      <c r="AI2462" s="31"/>
      <c r="AJ2462" s="40"/>
    </row>
    <row r="2463" spans="1:36" x14ac:dyDescent="0.25">
      <c r="A2463" s="37" t="s">
        <v>62</v>
      </c>
      <c r="B2463" s="37">
        <v>1063</v>
      </c>
      <c r="C2463" s="26" t="str">
        <f>IFERROR(INDEX(Clients[Client_Name],MATCH(Table312[[#This Row],[Client_Code]],Clients[Client_Code],0)),"")</f>
        <v>LACTEOS MATTHEI</v>
      </c>
      <c r="D2463" s="25">
        <v>5</v>
      </c>
      <c r="E2463" s="25">
        <v>1</v>
      </c>
      <c r="F2463" s="25" t="b">
        <f>IF(E2463&gt;(VLOOKUP(D2463,Months_Weeks!$A$2:$B$13,2,TRUE)),FALSE)</f>
        <v>0</v>
      </c>
      <c r="G2463" s="63">
        <f>IF(Table312[[#This Row],[Facility]]="Buin",1.5%,0.25%)</f>
        <v>1.4999999999999999E-2</v>
      </c>
      <c r="H2463" s="38"/>
      <c r="I2463" s="38"/>
      <c r="J2463" s="27">
        <f t="shared" si="228"/>
        <v>59</v>
      </c>
      <c r="K2463" s="28">
        <f t="shared" si="229"/>
        <v>4</v>
      </c>
      <c r="L2463" s="27">
        <f>IF(K2463=0,0,IF(E2463&gt;1,E2463-1,VLOOKUP(K2463,Months_Weeks!$A$1:$B$13,2,0)))</f>
        <v>4</v>
      </c>
      <c r="M2463" s="29"/>
      <c r="N2463" s="39"/>
      <c r="O2463" s="39"/>
      <c r="P2463" s="50">
        <f t="shared" si="230"/>
        <v>0</v>
      </c>
      <c r="Q2463" s="28">
        <f t="shared" si="231"/>
        <v>4</v>
      </c>
      <c r="R2463" s="28">
        <f>IF(Q2463=0,0,IF(E2463&gt;1,E2463-1,VLOOKUP(Q2463,Months_Weeks!$A$1:$B$13,2,0)))</f>
        <v>4</v>
      </c>
      <c r="S2463" s="30"/>
      <c r="T2463" s="39"/>
      <c r="U2463" s="39"/>
      <c r="V2463" s="50">
        <f t="shared" si="232"/>
        <v>0</v>
      </c>
      <c r="W2463" s="28">
        <f t="shared" si="233"/>
        <v>4</v>
      </c>
      <c r="X2463" s="28">
        <f>IF(W2463=0,0,IF(E2463&gt;1,E2463-1,VLOOKUP(W2463,Months_Weeks!$A$1:$B$13,2,0)))</f>
        <v>4</v>
      </c>
      <c r="Y2463" s="30"/>
      <c r="Z2463" s="39"/>
      <c r="AA2463" s="31"/>
      <c r="AB2463" s="39"/>
      <c r="AC2463" s="31"/>
      <c r="AD2463" s="40"/>
      <c r="AE2463" s="31"/>
      <c r="AF2463" s="40"/>
      <c r="AG2463" s="31"/>
      <c r="AH2463" s="40"/>
      <c r="AI2463" s="31"/>
      <c r="AJ2463" s="40"/>
    </row>
    <row r="2464" spans="1:36" x14ac:dyDescent="0.25">
      <c r="A2464" s="37" t="s">
        <v>62</v>
      </c>
      <c r="B2464" s="37">
        <v>1063</v>
      </c>
      <c r="C2464" s="26" t="str">
        <f>IFERROR(INDEX(Clients[Client_Name],MATCH(Table312[[#This Row],[Client_Code]],Clients[Client_Code],0)),"")</f>
        <v>LACTEOS MATTHEI</v>
      </c>
      <c r="D2464" s="25">
        <v>5</v>
      </c>
      <c r="E2464" s="25">
        <v>2</v>
      </c>
      <c r="F2464" s="25" t="b">
        <f>IF(E2464&gt;(VLOOKUP(D2464,Months_Weeks!$A$2:$B$13,2,TRUE)),FALSE)</f>
        <v>0</v>
      </c>
      <c r="G2464" s="63">
        <f>IF(Table312[[#This Row],[Facility]]="Buin",1.5%,0.25%)</f>
        <v>1.4999999999999999E-2</v>
      </c>
      <c r="H2464" s="38"/>
      <c r="I2464" s="38"/>
      <c r="J2464" s="27">
        <f t="shared" si="228"/>
        <v>59</v>
      </c>
      <c r="K2464" s="28">
        <f t="shared" si="229"/>
        <v>5</v>
      </c>
      <c r="L2464" s="27">
        <f>IF(K2464=0,0,IF(E2464&gt;1,E2464-1,VLOOKUP(K2464,Months_Weeks!$A$1:$B$13,2,0)))</f>
        <v>1</v>
      </c>
      <c r="M2464" s="29"/>
      <c r="N2464" s="39"/>
      <c r="O2464" s="39"/>
      <c r="P2464" s="50">
        <f t="shared" si="230"/>
        <v>0</v>
      </c>
      <c r="Q2464" s="28">
        <f t="shared" si="231"/>
        <v>5</v>
      </c>
      <c r="R2464" s="28">
        <f>IF(Q2464=0,0,IF(E2464&gt;1,E2464-1,VLOOKUP(Q2464,Months_Weeks!$A$1:$B$13,2,0)))</f>
        <v>1</v>
      </c>
      <c r="S2464" s="30"/>
      <c r="T2464" s="39"/>
      <c r="U2464" s="39"/>
      <c r="V2464" s="50">
        <f t="shared" si="232"/>
        <v>0</v>
      </c>
      <c r="W2464" s="28">
        <f t="shared" si="233"/>
        <v>5</v>
      </c>
      <c r="X2464" s="28">
        <f>IF(W2464=0,0,IF(E2464&gt;1,E2464-1,VLOOKUP(W2464,Months_Weeks!$A$1:$B$13,2,0)))</f>
        <v>1</v>
      </c>
      <c r="Y2464" s="30"/>
      <c r="Z2464" s="39"/>
      <c r="AA2464" s="31"/>
      <c r="AB2464" s="39"/>
      <c r="AC2464" s="31"/>
      <c r="AD2464" s="40"/>
      <c r="AE2464" s="31"/>
      <c r="AF2464" s="40"/>
      <c r="AG2464" s="31"/>
      <c r="AH2464" s="40"/>
      <c r="AI2464" s="31"/>
      <c r="AJ2464" s="40"/>
    </row>
    <row r="2465" spans="1:36" x14ac:dyDescent="0.25">
      <c r="A2465" s="37" t="s">
        <v>62</v>
      </c>
      <c r="B2465" s="37">
        <v>1063</v>
      </c>
      <c r="C2465" s="26" t="str">
        <f>IFERROR(INDEX(Clients[Client_Name],MATCH(Table312[[#This Row],[Client_Code]],Clients[Client_Code],0)),"")</f>
        <v>LACTEOS MATTHEI</v>
      </c>
      <c r="D2465" s="25">
        <v>5</v>
      </c>
      <c r="E2465" s="25">
        <v>3</v>
      </c>
      <c r="F2465" s="25" t="b">
        <f>IF(E2465&gt;(VLOOKUP(D2465,Months_Weeks!$A$2:$B$13,2,TRUE)),FALSE)</f>
        <v>0</v>
      </c>
      <c r="G2465" s="63">
        <f>IF(Table312[[#This Row],[Facility]]="Buin",1.5%,0.25%)</f>
        <v>1.4999999999999999E-2</v>
      </c>
      <c r="H2465" s="38"/>
      <c r="I2465" s="38"/>
      <c r="J2465" s="27">
        <f t="shared" si="228"/>
        <v>59</v>
      </c>
      <c r="K2465" s="28">
        <f t="shared" si="229"/>
        <v>5</v>
      </c>
      <c r="L2465" s="27">
        <f>IF(K2465=0,0,IF(E2465&gt;1,E2465-1,VLOOKUP(K2465,Months_Weeks!$A$1:$B$13,2,0)))</f>
        <v>2</v>
      </c>
      <c r="M2465" s="29"/>
      <c r="N2465" s="39"/>
      <c r="O2465" s="39"/>
      <c r="P2465" s="50">
        <f t="shared" si="230"/>
        <v>0</v>
      </c>
      <c r="Q2465" s="28">
        <f t="shared" si="231"/>
        <v>5</v>
      </c>
      <c r="R2465" s="28">
        <f>IF(Q2465=0,0,IF(E2465&gt;1,E2465-1,VLOOKUP(Q2465,Months_Weeks!$A$1:$B$13,2,0)))</f>
        <v>2</v>
      </c>
      <c r="S2465" s="30"/>
      <c r="T2465" s="39"/>
      <c r="U2465" s="39"/>
      <c r="V2465" s="50">
        <f t="shared" si="232"/>
        <v>0</v>
      </c>
      <c r="W2465" s="28">
        <f t="shared" si="233"/>
        <v>5</v>
      </c>
      <c r="X2465" s="28">
        <f>IF(W2465=0,0,IF(E2465&gt;1,E2465-1,VLOOKUP(W2465,Months_Weeks!$A$1:$B$13,2,0)))</f>
        <v>2</v>
      </c>
      <c r="Y2465" s="30"/>
      <c r="Z2465" s="39"/>
      <c r="AA2465" s="31"/>
      <c r="AB2465" s="39"/>
      <c r="AC2465" s="31"/>
      <c r="AD2465" s="40"/>
      <c r="AE2465" s="31"/>
      <c r="AF2465" s="40"/>
      <c r="AG2465" s="31"/>
      <c r="AH2465" s="40"/>
      <c r="AI2465" s="31"/>
      <c r="AJ2465" s="40"/>
    </row>
    <row r="2466" spans="1:36" x14ac:dyDescent="0.25">
      <c r="A2466" s="37" t="s">
        <v>62</v>
      </c>
      <c r="B2466" s="37">
        <v>1063</v>
      </c>
      <c r="C2466" s="26" t="str">
        <f>IFERROR(INDEX(Clients[Client_Name],MATCH(Table312[[#This Row],[Client_Code]],Clients[Client_Code],0)),"")</f>
        <v>LACTEOS MATTHEI</v>
      </c>
      <c r="D2466" s="25">
        <v>5</v>
      </c>
      <c r="E2466" s="25">
        <v>4</v>
      </c>
      <c r="F2466" s="25" t="b">
        <f>IF(E2466&gt;(VLOOKUP(D2466,Months_Weeks!$A$2:$B$13,2,TRUE)),FALSE)</f>
        <v>0</v>
      </c>
      <c r="G2466" s="63">
        <f>IF(Table312[[#This Row],[Facility]]="Buin",1.5%,0.25%)</f>
        <v>1.4999999999999999E-2</v>
      </c>
      <c r="H2466" s="38"/>
      <c r="I2466" s="38"/>
      <c r="J2466" s="27">
        <f t="shared" si="228"/>
        <v>59</v>
      </c>
      <c r="K2466" s="28">
        <f t="shared" si="229"/>
        <v>5</v>
      </c>
      <c r="L2466" s="27">
        <f>IF(K2466=0,0,IF(E2466&gt;1,E2466-1,VLOOKUP(K2466,Months_Weeks!$A$1:$B$13,2,0)))</f>
        <v>3</v>
      </c>
      <c r="M2466" s="29"/>
      <c r="N2466" s="39"/>
      <c r="O2466" s="39"/>
      <c r="P2466" s="50">
        <f t="shared" si="230"/>
        <v>0</v>
      </c>
      <c r="Q2466" s="28">
        <f t="shared" si="231"/>
        <v>5</v>
      </c>
      <c r="R2466" s="28">
        <f>IF(Q2466=0,0,IF(E2466&gt;1,E2466-1,VLOOKUP(Q2466,Months_Weeks!$A$1:$B$13,2,0)))</f>
        <v>3</v>
      </c>
      <c r="S2466" s="30"/>
      <c r="T2466" s="39"/>
      <c r="U2466" s="39"/>
      <c r="V2466" s="50">
        <f t="shared" si="232"/>
        <v>0</v>
      </c>
      <c r="W2466" s="28">
        <f t="shared" si="233"/>
        <v>5</v>
      </c>
      <c r="X2466" s="28">
        <f>IF(W2466=0,0,IF(E2466&gt;1,E2466-1,VLOOKUP(W2466,Months_Weeks!$A$1:$B$13,2,0)))</f>
        <v>3</v>
      </c>
      <c r="Y2466" s="30"/>
      <c r="Z2466" s="39"/>
      <c r="AA2466" s="31"/>
      <c r="AB2466" s="39"/>
      <c r="AC2466" s="31"/>
      <c r="AD2466" s="40"/>
      <c r="AE2466" s="31"/>
      <c r="AF2466" s="40"/>
      <c r="AG2466" s="31"/>
      <c r="AH2466" s="40"/>
      <c r="AI2466" s="31"/>
      <c r="AJ2466" s="40"/>
    </row>
    <row r="2467" spans="1:36" x14ac:dyDescent="0.25">
      <c r="A2467" s="37" t="s">
        <v>62</v>
      </c>
      <c r="B2467" s="37">
        <v>1063</v>
      </c>
      <c r="C2467" s="26" t="str">
        <f>IFERROR(INDEX(Clients[Client_Name],MATCH(Table312[[#This Row],[Client_Code]],Clients[Client_Code],0)),"")</f>
        <v>LACTEOS MATTHEI</v>
      </c>
      <c r="D2467" s="25">
        <v>6</v>
      </c>
      <c r="E2467" s="25">
        <v>1</v>
      </c>
      <c r="F2467" s="25" t="b">
        <f>IF(E2467&gt;(VLOOKUP(D2467,Months_Weeks!$A$2:$B$13,2,TRUE)),FALSE)</f>
        <v>0</v>
      </c>
      <c r="G2467" s="63">
        <f>IF(Table312[[#This Row],[Facility]]="Buin",1.5%,0.25%)</f>
        <v>1.4999999999999999E-2</v>
      </c>
      <c r="H2467" s="38"/>
      <c r="I2467" s="38"/>
      <c r="J2467" s="27">
        <f t="shared" si="228"/>
        <v>59</v>
      </c>
      <c r="K2467" s="28">
        <f t="shared" si="229"/>
        <v>5</v>
      </c>
      <c r="L2467" s="27">
        <f>IF(K2467=0,0,IF(E2467&gt;1,E2467-1,VLOOKUP(K2467,Months_Weeks!$A$1:$B$13,2,0)))</f>
        <v>4</v>
      </c>
      <c r="M2467" s="29"/>
      <c r="N2467" s="39"/>
      <c r="O2467" s="39"/>
      <c r="P2467" s="50">
        <f t="shared" si="230"/>
        <v>0</v>
      </c>
      <c r="Q2467" s="28">
        <f t="shared" si="231"/>
        <v>5</v>
      </c>
      <c r="R2467" s="28">
        <f>IF(Q2467=0,0,IF(E2467&gt;1,E2467-1,VLOOKUP(Q2467,Months_Weeks!$A$1:$B$13,2,0)))</f>
        <v>4</v>
      </c>
      <c r="S2467" s="30"/>
      <c r="T2467" s="39"/>
      <c r="U2467" s="39"/>
      <c r="V2467" s="50">
        <f t="shared" si="232"/>
        <v>0</v>
      </c>
      <c r="W2467" s="28">
        <f t="shared" si="233"/>
        <v>5</v>
      </c>
      <c r="X2467" s="28">
        <f>IF(W2467=0,0,IF(E2467&gt;1,E2467-1,VLOOKUP(W2467,Months_Weeks!$A$1:$B$13,2,0)))</f>
        <v>4</v>
      </c>
      <c r="Y2467" s="30"/>
      <c r="Z2467" s="39"/>
      <c r="AA2467" s="31"/>
      <c r="AB2467" s="39"/>
      <c r="AC2467" s="31"/>
      <c r="AD2467" s="40"/>
      <c r="AE2467" s="31"/>
      <c r="AF2467" s="40"/>
      <c r="AG2467" s="31"/>
      <c r="AH2467" s="40"/>
      <c r="AI2467" s="31"/>
      <c r="AJ2467" s="40"/>
    </row>
    <row r="2468" spans="1:36" x14ac:dyDescent="0.25">
      <c r="A2468" s="37" t="s">
        <v>62</v>
      </c>
      <c r="B2468" s="37">
        <v>1063</v>
      </c>
      <c r="C2468" s="26" t="str">
        <f>IFERROR(INDEX(Clients[Client_Name],MATCH(Table312[[#This Row],[Client_Code]],Clients[Client_Code],0)),"")</f>
        <v>LACTEOS MATTHEI</v>
      </c>
      <c r="D2468" s="25">
        <v>6</v>
      </c>
      <c r="E2468" s="25">
        <v>2</v>
      </c>
      <c r="F2468" s="25" t="b">
        <f>IF(E2468&gt;(VLOOKUP(D2468,Months_Weeks!$A$2:$B$13,2,TRUE)),FALSE)</f>
        <v>0</v>
      </c>
      <c r="G2468" s="63">
        <f>IF(Table312[[#This Row],[Facility]]="Buin",1.5%,0.25%)</f>
        <v>1.4999999999999999E-2</v>
      </c>
      <c r="H2468" s="38"/>
      <c r="I2468" s="38"/>
      <c r="J2468" s="27">
        <f t="shared" si="228"/>
        <v>59</v>
      </c>
      <c r="K2468" s="28">
        <f t="shared" si="229"/>
        <v>6</v>
      </c>
      <c r="L2468" s="27">
        <f>IF(K2468=0,0,IF(E2468&gt;1,E2468-1,VLOOKUP(K2468,Months_Weeks!$A$1:$B$13,2,0)))</f>
        <v>1</v>
      </c>
      <c r="M2468" s="29"/>
      <c r="N2468" s="39"/>
      <c r="O2468" s="39"/>
      <c r="P2468" s="50">
        <f t="shared" si="230"/>
        <v>0</v>
      </c>
      <c r="Q2468" s="28">
        <f t="shared" si="231"/>
        <v>6</v>
      </c>
      <c r="R2468" s="28">
        <f>IF(Q2468=0,0,IF(E2468&gt;1,E2468-1,VLOOKUP(Q2468,Months_Weeks!$A$1:$B$13,2,0)))</f>
        <v>1</v>
      </c>
      <c r="S2468" s="30"/>
      <c r="T2468" s="39"/>
      <c r="U2468" s="39"/>
      <c r="V2468" s="50">
        <f t="shared" si="232"/>
        <v>0</v>
      </c>
      <c r="W2468" s="28">
        <f t="shared" si="233"/>
        <v>6</v>
      </c>
      <c r="X2468" s="28">
        <f>IF(W2468=0,0,IF(E2468&gt;1,E2468-1,VLOOKUP(W2468,Months_Weeks!$A$1:$B$13,2,0)))</f>
        <v>1</v>
      </c>
      <c r="Y2468" s="30"/>
      <c r="Z2468" s="39"/>
      <c r="AA2468" s="31"/>
      <c r="AB2468" s="39"/>
      <c r="AC2468" s="31"/>
      <c r="AD2468" s="40"/>
      <c r="AE2468" s="31"/>
      <c r="AF2468" s="40"/>
      <c r="AG2468" s="31"/>
      <c r="AH2468" s="40"/>
      <c r="AI2468" s="31"/>
      <c r="AJ2468" s="40"/>
    </row>
    <row r="2469" spans="1:36" x14ac:dyDescent="0.25">
      <c r="A2469" s="37" t="s">
        <v>62</v>
      </c>
      <c r="B2469" s="37">
        <v>1063</v>
      </c>
      <c r="C2469" s="26" t="str">
        <f>IFERROR(INDEX(Clients[Client_Name],MATCH(Table312[[#This Row],[Client_Code]],Clients[Client_Code],0)),"")</f>
        <v>LACTEOS MATTHEI</v>
      </c>
      <c r="D2469" s="25">
        <v>6</v>
      </c>
      <c r="E2469" s="25">
        <v>3</v>
      </c>
      <c r="F2469" s="25" t="b">
        <f>IF(E2469&gt;(VLOOKUP(D2469,Months_Weeks!$A$2:$B$13,2,TRUE)),FALSE)</f>
        <v>0</v>
      </c>
      <c r="G2469" s="63">
        <f>IF(Table312[[#This Row],[Facility]]="Buin",1.5%,0.25%)</f>
        <v>1.4999999999999999E-2</v>
      </c>
      <c r="H2469" s="38"/>
      <c r="I2469" s="38"/>
      <c r="J2469" s="27">
        <f t="shared" si="228"/>
        <v>59</v>
      </c>
      <c r="K2469" s="28">
        <f t="shared" si="229"/>
        <v>6</v>
      </c>
      <c r="L2469" s="27">
        <f>IF(K2469=0,0,IF(E2469&gt;1,E2469-1,VLOOKUP(K2469,Months_Weeks!$A$1:$B$13,2,0)))</f>
        <v>2</v>
      </c>
      <c r="M2469" s="29"/>
      <c r="N2469" s="39"/>
      <c r="O2469" s="39"/>
      <c r="P2469" s="50">
        <f t="shared" si="230"/>
        <v>0</v>
      </c>
      <c r="Q2469" s="28">
        <f t="shared" si="231"/>
        <v>6</v>
      </c>
      <c r="R2469" s="28">
        <f>IF(Q2469=0,0,IF(E2469&gt;1,E2469-1,VLOOKUP(Q2469,Months_Weeks!$A$1:$B$13,2,0)))</f>
        <v>2</v>
      </c>
      <c r="S2469" s="30"/>
      <c r="T2469" s="39"/>
      <c r="U2469" s="39"/>
      <c r="V2469" s="50">
        <f t="shared" si="232"/>
        <v>0</v>
      </c>
      <c r="W2469" s="28">
        <f t="shared" si="233"/>
        <v>6</v>
      </c>
      <c r="X2469" s="28">
        <f>IF(W2469=0,0,IF(E2469&gt;1,E2469-1,VLOOKUP(W2469,Months_Weeks!$A$1:$B$13,2,0)))</f>
        <v>2</v>
      </c>
      <c r="Y2469" s="30"/>
      <c r="Z2469" s="39"/>
      <c r="AA2469" s="31"/>
      <c r="AB2469" s="39"/>
      <c r="AC2469" s="31"/>
      <c r="AD2469" s="40"/>
      <c r="AE2469" s="31"/>
      <c r="AF2469" s="40"/>
      <c r="AG2469" s="31"/>
      <c r="AH2469" s="40"/>
      <c r="AI2469" s="31"/>
      <c r="AJ2469" s="40"/>
    </row>
    <row r="2470" spans="1:36" x14ac:dyDescent="0.25">
      <c r="A2470" s="37" t="s">
        <v>62</v>
      </c>
      <c r="B2470" s="37">
        <v>1063</v>
      </c>
      <c r="C2470" s="26" t="str">
        <f>IFERROR(INDEX(Clients[Client_Name],MATCH(Table312[[#This Row],[Client_Code]],Clients[Client_Code],0)),"")</f>
        <v>LACTEOS MATTHEI</v>
      </c>
      <c r="D2470" s="25">
        <v>6</v>
      </c>
      <c r="E2470" s="25">
        <v>4</v>
      </c>
      <c r="F2470" s="25" t="b">
        <f>IF(E2470&gt;(VLOOKUP(D2470,Months_Weeks!$A$2:$B$13,2,TRUE)),FALSE)</f>
        <v>0</v>
      </c>
      <c r="G2470" s="63">
        <f>IF(Table312[[#This Row],[Facility]]="Buin",1.5%,0.25%)</f>
        <v>1.4999999999999999E-2</v>
      </c>
      <c r="H2470" s="38"/>
      <c r="I2470" s="38"/>
      <c r="J2470" s="27">
        <f t="shared" si="228"/>
        <v>59</v>
      </c>
      <c r="K2470" s="28">
        <f t="shared" si="229"/>
        <v>6</v>
      </c>
      <c r="L2470" s="27">
        <f>IF(K2470=0,0,IF(E2470&gt;1,E2470-1,VLOOKUP(K2470,Months_Weeks!$A$1:$B$13,2,0)))</f>
        <v>3</v>
      </c>
      <c r="M2470" s="29"/>
      <c r="N2470" s="39"/>
      <c r="O2470" s="39"/>
      <c r="P2470" s="50">
        <f t="shared" si="230"/>
        <v>0</v>
      </c>
      <c r="Q2470" s="28">
        <f t="shared" si="231"/>
        <v>6</v>
      </c>
      <c r="R2470" s="28">
        <f>IF(Q2470=0,0,IF(E2470&gt;1,E2470-1,VLOOKUP(Q2470,Months_Weeks!$A$1:$B$13,2,0)))</f>
        <v>3</v>
      </c>
      <c r="S2470" s="30"/>
      <c r="T2470" s="39"/>
      <c r="U2470" s="39"/>
      <c r="V2470" s="50">
        <f t="shared" si="232"/>
        <v>0</v>
      </c>
      <c r="W2470" s="28">
        <f t="shared" si="233"/>
        <v>6</v>
      </c>
      <c r="X2470" s="28">
        <f>IF(W2470=0,0,IF(E2470&gt;1,E2470-1,VLOOKUP(W2470,Months_Weeks!$A$1:$B$13,2,0)))</f>
        <v>3</v>
      </c>
      <c r="Y2470" s="30"/>
      <c r="Z2470" s="39"/>
      <c r="AA2470" s="31"/>
      <c r="AB2470" s="39"/>
      <c r="AC2470" s="31"/>
      <c r="AD2470" s="40"/>
      <c r="AE2470" s="31"/>
      <c r="AF2470" s="40"/>
      <c r="AG2470" s="31"/>
      <c r="AH2470" s="40"/>
      <c r="AI2470" s="31"/>
      <c r="AJ2470" s="40"/>
    </row>
    <row r="2471" spans="1:36" x14ac:dyDescent="0.25">
      <c r="A2471" s="37" t="s">
        <v>62</v>
      </c>
      <c r="B2471" s="37">
        <v>1063</v>
      </c>
      <c r="C2471" s="26" t="str">
        <f>IFERROR(INDEX(Clients[Client_Name],MATCH(Table312[[#This Row],[Client_Code]],Clients[Client_Code],0)),"")</f>
        <v>LACTEOS MATTHEI</v>
      </c>
      <c r="D2471" s="25">
        <v>6</v>
      </c>
      <c r="E2471" s="25">
        <v>5</v>
      </c>
      <c r="F2471" s="25" t="b">
        <f>IF(E2471&gt;(VLOOKUP(D2471,Months_Weeks!$A$2:$B$13,2,TRUE)),FALSE)</f>
        <v>0</v>
      </c>
      <c r="G2471" s="63">
        <f>IF(Table312[[#This Row],[Facility]]="Buin",1.5%,0.25%)</f>
        <v>1.4999999999999999E-2</v>
      </c>
      <c r="H2471" s="38"/>
      <c r="I2471" s="38"/>
      <c r="J2471" s="27">
        <f t="shared" si="228"/>
        <v>59</v>
      </c>
      <c r="K2471" s="28">
        <f t="shared" si="229"/>
        <v>6</v>
      </c>
      <c r="L2471" s="27">
        <f>IF(K2471=0,0,IF(E2471&gt;1,E2471-1,VLOOKUP(K2471,Months_Weeks!$A$1:$B$13,2,0)))</f>
        <v>4</v>
      </c>
      <c r="M2471" s="29"/>
      <c r="N2471" s="39"/>
      <c r="O2471" s="39"/>
      <c r="P2471" s="50">
        <f t="shared" si="230"/>
        <v>0</v>
      </c>
      <c r="Q2471" s="28">
        <f t="shared" si="231"/>
        <v>6</v>
      </c>
      <c r="R2471" s="28">
        <f>IF(Q2471=0,0,IF(E2471&gt;1,E2471-1,VLOOKUP(Q2471,Months_Weeks!$A$1:$B$13,2,0)))</f>
        <v>4</v>
      </c>
      <c r="S2471" s="30"/>
      <c r="T2471" s="39"/>
      <c r="U2471" s="39"/>
      <c r="V2471" s="50">
        <f t="shared" si="232"/>
        <v>0</v>
      </c>
      <c r="W2471" s="28">
        <f t="shared" si="233"/>
        <v>6</v>
      </c>
      <c r="X2471" s="28">
        <f>IF(W2471=0,0,IF(E2471&gt;1,E2471-1,VLOOKUP(W2471,Months_Weeks!$A$1:$B$13,2,0)))</f>
        <v>4</v>
      </c>
      <c r="Y2471" s="30"/>
      <c r="Z2471" s="39"/>
      <c r="AA2471" s="31"/>
      <c r="AB2471" s="39"/>
      <c r="AC2471" s="31"/>
      <c r="AD2471" s="40"/>
      <c r="AE2471" s="31"/>
      <c r="AF2471" s="40"/>
      <c r="AG2471" s="31"/>
      <c r="AH2471" s="40"/>
      <c r="AI2471" s="31"/>
      <c r="AJ2471" s="40"/>
    </row>
    <row r="2472" spans="1:36" x14ac:dyDescent="0.25">
      <c r="A2472" s="37" t="s">
        <v>62</v>
      </c>
      <c r="B2472" s="37">
        <v>1063</v>
      </c>
      <c r="C2472" s="26" t="str">
        <f>IFERROR(INDEX(Clients[Client_Name],MATCH(Table312[[#This Row],[Client_Code]],Clients[Client_Code],0)),"")</f>
        <v>LACTEOS MATTHEI</v>
      </c>
      <c r="D2472" s="25">
        <v>7</v>
      </c>
      <c r="E2472" s="25">
        <v>1</v>
      </c>
      <c r="F2472" s="25" t="b">
        <f>IF(E2472&gt;(VLOOKUP(D2472,Months_Weeks!$A$2:$B$13,2,TRUE)),FALSE)</f>
        <v>0</v>
      </c>
      <c r="G2472" s="63">
        <f>IF(Table312[[#This Row],[Facility]]="Buin",1.5%,0.25%)</f>
        <v>1.4999999999999999E-2</v>
      </c>
      <c r="H2472" s="38">
        <v>20</v>
      </c>
      <c r="I2472" s="38"/>
      <c r="J2472" s="27">
        <f t="shared" si="228"/>
        <v>79</v>
      </c>
      <c r="K2472" s="28">
        <f t="shared" si="229"/>
        <v>6</v>
      </c>
      <c r="L2472" s="27">
        <f>IF(K2472=0,0,IF(E2472&gt;1,E2472-1,VLOOKUP(K2472,Months_Weeks!$A$1:$B$13,2,0)))</f>
        <v>5</v>
      </c>
      <c r="M2472" s="29"/>
      <c r="N2472" s="39"/>
      <c r="O2472" s="39"/>
      <c r="P2472" s="50">
        <f t="shared" si="230"/>
        <v>0</v>
      </c>
      <c r="Q2472" s="28">
        <f t="shared" si="231"/>
        <v>6</v>
      </c>
      <c r="R2472" s="28">
        <f>IF(Q2472=0,0,IF(E2472&gt;1,E2472-1,VLOOKUP(Q2472,Months_Weeks!$A$1:$B$13,2,0)))</f>
        <v>5</v>
      </c>
      <c r="S2472" s="30"/>
      <c r="T2472" s="39"/>
      <c r="U2472" s="39"/>
      <c r="V2472" s="50">
        <f t="shared" si="232"/>
        <v>0</v>
      </c>
      <c r="W2472" s="28">
        <f t="shared" si="233"/>
        <v>6</v>
      </c>
      <c r="X2472" s="28">
        <f>IF(W2472=0,0,IF(E2472&gt;1,E2472-1,VLOOKUP(W2472,Months_Weeks!$A$1:$B$13,2,0)))</f>
        <v>5</v>
      </c>
      <c r="Y2472" s="30"/>
      <c r="Z2472" s="39"/>
      <c r="AA2472" s="31"/>
      <c r="AB2472" s="39"/>
      <c r="AC2472" s="31"/>
      <c r="AD2472" s="40"/>
      <c r="AE2472" s="31"/>
      <c r="AF2472" s="40"/>
      <c r="AG2472" s="31"/>
      <c r="AH2472" s="40"/>
      <c r="AI2472" s="31"/>
      <c r="AJ2472" s="40"/>
    </row>
    <row r="2473" spans="1:36" x14ac:dyDescent="0.25">
      <c r="A2473" s="37" t="s">
        <v>62</v>
      </c>
      <c r="B2473" s="37">
        <v>1063</v>
      </c>
      <c r="C2473" s="26" t="str">
        <f>IFERROR(INDEX(Clients[Client_Name],MATCH(Table312[[#This Row],[Client_Code]],Clients[Client_Code],0)),"")</f>
        <v>LACTEOS MATTHEI</v>
      </c>
      <c r="D2473" s="25">
        <v>7</v>
      </c>
      <c r="E2473" s="25">
        <v>2</v>
      </c>
      <c r="F2473" s="25" t="b">
        <f>IF(E2473&gt;(VLOOKUP(D2473,Months_Weeks!$A$2:$B$13,2,TRUE)),FALSE)</f>
        <v>0</v>
      </c>
      <c r="G2473" s="63">
        <f>IF(Table312[[#This Row],[Facility]]="Buin",1.5%,0.25%)</f>
        <v>1.4999999999999999E-2</v>
      </c>
      <c r="H2473" s="38">
        <v>20</v>
      </c>
      <c r="I2473" s="38"/>
      <c r="J2473" s="27">
        <f t="shared" si="228"/>
        <v>99</v>
      </c>
      <c r="K2473" s="28">
        <f t="shared" si="229"/>
        <v>7</v>
      </c>
      <c r="L2473" s="27">
        <f>IF(K2473=0,0,IF(E2473&gt;1,E2473-1,VLOOKUP(K2473,Months_Weeks!$A$1:$B$13,2,0)))</f>
        <v>1</v>
      </c>
      <c r="M2473" s="29"/>
      <c r="N2473" s="39"/>
      <c r="O2473" s="39"/>
      <c r="P2473" s="50">
        <f t="shared" si="230"/>
        <v>0</v>
      </c>
      <c r="Q2473" s="28">
        <f t="shared" si="231"/>
        <v>7</v>
      </c>
      <c r="R2473" s="28">
        <f>IF(Q2473=0,0,IF(E2473&gt;1,E2473-1,VLOOKUP(Q2473,Months_Weeks!$A$1:$B$13,2,0)))</f>
        <v>1</v>
      </c>
      <c r="S2473" s="30"/>
      <c r="T2473" s="39"/>
      <c r="U2473" s="39"/>
      <c r="V2473" s="50">
        <f t="shared" si="232"/>
        <v>0</v>
      </c>
      <c r="W2473" s="28">
        <f t="shared" si="233"/>
        <v>7</v>
      </c>
      <c r="X2473" s="28">
        <f>IF(W2473=0,0,IF(E2473&gt;1,E2473-1,VLOOKUP(W2473,Months_Weeks!$A$1:$B$13,2,0)))</f>
        <v>1</v>
      </c>
      <c r="Y2473" s="30"/>
      <c r="Z2473" s="39"/>
      <c r="AA2473" s="31"/>
      <c r="AB2473" s="39"/>
      <c r="AC2473" s="31"/>
      <c r="AD2473" s="40"/>
      <c r="AE2473" s="31"/>
      <c r="AF2473" s="40"/>
      <c r="AG2473" s="31"/>
      <c r="AH2473" s="40"/>
      <c r="AI2473" s="31"/>
      <c r="AJ2473" s="40"/>
    </row>
    <row r="2474" spans="1:36" x14ac:dyDescent="0.25">
      <c r="A2474" s="37" t="s">
        <v>62</v>
      </c>
      <c r="B2474" s="37">
        <v>1063</v>
      </c>
      <c r="C2474" s="26" t="str">
        <f>IFERROR(INDEX(Clients[Client_Name],MATCH(Table312[[#This Row],[Client_Code]],Clients[Client_Code],0)),"")</f>
        <v>LACTEOS MATTHEI</v>
      </c>
      <c r="D2474" s="25">
        <v>7</v>
      </c>
      <c r="E2474" s="25">
        <v>3</v>
      </c>
      <c r="F2474" s="25" t="b">
        <f>IF(E2474&gt;(VLOOKUP(D2474,Months_Weeks!$A$2:$B$13,2,TRUE)),FALSE)</f>
        <v>0</v>
      </c>
      <c r="G2474" s="63">
        <f>IF(Table312[[#This Row],[Facility]]="Buin",1.5%,0.25%)</f>
        <v>1.4999999999999999E-2</v>
      </c>
      <c r="H2474" s="38"/>
      <c r="I2474" s="38">
        <v>25</v>
      </c>
      <c r="J2474" s="27">
        <f t="shared" si="228"/>
        <v>74</v>
      </c>
      <c r="K2474" s="28">
        <f t="shared" si="229"/>
        <v>7</v>
      </c>
      <c r="L2474" s="27">
        <f>IF(K2474=0,0,IF(E2474&gt;1,E2474-1,VLOOKUP(K2474,Months_Weeks!$A$1:$B$13,2,0)))</f>
        <v>2</v>
      </c>
      <c r="M2474" s="29"/>
      <c r="N2474" s="39"/>
      <c r="O2474" s="39"/>
      <c r="P2474" s="50">
        <f t="shared" si="230"/>
        <v>0</v>
      </c>
      <c r="Q2474" s="28">
        <f t="shared" si="231"/>
        <v>7</v>
      </c>
      <c r="R2474" s="28">
        <f>IF(Q2474=0,0,IF(E2474&gt;1,E2474-1,VLOOKUP(Q2474,Months_Weeks!$A$1:$B$13,2,0)))</f>
        <v>2</v>
      </c>
      <c r="S2474" s="30"/>
      <c r="T2474" s="39"/>
      <c r="U2474" s="39"/>
      <c r="V2474" s="50">
        <f t="shared" si="232"/>
        <v>0</v>
      </c>
      <c r="W2474" s="28">
        <f t="shared" si="233"/>
        <v>7</v>
      </c>
      <c r="X2474" s="28">
        <f>IF(W2474=0,0,IF(E2474&gt;1,E2474-1,VLOOKUP(W2474,Months_Weeks!$A$1:$B$13,2,0)))</f>
        <v>2</v>
      </c>
      <c r="Y2474" s="30"/>
      <c r="Z2474" s="39"/>
      <c r="AA2474" s="31"/>
      <c r="AB2474" s="39"/>
      <c r="AC2474" s="31"/>
      <c r="AD2474" s="40"/>
      <c r="AE2474" s="31"/>
      <c r="AF2474" s="40"/>
      <c r="AG2474" s="31"/>
      <c r="AH2474" s="40"/>
      <c r="AI2474" s="31"/>
      <c r="AJ2474" s="40"/>
    </row>
    <row r="2475" spans="1:36" x14ac:dyDescent="0.25">
      <c r="A2475" s="37" t="s">
        <v>62</v>
      </c>
      <c r="B2475" s="37">
        <v>1063</v>
      </c>
      <c r="C2475" s="26" t="str">
        <f>IFERROR(INDEX(Clients[Client_Name],MATCH(Table312[[#This Row],[Client_Code]],Clients[Client_Code],0)),"")</f>
        <v>LACTEOS MATTHEI</v>
      </c>
      <c r="D2475" s="25">
        <v>7</v>
      </c>
      <c r="E2475" s="25">
        <v>4</v>
      </c>
      <c r="F2475" s="25" t="b">
        <f>IF(E2475&gt;(VLOOKUP(D2475,Months_Weeks!$A$2:$B$13,2,TRUE)),FALSE)</f>
        <v>0</v>
      </c>
      <c r="G2475" s="63">
        <f>IF(Table312[[#This Row],[Facility]]="Buin",1.5%,0.25%)</f>
        <v>1.4999999999999999E-2</v>
      </c>
      <c r="H2475" s="38"/>
      <c r="I2475" s="38">
        <v>20</v>
      </c>
      <c r="J2475" s="27">
        <f t="shared" si="228"/>
        <v>54</v>
      </c>
      <c r="K2475" s="28">
        <f t="shared" si="229"/>
        <v>7</v>
      </c>
      <c r="L2475" s="27">
        <f>IF(K2475=0,0,IF(E2475&gt;1,E2475-1,VLOOKUP(K2475,Months_Weeks!$A$1:$B$13,2,0)))</f>
        <v>3</v>
      </c>
      <c r="M2475" s="29"/>
      <c r="N2475" s="39"/>
      <c r="O2475" s="39"/>
      <c r="P2475" s="50">
        <f t="shared" si="230"/>
        <v>0</v>
      </c>
      <c r="Q2475" s="28">
        <f t="shared" si="231"/>
        <v>7</v>
      </c>
      <c r="R2475" s="28">
        <f>IF(Q2475=0,0,IF(E2475&gt;1,E2475-1,VLOOKUP(Q2475,Months_Weeks!$A$1:$B$13,2,0)))</f>
        <v>3</v>
      </c>
      <c r="S2475" s="30"/>
      <c r="T2475" s="39"/>
      <c r="U2475" s="39"/>
      <c r="V2475" s="50">
        <f t="shared" si="232"/>
        <v>0</v>
      </c>
      <c r="W2475" s="28">
        <f t="shared" si="233"/>
        <v>7</v>
      </c>
      <c r="X2475" s="28">
        <f>IF(W2475=0,0,IF(E2475&gt;1,E2475-1,VLOOKUP(W2475,Months_Weeks!$A$1:$B$13,2,0)))</f>
        <v>3</v>
      </c>
      <c r="Y2475" s="30"/>
      <c r="Z2475" s="39"/>
      <c r="AA2475" s="31"/>
      <c r="AB2475" s="39"/>
      <c r="AC2475" s="31"/>
      <c r="AD2475" s="40"/>
      <c r="AE2475" s="31"/>
      <c r="AF2475" s="40"/>
      <c r="AG2475" s="31"/>
      <c r="AH2475" s="40"/>
      <c r="AI2475" s="31"/>
      <c r="AJ2475" s="40"/>
    </row>
    <row r="2476" spans="1:36" x14ac:dyDescent="0.25">
      <c r="A2476" s="37" t="s">
        <v>62</v>
      </c>
      <c r="B2476" s="37">
        <v>1063</v>
      </c>
      <c r="C2476" s="26" t="str">
        <f>IFERROR(INDEX(Clients[Client_Name],MATCH(Table312[[#This Row],[Client_Code]],Clients[Client_Code],0)),"")</f>
        <v>LACTEOS MATTHEI</v>
      </c>
      <c r="D2476" s="25">
        <v>8</v>
      </c>
      <c r="E2476" s="25">
        <v>1</v>
      </c>
      <c r="F2476" s="25" t="b">
        <f>IF(E2476&gt;(VLOOKUP(D2476,Months_Weeks!$A$2:$B$13,2,TRUE)),FALSE)</f>
        <v>0</v>
      </c>
      <c r="G2476" s="63">
        <f>IF(Table312[[#This Row],[Facility]]="Buin",1.5%,0.25%)</f>
        <v>1.4999999999999999E-2</v>
      </c>
      <c r="H2476" s="38"/>
      <c r="I2476" s="38"/>
      <c r="J2476" s="27">
        <f t="shared" si="228"/>
        <v>54</v>
      </c>
      <c r="K2476" s="28">
        <f t="shared" si="229"/>
        <v>7</v>
      </c>
      <c r="L2476" s="27">
        <f>IF(K2476=0,0,IF(E2476&gt;1,E2476-1,VLOOKUP(K2476,Months_Weeks!$A$1:$B$13,2,0)))</f>
        <v>4</v>
      </c>
      <c r="M2476" s="29"/>
      <c r="N2476" s="39"/>
      <c r="O2476" s="39"/>
      <c r="P2476" s="50">
        <f t="shared" si="230"/>
        <v>0</v>
      </c>
      <c r="Q2476" s="28">
        <f t="shared" si="231"/>
        <v>7</v>
      </c>
      <c r="R2476" s="28">
        <f>IF(Q2476=0,0,IF(E2476&gt;1,E2476-1,VLOOKUP(Q2476,Months_Weeks!$A$1:$B$13,2,0)))</f>
        <v>4</v>
      </c>
      <c r="S2476" s="30"/>
      <c r="T2476" s="39"/>
      <c r="U2476" s="39"/>
      <c r="V2476" s="50">
        <f t="shared" si="232"/>
        <v>0</v>
      </c>
      <c r="W2476" s="28">
        <f t="shared" si="233"/>
        <v>7</v>
      </c>
      <c r="X2476" s="28">
        <f>IF(W2476=0,0,IF(E2476&gt;1,E2476-1,VLOOKUP(W2476,Months_Weeks!$A$1:$B$13,2,0)))</f>
        <v>4</v>
      </c>
      <c r="Y2476" s="30"/>
      <c r="Z2476" s="39"/>
      <c r="AA2476" s="31"/>
      <c r="AB2476" s="39"/>
      <c r="AC2476" s="31"/>
      <c r="AD2476" s="40"/>
      <c r="AE2476" s="31"/>
      <c r="AF2476" s="40"/>
      <c r="AG2476" s="31"/>
      <c r="AH2476" s="40"/>
      <c r="AI2476" s="31"/>
      <c r="AJ2476" s="40"/>
    </row>
    <row r="2477" spans="1:36" x14ac:dyDescent="0.25">
      <c r="A2477" s="37" t="s">
        <v>62</v>
      </c>
      <c r="B2477" s="37">
        <v>1063</v>
      </c>
      <c r="C2477" s="26" t="str">
        <f>IFERROR(INDEX(Clients[Client_Name],MATCH(Table312[[#This Row],[Client_Code]],Clients[Client_Code],0)),"")</f>
        <v>LACTEOS MATTHEI</v>
      </c>
      <c r="D2477" s="25">
        <v>8</v>
      </c>
      <c r="E2477" s="25">
        <v>2</v>
      </c>
      <c r="F2477" s="25" t="b">
        <f>IF(E2477&gt;(VLOOKUP(D2477,Months_Weeks!$A$2:$B$13,2,TRUE)),FALSE)</f>
        <v>0</v>
      </c>
      <c r="G2477" s="63">
        <f>IF(Table312[[#This Row],[Facility]]="Buin",1.5%,0.25%)</f>
        <v>1.4999999999999999E-2</v>
      </c>
      <c r="H2477" s="38"/>
      <c r="I2477" s="38"/>
      <c r="J2477" s="27">
        <f t="shared" si="228"/>
        <v>54</v>
      </c>
      <c r="K2477" s="28">
        <f t="shared" si="229"/>
        <v>8</v>
      </c>
      <c r="L2477" s="27">
        <f>IF(K2477=0,0,IF(E2477&gt;1,E2477-1,VLOOKUP(K2477,Months_Weeks!$A$1:$B$13,2,0)))</f>
        <v>1</v>
      </c>
      <c r="M2477" s="29"/>
      <c r="N2477" s="39"/>
      <c r="O2477" s="39"/>
      <c r="P2477" s="50">
        <f t="shared" si="230"/>
        <v>0</v>
      </c>
      <c r="Q2477" s="28">
        <f t="shared" si="231"/>
        <v>8</v>
      </c>
      <c r="R2477" s="28">
        <f>IF(Q2477=0,0,IF(E2477&gt;1,E2477-1,VLOOKUP(Q2477,Months_Weeks!$A$1:$B$13,2,0)))</f>
        <v>1</v>
      </c>
      <c r="S2477" s="30"/>
      <c r="T2477" s="39"/>
      <c r="U2477" s="39"/>
      <c r="V2477" s="50">
        <f t="shared" si="232"/>
        <v>0</v>
      </c>
      <c r="W2477" s="28">
        <f t="shared" si="233"/>
        <v>8</v>
      </c>
      <c r="X2477" s="28">
        <f>IF(W2477=0,0,IF(E2477&gt;1,E2477-1,VLOOKUP(W2477,Months_Weeks!$A$1:$B$13,2,0)))</f>
        <v>1</v>
      </c>
      <c r="Y2477" s="30"/>
      <c r="Z2477" s="39"/>
      <c r="AA2477" s="31"/>
      <c r="AB2477" s="39"/>
      <c r="AC2477" s="31"/>
      <c r="AD2477" s="40"/>
      <c r="AE2477" s="31"/>
      <c r="AF2477" s="40"/>
      <c r="AG2477" s="31"/>
      <c r="AH2477" s="40"/>
      <c r="AI2477" s="31"/>
      <c r="AJ2477" s="40"/>
    </row>
    <row r="2478" spans="1:36" x14ac:dyDescent="0.25">
      <c r="A2478" s="37" t="s">
        <v>62</v>
      </c>
      <c r="B2478" s="37">
        <v>1063</v>
      </c>
      <c r="C2478" s="26" t="str">
        <f>IFERROR(INDEX(Clients[Client_Name],MATCH(Table312[[#This Row],[Client_Code]],Clients[Client_Code],0)),"")</f>
        <v>LACTEOS MATTHEI</v>
      </c>
      <c r="D2478" s="25">
        <v>8</v>
      </c>
      <c r="E2478" s="25">
        <v>3</v>
      </c>
      <c r="F2478" s="25" t="b">
        <f>IF(E2478&gt;(VLOOKUP(D2478,Months_Weeks!$A$2:$B$13,2,TRUE)),FALSE)</f>
        <v>0</v>
      </c>
      <c r="G2478" s="63">
        <f>IF(Table312[[#This Row],[Facility]]="Buin",1.5%,0.25%)</f>
        <v>1.4999999999999999E-2</v>
      </c>
      <c r="H2478" s="38"/>
      <c r="I2478" s="38"/>
      <c r="J2478" s="27">
        <f t="shared" si="228"/>
        <v>54</v>
      </c>
      <c r="K2478" s="28">
        <f t="shared" si="229"/>
        <v>8</v>
      </c>
      <c r="L2478" s="27">
        <f>IF(K2478=0,0,IF(E2478&gt;1,E2478-1,VLOOKUP(K2478,Months_Weeks!$A$1:$B$13,2,0)))</f>
        <v>2</v>
      </c>
      <c r="M2478" s="29"/>
      <c r="N2478" s="39"/>
      <c r="O2478" s="39"/>
      <c r="P2478" s="50">
        <f t="shared" si="230"/>
        <v>0</v>
      </c>
      <c r="Q2478" s="28">
        <f t="shared" si="231"/>
        <v>8</v>
      </c>
      <c r="R2478" s="28">
        <f>IF(Q2478=0,0,IF(E2478&gt;1,E2478-1,VLOOKUP(Q2478,Months_Weeks!$A$1:$B$13,2,0)))</f>
        <v>2</v>
      </c>
      <c r="S2478" s="30"/>
      <c r="T2478" s="39"/>
      <c r="U2478" s="39"/>
      <c r="V2478" s="50">
        <f t="shared" si="232"/>
        <v>0</v>
      </c>
      <c r="W2478" s="28">
        <f t="shared" si="233"/>
        <v>8</v>
      </c>
      <c r="X2478" s="28">
        <f>IF(W2478=0,0,IF(E2478&gt;1,E2478-1,VLOOKUP(W2478,Months_Weeks!$A$1:$B$13,2,0)))</f>
        <v>2</v>
      </c>
      <c r="Y2478" s="30"/>
      <c r="Z2478" s="39"/>
      <c r="AA2478" s="31"/>
      <c r="AB2478" s="39"/>
      <c r="AC2478" s="31"/>
      <c r="AD2478" s="40"/>
      <c r="AE2478" s="31"/>
      <c r="AF2478" s="40"/>
      <c r="AG2478" s="31"/>
      <c r="AH2478" s="40"/>
      <c r="AI2478" s="31"/>
      <c r="AJ2478" s="40"/>
    </row>
    <row r="2479" spans="1:36" x14ac:dyDescent="0.25">
      <c r="A2479" s="37" t="s">
        <v>62</v>
      </c>
      <c r="B2479" s="37">
        <v>1063</v>
      </c>
      <c r="C2479" s="26" t="str">
        <f>IFERROR(INDEX(Clients[Client_Name],MATCH(Table312[[#This Row],[Client_Code]],Clients[Client_Code],0)),"")</f>
        <v>LACTEOS MATTHEI</v>
      </c>
      <c r="D2479" s="25">
        <v>8</v>
      </c>
      <c r="E2479" s="25">
        <v>4</v>
      </c>
      <c r="F2479" s="25" t="b">
        <f>IF(E2479&gt;(VLOOKUP(D2479,Months_Weeks!$A$2:$B$13,2,TRUE)),FALSE)</f>
        <v>0</v>
      </c>
      <c r="G2479" s="63">
        <f>IF(Table312[[#This Row],[Facility]]="Buin",1.5%,0.25%)</f>
        <v>1.4999999999999999E-2</v>
      </c>
      <c r="H2479" s="38"/>
      <c r="I2479" s="38"/>
      <c r="J2479" s="27">
        <f t="shared" si="228"/>
        <v>54</v>
      </c>
      <c r="K2479" s="28">
        <f t="shared" si="229"/>
        <v>8</v>
      </c>
      <c r="L2479" s="27">
        <f>IF(K2479=0,0,IF(E2479&gt;1,E2479-1,VLOOKUP(K2479,Months_Weeks!$A$1:$B$13,2,0)))</f>
        <v>3</v>
      </c>
      <c r="M2479" s="29"/>
      <c r="N2479" s="39"/>
      <c r="O2479" s="39"/>
      <c r="P2479" s="50">
        <f t="shared" si="230"/>
        <v>0</v>
      </c>
      <c r="Q2479" s="28">
        <f t="shared" si="231"/>
        <v>8</v>
      </c>
      <c r="R2479" s="28">
        <f>IF(Q2479=0,0,IF(E2479&gt;1,E2479-1,VLOOKUP(Q2479,Months_Weeks!$A$1:$B$13,2,0)))</f>
        <v>3</v>
      </c>
      <c r="S2479" s="30"/>
      <c r="T2479" s="39"/>
      <c r="U2479" s="39"/>
      <c r="V2479" s="50">
        <f t="shared" si="232"/>
        <v>0</v>
      </c>
      <c r="W2479" s="28">
        <f t="shared" si="233"/>
        <v>8</v>
      </c>
      <c r="X2479" s="28">
        <f>IF(W2479=0,0,IF(E2479&gt;1,E2479-1,VLOOKUP(W2479,Months_Weeks!$A$1:$B$13,2,0)))</f>
        <v>3</v>
      </c>
      <c r="Y2479" s="30"/>
      <c r="Z2479" s="39"/>
      <c r="AA2479" s="31"/>
      <c r="AB2479" s="39"/>
      <c r="AC2479" s="31"/>
      <c r="AD2479" s="40"/>
      <c r="AE2479" s="31"/>
      <c r="AF2479" s="40"/>
      <c r="AG2479" s="31"/>
      <c r="AH2479" s="40"/>
      <c r="AI2479" s="31"/>
      <c r="AJ2479" s="40"/>
    </row>
    <row r="2480" spans="1:36" x14ac:dyDescent="0.25">
      <c r="A2480" s="37" t="s">
        <v>62</v>
      </c>
      <c r="B2480" s="37">
        <v>1063</v>
      </c>
      <c r="C2480" s="26" t="str">
        <f>IFERROR(INDEX(Clients[Client_Name],MATCH(Table312[[#This Row],[Client_Code]],Clients[Client_Code],0)),"")</f>
        <v>LACTEOS MATTHEI</v>
      </c>
      <c r="D2480" s="25">
        <v>9</v>
      </c>
      <c r="E2480" s="25">
        <v>1</v>
      </c>
      <c r="F2480" s="25" t="b">
        <f>IF(E2480&gt;(VLOOKUP(D2480,Months_Weeks!$A$2:$B$13,2,TRUE)),FALSE)</f>
        <v>0</v>
      </c>
      <c r="G2480" s="63">
        <f>IF(Table312[[#This Row],[Facility]]="Buin",1.5%,0.25%)</f>
        <v>1.4999999999999999E-2</v>
      </c>
      <c r="H2480" s="38">
        <v>20</v>
      </c>
      <c r="I2480" s="38"/>
      <c r="J2480" s="27">
        <f t="shared" si="228"/>
        <v>74</v>
      </c>
      <c r="K2480" s="28">
        <f t="shared" si="229"/>
        <v>8</v>
      </c>
      <c r="L2480" s="27">
        <f>IF(K2480=0,0,IF(E2480&gt;1,E2480-1,VLOOKUP(K2480,Months_Weeks!$A$1:$B$13,2,0)))</f>
        <v>4</v>
      </c>
      <c r="M2480" s="29"/>
      <c r="N2480" s="39"/>
      <c r="O2480" s="39"/>
      <c r="P2480" s="50">
        <f t="shared" si="230"/>
        <v>0</v>
      </c>
      <c r="Q2480" s="28">
        <f t="shared" si="231"/>
        <v>8</v>
      </c>
      <c r="R2480" s="28">
        <f>IF(Q2480=0,0,IF(E2480&gt;1,E2480-1,VLOOKUP(Q2480,Months_Weeks!$A$1:$B$13,2,0)))</f>
        <v>4</v>
      </c>
      <c r="S2480" s="30"/>
      <c r="T2480" s="39"/>
      <c r="U2480" s="39"/>
      <c r="V2480" s="50">
        <f t="shared" si="232"/>
        <v>0</v>
      </c>
      <c r="W2480" s="28">
        <f t="shared" si="233"/>
        <v>8</v>
      </c>
      <c r="X2480" s="28">
        <f>IF(W2480=0,0,IF(E2480&gt;1,E2480-1,VLOOKUP(W2480,Months_Weeks!$A$1:$B$13,2,0)))</f>
        <v>4</v>
      </c>
      <c r="Y2480" s="30"/>
      <c r="Z2480" s="39"/>
      <c r="AA2480" s="31"/>
      <c r="AB2480" s="39"/>
      <c r="AC2480" s="31"/>
      <c r="AD2480" s="40"/>
      <c r="AE2480" s="31"/>
      <c r="AF2480" s="40"/>
      <c r="AG2480" s="31"/>
      <c r="AH2480" s="40"/>
      <c r="AI2480" s="31"/>
      <c r="AJ2480" s="40"/>
    </row>
    <row r="2481" spans="1:36" x14ac:dyDescent="0.25">
      <c r="A2481" s="37" t="s">
        <v>62</v>
      </c>
      <c r="B2481" s="37">
        <v>1063</v>
      </c>
      <c r="C2481" s="26" t="str">
        <f>IFERROR(INDEX(Clients[Client_Name],MATCH(Table312[[#This Row],[Client_Code]],Clients[Client_Code],0)),"")</f>
        <v>LACTEOS MATTHEI</v>
      </c>
      <c r="D2481" s="25">
        <v>9</v>
      </c>
      <c r="E2481" s="25">
        <v>2</v>
      </c>
      <c r="F2481" s="25" t="b">
        <f>IF(E2481&gt;(VLOOKUP(D2481,Months_Weeks!$A$2:$B$13,2,TRUE)),FALSE)</f>
        <v>0</v>
      </c>
      <c r="G2481" s="63">
        <f>IF(Table312[[#This Row],[Facility]]="Buin",1.5%,0.25%)</f>
        <v>1.4999999999999999E-2</v>
      </c>
      <c r="H2481" s="38">
        <v>20</v>
      </c>
      <c r="I2481" s="38"/>
      <c r="J2481" s="27">
        <f t="shared" si="228"/>
        <v>94</v>
      </c>
      <c r="K2481" s="28">
        <f t="shared" si="229"/>
        <v>9</v>
      </c>
      <c r="L2481" s="27">
        <f>IF(K2481=0,0,IF(E2481&gt;1,E2481-1,VLOOKUP(K2481,Months_Weeks!$A$1:$B$13,2,0)))</f>
        <v>1</v>
      </c>
      <c r="M2481" s="29"/>
      <c r="N2481" s="39"/>
      <c r="O2481" s="39"/>
      <c r="P2481" s="50">
        <f t="shared" si="230"/>
        <v>0</v>
      </c>
      <c r="Q2481" s="28">
        <f t="shared" si="231"/>
        <v>9</v>
      </c>
      <c r="R2481" s="28">
        <f>IF(Q2481=0,0,IF(E2481&gt;1,E2481-1,VLOOKUP(Q2481,Months_Weeks!$A$1:$B$13,2,0)))</f>
        <v>1</v>
      </c>
      <c r="S2481" s="30"/>
      <c r="T2481" s="39"/>
      <c r="U2481" s="39"/>
      <c r="V2481" s="50">
        <f t="shared" si="232"/>
        <v>0</v>
      </c>
      <c r="W2481" s="28">
        <f t="shared" si="233"/>
        <v>9</v>
      </c>
      <c r="X2481" s="28">
        <f>IF(W2481=0,0,IF(E2481&gt;1,E2481-1,VLOOKUP(W2481,Months_Weeks!$A$1:$B$13,2,0)))</f>
        <v>1</v>
      </c>
      <c r="Y2481" s="30"/>
      <c r="Z2481" s="39"/>
      <c r="AA2481" s="31"/>
      <c r="AB2481" s="39"/>
      <c r="AC2481" s="31"/>
      <c r="AD2481" s="40"/>
      <c r="AE2481" s="31"/>
      <c r="AF2481" s="40"/>
      <c r="AG2481" s="31"/>
      <c r="AH2481" s="40"/>
      <c r="AI2481" s="31"/>
      <c r="AJ2481" s="40"/>
    </row>
    <row r="2482" spans="1:36" x14ac:dyDescent="0.25">
      <c r="A2482" s="37" t="s">
        <v>62</v>
      </c>
      <c r="B2482" s="37">
        <v>1063</v>
      </c>
      <c r="C2482" s="26" t="str">
        <f>IFERROR(INDEX(Clients[Client_Name],MATCH(Table312[[#This Row],[Client_Code]],Clients[Client_Code],0)),"")</f>
        <v>LACTEOS MATTHEI</v>
      </c>
      <c r="D2482" s="25">
        <v>9</v>
      </c>
      <c r="E2482" s="25">
        <v>3</v>
      </c>
      <c r="F2482" s="25" t="b">
        <f>IF(E2482&gt;(VLOOKUP(D2482,Months_Weeks!$A$2:$B$13,2,TRUE)),FALSE)</f>
        <v>0</v>
      </c>
      <c r="G2482" s="63">
        <f>IF(Table312[[#This Row],[Facility]]="Buin",1.5%,0.25%)</f>
        <v>1.4999999999999999E-2</v>
      </c>
      <c r="H2482" s="38"/>
      <c r="I2482" s="38">
        <v>25</v>
      </c>
      <c r="J2482" s="27">
        <f t="shared" si="228"/>
        <v>69</v>
      </c>
      <c r="K2482" s="28">
        <f t="shared" si="229"/>
        <v>9</v>
      </c>
      <c r="L2482" s="27">
        <f>IF(K2482=0,0,IF(E2482&gt;1,E2482-1,VLOOKUP(K2482,Months_Weeks!$A$1:$B$13,2,0)))</f>
        <v>2</v>
      </c>
      <c r="M2482" s="29"/>
      <c r="N2482" s="39"/>
      <c r="O2482" s="39"/>
      <c r="P2482" s="50">
        <f t="shared" si="230"/>
        <v>0</v>
      </c>
      <c r="Q2482" s="28">
        <f t="shared" si="231"/>
        <v>9</v>
      </c>
      <c r="R2482" s="28">
        <f>IF(Q2482=0,0,IF(E2482&gt;1,E2482-1,VLOOKUP(Q2482,Months_Weeks!$A$1:$B$13,2,0)))</f>
        <v>2</v>
      </c>
      <c r="S2482" s="30"/>
      <c r="T2482" s="39"/>
      <c r="U2482" s="39"/>
      <c r="V2482" s="50">
        <f t="shared" si="232"/>
        <v>0</v>
      </c>
      <c r="W2482" s="28">
        <f t="shared" si="233"/>
        <v>9</v>
      </c>
      <c r="X2482" s="28">
        <f>IF(W2482=0,0,IF(E2482&gt;1,E2482-1,VLOOKUP(W2482,Months_Weeks!$A$1:$B$13,2,0)))</f>
        <v>2</v>
      </c>
      <c r="Y2482" s="30"/>
      <c r="Z2482" s="39"/>
      <c r="AA2482" s="31"/>
      <c r="AB2482" s="39"/>
      <c r="AC2482" s="31"/>
      <c r="AD2482" s="40"/>
      <c r="AE2482" s="31"/>
      <c r="AF2482" s="40"/>
      <c r="AG2482" s="31"/>
      <c r="AH2482" s="40"/>
      <c r="AI2482" s="31"/>
      <c r="AJ2482" s="40"/>
    </row>
    <row r="2483" spans="1:36" x14ac:dyDescent="0.25">
      <c r="A2483" s="37" t="s">
        <v>62</v>
      </c>
      <c r="B2483" s="37">
        <v>1063</v>
      </c>
      <c r="C2483" s="26" t="str">
        <f>IFERROR(INDEX(Clients[Client_Name],MATCH(Table312[[#This Row],[Client_Code]],Clients[Client_Code],0)),"")</f>
        <v>LACTEOS MATTHEI</v>
      </c>
      <c r="D2483" s="25">
        <v>9</v>
      </c>
      <c r="E2483" s="25">
        <v>4</v>
      </c>
      <c r="F2483" s="25" t="b">
        <f>IF(E2483&gt;(VLOOKUP(D2483,Months_Weeks!$A$2:$B$13,2,TRUE)),FALSE)</f>
        <v>0</v>
      </c>
      <c r="G2483" s="63">
        <f>IF(Table312[[#This Row],[Facility]]="Buin",1.5%,0.25%)</f>
        <v>1.4999999999999999E-2</v>
      </c>
      <c r="H2483" s="38"/>
      <c r="I2483" s="38"/>
      <c r="J2483" s="27">
        <f t="shared" si="228"/>
        <v>69</v>
      </c>
      <c r="K2483" s="28">
        <f t="shared" si="229"/>
        <v>9</v>
      </c>
      <c r="L2483" s="27">
        <f>IF(K2483=0,0,IF(E2483&gt;1,E2483-1,VLOOKUP(K2483,Months_Weeks!$A$1:$B$13,2,0)))</f>
        <v>3</v>
      </c>
      <c r="M2483" s="29"/>
      <c r="N2483" s="39"/>
      <c r="O2483" s="39"/>
      <c r="P2483" s="50">
        <f t="shared" si="230"/>
        <v>0</v>
      </c>
      <c r="Q2483" s="28">
        <f t="shared" si="231"/>
        <v>9</v>
      </c>
      <c r="R2483" s="28">
        <f>IF(Q2483=0,0,IF(E2483&gt;1,E2483-1,VLOOKUP(Q2483,Months_Weeks!$A$1:$B$13,2,0)))</f>
        <v>3</v>
      </c>
      <c r="S2483" s="30"/>
      <c r="T2483" s="39"/>
      <c r="U2483" s="39"/>
      <c r="V2483" s="50">
        <f t="shared" si="232"/>
        <v>0</v>
      </c>
      <c r="W2483" s="28">
        <f t="shared" si="233"/>
        <v>9</v>
      </c>
      <c r="X2483" s="28">
        <f>IF(W2483=0,0,IF(E2483&gt;1,E2483-1,VLOOKUP(W2483,Months_Weeks!$A$1:$B$13,2,0)))</f>
        <v>3</v>
      </c>
      <c r="Y2483" s="30"/>
      <c r="Z2483" s="39"/>
      <c r="AA2483" s="31"/>
      <c r="AB2483" s="39"/>
      <c r="AC2483" s="31"/>
      <c r="AD2483" s="40"/>
      <c r="AE2483" s="31"/>
      <c r="AF2483" s="40"/>
      <c r="AG2483" s="31"/>
      <c r="AH2483" s="40"/>
      <c r="AI2483" s="31"/>
      <c r="AJ2483" s="40"/>
    </row>
    <row r="2484" spans="1:36" x14ac:dyDescent="0.25">
      <c r="A2484" s="37" t="s">
        <v>62</v>
      </c>
      <c r="B2484" s="37">
        <v>1063</v>
      </c>
      <c r="C2484" s="26" t="str">
        <f>IFERROR(INDEX(Clients[Client_Name],MATCH(Table312[[#This Row],[Client_Code]],Clients[Client_Code],0)),"")</f>
        <v>LACTEOS MATTHEI</v>
      </c>
      <c r="D2484" s="25">
        <v>9</v>
      </c>
      <c r="E2484" s="25">
        <v>5</v>
      </c>
      <c r="F2484" s="25" t="b">
        <f>IF(E2484&gt;(VLOOKUP(D2484,Months_Weeks!$A$2:$B$13,2,TRUE)),FALSE)</f>
        <v>0</v>
      </c>
      <c r="G2484" s="63">
        <f>IF(Table312[[#This Row],[Facility]]="Buin",1.5%,0.25%)</f>
        <v>1.4999999999999999E-2</v>
      </c>
      <c r="H2484" s="38"/>
      <c r="I2484" s="38"/>
      <c r="J2484" s="27">
        <f t="shared" si="228"/>
        <v>69</v>
      </c>
      <c r="K2484" s="28">
        <f t="shared" si="229"/>
        <v>9</v>
      </c>
      <c r="L2484" s="27">
        <f>IF(K2484=0,0,IF(E2484&gt;1,E2484-1,VLOOKUP(K2484,Months_Weeks!$A$1:$B$13,2,0)))</f>
        <v>4</v>
      </c>
      <c r="M2484" s="29"/>
      <c r="N2484" s="39"/>
      <c r="O2484" s="39"/>
      <c r="P2484" s="50">
        <f t="shared" si="230"/>
        <v>0</v>
      </c>
      <c r="Q2484" s="28">
        <f t="shared" si="231"/>
        <v>9</v>
      </c>
      <c r="R2484" s="28">
        <f>IF(Q2484=0,0,IF(E2484&gt;1,E2484-1,VLOOKUP(Q2484,Months_Weeks!$A$1:$B$13,2,0)))</f>
        <v>4</v>
      </c>
      <c r="S2484" s="30"/>
      <c r="T2484" s="39"/>
      <c r="U2484" s="39"/>
      <c r="V2484" s="50">
        <f t="shared" si="232"/>
        <v>0</v>
      </c>
      <c r="W2484" s="28">
        <f t="shared" si="233"/>
        <v>9</v>
      </c>
      <c r="X2484" s="28">
        <f>IF(W2484=0,0,IF(E2484&gt;1,E2484-1,VLOOKUP(W2484,Months_Weeks!$A$1:$B$13,2,0)))</f>
        <v>4</v>
      </c>
      <c r="Y2484" s="30"/>
      <c r="Z2484" s="39"/>
      <c r="AA2484" s="31"/>
      <c r="AB2484" s="39"/>
      <c r="AC2484" s="31"/>
      <c r="AD2484" s="40"/>
      <c r="AE2484" s="31"/>
      <c r="AF2484" s="40"/>
      <c r="AG2484" s="31"/>
      <c r="AH2484" s="40"/>
      <c r="AI2484" s="31"/>
      <c r="AJ2484" s="40"/>
    </row>
    <row r="2485" spans="1:36" x14ac:dyDescent="0.25">
      <c r="A2485" s="37" t="s">
        <v>62</v>
      </c>
      <c r="B2485" s="37">
        <v>1063</v>
      </c>
      <c r="C2485" s="26" t="str">
        <f>IFERROR(INDEX(Clients[Client_Name],MATCH(Table312[[#This Row],[Client_Code]],Clients[Client_Code],0)),"")</f>
        <v>LACTEOS MATTHEI</v>
      </c>
      <c r="D2485" s="25">
        <v>10</v>
      </c>
      <c r="E2485" s="25">
        <v>1</v>
      </c>
      <c r="F2485" s="25" t="b">
        <f>IF(E2485&gt;(VLOOKUP(D2485,Months_Weeks!$A$2:$B$13,2,TRUE)),FALSE)</f>
        <v>0</v>
      </c>
      <c r="G2485" s="63">
        <f>IF(Table312[[#This Row],[Facility]]="Buin",1.5%,0.25%)</f>
        <v>1.4999999999999999E-2</v>
      </c>
      <c r="H2485" s="38"/>
      <c r="I2485" s="38">
        <v>5</v>
      </c>
      <c r="J2485" s="27">
        <f t="shared" si="228"/>
        <v>64</v>
      </c>
      <c r="K2485" s="28">
        <f t="shared" si="229"/>
        <v>9</v>
      </c>
      <c r="L2485" s="27">
        <f>IF(K2485=0,0,IF(E2485&gt;1,E2485-1,VLOOKUP(K2485,Months_Weeks!$A$1:$B$13,2,0)))</f>
        <v>5</v>
      </c>
      <c r="M2485" s="29"/>
      <c r="N2485" s="39"/>
      <c r="O2485" s="39"/>
      <c r="P2485" s="50">
        <f t="shared" si="230"/>
        <v>0</v>
      </c>
      <c r="Q2485" s="28">
        <f t="shared" si="231"/>
        <v>9</v>
      </c>
      <c r="R2485" s="28">
        <f>IF(Q2485=0,0,IF(E2485&gt;1,E2485-1,VLOOKUP(Q2485,Months_Weeks!$A$1:$B$13,2,0)))</f>
        <v>5</v>
      </c>
      <c r="S2485" s="30"/>
      <c r="T2485" s="39"/>
      <c r="U2485" s="39"/>
      <c r="V2485" s="50">
        <f t="shared" si="232"/>
        <v>0</v>
      </c>
      <c r="W2485" s="28">
        <f t="shared" si="233"/>
        <v>9</v>
      </c>
      <c r="X2485" s="28">
        <f>IF(W2485=0,0,IF(E2485&gt;1,E2485-1,VLOOKUP(W2485,Months_Weeks!$A$1:$B$13,2,0)))</f>
        <v>5</v>
      </c>
      <c r="Y2485" s="30"/>
      <c r="Z2485" s="39"/>
      <c r="AA2485" s="31"/>
      <c r="AB2485" s="39"/>
      <c r="AC2485" s="31"/>
      <c r="AD2485" s="40"/>
      <c r="AE2485" s="31"/>
      <c r="AF2485" s="40"/>
      <c r="AG2485" s="31"/>
      <c r="AH2485" s="40"/>
      <c r="AI2485" s="31"/>
      <c r="AJ2485" s="40"/>
    </row>
    <row r="2486" spans="1:36" x14ac:dyDescent="0.25">
      <c r="A2486" s="37" t="s">
        <v>62</v>
      </c>
      <c r="B2486" s="37">
        <v>1063</v>
      </c>
      <c r="C2486" s="26" t="str">
        <f>IFERROR(INDEX(Clients[Client_Name],MATCH(Table312[[#This Row],[Client_Code]],Clients[Client_Code],0)),"")</f>
        <v>LACTEOS MATTHEI</v>
      </c>
      <c r="D2486" s="25">
        <v>10</v>
      </c>
      <c r="E2486" s="25">
        <v>2</v>
      </c>
      <c r="F2486" s="25" t="b">
        <f>IF(E2486&gt;(VLOOKUP(D2486,Months_Weeks!$A$2:$B$13,2,TRUE)),FALSE)</f>
        <v>0</v>
      </c>
      <c r="G2486" s="63">
        <f>IF(Table312[[#This Row],[Facility]]="Buin",1.5%,0.25%)</f>
        <v>1.4999999999999999E-2</v>
      </c>
      <c r="H2486" s="38"/>
      <c r="I2486" s="38"/>
      <c r="J2486" s="27">
        <f t="shared" si="228"/>
        <v>64</v>
      </c>
      <c r="K2486" s="28">
        <f t="shared" si="229"/>
        <v>10</v>
      </c>
      <c r="L2486" s="27">
        <f>IF(K2486=0,0,IF(E2486&gt;1,E2486-1,VLOOKUP(K2486,Months_Weeks!$A$1:$B$13,2,0)))</f>
        <v>1</v>
      </c>
      <c r="M2486" s="29"/>
      <c r="N2486" s="39"/>
      <c r="O2486" s="39"/>
      <c r="P2486" s="50">
        <f t="shared" si="230"/>
        <v>0</v>
      </c>
      <c r="Q2486" s="28">
        <f t="shared" si="231"/>
        <v>10</v>
      </c>
      <c r="R2486" s="28">
        <f>IF(Q2486=0,0,IF(E2486&gt;1,E2486-1,VLOOKUP(Q2486,Months_Weeks!$A$1:$B$13,2,0)))</f>
        <v>1</v>
      </c>
      <c r="S2486" s="30"/>
      <c r="T2486" s="39"/>
      <c r="U2486" s="39"/>
      <c r="V2486" s="50">
        <f t="shared" si="232"/>
        <v>0</v>
      </c>
      <c r="W2486" s="28">
        <f t="shared" si="233"/>
        <v>10</v>
      </c>
      <c r="X2486" s="28">
        <f>IF(W2486=0,0,IF(E2486&gt;1,E2486-1,VLOOKUP(W2486,Months_Weeks!$A$1:$B$13,2,0)))</f>
        <v>1</v>
      </c>
      <c r="Y2486" s="30"/>
      <c r="Z2486" s="39"/>
      <c r="AA2486" s="31"/>
      <c r="AB2486" s="39"/>
      <c r="AC2486" s="31"/>
      <c r="AD2486" s="40"/>
      <c r="AE2486" s="31"/>
      <c r="AF2486" s="40"/>
      <c r="AG2486" s="31"/>
      <c r="AH2486" s="40"/>
      <c r="AI2486" s="31"/>
      <c r="AJ2486" s="40"/>
    </row>
    <row r="2487" spans="1:36" x14ac:dyDescent="0.25">
      <c r="A2487" s="37" t="s">
        <v>62</v>
      </c>
      <c r="B2487" s="37">
        <v>1063</v>
      </c>
      <c r="C2487" s="26" t="str">
        <f>IFERROR(INDEX(Clients[Client_Name],MATCH(Table312[[#This Row],[Client_Code]],Clients[Client_Code],0)),"")</f>
        <v>LACTEOS MATTHEI</v>
      </c>
      <c r="D2487" s="25">
        <v>10</v>
      </c>
      <c r="E2487" s="25">
        <v>3</v>
      </c>
      <c r="F2487" s="25" t="b">
        <f>IF(E2487&gt;(VLOOKUP(D2487,Months_Weeks!$A$2:$B$13,2,TRUE)),FALSE)</f>
        <v>0</v>
      </c>
      <c r="G2487" s="63">
        <f>IF(Table312[[#This Row],[Facility]]="Buin",1.5%,0.25%)</f>
        <v>1.4999999999999999E-2</v>
      </c>
      <c r="H2487" s="38"/>
      <c r="I2487" s="38">
        <v>5</v>
      </c>
      <c r="J2487" s="27">
        <f t="shared" si="228"/>
        <v>59</v>
      </c>
      <c r="K2487" s="28">
        <f t="shared" si="229"/>
        <v>10</v>
      </c>
      <c r="L2487" s="27">
        <f>IF(K2487=0,0,IF(E2487&gt;1,E2487-1,VLOOKUP(K2487,Months_Weeks!$A$1:$B$13,2,0)))</f>
        <v>2</v>
      </c>
      <c r="M2487" s="29"/>
      <c r="N2487" s="39"/>
      <c r="O2487" s="39"/>
      <c r="P2487" s="50">
        <f t="shared" si="230"/>
        <v>0</v>
      </c>
      <c r="Q2487" s="28">
        <f t="shared" si="231"/>
        <v>10</v>
      </c>
      <c r="R2487" s="28">
        <f>IF(Q2487=0,0,IF(E2487&gt;1,E2487-1,VLOOKUP(Q2487,Months_Weeks!$A$1:$B$13,2,0)))</f>
        <v>2</v>
      </c>
      <c r="S2487" s="30"/>
      <c r="T2487" s="39"/>
      <c r="U2487" s="39"/>
      <c r="V2487" s="50">
        <f t="shared" si="232"/>
        <v>0</v>
      </c>
      <c r="W2487" s="28">
        <f t="shared" si="233"/>
        <v>10</v>
      </c>
      <c r="X2487" s="28">
        <f>IF(W2487=0,0,IF(E2487&gt;1,E2487-1,VLOOKUP(W2487,Months_Weeks!$A$1:$B$13,2,0)))</f>
        <v>2</v>
      </c>
      <c r="Y2487" s="30"/>
      <c r="Z2487" s="39"/>
      <c r="AA2487" s="31"/>
      <c r="AB2487" s="39"/>
      <c r="AC2487" s="31"/>
      <c r="AD2487" s="40"/>
      <c r="AE2487" s="31"/>
      <c r="AF2487" s="40"/>
      <c r="AG2487" s="31"/>
      <c r="AH2487" s="40"/>
      <c r="AI2487" s="31"/>
      <c r="AJ2487" s="40"/>
    </row>
    <row r="2488" spans="1:36" x14ac:dyDescent="0.25">
      <c r="A2488" s="37" t="s">
        <v>62</v>
      </c>
      <c r="B2488" s="37">
        <v>1063</v>
      </c>
      <c r="C2488" s="26" t="str">
        <f>IFERROR(INDEX(Clients[Client_Name],MATCH(Table312[[#This Row],[Client_Code]],Clients[Client_Code],0)),"")</f>
        <v>LACTEOS MATTHEI</v>
      </c>
      <c r="D2488" s="25">
        <v>10</v>
      </c>
      <c r="E2488" s="25">
        <v>4</v>
      </c>
      <c r="F2488" s="25" t="b">
        <f>IF(E2488&gt;(VLOOKUP(D2488,Months_Weeks!$A$2:$B$13,2,TRUE)),FALSE)</f>
        <v>0</v>
      </c>
      <c r="G2488" s="63">
        <f>IF(Table312[[#This Row],[Facility]]="Buin",1.5%,0.25%)</f>
        <v>1.4999999999999999E-2</v>
      </c>
      <c r="H2488" s="38"/>
      <c r="I2488" s="38"/>
      <c r="J2488" s="27">
        <f t="shared" si="228"/>
        <v>59</v>
      </c>
      <c r="K2488" s="28">
        <f t="shared" si="229"/>
        <v>10</v>
      </c>
      <c r="L2488" s="27">
        <f>IF(K2488=0,0,IF(E2488&gt;1,E2488-1,VLOOKUP(K2488,Months_Weeks!$A$1:$B$13,2,0)))</f>
        <v>3</v>
      </c>
      <c r="M2488" s="29"/>
      <c r="N2488" s="39"/>
      <c r="O2488" s="39"/>
      <c r="P2488" s="50">
        <f t="shared" si="230"/>
        <v>0</v>
      </c>
      <c r="Q2488" s="28">
        <f t="shared" si="231"/>
        <v>10</v>
      </c>
      <c r="R2488" s="28">
        <f>IF(Q2488=0,0,IF(E2488&gt;1,E2488-1,VLOOKUP(Q2488,Months_Weeks!$A$1:$B$13,2,0)))</f>
        <v>3</v>
      </c>
      <c r="S2488" s="30"/>
      <c r="T2488" s="39"/>
      <c r="U2488" s="39"/>
      <c r="V2488" s="50">
        <f t="shared" si="232"/>
        <v>0</v>
      </c>
      <c r="W2488" s="28">
        <f t="shared" si="233"/>
        <v>10</v>
      </c>
      <c r="X2488" s="28">
        <f>IF(W2488=0,0,IF(E2488&gt;1,E2488-1,VLOOKUP(W2488,Months_Weeks!$A$1:$B$13,2,0)))</f>
        <v>3</v>
      </c>
      <c r="Y2488" s="30"/>
      <c r="Z2488" s="39"/>
      <c r="AA2488" s="31"/>
      <c r="AB2488" s="39"/>
      <c r="AC2488" s="31"/>
      <c r="AD2488" s="40"/>
      <c r="AE2488" s="31"/>
      <c r="AF2488" s="40"/>
      <c r="AG2488" s="31"/>
      <c r="AH2488" s="40"/>
      <c r="AI2488" s="31"/>
      <c r="AJ2488" s="40"/>
    </row>
    <row r="2489" spans="1:36" x14ac:dyDescent="0.25">
      <c r="A2489" s="37" t="s">
        <v>62</v>
      </c>
      <c r="B2489" s="37">
        <v>1063</v>
      </c>
      <c r="C2489" s="26" t="str">
        <f>IFERROR(INDEX(Clients[Client_Name],MATCH(Table312[[#This Row],[Client_Code]],Clients[Client_Code],0)),"")</f>
        <v>LACTEOS MATTHEI</v>
      </c>
      <c r="D2489" s="25">
        <v>11</v>
      </c>
      <c r="E2489" s="25">
        <v>1</v>
      </c>
      <c r="F2489" s="25" t="b">
        <f>IF(E2489&gt;(VLOOKUP(D2489,Months_Weeks!$A$2:$B$13,2,TRUE)),FALSE)</f>
        <v>0</v>
      </c>
      <c r="G2489" s="63">
        <f>IF(Table312[[#This Row],[Facility]]="Buin",1.5%,0.25%)</f>
        <v>1.4999999999999999E-2</v>
      </c>
      <c r="H2489" s="38"/>
      <c r="I2489" s="38">
        <v>5</v>
      </c>
      <c r="J2489" s="27">
        <f t="shared" si="228"/>
        <v>54</v>
      </c>
      <c r="K2489" s="28">
        <f t="shared" si="229"/>
        <v>10</v>
      </c>
      <c r="L2489" s="27">
        <f>IF(K2489=0,0,IF(E2489&gt;1,E2489-1,VLOOKUP(K2489,Months_Weeks!$A$1:$B$13,2,0)))</f>
        <v>4</v>
      </c>
      <c r="M2489" s="29"/>
      <c r="N2489" s="39"/>
      <c r="O2489" s="39"/>
      <c r="P2489" s="50">
        <f t="shared" si="230"/>
        <v>0</v>
      </c>
      <c r="Q2489" s="28">
        <f t="shared" si="231"/>
        <v>10</v>
      </c>
      <c r="R2489" s="28">
        <f>IF(Q2489=0,0,IF(E2489&gt;1,E2489-1,VLOOKUP(Q2489,Months_Weeks!$A$1:$B$13,2,0)))</f>
        <v>4</v>
      </c>
      <c r="S2489" s="30"/>
      <c r="T2489" s="39"/>
      <c r="U2489" s="39"/>
      <c r="V2489" s="50">
        <f t="shared" si="232"/>
        <v>0</v>
      </c>
      <c r="W2489" s="28">
        <f t="shared" si="233"/>
        <v>10</v>
      </c>
      <c r="X2489" s="28">
        <f>IF(W2489=0,0,IF(E2489&gt;1,E2489-1,VLOOKUP(W2489,Months_Weeks!$A$1:$B$13,2,0)))</f>
        <v>4</v>
      </c>
      <c r="Y2489" s="30"/>
      <c r="Z2489" s="39"/>
      <c r="AA2489" s="31"/>
      <c r="AB2489" s="39"/>
      <c r="AC2489" s="31"/>
      <c r="AD2489" s="40"/>
      <c r="AE2489" s="31"/>
      <c r="AF2489" s="40"/>
      <c r="AG2489" s="31"/>
      <c r="AH2489" s="40"/>
      <c r="AI2489" s="31"/>
      <c r="AJ2489" s="40"/>
    </row>
    <row r="2490" spans="1:36" x14ac:dyDescent="0.25">
      <c r="A2490" s="37" t="s">
        <v>62</v>
      </c>
      <c r="B2490" s="37">
        <v>1063</v>
      </c>
      <c r="C2490" s="26" t="str">
        <f>IFERROR(INDEX(Clients[Client_Name],MATCH(Table312[[#This Row],[Client_Code]],Clients[Client_Code],0)),"")</f>
        <v>LACTEOS MATTHEI</v>
      </c>
      <c r="D2490" s="25">
        <v>11</v>
      </c>
      <c r="E2490" s="25">
        <v>2</v>
      </c>
      <c r="F2490" s="25" t="b">
        <f>IF(E2490&gt;(VLOOKUP(D2490,Months_Weeks!$A$2:$B$13,2,TRUE)),FALSE)</f>
        <v>0</v>
      </c>
      <c r="G2490" s="63">
        <f>IF(Table312[[#This Row],[Facility]]="Buin",1.5%,0.25%)</f>
        <v>1.4999999999999999E-2</v>
      </c>
      <c r="H2490" s="38"/>
      <c r="I2490" s="38"/>
      <c r="J2490" s="27">
        <f t="shared" si="228"/>
        <v>54</v>
      </c>
      <c r="K2490" s="28">
        <f t="shared" si="229"/>
        <v>11</v>
      </c>
      <c r="L2490" s="27">
        <f>IF(K2490=0,0,IF(E2490&gt;1,E2490-1,VLOOKUP(K2490,Months_Weeks!$A$1:$B$13,2,0)))</f>
        <v>1</v>
      </c>
      <c r="M2490" s="29"/>
      <c r="N2490" s="39"/>
      <c r="O2490" s="39"/>
      <c r="P2490" s="50">
        <f t="shared" si="230"/>
        <v>0</v>
      </c>
      <c r="Q2490" s="28">
        <f t="shared" si="231"/>
        <v>11</v>
      </c>
      <c r="R2490" s="28">
        <f>IF(Q2490=0,0,IF(E2490&gt;1,E2490-1,VLOOKUP(Q2490,Months_Weeks!$A$1:$B$13,2,0)))</f>
        <v>1</v>
      </c>
      <c r="S2490" s="30"/>
      <c r="T2490" s="39"/>
      <c r="U2490" s="39"/>
      <c r="V2490" s="50">
        <f t="shared" si="232"/>
        <v>0</v>
      </c>
      <c r="W2490" s="28">
        <f t="shared" si="233"/>
        <v>11</v>
      </c>
      <c r="X2490" s="28">
        <f>IF(W2490=0,0,IF(E2490&gt;1,E2490-1,VLOOKUP(W2490,Months_Weeks!$A$1:$B$13,2,0)))</f>
        <v>1</v>
      </c>
      <c r="Y2490" s="30"/>
      <c r="Z2490" s="39"/>
      <c r="AA2490" s="31"/>
      <c r="AB2490" s="39"/>
      <c r="AC2490" s="31"/>
      <c r="AD2490" s="40"/>
      <c r="AE2490" s="31"/>
      <c r="AF2490" s="40"/>
      <c r="AG2490" s="31"/>
      <c r="AH2490" s="40"/>
      <c r="AI2490" s="31"/>
      <c r="AJ2490" s="40"/>
    </row>
    <row r="2491" spans="1:36" x14ac:dyDescent="0.25">
      <c r="A2491" s="37" t="s">
        <v>62</v>
      </c>
      <c r="B2491" s="37">
        <v>1063</v>
      </c>
      <c r="C2491" s="26" t="str">
        <f>IFERROR(INDEX(Clients[Client_Name],MATCH(Table312[[#This Row],[Client_Code]],Clients[Client_Code],0)),"")</f>
        <v>LACTEOS MATTHEI</v>
      </c>
      <c r="D2491" s="25">
        <v>11</v>
      </c>
      <c r="E2491" s="25">
        <v>3</v>
      </c>
      <c r="F2491" s="25" t="b">
        <f>IF(E2491&gt;(VLOOKUP(D2491,Months_Weeks!$A$2:$B$13,2,TRUE)),FALSE)</f>
        <v>0</v>
      </c>
      <c r="G2491" s="63">
        <f>IF(Table312[[#This Row],[Facility]]="Buin",1.5%,0.25%)</f>
        <v>1.4999999999999999E-2</v>
      </c>
      <c r="H2491" s="38"/>
      <c r="I2491" s="38">
        <v>5</v>
      </c>
      <c r="J2491" s="27">
        <f t="shared" si="228"/>
        <v>49</v>
      </c>
      <c r="K2491" s="28">
        <f t="shared" si="229"/>
        <v>11</v>
      </c>
      <c r="L2491" s="27">
        <f>IF(K2491=0,0,IF(E2491&gt;1,E2491-1,VLOOKUP(K2491,Months_Weeks!$A$1:$B$13,2,0)))</f>
        <v>2</v>
      </c>
      <c r="M2491" s="29"/>
      <c r="N2491" s="39"/>
      <c r="O2491" s="39"/>
      <c r="P2491" s="50">
        <f t="shared" si="230"/>
        <v>0</v>
      </c>
      <c r="Q2491" s="28">
        <f t="shared" si="231"/>
        <v>11</v>
      </c>
      <c r="R2491" s="28">
        <f>IF(Q2491=0,0,IF(E2491&gt;1,E2491-1,VLOOKUP(Q2491,Months_Weeks!$A$1:$B$13,2,0)))</f>
        <v>2</v>
      </c>
      <c r="S2491" s="30"/>
      <c r="T2491" s="39"/>
      <c r="U2491" s="39"/>
      <c r="V2491" s="50">
        <f t="shared" si="232"/>
        <v>0</v>
      </c>
      <c r="W2491" s="28">
        <f t="shared" si="233"/>
        <v>11</v>
      </c>
      <c r="X2491" s="28">
        <f>IF(W2491=0,0,IF(E2491&gt;1,E2491-1,VLOOKUP(W2491,Months_Weeks!$A$1:$B$13,2,0)))</f>
        <v>2</v>
      </c>
      <c r="Y2491" s="30"/>
      <c r="Z2491" s="39"/>
      <c r="AA2491" s="31"/>
      <c r="AB2491" s="39"/>
      <c r="AC2491" s="31"/>
      <c r="AD2491" s="40"/>
      <c r="AE2491" s="31"/>
      <c r="AF2491" s="40"/>
      <c r="AG2491" s="31"/>
      <c r="AH2491" s="40"/>
      <c r="AI2491" s="31"/>
      <c r="AJ2491" s="40"/>
    </row>
    <row r="2492" spans="1:36" x14ac:dyDescent="0.25">
      <c r="A2492" s="37" t="s">
        <v>62</v>
      </c>
      <c r="B2492" s="37">
        <v>1063</v>
      </c>
      <c r="C2492" s="26" t="str">
        <f>IFERROR(INDEX(Clients[Client_Name],MATCH(Table312[[#This Row],[Client_Code]],Clients[Client_Code],0)),"")</f>
        <v>LACTEOS MATTHEI</v>
      </c>
      <c r="D2492" s="25">
        <v>11</v>
      </c>
      <c r="E2492" s="25">
        <v>4</v>
      </c>
      <c r="F2492" s="25" t="b">
        <f>IF(E2492&gt;(VLOOKUP(D2492,Months_Weeks!$A$2:$B$13,2,TRUE)),FALSE)</f>
        <v>0</v>
      </c>
      <c r="G2492" s="63">
        <f>IF(Table312[[#This Row],[Facility]]="Buin",1.5%,0.25%)</f>
        <v>1.4999999999999999E-2</v>
      </c>
      <c r="H2492" s="38"/>
      <c r="I2492" s="38"/>
      <c r="J2492" s="27">
        <f t="shared" si="228"/>
        <v>49</v>
      </c>
      <c r="K2492" s="28">
        <f t="shared" si="229"/>
        <v>11</v>
      </c>
      <c r="L2492" s="27">
        <f>IF(K2492=0,0,IF(E2492&gt;1,E2492-1,VLOOKUP(K2492,Months_Weeks!$A$1:$B$13,2,0)))</f>
        <v>3</v>
      </c>
      <c r="M2492" s="29"/>
      <c r="N2492" s="39"/>
      <c r="O2492" s="39"/>
      <c r="P2492" s="50">
        <f t="shared" si="230"/>
        <v>0</v>
      </c>
      <c r="Q2492" s="28">
        <f t="shared" si="231"/>
        <v>11</v>
      </c>
      <c r="R2492" s="28">
        <f>IF(Q2492=0,0,IF(E2492&gt;1,E2492-1,VLOOKUP(Q2492,Months_Weeks!$A$1:$B$13,2,0)))</f>
        <v>3</v>
      </c>
      <c r="S2492" s="30"/>
      <c r="T2492" s="39"/>
      <c r="U2492" s="39"/>
      <c r="V2492" s="50">
        <f t="shared" si="232"/>
        <v>0</v>
      </c>
      <c r="W2492" s="28">
        <f t="shared" si="233"/>
        <v>11</v>
      </c>
      <c r="X2492" s="28">
        <f>IF(W2492=0,0,IF(E2492&gt;1,E2492-1,VLOOKUP(W2492,Months_Weeks!$A$1:$B$13,2,0)))</f>
        <v>3</v>
      </c>
      <c r="Y2492" s="30"/>
      <c r="Z2492" s="39"/>
      <c r="AA2492" s="31"/>
      <c r="AB2492" s="39"/>
      <c r="AC2492" s="31"/>
      <c r="AD2492" s="40"/>
      <c r="AE2492" s="31"/>
      <c r="AF2492" s="40"/>
      <c r="AG2492" s="31"/>
      <c r="AH2492" s="40"/>
      <c r="AI2492" s="31"/>
      <c r="AJ2492" s="40"/>
    </row>
    <row r="2493" spans="1:36" x14ac:dyDescent="0.25">
      <c r="A2493" s="37" t="s">
        <v>62</v>
      </c>
      <c r="B2493" s="37">
        <v>1063</v>
      </c>
      <c r="C2493" s="26" t="str">
        <f>IFERROR(INDEX(Clients[Client_Name],MATCH(Table312[[#This Row],[Client_Code]],Clients[Client_Code],0)),"")</f>
        <v>LACTEOS MATTHEI</v>
      </c>
      <c r="D2493" s="25">
        <v>12</v>
      </c>
      <c r="E2493" s="25">
        <v>1</v>
      </c>
      <c r="F2493" s="25" t="b">
        <f>IF(E2493&gt;(VLOOKUP(D2493,Months_Weeks!$A$2:$B$13,2,TRUE)),FALSE)</f>
        <v>0</v>
      </c>
      <c r="G2493" s="63">
        <f>IF(Table312[[#This Row],[Facility]]="Buin",1.5%,0.25%)</f>
        <v>1.4999999999999999E-2</v>
      </c>
      <c r="H2493" s="38">
        <v>10</v>
      </c>
      <c r="I2493" s="38"/>
      <c r="J2493" s="27">
        <f t="shared" si="228"/>
        <v>59</v>
      </c>
      <c r="K2493" s="28">
        <f t="shared" si="229"/>
        <v>11</v>
      </c>
      <c r="L2493" s="27">
        <f>IF(K2493=0,0,IF(E2493&gt;1,E2493-1,VLOOKUP(K2493,Months_Weeks!$A$1:$B$13,2,0)))</f>
        <v>4</v>
      </c>
      <c r="M2493" s="29"/>
      <c r="N2493" s="39"/>
      <c r="O2493" s="39"/>
      <c r="P2493" s="50">
        <f t="shared" si="230"/>
        <v>0</v>
      </c>
      <c r="Q2493" s="28">
        <f t="shared" si="231"/>
        <v>11</v>
      </c>
      <c r="R2493" s="28">
        <f>IF(Q2493=0,0,IF(E2493&gt;1,E2493-1,VLOOKUP(Q2493,Months_Weeks!$A$1:$B$13,2,0)))</f>
        <v>4</v>
      </c>
      <c r="S2493" s="30"/>
      <c r="T2493" s="39"/>
      <c r="U2493" s="39"/>
      <c r="V2493" s="50">
        <f t="shared" si="232"/>
        <v>0</v>
      </c>
      <c r="W2493" s="28">
        <f t="shared" si="233"/>
        <v>11</v>
      </c>
      <c r="X2493" s="28">
        <f>IF(W2493=0,0,IF(E2493&gt;1,E2493-1,VLOOKUP(W2493,Months_Weeks!$A$1:$B$13,2,0)))</f>
        <v>4</v>
      </c>
      <c r="Y2493" s="30"/>
      <c r="Z2493" s="39"/>
      <c r="AA2493" s="31"/>
      <c r="AB2493" s="39"/>
      <c r="AC2493" s="31"/>
      <c r="AD2493" s="40"/>
      <c r="AE2493" s="31"/>
      <c r="AF2493" s="40"/>
      <c r="AG2493" s="31"/>
      <c r="AH2493" s="40"/>
      <c r="AI2493" s="31"/>
      <c r="AJ2493" s="40"/>
    </row>
    <row r="2494" spans="1:36" x14ac:dyDescent="0.25">
      <c r="A2494" s="37" t="s">
        <v>62</v>
      </c>
      <c r="B2494" s="37">
        <v>1063</v>
      </c>
      <c r="C2494" s="26" t="str">
        <f>IFERROR(INDEX(Clients[Client_Name],MATCH(Table312[[#This Row],[Client_Code]],Clients[Client_Code],0)),"")</f>
        <v>LACTEOS MATTHEI</v>
      </c>
      <c r="D2494" s="25">
        <v>12</v>
      </c>
      <c r="E2494" s="25">
        <v>2</v>
      </c>
      <c r="F2494" s="25" t="b">
        <f>IF(E2494&gt;(VLOOKUP(D2494,Months_Weeks!$A$2:$B$13,2,TRUE)),FALSE)</f>
        <v>0</v>
      </c>
      <c r="G2494" s="63">
        <f>IF(Table312[[#This Row],[Facility]]="Buin",1.5%,0.25%)</f>
        <v>1.4999999999999999E-2</v>
      </c>
      <c r="H2494" s="38">
        <v>10</v>
      </c>
      <c r="I2494" s="38"/>
      <c r="J2494" s="27">
        <f t="shared" si="228"/>
        <v>69</v>
      </c>
      <c r="K2494" s="28">
        <f t="shared" si="229"/>
        <v>12</v>
      </c>
      <c r="L2494" s="27">
        <f>IF(K2494=0,0,IF(E2494&gt;1,E2494-1,VLOOKUP(K2494,Months_Weeks!$A$1:$B$13,2,0)))</f>
        <v>1</v>
      </c>
      <c r="M2494" s="29"/>
      <c r="N2494" s="39"/>
      <c r="O2494" s="39"/>
      <c r="P2494" s="50">
        <f t="shared" si="230"/>
        <v>0</v>
      </c>
      <c r="Q2494" s="28">
        <f t="shared" si="231"/>
        <v>12</v>
      </c>
      <c r="R2494" s="28">
        <f>IF(Q2494=0,0,IF(E2494&gt;1,E2494-1,VLOOKUP(Q2494,Months_Weeks!$A$1:$B$13,2,0)))</f>
        <v>1</v>
      </c>
      <c r="S2494" s="30"/>
      <c r="T2494" s="39"/>
      <c r="U2494" s="39"/>
      <c r="V2494" s="50">
        <f t="shared" si="232"/>
        <v>0</v>
      </c>
      <c r="W2494" s="28">
        <f t="shared" si="233"/>
        <v>12</v>
      </c>
      <c r="X2494" s="28">
        <f>IF(W2494=0,0,IF(E2494&gt;1,E2494-1,VLOOKUP(W2494,Months_Weeks!$A$1:$B$13,2,0)))</f>
        <v>1</v>
      </c>
      <c r="Y2494" s="30"/>
      <c r="Z2494" s="39"/>
      <c r="AA2494" s="31"/>
      <c r="AB2494" s="39"/>
      <c r="AC2494" s="31"/>
      <c r="AD2494" s="40"/>
      <c r="AE2494" s="31"/>
      <c r="AF2494" s="40"/>
      <c r="AG2494" s="31"/>
      <c r="AH2494" s="40"/>
      <c r="AI2494" s="31"/>
      <c r="AJ2494" s="40"/>
    </row>
    <row r="2495" spans="1:36" x14ac:dyDescent="0.25">
      <c r="A2495" s="37" t="s">
        <v>62</v>
      </c>
      <c r="B2495" s="37">
        <v>1063</v>
      </c>
      <c r="C2495" s="26" t="str">
        <f>IFERROR(INDEX(Clients[Client_Name],MATCH(Table312[[#This Row],[Client_Code]],Clients[Client_Code],0)),"")</f>
        <v>LACTEOS MATTHEI</v>
      </c>
      <c r="D2495" s="25">
        <v>12</v>
      </c>
      <c r="E2495" s="25">
        <v>3</v>
      </c>
      <c r="F2495" s="25" t="b">
        <f>IF(E2495&gt;(VLOOKUP(D2495,Months_Weeks!$A$2:$B$13,2,TRUE)),FALSE)</f>
        <v>0</v>
      </c>
      <c r="G2495" s="63">
        <f>IF(Table312[[#This Row],[Facility]]="Buin",1.5%,0.25%)</f>
        <v>1.4999999999999999E-2</v>
      </c>
      <c r="H2495" s="38"/>
      <c r="I2495" s="38">
        <v>15</v>
      </c>
      <c r="J2495" s="27">
        <f t="shared" si="228"/>
        <v>54</v>
      </c>
      <c r="K2495" s="28">
        <f t="shared" si="229"/>
        <v>12</v>
      </c>
      <c r="L2495" s="27">
        <f>IF(K2495=0,0,IF(E2495&gt;1,E2495-1,VLOOKUP(K2495,Months_Weeks!$A$1:$B$13,2,0)))</f>
        <v>2</v>
      </c>
      <c r="M2495" s="29"/>
      <c r="N2495" s="39"/>
      <c r="O2495" s="39"/>
      <c r="P2495" s="50">
        <f t="shared" si="230"/>
        <v>0</v>
      </c>
      <c r="Q2495" s="28">
        <f t="shared" si="231"/>
        <v>12</v>
      </c>
      <c r="R2495" s="28">
        <f>IF(Q2495=0,0,IF(E2495&gt;1,E2495-1,VLOOKUP(Q2495,Months_Weeks!$A$1:$B$13,2,0)))</f>
        <v>2</v>
      </c>
      <c r="S2495" s="30"/>
      <c r="T2495" s="39"/>
      <c r="U2495" s="39"/>
      <c r="V2495" s="50">
        <f t="shared" si="232"/>
        <v>0</v>
      </c>
      <c r="W2495" s="28">
        <f t="shared" si="233"/>
        <v>12</v>
      </c>
      <c r="X2495" s="28">
        <f>IF(W2495=0,0,IF(E2495&gt;1,E2495-1,VLOOKUP(W2495,Months_Weeks!$A$1:$B$13,2,0)))</f>
        <v>2</v>
      </c>
      <c r="Y2495" s="30"/>
      <c r="Z2495" s="39"/>
      <c r="AA2495" s="31"/>
      <c r="AB2495" s="39"/>
      <c r="AC2495" s="31"/>
      <c r="AD2495" s="40"/>
      <c r="AE2495" s="31"/>
      <c r="AF2495" s="40"/>
      <c r="AG2495" s="31"/>
      <c r="AH2495" s="40"/>
      <c r="AI2495" s="31"/>
      <c r="AJ2495" s="40"/>
    </row>
    <row r="2496" spans="1:36" x14ac:dyDescent="0.25">
      <c r="A2496" s="37" t="s">
        <v>62</v>
      </c>
      <c r="B2496" s="37">
        <v>1063</v>
      </c>
      <c r="C2496" s="26" t="str">
        <f>IFERROR(INDEX(Clients[Client_Name],MATCH(Table312[[#This Row],[Client_Code]],Clients[Client_Code],0)),"")</f>
        <v>LACTEOS MATTHEI</v>
      </c>
      <c r="D2496" s="25">
        <v>12</v>
      </c>
      <c r="E2496" s="25">
        <v>4</v>
      </c>
      <c r="F2496" s="25" t="b">
        <f>IF(E2496&gt;(VLOOKUP(D2496,Months_Weeks!$A$2:$B$13,2,TRUE)),FALSE)</f>
        <v>0</v>
      </c>
      <c r="G2496" s="63">
        <f>IF(Table312[[#This Row],[Facility]]="Buin",1.5%,0.25%)</f>
        <v>1.4999999999999999E-2</v>
      </c>
      <c r="H2496" s="38"/>
      <c r="I2496" s="38">
        <v>15</v>
      </c>
      <c r="J2496" s="27">
        <f t="shared" si="228"/>
        <v>39</v>
      </c>
      <c r="K2496" s="28">
        <f t="shared" si="229"/>
        <v>12</v>
      </c>
      <c r="L2496" s="27">
        <f>IF(K2496=0,0,IF(E2496&gt;1,E2496-1,VLOOKUP(K2496,Months_Weeks!$A$1:$B$13,2,0)))</f>
        <v>3</v>
      </c>
      <c r="M2496" s="29"/>
      <c r="N2496" s="39"/>
      <c r="O2496" s="39"/>
      <c r="P2496" s="50">
        <f t="shared" si="230"/>
        <v>0</v>
      </c>
      <c r="Q2496" s="28">
        <f t="shared" si="231"/>
        <v>12</v>
      </c>
      <c r="R2496" s="28">
        <f>IF(Q2496=0,0,IF(E2496&gt;1,E2496-1,VLOOKUP(Q2496,Months_Weeks!$A$1:$B$13,2,0)))</f>
        <v>3</v>
      </c>
      <c r="S2496" s="30"/>
      <c r="T2496" s="39"/>
      <c r="U2496" s="39"/>
      <c r="V2496" s="50">
        <f t="shared" si="232"/>
        <v>0</v>
      </c>
      <c r="W2496" s="28">
        <f t="shared" si="233"/>
        <v>12</v>
      </c>
      <c r="X2496" s="28">
        <f>IF(W2496=0,0,IF(E2496&gt;1,E2496-1,VLOOKUP(W2496,Months_Weeks!$A$1:$B$13,2,0)))</f>
        <v>3</v>
      </c>
      <c r="Y2496" s="30"/>
      <c r="Z2496" s="39"/>
      <c r="AA2496" s="31"/>
      <c r="AB2496" s="39"/>
      <c r="AC2496" s="31"/>
      <c r="AD2496" s="40"/>
      <c r="AE2496" s="31"/>
      <c r="AF2496" s="40"/>
      <c r="AG2496" s="31"/>
      <c r="AH2496" s="40"/>
      <c r="AI2496" s="31"/>
      <c r="AJ2496" s="40"/>
    </row>
    <row r="2497" spans="1:36" x14ac:dyDescent="0.25">
      <c r="A2497" s="37" t="s">
        <v>62</v>
      </c>
      <c r="B2497" s="37">
        <v>1063</v>
      </c>
      <c r="C2497" s="26" t="str">
        <f>IFERROR(INDEX(Clients[Client_Name],MATCH(Table312[[#This Row],[Client_Code]],Clients[Client_Code],0)),"")</f>
        <v>LACTEOS MATTHEI</v>
      </c>
      <c r="D2497" s="25">
        <v>12</v>
      </c>
      <c r="E2497" s="25">
        <v>5</v>
      </c>
      <c r="F2497" s="25" t="b">
        <f>IF(E2497&gt;(VLOOKUP(D2497,Months_Weeks!$A$2:$B$13,2,TRUE)),FALSE)</f>
        <v>0</v>
      </c>
      <c r="G2497" s="63">
        <f>IF(Table312[[#This Row],[Facility]]="Buin",1.5%,0.25%)</f>
        <v>1.4999999999999999E-2</v>
      </c>
      <c r="H2497" s="38"/>
      <c r="I2497" s="38"/>
      <c r="J2497" s="27">
        <f t="shared" si="228"/>
        <v>39</v>
      </c>
      <c r="K2497" s="28">
        <f t="shared" si="229"/>
        <v>12</v>
      </c>
      <c r="L2497" s="27">
        <f>IF(K2497=0,0,IF(E2497&gt;1,E2497-1,VLOOKUP(K2497,Months_Weeks!$A$1:$B$13,2,0)))</f>
        <v>4</v>
      </c>
      <c r="M2497" s="29"/>
      <c r="N2497" s="39"/>
      <c r="O2497" s="39"/>
      <c r="P2497" s="50">
        <f t="shared" si="230"/>
        <v>0</v>
      </c>
      <c r="Q2497" s="28">
        <f t="shared" si="231"/>
        <v>12</v>
      </c>
      <c r="R2497" s="28">
        <f>IF(Q2497=0,0,IF(E2497&gt;1,E2497-1,VLOOKUP(Q2497,Months_Weeks!$A$1:$B$13,2,0)))</f>
        <v>4</v>
      </c>
      <c r="S2497" s="30"/>
      <c r="T2497" s="39"/>
      <c r="U2497" s="39"/>
      <c r="V2497" s="50">
        <f t="shared" si="232"/>
        <v>0</v>
      </c>
      <c r="W2497" s="28">
        <f t="shared" si="233"/>
        <v>12</v>
      </c>
      <c r="X2497" s="28">
        <f>IF(W2497=0,0,IF(E2497&gt;1,E2497-1,VLOOKUP(W2497,Months_Weeks!$A$1:$B$13,2,0)))</f>
        <v>4</v>
      </c>
      <c r="Y2497" s="30"/>
      <c r="Z2497" s="39"/>
      <c r="AA2497" s="31"/>
      <c r="AB2497" s="39"/>
      <c r="AC2497" s="31"/>
      <c r="AD2497" s="40"/>
      <c r="AE2497" s="31"/>
      <c r="AF2497" s="40"/>
      <c r="AG2497" s="31"/>
      <c r="AH2497" s="40"/>
      <c r="AI2497" s="31"/>
      <c r="AJ2497" s="40"/>
    </row>
    <row r="2498" spans="1:36" x14ac:dyDescent="0.25">
      <c r="A2498" s="37" t="s">
        <v>62</v>
      </c>
      <c r="B2498" s="37">
        <v>1054</v>
      </c>
      <c r="C2498" s="26" t="str">
        <f>IFERROR(INDEX(Clients[Client_Name],MATCH(Table312[[#This Row],[Client_Code]],Clients[Client_Code],0)),"")</f>
        <v>LO VALLEDOR</v>
      </c>
      <c r="D2498" s="25">
        <v>1</v>
      </c>
      <c r="E2498" s="25">
        <v>1</v>
      </c>
      <c r="F2498" s="25" t="b">
        <f>IF(E2498&gt;(VLOOKUP(D2498,Months_Weeks!$A$2:$B$13,2,TRUE)),FALSE)</f>
        <v>0</v>
      </c>
      <c r="G2498" s="63">
        <f>IF(Table312[[#This Row],[Facility]]="Buin",1.5%,0.25%)</f>
        <v>1.4999999999999999E-2</v>
      </c>
      <c r="H2498" s="38">
        <v>976</v>
      </c>
      <c r="I2498" s="38"/>
      <c r="J2498" s="27">
        <f t="shared" ref="J2498:J2561" si="234" xml:space="preserve"> SUMIFS(J:J,$B:$B,$B2498,$D:$D,K2498,$E:$E,L2498,$A:$A,$A2498)+H2498-I2498</f>
        <v>976</v>
      </c>
      <c r="K2498" s="28">
        <f t="shared" ref="K2498:K2561" si="235">IF(E2498&gt;1,D2498,D2498-1)</f>
        <v>0</v>
      </c>
      <c r="L2498" s="27">
        <f>IF(K2498=0,0,IF(E2498&gt;1,E2498-1,VLOOKUP(K2498,Months_Weeks!$A$1:$B$13,2,0)))</f>
        <v>0</v>
      </c>
      <c r="M2498" s="29"/>
      <c r="N2498" s="39"/>
      <c r="O2498" s="39"/>
      <c r="P2498" s="50">
        <f t="shared" ref="P2498:P2561" si="236" xml:space="preserve"> SUMIFS(P:P,$B:$B,$B2498,$D:$D,Q2498,$E:$E,R2498,$A:$A,$A2498)+N2498-O2498</f>
        <v>0</v>
      </c>
      <c r="Q2498" s="28">
        <f t="shared" ref="Q2498:Q2561" si="237">IF(E2498&gt;1,D2498,D2498-1)</f>
        <v>0</v>
      </c>
      <c r="R2498" s="28">
        <f>IF(Q2498=0,0,IF(E2498&gt;1,E2498-1,VLOOKUP(Q2498,Months_Weeks!$A$1:$B$13,2,0)))</f>
        <v>0</v>
      </c>
      <c r="S2498" s="30"/>
      <c r="T2498" s="39"/>
      <c r="U2498" s="39"/>
      <c r="V2498" s="50">
        <f t="shared" ref="V2498:V2561" si="238" xml:space="preserve"> SUMIFS(V:V,$B:$B,$B2498,$D:$D,W2498,$E:$E,X2498,$A:$A,$A2498)+T2498-U2498</f>
        <v>0</v>
      </c>
      <c r="W2498" s="28">
        <f t="shared" ref="W2498:W2561" si="239">IF(E2498&gt;1,D2498,D2498-1)</f>
        <v>0</v>
      </c>
      <c r="X2498" s="28">
        <f>IF(W2498=0,0,IF(E2498&gt;1,E2498-1,VLOOKUP(W2498,Months_Weeks!$A$1:$B$13,2,0)))</f>
        <v>0</v>
      </c>
      <c r="Y2498" s="30"/>
      <c r="Z2498" s="39"/>
      <c r="AA2498" s="31">
        <v>1</v>
      </c>
      <c r="AB2498" s="72">
        <v>0.48799999999999999</v>
      </c>
      <c r="AC2498" s="31"/>
      <c r="AD2498" s="40"/>
      <c r="AE2498" s="31"/>
      <c r="AF2498" s="40"/>
      <c r="AG2498" s="31"/>
      <c r="AH2498" s="40"/>
      <c r="AI2498" s="31">
        <v>1</v>
      </c>
      <c r="AJ2498" s="70">
        <v>0.161</v>
      </c>
    </row>
    <row r="2499" spans="1:36" x14ac:dyDescent="0.25">
      <c r="A2499" s="37" t="s">
        <v>62</v>
      </c>
      <c r="B2499" s="37">
        <v>1054</v>
      </c>
      <c r="C2499" s="26" t="str">
        <f>IFERROR(INDEX(Clients[Client_Name],MATCH(Table312[[#This Row],[Client_Code]],Clients[Client_Code],0)),"")</f>
        <v>LO VALLEDOR</v>
      </c>
      <c r="D2499" s="25">
        <v>1</v>
      </c>
      <c r="E2499" s="25">
        <v>2</v>
      </c>
      <c r="F2499" s="25" t="b">
        <f>IF(E2499&gt;(VLOOKUP(D2499,Months_Weeks!$A$2:$B$13,2,TRUE)),FALSE)</f>
        <v>0</v>
      </c>
      <c r="G2499" s="63">
        <f>IF(Table312[[#This Row],[Facility]]="Buin",1.5%,0.25%)</f>
        <v>1.4999999999999999E-2</v>
      </c>
      <c r="H2499" s="38"/>
      <c r="I2499" s="38">
        <v>169</v>
      </c>
      <c r="J2499" s="27">
        <f t="shared" si="234"/>
        <v>807</v>
      </c>
      <c r="K2499" s="28">
        <f t="shared" si="235"/>
        <v>1</v>
      </c>
      <c r="L2499" s="27">
        <f>IF(K2499=0,0,IF(E2499&gt;1,E2499-1,VLOOKUP(K2499,Months_Weeks!$A$1:$B$13,2,0)))</f>
        <v>1</v>
      </c>
      <c r="M2499" s="29"/>
      <c r="N2499" s="39"/>
      <c r="O2499" s="39"/>
      <c r="P2499" s="50">
        <f t="shared" si="236"/>
        <v>0</v>
      </c>
      <c r="Q2499" s="28">
        <f t="shared" si="237"/>
        <v>1</v>
      </c>
      <c r="R2499" s="28">
        <f>IF(Q2499=0,0,IF(E2499&gt;1,E2499-1,VLOOKUP(Q2499,Months_Weeks!$A$1:$B$13,2,0)))</f>
        <v>1</v>
      </c>
      <c r="S2499" s="30"/>
      <c r="T2499" s="39"/>
      <c r="U2499" s="39"/>
      <c r="V2499" s="50">
        <f t="shared" si="238"/>
        <v>0</v>
      </c>
      <c r="W2499" s="28">
        <f t="shared" si="239"/>
        <v>1</v>
      </c>
      <c r="X2499" s="28">
        <f>IF(W2499=0,0,IF(E2499&gt;1,E2499-1,VLOOKUP(W2499,Months_Weeks!$A$1:$B$13,2,0)))</f>
        <v>1</v>
      </c>
      <c r="Y2499" s="30"/>
      <c r="Z2499" s="39"/>
      <c r="AA2499" s="31"/>
      <c r="AB2499" s="39"/>
      <c r="AC2499" s="31"/>
      <c r="AD2499" s="40"/>
      <c r="AE2499" s="31"/>
      <c r="AF2499" s="40"/>
      <c r="AG2499" s="31"/>
      <c r="AH2499" s="40"/>
      <c r="AI2499" s="31"/>
      <c r="AJ2499" s="40"/>
    </row>
    <row r="2500" spans="1:36" x14ac:dyDescent="0.25">
      <c r="A2500" s="37" t="s">
        <v>62</v>
      </c>
      <c r="B2500" s="37">
        <v>1054</v>
      </c>
      <c r="C2500" s="26" t="str">
        <f>IFERROR(INDEX(Clients[Client_Name],MATCH(Table312[[#This Row],[Client_Code]],Clients[Client_Code],0)),"")</f>
        <v>LO VALLEDOR</v>
      </c>
      <c r="D2500" s="25">
        <v>1</v>
      </c>
      <c r="E2500" s="25">
        <v>3</v>
      </c>
      <c r="F2500" s="25" t="b">
        <f>IF(E2500&gt;(VLOOKUP(D2500,Months_Weeks!$A$2:$B$13,2,TRUE)),FALSE)</f>
        <v>0</v>
      </c>
      <c r="G2500" s="63">
        <f>IF(Table312[[#This Row],[Facility]]="Buin",1.5%,0.25%)</f>
        <v>1.4999999999999999E-2</v>
      </c>
      <c r="H2500" s="38"/>
      <c r="I2500" s="38">
        <v>406</v>
      </c>
      <c r="J2500" s="27">
        <f t="shared" si="234"/>
        <v>401</v>
      </c>
      <c r="K2500" s="28">
        <f t="shared" si="235"/>
        <v>1</v>
      </c>
      <c r="L2500" s="27">
        <f>IF(K2500=0,0,IF(E2500&gt;1,E2500-1,VLOOKUP(K2500,Months_Weeks!$A$1:$B$13,2,0)))</f>
        <v>2</v>
      </c>
      <c r="M2500" s="29"/>
      <c r="N2500" s="39"/>
      <c r="O2500" s="39"/>
      <c r="P2500" s="50">
        <f t="shared" si="236"/>
        <v>0</v>
      </c>
      <c r="Q2500" s="28">
        <f t="shared" si="237"/>
        <v>1</v>
      </c>
      <c r="R2500" s="28">
        <f>IF(Q2500=0,0,IF(E2500&gt;1,E2500-1,VLOOKUP(Q2500,Months_Weeks!$A$1:$B$13,2,0)))</f>
        <v>2</v>
      </c>
      <c r="S2500" s="30"/>
      <c r="T2500" s="39"/>
      <c r="U2500" s="39"/>
      <c r="V2500" s="50">
        <f t="shared" si="238"/>
        <v>0</v>
      </c>
      <c r="W2500" s="28">
        <f t="shared" si="239"/>
        <v>1</v>
      </c>
      <c r="X2500" s="28">
        <f>IF(W2500=0,0,IF(E2500&gt;1,E2500-1,VLOOKUP(W2500,Months_Weeks!$A$1:$B$13,2,0)))</f>
        <v>2</v>
      </c>
      <c r="Y2500" s="30"/>
      <c r="Z2500" s="39"/>
      <c r="AA2500" s="31"/>
      <c r="AB2500" s="39"/>
      <c r="AC2500" s="31"/>
      <c r="AD2500" s="40"/>
      <c r="AE2500" s="31"/>
      <c r="AF2500" s="40"/>
      <c r="AG2500" s="31"/>
      <c r="AH2500" s="40"/>
      <c r="AI2500" s="31"/>
      <c r="AJ2500" s="40"/>
    </row>
    <row r="2501" spans="1:36" x14ac:dyDescent="0.25">
      <c r="A2501" s="37" t="s">
        <v>62</v>
      </c>
      <c r="B2501" s="37">
        <v>1054</v>
      </c>
      <c r="C2501" s="26" t="str">
        <f>IFERROR(INDEX(Clients[Client_Name],MATCH(Table312[[#This Row],[Client_Code]],Clients[Client_Code],0)),"")</f>
        <v>LO VALLEDOR</v>
      </c>
      <c r="D2501" s="25">
        <v>1</v>
      </c>
      <c r="E2501" s="25">
        <v>4</v>
      </c>
      <c r="F2501" s="25" t="b">
        <f>IF(E2501&gt;(VLOOKUP(D2501,Months_Weeks!$A$2:$B$13,2,TRUE)),FALSE)</f>
        <v>0</v>
      </c>
      <c r="G2501" s="63">
        <f>IF(Table312[[#This Row],[Facility]]="Buin",1.5%,0.25%)</f>
        <v>1.4999999999999999E-2</v>
      </c>
      <c r="H2501" s="38"/>
      <c r="I2501" s="38">
        <v>99</v>
      </c>
      <c r="J2501" s="27">
        <f t="shared" si="234"/>
        <v>302</v>
      </c>
      <c r="K2501" s="28">
        <f t="shared" si="235"/>
        <v>1</v>
      </c>
      <c r="L2501" s="27">
        <f>IF(K2501=0,0,IF(E2501&gt;1,E2501-1,VLOOKUP(K2501,Months_Weeks!$A$1:$B$13,2,0)))</f>
        <v>3</v>
      </c>
      <c r="M2501" s="29"/>
      <c r="N2501" s="39"/>
      <c r="O2501" s="39"/>
      <c r="P2501" s="50">
        <f t="shared" si="236"/>
        <v>0</v>
      </c>
      <c r="Q2501" s="28">
        <f t="shared" si="237"/>
        <v>1</v>
      </c>
      <c r="R2501" s="28">
        <f>IF(Q2501=0,0,IF(E2501&gt;1,E2501-1,VLOOKUP(Q2501,Months_Weeks!$A$1:$B$13,2,0)))</f>
        <v>3</v>
      </c>
      <c r="S2501" s="30"/>
      <c r="T2501" s="39"/>
      <c r="U2501" s="39"/>
      <c r="V2501" s="50">
        <f t="shared" si="238"/>
        <v>0</v>
      </c>
      <c r="W2501" s="28">
        <f t="shared" si="239"/>
        <v>1</v>
      </c>
      <c r="X2501" s="28">
        <f>IF(W2501=0,0,IF(E2501&gt;1,E2501-1,VLOOKUP(W2501,Months_Weeks!$A$1:$B$13,2,0)))</f>
        <v>3</v>
      </c>
      <c r="Y2501" s="30"/>
      <c r="Z2501" s="39">
        <v>99098</v>
      </c>
      <c r="AA2501" s="31"/>
      <c r="AB2501" s="39"/>
      <c r="AC2501" s="31"/>
      <c r="AD2501" s="40"/>
      <c r="AE2501" s="31"/>
      <c r="AF2501" s="40"/>
      <c r="AG2501" s="31"/>
      <c r="AH2501" s="40"/>
      <c r="AI2501" s="31"/>
      <c r="AJ2501" s="40"/>
    </row>
    <row r="2502" spans="1:36" x14ac:dyDescent="0.25">
      <c r="A2502" s="37" t="s">
        <v>62</v>
      </c>
      <c r="B2502" s="37">
        <v>1054</v>
      </c>
      <c r="C2502" s="26" t="str">
        <f>IFERROR(INDEX(Clients[Client_Name],MATCH(Table312[[#This Row],[Client_Code]],Clients[Client_Code],0)),"")</f>
        <v>LO VALLEDOR</v>
      </c>
      <c r="D2502" s="25">
        <v>2</v>
      </c>
      <c r="E2502" s="25">
        <v>1</v>
      </c>
      <c r="F2502" s="25" t="b">
        <f>IF(E2502&gt;(VLOOKUP(D2502,Months_Weeks!$A$2:$B$13,2,TRUE)),FALSE)</f>
        <v>0</v>
      </c>
      <c r="G2502" s="63">
        <f>IF(Table312[[#This Row],[Facility]]="Buin",1.5%,0.25%)</f>
        <v>1.4999999999999999E-2</v>
      </c>
      <c r="H2502" s="38"/>
      <c r="I2502" s="38">
        <v>99</v>
      </c>
      <c r="J2502" s="27">
        <f t="shared" si="234"/>
        <v>203</v>
      </c>
      <c r="K2502" s="28">
        <f t="shared" si="235"/>
        <v>1</v>
      </c>
      <c r="L2502" s="27">
        <f>IF(K2502=0,0,IF(E2502&gt;1,E2502-1,VLOOKUP(K2502,Months_Weeks!$A$1:$B$13,2,0)))</f>
        <v>4</v>
      </c>
      <c r="M2502" s="29"/>
      <c r="N2502" s="39"/>
      <c r="O2502" s="39"/>
      <c r="P2502" s="50">
        <f t="shared" si="236"/>
        <v>0</v>
      </c>
      <c r="Q2502" s="28">
        <f t="shared" si="237"/>
        <v>1</v>
      </c>
      <c r="R2502" s="28">
        <f>IF(Q2502=0,0,IF(E2502&gt;1,E2502-1,VLOOKUP(Q2502,Months_Weeks!$A$1:$B$13,2,0)))</f>
        <v>4</v>
      </c>
      <c r="S2502" s="30"/>
      <c r="T2502" s="39"/>
      <c r="U2502" s="39"/>
      <c r="V2502" s="50">
        <f t="shared" si="238"/>
        <v>0</v>
      </c>
      <c r="W2502" s="28">
        <f t="shared" si="239"/>
        <v>1</v>
      </c>
      <c r="X2502" s="28">
        <f>IF(W2502=0,0,IF(E2502&gt;1,E2502-1,VLOOKUP(W2502,Months_Weeks!$A$1:$B$13,2,0)))</f>
        <v>4</v>
      </c>
      <c r="Y2502" s="30"/>
      <c r="Z2502" s="39"/>
      <c r="AA2502" s="31"/>
      <c r="AB2502" s="39"/>
      <c r="AC2502" s="31"/>
      <c r="AD2502" s="40"/>
      <c r="AE2502" s="31"/>
      <c r="AF2502" s="40"/>
      <c r="AG2502" s="31"/>
      <c r="AH2502" s="40"/>
      <c r="AI2502" s="31"/>
      <c r="AJ2502" s="40"/>
    </row>
    <row r="2503" spans="1:36" x14ac:dyDescent="0.25">
      <c r="A2503" s="37" t="s">
        <v>62</v>
      </c>
      <c r="B2503" s="37">
        <v>1054</v>
      </c>
      <c r="C2503" s="26" t="str">
        <f>IFERROR(INDEX(Clients[Client_Name],MATCH(Table312[[#This Row],[Client_Code]],Clients[Client_Code],0)),"")</f>
        <v>LO VALLEDOR</v>
      </c>
      <c r="D2503" s="25">
        <v>2</v>
      </c>
      <c r="E2503" s="25">
        <v>2</v>
      </c>
      <c r="F2503" s="25" t="b">
        <f>IF(E2503&gt;(VLOOKUP(D2503,Months_Weeks!$A$2:$B$13,2,TRUE)),FALSE)</f>
        <v>0</v>
      </c>
      <c r="G2503" s="63">
        <f>IF(Table312[[#This Row],[Facility]]="Buin",1.5%,0.25%)</f>
        <v>1.4999999999999999E-2</v>
      </c>
      <c r="H2503" s="38">
        <v>74</v>
      </c>
      <c r="I2503" s="38"/>
      <c r="J2503" s="27">
        <f t="shared" si="234"/>
        <v>277</v>
      </c>
      <c r="K2503" s="28">
        <f t="shared" si="235"/>
        <v>2</v>
      </c>
      <c r="L2503" s="27">
        <f>IF(K2503=0,0,IF(E2503&gt;1,E2503-1,VLOOKUP(K2503,Months_Weeks!$A$1:$B$13,2,0)))</f>
        <v>1</v>
      </c>
      <c r="M2503" s="29"/>
      <c r="N2503" s="39"/>
      <c r="O2503" s="39"/>
      <c r="P2503" s="50">
        <f t="shared" si="236"/>
        <v>0</v>
      </c>
      <c r="Q2503" s="28">
        <f t="shared" si="237"/>
        <v>2</v>
      </c>
      <c r="R2503" s="28">
        <f>IF(Q2503=0,0,IF(E2503&gt;1,E2503-1,VLOOKUP(Q2503,Months_Weeks!$A$1:$B$13,2,0)))</f>
        <v>1</v>
      </c>
      <c r="S2503" s="30"/>
      <c r="T2503" s="39"/>
      <c r="U2503" s="39"/>
      <c r="V2503" s="50">
        <f t="shared" si="238"/>
        <v>0</v>
      </c>
      <c r="W2503" s="28">
        <f t="shared" si="239"/>
        <v>2</v>
      </c>
      <c r="X2503" s="28">
        <f>IF(W2503=0,0,IF(E2503&gt;1,E2503-1,VLOOKUP(W2503,Months_Weeks!$A$1:$B$13,2,0)))</f>
        <v>1</v>
      </c>
      <c r="Y2503" s="30"/>
      <c r="Z2503" s="39"/>
      <c r="AA2503" s="31"/>
      <c r="AB2503" s="39"/>
      <c r="AC2503" s="31"/>
      <c r="AD2503" s="40"/>
      <c r="AE2503" s="31"/>
      <c r="AF2503" s="40"/>
      <c r="AG2503" s="31"/>
      <c r="AH2503" s="40"/>
      <c r="AI2503" s="31"/>
      <c r="AJ2503" s="40"/>
    </row>
    <row r="2504" spans="1:36" x14ac:dyDescent="0.25">
      <c r="A2504" s="37" t="s">
        <v>62</v>
      </c>
      <c r="B2504" s="37">
        <v>1054</v>
      </c>
      <c r="C2504" s="26" t="str">
        <f>IFERROR(INDEX(Clients[Client_Name],MATCH(Table312[[#This Row],[Client_Code]],Clients[Client_Code],0)),"")</f>
        <v>LO VALLEDOR</v>
      </c>
      <c r="D2504" s="25">
        <v>2</v>
      </c>
      <c r="E2504" s="25">
        <v>3</v>
      </c>
      <c r="F2504" s="25" t="b">
        <f>IF(E2504&gt;(VLOOKUP(D2504,Months_Weeks!$A$2:$B$13,2,TRUE)),FALSE)</f>
        <v>0</v>
      </c>
      <c r="G2504" s="63">
        <f>IF(Table312[[#This Row],[Facility]]="Buin",1.5%,0.25%)</f>
        <v>1.4999999999999999E-2</v>
      </c>
      <c r="H2504" s="38"/>
      <c r="I2504" s="38">
        <v>18</v>
      </c>
      <c r="J2504" s="27">
        <f t="shared" si="234"/>
        <v>259</v>
      </c>
      <c r="K2504" s="28">
        <f t="shared" si="235"/>
        <v>2</v>
      </c>
      <c r="L2504" s="27">
        <f>IF(K2504=0,0,IF(E2504&gt;1,E2504-1,VLOOKUP(K2504,Months_Weeks!$A$1:$B$13,2,0)))</f>
        <v>2</v>
      </c>
      <c r="M2504" s="29"/>
      <c r="N2504" s="39"/>
      <c r="O2504" s="39"/>
      <c r="P2504" s="50">
        <f t="shared" si="236"/>
        <v>0</v>
      </c>
      <c r="Q2504" s="28">
        <f t="shared" si="237"/>
        <v>2</v>
      </c>
      <c r="R2504" s="28">
        <f>IF(Q2504=0,0,IF(E2504&gt;1,E2504-1,VLOOKUP(Q2504,Months_Weeks!$A$1:$B$13,2,0)))</f>
        <v>2</v>
      </c>
      <c r="S2504" s="30"/>
      <c r="T2504" s="39"/>
      <c r="U2504" s="39"/>
      <c r="V2504" s="50">
        <f t="shared" si="238"/>
        <v>0</v>
      </c>
      <c r="W2504" s="28">
        <f t="shared" si="239"/>
        <v>2</v>
      </c>
      <c r="X2504" s="28">
        <f>IF(W2504=0,0,IF(E2504&gt;1,E2504-1,VLOOKUP(W2504,Months_Weeks!$A$1:$B$13,2,0)))</f>
        <v>2</v>
      </c>
      <c r="Y2504" s="30"/>
      <c r="Z2504" s="39"/>
      <c r="AA2504" s="31"/>
      <c r="AB2504" s="39"/>
      <c r="AC2504" s="31"/>
      <c r="AD2504" s="40"/>
      <c r="AE2504" s="31"/>
      <c r="AF2504" s="40"/>
      <c r="AG2504" s="31"/>
      <c r="AH2504" s="40"/>
      <c r="AI2504" s="31"/>
      <c r="AJ2504" s="40"/>
    </row>
    <row r="2505" spans="1:36" x14ac:dyDescent="0.25">
      <c r="A2505" s="37" t="s">
        <v>62</v>
      </c>
      <c r="B2505" s="37">
        <v>1054</v>
      </c>
      <c r="C2505" s="26" t="str">
        <f>IFERROR(INDEX(Clients[Client_Name],MATCH(Table312[[#This Row],[Client_Code]],Clients[Client_Code],0)),"")</f>
        <v>LO VALLEDOR</v>
      </c>
      <c r="D2505" s="25">
        <v>2</v>
      </c>
      <c r="E2505" s="25">
        <v>4</v>
      </c>
      <c r="F2505" s="25" t="b">
        <f>IF(E2505&gt;(VLOOKUP(D2505,Months_Weeks!$A$2:$B$13,2,TRUE)),FALSE)</f>
        <v>0</v>
      </c>
      <c r="G2505" s="63">
        <f>IF(Table312[[#This Row],[Facility]]="Buin",1.5%,0.25%)</f>
        <v>1.4999999999999999E-2</v>
      </c>
      <c r="H2505" s="38"/>
      <c r="I2505" s="38">
        <v>70</v>
      </c>
      <c r="J2505" s="27">
        <f t="shared" si="234"/>
        <v>189</v>
      </c>
      <c r="K2505" s="28">
        <f t="shared" si="235"/>
        <v>2</v>
      </c>
      <c r="L2505" s="27">
        <f>IF(K2505=0,0,IF(E2505&gt;1,E2505-1,VLOOKUP(K2505,Months_Weeks!$A$1:$B$13,2,0)))</f>
        <v>3</v>
      </c>
      <c r="M2505" s="29"/>
      <c r="N2505" s="39"/>
      <c r="O2505" s="39"/>
      <c r="P2505" s="50">
        <f t="shared" si="236"/>
        <v>0</v>
      </c>
      <c r="Q2505" s="28">
        <f t="shared" si="237"/>
        <v>2</v>
      </c>
      <c r="R2505" s="28">
        <f>IF(Q2505=0,0,IF(E2505&gt;1,E2505-1,VLOOKUP(Q2505,Months_Weeks!$A$1:$B$13,2,0)))</f>
        <v>3</v>
      </c>
      <c r="S2505" s="30"/>
      <c r="T2505" s="39"/>
      <c r="U2505" s="39"/>
      <c r="V2505" s="50">
        <f t="shared" si="238"/>
        <v>0</v>
      </c>
      <c r="W2505" s="28">
        <f t="shared" si="239"/>
        <v>2</v>
      </c>
      <c r="X2505" s="28">
        <f>IF(W2505=0,0,IF(E2505&gt;1,E2505-1,VLOOKUP(W2505,Months_Weeks!$A$1:$B$13,2,0)))</f>
        <v>3</v>
      </c>
      <c r="Y2505" s="30"/>
      <c r="Z2505" s="39"/>
      <c r="AA2505" s="31"/>
      <c r="AB2505" s="39"/>
      <c r="AC2505" s="31"/>
      <c r="AD2505" s="40"/>
      <c r="AE2505" s="31"/>
      <c r="AF2505" s="40"/>
      <c r="AG2505" s="31"/>
      <c r="AH2505" s="40"/>
      <c r="AI2505" s="31"/>
      <c r="AJ2505" s="40"/>
    </row>
    <row r="2506" spans="1:36" x14ac:dyDescent="0.25">
      <c r="A2506" s="37" t="s">
        <v>62</v>
      </c>
      <c r="B2506" s="37">
        <v>1054</v>
      </c>
      <c r="C2506" s="26" t="str">
        <f>IFERROR(INDEX(Clients[Client_Name],MATCH(Table312[[#This Row],[Client_Code]],Clients[Client_Code],0)),"")</f>
        <v>LO VALLEDOR</v>
      </c>
      <c r="D2506" s="25">
        <v>3</v>
      </c>
      <c r="E2506" s="25">
        <v>1</v>
      </c>
      <c r="F2506" s="25" t="b">
        <f>IF(E2506&gt;(VLOOKUP(D2506,Months_Weeks!$A$2:$B$13,2,TRUE)),FALSE)</f>
        <v>0</v>
      </c>
      <c r="G2506" s="63">
        <f>IF(Table312[[#This Row],[Facility]]="Buin",1.5%,0.25%)</f>
        <v>1.4999999999999999E-2</v>
      </c>
      <c r="H2506" s="38"/>
      <c r="I2506" s="38">
        <v>128</v>
      </c>
      <c r="J2506" s="27">
        <f t="shared" si="234"/>
        <v>61</v>
      </c>
      <c r="K2506" s="28">
        <f t="shared" si="235"/>
        <v>2</v>
      </c>
      <c r="L2506" s="27">
        <f>IF(K2506=0,0,IF(E2506&gt;1,E2506-1,VLOOKUP(K2506,Months_Weeks!$A$1:$B$13,2,0)))</f>
        <v>4</v>
      </c>
      <c r="M2506" s="29"/>
      <c r="N2506" s="39"/>
      <c r="O2506" s="39"/>
      <c r="P2506" s="50">
        <f t="shared" si="236"/>
        <v>0</v>
      </c>
      <c r="Q2506" s="28">
        <f t="shared" si="237"/>
        <v>2</v>
      </c>
      <c r="R2506" s="28">
        <f>IF(Q2506=0,0,IF(E2506&gt;1,E2506-1,VLOOKUP(Q2506,Months_Weeks!$A$1:$B$13,2,0)))</f>
        <v>4</v>
      </c>
      <c r="S2506" s="30"/>
      <c r="T2506" s="39"/>
      <c r="U2506" s="39"/>
      <c r="V2506" s="50">
        <f t="shared" si="238"/>
        <v>0</v>
      </c>
      <c r="W2506" s="28">
        <f t="shared" si="239"/>
        <v>2</v>
      </c>
      <c r="X2506" s="28">
        <f>IF(W2506=0,0,IF(E2506&gt;1,E2506-1,VLOOKUP(W2506,Months_Weeks!$A$1:$B$13,2,0)))</f>
        <v>4</v>
      </c>
      <c r="Y2506" s="30"/>
      <c r="Z2506" s="39"/>
      <c r="AA2506" s="31"/>
      <c r="AB2506" s="39"/>
      <c r="AC2506" s="31"/>
      <c r="AD2506" s="40"/>
      <c r="AE2506" s="31"/>
      <c r="AF2506" s="40"/>
      <c r="AG2506" s="31"/>
      <c r="AH2506" s="40"/>
      <c r="AI2506" s="31"/>
      <c r="AJ2506" s="40"/>
    </row>
    <row r="2507" spans="1:36" x14ac:dyDescent="0.25">
      <c r="A2507" s="37" t="s">
        <v>62</v>
      </c>
      <c r="B2507" s="37">
        <v>1054</v>
      </c>
      <c r="C2507" s="26" t="str">
        <f>IFERROR(INDEX(Clients[Client_Name],MATCH(Table312[[#This Row],[Client_Code]],Clients[Client_Code],0)),"")</f>
        <v>LO VALLEDOR</v>
      </c>
      <c r="D2507" s="25">
        <v>3</v>
      </c>
      <c r="E2507" s="25">
        <v>2</v>
      </c>
      <c r="F2507" s="25" t="b">
        <f>IF(E2507&gt;(VLOOKUP(D2507,Months_Weeks!$A$2:$B$13,2,TRUE)),FALSE)</f>
        <v>0</v>
      </c>
      <c r="G2507" s="63">
        <f>IF(Table312[[#This Row],[Facility]]="Buin",1.5%,0.25%)</f>
        <v>1.4999999999999999E-2</v>
      </c>
      <c r="H2507" s="38"/>
      <c r="I2507" s="38"/>
      <c r="J2507" s="27">
        <f t="shared" si="234"/>
        <v>61</v>
      </c>
      <c r="K2507" s="28">
        <f t="shared" si="235"/>
        <v>3</v>
      </c>
      <c r="L2507" s="27">
        <f>IF(K2507=0,0,IF(E2507&gt;1,E2507-1,VLOOKUP(K2507,Months_Weeks!$A$1:$B$13,2,0)))</f>
        <v>1</v>
      </c>
      <c r="M2507" s="29"/>
      <c r="N2507" s="39"/>
      <c r="O2507" s="39"/>
      <c r="P2507" s="50">
        <f t="shared" si="236"/>
        <v>0</v>
      </c>
      <c r="Q2507" s="28">
        <f t="shared" si="237"/>
        <v>3</v>
      </c>
      <c r="R2507" s="28">
        <f>IF(Q2507=0,0,IF(E2507&gt;1,E2507-1,VLOOKUP(Q2507,Months_Weeks!$A$1:$B$13,2,0)))</f>
        <v>1</v>
      </c>
      <c r="S2507" s="30"/>
      <c r="T2507" s="39"/>
      <c r="U2507" s="39"/>
      <c r="V2507" s="50">
        <f t="shared" si="238"/>
        <v>0</v>
      </c>
      <c r="W2507" s="28">
        <f t="shared" si="239"/>
        <v>3</v>
      </c>
      <c r="X2507" s="28">
        <f>IF(W2507=0,0,IF(E2507&gt;1,E2507-1,VLOOKUP(W2507,Months_Weeks!$A$1:$B$13,2,0)))</f>
        <v>1</v>
      </c>
      <c r="Y2507" s="30"/>
      <c r="Z2507" s="39"/>
      <c r="AA2507" s="31"/>
      <c r="AB2507" s="39"/>
      <c r="AC2507" s="31"/>
      <c r="AD2507" s="40"/>
      <c r="AE2507" s="31"/>
      <c r="AF2507" s="40"/>
      <c r="AG2507" s="31"/>
      <c r="AH2507" s="40"/>
      <c r="AI2507" s="31"/>
      <c r="AJ2507" s="40"/>
    </row>
    <row r="2508" spans="1:36" x14ac:dyDescent="0.25">
      <c r="A2508" s="37" t="s">
        <v>62</v>
      </c>
      <c r="B2508" s="37">
        <v>1054</v>
      </c>
      <c r="C2508" s="26" t="str">
        <f>IFERROR(INDEX(Clients[Client_Name],MATCH(Table312[[#This Row],[Client_Code]],Clients[Client_Code],0)),"")</f>
        <v>LO VALLEDOR</v>
      </c>
      <c r="D2508" s="25">
        <v>3</v>
      </c>
      <c r="E2508" s="25">
        <v>3</v>
      </c>
      <c r="F2508" s="25" t="b">
        <f>IF(E2508&gt;(VLOOKUP(D2508,Months_Weeks!$A$2:$B$13,2,TRUE)),FALSE)</f>
        <v>0</v>
      </c>
      <c r="G2508" s="63">
        <f>IF(Table312[[#This Row],[Facility]]="Buin",1.5%,0.25%)</f>
        <v>1.4999999999999999E-2</v>
      </c>
      <c r="H2508" s="38"/>
      <c r="I2508" s="38"/>
      <c r="J2508" s="27">
        <f t="shared" si="234"/>
        <v>61</v>
      </c>
      <c r="K2508" s="28">
        <f t="shared" si="235"/>
        <v>3</v>
      </c>
      <c r="L2508" s="27">
        <f>IF(K2508=0,0,IF(E2508&gt;1,E2508-1,VLOOKUP(K2508,Months_Weeks!$A$1:$B$13,2,0)))</f>
        <v>2</v>
      </c>
      <c r="M2508" s="29"/>
      <c r="N2508" s="39"/>
      <c r="O2508" s="39"/>
      <c r="P2508" s="50">
        <f t="shared" si="236"/>
        <v>0</v>
      </c>
      <c r="Q2508" s="28">
        <f t="shared" si="237"/>
        <v>3</v>
      </c>
      <c r="R2508" s="28">
        <f>IF(Q2508=0,0,IF(E2508&gt;1,E2508-1,VLOOKUP(Q2508,Months_Weeks!$A$1:$B$13,2,0)))</f>
        <v>2</v>
      </c>
      <c r="S2508" s="30"/>
      <c r="T2508" s="39"/>
      <c r="U2508" s="39"/>
      <c r="V2508" s="50">
        <f t="shared" si="238"/>
        <v>0</v>
      </c>
      <c r="W2508" s="28">
        <f t="shared" si="239"/>
        <v>3</v>
      </c>
      <c r="X2508" s="28">
        <f>IF(W2508=0,0,IF(E2508&gt;1,E2508-1,VLOOKUP(W2508,Months_Weeks!$A$1:$B$13,2,0)))</f>
        <v>2</v>
      </c>
      <c r="Y2508" s="30"/>
      <c r="Z2508" s="39"/>
      <c r="AA2508" s="31"/>
      <c r="AB2508" s="39"/>
      <c r="AC2508" s="31"/>
      <c r="AD2508" s="40"/>
      <c r="AE2508" s="31"/>
      <c r="AF2508" s="40"/>
      <c r="AG2508" s="31"/>
      <c r="AH2508" s="40"/>
      <c r="AI2508" s="31"/>
      <c r="AJ2508" s="40"/>
    </row>
    <row r="2509" spans="1:36" x14ac:dyDescent="0.25">
      <c r="A2509" s="37" t="s">
        <v>62</v>
      </c>
      <c r="B2509" s="37">
        <v>1054</v>
      </c>
      <c r="C2509" s="26" t="str">
        <f>IFERROR(INDEX(Clients[Client_Name],MATCH(Table312[[#This Row],[Client_Code]],Clients[Client_Code],0)),"")</f>
        <v>LO VALLEDOR</v>
      </c>
      <c r="D2509" s="25">
        <v>3</v>
      </c>
      <c r="E2509" s="25">
        <v>4</v>
      </c>
      <c r="F2509" s="25" t="b">
        <f>IF(E2509&gt;(VLOOKUP(D2509,Months_Weeks!$A$2:$B$13,2,TRUE)),FALSE)</f>
        <v>0</v>
      </c>
      <c r="G2509" s="63">
        <f>IF(Table312[[#This Row],[Facility]]="Buin",1.5%,0.25%)</f>
        <v>1.4999999999999999E-2</v>
      </c>
      <c r="H2509" s="38"/>
      <c r="I2509" s="38"/>
      <c r="J2509" s="27">
        <f t="shared" si="234"/>
        <v>61</v>
      </c>
      <c r="K2509" s="28">
        <f t="shared" si="235"/>
        <v>3</v>
      </c>
      <c r="L2509" s="27">
        <f>IF(K2509=0,0,IF(E2509&gt;1,E2509-1,VLOOKUP(K2509,Months_Weeks!$A$1:$B$13,2,0)))</f>
        <v>3</v>
      </c>
      <c r="M2509" s="29"/>
      <c r="N2509" s="39"/>
      <c r="O2509" s="39"/>
      <c r="P2509" s="50">
        <f t="shared" si="236"/>
        <v>0</v>
      </c>
      <c r="Q2509" s="28">
        <f t="shared" si="237"/>
        <v>3</v>
      </c>
      <c r="R2509" s="28">
        <f>IF(Q2509=0,0,IF(E2509&gt;1,E2509-1,VLOOKUP(Q2509,Months_Weeks!$A$1:$B$13,2,0)))</f>
        <v>3</v>
      </c>
      <c r="S2509" s="30"/>
      <c r="T2509" s="39"/>
      <c r="U2509" s="39"/>
      <c r="V2509" s="50">
        <f t="shared" si="238"/>
        <v>0</v>
      </c>
      <c r="W2509" s="28">
        <f t="shared" si="239"/>
        <v>3</v>
      </c>
      <c r="X2509" s="28">
        <f>IF(W2509=0,0,IF(E2509&gt;1,E2509-1,VLOOKUP(W2509,Months_Weeks!$A$1:$B$13,2,0)))</f>
        <v>3</v>
      </c>
      <c r="Y2509" s="30"/>
      <c r="Z2509" s="39"/>
      <c r="AA2509" s="31"/>
      <c r="AB2509" s="39"/>
      <c r="AC2509" s="31"/>
      <c r="AD2509" s="40"/>
      <c r="AE2509" s="31"/>
      <c r="AF2509" s="40"/>
      <c r="AG2509" s="31"/>
      <c r="AH2509" s="40"/>
      <c r="AI2509" s="31"/>
      <c r="AJ2509" s="40"/>
    </row>
    <row r="2510" spans="1:36" x14ac:dyDescent="0.25">
      <c r="A2510" s="37" t="s">
        <v>62</v>
      </c>
      <c r="B2510" s="37">
        <v>1054</v>
      </c>
      <c r="C2510" s="26" t="str">
        <f>IFERROR(INDEX(Clients[Client_Name],MATCH(Table312[[#This Row],[Client_Code]],Clients[Client_Code],0)),"")</f>
        <v>LO VALLEDOR</v>
      </c>
      <c r="D2510" s="25">
        <v>3</v>
      </c>
      <c r="E2510" s="25">
        <v>5</v>
      </c>
      <c r="F2510" s="25" t="b">
        <f>IF(E2510&gt;(VLOOKUP(D2510,Months_Weeks!$A$2:$B$13,2,TRUE)),FALSE)</f>
        <v>0</v>
      </c>
      <c r="G2510" s="63">
        <f>IF(Table312[[#This Row],[Facility]]="Buin",1.5%,0.25%)</f>
        <v>1.4999999999999999E-2</v>
      </c>
      <c r="H2510" s="38"/>
      <c r="I2510" s="38"/>
      <c r="J2510" s="27">
        <f t="shared" si="234"/>
        <v>61</v>
      </c>
      <c r="K2510" s="28">
        <f t="shared" si="235"/>
        <v>3</v>
      </c>
      <c r="L2510" s="27">
        <f>IF(K2510=0,0,IF(E2510&gt;1,E2510-1,VLOOKUP(K2510,Months_Weeks!$A$1:$B$13,2,0)))</f>
        <v>4</v>
      </c>
      <c r="M2510" s="29"/>
      <c r="N2510" s="39"/>
      <c r="O2510" s="39"/>
      <c r="P2510" s="50">
        <f t="shared" si="236"/>
        <v>0</v>
      </c>
      <c r="Q2510" s="28">
        <f t="shared" si="237"/>
        <v>3</v>
      </c>
      <c r="R2510" s="28">
        <f>IF(Q2510=0,0,IF(E2510&gt;1,E2510-1,VLOOKUP(Q2510,Months_Weeks!$A$1:$B$13,2,0)))</f>
        <v>4</v>
      </c>
      <c r="S2510" s="30"/>
      <c r="T2510" s="39"/>
      <c r="U2510" s="39"/>
      <c r="V2510" s="50">
        <f t="shared" si="238"/>
        <v>0</v>
      </c>
      <c r="W2510" s="28">
        <f t="shared" si="239"/>
        <v>3</v>
      </c>
      <c r="X2510" s="28">
        <f>IF(W2510=0,0,IF(E2510&gt;1,E2510-1,VLOOKUP(W2510,Months_Weeks!$A$1:$B$13,2,0)))</f>
        <v>4</v>
      </c>
      <c r="Y2510" s="30"/>
      <c r="Z2510" s="39"/>
      <c r="AA2510" s="31"/>
      <c r="AB2510" s="39"/>
      <c r="AC2510" s="31"/>
      <c r="AD2510" s="40"/>
      <c r="AE2510" s="31"/>
      <c r="AF2510" s="40"/>
      <c r="AG2510" s="31"/>
      <c r="AH2510" s="40"/>
      <c r="AI2510" s="31"/>
      <c r="AJ2510" s="40"/>
    </row>
    <row r="2511" spans="1:36" x14ac:dyDescent="0.25">
      <c r="A2511" s="37" t="s">
        <v>62</v>
      </c>
      <c r="B2511" s="37">
        <v>1054</v>
      </c>
      <c r="C2511" s="26" t="str">
        <f>IFERROR(INDEX(Clients[Client_Name],MATCH(Table312[[#This Row],[Client_Code]],Clients[Client_Code],0)),"")</f>
        <v>LO VALLEDOR</v>
      </c>
      <c r="D2511" s="25">
        <v>4</v>
      </c>
      <c r="E2511" s="25">
        <v>1</v>
      </c>
      <c r="F2511" s="25" t="b">
        <f>IF(E2511&gt;(VLOOKUP(D2511,Months_Weeks!$A$2:$B$13,2,TRUE)),FALSE)</f>
        <v>0</v>
      </c>
      <c r="G2511" s="63">
        <f>IF(Table312[[#This Row],[Facility]]="Buin",1.5%,0.25%)</f>
        <v>1.4999999999999999E-2</v>
      </c>
      <c r="H2511" s="38"/>
      <c r="I2511" s="38"/>
      <c r="J2511" s="27">
        <f t="shared" si="234"/>
        <v>61</v>
      </c>
      <c r="K2511" s="28">
        <f t="shared" si="235"/>
        <v>3</v>
      </c>
      <c r="L2511" s="27">
        <f>IF(K2511=0,0,IF(E2511&gt;1,E2511-1,VLOOKUP(K2511,Months_Weeks!$A$1:$B$13,2,0)))</f>
        <v>5</v>
      </c>
      <c r="M2511" s="29"/>
      <c r="N2511" s="39"/>
      <c r="O2511" s="39"/>
      <c r="P2511" s="50">
        <f t="shared" si="236"/>
        <v>0</v>
      </c>
      <c r="Q2511" s="28">
        <f t="shared" si="237"/>
        <v>3</v>
      </c>
      <c r="R2511" s="28">
        <f>IF(Q2511=0,0,IF(E2511&gt;1,E2511-1,VLOOKUP(Q2511,Months_Weeks!$A$1:$B$13,2,0)))</f>
        <v>5</v>
      </c>
      <c r="S2511" s="30"/>
      <c r="T2511" s="39"/>
      <c r="U2511" s="39"/>
      <c r="V2511" s="50">
        <f t="shared" si="238"/>
        <v>0</v>
      </c>
      <c r="W2511" s="28">
        <f t="shared" si="239"/>
        <v>3</v>
      </c>
      <c r="X2511" s="28">
        <f>IF(W2511=0,0,IF(E2511&gt;1,E2511-1,VLOOKUP(W2511,Months_Weeks!$A$1:$B$13,2,0)))</f>
        <v>5</v>
      </c>
      <c r="Y2511" s="30"/>
      <c r="Z2511" s="39"/>
      <c r="AA2511" s="31"/>
      <c r="AB2511" s="39"/>
      <c r="AC2511" s="31"/>
      <c r="AD2511" s="40"/>
      <c r="AE2511" s="31"/>
      <c r="AF2511" s="40"/>
      <c r="AG2511" s="31"/>
      <c r="AH2511" s="40"/>
      <c r="AI2511" s="31"/>
      <c r="AJ2511" s="40"/>
    </row>
    <row r="2512" spans="1:36" x14ac:dyDescent="0.25">
      <c r="A2512" s="37" t="s">
        <v>62</v>
      </c>
      <c r="B2512" s="37">
        <v>1054</v>
      </c>
      <c r="C2512" s="26" t="str">
        <f>IFERROR(INDEX(Clients[Client_Name],MATCH(Table312[[#This Row],[Client_Code]],Clients[Client_Code],0)),"")</f>
        <v>LO VALLEDOR</v>
      </c>
      <c r="D2512" s="25">
        <v>4</v>
      </c>
      <c r="E2512" s="25">
        <v>2</v>
      </c>
      <c r="F2512" s="25" t="b">
        <f>IF(E2512&gt;(VLOOKUP(D2512,Months_Weeks!$A$2:$B$13,2,TRUE)),FALSE)</f>
        <v>0</v>
      </c>
      <c r="G2512" s="63">
        <f>IF(Table312[[#This Row],[Facility]]="Buin",1.5%,0.25%)</f>
        <v>1.4999999999999999E-2</v>
      </c>
      <c r="H2512" s="38"/>
      <c r="I2512" s="38"/>
      <c r="J2512" s="27">
        <f t="shared" si="234"/>
        <v>61</v>
      </c>
      <c r="K2512" s="28">
        <f t="shared" si="235"/>
        <v>4</v>
      </c>
      <c r="L2512" s="27">
        <f>IF(K2512=0,0,IF(E2512&gt;1,E2512-1,VLOOKUP(K2512,Months_Weeks!$A$1:$B$13,2,0)))</f>
        <v>1</v>
      </c>
      <c r="M2512" s="29"/>
      <c r="N2512" s="39"/>
      <c r="O2512" s="39"/>
      <c r="P2512" s="50">
        <f t="shared" si="236"/>
        <v>0</v>
      </c>
      <c r="Q2512" s="28">
        <f t="shared" si="237"/>
        <v>4</v>
      </c>
      <c r="R2512" s="28">
        <f>IF(Q2512=0,0,IF(E2512&gt;1,E2512-1,VLOOKUP(Q2512,Months_Weeks!$A$1:$B$13,2,0)))</f>
        <v>1</v>
      </c>
      <c r="S2512" s="30"/>
      <c r="T2512" s="39"/>
      <c r="U2512" s="39"/>
      <c r="V2512" s="50">
        <f t="shared" si="238"/>
        <v>0</v>
      </c>
      <c r="W2512" s="28">
        <f t="shared" si="239"/>
        <v>4</v>
      </c>
      <c r="X2512" s="28">
        <f>IF(W2512=0,0,IF(E2512&gt;1,E2512-1,VLOOKUP(W2512,Months_Weeks!$A$1:$B$13,2,0)))</f>
        <v>1</v>
      </c>
      <c r="Y2512" s="30"/>
      <c r="Z2512" s="39"/>
      <c r="AA2512" s="31"/>
      <c r="AB2512" s="39"/>
      <c r="AC2512" s="31"/>
      <c r="AD2512" s="40"/>
      <c r="AE2512" s="31"/>
      <c r="AF2512" s="40"/>
      <c r="AG2512" s="31"/>
      <c r="AH2512" s="40"/>
      <c r="AI2512" s="31"/>
      <c r="AJ2512" s="40"/>
    </row>
    <row r="2513" spans="1:36" x14ac:dyDescent="0.25">
      <c r="A2513" s="37" t="s">
        <v>62</v>
      </c>
      <c r="B2513" s="37">
        <v>1054</v>
      </c>
      <c r="C2513" s="26" t="str">
        <f>IFERROR(INDEX(Clients[Client_Name],MATCH(Table312[[#This Row],[Client_Code]],Clients[Client_Code],0)),"")</f>
        <v>LO VALLEDOR</v>
      </c>
      <c r="D2513" s="25">
        <v>4</v>
      </c>
      <c r="E2513" s="25">
        <v>3</v>
      </c>
      <c r="F2513" s="25" t="b">
        <f>IF(E2513&gt;(VLOOKUP(D2513,Months_Weeks!$A$2:$B$13,2,TRUE)),FALSE)</f>
        <v>0</v>
      </c>
      <c r="G2513" s="63">
        <f>IF(Table312[[#This Row],[Facility]]="Buin",1.5%,0.25%)</f>
        <v>1.4999999999999999E-2</v>
      </c>
      <c r="H2513" s="38"/>
      <c r="I2513" s="38"/>
      <c r="J2513" s="27">
        <f t="shared" si="234"/>
        <v>61</v>
      </c>
      <c r="K2513" s="28">
        <f t="shared" si="235"/>
        <v>4</v>
      </c>
      <c r="L2513" s="27">
        <f>IF(K2513=0,0,IF(E2513&gt;1,E2513-1,VLOOKUP(K2513,Months_Weeks!$A$1:$B$13,2,0)))</f>
        <v>2</v>
      </c>
      <c r="M2513" s="29"/>
      <c r="N2513" s="39"/>
      <c r="O2513" s="39"/>
      <c r="P2513" s="50">
        <f t="shared" si="236"/>
        <v>0</v>
      </c>
      <c r="Q2513" s="28">
        <f t="shared" si="237"/>
        <v>4</v>
      </c>
      <c r="R2513" s="28">
        <f>IF(Q2513=0,0,IF(E2513&gt;1,E2513-1,VLOOKUP(Q2513,Months_Weeks!$A$1:$B$13,2,0)))</f>
        <v>2</v>
      </c>
      <c r="S2513" s="30"/>
      <c r="T2513" s="39"/>
      <c r="U2513" s="39"/>
      <c r="V2513" s="50">
        <f t="shared" si="238"/>
        <v>0</v>
      </c>
      <c r="W2513" s="28">
        <f t="shared" si="239"/>
        <v>4</v>
      </c>
      <c r="X2513" s="28">
        <f>IF(W2513=0,0,IF(E2513&gt;1,E2513-1,VLOOKUP(W2513,Months_Weeks!$A$1:$B$13,2,0)))</f>
        <v>2</v>
      </c>
      <c r="Y2513" s="30"/>
      <c r="Z2513" s="39"/>
      <c r="AA2513" s="31"/>
      <c r="AB2513" s="39"/>
      <c r="AC2513" s="31"/>
      <c r="AD2513" s="40"/>
      <c r="AE2513" s="31"/>
      <c r="AF2513" s="40"/>
      <c r="AG2513" s="31"/>
      <c r="AH2513" s="40"/>
      <c r="AI2513" s="31"/>
      <c r="AJ2513" s="40"/>
    </row>
    <row r="2514" spans="1:36" x14ac:dyDescent="0.25">
      <c r="A2514" s="37" t="s">
        <v>62</v>
      </c>
      <c r="B2514" s="37">
        <v>1054</v>
      </c>
      <c r="C2514" s="26" t="str">
        <f>IFERROR(INDEX(Clients[Client_Name],MATCH(Table312[[#This Row],[Client_Code]],Clients[Client_Code],0)),"")</f>
        <v>LO VALLEDOR</v>
      </c>
      <c r="D2514" s="25">
        <v>4</v>
      </c>
      <c r="E2514" s="25">
        <v>4</v>
      </c>
      <c r="F2514" s="25" t="b">
        <f>IF(E2514&gt;(VLOOKUP(D2514,Months_Weeks!$A$2:$B$13,2,TRUE)),FALSE)</f>
        <v>0</v>
      </c>
      <c r="G2514" s="63">
        <f>IF(Table312[[#This Row],[Facility]]="Buin",1.5%,0.25%)</f>
        <v>1.4999999999999999E-2</v>
      </c>
      <c r="H2514" s="38"/>
      <c r="I2514" s="38"/>
      <c r="J2514" s="27">
        <f t="shared" si="234"/>
        <v>61</v>
      </c>
      <c r="K2514" s="28">
        <f t="shared" si="235"/>
        <v>4</v>
      </c>
      <c r="L2514" s="27">
        <f>IF(K2514=0,0,IF(E2514&gt;1,E2514-1,VLOOKUP(K2514,Months_Weeks!$A$1:$B$13,2,0)))</f>
        <v>3</v>
      </c>
      <c r="M2514" s="29"/>
      <c r="N2514" s="39"/>
      <c r="O2514" s="39"/>
      <c r="P2514" s="50">
        <f t="shared" si="236"/>
        <v>0</v>
      </c>
      <c r="Q2514" s="28">
        <f t="shared" si="237"/>
        <v>4</v>
      </c>
      <c r="R2514" s="28">
        <f>IF(Q2514=0,0,IF(E2514&gt;1,E2514-1,VLOOKUP(Q2514,Months_Weeks!$A$1:$B$13,2,0)))</f>
        <v>3</v>
      </c>
      <c r="S2514" s="30"/>
      <c r="T2514" s="39"/>
      <c r="U2514" s="39"/>
      <c r="V2514" s="50">
        <f t="shared" si="238"/>
        <v>0</v>
      </c>
      <c r="W2514" s="28">
        <f t="shared" si="239"/>
        <v>4</v>
      </c>
      <c r="X2514" s="28">
        <f>IF(W2514=0,0,IF(E2514&gt;1,E2514-1,VLOOKUP(W2514,Months_Weeks!$A$1:$B$13,2,0)))</f>
        <v>3</v>
      </c>
      <c r="Y2514" s="30"/>
      <c r="Z2514" s="39"/>
      <c r="AA2514" s="31"/>
      <c r="AB2514" s="39"/>
      <c r="AC2514" s="31"/>
      <c r="AD2514" s="40"/>
      <c r="AE2514" s="31"/>
      <c r="AF2514" s="40"/>
      <c r="AG2514" s="31"/>
      <c r="AH2514" s="40"/>
      <c r="AI2514" s="31"/>
      <c r="AJ2514" s="40"/>
    </row>
    <row r="2515" spans="1:36" x14ac:dyDescent="0.25">
      <c r="A2515" s="37" t="s">
        <v>62</v>
      </c>
      <c r="B2515" s="37">
        <v>1054</v>
      </c>
      <c r="C2515" s="26" t="str">
        <f>IFERROR(INDEX(Clients[Client_Name],MATCH(Table312[[#This Row],[Client_Code]],Clients[Client_Code],0)),"")</f>
        <v>LO VALLEDOR</v>
      </c>
      <c r="D2515" s="25">
        <v>5</v>
      </c>
      <c r="E2515" s="25">
        <v>1</v>
      </c>
      <c r="F2515" s="25" t="b">
        <f>IF(E2515&gt;(VLOOKUP(D2515,Months_Weeks!$A$2:$B$13,2,TRUE)),FALSE)</f>
        <v>0</v>
      </c>
      <c r="G2515" s="63">
        <f>IF(Table312[[#This Row],[Facility]]="Buin",1.5%,0.25%)</f>
        <v>1.4999999999999999E-2</v>
      </c>
      <c r="H2515" s="38"/>
      <c r="I2515" s="38"/>
      <c r="J2515" s="27">
        <f t="shared" si="234"/>
        <v>61</v>
      </c>
      <c r="K2515" s="28">
        <f t="shared" si="235"/>
        <v>4</v>
      </c>
      <c r="L2515" s="27">
        <f>IF(K2515=0,0,IF(E2515&gt;1,E2515-1,VLOOKUP(K2515,Months_Weeks!$A$1:$B$13,2,0)))</f>
        <v>4</v>
      </c>
      <c r="M2515" s="29"/>
      <c r="N2515" s="39"/>
      <c r="O2515" s="39"/>
      <c r="P2515" s="50">
        <f t="shared" si="236"/>
        <v>0</v>
      </c>
      <c r="Q2515" s="28">
        <f t="shared" si="237"/>
        <v>4</v>
      </c>
      <c r="R2515" s="28">
        <f>IF(Q2515=0,0,IF(E2515&gt;1,E2515-1,VLOOKUP(Q2515,Months_Weeks!$A$1:$B$13,2,0)))</f>
        <v>4</v>
      </c>
      <c r="S2515" s="30"/>
      <c r="T2515" s="39"/>
      <c r="U2515" s="39"/>
      <c r="V2515" s="50">
        <f t="shared" si="238"/>
        <v>0</v>
      </c>
      <c r="W2515" s="28">
        <f t="shared" si="239"/>
        <v>4</v>
      </c>
      <c r="X2515" s="28">
        <f>IF(W2515=0,0,IF(E2515&gt;1,E2515-1,VLOOKUP(W2515,Months_Weeks!$A$1:$B$13,2,0)))</f>
        <v>4</v>
      </c>
      <c r="Y2515" s="30"/>
      <c r="Z2515" s="39"/>
      <c r="AA2515" s="31"/>
      <c r="AB2515" s="39"/>
      <c r="AC2515" s="31"/>
      <c r="AD2515" s="40"/>
      <c r="AE2515" s="31"/>
      <c r="AF2515" s="40"/>
      <c r="AG2515" s="31"/>
      <c r="AH2515" s="40"/>
      <c r="AI2515" s="31"/>
      <c r="AJ2515" s="40"/>
    </row>
    <row r="2516" spans="1:36" x14ac:dyDescent="0.25">
      <c r="A2516" s="37" t="s">
        <v>62</v>
      </c>
      <c r="B2516" s="37">
        <v>1054</v>
      </c>
      <c r="C2516" s="26" t="str">
        <f>IFERROR(INDEX(Clients[Client_Name],MATCH(Table312[[#This Row],[Client_Code]],Clients[Client_Code],0)),"")</f>
        <v>LO VALLEDOR</v>
      </c>
      <c r="D2516" s="25">
        <v>5</v>
      </c>
      <c r="E2516" s="25">
        <v>2</v>
      </c>
      <c r="F2516" s="25" t="b">
        <f>IF(E2516&gt;(VLOOKUP(D2516,Months_Weeks!$A$2:$B$13,2,TRUE)),FALSE)</f>
        <v>0</v>
      </c>
      <c r="G2516" s="63">
        <f>IF(Table312[[#This Row],[Facility]]="Buin",1.5%,0.25%)</f>
        <v>1.4999999999999999E-2</v>
      </c>
      <c r="H2516" s="38"/>
      <c r="I2516" s="38"/>
      <c r="J2516" s="27">
        <f t="shared" si="234"/>
        <v>61</v>
      </c>
      <c r="K2516" s="28">
        <f t="shared" si="235"/>
        <v>5</v>
      </c>
      <c r="L2516" s="27">
        <f>IF(K2516=0,0,IF(E2516&gt;1,E2516-1,VLOOKUP(K2516,Months_Weeks!$A$1:$B$13,2,0)))</f>
        <v>1</v>
      </c>
      <c r="M2516" s="29"/>
      <c r="N2516" s="39"/>
      <c r="O2516" s="39"/>
      <c r="P2516" s="50">
        <f t="shared" si="236"/>
        <v>0</v>
      </c>
      <c r="Q2516" s="28">
        <f t="shared" si="237"/>
        <v>5</v>
      </c>
      <c r="R2516" s="28">
        <f>IF(Q2516=0,0,IF(E2516&gt;1,E2516-1,VLOOKUP(Q2516,Months_Weeks!$A$1:$B$13,2,0)))</f>
        <v>1</v>
      </c>
      <c r="S2516" s="30"/>
      <c r="T2516" s="39"/>
      <c r="U2516" s="39"/>
      <c r="V2516" s="50">
        <f t="shared" si="238"/>
        <v>0</v>
      </c>
      <c r="W2516" s="28">
        <f t="shared" si="239"/>
        <v>5</v>
      </c>
      <c r="X2516" s="28">
        <f>IF(W2516=0,0,IF(E2516&gt;1,E2516-1,VLOOKUP(W2516,Months_Weeks!$A$1:$B$13,2,0)))</f>
        <v>1</v>
      </c>
      <c r="Y2516" s="30"/>
      <c r="Z2516" s="39"/>
      <c r="AA2516" s="31"/>
      <c r="AB2516" s="39"/>
      <c r="AC2516" s="31"/>
      <c r="AD2516" s="40"/>
      <c r="AE2516" s="31"/>
      <c r="AF2516" s="40"/>
      <c r="AG2516" s="31"/>
      <c r="AH2516" s="40"/>
      <c r="AI2516" s="31"/>
      <c r="AJ2516" s="40"/>
    </row>
    <row r="2517" spans="1:36" x14ac:dyDescent="0.25">
      <c r="A2517" s="37" t="s">
        <v>62</v>
      </c>
      <c r="B2517" s="37">
        <v>1054</v>
      </c>
      <c r="C2517" s="26" t="str">
        <f>IFERROR(INDEX(Clients[Client_Name],MATCH(Table312[[#This Row],[Client_Code]],Clients[Client_Code],0)),"")</f>
        <v>LO VALLEDOR</v>
      </c>
      <c r="D2517" s="25">
        <v>5</v>
      </c>
      <c r="E2517" s="25">
        <v>3</v>
      </c>
      <c r="F2517" s="25" t="b">
        <f>IF(E2517&gt;(VLOOKUP(D2517,Months_Weeks!$A$2:$B$13,2,TRUE)),FALSE)</f>
        <v>0</v>
      </c>
      <c r="G2517" s="63">
        <f>IF(Table312[[#This Row],[Facility]]="Buin",1.5%,0.25%)</f>
        <v>1.4999999999999999E-2</v>
      </c>
      <c r="H2517" s="38"/>
      <c r="I2517" s="38"/>
      <c r="J2517" s="27">
        <f t="shared" si="234"/>
        <v>61</v>
      </c>
      <c r="K2517" s="28">
        <f t="shared" si="235"/>
        <v>5</v>
      </c>
      <c r="L2517" s="27">
        <f>IF(K2517=0,0,IF(E2517&gt;1,E2517-1,VLOOKUP(K2517,Months_Weeks!$A$1:$B$13,2,0)))</f>
        <v>2</v>
      </c>
      <c r="M2517" s="29"/>
      <c r="N2517" s="39"/>
      <c r="O2517" s="39"/>
      <c r="P2517" s="50">
        <f t="shared" si="236"/>
        <v>0</v>
      </c>
      <c r="Q2517" s="28">
        <f t="shared" si="237"/>
        <v>5</v>
      </c>
      <c r="R2517" s="28">
        <f>IF(Q2517=0,0,IF(E2517&gt;1,E2517-1,VLOOKUP(Q2517,Months_Weeks!$A$1:$B$13,2,0)))</f>
        <v>2</v>
      </c>
      <c r="S2517" s="30"/>
      <c r="T2517" s="39"/>
      <c r="U2517" s="39"/>
      <c r="V2517" s="50">
        <f t="shared" si="238"/>
        <v>0</v>
      </c>
      <c r="W2517" s="28">
        <f t="shared" si="239"/>
        <v>5</v>
      </c>
      <c r="X2517" s="28">
        <f>IF(W2517=0,0,IF(E2517&gt;1,E2517-1,VLOOKUP(W2517,Months_Weeks!$A$1:$B$13,2,0)))</f>
        <v>2</v>
      </c>
      <c r="Y2517" s="30"/>
      <c r="Z2517" s="39"/>
      <c r="AA2517" s="31"/>
      <c r="AB2517" s="39"/>
      <c r="AC2517" s="31"/>
      <c r="AD2517" s="40"/>
      <c r="AE2517" s="31"/>
      <c r="AF2517" s="40"/>
      <c r="AG2517" s="31"/>
      <c r="AH2517" s="40"/>
      <c r="AI2517" s="31"/>
      <c r="AJ2517" s="40"/>
    </row>
    <row r="2518" spans="1:36" x14ac:dyDescent="0.25">
      <c r="A2518" s="37" t="s">
        <v>62</v>
      </c>
      <c r="B2518" s="37">
        <v>1054</v>
      </c>
      <c r="C2518" s="26" t="str">
        <f>IFERROR(INDEX(Clients[Client_Name],MATCH(Table312[[#This Row],[Client_Code]],Clients[Client_Code],0)),"")</f>
        <v>LO VALLEDOR</v>
      </c>
      <c r="D2518" s="25">
        <v>5</v>
      </c>
      <c r="E2518" s="25">
        <v>4</v>
      </c>
      <c r="F2518" s="25" t="b">
        <f>IF(E2518&gt;(VLOOKUP(D2518,Months_Weeks!$A$2:$B$13,2,TRUE)),FALSE)</f>
        <v>0</v>
      </c>
      <c r="G2518" s="63">
        <f>IF(Table312[[#This Row],[Facility]]="Buin",1.5%,0.25%)</f>
        <v>1.4999999999999999E-2</v>
      </c>
      <c r="H2518" s="38"/>
      <c r="I2518" s="38"/>
      <c r="J2518" s="27">
        <f t="shared" si="234"/>
        <v>61</v>
      </c>
      <c r="K2518" s="28">
        <f t="shared" si="235"/>
        <v>5</v>
      </c>
      <c r="L2518" s="27">
        <f>IF(K2518=0,0,IF(E2518&gt;1,E2518-1,VLOOKUP(K2518,Months_Weeks!$A$1:$B$13,2,0)))</f>
        <v>3</v>
      </c>
      <c r="M2518" s="29"/>
      <c r="N2518" s="39"/>
      <c r="O2518" s="39"/>
      <c r="P2518" s="50">
        <f t="shared" si="236"/>
        <v>0</v>
      </c>
      <c r="Q2518" s="28">
        <f t="shared" si="237"/>
        <v>5</v>
      </c>
      <c r="R2518" s="28">
        <f>IF(Q2518=0,0,IF(E2518&gt;1,E2518-1,VLOOKUP(Q2518,Months_Weeks!$A$1:$B$13,2,0)))</f>
        <v>3</v>
      </c>
      <c r="S2518" s="30"/>
      <c r="T2518" s="39"/>
      <c r="U2518" s="39"/>
      <c r="V2518" s="50">
        <f t="shared" si="238"/>
        <v>0</v>
      </c>
      <c r="W2518" s="28">
        <f t="shared" si="239"/>
        <v>5</v>
      </c>
      <c r="X2518" s="28">
        <f>IF(W2518=0,0,IF(E2518&gt;1,E2518-1,VLOOKUP(W2518,Months_Weeks!$A$1:$B$13,2,0)))</f>
        <v>3</v>
      </c>
      <c r="Y2518" s="30"/>
      <c r="Z2518" s="39"/>
      <c r="AA2518" s="31"/>
      <c r="AB2518" s="39"/>
      <c r="AC2518" s="31"/>
      <c r="AD2518" s="40"/>
      <c r="AE2518" s="31"/>
      <c r="AF2518" s="40"/>
      <c r="AG2518" s="31"/>
      <c r="AH2518" s="40"/>
      <c r="AI2518" s="31"/>
      <c r="AJ2518" s="40"/>
    </row>
    <row r="2519" spans="1:36" x14ac:dyDescent="0.25">
      <c r="A2519" s="37" t="s">
        <v>62</v>
      </c>
      <c r="B2519" s="37">
        <v>1054</v>
      </c>
      <c r="C2519" s="26" t="str">
        <f>IFERROR(INDEX(Clients[Client_Name],MATCH(Table312[[#This Row],[Client_Code]],Clients[Client_Code],0)),"")</f>
        <v>LO VALLEDOR</v>
      </c>
      <c r="D2519" s="25">
        <v>6</v>
      </c>
      <c r="E2519" s="25">
        <v>1</v>
      </c>
      <c r="F2519" s="25" t="b">
        <f>IF(E2519&gt;(VLOOKUP(D2519,Months_Weeks!$A$2:$B$13,2,TRUE)),FALSE)</f>
        <v>0</v>
      </c>
      <c r="G2519" s="63">
        <f>IF(Table312[[#This Row],[Facility]]="Buin",1.5%,0.25%)</f>
        <v>1.4999999999999999E-2</v>
      </c>
      <c r="H2519" s="38"/>
      <c r="I2519" s="38"/>
      <c r="J2519" s="27">
        <f t="shared" si="234"/>
        <v>61</v>
      </c>
      <c r="K2519" s="28">
        <f t="shared" si="235"/>
        <v>5</v>
      </c>
      <c r="L2519" s="27">
        <f>IF(K2519=0,0,IF(E2519&gt;1,E2519-1,VLOOKUP(K2519,Months_Weeks!$A$1:$B$13,2,0)))</f>
        <v>4</v>
      </c>
      <c r="M2519" s="29"/>
      <c r="N2519" s="39"/>
      <c r="O2519" s="39"/>
      <c r="P2519" s="50">
        <f t="shared" si="236"/>
        <v>0</v>
      </c>
      <c r="Q2519" s="28">
        <f t="shared" si="237"/>
        <v>5</v>
      </c>
      <c r="R2519" s="28">
        <f>IF(Q2519=0,0,IF(E2519&gt;1,E2519-1,VLOOKUP(Q2519,Months_Weeks!$A$1:$B$13,2,0)))</f>
        <v>4</v>
      </c>
      <c r="S2519" s="30"/>
      <c r="T2519" s="39"/>
      <c r="U2519" s="39"/>
      <c r="V2519" s="50">
        <f t="shared" si="238"/>
        <v>0</v>
      </c>
      <c r="W2519" s="28">
        <f t="shared" si="239"/>
        <v>5</v>
      </c>
      <c r="X2519" s="28">
        <f>IF(W2519=0,0,IF(E2519&gt;1,E2519-1,VLOOKUP(W2519,Months_Weeks!$A$1:$B$13,2,0)))</f>
        <v>4</v>
      </c>
      <c r="Y2519" s="30"/>
      <c r="Z2519" s="39"/>
      <c r="AA2519" s="31"/>
      <c r="AB2519" s="39"/>
      <c r="AC2519" s="31"/>
      <c r="AD2519" s="40"/>
      <c r="AE2519" s="31"/>
      <c r="AF2519" s="40"/>
      <c r="AG2519" s="31"/>
      <c r="AH2519" s="40"/>
      <c r="AI2519" s="31"/>
      <c r="AJ2519" s="40"/>
    </row>
    <row r="2520" spans="1:36" x14ac:dyDescent="0.25">
      <c r="A2520" s="37" t="s">
        <v>62</v>
      </c>
      <c r="B2520" s="37">
        <v>1054</v>
      </c>
      <c r="C2520" s="26" t="str">
        <f>IFERROR(INDEX(Clients[Client_Name],MATCH(Table312[[#This Row],[Client_Code]],Clients[Client_Code],0)),"")</f>
        <v>LO VALLEDOR</v>
      </c>
      <c r="D2520" s="25">
        <v>6</v>
      </c>
      <c r="E2520" s="25">
        <v>2</v>
      </c>
      <c r="F2520" s="25" t="b">
        <f>IF(E2520&gt;(VLOOKUP(D2520,Months_Weeks!$A$2:$B$13,2,TRUE)),FALSE)</f>
        <v>0</v>
      </c>
      <c r="G2520" s="63">
        <f>IF(Table312[[#This Row],[Facility]]="Buin",1.5%,0.25%)</f>
        <v>1.4999999999999999E-2</v>
      </c>
      <c r="H2520" s="38"/>
      <c r="I2520" s="38"/>
      <c r="J2520" s="27">
        <f t="shared" si="234"/>
        <v>61</v>
      </c>
      <c r="K2520" s="28">
        <f t="shared" si="235"/>
        <v>6</v>
      </c>
      <c r="L2520" s="27">
        <f>IF(K2520=0,0,IF(E2520&gt;1,E2520-1,VLOOKUP(K2520,Months_Weeks!$A$1:$B$13,2,0)))</f>
        <v>1</v>
      </c>
      <c r="M2520" s="29"/>
      <c r="N2520" s="39"/>
      <c r="O2520" s="39"/>
      <c r="P2520" s="50">
        <f t="shared" si="236"/>
        <v>0</v>
      </c>
      <c r="Q2520" s="28">
        <f t="shared" si="237"/>
        <v>6</v>
      </c>
      <c r="R2520" s="28">
        <f>IF(Q2520=0,0,IF(E2520&gt;1,E2520-1,VLOOKUP(Q2520,Months_Weeks!$A$1:$B$13,2,0)))</f>
        <v>1</v>
      </c>
      <c r="S2520" s="30"/>
      <c r="T2520" s="39"/>
      <c r="U2520" s="39"/>
      <c r="V2520" s="50">
        <f t="shared" si="238"/>
        <v>0</v>
      </c>
      <c r="W2520" s="28">
        <f t="shared" si="239"/>
        <v>6</v>
      </c>
      <c r="X2520" s="28">
        <f>IF(W2520=0,0,IF(E2520&gt;1,E2520-1,VLOOKUP(W2520,Months_Weeks!$A$1:$B$13,2,0)))</f>
        <v>1</v>
      </c>
      <c r="Y2520" s="30"/>
      <c r="Z2520" s="39"/>
      <c r="AA2520" s="31"/>
      <c r="AB2520" s="39"/>
      <c r="AC2520" s="31"/>
      <c r="AD2520" s="40"/>
      <c r="AE2520" s="31"/>
      <c r="AF2520" s="40"/>
      <c r="AG2520" s="31"/>
      <c r="AH2520" s="40"/>
      <c r="AI2520" s="31"/>
      <c r="AJ2520" s="40"/>
    </row>
    <row r="2521" spans="1:36" x14ac:dyDescent="0.25">
      <c r="A2521" s="37" t="s">
        <v>62</v>
      </c>
      <c r="B2521" s="37">
        <v>1054</v>
      </c>
      <c r="C2521" s="26" t="str">
        <f>IFERROR(INDEX(Clients[Client_Name],MATCH(Table312[[#This Row],[Client_Code]],Clients[Client_Code],0)),"")</f>
        <v>LO VALLEDOR</v>
      </c>
      <c r="D2521" s="25">
        <v>6</v>
      </c>
      <c r="E2521" s="25">
        <v>3</v>
      </c>
      <c r="F2521" s="25" t="b">
        <f>IF(E2521&gt;(VLOOKUP(D2521,Months_Weeks!$A$2:$B$13,2,TRUE)),FALSE)</f>
        <v>0</v>
      </c>
      <c r="G2521" s="63">
        <f>IF(Table312[[#This Row],[Facility]]="Buin",1.5%,0.25%)</f>
        <v>1.4999999999999999E-2</v>
      </c>
      <c r="H2521" s="38"/>
      <c r="I2521" s="38"/>
      <c r="J2521" s="27">
        <f t="shared" si="234"/>
        <v>61</v>
      </c>
      <c r="K2521" s="28">
        <f t="shared" si="235"/>
        <v>6</v>
      </c>
      <c r="L2521" s="27">
        <f>IF(K2521=0,0,IF(E2521&gt;1,E2521-1,VLOOKUP(K2521,Months_Weeks!$A$1:$B$13,2,0)))</f>
        <v>2</v>
      </c>
      <c r="M2521" s="29"/>
      <c r="N2521" s="39"/>
      <c r="O2521" s="39"/>
      <c r="P2521" s="50">
        <f t="shared" si="236"/>
        <v>0</v>
      </c>
      <c r="Q2521" s="28">
        <f t="shared" si="237"/>
        <v>6</v>
      </c>
      <c r="R2521" s="28">
        <f>IF(Q2521=0,0,IF(E2521&gt;1,E2521-1,VLOOKUP(Q2521,Months_Weeks!$A$1:$B$13,2,0)))</f>
        <v>2</v>
      </c>
      <c r="S2521" s="30"/>
      <c r="T2521" s="39"/>
      <c r="U2521" s="39"/>
      <c r="V2521" s="50">
        <f t="shared" si="238"/>
        <v>0</v>
      </c>
      <c r="W2521" s="28">
        <f t="shared" si="239"/>
        <v>6</v>
      </c>
      <c r="X2521" s="28">
        <f>IF(W2521=0,0,IF(E2521&gt;1,E2521-1,VLOOKUP(W2521,Months_Weeks!$A$1:$B$13,2,0)))</f>
        <v>2</v>
      </c>
      <c r="Y2521" s="30"/>
      <c r="Z2521" s="39"/>
      <c r="AA2521" s="31"/>
      <c r="AB2521" s="39"/>
      <c r="AC2521" s="31"/>
      <c r="AD2521" s="40"/>
      <c r="AE2521" s="31"/>
      <c r="AF2521" s="40"/>
      <c r="AG2521" s="31"/>
      <c r="AH2521" s="40"/>
      <c r="AI2521" s="31"/>
      <c r="AJ2521" s="40"/>
    </row>
    <row r="2522" spans="1:36" x14ac:dyDescent="0.25">
      <c r="A2522" s="37" t="s">
        <v>62</v>
      </c>
      <c r="B2522" s="37">
        <v>1054</v>
      </c>
      <c r="C2522" s="26" t="str">
        <f>IFERROR(INDEX(Clients[Client_Name],MATCH(Table312[[#This Row],[Client_Code]],Clients[Client_Code],0)),"")</f>
        <v>LO VALLEDOR</v>
      </c>
      <c r="D2522" s="25">
        <v>6</v>
      </c>
      <c r="E2522" s="25">
        <v>4</v>
      </c>
      <c r="F2522" s="25" t="b">
        <f>IF(E2522&gt;(VLOOKUP(D2522,Months_Weeks!$A$2:$B$13,2,TRUE)),FALSE)</f>
        <v>0</v>
      </c>
      <c r="G2522" s="63">
        <f>IF(Table312[[#This Row],[Facility]]="Buin",1.5%,0.25%)</f>
        <v>1.4999999999999999E-2</v>
      </c>
      <c r="H2522" s="38"/>
      <c r="I2522" s="38"/>
      <c r="J2522" s="27">
        <f t="shared" si="234"/>
        <v>61</v>
      </c>
      <c r="K2522" s="28">
        <f t="shared" si="235"/>
        <v>6</v>
      </c>
      <c r="L2522" s="27">
        <f>IF(K2522=0,0,IF(E2522&gt;1,E2522-1,VLOOKUP(K2522,Months_Weeks!$A$1:$B$13,2,0)))</f>
        <v>3</v>
      </c>
      <c r="M2522" s="29"/>
      <c r="N2522" s="39"/>
      <c r="O2522" s="39"/>
      <c r="P2522" s="50">
        <f t="shared" si="236"/>
        <v>0</v>
      </c>
      <c r="Q2522" s="28">
        <f t="shared" si="237"/>
        <v>6</v>
      </c>
      <c r="R2522" s="28">
        <f>IF(Q2522=0,0,IF(E2522&gt;1,E2522-1,VLOOKUP(Q2522,Months_Weeks!$A$1:$B$13,2,0)))</f>
        <v>3</v>
      </c>
      <c r="S2522" s="30"/>
      <c r="T2522" s="39"/>
      <c r="U2522" s="39"/>
      <c r="V2522" s="50">
        <f t="shared" si="238"/>
        <v>0</v>
      </c>
      <c r="W2522" s="28">
        <f t="shared" si="239"/>
        <v>6</v>
      </c>
      <c r="X2522" s="28">
        <f>IF(W2522=0,0,IF(E2522&gt;1,E2522-1,VLOOKUP(W2522,Months_Weeks!$A$1:$B$13,2,0)))</f>
        <v>3</v>
      </c>
      <c r="Y2522" s="30"/>
      <c r="Z2522" s="39"/>
      <c r="AA2522" s="31"/>
      <c r="AB2522" s="39"/>
      <c r="AC2522" s="31"/>
      <c r="AD2522" s="40"/>
      <c r="AE2522" s="31"/>
      <c r="AF2522" s="40"/>
      <c r="AG2522" s="31"/>
      <c r="AH2522" s="40"/>
      <c r="AI2522" s="31"/>
      <c r="AJ2522" s="40"/>
    </row>
    <row r="2523" spans="1:36" x14ac:dyDescent="0.25">
      <c r="A2523" s="37" t="s">
        <v>62</v>
      </c>
      <c r="B2523" s="37">
        <v>1054</v>
      </c>
      <c r="C2523" s="26" t="str">
        <f>IFERROR(INDEX(Clients[Client_Name],MATCH(Table312[[#This Row],[Client_Code]],Clients[Client_Code],0)),"")</f>
        <v>LO VALLEDOR</v>
      </c>
      <c r="D2523" s="25">
        <v>6</v>
      </c>
      <c r="E2523" s="25">
        <v>5</v>
      </c>
      <c r="F2523" s="25" t="b">
        <f>IF(E2523&gt;(VLOOKUP(D2523,Months_Weeks!$A$2:$B$13,2,TRUE)),FALSE)</f>
        <v>0</v>
      </c>
      <c r="G2523" s="63">
        <f>IF(Table312[[#This Row],[Facility]]="Buin",1.5%,0.25%)</f>
        <v>1.4999999999999999E-2</v>
      </c>
      <c r="H2523" s="38"/>
      <c r="I2523" s="38"/>
      <c r="J2523" s="27">
        <f t="shared" si="234"/>
        <v>61</v>
      </c>
      <c r="K2523" s="28">
        <f t="shared" si="235"/>
        <v>6</v>
      </c>
      <c r="L2523" s="27">
        <f>IF(K2523=0,0,IF(E2523&gt;1,E2523-1,VLOOKUP(K2523,Months_Weeks!$A$1:$B$13,2,0)))</f>
        <v>4</v>
      </c>
      <c r="M2523" s="29"/>
      <c r="N2523" s="39"/>
      <c r="O2523" s="39"/>
      <c r="P2523" s="50">
        <f t="shared" si="236"/>
        <v>0</v>
      </c>
      <c r="Q2523" s="28">
        <f t="shared" si="237"/>
        <v>6</v>
      </c>
      <c r="R2523" s="28">
        <f>IF(Q2523=0,0,IF(E2523&gt;1,E2523-1,VLOOKUP(Q2523,Months_Weeks!$A$1:$B$13,2,0)))</f>
        <v>4</v>
      </c>
      <c r="S2523" s="30"/>
      <c r="T2523" s="39"/>
      <c r="U2523" s="39"/>
      <c r="V2523" s="50">
        <f t="shared" si="238"/>
        <v>0</v>
      </c>
      <c r="W2523" s="28">
        <f t="shared" si="239"/>
        <v>6</v>
      </c>
      <c r="X2523" s="28">
        <f>IF(W2523=0,0,IF(E2523&gt;1,E2523-1,VLOOKUP(W2523,Months_Weeks!$A$1:$B$13,2,0)))</f>
        <v>4</v>
      </c>
      <c r="Y2523" s="30"/>
      <c r="Z2523" s="39"/>
      <c r="AA2523" s="31"/>
      <c r="AB2523" s="39"/>
      <c r="AC2523" s="31"/>
      <c r="AD2523" s="40"/>
      <c r="AE2523" s="31"/>
      <c r="AF2523" s="40"/>
      <c r="AG2523" s="31"/>
      <c r="AH2523" s="40"/>
      <c r="AI2523" s="31"/>
      <c r="AJ2523" s="40"/>
    </row>
    <row r="2524" spans="1:36" x14ac:dyDescent="0.25">
      <c r="A2524" s="37" t="s">
        <v>62</v>
      </c>
      <c r="B2524" s="37">
        <v>1054</v>
      </c>
      <c r="C2524" s="26" t="str">
        <f>IFERROR(INDEX(Clients[Client_Name],MATCH(Table312[[#This Row],[Client_Code]],Clients[Client_Code],0)),"")</f>
        <v>LO VALLEDOR</v>
      </c>
      <c r="D2524" s="25">
        <v>7</v>
      </c>
      <c r="E2524" s="25">
        <v>1</v>
      </c>
      <c r="F2524" s="25" t="b">
        <f>IF(E2524&gt;(VLOOKUP(D2524,Months_Weeks!$A$2:$B$13,2,TRUE)),FALSE)</f>
        <v>0</v>
      </c>
      <c r="G2524" s="63">
        <f>IF(Table312[[#This Row],[Facility]]="Buin",1.5%,0.25%)</f>
        <v>1.4999999999999999E-2</v>
      </c>
      <c r="H2524" s="38"/>
      <c r="I2524" s="38"/>
      <c r="J2524" s="27">
        <f t="shared" si="234"/>
        <v>61</v>
      </c>
      <c r="K2524" s="28">
        <f t="shared" si="235"/>
        <v>6</v>
      </c>
      <c r="L2524" s="27">
        <f>IF(K2524=0,0,IF(E2524&gt;1,E2524-1,VLOOKUP(K2524,Months_Weeks!$A$1:$B$13,2,0)))</f>
        <v>5</v>
      </c>
      <c r="M2524" s="29"/>
      <c r="N2524" s="39"/>
      <c r="O2524" s="39"/>
      <c r="P2524" s="50">
        <f t="shared" si="236"/>
        <v>0</v>
      </c>
      <c r="Q2524" s="28">
        <f t="shared" si="237"/>
        <v>6</v>
      </c>
      <c r="R2524" s="28">
        <f>IF(Q2524=0,0,IF(E2524&gt;1,E2524-1,VLOOKUP(Q2524,Months_Weeks!$A$1:$B$13,2,0)))</f>
        <v>5</v>
      </c>
      <c r="S2524" s="30"/>
      <c r="T2524" s="39"/>
      <c r="U2524" s="39"/>
      <c r="V2524" s="50">
        <f t="shared" si="238"/>
        <v>0</v>
      </c>
      <c r="W2524" s="28">
        <f t="shared" si="239"/>
        <v>6</v>
      </c>
      <c r="X2524" s="28">
        <f>IF(W2524=0,0,IF(E2524&gt;1,E2524-1,VLOOKUP(W2524,Months_Weeks!$A$1:$B$13,2,0)))</f>
        <v>5</v>
      </c>
      <c r="Y2524" s="30"/>
      <c r="Z2524" s="39"/>
      <c r="AA2524" s="31"/>
      <c r="AB2524" s="39"/>
      <c r="AC2524" s="31"/>
      <c r="AD2524" s="40"/>
      <c r="AE2524" s="31"/>
      <c r="AF2524" s="40"/>
      <c r="AG2524" s="31"/>
      <c r="AH2524" s="40"/>
      <c r="AI2524" s="31"/>
      <c r="AJ2524" s="40"/>
    </row>
    <row r="2525" spans="1:36" x14ac:dyDescent="0.25">
      <c r="A2525" s="37" t="s">
        <v>62</v>
      </c>
      <c r="B2525" s="37">
        <v>1054</v>
      </c>
      <c r="C2525" s="26" t="str">
        <f>IFERROR(INDEX(Clients[Client_Name],MATCH(Table312[[#This Row],[Client_Code]],Clients[Client_Code],0)),"")</f>
        <v>LO VALLEDOR</v>
      </c>
      <c r="D2525" s="25">
        <v>7</v>
      </c>
      <c r="E2525" s="25">
        <v>2</v>
      </c>
      <c r="F2525" s="25" t="b">
        <f>IF(E2525&gt;(VLOOKUP(D2525,Months_Weeks!$A$2:$B$13,2,TRUE)),FALSE)</f>
        <v>0</v>
      </c>
      <c r="G2525" s="63">
        <f>IF(Table312[[#This Row],[Facility]]="Buin",1.5%,0.25%)</f>
        <v>1.4999999999999999E-2</v>
      </c>
      <c r="H2525" s="38"/>
      <c r="I2525" s="38"/>
      <c r="J2525" s="27">
        <f t="shared" si="234"/>
        <v>61</v>
      </c>
      <c r="K2525" s="28">
        <f t="shared" si="235"/>
        <v>7</v>
      </c>
      <c r="L2525" s="27">
        <f>IF(K2525=0,0,IF(E2525&gt;1,E2525-1,VLOOKUP(K2525,Months_Weeks!$A$1:$B$13,2,0)))</f>
        <v>1</v>
      </c>
      <c r="M2525" s="29"/>
      <c r="N2525" s="39"/>
      <c r="O2525" s="39"/>
      <c r="P2525" s="50">
        <f t="shared" si="236"/>
        <v>0</v>
      </c>
      <c r="Q2525" s="28">
        <f t="shared" si="237"/>
        <v>7</v>
      </c>
      <c r="R2525" s="28">
        <f>IF(Q2525=0,0,IF(E2525&gt;1,E2525-1,VLOOKUP(Q2525,Months_Weeks!$A$1:$B$13,2,0)))</f>
        <v>1</v>
      </c>
      <c r="S2525" s="30"/>
      <c r="T2525" s="39"/>
      <c r="U2525" s="39"/>
      <c r="V2525" s="50">
        <f t="shared" si="238"/>
        <v>0</v>
      </c>
      <c r="W2525" s="28">
        <f t="shared" si="239"/>
        <v>7</v>
      </c>
      <c r="X2525" s="28">
        <f>IF(W2525=0,0,IF(E2525&gt;1,E2525-1,VLOOKUP(W2525,Months_Weeks!$A$1:$B$13,2,0)))</f>
        <v>1</v>
      </c>
      <c r="Y2525" s="30"/>
      <c r="Z2525" s="39"/>
      <c r="AA2525" s="31"/>
      <c r="AB2525" s="39"/>
      <c r="AC2525" s="31"/>
      <c r="AD2525" s="40"/>
      <c r="AE2525" s="31"/>
      <c r="AF2525" s="40"/>
      <c r="AG2525" s="31"/>
      <c r="AH2525" s="40"/>
      <c r="AI2525" s="31"/>
      <c r="AJ2525" s="40"/>
    </row>
    <row r="2526" spans="1:36" x14ac:dyDescent="0.25">
      <c r="A2526" s="37" t="s">
        <v>62</v>
      </c>
      <c r="B2526" s="37">
        <v>1054</v>
      </c>
      <c r="C2526" s="26" t="str">
        <f>IFERROR(INDEX(Clients[Client_Name],MATCH(Table312[[#This Row],[Client_Code]],Clients[Client_Code],0)),"")</f>
        <v>LO VALLEDOR</v>
      </c>
      <c r="D2526" s="25">
        <v>7</v>
      </c>
      <c r="E2526" s="25">
        <v>3</v>
      </c>
      <c r="F2526" s="25" t="b">
        <f>IF(E2526&gt;(VLOOKUP(D2526,Months_Weeks!$A$2:$B$13,2,TRUE)),FALSE)</f>
        <v>0</v>
      </c>
      <c r="G2526" s="63">
        <f>IF(Table312[[#This Row],[Facility]]="Buin",1.5%,0.25%)</f>
        <v>1.4999999999999999E-2</v>
      </c>
      <c r="H2526" s="38"/>
      <c r="I2526" s="38"/>
      <c r="J2526" s="27">
        <f t="shared" si="234"/>
        <v>61</v>
      </c>
      <c r="K2526" s="28">
        <f t="shared" si="235"/>
        <v>7</v>
      </c>
      <c r="L2526" s="27">
        <f>IF(K2526=0,0,IF(E2526&gt;1,E2526-1,VLOOKUP(K2526,Months_Weeks!$A$1:$B$13,2,0)))</f>
        <v>2</v>
      </c>
      <c r="M2526" s="29"/>
      <c r="N2526" s="39"/>
      <c r="O2526" s="39"/>
      <c r="P2526" s="50">
        <f t="shared" si="236"/>
        <v>0</v>
      </c>
      <c r="Q2526" s="28">
        <f t="shared" si="237"/>
        <v>7</v>
      </c>
      <c r="R2526" s="28">
        <f>IF(Q2526=0,0,IF(E2526&gt;1,E2526-1,VLOOKUP(Q2526,Months_Weeks!$A$1:$B$13,2,0)))</f>
        <v>2</v>
      </c>
      <c r="S2526" s="30"/>
      <c r="T2526" s="39"/>
      <c r="U2526" s="39"/>
      <c r="V2526" s="50">
        <f t="shared" si="238"/>
        <v>0</v>
      </c>
      <c r="W2526" s="28">
        <f t="shared" si="239"/>
        <v>7</v>
      </c>
      <c r="X2526" s="28">
        <f>IF(W2526=0,0,IF(E2526&gt;1,E2526-1,VLOOKUP(W2526,Months_Weeks!$A$1:$B$13,2,0)))</f>
        <v>2</v>
      </c>
      <c r="Y2526" s="30"/>
      <c r="Z2526" s="39"/>
      <c r="AA2526" s="31"/>
      <c r="AB2526" s="39"/>
      <c r="AC2526" s="31"/>
      <c r="AD2526" s="40"/>
      <c r="AE2526" s="31"/>
      <c r="AF2526" s="40"/>
      <c r="AG2526" s="31"/>
      <c r="AH2526" s="40"/>
      <c r="AI2526" s="31"/>
      <c r="AJ2526" s="40"/>
    </row>
    <row r="2527" spans="1:36" x14ac:dyDescent="0.25">
      <c r="A2527" s="37" t="s">
        <v>62</v>
      </c>
      <c r="B2527" s="37">
        <v>1054</v>
      </c>
      <c r="C2527" s="26" t="str">
        <f>IFERROR(INDEX(Clients[Client_Name],MATCH(Table312[[#This Row],[Client_Code]],Clients[Client_Code],0)),"")</f>
        <v>LO VALLEDOR</v>
      </c>
      <c r="D2527" s="25">
        <v>7</v>
      </c>
      <c r="E2527" s="25">
        <v>4</v>
      </c>
      <c r="F2527" s="25" t="b">
        <f>IF(E2527&gt;(VLOOKUP(D2527,Months_Weeks!$A$2:$B$13,2,TRUE)),FALSE)</f>
        <v>0</v>
      </c>
      <c r="G2527" s="63">
        <f>IF(Table312[[#This Row],[Facility]]="Buin",1.5%,0.25%)</f>
        <v>1.4999999999999999E-2</v>
      </c>
      <c r="H2527" s="38"/>
      <c r="I2527" s="38"/>
      <c r="J2527" s="27">
        <f t="shared" si="234"/>
        <v>61</v>
      </c>
      <c r="K2527" s="28">
        <f t="shared" si="235"/>
        <v>7</v>
      </c>
      <c r="L2527" s="27">
        <f>IF(K2527=0,0,IF(E2527&gt;1,E2527-1,VLOOKUP(K2527,Months_Weeks!$A$1:$B$13,2,0)))</f>
        <v>3</v>
      </c>
      <c r="M2527" s="29"/>
      <c r="N2527" s="39"/>
      <c r="O2527" s="39"/>
      <c r="P2527" s="50">
        <f t="shared" si="236"/>
        <v>0</v>
      </c>
      <c r="Q2527" s="28">
        <f t="shared" si="237"/>
        <v>7</v>
      </c>
      <c r="R2527" s="28">
        <f>IF(Q2527=0,0,IF(E2527&gt;1,E2527-1,VLOOKUP(Q2527,Months_Weeks!$A$1:$B$13,2,0)))</f>
        <v>3</v>
      </c>
      <c r="S2527" s="30"/>
      <c r="T2527" s="39"/>
      <c r="U2527" s="39"/>
      <c r="V2527" s="50">
        <f t="shared" si="238"/>
        <v>0</v>
      </c>
      <c r="W2527" s="28">
        <f t="shared" si="239"/>
        <v>7</v>
      </c>
      <c r="X2527" s="28">
        <f>IF(W2527=0,0,IF(E2527&gt;1,E2527-1,VLOOKUP(W2527,Months_Weeks!$A$1:$B$13,2,0)))</f>
        <v>3</v>
      </c>
      <c r="Y2527" s="30"/>
      <c r="Z2527" s="39"/>
      <c r="AA2527" s="31"/>
      <c r="AB2527" s="39"/>
      <c r="AC2527" s="31"/>
      <c r="AD2527" s="40"/>
      <c r="AE2527" s="31"/>
      <c r="AF2527" s="40"/>
      <c r="AG2527" s="31"/>
      <c r="AH2527" s="40"/>
      <c r="AI2527" s="31"/>
      <c r="AJ2527" s="40"/>
    </row>
    <row r="2528" spans="1:36" x14ac:dyDescent="0.25">
      <c r="A2528" s="37" t="s">
        <v>62</v>
      </c>
      <c r="B2528" s="37">
        <v>1054</v>
      </c>
      <c r="C2528" s="26" t="str">
        <f>IFERROR(INDEX(Clients[Client_Name],MATCH(Table312[[#This Row],[Client_Code]],Clients[Client_Code],0)),"")</f>
        <v>LO VALLEDOR</v>
      </c>
      <c r="D2528" s="25">
        <v>8</v>
      </c>
      <c r="E2528" s="25">
        <v>1</v>
      </c>
      <c r="F2528" s="25" t="b">
        <f>IF(E2528&gt;(VLOOKUP(D2528,Months_Weeks!$A$2:$B$13,2,TRUE)),FALSE)</f>
        <v>0</v>
      </c>
      <c r="G2528" s="63">
        <f>IF(Table312[[#This Row],[Facility]]="Buin",1.5%,0.25%)</f>
        <v>1.4999999999999999E-2</v>
      </c>
      <c r="H2528" s="38"/>
      <c r="I2528" s="38"/>
      <c r="J2528" s="27">
        <f t="shared" si="234"/>
        <v>61</v>
      </c>
      <c r="K2528" s="28">
        <f t="shared" si="235"/>
        <v>7</v>
      </c>
      <c r="L2528" s="27">
        <f>IF(K2528=0,0,IF(E2528&gt;1,E2528-1,VLOOKUP(K2528,Months_Weeks!$A$1:$B$13,2,0)))</f>
        <v>4</v>
      </c>
      <c r="M2528" s="29"/>
      <c r="N2528" s="39"/>
      <c r="O2528" s="39"/>
      <c r="P2528" s="50">
        <f t="shared" si="236"/>
        <v>0</v>
      </c>
      <c r="Q2528" s="28">
        <f t="shared" si="237"/>
        <v>7</v>
      </c>
      <c r="R2528" s="28">
        <f>IF(Q2528=0,0,IF(E2528&gt;1,E2528-1,VLOOKUP(Q2528,Months_Weeks!$A$1:$B$13,2,0)))</f>
        <v>4</v>
      </c>
      <c r="S2528" s="30"/>
      <c r="T2528" s="39"/>
      <c r="U2528" s="39"/>
      <c r="V2528" s="50">
        <f t="shared" si="238"/>
        <v>0</v>
      </c>
      <c r="W2528" s="28">
        <f t="shared" si="239"/>
        <v>7</v>
      </c>
      <c r="X2528" s="28">
        <f>IF(W2528=0,0,IF(E2528&gt;1,E2528-1,VLOOKUP(W2528,Months_Weeks!$A$1:$B$13,2,0)))</f>
        <v>4</v>
      </c>
      <c r="Y2528" s="30"/>
      <c r="Z2528" s="39"/>
      <c r="AA2528" s="31"/>
      <c r="AB2528" s="39"/>
      <c r="AC2528" s="31"/>
      <c r="AD2528" s="40"/>
      <c r="AE2528" s="31"/>
      <c r="AF2528" s="40"/>
      <c r="AG2528" s="31"/>
      <c r="AH2528" s="40"/>
      <c r="AI2528" s="31"/>
      <c r="AJ2528" s="40"/>
    </row>
    <row r="2529" spans="1:36" x14ac:dyDescent="0.25">
      <c r="A2529" s="37" t="s">
        <v>62</v>
      </c>
      <c r="B2529" s="37">
        <v>1054</v>
      </c>
      <c r="C2529" s="26" t="str">
        <f>IFERROR(INDEX(Clients[Client_Name],MATCH(Table312[[#This Row],[Client_Code]],Clients[Client_Code],0)),"")</f>
        <v>LO VALLEDOR</v>
      </c>
      <c r="D2529" s="25">
        <v>8</v>
      </c>
      <c r="E2529" s="25">
        <v>2</v>
      </c>
      <c r="F2529" s="25" t="b">
        <f>IF(E2529&gt;(VLOOKUP(D2529,Months_Weeks!$A$2:$B$13,2,TRUE)),FALSE)</f>
        <v>0</v>
      </c>
      <c r="G2529" s="63">
        <f>IF(Table312[[#This Row],[Facility]]="Buin",1.5%,0.25%)</f>
        <v>1.4999999999999999E-2</v>
      </c>
      <c r="H2529" s="38"/>
      <c r="I2529" s="38"/>
      <c r="J2529" s="27">
        <f t="shared" si="234"/>
        <v>61</v>
      </c>
      <c r="K2529" s="28">
        <f t="shared" si="235"/>
        <v>8</v>
      </c>
      <c r="L2529" s="27">
        <f>IF(K2529=0,0,IF(E2529&gt;1,E2529-1,VLOOKUP(K2529,Months_Weeks!$A$1:$B$13,2,0)))</f>
        <v>1</v>
      </c>
      <c r="M2529" s="29"/>
      <c r="N2529" s="39"/>
      <c r="O2529" s="39"/>
      <c r="P2529" s="50">
        <f t="shared" si="236"/>
        <v>0</v>
      </c>
      <c r="Q2529" s="28">
        <f t="shared" si="237"/>
        <v>8</v>
      </c>
      <c r="R2529" s="28">
        <f>IF(Q2529=0,0,IF(E2529&gt;1,E2529-1,VLOOKUP(Q2529,Months_Weeks!$A$1:$B$13,2,0)))</f>
        <v>1</v>
      </c>
      <c r="S2529" s="30"/>
      <c r="T2529" s="39"/>
      <c r="U2529" s="39"/>
      <c r="V2529" s="50">
        <f t="shared" si="238"/>
        <v>0</v>
      </c>
      <c r="W2529" s="28">
        <f t="shared" si="239"/>
        <v>8</v>
      </c>
      <c r="X2529" s="28">
        <f>IF(W2529=0,0,IF(E2529&gt;1,E2529-1,VLOOKUP(W2529,Months_Weeks!$A$1:$B$13,2,0)))</f>
        <v>1</v>
      </c>
      <c r="Y2529" s="30"/>
      <c r="Z2529" s="39"/>
      <c r="AA2529" s="31"/>
      <c r="AB2529" s="39"/>
      <c r="AC2529" s="31"/>
      <c r="AD2529" s="40"/>
      <c r="AE2529" s="31"/>
      <c r="AF2529" s="40"/>
      <c r="AG2529" s="31"/>
      <c r="AH2529" s="40"/>
      <c r="AI2529" s="31"/>
      <c r="AJ2529" s="40"/>
    </row>
    <row r="2530" spans="1:36" x14ac:dyDescent="0.25">
      <c r="A2530" s="37" t="s">
        <v>62</v>
      </c>
      <c r="B2530" s="37">
        <v>1054</v>
      </c>
      <c r="C2530" s="26" t="str">
        <f>IFERROR(INDEX(Clients[Client_Name],MATCH(Table312[[#This Row],[Client_Code]],Clients[Client_Code],0)),"")</f>
        <v>LO VALLEDOR</v>
      </c>
      <c r="D2530" s="25">
        <v>8</v>
      </c>
      <c r="E2530" s="25">
        <v>3</v>
      </c>
      <c r="F2530" s="25" t="b">
        <f>IF(E2530&gt;(VLOOKUP(D2530,Months_Weeks!$A$2:$B$13,2,TRUE)),FALSE)</f>
        <v>0</v>
      </c>
      <c r="G2530" s="63">
        <f>IF(Table312[[#This Row],[Facility]]="Buin",1.5%,0.25%)</f>
        <v>1.4999999999999999E-2</v>
      </c>
      <c r="H2530" s="38"/>
      <c r="I2530" s="38"/>
      <c r="J2530" s="27">
        <f t="shared" si="234"/>
        <v>61</v>
      </c>
      <c r="K2530" s="28">
        <f t="shared" si="235"/>
        <v>8</v>
      </c>
      <c r="L2530" s="27">
        <f>IF(K2530=0,0,IF(E2530&gt;1,E2530-1,VLOOKUP(K2530,Months_Weeks!$A$1:$B$13,2,0)))</f>
        <v>2</v>
      </c>
      <c r="M2530" s="29"/>
      <c r="N2530" s="39"/>
      <c r="O2530" s="39"/>
      <c r="P2530" s="50">
        <f t="shared" si="236"/>
        <v>0</v>
      </c>
      <c r="Q2530" s="28">
        <f t="shared" si="237"/>
        <v>8</v>
      </c>
      <c r="R2530" s="28">
        <f>IF(Q2530=0,0,IF(E2530&gt;1,E2530-1,VLOOKUP(Q2530,Months_Weeks!$A$1:$B$13,2,0)))</f>
        <v>2</v>
      </c>
      <c r="S2530" s="30"/>
      <c r="T2530" s="39"/>
      <c r="U2530" s="39"/>
      <c r="V2530" s="50">
        <f t="shared" si="238"/>
        <v>0</v>
      </c>
      <c r="W2530" s="28">
        <f t="shared" si="239"/>
        <v>8</v>
      </c>
      <c r="X2530" s="28">
        <f>IF(W2530=0,0,IF(E2530&gt;1,E2530-1,VLOOKUP(W2530,Months_Weeks!$A$1:$B$13,2,0)))</f>
        <v>2</v>
      </c>
      <c r="Y2530" s="30"/>
      <c r="Z2530" s="39"/>
      <c r="AA2530" s="31"/>
      <c r="AB2530" s="39"/>
      <c r="AC2530" s="31"/>
      <c r="AD2530" s="40"/>
      <c r="AE2530" s="31"/>
      <c r="AF2530" s="40"/>
      <c r="AG2530" s="31"/>
      <c r="AH2530" s="40"/>
      <c r="AI2530" s="31"/>
      <c r="AJ2530" s="40"/>
    </row>
    <row r="2531" spans="1:36" x14ac:dyDescent="0.25">
      <c r="A2531" s="37" t="s">
        <v>62</v>
      </c>
      <c r="B2531" s="37">
        <v>1054</v>
      </c>
      <c r="C2531" s="26" t="str">
        <f>IFERROR(INDEX(Clients[Client_Name],MATCH(Table312[[#This Row],[Client_Code]],Clients[Client_Code],0)),"")</f>
        <v>LO VALLEDOR</v>
      </c>
      <c r="D2531" s="25">
        <v>8</v>
      </c>
      <c r="E2531" s="25">
        <v>4</v>
      </c>
      <c r="F2531" s="25" t="b">
        <f>IF(E2531&gt;(VLOOKUP(D2531,Months_Weeks!$A$2:$B$13,2,TRUE)),FALSE)</f>
        <v>0</v>
      </c>
      <c r="G2531" s="63">
        <f>IF(Table312[[#This Row],[Facility]]="Buin",1.5%,0.25%)</f>
        <v>1.4999999999999999E-2</v>
      </c>
      <c r="H2531" s="38"/>
      <c r="I2531" s="38"/>
      <c r="J2531" s="27">
        <f t="shared" si="234"/>
        <v>61</v>
      </c>
      <c r="K2531" s="28">
        <f t="shared" si="235"/>
        <v>8</v>
      </c>
      <c r="L2531" s="27">
        <f>IF(K2531=0,0,IF(E2531&gt;1,E2531-1,VLOOKUP(K2531,Months_Weeks!$A$1:$B$13,2,0)))</f>
        <v>3</v>
      </c>
      <c r="M2531" s="29"/>
      <c r="N2531" s="39"/>
      <c r="O2531" s="39"/>
      <c r="P2531" s="50">
        <f t="shared" si="236"/>
        <v>0</v>
      </c>
      <c r="Q2531" s="28">
        <f t="shared" si="237"/>
        <v>8</v>
      </c>
      <c r="R2531" s="28">
        <f>IF(Q2531=0,0,IF(E2531&gt;1,E2531-1,VLOOKUP(Q2531,Months_Weeks!$A$1:$B$13,2,0)))</f>
        <v>3</v>
      </c>
      <c r="S2531" s="30"/>
      <c r="T2531" s="39"/>
      <c r="U2531" s="39"/>
      <c r="V2531" s="50">
        <f t="shared" si="238"/>
        <v>0</v>
      </c>
      <c r="W2531" s="28">
        <f t="shared" si="239"/>
        <v>8</v>
      </c>
      <c r="X2531" s="28">
        <f>IF(W2531=0,0,IF(E2531&gt;1,E2531-1,VLOOKUP(W2531,Months_Weeks!$A$1:$B$13,2,0)))</f>
        <v>3</v>
      </c>
      <c r="Y2531" s="30"/>
      <c r="Z2531" s="39"/>
      <c r="AA2531" s="31"/>
      <c r="AB2531" s="39"/>
      <c r="AC2531" s="31"/>
      <c r="AD2531" s="40"/>
      <c r="AE2531" s="31"/>
      <c r="AF2531" s="40"/>
      <c r="AG2531" s="31"/>
      <c r="AH2531" s="40"/>
      <c r="AI2531" s="31"/>
      <c r="AJ2531" s="40"/>
    </row>
    <row r="2532" spans="1:36" x14ac:dyDescent="0.25">
      <c r="A2532" s="37" t="s">
        <v>62</v>
      </c>
      <c r="B2532" s="37">
        <v>1054</v>
      </c>
      <c r="C2532" s="26" t="str">
        <f>IFERROR(INDEX(Clients[Client_Name],MATCH(Table312[[#This Row],[Client_Code]],Clients[Client_Code],0)),"")</f>
        <v>LO VALLEDOR</v>
      </c>
      <c r="D2532" s="25">
        <v>9</v>
      </c>
      <c r="E2532" s="25">
        <v>1</v>
      </c>
      <c r="F2532" s="25" t="b">
        <f>IF(E2532&gt;(VLOOKUP(D2532,Months_Weeks!$A$2:$B$13,2,TRUE)),FALSE)</f>
        <v>0</v>
      </c>
      <c r="G2532" s="63">
        <f>IF(Table312[[#This Row],[Facility]]="Buin",1.5%,0.25%)</f>
        <v>1.4999999999999999E-2</v>
      </c>
      <c r="H2532" s="38"/>
      <c r="I2532" s="38"/>
      <c r="J2532" s="27">
        <f t="shared" si="234"/>
        <v>61</v>
      </c>
      <c r="K2532" s="28">
        <f t="shared" si="235"/>
        <v>8</v>
      </c>
      <c r="L2532" s="27">
        <f>IF(K2532=0,0,IF(E2532&gt;1,E2532-1,VLOOKUP(K2532,Months_Weeks!$A$1:$B$13,2,0)))</f>
        <v>4</v>
      </c>
      <c r="M2532" s="29"/>
      <c r="N2532" s="39"/>
      <c r="O2532" s="39"/>
      <c r="P2532" s="50">
        <f t="shared" si="236"/>
        <v>0</v>
      </c>
      <c r="Q2532" s="28">
        <f t="shared" si="237"/>
        <v>8</v>
      </c>
      <c r="R2532" s="28">
        <f>IF(Q2532=0,0,IF(E2532&gt;1,E2532-1,VLOOKUP(Q2532,Months_Weeks!$A$1:$B$13,2,0)))</f>
        <v>4</v>
      </c>
      <c r="S2532" s="30"/>
      <c r="T2532" s="39"/>
      <c r="U2532" s="39"/>
      <c r="V2532" s="50">
        <f t="shared" si="238"/>
        <v>0</v>
      </c>
      <c r="W2532" s="28">
        <f t="shared" si="239"/>
        <v>8</v>
      </c>
      <c r="X2532" s="28">
        <f>IF(W2532=0,0,IF(E2532&gt;1,E2532-1,VLOOKUP(W2532,Months_Weeks!$A$1:$B$13,2,0)))</f>
        <v>4</v>
      </c>
      <c r="Y2532" s="30"/>
      <c r="Z2532" s="39"/>
      <c r="AA2532" s="31"/>
      <c r="AB2532" s="39"/>
      <c r="AC2532" s="31"/>
      <c r="AD2532" s="40"/>
      <c r="AE2532" s="31"/>
      <c r="AF2532" s="40"/>
      <c r="AG2532" s="31"/>
      <c r="AH2532" s="40"/>
      <c r="AI2532" s="31"/>
      <c r="AJ2532" s="40"/>
    </row>
    <row r="2533" spans="1:36" x14ac:dyDescent="0.25">
      <c r="A2533" s="37" t="s">
        <v>62</v>
      </c>
      <c r="B2533" s="37">
        <v>1054</v>
      </c>
      <c r="C2533" s="26" t="str">
        <f>IFERROR(INDEX(Clients[Client_Name],MATCH(Table312[[#This Row],[Client_Code]],Clients[Client_Code],0)),"")</f>
        <v>LO VALLEDOR</v>
      </c>
      <c r="D2533" s="25">
        <v>9</v>
      </c>
      <c r="E2533" s="25">
        <v>2</v>
      </c>
      <c r="F2533" s="25" t="b">
        <f>IF(E2533&gt;(VLOOKUP(D2533,Months_Weeks!$A$2:$B$13,2,TRUE)),FALSE)</f>
        <v>0</v>
      </c>
      <c r="G2533" s="63">
        <f>IF(Table312[[#This Row],[Facility]]="Buin",1.5%,0.25%)</f>
        <v>1.4999999999999999E-2</v>
      </c>
      <c r="H2533" s="38"/>
      <c r="I2533" s="38"/>
      <c r="J2533" s="27">
        <f t="shared" si="234"/>
        <v>61</v>
      </c>
      <c r="K2533" s="28">
        <f t="shared" si="235"/>
        <v>9</v>
      </c>
      <c r="L2533" s="27">
        <f>IF(K2533=0,0,IF(E2533&gt;1,E2533-1,VLOOKUP(K2533,Months_Weeks!$A$1:$B$13,2,0)))</f>
        <v>1</v>
      </c>
      <c r="M2533" s="29"/>
      <c r="N2533" s="39"/>
      <c r="O2533" s="39"/>
      <c r="P2533" s="50">
        <f t="shared" si="236"/>
        <v>0</v>
      </c>
      <c r="Q2533" s="28">
        <f t="shared" si="237"/>
        <v>9</v>
      </c>
      <c r="R2533" s="28">
        <f>IF(Q2533=0,0,IF(E2533&gt;1,E2533-1,VLOOKUP(Q2533,Months_Weeks!$A$1:$B$13,2,0)))</f>
        <v>1</v>
      </c>
      <c r="S2533" s="30"/>
      <c r="T2533" s="39"/>
      <c r="U2533" s="39"/>
      <c r="V2533" s="50">
        <f t="shared" si="238"/>
        <v>0</v>
      </c>
      <c r="W2533" s="28">
        <f t="shared" si="239"/>
        <v>9</v>
      </c>
      <c r="X2533" s="28">
        <f>IF(W2533=0,0,IF(E2533&gt;1,E2533-1,VLOOKUP(W2533,Months_Weeks!$A$1:$B$13,2,0)))</f>
        <v>1</v>
      </c>
      <c r="Y2533" s="30"/>
      <c r="Z2533" s="39"/>
      <c r="AA2533" s="31"/>
      <c r="AB2533" s="39"/>
      <c r="AC2533" s="31"/>
      <c r="AD2533" s="40"/>
      <c r="AE2533" s="31"/>
      <c r="AF2533" s="40"/>
      <c r="AG2533" s="31"/>
      <c r="AH2533" s="40"/>
      <c r="AI2533" s="31"/>
      <c r="AJ2533" s="40"/>
    </row>
    <row r="2534" spans="1:36" x14ac:dyDescent="0.25">
      <c r="A2534" s="37" t="s">
        <v>62</v>
      </c>
      <c r="B2534" s="37">
        <v>1054</v>
      </c>
      <c r="C2534" s="26" t="str">
        <f>IFERROR(INDEX(Clients[Client_Name],MATCH(Table312[[#This Row],[Client_Code]],Clients[Client_Code],0)),"")</f>
        <v>LO VALLEDOR</v>
      </c>
      <c r="D2534" s="25">
        <v>9</v>
      </c>
      <c r="E2534" s="25">
        <v>3</v>
      </c>
      <c r="F2534" s="25" t="b">
        <f>IF(E2534&gt;(VLOOKUP(D2534,Months_Weeks!$A$2:$B$13,2,TRUE)),FALSE)</f>
        <v>0</v>
      </c>
      <c r="G2534" s="63">
        <f>IF(Table312[[#This Row],[Facility]]="Buin",1.5%,0.25%)</f>
        <v>1.4999999999999999E-2</v>
      </c>
      <c r="H2534" s="38"/>
      <c r="I2534" s="38"/>
      <c r="J2534" s="27">
        <f t="shared" si="234"/>
        <v>61</v>
      </c>
      <c r="K2534" s="28">
        <f t="shared" si="235"/>
        <v>9</v>
      </c>
      <c r="L2534" s="27">
        <f>IF(K2534=0,0,IF(E2534&gt;1,E2534-1,VLOOKUP(K2534,Months_Weeks!$A$1:$B$13,2,0)))</f>
        <v>2</v>
      </c>
      <c r="M2534" s="29"/>
      <c r="N2534" s="39"/>
      <c r="O2534" s="39"/>
      <c r="P2534" s="50">
        <f t="shared" si="236"/>
        <v>0</v>
      </c>
      <c r="Q2534" s="28">
        <f t="shared" si="237"/>
        <v>9</v>
      </c>
      <c r="R2534" s="28">
        <f>IF(Q2534=0,0,IF(E2534&gt;1,E2534-1,VLOOKUP(Q2534,Months_Weeks!$A$1:$B$13,2,0)))</f>
        <v>2</v>
      </c>
      <c r="S2534" s="30"/>
      <c r="T2534" s="39"/>
      <c r="U2534" s="39"/>
      <c r="V2534" s="50">
        <f t="shared" si="238"/>
        <v>0</v>
      </c>
      <c r="W2534" s="28">
        <f t="shared" si="239"/>
        <v>9</v>
      </c>
      <c r="X2534" s="28">
        <f>IF(W2534=0,0,IF(E2534&gt;1,E2534-1,VLOOKUP(W2534,Months_Weeks!$A$1:$B$13,2,0)))</f>
        <v>2</v>
      </c>
      <c r="Y2534" s="30"/>
      <c r="Z2534" s="39"/>
      <c r="AA2534" s="31"/>
      <c r="AB2534" s="39"/>
      <c r="AC2534" s="31"/>
      <c r="AD2534" s="40"/>
      <c r="AE2534" s="31"/>
      <c r="AF2534" s="40"/>
      <c r="AG2534" s="31"/>
      <c r="AH2534" s="40"/>
      <c r="AI2534" s="31"/>
      <c r="AJ2534" s="40"/>
    </row>
    <row r="2535" spans="1:36" x14ac:dyDescent="0.25">
      <c r="A2535" s="37" t="s">
        <v>62</v>
      </c>
      <c r="B2535" s="37">
        <v>1054</v>
      </c>
      <c r="C2535" s="26" t="str">
        <f>IFERROR(INDEX(Clients[Client_Name],MATCH(Table312[[#This Row],[Client_Code]],Clients[Client_Code],0)),"")</f>
        <v>LO VALLEDOR</v>
      </c>
      <c r="D2535" s="25">
        <v>9</v>
      </c>
      <c r="E2535" s="25">
        <v>4</v>
      </c>
      <c r="F2535" s="25" t="b">
        <f>IF(E2535&gt;(VLOOKUP(D2535,Months_Weeks!$A$2:$B$13,2,TRUE)),FALSE)</f>
        <v>0</v>
      </c>
      <c r="G2535" s="63">
        <f>IF(Table312[[#This Row],[Facility]]="Buin",1.5%,0.25%)</f>
        <v>1.4999999999999999E-2</v>
      </c>
      <c r="H2535" s="38"/>
      <c r="I2535" s="38"/>
      <c r="J2535" s="27">
        <f t="shared" si="234"/>
        <v>61</v>
      </c>
      <c r="K2535" s="28">
        <f t="shared" si="235"/>
        <v>9</v>
      </c>
      <c r="L2535" s="27">
        <f>IF(K2535=0,0,IF(E2535&gt;1,E2535-1,VLOOKUP(K2535,Months_Weeks!$A$1:$B$13,2,0)))</f>
        <v>3</v>
      </c>
      <c r="M2535" s="29"/>
      <c r="N2535" s="39"/>
      <c r="O2535" s="39"/>
      <c r="P2535" s="50">
        <f t="shared" si="236"/>
        <v>0</v>
      </c>
      <c r="Q2535" s="28">
        <f t="shared" si="237"/>
        <v>9</v>
      </c>
      <c r="R2535" s="28">
        <f>IF(Q2535=0,0,IF(E2535&gt;1,E2535-1,VLOOKUP(Q2535,Months_Weeks!$A$1:$B$13,2,0)))</f>
        <v>3</v>
      </c>
      <c r="S2535" s="30"/>
      <c r="T2535" s="39"/>
      <c r="U2535" s="39"/>
      <c r="V2535" s="50">
        <f t="shared" si="238"/>
        <v>0</v>
      </c>
      <c r="W2535" s="28">
        <f t="shared" si="239"/>
        <v>9</v>
      </c>
      <c r="X2535" s="28">
        <f>IF(W2535=0,0,IF(E2535&gt;1,E2535-1,VLOOKUP(W2535,Months_Weeks!$A$1:$B$13,2,0)))</f>
        <v>3</v>
      </c>
      <c r="Y2535" s="30"/>
      <c r="Z2535" s="39"/>
      <c r="AA2535" s="31"/>
      <c r="AB2535" s="39"/>
      <c r="AC2535" s="31"/>
      <c r="AD2535" s="40"/>
      <c r="AE2535" s="31"/>
      <c r="AF2535" s="40"/>
      <c r="AG2535" s="31"/>
      <c r="AH2535" s="40"/>
      <c r="AI2535" s="31"/>
      <c r="AJ2535" s="40"/>
    </row>
    <row r="2536" spans="1:36" x14ac:dyDescent="0.25">
      <c r="A2536" s="37" t="s">
        <v>62</v>
      </c>
      <c r="B2536" s="37">
        <v>1054</v>
      </c>
      <c r="C2536" s="26" t="str">
        <f>IFERROR(INDEX(Clients[Client_Name],MATCH(Table312[[#This Row],[Client_Code]],Clients[Client_Code],0)),"")</f>
        <v>LO VALLEDOR</v>
      </c>
      <c r="D2536" s="25">
        <v>9</v>
      </c>
      <c r="E2536" s="25">
        <v>5</v>
      </c>
      <c r="F2536" s="25" t="b">
        <f>IF(E2536&gt;(VLOOKUP(D2536,Months_Weeks!$A$2:$B$13,2,TRUE)),FALSE)</f>
        <v>0</v>
      </c>
      <c r="G2536" s="63">
        <f>IF(Table312[[#This Row],[Facility]]="Buin",1.5%,0.25%)</f>
        <v>1.4999999999999999E-2</v>
      </c>
      <c r="H2536" s="38"/>
      <c r="I2536" s="38"/>
      <c r="J2536" s="27">
        <f t="shared" si="234"/>
        <v>61</v>
      </c>
      <c r="K2536" s="28">
        <f t="shared" si="235"/>
        <v>9</v>
      </c>
      <c r="L2536" s="27">
        <f>IF(K2536=0,0,IF(E2536&gt;1,E2536-1,VLOOKUP(K2536,Months_Weeks!$A$1:$B$13,2,0)))</f>
        <v>4</v>
      </c>
      <c r="M2536" s="29"/>
      <c r="N2536" s="39"/>
      <c r="O2536" s="39"/>
      <c r="P2536" s="50">
        <f t="shared" si="236"/>
        <v>0</v>
      </c>
      <c r="Q2536" s="28">
        <f t="shared" si="237"/>
        <v>9</v>
      </c>
      <c r="R2536" s="28">
        <f>IF(Q2536=0,0,IF(E2536&gt;1,E2536-1,VLOOKUP(Q2536,Months_Weeks!$A$1:$B$13,2,0)))</f>
        <v>4</v>
      </c>
      <c r="S2536" s="30"/>
      <c r="T2536" s="39"/>
      <c r="U2536" s="39"/>
      <c r="V2536" s="50">
        <f t="shared" si="238"/>
        <v>0</v>
      </c>
      <c r="W2536" s="28">
        <f t="shared" si="239"/>
        <v>9</v>
      </c>
      <c r="X2536" s="28">
        <f>IF(W2536=0,0,IF(E2536&gt;1,E2536-1,VLOOKUP(W2536,Months_Weeks!$A$1:$B$13,2,0)))</f>
        <v>4</v>
      </c>
      <c r="Y2536" s="30"/>
      <c r="Z2536" s="39"/>
      <c r="AA2536" s="31"/>
      <c r="AB2536" s="39"/>
      <c r="AC2536" s="31"/>
      <c r="AD2536" s="40"/>
      <c r="AE2536" s="31"/>
      <c r="AF2536" s="40"/>
      <c r="AG2536" s="31"/>
      <c r="AH2536" s="40"/>
      <c r="AI2536" s="31"/>
      <c r="AJ2536" s="40"/>
    </row>
    <row r="2537" spans="1:36" x14ac:dyDescent="0.25">
      <c r="A2537" s="37" t="s">
        <v>62</v>
      </c>
      <c r="B2537" s="37">
        <v>1054</v>
      </c>
      <c r="C2537" s="26" t="str">
        <f>IFERROR(INDEX(Clients[Client_Name],MATCH(Table312[[#This Row],[Client_Code]],Clients[Client_Code],0)),"")</f>
        <v>LO VALLEDOR</v>
      </c>
      <c r="D2537" s="25">
        <v>10</v>
      </c>
      <c r="E2537" s="25">
        <v>1</v>
      </c>
      <c r="F2537" s="25" t="b">
        <f>IF(E2537&gt;(VLOOKUP(D2537,Months_Weeks!$A$2:$B$13,2,TRUE)),FALSE)</f>
        <v>0</v>
      </c>
      <c r="G2537" s="63">
        <f>IF(Table312[[#This Row],[Facility]]="Buin",1.5%,0.25%)</f>
        <v>1.4999999999999999E-2</v>
      </c>
      <c r="H2537" s="38"/>
      <c r="I2537" s="38"/>
      <c r="J2537" s="27">
        <f t="shared" si="234"/>
        <v>61</v>
      </c>
      <c r="K2537" s="28">
        <f t="shared" si="235"/>
        <v>9</v>
      </c>
      <c r="L2537" s="27">
        <f>IF(K2537=0,0,IF(E2537&gt;1,E2537-1,VLOOKUP(K2537,Months_Weeks!$A$1:$B$13,2,0)))</f>
        <v>5</v>
      </c>
      <c r="M2537" s="29"/>
      <c r="N2537" s="39"/>
      <c r="O2537" s="39"/>
      <c r="P2537" s="50">
        <f t="shared" si="236"/>
        <v>0</v>
      </c>
      <c r="Q2537" s="28">
        <f t="shared" si="237"/>
        <v>9</v>
      </c>
      <c r="R2537" s="28">
        <f>IF(Q2537=0,0,IF(E2537&gt;1,E2537-1,VLOOKUP(Q2537,Months_Weeks!$A$1:$B$13,2,0)))</f>
        <v>5</v>
      </c>
      <c r="S2537" s="30"/>
      <c r="T2537" s="39"/>
      <c r="U2537" s="39"/>
      <c r="V2537" s="50">
        <f t="shared" si="238"/>
        <v>0</v>
      </c>
      <c r="W2537" s="28">
        <f t="shared" si="239"/>
        <v>9</v>
      </c>
      <c r="X2537" s="28">
        <f>IF(W2537=0,0,IF(E2537&gt;1,E2537-1,VLOOKUP(W2537,Months_Weeks!$A$1:$B$13,2,0)))</f>
        <v>5</v>
      </c>
      <c r="Y2537" s="30"/>
      <c r="Z2537" s="39"/>
      <c r="AA2537" s="31"/>
      <c r="AB2537" s="39"/>
      <c r="AC2537" s="31"/>
      <c r="AD2537" s="40"/>
      <c r="AE2537" s="31"/>
      <c r="AF2537" s="40"/>
      <c r="AG2537" s="31"/>
      <c r="AH2537" s="40"/>
      <c r="AI2537" s="31"/>
      <c r="AJ2537" s="40"/>
    </row>
    <row r="2538" spans="1:36" x14ac:dyDescent="0.25">
      <c r="A2538" s="37" t="s">
        <v>62</v>
      </c>
      <c r="B2538" s="37">
        <v>1054</v>
      </c>
      <c r="C2538" s="26" t="str">
        <f>IFERROR(INDEX(Clients[Client_Name],MATCH(Table312[[#This Row],[Client_Code]],Clients[Client_Code],0)),"")</f>
        <v>LO VALLEDOR</v>
      </c>
      <c r="D2538" s="25">
        <v>10</v>
      </c>
      <c r="E2538" s="25">
        <v>2</v>
      </c>
      <c r="F2538" s="25" t="b">
        <f>IF(E2538&gt;(VLOOKUP(D2538,Months_Weeks!$A$2:$B$13,2,TRUE)),FALSE)</f>
        <v>0</v>
      </c>
      <c r="G2538" s="63">
        <f>IF(Table312[[#This Row],[Facility]]="Buin",1.5%,0.25%)</f>
        <v>1.4999999999999999E-2</v>
      </c>
      <c r="H2538" s="38"/>
      <c r="I2538" s="38"/>
      <c r="J2538" s="27">
        <f t="shared" si="234"/>
        <v>61</v>
      </c>
      <c r="K2538" s="28">
        <f t="shared" si="235"/>
        <v>10</v>
      </c>
      <c r="L2538" s="27">
        <f>IF(K2538=0,0,IF(E2538&gt;1,E2538-1,VLOOKUP(K2538,Months_Weeks!$A$1:$B$13,2,0)))</f>
        <v>1</v>
      </c>
      <c r="M2538" s="29"/>
      <c r="N2538" s="39"/>
      <c r="O2538" s="39"/>
      <c r="P2538" s="50">
        <f t="shared" si="236"/>
        <v>0</v>
      </c>
      <c r="Q2538" s="28">
        <f t="shared" si="237"/>
        <v>10</v>
      </c>
      <c r="R2538" s="28">
        <f>IF(Q2538=0,0,IF(E2538&gt;1,E2538-1,VLOOKUP(Q2538,Months_Weeks!$A$1:$B$13,2,0)))</f>
        <v>1</v>
      </c>
      <c r="S2538" s="30"/>
      <c r="T2538" s="39"/>
      <c r="U2538" s="39"/>
      <c r="V2538" s="50">
        <f t="shared" si="238"/>
        <v>0</v>
      </c>
      <c r="W2538" s="28">
        <f t="shared" si="239"/>
        <v>10</v>
      </c>
      <c r="X2538" s="28">
        <f>IF(W2538=0,0,IF(E2538&gt;1,E2538-1,VLOOKUP(W2538,Months_Weeks!$A$1:$B$13,2,0)))</f>
        <v>1</v>
      </c>
      <c r="Y2538" s="30"/>
      <c r="Z2538" s="39"/>
      <c r="AA2538" s="31"/>
      <c r="AB2538" s="39"/>
      <c r="AC2538" s="31"/>
      <c r="AD2538" s="40"/>
      <c r="AE2538" s="31"/>
      <c r="AF2538" s="40"/>
      <c r="AG2538" s="31"/>
      <c r="AH2538" s="40"/>
      <c r="AI2538" s="31"/>
      <c r="AJ2538" s="40"/>
    </row>
    <row r="2539" spans="1:36" x14ac:dyDescent="0.25">
      <c r="A2539" s="37" t="s">
        <v>62</v>
      </c>
      <c r="B2539" s="37">
        <v>1054</v>
      </c>
      <c r="C2539" s="26" t="str">
        <f>IFERROR(INDEX(Clients[Client_Name],MATCH(Table312[[#This Row],[Client_Code]],Clients[Client_Code],0)),"")</f>
        <v>LO VALLEDOR</v>
      </c>
      <c r="D2539" s="25">
        <v>10</v>
      </c>
      <c r="E2539" s="25">
        <v>3</v>
      </c>
      <c r="F2539" s="25" t="b">
        <f>IF(E2539&gt;(VLOOKUP(D2539,Months_Weeks!$A$2:$B$13,2,TRUE)),FALSE)</f>
        <v>0</v>
      </c>
      <c r="G2539" s="63">
        <f>IF(Table312[[#This Row],[Facility]]="Buin",1.5%,0.25%)</f>
        <v>1.4999999999999999E-2</v>
      </c>
      <c r="H2539" s="38"/>
      <c r="I2539" s="38"/>
      <c r="J2539" s="27">
        <f t="shared" si="234"/>
        <v>61</v>
      </c>
      <c r="K2539" s="28">
        <f t="shared" si="235"/>
        <v>10</v>
      </c>
      <c r="L2539" s="27">
        <f>IF(K2539=0,0,IF(E2539&gt;1,E2539-1,VLOOKUP(K2539,Months_Weeks!$A$1:$B$13,2,0)))</f>
        <v>2</v>
      </c>
      <c r="M2539" s="29"/>
      <c r="N2539" s="39"/>
      <c r="O2539" s="39"/>
      <c r="P2539" s="50">
        <f t="shared" si="236"/>
        <v>0</v>
      </c>
      <c r="Q2539" s="28">
        <f t="shared" si="237"/>
        <v>10</v>
      </c>
      <c r="R2539" s="28">
        <f>IF(Q2539=0,0,IF(E2539&gt;1,E2539-1,VLOOKUP(Q2539,Months_Weeks!$A$1:$B$13,2,0)))</f>
        <v>2</v>
      </c>
      <c r="S2539" s="30"/>
      <c r="T2539" s="39"/>
      <c r="U2539" s="39"/>
      <c r="V2539" s="50">
        <f t="shared" si="238"/>
        <v>0</v>
      </c>
      <c r="W2539" s="28">
        <f t="shared" si="239"/>
        <v>10</v>
      </c>
      <c r="X2539" s="28">
        <f>IF(W2539=0,0,IF(E2539&gt;1,E2539-1,VLOOKUP(W2539,Months_Weeks!$A$1:$B$13,2,0)))</f>
        <v>2</v>
      </c>
      <c r="Y2539" s="30"/>
      <c r="Z2539" s="39"/>
      <c r="AA2539" s="31"/>
      <c r="AB2539" s="39"/>
      <c r="AC2539" s="31"/>
      <c r="AD2539" s="40"/>
      <c r="AE2539" s="31"/>
      <c r="AF2539" s="40"/>
      <c r="AG2539" s="31"/>
      <c r="AH2539" s="40"/>
      <c r="AI2539" s="31"/>
      <c r="AJ2539" s="40"/>
    </row>
    <row r="2540" spans="1:36" x14ac:dyDescent="0.25">
      <c r="A2540" s="37" t="s">
        <v>62</v>
      </c>
      <c r="B2540" s="37">
        <v>1054</v>
      </c>
      <c r="C2540" s="26" t="str">
        <f>IFERROR(INDEX(Clients[Client_Name],MATCH(Table312[[#This Row],[Client_Code]],Clients[Client_Code],0)),"")</f>
        <v>LO VALLEDOR</v>
      </c>
      <c r="D2540" s="25">
        <v>10</v>
      </c>
      <c r="E2540" s="25">
        <v>4</v>
      </c>
      <c r="F2540" s="25" t="b">
        <f>IF(E2540&gt;(VLOOKUP(D2540,Months_Weeks!$A$2:$B$13,2,TRUE)),FALSE)</f>
        <v>0</v>
      </c>
      <c r="G2540" s="63">
        <f>IF(Table312[[#This Row],[Facility]]="Buin",1.5%,0.25%)</f>
        <v>1.4999999999999999E-2</v>
      </c>
      <c r="H2540" s="38"/>
      <c r="I2540" s="38"/>
      <c r="J2540" s="27">
        <f t="shared" si="234"/>
        <v>61</v>
      </c>
      <c r="K2540" s="28">
        <f t="shared" si="235"/>
        <v>10</v>
      </c>
      <c r="L2540" s="27">
        <f>IF(K2540=0,0,IF(E2540&gt;1,E2540-1,VLOOKUP(K2540,Months_Weeks!$A$1:$B$13,2,0)))</f>
        <v>3</v>
      </c>
      <c r="M2540" s="29"/>
      <c r="N2540" s="39"/>
      <c r="O2540" s="39"/>
      <c r="P2540" s="50">
        <f t="shared" si="236"/>
        <v>0</v>
      </c>
      <c r="Q2540" s="28">
        <f t="shared" si="237"/>
        <v>10</v>
      </c>
      <c r="R2540" s="28">
        <f>IF(Q2540=0,0,IF(E2540&gt;1,E2540-1,VLOOKUP(Q2540,Months_Weeks!$A$1:$B$13,2,0)))</f>
        <v>3</v>
      </c>
      <c r="S2540" s="30"/>
      <c r="T2540" s="39"/>
      <c r="U2540" s="39"/>
      <c r="V2540" s="50">
        <f t="shared" si="238"/>
        <v>0</v>
      </c>
      <c r="W2540" s="28">
        <f t="shared" si="239"/>
        <v>10</v>
      </c>
      <c r="X2540" s="28">
        <f>IF(W2540=0,0,IF(E2540&gt;1,E2540-1,VLOOKUP(W2540,Months_Weeks!$A$1:$B$13,2,0)))</f>
        <v>3</v>
      </c>
      <c r="Y2540" s="30"/>
      <c r="Z2540" s="39"/>
      <c r="AA2540" s="31"/>
      <c r="AB2540" s="39"/>
      <c r="AC2540" s="31"/>
      <c r="AD2540" s="40"/>
      <c r="AE2540" s="31"/>
      <c r="AF2540" s="40"/>
      <c r="AG2540" s="31"/>
      <c r="AH2540" s="40"/>
      <c r="AI2540" s="31"/>
      <c r="AJ2540" s="40"/>
    </row>
    <row r="2541" spans="1:36" x14ac:dyDescent="0.25">
      <c r="A2541" s="37" t="s">
        <v>62</v>
      </c>
      <c r="B2541" s="37">
        <v>1054</v>
      </c>
      <c r="C2541" s="26" t="str">
        <f>IFERROR(INDEX(Clients[Client_Name],MATCH(Table312[[#This Row],[Client_Code]],Clients[Client_Code],0)),"")</f>
        <v>LO VALLEDOR</v>
      </c>
      <c r="D2541" s="25">
        <v>11</v>
      </c>
      <c r="E2541" s="25">
        <v>1</v>
      </c>
      <c r="F2541" s="25" t="b">
        <f>IF(E2541&gt;(VLOOKUP(D2541,Months_Weeks!$A$2:$B$13,2,TRUE)),FALSE)</f>
        <v>0</v>
      </c>
      <c r="G2541" s="63">
        <f>IF(Table312[[#This Row],[Facility]]="Buin",1.5%,0.25%)</f>
        <v>1.4999999999999999E-2</v>
      </c>
      <c r="H2541" s="38"/>
      <c r="I2541" s="38"/>
      <c r="J2541" s="27">
        <f t="shared" si="234"/>
        <v>61</v>
      </c>
      <c r="K2541" s="28">
        <f t="shared" si="235"/>
        <v>10</v>
      </c>
      <c r="L2541" s="27">
        <f>IF(K2541=0,0,IF(E2541&gt;1,E2541-1,VLOOKUP(K2541,Months_Weeks!$A$1:$B$13,2,0)))</f>
        <v>4</v>
      </c>
      <c r="M2541" s="29"/>
      <c r="N2541" s="39"/>
      <c r="O2541" s="39"/>
      <c r="P2541" s="50">
        <f t="shared" si="236"/>
        <v>0</v>
      </c>
      <c r="Q2541" s="28">
        <f t="shared" si="237"/>
        <v>10</v>
      </c>
      <c r="R2541" s="28">
        <f>IF(Q2541=0,0,IF(E2541&gt;1,E2541-1,VLOOKUP(Q2541,Months_Weeks!$A$1:$B$13,2,0)))</f>
        <v>4</v>
      </c>
      <c r="S2541" s="30"/>
      <c r="T2541" s="39"/>
      <c r="U2541" s="39"/>
      <c r="V2541" s="50">
        <f t="shared" si="238"/>
        <v>0</v>
      </c>
      <c r="W2541" s="28">
        <f t="shared" si="239"/>
        <v>10</v>
      </c>
      <c r="X2541" s="28">
        <f>IF(W2541=0,0,IF(E2541&gt;1,E2541-1,VLOOKUP(W2541,Months_Weeks!$A$1:$B$13,2,0)))</f>
        <v>4</v>
      </c>
      <c r="Y2541" s="30"/>
      <c r="Z2541" s="39"/>
      <c r="AA2541" s="31"/>
      <c r="AB2541" s="39"/>
      <c r="AC2541" s="31"/>
      <c r="AD2541" s="40"/>
      <c r="AE2541" s="31"/>
      <c r="AF2541" s="40"/>
      <c r="AG2541" s="31"/>
      <c r="AH2541" s="40"/>
      <c r="AI2541" s="31"/>
      <c r="AJ2541" s="40"/>
    </row>
    <row r="2542" spans="1:36" x14ac:dyDescent="0.25">
      <c r="A2542" s="37" t="s">
        <v>62</v>
      </c>
      <c r="B2542" s="37">
        <v>1054</v>
      </c>
      <c r="C2542" s="26" t="str">
        <f>IFERROR(INDEX(Clients[Client_Name],MATCH(Table312[[#This Row],[Client_Code]],Clients[Client_Code],0)),"")</f>
        <v>LO VALLEDOR</v>
      </c>
      <c r="D2542" s="25">
        <v>11</v>
      </c>
      <c r="E2542" s="25">
        <v>2</v>
      </c>
      <c r="F2542" s="25" t="b">
        <f>IF(E2542&gt;(VLOOKUP(D2542,Months_Weeks!$A$2:$B$13,2,TRUE)),FALSE)</f>
        <v>0</v>
      </c>
      <c r="G2542" s="63">
        <f>IF(Table312[[#This Row],[Facility]]="Buin",1.5%,0.25%)</f>
        <v>1.4999999999999999E-2</v>
      </c>
      <c r="H2542" s="38"/>
      <c r="I2542" s="38"/>
      <c r="J2542" s="27">
        <f t="shared" si="234"/>
        <v>61</v>
      </c>
      <c r="K2542" s="28">
        <f t="shared" si="235"/>
        <v>11</v>
      </c>
      <c r="L2542" s="27">
        <f>IF(K2542=0,0,IF(E2542&gt;1,E2542-1,VLOOKUP(K2542,Months_Weeks!$A$1:$B$13,2,0)))</f>
        <v>1</v>
      </c>
      <c r="M2542" s="29"/>
      <c r="N2542" s="39"/>
      <c r="O2542" s="39"/>
      <c r="P2542" s="50">
        <f t="shared" si="236"/>
        <v>0</v>
      </c>
      <c r="Q2542" s="28">
        <f t="shared" si="237"/>
        <v>11</v>
      </c>
      <c r="R2542" s="28">
        <f>IF(Q2542=0,0,IF(E2542&gt;1,E2542-1,VLOOKUP(Q2542,Months_Weeks!$A$1:$B$13,2,0)))</f>
        <v>1</v>
      </c>
      <c r="S2542" s="30"/>
      <c r="T2542" s="39"/>
      <c r="U2542" s="39"/>
      <c r="V2542" s="50">
        <f t="shared" si="238"/>
        <v>0</v>
      </c>
      <c r="W2542" s="28">
        <f t="shared" si="239"/>
        <v>11</v>
      </c>
      <c r="X2542" s="28">
        <f>IF(W2542=0,0,IF(E2542&gt;1,E2542-1,VLOOKUP(W2542,Months_Weeks!$A$1:$B$13,2,0)))</f>
        <v>1</v>
      </c>
      <c r="Y2542" s="30"/>
      <c r="Z2542" s="39"/>
      <c r="AA2542" s="31"/>
      <c r="AB2542" s="39"/>
      <c r="AC2542" s="31"/>
      <c r="AD2542" s="40"/>
      <c r="AE2542" s="31"/>
      <c r="AF2542" s="40"/>
      <c r="AG2542" s="31"/>
      <c r="AH2542" s="40"/>
      <c r="AI2542" s="31"/>
      <c r="AJ2542" s="40"/>
    </row>
    <row r="2543" spans="1:36" x14ac:dyDescent="0.25">
      <c r="A2543" s="37" t="s">
        <v>62</v>
      </c>
      <c r="B2543" s="37">
        <v>1054</v>
      </c>
      <c r="C2543" s="26" t="str">
        <f>IFERROR(INDEX(Clients[Client_Name],MATCH(Table312[[#This Row],[Client_Code]],Clients[Client_Code],0)),"")</f>
        <v>LO VALLEDOR</v>
      </c>
      <c r="D2543" s="25">
        <v>11</v>
      </c>
      <c r="E2543" s="25">
        <v>3</v>
      </c>
      <c r="F2543" s="25" t="b">
        <f>IF(E2543&gt;(VLOOKUP(D2543,Months_Weeks!$A$2:$B$13,2,TRUE)),FALSE)</f>
        <v>0</v>
      </c>
      <c r="G2543" s="63">
        <f>IF(Table312[[#This Row],[Facility]]="Buin",1.5%,0.25%)</f>
        <v>1.4999999999999999E-2</v>
      </c>
      <c r="H2543" s="38"/>
      <c r="I2543" s="38"/>
      <c r="J2543" s="27">
        <f t="shared" si="234"/>
        <v>61</v>
      </c>
      <c r="K2543" s="28">
        <f t="shared" si="235"/>
        <v>11</v>
      </c>
      <c r="L2543" s="27">
        <f>IF(K2543=0,0,IF(E2543&gt;1,E2543-1,VLOOKUP(K2543,Months_Weeks!$A$1:$B$13,2,0)))</f>
        <v>2</v>
      </c>
      <c r="M2543" s="29"/>
      <c r="N2543" s="39"/>
      <c r="O2543" s="39"/>
      <c r="P2543" s="50">
        <f t="shared" si="236"/>
        <v>0</v>
      </c>
      <c r="Q2543" s="28">
        <f t="shared" si="237"/>
        <v>11</v>
      </c>
      <c r="R2543" s="28">
        <f>IF(Q2543=0,0,IF(E2543&gt;1,E2543-1,VLOOKUP(Q2543,Months_Weeks!$A$1:$B$13,2,0)))</f>
        <v>2</v>
      </c>
      <c r="S2543" s="30"/>
      <c r="T2543" s="39"/>
      <c r="U2543" s="39"/>
      <c r="V2543" s="50">
        <f t="shared" si="238"/>
        <v>0</v>
      </c>
      <c r="W2543" s="28">
        <f t="shared" si="239"/>
        <v>11</v>
      </c>
      <c r="X2543" s="28">
        <f>IF(W2543=0,0,IF(E2543&gt;1,E2543-1,VLOOKUP(W2543,Months_Weeks!$A$1:$B$13,2,0)))</f>
        <v>2</v>
      </c>
      <c r="Y2543" s="30"/>
      <c r="Z2543" s="39"/>
      <c r="AA2543" s="31"/>
      <c r="AB2543" s="39"/>
      <c r="AC2543" s="31"/>
      <c r="AD2543" s="40"/>
      <c r="AE2543" s="31"/>
      <c r="AF2543" s="40"/>
      <c r="AG2543" s="31"/>
      <c r="AH2543" s="40"/>
      <c r="AI2543" s="31"/>
      <c r="AJ2543" s="40"/>
    </row>
    <row r="2544" spans="1:36" x14ac:dyDescent="0.25">
      <c r="A2544" s="37" t="s">
        <v>62</v>
      </c>
      <c r="B2544" s="37">
        <v>1054</v>
      </c>
      <c r="C2544" s="26" t="str">
        <f>IFERROR(INDEX(Clients[Client_Name],MATCH(Table312[[#This Row],[Client_Code]],Clients[Client_Code],0)),"")</f>
        <v>LO VALLEDOR</v>
      </c>
      <c r="D2544" s="25">
        <v>11</v>
      </c>
      <c r="E2544" s="25">
        <v>4</v>
      </c>
      <c r="F2544" s="25" t="b">
        <f>IF(E2544&gt;(VLOOKUP(D2544,Months_Weeks!$A$2:$B$13,2,TRUE)),FALSE)</f>
        <v>0</v>
      </c>
      <c r="G2544" s="63">
        <f>IF(Table312[[#This Row],[Facility]]="Buin",1.5%,0.25%)</f>
        <v>1.4999999999999999E-2</v>
      </c>
      <c r="H2544" s="38"/>
      <c r="I2544" s="38"/>
      <c r="J2544" s="27">
        <f t="shared" si="234"/>
        <v>61</v>
      </c>
      <c r="K2544" s="28">
        <f t="shared" si="235"/>
        <v>11</v>
      </c>
      <c r="L2544" s="27">
        <f>IF(K2544=0,0,IF(E2544&gt;1,E2544-1,VLOOKUP(K2544,Months_Weeks!$A$1:$B$13,2,0)))</f>
        <v>3</v>
      </c>
      <c r="M2544" s="29"/>
      <c r="N2544" s="39"/>
      <c r="O2544" s="39"/>
      <c r="P2544" s="50">
        <f t="shared" si="236"/>
        <v>0</v>
      </c>
      <c r="Q2544" s="28">
        <f t="shared" si="237"/>
        <v>11</v>
      </c>
      <c r="R2544" s="28">
        <f>IF(Q2544=0,0,IF(E2544&gt;1,E2544-1,VLOOKUP(Q2544,Months_Weeks!$A$1:$B$13,2,0)))</f>
        <v>3</v>
      </c>
      <c r="S2544" s="30"/>
      <c r="T2544" s="39"/>
      <c r="U2544" s="39"/>
      <c r="V2544" s="50">
        <f t="shared" si="238"/>
        <v>0</v>
      </c>
      <c r="W2544" s="28">
        <f t="shared" si="239"/>
        <v>11</v>
      </c>
      <c r="X2544" s="28">
        <f>IF(W2544=0,0,IF(E2544&gt;1,E2544-1,VLOOKUP(W2544,Months_Weeks!$A$1:$B$13,2,0)))</f>
        <v>3</v>
      </c>
      <c r="Y2544" s="30"/>
      <c r="Z2544" s="39"/>
      <c r="AA2544" s="31"/>
      <c r="AB2544" s="39"/>
      <c r="AC2544" s="31"/>
      <c r="AD2544" s="40"/>
      <c r="AE2544" s="31"/>
      <c r="AF2544" s="40"/>
      <c r="AG2544" s="31"/>
      <c r="AH2544" s="40"/>
      <c r="AI2544" s="31"/>
      <c r="AJ2544" s="40"/>
    </row>
    <row r="2545" spans="1:36" x14ac:dyDescent="0.25">
      <c r="A2545" s="37" t="s">
        <v>62</v>
      </c>
      <c r="B2545" s="37">
        <v>1054</v>
      </c>
      <c r="C2545" s="26" t="str">
        <f>IFERROR(INDEX(Clients[Client_Name],MATCH(Table312[[#This Row],[Client_Code]],Clients[Client_Code],0)),"")</f>
        <v>LO VALLEDOR</v>
      </c>
      <c r="D2545" s="25">
        <v>12</v>
      </c>
      <c r="E2545" s="25">
        <v>1</v>
      </c>
      <c r="F2545" s="25" t="b">
        <f>IF(E2545&gt;(VLOOKUP(D2545,Months_Weeks!$A$2:$B$13,2,TRUE)),FALSE)</f>
        <v>0</v>
      </c>
      <c r="G2545" s="63">
        <f>IF(Table312[[#This Row],[Facility]]="Buin",1.5%,0.25%)</f>
        <v>1.4999999999999999E-2</v>
      </c>
      <c r="H2545" s="38"/>
      <c r="I2545" s="38"/>
      <c r="J2545" s="27">
        <f t="shared" si="234"/>
        <v>61</v>
      </c>
      <c r="K2545" s="28">
        <f t="shared" si="235"/>
        <v>11</v>
      </c>
      <c r="L2545" s="27">
        <f>IF(K2545=0,0,IF(E2545&gt;1,E2545-1,VLOOKUP(K2545,Months_Weeks!$A$1:$B$13,2,0)))</f>
        <v>4</v>
      </c>
      <c r="M2545" s="29"/>
      <c r="N2545" s="39"/>
      <c r="O2545" s="39"/>
      <c r="P2545" s="50">
        <f t="shared" si="236"/>
        <v>0</v>
      </c>
      <c r="Q2545" s="28">
        <f t="shared" si="237"/>
        <v>11</v>
      </c>
      <c r="R2545" s="28">
        <f>IF(Q2545=0,0,IF(E2545&gt;1,E2545-1,VLOOKUP(Q2545,Months_Weeks!$A$1:$B$13,2,0)))</f>
        <v>4</v>
      </c>
      <c r="S2545" s="30"/>
      <c r="T2545" s="39"/>
      <c r="U2545" s="39"/>
      <c r="V2545" s="50">
        <f t="shared" si="238"/>
        <v>0</v>
      </c>
      <c r="W2545" s="28">
        <f t="shared" si="239"/>
        <v>11</v>
      </c>
      <c r="X2545" s="28">
        <f>IF(W2545=0,0,IF(E2545&gt;1,E2545-1,VLOOKUP(W2545,Months_Weeks!$A$1:$B$13,2,0)))</f>
        <v>4</v>
      </c>
      <c r="Y2545" s="30"/>
      <c r="Z2545" s="39"/>
      <c r="AA2545" s="31"/>
      <c r="AB2545" s="39"/>
      <c r="AC2545" s="31"/>
      <c r="AD2545" s="40"/>
      <c r="AE2545" s="31"/>
      <c r="AF2545" s="40"/>
      <c r="AG2545" s="31"/>
      <c r="AH2545" s="40"/>
      <c r="AI2545" s="31"/>
      <c r="AJ2545" s="40"/>
    </row>
    <row r="2546" spans="1:36" x14ac:dyDescent="0.25">
      <c r="A2546" s="37" t="s">
        <v>62</v>
      </c>
      <c r="B2546" s="37">
        <v>1054</v>
      </c>
      <c r="C2546" s="26" t="str">
        <f>IFERROR(INDEX(Clients[Client_Name],MATCH(Table312[[#This Row],[Client_Code]],Clients[Client_Code],0)),"")</f>
        <v>LO VALLEDOR</v>
      </c>
      <c r="D2546" s="25">
        <v>12</v>
      </c>
      <c r="E2546" s="25">
        <v>2</v>
      </c>
      <c r="F2546" s="25" t="b">
        <f>IF(E2546&gt;(VLOOKUP(D2546,Months_Weeks!$A$2:$B$13,2,TRUE)),FALSE)</f>
        <v>0</v>
      </c>
      <c r="G2546" s="63">
        <f>IF(Table312[[#This Row],[Facility]]="Buin",1.5%,0.25%)</f>
        <v>1.4999999999999999E-2</v>
      </c>
      <c r="H2546" s="38"/>
      <c r="I2546" s="38"/>
      <c r="J2546" s="27">
        <f t="shared" si="234"/>
        <v>61</v>
      </c>
      <c r="K2546" s="28">
        <f t="shared" si="235"/>
        <v>12</v>
      </c>
      <c r="L2546" s="27">
        <f>IF(K2546=0,0,IF(E2546&gt;1,E2546-1,VLOOKUP(K2546,Months_Weeks!$A$1:$B$13,2,0)))</f>
        <v>1</v>
      </c>
      <c r="M2546" s="29"/>
      <c r="N2546" s="39"/>
      <c r="O2546" s="39"/>
      <c r="P2546" s="50">
        <f t="shared" si="236"/>
        <v>0</v>
      </c>
      <c r="Q2546" s="28">
        <f t="shared" si="237"/>
        <v>12</v>
      </c>
      <c r="R2546" s="28">
        <f>IF(Q2546=0,0,IF(E2546&gt;1,E2546-1,VLOOKUP(Q2546,Months_Weeks!$A$1:$B$13,2,0)))</f>
        <v>1</v>
      </c>
      <c r="S2546" s="30"/>
      <c r="T2546" s="39"/>
      <c r="U2546" s="39"/>
      <c r="V2546" s="50">
        <f t="shared" si="238"/>
        <v>0</v>
      </c>
      <c r="W2546" s="28">
        <f t="shared" si="239"/>
        <v>12</v>
      </c>
      <c r="X2546" s="28">
        <f>IF(W2546=0,0,IF(E2546&gt;1,E2546-1,VLOOKUP(W2546,Months_Weeks!$A$1:$B$13,2,0)))</f>
        <v>1</v>
      </c>
      <c r="Y2546" s="30"/>
      <c r="Z2546" s="39"/>
      <c r="AA2546" s="31"/>
      <c r="AB2546" s="39"/>
      <c r="AC2546" s="31"/>
      <c r="AD2546" s="40"/>
      <c r="AE2546" s="31"/>
      <c r="AF2546" s="40"/>
      <c r="AG2546" s="31"/>
      <c r="AH2546" s="40"/>
      <c r="AI2546" s="31"/>
      <c r="AJ2546" s="40"/>
    </row>
    <row r="2547" spans="1:36" x14ac:dyDescent="0.25">
      <c r="A2547" s="37" t="s">
        <v>62</v>
      </c>
      <c r="B2547" s="37">
        <v>1054</v>
      </c>
      <c r="C2547" s="26" t="str">
        <f>IFERROR(INDEX(Clients[Client_Name],MATCH(Table312[[#This Row],[Client_Code]],Clients[Client_Code],0)),"")</f>
        <v>LO VALLEDOR</v>
      </c>
      <c r="D2547" s="25">
        <v>12</v>
      </c>
      <c r="E2547" s="25">
        <v>3</v>
      </c>
      <c r="F2547" s="25" t="b">
        <f>IF(E2547&gt;(VLOOKUP(D2547,Months_Weeks!$A$2:$B$13,2,TRUE)),FALSE)</f>
        <v>0</v>
      </c>
      <c r="G2547" s="63">
        <f>IF(Table312[[#This Row],[Facility]]="Buin",1.5%,0.25%)</f>
        <v>1.4999999999999999E-2</v>
      </c>
      <c r="H2547" s="38"/>
      <c r="I2547" s="38"/>
      <c r="J2547" s="27">
        <f t="shared" si="234"/>
        <v>61</v>
      </c>
      <c r="K2547" s="28">
        <f t="shared" si="235"/>
        <v>12</v>
      </c>
      <c r="L2547" s="27">
        <f>IF(K2547=0,0,IF(E2547&gt;1,E2547-1,VLOOKUP(K2547,Months_Weeks!$A$1:$B$13,2,0)))</f>
        <v>2</v>
      </c>
      <c r="M2547" s="29"/>
      <c r="N2547" s="39"/>
      <c r="O2547" s="39"/>
      <c r="P2547" s="50">
        <f t="shared" si="236"/>
        <v>0</v>
      </c>
      <c r="Q2547" s="28">
        <f t="shared" si="237"/>
        <v>12</v>
      </c>
      <c r="R2547" s="28">
        <f>IF(Q2547=0,0,IF(E2547&gt;1,E2547-1,VLOOKUP(Q2547,Months_Weeks!$A$1:$B$13,2,0)))</f>
        <v>2</v>
      </c>
      <c r="S2547" s="30"/>
      <c r="T2547" s="39"/>
      <c r="U2547" s="39"/>
      <c r="V2547" s="50">
        <f t="shared" si="238"/>
        <v>0</v>
      </c>
      <c r="W2547" s="28">
        <f t="shared" si="239"/>
        <v>12</v>
      </c>
      <c r="X2547" s="28">
        <f>IF(W2547=0,0,IF(E2547&gt;1,E2547-1,VLOOKUP(W2547,Months_Weeks!$A$1:$B$13,2,0)))</f>
        <v>2</v>
      </c>
      <c r="Y2547" s="30"/>
      <c r="Z2547" s="39"/>
      <c r="AA2547" s="31"/>
      <c r="AB2547" s="39"/>
      <c r="AC2547" s="31"/>
      <c r="AD2547" s="40"/>
      <c r="AE2547" s="31"/>
      <c r="AF2547" s="40"/>
      <c r="AG2547" s="31"/>
      <c r="AH2547" s="40"/>
      <c r="AI2547" s="31"/>
      <c r="AJ2547" s="40"/>
    </row>
    <row r="2548" spans="1:36" x14ac:dyDescent="0.25">
      <c r="A2548" s="37" t="s">
        <v>62</v>
      </c>
      <c r="B2548" s="37">
        <v>1054</v>
      </c>
      <c r="C2548" s="26" t="str">
        <f>IFERROR(INDEX(Clients[Client_Name],MATCH(Table312[[#This Row],[Client_Code]],Clients[Client_Code],0)),"")</f>
        <v>LO VALLEDOR</v>
      </c>
      <c r="D2548" s="25">
        <v>12</v>
      </c>
      <c r="E2548" s="25">
        <v>4</v>
      </c>
      <c r="F2548" s="25" t="b">
        <f>IF(E2548&gt;(VLOOKUP(D2548,Months_Weeks!$A$2:$B$13,2,TRUE)),FALSE)</f>
        <v>0</v>
      </c>
      <c r="G2548" s="63">
        <f>IF(Table312[[#This Row],[Facility]]="Buin",1.5%,0.25%)</f>
        <v>1.4999999999999999E-2</v>
      </c>
      <c r="H2548" s="38"/>
      <c r="I2548" s="38"/>
      <c r="J2548" s="27">
        <f t="shared" si="234"/>
        <v>61</v>
      </c>
      <c r="K2548" s="28">
        <f t="shared" si="235"/>
        <v>12</v>
      </c>
      <c r="L2548" s="27">
        <f>IF(K2548=0,0,IF(E2548&gt;1,E2548-1,VLOOKUP(K2548,Months_Weeks!$A$1:$B$13,2,0)))</f>
        <v>3</v>
      </c>
      <c r="M2548" s="29"/>
      <c r="N2548" s="39"/>
      <c r="O2548" s="39"/>
      <c r="P2548" s="50">
        <f t="shared" si="236"/>
        <v>0</v>
      </c>
      <c r="Q2548" s="28">
        <f t="shared" si="237"/>
        <v>12</v>
      </c>
      <c r="R2548" s="28">
        <f>IF(Q2548=0,0,IF(E2548&gt;1,E2548-1,VLOOKUP(Q2548,Months_Weeks!$A$1:$B$13,2,0)))</f>
        <v>3</v>
      </c>
      <c r="S2548" s="30"/>
      <c r="T2548" s="39"/>
      <c r="U2548" s="39"/>
      <c r="V2548" s="50">
        <f t="shared" si="238"/>
        <v>0</v>
      </c>
      <c r="W2548" s="28">
        <f t="shared" si="239"/>
        <v>12</v>
      </c>
      <c r="X2548" s="28">
        <f>IF(W2548=0,0,IF(E2548&gt;1,E2548-1,VLOOKUP(W2548,Months_Weeks!$A$1:$B$13,2,0)))</f>
        <v>3</v>
      </c>
      <c r="Y2548" s="30"/>
      <c r="Z2548" s="39"/>
      <c r="AA2548" s="31"/>
      <c r="AB2548" s="39"/>
      <c r="AC2548" s="31"/>
      <c r="AD2548" s="40"/>
      <c r="AE2548" s="31"/>
      <c r="AF2548" s="40"/>
      <c r="AG2548" s="31"/>
      <c r="AH2548" s="40"/>
      <c r="AI2548" s="31"/>
      <c r="AJ2548" s="40"/>
    </row>
    <row r="2549" spans="1:36" x14ac:dyDescent="0.25">
      <c r="A2549" s="37" t="s">
        <v>62</v>
      </c>
      <c r="B2549" s="37">
        <v>1054</v>
      </c>
      <c r="C2549" s="26" t="str">
        <f>IFERROR(INDEX(Clients[Client_Name],MATCH(Table312[[#This Row],[Client_Code]],Clients[Client_Code],0)),"")</f>
        <v>LO VALLEDOR</v>
      </c>
      <c r="D2549" s="25">
        <v>12</v>
      </c>
      <c r="E2549" s="25">
        <v>5</v>
      </c>
      <c r="F2549" s="25" t="b">
        <f>IF(E2549&gt;(VLOOKUP(D2549,Months_Weeks!$A$2:$B$13,2,TRUE)),FALSE)</f>
        <v>0</v>
      </c>
      <c r="G2549" s="63">
        <f>IF(Table312[[#This Row],[Facility]]="Buin",1.5%,0.25%)</f>
        <v>1.4999999999999999E-2</v>
      </c>
      <c r="H2549" s="38"/>
      <c r="I2549" s="38"/>
      <c r="J2549" s="27">
        <f t="shared" si="234"/>
        <v>61</v>
      </c>
      <c r="K2549" s="28">
        <f t="shared" si="235"/>
        <v>12</v>
      </c>
      <c r="L2549" s="27">
        <f>IF(K2549=0,0,IF(E2549&gt;1,E2549-1,VLOOKUP(K2549,Months_Weeks!$A$1:$B$13,2,0)))</f>
        <v>4</v>
      </c>
      <c r="M2549" s="29"/>
      <c r="N2549" s="39"/>
      <c r="O2549" s="39"/>
      <c r="P2549" s="50">
        <f t="shared" si="236"/>
        <v>0</v>
      </c>
      <c r="Q2549" s="28">
        <f t="shared" si="237"/>
        <v>12</v>
      </c>
      <c r="R2549" s="28">
        <f>IF(Q2549=0,0,IF(E2549&gt;1,E2549-1,VLOOKUP(Q2549,Months_Weeks!$A$1:$B$13,2,0)))</f>
        <v>4</v>
      </c>
      <c r="S2549" s="30"/>
      <c r="T2549" s="39"/>
      <c r="U2549" s="39"/>
      <c r="V2549" s="50">
        <f t="shared" si="238"/>
        <v>0</v>
      </c>
      <c r="W2549" s="28">
        <f t="shared" si="239"/>
        <v>12</v>
      </c>
      <c r="X2549" s="28">
        <f>IF(W2549=0,0,IF(E2549&gt;1,E2549-1,VLOOKUP(W2549,Months_Weeks!$A$1:$B$13,2,0)))</f>
        <v>4</v>
      </c>
      <c r="Y2549" s="30"/>
      <c r="Z2549" s="39"/>
      <c r="AA2549" s="31"/>
      <c r="AB2549" s="39"/>
      <c r="AC2549" s="31"/>
      <c r="AD2549" s="40"/>
      <c r="AE2549" s="31"/>
      <c r="AF2549" s="40"/>
      <c r="AG2549" s="31"/>
      <c r="AH2549" s="40"/>
      <c r="AI2549" s="31"/>
      <c r="AJ2549" s="40"/>
    </row>
    <row r="2550" spans="1:36" x14ac:dyDescent="0.25">
      <c r="A2550" s="37" t="s">
        <v>32</v>
      </c>
      <c r="B2550" s="37">
        <v>33</v>
      </c>
      <c r="C2550" s="26" t="str">
        <f>IFERROR(INDEX(Clients[Client_Name],MATCH(Table312[[#This Row],[Client_Code]],Clients[Client_Code],0)),"")</f>
        <v>MINERVA</v>
      </c>
      <c r="D2550" s="25">
        <v>1</v>
      </c>
      <c r="E2550" s="25">
        <v>1</v>
      </c>
      <c r="F2550" s="25" t="b">
        <f>IF(E2550&gt;(VLOOKUP(D2550,Months_Weeks!$A$2:$B$13,2,TRUE)),FALSE)</f>
        <v>0</v>
      </c>
      <c r="G2550" s="63">
        <f>IF(Table312[[#This Row],[Facility]]="Buin",1.5%,0.25%)</f>
        <v>2.5000000000000001E-3</v>
      </c>
      <c r="H2550" s="38">
        <v>1004</v>
      </c>
      <c r="I2550" s="38"/>
      <c r="J2550" s="27">
        <f t="shared" si="234"/>
        <v>1004</v>
      </c>
      <c r="K2550" s="28">
        <f t="shared" si="235"/>
        <v>0</v>
      </c>
      <c r="L2550" s="27">
        <f>IF(K2550=0,0,IF(E2550&gt;1,E2550-1,VLOOKUP(K2550,Months_Weeks!$A$1:$B$13,2,0)))</f>
        <v>0</v>
      </c>
      <c r="M2550" s="29"/>
      <c r="N2550" s="39"/>
      <c r="O2550" s="39"/>
      <c r="P2550" s="50">
        <f t="shared" si="236"/>
        <v>0</v>
      </c>
      <c r="Q2550" s="28">
        <f t="shared" si="237"/>
        <v>0</v>
      </c>
      <c r="R2550" s="28">
        <f>IF(Q2550=0,0,IF(E2550&gt;1,E2550-1,VLOOKUP(Q2550,Months_Weeks!$A$1:$B$13,2,0)))</f>
        <v>0</v>
      </c>
      <c r="S2550" s="30"/>
      <c r="T2550" s="39"/>
      <c r="U2550" s="39"/>
      <c r="V2550" s="50">
        <f t="shared" si="238"/>
        <v>0</v>
      </c>
      <c r="W2550" s="28">
        <f t="shared" si="239"/>
        <v>0</v>
      </c>
      <c r="X2550" s="28">
        <f>IF(W2550=0,0,IF(E2550&gt;1,E2550-1,VLOOKUP(W2550,Months_Weeks!$A$1:$B$13,2,0)))</f>
        <v>0</v>
      </c>
      <c r="Y2550" s="30"/>
      <c r="Z2550" s="39"/>
      <c r="AA2550" s="31">
        <v>1</v>
      </c>
      <c r="AB2550" s="72">
        <v>0.22770000000000001</v>
      </c>
      <c r="AC2550" s="31"/>
      <c r="AD2550" s="40"/>
      <c r="AE2550" s="31"/>
      <c r="AF2550" s="40"/>
      <c r="AG2550" s="31"/>
      <c r="AH2550" s="40"/>
      <c r="AI2550" s="31">
        <v>1</v>
      </c>
      <c r="AJ2550" s="70">
        <v>0.4148</v>
      </c>
    </row>
    <row r="2551" spans="1:36" x14ac:dyDescent="0.25">
      <c r="A2551" s="37" t="s">
        <v>32</v>
      </c>
      <c r="B2551" s="37">
        <v>33</v>
      </c>
      <c r="C2551" s="26" t="str">
        <f>IFERROR(INDEX(Clients[Client_Name],MATCH(Table312[[#This Row],[Client_Code]],Clients[Client_Code],0)),"")</f>
        <v>MINERVA</v>
      </c>
      <c r="D2551" s="25">
        <v>1</v>
      </c>
      <c r="E2551" s="25">
        <v>2</v>
      </c>
      <c r="F2551" s="25" t="b">
        <f>IF(E2551&gt;(VLOOKUP(D2551,Months_Weeks!$A$2:$B$13,2,TRUE)),FALSE)</f>
        <v>0</v>
      </c>
      <c r="G2551" s="63">
        <f>IF(Table312[[#This Row],[Facility]]="Buin",1.5%,0.25%)</f>
        <v>2.5000000000000001E-3</v>
      </c>
      <c r="H2551" s="38">
        <v>60</v>
      </c>
      <c r="I2551" s="38"/>
      <c r="J2551" s="27">
        <f t="shared" si="234"/>
        <v>1064</v>
      </c>
      <c r="K2551" s="28">
        <f t="shared" si="235"/>
        <v>1</v>
      </c>
      <c r="L2551" s="27">
        <f>IF(K2551=0,0,IF(E2551&gt;1,E2551-1,VLOOKUP(K2551,Months_Weeks!$A$1:$B$13,2,0)))</f>
        <v>1</v>
      </c>
      <c r="M2551" s="29"/>
      <c r="N2551" s="39"/>
      <c r="O2551" s="39"/>
      <c r="P2551" s="50">
        <f t="shared" si="236"/>
        <v>0</v>
      </c>
      <c r="Q2551" s="28">
        <f t="shared" si="237"/>
        <v>1</v>
      </c>
      <c r="R2551" s="28">
        <f>IF(Q2551=0,0,IF(E2551&gt;1,E2551-1,VLOOKUP(Q2551,Months_Weeks!$A$1:$B$13,2,0)))</f>
        <v>1</v>
      </c>
      <c r="S2551" s="30"/>
      <c r="T2551" s="39"/>
      <c r="U2551" s="39"/>
      <c r="V2551" s="50">
        <f t="shared" si="238"/>
        <v>0</v>
      </c>
      <c r="W2551" s="28">
        <f t="shared" si="239"/>
        <v>1</v>
      </c>
      <c r="X2551" s="28">
        <f>IF(W2551=0,0,IF(E2551&gt;1,E2551-1,VLOOKUP(W2551,Months_Weeks!$A$1:$B$13,2,0)))</f>
        <v>1</v>
      </c>
      <c r="Y2551" s="30"/>
      <c r="Z2551" s="39"/>
      <c r="AA2551" s="31"/>
      <c r="AB2551" s="39"/>
      <c r="AC2551" s="31"/>
      <c r="AD2551" s="40"/>
      <c r="AE2551" s="31"/>
      <c r="AF2551" s="40"/>
      <c r="AG2551" s="31"/>
      <c r="AH2551" s="40"/>
      <c r="AI2551" s="31"/>
      <c r="AJ2551" s="40"/>
    </row>
    <row r="2552" spans="1:36" x14ac:dyDescent="0.25">
      <c r="A2552" s="37" t="s">
        <v>32</v>
      </c>
      <c r="B2552" s="37">
        <v>33</v>
      </c>
      <c r="C2552" s="26" t="str">
        <f>IFERROR(INDEX(Clients[Client_Name],MATCH(Table312[[#This Row],[Client_Code]],Clients[Client_Code],0)),"")</f>
        <v>MINERVA</v>
      </c>
      <c r="D2552" s="25">
        <v>1</v>
      </c>
      <c r="E2552" s="25">
        <v>3</v>
      </c>
      <c r="F2552" s="25" t="b">
        <f>IF(E2552&gt;(VLOOKUP(D2552,Months_Weeks!$A$2:$B$13,2,TRUE)),FALSE)</f>
        <v>0</v>
      </c>
      <c r="G2552" s="63">
        <f>IF(Table312[[#This Row],[Facility]]="Buin",1.5%,0.25%)</f>
        <v>2.5000000000000001E-3</v>
      </c>
      <c r="H2552" s="38">
        <v>36</v>
      </c>
      <c r="I2552" s="38"/>
      <c r="J2552" s="27">
        <f t="shared" si="234"/>
        <v>1100</v>
      </c>
      <c r="K2552" s="28">
        <f t="shared" si="235"/>
        <v>1</v>
      </c>
      <c r="L2552" s="27">
        <f>IF(K2552=0,0,IF(E2552&gt;1,E2552-1,VLOOKUP(K2552,Months_Weeks!$A$1:$B$13,2,0)))</f>
        <v>2</v>
      </c>
      <c r="M2552" s="29"/>
      <c r="N2552" s="39"/>
      <c r="O2552" s="39"/>
      <c r="P2552" s="50">
        <f t="shared" si="236"/>
        <v>0</v>
      </c>
      <c r="Q2552" s="28">
        <f t="shared" si="237"/>
        <v>1</v>
      </c>
      <c r="R2552" s="28">
        <f>IF(Q2552=0,0,IF(E2552&gt;1,E2552-1,VLOOKUP(Q2552,Months_Weeks!$A$1:$B$13,2,0)))</f>
        <v>2</v>
      </c>
      <c r="S2552" s="30"/>
      <c r="T2552" s="39"/>
      <c r="U2552" s="39"/>
      <c r="V2552" s="50">
        <f t="shared" si="238"/>
        <v>0</v>
      </c>
      <c r="W2552" s="28">
        <f t="shared" si="239"/>
        <v>1</v>
      </c>
      <c r="X2552" s="28">
        <f>IF(W2552=0,0,IF(E2552&gt;1,E2552-1,VLOOKUP(W2552,Months_Weeks!$A$1:$B$13,2,0)))</f>
        <v>2</v>
      </c>
      <c r="Y2552" s="30"/>
      <c r="Z2552" s="39">
        <v>23.864999999999998</v>
      </c>
      <c r="AA2552" s="31"/>
      <c r="AB2552" s="39"/>
      <c r="AC2552" s="31"/>
      <c r="AD2552" s="40"/>
      <c r="AE2552" s="31"/>
      <c r="AF2552" s="40"/>
      <c r="AG2552" s="31"/>
      <c r="AH2552" s="40"/>
      <c r="AI2552" s="31"/>
      <c r="AJ2552" s="40"/>
    </row>
    <row r="2553" spans="1:36" x14ac:dyDescent="0.25">
      <c r="A2553" s="37" t="s">
        <v>32</v>
      </c>
      <c r="B2553" s="37">
        <v>33</v>
      </c>
      <c r="C2553" s="26" t="str">
        <f>IFERROR(INDEX(Clients[Client_Name],MATCH(Table312[[#This Row],[Client_Code]],Clients[Client_Code],0)),"")</f>
        <v>MINERVA</v>
      </c>
      <c r="D2553" s="25">
        <v>1</v>
      </c>
      <c r="E2553" s="25">
        <v>4</v>
      </c>
      <c r="F2553" s="25" t="b">
        <f>IF(E2553&gt;(VLOOKUP(D2553,Months_Weeks!$A$2:$B$13,2,TRUE)),FALSE)</f>
        <v>0</v>
      </c>
      <c r="G2553" s="63">
        <f>IF(Table312[[#This Row],[Facility]]="Buin",1.5%,0.25%)</f>
        <v>2.5000000000000001E-3</v>
      </c>
      <c r="H2553" s="38"/>
      <c r="I2553" s="38">
        <v>33</v>
      </c>
      <c r="J2553" s="27">
        <f t="shared" si="234"/>
        <v>1067</v>
      </c>
      <c r="K2553" s="28">
        <f t="shared" si="235"/>
        <v>1</v>
      </c>
      <c r="L2553" s="27">
        <f>IF(K2553=0,0,IF(E2553&gt;1,E2553-1,VLOOKUP(K2553,Months_Weeks!$A$1:$B$13,2,0)))</f>
        <v>3</v>
      </c>
      <c r="M2553" s="29"/>
      <c r="N2553" s="39"/>
      <c r="O2553" s="39"/>
      <c r="P2553" s="50">
        <f t="shared" si="236"/>
        <v>0</v>
      </c>
      <c r="Q2553" s="28">
        <f t="shared" si="237"/>
        <v>1</v>
      </c>
      <c r="R2553" s="28">
        <f>IF(Q2553=0,0,IF(E2553&gt;1,E2553-1,VLOOKUP(Q2553,Months_Weeks!$A$1:$B$13,2,0)))</f>
        <v>3</v>
      </c>
      <c r="S2553" s="30"/>
      <c r="T2553" s="39"/>
      <c r="U2553" s="39"/>
      <c r="V2553" s="50">
        <f t="shared" si="238"/>
        <v>0</v>
      </c>
      <c r="W2553" s="28">
        <f t="shared" si="239"/>
        <v>1</v>
      </c>
      <c r="X2553" s="28">
        <f>IF(W2553=0,0,IF(E2553&gt;1,E2553-1,VLOOKUP(W2553,Months_Weeks!$A$1:$B$13,2,0)))</f>
        <v>3</v>
      </c>
      <c r="Y2553" s="30"/>
      <c r="Z2553" s="39"/>
      <c r="AA2553" s="31"/>
      <c r="AB2553" s="39"/>
      <c r="AC2553" s="31"/>
      <c r="AD2553" s="40"/>
      <c r="AE2553" s="31"/>
      <c r="AF2553" s="40"/>
      <c r="AG2553" s="31"/>
      <c r="AH2553" s="40"/>
      <c r="AI2553" s="31"/>
      <c r="AJ2553" s="40"/>
    </row>
    <row r="2554" spans="1:36" x14ac:dyDescent="0.25">
      <c r="A2554" s="37" t="s">
        <v>32</v>
      </c>
      <c r="B2554" s="37">
        <v>33</v>
      </c>
      <c r="C2554" s="26" t="str">
        <f>IFERROR(INDEX(Clients[Client_Name],MATCH(Table312[[#This Row],[Client_Code]],Clients[Client_Code],0)),"")</f>
        <v>MINERVA</v>
      </c>
      <c r="D2554" s="25">
        <v>2</v>
      </c>
      <c r="E2554" s="25">
        <v>1</v>
      </c>
      <c r="F2554" s="25" t="b">
        <f>IF(E2554&gt;(VLOOKUP(D2554,Months_Weeks!$A$2:$B$13,2,TRUE)),FALSE)</f>
        <v>0</v>
      </c>
      <c r="G2554" s="63">
        <f>IF(Table312[[#This Row],[Facility]]="Buin",1.5%,0.25%)</f>
        <v>2.5000000000000001E-3</v>
      </c>
      <c r="H2554" s="38"/>
      <c r="I2554" s="38">
        <v>7</v>
      </c>
      <c r="J2554" s="27">
        <f t="shared" si="234"/>
        <v>1060</v>
      </c>
      <c r="K2554" s="28">
        <f t="shared" si="235"/>
        <v>1</v>
      </c>
      <c r="L2554" s="27">
        <f>IF(K2554=0,0,IF(E2554&gt;1,E2554-1,VLOOKUP(K2554,Months_Weeks!$A$1:$B$13,2,0)))</f>
        <v>4</v>
      </c>
      <c r="M2554" s="29"/>
      <c r="N2554" s="39"/>
      <c r="O2554" s="39"/>
      <c r="P2554" s="50">
        <f t="shared" si="236"/>
        <v>0</v>
      </c>
      <c r="Q2554" s="28">
        <f t="shared" si="237"/>
        <v>1</v>
      </c>
      <c r="R2554" s="28">
        <f>IF(Q2554=0,0,IF(E2554&gt;1,E2554-1,VLOOKUP(Q2554,Months_Weeks!$A$1:$B$13,2,0)))</f>
        <v>4</v>
      </c>
      <c r="S2554" s="30"/>
      <c r="T2554" s="39"/>
      <c r="U2554" s="39"/>
      <c r="V2554" s="50">
        <f t="shared" si="238"/>
        <v>0</v>
      </c>
      <c r="W2554" s="28">
        <f t="shared" si="239"/>
        <v>1</v>
      </c>
      <c r="X2554" s="28">
        <f>IF(W2554=0,0,IF(E2554&gt;1,E2554-1,VLOOKUP(W2554,Months_Weeks!$A$1:$B$13,2,0)))</f>
        <v>4</v>
      </c>
      <c r="Y2554" s="30"/>
      <c r="Z2554" s="39"/>
      <c r="AA2554" s="31"/>
      <c r="AB2554" s="39"/>
      <c r="AC2554" s="31"/>
      <c r="AD2554" s="40"/>
      <c r="AE2554" s="31"/>
      <c r="AF2554" s="40"/>
      <c r="AG2554" s="31"/>
      <c r="AH2554" s="40"/>
      <c r="AI2554" s="31"/>
      <c r="AJ2554" s="40"/>
    </row>
    <row r="2555" spans="1:36" x14ac:dyDescent="0.25">
      <c r="A2555" s="37" t="s">
        <v>32</v>
      </c>
      <c r="B2555" s="37">
        <v>33</v>
      </c>
      <c r="C2555" s="26" t="str">
        <f>IFERROR(INDEX(Clients[Client_Name],MATCH(Table312[[#This Row],[Client_Code]],Clients[Client_Code],0)),"")</f>
        <v>MINERVA</v>
      </c>
      <c r="D2555" s="25">
        <v>2</v>
      </c>
      <c r="E2555" s="25">
        <v>2</v>
      </c>
      <c r="F2555" s="25" t="b">
        <f>IF(E2555&gt;(VLOOKUP(D2555,Months_Weeks!$A$2:$B$13,2,TRUE)),FALSE)</f>
        <v>0</v>
      </c>
      <c r="G2555" s="63">
        <f>IF(Table312[[#This Row],[Facility]]="Buin",1.5%,0.25%)</f>
        <v>2.5000000000000001E-3</v>
      </c>
      <c r="H2555" s="38"/>
      <c r="I2555" s="38">
        <v>72</v>
      </c>
      <c r="J2555" s="27">
        <f t="shared" si="234"/>
        <v>988</v>
      </c>
      <c r="K2555" s="28">
        <f t="shared" si="235"/>
        <v>2</v>
      </c>
      <c r="L2555" s="27">
        <f>IF(K2555=0,0,IF(E2555&gt;1,E2555-1,VLOOKUP(K2555,Months_Weeks!$A$1:$B$13,2,0)))</f>
        <v>1</v>
      </c>
      <c r="M2555" s="29"/>
      <c r="N2555" s="39"/>
      <c r="O2555" s="39"/>
      <c r="P2555" s="50">
        <f t="shared" si="236"/>
        <v>0</v>
      </c>
      <c r="Q2555" s="28">
        <f t="shared" si="237"/>
        <v>2</v>
      </c>
      <c r="R2555" s="28">
        <f>IF(Q2555=0,0,IF(E2555&gt;1,E2555-1,VLOOKUP(Q2555,Months_Weeks!$A$1:$B$13,2,0)))</f>
        <v>1</v>
      </c>
      <c r="S2555" s="30"/>
      <c r="T2555" s="39"/>
      <c r="U2555" s="39"/>
      <c r="V2555" s="50">
        <f t="shared" si="238"/>
        <v>0</v>
      </c>
      <c r="W2555" s="28">
        <f t="shared" si="239"/>
        <v>2</v>
      </c>
      <c r="X2555" s="28">
        <f>IF(W2555=0,0,IF(E2555&gt;1,E2555-1,VLOOKUP(W2555,Months_Weeks!$A$1:$B$13,2,0)))</f>
        <v>1</v>
      </c>
      <c r="Y2555" s="30"/>
      <c r="Z2555" s="39"/>
      <c r="AA2555" s="31"/>
      <c r="AB2555" s="39"/>
      <c r="AC2555" s="31"/>
      <c r="AD2555" s="40"/>
      <c r="AE2555" s="31"/>
      <c r="AF2555" s="40"/>
      <c r="AG2555" s="31"/>
      <c r="AH2555" s="40"/>
      <c r="AI2555" s="31"/>
      <c r="AJ2555" s="40"/>
    </row>
    <row r="2556" spans="1:36" x14ac:dyDescent="0.25">
      <c r="A2556" s="37" t="s">
        <v>32</v>
      </c>
      <c r="B2556" s="37">
        <v>33</v>
      </c>
      <c r="C2556" s="26" t="str">
        <f>IFERROR(INDEX(Clients[Client_Name],MATCH(Table312[[#This Row],[Client_Code]],Clients[Client_Code],0)),"")</f>
        <v>MINERVA</v>
      </c>
      <c r="D2556" s="25">
        <v>2</v>
      </c>
      <c r="E2556" s="25">
        <v>3</v>
      </c>
      <c r="F2556" s="25" t="b">
        <f>IF(E2556&gt;(VLOOKUP(D2556,Months_Weeks!$A$2:$B$13,2,TRUE)),FALSE)</f>
        <v>0</v>
      </c>
      <c r="G2556" s="63">
        <f>IF(Table312[[#This Row],[Facility]]="Buin",1.5%,0.25%)</f>
        <v>2.5000000000000001E-3</v>
      </c>
      <c r="H2556" s="38"/>
      <c r="I2556" s="38">
        <v>5</v>
      </c>
      <c r="J2556" s="27">
        <f t="shared" si="234"/>
        <v>983</v>
      </c>
      <c r="K2556" s="28">
        <f t="shared" si="235"/>
        <v>2</v>
      </c>
      <c r="L2556" s="27">
        <f>IF(K2556=0,0,IF(E2556&gt;1,E2556-1,VLOOKUP(K2556,Months_Weeks!$A$1:$B$13,2,0)))</f>
        <v>2</v>
      </c>
      <c r="M2556" s="29"/>
      <c r="N2556" s="39"/>
      <c r="O2556" s="39"/>
      <c r="P2556" s="50">
        <f t="shared" si="236"/>
        <v>0</v>
      </c>
      <c r="Q2556" s="28">
        <f t="shared" si="237"/>
        <v>2</v>
      </c>
      <c r="R2556" s="28">
        <f>IF(Q2556=0,0,IF(E2556&gt;1,E2556-1,VLOOKUP(Q2556,Months_Weeks!$A$1:$B$13,2,0)))</f>
        <v>2</v>
      </c>
      <c r="S2556" s="30"/>
      <c r="T2556" s="39"/>
      <c r="U2556" s="39"/>
      <c r="V2556" s="50">
        <f t="shared" si="238"/>
        <v>0</v>
      </c>
      <c r="W2556" s="28">
        <f t="shared" si="239"/>
        <v>2</v>
      </c>
      <c r="X2556" s="28">
        <f>IF(W2556=0,0,IF(E2556&gt;1,E2556-1,VLOOKUP(W2556,Months_Weeks!$A$1:$B$13,2,0)))</f>
        <v>2</v>
      </c>
      <c r="Y2556" s="30"/>
      <c r="Z2556" s="39"/>
      <c r="AA2556" s="31"/>
      <c r="AB2556" s="39"/>
      <c r="AC2556" s="31"/>
      <c r="AD2556" s="40"/>
      <c r="AE2556" s="31"/>
      <c r="AF2556" s="40"/>
      <c r="AG2556" s="31"/>
      <c r="AH2556" s="40"/>
      <c r="AI2556" s="31"/>
      <c r="AJ2556" s="40"/>
    </row>
    <row r="2557" spans="1:36" x14ac:dyDescent="0.25">
      <c r="A2557" s="37" t="s">
        <v>32</v>
      </c>
      <c r="B2557" s="37">
        <v>33</v>
      </c>
      <c r="C2557" s="26" t="str">
        <f>IFERROR(INDEX(Clients[Client_Name],MATCH(Table312[[#This Row],[Client_Code]],Clients[Client_Code],0)),"")</f>
        <v>MINERVA</v>
      </c>
      <c r="D2557" s="25">
        <v>2</v>
      </c>
      <c r="E2557" s="25">
        <v>4</v>
      </c>
      <c r="F2557" s="25" t="b">
        <f>IF(E2557&gt;(VLOOKUP(D2557,Months_Weeks!$A$2:$B$13,2,TRUE)),FALSE)</f>
        <v>0</v>
      </c>
      <c r="G2557" s="63">
        <f>IF(Table312[[#This Row],[Facility]]="Buin",1.5%,0.25%)</f>
        <v>2.5000000000000001E-3</v>
      </c>
      <c r="H2557" s="38"/>
      <c r="I2557" s="38">
        <v>126</v>
      </c>
      <c r="J2557" s="27">
        <f t="shared" si="234"/>
        <v>857</v>
      </c>
      <c r="K2557" s="28">
        <f t="shared" si="235"/>
        <v>2</v>
      </c>
      <c r="L2557" s="27">
        <f>IF(K2557=0,0,IF(E2557&gt;1,E2557-1,VLOOKUP(K2557,Months_Weeks!$A$1:$B$13,2,0)))</f>
        <v>3</v>
      </c>
      <c r="M2557" s="29"/>
      <c r="N2557" s="39"/>
      <c r="O2557" s="39"/>
      <c r="P2557" s="50">
        <f t="shared" si="236"/>
        <v>0</v>
      </c>
      <c r="Q2557" s="28">
        <f t="shared" si="237"/>
        <v>2</v>
      </c>
      <c r="R2557" s="28">
        <f>IF(Q2557=0,0,IF(E2557&gt;1,E2557-1,VLOOKUP(Q2557,Months_Weeks!$A$1:$B$13,2,0)))</f>
        <v>3</v>
      </c>
      <c r="S2557" s="30"/>
      <c r="T2557" s="39"/>
      <c r="U2557" s="39"/>
      <c r="V2557" s="50">
        <f t="shared" si="238"/>
        <v>0</v>
      </c>
      <c r="W2557" s="28">
        <f t="shared" si="239"/>
        <v>2</v>
      </c>
      <c r="X2557" s="28">
        <f>IF(W2557=0,0,IF(E2557&gt;1,E2557-1,VLOOKUP(W2557,Months_Weeks!$A$1:$B$13,2,0)))</f>
        <v>3</v>
      </c>
      <c r="Y2557" s="30"/>
      <c r="Z2557" s="39"/>
      <c r="AA2557" s="31"/>
      <c r="AB2557" s="39"/>
      <c r="AC2557" s="31"/>
      <c r="AD2557" s="40"/>
      <c r="AE2557" s="31"/>
      <c r="AF2557" s="40"/>
      <c r="AG2557" s="31"/>
      <c r="AH2557" s="40"/>
      <c r="AI2557" s="31"/>
      <c r="AJ2557" s="40"/>
    </row>
    <row r="2558" spans="1:36" x14ac:dyDescent="0.25">
      <c r="A2558" s="37" t="s">
        <v>32</v>
      </c>
      <c r="B2558" s="37">
        <v>33</v>
      </c>
      <c r="C2558" s="26" t="str">
        <f>IFERROR(INDEX(Clients[Client_Name],MATCH(Table312[[#This Row],[Client_Code]],Clients[Client_Code],0)),"")</f>
        <v>MINERVA</v>
      </c>
      <c r="D2558" s="25">
        <v>3</v>
      </c>
      <c r="E2558" s="25">
        <v>1</v>
      </c>
      <c r="F2558" s="25" t="b">
        <f>IF(E2558&gt;(VLOOKUP(D2558,Months_Weeks!$A$2:$B$13,2,TRUE)),FALSE)</f>
        <v>0</v>
      </c>
      <c r="G2558" s="63">
        <f>IF(Table312[[#This Row],[Facility]]="Buin",1.5%,0.25%)</f>
        <v>2.5000000000000001E-3</v>
      </c>
      <c r="H2558" s="38">
        <v>245</v>
      </c>
      <c r="I2558" s="38"/>
      <c r="J2558" s="27">
        <f t="shared" si="234"/>
        <v>1102</v>
      </c>
      <c r="K2558" s="28">
        <f t="shared" si="235"/>
        <v>2</v>
      </c>
      <c r="L2558" s="27">
        <f>IF(K2558=0,0,IF(E2558&gt;1,E2558-1,VLOOKUP(K2558,Months_Weeks!$A$1:$B$13,2,0)))</f>
        <v>4</v>
      </c>
      <c r="M2558" s="29"/>
      <c r="N2558" s="39"/>
      <c r="O2558" s="39"/>
      <c r="P2558" s="50">
        <f t="shared" si="236"/>
        <v>0</v>
      </c>
      <c r="Q2558" s="28">
        <f t="shared" si="237"/>
        <v>2</v>
      </c>
      <c r="R2558" s="28">
        <f>IF(Q2558=0,0,IF(E2558&gt;1,E2558-1,VLOOKUP(Q2558,Months_Weeks!$A$1:$B$13,2,0)))</f>
        <v>4</v>
      </c>
      <c r="S2558" s="30"/>
      <c r="T2558" s="39"/>
      <c r="U2558" s="39"/>
      <c r="V2558" s="50">
        <f t="shared" si="238"/>
        <v>0</v>
      </c>
      <c r="W2558" s="28">
        <f t="shared" si="239"/>
        <v>2</v>
      </c>
      <c r="X2558" s="28">
        <f>IF(W2558=0,0,IF(E2558&gt;1,E2558-1,VLOOKUP(W2558,Months_Weeks!$A$1:$B$13,2,0)))</f>
        <v>4</v>
      </c>
      <c r="Y2558" s="30"/>
      <c r="Z2558" s="39"/>
      <c r="AA2558" s="31"/>
      <c r="AB2558" s="39"/>
      <c r="AC2558" s="31"/>
      <c r="AD2558" s="40"/>
      <c r="AE2558" s="31"/>
      <c r="AF2558" s="40"/>
      <c r="AG2558" s="31"/>
      <c r="AH2558" s="40"/>
      <c r="AI2558" s="31"/>
      <c r="AJ2558" s="40"/>
    </row>
    <row r="2559" spans="1:36" x14ac:dyDescent="0.25">
      <c r="A2559" s="37" t="s">
        <v>32</v>
      </c>
      <c r="B2559" s="37">
        <v>33</v>
      </c>
      <c r="C2559" s="26" t="str">
        <f>IFERROR(INDEX(Clients[Client_Name],MATCH(Table312[[#This Row],[Client_Code]],Clients[Client_Code],0)),"")</f>
        <v>MINERVA</v>
      </c>
      <c r="D2559" s="25">
        <v>3</v>
      </c>
      <c r="E2559" s="25">
        <v>2</v>
      </c>
      <c r="F2559" s="25" t="b">
        <f>IF(E2559&gt;(VLOOKUP(D2559,Months_Weeks!$A$2:$B$13,2,TRUE)),FALSE)</f>
        <v>0</v>
      </c>
      <c r="G2559" s="63">
        <f>IF(Table312[[#This Row],[Facility]]="Buin",1.5%,0.25%)</f>
        <v>2.5000000000000001E-3</v>
      </c>
      <c r="H2559" s="38"/>
      <c r="I2559" s="38">
        <v>10</v>
      </c>
      <c r="J2559" s="27">
        <f t="shared" si="234"/>
        <v>1092</v>
      </c>
      <c r="K2559" s="28">
        <f t="shared" si="235"/>
        <v>3</v>
      </c>
      <c r="L2559" s="27">
        <f>IF(K2559=0,0,IF(E2559&gt;1,E2559-1,VLOOKUP(K2559,Months_Weeks!$A$1:$B$13,2,0)))</f>
        <v>1</v>
      </c>
      <c r="M2559" s="29"/>
      <c r="N2559" s="39"/>
      <c r="O2559" s="39"/>
      <c r="P2559" s="50">
        <f t="shared" si="236"/>
        <v>0</v>
      </c>
      <c r="Q2559" s="28">
        <f t="shared" si="237"/>
        <v>3</v>
      </c>
      <c r="R2559" s="28">
        <f>IF(Q2559=0,0,IF(E2559&gt;1,E2559-1,VLOOKUP(Q2559,Months_Weeks!$A$1:$B$13,2,0)))</f>
        <v>1</v>
      </c>
      <c r="S2559" s="30"/>
      <c r="T2559" s="39"/>
      <c r="U2559" s="39"/>
      <c r="V2559" s="50">
        <f t="shared" si="238"/>
        <v>0</v>
      </c>
      <c r="W2559" s="28">
        <f t="shared" si="239"/>
        <v>3</v>
      </c>
      <c r="X2559" s="28">
        <f>IF(W2559=0,0,IF(E2559&gt;1,E2559-1,VLOOKUP(W2559,Months_Weeks!$A$1:$B$13,2,0)))</f>
        <v>1</v>
      </c>
      <c r="Y2559" s="30"/>
      <c r="Z2559" s="39"/>
      <c r="AA2559" s="31"/>
      <c r="AB2559" s="39"/>
      <c r="AC2559" s="31"/>
      <c r="AD2559" s="40"/>
      <c r="AE2559" s="31"/>
      <c r="AF2559" s="40"/>
      <c r="AG2559" s="31"/>
      <c r="AH2559" s="40"/>
      <c r="AI2559" s="31"/>
      <c r="AJ2559" s="40"/>
    </row>
    <row r="2560" spans="1:36" x14ac:dyDescent="0.25">
      <c r="A2560" s="37" t="s">
        <v>32</v>
      </c>
      <c r="B2560" s="37">
        <v>33</v>
      </c>
      <c r="C2560" s="26" t="str">
        <f>IFERROR(INDEX(Clients[Client_Name],MATCH(Table312[[#This Row],[Client_Code]],Clients[Client_Code],0)),"")</f>
        <v>MINERVA</v>
      </c>
      <c r="D2560" s="25">
        <v>3</v>
      </c>
      <c r="E2560" s="25">
        <v>3</v>
      </c>
      <c r="F2560" s="25" t="b">
        <f>IF(E2560&gt;(VLOOKUP(D2560,Months_Weeks!$A$2:$B$13,2,TRUE)),FALSE)</f>
        <v>0</v>
      </c>
      <c r="G2560" s="63">
        <f>IF(Table312[[#This Row],[Facility]]="Buin",1.5%,0.25%)</f>
        <v>2.5000000000000001E-3</v>
      </c>
      <c r="H2560" s="38"/>
      <c r="I2560" s="38">
        <v>10</v>
      </c>
      <c r="J2560" s="27">
        <f t="shared" si="234"/>
        <v>1082</v>
      </c>
      <c r="K2560" s="28">
        <f t="shared" si="235"/>
        <v>3</v>
      </c>
      <c r="L2560" s="27">
        <f>IF(K2560=0,0,IF(E2560&gt;1,E2560-1,VLOOKUP(K2560,Months_Weeks!$A$1:$B$13,2,0)))</f>
        <v>2</v>
      </c>
      <c r="M2560" s="29"/>
      <c r="N2560" s="39"/>
      <c r="O2560" s="39"/>
      <c r="P2560" s="50">
        <f t="shared" si="236"/>
        <v>0</v>
      </c>
      <c r="Q2560" s="28">
        <f t="shared" si="237"/>
        <v>3</v>
      </c>
      <c r="R2560" s="28">
        <f>IF(Q2560=0,0,IF(E2560&gt;1,E2560-1,VLOOKUP(Q2560,Months_Weeks!$A$1:$B$13,2,0)))</f>
        <v>2</v>
      </c>
      <c r="S2560" s="30"/>
      <c r="T2560" s="39"/>
      <c r="U2560" s="39"/>
      <c r="V2560" s="50">
        <f t="shared" si="238"/>
        <v>0</v>
      </c>
      <c r="W2560" s="28">
        <f t="shared" si="239"/>
        <v>3</v>
      </c>
      <c r="X2560" s="28">
        <f>IF(W2560=0,0,IF(E2560&gt;1,E2560-1,VLOOKUP(W2560,Months_Weeks!$A$1:$B$13,2,0)))</f>
        <v>2</v>
      </c>
      <c r="Y2560" s="30"/>
      <c r="Z2560" s="39"/>
      <c r="AA2560" s="31"/>
      <c r="AB2560" s="39"/>
      <c r="AC2560" s="31"/>
      <c r="AD2560" s="40"/>
      <c r="AE2560" s="31"/>
      <c r="AF2560" s="40"/>
      <c r="AG2560" s="31"/>
      <c r="AH2560" s="40"/>
      <c r="AI2560" s="31"/>
      <c r="AJ2560" s="40"/>
    </row>
    <row r="2561" spans="1:36" x14ac:dyDescent="0.25">
      <c r="A2561" s="37" t="s">
        <v>32</v>
      </c>
      <c r="B2561" s="37">
        <v>33</v>
      </c>
      <c r="C2561" s="26" t="str">
        <f>IFERROR(INDEX(Clients[Client_Name],MATCH(Table312[[#This Row],[Client_Code]],Clients[Client_Code],0)),"")</f>
        <v>MINERVA</v>
      </c>
      <c r="D2561" s="25">
        <v>3</v>
      </c>
      <c r="E2561" s="25">
        <v>4</v>
      </c>
      <c r="F2561" s="25" t="b">
        <f>IF(E2561&gt;(VLOOKUP(D2561,Months_Weeks!$A$2:$B$13,2,TRUE)),FALSE)</f>
        <v>0</v>
      </c>
      <c r="G2561" s="63">
        <f>IF(Table312[[#This Row],[Facility]]="Buin",1.5%,0.25%)</f>
        <v>2.5000000000000001E-3</v>
      </c>
      <c r="H2561" s="38"/>
      <c r="I2561" s="38">
        <v>10</v>
      </c>
      <c r="J2561" s="27">
        <f t="shared" si="234"/>
        <v>1072</v>
      </c>
      <c r="K2561" s="28">
        <f t="shared" si="235"/>
        <v>3</v>
      </c>
      <c r="L2561" s="27">
        <f>IF(K2561=0,0,IF(E2561&gt;1,E2561-1,VLOOKUP(K2561,Months_Weeks!$A$1:$B$13,2,0)))</f>
        <v>3</v>
      </c>
      <c r="M2561" s="29"/>
      <c r="N2561" s="39"/>
      <c r="O2561" s="39"/>
      <c r="P2561" s="50">
        <f t="shared" si="236"/>
        <v>0</v>
      </c>
      <c r="Q2561" s="28">
        <f t="shared" si="237"/>
        <v>3</v>
      </c>
      <c r="R2561" s="28">
        <f>IF(Q2561=0,0,IF(E2561&gt;1,E2561-1,VLOOKUP(Q2561,Months_Weeks!$A$1:$B$13,2,0)))</f>
        <v>3</v>
      </c>
      <c r="S2561" s="30"/>
      <c r="T2561" s="39"/>
      <c r="U2561" s="39"/>
      <c r="V2561" s="50">
        <f t="shared" si="238"/>
        <v>0</v>
      </c>
      <c r="W2561" s="28">
        <f t="shared" si="239"/>
        <v>3</v>
      </c>
      <c r="X2561" s="28">
        <f>IF(W2561=0,0,IF(E2561&gt;1,E2561-1,VLOOKUP(W2561,Months_Weeks!$A$1:$B$13,2,0)))</f>
        <v>3</v>
      </c>
      <c r="Y2561" s="30"/>
      <c r="Z2561" s="39"/>
      <c r="AA2561" s="31"/>
      <c r="AB2561" s="39"/>
      <c r="AC2561" s="31"/>
      <c r="AD2561" s="40"/>
      <c r="AE2561" s="31"/>
      <c r="AF2561" s="40"/>
      <c r="AG2561" s="31"/>
      <c r="AH2561" s="40"/>
      <c r="AI2561" s="31"/>
      <c r="AJ2561" s="40"/>
    </row>
    <row r="2562" spans="1:36" x14ac:dyDescent="0.25">
      <c r="A2562" s="37" t="s">
        <v>32</v>
      </c>
      <c r="B2562" s="37">
        <v>33</v>
      </c>
      <c r="C2562" s="26" t="str">
        <f>IFERROR(INDEX(Clients[Client_Name],MATCH(Table312[[#This Row],[Client_Code]],Clients[Client_Code],0)),"")</f>
        <v>MINERVA</v>
      </c>
      <c r="D2562" s="25">
        <v>3</v>
      </c>
      <c r="E2562" s="25">
        <v>5</v>
      </c>
      <c r="F2562" s="25" t="b">
        <f>IF(E2562&gt;(VLOOKUP(D2562,Months_Weeks!$A$2:$B$13,2,TRUE)),FALSE)</f>
        <v>0</v>
      </c>
      <c r="G2562" s="63">
        <f>IF(Table312[[#This Row],[Facility]]="Buin",1.5%,0.25%)</f>
        <v>2.5000000000000001E-3</v>
      </c>
      <c r="H2562" s="38"/>
      <c r="I2562" s="38">
        <v>10</v>
      </c>
      <c r="J2562" s="27">
        <f t="shared" ref="J2562:J2625" si="240" xml:space="preserve"> SUMIFS(J:J,$B:$B,$B2562,$D:$D,K2562,$E:$E,L2562,$A:$A,$A2562)+H2562-I2562</f>
        <v>1062</v>
      </c>
      <c r="K2562" s="28">
        <f t="shared" ref="K2562:K2625" si="241">IF(E2562&gt;1,D2562,D2562-1)</f>
        <v>3</v>
      </c>
      <c r="L2562" s="27">
        <f>IF(K2562=0,0,IF(E2562&gt;1,E2562-1,VLOOKUP(K2562,Months_Weeks!$A$1:$B$13,2,0)))</f>
        <v>4</v>
      </c>
      <c r="M2562" s="29"/>
      <c r="N2562" s="39"/>
      <c r="O2562" s="39"/>
      <c r="P2562" s="50">
        <f t="shared" ref="P2562:P2625" si="242" xml:space="preserve"> SUMIFS(P:P,$B:$B,$B2562,$D:$D,Q2562,$E:$E,R2562,$A:$A,$A2562)+N2562-O2562</f>
        <v>0</v>
      </c>
      <c r="Q2562" s="28">
        <f t="shared" ref="Q2562:Q2625" si="243">IF(E2562&gt;1,D2562,D2562-1)</f>
        <v>3</v>
      </c>
      <c r="R2562" s="28">
        <f>IF(Q2562=0,0,IF(E2562&gt;1,E2562-1,VLOOKUP(Q2562,Months_Weeks!$A$1:$B$13,2,0)))</f>
        <v>4</v>
      </c>
      <c r="S2562" s="30"/>
      <c r="T2562" s="39"/>
      <c r="U2562" s="39"/>
      <c r="V2562" s="50">
        <f t="shared" ref="V2562:V2625" si="244" xml:space="preserve"> SUMIFS(V:V,$B:$B,$B2562,$D:$D,W2562,$E:$E,X2562,$A:$A,$A2562)+T2562-U2562</f>
        <v>0</v>
      </c>
      <c r="W2562" s="28">
        <f t="shared" ref="W2562:W2625" si="245">IF(E2562&gt;1,D2562,D2562-1)</f>
        <v>3</v>
      </c>
      <c r="X2562" s="28">
        <f>IF(W2562=0,0,IF(E2562&gt;1,E2562-1,VLOOKUP(W2562,Months_Weeks!$A$1:$B$13,2,0)))</f>
        <v>4</v>
      </c>
      <c r="Y2562" s="30"/>
      <c r="Z2562" s="39"/>
      <c r="AA2562" s="31"/>
      <c r="AB2562" s="39"/>
      <c r="AC2562" s="31"/>
      <c r="AD2562" s="40"/>
      <c r="AE2562" s="31"/>
      <c r="AF2562" s="40"/>
      <c r="AG2562" s="31"/>
      <c r="AH2562" s="40"/>
      <c r="AI2562" s="31"/>
      <c r="AJ2562" s="40"/>
    </row>
    <row r="2563" spans="1:36" x14ac:dyDescent="0.25">
      <c r="A2563" s="37" t="s">
        <v>32</v>
      </c>
      <c r="B2563" s="37">
        <v>33</v>
      </c>
      <c r="C2563" s="26" t="str">
        <f>IFERROR(INDEX(Clients[Client_Name],MATCH(Table312[[#This Row],[Client_Code]],Clients[Client_Code],0)),"")</f>
        <v>MINERVA</v>
      </c>
      <c r="D2563" s="25">
        <v>4</v>
      </c>
      <c r="E2563" s="25">
        <v>1</v>
      </c>
      <c r="F2563" s="25" t="b">
        <f>IF(E2563&gt;(VLOOKUP(D2563,Months_Weeks!$A$2:$B$13,2,TRUE)),FALSE)</f>
        <v>0</v>
      </c>
      <c r="G2563" s="63">
        <f>IF(Table312[[#This Row],[Facility]]="Buin",1.5%,0.25%)</f>
        <v>2.5000000000000001E-3</v>
      </c>
      <c r="H2563" s="38"/>
      <c r="I2563" s="38">
        <v>10</v>
      </c>
      <c r="J2563" s="27">
        <f t="shared" si="240"/>
        <v>1052</v>
      </c>
      <c r="K2563" s="28">
        <f t="shared" si="241"/>
        <v>3</v>
      </c>
      <c r="L2563" s="27">
        <f>IF(K2563=0,0,IF(E2563&gt;1,E2563-1,VLOOKUP(K2563,Months_Weeks!$A$1:$B$13,2,0)))</f>
        <v>5</v>
      </c>
      <c r="M2563" s="29"/>
      <c r="N2563" s="39"/>
      <c r="O2563" s="39"/>
      <c r="P2563" s="50">
        <f t="shared" si="242"/>
        <v>0</v>
      </c>
      <c r="Q2563" s="28">
        <f t="shared" si="243"/>
        <v>3</v>
      </c>
      <c r="R2563" s="28">
        <f>IF(Q2563=0,0,IF(E2563&gt;1,E2563-1,VLOOKUP(Q2563,Months_Weeks!$A$1:$B$13,2,0)))</f>
        <v>5</v>
      </c>
      <c r="S2563" s="30"/>
      <c r="T2563" s="39"/>
      <c r="U2563" s="39"/>
      <c r="V2563" s="50">
        <f t="shared" si="244"/>
        <v>0</v>
      </c>
      <c r="W2563" s="28">
        <f t="shared" si="245"/>
        <v>3</v>
      </c>
      <c r="X2563" s="28">
        <f>IF(W2563=0,0,IF(E2563&gt;1,E2563-1,VLOOKUP(W2563,Months_Weeks!$A$1:$B$13,2,0)))</f>
        <v>5</v>
      </c>
      <c r="Y2563" s="30"/>
      <c r="Z2563" s="39"/>
      <c r="AA2563" s="31"/>
      <c r="AB2563" s="39"/>
      <c r="AC2563" s="31"/>
      <c r="AD2563" s="40"/>
      <c r="AE2563" s="31"/>
      <c r="AF2563" s="40"/>
      <c r="AG2563" s="31"/>
      <c r="AH2563" s="40"/>
      <c r="AI2563" s="31"/>
      <c r="AJ2563" s="40"/>
    </row>
    <row r="2564" spans="1:36" x14ac:dyDescent="0.25">
      <c r="A2564" s="37" t="s">
        <v>32</v>
      </c>
      <c r="B2564" s="37">
        <v>33</v>
      </c>
      <c r="C2564" s="26" t="str">
        <f>IFERROR(INDEX(Clients[Client_Name],MATCH(Table312[[#This Row],[Client_Code]],Clients[Client_Code],0)),"")</f>
        <v>MINERVA</v>
      </c>
      <c r="D2564" s="25">
        <v>4</v>
      </c>
      <c r="E2564" s="25">
        <v>2</v>
      </c>
      <c r="F2564" s="25" t="b">
        <f>IF(E2564&gt;(VLOOKUP(D2564,Months_Weeks!$A$2:$B$13,2,TRUE)),FALSE)</f>
        <v>0</v>
      </c>
      <c r="G2564" s="63">
        <f>IF(Table312[[#This Row],[Facility]]="Buin",1.5%,0.25%)</f>
        <v>2.5000000000000001E-3</v>
      </c>
      <c r="H2564" s="38"/>
      <c r="I2564" s="38">
        <v>10</v>
      </c>
      <c r="J2564" s="27">
        <f t="shared" si="240"/>
        <v>1042</v>
      </c>
      <c r="K2564" s="28">
        <f t="shared" si="241"/>
        <v>4</v>
      </c>
      <c r="L2564" s="27">
        <f>IF(K2564=0,0,IF(E2564&gt;1,E2564-1,VLOOKUP(K2564,Months_Weeks!$A$1:$B$13,2,0)))</f>
        <v>1</v>
      </c>
      <c r="M2564" s="29"/>
      <c r="N2564" s="39"/>
      <c r="O2564" s="39"/>
      <c r="P2564" s="50">
        <f t="shared" si="242"/>
        <v>0</v>
      </c>
      <c r="Q2564" s="28">
        <f t="shared" si="243"/>
        <v>4</v>
      </c>
      <c r="R2564" s="28">
        <f>IF(Q2564=0,0,IF(E2564&gt;1,E2564-1,VLOOKUP(Q2564,Months_Weeks!$A$1:$B$13,2,0)))</f>
        <v>1</v>
      </c>
      <c r="S2564" s="30"/>
      <c r="T2564" s="39"/>
      <c r="U2564" s="39"/>
      <c r="V2564" s="50">
        <f t="shared" si="244"/>
        <v>0</v>
      </c>
      <c r="W2564" s="28">
        <f t="shared" si="245"/>
        <v>4</v>
      </c>
      <c r="X2564" s="28">
        <f>IF(W2564=0,0,IF(E2564&gt;1,E2564-1,VLOOKUP(W2564,Months_Weeks!$A$1:$B$13,2,0)))</f>
        <v>1</v>
      </c>
      <c r="Y2564" s="30"/>
      <c r="Z2564" s="39"/>
      <c r="AA2564" s="31"/>
      <c r="AB2564" s="39"/>
      <c r="AC2564" s="31"/>
      <c r="AD2564" s="40"/>
      <c r="AE2564" s="31"/>
      <c r="AF2564" s="40"/>
      <c r="AG2564" s="31"/>
      <c r="AH2564" s="40"/>
      <c r="AI2564" s="31"/>
      <c r="AJ2564" s="40"/>
    </row>
    <row r="2565" spans="1:36" x14ac:dyDescent="0.25">
      <c r="A2565" s="37" t="s">
        <v>32</v>
      </c>
      <c r="B2565" s="37">
        <v>33</v>
      </c>
      <c r="C2565" s="26" t="str">
        <f>IFERROR(INDEX(Clients[Client_Name],MATCH(Table312[[#This Row],[Client_Code]],Clients[Client_Code],0)),"")</f>
        <v>MINERVA</v>
      </c>
      <c r="D2565" s="25">
        <v>4</v>
      </c>
      <c r="E2565" s="25">
        <v>3</v>
      </c>
      <c r="F2565" s="25" t="b">
        <f>IF(E2565&gt;(VLOOKUP(D2565,Months_Weeks!$A$2:$B$13,2,TRUE)),FALSE)</f>
        <v>0</v>
      </c>
      <c r="G2565" s="63">
        <f>IF(Table312[[#This Row],[Facility]]="Buin",1.5%,0.25%)</f>
        <v>2.5000000000000001E-3</v>
      </c>
      <c r="H2565" s="38"/>
      <c r="I2565" s="38">
        <v>10</v>
      </c>
      <c r="J2565" s="27">
        <f t="shared" si="240"/>
        <v>1032</v>
      </c>
      <c r="K2565" s="28">
        <f t="shared" si="241"/>
        <v>4</v>
      </c>
      <c r="L2565" s="27">
        <f>IF(K2565=0,0,IF(E2565&gt;1,E2565-1,VLOOKUP(K2565,Months_Weeks!$A$1:$B$13,2,0)))</f>
        <v>2</v>
      </c>
      <c r="M2565" s="29"/>
      <c r="N2565" s="39"/>
      <c r="O2565" s="39"/>
      <c r="P2565" s="50">
        <f t="shared" si="242"/>
        <v>0</v>
      </c>
      <c r="Q2565" s="28">
        <f t="shared" si="243"/>
        <v>4</v>
      </c>
      <c r="R2565" s="28">
        <f>IF(Q2565=0,0,IF(E2565&gt;1,E2565-1,VLOOKUP(Q2565,Months_Weeks!$A$1:$B$13,2,0)))</f>
        <v>2</v>
      </c>
      <c r="S2565" s="30"/>
      <c r="T2565" s="39"/>
      <c r="U2565" s="39"/>
      <c r="V2565" s="50">
        <f t="shared" si="244"/>
        <v>0</v>
      </c>
      <c r="W2565" s="28">
        <f t="shared" si="245"/>
        <v>4</v>
      </c>
      <c r="X2565" s="28">
        <f>IF(W2565=0,0,IF(E2565&gt;1,E2565-1,VLOOKUP(W2565,Months_Weeks!$A$1:$B$13,2,0)))</f>
        <v>2</v>
      </c>
      <c r="Y2565" s="30"/>
      <c r="Z2565" s="39"/>
      <c r="AA2565" s="31"/>
      <c r="AB2565" s="39"/>
      <c r="AC2565" s="31"/>
      <c r="AD2565" s="40"/>
      <c r="AE2565" s="31"/>
      <c r="AF2565" s="40"/>
      <c r="AG2565" s="31"/>
      <c r="AH2565" s="40"/>
      <c r="AI2565" s="31"/>
      <c r="AJ2565" s="40"/>
    </row>
    <row r="2566" spans="1:36" x14ac:dyDescent="0.25">
      <c r="A2566" s="37" t="s">
        <v>32</v>
      </c>
      <c r="B2566" s="37">
        <v>33</v>
      </c>
      <c r="C2566" s="26" t="str">
        <f>IFERROR(INDEX(Clients[Client_Name],MATCH(Table312[[#This Row],[Client_Code]],Clients[Client_Code],0)),"")</f>
        <v>MINERVA</v>
      </c>
      <c r="D2566" s="25">
        <v>4</v>
      </c>
      <c r="E2566" s="25">
        <v>4</v>
      </c>
      <c r="F2566" s="25" t="b">
        <f>IF(E2566&gt;(VLOOKUP(D2566,Months_Weeks!$A$2:$B$13,2,TRUE)),FALSE)</f>
        <v>0</v>
      </c>
      <c r="G2566" s="63">
        <f>IF(Table312[[#This Row],[Facility]]="Buin",1.5%,0.25%)</f>
        <v>2.5000000000000001E-3</v>
      </c>
      <c r="H2566" s="38"/>
      <c r="I2566" s="38">
        <v>10</v>
      </c>
      <c r="J2566" s="27">
        <f t="shared" si="240"/>
        <v>1022</v>
      </c>
      <c r="K2566" s="28">
        <f t="shared" si="241"/>
        <v>4</v>
      </c>
      <c r="L2566" s="27">
        <f>IF(K2566=0,0,IF(E2566&gt;1,E2566-1,VLOOKUP(K2566,Months_Weeks!$A$1:$B$13,2,0)))</f>
        <v>3</v>
      </c>
      <c r="M2566" s="29"/>
      <c r="N2566" s="39"/>
      <c r="O2566" s="39"/>
      <c r="P2566" s="50">
        <f t="shared" si="242"/>
        <v>0</v>
      </c>
      <c r="Q2566" s="28">
        <f t="shared" si="243"/>
        <v>4</v>
      </c>
      <c r="R2566" s="28">
        <f>IF(Q2566=0,0,IF(E2566&gt;1,E2566-1,VLOOKUP(Q2566,Months_Weeks!$A$1:$B$13,2,0)))</f>
        <v>3</v>
      </c>
      <c r="S2566" s="30"/>
      <c r="T2566" s="39"/>
      <c r="U2566" s="39"/>
      <c r="V2566" s="50">
        <f t="shared" si="244"/>
        <v>0</v>
      </c>
      <c r="W2566" s="28">
        <f t="shared" si="245"/>
        <v>4</v>
      </c>
      <c r="X2566" s="28">
        <f>IF(W2566=0,0,IF(E2566&gt;1,E2566-1,VLOOKUP(W2566,Months_Weeks!$A$1:$B$13,2,0)))</f>
        <v>3</v>
      </c>
      <c r="Y2566" s="30"/>
      <c r="Z2566" s="39"/>
      <c r="AA2566" s="31"/>
      <c r="AB2566" s="39"/>
      <c r="AC2566" s="31"/>
      <c r="AD2566" s="40"/>
      <c r="AE2566" s="31"/>
      <c r="AF2566" s="40"/>
      <c r="AG2566" s="31"/>
      <c r="AH2566" s="40"/>
      <c r="AI2566" s="31"/>
      <c r="AJ2566" s="40"/>
    </row>
    <row r="2567" spans="1:36" x14ac:dyDescent="0.25">
      <c r="A2567" s="37" t="s">
        <v>32</v>
      </c>
      <c r="B2567" s="37">
        <v>33</v>
      </c>
      <c r="C2567" s="26" t="str">
        <f>IFERROR(INDEX(Clients[Client_Name],MATCH(Table312[[#This Row],[Client_Code]],Clients[Client_Code],0)),"")</f>
        <v>MINERVA</v>
      </c>
      <c r="D2567" s="25">
        <v>5</v>
      </c>
      <c r="E2567" s="25">
        <v>1</v>
      </c>
      <c r="F2567" s="25" t="b">
        <f>IF(E2567&gt;(VLOOKUP(D2567,Months_Weeks!$A$2:$B$13,2,TRUE)),FALSE)</f>
        <v>0</v>
      </c>
      <c r="G2567" s="63">
        <f>IF(Table312[[#This Row],[Facility]]="Buin",1.5%,0.25%)</f>
        <v>2.5000000000000001E-3</v>
      </c>
      <c r="H2567" s="38"/>
      <c r="I2567" s="38">
        <v>10</v>
      </c>
      <c r="J2567" s="27">
        <f t="shared" si="240"/>
        <v>1012</v>
      </c>
      <c r="K2567" s="28">
        <f t="shared" si="241"/>
        <v>4</v>
      </c>
      <c r="L2567" s="27">
        <f>IF(K2567=0,0,IF(E2567&gt;1,E2567-1,VLOOKUP(K2567,Months_Weeks!$A$1:$B$13,2,0)))</f>
        <v>4</v>
      </c>
      <c r="M2567" s="29"/>
      <c r="N2567" s="39"/>
      <c r="O2567" s="39"/>
      <c r="P2567" s="50">
        <f t="shared" si="242"/>
        <v>0</v>
      </c>
      <c r="Q2567" s="28">
        <f t="shared" si="243"/>
        <v>4</v>
      </c>
      <c r="R2567" s="28">
        <f>IF(Q2567=0,0,IF(E2567&gt;1,E2567-1,VLOOKUP(Q2567,Months_Weeks!$A$1:$B$13,2,0)))</f>
        <v>4</v>
      </c>
      <c r="S2567" s="30"/>
      <c r="T2567" s="39"/>
      <c r="U2567" s="39"/>
      <c r="V2567" s="50">
        <f t="shared" si="244"/>
        <v>0</v>
      </c>
      <c r="W2567" s="28">
        <f t="shared" si="245"/>
        <v>4</v>
      </c>
      <c r="X2567" s="28">
        <f>IF(W2567=0,0,IF(E2567&gt;1,E2567-1,VLOOKUP(W2567,Months_Weeks!$A$1:$B$13,2,0)))</f>
        <v>4</v>
      </c>
      <c r="Y2567" s="30"/>
      <c r="Z2567" s="39"/>
      <c r="AA2567" s="31"/>
      <c r="AB2567" s="39"/>
      <c r="AC2567" s="31"/>
      <c r="AD2567" s="40"/>
      <c r="AE2567" s="31"/>
      <c r="AF2567" s="40"/>
      <c r="AG2567" s="31"/>
      <c r="AH2567" s="40"/>
      <c r="AI2567" s="31"/>
      <c r="AJ2567" s="40"/>
    </row>
    <row r="2568" spans="1:36" x14ac:dyDescent="0.25">
      <c r="A2568" s="37" t="s">
        <v>32</v>
      </c>
      <c r="B2568" s="37">
        <v>33</v>
      </c>
      <c r="C2568" s="26" t="str">
        <f>IFERROR(INDEX(Clients[Client_Name],MATCH(Table312[[#This Row],[Client_Code]],Clients[Client_Code],0)),"")</f>
        <v>MINERVA</v>
      </c>
      <c r="D2568" s="25">
        <v>5</v>
      </c>
      <c r="E2568" s="25">
        <v>2</v>
      </c>
      <c r="F2568" s="25" t="b">
        <f>IF(E2568&gt;(VLOOKUP(D2568,Months_Weeks!$A$2:$B$13,2,TRUE)),FALSE)</f>
        <v>0</v>
      </c>
      <c r="G2568" s="63">
        <f>IF(Table312[[#This Row],[Facility]]="Buin",1.5%,0.25%)</f>
        <v>2.5000000000000001E-3</v>
      </c>
      <c r="H2568" s="38"/>
      <c r="I2568" s="38">
        <v>10</v>
      </c>
      <c r="J2568" s="27">
        <f t="shared" si="240"/>
        <v>1002</v>
      </c>
      <c r="K2568" s="28">
        <f t="shared" si="241"/>
        <v>5</v>
      </c>
      <c r="L2568" s="27">
        <f>IF(K2568=0,0,IF(E2568&gt;1,E2568-1,VLOOKUP(K2568,Months_Weeks!$A$1:$B$13,2,0)))</f>
        <v>1</v>
      </c>
      <c r="M2568" s="29"/>
      <c r="N2568" s="39"/>
      <c r="O2568" s="39"/>
      <c r="P2568" s="50">
        <f t="shared" si="242"/>
        <v>0</v>
      </c>
      <c r="Q2568" s="28">
        <f t="shared" si="243"/>
        <v>5</v>
      </c>
      <c r="R2568" s="28">
        <f>IF(Q2568=0,0,IF(E2568&gt;1,E2568-1,VLOOKUP(Q2568,Months_Weeks!$A$1:$B$13,2,0)))</f>
        <v>1</v>
      </c>
      <c r="S2568" s="30"/>
      <c r="T2568" s="39"/>
      <c r="U2568" s="39"/>
      <c r="V2568" s="50">
        <f t="shared" si="244"/>
        <v>0</v>
      </c>
      <c r="W2568" s="28">
        <f t="shared" si="245"/>
        <v>5</v>
      </c>
      <c r="X2568" s="28">
        <f>IF(W2568=0,0,IF(E2568&gt;1,E2568-1,VLOOKUP(W2568,Months_Weeks!$A$1:$B$13,2,0)))</f>
        <v>1</v>
      </c>
      <c r="Y2568" s="30"/>
      <c r="Z2568" s="39"/>
      <c r="AA2568" s="31"/>
      <c r="AB2568" s="39"/>
      <c r="AC2568" s="31"/>
      <c r="AD2568" s="40"/>
      <c r="AE2568" s="31"/>
      <c r="AF2568" s="40"/>
      <c r="AG2568" s="31"/>
      <c r="AH2568" s="40"/>
      <c r="AI2568" s="31"/>
      <c r="AJ2568" s="40"/>
    </row>
    <row r="2569" spans="1:36" x14ac:dyDescent="0.25">
      <c r="A2569" s="37" t="s">
        <v>32</v>
      </c>
      <c r="B2569" s="37">
        <v>33</v>
      </c>
      <c r="C2569" s="26" t="str">
        <f>IFERROR(INDEX(Clients[Client_Name],MATCH(Table312[[#This Row],[Client_Code]],Clients[Client_Code],0)),"")</f>
        <v>MINERVA</v>
      </c>
      <c r="D2569" s="25">
        <v>5</v>
      </c>
      <c r="E2569" s="25">
        <v>3</v>
      </c>
      <c r="F2569" s="25" t="b">
        <f>IF(E2569&gt;(VLOOKUP(D2569,Months_Weeks!$A$2:$B$13,2,TRUE)),FALSE)</f>
        <v>0</v>
      </c>
      <c r="G2569" s="63">
        <f>IF(Table312[[#This Row],[Facility]]="Buin",1.5%,0.25%)</f>
        <v>2.5000000000000001E-3</v>
      </c>
      <c r="H2569" s="38"/>
      <c r="I2569" s="38">
        <v>10</v>
      </c>
      <c r="J2569" s="27">
        <f t="shared" si="240"/>
        <v>992</v>
      </c>
      <c r="K2569" s="28">
        <f t="shared" si="241"/>
        <v>5</v>
      </c>
      <c r="L2569" s="27">
        <f>IF(K2569=0,0,IF(E2569&gt;1,E2569-1,VLOOKUP(K2569,Months_Weeks!$A$1:$B$13,2,0)))</f>
        <v>2</v>
      </c>
      <c r="M2569" s="29"/>
      <c r="N2569" s="39"/>
      <c r="O2569" s="39"/>
      <c r="P2569" s="50">
        <f t="shared" si="242"/>
        <v>0</v>
      </c>
      <c r="Q2569" s="28">
        <f t="shared" si="243"/>
        <v>5</v>
      </c>
      <c r="R2569" s="28">
        <f>IF(Q2569=0,0,IF(E2569&gt;1,E2569-1,VLOOKUP(Q2569,Months_Weeks!$A$1:$B$13,2,0)))</f>
        <v>2</v>
      </c>
      <c r="S2569" s="30"/>
      <c r="T2569" s="39"/>
      <c r="U2569" s="39"/>
      <c r="V2569" s="50">
        <f t="shared" si="244"/>
        <v>0</v>
      </c>
      <c r="W2569" s="28">
        <f t="shared" si="245"/>
        <v>5</v>
      </c>
      <c r="X2569" s="28">
        <f>IF(W2569=0,0,IF(E2569&gt;1,E2569-1,VLOOKUP(W2569,Months_Weeks!$A$1:$B$13,2,0)))</f>
        <v>2</v>
      </c>
      <c r="Y2569" s="30"/>
      <c r="Z2569" s="39"/>
      <c r="AA2569" s="31"/>
      <c r="AB2569" s="39"/>
      <c r="AC2569" s="31"/>
      <c r="AD2569" s="40"/>
      <c r="AE2569" s="31"/>
      <c r="AF2569" s="40"/>
      <c r="AG2569" s="31"/>
      <c r="AH2569" s="40"/>
      <c r="AI2569" s="31"/>
      <c r="AJ2569" s="40"/>
    </row>
    <row r="2570" spans="1:36" x14ac:dyDescent="0.25">
      <c r="A2570" s="37" t="s">
        <v>32</v>
      </c>
      <c r="B2570" s="37">
        <v>33</v>
      </c>
      <c r="C2570" s="26" t="str">
        <f>IFERROR(INDEX(Clients[Client_Name],MATCH(Table312[[#This Row],[Client_Code]],Clients[Client_Code],0)),"")</f>
        <v>MINERVA</v>
      </c>
      <c r="D2570" s="25">
        <v>5</v>
      </c>
      <c r="E2570" s="25">
        <v>4</v>
      </c>
      <c r="F2570" s="25" t="b">
        <f>IF(E2570&gt;(VLOOKUP(D2570,Months_Weeks!$A$2:$B$13,2,TRUE)),FALSE)</f>
        <v>0</v>
      </c>
      <c r="G2570" s="63">
        <f>IF(Table312[[#This Row],[Facility]]="Buin",1.5%,0.25%)</f>
        <v>2.5000000000000001E-3</v>
      </c>
      <c r="H2570" s="38"/>
      <c r="I2570" s="38">
        <v>10</v>
      </c>
      <c r="J2570" s="27">
        <f t="shared" si="240"/>
        <v>982</v>
      </c>
      <c r="K2570" s="28">
        <f t="shared" si="241"/>
        <v>5</v>
      </c>
      <c r="L2570" s="27">
        <f>IF(K2570=0,0,IF(E2570&gt;1,E2570-1,VLOOKUP(K2570,Months_Weeks!$A$1:$B$13,2,0)))</f>
        <v>3</v>
      </c>
      <c r="M2570" s="29"/>
      <c r="N2570" s="39"/>
      <c r="O2570" s="39"/>
      <c r="P2570" s="50">
        <f t="shared" si="242"/>
        <v>0</v>
      </c>
      <c r="Q2570" s="28">
        <f t="shared" si="243"/>
        <v>5</v>
      </c>
      <c r="R2570" s="28">
        <f>IF(Q2570=0,0,IF(E2570&gt;1,E2570-1,VLOOKUP(Q2570,Months_Weeks!$A$1:$B$13,2,0)))</f>
        <v>3</v>
      </c>
      <c r="S2570" s="30"/>
      <c r="T2570" s="39"/>
      <c r="U2570" s="39"/>
      <c r="V2570" s="50">
        <f t="shared" si="244"/>
        <v>0</v>
      </c>
      <c r="W2570" s="28">
        <f t="shared" si="245"/>
        <v>5</v>
      </c>
      <c r="X2570" s="28">
        <f>IF(W2570=0,0,IF(E2570&gt;1,E2570-1,VLOOKUP(W2570,Months_Weeks!$A$1:$B$13,2,0)))</f>
        <v>3</v>
      </c>
      <c r="Y2570" s="30"/>
      <c r="Z2570" s="39"/>
      <c r="AA2570" s="31"/>
      <c r="AB2570" s="39"/>
      <c r="AC2570" s="31"/>
      <c r="AD2570" s="40"/>
      <c r="AE2570" s="31"/>
      <c r="AF2570" s="40"/>
      <c r="AG2570" s="31"/>
      <c r="AH2570" s="40"/>
      <c r="AI2570" s="31"/>
      <c r="AJ2570" s="40"/>
    </row>
    <row r="2571" spans="1:36" x14ac:dyDescent="0.25">
      <c r="A2571" s="37" t="s">
        <v>32</v>
      </c>
      <c r="B2571" s="37">
        <v>33</v>
      </c>
      <c r="C2571" s="26" t="str">
        <f>IFERROR(INDEX(Clients[Client_Name],MATCH(Table312[[#This Row],[Client_Code]],Clients[Client_Code],0)),"")</f>
        <v>MINERVA</v>
      </c>
      <c r="D2571" s="25">
        <v>6</v>
      </c>
      <c r="E2571" s="25">
        <v>1</v>
      </c>
      <c r="F2571" s="25" t="b">
        <f>IF(E2571&gt;(VLOOKUP(D2571,Months_Weeks!$A$2:$B$13,2,TRUE)),FALSE)</f>
        <v>0</v>
      </c>
      <c r="G2571" s="63">
        <f>IF(Table312[[#This Row],[Facility]]="Buin",1.5%,0.25%)</f>
        <v>2.5000000000000001E-3</v>
      </c>
      <c r="H2571" s="38"/>
      <c r="I2571" s="38">
        <v>10</v>
      </c>
      <c r="J2571" s="27">
        <f t="shared" si="240"/>
        <v>972</v>
      </c>
      <c r="K2571" s="28">
        <f t="shared" si="241"/>
        <v>5</v>
      </c>
      <c r="L2571" s="27">
        <f>IF(K2571=0,0,IF(E2571&gt;1,E2571-1,VLOOKUP(K2571,Months_Weeks!$A$1:$B$13,2,0)))</f>
        <v>4</v>
      </c>
      <c r="M2571" s="29"/>
      <c r="N2571" s="39"/>
      <c r="O2571" s="39"/>
      <c r="P2571" s="50">
        <f t="shared" si="242"/>
        <v>0</v>
      </c>
      <c r="Q2571" s="28">
        <f t="shared" si="243"/>
        <v>5</v>
      </c>
      <c r="R2571" s="28">
        <f>IF(Q2571=0,0,IF(E2571&gt;1,E2571-1,VLOOKUP(Q2571,Months_Weeks!$A$1:$B$13,2,0)))</f>
        <v>4</v>
      </c>
      <c r="S2571" s="30"/>
      <c r="T2571" s="39"/>
      <c r="U2571" s="39"/>
      <c r="V2571" s="50">
        <f t="shared" si="244"/>
        <v>0</v>
      </c>
      <c r="W2571" s="28">
        <f t="shared" si="245"/>
        <v>5</v>
      </c>
      <c r="X2571" s="28">
        <f>IF(W2571=0,0,IF(E2571&gt;1,E2571-1,VLOOKUP(W2571,Months_Weeks!$A$1:$B$13,2,0)))</f>
        <v>4</v>
      </c>
      <c r="Y2571" s="30"/>
      <c r="Z2571" s="39"/>
      <c r="AA2571" s="31"/>
      <c r="AB2571" s="39"/>
      <c r="AC2571" s="31"/>
      <c r="AD2571" s="40"/>
      <c r="AE2571" s="31"/>
      <c r="AF2571" s="40"/>
      <c r="AG2571" s="31"/>
      <c r="AH2571" s="40"/>
      <c r="AI2571" s="31"/>
      <c r="AJ2571" s="40"/>
    </row>
    <row r="2572" spans="1:36" x14ac:dyDescent="0.25">
      <c r="A2572" s="37" t="s">
        <v>32</v>
      </c>
      <c r="B2572" s="37">
        <v>33</v>
      </c>
      <c r="C2572" s="26" t="str">
        <f>IFERROR(INDEX(Clients[Client_Name],MATCH(Table312[[#This Row],[Client_Code]],Clients[Client_Code],0)),"")</f>
        <v>MINERVA</v>
      </c>
      <c r="D2572" s="25">
        <v>6</v>
      </c>
      <c r="E2572" s="25">
        <v>2</v>
      </c>
      <c r="F2572" s="25" t="b">
        <f>IF(E2572&gt;(VLOOKUP(D2572,Months_Weeks!$A$2:$B$13,2,TRUE)),FALSE)</f>
        <v>0</v>
      </c>
      <c r="G2572" s="63">
        <f>IF(Table312[[#This Row],[Facility]]="Buin",1.5%,0.25%)</f>
        <v>2.5000000000000001E-3</v>
      </c>
      <c r="H2572" s="38"/>
      <c r="I2572" s="38">
        <v>10</v>
      </c>
      <c r="J2572" s="27">
        <f t="shared" si="240"/>
        <v>962</v>
      </c>
      <c r="K2572" s="28">
        <f t="shared" si="241"/>
        <v>6</v>
      </c>
      <c r="L2572" s="27">
        <f>IF(K2572=0,0,IF(E2572&gt;1,E2572-1,VLOOKUP(K2572,Months_Weeks!$A$1:$B$13,2,0)))</f>
        <v>1</v>
      </c>
      <c r="M2572" s="29"/>
      <c r="N2572" s="39"/>
      <c r="O2572" s="39"/>
      <c r="P2572" s="50">
        <f t="shared" si="242"/>
        <v>0</v>
      </c>
      <c r="Q2572" s="28">
        <f t="shared" si="243"/>
        <v>6</v>
      </c>
      <c r="R2572" s="28">
        <f>IF(Q2572=0,0,IF(E2572&gt;1,E2572-1,VLOOKUP(Q2572,Months_Weeks!$A$1:$B$13,2,0)))</f>
        <v>1</v>
      </c>
      <c r="S2572" s="30"/>
      <c r="T2572" s="39"/>
      <c r="U2572" s="39"/>
      <c r="V2572" s="50">
        <f t="shared" si="244"/>
        <v>0</v>
      </c>
      <c r="W2572" s="28">
        <f t="shared" si="245"/>
        <v>6</v>
      </c>
      <c r="X2572" s="28">
        <f>IF(W2572=0,0,IF(E2572&gt;1,E2572-1,VLOOKUP(W2572,Months_Weeks!$A$1:$B$13,2,0)))</f>
        <v>1</v>
      </c>
      <c r="Y2572" s="30"/>
      <c r="Z2572" s="39"/>
      <c r="AA2572" s="31"/>
      <c r="AB2572" s="39"/>
      <c r="AC2572" s="31"/>
      <c r="AD2572" s="40"/>
      <c r="AE2572" s="31"/>
      <c r="AF2572" s="40"/>
      <c r="AG2572" s="31"/>
      <c r="AH2572" s="40"/>
      <c r="AI2572" s="31"/>
      <c r="AJ2572" s="40"/>
    </row>
    <row r="2573" spans="1:36" x14ac:dyDescent="0.25">
      <c r="A2573" s="37" t="s">
        <v>32</v>
      </c>
      <c r="B2573" s="37">
        <v>33</v>
      </c>
      <c r="C2573" s="26" t="str">
        <f>IFERROR(INDEX(Clients[Client_Name],MATCH(Table312[[#This Row],[Client_Code]],Clients[Client_Code],0)),"")</f>
        <v>MINERVA</v>
      </c>
      <c r="D2573" s="25">
        <v>6</v>
      </c>
      <c r="E2573" s="25">
        <v>3</v>
      </c>
      <c r="F2573" s="25" t="b">
        <f>IF(E2573&gt;(VLOOKUP(D2573,Months_Weeks!$A$2:$B$13,2,TRUE)),FALSE)</f>
        <v>0</v>
      </c>
      <c r="G2573" s="63">
        <f>IF(Table312[[#This Row],[Facility]]="Buin",1.5%,0.25%)</f>
        <v>2.5000000000000001E-3</v>
      </c>
      <c r="H2573" s="38"/>
      <c r="I2573" s="38">
        <v>10</v>
      </c>
      <c r="J2573" s="27">
        <f t="shared" si="240"/>
        <v>952</v>
      </c>
      <c r="K2573" s="28">
        <f t="shared" si="241"/>
        <v>6</v>
      </c>
      <c r="L2573" s="27">
        <f>IF(K2573=0,0,IF(E2573&gt;1,E2573-1,VLOOKUP(K2573,Months_Weeks!$A$1:$B$13,2,0)))</f>
        <v>2</v>
      </c>
      <c r="M2573" s="29"/>
      <c r="N2573" s="39"/>
      <c r="O2573" s="39"/>
      <c r="P2573" s="50">
        <f t="shared" si="242"/>
        <v>0</v>
      </c>
      <c r="Q2573" s="28">
        <f t="shared" si="243"/>
        <v>6</v>
      </c>
      <c r="R2573" s="28">
        <f>IF(Q2573=0,0,IF(E2573&gt;1,E2573-1,VLOOKUP(Q2573,Months_Weeks!$A$1:$B$13,2,0)))</f>
        <v>2</v>
      </c>
      <c r="S2573" s="30"/>
      <c r="T2573" s="39"/>
      <c r="U2573" s="39"/>
      <c r="V2573" s="50">
        <f t="shared" si="244"/>
        <v>0</v>
      </c>
      <c r="W2573" s="28">
        <f t="shared" si="245"/>
        <v>6</v>
      </c>
      <c r="X2573" s="28">
        <f>IF(W2573=0,0,IF(E2573&gt;1,E2573-1,VLOOKUP(W2573,Months_Weeks!$A$1:$B$13,2,0)))</f>
        <v>2</v>
      </c>
      <c r="Y2573" s="30"/>
      <c r="Z2573" s="39"/>
      <c r="AA2573" s="31"/>
      <c r="AB2573" s="39"/>
      <c r="AC2573" s="31"/>
      <c r="AD2573" s="40"/>
      <c r="AE2573" s="31"/>
      <c r="AF2573" s="40"/>
      <c r="AG2573" s="31"/>
      <c r="AH2573" s="40"/>
      <c r="AI2573" s="31"/>
      <c r="AJ2573" s="40"/>
    </row>
    <row r="2574" spans="1:36" x14ac:dyDescent="0.25">
      <c r="A2574" s="37" t="s">
        <v>32</v>
      </c>
      <c r="B2574" s="37">
        <v>33</v>
      </c>
      <c r="C2574" s="26" t="str">
        <f>IFERROR(INDEX(Clients[Client_Name],MATCH(Table312[[#This Row],[Client_Code]],Clients[Client_Code],0)),"")</f>
        <v>MINERVA</v>
      </c>
      <c r="D2574" s="25">
        <v>6</v>
      </c>
      <c r="E2574" s="25">
        <v>4</v>
      </c>
      <c r="F2574" s="25" t="b">
        <f>IF(E2574&gt;(VLOOKUP(D2574,Months_Weeks!$A$2:$B$13,2,TRUE)),FALSE)</f>
        <v>0</v>
      </c>
      <c r="G2574" s="63">
        <f>IF(Table312[[#This Row],[Facility]]="Buin",1.5%,0.25%)</f>
        <v>2.5000000000000001E-3</v>
      </c>
      <c r="H2574" s="38"/>
      <c r="I2574" s="38">
        <v>10</v>
      </c>
      <c r="J2574" s="27">
        <f t="shared" si="240"/>
        <v>942</v>
      </c>
      <c r="K2574" s="28">
        <f t="shared" si="241"/>
        <v>6</v>
      </c>
      <c r="L2574" s="27">
        <f>IF(K2574=0,0,IF(E2574&gt;1,E2574-1,VLOOKUP(K2574,Months_Weeks!$A$1:$B$13,2,0)))</f>
        <v>3</v>
      </c>
      <c r="M2574" s="29"/>
      <c r="N2574" s="39"/>
      <c r="O2574" s="39"/>
      <c r="P2574" s="50">
        <f t="shared" si="242"/>
        <v>0</v>
      </c>
      <c r="Q2574" s="28">
        <f t="shared" si="243"/>
        <v>6</v>
      </c>
      <c r="R2574" s="28">
        <f>IF(Q2574=0,0,IF(E2574&gt;1,E2574-1,VLOOKUP(Q2574,Months_Weeks!$A$1:$B$13,2,0)))</f>
        <v>3</v>
      </c>
      <c r="S2574" s="30"/>
      <c r="T2574" s="39"/>
      <c r="U2574" s="39"/>
      <c r="V2574" s="50">
        <f t="shared" si="244"/>
        <v>0</v>
      </c>
      <c r="W2574" s="28">
        <f t="shared" si="245"/>
        <v>6</v>
      </c>
      <c r="X2574" s="28">
        <f>IF(W2574=0,0,IF(E2574&gt;1,E2574-1,VLOOKUP(W2574,Months_Weeks!$A$1:$B$13,2,0)))</f>
        <v>3</v>
      </c>
      <c r="Y2574" s="30"/>
      <c r="Z2574" s="39"/>
      <c r="AA2574" s="31"/>
      <c r="AB2574" s="39"/>
      <c r="AC2574" s="31"/>
      <c r="AD2574" s="40"/>
      <c r="AE2574" s="31"/>
      <c r="AF2574" s="40"/>
      <c r="AG2574" s="31"/>
      <c r="AH2574" s="40"/>
      <c r="AI2574" s="31"/>
      <c r="AJ2574" s="40"/>
    </row>
    <row r="2575" spans="1:36" x14ac:dyDescent="0.25">
      <c r="A2575" s="37" t="s">
        <v>32</v>
      </c>
      <c r="B2575" s="37">
        <v>33</v>
      </c>
      <c r="C2575" s="26" t="str">
        <f>IFERROR(INDEX(Clients[Client_Name],MATCH(Table312[[#This Row],[Client_Code]],Clients[Client_Code],0)),"")</f>
        <v>MINERVA</v>
      </c>
      <c r="D2575" s="25">
        <v>6</v>
      </c>
      <c r="E2575" s="25">
        <v>5</v>
      </c>
      <c r="F2575" s="25" t="b">
        <f>IF(E2575&gt;(VLOOKUP(D2575,Months_Weeks!$A$2:$B$13,2,TRUE)),FALSE)</f>
        <v>0</v>
      </c>
      <c r="G2575" s="63">
        <f>IF(Table312[[#This Row],[Facility]]="Buin",1.5%,0.25%)</f>
        <v>2.5000000000000001E-3</v>
      </c>
      <c r="H2575" s="38"/>
      <c r="I2575" s="38">
        <v>10</v>
      </c>
      <c r="J2575" s="27">
        <f t="shared" si="240"/>
        <v>932</v>
      </c>
      <c r="K2575" s="28">
        <f t="shared" si="241"/>
        <v>6</v>
      </c>
      <c r="L2575" s="27">
        <f>IF(K2575=0,0,IF(E2575&gt;1,E2575-1,VLOOKUP(K2575,Months_Weeks!$A$1:$B$13,2,0)))</f>
        <v>4</v>
      </c>
      <c r="M2575" s="29"/>
      <c r="N2575" s="39"/>
      <c r="O2575" s="39"/>
      <c r="P2575" s="50">
        <f t="shared" si="242"/>
        <v>0</v>
      </c>
      <c r="Q2575" s="28">
        <f t="shared" si="243"/>
        <v>6</v>
      </c>
      <c r="R2575" s="28">
        <f>IF(Q2575=0,0,IF(E2575&gt;1,E2575-1,VLOOKUP(Q2575,Months_Weeks!$A$1:$B$13,2,0)))</f>
        <v>4</v>
      </c>
      <c r="S2575" s="30"/>
      <c r="T2575" s="39"/>
      <c r="U2575" s="39"/>
      <c r="V2575" s="50">
        <f t="shared" si="244"/>
        <v>0</v>
      </c>
      <c r="W2575" s="28">
        <f t="shared" si="245"/>
        <v>6</v>
      </c>
      <c r="X2575" s="28">
        <f>IF(W2575=0,0,IF(E2575&gt;1,E2575-1,VLOOKUP(W2575,Months_Weeks!$A$1:$B$13,2,0)))</f>
        <v>4</v>
      </c>
      <c r="Y2575" s="30"/>
      <c r="Z2575" s="39"/>
      <c r="AA2575" s="31"/>
      <c r="AB2575" s="39"/>
      <c r="AC2575" s="31"/>
      <c r="AD2575" s="40"/>
      <c r="AE2575" s="31"/>
      <c r="AF2575" s="40"/>
      <c r="AG2575" s="31"/>
      <c r="AH2575" s="40"/>
      <c r="AI2575" s="31"/>
      <c r="AJ2575" s="40"/>
    </row>
    <row r="2576" spans="1:36" x14ac:dyDescent="0.25">
      <c r="A2576" s="37" t="s">
        <v>32</v>
      </c>
      <c r="B2576" s="37">
        <v>33</v>
      </c>
      <c r="C2576" s="26" t="str">
        <f>IFERROR(INDEX(Clients[Client_Name],MATCH(Table312[[#This Row],[Client_Code]],Clients[Client_Code],0)),"")</f>
        <v>MINERVA</v>
      </c>
      <c r="D2576" s="25">
        <v>7</v>
      </c>
      <c r="E2576" s="25">
        <v>1</v>
      </c>
      <c r="F2576" s="25" t="b">
        <f>IF(E2576&gt;(VLOOKUP(D2576,Months_Weeks!$A$2:$B$13,2,TRUE)),FALSE)</f>
        <v>0</v>
      </c>
      <c r="G2576" s="63">
        <f>IF(Table312[[#This Row],[Facility]]="Buin",1.5%,0.25%)</f>
        <v>2.5000000000000001E-3</v>
      </c>
      <c r="H2576" s="38"/>
      <c r="I2576" s="38"/>
      <c r="J2576" s="27">
        <f t="shared" si="240"/>
        <v>932</v>
      </c>
      <c r="K2576" s="28">
        <f t="shared" si="241"/>
        <v>6</v>
      </c>
      <c r="L2576" s="27">
        <f>IF(K2576=0,0,IF(E2576&gt;1,E2576-1,VLOOKUP(K2576,Months_Weeks!$A$1:$B$13,2,0)))</f>
        <v>5</v>
      </c>
      <c r="M2576" s="29"/>
      <c r="N2576" s="39"/>
      <c r="O2576" s="39"/>
      <c r="P2576" s="50">
        <f t="shared" si="242"/>
        <v>0</v>
      </c>
      <c r="Q2576" s="28">
        <f t="shared" si="243"/>
        <v>6</v>
      </c>
      <c r="R2576" s="28">
        <f>IF(Q2576=0,0,IF(E2576&gt;1,E2576-1,VLOOKUP(Q2576,Months_Weeks!$A$1:$B$13,2,0)))</f>
        <v>5</v>
      </c>
      <c r="S2576" s="30"/>
      <c r="T2576" s="39"/>
      <c r="U2576" s="39"/>
      <c r="V2576" s="50">
        <f t="shared" si="244"/>
        <v>0</v>
      </c>
      <c r="W2576" s="28">
        <f t="shared" si="245"/>
        <v>6</v>
      </c>
      <c r="X2576" s="28">
        <f>IF(W2576=0,0,IF(E2576&gt;1,E2576-1,VLOOKUP(W2576,Months_Weeks!$A$1:$B$13,2,0)))</f>
        <v>5</v>
      </c>
      <c r="Y2576" s="30"/>
      <c r="Z2576" s="39"/>
      <c r="AA2576" s="31"/>
      <c r="AB2576" s="39"/>
      <c r="AC2576" s="31"/>
      <c r="AD2576" s="40"/>
      <c r="AE2576" s="31"/>
      <c r="AF2576" s="40"/>
      <c r="AG2576" s="31"/>
      <c r="AH2576" s="40"/>
      <c r="AI2576" s="31"/>
      <c r="AJ2576" s="40"/>
    </row>
    <row r="2577" spans="1:36" x14ac:dyDescent="0.25">
      <c r="A2577" s="37" t="s">
        <v>32</v>
      </c>
      <c r="B2577" s="37">
        <v>33</v>
      </c>
      <c r="C2577" s="26" t="str">
        <f>IFERROR(INDEX(Clients[Client_Name],MATCH(Table312[[#This Row],[Client_Code]],Clients[Client_Code],0)),"")</f>
        <v>MINERVA</v>
      </c>
      <c r="D2577" s="25">
        <v>7</v>
      </c>
      <c r="E2577" s="25">
        <v>2</v>
      </c>
      <c r="F2577" s="25" t="b">
        <f>IF(E2577&gt;(VLOOKUP(D2577,Months_Weeks!$A$2:$B$13,2,TRUE)),FALSE)</f>
        <v>0</v>
      </c>
      <c r="G2577" s="63">
        <f>IF(Table312[[#This Row],[Facility]]="Buin",1.5%,0.25%)</f>
        <v>2.5000000000000001E-3</v>
      </c>
      <c r="H2577" s="38"/>
      <c r="I2577" s="38"/>
      <c r="J2577" s="27">
        <f t="shared" si="240"/>
        <v>932</v>
      </c>
      <c r="K2577" s="28">
        <f t="shared" si="241"/>
        <v>7</v>
      </c>
      <c r="L2577" s="27">
        <f>IF(K2577=0,0,IF(E2577&gt;1,E2577-1,VLOOKUP(K2577,Months_Weeks!$A$1:$B$13,2,0)))</f>
        <v>1</v>
      </c>
      <c r="M2577" s="29"/>
      <c r="N2577" s="39"/>
      <c r="O2577" s="39"/>
      <c r="P2577" s="50">
        <f t="shared" si="242"/>
        <v>0</v>
      </c>
      <c r="Q2577" s="28">
        <f t="shared" si="243"/>
        <v>7</v>
      </c>
      <c r="R2577" s="28">
        <f>IF(Q2577=0,0,IF(E2577&gt;1,E2577-1,VLOOKUP(Q2577,Months_Weeks!$A$1:$B$13,2,0)))</f>
        <v>1</v>
      </c>
      <c r="S2577" s="30"/>
      <c r="T2577" s="39"/>
      <c r="U2577" s="39"/>
      <c r="V2577" s="50">
        <f t="shared" si="244"/>
        <v>0</v>
      </c>
      <c r="W2577" s="28">
        <f t="shared" si="245"/>
        <v>7</v>
      </c>
      <c r="X2577" s="28">
        <f>IF(W2577=0,0,IF(E2577&gt;1,E2577-1,VLOOKUP(W2577,Months_Weeks!$A$1:$B$13,2,0)))</f>
        <v>1</v>
      </c>
      <c r="Y2577" s="30"/>
      <c r="Z2577" s="39"/>
      <c r="AA2577" s="31"/>
      <c r="AB2577" s="39"/>
      <c r="AC2577" s="31"/>
      <c r="AD2577" s="40"/>
      <c r="AE2577" s="31"/>
      <c r="AF2577" s="40"/>
      <c r="AG2577" s="31"/>
      <c r="AH2577" s="40"/>
      <c r="AI2577" s="31"/>
      <c r="AJ2577" s="40"/>
    </row>
    <row r="2578" spans="1:36" x14ac:dyDescent="0.25">
      <c r="A2578" s="37" t="s">
        <v>32</v>
      </c>
      <c r="B2578" s="37">
        <v>33</v>
      </c>
      <c r="C2578" s="26" t="str">
        <f>IFERROR(INDEX(Clients[Client_Name],MATCH(Table312[[#This Row],[Client_Code]],Clients[Client_Code],0)),"")</f>
        <v>MINERVA</v>
      </c>
      <c r="D2578" s="25">
        <v>7</v>
      </c>
      <c r="E2578" s="25">
        <v>3</v>
      </c>
      <c r="F2578" s="25" t="b">
        <f>IF(E2578&gt;(VLOOKUP(D2578,Months_Weeks!$A$2:$B$13,2,TRUE)),FALSE)</f>
        <v>0</v>
      </c>
      <c r="G2578" s="63">
        <f>IF(Table312[[#This Row],[Facility]]="Buin",1.5%,0.25%)</f>
        <v>2.5000000000000001E-3</v>
      </c>
      <c r="H2578" s="38">
        <v>100</v>
      </c>
      <c r="I2578" s="38"/>
      <c r="J2578" s="27">
        <f t="shared" si="240"/>
        <v>1032</v>
      </c>
      <c r="K2578" s="28">
        <f t="shared" si="241"/>
        <v>7</v>
      </c>
      <c r="L2578" s="27">
        <f>IF(K2578=0,0,IF(E2578&gt;1,E2578-1,VLOOKUP(K2578,Months_Weeks!$A$1:$B$13,2,0)))</f>
        <v>2</v>
      </c>
      <c r="M2578" s="29"/>
      <c r="N2578" s="39"/>
      <c r="O2578" s="39"/>
      <c r="P2578" s="50">
        <f t="shared" si="242"/>
        <v>0</v>
      </c>
      <c r="Q2578" s="28">
        <f t="shared" si="243"/>
        <v>7</v>
      </c>
      <c r="R2578" s="28">
        <f>IF(Q2578=0,0,IF(E2578&gt;1,E2578-1,VLOOKUP(Q2578,Months_Weeks!$A$1:$B$13,2,0)))</f>
        <v>2</v>
      </c>
      <c r="S2578" s="30"/>
      <c r="T2578" s="39"/>
      <c r="U2578" s="39"/>
      <c r="V2578" s="50">
        <f t="shared" si="244"/>
        <v>0</v>
      </c>
      <c r="W2578" s="28">
        <f t="shared" si="245"/>
        <v>7</v>
      </c>
      <c r="X2578" s="28">
        <f>IF(W2578=0,0,IF(E2578&gt;1,E2578-1,VLOOKUP(W2578,Months_Weeks!$A$1:$B$13,2,0)))</f>
        <v>2</v>
      </c>
      <c r="Y2578" s="30"/>
      <c r="Z2578" s="39"/>
      <c r="AA2578" s="31"/>
      <c r="AB2578" s="39"/>
      <c r="AC2578" s="31"/>
      <c r="AD2578" s="40"/>
      <c r="AE2578" s="31"/>
      <c r="AF2578" s="40"/>
      <c r="AG2578" s="31"/>
      <c r="AH2578" s="40"/>
      <c r="AI2578" s="31"/>
      <c r="AJ2578" s="40"/>
    </row>
    <row r="2579" spans="1:36" x14ac:dyDescent="0.25">
      <c r="A2579" s="37" t="s">
        <v>32</v>
      </c>
      <c r="B2579" s="37">
        <v>33</v>
      </c>
      <c r="C2579" s="26" t="str">
        <f>IFERROR(INDEX(Clients[Client_Name],MATCH(Table312[[#This Row],[Client_Code]],Clients[Client_Code],0)),"")</f>
        <v>MINERVA</v>
      </c>
      <c r="D2579" s="25">
        <v>7</v>
      </c>
      <c r="E2579" s="25">
        <v>4</v>
      </c>
      <c r="F2579" s="25" t="b">
        <f>IF(E2579&gt;(VLOOKUP(D2579,Months_Weeks!$A$2:$B$13,2,TRUE)),FALSE)</f>
        <v>0</v>
      </c>
      <c r="G2579" s="63">
        <f>IF(Table312[[#This Row],[Facility]]="Buin",1.5%,0.25%)</f>
        <v>2.5000000000000001E-3</v>
      </c>
      <c r="H2579" s="38">
        <v>100</v>
      </c>
      <c r="I2579" s="38"/>
      <c r="J2579" s="27">
        <f t="shared" si="240"/>
        <v>1132</v>
      </c>
      <c r="K2579" s="28">
        <f t="shared" si="241"/>
        <v>7</v>
      </c>
      <c r="L2579" s="27">
        <f>IF(K2579=0,0,IF(E2579&gt;1,E2579-1,VLOOKUP(K2579,Months_Weeks!$A$1:$B$13,2,0)))</f>
        <v>3</v>
      </c>
      <c r="M2579" s="29"/>
      <c r="N2579" s="39"/>
      <c r="O2579" s="39"/>
      <c r="P2579" s="50">
        <f t="shared" si="242"/>
        <v>0</v>
      </c>
      <c r="Q2579" s="28">
        <f t="shared" si="243"/>
        <v>7</v>
      </c>
      <c r="R2579" s="28">
        <f>IF(Q2579=0,0,IF(E2579&gt;1,E2579-1,VLOOKUP(Q2579,Months_Weeks!$A$1:$B$13,2,0)))</f>
        <v>3</v>
      </c>
      <c r="S2579" s="30"/>
      <c r="T2579" s="39"/>
      <c r="U2579" s="39"/>
      <c r="V2579" s="50">
        <f t="shared" si="244"/>
        <v>0</v>
      </c>
      <c r="W2579" s="28">
        <f t="shared" si="245"/>
        <v>7</v>
      </c>
      <c r="X2579" s="28">
        <f>IF(W2579=0,0,IF(E2579&gt;1,E2579-1,VLOOKUP(W2579,Months_Weeks!$A$1:$B$13,2,0)))</f>
        <v>3</v>
      </c>
      <c r="Y2579" s="30"/>
      <c r="Z2579" s="39"/>
      <c r="AA2579" s="31"/>
      <c r="AB2579" s="39"/>
      <c r="AC2579" s="31"/>
      <c r="AD2579" s="40"/>
      <c r="AE2579" s="31"/>
      <c r="AF2579" s="40"/>
      <c r="AG2579" s="31"/>
      <c r="AH2579" s="40"/>
      <c r="AI2579" s="31"/>
      <c r="AJ2579" s="40"/>
    </row>
    <row r="2580" spans="1:36" x14ac:dyDescent="0.25">
      <c r="A2580" s="37" t="s">
        <v>32</v>
      </c>
      <c r="B2580" s="37">
        <v>33</v>
      </c>
      <c r="C2580" s="26" t="str">
        <f>IFERROR(INDEX(Clients[Client_Name],MATCH(Table312[[#This Row],[Client_Code]],Clients[Client_Code],0)),"")</f>
        <v>MINERVA</v>
      </c>
      <c r="D2580" s="25">
        <v>8</v>
      </c>
      <c r="E2580" s="25">
        <v>1</v>
      </c>
      <c r="F2580" s="25" t="b">
        <f>IF(E2580&gt;(VLOOKUP(D2580,Months_Weeks!$A$2:$B$13,2,TRUE)),FALSE)</f>
        <v>0</v>
      </c>
      <c r="G2580" s="63">
        <f>IF(Table312[[#This Row],[Facility]]="Buin",1.5%,0.25%)</f>
        <v>2.5000000000000001E-3</v>
      </c>
      <c r="H2580" s="38">
        <v>100</v>
      </c>
      <c r="I2580" s="38"/>
      <c r="J2580" s="27">
        <f t="shared" si="240"/>
        <v>1232</v>
      </c>
      <c r="K2580" s="28">
        <f t="shared" si="241"/>
        <v>7</v>
      </c>
      <c r="L2580" s="27">
        <f>IF(K2580=0,0,IF(E2580&gt;1,E2580-1,VLOOKUP(K2580,Months_Weeks!$A$1:$B$13,2,0)))</f>
        <v>4</v>
      </c>
      <c r="M2580" s="29"/>
      <c r="N2580" s="39"/>
      <c r="O2580" s="39"/>
      <c r="P2580" s="50">
        <f t="shared" si="242"/>
        <v>0</v>
      </c>
      <c r="Q2580" s="28">
        <f t="shared" si="243"/>
        <v>7</v>
      </c>
      <c r="R2580" s="28">
        <f>IF(Q2580=0,0,IF(E2580&gt;1,E2580-1,VLOOKUP(Q2580,Months_Weeks!$A$1:$B$13,2,0)))</f>
        <v>4</v>
      </c>
      <c r="S2580" s="30"/>
      <c r="T2580" s="39"/>
      <c r="U2580" s="39"/>
      <c r="V2580" s="50">
        <f t="shared" si="244"/>
        <v>0</v>
      </c>
      <c r="W2580" s="28">
        <f t="shared" si="245"/>
        <v>7</v>
      </c>
      <c r="X2580" s="28">
        <f>IF(W2580=0,0,IF(E2580&gt;1,E2580-1,VLOOKUP(W2580,Months_Weeks!$A$1:$B$13,2,0)))</f>
        <v>4</v>
      </c>
      <c r="Y2580" s="30"/>
      <c r="Z2580" s="39"/>
      <c r="AA2580" s="31"/>
      <c r="AB2580" s="39"/>
      <c r="AC2580" s="31"/>
      <c r="AD2580" s="40"/>
      <c r="AE2580" s="31"/>
      <c r="AF2580" s="40"/>
      <c r="AG2580" s="31"/>
      <c r="AH2580" s="40"/>
      <c r="AI2580" s="31"/>
      <c r="AJ2580" s="40"/>
    </row>
    <row r="2581" spans="1:36" x14ac:dyDescent="0.25">
      <c r="A2581" s="37" t="s">
        <v>32</v>
      </c>
      <c r="B2581" s="37">
        <v>33</v>
      </c>
      <c r="C2581" s="26" t="str">
        <f>IFERROR(INDEX(Clients[Client_Name],MATCH(Table312[[#This Row],[Client_Code]],Clients[Client_Code],0)),"")</f>
        <v>MINERVA</v>
      </c>
      <c r="D2581" s="25">
        <v>8</v>
      </c>
      <c r="E2581" s="25">
        <v>2</v>
      </c>
      <c r="F2581" s="25" t="b">
        <f>IF(E2581&gt;(VLOOKUP(D2581,Months_Weeks!$A$2:$B$13,2,TRUE)),FALSE)</f>
        <v>0</v>
      </c>
      <c r="G2581" s="63">
        <f>IF(Table312[[#This Row],[Facility]]="Buin",1.5%,0.25%)</f>
        <v>2.5000000000000001E-3</v>
      </c>
      <c r="H2581" s="38">
        <v>100</v>
      </c>
      <c r="I2581" s="38"/>
      <c r="J2581" s="27">
        <f t="shared" si="240"/>
        <v>1332</v>
      </c>
      <c r="K2581" s="28">
        <f t="shared" si="241"/>
        <v>8</v>
      </c>
      <c r="L2581" s="27">
        <f>IF(K2581=0,0,IF(E2581&gt;1,E2581-1,VLOOKUP(K2581,Months_Weeks!$A$1:$B$13,2,0)))</f>
        <v>1</v>
      </c>
      <c r="M2581" s="29"/>
      <c r="N2581" s="39"/>
      <c r="O2581" s="39"/>
      <c r="P2581" s="50">
        <f t="shared" si="242"/>
        <v>0</v>
      </c>
      <c r="Q2581" s="28">
        <f t="shared" si="243"/>
        <v>8</v>
      </c>
      <c r="R2581" s="28">
        <f>IF(Q2581=0,0,IF(E2581&gt;1,E2581-1,VLOOKUP(Q2581,Months_Weeks!$A$1:$B$13,2,0)))</f>
        <v>1</v>
      </c>
      <c r="S2581" s="30"/>
      <c r="T2581" s="39"/>
      <c r="U2581" s="39"/>
      <c r="V2581" s="50">
        <f t="shared" si="244"/>
        <v>0</v>
      </c>
      <c r="W2581" s="28">
        <f t="shared" si="245"/>
        <v>8</v>
      </c>
      <c r="X2581" s="28">
        <f>IF(W2581=0,0,IF(E2581&gt;1,E2581-1,VLOOKUP(W2581,Months_Weeks!$A$1:$B$13,2,0)))</f>
        <v>1</v>
      </c>
      <c r="Y2581" s="30"/>
      <c r="Z2581" s="39"/>
      <c r="AA2581" s="31"/>
      <c r="AB2581" s="39"/>
      <c r="AC2581" s="31"/>
      <c r="AD2581" s="40"/>
      <c r="AE2581" s="31"/>
      <c r="AF2581" s="40"/>
      <c r="AG2581" s="31"/>
      <c r="AH2581" s="40"/>
      <c r="AI2581" s="31"/>
      <c r="AJ2581" s="40"/>
    </row>
    <row r="2582" spans="1:36" x14ac:dyDescent="0.25">
      <c r="A2582" s="37" t="s">
        <v>32</v>
      </c>
      <c r="B2582" s="37">
        <v>33</v>
      </c>
      <c r="C2582" s="26" t="str">
        <f>IFERROR(INDEX(Clients[Client_Name],MATCH(Table312[[#This Row],[Client_Code]],Clients[Client_Code],0)),"")</f>
        <v>MINERVA</v>
      </c>
      <c r="D2582" s="25">
        <v>8</v>
      </c>
      <c r="E2582" s="25">
        <v>3</v>
      </c>
      <c r="F2582" s="25" t="b">
        <f>IF(E2582&gt;(VLOOKUP(D2582,Months_Weeks!$A$2:$B$13,2,TRUE)),FALSE)</f>
        <v>0</v>
      </c>
      <c r="G2582" s="63">
        <f>IF(Table312[[#This Row],[Facility]]="Buin",1.5%,0.25%)</f>
        <v>2.5000000000000001E-3</v>
      </c>
      <c r="H2582" s="38">
        <v>100</v>
      </c>
      <c r="I2582" s="38"/>
      <c r="J2582" s="27">
        <f t="shared" si="240"/>
        <v>1432</v>
      </c>
      <c r="K2582" s="28">
        <f t="shared" si="241"/>
        <v>8</v>
      </c>
      <c r="L2582" s="27">
        <f>IF(K2582=0,0,IF(E2582&gt;1,E2582-1,VLOOKUP(K2582,Months_Weeks!$A$1:$B$13,2,0)))</f>
        <v>2</v>
      </c>
      <c r="M2582" s="29"/>
      <c r="N2582" s="39"/>
      <c r="O2582" s="39"/>
      <c r="P2582" s="50">
        <f t="shared" si="242"/>
        <v>0</v>
      </c>
      <c r="Q2582" s="28">
        <f t="shared" si="243"/>
        <v>8</v>
      </c>
      <c r="R2582" s="28">
        <f>IF(Q2582=0,0,IF(E2582&gt;1,E2582-1,VLOOKUP(Q2582,Months_Weeks!$A$1:$B$13,2,0)))</f>
        <v>2</v>
      </c>
      <c r="S2582" s="30"/>
      <c r="T2582" s="39"/>
      <c r="U2582" s="39"/>
      <c r="V2582" s="50">
        <f t="shared" si="244"/>
        <v>0</v>
      </c>
      <c r="W2582" s="28">
        <f t="shared" si="245"/>
        <v>8</v>
      </c>
      <c r="X2582" s="28">
        <f>IF(W2582=0,0,IF(E2582&gt;1,E2582-1,VLOOKUP(W2582,Months_Weeks!$A$1:$B$13,2,0)))</f>
        <v>2</v>
      </c>
      <c r="Y2582" s="30"/>
      <c r="Z2582" s="39"/>
      <c r="AA2582" s="31"/>
      <c r="AB2582" s="39"/>
      <c r="AC2582" s="31"/>
      <c r="AD2582" s="40"/>
      <c r="AE2582" s="31"/>
      <c r="AF2582" s="40"/>
      <c r="AG2582" s="31"/>
      <c r="AH2582" s="40"/>
      <c r="AI2582" s="31"/>
      <c r="AJ2582" s="40"/>
    </row>
    <row r="2583" spans="1:36" x14ac:dyDescent="0.25">
      <c r="A2583" s="37" t="s">
        <v>32</v>
      </c>
      <c r="B2583" s="37">
        <v>33</v>
      </c>
      <c r="C2583" s="26" t="str">
        <f>IFERROR(INDEX(Clients[Client_Name],MATCH(Table312[[#This Row],[Client_Code]],Clients[Client_Code],0)),"")</f>
        <v>MINERVA</v>
      </c>
      <c r="D2583" s="25">
        <v>8</v>
      </c>
      <c r="E2583" s="25">
        <v>4</v>
      </c>
      <c r="F2583" s="25" t="b">
        <f>IF(E2583&gt;(VLOOKUP(D2583,Months_Weeks!$A$2:$B$13,2,TRUE)),FALSE)</f>
        <v>0</v>
      </c>
      <c r="G2583" s="63">
        <f>IF(Table312[[#This Row],[Facility]]="Buin",1.5%,0.25%)</f>
        <v>2.5000000000000001E-3</v>
      </c>
      <c r="H2583" s="38">
        <v>100</v>
      </c>
      <c r="I2583" s="38"/>
      <c r="J2583" s="27">
        <f t="shared" si="240"/>
        <v>1532</v>
      </c>
      <c r="K2583" s="28">
        <f t="shared" si="241"/>
        <v>8</v>
      </c>
      <c r="L2583" s="27">
        <f>IF(K2583=0,0,IF(E2583&gt;1,E2583-1,VLOOKUP(K2583,Months_Weeks!$A$1:$B$13,2,0)))</f>
        <v>3</v>
      </c>
      <c r="M2583" s="29"/>
      <c r="N2583" s="39"/>
      <c r="O2583" s="39"/>
      <c r="P2583" s="50">
        <f t="shared" si="242"/>
        <v>0</v>
      </c>
      <c r="Q2583" s="28">
        <f t="shared" si="243"/>
        <v>8</v>
      </c>
      <c r="R2583" s="28">
        <f>IF(Q2583=0,0,IF(E2583&gt;1,E2583-1,VLOOKUP(Q2583,Months_Weeks!$A$1:$B$13,2,0)))</f>
        <v>3</v>
      </c>
      <c r="S2583" s="30"/>
      <c r="T2583" s="39"/>
      <c r="U2583" s="39"/>
      <c r="V2583" s="50">
        <f t="shared" si="244"/>
        <v>0</v>
      </c>
      <c r="W2583" s="28">
        <f t="shared" si="245"/>
        <v>8</v>
      </c>
      <c r="X2583" s="28">
        <f>IF(W2583=0,0,IF(E2583&gt;1,E2583-1,VLOOKUP(W2583,Months_Weeks!$A$1:$B$13,2,0)))</f>
        <v>3</v>
      </c>
      <c r="Y2583" s="30"/>
      <c r="Z2583" s="39"/>
      <c r="AA2583" s="31"/>
      <c r="AB2583" s="39"/>
      <c r="AC2583" s="31"/>
      <c r="AD2583" s="40"/>
      <c r="AE2583" s="31"/>
      <c r="AF2583" s="40"/>
      <c r="AG2583" s="31"/>
      <c r="AH2583" s="40"/>
      <c r="AI2583" s="31"/>
      <c r="AJ2583" s="40"/>
    </row>
    <row r="2584" spans="1:36" x14ac:dyDescent="0.25">
      <c r="A2584" s="37" t="s">
        <v>32</v>
      </c>
      <c r="B2584" s="37">
        <v>33</v>
      </c>
      <c r="C2584" s="26" t="str">
        <f>IFERROR(INDEX(Clients[Client_Name],MATCH(Table312[[#This Row],[Client_Code]],Clients[Client_Code],0)),"")</f>
        <v>MINERVA</v>
      </c>
      <c r="D2584" s="25">
        <v>9</v>
      </c>
      <c r="E2584" s="25">
        <v>1</v>
      </c>
      <c r="F2584" s="25" t="b">
        <f>IF(E2584&gt;(VLOOKUP(D2584,Months_Weeks!$A$2:$B$13,2,TRUE)),FALSE)</f>
        <v>0</v>
      </c>
      <c r="G2584" s="63">
        <f>IF(Table312[[#This Row],[Facility]]="Buin",1.5%,0.25%)</f>
        <v>2.5000000000000001E-3</v>
      </c>
      <c r="H2584" s="38">
        <v>100</v>
      </c>
      <c r="I2584" s="38"/>
      <c r="J2584" s="27">
        <f t="shared" si="240"/>
        <v>1632</v>
      </c>
      <c r="K2584" s="28">
        <f t="shared" si="241"/>
        <v>8</v>
      </c>
      <c r="L2584" s="27">
        <f>IF(K2584=0,0,IF(E2584&gt;1,E2584-1,VLOOKUP(K2584,Months_Weeks!$A$1:$B$13,2,0)))</f>
        <v>4</v>
      </c>
      <c r="M2584" s="29"/>
      <c r="N2584" s="39"/>
      <c r="O2584" s="39"/>
      <c r="P2584" s="50">
        <f t="shared" si="242"/>
        <v>0</v>
      </c>
      <c r="Q2584" s="28">
        <f t="shared" si="243"/>
        <v>8</v>
      </c>
      <c r="R2584" s="28">
        <f>IF(Q2584=0,0,IF(E2584&gt;1,E2584-1,VLOOKUP(Q2584,Months_Weeks!$A$1:$B$13,2,0)))</f>
        <v>4</v>
      </c>
      <c r="S2584" s="30"/>
      <c r="T2584" s="39"/>
      <c r="U2584" s="39"/>
      <c r="V2584" s="50">
        <f t="shared" si="244"/>
        <v>0</v>
      </c>
      <c r="W2584" s="28">
        <f t="shared" si="245"/>
        <v>8</v>
      </c>
      <c r="X2584" s="28">
        <f>IF(W2584=0,0,IF(E2584&gt;1,E2584-1,VLOOKUP(W2584,Months_Weeks!$A$1:$B$13,2,0)))</f>
        <v>4</v>
      </c>
      <c r="Y2584" s="30"/>
      <c r="Z2584" s="39"/>
      <c r="AA2584" s="31"/>
      <c r="AB2584" s="39"/>
      <c r="AC2584" s="31"/>
      <c r="AD2584" s="40"/>
      <c r="AE2584" s="31"/>
      <c r="AF2584" s="40"/>
      <c r="AG2584" s="31"/>
      <c r="AH2584" s="40"/>
      <c r="AI2584" s="31"/>
      <c r="AJ2584" s="40"/>
    </row>
    <row r="2585" spans="1:36" x14ac:dyDescent="0.25">
      <c r="A2585" s="37" t="s">
        <v>32</v>
      </c>
      <c r="B2585" s="37">
        <v>33</v>
      </c>
      <c r="C2585" s="26" t="str">
        <f>IFERROR(INDEX(Clients[Client_Name],MATCH(Table312[[#This Row],[Client_Code]],Clients[Client_Code],0)),"")</f>
        <v>MINERVA</v>
      </c>
      <c r="D2585" s="25">
        <v>9</v>
      </c>
      <c r="E2585" s="25">
        <v>2</v>
      </c>
      <c r="F2585" s="25" t="b">
        <f>IF(E2585&gt;(VLOOKUP(D2585,Months_Weeks!$A$2:$B$13,2,TRUE)),FALSE)</f>
        <v>0</v>
      </c>
      <c r="G2585" s="63">
        <f>IF(Table312[[#This Row],[Facility]]="Buin",1.5%,0.25%)</f>
        <v>2.5000000000000001E-3</v>
      </c>
      <c r="H2585" s="38"/>
      <c r="I2585" s="38">
        <v>200</v>
      </c>
      <c r="J2585" s="27">
        <f t="shared" si="240"/>
        <v>1432</v>
      </c>
      <c r="K2585" s="28">
        <f t="shared" si="241"/>
        <v>9</v>
      </c>
      <c r="L2585" s="27">
        <f>IF(K2585=0,0,IF(E2585&gt;1,E2585-1,VLOOKUP(K2585,Months_Weeks!$A$1:$B$13,2,0)))</f>
        <v>1</v>
      </c>
      <c r="M2585" s="29"/>
      <c r="N2585" s="39"/>
      <c r="O2585" s="39"/>
      <c r="P2585" s="50">
        <f t="shared" si="242"/>
        <v>0</v>
      </c>
      <c r="Q2585" s="28">
        <f t="shared" si="243"/>
        <v>9</v>
      </c>
      <c r="R2585" s="28">
        <f>IF(Q2585=0,0,IF(E2585&gt;1,E2585-1,VLOOKUP(Q2585,Months_Weeks!$A$1:$B$13,2,0)))</f>
        <v>1</v>
      </c>
      <c r="S2585" s="30"/>
      <c r="T2585" s="39"/>
      <c r="U2585" s="39"/>
      <c r="V2585" s="50">
        <f t="shared" si="244"/>
        <v>0</v>
      </c>
      <c r="W2585" s="28">
        <f t="shared" si="245"/>
        <v>9</v>
      </c>
      <c r="X2585" s="28">
        <f>IF(W2585=0,0,IF(E2585&gt;1,E2585-1,VLOOKUP(W2585,Months_Weeks!$A$1:$B$13,2,0)))</f>
        <v>1</v>
      </c>
      <c r="Y2585" s="30"/>
      <c r="Z2585" s="39"/>
      <c r="AA2585" s="31"/>
      <c r="AB2585" s="39"/>
      <c r="AC2585" s="31"/>
      <c r="AD2585" s="40"/>
      <c r="AE2585" s="31"/>
      <c r="AF2585" s="40"/>
      <c r="AG2585" s="31"/>
      <c r="AH2585" s="40"/>
      <c r="AI2585" s="31"/>
      <c r="AJ2585" s="40"/>
    </row>
    <row r="2586" spans="1:36" x14ac:dyDescent="0.25">
      <c r="A2586" s="37" t="s">
        <v>32</v>
      </c>
      <c r="B2586" s="37">
        <v>33</v>
      </c>
      <c r="C2586" s="26" t="str">
        <f>IFERROR(INDEX(Clients[Client_Name],MATCH(Table312[[#This Row],[Client_Code]],Clients[Client_Code],0)),"")</f>
        <v>MINERVA</v>
      </c>
      <c r="D2586" s="25">
        <v>9</v>
      </c>
      <c r="E2586" s="25">
        <v>3</v>
      </c>
      <c r="F2586" s="25" t="b">
        <f>IF(E2586&gt;(VLOOKUP(D2586,Months_Weeks!$A$2:$B$13,2,TRUE)),FALSE)</f>
        <v>0</v>
      </c>
      <c r="G2586" s="63">
        <f>IF(Table312[[#This Row],[Facility]]="Buin",1.5%,0.25%)</f>
        <v>2.5000000000000001E-3</v>
      </c>
      <c r="H2586" s="38"/>
      <c r="I2586" s="38">
        <v>100</v>
      </c>
      <c r="J2586" s="27">
        <f t="shared" si="240"/>
        <v>1332</v>
      </c>
      <c r="K2586" s="28">
        <f t="shared" si="241"/>
        <v>9</v>
      </c>
      <c r="L2586" s="27">
        <f>IF(K2586=0,0,IF(E2586&gt;1,E2586-1,VLOOKUP(K2586,Months_Weeks!$A$1:$B$13,2,0)))</f>
        <v>2</v>
      </c>
      <c r="M2586" s="29"/>
      <c r="N2586" s="39"/>
      <c r="O2586" s="39"/>
      <c r="P2586" s="50">
        <f t="shared" si="242"/>
        <v>0</v>
      </c>
      <c r="Q2586" s="28">
        <f t="shared" si="243"/>
        <v>9</v>
      </c>
      <c r="R2586" s="28">
        <f>IF(Q2586=0,0,IF(E2586&gt;1,E2586-1,VLOOKUP(Q2586,Months_Weeks!$A$1:$B$13,2,0)))</f>
        <v>2</v>
      </c>
      <c r="S2586" s="30"/>
      <c r="T2586" s="39"/>
      <c r="U2586" s="39"/>
      <c r="V2586" s="50">
        <f t="shared" si="244"/>
        <v>0</v>
      </c>
      <c r="W2586" s="28">
        <f t="shared" si="245"/>
        <v>9</v>
      </c>
      <c r="X2586" s="28">
        <f>IF(W2586=0,0,IF(E2586&gt;1,E2586-1,VLOOKUP(W2586,Months_Weeks!$A$1:$B$13,2,0)))</f>
        <v>2</v>
      </c>
      <c r="Y2586" s="30"/>
      <c r="Z2586" s="39"/>
      <c r="AA2586" s="31"/>
      <c r="AB2586" s="39"/>
      <c r="AC2586" s="31"/>
      <c r="AD2586" s="40"/>
      <c r="AE2586" s="31"/>
      <c r="AF2586" s="40"/>
      <c r="AG2586" s="31"/>
      <c r="AH2586" s="40"/>
      <c r="AI2586" s="31"/>
      <c r="AJ2586" s="40"/>
    </row>
    <row r="2587" spans="1:36" x14ac:dyDescent="0.25">
      <c r="A2587" s="37" t="s">
        <v>32</v>
      </c>
      <c r="B2587" s="37">
        <v>33</v>
      </c>
      <c r="C2587" s="26" t="str">
        <f>IFERROR(INDEX(Clients[Client_Name],MATCH(Table312[[#This Row],[Client_Code]],Clients[Client_Code],0)),"")</f>
        <v>MINERVA</v>
      </c>
      <c r="D2587" s="25">
        <v>9</v>
      </c>
      <c r="E2587" s="25">
        <v>4</v>
      </c>
      <c r="F2587" s="25" t="b">
        <f>IF(E2587&gt;(VLOOKUP(D2587,Months_Weeks!$A$2:$B$13,2,TRUE)),FALSE)</f>
        <v>0</v>
      </c>
      <c r="G2587" s="63">
        <f>IF(Table312[[#This Row],[Facility]]="Buin",1.5%,0.25%)</f>
        <v>2.5000000000000001E-3</v>
      </c>
      <c r="H2587" s="38"/>
      <c r="I2587" s="38"/>
      <c r="J2587" s="27">
        <f t="shared" si="240"/>
        <v>1332</v>
      </c>
      <c r="K2587" s="28">
        <f t="shared" si="241"/>
        <v>9</v>
      </c>
      <c r="L2587" s="27">
        <f>IF(K2587=0,0,IF(E2587&gt;1,E2587-1,VLOOKUP(K2587,Months_Weeks!$A$1:$B$13,2,0)))</f>
        <v>3</v>
      </c>
      <c r="M2587" s="29"/>
      <c r="N2587" s="39"/>
      <c r="O2587" s="39"/>
      <c r="P2587" s="50">
        <f t="shared" si="242"/>
        <v>0</v>
      </c>
      <c r="Q2587" s="28">
        <f t="shared" si="243"/>
        <v>9</v>
      </c>
      <c r="R2587" s="28">
        <f>IF(Q2587=0,0,IF(E2587&gt;1,E2587-1,VLOOKUP(Q2587,Months_Weeks!$A$1:$B$13,2,0)))</f>
        <v>3</v>
      </c>
      <c r="S2587" s="30"/>
      <c r="T2587" s="39"/>
      <c r="U2587" s="39"/>
      <c r="V2587" s="50">
        <f t="shared" si="244"/>
        <v>0</v>
      </c>
      <c r="W2587" s="28">
        <f t="shared" si="245"/>
        <v>9</v>
      </c>
      <c r="X2587" s="28">
        <f>IF(W2587=0,0,IF(E2587&gt;1,E2587-1,VLOOKUP(W2587,Months_Weeks!$A$1:$B$13,2,0)))</f>
        <v>3</v>
      </c>
      <c r="Y2587" s="30"/>
      <c r="Z2587" s="39"/>
      <c r="AA2587" s="31"/>
      <c r="AB2587" s="39"/>
      <c r="AC2587" s="31"/>
      <c r="AD2587" s="40"/>
      <c r="AE2587" s="31"/>
      <c r="AF2587" s="40"/>
      <c r="AG2587" s="31"/>
      <c r="AH2587" s="40"/>
      <c r="AI2587" s="31"/>
      <c r="AJ2587" s="40"/>
    </row>
    <row r="2588" spans="1:36" x14ac:dyDescent="0.25">
      <c r="A2588" s="37" t="s">
        <v>32</v>
      </c>
      <c r="B2588" s="37">
        <v>33</v>
      </c>
      <c r="C2588" s="26" t="str">
        <f>IFERROR(INDEX(Clients[Client_Name],MATCH(Table312[[#This Row],[Client_Code]],Clients[Client_Code],0)),"")</f>
        <v>MINERVA</v>
      </c>
      <c r="D2588" s="25">
        <v>9</v>
      </c>
      <c r="E2588" s="25">
        <v>5</v>
      </c>
      <c r="F2588" s="25" t="b">
        <f>IF(E2588&gt;(VLOOKUP(D2588,Months_Weeks!$A$2:$B$13,2,TRUE)),FALSE)</f>
        <v>0</v>
      </c>
      <c r="G2588" s="63">
        <f>IF(Table312[[#This Row],[Facility]]="Buin",1.5%,0.25%)</f>
        <v>2.5000000000000001E-3</v>
      </c>
      <c r="H2588" s="38"/>
      <c r="I2588" s="38"/>
      <c r="J2588" s="27">
        <f t="shared" si="240"/>
        <v>1332</v>
      </c>
      <c r="K2588" s="28">
        <f t="shared" si="241"/>
        <v>9</v>
      </c>
      <c r="L2588" s="27">
        <f>IF(K2588=0,0,IF(E2588&gt;1,E2588-1,VLOOKUP(K2588,Months_Weeks!$A$1:$B$13,2,0)))</f>
        <v>4</v>
      </c>
      <c r="M2588" s="29"/>
      <c r="N2588" s="39"/>
      <c r="O2588" s="39"/>
      <c r="P2588" s="50">
        <f t="shared" si="242"/>
        <v>0</v>
      </c>
      <c r="Q2588" s="28">
        <f t="shared" si="243"/>
        <v>9</v>
      </c>
      <c r="R2588" s="28">
        <f>IF(Q2588=0,0,IF(E2588&gt;1,E2588-1,VLOOKUP(Q2588,Months_Weeks!$A$1:$B$13,2,0)))</f>
        <v>4</v>
      </c>
      <c r="S2588" s="30"/>
      <c r="T2588" s="39"/>
      <c r="U2588" s="39"/>
      <c r="V2588" s="50">
        <f t="shared" si="244"/>
        <v>0</v>
      </c>
      <c r="W2588" s="28">
        <f t="shared" si="245"/>
        <v>9</v>
      </c>
      <c r="X2588" s="28">
        <f>IF(W2588=0,0,IF(E2588&gt;1,E2588-1,VLOOKUP(W2588,Months_Weeks!$A$1:$B$13,2,0)))</f>
        <v>4</v>
      </c>
      <c r="Y2588" s="30"/>
      <c r="Z2588" s="39"/>
      <c r="AA2588" s="31"/>
      <c r="AB2588" s="39"/>
      <c r="AC2588" s="31"/>
      <c r="AD2588" s="40"/>
      <c r="AE2588" s="31"/>
      <c r="AF2588" s="40"/>
      <c r="AG2588" s="31"/>
      <c r="AH2588" s="40"/>
      <c r="AI2588" s="31"/>
      <c r="AJ2588" s="40"/>
    </row>
    <row r="2589" spans="1:36" x14ac:dyDescent="0.25">
      <c r="A2589" s="37" t="s">
        <v>32</v>
      </c>
      <c r="B2589" s="37">
        <v>33</v>
      </c>
      <c r="C2589" s="26" t="str">
        <f>IFERROR(INDEX(Clients[Client_Name],MATCH(Table312[[#This Row],[Client_Code]],Clients[Client_Code],0)),"")</f>
        <v>MINERVA</v>
      </c>
      <c r="D2589" s="25">
        <v>10</v>
      </c>
      <c r="E2589" s="25">
        <v>1</v>
      </c>
      <c r="F2589" s="25" t="b">
        <f>IF(E2589&gt;(VLOOKUP(D2589,Months_Weeks!$A$2:$B$13,2,TRUE)),FALSE)</f>
        <v>0</v>
      </c>
      <c r="G2589" s="63">
        <f>IF(Table312[[#This Row],[Facility]]="Buin",1.5%,0.25%)</f>
        <v>2.5000000000000001E-3</v>
      </c>
      <c r="H2589" s="38"/>
      <c r="I2589" s="38">
        <v>50</v>
      </c>
      <c r="J2589" s="27">
        <f t="shared" si="240"/>
        <v>1282</v>
      </c>
      <c r="K2589" s="28">
        <f t="shared" si="241"/>
        <v>9</v>
      </c>
      <c r="L2589" s="27">
        <f>IF(K2589=0,0,IF(E2589&gt;1,E2589-1,VLOOKUP(K2589,Months_Weeks!$A$1:$B$13,2,0)))</f>
        <v>5</v>
      </c>
      <c r="M2589" s="29"/>
      <c r="N2589" s="39"/>
      <c r="O2589" s="39"/>
      <c r="P2589" s="50">
        <f t="shared" si="242"/>
        <v>0</v>
      </c>
      <c r="Q2589" s="28">
        <f t="shared" si="243"/>
        <v>9</v>
      </c>
      <c r="R2589" s="28">
        <f>IF(Q2589=0,0,IF(E2589&gt;1,E2589-1,VLOOKUP(Q2589,Months_Weeks!$A$1:$B$13,2,0)))</f>
        <v>5</v>
      </c>
      <c r="S2589" s="30"/>
      <c r="T2589" s="39"/>
      <c r="U2589" s="39"/>
      <c r="V2589" s="50">
        <f t="shared" si="244"/>
        <v>0</v>
      </c>
      <c r="W2589" s="28">
        <f t="shared" si="245"/>
        <v>9</v>
      </c>
      <c r="X2589" s="28">
        <f>IF(W2589=0,0,IF(E2589&gt;1,E2589-1,VLOOKUP(W2589,Months_Weeks!$A$1:$B$13,2,0)))</f>
        <v>5</v>
      </c>
      <c r="Y2589" s="30"/>
      <c r="Z2589" s="39"/>
      <c r="AA2589" s="31"/>
      <c r="AB2589" s="39"/>
      <c r="AC2589" s="31"/>
      <c r="AD2589" s="40"/>
      <c r="AE2589" s="31"/>
      <c r="AF2589" s="40"/>
      <c r="AG2589" s="31"/>
      <c r="AH2589" s="40"/>
      <c r="AI2589" s="31"/>
      <c r="AJ2589" s="40"/>
    </row>
    <row r="2590" spans="1:36" x14ac:dyDescent="0.25">
      <c r="A2590" s="37" t="s">
        <v>32</v>
      </c>
      <c r="B2590" s="37">
        <v>33</v>
      </c>
      <c r="C2590" s="26" t="str">
        <f>IFERROR(INDEX(Clients[Client_Name],MATCH(Table312[[#This Row],[Client_Code]],Clients[Client_Code],0)),"")</f>
        <v>MINERVA</v>
      </c>
      <c r="D2590" s="25">
        <v>10</v>
      </c>
      <c r="E2590" s="25">
        <v>2</v>
      </c>
      <c r="F2590" s="25" t="b">
        <f>IF(E2590&gt;(VLOOKUP(D2590,Months_Weeks!$A$2:$B$13,2,TRUE)),FALSE)</f>
        <v>0</v>
      </c>
      <c r="G2590" s="63">
        <f>IF(Table312[[#This Row],[Facility]]="Buin",1.5%,0.25%)</f>
        <v>2.5000000000000001E-3</v>
      </c>
      <c r="H2590" s="38"/>
      <c r="I2590" s="38">
        <v>50</v>
      </c>
      <c r="J2590" s="27">
        <f t="shared" si="240"/>
        <v>1232</v>
      </c>
      <c r="K2590" s="28">
        <f t="shared" si="241"/>
        <v>10</v>
      </c>
      <c r="L2590" s="27">
        <f>IF(K2590=0,0,IF(E2590&gt;1,E2590-1,VLOOKUP(K2590,Months_Weeks!$A$1:$B$13,2,0)))</f>
        <v>1</v>
      </c>
      <c r="M2590" s="29"/>
      <c r="N2590" s="39"/>
      <c r="O2590" s="39"/>
      <c r="P2590" s="50">
        <f t="shared" si="242"/>
        <v>0</v>
      </c>
      <c r="Q2590" s="28">
        <f t="shared" si="243"/>
        <v>10</v>
      </c>
      <c r="R2590" s="28">
        <f>IF(Q2590=0,0,IF(E2590&gt;1,E2590-1,VLOOKUP(Q2590,Months_Weeks!$A$1:$B$13,2,0)))</f>
        <v>1</v>
      </c>
      <c r="S2590" s="30"/>
      <c r="T2590" s="39"/>
      <c r="U2590" s="39"/>
      <c r="V2590" s="50">
        <f t="shared" si="244"/>
        <v>0</v>
      </c>
      <c r="W2590" s="28">
        <f t="shared" si="245"/>
        <v>10</v>
      </c>
      <c r="X2590" s="28">
        <f>IF(W2590=0,0,IF(E2590&gt;1,E2590-1,VLOOKUP(W2590,Months_Weeks!$A$1:$B$13,2,0)))</f>
        <v>1</v>
      </c>
      <c r="Y2590" s="30"/>
      <c r="Z2590" s="39"/>
      <c r="AA2590" s="31"/>
      <c r="AB2590" s="39"/>
      <c r="AC2590" s="31"/>
      <c r="AD2590" s="40"/>
      <c r="AE2590" s="31"/>
      <c r="AF2590" s="40"/>
      <c r="AG2590" s="31"/>
      <c r="AH2590" s="40"/>
      <c r="AI2590" s="31"/>
      <c r="AJ2590" s="40"/>
    </row>
    <row r="2591" spans="1:36" x14ac:dyDescent="0.25">
      <c r="A2591" s="37" t="s">
        <v>32</v>
      </c>
      <c r="B2591" s="37">
        <v>33</v>
      </c>
      <c r="C2591" s="26" t="str">
        <f>IFERROR(INDEX(Clients[Client_Name],MATCH(Table312[[#This Row],[Client_Code]],Clients[Client_Code],0)),"")</f>
        <v>MINERVA</v>
      </c>
      <c r="D2591" s="25">
        <v>10</v>
      </c>
      <c r="E2591" s="25">
        <v>3</v>
      </c>
      <c r="F2591" s="25" t="b">
        <f>IF(E2591&gt;(VLOOKUP(D2591,Months_Weeks!$A$2:$B$13,2,TRUE)),FALSE)</f>
        <v>0</v>
      </c>
      <c r="G2591" s="63">
        <f>IF(Table312[[#This Row],[Facility]]="Buin",1.5%,0.25%)</f>
        <v>2.5000000000000001E-3</v>
      </c>
      <c r="H2591" s="38"/>
      <c r="I2591" s="38">
        <v>50</v>
      </c>
      <c r="J2591" s="27">
        <f t="shared" si="240"/>
        <v>1182</v>
      </c>
      <c r="K2591" s="28">
        <f t="shared" si="241"/>
        <v>10</v>
      </c>
      <c r="L2591" s="27">
        <f>IF(K2591=0,0,IF(E2591&gt;1,E2591-1,VLOOKUP(K2591,Months_Weeks!$A$1:$B$13,2,0)))</f>
        <v>2</v>
      </c>
      <c r="M2591" s="29"/>
      <c r="N2591" s="39"/>
      <c r="O2591" s="39"/>
      <c r="P2591" s="50">
        <f t="shared" si="242"/>
        <v>0</v>
      </c>
      <c r="Q2591" s="28">
        <f t="shared" si="243"/>
        <v>10</v>
      </c>
      <c r="R2591" s="28">
        <f>IF(Q2591=0,0,IF(E2591&gt;1,E2591-1,VLOOKUP(Q2591,Months_Weeks!$A$1:$B$13,2,0)))</f>
        <v>2</v>
      </c>
      <c r="S2591" s="30"/>
      <c r="T2591" s="39"/>
      <c r="U2591" s="39"/>
      <c r="V2591" s="50">
        <f t="shared" si="244"/>
        <v>0</v>
      </c>
      <c r="W2591" s="28">
        <f t="shared" si="245"/>
        <v>10</v>
      </c>
      <c r="X2591" s="28">
        <f>IF(W2591=0,0,IF(E2591&gt;1,E2591-1,VLOOKUP(W2591,Months_Weeks!$A$1:$B$13,2,0)))</f>
        <v>2</v>
      </c>
      <c r="Y2591" s="30"/>
      <c r="Z2591" s="39"/>
      <c r="AA2591" s="31"/>
      <c r="AB2591" s="39"/>
      <c r="AC2591" s="31"/>
      <c r="AD2591" s="40"/>
      <c r="AE2591" s="31"/>
      <c r="AF2591" s="40"/>
      <c r="AG2591" s="31"/>
      <c r="AH2591" s="40"/>
      <c r="AI2591" s="31"/>
      <c r="AJ2591" s="40"/>
    </row>
    <row r="2592" spans="1:36" x14ac:dyDescent="0.25">
      <c r="A2592" s="37" t="s">
        <v>32</v>
      </c>
      <c r="B2592" s="37">
        <v>33</v>
      </c>
      <c r="C2592" s="26" t="str">
        <f>IFERROR(INDEX(Clients[Client_Name],MATCH(Table312[[#This Row],[Client_Code]],Clients[Client_Code],0)),"")</f>
        <v>MINERVA</v>
      </c>
      <c r="D2592" s="25">
        <v>10</v>
      </c>
      <c r="E2592" s="25">
        <v>4</v>
      </c>
      <c r="F2592" s="25" t="b">
        <f>IF(E2592&gt;(VLOOKUP(D2592,Months_Weeks!$A$2:$B$13,2,TRUE)),FALSE)</f>
        <v>0</v>
      </c>
      <c r="G2592" s="63">
        <f>IF(Table312[[#This Row],[Facility]]="Buin",1.5%,0.25%)</f>
        <v>2.5000000000000001E-3</v>
      </c>
      <c r="H2592" s="38"/>
      <c r="I2592" s="38">
        <v>50</v>
      </c>
      <c r="J2592" s="27">
        <f t="shared" si="240"/>
        <v>1132</v>
      </c>
      <c r="K2592" s="28">
        <f t="shared" si="241"/>
        <v>10</v>
      </c>
      <c r="L2592" s="27">
        <f>IF(K2592=0,0,IF(E2592&gt;1,E2592-1,VLOOKUP(K2592,Months_Weeks!$A$1:$B$13,2,0)))</f>
        <v>3</v>
      </c>
      <c r="M2592" s="29"/>
      <c r="N2592" s="39"/>
      <c r="O2592" s="39"/>
      <c r="P2592" s="50">
        <f t="shared" si="242"/>
        <v>0</v>
      </c>
      <c r="Q2592" s="28">
        <f t="shared" si="243"/>
        <v>10</v>
      </c>
      <c r="R2592" s="28">
        <f>IF(Q2592=0,0,IF(E2592&gt;1,E2592-1,VLOOKUP(Q2592,Months_Weeks!$A$1:$B$13,2,0)))</f>
        <v>3</v>
      </c>
      <c r="S2592" s="30"/>
      <c r="T2592" s="39"/>
      <c r="U2592" s="39"/>
      <c r="V2592" s="50">
        <f t="shared" si="244"/>
        <v>0</v>
      </c>
      <c r="W2592" s="28">
        <f t="shared" si="245"/>
        <v>10</v>
      </c>
      <c r="X2592" s="28">
        <f>IF(W2592=0,0,IF(E2592&gt;1,E2592-1,VLOOKUP(W2592,Months_Weeks!$A$1:$B$13,2,0)))</f>
        <v>3</v>
      </c>
      <c r="Y2592" s="30"/>
      <c r="Z2592" s="39"/>
      <c r="AA2592" s="31"/>
      <c r="AB2592" s="39"/>
      <c r="AC2592" s="31"/>
      <c r="AD2592" s="40"/>
      <c r="AE2592" s="31"/>
      <c r="AF2592" s="40"/>
      <c r="AG2592" s="31"/>
      <c r="AH2592" s="40"/>
      <c r="AI2592" s="31"/>
      <c r="AJ2592" s="40"/>
    </row>
    <row r="2593" spans="1:36" x14ac:dyDescent="0.25">
      <c r="A2593" s="37" t="s">
        <v>32</v>
      </c>
      <c r="B2593" s="37">
        <v>33</v>
      </c>
      <c r="C2593" s="26" t="str">
        <f>IFERROR(INDEX(Clients[Client_Name],MATCH(Table312[[#This Row],[Client_Code]],Clients[Client_Code],0)),"")</f>
        <v>MINERVA</v>
      </c>
      <c r="D2593" s="25">
        <v>11</v>
      </c>
      <c r="E2593" s="25">
        <v>1</v>
      </c>
      <c r="F2593" s="25" t="b">
        <f>IF(E2593&gt;(VLOOKUP(D2593,Months_Weeks!$A$2:$B$13,2,TRUE)),FALSE)</f>
        <v>0</v>
      </c>
      <c r="G2593" s="63">
        <f>IF(Table312[[#This Row],[Facility]]="Buin",1.5%,0.25%)</f>
        <v>2.5000000000000001E-3</v>
      </c>
      <c r="H2593" s="38"/>
      <c r="I2593" s="38">
        <v>50</v>
      </c>
      <c r="J2593" s="27">
        <f t="shared" si="240"/>
        <v>1082</v>
      </c>
      <c r="K2593" s="28">
        <f t="shared" si="241"/>
        <v>10</v>
      </c>
      <c r="L2593" s="27">
        <f>IF(K2593=0,0,IF(E2593&gt;1,E2593-1,VLOOKUP(K2593,Months_Weeks!$A$1:$B$13,2,0)))</f>
        <v>4</v>
      </c>
      <c r="M2593" s="29"/>
      <c r="N2593" s="39"/>
      <c r="O2593" s="39"/>
      <c r="P2593" s="50">
        <f t="shared" si="242"/>
        <v>0</v>
      </c>
      <c r="Q2593" s="28">
        <f t="shared" si="243"/>
        <v>10</v>
      </c>
      <c r="R2593" s="28">
        <f>IF(Q2593=0,0,IF(E2593&gt;1,E2593-1,VLOOKUP(Q2593,Months_Weeks!$A$1:$B$13,2,0)))</f>
        <v>4</v>
      </c>
      <c r="S2593" s="30"/>
      <c r="T2593" s="39"/>
      <c r="U2593" s="39"/>
      <c r="V2593" s="50">
        <f t="shared" si="244"/>
        <v>0</v>
      </c>
      <c r="W2593" s="28">
        <f t="shared" si="245"/>
        <v>10</v>
      </c>
      <c r="X2593" s="28">
        <f>IF(W2593=0,0,IF(E2593&gt;1,E2593-1,VLOOKUP(W2593,Months_Weeks!$A$1:$B$13,2,0)))</f>
        <v>4</v>
      </c>
      <c r="Y2593" s="30"/>
      <c r="Z2593" s="39"/>
      <c r="AA2593" s="31"/>
      <c r="AB2593" s="39"/>
      <c r="AC2593" s="31"/>
      <c r="AD2593" s="40"/>
      <c r="AE2593" s="31"/>
      <c r="AF2593" s="40"/>
      <c r="AG2593" s="31"/>
      <c r="AH2593" s="40"/>
      <c r="AI2593" s="31"/>
      <c r="AJ2593" s="40"/>
    </row>
    <row r="2594" spans="1:36" x14ac:dyDescent="0.25">
      <c r="A2594" s="37" t="s">
        <v>32</v>
      </c>
      <c r="B2594" s="37">
        <v>33</v>
      </c>
      <c r="C2594" s="26" t="str">
        <f>IFERROR(INDEX(Clients[Client_Name],MATCH(Table312[[#This Row],[Client_Code]],Clients[Client_Code],0)),"")</f>
        <v>MINERVA</v>
      </c>
      <c r="D2594" s="25">
        <v>11</v>
      </c>
      <c r="E2594" s="25">
        <v>2</v>
      </c>
      <c r="F2594" s="25" t="b">
        <f>IF(E2594&gt;(VLOOKUP(D2594,Months_Weeks!$A$2:$B$13,2,TRUE)),FALSE)</f>
        <v>0</v>
      </c>
      <c r="G2594" s="63">
        <f>IF(Table312[[#This Row],[Facility]]="Buin",1.5%,0.25%)</f>
        <v>2.5000000000000001E-3</v>
      </c>
      <c r="H2594" s="38">
        <v>50</v>
      </c>
      <c r="I2594" s="38"/>
      <c r="J2594" s="27">
        <f t="shared" si="240"/>
        <v>1132</v>
      </c>
      <c r="K2594" s="28">
        <f t="shared" si="241"/>
        <v>11</v>
      </c>
      <c r="L2594" s="27">
        <f>IF(K2594=0,0,IF(E2594&gt;1,E2594-1,VLOOKUP(K2594,Months_Weeks!$A$1:$B$13,2,0)))</f>
        <v>1</v>
      </c>
      <c r="M2594" s="29"/>
      <c r="N2594" s="39"/>
      <c r="O2594" s="39"/>
      <c r="P2594" s="50">
        <f t="shared" si="242"/>
        <v>0</v>
      </c>
      <c r="Q2594" s="28">
        <f t="shared" si="243"/>
        <v>11</v>
      </c>
      <c r="R2594" s="28">
        <f>IF(Q2594=0,0,IF(E2594&gt;1,E2594-1,VLOOKUP(Q2594,Months_Weeks!$A$1:$B$13,2,0)))</f>
        <v>1</v>
      </c>
      <c r="S2594" s="30"/>
      <c r="T2594" s="39"/>
      <c r="U2594" s="39"/>
      <c r="V2594" s="50">
        <f t="shared" si="244"/>
        <v>0</v>
      </c>
      <c r="W2594" s="28">
        <f t="shared" si="245"/>
        <v>11</v>
      </c>
      <c r="X2594" s="28">
        <f>IF(W2594=0,0,IF(E2594&gt;1,E2594-1,VLOOKUP(W2594,Months_Weeks!$A$1:$B$13,2,0)))</f>
        <v>1</v>
      </c>
      <c r="Y2594" s="30"/>
      <c r="Z2594" s="39"/>
      <c r="AA2594" s="31"/>
      <c r="AB2594" s="39"/>
      <c r="AC2594" s="31"/>
      <c r="AD2594" s="40"/>
      <c r="AE2594" s="31"/>
      <c r="AF2594" s="40"/>
      <c r="AG2594" s="31"/>
      <c r="AH2594" s="40"/>
      <c r="AI2594" s="31"/>
      <c r="AJ2594" s="40"/>
    </row>
    <row r="2595" spans="1:36" x14ac:dyDescent="0.25">
      <c r="A2595" s="37" t="s">
        <v>32</v>
      </c>
      <c r="B2595" s="37">
        <v>33</v>
      </c>
      <c r="C2595" s="26" t="str">
        <f>IFERROR(INDEX(Clients[Client_Name],MATCH(Table312[[#This Row],[Client_Code]],Clients[Client_Code],0)),"")</f>
        <v>MINERVA</v>
      </c>
      <c r="D2595" s="25">
        <v>11</v>
      </c>
      <c r="E2595" s="25">
        <v>3</v>
      </c>
      <c r="F2595" s="25" t="b">
        <f>IF(E2595&gt;(VLOOKUP(D2595,Months_Weeks!$A$2:$B$13,2,TRUE)),FALSE)</f>
        <v>0</v>
      </c>
      <c r="G2595" s="63">
        <f>IF(Table312[[#This Row],[Facility]]="Buin",1.5%,0.25%)</f>
        <v>2.5000000000000001E-3</v>
      </c>
      <c r="H2595" s="38">
        <v>50</v>
      </c>
      <c r="I2595" s="38"/>
      <c r="J2595" s="27">
        <f t="shared" si="240"/>
        <v>1182</v>
      </c>
      <c r="K2595" s="28">
        <f t="shared" si="241"/>
        <v>11</v>
      </c>
      <c r="L2595" s="27">
        <f>IF(K2595=0,0,IF(E2595&gt;1,E2595-1,VLOOKUP(K2595,Months_Weeks!$A$1:$B$13,2,0)))</f>
        <v>2</v>
      </c>
      <c r="M2595" s="29"/>
      <c r="N2595" s="39"/>
      <c r="O2595" s="39"/>
      <c r="P2595" s="50">
        <f t="shared" si="242"/>
        <v>0</v>
      </c>
      <c r="Q2595" s="28">
        <f t="shared" si="243"/>
        <v>11</v>
      </c>
      <c r="R2595" s="28">
        <f>IF(Q2595=0,0,IF(E2595&gt;1,E2595-1,VLOOKUP(Q2595,Months_Weeks!$A$1:$B$13,2,0)))</f>
        <v>2</v>
      </c>
      <c r="S2595" s="30"/>
      <c r="T2595" s="39"/>
      <c r="U2595" s="39"/>
      <c r="V2595" s="50">
        <f t="shared" si="244"/>
        <v>0</v>
      </c>
      <c r="W2595" s="28">
        <f t="shared" si="245"/>
        <v>11</v>
      </c>
      <c r="X2595" s="28">
        <f>IF(W2595=0,0,IF(E2595&gt;1,E2595-1,VLOOKUP(W2595,Months_Weeks!$A$1:$B$13,2,0)))</f>
        <v>2</v>
      </c>
      <c r="Y2595" s="30"/>
      <c r="Z2595" s="39"/>
      <c r="AA2595" s="31"/>
      <c r="AB2595" s="39"/>
      <c r="AC2595" s="31"/>
      <c r="AD2595" s="40"/>
      <c r="AE2595" s="31"/>
      <c r="AF2595" s="40"/>
      <c r="AG2595" s="31"/>
      <c r="AH2595" s="40"/>
      <c r="AI2595" s="31"/>
      <c r="AJ2595" s="40"/>
    </row>
    <row r="2596" spans="1:36" x14ac:dyDescent="0.25">
      <c r="A2596" s="37" t="s">
        <v>32</v>
      </c>
      <c r="B2596" s="37">
        <v>33</v>
      </c>
      <c r="C2596" s="26" t="str">
        <f>IFERROR(INDEX(Clients[Client_Name],MATCH(Table312[[#This Row],[Client_Code]],Clients[Client_Code],0)),"")</f>
        <v>MINERVA</v>
      </c>
      <c r="D2596" s="25">
        <v>11</v>
      </c>
      <c r="E2596" s="25">
        <v>4</v>
      </c>
      <c r="F2596" s="25" t="b">
        <f>IF(E2596&gt;(VLOOKUP(D2596,Months_Weeks!$A$2:$B$13,2,TRUE)),FALSE)</f>
        <v>0</v>
      </c>
      <c r="G2596" s="63">
        <f>IF(Table312[[#This Row],[Facility]]="Buin",1.5%,0.25%)</f>
        <v>2.5000000000000001E-3</v>
      </c>
      <c r="H2596" s="38">
        <v>50</v>
      </c>
      <c r="I2596" s="38"/>
      <c r="J2596" s="27">
        <f t="shared" si="240"/>
        <v>1232</v>
      </c>
      <c r="K2596" s="28">
        <f t="shared" si="241"/>
        <v>11</v>
      </c>
      <c r="L2596" s="27">
        <f>IF(K2596=0,0,IF(E2596&gt;1,E2596-1,VLOOKUP(K2596,Months_Weeks!$A$1:$B$13,2,0)))</f>
        <v>3</v>
      </c>
      <c r="M2596" s="29"/>
      <c r="N2596" s="39"/>
      <c r="O2596" s="39"/>
      <c r="P2596" s="50">
        <f t="shared" si="242"/>
        <v>0</v>
      </c>
      <c r="Q2596" s="28">
        <f t="shared" si="243"/>
        <v>11</v>
      </c>
      <c r="R2596" s="28">
        <f>IF(Q2596=0,0,IF(E2596&gt;1,E2596-1,VLOOKUP(Q2596,Months_Weeks!$A$1:$B$13,2,0)))</f>
        <v>3</v>
      </c>
      <c r="S2596" s="30"/>
      <c r="T2596" s="39"/>
      <c r="U2596" s="39"/>
      <c r="V2596" s="50">
        <f t="shared" si="244"/>
        <v>0</v>
      </c>
      <c r="W2596" s="28">
        <f t="shared" si="245"/>
        <v>11</v>
      </c>
      <c r="X2596" s="28">
        <f>IF(W2596=0,0,IF(E2596&gt;1,E2596-1,VLOOKUP(W2596,Months_Weeks!$A$1:$B$13,2,0)))</f>
        <v>3</v>
      </c>
      <c r="Y2596" s="30"/>
      <c r="Z2596" s="39"/>
      <c r="AA2596" s="31"/>
      <c r="AB2596" s="39"/>
      <c r="AC2596" s="31"/>
      <c r="AD2596" s="40"/>
      <c r="AE2596" s="31"/>
      <c r="AF2596" s="40"/>
      <c r="AG2596" s="31"/>
      <c r="AH2596" s="40"/>
      <c r="AI2596" s="31"/>
      <c r="AJ2596" s="40"/>
    </row>
    <row r="2597" spans="1:36" x14ac:dyDescent="0.25">
      <c r="A2597" s="37" t="s">
        <v>32</v>
      </c>
      <c r="B2597" s="37">
        <v>33</v>
      </c>
      <c r="C2597" s="26" t="str">
        <f>IFERROR(INDEX(Clients[Client_Name],MATCH(Table312[[#This Row],[Client_Code]],Clients[Client_Code],0)),"")</f>
        <v>MINERVA</v>
      </c>
      <c r="D2597" s="25">
        <v>12</v>
      </c>
      <c r="E2597" s="25">
        <v>1</v>
      </c>
      <c r="F2597" s="25" t="b">
        <f>IF(E2597&gt;(VLOOKUP(D2597,Months_Weeks!$A$2:$B$13,2,TRUE)),FALSE)</f>
        <v>0</v>
      </c>
      <c r="G2597" s="63">
        <f>IF(Table312[[#This Row],[Facility]]="Buin",1.5%,0.25%)</f>
        <v>2.5000000000000001E-3</v>
      </c>
      <c r="H2597" s="38">
        <v>50</v>
      </c>
      <c r="I2597" s="38"/>
      <c r="J2597" s="27">
        <f t="shared" si="240"/>
        <v>1282</v>
      </c>
      <c r="K2597" s="28">
        <f t="shared" si="241"/>
        <v>11</v>
      </c>
      <c r="L2597" s="27">
        <f>IF(K2597=0,0,IF(E2597&gt;1,E2597-1,VLOOKUP(K2597,Months_Weeks!$A$1:$B$13,2,0)))</f>
        <v>4</v>
      </c>
      <c r="M2597" s="29"/>
      <c r="N2597" s="39"/>
      <c r="O2597" s="39"/>
      <c r="P2597" s="50">
        <f t="shared" si="242"/>
        <v>0</v>
      </c>
      <c r="Q2597" s="28">
        <f t="shared" si="243"/>
        <v>11</v>
      </c>
      <c r="R2597" s="28">
        <f>IF(Q2597=0,0,IF(E2597&gt;1,E2597-1,VLOOKUP(Q2597,Months_Weeks!$A$1:$B$13,2,0)))</f>
        <v>4</v>
      </c>
      <c r="S2597" s="30"/>
      <c r="T2597" s="39"/>
      <c r="U2597" s="39"/>
      <c r="V2597" s="50">
        <f t="shared" si="244"/>
        <v>0</v>
      </c>
      <c r="W2597" s="28">
        <f t="shared" si="245"/>
        <v>11</v>
      </c>
      <c r="X2597" s="28">
        <f>IF(W2597=0,0,IF(E2597&gt;1,E2597-1,VLOOKUP(W2597,Months_Weeks!$A$1:$B$13,2,0)))</f>
        <v>4</v>
      </c>
      <c r="Y2597" s="30"/>
      <c r="Z2597" s="39"/>
      <c r="AA2597" s="31"/>
      <c r="AB2597" s="39"/>
      <c r="AC2597" s="31"/>
      <c r="AD2597" s="40"/>
      <c r="AE2597" s="31"/>
      <c r="AF2597" s="40"/>
      <c r="AG2597" s="31"/>
      <c r="AH2597" s="40"/>
      <c r="AI2597" s="31"/>
      <c r="AJ2597" s="40"/>
    </row>
    <row r="2598" spans="1:36" x14ac:dyDescent="0.25">
      <c r="A2598" s="37" t="s">
        <v>32</v>
      </c>
      <c r="B2598" s="37">
        <v>33</v>
      </c>
      <c r="C2598" s="26" t="str">
        <f>IFERROR(INDEX(Clients[Client_Name],MATCH(Table312[[#This Row],[Client_Code]],Clients[Client_Code],0)),"")</f>
        <v>MINERVA</v>
      </c>
      <c r="D2598" s="25">
        <v>12</v>
      </c>
      <c r="E2598" s="25">
        <v>2</v>
      </c>
      <c r="F2598" s="25" t="b">
        <f>IF(E2598&gt;(VLOOKUP(D2598,Months_Weeks!$A$2:$B$13,2,TRUE)),FALSE)</f>
        <v>0</v>
      </c>
      <c r="G2598" s="63">
        <f>IF(Table312[[#This Row],[Facility]]="Buin",1.5%,0.25%)</f>
        <v>2.5000000000000001E-3</v>
      </c>
      <c r="H2598" s="38">
        <v>50</v>
      </c>
      <c r="I2598" s="38"/>
      <c r="J2598" s="27">
        <f t="shared" si="240"/>
        <v>1332</v>
      </c>
      <c r="K2598" s="28">
        <f t="shared" si="241"/>
        <v>12</v>
      </c>
      <c r="L2598" s="27">
        <f>IF(K2598=0,0,IF(E2598&gt;1,E2598-1,VLOOKUP(K2598,Months_Weeks!$A$1:$B$13,2,0)))</f>
        <v>1</v>
      </c>
      <c r="M2598" s="29"/>
      <c r="N2598" s="39"/>
      <c r="O2598" s="39"/>
      <c r="P2598" s="50">
        <f t="shared" si="242"/>
        <v>0</v>
      </c>
      <c r="Q2598" s="28">
        <f t="shared" si="243"/>
        <v>12</v>
      </c>
      <c r="R2598" s="28">
        <f>IF(Q2598=0,0,IF(E2598&gt;1,E2598-1,VLOOKUP(Q2598,Months_Weeks!$A$1:$B$13,2,0)))</f>
        <v>1</v>
      </c>
      <c r="S2598" s="30"/>
      <c r="T2598" s="39"/>
      <c r="U2598" s="39"/>
      <c r="V2598" s="50">
        <f t="shared" si="244"/>
        <v>0</v>
      </c>
      <c r="W2598" s="28">
        <f t="shared" si="245"/>
        <v>12</v>
      </c>
      <c r="X2598" s="28">
        <f>IF(W2598=0,0,IF(E2598&gt;1,E2598-1,VLOOKUP(W2598,Months_Weeks!$A$1:$B$13,2,0)))</f>
        <v>1</v>
      </c>
      <c r="Y2598" s="30"/>
      <c r="Z2598" s="39"/>
      <c r="AA2598" s="31"/>
      <c r="AB2598" s="39"/>
      <c r="AC2598" s="31"/>
      <c r="AD2598" s="40"/>
      <c r="AE2598" s="31"/>
      <c r="AF2598" s="40"/>
      <c r="AG2598" s="31"/>
      <c r="AH2598" s="40"/>
      <c r="AI2598" s="31"/>
      <c r="AJ2598" s="40"/>
    </row>
    <row r="2599" spans="1:36" x14ac:dyDescent="0.25">
      <c r="A2599" s="37" t="s">
        <v>32</v>
      </c>
      <c r="B2599" s="37">
        <v>33</v>
      </c>
      <c r="C2599" s="26" t="str">
        <f>IFERROR(INDEX(Clients[Client_Name],MATCH(Table312[[#This Row],[Client_Code]],Clients[Client_Code],0)),"")</f>
        <v>MINERVA</v>
      </c>
      <c r="D2599" s="25">
        <v>12</v>
      </c>
      <c r="E2599" s="25">
        <v>3</v>
      </c>
      <c r="F2599" s="25" t="b">
        <f>IF(E2599&gt;(VLOOKUP(D2599,Months_Weeks!$A$2:$B$13,2,TRUE)),FALSE)</f>
        <v>0</v>
      </c>
      <c r="G2599" s="63">
        <f>IF(Table312[[#This Row],[Facility]]="Buin",1.5%,0.25%)</f>
        <v>2.5000000000000001E-3</v>
      </c>
      <c r="H2599" s="38"/>
      <c r="I2599" s="38">
        <v>75</v>
      </c>
      <c r="J2599" s="27">
        <f t="shared" si="240"/>
        <v>1257</v>
      </c>
      <c r="K2599" s="28">
        <f t="shared" si="241"/>
        <v>12</v>
      </c>
      <c r="L2599" s="27">
        <f>IF(K2599=0,0,IF(E2599&gt;1,E2599-1,VLOOKUP(K2599,Months_Weeks!$A$1:$B$13,2,0)))</f>
        <v>2</v>
      </c>
      <c r="M2599" s="29"/>
      <c r="N2599" s="39"/>
      <c r="O2599" s="39"/>
      <c r="P2599" s="50">
        <f t="shared" si="242"/>
        <v>0</v>
      </c>
      <c r="Q2599" s="28">
        <f t="shared" si="243"/>
        <v>12</v>
      </c>
      <c r="R2599" s="28">
        <f>IF(Q2599=0,0,IF(E2599&gt;1,E2599-1,VLOOKUP(Q2599,Months_Weeks!$A$1:$B$13,2,0)))</f>
        <v>2</v>
      </c>
      <c r="S2599" s="30"/>
      <c r="T2599" s="39"/>
      <c r="U2599" s="39"/>
      <c r="V2599" s="50">
        <f t="shared" si="244"/>
        <v>0</v>
      </c>
      <c r="W2599" s="28">
        <f t="shared" si="245"/>
        <v>12</v>
      </c>
      <c r="X2599" s="28">
        <f>IF(W2599=0,0,IF(E2599&gt;1,E2599-1,VLOOKUP(W2599,Months_Weeks!$A$1:$B$13,2,0)))</f>
        <v>2</v>
      </c>
      <c r="Y2599" s="30"/>
      <c r="Z2599" s="39"/>
      <c r="AA2599" s="31"/>
      <c r="AB2599" s="39"/>
      <c r="AC2599" s="31"/>
      <c r="AD2599" s="40"/>
      <c r="AE2599" s="31"/>
      <c r="AF2599" s="40"/>
      <c r="AG2599" s="31"/>
      <c r="AH2599" s="40"/>
      <c r="AI2599" s="31"/>
      <c r="AJ2599" s="40"/>
    </row>
    <row r="2600" spans="1:36" x14ac:dyDescent="0.25">
      <c r="A2600" s="37" t="s">
        <v>32</v>
      </c>
      <c r="B2600" s="37">
        <v>33</v>
      </c>
      <c r="C2600" s="26" t="str">
        <f>IFERROR(INDEX(Clients[Client_Name],MATCH(Table312[[#This Row],[Client_Code]],Clients[Client_Code],0)),"")</f>
        <v>MINERVA</v>
      </c>
      <c r="D2600" s="25">
        <v>12</v>
      </c>
      <c r="E2600" s="25">
        <v>4</v>
      </c>
      <c r="F2600" s="25" t="b">
        <f>IF(E2600&gt;(VLOOKUP(D2600,Months_Weeks!$A$2:$B$13,2,TRUE)),FALSE)</f>
        <v>0</v>
      </c>
      <c r="G2600" s="63">
        <f>IF(Table312[[#This Row],[Facility]]="Buin",1.5%,0.25%)</f>
        <v>2.5000000000000001E-3</v>
      </c>
      <c r="H2600" s="38"/>
      <c r="I2600" s="38">
        <v>75</v>
      </c>
      <c r="J2600" s="27">
        <f t="shared" si="240"/>
        <v>1182</v>
      </c>
      <c r="K2600" s="28">
        <f t="shared" si="241"/>
        <v>12</v>
      </c>
      <c r="L2600" s="27">
        <f>IF(K2600=0,0,IF(E2600&gt;1,E2600-1,VLOOKUP(K2600,Months_Weeks!$A$1:$B$13,2,0)))</f>
        <v>3</v>
      </c>
      <c r="M2600" s="29"/>
      <c r="N2600" s="39"/>
      <c r="O2600" s="39"/>
      <c r="P2600" s="50">
        <f t="shared" si="242"/>
        <v>0</v>
      </c>
      <c r="Q2600" s="28">
        <f t="shared" si="243"/>
        <v>12</v>
      </c>
      <c r="R2600" s="28">
        <f>IF(Q2600=0,0,IF(E2600&gt;1,E2600-1,VLOOKUP(Q2600,Months_Weeks!$A$1:$B$13,2,0)))</f>
        <v>3</v>
      </c>
      <c r="S2600" s="30"/>
      <c r="T2600" s="39"/>
      <c r="U2600" s="39"/>
      <c r="V2600" s="50">
        <f t="shared" si="244"/>
        <v>0</v>
      </c>
      <c r="W2600" s="28">
        <f t="shared" si="245"/>
        <v>12</v>
      </c>
      <c r="X2600" s="28">
        <f>IF(W2600=0,0,IF(E2600&gt;1,E2600-1,VLOOKUP(W2600,Months_Weeks!$A$1:$B$13,2,0)))</f>
        <v>3</v>
      </c>
      <c r="Y2600" s="30"/>
      <c r="Z2600" s="39"/>
      <c r="AA2600" s="31"/>
      <c r="AB2600" s="39"/>
      <c r="AC2600" s="31"/>
      <c r="AD2600" s="40"/>
      <c r="AE2600" s="31"/>
      <c r="AF2600" s="40"/>
      <c r="AG2600" s="31"/>
      <c r="AH2600" s="40"/>
      <c r="AI2600" s="31"/>
      <c r="AJ2600" s="40"/>
    </row>
    <row r="2601" spans="1:36" ht="15" customHeight="1" x14ac:dyDescent="0.25">
      <c r="A2601" s="37" t="s">
        <v>32</v>
      </c>
      <c r="B2601" s="37">
        <v>33</v>
      </c>
      <c r="C2601" s="26" t="str">
        <f>IFERROR(INDEX(Clients[Client_Name],MATCH(Table312[[#This Row],[Client_Code]],Clients[Client_Code],0)),"")</f>
        <v>MINERVA</v>
      </c>
      <c r="D2601" s="25">
        <v>12</v>
      </c>
      <c r="E2601" s="25">
        <v>5</v>
      </c>
      <c r="F2601" s="25" t="b">
        <f>IF(E2601&gt;(VLOOKUP(D2601,Months_Weeks!$A$2:$B$13,2,TRUE)),FALSE)</f>
        <v>0</v>
      </c>
      <c r="G2601" s="63">
        <f>IF(Table312[[#This Row],[Facility]]="Buin",1.5%,0.25%)</f>
        <v>2.5000000000000001E-3</v>
      </c>
      <c r="H2601" s="38"/>
      <c r="I2601" s="38"/>
      <c r="J2601" s="27">
        <f t="shared" si="240"/>
        <v>1182</v>
      </c>
      <c r="K2601" s="28">
        <f t="shared" si="241"/>
        <v>12</v>
      </c>
      <c r="L2601" s="27">
        <f>IF(K2601=0,0,IF(E2601&gt;1,E2601-1,VLOOKUP(K2601,Months_Weeks!$A$1:$B$13,2,0)))</f>
        <v>4</v>
      </c>
      <c r="M2601" s="29"/>
      <c r="N2601" s="39"/>
      <c r="O2601" s="39"/>
      <c r="P2601" s="50">
        <f t="shared" si="242"/>
        <v>0</v>
      </c>
      <c r="Q2601" s="28">
        <f t="shared" si="243"/>
        <v>12</v>
      </c>
      <c r="R2601" s="28">
        <f>IF(Q2601=0,0,IF(E2601&gt;1,E2601-1,VLOOKUP(Q2601,Months_Weeks!$A$1:$B$13,2,0)))</f>
        <v>4</v>
      </c>
      <c r="S2601" s="30"/>
      <c r="T2601" s="39"/>
      <c r="U2601" s="39"/>
      <c r="V2601" s="50">
        <f t="shared" si="244"/>
        <v>0</v>
      </c>
      <c r="W2601" s="28">
        <f t="shared" si="245"/>
        <v>12</v>
      </c>
      <c r="X2601" s="28">
        <f>IF(W2601=0,0,IF(E2601&gt;1,E2601-1,VLOOKUP(W2601,Months_Weeks!$A$1:$B$13,2,0)))</f>
        <v>4</v>
      </c>
      <c r="Y2601" s="30"/>
      <c r="Z2601" s="39"/>
      <c r="AA2601" s="31"/>
      <c r="AB2601" s="39"/>
      <c r="AC2601" s="31"/>
      <c r="AD2601" s="40"/>
      <c r="AE2601" s="31"/>
      <c r="AF2601" s="40"/>
      <c r="AG2601" s="31"/>
      <c r="AH2601" s="40"/>
      <c r="AI2601" s="31"/>
      <c r="AJ2601" s="40"/>
    </row>
    <row r="2602" spans="1:36" x14ac:dyDescent="0.25">
      <c r="A2602" s="37" t="s">
        <v>62</v>
      </c>
      <c r="B2602" s="37">
        <v>1014</v>
      </c>
      <c r="C2602" s="26" t="str">
        <f>IFERROR(INDEX(Clients[Client_Name],MATCH(Table312[[#This Row],[Client_Code]],Clients[Client_Code],0)),"")</f>
        <v>MINERVA</v>
      </c>
      <c r="D2602" s="25">
        <v>1</v>
      </c>
      <c r="E2602" s="25">
        <v>1</v>
      </c>
      <c r="F2602" s="25" t="b">
        <f>IF(E2602&gt;(VLOOKUP(D2602,Months_Weeks!$A$2:$B$13,2,TRUE)),FALSE)</f>
        <v>0</v>
      </c>
      <c r="G2602" s="63">
        <f>IF(Table312[[#This Row],[Facility]]="Buin",1.5%,0.25%)</f>
        <v>1.4999999999999999E-2</v>
      </c>
      <c r="H2602" s="38">
        <v>0</v>
      </c>
      <c r="I2602" s="38"/>
      <c r="J2602" s="27">
        <f t="shared" si="240"/>
        <v>0</v>
      </c>
      <c r="K2602" s="28">
        <f t="shared" si="241"/>
        <v>0</v>
      </c>
      <c r="L2602" s="27">
        <f>IF(K2602=0,0,IF(E2602&gt;1,E2602-1,VLOOKUP(K2602,Months_Weeks!$A$1:$B$13,2,0)))</f>
        <v>0</v>
      </c>
      <c r="M2602" s="29"/>
      <c r="N2602" s="39"/>
      <c r="O2602" s="39"/>
      <c r="P2602" s="50">
        <f t="shared" si="242"/>
        <v>0</v>
      </c>
      <c r="Q2602" s="28">
        <f t="shared" si="243"/>
        <v>0</v>
      </c>
      <c r="R2602" s="28">
        <f>IF(Q2602=0,0,IF(E2602&gt;1,E2602-1,VLOOKUP(Q2602,Months_Weeks!$A$1:$B$13,2,0)))</f>
        <v>0</v>
      </c>
      <c r="S2602" s="30"/>
      <c r="T2602" s="39"/>
      <c r="U2602" s="39"/>
      <c r="V2602" s="50">
        <f t="shared" si="244"/>
        <v>0</v>
      </c>
      <c r="W2602" s="28">
        <f t="shared" si="245"/>
        <v>0</v>
      </c>
      <c r="X2602" s="28">
        <f>IF(W2602=0,0,IF(E2602&gt;1,E2602-1,VLOOKUP(W2602,Months_Weeks!$A$1:$B$13,2,0)))</f>
        <v>0</v>
      </c>
      <c r="Y2602" s="30"/>
      <c r="Z2602" s="39"/>
      <c r="AA2602" s="31">
        <v>1</v>
      </c>
      <c r="AB2602" s="73">
        <v>0.81</v>
      </c>
      <c r="AC2602" s="31"/>
      <c r="AD2602" s="40"/>
      <c r="AE2602" s="31"/>
      <c r="AF2602" s="40"/>
      <c r="AG2602" s="31"/>
      <c r="AH2602" s="40"/>
      <c r="AI2602" s="31"/>
      <c r="AJ2602" s="40"/>
    </row>
    <row r="2603" spans="1:36" x14ac:dyDescent="0.25">
      <c r="A2603" s="37" t="s">
        <v>62</v>
      </c>
      <c r="B2603" s="37">
        <v>1014</v>
      </c>
      <c r="C2603" s="26" t="str">
        <f>IFERROR(INDEX(Clients[Client_Name],MATCH(Table312[[#This Row],[Client_Code]],Clients[Client_Code],0)),"")</f>
        <v>MINERVA</v>
      </c>
      <c r="D2603" s="25">
        <v>1</v>
      </c>
      <c r="E2603" s="25">
        <v>2</v>
      </c>
      <c r="F2603" s="25" t="b">
        <f>IF(E2603&gt;(VLOOKUP(D2603,Months_Weeks!$A$2:$B$13,2,TRUE)),FALSE)</f>
        <v>0</v>
      </c>
      <c r="G2603" s="63">
        <f>IF(Table312[[#This Row],[Facility]]="Buin",1.5%,0.25%)</f>
        <v>1.4999999999999999E-2</v>
      </c>
      <c r="H2603" s="38">
        <v>0</v>
      </c>
      <c r="I2603" s="38"/>
      <c r="J2603" s="27">
        <f t="shared" si="240"/>
        <v>0</v>
      </c>
      <c r="K2603" s="28">
        <f t="shared" si="241"/>
        <v>1</v>
      </c>
      <c r="L2603" s="27">
        <f>IF(K2603=0,0,IF(E2603&gt;1,E2603-1,VLOOKUP(K2603,Months_Weeks!$A$1:$B$13,2,0)))</f>
        <v>1</v>
      </c>
      <c r="M2603" s="29"/>
      <c r="N2603" s="39"/>
      <c r="O2603" s="39"/>
      <c r="P2603" s="50">
        <f t="shared" si="242"/>
        <v>0</v>
      </c>
      <c r="Q2603" s="28">
        <f t="shared" si="243"/>
        <v>1</v>
      </c>
      <c r="R2603" s="28">
        <f>IF(Q2603=0,0,IF(E2603&gt;1,E2603-1,VLOOKUP(Q2603,Months_Weeks!$A$1:$B$13,2,0)))</f>
        <v>1</v>
      </c>
      <c r="S2603" s="30"/>
      <c r="T2603" s="39"/>
      <c r="U2603" s="39"/>
      <c r="V2603" s="50">
        <f t="shared" si="244"/>
        <v>0</v>
      </c>
      <c r="W2603" s="28">
        <f t="shared" si="245"/>
        <v>1</v>
      </c>
      <c r="X2603" s="28">
        <f>IF(W2603=0,0,IF(E2603&gt;1,E2603-1,VLOOKUP(W2603,Months_Weeks!$A$1:$B$13,2,0)))</f>
        <v>1</v>
      </c>
      <c r="Y2603" s="30"/>
      <c r="Z2603" s="39"/>
      <c r="AA2603" s="31"/>
      <c r="AB2603" s="39"/>
      <c r="AC2603" s="31"/>
      <c r="AD2603" s="40"/>
      <c r="AE2603" s="31"/>
      <c r="AF2603" s="40"/>
      <c r="AG2603" s="31"/>
      <c r="AH2603" s="40"/>
      <c r="AI2603" s="31"/>
      <c r="AJ2603" s="40"/>
    </row>
    <row r="2604" spans="1:36" x14ac:dyDescent="0.25">
      <c r="A2604" s="37" t="s">
        <v>62</v>
      </c>
      <c r="B2604" s="37">
        <v>1014</v>
      </c>
      <c r="C2604" s="26" t="str">
        <f>IFERROR(INDEX(Clients[Client_Name],MATCH(Table312[[#This Row],[Client_Code]],Clients[Client_Code],0)),"")</f>
        <v>MINERVA</v>
      </c>
      <c r="D2604" s="25">
        <v>1</v>
      </c>
      <c r="E2604" s="25">
        <v>3</v>
      </c>
      <c r="F2604" s="25" t="b">
        <f>IF(E2604&gt;(VLOOKUP(D2604,Months_Weeks!$A$2:$B$13,2,TRUE)),FALSE)</f>
        <v>0</v>
      </c>
      <c r="G2604" s="63">
        <f>IF(Table312[[#This Row],[Facility]]="Buin",1.5%,0.25%)</f>
        <v>1.4999999999999999E-2</v>
      </c>
      <c r="H2604" s="38">
        <v>0</v>
      </c>
      <c r="I2604" s="38"/>
      <c r="J2604" s="27">
        <f t="shared" si="240"/>
        <v>0</v>
      </c>
      <c r="K2604" s="28">
        <f t="shared" si="241"/>
        <v>1</v>
      </c>
      <c r="L2604" s="27">
        <f>IF(K2604=0,0,IF(E2604&gt;1,E2604-1,VLOOKUP(K2604,Months_Weeks!$A$1:$B$13,2,0)))</f>
        <v>2</v>
      </c>
      <c r="M2604" s="29"/>
      <c r="N2604" s="39"/>
      <c r="O2604" s="39"/>
      <c r="P2604" s="50">
        <f t="shared" si="242"/>
        <v>0</v>
      </c>
      <c r="Q2604" s="28">
        <f t="shared" si="243"/>
        <v>1</v>
      </c>
      <c r="R2604" s="28">
        <f>IF(Q2604=0,0,IF(E2604&gt;1,E2604-1,VLOOKUP(Q2604,Months_Weeks!$A$1:$B$13,2,0)))</f>
        <v>2</v>
      </c>
      <c r="S2604" s="30"/>
      <c r="T2604" s="39"/>
      <c r="U2604" s="39"/>
      <c r="V2604" s="50">
        <f t="shared" si="244"/>
        <v>0</v>
      </c>
      <c r="W2604" s="28">
        <f t="shared" si="245"/>
        <v>1</v>
      </c>
      <c r="X2604" s="28">
        <f>IF(W2604=0,0,IF(E2604&gt;1,E2604-1,VLOOKUP(W2604,Months_Weeks!$A$1:$B$13,2,0)))</f>
        <v>2</v>
      </c>
      <c r="Y2604" s="30"/>
      <c r="Z2604" s="39"/>
      <c r="AA2604" s="31"/>
      <c r="AB2604" s="39"/>
      <c r="AC2604" s="31"/>
      <c r="AD2604" s="40"/>
      <c r="AE2604" s="31"/>
      <c r="AF2604" s="40"/>
      <c r="AG2604" s="31"/>
      <c r="AH2604" s="40"/>
      <c r="AI2604" s="31"/>
      <c r="AJ2604" s="40"/>
    </row>
    <row r="2605" spans="1:36" x14ac:dyDescent="0.25">
      <c r="A2605" s="37" t="s">
        <v>62</v>
      </c>
      <c r="B2605" s="37">
        <v>1014</v>
      </c>
      <c r="C2605" s="26" t="str">
        <f>IFERROR(INDEX(Clients[Client_Name],MATCH(Table312[[#This Row],[Client_Code]],Clients[Client_Code],0)),"")</f>
        <v>MINERVA</v>
      </c>
      <c r="D2605" s="25">
        <v>1</v>
      </c>
      <c r="E2605" s="25">
        <v>4</v>
      </c>
      <c r="F2605" s="25" t="b">
        <f>IF(E2605&gt;(VLOOKUP(D2605,Months_Weeks!$A$2:$B$13,2,TRUE)),FALSE)</f>
        <v>0</v>
      </c>
      <c r="G2605" s="63">
        <f>IF(Table312[[#This Row],[Facility]]="Buin",1.5%,0.25%)</f>
        <v>1.4999999999999999E-2</v>
      </c>
      <c r="H2605" s="38">
        <v>0</v>
      </c>
      <c r="I2605" s="38"/>
      <c r="J2605" s="27">
        <f t="shared" si="240"/>
        <v>0</v>
      </c>
      <c r="K2605" s="28">
        <f t="shared" si="241"/>
        <v>1</v>
      </c>
      <c r="L2605" s="27">
        <f>IF(K2605=0,0,IF(E2605&gt;1,E2605-1,VLOOKUP(K2605,Months_Weeks!$A$1:$B$13,2,0)))</f>
        <v>3</v>
      </c>
      <c r="M2605" s="29"/>
      <c r="N2605" s="39"/>
      <c r="O2605" s="39"/>
      <c r="P2605" s="50">
        <f t="shared" si="242"/>
        <v>0</v>
      </c>
      <c r="Q2605" s="28">
        <f t="shared" si="243"/>
        <v>1</v>
      </c>
      <c r="R2605" s="28">
        <f>IF(Q2605=0,0,IF(E2605&gt;1,E2605-1,VLOOKUP(Q2605,Months_Weeks!$A$1:$B$13,2,0)))</f>
        <v>3</v>
      </c>
      <c r="S2605" s="30"/>
      <c r="T2605" s="39"/>
      <c r="U2605" s="39"/>
      <c r="V2605" s="50">
        <f t="shared" si="244"/>
        <v>0</v>
      </c>
      <c r="W2605" s="28">
        <f t="shared" si="245"/>
        <v>1</v>
      </c>
      <c r="X2605" s="28">
        <f>IF(W2605=0,0,IF(E2605&gt;1,E2605-1,VLOOKUP(W2605,Months_Weeks!$A$1:$B$13,2,0)))</f>
        <v>3</v>
      </c>
      <c r="Y2605" s="30"/>
      <c r="Z2605" s="39"/>
      <c r="AA2605" s="31"/>
      <c r="AB2605" s="39"/>
      <c r="AC2605" s="31"/>
      <c r="AD2605" s="40"/>
      <c r="AE2605" s="31"/>
      <c r="AF2605" s="40"/>
      <c r="AG2605" s="31"/>
      <c r="AH2605" s="40"/>
      <c r="AI2605" s="31"/>
      <c r="AJ2605" s="40"/>
    </row>
    <row r="2606" spans="1:36" x14ac:dyDescent="0.25">
      <c r="A2606" s="37" t="s">
        <v>62</v>
      </c>
      <c r="B2606" s="37">
        <v>1014</v>
      </c>
      <c r="C2606" s="26" t="str">
        <f>IFERROR(INDEX(Clients[Client_Name],MATCH(Table312[[#This Row],[Client_Code]],Clients[Client_Code],0)),"")</f>
        <v>MINERVA</v>
      </c>
      <c r="D2606" s="25">
        <v>2</v>
      </c>
      <c r="E2606" s="25">
        <v>1</v>
      </c>
      <c r="F2606" s="25" t="b">
        <f>IF(E2606&gt;(VLOOKUP(D2606,Months_Weeks!$A$2:$B$13,2,TRUE)),FALSE)</f>
        <v>0</v>
      </c>
      <c r="G2606" s="63">
        <f>IF(Table312[[#This Row],[Facility]]="Buin",1.5%,0.25%)</f>
        <v>1.4999999999999999E-2</v>
      </c>
      <c r="H2606" s="38">
        <v>0</v>
      </c>
      <c r="I2606" s="38"/>
      <c r="J2606" s="27">
        <f t="shared" si="240"/>
        <v>0</v>
      </c>
      <c r="K2606" s="28">
        <f t="shared" si="241"/>
        <v>1</v>
      </c>
      <c r="L2606" s="27">
        <f>IF(K2606=0,0,IF(E2606&gt;1,E2606-1,VLOOKUP(K2606,Months_Weeks!$A$1:$B$13,2,0)))</f>
        <v>4</v>
      </c>
      <c r="M2606" s="29"/>
      <c r="N2606" s="39"/>
      <c r="O2606" s="39"/>
      <c r="P2606" s="50">
        <f t="shared" si="242"/>
        <v>0</v>
      </c>
      <c r="Q2606" s="28">
        <f t="shared" si="243"/>
        <v>1</v>
      </c>
      <c r="R2606" s="28">
        <f>IF(Q2606=0,0,IF(E2606&gt;1,E2606-1,VLOOKUP(Q2606,Months_Weeks!$A$1:$B$13,2,0)))</f>
        <v>4</v>
      </c>
      <c r="S2606" s="30"/>
      <c r="T2606" s="39"/>
      <c r="U2606" s="39"/>
      <c r="V2606" s="50">
        <f t="shared" si="244"/>
        <v>0</v>
      </c>
      <c r="W2606" s="28">
        <f t="shared" si="245"/>
        <v>1</v>
      </c>
      <c r="X2606" s="28">
        <f>IF(W2606=0,0,IF(E2606&gt;1,E2606-1,VLOOKUP(W2606,Months_Weeks!$A$1:$B$13,2,0)))</f>
        <v>4</v>
      </c>
      <c r="Y2606" s="30"/>
      <c r="Z2606" s="39"/>
      <c r="AA2606" s="31"/>
      <c r="AB2606" s="39"/>
      <c r="AC2606" s="31"/>
      <c r="AD2606" s="40"/>
      <c r="AE2606" s="31"/>
      <c r="AF2606" s="40"/>
      <c r="AG2606" s="31"/>
      <c r="AH2606" s="40"/>
      <c r="AI2606" s="31"/>
      <c r="AJ2606" s="40"/>
    </row>
    <row r="2607" spans="1:36" x14ac:dyDescent="0.25">
      <c r="A2607" s="37" t="s">
        <v>62</v>
      </c>
      <c r="B2607" s="37">
        <v>1014</v>
      </c>
      <c r="C2607" s="26" t="str">
        <f>IFERROR(INDEX(Clients[Client_Name],MATCH(Table312[[#This Row],[Client_Code]],Clients[Client_Code],0)),"")</f>
        <v>MINERVA</v>
      </c>
      <c r="D2607" s="25">
        <v>2</v>
      </c>
      <c r="E2607" s="25">
        <v>2</v>
      </c>
      <c r="F2607" s="25" t="b">
        <f>IF(E2607&gt;(VLOOKUP(D2607,Months_Weeks!$A$2:$B$13,2,TRUE)),FALSE)</f>
        <v>0</v>
      </c>
      <c r="G2607" s="63">
        <f>IF(Table312[[#This Row],[Facility]]="Buin",1.5%,0.25%)</f>
        <v>1.4999999999999999E-2</v>
      </c>
      <c r="H2607" s="38">
        <v>0</v>
      </c>
      <c r="I2607" s="38"/>
      <c r="J2607" s="27">
        <f t="shared" si="240"/>
        <v>0</v>
      </c>
      <c r="K2607" s="28">
        <f t="shared" si="241"/>
        <v>2</v>
      </c>
      <c r="L2607" s="27">
        <f>IF(K2607=0,0,IF(E2607&gt;1,E2607-1,VLOOKUP(K2607,Months_Weeks!$A$1:$B$13,2,0)))</f>
        <v>1</v>
      </c>
      <c r="M2607" s="29"/>
      <c r="N2607" s="39"/>
      <c r="O2607" s="39"/>
      <c r="P2607" s="50">
        <f t="shared" si="242"/>
        <v>0</v>
      </c>
      <c r="Q2607" s="28">
        <f t="shared" si="243"/>
        <v>2</v>
      </c>
      <c r="R2607" s="28">
        <f>IF(Q2607=0,0,IF(E2607&gt;1,E2607-1,VLOOKUP(Q2607,Months_Weeks!$A$1:$B$13,2,0)))</f>
        <v>1</v>
      </c>
      <c r="S2607" s="30"/>
      <c r="T2607" s="39"/>
      <c r="U2607" s="39"/>
      <c r="V2607" s="50">
        <f t="shared" si="244"/>
        <v>0</v>
      </c>
      <c r="W2607" s="28">
        <f t="shared" si="245"/>
        <v>2</v>
      </c>
      <c r="X2607" s="28">
        <f>IF(W2607=0,0,IF(E2607&gt;1,E2607-1,VLOOKUP(W2607,Months_Weeks!$A$1:$B$13,2,0)))</f>
        <v>1</v>
      </c>
      <c r="Y2607" s="30"/>
      <c r="Z2607" s="39"/>
      <c r="AA2607" s="31"/>
      <c r="AB2607" s="39"/>
      <c r="AC2607" s="31"/>
      <c r="AD2607" s="40"/>
      <c r="AE2607" s="31"/>
      <c r="AF2607" s="40"/>
      <c r="AG2607" s="31"/>
      <c r="AH2607" s="40"/>
      <c r="AI2607" s="31"/>
      <c r="AJ2607" s="40"/>
    </row>
    <row r="2608" spans="1:36" x14ac:dyDescent="0.25">
      <c r="A2608" s="37" t="s">
        <v>62</v>
      </c>
      <c r="B2608" s="37">
        <v>1014</v>
      </c>
      <c r="C2608" s="26" t="str">
        <f>IFERROR(INDEX(Clients[Client_Name],MATCH(Table312[[#This Row],[Client_Code]],Clients[Client_Code],0)),"")</f>
        <v>MINERVA</v>
      </c>
      <c r="D2608" s="25">
        <v>2</v>
      </c>
      <c r="E2608" s="25">
        <v>3</v>
      </c>
      <c r="F2608" s="25" t="b">
        <f>IF(E2608&gt;(VLOOKUP(D2608,Months_Weeks!$A$2:$B$13,2,TRUE)),FALSE)</f>
        <v>0</v>
      </c>
      <c r="G2608" s="63">
        <f>IF(Table312[[#This Row],[Facility]]="Buin",1.5%,0.25%)</f>
        <v>1.4999999999999999E-2</v>
      </c>
      <c r="H2608" s="38">
        <v>40</v>
      </c>
      <c r="I2608" s="38"/>
      <c r="J2608" s="27">
        <f t="shared" si="240"/>
        <v>40</v>
      </c>
      <c r="K2608" s="28">
        <f t="shared" si="241"/>
        <v>2</v>
      </c>
      <c r="L2608" s="27">
        <f>IF(K2608=0,0,IF(E2608&gt;1,E2608-1,VLOOKUP(K2608,Months_Weeks!$A$1:$B$13,2,0)))</f>
        <v>2</v>
      </c>
      <c r="M2608" s="29"/>
      <c r="N2608" s="39"/>
      <c r="O2608" s="39"/>
      <c r="P2608" s="50">
        <f t="shared" si="242"/>
        <v>0</v>
      </c>
      <c r="Q2608" s="28">
        <f t="shared" si="243"/>
        <v>2</v>
      </c>
      <c r="R2608" s="28">
        <f>IF(Q2608=0,0,IF(E2608&gt;1,E2608-1,VLOOKUP(Q2608,Months_Weeks!$A$1:$B$13,2,0)))</f>
        <v>2</v>
      </c>
      <c r="S2608" s="30"/>
      <c r="T2608" s="39"/>
      <c r="U2608" s="39"/>
      <c r="V2608" s="50">
        <f t="shared" si="244"/>
        <v>0</v>
      </c>
      <c r="W2608" s="28">
        <f t="shared" si="245"/>
        <v>2</v>
      </c>
      <c r="X2608" s="28">
        <f>IF(W2608=0,0,IF(E2608&gt;1,E2608-1,VLOOKUP(W2608,Months_Weeks!$A$1:$B$13,2,0)))</f>
        <v>2</v>
      </c>
      <c r="Y2608" s="30"/>
      <c r="Z2608" s="39">
        <v>24008</v>
      </c>
      <c r="AA2608" s="31"/>
      <c r="AB2608" s="39"/>
      <c r="AC2608" s="31"/>
      <c r="AD2608" s="40"/>
      <c r="AE2608" s="31"/>
      <c r="AF2608" s="40"/>
      <c r="AG2608" s="31"/>
      <c r="AH2608" s="40"/>
      <c r="AI2608" s="31"/>
      <c r="AJ2608" s="40"/>
    </row>
    <row r="2609" spans="1:36" x14ac:dyDescent="0.25">
      <c r="A2609" s="37" t="s">
        <v>62</v>
      </c>
      <c r="B2609" s="37">
        <v>1014</v>
      </c>
      <c r="C2609" s="26" t="str">
        <f>IFERROR(INDEX(Clients[Client_Name],MATCH(Table312[[#This Row],[Client_Code]],Clients[Client_Code],0)),"")</f>
        <v>MINERVA</v>
      </c>
      <c r="D2609" s="25">
        <v>2</v>
      </c>
      <c r="E2609" s="25">
        <v>4</v>
      </c>
      <c r="F2609" s="25" t="b">
        <f>IF(E2609&gt;(VLOOKUP(D2609,Months_Weeks!$A$2:$B$13,2,TRUE)),FALSE)</f>
        <v>0</v>
      </c>
      <c r="G2609" s="63">
        <f>IF(Table312[[#This Row],[Facility]]="Buin",1.5%,0.25%)</f>
        <v>1.4999999999999999E-2</v>
      </c>
      <c r="H2609" s="38">
        <v>0</v>
      </c>
      <c r="I2609" s="38"/>
      <c r="J2609" s="27">
        <f t="shared" si="240"/>
        <v>40</v>
      </c>
      <c r="K2609" s="28">
        <f t="shared" si="241"/>
        <v>2</v>
      </c>
      <c r="L2609" s="27">
        <f>IF(K2609=0,0,IF(E2609&gt;1,E2609-1,VLOOKUP(K2609,Months_Weeks!$A$1:$B$13,2,0)))</f>
        <v>3</v>
      </c>
      <c r="M2609" s="29"/>
      <c r="N2609" s="39"/>
      <c r="O2609" s="39"/>
      <c r="P2609" s="50">
        <f t="shared" si="242"/>
        <v>0</v>
      </c>
      <c r="Q2609" s="28">
        <f t="shared" si="243"/>
        <v>2</v>
      </c>
      <c r="R2609" s="28">
        <f>IF(Q2609=0,0,IF(E2609&gt;1,E2609-1,VLOOKUP(Q2609,Months_Weeks!$A$1:$B$13,2,0)))</f>
        <v>3</v>
      </c>
      <c r="S2609" s="30"/>
      <c r="T2609" s="39"/>
      <c r="U2609" s="39"/>
      <c r="V2609" s="50">
        <f t="shared" si="244"/>
        <v>0</v>
      </c>
      <c r="W2609" s="28">
        <f t="shared" si="245"/>
        <v>2</v>
      </c>
      <c r="X2609" s="28">
        <f>IF(W2609=0,0,IF(E2609&gt;1,E2609-1,VLOOKUP(W2609,Months_Weeks!$A$1:$B$13,2,0)))</f>
        <v>3</v>
      </c>
      <c r="Y2609" s="30"/>
      <c r="Z2609" s="39"/>
      <c r="AA2609" s="31"/>
      <c r="AB2609" s="39"/>
      <c r="AC2609" s="31"/>
      <c r="AD2609" s="40"/>
      <c r="AE2609" s="31"/>
      <c r="AF2609" s="40"/>
      <c r="AG2609" s="31"/>
      <c r="AH2609" s="40"/>
      <c r="AI2609" s="31"/>
      <c r="AJ2609" s="40"/>
    </row>
    <row r="2610" spans="1:36" x14ac:dyDescent="0.25">
      <c r="A2610" s="37" t="s">
        <v>62</v>
      </c>
      <c r="B2610" s="37">
        <v>1014</v>
      </c>
      <c r="C2610" s="26" t="str">
        <f>IFERROR(INDEX(Clients[Client_Name],MATCH(Table312[[#This Row],[Client_Code]],Clients[Client_Code],0)),"")</f>
        <v>MINERVA</v>
      </c>
      <c r="D2610" s="25">
        <v>3</v>
      </c>
      <c r="E2610" s="25">
        <v>1</v>
      </c>
      <c r="F2610" s="25" t="b">
        <f>IF(E2610&gt;(VLOOKUP(D2610,Months_Weeks!$A$2:$B$13,2,TRUE)),FALSE)</f>
        <v>0</v>
      </c>
      <c r="G2610" s="63">
        <f>IF(Table312[[#This Row],[Facility]]="Buin",1.5%,0.25%)</f>
        <v>1.4999999999999999E-2</v>
      </c>
      <c r="H2610" s="38"/>
      <c r="I2610" s="38">
        <v>40</v>
      </c>
      <c r="J2610" s="27">
        <f t="shared" si="240"/>
        <v>0</v>
      </c>
      <c r="K2610" s="28">
        <f t="shared" si="241"/>
        <v>2</v>
      </c>
      <c r="L2610" s="27">
        <f>IF(K2610=0,0,IF(E2610&gt;1,E2610-1,VLOOKUP(K2610,Months_Weeks!$A$1:$B$13,2,0)))</f>
        <v>4</v>
      </c>
      <c r="M2610" s="29"/>
      <c r="N2610" s="39"/>
      <c r="O2610" s="39"/>
      <c r="P2610" s="50">
        <f t="shared" si="242"/>
        <v>0</v>
      </c>
      <c r="Q2610" s="28">
        <f t="shared" si="243"/>
        <v>2</v>
      </c>
      <c r="R2610" s="28">
        <f>IF(Q2610=0,0,IF(E2610&gt;1,E2610-1,VLOOKUP(Q2610,Months_Weeks!$A$1:$B$13,2,0)))</f>
        <v>4</v>
      </c>
      <c r="S2610" s="30"/>
      <c r="T2610" s="39"/>
      <c r="U2610" s="39"/>
      <c r="V2610" s="50">
        <f t="shared" si="244"/>
        <v>0</v>
      </c>
      <c r="W2610" s="28">
        <f t="shared" si="245"/>
        <v>2</v>
      </c>
      <c r="X2610" s="28">
        <f>IF(W2610=0,0,IF(E2610&gt;1,E2610-1,VLOOKUP(W2610,Months_Weeks!$A$1:$B$13,2,0)))</f>
        <v>4</v>
      </c>
      <c r="Y2610" s="30"/>
      <c r="Z2610" s="39"/>
      <c r="AA2610" s="31"/>
      <c r="AB2610" s="39"/>
      <c r="AC2610" s="31"/>
      <c r="AD2610" s="40"/>
      <c r="AE2610" s="31"/>
      <c r="AF2610" s="40"/>
      <c r="AG2610" s="31"/>
      <c r="AH2610" s="40"/>
      <c r="AI2610" s="31"/>
      <c r="AJ2610" s="40"/>
    </row>
    <row r="2611" spans="1:36" x14ac:dyDescent="0.25">
      <c r="A2611" s="37" t="s">
        <v>62</v>
      </c>
      <c r="B2611" s="37">
        <v>1014</v>
      </c>
      <c r="C2611" s="26" t="str">
        <f>IFERROR(INDEX(Clients[Client_Name],MATCH(Table312[[#This Row],[Client_Code]],Clients[Client_Code],0)),"")</f>
        <v>MINERVA</v>
      </c>
      <c r="D2611" s="25">
        <v>3</v>
      </c>
      <c r="E2611" s="25">
        <v>2</v>
      </c>
      <c r="F2611" s="25" t="b">
        <f>IF(E2611&gt;(VLOOKUP(D2611,Months_Weeks!$A$2:$B$13,2,TRUE)),FALSE)</f>
        <v>0</v>
      </c>
      <c r="G2611" s="63">
        <f>IF(Table312[[#This Row],[Facility]]="Buin",1.5%,0.25%)</f>
        <v>1.4999999999999999E-2</v>
      </c>
      <c r="H2611" s="38"/>
      <c r="I2611" s="38"/>
      <c r="J2611" s="27">
        <f t="shared" si="240"/>
        <v>0</v>
      </c>
      <c r="K2611" s="28">
        <f t="shared" si="241"/>
        <v>3</v>
      </c>
      <c r="L2611" s="27">
        <f>IF(K2611=0,0,IF(E2611&gt;1,E2611-1,VLOOKUP(K2611,Months_Weeks!$A$1:$B$13,2,0)))</f>
        <v>1</v>
      </c>
      <c r="M2611" s="29"/>
      <c r="N2611" s="39"/>
      <c r="O2611" s="39"/>
      <c r="P2611" s="50">
        <f t="shared" si="242"/>
        <v>0</v>
      </c>
      <c r="Q2611" s="28">
        <f t="shared" si="243"/>
        <v>3</v>
      </c>
      <c r="R2611" s="28">
        <f>IF(Q2611=0,0,IF(E2611&gt;1,E2611-1,VLOOKUP(Q2611,Months_Weeks!$A$1:$B$13,2,0)))</f>
        <v>1</v>
      </c>
      <c r="S2611" s="30"/>
      <c r="T2611" s="39"/>
      <c r="U2611" s="39"/>
      <c r="V2611" s="50">
        <f t="shared" si="244"/>
        <v>0</v>
      </c>
      <c r="W2611" s="28">
        <f t="shared" si="245"/>
        <v>3</v>
      </c>
      <c r="X2611" s="28">
        <f>IF(W2611=0,0,IF(E2611&gt;1,E2611-1,VLOOKUP(W2611,Months_Weeks!$A$1:$B$13,2,0)))</f>
        <v>1</v>
      </c>
      <c r="Y2611" s="30"/>
      <c r="Z2611" s="39"/>
      <c r="AA2611" s="31"/>
      <c r="AB2611" s="39"/>
      <c r="AC2611" s="31"/>
      <c r="AD2611" s="40"/>
      <c r="AE2611" s="31"/>
      <c r="AF2611" s="40"/>
      <c r="AG2611" s="31"/>
      <c r="AH2611" s="40"/>
      <c r="AI2611" s="31"/>
      <c r="AJ2611" s="40"/>
    </row>
    <row r="2612" spans="1:36" x14ac:dyDescent="0.25">
      <c r="A2612" s="37" t="s">
        <v>62</v>
      </c>
      <c r="B2612" s="37">
        <v>1014</v>
      </c>
      <c r="C2612" s="26" t="str">
        <f>IFERROR(INDEX(Clients[Client_Name],MATCH(Table312[[#This Row],[Client_Code]],Clients[Client_Code],0)),"")</f>
        <v>MINERVA</v>
      </c>
      <c r="D2612" s="25">
        <v>3</v>
      </c>
      <c r="E2612" s="25">
        <v>3</v>
      </c>
      <c r="F2612" s="25" t="b">
        <f>IF(E2612&gt;(VLOOKUP(D2612,Months_Weeks!$A$2:$B$13,2,TRUE)),FALSE)</f>
        <v>0</v>
      </c>
      <c r="G2612" s="63">
        <f>IF(Table312[[#This Row],[Facility]]="Buin",1.5%,0.25%)</f>
        <v>1.4999999999999999E-2</v>
      </c>
      <c r="H2612" s="38"/>
      <c r="I2612" s="38"/>
      <c r="J2612" s="27">
        <f t="shared" si="240"/>
        <v>0</v>
      </c>
      <c r="K2612" s="28">
        <f t="shared" si="241"/>
        <v>3</v>
      </c>
      <c r="L2612" s="27">
        <f>IF(K2612=0,0,IF(E2612&gt;1,E2612-1,VLOOKUP(K2612,Months_Weeks!$A$1:$B$13,2,0)))</f>
        <v>2</v>
      </c>
      <c r="M2612" s="29"/>
      <c r="N2612" s="39"/>
      <c r="O2612" s="39"/>
      <c r="P2612" s="50">
        <f t="shared" si="242"/>
        <v>0</v>
      </c>
      <c r="Q2612" s="28">
        <f t="shared" si="243"/>
        <v>3</v>
      </c>
      <c r="R2612" s="28">
        <f>IF(Q2612=0,0,IF(E2612&gt;1,E2612-1,VLOOKUP(Q2612,Months_Weeks!$A$1:$B$13,2,0)))</f>
        <v>2</v>
      </c>
      <c r="S2612" s="30"/>
      <c r="T2612" s="39"/>
      <c r="U2612" s="39"/>
      <c r="V2612" s="50">
        <f t="shared" si="244"/>
        <v>0</v>
      </c>
      <c r="W2612" s="28">
        <f t="shared" si="245"/>
        <v>3</v>
      </c>
      <c r="X2612" s="28">
        <f>IF(W2612=0,0,IF(E2612&gt;1,E2612-1,VLOOKUP(W2612,Months_Weeks!$A$1:$B$13,2,0)))</f>
        <v>2</v>
      </c>
      <c r="Y2612" s="30"/>
      <c r="Z2612" s="39"/>
      <c r="AA2612" s="31"/>
      <c r="AB2612" s="39"/>
      <c r="AC2612" s="31"/>
      <c r="AD2612" s="40"/>
      <c r="AE2612" s="31"/>
      <c r="AF2612" s="40"/>
      <c r="AG2612" s="31"/>
      <c r="AH2612" s="40"/>
      <c r="AI2612" s="31"/>
      <c r="AJ2612" s="40"/>
    </row>
    <row r="2613" spans="1:36" x14ac:dyDescent="0.25">
      <c r="A2613" s="37" t="s">
        <v>62</v>
      </c>
      <c r="B2613" s="37">
        <v>1014</v>
      </c>
      <c r="C2613" s="26" t="str">
        <f>IFERROR(INDEX(Clients[Client_Name],MATCH(Table312[[#This Row],[Client_Code]],Clients[Client_Code],0)),"")</f>
        <v>MINERVA</v>
      </c>
      <c r="D2613" s="25">
        <v>3</v>
      </c>
      <c r="E2613" s="25">
        <v>4</v>
      </c>
      <c r="F2613" s="25" t="b">
        <f>IF(E2613&gt;(VLOOKUP(D2613,Months_Weeks!$A$2:$B$13,2,TRUE)),FALSE)</f>
        <v>0</v>
      </c>
      <c r="G2613" s="63">
        <f>IF(Table312[[#This Row],[Facility]]="Buin",1.5%,0.25%)</f>
        <v>1.4999999999999999E-2</v>
      </c>
      <c r="H2613" s="38"/>
      <c r="I2613" s="38"/>
      <c r="J2613" s="27">
        <f t="shared" si="240"/>
        <v>0</v>
      </c>
      <c r="K2613" s="28">
        <f t="shared" si="241"/>
        <v>3</v>
      </c>
      <c r="L2613" s="27">
        <f>IF(K2613=0,0,IF(E2613&gt;1,E2613-1,VLOOKUP(K2613,Months_Weeks!$A$1:$B$13,2,0)))</f>
        <v>3</v>
      </c>
      <c r="M2613" s="29"/>
      <c r="N2613" s="39"/>
      <c r="O2613" s="39"/>
      <c r="P2613" s="50">
        <f t="shared" si="242"/>
        <v>0</v>
      </c>
      <c r="Q2613" s="28">
        <f t="shared" si="243"/>
        <v>3</v>
      </c>
      <c r="R2613" s="28">
        <f>IF(Q2613=0,0,IF(E2613&gt;1,E2613-1,VLOOKUP(Q2613,Months_Weeks!$A$1:$B$13,2,0)))</f>
        <v>3</v>
      </c>
      <c r="S2613" s="30"/>
      <c r="T2613" s="39"/>
      <c r="U2613" s="39"/>
      <c r="V2613" s="50">
        <f t="shared" si="244"/>
        <v>0</v>
      </c>
      <c r="W2613" s="28">
        <f t="shared" si="245"/>
        <v>3</v>
      </c>
      <c r="X2613" s="28">
        <f>IF(W2613=0,0,IF(E2613&gt;1,E2613-1,VLOOKUP(W2613,Months_Weeks!$A$1:$B$13,2,0)))</f>
        <v>3</v>
      </c>
      <c r="Y2613" s="30"/>
      <c r="Z2613" s="39"/>
      <c r="AA2613" s="31"/>
      <c r="AB2613" s="39"/>
      <c r="AC2613" s="31"/>
      <c r="AD2613" s="40"/>
      <c r="AE2613" s="31"/>
      <c r="AF2613" s="40"/>
      <c r="AG2613" s="31"/>
      <c r="AH2613" s="40"/>
      <c r="AI2613" s="31"/>
      <c r="AJ2613" s="40"/>
    </row>
    <row r="2614" spans="1:36" x14ac:dyDescent="0.25">
      <c r="A2614" s="37" t="s">
        <v>62</v>
      </c>
      <c r="B2614" s="37">
        <v>1014</v>
      </c>
      <c r="C2614" s="26" t="str">
        <f>IFERROR(INDEX(Clients[Client_Name],MATCH(Table312[[#This Row],[Client_Code]],Clients[Client_Code],0)),"")</f>
        <v>MINERVA</v>
      </c>
      <c r="D2614" s="25">
        <v>3</v>
      </c>
      <c r="E2614" s="25">
        <v>5</v>
      </c>
      <c r="F2614" s="25" t="b">
        <f>IF(E2614&gt;(VLOOKUP(D2614,Months_Weeks!$A$2:$B$13,2,TRUE)),FALSE)</f>
        <v>0</v>
      </c>
      <c r="G2614" s="63">
        <f>IF(Table312[[#This Row],[Facility]]="Buin",1.5%,0.25%)</f>
        <v>1.4999999999999999E-2</v>
      </c>
      <c r="H2614" s="38"/>
      <c r="I2614" s="38"/>
      <c r="J2614" s="27">
        <f t="shared" si="240"/>
        <v>0</v>
      </c>
      <c r="K2614" s="28">
        <f t="shared" si="241"/>
        <v>3</v>
      </c>
      <c r="L2614" s="27">
        <f>IF(K2614=0,0,IF(E2614&gt;1,E2614-1,VLOOKUP(K2614,Months_Weeks!$A$1:$B$13,2,0)))</f>
        <v>4</v>
      </c>
      <c r="M2614" s="29"/>
      <c r="N2614" s="39"/>
      <c r="O2614" s="39"/>
      <c r="P2614" s="50">
        <f t="shared" si="242"/>
        <v>0</v>
      </c>
      <c r="Q2614" s="28">
        <f t="shared" si="243"/>
        <v>3</v>
      </c>
      <c r="R2614" s="28">
        <f>IF(Q2614=0,0,IF(E2614&gt;1,E2614-1,VLOOKUP(Q2614,Months_Weeks!$A$1:$B$13,2,0)))</f>
        <v>4</v>
      </c>
      <c r="S2614" s="30"/>
      <c r="T2614" s="39"/>
      <c r="U2614" s="39"/>
      <c r="V2614" s="50">
        <f t="shared" si="244"/>
        <v>0</v>
      </c>
      <c r="W2614" s="28">
        <f t="shared" si="245"/>
        <v>3</v>
      </c>
      <c r="X2614" s="28">
        <f>IF(W2614=0,0,IF(E2614&gt;1,E2614-1,VLOOKUP(W2614,Months_Weeks!$A$1:$B$13,2,0)))</f>
        <v>4</v>
      </c>
      <c r="Y2614" s="30"/>
      <c r="Z2614" s="39"/>
      <c r="AA2614" s="31"/>
      <c r="AB2614" s="39"/>
      <c r="AC2614" s="31"/>
      <c r="AD2614" s="40"/>
      <c r="AE2614" s="31"/>
      <c r="AF2614" s="40"/>
      <c r="AG2614" s="31"/>
      <c r="AH2614" s="40"/>
      <c r="AI2614" s="31"/>
      <c r="AJ2614" s="40"/>
    </row>
    <row r="2615" spans="1:36" x14ac:dyDescent="0.25">
      <c r="A2615" s="37" t="s">
        <v>62</v>
      </c>
      <c r="B2615" s="37">
        <v>1014</v>
      </c>
      <c r="C2615" s="26" t="str">
        <f>IFERROR(INDEX(Clients[Client_Name],MATCH(Table312[[#This Row],[Client_Code]],Clients[Client_Code],0)),"")</f>
        <v>MINERVA</v>
      </c>
      <c r="D2615" s="25">
        <v>4</v>
      </c>
      <c r="E2615" s="25">
        <v>1</v>
      </c>
      <c r="F2615" s="25" t="b">
        <f>IF(E2615&gt;(VLOOKUP(D2615,Months_Weeks!$A$2:$B$13,2,TRUE)),FALSE)</f>
        <v>0</v>
      </c>
      <c r="G2615" s="63">
        <f>IF(Table312[[#This Row],[Facility]]="Buin",1.5%,0.25%)</f>
        <v>1.4999999999999999E-2</v>
      </c>
      <c r="H2615" s="38"/>
      <c r="I2615" s="38"/>
      <c r="J2615" s="27">
        <f t="shared" si="240"/>
        <v>0</v>
      </c>
      <c r="K2615" s="28">
        <f t="shared" si="241"/>
        <v>3</v>
      </c>
      <c r="L2615" s="27">
        <f>IF(K2615=0,0,IF(E2615&gt;1,E2615-1,VLOOKUP(K2615,Months_Weeks!$A$1:$B$13,2,0)))</f>
        <v>5</v>
      </c>
      <c r="M2615" s="29"/>
      <c r="N2615" s="39"/>
      <c r="O2615" s="39"/>
      <c r="P2615" s="50">
        <f t="shared" si="242"/>
        <v>0</v>
      </c>
      <c r="Q2615" s="28">
        <f t="shared" si="243"/>
        <v>3</v>
      </c>
      <c r="R2615" s="28">
        <f>IF(Q2615=0,0,IF(E2615&gt;1,E2615-1,VLOOKUP(Q2615,Months_Weeks!$A$1:$B$13,2,0)))</f>
        <v>5</v>
      </c>
      <c r="S2615" s="30"/>
      <c r="T2615" s="39"/>
      <c r="U2615" s="39"/>
      <c r="V2615" s="50">
        <f t="shared" si="244"/>
        <v>0</v>
      </c>
      <c r="W2615" s="28">
        <f t="shared" si="245"/>
        <v>3</v>
      </c>
      <c r="X2615" s="28">
        <f>IF(W2615=0,0,IF(E2615&gt;1,E2615-1,VLOOKUP(W2615,Months_Weeks!$A$1:$B$13,2,0)))</f>
        <v>5</v>
      </c>
      <c r="Y2615" s="30"/>
      <c r="Z2615" s="39"/>
      <c r="AA2615" s="31"/>
      <c r="AB2615" s="39"/>
      <c r="AC2615" s="31"/>
      <c r="AD2615" s="40"/>
      <c r="AE2615" s="31"/>
      <c r="AF2615" s="40"/>
      <c r="AG2615" s="31"/>
      <c r="AH2615" s="40"/>
      <c r="AI2615" s="31"/>
      <c r="AJ2615" s="40"/>
    </row>
    <row r="2616" spans="1:36" x14ac:dyDescent="0.25">
      <c r="A2616" s="37" t="s">
        <v>62</v>
      </c>
      <c r="B2616" s="37">
        <v>1014</v>
      </c>
      <c r="C2616" s="26" t="str">
        <f>IFERROR(INDEX(Clients[Client_Name],MATCH(Table312[[#This Row],[Client_Code]],Clients[Client_Code],0)),"")</f>
        <v>MINERVA</v>
      </c>
      <c r="D2616" s="25">
        <v>4</v>
      </c>
      <c r="E2616" s="25">
        <v>2</v>
      </c>
      <c r="F2616" s="25" t="b">
        <f>IF(E2616&gt;(VLOOKUP(D2616,Months_Weeks!$A$2:$B$13,2,TRUE)),FALSE)</f>
        <v>0</v>
      </c>
      <c r="G2616" s="63">
        <f>IF(Table312[[#This Row],[Facility]]="Buin",1.5%,0.25%)</f>
        <v>1.4999999999999999E-2</v>
      </c>
      <c r="H2616" s="38"/>
      <c r="I2616" s="38"/>
      <c r="J2616" s="27">
        <f t="shared" si="240"/>
        <v>0</v>
      </c>
      <c r="K2616" s="28">
        <f t="shared" si="241"/>
        <v>4</v>
      </c>
      <c r="L2616" s="27">
        <f>IF(K2616=0,0,IF(E2616&gt;1,E2616-1,VLOOKUP(K2616,Months_Weeks!$A$1:$B$13,2,0)))</f>
        <v>1</v>
      </c>
      <c r="M2616" s="29"/>
      <c r="N2616" s="39"/>
      <c r="O2616" s="39"/>
      <c r="P2616" s="50">
        <f t="shared" si="242"/>
        <v>0</v>
      </c>
      <c r="Q2616" s="28">
        <f t="shared" si="243"/>
        <v>4</v>
      </c>
      <c r="R2616" s="28">
        <f>IF(Q2616=0,0,IF(E2616&gt;1,E2616-1,VLOOKUP(Q2616,Months_Weeks!$A$1:$B$13,2,0)))</f>
        <v>1</v>
      </c>
      <c r="S2616" s="30"/>
      <c r="T2616" s="39"/>
      <c r="U2616" s="39"/>
      <c r="V2616" s="50">
        <f t="shared" si="244"/>
        <v>0</v>
      </c>
      <c r="W2616" s="28">
        <f t="shared" si="245"/>
        <v>4</v>
      </c>
      <c r="X2616" s="28">
        <f>IF(W2616=0,0,IF(E2616&gt;1,E2616-1,VLOOKUP(W2616,Months_Weeks!$A$1:$B$13,2,0)))</f>
        <v>1</v>
      </c>
      <c r="Y2616" s="30"/>
      <c r="Z2616" s="39"/>
      <c r="AA2616" s="31"/>
      <c r="AB2616" s="39"/>
      <c r="AC2616" s="31"/>
      <c r="AD2616" s="40"/>
      <c r="AE2616" s="31"/>
      <c r="AF2616" s="40"/>
      <c r="AG2616" s="31"/>
      <c r="AH2616" s="40"/>
      <c r="AI2616" s="31"/>
      <c r="AJ2616" s="40"/>
    </row>
    <row r="2617" spans="1:36" x14ac:dyDescent="0.25">
      <c r="A2617" s="37" t="s">
        <v>62</v>
      </c>
      <c r="B2617" s="37">
        <v>1014</v>
      </c>
      <c r="C2617" s="26" t="str">
        <f>IFERROR(INDEX(Clients[Client_Name],MATCH(Table312[[#This Row],[Client_Code]],Clients[Client_Code],0)),"")</f>
        <v>MINERVA</v>
      </c>
      <c r="D2617" s="25">
        <v>4</v>
      </c>
      <c r="E2617" s="25">
        <v>3</v>
      </c>
      <c r="F2617" s="25" t="b">
        <f>IF(E2617&gt;(VLOOKUP(D2617,Months_Weeks!$A$2:$B$13,2,TRUE)),FALSE)</f>
        <v>0</v>
      </c>
      <c r="G2617" s="63">
        <f>IF(Table312[[#This Row],[Facility]]="Buin",1.5%,0.25%)</f>
        <v>1.4999999999999999E-2</v>
      </c>
      <c r="H2617" s="38"/>
      <c r="I2617" s="38"/>
      <c r="J2617" s="27">
        <f t="shared" si="240"/>
        <v>0</v>
      </c>
      <c r="K2617" s="28">
        <f t="shared" si="241"/>
        <v>4</v>
      </c>
      <c r="L2617" s="27">
        <f>IF(K2617=0,0,IF(E2617&gt;1,E2617-1,VLOOKUP(K2617,Months_Weeks!$A$1:$B$13,2,0)))</f>
        <v>2</v>
      </c>
      <c r="M2617" s="29"/>
      <c r="N2617" s="39"/>
      <c r="O2617" s="39"/>
      <c r="P2617" s="50">
        <f t="shared" si="242"/>
        <v>0</v>
      </c>
      <c r="Q2617" s="28">
        <f t="shared" si="243"/>
        <v>4</v>
      </c>
      <c r="R2617" s="28">
        <f>IF(Q2617=0,0,IF(E2617&gt;1,E2617-1,VLOOKUP(Q2617,Months_Weeks!$A$1:$B$13,2,0)))</f>
        <v>2</v>
      </c>
      <c r="S2617" s="30"/>
      <c r="T2617" s="39"/>
      <c r="U2617" s="39"/>
      <c r="V2617" s="50">
        <f t="shared" si="244"/>
        <v>0</v>
      </c>
      <c r="W2617" s="28">
        <f t="shared" si="245"/>
        <v>4</v>
      </c>
      <c r="X2617" s="28">
        <f>IF(W2617=0,0,IF(E2617&gt;1,E2617-1,VLOOKUP(W2617,Months_Weeks!$A$1:$B$13,2,0)))</f>
        <v>2</v>
      </c>
      <c r="Y2617" s="30"/>
      <c r="Z2617" s="39"/>
      <c r="AA2617" s="31"/>
      <c r="AB2617" s="39"/>
      <c r="AC2617" s="31"/>
      <c r="AD2617" s="40"/>
      <c r="AE2617" s="31"/>
      <c r="AF2617" s="40"/>
      <c r="AG2617" s="31"/>
      <c r="AH2617" s="40"/>
      <c r="AI2617" s="31"/>
      <c r="AJ2617" s="40"/>
    </row>
    <row r="2618" spans="1:36" x14ac:dyDescent="0.25">
      <c r="A2618" s="37" t="s">
        <v>62</v>
      </c>
      <c r="B2618" s="37">
        <v>1014</v>
      </c>
      <c r="C2618" s="26" t="str">
        <f>IFERROR(INDEX(Clients[Client_Name],MATCH(Table312[[#This Row],[Client_Code]],Clients[Client_Code],0)),"")</f>
        <v>MINERVA</v>
      </c>
      <c r="D2618" s="25">
        <v>4</v>
      </c>
      <c r="E2618" s="25">
        <v>4</v>
      </c>
      <c r="F2618" s="25" t="b">
        <f>IF(E2618&gt;(VLOOKUP(D2618,Months_Weeks!$A$2:$B$13,2,TRUE)),FALSE)</f>
        <v>0</v>
      </c>
      <c r="G2618" s="63">
        <f>IF(Table312[[#This Row],[Facility]]="Buin",1.5%,0.25%)</f>
        <v>1.4999999999999999E-2</v>
      </c>
      <c r="H2618" s="38"/>
      <c r="I2618" s="38"/>
      <c r="J2618" s="27">
        <f t="shared" si="240"/>
        <v>0</v>
      </c>
      <c r="K2618" s="28">
        <f t="shared" si="241"/>
        <v>4</v>
      </c>
      <c r="L2618" s="27">
        <f>IF(K2618=0,0,IF(E2618&gt;1,E2618-1,VLOOKUP(K2618,Months_Weeks!$A$1:$B$13,2,0)))</f>
        <v>3</v>
      </c>
      <c r="M2618" s="29"/>
      <c r="N2618" s="39"/>
      <c r="O2618" s="39"/>
      <c r="P2618" s="50">
        <f t="shared" si="242"/>
        <v>0</v>
      </c>
      <c r="Q2618" s="28">
        <f t="shared" si="243"/>
        <v>4</v>
      </c>
      <c r="R2618" s="28">
        <f>IF(Q2618=0,0,IF(E2618&gt;1,E2618-1,VLOOKUP(Q2618,Months_Weeks!$A$1:$B$13,2,0)))</f>
        <v>3</v>
      </c>
      <c r="S2618" s="30"/>
      <c r="T2618" s="39"/>
      <c r="U2618" s="39"/>
      <c r="V2618" s="50">
        <f t="shared" si="244"/>
        <v>0</v>
      </c>
      <c r="W2618" s="28">
        <f t="shared" si="245"/>
        <v>4</v>
      </c>
      <c r="X2618" s="28">
        <f>IF(W2618=0,0,IF(E2618&gt;1,E2618-1,VLOOKUP(W2618,Months_Weeks!$A$1:$B$13,2,0)))</f>
        <v>3</v>
      </c>
      <c r="Y2618" s="30"/>
      <c r="Z2618" s="39"/>
      <c r="AA2618" s="31"/>
      <c r="AB2618" s="39"/>
      <c r="AC2618" s="31"/>
      <c r="AD2618" s="40"/>
      <c r="AE2618" s="31"/>
      <c r="AF2618" s="40"/>
      <c r="AG2618" s="31"/>
      <c r="AH2618" s="40"/>
      <c r="AI2618" s="31"/>
      <c r="AJ2618" s="40"/>
    </row>
    <row r="2619" spans="1:36" x14ac:dyDescent="0.25">
      <c r="A2619" s="37" t="s">
        <v>62</v>
      </c>
      <c r="B2619" s="37">
        <v>1014</v>
      </c>
      <c r="C2619" s="26" t="str">
        <f>IFERROR(INDEX(Clients[Client_Name],MATCH(Table312[[#This Row],[Client_Code]],Clients[Client_Code],0)),"")</f>
        <v>MINERVA</v>
      </c>
      <c r="D2619" s="25">
        <v>5</v>
      </c>
      <c r="E2619" s="25">
        <v>1</v>
      </c>
      <c r="F2619" s="25" t="b">
        <f>IF(E2619&gt;(VLOOKUP(D2619,Months_Weeks!$A$2:$B$13,2,TRUE)),FALSE)</f>
        <v>0</v>
      </c>
      <c r="G2619" s="63">
        <f>IF(Table312[[#This Row],[Facility]]="Buin",1.5%,0.25%)</f>
        <v>1.4999999999999999E-2</v>
      </c>
      <c r="H2619" s="38"/>
      <c r="I2619" s="38"/>
      <c r="J2619" s="27">
        <f t="shared" si="240"/>
        <v>0</v>
      </c>
      <c r="K2619" s="28">
        <f t="shared" si="241"/>
        <v>4</v>
      </c>
      <c r="L2619" s="27">
        <f>IF(K2619=0,0,IF(E2619&gt;1,E2619-1,VLOOKUP(K2619,Months_Weeks!$A$1:$B$13,2,0)))</f>
        <v>4</v>
      </c>
      <c r="M2619" s="29"/>
      <c r="N2619" s="39"/>
      <c r="O2619" s="39"/>
      <c r="P2619" s="50">
        <f t="shared" si="242"/>
        <v>0</v>
      </c>
      <c r="Q2619" s="28">
        <f t="shared" si="243"/>
        <v>4</v>
      </c>
      <c r="R2619" s="28">
        <f>IF(Q2619=0,0,IF(E2619&gt;1,E2619-1,VLOOKUP(Q2619,Months_Weeks!$A$1:$B$13,2,0)))</f>
        <v>4</v>
      </c>
      <c r="S2619" s="30"/>
      <c r="T2619" s="39"/>
      <c r="U2619" s="39"/>
      <c r="V2619" s="50">
        <f t="shared" si="244"/>
        <v>0</v>
      </c>
      <c r="W2619" s="28">
        <f t="shared" si="245"/>
        <v>4</v>
      </c>
      <c r="X2619" s="28">
        <f>IF(W2619=0,0,IF(E2619&gt;1,E2619-1,VLOOKUP(W2619,Months_Weeks!$A$1:$B$13,2,0)))</f>
        <v>4</v>
      </c>
      <c r="Y2619" s="30"/>
      <c r="Z2619" s="39"/>
      <c r="AA2619" s="31"/>
      <c r="AB2619" s="39"/>
      <c r="AC2619" s="31"/>
      <c r="AD2619" s="40"/>
      <c r="AE2619" s="31"/>
      <c r="AF2619" s="40"/>
      <c r="AG2619" s="31"/>
      <c r="AH2619" s="40"/>
      <c r="AI2619" s="31"/>
      <c r="AJ2619" s="40"/>
    </row>
    <row r="2620" spans="1:36" x14ac:dyDescent="0.25">
      <c r="A2620" s="37" t="s">
        <v>62</v>
      </c>
      <c r="B2620" s="37">
        <v>1014</v>
      </c>
      <c r="C2620" s="26" t="str">
        <f>IFERROR(INDEX(Clients[Client_Name],MATCH(Table312[[#This Row],[Client_Code]],Clients[Client_Code],0)),"")</f>
        <v>MINERVA</v>
      </c>
      <c r="D2620" s="25">
        <v>5</v>
      </c>
      <c r="E2620" s="25">
        <v>2</v>
      </c>
      <c r="F2620" s="25" t="b">
        <f>IF(E2620&gt;(VLOOKUP(D2620,Months_Weeks!$A$2:$B$13,2,TRUE)),FALSE)</f>
        <v>0</v>
      </c>
      <c r="G2620" s="63">
        <f>IF(Table312[[#This Row],[Facility]]="Buin",1.5%,0.25%)</f>
        <v>1.4999999999999999E-2</v>
      </c>
      <c r="H2620" s="38"/>
      <c r="I2620" s="38"/>
      <c r="J2620" s="27">
        <f t="shared" si="240"/>
        <v>0</v>
      </c>
      <c r="K2620" s="28">
        <f t="shared" si="241"/>
        <v>5</v>
      </c>
      <c r="L2620" s="27">
        <f>IF(K2620=0,0,IF(E2620&gt;1,E2620-1,VLOOKUP(K2620,Months_Weeks!$A$1:$B$13,2,0)))</f>
        <v>1</v>
      </c>
      <c r="M2620" s="29"/>
      <c r="N2620" s="39"/>
      <c r="O2620" s="39"/>
      <c r="P2620" s="50">
        <f t="shared" si="242"/>
        <v>0</v>
      </c>
      <c r="Q2620" s="28">
        <f t="shared" si="243"/>
        <v>5</v>
      </c>
      <c r="R2620" s="28">
        <f>IF(Q2620=0,0,IF(E2620&gt;1,E2620-1,VLOOKUP(Q2620,Months_Weeks!$A$1:$B$13,2,0)))</f>
        <v>1</v>
      </c>
      <c r="S2620" s="30"/>
      <c r="T2620" s="39"/>
      <c r="U2620" s="39"/>
      <c r="V2620" s="50">
        <f t="shared" si="244"/>
        <v>0</v>
      </c>
      <c r="W2620" s="28">
        <f t="shared" si="245"/>
        <v>5</v>
      </c>
      <c r="X2620" s="28">
        <f>IF(W2620=0,0,IF(E2620&gt;1,E2620-1,VLOOKUP(W2620,Months_Weeks!$A$1:$B$13,2,0)))</f>
        <v>1</v>
      </c>
      <c r="Y2620" s="30"/>
      <c r="Z2620" s="39"/>
      <c r="AA2620" s="31"/>
      <c r="AB2620" s="39"/>
      <c r="AC2620" s="31"/>
      <c r="AD2620" s="40"/>
      <c r="AE2620" s="31"/>
      <c r="AF2620" s="40"/>
      <c r="AG2620" s="31"/>
      <c r="AH2620" s="40"/>
      <c r="AI2620" s="31"/>
      <c r="AJ2620" s="40"/>
    </row>
    <row r="2621" spans="1:36" x14ac:dyDescent="0.25">
      <c r="A2621" s="37" t="s">
        <v>62</v>
      </c>
      <c r="B2621" s="37">
        <v>1014</v>
      </c>
      <c r="C2621" s="26" t="str">
        <f>IFERROR(INDEX(Clients[Client_Name],MATCH(Table312[[#This Row],[Client_Code]],Clients[Client_Code],0)),"")</f>
        <v>MINERVA</v>
      </c>
      <c r="D2621" s="25">
        <v>5</v>
      </c>
      <c r="E2621" s="25">
        <v>3</v>
      </c>
      <c r="F2621" s="25" t="b">
        <f>IF(E2621&gt;(VLOOKUP(D2621,Months_Weeks!$A$2:$B$13,2,TRUE)),FALSE)</f>
        <v>0</v>
      </c>
      <c r="G2621" s="63">
        <f>IF(Table312[[#This Row],[Facility]]="Buin",1.5%,0.25%)</f>
        <v>1.4999999999999999E-2</v>
      </c>
      <c r="H2621" s="38"/>
      <c r="I2621" s="38"/>
      <c r="J2621" s="27">
        <f t="shared" si="240"/>
        <v>0</v>
      </c>
      <c r="K2621" s="28">
        <f t="shared" si="241"/>
        <v>5</v>
      </c>
      <c r="L2621" s="27">
        <f>IF(K2621=0,0,IF(E2621&gt;1,E2621-1,VLOOKUP(K2621,Months_Weeks!$A$1:$B$13,2,0)))</f>
        <v>2</v>
      </c>
      <c r="M2621" s="29"/>
      <c r="N2621" s="39"/>
      <c r="O2621" s="39"/>
      <c r="P2621" s="50">
        <f t="shared" si="242"/>
        <v>0</v>
      </c>
      <c r="Q2621" s="28">
        <f t="shared" si="243"/>
        <v>5</v>
      </c>
      <c r="R2621" s="28">
        <f>IF(Q2621=0,0,IF(E2621&gt;1,E2621-1,VLOOKUP(Q2621,Months_Weeks!$A$1:$B$13,2,0)))</f>
        <v>2</v>
      </c>
      <c r="S2621" s="30"/>
      <c r="T2621" s="39"/>
      <c r="U2621" s="39"/>
      <c r="V2621" s="50">
        <f t="shared" si="244"/>
        <v>0</v>
      </c>
      <c r="W2621" s="28">
        <f t="shared" si="245"/>
        <v>5</v>
      </c>
      <c r="X2621" s="28">
        <f>IF(W2621=0,0,IF(E2621&gt;1,E2621-1,VLOOKUP(W2621,Months_Weeks!$A$1:$B$13,2,0)))</f>
        <v>2</v>
      </c>
      <c r="Y2621" s="30"/>
      <c r="Z2621" s="39"/>
      <c r="AA2621" s="31"/>
      <c r="AB2621" s="39"/>
      <c r="AC2621" s="31"/>
      <c r="AD2621" s="40"/>
      <c r="AE2621" s="31"/>
      <c r="AF2621" s="40"/>
      <c r="AG2621" s="31"/>
      <c r="AH2621" s="40"/>
      <c r="AI2621" s="31"/>
      <c r="AJ2621" s="40"/>
    </row>
    <row r="2622" spans="1:36" x14ac:dyDescent="0.25">
      <c r="A2622" s="37" t="s">
        <v>62</v>
      </c>
      <c r="B2622" s="37">
        <v>1014</v>
      </c>
      <c r="C2622" s="26" t="str">
        <f>IFERROR(INDEX(Clients[Client_Name],MATCH(Table312[[#This Row],[Client_Code]],Clients[Client_Code],0)),"")</f>
        <v>MINERVA</v>
      </c>
      <c r="D2622" s="25">
        <v>5</v>
      </c>
      <c r="E2622" s="25">
        <v>4</v>
      </c>
      <c r="F2622" s="25" t="b">
        <f>IF(E2622&gt;(VLOOKUP(D2622,Months_Weeks!$A$2:$B$13,2,TRUE)),FALSE)</f>
        <v>0</v>
      </c>
      <c r="G2622" s="63">
        <f>IF(Table312[[#This Row],[Facility]]="Buin",1.5%,0.25%)</f>
        <v>1.4999999999999999E-2</v>
      </c>
      <c r="H2622" s="38"/>
      <c r="I2622" s="38"/>
      <c r="J2622" s="27">
        <f t="shared" si="240"/>
        <v>0</v>
      </c>
      <c r="K2622" s="28">
        <f t="shared" si="241"/>
        <v>5</v>
      </c>
      <c r="L2622" s="27">
        <f>IF(K2622=0,0,IF(E2622&gt;1,E2622-1,VLOOKUP(K2622,Months_Weeks!$A$1:$B$13,2,0)))</f>
        <v>3</v>
      </c>
      <c r="M2622" s="29"/>
      <c r="N2622" s="39"/>
      <c r="O2622" s="39"/>
      <c r="P2622" s="50">
        <f t="shared" si="242"/>
        <v>0</v>
      </c>
      <c r="Q2622" s="28">
        <f t="shared" si="243"/>
        <v>5</v>
      </c>
      <c r="R2622" s="28">
        <f>IF(Q2622=0,0,IF(E2622&gt;1,E2622-1,VLOOKUP(Q2622,Months_Weeks!$A$1:$B$13,2,0)))</f>
        <v>3</v>
      </c>
      <c r="S2622" s="30"/>
      <c r="T2622" s="39"/>
      <c r="U2622" s="39"/>
      <c r="V2622" s="50">
        <f t="shared" si="244"/>
        <v>0</v>
      </c>
      <c r="W2622" s="28">
        <f t="shared" si="245"/>
        <v>5</v>
      </c>
      <c r="X2622" s="28">
        <f>IF(W2622=0,0,IF(E2622&gt;1,E2622-1,VLOOKUP(W2622,Months_Weeks!$A$1:$B$13,2,0)))</f>
        <v>3</v>
      </c>
      <c r="Y2622" s="30"/>
      <c r="Z2622" s="39"/>
      <c r="AA2622" s="31"/>
      <c r="AB2622" s="39"/>
      <c r="AC2622" s="31"/>
      <c r="AD2622" s="40"/>
      <c r="AE2622" s="31"/>
      <c r="AF2622" s="40"/>
      <c r="AG2622" s="31"/>
      <c r="AH2622" s="40"/>
      <c r="AI2622" s="31"/>
      <c r="AJ2622" s="40"/>
    </row>
    <row r="2623" spans="1:36" x14ac:dyDescent="0.25">
      <c r="A2623" s="37" t="s">
        <v>62</v>
      </c>
      <c r="B2623" s="37">
        <v>1014</v>
      </c>
      <c r="C2623" s="26" t="str">
        <f>IFERROR(INDEX(Clients[Client_Name],MATCH(Table312[[#This Row],[Client_Code]],Clients[Client_Code],0)),"")</f>
        <v>MINERVA</v>
      </c>
      <c r="D2623" s="25">
        <v>6</v>
      </c>
      <c r="E2623" s="25">
        <v>1</v>
      </c>
      <c r="F2623" s="25" t="b">
        <f>IF(E2623&gt;(VLOOKUP(D2623,Months_Weeks!$A$2:$B$13,2,TRUE)),FALSE)</f>
        <v>0</v>
      </c>
      <c r="G2623" s="63">
        <f>IF(Table312[[#This Row],[Facility]]="Buin",1.5%,0.25%)</f>
        <v>1.4999999999999999E-2</v>
      </c>
      <c r="H2623" s="38"/>
      <c r="I2623" s="38"/>
      <c r="J2623" s="27">
        <f t="shared" si="240"/>
        <v>0</v>
      </c>
      <c r="K2623" s="28">
        <f t="shared" si="241"/>
        <v>5</v>
      </c>
      <c r="L2623" s="27">
        <f>IF(K2623=0,0,IF(E2623&gt;1,E2623-1,VLOOKUP(K2623,Months_Weeks!$A$1:$B$13,2,0)))</f>
        <v>4</v>
      </c>
      <c r="M2623" s="29"/>
      <c r="N2623" s="39"/>
      <c r="O2623" s="39"/>
      <c r="P2623" s="50">
        <f t="shared" si="242"/>
        <v>0</v>
      </c>
      <c r="Q2623" s="28">
        <f t="shared" si="243"/>
        <v>5</v>
      </c>
      <c r="R2623" s="28">
        <f>IF(Q2623=0,0,IF(E2623&gt;1,E2623-1,VLOOKUP(Q2623,Months_Weeks!$A$1:$B$13,2,0)))</f>
        <v>4</v>
      </c>
      <c r="S2623" s="30"/>
      <c r="T2623" s="39"/>
      <c r="U2623" s="39"/>
      <c r="V2623" s="50">
        <f t="shared" si="244"/>
        <v>0</v>
      </c>
      <c r="W2623" s="28">
        <f t="shared" si="245"/>
        <v>5</v>
      </c>
      <c r="X2623" s="28">
        <f>IF(W2623=0,0,IF(E2623&gt;1,E2623-1,VLOOKUP(W2623,Months_Weeks!$A$1:$B$13,2,0)))</f>
        <v>4</v>
      </c>
      <c r="Y2623" s="30"/>
      <c r="Z2623" s="39"/>
      <c r="AA2623" s="31"/>
      <c r="AB2623" s="39"/>
      <c r="AC2623" s="31"/>
      <c r="AD2623" s="40"/>
      <c r="AE2623" s="31"/>
      <c r="AF2623" s="40"/>
      <c r="AG2623" s="31"/>
      <c r="AH2623" s="40"/>
      <c r="AI2623" s="31"/>
      <c r="AJ2623" s="40"/>
    </row>
    <row r="2624" spans="1:36" x14ac:dyDescent="0.25">
      <c r="A2624" s="37" t="s">
        <v>62</v>
      </c>
      <c r="B2624" s="37">
        <v>1014</v>
      </c>
      <c r="C2624" s="26" t="str">
        <f>IFERROR(INDEX(Clients[Client_Name],MATCH(Table312[[#This Row],[Client_Code]],Clients[Client_Code],0)),"")</f>
        <v>MINERVA</v>
      </c>
      <c r="D2624" s="25">
        <v>6</v>
      </c>
      <c r="E2624" s="25">
        <v>2</v>
      </c>
      <c r="F2624" s="25" t="b">
        <f>IF(E2624&gt;(VLOOKUP(D2624,Months_Weeks!$A$2:$B$13,2,TRUE)),FALSE)</f>
        <v>0</v>
      </c>
      <c r="G2624" s="63">
        <f>IF(Table312[[#This Row],[Facility]]="Buin",1.5%,0.25%)</f>
        <v>1.4999999999999999E-2</v>
      </c>
      <c r="H2624" s="38"/>
      <c r="I2624" s="38"/>
      <c r="J2624" s="27">
        <f t="shared" si="240"/>
        <v>0</v>
      </c>
      <c r="K2624" s="28">
        <f t="shared" si="241"/>
        <v>6</v>
      </c>
      <c r="L2624" s="27">
        <f>IF(K2624=0,0,IF(E2624&gt;1,E2624-1,VLOOKUP(K2624,Months_Weeks!$A$1:$B$13,2,0)))</f>
        <v>1</v>
      </c>
      <c r="M2624" s="29"/>
      <c r="N2624" s="39"/>
      <c r="O2624" s="39"/>
      <c r="P2624" s="50">
        <f t="shared" si="242"/>
        <v>0</v>
      </c>
      <c r="Q2624" s="28">
        <f t="shared" si="243"/>
        <v>6</v>
      </c>
      <c r="R2624" s="28">
        <f>IF(Q2624=0,0,IF(E2624&gt;1,E2624-1,VLOOKUP(Q2624,Months_Weeks!$A$1:$B$13,2,0)))</f>
        <v>1</v>
      </c>
      <c r="S2624" s="30"/>
      <c r="T2624" s="39"/>
      <c r="U2624" s="39"/>
      <c r="V2624" s="50">
        <f t="shared" si="244"/>
        <v>0</v>
      </c>
      <c r="W2624" s="28">
        <f t="shared" si="245"/>
        <v>6</v>
      </c>
      <c r="X2624" s="28">
        <f>IF(W2624=0,0,IF(E2624&gt;1,E2624-1,VLOOKUP(W2624,Months_Weeks!$A$1:$B$13,2,0)))</f>
        <v>1</v>
      </c>
      <c r="Y2624" s="30"/>
      <c r="Z2624" s="39"/>
      <c r="AA2624" s="31"/>
      <c r="AB2624" s="39"/>
      <c r="AC2624" s="31"/>
      <c r="AD2624" s="40"/>
      <c r="AE2624" s="31"/>
      <c r="AF2624" s="40"/>
      <c r="AG2624" s="31"/>
      <c r="AH2624" s="40"/>
      <c r="AI2624" s="31"/>
      <c r="AJ2624" s="40"/>
    </row>
    <row r="2625" spans="1:36" x14ac:dyDescent="0.25">
      <c r="A2625" s="37" t="s">
        <v>62</v>
      </c>
      <c r="B2625" s="37">
        <v>1014</v>
      </c>
      <c r="C2625" s="26" t="str">
        <f>IFERROR(INDEX(Clients[Client_Name],MATCH(Table312[[#This Row],[Client_Code]],Clients[Client_Code],0)),"")</f>
        <v>MINERVA</v>
      </c>
      <c r="D2625" s="25">
        <v>6</v>
      </c>
      <c r="E2625" s="25">
        <v>3</v>
      </c>
      <c r="F2625" s="25" t="b">
        <f>IF(E2625&gt;(VLOOKUP(D2625,Months_Weeks!$A$2:$B$13,2,TRUE)),FALSE)</f>
        <v>0</v>
      </c>
      <c r="G2625" s="63">
        <f>IF(Table312[[#This Row],[Facility]]="Buin",1.5%,0.25%)</f>
        <v>1.4999999999999999E-2</v>
      </c>
      <c r="H2625" s="38"/>
      <c r="I2625" s="38"/>
      <c r="J2625" s="27">
        <f t="shared" si="240"/>
        <v>0</v>
      </c>
      <c r="K2625" s="28">
        <f t="shared" si="241"/>
        <v>6</v>
      </c>
      <c r="L2625" s="27">
        <f>IF(K2625=0,0,IF(E2625&gt;1,E2625-1,VLOOKUP(K2625,Months_Weeks!$A$1:$B$13,2,0)))</f>
        <v>2</v>
      </c>
      <c r="M2625" s="29"/>
      <c r="N2625" s="39"/>
      <c r="O2625" s="39"/>
      <c r="P2625" s="50">
        <f t="shared" si="242"/>
        <v>0</v>
      </c>
      <c r="Q2625" s="28">
        <f t="shared" si="243"/>
        <v>6</v>
      </c>
      <c r="R2625" s="28">
        <f>IF(Q2625=0,0,IF(E2625&gt;1,E2625-1,VLOOKUP(Q2625,Months_Weeks!$A$1:$B$13,2,0)))</f>
        <v>2</v>
      </c>
      <c r="S2625" s="30"/>
      <c r="T2625" s="39"/>
      <c r="U2625" s="39"/>
      <c r="V2625" s="50">
        <f t="shared" si="244"/>
        <v>0</v>
      </c>
      <c r="W2625" s="28">
        <f t="shared" si="245"/>
        <v>6</v>
      </c>
      <c r="X2625" s="28">
        <f>IF(W2625=0,0,IF(E2625&gt;1,E2625-1,VLOOKUP(W2625,Months_Weeks!$A$1:$B$13,2,0)))</f>
        <v>2</v>
      </c>
      <c r="Y2625" s="30"/>
      <c r="Z2625" s="39"/>
      <c r="AA2625" s="31"/>
      <c r="AB2625" s="39"/>
      <c r="AC2625" s="31"/>
      <c r="AD2625" s="40"/>
      <c r="AE2625" s="31"/>
      <c r="AF2625" s="40"/>
      <c r="AG2625" s="31"/>
      <c r="AH2625" s="40"/>
      <c r="AI2625" s="31"/>
      <c r="AJ2625" s="40"/>
    </row>
    <row r="2626" spans="1:36" x14ac:dyDescent="0.25">
      <c r="A2626" s="37" t="s">
        <v>62</v>
      </c>
      <c r="B2626" s="37">
        <v>1014</v>
      </c>
      <c r="C2626" s="26" t="str">
        <f>IFERROR(INDEX(Clients[Client_Name],MATCH(Table312[[#This Row],[Client_Code]],Clients[Client_Code],0)),"")</f>
        <v>MINERVA</v>
      </c>
      <c r="D2626" s="25">
        <v>6</v>
      </c>
      <c r="E2626" s="25">
        <v>4</v>
      </c>
      <c r="F2626" s="25" t="b">
        <f>IF(E2626&gt;(VLOOKUP(D2626,Months_Weeks!$A$2:$B$13,2,TRUE)),FALSE)</f>
        <v>0</v>
      </c>
      <c r="G2626" s="63">
        <f>IF(Table312[[#This Row],[Facility]]="Buin",1.5%,0.25%)</f>
        <v>1.4999999999999999E-2</v>
      </c>
      <c r="H2626" s="38"/>
      <c r="I2626" s="38"/>
      <c r="J2626" s="27">
        <f t="shared" ref="J2626:J2689" si="246" xml:space="preserve"> SUMIFS(J:J,$B:$B,$B2626,$D:$D,K2626,$E:$E,L2626,$A:$A,$A2626)+H2626-I2626</f>
        <v>0</v>
      </c>
      <c r="K2626" s="28">
        <f t="shared" ref="K2626:K2689" si="247">IF(E2626&gt;1,D2626,D2626-1)</f>
        <v>6</v>
      </c>
      <c r="L2626" s="27">
        <f>IF(K2626=0,0,IF(E2626&gt;1,E2626-1,VLOOKUP(K2626,Months_Weeks!$A$1:$B$13,2,0)))</f>
        <v>3</v>
      </c>
      <c r="M2626" s="29"/>
      <c r="N2626" s="39"/>
      <c r="O2626" s="39"/>
      <c r="P2626" s="50">
        <f t="shared" ref="P2626:P2689" si="248" xml:space="preserve"> SUMIFS(P:P,$B:$B,$B2626,$D:$D,Q2626,$E:$E,R2626,$A:$A,$A2626)+N2626-O2626</f>
        <v>0</v>
      </c>
      <c r="Q2626" s="28">
        <f t="shared" ref="Q2626:Q2689" si="249">IF(E2626&gt;1,D2626,D2626-1)</f>
        <v>6</v>
      </c>
      <c r="R2626" s="28">
        <f>IF(Q2626=0,0,IF(E2626&gt;1,E2626-1,VLOOKUP(Q2626,Months_Weeks!$A$1:$B$13,2,0)))</f>
        <v>3</v>
      </c>
      <c r="S2626" s="30"/>
      <c r="T2626" s="39"/>
      <c r="U2626" s="39"/>
      <c r="V2626" s="50">
        <f t="shared" ref="V2626:V2689" si="250" xml:space="preserve"> SUMIFS(V:V,$B:$B,$B2626,$D:$D,W2626,$E:$E,X2626,$A:$A,$A2626)+T2626-U2626</f>
        <v>0</v>
      </c>
      <c r="W2626" s="28">
        <f t="shared" ref="W2626:W2689" si="251">IF(E2626&gt;1,D2626,D2626-1)</f>
        <v>6</v>
      </c>
      <c r="X2626" s="28">
        <f>IF(W2626=0,0,IF(E2626&gt;1,E2626-1,VLOOKUP(W2626,Months_Weeks!$A$1:$B$13,2,0)))</f>
        <v>3</v>
      </c>
      <c r="Y2626" s="30"/>
      <c r="Z2626" s="39"/>
      <c r="AA2626" s="31"/>
      <c r="AB2626" s="39"/>
      <c r="AC2626" s="31"/>
      <c r="AD2626" s="40"/>
      <c r="AE2626" s="31"/>
      <c r="AF2626" s="40"/>
      <c r="AG2626" s="31"/>
      <c r="AH2626" s="40"/>
      <c r="AI2626" s="31"/>
      <c r="AJ2626" s="40"/>
    </row>
    <row r="2627" spans="1:36" x14ac:dyDescent="0.25">
      <c r="A2627" s="37" t="s">
        <v>62</v>
      </c>
      <c r="B2627" s="37">
        <v>1014</v>
      </c>
      <c r="C2627" s="26" t="str">
        <f>IFERROR(INDEX(Clients[Client_Name],MATCH(Table312[[#This Row],[Client_Code]],Clients[Client_Code],0)),"")</f>
        <v>MINERVA</v>
      </c>
      <c r="D2627" s="25">
        <v>6</v>
      </c>
      <c r="E2627" s="25">
        <v>5</v>
      </c>
      <c r="F2627" s="25" t="b">
        <f>IF(E2627&gt;(VLOOKUP(D2627,Months_Weeks!$A$2:$B$13,2,TRUE)),FALSE)</f>
        <v>0</v>
      </c>
      <c r="G2627" s="63">
        <f>IF(Table312[[#This Row],[Facility]]="Buin",1.5%,0.25%)</f>
        <v>1.4999999999999999E-2</v>
      </c>
      <c r="H2627" s="38"/>
      <c r="I2627" s="38"/>
      <c r="J2627" s="27">
        <f t="shared" si="246"/>
        <v>0</v>
      </c>
      <c r="K2627" s="28">
        <f t="shared" si="247"/>
        <v>6</v>
      </c>
      <c r="L2627" s="27">
        <f>IF(K2627=0,0,IF(E2627&gt;1,E2627-1,VLOOKUP(K2627,Months_Weeks!$A$1:$B$13,2,0)))</f>
        <v>4</v>
      </c>
      <c r="M2627" s="29"/>
      <c r="N2627" s="39"/>
      <c r="O2627" s="39"/>
      <c r="P2627" s="50">
        <f t="shared" si="248"/>
        <v>0</v>
      </c>
      <c r="Q2627" s="28">
        <f t="shared" si="249"/>
        <v>6</v>
      </c>
      <c r="R2627" s="28">
        <f>IF(Q2627=0,0,IF(E2627&gt;1,E2627-1,VLOOKUP(Q2627,Months_Weeks!$A$1:$B$13,2,0)))</f>
        <v>4</v>
      </c>
      <c r="S2627" s="30"/>
      <c r="T2627" s="39"/>
      <c r="U2627" s="39"/>
      <c r="V2627" s="50">
        <f t="shared" si="250"/>
        <v>0</v>
      </c>
      <c r="W2627" s="28">
        <f t="shared" si="251"/>
        <v>6</v>
      </c>
      <c r="X2627" s="28">
        <f>IF(W2627=0,0,IF(E2627&gt;1,E2627-1,VLOOKUP(W2627,Months_Weeks!$A$1:$B$13,2,0)))</f>
        <v>4</v>
      </c>
      <c r="Y2627" s="30"/>
      <c r="Z2627" s="39"/>
      <c r="AA2627" s="31"/>
      <c r="AB2627" s="39"/>
      <c r="AC2627" s="31"/>
      <c r="AD2627" s="40"/>
      <c r="AE2627" s="31"/>
      <c r="AF2627" s="40"/>
      <c r="AG2627" s="31"/>
      <c r="AH2627" s="40"/>
      <c r="AI2627" s="31"/>
      <c r="AJ2627" s="40"/>
    </row>
    <row r="2628" spans="1:36" x14ac:dyDescent="0.25">
      <c r="A2628" s="37" t="s">
        <v>62</v>
      </c>
      <c r="B2628" s="37">
        <v>1014</v>
      </c>
      <c r="C2628" s="26" t="str">
        <f>IFERROR(INDEX(Clients[Client_Name],MATCH(Table312[[#This Row],[Client_Code]],Clients[Client_Code],0)),"")</f>
        <v>MINERVA</v>
      </c>
      <c r="D2628" s="25">
        <v>7</v>
      </c>
      <c r="E2628" s="25">
        <v>1</v>
      </c>
      <c r="F2628" s="25" t="b">
        <f>IF(E2628&gt;(VLOOKUP(D2628,Months_Weeks!$A$2:$B$13,2,TRUE)),FALSE)</f>
        <v>0</v>
      </c>
      <c r="G2628" s="63">
        <f>IF(Table312[[#This Row],[Facility]]="Buin",1.5%,0.25%)</f>
        <v>1.4999999999999999E-2</v>
      </c>
      <c r="H2628" s="38"/>
      <c r="I2628" s="38"/>
      <c r="J2628" s="27">
        <f t="shared" si="246"/>
        <v>0</v>
      </c>
      <c r="K2628" s="28">
        <f t="shared" si="247"/>
        <v>6</v>
      </c>
      <c r="L2628" s="27">
        <f>IF(K2628=0,0,IF(E2628&gt;1,E2628-1,VLOOKUP(K2628,Months_Weeks!$A$1:$B$13,2,0)))</f>
        <v>5</v>
      </c>
      <c r="M2628" s="29"/>
      <c r="N2628" s="39"/>
      <c r="O2628" s="39"/>
      <c r="P2628" s="50">
        <f t="shared" si="248"/>
        <v>0</v>
      </c>
      <c r="Q2628" s="28">
        <f t="shared" si="249"/>
        <v>6</v>
      </c>
      <c r="R2628" s="28">
        <f>IF(Q2628=0,0,IF(E2628&gt;1,E2628-1,VLOOKUP(Q2628,Months_Weeks!$A$1:$B$13,2,0)))</f>
        <v>5</v>
      </c>
      <c r="S2628" s="30"/>
      <c r="T2628" s="39"/>
      <c r="U2628" s="39"/>
      <c r="V2628" s="50">
        <f t="shared" si="250"/>
        <v>0</v>
      </c>
      <c r="W2628" s="28">
        <f t="shared" si="251"/>
        <v>6</v>
      </c>
      <c r="X2628" s="28">
        <f>IF(W2628=0,0,IF(E2628&gt;1,E2628-1,VLOOKUP(W2628,Months_Weeks!$A$1:$B$13,2,0)))</f>
        <v>5</v>
      </c>
      <c r="Y2628" s="30"/>
      <c r="Z2628" s="39"/>
      <c r="AA2628" s="31"/>
      <c r="AB2628" s="39"/>
      <c r="AC2628" s="31"/>
      <c r="AD2628" s="40"/>
      <c r="AE2628" s="31"/>
      <c r="AF2628" s="40"/>
      <c r="AG2628" s="31"/>
      <c r="AH2628" s="40"/>
      <c r="AI2628" s="31"/>
      <c r="AJ2628" s="40"/>
    </row>
    <row r="2629" spans="1:36" x14ac:dyDescent="0.25">
      <c r="A2629" s="37" t="s">
        <v>62</v>
      </c>
      <c r="B2629" s="37">
        <v>1014</v>
      </c>
      <c r="C2629" s="26" t="str">
        <f>IFERROR(INDEX(Clients[Client_Name],MATCH(Table312[[#This Row],[Client_Code]],Clients[Client_Code],0)),"")</f>
        <v>MINERVA</v>
      </c>
      <c r="D2629" s="25">
        <v>7</v>
      </c>
      <c r="E2629" s="25">
        <v>2</v>
      </c>
      <c r="F2629" s="25" t="b">
        <f>IF(E2629&gt;(VLOOKUP(D2629,Months_Weeks!$A$2:$B$13,2,TRUE)),FALSE)</f>
        <v>0</v>
      </c>
      <c r="G2629" s="63">
        <f>IF(Table312[[#This Row],[Facility]]="Buin",1.5%,0.25%)</f>
        <v>1.4999999999999999E-2</v>
      </c>
      <c r="H2629" s="38"/>
      <c r="I2629" s="38"/>
      <c r="J2629" s="27">
        <f t="shared" si="246"/>
        <v>0</v>
      </c>
      <c r="K2629" s="28">
        <f t="shared" si="247"/>
        <v>7</v>
      </c>
      <c r="L2629" s="27">
        <f>IF(K2629=0,0,IF(E2629&gt;1,E2629-1,VLOOKUP(K2629,Months_Weeks!$A$1:$B$13,2,0)))</f>
        <v>1</v>
      </c>
      <c r="M2629" s="29"/>
      <c r="N2629" s="39"/>
      <c r="O2629" s="39"/>
      <c r="P2629" s="50">
        <f t="shared" si="248"/>
        <v>0</v>
      </c>
      <c r="Q2629" s="28">
        <f t="shared" si="249"/>
        <v>7</v>
      </c>
      <c r="R2629" s="28">
        <f>IF(Q2629=0,0,IF(E2629&gt;1,E2629-1,VLOOKUP(Q2629,Months_Weeks!$A$1:$B$13,2,0)))</f>
        <v>1</v>
      </c>
      <c r="S2629" s="30"/>
      <c r="T2629" s="39"/>
      <c r="U2629" s="39"/>
      <c r="V2629" s="50">
        <f t="shared" si="250"/>
        <v>0</v>
      </c>
      <c r="W2629" s="28">
        <f t="shared" si="251"/>
        <v>7</v>
      </c>
      <c r="X2629" s="28">
        <f>IF(W2629=0,0,IF(E2629&gt;1,E2629-1,VLOOKUP(W2629,Months_Weeks!$A$1:$B$13,2,0)))</f>
        <v>1</v>
      </c>
      <c r="Y2629" s="30"/>
      <c r="Z2629" s="39"/>
      <c r="AA2629" s="31"/>
      <c r="AB2629" s="39"/>
      <c r="AC2629" s="31"/>
      <c r="AD2629" s="40"/>
      <c r="AE2629" s="31"/>
      <c r="AF2629" s="40"/>
      <c r="AG2629" s="31"/>
      <c r="AH2629" s="40"/>
      <c r="AI2629" s="31"/>
      <c r="AJ2629" s="40"/>
    </row>
    <row r="2630" spans="1:36" x14ac:dyDescent="0.25">
      <c r="A2630" s="37" t="s">
        <v>62</v>
      </c>
      <c r="B2630" s="37">
        <v>1014</v>
      </c>
      <c r="C2630" s="26" t="str">
        <f>IFERROR(INDEX(Clients[Client_Name],MATCH(Table312[[#This Row],[Client_Code]],Clients[Client_Code],0)),"")</f>
        <v>MINERVA</v>
      </c>
      <c r="D2630" s="25">
        <v>7</v>
      </c>
      <c r="E2630" s="25">
        <v>3</v>
      </c>
      <c r="F2630" s="25" t="b">
        <f>IF(E2630&gt;(VLOOKUP(D2630,Months_Weeks!$A$2:$B$13,2,TRUE)),FALSE)</f>
        <v>0</v>
      </c>
      <c r="G2630" s="63">
        <f>IF(Table312[[#This Row],[Facility]]="Buin",1.5%,0.25%)</f>
        <v>1.4999999999999999E-2</v>
      </c>
      <c r="H2630" s="38"/>
      <c r="I2630" s="38"/>
      <c r="J2630" s="27">
        <f t="shared" si="246"/>
        <v>0</v>
      </c>
      <c r="K2630" s="28">
        <f t="shared" si="247"/>
        <v>7</v>
      </c>
      <c r="L2630" s="27">
        <f>IF(K2630=0,0,IF(E2630&gt;1,E2630-1,VLOOKUP(K2630,Months_Weeks!$A$1:$B$13,2,0)))</f>
        <v>2</v>
      </c>
      <c r="M2630" s="29"/>
      <c r="N2630" s="39"/>
      <c r="O2630" s="39"/>
      <c r="P2630" s="50">
        <f t="shared" si="248"/>
        <v>0</v>
      </c>
      <c r="Q2630" s="28">
        <f t="shared" si="249"/>
        <v>7</v>
      </c>
      <c r="R2630" s="28">
        <f>IF(Q2630=0,0,IF(E2630&gt;1,E2630-1,VLOOKUP(Q2630,Months_Weeks!$A$1:$B$13,2,0)))</f>
        <v>2</v>
      </c>
      <c r="S2630" s="30"/>
      <c r="T2630" s="39"/>
      <c r="U2630" s="39"/>
      <c r="V2630" s="50">
        <f t="shared" si="250"/>
        <v>0</v>
      </c>
      <c r="W2630" s="28">
        <f t="shared" si="251"/>
        <v>7</v>
      </c>
      <c r="X2630" s="28">
        <f>IF(W2630=0,0,IF(E2630&gt;1,E2630-1,VLOOKUP(W2630,Months_Weeks!$A$1:$B$13,2,0)))</f>
        <v>2</v>
      </c>
      <c r="Y2630" s="30"/>
      <c r="Z2630" s="39"/>
      <c r="AA2630" s="31"/>
      <c r="AB2630" s="39"/>
      <c r="AC2630" s="31"/>
      <c r="AD2630" s="40"/>
      <c r="AE2630" s="31"/>
      <c r="AF2630" s="40"/>
      <c r="AG2630" s="31"/>
      <c r="AH2630" s="40"/>
      <c r="AI2630" s="31"/>
      <c r="AJ2630" s="40"/>
    </row>
    <row r="2631" spans="1:36" x14ac:dyDescent="0.25">
      <c r="A2631" s="37" t="s">
        <v>62</v>
      </c>
      <c r="B2631" s="37">
        <v>1014</v>
      </c>
      <c r="C2631" s="26" t="str">
        <f>IFERROR(INDEX(Clients[Client_Name],MATCH(Table312[[#This Row],[Client_Code]],Clients[Client_Code],0)),"")</f>
        <v>MINERVA</v>
      </c>
      <c r="D2631" s="25">
        <v>7</v>
      </c>
      <c r="E2631" s="25">
        <v>4</v>
      </c>
      <c r="F2631" s="25" t="b">
        <f>IF(E2631&gt;(VLOOKUP(D2631,Months_Weeks!$A$2:$B$13,2,TRUE)),FALSE)</f>
        <v>0</v>
      </c>
      <c r="G2631" s="63">
        <f>IF(Table312[[#This Row],[Facility]]="Buin",1.5%,0.25%)</f>
        <v>1.4999999999999999E-2</v>
      </c>
      <c r="H2631" s="38"/>
      <c r="I2631" s="38"/>
      <c r="J2631" s="27">
        <f t="shared" si="246"/>
        <v>0</v>
      </c>
      <c r="K2631" s="28">
        <f t="shared" si="247"/>
        <v>7</v>
      </c>
      <c r="L2631" s="27">
        <f>IF(K2631=0,0,IF(E2631&gt;1,E2631-1,VLOOKUP(K2631,Months_Weeks!$A$1:$B$13,2,0)))</f>
        <v>3</v>
      </c>
      <c r="M2631" s="29"/>
      <c r="N2631" s="39"/>
      <c r="O2631" s="39"/>
      <c r="P2631" s="50">
        <f t="shared" si="248"/>
        <v>0</v>
      </c>
      <c r="Q2631" s="28">
        <f t="shared" si="249"/>
        <v>7</v>
      </c>
      <c r="R2631" s="28">
        <f>IF(Q2631=0,0,IF(E2631&gt;1,E2631-1,VLOOKUP(Q2631,Months_Weeks!$A$1:$B$13,2,0)))</f>
        <v>3</v>
      </c>
      <c r="S2631" s="30"/>
      <c r="T2631" s="39"/>
      <c r="U2631" s="39"/>
      <c r="V2631" s="50">
        <f t="shared" si="250"/>
        <v>0</v>
      </c>
      <c r="W2631" s="28">
        <f t="shared" si="251"/>
        <v>7</v>
      </c>
      <c r="X2631" s="28">
        <f>IF(W2631=0,0,IF(E2631&gt;1,E2631-1,VLOOKUP(W2631,Months_Weeks!$A$1:$B$13,2,0)))</f>
        <v>3</v>
      </c>
      <c r="Y2631" s="30"/>
      <c r="Z2631" s="39"/>
      <c r="AA2631" s="31"/>
      <c r="AB2631" s="39"/>
      <c r="AC2631" s="31"/>
      <c r="AD2631" s="40"/>
      <c r="AE2631" s="31"/>
      <c r="AF2631" s="40"/>
      <c r="AG2631" s="31"/>
      <c r="AH2631" s="40"/>
      <c r="AI2631" s="31"/>
      <c r="AJ2631" s="40"/>
    </row>
    <row r="2632" spans="1:36" x14ac:dyDescent="0.25">
      <c r="A2632" s="37" t="s">
        <v>62</v>
      </c>
      <c r="B2632" s="37">
        <v>1014</v>
      </c>
      <c r="C2632" s="26" t="str">
        <f>IFERROR(INDEX(Clients[Client_Name],MATCH(Table312[[#This Row],[Client_Code]],Clients[Client_Code],0)),"")</f>
        <v>MINERVA</v>
      </c>
      <c r="D2632" s="25">
        <v>8</v>
      </c>
      <c r="E2632" s="25">
        <v>1</v>
      </c>
      <c r="F2632" s="25" t="b">
        <f>IF(E2632&gt;(VLOOKUP(D2632,Months_Weeks!$A$2:$B$13,2,TRUE)),FALSE)</f>
        <v>0</v>
      </c>
      <c r="G2632" s="63">
        <f>IF(Table312[[#This Row],[Facility]]="Buin",1.5%,0.25%)</f>
        <v>1.4999999999999999E-2</v>
      </c>
      <c r="H2632" s="38"/>
      <c r="I2632" s="38"/>
      <c r="J2632" s="27">
        <f t="shared" si="246"/>
        <v>0</v>
      </c>
      <c r="K2632" s="28">
        <f t="shared" si="247"/>
        <v>7</v>
      </c>
      <c r="L2632" s="27">
        <f>IF(K2632=0,0,IF(E2632&gt;1,E2632-1,VLOOKUP(K2632,Months_Weeks!$A$1:$B$13,2,0)))</f>
        <v>4</v>
      </c>
      <c r="M2632" s="29"/>
      <c r="N2632" s="39"/>
      <c r="O2632" s="39"/>
      <c r="P2632" s="50">
        <f t="shared" si="248"/>
        <v>0</v>
      </c>
      <c r="Q2632" s="28">
        <f t="shared" si="249"/>
        <v>7</v>
      </c>
      <c r="R2632" s="28">
        <f>IF(Q2632=0,0,IF(E2632&gt;1,E2632-1,VLOOKUP(Q2632,Months_Weeks!$A$1:$B$13,2,0)))</f>
        <v>4</v>
      </c>
      <c r="S2632" s="30"/>
      <c r="T2632" s="39"/>
      <c r="U2632" s="39"/>
      <c r="V2632" s="50">
        <f t="shared" si="250"/>
        <v>0</v>
      </c>
      <c r="W2632" s="28">
        <f t="shared" si="251"/>
        <v>7</v>
      </c>
      <c r="X2632" s="28">
        <f>IF(W2632=0,0,IF(E2632&gt;1,E2632-1,VLOOKUP(W2632,Months_Weeks!$A$1:$B$13,2,0)))</f>
        <v>4</v>
      </c>
      <c r="Y2632" s="30"/>
      <c r="Z2632" s="39"/>
      <c r="AA2632" s="31"/>
      <c r="AB2632" s="39"/>
      <c r="AC2632" s="31"/>
      <c r="AD2632" s="40"/>
      <c r="AE2632" s="31"/>
      <c r="AF2632" s="40"/>
      <c r="AG2632" s="31"/>
      <c r="AH2632" s="40"/>
      <c r="AI2632" s="31"/>
      <c r="AJ2632" s="40"/>
    </row>
    <row r="2633" spans="1:36" x14ac:dyDescent="0.25">
      <c r="A2633" s="37" t="s">
        <v>62</v>
      </c>
      <c r="B2633" s="37">
        <v>1014</v>
      </c>
      <c r="C2633" s="26" t="str">
        <f>IFERROR(INDEX(Clients[Client_Name],MATCH(Table312[[#This Row],[Client_Code]],Clients[Client_Code],0)),"")</f>
        <v>MINERVA</v>
      </c>
      <c r="D2633" s="25">
        <v>8</v>
      </c>
      <c r="E2633" s="25">
        <v>2</v>
      </c>
      <c r="F2633" s="25" t="b">
        <f>IF(E2633&gt;(VLOOKUP(D2633,Months_Weeks!$A$2:$B$13,2,TRUE)),FALSE)</f>
        <v>0</v>
      </c>
      <c r="G2633" s="63">
        <f>IF(Table312[[#This Row],[Facility]]="Buin",1.5%,0.25%)</f>
        <v>1.4999999999999999E-2</v>
      </c>
      <c r="H2633" s="38"/>
      <c r="I2633" s="38"/>
      <c r="J2633" s="27">
        <f t="shared" si="246"/>
        <v>0</v>
      </c>
      <c r="K2633" s="28">
        <f t="shared" si="247"/>
        <v>8</v>
      </c>
      <c r="L2633" s="27">
        <f>IF(K2633=0,0,IF(E2633&gt;1,E2633-1,VLOOKUP(K2633,Months_Weeks!$A$1:$B$13,2,0)))</f>
        <v>1</v>
      </c>
      <c r="M2633" s="29"/>
      <c r="N2633" s="39"/>
      <c r="O2633" s="39"/>
      <c r="P2633" s="50">
        <f t="shared" si="248"/>
        <v>0</v>
      </c>
      <c r="Q2633" s="28">
        <f t="shared" si="249"/>
        <v>8</v>
      </c>
      <c r="R2633" s="28">
        <f>IF(Q2633=0,0,IF(E2633&gt;1,E2633-1,VLOOKUP(Q2633,Months_Weeks!$A$1:$B$13,2,0)))</f>
        <v>1</v>
      </c>
      <c r="S2633" s="30"/>
      <c r="T2633" s="39"/>
      <c r="U2633" s="39"/>
      <c r="V2633" s="50">
        <f t="shared" si="250"/>
        <v>0</v>
      </c>
      <c r="W2633" s="28">
        <f t="shared" si="251"/>
        <v>8</v>
      </c>
      <c r="X2633" s="28">
        <f>IF(W2633=0,0,IF(E2633&gt;1,E2633-1,VLOOKUP(W2633,Months_Weeks!$A$1:$B$13,2,0)))</f>
        <v>1</v>
      </c>
      <c r="Y2633" s="30"/>
      <c r="Z2633" s="39"/>
      <c r="AA2633" s="31"/>
      <c r="AB2633" s="39"/>
      <c r="AC2633" s="31"/>
      <c r="AD2633" s="40"/>
      <c r="AE2633" s="31"/>
      <c r="AF2633" s="40"/>
      <c r="AG2633" s="31"/>
      <c r="AH2633" s="40"/>
      <c r="AI2633" s="31"/>
      <c r="AJ2633" s="40"/>
    </row>
    <row r="2634" spans="1:36" x14ac:dyDescent="0.25">
      <c r="A2634" s="37" t="s">
        <v>62</v>
      </c>
      <c r="B2634" s="37">
        <v>1014</v>
      </c>
      <c r="C2634" s="26" t="str">
        <f>IFERROR(INDEX(Clients[Client_Name],MATCH(Table312[[#This Row],[Client_Code]],Clients[Client_Code],0)),"")</f>
        <v>MINERVA</v>
      </c>
      <c r="D2634" s="25">
        <v>8</v>
      </c>
      <c r="E2634" s="25">
        <v>3</v>
      </c>
      <c r="F2634" s="25" t="b">
        <f>IF(E2634&gt;(VLOOKUP(D2634,Months_Weeks!$A$2:$B$13,2,TRUE)),FALSE)</f>
        <v>0</v>
      </c>
      <c r="G2634" s="63">
        <f>IF(Table312[[#This Row],[Facility]]="Buin",1.5%,0.25%)</f>
        <v>1.4999999999999999E-2</v>
      </c>
      <c r="H2634" s="38"/>
      <c r="I2634" s="38"/>
      <c r="J2634" s="27">
        <f t="shared" si="246"/>
        <v>0</v>
      </c>
      <c r="K2634" s="28">
        <f t="shared" si="247"/>
        <v>8</v>
      </c>
      <c r="L2634" s="27">
        <f>IF(K2634=0,0,IF(E2634&gt;1,E2634-1,VLOOKUP(K2634,Months_Weeks!$A$1:$B$13,2,0)))</f>
        <v>2</v>
      </c>
      <c r="M2634" s="29"/>
      <c r="N2634" s="39"/>
      <c r="O2634" s="39"/>
      <c r="P2634" s="50">
        <f t="shared" si="248"/>
        <v>0</v>
      </c>
      <c r="Q2634" s="28">
        <f t="shared" si="249"/>
        <v>8</v>
      </c>
      <c r="R2634" s="28">
        <f>IF(Q2634=0,0,IF(E2634&gt;1,E2634-1,VLOOKUP(Q2634,Months_Weeks!$A$1:$B$13,2,0)))</f>
        <v>2</v>
      </c>
      <c r="S2634" s="30"/>
      <c r="T2634" s="39"/>
      <c r="U2634" s="39"/>
      <c r="V2634" s="50">
        <f t="shared" si="250"/>
        <v>0</v>
      </c>
      <c r="W2634" s="28">
        <f t="shared" si="251"/>
        <v>8</v>
      </c>
      <c r="X2634" s="28">
        <f>IF(W2634=0,0,IF(E2634&gt;1,E2634-1,VLOOKUP(W2634,Months_Weeks!$A$1:$B$13,2,0)))</f>
        <v>2</v>
      </c>
      <c r="Y2634" s="30"/>
      <c r="Z2634" s="39"/>
      <c r="AA2634" s="31"/>
      <c r="AB2634" s="39"/>
      <c r="AC2634" s="31"/>
      <c r="AD2634" s="40"/>
      <c r="AE2634" s="31"/>
      <c r="AF2634" s="40"/>
      <c r="AG2634" s="31"/>
      <c r="AH2634" s="40"/>
      <c r="AI2634" s="31"/>
      <c r="AJ2634" s="40"/>
    </row>
    <row r="2635" spans="1:36" x14ac:dyDescent="0.25">
      <c r="A2635" s="37" t="s">
        <v>62</v>
      </c>
      <c r="B2635" s="37">
        <v>1014</v>
      </c>
      <c r="C2635" s="26" t="str">
        <f>IFERROR(INDEX(Clients[Client_Name],MATCH(Table312[[#This Row],[Client_Code]],Clients[Client_Code],0)),"")</f>
        <v>MINERVA</v>
      </c>
      <c r="D2635" s="25">
        <v>8</v>
      </c>
      <c r="E2635" s="25">
        <v>4</v>
      </c>
      <c r="F2635" s="25" t="b">
        <f>IF(E2635&gt;(VLOOKUP(D2635,Months_Weeks!$A$2:$B$13,2,TRUE)),FALSE)</f>
        <v>0</v>
      </c>
      <c r="G2635" s="63">
        <f>IF(Table312[[#This Row],[Facility]]="Buin",1.5%,0.25%)</f>
        <v>1.4999999999999999E-2</v>
      </c>
      <c r="H2635" s="38"/>
      <c r="I2635" s="38"/>
      <c r="J2635" s="27">
        <f t="shared" si="246"/>
        <v>0</v>
      </c>
      <c r="K2635" s="28">
        <f t="shared" si="247"/>
        <v>8</v>
      </c>
      <c r="L2635" s="27">
        <f>IF(K2635=0,0,IF(E2635&gt;1,E2635-1,VLOOKUP(K2635,Months_Weeks!$A$1:$B$13,2,0)))</f>
        <v>3</v>
      </c>
      <c r="M2635" s="29"/>
      <c r="N2635" s="39"/>
      <c r="O2635" s="39"/>
      <c r="P2635" s="50">
        <f t="shared" si="248"/>
        <v>0</v>
      </c>
      <c r="Q2635" s="28">
        <f t="shared" si="249"/>
        <v>8</v>
      </c>
      <c r="R2635" s="28">
        <f>IF(Q2635=0,0,IF(E2635&gt;1,E2635-1,VLOOKUP(Q2635,Months_Weeks!$A$1:$B$13,2,0)))</f>
        <v>3</v>
      </c>
      <c r="S2635" s="30"/>
      <c r="T2635" s="39"/>
      <c r="U2635" s="39"/>
      <c r="V2635" s="50">
        <f t="shared" si="250"/>
        <v>0</v>
      </c>
      <c r="W2635" s="28">
        <f t="shared" si="251"/>
        <v>8</v>
      </c>
      <c r="X2635" s="28">
        <f>IF(W2635=0,0,IF(E2635&gt;1,E2635-1,VLOOKUP(W2635,Months_Weeks!$A$1:$B$13,2,0)))</f>
        <v>3</v>
      </c>
      <c r="Y2635" s="30"/>
      <c r="Z2635" s="39"/>
      <c r="AA2635" s="31"/>
      <c r="AB2635" s="39"/>
      <c r="AC2635" s="31"/>
      <c r="AD2635" s="40"/>
      <c r="AE2635" s="31"/>
      <c r="AF2635" s="40"/>
      <c r="AG2635" s="31"/>
      <c r="AH2635" s="40"/>
      <c r="AI2635" s="31"/>
      <c r="AJ2635" s="40"/>
    </row>
    <row r="2636" spans="1:36" x14ac:dyDescent="0.25">
      <c r="A2636" s="37" t="s">
        <v>62</v>
      </c>
      <c r="B2636" s="37">
        <v>1014</v>
      </c>
      <c r="C2636" s="26" t="str">
        <f>IFERROR(INDEX(Clients[Client_Name],MATCH(Table312[[#This Row],[Client_Code]],Clients[Client_Code],0)),"")</f>
        <v>MINERVA</v>
      </c>
      <c r="D2636" s="25">
        <v>9</v>
      </c>
      <c r="E2636" s="25">
        <v>1</v>
      </c>
      <c r="F2636" s="25" t="b">
        <f>IF(E2636&gt;(VLOOKUP(D2636,Months_Weeks!$A$2:$B$13,2,TRUE)),FALSE)</f>
        <v>0</v>
      </c>
      <c r="G2636" s="63">
        <f>IF(Table312[[#This Row],[Facility]]="Buin",1.5%,0.25%)</f>
        <v>1.4999999999999999E-2</v>
      </c>
      <c r="H2636" s="38"/>
      <c r="I2636" s="38"/>
      <c r="J2636" s="27">
        <f t="shared" si="246"/>
        <v>0</v>
      </c>
      <c r="K2636" s="28">
        <f t="shared" si="247"/>
        <v>8</v>
      </c>
      <c r="L2636" s="27">
        <f>IF(K2636=0,0,IF(E2636&gt;1,E2636-1,VLOOKUP(K2636,Months_Weeks!$A$1:$B$13,2,0)))</f>
        <v>4</v>
      </c>
      <c r="M2636" s="29"/>
      <c r="N2636" s="39"/>
      <c r="O2636" s="39"/>
      <c r="P2636" s="50">
        <f t="shared" si="248"/>
        <v>0</v>
      </c>
      <c r="Q2636" s="28">
        <f t="shared" si="249"/>
        <v>8</v>
      </c>
      <c r="R2636" s="28">
        <f>IF(Q2636=0,0,IF(E2636&gt;1,E2636-1,VLOOKUP(Q2636,Months_Weeks!$A$1:$B$13,2,0)))</f>
        <v>4</v>
      </c>
      <c r="S2636" s="30"/>
      <c r="T2636" s="39"/>
      <c r="U2636" s="39"/>
      <c r="V2636" s="50">
        <f t="shared" si="250"/>
        <v>0</v>
      </c>
      <c r="W2636" s="28">
        <f t="shared" si="251"/>
        <v>8</v>
      </c>
      <c r="X2636" s="28">
        <f>IF(W2636=0,0,IF(E2636&gt;1,E2636-1,VLOOKUP(W2636,Months_Weeks!$A$1:$B$13,2,0)))</f>
        <v>4</v>
      </c>
      <c r="Y2636" s="30"/>
      <c r="Z2636" s="39"/>
      <c r="AA2636" s="31"/>
      <c r="AB2636" s="39"/>
      <c r="AC2636" s="31"/>
      <c r="AD2636" s="40"/>
      <c r="AE2636" s="31"/>
      <c r="AF2636" s="40"/>
      <c r="AG2636" s="31"/>
      <c r="AH2636" s="40"/>
      <c r="AI2636" s="31"/>
      <c r="AJ2636" s="40"/>
    </row>
    <row r="2637" spans="1:36" x14ac:dyDescent="0.25">
      <c r="A2637" s="37" t="s">
        <v>62</v>
      </c>
      <c r="B2637" s="37">
        <v>1014</v>
      </c>
      <c r="C2637" s="26" t="str">
        <f>IFERROR(INDEX(Clients[Client_Name],MATCH(Table312[[#This Row],[Client_Code]],Clients[Client_Code],0)),"")</f>
        <v>MINERVA</v>
      </c>
      <c r="D2637" s="25">
        <v>9</v>
      </c>
      <c r="E2637" s="25">
        <v>2</v>
      </c>
      <c r="F2637" s="25" t="b">
        <f>IF(E2637&gt;(VLOOKUP(D2637,Months_Weeks!$A$2:$B$13,2,TRUE)),FALSE)</f>
        <v>0</v>
      </c>
      <c r="G2637" s="63">
        <f>IF(Table312[[#This Row],[Facility]]="Buin",1.5%,0.25%)</f>
        <v>1.4999999999999999E-2</v>
      </c>
      <c r="H2637" s="38"/>
      <c r="I2637" s="38"/>
      <c r="J2637" s="27">
        <f t="shared" si="246"/>
        <v>0</v>
      </c>
      <c r="K2637" s="28">
        <f t="shared" si="247"/>
        <v>9</v>
      </c>
      <c r="L2637" s="27">
        <f>IF(K2637=0,0,IF(E2637&gt;1,E2637-1,VLOOKUP(K2637,Months_Weeks!$A$1:$B$13,2,0)))</f>
        <v>1</v>
      </c>
      <c r="M2637" s="29"/>
      <c r="N2637" s="39"/>
      <c r="O2637" s="39"/>
      <c r="P2637" s="50">
        <f t="shared" si="248"/>
        <v>0</v>
      </c>
      <c r="Q2637" s="28">
        <f t="shared" si="249"/>
        <v>9</v>
      </c>
      <c r="R2637" s="28">
        <f>IF(Q2637=0,0,IF(E2637&gt;1,E2637-1,VLOOKUP(Q2637,Months_Weeks!$A$1:$B$13,2,0)))</f>
        <v>1</v>
      </c>
      <c r="S2637" s="30"/>
      <c r="T2637" s="39"/>
      <c r="U2637" s="39"/>
      <c r="V2637" s="50">
        <f t="shared" si="250"/>
        <v>0</v>
      </c>
      <c r="W2637" s="28">
        <f t="shared" si="251"/>
        <v>9</v>
      </c>
      <c r="X2637" s="28">
        <f>IF(W2637=0,0,IF(E2637&gt;1,E2637-1,VLOOKUP(W2637,Months_Weeks!$A$1:$B$13,2,0)))</f>
        <v>1</v>
      </c>
      <c r="Y2637" s="30"/>
      <c r="Z2637" s="39"/>
      <c r="AA2637" s="31"/>
      <c r="AB2637" s="39"/>
      <c r="AC2637" s="31"/>
      <c r="AD2637" s="40"/>
      <c r="AE2637" s="31"/>
      <c r="AF2637" s="40"/>
      <c r="AG2637" s="31"/>
      <c r="AH2637" s="40"/>
      <c r="AI2637" s="31"/>
      <c r="AJ2637" s="40"/>
    </row>
    <row r="2638" spans="1:36" x14ac:dyDescent="0.25">
      <c r="A2638" s="37" t="s">
        <v>62</v>
      </c>
      <c r="B2638" s="37">
        <v>1014</v>
      </c>
      <c r="C2638" s="26" t="str">
        <f>IFERROR(INDEX(Clients[Client_Name],MATCH(Table312[[#This Row],[Client_Code]],Clients[Client_Code],0)),"")</f>
        <v>MINERVA</v>
      </c>
      <c r="D2638" s="25">
        <v>9</v>
      </c>
      <c r="E2638" s="25">
        <v>3</v>
      </c>
      <c r="F2638" s="25" t="b">
        <f>IF(E2638&gt;(VLOOKUP(D2638,Months_Weeks!$A$2:$B$13,2,TRUE)),FALSE)</f>
        <v>0</v>
      </c>
      <c r="G2638" s="63">
        <f>IF(Table312[[#This Row],[Facility]]="Buin",1.5%,0.25%)</f>
        <v>1.4999999999999999E-2</v>
      </c>
      <c r="H2638" s="38"/>
      <c r="I2638" s="38"/>
      <c r="J2638" s="27">
        <f t="shared" si="246"/>
        <v>0</v>
      </c>
      <c r="K2638" s="28">
        <f t="shared" si="247"/>
        <v>9</v>
      </c>
      <c r="L2638" s="27">
        <f>IF(K2638=0,0,IF(E2638&gt;1,E2638-1,VLOOKUP(K2638,Months_Weeks!$A$1:$B$13,2,0)))</f>
        <v>2</v>
      </c>
      <c r="M2638" s="29"/>
      <c r="N2638" s="39"/>
      <c r="O2638" s="39"/>
      <c r="P2638" s="50">
        <f t="shared" si="248"/>
        <v>0</v>
      </c>
      <c r="Q2638" s="28">
        <f t="shared" si="249"/>
        <v>9</v>
      </c>
      <c r="R2638" s="28">
        <f>IF(Q2638=0,0,IF(E2638&gt;1,E2638-1,VLOOKUP(Q2638,Months_Weeks!$A$1:$B$13,2,0)))</f>
        <v>2</v>
      </c>
      <c r="S2638" s="30"/>
      <c r="T2638" s="39"/>
      <c r="U2638" s="39"/>
      <c r="V2638" s="50">
        <f t="shared" si="250"/>
        <v>0</v>
      </c>
      <c r="W2638" s="28">
        <f t="shared" si="251"/>
        <v>9</v>
      </c>
      <c r="X2638" s="28">
        <f>IF(W2638=0,0,IF(E2638&gt;1,E2638-1,VLOOKUP(W2638,Months_Weeks!$A$1:$B$13,2,0)))</f>
        <v>2</v>
      </c>
      <c r="Y2638" s="30"/>
      <c r="Z2638" s="39"/>
      <c r="AA2638" s="31"/>
      <c r="AB2638" s="39"/>
      <c r="AC2638" s="31"/>
      <c r="AD2638" s="40"/>
      <c r="AE2638" s="31"/>
      <c r="AF2638" s="40"/>
      <c r="AG2638" s="31"/>
      <c r="AH2638" s="40"/>
      <c r="AI2638" s="31"/>
      <c r="AJ2638" s="40"/>
    </row>
    <row r="2639" spans="1:36" x14ac:dyDescent="0.25">
      <c r="A2639" s="37" t="s">
        <v>62</v>
      </c>
      <c r="B2639" s="37">
        <v>1014</v>
      </c>
      <c r="C2639" s="26" t="str">
        <f>IFERROR(INDEX(Clients[Client_Name],MATCH(Table312[[#This Row],[Client_Code]],Clients[Client_Code],0)),"")</f>
        <v>MINERVA</v>
      </c>
      <c r="D2639" s="25">
        <v>9</v>
      </c>
      <c r="E2639" s="25">
        <v>4</v>
      </c>
      <c r="F2639" s="25" t="b">
        <f>IF(E2639&gt;(VLOOKUP(D2639,Months_Weeks!$A$2:$B$13,2,TRUE)),FALSE)</f>
        <v>0</v>
      </c>
      <c r="G2639" s="63">
        <f>IF(Table312[[#This Row],[Facility]]="Buin",1.5%,0.25%)</f>
        <v>1.4999999999999999E-2</v>
      </c>
      <c r="H2639" s="38"/>
      <c r="I2639" s="38"/>
      <c r="J2639" s="27">
        <f t="shared" si="246"/>
        <v>0</v>
      </c>
      <c r="K2639" s="28">
        <f t="shared" si="247"/>
        <v>9</v>
      </c>
      <c r="L2639" s="27">
        <f>IF(K2639=0,0,IF(E2639&gt;1,E2639-1,VLOOKUP(K2639,Months_Weeks!$A$1:$B$13,2,0)))</f>
        <v>3</v>
      </c>
      <c r="M2639" s="29"/>
      <c r="N2639" s="39"/>
      <c r="O2639" s="39"/>
      <c r="P2639" s="50">
        <f t="shared" si="248"/>
        <v>0</v>
      </c>
      <c r="Q2639" s="28">
        <f t="shared" si="249"/>
        <v>9</v>
      </c>
      <c r="R2639" s="28">
        <f>IF(Q2639=0,0,IF(E2639&gt;1,E2639-1,VLOOKUP(Q2639,Months_Weeks!$A$1:$B$13,2,0)))</f>
        <v>3</v>
      </c>
      <c r="S2639" s="30"/>
      <c r="T2639" s="39"/>
      <c r="U2639" s="39"/>
      <c r="V2639" s="50">
        <f t="shared" si="250"/>
        <v>0</v>
      </c>
      <c r="W2639" s="28">
        <f t="shared" si="251"/>
        <v>9</v>
      </c>
      <c r="X2639" s="28">
        <f>IF(W2639=0,0,IF(E2639&gt;1,E2639-1,VLOOKUP(W2639,Months_Weeks!$A$1:$B$13,2,0)))</f>
        <v>3</v>
      </c>
      <c r="Y2639" s="30"/>
      <c r="Z2639" s="39"/>
      <c r="AA2639" s="31"/>
      <c r="AB2639" s="39"/>
      <c r="AC2639" s="31"/>
      <c r="AD2639" s="40"/>
      <c r="AE2639" s="31"/>
      <c r="AF2639" s="40"/>
      <c r="AG2639" s="31"/>
      <c r="AH2639" s="40"/>
      <c r="AI2639" s="31"/>
      <c r="AJ2639" s="40"/>
    </row>
    <row r="2640" spans="1:36" x14ac:dyDescent="0.25">
      <c r="A2640" s="37" t="s">
        <v>62</v>
      </c>
      <c r="B2640" s="37">
        <v>1014</v>
      </c>
      <c r="C2640" s="26" t="str">
        <f>IFERROR(INDEX(Clients[Client_Name],MATCH(Table312[[#This Row],[Client_Code]],Clients[Client_Code],0)),"")</f>
        <v>MINERVA</v>
      </c>
      <c r="D2640" s="25">
        <v>9</v>
      </c>
      <c r="E2640" s="25">
        <v>5</v>
      </c>
      <c r="F2640" s="25" t="b">
        <f>IF(E2640&gt;(VLOOKUP(D2640,Months_Weeks!$A$2:$B$13,2,TRUE)),FALSE)</f>
        <v>0</v>
      </c>
      <c r="G2640" s="63">
        <f>IF(Table312[[#This Row],[Facility]]="Buin",1.5%,0.25%)</f>
        <v>1.4999999999999999E-2</v>
      </c>
      <c r="H2640" s="38"/>
      <c r="I2640" s="38"/>
      <c r="J2640" s="27">
        <f t="shared" si="246"/>
        <v>0</v>
      </c>
      <c r="K2640" s="28">
        <f t="shared" si="247"/>
        <v>9</v>
      </c>
      <c r="L2640" s="27">
        <f>IF(K2640=0,0,IF(E2640&gt;1,E2640-1,VLOOKUP(K2640,Months_Weeks!$A$1:$B$13,2,0)))</f>
        <v>4</v>
      </c>
      <c r="M2640" s="29"/>
      <c r="N2640" s="39"/>
      <c r="O2640" s="39"/>
      <c r="P2640" s="50">
        <f t="shared" si="248"/>
        <v>0</v>
      </c>
      <c r="Q2640" s="28">
        <f t="shared" si="249"/>
        <v>9</v>
      </c>
      <c r="R2640" s="28">
        <f>IF(Q2640=0,0,IF(E2640&gt;1,E2640-1,VLOOKUP(Q2640,Months_Weeks!$A$1:$B$13,2,0)))</f>
        <v>4</v>
      </c>
      <c r="S2640" s="30"/>
      <c r="T2640" s="39"/>
      <c r="U2640" s="39"/>
      <c r="V2640" s="50">
        <f t="shared" si="250"/>
        <v>0</v>
      </c>
      <c r="W2640" s="28">
        <f t="shared" si="251"/>
        <v>9</v>
      </c>
      <c r="X2640" s="28">
        <f>IF(W2640=0,0,IF(E2640&gt;1,E2640-1,VLOOKUP(W2640,Months_Weeks!$A$1:$B$13,2,0)))</f>
        <v>4</v>
      </c>
      <c r="Y2640" s="30"/>
      <c r="Z2640" s="39"/>
      <c r="AA2640" s="31"/>
      <c r="AB2640" s="39"/>
      <c r="AC2640" s="31"/>
      <c r="AD2640" s="40"/>
      <c r="AE2640" s="31"/>
      <c r="AF2640" s="40"/>
      <c r="AG2640" s="31"/>
      <c r="AH2640" s="40"/>
      <c r="AI2640" s="31"/>
      <c r="AJ2640" s="40"/>
    </row>
    <row r="2641" spans="1:36" x14ac:dyDescent="0.25">
      <c r="A2641" s="37" t="s">
        <v>62</v>
      </c>
      <c r="B2641" s="37">
        <v>1014</v>
      </c>
      <c r="C2641" s="26" t="str">
        <f>IFERROR(INDEX(Clients[Client_Name],MATCH(Table312[[#This Row],[Client_Code]],Clients[Client_Code],0)),"")</f>
        <v>MINERVA</v>
      </c>
      <c r="D2641" s="25">
        <v>10</v>
      </c>
      <c r="E2641" s="25">
        <v>1</v>
      </c>
      <c r="F2641" s="25" t="b">
        <f>IF(E2641&gt;(VLOOKUP(D2641,Months_Weeks!$A$2:$B$13,2,TRUE)),FALSE)</f>
        <v>0</v>
      </c>
      <c r="G2641" s="63">
        <f>IF(Table312[[#This Row],[Facility]]="Buin",1.5%,0.25%)</f>
        <v>1.4999999999999999E-2</v>
      </c>
      <c r="H2641" s="38"/>
      <c r="I2641" s="38"/>
      <c r="J2641" s="27">
        <f t="shared" si="246"/>
        <v>0</v>
      </c>
      <c r="K2641" s="28">
        <f t="shared" si="247"/>
        <v>9</v>
      </c>
      <c r="L2641" s="27">
        <f>IF(K2641=0,0,IF(E2641&gt;1,E2641-1,VLOOKUP(K2641,Months_Weeks!$A$1:$B$13,2,0)))</f>
        <v>5</v>
      </c>
      <c r="M2641" s="29"/>
      <c r="N2641" s="39"/>
      <c r="O2641" s="39"/>
      <c r="P2641" s="50">
        <f t="shared" si="248"/>
        <v>0</v>
      </c>
      <c r="Q2641" s="28">
        <f t="shared" si="249"/>
        <v>9</v>
      </c>
      <c r="R2641" s="28">
        <f>IF(Q2641=0,0,IF(E2641&gt;1,E2641-1,VLOOKUP(Q2641,Months_Weeks!$A$1:$B$13,2,0)))</f>
        <v>5</v>
      </c>
      <c r="S2641" s="30"/>
      <c r="T2641" s="39"/>
      <c r="U2641" s="39"/>
      <c r="V2641" s="50">
        <f t="shared" si="250"/>
        <v>0</v>
      </c>
      <c r="W2641" s="28">
        <f t="shared" si="251"/>
        <v>9</v>
      </c>
      <c r="X2641" s="28">
        <f>IF(W2641=0,0,IF(E2641&gt;1,E2641-1,VLOOKUP(W2641,Months_Weeks!$A$1:$B$13,2,0)))</f>
        <v>5</v>
      </c>
      <c r="Y2641" s="30"/>
      <c r="Z2641" s="39"/>
      <c r="AA2641" s="31"/>
      <c r="AB2641" s="39"/>
      <c r="AC2641" s="31"/>
      <c r="AD2641" s="40"/>
      <c r="AE2641" s="31"/>
      <c r="AF2641" s="40"/>
      <c r="AG2641" s="31"/>
      <c r="AH2641" s="40"/>
      <c r="AI2641" s="31"/>
      <c r="AJ2641" s="40"/>
    </row>
    <row r="2642" spans="1:36" x14ac:dyDescent="0.25">
      <c r="A2642" s="37" t="s">
        <v>62</v>
      </c>
      <c r="B2642" s="37">
        <v>1014</v>
      </c>
      <c r="C2642" s="26" t="str">
        <f>IFERROR(INDEX(Clients[Client_Name],MATCH(Table312[[#This Row],[Client_Code]],Clients[Client_Code],0)),"")</f>
        <v>MINERVA</v>
      </c>
      <c r="D2642" s="25">
        <v>10</v>
      </c>
      <c r="E2642" s="25">
        <v>2</v>
      </c>
      <c r="F2642" s="25" t="b">
        <f>IF(E2642&gt;(VLOOKUP(D2642,Months_Weeks!$A$2:$B$13,2,TRUE)),FALSE)</f>
        <v>0</v>
      </c>
      <c r="G2642" s="63">
        <f>IF(Table312[[#This Row],[Facility]]="Buin",1.5%,0.25%)</f>
        <v>1.4999999999999999E-2</v>
      </c>
      <c r="H2642" s="38"/>
      <c r="I2642" s="38"/>
      <c r="J2642" s="27">
        <f t="shared" si="246"/>
        <v>0</v>
      </c>
      <c r="K2642" s="28">
        <f t="shared" si="247"/>
        <v>10</v>
      </c>
      <c r="L2642" s="27">
        <f>IF(K2642=0,0,IF(E2642&gt;1,E2642-1,VLOOKUP(K2642,Months_Weeks!$A$1:$B$13,2,0)))</f>
        <v>1</v>
      </c>
      <c r="M2642" s="29"/>
      <c r="N2642" s="39"/>
      <c r="O2642" s="39"/>
      <c r="P2642" s="50">
        <f t="shared" si="248"/>
        <v>0</v>
      </c>
      <c r="Q2642" s="28">
        <f t="shared" si="249"/>
        <v>10</v>
      </c>
      <c r="R2642" s="28">
        <f>IF(Q2642=0,0,IF(E2642&gt;1,E2642-1,VLOOKUP(Q2642,Months_Weeks!$A$1:$B$13,2,0)))</f>
        <v>1</v>
      </c>
      <c r="S2642" s="30"/>
      <c r="T2642" s="39"/>
      <c r="U2642" s="39"/>
      <c r="V2642" s="50">
        <f t="shared" si="250"/>
        <v>0</v>
      </c>
      <c r="W2642" s="28">
        <f t="shared" si="251"/>
        <v>10</v>
      </c>
      <c r="X2642" s="28">
        <f>IF(W2642=0,0,IF(E2642&gt;1,E2642-1,VLOOKUP(W2642,Months_Weeks!$A$1:$B$13,2,0)))</f>
        <v>1</v>
      </c>
      <c r="Y2642" s="30"/>
      <c r="Z2642" s="39"/>
      <c r="AA2642" s="31"/>
      <c r="AB2642" s="39"/>
      <c r="AC2642" s="31"/>
      <c r="AD2642" s="40"/>
      <c r="AE2642" s="31"/>
      <c r="AF2642" s="40"/>
      <c r="AG2642" s="31"/>
      <c r="AH2642" s="40"/>
      <c r="AI2642" s="31"/>
      <c r="AJ2642" s="40"/>
    </row>
    <row r="2643" spans="1:36" x14ac:dyDescent="0.25">
      <c r="A2643" s="37" t="s">
        <v>62</v>
      </c>
      <c r="B2643" s="37">
        <v>1014</v>
      </c>
      <c r="C2643" s="26" t="str">
        <f>IFERROR(INDEX(Clients[Client_Name],MATCH(Table312[[#This Row],[Client_Code]],Clients[Client_Code],0)),"")</f>
        <v>MINERVA</v>
      </c>
      <c r="D2643" s="25">
        <v>10</v>
      </c>
      <c r="E2643" s="25">
        <v>3</v>
      </c>
      <c r="F2643" s="25" t="b">
        <f>IF(E2643&gt;(VLOOKUP(D2643,Months_Weeks!$A$2:$B$13,2,TRUE)),FALSE)</f>
        <v>0</v>
      </c>
      <c r="G2643" s="63">
        <f>IF(Table312[[#This Row],[Facility]]="Buin",1.5%,0.25%)</f>
        <v>1.4999999999999999E-2</v>
      </c>
      <c r="H2643" s="38"/>
      <c r="I2643" s="38"/>
      <c r="J2643" s="27">
        <f t="shared" si="246"/>
        <v>0</v>
      </c>
      <c r="K2643" s="28">
        <f t="shared" si="247"/>
        <v>10</v>
      </c>
      <c r="L2643" s="27">
        <f>IF(K2643=0,0,IF(E2643&gt;1,E2643-1,VLOOKUP(K2643,Months_Weeks!$A$1:$B$13,2,0)))</f>
        <v>2</v>
      </c>
      <c r="M2643" s="29"/>
      <c r="N2643" s="39"/>
      <c r="O2643" s="39"/>
      <c r="P2643" s="50">
        <f t="shared" si="248"/>
        <v>0</v>
      </c>
      <c r="Q2643" s="28">
        <f t="shared" si="249"/>
        <v>10</v>
      </c>
      <c r="R2643" s="28">
        <f>IF(Q2643=0,0,IF(E2643&gt;1,E2643-1,VLOOKUP(Q2643,Months_Weeks!$A$1:$B$13,2,0)))</f>
        <v>2</v>
      </c>
      <c r="S2643" s="30"/>
      <c r="T2643" s="39"/>
      <c r="U2643" s="39"/>
      <c r="V2643" s="50">
        <f t="shared" si="250"/>
        <v>0</v>
      </c>
      <c r="W2643" s="28">
        <f t="shared" si="251"/>
        <v>10</v>
      </c>
      <c r="X2643" s="28">
        <f>IF(W2643=0,0,IF(E2643&gt;1,E2643-1,VLOOKUP(W2643,Months_Weeks!$A$1:$B$13,2,0)))</f>
        <v>2</v>
      </c>
      <c r="Y2643" s="30"/>
      <c r="Z2643" s="39"/>
      <c r="AA2643" s="31"/>
      <c r="AB2643" s="39"/>
      <c r="AC2643" s="31"/>
      <c r="AD2643" s="40"/>
      <c r="AE2643" s="31"/>
      <c r="AF2643" s="40"/>
      <c r="AG2643" s="31"/>
      <c r="AH2643" s="40"/>
      <c r="AI2643" s="31"/>
      <c r="AJ2643" s="40"/>
    </row>
    <row r="2644" spans="1:36" x14ac:dyDescent="0.25">
      <c r="A2644" s="37" t="s">
        <v>62</v>
      </c>
      <c r="B2644" s="37">
        <v>1014</v>
      </c>
      <c r="C2644" s="26" t="str">
        <f>IFERROR(INDEX(Clients[Client_Name],MATCH(Table312[[#This Row],[Client_Code]],Clients[Client_Code],0)),"")</f>
        <v>MINERVA</v>
      </c>
      <c r="D2644" s="25">
        <v>10</v>
      </c>
      <c r="E2644" s="25">
        <v>4</v>
      </c>
      <c r="F2644" s="25" t="b">
        <f>IF(E2644&gt;(VLOOKUP(D2644,Months_Weeks!$A$2:$B$13,2,TRUE)),FALSE)</f>
        <v>0</v>
      </c>
      <c r="G2644" s="63">
        <f>IF(Table312[[#This Row],[Facility]]="Buin",1.5%,0.25%)</f>
        <v>1.4999999999999999E-2</v>
      </c>
      <c r="H2644" s="38"/>
      <c r="I2644" s="38"/>
      <c r="J2644" s="27">
        <f t="shared" si="246"/>
        <v>0</v>
      </c>
      <c r="K2644" s="28">
        <f t="shared" si="247"/>
        <v>10</v>
      </c>
      <c r="L2644" s="27">
        <f>IF(K2644=0,0,IF(E2644&gt;1,E2644-1,VLOOKUP(K2644,Months_Weeks!$A$1:$B$13,2,0)))</f>
        <v>3</v>
      </c>
      <c r="M2644" s="29"/>
      <c r="N2644" s="39"/>
      <c r="O2644" s="39"/>
      <c r="P2644" s="50">
        <f t="shared" si="248"/>
        <v>0</v>
      </c>
      <c r="Q2644" s="28">
        <f t="shared" si="249"/>
        <v>10</v>
      </c>
      <c r="R2644" s="28">
        <f>IF(Q2644=0,0,IF(E2644&gt;1,E2644-1,VLOOKUP(Q2644,Months_Weeks!$A$1:$B$13,2,0)))</f>
        <v>3</v>
      </c>
      <c r="S2644" s="30"/>
      <c r="T2644" s="39"/>
      <c r="U2644" s="39"/>
      <c r="V2644" s="50">
        <f t="shared" si="250"/>
        <v>0</v>
      </c>
      <c r="W2644" s="28">
        <f t="shared" si="251"/>
        <v>10</v>
      </c>
      <c r="X2644" s="28">
        <f>IF(W2644=0,0,IF(E2644&gt;1,E2644-1,VLOOKUP(W2644,Months_Weeks!$A$1:$B$13,2,0)))</f>
        <v>3</v>
      </c>
      <c r="Y2644" s="30"/>
      <c r="Z2644" s="39"/>
      <c r="AA2644" s="31"/>
      <c r="AB2644" s="39"/>
      <c r="AC2644" s="31"/>
      <c r="AD2644" s="40"/>
      <c r="AE2644" s="31"/>
      <c r="AF2644" s="40"/>
      <c r="AG2644" s="31"/>
      <c r="AH2644" s="40"/>
      <c r="AI2644" s="31"/>
      <c r="AJ2644" s="40"/>
    </row>
    <row r="2645" spans="1:36" x14ac:dyDescent="0.25">
      <c r="A2645" s="37" t="s">
        <v>62</v>
      </c>
      <c r="B2645" s="37">
        <v>1014</v>
      </c>
      <c r="C2645" s="26" t="str">
        <f>IFERROR(INDEX(Clients[Client_Name],MATCH(Table312[[#This Row],[Client_Code]],Clients[Client_Code],0)),"")</f>
        <v>MINERVA</v>
      </c>
      <c r="D2645" s="25">
        <v>11</v>
      </c>
      <c r="E2645" s="25">
        <v>1</v>
      </c>
      <c r="F2645" s="25" t="b">
        <f>IF(E2645&gt;(VLOOKUP(D2645,Months_Weeks!$A$2:$B$13,2,TRUE)),FALSE)</f>
        <v>0</v>
      </c>
      <c r="G2645" s="63">
        <f>IF(Table312[[#This Row],[Facility]]="Buin",1.5%,0.25%)</f>
        <v>1.4999999999999999E-2</v>
      </c>
      <c r="H2645" s="38"/>
      <c r="I2645" s="38"/>
      <c r="J2645" s="27">
        <f t="shared" si="246"/>
        <v>0</v>
      </c>
      <c r="K2645" s="28">
        <f t="shared" si="247"/>
        <v>10</v>
      </c>
      <c r="L2645" s="27">
        <f>IF(K2645=0,0,IF(E2645&gt;1,E2645-1,VLOOKUP(K2645,Months_Weeks!$A$1:$B$13,2,0)))</f>
        <v>4</v>
      </c>
      <c r="M2645" s="29"/>
      <c r="N2645" s="39"/>
      <c r="O2645" s="39"/>
      <c r="P2645" s="50">
        <f t="shared" si="248"/>
        <v>0</v>
      </c>
      <c r="Q2645" s="28">
        <f t="shared" si="249"/>
        <v>10</v>
      </c>
      <c r="R2645" s="28">
        <f>IF(Q2645=0,0,IF(E2645&gt;1,E2645-1,VLOOKUP(Q2645,Months_Weeks!$A$1:$B$13,2,0)))</f>
        <v>4</v>
      </c>
      <c r="S2645" s="30"/>
      <c r="T2645" s="39"/>
      <c r="U2645" s="39"/>
      <c r="V2645" s="50">
        <f t="shared" si="250"/>
        <v>0</v>
      </c>
      <c r="W2645" s="28">
        <f t="shared" si="251"/>
        <v>10</v>
      </c>
      <c r="X2645" s="28">
        <f>IF(W2645=0,0,IF(E2645&gt;1,E2645-1,VLOOKUP(W2645,Months_Weeks!$A$1:$B$13,2,0)))</f>
        <v>4</v>
      </c>
      <c r="Y2645" s="30"/>
      <c r="Z2645" s="39"/>
      <c r="AA2645" s="31"/>
      <c r="AB2645" s="39"/>
      <c r="AC2645" s="31"/>
      <c r="AD2645" s="40"/>
      <c r="AE2645" s="31"/>
      <c r="AF2645" s="40"/>
      <c r="AG2645" s="31"/>
      <c r="AH2645" s="40"/>
      <c r="AI2645" s="31"/>
      <c r="AJ2645" s="40"/>
    </row>
    <row r="2646" spans="1:36" x14ac:dyDescent="0.25">
      <c r="A2646" s="37" t="s">
        <v>62</v>
      </c>
      <c r="B2646" s="37">
        <v>1014</v>
      </c>
      <c r="C2646" s="26" t="str">
        <f>IFERROR(INDEX(Clients[Client_Name],MATCH(Table312[[#This Row],[Client_Code]],Clients[Client_Code],0)),"")</f>
        <v>MINERVA</v>
      </c>
      <c r="D2646" s="25">
        <v>11</v>
      </c>
      <c r="E2646" s="25">
        <v>2</v>
      </c>
      <c r="F2646" s="25" t="b">
        <f>IF(E2646&gt;(VLOOKUP(D2646,Months_Weeks!$A$2:$B$13,2,TRUE)),FALSE)</f>
        <v>0</v>
      </c>
      <c r="G2646" s="63">
        <f>IF(Table312[[#This Row],[Facility]]="Buin",1.5%,0.25%)</f>
        <v>1.4999999999999999E-2</v>
      </c>
      <c r="H2646" s="38"/>
      <c r="I2646" s="38"/>
      <c r="J2646" s="27">
        <f t="shared" si="246"/>
        <v>0</v>
      </c>
      <c r="K2646" s="28">
        <f t="shared" si="247"/>
        <v>11</v>
      </c>
      <c r="L2646" s="27">
        <f>IF(K2646=0,0,IF(E2646&gt;1,E2646-1,VLOOKUP(K2646,Months_Weeks!$A$1:$B$13,2,0)))</f>
        <v>1</v>
      </c>
      <c r="M2646" s="29"/>
      <c r="N2646" s="39"/>
      <c r="O2646" s="39"/>
      <c r="P2646" s="50">
        <f t="shared" si="248"/>
        <v>0</v>
      </c>
      <c r="Q2646" s="28">
        <f t="shared" si="249"/>
        <v>11</v>
      </c>
      <c r="R2646" s="28">
        <f>IF(Q2646=0,0,IF(E2646&gt;1,E2646-1,VLOOKUP(Q2646,Months_Weeks!$A$1:$B$13,2,0)))</f>
        <v>1</v>
      </c>
      <c r="S2646" s="30"/>
      <c r="T2646" s="39"/>
      <c r="U2646" s="39"/>
      <c r="V2646" s="50">
        <f t="shared" si="250"/>
        <v>0</v>
      </c>
      <c r="W2646" s="28">
        <f t="shared" si="251"/>
        <v>11</v>
      </c>
      <c r="X2646" s="28">
        <f>IF(W2646=0,0,IF(E2646&gt;1,E2646-1,VLOOKUP(W2646,Months_Weeks!$A$1:$B$13,2,0)))</f>
        <v>1</v>
      </c>
      <c r="Y2646" s="30"/>
      <c r="Z2646" s="39"/>
      <c r="AA2646" s="31"/>
      <c r="AB2646" s="39"/>
      <c r="AC2646" s="31"/>
      <c r="AD2646" s="40"/>
      <c r="AE2646" s="31"/>
      <c r="AF2646" s="40"/>
      <c r="AG2646" s="31"/>
      <c r="AH2646" s="40"/>
      <c r="AI2646" s="31"/>
      <c r="AJ2646" s="40"/>
    </row>
    <row r="2647" spans="1:36" x14ac:dyDescent="0.25">
      <c r="A2647" s="37" t="s">
        <v>62</v>
      </c>
      <c r="B2647" s="37">
        <v>1014</v>
      </c>
      <c r="C2647" s="26" t="str">
        <f>IFERROR(INDEX(Clients[Client_Name],MATCH(Table312[[#This Row],[Client_Code]],Clients[Client_Code],0)),"")</f>
        <v>MINERVA</v>
      </c>
      <c r="D2647" s="25">
        <v>11</v>
      </c>
      <c r="E2647" s="25">
        <v>3</v>
      </c>
      <c r="F2647" s="25" t="b">
        <f>IF(E2647&gt;(VLOOKUP(D2647,Months_Weeks!$A$2:$B$13,2,TRUE)),FALSE)</f>
        <v>0</v>
      </c>
      <c r="G2647" s="63">
        <f>IF(Table312[[#This Row],[Facility]]="Buin",1.5%,0.25%)</f>
        <v>1.4999999999999999E-2</v>
      </c>
      <c r="H2647" s="38"/>
      <c r="I2647" s="38"/>
      <c r="J2647" s="27">
        <f t="shared" si="246"/>
        <v>0</v>
      </c>
      <c r="K2647" s="28">
        <f t="shared" si="247"/>
        <v>11</v>
      </c>
      <c r="L2647" s="27">
        <f>IF(K2647=0,0,IF(E2647&gt;1,E2647-1,VLOOKUP(K2647,Months_Weeks!$A$1:$B$13,2,0)))</f>
        <v>2</v>
      </c>
      <c r="M2647" s="29"/>
      <c r="N2647" s="39"/>
      <c r="O2647" s="39"/>
      <c r="P2647" s="50">
        <f t="shared" si="248"/>
        <v>0</v>
      </c>
      <c r="Q2647" s="28">
        <f t="shared" si="249"/>
        <v>11</v>
      </c>
      <c r="R2647" s="28">
        <f>IF(Q2647=0,0,IF(E2647&gt;1,E2647-1,VLOOKUP(Q2647,Months_Weeks!$A$1:$B$13,2,0)))</f>
        <v>2</v>
      </c>
      <c r="S2647" s="30"/>
      <c r="T2647" s="39"/>
      <c r="U2647" s="39"/>
      <c r="V2647" s="50">
        <f t="shared" si="250"/>
        <v>0</v>
      </c>
      <c r="W2647" s="28">
        <f t="shared" si="251"/>
        <v>11</v>
      </c>
      <c r="X2647" s="28">
        <f>IF(W2647=0,0,IF(E2647&gt;1,E2647-1,VLOOKUP(W2647,Months_Weeks!$A$1:$B$13,2,0)))</f>
        <v>2</v>
      </c>
      <c r="Y2647" s="30"/>
      <c r="Z2647" s="39"/>
      <c r="AA2647" s="31"/>
      <c r="AB2647" s="39"/>
      <c r="AC2647" s="31"/>
      <c r="AD2647" s="40"/>
      <c r="AE2647" s="31"/>
      <c r="AF2647" s="40"/>
      <c r="AG2647" s="31"/>
      <c r="AH2647" s="40"/>
      <c r="AI2647" s="31"/>
      <c r="AJ2647" s="40"/>
    </row>
    <row r="2648" spans="1:36" x14ac:dyDescent="0.25">
      <c r="A2648" s="37" t="s">
        <v>62</v>
      </c>
      <c r="B2648" s="37">
        <v>1014</v>
      </c>
      <c r="C2648" s="26" t="str">
        <f>IFERROR(INDEX(Clients[Client_Name],MATCH(Table312[[#This Row],[Client_Code]],Clients[Client_Code],0)),"")</f>
        <v>MINERVA</v>
      </c>
      <c r="D2648" s="25">
        <v>11</v>
      </c>
      <c r="E2648" s="25">
        <v>4</v>
      </c>
      <c r="F2648" s="25" t="b">
        <f>IF(E2648&gt;(VLOOKUP(D2648,Months_Weeks!$A$2:$B$13,2,TRUE)),FALSE)</f>
        <v>0</v>
      </c>
      <c r="G2648" s="63">
        <f>IF(Table312[[#This Row],[Facility]]="Buin",1.5%,0.25%)</f>
        <v>1.4999999999999999E-2</v>
      </c>
      <c r="H2648" s="38"/>
      <c r="I2648" s="38"/>
      <c r="J2648" s="27">
        <f t="shared" si="246"/>
        <v>0</v>
      </c>
      <c r="K2648" s="28">
        <f t="shared" si="247"/>
        <v>11</v>
      </c>
      <c r="L2648" s="27">
        <f>IF(K2648=0,0,IF(E2648&gt;1,E2648-1,VLOOKUP(K2648,Months_Weeks!$A$1:$B$13,2,0)))</f>
        <v>3</v>
      </c>
      <c r="M2648" s="29"/>
      <c r="N2648" s="39"/>
      <c r="O2648" s="39"/>
      <c r="P2648" s="50">
        <f t="shared" si="248"/>
        <v>0</v>
      </c>
      <c r="Q2648" s="28">
        <f t="shared" si="249"/>
        <v>11</v>
      </c>
      <c r="R2648" s="28">
        <f>IF(Q2648=0,0,IF(E2648&gt;1,E2648-1,VLOOKUP(Q2648,Months_Weeks!$A$1:$B$13,2,0)))</f>
        <v>3</v>
      </c>
      <c r="S2648" s="30"/>
      <c r="T2648" s="39"/>
      <c r="U2648" s="39"/>
      <c r="V2648" s="50">
        <f t="shared" si="250"/>
        <v>0</v>
      </c>
      <c r="W2648" s="28">
        <f t="shared" si="251"/>
        <v>11</v>
      </c>
      <c r="X2648" s="28">
        <f>IF(W2648=0,0,IF(E2648&gt;1,E2648-1,VLOOKUP(W2648,Months_Weeks!$A$1:$B$13,2,0)))</f>
        <v>3</v>
      </c>
      <c r="Y2648" s="30"/>
      <c r="Z2648" s="39"/>
      <c r="AA2648" s="31"/>
      <c r="AB2648" s="39"/>
      <c r="AC2648" s="31"/>
      <c r="AD2648" s="40"/>
      <c r="AE2648" s="31"/>
      <c r="AF2648" s="40"/>
      <c r="AG2648" s="31"/>
      <c r="AH2648" s="40"/>
      <c r="AI2648" s="31"/>
      <c r="AJ2648" s="40"/>
    </row>
    <row r="2649" spans="1:36" x14ac:dyDescent="0.25">
      <c r="A2649" s="37" t="s">
        <v>62</v>
      </c>
      <c r="B2649" s="37">
        <v>1014</v>
      </c>
      <c r="C2649" s="26" t="str">
        <f>IFERROR(INDEX(Clients[Client_Name],MATCH(Table312[[#This Row],[Client_Code]],Clients[Client_Code],0)),"")</f>
        <v>MINERVA</v>
      </c>
      <c r="D2649" s="25">
        <v>12</v>
      </c>
      <c r="E2649" s="25">
        <v>1</v>
      </c>
      <c r="F2649" s="25" t="b">
        <f>IF(E2649&gt;(VLOOKUP(D2649,Months_Weeks!$A$2:$B$13,2,TRUE)),FALSE)</f>
        <v>0</v>
      </c>
      <c r="G2649" s="63">
        <f>IF(Table312[[#This Row],[Facility]]="Buin",1.5%,0.25%)</f>
        <v>1.4999999999999999E-2</v>
      </c>
      <c r="H2649" s="38"/>
      <c r="I2649" s="38"/>
      <c r="J2649" s="27">
        <f t="shared" si="246"/>
        <v>0</v>
      </c>
      <c r="K2649" s="28">
        <f t="shared" si="247"/>
        <v>11</v>
      </c>
      <c r="L2649" s="27">
        <f>IF(K2649=0,0,IF(E2649&gt;1,E2649-1,VLOOKUP(K2649,Months_Weeks!$A$1:$B$13,2,0)))</f>
        <v>4</v>
      </c>
      <c r="M2649" s="29"/>
      <c r="N2649" s="39"/>
      <c r="O2649" s="39"/>
      <c r="P2649" s="50">
        <f t="shared" si="248"/>
        <v>0</v>
      </c>
      <c r="Q2649" s="28">
        <f t="shared" si="249"/>
        <v>11</v>
      </c>
      <c r="R2649" s="28">
        <f>IF(Q2649=0,0,IF(E2649&gt;1,E2649-1,VLOOKUP(Q2649,Months_Weeks!$A$1:$B$13,2,0)))</f>
        <v>4</v>
      </c>
      <c r="S2649" s="30"/>
      <c r="T2649" s="39"/>
      <c r="U2649" s="39"/>
      <c r="V2649" s="50">
        <f t="shared" si="250"/>
        <v>0</v>
      </c>
      <c r="W2649" s="28">
        <f t="shared" si="251"/>
        <v>11</v>
      </c>
      <c r="X2649" s="28">
        <f>IF(W2649=0,0,IF(E2649&gt;1,E2649-1,VLOOKUP(W2649,Months_Weeks!$A$1:$B$13,2,0)))</f>
        <v>4</v>
      </c>
      <c r="Y2649" s="30"/>
      <c r="Z2649" s="39"/>
      <c r="AA2649" s="31"/>
      <c r="AB2649" s="39"/>
      <c r="AC2649" s="31"/>
      <c r="AD2649" s="40"/>
      <c r="AE2649" s="31"/>
      <c r="AF2649" s="40"/>
      <c r="AG2649" s="31"/>
      <c r="AH2649" s="40"/>
      <c r="AI2649" s="31"/>
      <c r="AJ2649" s="40"/>
    </row>
    <row r="2650" spans="1:36" x14ac:dyDescent="0.25">
      <c r="A2650" s="37" t="s">
        <v>62</v>
      </c>
      <c r="B2650" s="37">
        <v>1014</v>
      </c>
      <c r="C2650" s="26" t="str">
        <f>IFERROR(INDEX(Clients[Client_Name],MATCH(Table312[[#This Row],[Client_Code]],Clients[Client_Code],0)),"")</f>
        <v>MINERVA</v>
      </c>
      <c r="D2650" s="25">
        <v>12</v>
      </c>
      <c r="E2650" s="25">
        <v>2</v>
      </c>
      <c r="F2650" s="25" t="b">
        <f>IF(E2650&gt;(VLOOKUP(D2650,Months_Weeks!$A$2:$B$13,2,TRUE)),FALSE)</f>
        <v>0</v>
      </c>
      <c r="G2650" s="63">
        <f>IF(Table312[[#This Row],[Facility]]="Buin",1.5%,0.25%)</f>
        <v>1.4999999999999999E-2</v>
      </c>
      <c r="H2650" s="38"/>
      <c r="I2650" s="38"/>
      <c r="J2650" s="27">
        <f t="shared" si="246"/>
        <v>0</v>
      </c>
      <c r="K2650" s="28">
        <f t="shared" si="247"/>
        <v>12</v>
      </c>
      <c r="L2650" s="27">
        <f>IF(K2650=0,0,IF(E2650&gt;1,E2650-1,VLOOKUP(K2650,Months_Weeks!$A$1:$B$13,2,0)))</f>
        <v>1</v>
      </c>
      <c r="M2650" s="29"/>
      <c r="N2650" s="39"/>
      <c r="O2650" s="39"/>
      <c r="P2650" s="50">
        <f t="shared" si="248"/>
        <v>0</v>
      </c>
      <c r="Q2650" s="28">
        <f t="shared" si="249"/>
        <v>12</v>
      </c>
      <c r="R2650" s="28">
        <f>IF(Q2650=0,0,IF(E2650&gt;1,E2650-1,VLOOKUP(Q2650,Months_Weeks!$A$1:$B$13,2,0)))</f>
        <v>1</v>
      </c>
      <c r="S2650" s="30"/>
      <c r="T2650" s="39"/>
      <c r="U2650" s="39"/>
      <c r="V2650" s="50">
        <f t="shared" si="250"/>
        <v>0</v>
      </c>
      <c r="W2650" s="28">
        <f t="shared" si="251"/>
        <v>12</v>
      </c>
      <c r="X2650" s="28">
        <f>IF(W2650=0,0,IF(E2650&gt;1,E2650-1,VLOOKUP(W2650,Months_Weeks!$A$1:$B$13,2,0)))</f>
        <v>1</v>
      </c>
      <c r="Y2650" s="30"/>
      <c r="Z2650" s="39"/>
      <c r="AA2650" s="31"/>
      <c r="AB2650" s="39"/>
      <c r="AC2650" s="31"/>
      <c r="AD2650" s="40"/>
      <c r="AE2650" s="31"/>
      <c r="AF2650" s="40"/>
      <c r="AG2650" s="31"/>
      <c r="AH2650" s="40"/>
      <c r="AI2650" s="31"/>
      <c r="AJ2650" s="40"/>
    </row>
    <row r="2651" spans="1:36" x14ac:dyDescent="0.25">
      <c r="A2651" s="37" t="s">
        <v>62</v>
      </c>
      <c r="B2651" s="37">
        <v>1014</v>
      </c>
      <c r="C2651" s="26" t="str">
        <f>IFERROR(INDEX(Clients[Client_Name],MATCH(Table312[[#This Row],[Client_Code]],Clients[Client_Code],0)),"")</f>
        <v>MINERVA</v>
      </c>
      <c r="D2651" s="25">
        <v>12</v>
      </c>
      <c r="E2651" s="25">
        <v>3</v>
      </c>
      <c r="F2651" s="25" t="b">
        <f>IF(E2651&gt;(VLOOKUP(D2651,Months_Weeks!$A$2:$B$13,2,TRUE)),FALSE)</f>
        <v>0</v>
      </c>
      <c r="G2651" s="63">
        <f>IF(Table312[[#This Row],[Facility]]="Buin",1.5%,0.25%)</f>
        <v>1.4999999999999999E-2</v>
      </c>
      <c r="H2651" s="38"/>
      <c r="I2651" s="38"/>
      <c r="J2651" s="27">
        <f t="shared" si="246"/>
        <v>0</v>
      </c>
      <c r="K2651" s="28">
        <f t="shared" si="247"/>
        <v>12</v>
      </c>
      <c r="L2651" s="27">
        <f>IF(K2651=0,0,IF(E2651&gt;1,E2651-1,VLOOKUP(K2651,Months_Weeks!$A$1:$B$13,2,0)))</f>
        <v>2</v>
      </c>
      <c r="M2651" s="29"/>
      <c r="N2651" s="39"/>
      <c r="O2651" s="39"/>
      <c r="P2651" s="50">
        <f t="shared" si="248"/>
        <v>0</v>
      </c>
      <c r="Q2651" s="28">
        <f t="shared" si="249"/>
        <v>12</v>
      </c>
      <c r="R2651" s="28">
        <f>IF(Q2651=0,0,IF(E2651&gt;1,E2651-1,VLOOKUP(Q2651,Months_Weeks!$A$1:$B$13,2,0)))</f>
        <v>2</v>
      </c>
      <c r="S2651" s="30"/>
      <c r="T2651" s="39"/>
      <c r="U2651" s="39"/>
      <c r="V2651" s="50">
        <f t="shared" si="250"/>
        <v>0</v>
      </c>
      <c r="W2651" s="28">
        <f t="shared" si="251"/>
        <v>12</v>
      </c>
      <c r="X2651" s="28">
        <f>IF(W2651=0,0,IF(E2651&gt;1,E2651-1,VLOOKUP(W2651,Months_Weeks!$A$1:$B$13,2,0)))</f>
        <v>2</v>
      </c>
      <c r="Y2651" s="30"/>
      <c r="Z2651" s="39"/>
      <c r="AA2651" s="31"/>
      <c r="AB2651" s="39"/>
      <c r="AC2651" s="31"/>
      <c r="AD2651" s="40"/>
      <c r="AE2651" s="31"/>
      <c r="AF2651" s="40"/>
      <c r="AG2651" s="31"/>
      <c r="AH2651" s="40"/>
      <c r="AI2651" s="31"/>
      <c r="AJ2651" s="40"/>
    </row>
    <row r="2652" spans="1:36" x14ac:dyDescent="0.25">
      <c r="A2652" s="37" t="s">
        <v>62</v>
      </c>
      <c r="B2652" s="37">
        <v>1014</v>
      </c>
      <c r="C2652" s="26" t="str">
        <f>IFERROR(INDEX(Clients[Client_Name],MATCH(Table312[[#This Row],[Client_Code]],Clients[Client_Code],0)),"")</f>
        <v>MINERVA</v>
      </c>
      <c r="D2652" s="25">
        <v>12</v>
      </c>
      <c r="E2652" s="25">
        <v>4</v>
      </c>
      <c r="F2652" s="25" t="b">
        <f>IF(E2652&gt;(VLOOKUP(D2652,Months_Weeks!$A$2:$B$13,2,TRUE)),FALSE)</f>
        <v>0</v>
      </c>
      <c r="G2652" s="63">
        <f>IF(Table312[[#This Row],[Facility]]="Buin",1.5%,0.25%)</f>
        <v>1.4999999999999999E-2</v>
      </c>
      <c r="H2652" s="38"/>
      <c r="I2652" s="38"/>
      <c r="J2652" s="27">
        <f t="shared" si="246"/>
        <v>0</v>
      </c>
      <c r="K2652" s="28">
        <f t="shared" si="247"/>
        <v>12</v>
      </c>
      <c r="L2652" s="27">
        <f>IF(K2652=0,0,IF(E2652&gt;1,E2652-1,VLOOKUP(K2652,Months_Weeks!$A$1:$B$13,2,0)))</f>
        <v>3</v>
      </c>
      <c r="M2652" s="29"/>
      <c r="N2652" s="39"/>
      <c r="O2652" s="39"/>
      <c r="P2652" s="50">
        <f t="shared" si="248"/>
        <v>0</v>
      </c>
      <c r="Q2652" s="28">
        <f t="shared" si="249"/>
        <v>12</v>
      </c>
      <c r="R2652" s="28">
        <f>IF(Q2652=0,0,IF(E2652&gt;1,E2652-1,VLOOKUP(Q2652,Months_Weeks!$A$1:$B$13,2,0)))</f>
        <v>3</v>
      </c>
      <c r="S2652" s="30"/>
      <c r="T2652" s="39"/>
      <c r="U2652" s="39"/>
      <c r="V2652" s="50">
        <f t="shared" si="250"/>
        <v>0</v>
      </c>
      <c r="W2652" s="28">
        <f t="shared" si="251"/>
        <v>12</v>
      </c>
      <c r="X2652" s="28">
        <f>IF(W2652=0,0,IF(E2652&gt;1,E2652-1,VLOOKUP(W2652,Months_Weeks!$A$1:$B$13,2,0)))</f>
        <v>3</v>
      </c>
      <c r="Y2652" s="30"/>
      <c r="Z2652" s="39"/>
      <c r="AA2652" s="31"/>
      <c r="AB2652" s="39"/>
      <c r="AC2652" s="31"/>
      <c r="AD2652" s="40"/>
      <c r="AE2652" s="31"/>
      <c r="AF2652" s="40"/>
      <c r="AG2652" s="31"/>
      <c r="AH2652" s="40"/>
      <c r="AI2652" s="31"/>
      <c r="AJ2652" s="40"/>
    </row>
    <row r="2653" spans="1:36" x14ac:dyDescent="0.25">
      <c r="A2653" s="37" t="s">
        <v>62</v>
      </c>
      <c r="B2653" s="37">
        <v>1014</v>
      </c>
      <c r="C2653" s="26" t="str">
        <f>IFERROR(INDEX(Clients[Client_Name],MATCH(Table312[[#This Row],[Client_Code]],Clients[Client_Code],0)),"")</f>
        <v>MINERVA</v>
      </c>
      <c r="D2653" s="25">
        <v>12</v>
      </c>
      <c r="E2653" s="25">
        <v>5</v>
      </c>
      <c r="F2653" s="25" t="b">
        <f>IF(E2653&gt;(VLOOKUP(D2653,Months_Weeks!$A$2:$B$13,2,TRUE)),FALSE)</f>
        <v>0</v>
      </c>
      <c r="G2653" s="63">
        <f>IF(Table312[[#This Row],[Facility]]="Buin",1.5%,0.25%)</f>
        <v>1.4999999999999999E-2</v>
      </c>
      <c r="H2653" s="38"/>
      <c r="I2653" s="38"/>
      <c r="J2653" s="27">
        <f t="shared" si="246"/>
        <v>0</v>
      </c>
      <c r="K2653" s="28">
        <f t="shared" si="247"/>
        <v>12</v>
      </c>
      <c r="L2653" s="27">
        <f>IF(K2653=0,0,IF(E2653&gt;1,E2653-1,VLOOKUP(K2653,Months_Weeks!$A$1:$B$13,2,0)))</f>
        <v>4</v>
      </c>
      <c r="M2653" s="29"/>
      <c r="N2653" s="39"/>
      <c r="O2653" s="39"/>
      <c r="P2653" s="50">
        <f t="shared" si="248"/>
        <v>0</v>
      </c>
      <c r="Q2653" s="28">
        <f t="shared" si="249"/>
        <v>12</v>
      </c>
      <c r="R2653" s="28">
        <f>IF(Q2653=0,0,IF(E2653&gt;1,E2653-1,VLOOKUP(Q2653,Months_Weeks!$A$1:$B$13,2,0)))</f>
        <v>4</v>
      </c>
      <c r="S2653" s="30"/>
      <c r="T2653" s="39"/>
      <c r="U2653" s="39"/>
      <c r="V2653" s="50">
        <f t="shared" si="250"/>
        <v>0</v>
      </c>
      <c r="W2653" s="28">
        <f t="shared" si="251"/>
        <v>12</v>
      </c>
      <c r="X2653" s="28">
        <f>IF(W2653=0,0,IF(E2653&gt;1,E2653-1,VLOOKUP(W2653,Months_Weeks!$A$1:$B$13,2,0)))</f>
        <v>4</v>
      </c>
      <c r="Y2653" s="30"/>
      <c r="Z2653" s="39"/>
      <c r="AA2653" s="31"/>
      <c r="AB2653" s="39"/>
      <c r="AC2653" s="31"/>
      <c r="AD2653" s="40"/>
      <c r="AE2653" s="31"/>
      <c r="AF2653" s="40"/>
      <c r="AG2653" s="31"/>
      <c r="AH2653" s="40"/>
      <c r="AI2653" s="31"/>
      <c r="AJ2653" s="40"/>
    </row>
    <row r="2654" spans="1:36" x14ac:dyDescent="0.25">
      <c r="A2654" s="37" t="s">
        <v>62</v>
      </c>
      <c r="B2654" s="37">
        <v>1046</v>
      </c>
      <c r="C2654" s="26" t="str">
        <f>IFERROR(INDEX(Clients[Client_Name],MATCH(Table312[[#This Row],[Client_Code]],Clients[Client_Code],0)),"")</f>
        <v>MULTIMARES</v>
      </c>
      <c r="D2654" s="25">
        <v>1</v>
      </c>
      <c r="E2654" s="25">
        <v>1</v>
      </c>
      <c r="F2654" s="25" t="b">
        <f>IF(E2654&gt;(VLOOKUP(D2654,Months_Weeks!$A$2:$B$13,2,TRUE)),FALSE)</f>
        <v>0</v>
      </c>
      <c r="G2654" s="63">
        <f>IF(Table312[[#This Row],[Facility]]="Buin",1.5%,0.25%)</f>
        <v>1.4999999999999999E-2</v>
      </c>
      <c r="H2654" s="38">
        <v>842</v>
      </c>
      <c r="I2654" s="38"/>
      <c r="J2654" s="27">
        <f t="shared" si="246"/>
        <v>842</v>
      </c>
      <c r="K2654" s="28">
        <f t="shared" si="247"/>
        <v>0</v>
      </c>
      <c r="L2654" s="27">
        <f>IF(K2654=0,0,IF(E2654&gt;1,E2654-1,VLOOKUP(K2654,Months_Weeks!$A$1:$B$13,2,0)))</f>
        <v>0</v>
      </c>
      <c r="M2654" s="29"/>
      <c r="N2654" s="39"/>
      <c r="O2654" s="39"/>
      <c r="P2654" s="50">
        <f t="shared" si="248"/>
        <v>0</v>
      </c>
      <c r="Q2654" s="28">
        <f t="shared" si="249"/>
        <v>0</v>
      </c>
      <c r="R2654" s="28">
        <f>IF(Q2654=0,0,IF(E2654&gt;1,E2654-1,VLOOKUP(Q2654,Months_Weeks!$A$1:$B$13,2,0)))</f>
        <v>0</v>
      </c>
      <c r="S2654" s="30"/>
      <c r="T2654" s="39"/>
      <c r="U2654" s="39"/>
      <c r="V2654" s="50">
        <f t="shared" si="250"/>
        <v>0</v>
      </c>
      <c r="W2654" s="28">
        <f t="shared" si="251"/>
        <v>0</v>
      </c>
      <c r="X2654" s="28">
        <f>IF(W2654=0,0,IF(E2654&gt;1,E2654-1,VLOOKUP(W2654,Months_Weeks!$A$1:$B$13,2,0)))</f>
        <v>0</v>
      </c>
      <c r="Y2654" s="30"/>
      <c r="Z2654" s="39"/>
      <c r="AA2654" s="31">
        <v>1</v>
      </c>
      <c r="AB2654" s="72">
        <v>7.8E-2</v>
      </c>
      <c r="AC2654" s="31"/>
      <c r="AD2654" s="40"/>
      <c r="AE2654" s="31"/>
      <c r="AF2654" s="40"/>
      <c r="AG2654" s="31"/>
      <c r="AH2654" s="40"/>
      <c r="AI2654" s="31">
        <v>1</v>
      </c>
      <c r="AJ2654" s="70">
        <v>0.29399999999999998</v>
      </c>
    </row>
    <row r="2655" spans="1:36" x14ac:dyDescent="0.25">
      <c r="A2655" s="37" t="s">
        <v>62</v>
      </c>
      <c r="B2655" s="37">
        <v>1046</v>
      </c>
      <c r="C2655" s="26" t="str">
        <f>IFERROR(INDEX(Clients[Client_Name],MATCH(Table312[[#This Row],[Client_Code]],Clients[Client_Code],0)),"")</f>
        <v>MULTIMARES</v>
      </c>
      <c r="D2655" s="25">
        <v>1</v>
      </c>
      <c r="E2655" s="25">
        <v>2</v>
      </c>
      <c r="F2655" s="25" t="b">
        <f>IF(E2655&gt;(VLOOKUP(D2655,Months_Weeks!$A$2:$B$13,2,TRUE)),FALSE)</f>
        <v>0</v>
      </c>
      <c r="G2655" s="63">
        <f>IF(Table312[[#This Row],[Facility]]="Buin",1.5%,0.25%)</f>
        <v>1.4999999999999999E-2</v>
      </c>
      <c r="H2655" s="38"/>
      <c r="I2655" s="38">
        <v>44</v>
      </c>
      <c r="J2655" s="27">
        <f t="shared" si="246"/>
        <v>798</v>
      </c>
      <c r="K2655" s="28">
        <f t="shared" si="247"/>
        <v>1</v>
      </c>
      <c r="L2655" s="27">
        <f>IF(K2655=0,0,IF(E2655&gt;1,E2655-1,VLOOKUP(K2655,Months_Weeks!$A$1:$B$13,2,0)))</f>
        <v>1</v>
      </c>
      <c r="M2655" s="29"/>
      <c r="N2655" s="39"/>
      <c r="O2655" s="39"/>
      <c r="P2655" s="50">
        <f t="shared" si="248"/>
        <v>0</v>
      </c>
      <c r="Q2655" s="28">
        <f t="shared" si="249"/>
        <v>1</v>
      </c>
      <c r="R2655" s="28">
        <f>IF(Q2655=0,0,IF(E2655&gt;1,E2655-1,VLOOKUP(Q2655,Months_Weeks!$A$1:$B$13,2,0)))</f>
        <v>1</v>
      </c>
      <c r="S2655" s="30"/>
      <c r="T2655" s="39"/>
      <c r="U2655" s="39"/>
      <c r="V2655" s="50">
        <f t="shared" si="250"/>
        <v>0</v>
      </c>
      <c r="W2655" s="28">
        <f t="shared" si="251"/>
        <v>1</v>
      </c>
      <c r="X2655" s="28">
        <f>IF(W2655=0,0,IF(E2655&gt;1,E2655-1,VLOOKUP(W2655,Months_Weeks!$A$1:$B$13,2,0)))</f>
        <v>1</v>
      </c>
      <c r="Y2655" s="30"/>
      <c r="Z2655" s="39"/>
      <c r="AA2655" s="31"/>
      <c r="AB2655" s="39"/>
      <c r="AC2655" s="31"/>
      <c r="AD2655" s="40"/>
      <c r="AE2655" s="31"/>
      <c r="AF2655" s="40"/>
      <c r="AG2655" s="31"/>
      <c r="AH2655" s="40"/>
      <c r="AI2655" s="31"/>
      <c r="AJ2655" s="40"/>
    </row>
    <row r="2656" spans="1:36" x14ac:dyDescent="0.25">
      <c r="A2656" s="37" t="s">
        <v>62</v>
      </c>
      <c r="B2656" s="37">
        <v>1046</v>
      </c>
      <c r="C2656" s="26" t="str">
        <f>IFERROR(INDEX(Clients[Client_Name],MATCH(Table312[[#This Row],[Client_Code]],Clients[Client_Code],0)),"")</f>
        <v>MULTIMARES</v>
      </c>
      <c r="D2656" s="25">
        <v>1</v>
      </c>
      <c r="E2656" s="25">
        <v>3</v>
      </c>
      <c r="F2656" s="25" t="b">
        <f>IF(E2656&gt;(VLOOKUP(D2656,Months_Weeks!$A$2:$B$13,2,TRUE)),FALSE)</f>
        <v>0</v>
      </c>
      <c r="G2656" s="63">
        <f>IF(Table312[[#This Row],[Facility]]="Buin",1.5%,0.25%)</f>
        <v>1.4999999999999999E-2</v>
      </c>
      <c r="H2656" s="38"/>
      <c r="I2656" s="38">
        <v>20</v>
      </c>
      <c r="J2656" s="27">
        <f t="shared" si="246"/>
        <v>778</v>
      </c>
      <c r="K2656" s="28">
        <f t="shared" si="247"/>
        <v>1</v>
      </c>
      <c r="L2656" s="27">
        <f>IF(K2656=0,0,IF(E2656&gt;1,E2656-1,VLOOKUP(K2656,Months_Weeks!$A$1:$B$13,2,0)))</f>
        <v>2</v>
      </c>
      <c r="M2656" s="29"/>
      <c r="N2656" s="39"/>
      <c r="O2656" s="39"/>
      <c r="P2656" s="50">
        <f t="shared" si="248"/>
        <v>0</v>
      </c>
      <c r="Q2656" s="28">
        <f t="shared" si="249"/>
        <v>1</v>
      </c>
      <c r="R2656" s="28">
        <f>IF(Q2656=0,0,IF(E2656&gt;1,E2656-1,VLOOKUP(Q2656,Months_Weeks!$A$1:$B$13,2,0)))</f>
        <v>2</v>
      </c>
      <c r="S2656" s="30"/>
      <c r="T2656" s="39"/>
      <c r="U2656" s="39"/>
      <c r="V2656" s="50">
        <f t="shared" si="250"/>
        <v>0</v>
      </c>
      <c r="W2656" s="28">
        <f t="shared" si="251"/>
        <v>1</v>
      </c>
      <c r="X2656" s="28">
        <f>IF(W2656=0,0,IF(E2656&gt;1,E2656-1,VLOOKUP(W2656,Months_Weeks!$A$1:$B$13,2,0)))</f>
        <v>2</v>
      </c>
      <c r="Y2656" s="30"/>
      <c r="Z2656" s="39"/>
      <c r="AA2656" s="31"/>
      <c r="AB2656" s="39"/>
      <c r="AC2656" s="31"/>
      <c r="AD2656" s="40"/>
      <c r="AE2656" s="31"/>
      <c r="AF2656" s="40"/>
      <c r="AG2656" s="31"/>
      <c r="AH2656" s="40"/>
      <c r="AI2656" s="31"/>
      <c r="AJ2656" s="40"/>
    </row>
    <row r="2657" spans="1:36" x14ac:dyDescent="0.25">
      <c r="A2657" s="37" t="s">
        <v>62</v>
      </c>
      <c r="B2657" s="37">
        <v>1046</v>
      </c>
      <c r="C2657" s="26" t="str">
        <f>IFERROR(INDEX(Clients[Client_Name],MATCH(Table312[[#This Row],[Client_Code]],Clients[Client_Code],0)),"")</f>
        <v>MULTIMARES</v>
      </c>
      <c r="D2657" s="25">
        <v>1</v>
      </c>
      <c r="E2657" s="25">
        <v>4</v>
      </c>
      <c r="F2657" s="25" t="b">
        <f>IF(E2657&gt;(VLOOKUP(D2657,Months_Weeks!$A$2:$B$13,2,TRUE)),FALSE)</f>
        <v>0</v>
      </c>
      <c r="G2657" s="63">
        <f>IF(Table312[[#This Row],[Facility]]="Buin",1.5%,0.25%)</f>
        <v>1.4999999999999999E-2</v>
      </c>
      <c r="H2657" s="38"/>
      <c r="I2657" s="38">
        <v>73</v>
      </c>
      <c r="J2657" s="27">
        <f t="shared" si="246"/>
        <v>705</v>
      </c>
      <c r="K2657" s="28">
        <f t="shared" si="247"/>
        <v>1</v>
      </c>
      <c r="L2657" s="27">
        <f>IF(K2657=0,0,IF(E2657&gt;1,E2657-1,VLOOKUP(K2657,Months_Weeks!$A$1:$B$13,2,0)))</f>
        <v>3</v>
      </c>
      <c r="M2657" s="29"/>
      <c r="N2657" s="39"/>
      <c r="O2657" s="39"/>
      <c r="P2657" s="50">
        <f t="shared" si="248"/>
        <v>0</v>
      </c>
      <c r="Q2657" s="28">
        <f t="shared" si="249"/>
        <v>1</v>
      </c>
      <c r="R2657" s="28">
        <f>IF(Q2657=0,0,IF(E2657&gt;1,E2657-1,VLOOKUP(Q2657,Months_Weeks!$A$1:$B$13,2,0)))</f>
        <v>3</v>
      </c>
      <c r="S2657" s="30"/>
      <c r="T2657" s="39"/>
      <c r="U2657" s="39"/>
      <c r="V2657" s="50">
        <f t="shared" si="250"/>
        <v>0</v>
      </c>
      <c r="W2657" s="28">
        <f t="shared" si="251"/>
        <v>1</v>
      </c>
      <c r="X2657" s="28">
        <f>IF(W2657=0,0,IF(E2657&gt;1,E2657-1,VLOOKUP(W2657,Months_Weeks!$A$1:$B$13,2,0)))</f>
        <v>3</v>
      </c>
      <c r="Y2657" s="30"/>
      <c r="Z2657" s="39"/>
      <c r="AA2657" s="31"/>
      <c r="AB2657" s="39"/>
      <c r="AC2657" s="31"/>
      <c r="AD2657" s="40"/>
      <c r="AE2657" s="31"/>
      <c r="AF2657" s="40"/>
      <c r="AG2657" s="31"/>
      <c r="AH2657" s="40"/>
      <c r="AI2657" s="31"/>
      <c r="AJ2657" s="40"/>
    </row>
    <row r="2658" spans="1:36" x14ac:dyDescent="0.25">
      <c r="A2658" s="37" t="s">
        <v>62</v>
      </c>
      <c r="B2658" s="37">
        <v>1046</v>
      </c>
      <c r="C2658" s="26" t="str">
        <f>IFERROR(INDEX(Clients[Client_Name],MATCH(Table312[[#This Row],[Client_Code]],Clients[Client_Code],0)),"")</f>
        <v>MULTIMARES</v>
      </c>
      <c r="D2658" s="25">
        <v>2</v>
      </c>
      <c r="E2658" s="25">
        <v>1</v>
      </c>
      <c r="F2658" s="25" t="b">
        <f>IF(E2658&gt;(VLOOKUP(D2658,Months_Weeks!$A$2:$B$13,2,TRUE)),FALSE)</f>
        <v>0</v>
      </c>
      <c r="G2658" s="63">
        <f>IF(Table312[[#This Row],[Facility]]="Buin",1.5%,0.25%)</f>
        <v>1.4999999999999999E-2</v>
      </c>
      <c r="H2658" s="38"/>
      <c r="I2658" s="38">
        <v>31</v>
      </c>
      <c r="J2658" s="27">
        <f t="shared" si="246"/>
        <v>674</v>
      </c>
      <c r="K2658" s="28">
        <f t="shared" si="247"/>
        <v>1</v>
      </c>
      <c r="L2658" s="27">
        <f>IF(K2658=0,0,IF(E2658&gt;1,E2658-1,VLOOKUP(K2658,Months_Weeks!$A$1:$B$13,2,0)))</f>
        <v>4</v>
      </c>
      <c r="M2658" s="29"/>
      <c r="N2658" s="39"/>
      <c r="O2658" s="39"/>
      <c r="P2658" s="50">
        <f t="shared" si="248"/>
        <v>0</v>
      </c>
      <c r="Q2658" s="28">
        <f t="shared" si="249"/>
        <v>1</v>
      </c>
      <c r="R2658" s="28">
        <f>IF(Q2658=0,0,IF(E2658&gt;1,E2658-1,VLOOKUP(Q2658,Months_Weeks!$A$1:$B$13,2,0)))</f>
        <v>4</v>
      </c>
      <c r="S2658" s="30"/>
      <c r="T2658" s="39"/>
      <c r="U2658" s="39"/>
      <c r="V2658" s="50">
        <f t="shared" si="250"/>
        <v>0</v>
      </c>
      <c r="W2658" s="28">
        <f t="shared" si="251"/>
        <v>1</v>
      </c>
      <c r="X2658" s="28">
        <f>IF(W2658=0,0,IF(E2658&gt;1,E2658-1,VLOOKUP(W2658,Months_Weeks!$A$1:$B$13,2,0)))</f>
        <v>4</v>
      </c>
      <c r="Y2658" s="30"/>
      <c r="Z2658" s="39"/>
      <c r="AA2658" s="31"/>
      <c r="AB2658" s="39"/>
      <c r="AC2658" s="31"/>
      <c r="AD2658" s="40"/>
      <c r="AE2658" s="31"/>
      <c r="AF2658" s="40"/>
      <c r="AG2658" s="31"/>
      <c r="AH2658" s="40"/>
      <c r="AI2658" s="31"/>
      <c r="AJ2658" s="40"/>
    </row>
    <row r="2659" spans="1:36" x14ac:dyDescent="0.25">
      <c r="A2659" s="37" t="s">
        <v>62</v>
      </c>
      <c r="B2659" s="37">
        <v>1046</v>
      </c>
      <c r="C2659" s="26" t="str">
        <f>IFERROR(INDEX(Clients[Client_Name],MATCH(Table312[[#This Row],[Client_Code]],Clients[Client_Code],0)),"")</f>
        <v>MULTIMARES</v>
      </c>
      <c r="D2659" s="25">
        <v>2</v>
      </c>
      <c r="E2659" s="25">
        <v>2</v>
      </c>
      <c r="F2659" s="25" t="b">
        <f>IF(E2659&gt;(VLOOKUP(D2659,Months_Weeks!$A$2:$B$13,2,TRUE)),FALSE)</f>
        <v>0</v>
      </c>
      <c r="G2659" s="63">
        <f>IF(Table312[[#This Row],[Facility]]="Buin",1.5%,0.25%)</f>
        <v>1.4999999999999999E-2</v>
      </c>
      <c r="H2659" s="38">
        <v>17</v>
      </c>
      <c r="I2659" s="38"/>
      <c r="J2659" s="27">
        <f t="shared" si="246"/>
        <v>691</v>
      </c>
      <c r="K2659" s="28">
        <f t="shared" si="247"/>
        <v>2</v>
      </c>
      <c r="L2659" s="27">
        <f>IF(K2659=0,0,IF(E2659&gt;1,E2659-1,VLOOKUP(K2659,Months_Weeks!$A$1:$B$13,2,0)))</f>
        <v>1</v>
      </c>
      <c r="M2659" s="29"/>
      <c r="N2659" s="39"/>
      <c r="O2659" s="39"/>
      <c r="P2659" s="50">
        <f t="shared" si="248"/>
        <v>0</v>
      </c>
      <c r="Q2659" s="28">
        <f t="shared" si="249"/>
        <v>2</v>
      </c>
      <c r="R2659" s="28">
        <f>IF(Q2659=0,0,IF(E2659&gt;1,E2659-1,VLOOKUP(Q2659,Months_Weeks!$A$1:$B$13,2,0)))</f>
        <v>1</v>
      </c>
      <c r="S2659" s="30"/>
      <c r="T2659" s="39"/>
      <c r="U2659" s="39"/>
      <c r="V2659" s="50">
        <f t="shared" si="250"/>
        <v>0</v>
      </c>
      <c r="W2659" s="28">
        <f t="shared" si="251"/>
        <v>2</v>
      </c>
      <c r="X2659" s="28">
        <f>IF(W2659=0,0,IF(E2659&gt;1,E2659-1,VLOOKUP(W2659,Months_Weeks!$A$1:$B$13,2,0)))</f>
        <v>1</v>
      </c>
      <c r="Y2659" s="30"/>
      <c r="Z2659" s="39"/>
      <c r="AA2659" s="31"/>
      <c r="AB2659" s="39"/>
      <c r="AC2659" s="31"/>
      <c r="AD2659" s="40"/>
      <c r="AE2659" s="31"/>
      <c r="AF2659" s="40"/>
      <c r="AG2659" s="31"/>
      <c r="AH2659" s="40"/>
      <c r="AI2659" s="31"/>
      <c r="AJ2659" s="40"/>
    </row>
    <row r="2660" spans="1:36" x14ac:dyDescent="0.25">
      <c r="A2660" s="37" t="s">
        <v>62</v>
      </c>
      <c r="B2660" s="37">
        <v>1046</v>
      </c>
      <c r="C2660" s="26" t="str">
        <f>IFERROR(INDEX(Clients[Client_Name],MATCH(Table312[[#This Row],[Client_Code]],Clients[Client_Code],0)),"")</f>
        <v>MULTIMARES</v>
      </c>
      <c r="D2660" s="25">
        <v>2</v>
      </c>
      <c r="E2660" s="25">
        <v>3</v>
      </c>
      <c r="F2660" s="25" t="b">
        <f>IF(E2660&gt;(VLOOKUP(D2660,Months_Weeks!$A$2:$B$13,2,TRUE)),FALSE)</f>
        <v>0</v>
      </c>
      <c r="G2660" s="63">
        <f>IF(Table312[[#This Row],[Facility]]="Buin",1.5%,0.25%)</f>
        <v>1.4999999999999999E-2</v>
      </c>
      <c r="H2660" s="38"/>
      <c r="I2660" s="38">
        <v>33</v>
      </c>
      <c r="J2660" s="27">
        <f t="shared" si="246"/>
        <v>658</v>
      </c>
      <c r="K2660" s="28">
        <f t="shared" si="247"/>
        <v>2</v>
      </c>
      <c r="L2660" s="27">
        <f>IF(K2660=0,0,IF(E2660&gt;1,E2660-1,VLOOKUP(K2660,Months_Weeks!$A$1:$B$13,2,0)))</f>
        <v>2</v>
      </c>
      <c r="M2660" s="29"/>
      <c r="N2660" s="39"/>
      <c r="O2660" s="39"/>
      <c r="P2660" s="50">
        <f t="shared" si="248"/>
        <v>0</v>
      </c>
      <c r="Q2660" s="28">
        <f t="shared" si="249"/>
        <v>2</v>
      </c>
      <c r="R2660" s="28">
        <f>IF(Q2660=0,0,IF(E2660&gt;1,E2660-1,VLOOKUP(Q2660,Months_Weeks!$A$1:$B$13,2,0)))</f>
        <v>2</v>
      </c>
      <c r="S2660" s="30"/>
      <c r="T2660" s="39"/>
      <c r="U2660" s="39"/>
      <c r="V2660" s="50">
        <f t="shared" si="250"/>
        <v>0</v>
      </c>
      <c r="W2660" s="28">
        <f t="shared" si="251"/>
        <v>2</v>
      </c>
      <c r="X2660" s="28">
        <f>IF(W2660=0,0,IF(E2660&gt;1,E2660-1,VLOOKUP(W2660,Months_Weeks!$A$1:$B$13,2,0)))</f>
        <v>2</v>
      </c>
      <c r="Y2660" s="30"/>
      <c r="Z2660" s="39"/>
      <c r="AA2660" s="31"/>
      <c r="AB2660" s="39"/>
      <c r="AC2660" s="31"/>
      <c r="AD2660" s="40"/>
      <c r="AE2660" s="31"/>
      <c r="AF2660" s="40"/>
      <c r="AG2660" s="31"/>
      <c r="AH2660" s="40"/>
      <c r="AI2660" s="31"/>
      <c r="AJ2660" s="40"/>
    </row>
    <row r="2661" spans="1:36" x14ac:dyDescent="0.25">
      <c r="A2661" s="37" t="s">
        <v>62</v>
      </c>
      <c r="B2661" s="37">
        <v>1046</v>
      </c>
      <c r="C2661" s="26" t="str">
        <f>IFERROR(INDEX(Clients[Client_Name],MATCH(Table312[[#This Row],[Client_Code]],Clients[Client_Code],0)),"")</f>
        <v>MULTIMARES</v>
      </c>
      <c r="D2661" s="25">
        <v>2</v>
      </c>
      <c r="E2661" s="25">
        <v>4</v>
      </c>
      <c r="F2661" s="25" t="b">
        <f>IF(E2661&gt;(VLOOKUP(D2661,Months_Weeks!$A$2:$B$13,2,TRUE)),FALSE)</f>
        <v>0</v>
      </c>
      <c r="G2661" s="63">
        <f>IF(Table312[[#This Row],[Facility]]="Buin",1.5%,0.25%)</f>
        <v>1.4999999999999999E-2</v>
      </c>
      <c r="H2661" s="38">
        <v>30</v>
      </c>
      <c r="I2661" s="38"/>
      <c r="J2661" s="27">
        <f t="shared" si="246"/>
        <v>688</v>
      </c>
      <c r="K2661" s="28">
        <f t="shared" si="247"/>
        <v>2</v>
      </c>
      <c r="L2661" s="27">
        <f>IF(K2661=0,0,IF(E2661&gt;1,E2661-1,VLOOKUP(K2661,Months_Weeks!$A$1:$B$13,2,0)))</f>
        <v>3</v>
      </c>
      <c r="M2661" s="29"/>
      <c r="N2661" s="39"/>
      <c r="O2661" s="39"/>
      <c r="P2661" s="50">
        <f t="shared" si="248"/>
        <v>0</v>
      </c>
      <c r="Q2661" s="28">
        <f t="shared" si="249"/>
        <v>2</v>
      </c>
      <c r="R2661" s="28">
        <f>IF(Q2661=0,0,IF(E2661&gt;1,E2661-1,VLOOKUP(Q2661,Months_Weeks!$A$1:$B$13,2,0)))</f>
        <v>3</v>
      </c>
      <c r="S2661" s="30"/>
      <c r="T2661" s="39"/>
      <c r="U2661" s="39"/>
      <c r="V2661" s="50">
        <f t="shared" si="250"/>
        <v>0</v>
      </c>
      <c r="W2661" s="28">
        <f t="shared" si="251"/>
        <v>2</v>
      </c>
      <c r="X2661" s="28">
        <f>IF(W2661=0,0,IF(E2661&gt;1,E2661-1,VLOOKUP(W2661,Months_Weeks!$A$1:$B$13,2,0)))</f>
        <v>3</v>
      </c>
      <c r="Y2661" s="30"/>
      <c r="Z2661" s="39"/>
      <c r="AA2661" s="31"/>
      <c r="AB2661" s="39"/>
      <c r="AC2661" s="31"/>
      <c r="AD2661" s="40"/>
      <c r="AE2661" s="31"/>
      <c r="AF2661" s="40"/>
      <c r="AG2661" s="31"/>
      <c r="AH2661" s="40"/>
      <c r="AI2661" s="31"/>
      <c r="AJ2661" s="40"/>
    </row>
    <row r="2662" spans="1:36" x14ac:dyDescent="0.25">
      <c r="A2662" s="37" t="s">
        <v>62</v>
      </c>
      <c r="B2662" s="37">
        <v>1046</v>
      </c>
      <c r="C2662" s="26" t="str">
        <f>IFERROR(INDEX(Clients[Client_Name],MATCH(Table312[[#This Row],[Client_Code]],Clients[Client_Code],0)),"")</f>
        <v>MULTIMARES</v>
      </c>
      <c r="D2662" s="25">
        <v>3</v>
      </c>
      <c r="E2662" s="25">
        <v>1</v>
      </c>
      <c r="F2662" s="25" t="b">
        <f>IF(E2662&gt;(VLOOKUP(D2662,Months_Weeks!$A$2:$B$13,2,TRUE)),FALSE)</f>
        <v>0</v>
      </c>
      <c r="G2662" s="63">
        <f>IF(Table312[[#This Row],[Facility]]="Buin",1.5%,0.25%)</f>
        <v>1.4999999999999999E-2</v>
      </c>
      <c r="H2662" s="38">
        <v>78</v>
      </c>
      <c r="I2662" s="38"/>
      <c r="J2662" s="27">
        <f t="shared" si="246"/>
        <v>766</v>
      </c>
      <c r="K2662" s="28">
        <f t="shared" si="247"/>
        <v>2</v>
      </c>
      <c r="L2662" s="27">
        <f>IF(K2662=0,0,IF(E2662&gt;1,E2662-1,VLOOKUP(K2662,Months_Weeks!$A$1:$B$13,2,0)))</f>
        <v>4</v>
      </c>
      <c r="M2662" s="29"/>
      <c r="N2662" s="39"/>
      <c r="O2662" s="39"/>
      <c r="P2662" s="50">
        <f t="shared" si="248"/>
        <v>0</v>
      </c>
      <c r="Q2662" s="28">
        <f t="shared" si="249"/>
        <v>2</v>
      </c>
      <c r="R2662" s="28">
        <f>IF(Q2662=0,0,IF(E2662&gt;1,E2662-1,VLOOKUP(Q2662,Months_Weeks!$A$1:$B$13,2,0)))</f>
        <v>4</v>
      </c>
      <c r="S2662" s="30"/>
      <c r="T2662" s="39"/>
      <c r="U2662" s="39"/>
      <c r="V2662" s="50">
        <f t="shared" si="250"/>
        <v>0</v>
      </c>
      <c r="W2662" s="28">
        <f t="shared" si="251"/>
        <v>2</v>
      </c>
      <c r="X2662" s="28">
        <f>IF(W2662=0,0,IF(E2662&gt;1,E2662-1,VLOOKUP(W2662,Months_Weeks!$A$1:$B$13,2,0)))</f>
        <v>4</v>
      </c>
      <c r="Y2662" s="30"/>
      <c r="Z2662" s="39"/>
      <c r="AA2662" s="31"/>
      <c r="AB2662" s="39"/>
      <c r="AC2662" s="31"/>
      <c r="AD2662" s="40"/>
      <c r="AE2662" s="31"/>
      <c r="AF2662" s="40"/>
      <c r="AG2662" s="31"/>
      <c r="AH2662" s="40"/>
      <c r="AI2662" s="31"/>
      <c r="AJ2662" s="40"/>
    </row>
    <row r="2663" spans="1:36" x14ac:dyDescent="0.25">
      <c r="A2663" s="37" t="s">
        <v>62</v>
      </c>
      <c r="B2663" s="37">
        <v>1046</v>
      </c>
      <c r="C2663" s="26" t="str">
        <f>IFERROR(INDEX(Clients[Client_Name],MATCH(Table312[[#This Row],[Client_Code]],Clients[Client_Code],0)),"")</f>
        <v>MULTIMARES</v>
      </c>
      <c r="D2663" s="25">
        <v>3</v>
      </c>
      <c r="E2663" s="25">
        <v>2</v>
      </c>
      <c r="F2663" s="25" t="b">
        <f>IF(E2663&gt;(VLOOKUP(D2663,Months_Weeks!$A$2:$B$13,2,TRUE)),FALSE)</f>
        <v>0</v>
      </c>
      <c r="G2663" s="63">
        <f>IF(Table312[[#This Row],[Facility]]="Buin",1.5%,0.25%)</f>
        <v>1.4999999999999999E-2</v>
      </c>
      <c r="H2663" s="38">
        <v>100</v>
      </c>
      <c r="I2663" s="38"/>
      <c r="J2663" s="27">
        <f t="shared" si="246"/>
        <v>866</v>
      </c>
      <c r="K2663" s="28">
        <f t="shared" si="247"/>
        <v>3</v>
      </c>
      <c r="L2663" s="27">
        <f>IF(K2663=0,0,IF(E2663&gt;1,E2663-1,VLOOKUP(K2663,Months_Weeks!$A$1:$B$13,2,0)))</f>
        <v>1</v>
      </c>
      <c r="M2663" s="29"/>
      <c r="N2663" s="39"/>
      <c r="O2663" s="39"/>
      <c r="P2663" s="50">
        <f t="shared" si="248"/>
        <v>0</v>
      </c>
      <c r="Q2663" s="28">
        <f t="shared" si="249"/>
        <v>3</v>
      </c>
      <c r="R2663" s="28">
        <f>IF(Q2663=0,0,IF(E2663&gt;1,E2663-1,VLOOKUP(Q2663,Months_Weeks!$A$1:$B$13,2,0)))</f>
        <v>1</v>
      </c>
      <c r="S2663" s="30"/>
      <c r="T2663" s="39"/>
      <c r="U2663" s="39"/>
      <c r="V2663" s="50">
        <f t="shared" si="250"/>
        <v>0</v>
      </c>
      <c r="W2663" s="28">
        <f t="shared" si="251"/>
        <v>3</v>
      </c>
      <c r="X2663" s="28">
        <f>IF(W2663=0,0,IF(E2663&gt;1,E2663-1,VLOOKUP(W2663,Months_Weeks!$A$1:$B$13,2,0)))</f>
        <v>1</v>
      </c>
      <c r="Y2663" s="30"/>
      <c r="Z2663" s="39"/>
      <c r="AA2663" s="31"/>
      <c r="AB2663" s="39"/>
      <c r="AC2663" s="31"/>
      <c r="AD2663" s="40"/>
      <c r="AE2663" s="31"/>
      <c r="AF2663" s="40"/>
      <c r="AG2663" s="31"/>
      <c r="AH2663" s="40"/>
      <c r="AI2663" s="31"/>
      <c r="AJ2663" s="40"/>
    </row>
    <row r="2664" spans="1:36" x14ac:dyDescent="0.25">
      <c r="A2664" s="37" t="s">
        <v>62</v>
      </c>
      <c r="B2664" s="37">
        <v>1046</v>
      </c>
      <c r="C2664" s="26" t="str">
        <f>IFERROR(INDEX(Clients[Client_Name],MATCH(Table312[[#This Row],[Client_Code]],Clients[Client_Code],0)),"")</f>
        <v>MULTIMARES</v>
      </c>
      <c r="D2664" s="25">
        <v>3</v>
      </c>
      <c r="E2664" s="25">
        <v>3</v>
      </c>
      <c r="F2664" s="25" t="b">
        <f>IF(E2664&gt;(VLOOKUP(D2664,Months_Weeks!$A$2:$B$13,2,TRUE)),FALSE)</f>
        <v>0</v>
      </c>
      <c r="G2664" s="63">
        <f>IF(Table312[[#This Row],[Facility]]="Buin",1.5%,0.25%)</f>
        <v>1.4999999999999999E-2</v>
      </c>
      <c r="H2664" s="38"/>
      <c r="I2664" s="38"/>
      <c r="J2664" s="27">
        <f t="shared" si="246"/>
        <v>866</v>
      </c>
      <c r="K2664" s="28">
        <f t="shared" si="247"/>
        <v>3</v>
      </c>
      <c r="L2664" s="27">
        <f>IF(K2664=0,0,IF(E2664&gt;1,E2664-1,VLOOKUP(K2664,Months_Weeks!$A$1:$B$13,2,0)))</f>
        <v>2</v>
      </c>
      <c r="M2664" s="29"/>
      <c r="N2664" s="39"/>
      <c r="O2664" s="39"/>
      <c r="P2664" s="50">
        <f t="shared" si="248"/>
        <v>0</v>
      </c>
      <c r="Q2664" s="28">
        <f t="shared" si="249"/>
        <v>3</v>
      </c>
      <c r="R2664" s="28">
        <f>IF(Q2664=0,0,IF(E2664&gt;1,E2664-1,VLOOKUP(Q2664,Months_Weeks!$A$1:$B$13,2,0)))</f>
        <v>2</v>
      </c>
      <c r="S2664" s="30"/>
      <c r="T2664" s="39"/>
      <c r="U2664" s="39"/>
      <c r="V2664" s="50">
        <f t="shared" si="250"/>
        <v>0</v>
      </c>
      <c r="W2664" s="28">
        <f t="shared" si="251"/>
        <v>3</v>
      </c>
      <c r="X2664" s="28">
        <f>IF(W2664=0,0,IF(E2664&gt;1,E2664-1,VLOOKUP(W2664,Months_Weeks!$A$1:$B$13,2,0)))</f>
        <v>2</v>
      </c>
      <c r="Y2664" s="30"/>
      <c r="Z2664" s="39"/>
      <c r="AA2664" s="31"/>
      <c r="AB2664" s="39"/>
      <c r="AC2664" s="31"/>
      <c r="AD2664" s="40"/>
      <c r="AE2664" s="31"/>
      <c r="AF2664" s="40"/>
      <c r="AG2664" s="31"/>
      <c r="AH2664" s="40"/>
      <c r="AI2664" s="31"/>
      <c r="AJ2664" s="40"/>
    </row>
    <row r="2665" spans="1:36" x14ac:dyDescent="0.25">
      <c r="A2665" s="37" t="s">
        <v>62</v>
      </c>
      <c r="B2665" s="37">
        <v>1046</v>
      </c>
      <c r="C2665" s="26" t="str">
        <f>IFERROR(INDEX(Clients[Client_Name],MATCH(Table312[[#This Row],[Client_Code]],Clients[Client_Code],0)),"")</f>
        <v>MULTIMARES</v>
      </c>
      <c r="D2665" s="25">
        <v>3</v>
      </c>
      <c r="E2665" s="25">
        <v>4</v>
      </c>
      <c r="F2665" s="25" t="b">
        <f>IF(E2665&gt;(VLOOKUP(D2665,Months_Weeks!$A$2:$B$13,2,TRUE)),FALSE)</f>
        <v>0</v>
      </c>
      <c r="G2665" s="63">
        <f>IF(Table312[[#This Row],[Facility]]="Buin",1.5%,0.25%)</f>
        <v>1.4999999999999999E-2</v>
      </c>
      <c r="H2665" s="38"/>
      <c r="I2665" s="38"/>
      <c r="J2665" s="27">
        <f t="shared" si="246"/>
        <v>866</v>
      </c>
      <c r="K2665" s="28">
        <f t="shared" si="247"/>
        <v>3</v>
      </c>
      <c r="L2665" s="27">
        <f>IF(K2665=0,0,IF(E2665&gt;1,E2665-1,VLOOKUP(K2665,Months_Weeks!$A$1:$B$13,2,0)))</f>
        <v>3</v>
      </c>
      <c r="M2665" s="29"/>
      <c r="N2665" s="39"/>
      <c r="O2665" s="39"/>
      <c r="P2665" s="50">
        <f t="shared" si="248"/>
        <v>0</v>
      </c>
      <c r="Q2665" s="28">
        <f t="shared" si="249"/>
        <v>3</v>
      </c>
      <c r="R2665" s="28">
        <f>IF(Q2665=0,0,IF(E2665&gt;1,E2665-1,VLOOKUP(Q2665,Months_Weeks!$A$1:$B$13,2,0)))</f>
        <v>3</v>
      </c>
      <c r="S2665" s="30"/>
      <c r="T2665" s="39"/>
      <c r="U2665" s="39"/>
      <c r="V2665" s="50">
        <f t="shared" si="250"/>
        <v>0</v>
      </c>
      <c r="W2665" s="28">
        <f t="shared" si="251"/>
        <v>3</v>
      </c>
      <c r="X2665" s="28">
        <f>IF(W2665=0,0,IF(E2665&gt;1,E2665-1,VLOOKUP(W2665,Months_Weeks!$A$1:$B$13,2,0)))</f>
        <v>3</v>
      </c>
      <c r="Y2665" s="30"/>
      <c r="Z2665" s="39"/>
      <c r="AA2665" s="31"/>
      <c r="AB2665" s="39"/>
      <c r="AC2665" s="31"/>
      <c r="AD2665" s="40"/>
      <c r="AE2665" s="31"/>
      <c r="AF2665" s="40"/>
      <c r="AG2665" s="31"/>
      <c r="AH2665" s="40"/>
      <c r="AI2665" s="31"/>
      <c r="AJ2665" s="40"/>
    </row>
    <row r="2666" spans="1:36" x14ac:dyDescent="0.25">
      <c r="A2666" s="37" t="s">
        <v>62</v>
      </c>
      <c r="B2666" s="37">
        <v>1046</v>
      </c>
      <c r="C2666" s="26" t="str">
        <f>IFERROR(INDEX(Clients[Client_Name],MATCH(Table312[[#This Row],[Client_Code]],Clients[Client_Code],0)),"")</f>
        <v>MULTIMARES</v>
      </c>
      <c r="D2666" s="25">
        <v>3</v>
      </c>
      <c r="E2666" s="25">
        <v>5</v>
      </c>
      <c r="F2666" s="25" t="b">
        <f>IF(E2666&gt;(VLOOKUP(D2666,Months_Weeks!$A$2:$B$13,2,TRUE)),FALSE)</f>
        <v>0</v>
      </c>
      <c r="G2666" s="63">
        <f>IF(Table312[[#This Row],[Facility]]="Buin",1.5%,0.25%)</f>
        <v>1.4999999999999999E-2</v>
      </c>
      <c r="H2666" s="38"/>
      <c r="I2666" s="38">
        <v>100</v>
      </c>
      <c r="J2666" s="27">
        <f t="shared" si="246"/>
        <v>766</v>
      </c>
      <c r="K2666" s="28">
        <f t="shared" si="247"/>
        <v>3</v>
      </c>
      <c r="L2666" s="27">
        <f>IF(K2666=0,0,IF(E2666&gt;1,E2666-1,VLOOKUP(K2666,Months_Weeks!$A$1:$B$13,2,0)))</f>
        <v>4</v>
      </c>
      <c r="M2666" s="29"/>
      <c r="N2666" s="39"/>
      <c r="O2666" s="39"/>
      <c r="P2666" s="50">
        <f t="shared" si="248"/>
        <v>0</v>
      </c>
      <c r="Q2666" s="28">
        <f t="shared" si="249"/>
        <v>3</v>
      </c>
      <c r="R2666" s="28">
        <f>IF(Q2666=0,0,IF(E2666&gt;1,E2666-1,VLOOKUP(Q2666,Months_Weeks!$A$1:$B$13,2,0)))</f>
        <v>4</v>
      </c>
      <c r="S2666" s="30"/>
      <c r="T2666" s="39"/>
      <c r="U2666" s="39"/>
      <c r="V2666" s="50">
        <f t="shared" si="250"/>
        <v>0</v>
      </c>
      <c r="W2666" s="28">
        <f t="shared" si="251"/>
        <v>3</v>
      </c>
      <c r="X2666" s="28">
        <f>IF(W2666=0,0,IF(E2666&gt;1,E2666-1,VLOOKUP(W2666,Months_Weeks!$A$1:$B$13,2,0)))</f>
        <v>4</v>
      </c>
      <c r="Y2666" s="30"/>
      <c r="Z2666" s="39"/>
      <c r="AA2666" s="31"/>
      <c r="AB2666" s="39"/>
      <c r="AC2666" s="31"/>
      <c r="AD2666" s="40"/>
      <c r="AE2666" s="31"/>
      <c r="AF2666" s="40"/>
      <c r="AG2666" s="31"/>
      <c r="AH2666" s="40"/>
      <c r="AI2666" s="31"/>
      <c r="AJ2666" s="40"/>
    </row>
    <row r="2667" spans="1:36" x14ac:dyDescent="0.25">
      <c r="A2667" s="37" t="s">
        <v>62</v>
      </c>
      <c r="B2667" s="37">
        <v>1046</v>
      </c>
      <c r="C2667" s="26" t="str">
        <f>IFERROR(INDEX(Clients[Client_Name],MATCH(Table312[[#This Row],[Client_Code]],Clients[Client_Code],0)),"")</f>
        <v>MULTIMARES</v>
      </c>
      <c r="D2667" s="25">
        <v>4</v>
      </c>
      <c r="E2667" s="25">
        <v>1</v>
      </c>
      <c r="F2667" s="25" t="b">
        <f>IF(E2667&gt;(VLOOKUP(D2667,Months_Weeks!$A$2:$B$13,2,TRUE)),FALSE)</f>
        <v>0</v>
      </c>
      <c r="G2667" s="63">
        <f>IF(Table312[[#This Row],[Facility]]="Buin",1.5%,0.25%)</f>
        <v>1.4999999999999999E-2</v>
      </c>
      <c r="H2667" s="38"/>
      <c r="I2667" s="38"/>
      <c r="J2667" s="27">
        <f t="shared" si="246"/>
        <v>766</v>
      </c>
      <c r="K2667" s="28">
        <f t="shared" si="247"/>
        <v>3</v>
      </c>
      <c r="L2667" s="27">
        <f>IF(K2667=0,0,IF(E2667&gt;1,E2667-1,VLOOKUP(K2667,Months_Weeks!$A$1:$B$13,2,0)))</f>
        <v>5</v>
      </c>
      <c r="M2667" s="29"/>
      <c r="N2667" s="39"/>
      <c r="O2667" s="39"/>
      <c r="P2667" s="50">
        <f t="shared" si="248"/>
        <v>0</v>
      </c>
      <c r="Q2667" s="28">
        <f t="shared" si="249"/>
        <v>3</v>
      </c>
      <c r="R2667" s="28">
        <f>IF(Q2667=0,0,IF(E2667&gt;1,E2667-1,VLOOKUP(Q2667,Months_Weeks!$A$1:$B$13,2,0)))</f>
        <v>5</v>
      </c>
      <c r="S2667" s="30"/>
      <c r="T2667" s="39"/>
      <c r="U2667" s="39"/>
      <c r="V2667" s="50">
        <f t="shared" si="250"/>
        <v>0</v>
      </c>
      <c r="W2667" s="28">
        <f t="shared" si="251"/>
        <v>3</v>
      </c>
      <c r="X2667" s="28">
        <f>IF(W2667=0,0,IF(E2667&gt;1,E2667-1,VLOOKUP(W2667,Months_Weeks!$A$1:$B$13,2,0)))</f>
        <v>5</v>
      </c>
      <c r="Y2667" s="30"/>
      <c r="Z2667" s="39"/>
      <c r="AA2667" s="31"/>
      <c r="AB2667" s="39"/>
      <c r="AC2667" s="31"/>
      <c r="AD2667" s="40"/>
      <c r="AE2667" s="31"/>
      <c r="AF2667" s="40"/>
      <c r="AG2667" s="31"/>
      <c r="AH2667" s="40"/>
      <c r="AI2667" s="31"/>
      <c r="AJ2667" s="40"/>
    </row>
    <row r="2668" spans="1:36" x14ac:dyDescent="0.25">
      <c r="A2668" s="37" t="s">
        <v>62</v>
      </c>
      <c r="B2668" s="37">
        <v>1046</v>
      </c>
      <c r="C2668" s="26" t="str">
        <f>IFERROR(INDEX(Clients[Client_Name],MATCH(Table312[[#This Row],[Client_Code]],Clients[Client_Code],0)),"")</f>
        <v>MULTIMARES</v>
      </c>
      <c r="D2668" s="25">
        <v>4</v>
      </c>
      <c r="E2668" s="25">
        <v>2</v>
      </c>
      <c r="F2668" s="25" t="b">
        <f>IF(E2668&gt;(VLOOKUP(D2668,Months_Weeks!$A$2:$B$13,2,TRUE)),FALSE)</f>
        <v>0</v>
      </c>
      <c r="G2668" s="63">
        <f>IF(Table312[[#This Row],[Facility]]="Buin",1.5%,0.25%)</f>
        <v>1.4999999999999999E-2</v>
      </c>
      <c r="H2668" s="38"/>
      <c r="I2668" s="38"/>
      <c r="J2668" s="27">
        <f t="shared" si="246"/>
        <v>766</v>
      </c>
      <c r="K2668" s="28">
        <f t="shared" si="247"/>
        <v>4</v>
      </c>
      <c r="L2668" s="27">
        <f>IF(K2668=0,0,IF(E2668&gt;1,E2668-1,VLOOKUP(K2668,Months_Weeks!$A$1:$B$13,2,0)))</f>
        <v>1</v>
      </c>
      <c r="M2668" s="29"/>
      <c r="N2668" s="39"/>
      <c r="O2668" s="39"/>
      <c r="P2668" s="50">
        <f t="shared" si="248"/>
        <v>0</v>
      </c>
      <c r="Q2668" s="28">
        <f t="shared" si="249"/>
        <v>4</v>
      </c>
      <c r="R2668" s="28">
        <f>IF(Q2668=0,0,IF(E2668&gt;1,E2668-1,VLOOKUP(Q2668,Months_Weeks!$A$1:$B$13,2,0)))</f>
        <v>1</v>
      </c>
      <c r="S2668" s="30"/>
      <c r="T2668" s="39"/>
      <c r="U2668" s="39"/>
      <c r="V2668" s="50">
        <f t="shared" si="250"/>
        <v>0</v>
      </c>
      <c r="W2668" s="28">
        <f t="shared" si="251"/>
        <v>4</v>
      </c>
      <c r="X2668" s="28">
        <f>IF(W2668=0,0,IF(E2668&gt;1,E2668-1,VLOOKUP(W2668,Months_Weeks!$A$1:$B$13,2,0)))</f>
        <v>1</v>
      </c>
      <c r="Y2668" s="30"/>
      <c r="Z2668" s="39"/>
      <c r="AA2668" s="31"/>
      <c r="AB2668" s="39"/>
      <c r="AC2668" s="31"/>
      <c r="AD2668" s="40"/>
      <c r="AE2668" s="31"/>
      <c r="AF2668" s="40"/>
      <c r="AG2668" s="31"/>
      <c r="AH2668" s="40"/>
      <c r="AI2668" s="31"/>
      <c r="AJ2668" s="40"/>
    </row>
    <row r="2669" spans="1:36" x14ac:dyDescent="0.25">
      <c r="A2669" s="37" t="s">
        <v>62</v>
      </c>
      <c r="B2669" s="37">
        <v>1046</v>
      </c>
      <c r="C2669" s="26" t="str">
        <f>IFERROR(INDEX(Clients[Client_Name],MATCH(Table312[[#This Row],[Client_Code]],Clients[Client_Code],0)),"")</f>
        <v>MULTIMARES</v>
      </c>
      <c r="D2669" s="25">
        <v>4</v>
      </c>
      <c r="E2669" s="25">
        <v>3</v>
      </c>
      <c r="F2669" s="25" t="b">
        <f>IF(E2669&gt;(VLOOKUP(D2669,Months_Weeks!$A$2:$B$13,2,TRUE)),FALSE)</f>
        <v>0</v>
      </c>
      <c r="G2669" s="63">
        <f>IF(Table312[[#This Row],[Facility]]="Buin",1.5%,0.25%)</f>
        <v>1.4999999999999999E-2</v>
      </c>
      <c r="H2669" s="38"/>
      <c r="I2669" s="38"/>
      <c r="J2669" s="27">
        <f t="shared" si="246"/>
        <v>766</v>
      </c>
      <c r="K2669" s="28">
        <f t="shared" si="247"/>
        <v>4</v>
      </c>
      <c r="L2669" s="27">
        <f>IF(K2669=0,0,IF(E2669&gt;1,E2669-1,VLOOKUP(K2669,Months_Weeks!$A$1:$B$13,2,0)))</f>
        <v>2</v>
      </c>
      <c r="M2669" s="29"/>
      <c r="N2669" s="39"/>
      <c r="O2669" s="39"/>
      <c r="P2669" s="50">
        <f t="shared" si="248"/>
        <v>0</v>
      </c>
      <c r="Q2669" s="28">
        <f t="shared" si="249"/>
        <v>4</v>
      </c>
      <c r="R2669" s="28">
        <f>IF(Q2669=0,0,IF(E2669&gt;1,E2669-1,VLOOKUP(Q2669,Months_Weeks!$A$1:$B$13,2,0)))</f>
        <v>2</v>
      </c>
      <c r="S2669" s="30"/>
      <c r="T2669" s="39"/>
      <c r="U2669" s="39"/>
      <c r="V2669" s="50">
        <f t="shared" si="250"/>
        <v>0</v>
      </c>
      <c r="W2669" s="28">
        <f t="shared" si="251"/>
        <v>4</v>
      </c>
      <c r="X2669" s="28">
        <f>IF(W2669=0,0,IF(E2669&gt;1,E2669-1,VLOOKUP(W2669,Months_Weeks!$A$1:$B$13,2,0)))</f>
        <v>2</v>
      </c>
      <c r="Y2669" s="30"/>
      <c r="Z2669" s="39"/>
      <c r="AA2669" s="31"/>
      <c r="AB2669" s="39"/>
      <c r="AC2669" s="31"/>
      <c r="AD2669" s="40"/>
      <c r="AE2669" s="31"/>
      <c r="AF2669" s="40"/>
      <c r="AG2669" s="31"/>
      <c r="AH2669" s="40"/>
      <c r="AI2669" s="31"/>
      <c r="AJ2669" s="40"/>
    </row>
    <row r="2670" spans="1:36" x14ac:dyDescent="0.25">
      <c r="A2670" s="37" t="s">
        <v>62</v>
      </c>
      <c r="B2670" s="37">
        <v>1046</v>
      </c>
      <c r="C2670" s="26" t="str">
        <f>IFERROR(INDEX(Clients[Client_Name],MATCH(Table312[[#This Row],[Client_Code]],Clients[Client_Code],0)),"")</f>
        <v>MULTIMARES</v>
      </c>
      <c r="D2670" s="25">
        <v>4</v>
      </c>
      <c r="E2670" s="25">
        <v>4</v>
      </c>
      <c r="F2670" s="25" t="b">
        <f>IF(E2670&gt;(VLOOKUP(D2670,Months_Weeks!$A$2:$B$13,2,TRUE)),FALSE)</f>
        <v>0</v>
      </c>
      <c r="G2670" s="63">
        <f>IF(Table312[[#This Row],[Facility]]="Buin",1.5%,0.25%)</f>
        <v>1.4999999999999999E-2</v>
      </c>
      <c r="H2670" s="38"/>
      <c r="I2670" s="38"/>
      <c r="J2670" s="27">
        <f t="shared" si="246"/>
        <v>766</v>
      </c>
      <c r="K2670" s="28">
        <f t="shared" si="247"/>
        <v>4</v>
      </c>
      <c r="L2670" s="27">
        <f>IF(K2670=0,0,IF(E2670&gt;1,E2670-1,VLOOKUP(K2670,Months_Weeks!$A$1:$B$13,2,0)))</f>
        <v>3</v>
      </c>
      <c r="M2670" s="29"/>
      <c r="N2670" s="39"/>
      <c r="O2670" s="39"/>
      <c r="P2670" s="50">
        <f t="shared" si="248"/>
        <v>0</v>
      </c>
      <c r="Q2670" s="28">
        <f t="shared" si="249"/>
        <v>4</v>
      </c>
      <c r="R2670" s="28">
        <f>IF(Q2670=0,0,IF(E2670&gt;1,E2670-1,VLOOKUP(Q2670,Months_Weeks!$A$1:$B$13,2,0)))</f>
        <v>3</v>
      </c>
      <c r="S2670" s="30"/>
      <c r="T2670" s="39"/>
      <c r="U2670" s="39"/>
      <c r="V2670" s="50">
        <f t="shared" si="250"/>
        <v>0</v>
      </c>
      <c r="W2670" s="28">
        <f t="shared" si="251"/>
        <v>4</v>
      </c>
      <c r="X2670" s="28">
        <f>IF(W2670=0,0,IF(E2670&gt;1,E2670-1,VLOOKUP(W2670,Months_Weeks!$A$1:$B$13,2,0)))</f>
        <v>3</v>
      </c>
      <c r="Y2670" s="30"/>
      <c r="Z2670" s="39"/>
      <c r="AA2670" s="31"/>
      <c r="AB2670" s="39"/>
      <c r="AC2670" s="31"/>
      <c r="AD2670" s="40"/>
      <c r="AE2670" s="31"/>
      <c r="AF2670" s="40"/>
      <c r="AG2670" s="31"/>
      <c r="AH2670" s="40"/>
      <c r="AI2670" s="31"/>
      <c r="AJ2670" s="40"/>
    </row>
    <row r="2671" spans="1:36" x14ac:dyDescent="0.25">
      <c r="A2671" s="37" t="s">
        <v>62</v>
      </c>
      <c r="B2671" s="37">
        <v>1046</v>
      </c>
      <c r="C2671" s="26" t="str">
        <f>IFERROR(INDEX(Clients[Client_Name],MATCH(Table312[[#This Row],[Client_Code]],Clients[Client_Code],0)),"")</f>
        <v>MULTIMARES</v>
      </c>
      <c r="D2671" s="25">
        <v>5</v>
      </c>
      <c r="E2671" s="25">
        <v>1</v>
      </c>
      <c r="F2671" s="25" t="b">
        <f>IF(E2671&gt;(VLOOKUP(D2671,Months_Weeks!$A$2:$B$13,2,TRUE)),FALSE)</f>
        <v>0</v>
      </c>
      <c r="G2671" s="63">
        <f>IF(Table312[[#This Row],[Facility]]="Buin",1.5%,0.25%)</f>
        <v>1.4999999999999999E-2</v>
      </c>
      <c r="H2671" s="38">
        <v>25</v>
      </c>
      <c r="I2671" s="38"/>
      <c r="J2671" s="27">
        <f t="shared" si="246"/>
        <v>791</v>
      </c>
      <c r="K2671" s="28">
        <f t="shared" si="247"/>
        <v>4</v>
      </c>
      <c r="L2671" s="27">
        <f>IF(K2671=0,0,IF(E2671&gt;1,E2671-1,VLOOKUP(K2671,Months_Weeks!$A$1:$B$13,2,0)))</f>
        <v>4</v>
      </c>
      <c r="M2671" s="29"/>
      <c r="N2671" s="39"/>
      <c r="O2671" s="39"/>
      <c r="P2671" s="50">
        <f t="shared" si="248"/>
        <v>0</v>
      </c>
      <c r="Q2671" s="28">
        <f t="shared" si="249"/>
        <v>4</v>
      </c>
      <c r="R2671" s="28">
        <f>IF(Q2671=0,0,IF(E2671&gt;1,E2671-1,VLOOKUP(Q2671,Months_Weeks!$A$1:$B$13,2,0)))</f>
        <v>4</v>
      </c>
      <c r="S2671" s="30"/>
      <c r="T2671" s="39"/>
      <c r="U2671" s="39"/>
      <c r="V2671" s="50">
        <f t="shared" si="250"/>
        <v>0</v>
      </c>
      <c r="W2671" s="28">
        <f t="shared" si="251"/>
        <v>4</v>
      </c>
      <c r="X2671" s="28">
        <f>IF(W2671=0,0,IF(E2671&gt;1,E2671-1,VLOOKUP(W2671,Months_Weeks!$A$1:$B$13,2,0)))</f>
        <v>4</v>
      </c>
      <c r="Y2671" s="30"/>
      <c r="Z2671" s="39"/>
      <c r="AA2671" s="31"/>
      <c r="AB2671" s="39"/>
      <c r="AC2671" s="31"/>
      <c r="AD2671" s="40"/>
      <c r="AE2671" s="31"/>
      <c r="AF2671" s="40"/>
      <c r="AG2671" s="31"/>
      <c r="AH2671" s="40"/>
      <c r="AI2671" s="31"/>
      <c r="AJ2671" s="40"/>
    </row>
    <row r="2672" spans="1:36" x14ac:dyDescent="0.25">
      <c r="A2672" s="37" t="s">
        <v>62</v>
      </c>
      <c r="B2672" s="37">
        <v>1046</v>
      </c>
      <c r="C2672" s="26" t="str">
        <f>IFERROR(INDEX(Clients[Client_Name],MATCH(Table312[[#This Row],[Client_Code]],Clients[Client_Code],0)),"")</f>
        <v>MULTIMARES</v>
      </c>
      <c r="D2672" s="25">
        <v>5</v>
      </c>
      <c r="E2672" s="25">
        <v>2</v>
      </c>
      <c r="F2672" s="25" t="b">
        <f>IF(E2672&gt;(VLOOKUP(D2672,Months_Weeks!$A$2:$B$13,2,TRUE)),FALSE)</f>
        <v>0</v>
      </c>
      <c r="G2672" s="63">
        <f>IF(Table312[[#This Row],[Facility]]="Buin",1.5%,0.25%)</f>
        <v>1.4999999999999999E-2</v>
      </c>
      <c r="H2672" s="38">
        <v>25</v>
      </c>
      <c r="I2672" s="38"/>
      <c r="J2672" s="27">
        <f t="shared" si="246"/>
        <v>816</v>
      </c>
      <c r="K2672" s="28">
        <f t="shared" si="247"/>
        <v>5</v>
      </c>
      <c r="L2672" s="27">
        <f>IF(K2672=0,0,IF(E2672&gt;1,E2672-1,VLOOKUP(K2672,Months_Weeks!$A$1:$B$13,2,0)))</f>
        <v>1</v>
      </c>
      <c r="M2672" s="29"/>
      <c r="N2672" s="39"/>
      <c r="O2672" s="39"/>
      <c r="P2672" s="50">
        <f t="shared" si="248"/>
        <v>0</v>
      </c>
      <c r="Q2672" s="28">
        <f t="shared" si="249"/>
        <v>5</v>
      </c>
      <c r="R2672" s="28">
        <f>IF(Q2672=0,0,IF(E2672&gt;1,E2672-1,VLOOKUP(Q2672,Months_Weeks!$A$1:$B$13,2,0)))</f>
        <v>1</v>
      </c>
      <c r="S2672" s="30"/>
      <c r="T2672" s="39"/>
      <c r="U2672" s="39"/>
      <c r="V2672" s="50">
        <f t="shared" si="250"/>
        <v>0</v>
      </c>
      <c r="W2672" s="28">
        <f t="shared" si="251"/>
        <v>5</v>
      </c>
      <c r="X2672" s="28">
        <f>IF(W2672=0,0,IF(E2672&gt;1,E2672-1,VLOOKUP(W2672,Months_Weeks!$A$1:$B$13,2,0)))</f>
        <v>1</v>
      </c>
      <c r="Y2672" s="30"/>
      <c r="Z2672" s="39"/>
      <c r="AA2672" s="31"/>
      <c r="AB2672" s="39"/>
      <c r="AC2672" s="31"/>
      <c r="AD2672" s="40"/>
      <c r="AE2672" s="31"/>
      <c r="AF2672" s="40"/>
      <c r="AG2672" s="31"/>
      <c r="AH2672" s="40"/>
      <c r="AI2672" s="31"/>
      <c r="AJ2672" s="40"/>
    </row>
    <row r="2673" spans="1:36" x14ac:dyDescent="0.25">
      <c r="A2673" s="37" t="s">
        <v>62</v>
      </c>
      <c r="B2673" s="37">
        <v>1046</v>
      </c>
      <c r="C2673" s="26" t="str">
        <f>IFERROR(INDEX(Clients[Client_Name],MATCH(Table312[[#This Row],[Client_Code]],Clients[Client_Code],0)),"")</f>
        <v>MULTIMARES</v>
      </c>
      <c r="D2673" s="25">
        <v>5</v>
      </c>
      <c r="E2673" s="25">
        <v>3</v>
      </c>
      <c r="F2673" s="25" t="b">
        <f>IF(E2673&gt;(VLOOKUP(D2673,Months_Weeks!$A$2:$B$13,2,TRUE)),FALSE)</f>
        <v>0</v>
      </c>
      <c r="G2673" s="63">
        <f>IF(Table312[[#This Row],[Facility]]="Buin",1.5%,0.25%)</f>
        <v>1.4999999999999999E-2</v>
      </c>
      <c r="H2673" s="38">
        <v>25</v>
      </c>
      <c r="I2673" s="38"/>
      <c r="J2673" s="27">
        <f t="shared" si="246"/>
        <v>841</v>
      </c>
      <c r="K2673" s="28">
        <f t="shared" si="247"/>
        <v>5</v>
      </c>
      <c r="L2673" s="27">
        <f>IF(K2673=0,0,IF(E2673&gt;1,E2673-1,VLOOKUP(K2673,Months_Weeks!$A$1:$B$13,2,0)))</f>
        <v>2</v>
      </c>
      <c r="M2673" s="29"/>
      <c r="N2673" s="39"/>
      <c r="O2673" s="39"/>
      <c r="P2673" s="50">
        <f t="shared" si="248"/>
        <v>0</v>
      </c>
      <c r="Q2673" s="28">
        <f t="shared" si="249"/>
        <v>5</v>
      </c>
      <c r="R2673" s="28">
        <f>IF(Q2673=0,0,IF(E2673&gt;1,E2673-1,VLOOKUP(Q2673,Months_Weeks!$A$1:$B$13,2,0)))</f>
        <v>2</v>
      </c>
      <c r="S2673" s="30"/>
      <c r="T2673" s="39"/>
      <c r="U2673" s="39"/>
      <c r="V2673" s="50">
        <f t="shared" si="250"/>
        <v>0</v>
      </c>
      <c r="W2673" s="28">
        <f t="shared" si="251"/>
        <v>5</v>
      </c>
      <c r="X2673" s="28">
        <f>IF(W2673=0,0,IF(E2673&gt;1,E2673-1,VLOOKUP(W2673,Months_Weeks!$A$1:$B$13,2,0)))</f>
        <v>2</v>
      </c>
      <c r="Y2673" s="30"/>
      <c r="Z2673" s="39"/>
      <c r="AA2673" s="31"/>
      <c r="AB2673" s="39"/>
      <c r="AC2673" s="31"/>
      <c r="AD2673" s="40"/>
      <c r="AE2673" s="31"/>
      <c r="AF2673" s="40"/>
      <c r="AG2673" s="31"/>
      <c r="AH2673" s="40"/>
      <c r="AI2673" s="31"/>
      <c r="AJ2673" s="40"/>
    </row>
    <row r="2674" spans="1:36" x14ac:dyDescent="0.25">
      <c r="A2674" s="37" t="s">
        <v>62</v>
      </c>
      <c r="B2674" s="37">
        <v>1046</v>
      </c>
      <c r="C2674" s="26" t="str">
        <f>IFERROR(INDEX(Clients[Client_Name],MATCH(Table312[[#This Row],[Client_Code]],Clients[Client_Code],0)),"")</f>
        <v>MULTIMARES</v>
      </c>
      <c r="D2674" s="25">
        <v>5</v>
      </c>
      <c r="E2674" s="25">
        <v>4</v>
      </c>
      <c r="F2674" s="25" t="b">
        <f>IF(E2674&gt;(VLOOKUP(D2674,Months_Weeks!$A$2:$B$13,2,TRUE)),FALSE)</f>
        <v>0</v>
      </c>
      <c r="G2674" s="63">
        <f>IF(Table312[[#This Row],[Facility]]="Buin",1.5%,0.25%)</f>
        <v>1.4999999999999999E-2</v>
      </c>
      <c r="H2674" s="38">
        <v>25</v>
      </c>
      <c r="I2674" s="38"/>
      <c r="J2674" s="27">
        <f t="shared" si="246"/>
        <v>866</v>
      </c>
      <c r="K2674" s="28">
        <f t="shared" si="247"/>
        <v>5</v>
      </c>
      <c r="L2674" s="27">
        <f>IF(K2674=0,0,IF(E2674&gt;1,E2674-1,VLOOKUP(K2674,Months_Weeks!$A$1:$B$13,2,0)))</f>
        <v>3</v>
      </c>
      <c r="M2674" s="29"/>
      <c r="N2674" s="39"/>
      <c r="O2674" s="39"/>
      <c r="P2674" s="50">
        <f t="shared" si="248"/>
        <v>0</v>
      </c>
      <c r="Q2674" s="28">
        <f t="shared" si="249"/>
        <v>5</v>
      </c>
      <c r="R2674" s="28">
        <f>IF(Q2674=0,0,IF(E2674&gt;1,E2674-1,VLOOKUP(Q2674,Months_Weeks!$A$1:$B$13,2,0)))</f>
        <v>3</v>
      </c>
      <c r="S2674" s="30"/>
      <c r="T2674" s="39"/>
      <c r="U2674" s="39"/>
      <c r="V2674" s="50">
        <f t="shared" si="250"/>
        <v>0</v>
      </c>
      <c r="W2674" s="28">
        <f t="shared" si="251"/>
        <v>5</v>
      </c>
      <c r="X2674" s="28">
        <f>IF(W2674=0,0,IF(E2674&gt;1,E2674-1,VLOOKUP(W2674,Months_Weeks!$A$1:$B$13,2,0)))</f>
        <v>3</v>
      </c>
      <c r="Y2674" s="30"/>
      <c r="Z2674" s="39"/>
      <c r="AA2674" s="31"/>
      <c r="AB2674" s="39"/>
      <c r="AC2674" s="31"/>
      <c r="AD2674" s="40"/>
      <c r="AE2674" s="31"/>
      <c r="AF2674" s="40"/>
      <c r="AG2674" s="31"/>
      <c r="AH2674" s="40"/>
      <c r="AI2674" s="31"/>
      <c r="AJ2674" s="40"/>
    </row>
    <row r="2675" spans="1:36" x14ac:dyDescent="0.25">
      <c r="A2675" s="37" t="s">
        <v>62</v>
      </c>
      <c r="B2675" s="37">
        <v>1046</v>
      </c>
      <c r="C2675" s="26" t="str">
        <f>IFERROR(INDEX(Clients[Client_Name],MATCH(Table312[[#This Row],[Client_Code]],Clients[Client_Code],0)),"")</f>
        <v>MULTIMARES</v>
      </c>
      <c r="D2675" s="25">
        <v>6</v>
      </c>
      <c r="E2675" s="25">
        <v>1</v>
      </c>
      <c r="F2675" s="25" t="b">
        <f>IF(E2675&gt;(VLOOKUP(D2675,Months_Weeks!$A$2:$B$13,2,TRUE)),FALSE)</f>
        <v>0</v>
      </c>
      <c r="G2675" s="63">
        <f>IF(Table312[[#This Row],[Facility]]="Buin",1.5%,0.25%)</f>
        <v>1.4999999999999999E-2</v>
      </c>
      <c r="H2675" s="38">
        <v>25</v>
      </c>
      <c r="I2675" s="38"/>
      <c r="J2675" s="27">
        <f t="shared" si="246"/>
        <v>891</v>
      </c>
      <c r="K2675" s="28">
        <f t="shared" si="247"/>
        <v>5</v>
      </c>
      <c r="L2675" s="27">
        <f>IF(K2675=0,0,IF(E2675&gt;1,E2675-1,VLOOKUP(K2675,Months_Weeks!$A$1:$B$13,2,0)))</f>
        <v>4</v>
      </c>
      <c r="M2675" s="29"/>
      <c r="N2675" s="39"/>
      <c r="O2675" s="39"/>
      <c r="P2675" s="50">
        <f t="shared" si="248"/>
        <v>0</v>
      </c>
      <c r="Q2675" s="28">
        <f t="shared" si="249"/>
        <v>5</v>
      </c>
      <c r="R2675" s="28">
        <f>IF(Q2675=0,0,IF(E2675&gt;1,E2675-1,VLOOKUP(Q2675,Months_Weeks!$A$1:$B$13,2,0)))</f>
        <v>4</v>
      </c>
      <c r="S2675" s="30"/>
      <c r="T2675" s="39"/>
      <c r="U2675" s="39"/>
      <c r="V2675" s="50">
        <f t="shared" si="250"/>
        <v>0</v>
      </c>
      <c r="W2675" s="28">
        <f t="shared" si="251"/>
        <v>5</v>
      </c>
      <c r="X2675" s="28">
        <f>IF(W2675=0,0,IF(E2675&gt;1,E2675-1,VLOOKUP(W2675,Months_Weeks!$A$1:$B$13,2,0)))</f>
        <v>4</v>
      </c>
      <c r="Y2675" s="30"/>
      <c r="Z2675" s="39"/>
      <c r="AA2675" s="31"/>
      <c r="AB2675" s="39"/>
      <c r="AC2675" s="31"/>
      <c r="AD2675" s="40"/>
      <c r="AE2675" s="31"/>
      <c r="AF2675" s="40"/>
      <c r="AG2675" s="31"/>
      <c r="AH2675" s="40"/>
      <c r="AI2675" s="31"/>
      <c r="AJ2675" s="40"/>
    </row>
    <row r="2676" spans="1:36" x14ac:dyDescent="0.25">
      <c r="A2676" s="37" t="s">
        <v>62</v>
      </c>
      <c r="B2676" s="37">
        <v>1046</v>
      </c>
      <c r="C2676" s="26" t="str">
        <f>IFERROR(INDEX(Clients[Client_Name],MATCH(Table312[[#This Row],[Client_Code]],Clients[Client_Code],0)),"")</f>
        <v>MULTIMARES</v>
      </c>
      <c r="D2676" s="25">
        <v>6</v>
      </c>
      <c r="E2676" s="25">
        <v>2</v>
      </c>
      <c r="F2676" s="25" t="b">
        <f>IF(E2676&gt;(VLOOKUP(D2676,Months_Weeks!$A$2:$B$13,2,TRUE)),FALSE)</f>
        <v>0</v>
      </c>
      <c r="G2676" s="63">
        <f>IF(Table312[[#This Row],[Facility]]="Buin",1.5%,0.25%)</f>
        <v>1.4999999999999999E-2</v>
      </c>
      <c r="H2676" s="38">
        <v>25</v>
      </c>
      <c r="I2676" s="38"/>
      <c r="J2676" s="27">
        <f t="shared" si="246"/>
        <v>916</v>
      </c>
      <c r="K2676" s="28">
        <f t="shared" si="247"/>
        <v>6</v>
      </c>
      <c r="L2676" s="27">
        <f>IF(K2676=0,0,IF(E2676&gt;1,E2676-1,VLOOKUP(K2676,Months_Weeks!$A$1:$B$13,2,0)))</f>
        <v>1</v>
      </c>
      <c r="M2676" s="29"/>
      <c r="N2676" s="39"/>
      <c r="O2676" s="39"/>
      <c r="P2676" s="50">
        <f t="shared" si="248"/>
        <v>0</v>
      </c>
      <c r="Q2676" s="28">
        <f t="shared" si="249"/>
        <v>6</v>
      </c>
      <c r="R2676" s="28">
        <f>IF(Q2676=0,0,IF(E2676&gt;1,E2676-1,VLOOKUP(Q2676,Months_Weeks!$A$1:$B$13,2,0)))</f>
        <v>1</v>
      </c>
      <c r="S2676" s="30"/>
      <c r="T2676" s="39"/>
      <c r="U2676" s="39"/>
      <c r="V2676" s="50">
        <f t="shared" si="250"/>
        <v>0</v>
      </c>
      <c r="W2676" s="28">
        <f t="shared" si="251"/>
        <v>6</v>
      </c>
      <c r="X2676" s="28">
        <f>IF(W2676=0,0,IF(E2676&gt;1,E2676-1,VLOOKUP(W2676,Months_Weeks!$A$1:$B$13,2,0)))</f>
        <v>1</v>
      </c>
      <c r="Y2676" s="30"/>
      <c r="Z2676" s="39"/>
      <c r="AA2676" s="31"/>
      <c r="AB2676" s="39"/>
      <c r="AC2676" s="31"/>
      <c r="AD2676" s="40"/>
      <c r="AE2676" s="31"/>
      <c r="AF2676" s="40"/>
      <c r="AG2676" s="31"/>
      <c r="AH2676" s="40"/>
      <c r="AI2676" s="31"/>
      <c r="AJ2676" s="40"/>
    </row>
    <row r="2677" spans="1:36" x14ac:dyDescent="0.25">
      <c r="A2677" s="37" t="s">
        <v>62</v>
      </c>
      <c r="B2677" s="37">
        <v>1046</v>
      </c>
      <c r="C2677" s="26" t="str">
        <f>IFERROR(INDEX(Clients[Client_Name],MATCH(Table312[[#This Row],[Client_Code]],Clients[Client_Code],0)),"")</f>
        <v>MULTIMARES</v>
      </c>
      <c r="D2677" s="25">
        <v>6</v>
      </c>
      <c r="E2677" s="25">
        <v>3</v>
      </c>
      <c r="F2677" s="25" t="b">
        <f>IF(E2677&gt;(VLOOKUP(D2677,Months_Weeks!$A$2:$B$13,2,TRUE)),FALSE)</f>
        <v>0</v>
      </c>
      <c r="G2677" s="63">
        <f>IF(Table312[[#This Row],[Facility]]="Buin",1.5%,0.25%)</f>
        <v>1.4999999999999999E-2</v>
      </c>
      <c r="H2677" s="38">
        <v>25</v>
      </c>
      <c r="I2677" s="38"/>
      <c r="J2677" s="27">
        <f t="shared" si="246"/>
        <v>941</v>
      </c>
      <c r="K2677" s="28">
        <f t="shared" si="247"/>
        <v>6</v>
      </c>
      <c r="L2677" s="27">
        <f>IF(K2677=0,0,IF(E2677&gt;1,E2677-1,VLOOKUP(K2677,Months_Weeks!$A$1:$B$13,2,0)))</f>
        <v>2</v>
      </c>
      <c r="M2677" s="29"/>
      <c r="N2677" s="39"/>
      <c r="O2677" s="39"/>
      <c r="P2677" s="50">
        <f t="shared" si="248"/>
        <v>0</v>
      </c>
      <c r="Q2677" s="28">
        <f t="shared" si="249"/>
        <v>6</v>
      </c>
      <c r="R2677" s="28">
        <f>IF(Q2677=0,0,IF(E2677&gt;1,E2677-1,VLOOKUP(Q2677,Months_Weeks!$A$1:$B$13,2,0)))</f>
        <v>2</v>
      </c>
      <c r="S2677" s="30"/>
      <c r="T2677" s="39"/>
      <c r="U2677" s="39"/>
      <c r="V2677" s="50">
        <f t="shared" si="250"/>
        <v>0</v>
      </c>
      <c r="W2677" s="28">
        <f t="shared" si="251"/>
        <v>6</v>
      </c>
      <c r="X2677" s="28">
        <f>IF(W2677=0,0,IF(E2677&gt;1,E2677-1,VLOOKUP(W2677,Months_Weeks!$A$1:$B$13,2,0)))</f>
        <v>2</v>
      </c>
      <c r="Y2677" s="30"/>
      <c r="Z2677" s="39"/>
      <c r="AA2677" s="31"/>
      <c r="AB2677" s="39"/>
      <c r="AC2677" s="31"/>
      <c r="AD2677" s="40"/>
      <c r="AE2677" s="31"/>
      <c r="AF2677" s="40"/>
      <c r="AG2677" s="31"/>
      <c r="AH2677" s="40"/>
      <c r="AI2677" s="31"/>
      <c r="AJ2677" s="40"/>
    </row>
    <row r="2678" spans="1:36" x14ac:dyDescent="0.25">
      <c r="A2678" s="37" t="s">
        <v>62</v>
      </c>
      <c r="B2678" s="37">
        <v>1046</v>
      </c>
      <c r="C2678" s="26" t="str">
        <f>IFERROR(INDEX(Clients[Client_Name],MATCH(Table312[[#This Row],[Client_Code]],Clients[Client_Code],0)),"")</f>
        <v>MULTIMARES</v>
      </c>
      <c r="D2678" s="25">
        <v>6</v>
      </c>
      <c r="E2678" s="25">
        <v>4</v>
      </c>
      <c r="F2678" s="25" t="b">
        <f>IF(E2678&gt;(VLOOKUP(D2678,Months_Weeks!$A$2:$B$13,2,TRUE)),FALSE)</f>
        <v>0</v>
      </c>
      <c r="G2678" s="63">
        <f>IF(Table312[[#This Row],[Facility]]="Buin",1.5%,0.25%)</f>
        <v>1.4999999999999999E-2</v>
      </c>
      <c r="H2678" s="38">
        <v>25</v>
      </c>
      <c r="I2678" s="38"/>
      <c r="J2678" s="27">
        <f t="shared" si="246"/>
        <v>966</v>
      </c>
      <c r="K2678" s="28">
        <f t="shared" si="247"/>
        <v>6</v>
      </c>
      <c r="L2678" s="27">
        <f>IF(K2678=0,0,IF(E2678&gt;1,E2678-1,VLOOKUP(K2678,Months_Weeks!$A$1:$B$13,2,0)))</f>
        <v>3</v>
      </c>
      <c r="M2678" s="29"/>
      <c r="N2678" s="39"/>
      <c r="O2678" s="39"/>
      <c r="P2678" s="50">
        <f t="shared" si="248"/>
        <v>0</v>
      </c>
      <c r="Q2678" s="28">
        <f t="shared" si="249"/>
        <v>6</v>
      </c>
      <c r="R2678" s="28">
        <f>IF(Q2678=0,0,IF(E2678&gt;1,E2678-1,VLOOKUP(Q2678,Months_Weeks!$A$1:$B$13,2,0)))</f>
        <v>3</v>
      </c>
      <c r="S2678" s="30"/>
      <c r="T2678" s="39"/>
      <c r="U2678" s="39"/>
      <c r="V2678" s="50">
        <f t="shared" si="250"/>
        <v>0</v>
      </c>
      <c r="W2678" s="28">
        <f t="shared" si="251"/>
        <v>6</v>
      </c>
      <c r="X2678" s="28">
        <f>IF(W2678=0,0,IF(E2678&gt;1,E2678-1,VLOOKUP(W2678,Months_Weeks!$A$1:$B$13,2,0)))</f>
        <v>3</v>
      </c>
      <c r="Y2678" s="30"/>
      <c r="Z2678" s="39"/>
      <c r="AA2678" s="31"/>
      <c r="AB2678" s="39"/>
      <c r="AC2678" s="31"/>
      <c r="AD2678" s="40"/>
      <c r="AE2678" s="31"/>
      <c r="AF2678" s="40"/>
      <c r="AG2678" s="31"/>
      <c r="AH2678" s="40"/>
      <c r="AI2678" s="31"/>
      <c r="AJ2678" s="40"/>
    </row>
    <row r="2679" spans="1:36" x14ac:dyDescent="0.25">
      <c r="A2679" s="37" t="s">
        <v>62</v>
      </c>
      <c r="B2679" s="37">
        <v>1046</v>
      </c>
      <c r="C2679" s="26" t="str">
        <f>IFERROR(INDEX(Clients[Client_Name],MATCH(Table312[[#This Row],[Client_Code]],Clients[Client_Code],0)),"")</f>
        <v>MULTIMARES</v>
      </c>
      <c r="D2679" s="25">
        <v>6</v>
      </c>
      <c r="E2679" s="25">
        <v>5</v>
      </c>
      <c r="F2679" s="25" t="b">
        <f>IF(E2679&gt;(VLOOKUP(D2679,Months_Weeks!$A$2:$B$13,2,TRUE)),FALSE)</f>
        <v>0</v>
      </c>
      <c r="G2679" s="63">
        <f>IF(Table312[[#This Row],[Facility]]="Buin",1.5%,0.25%)</f>
        <v>1.4999999999999999E-2</v>
      </c>
      <c r="H2679" s="38">
        <v>25</v>
      </c>
      <c r="I2679" s="38"/>
      <c r="J2679" s="27">
        <f t="shared" si="246"/>
        <v>991</v>
      </c>
      <c r="K2679" s="28">
        <f t="shared" si="247"/>
        <v>6</v>
      </c>
      <c r="L2679" s="27">
        <f>IF(K2679=0,0,IF(E2679&gt;1,E2679-1,VLOOKUP(K2679,Months_Weeks!$A$1:$B$13,2,0)))</f>
        <v>4</v>
      </c>
      <c r="M2679" s="29"/>
      <c r="N2679" s="39"/>
      <c r="O2679" s="39"/>
      <c r="P2679" s="50">
        <f t="shared" si="248"/>
        <v>0</v>
      </c>
      <c r="Q2679" s="28">
        <f t="shared" si="249"/>
        <v>6</v>
      </c>
      <c r="R2679" s="28">
        <f>IF(Q2679=0,0,IF(E2679&gt;1,E2679-1,VLOOKUP(Q2679,Months_Weeks!$A$1:$B$13,2,0)))</f>
        <v>4</v>
      </c>
      <c r="S2679" s="30"/>
      <c r="T2679" s="39"/>
      <c r="U2679" s="39"/>
      <c r="V2679" s="50">
        <f t="shared" si="250"/>
        <v>0</v>
      </c>
      <c r="W2679" s="28">
        <f t="shared" si="251"/>
        <v>6</v>
      </c>
      <c r="X2679" s="28">
        <f>IF(W2679=0,0,IF(E2679&gt;1,E2679-1,VLOOKUP(W2679,Months_Weeks!$A$1:$B$13,2,0)))</f>
        <v>4</v>
      </c>
      <c r="Y2679" s="30"/>
      <c r="Z2679" s="39"/>
      <c r="AA2679" s="31"/>
      <c r="AB2679" s="39"/>
      <c r="AC2679" s="31"/>
      <c r="AD2679" s="40"/>
      <c r="AE2679" s="31"/>
      <c r="AF2679" s="40"/>
      <c r="AG2679" s="31"/>
      <c r="AH2679" s="40"/>
      <c r="AI2679" s="31"/>
      <c r="AJ2679" s="40"/>
    </row>
    <row r="2680" spans="1:36" x14ac:dyDescent="0.25">
      <c r="A2680" s="37" t="s">
        <v>62</v>
      </c>
      <c r="B2680" s="37">
        <v>1046</v>
      </c>
      <c r="C2680" s="26" t="str">
        <f>IFERROR(INDEX(Clients[Client_Name],MATCH(Table312[[#This Row],[Client_Code]],Clients[Client_Code],0)),"")</f>
        <v>MULTIMARES</v>
      </c>
      <c r="D2680" s="25">
        <v>7</v>
      </c>
      <c r="E2680" s="25">
        <v>1</v>
      </c>
      <c r="F2680" s="25" t="b">
        <f>IF(E2680&gt;(VLOOKUP(D2680,Months_Weeks!$A$2:$B$13,2,TRUE)),FALSE)</f>
        <v>0</v>
      </c>
      <c r="G2680" s="63">
        <f>IF(Table312[[#This Row],[Facility]]="Buin",1.5%,0.25%)</f>
        <v>1.4999999999999999E-2</v>
      </c>
      <c r="H2680" s="38">
        <v>25</v>
      </c>
      <c r="I2680" s="38"/>
      <c r="J2680" s="27">
        <f t="shared" si="246"/>
        <v>1016</v>
      </c>
      <c r="K2680" s="28">
        <f t="shared" si="247"/>
        <v>6</v>
      </c>
      <c r="L2680" s="27">
        <f>IF(K2680=0,0,IF(E2680&gt;1,E2680-1,VLOOKUP(K2680,Months_Weeks!$A$1:$B$13,2,0)))</f>
        <v>5</v>
      </c>
      <c r="M2680" s="29"/>
      <c r="N2680" s="39"/>
      <c r="O2680" s="39"/>
      <c r="P2680" s="50">
        <f t="shared" si="248"/>
        <v>0</v>
      </c>
      <c r="Q2680" s="28">
        <f t="shared" si="249"/>
        <v>6</v>
      </c>
      <c r="R2680" s="28">
        <f>IF(Q2680=0,0,IF(E2680&gt;1,E2680-1,VLOOKUP(Q2680,Months_Weeks!$A$1:$B$13,2,0)))</f>
        <v>5</v>
      </c>
      <c r="S2680" s="30"/>
      <c r="T2680" s="39"/>
      <c r="U2680" s="39"/>
      <c r="V2680" s="50">
        <f t="shared" si="250"/>
        <v>0</v>
      </c>
      <c r="W2680" s="28">
        <f t="shared" si="251"/>
        <v>6</v>
      </c>
      <c r="X2680" s="28">
        <f>IF(W2680=0,0,IF(E2680&gt;1,E2680-1,VLOOKUP(W2680,Months_Weeks!$A$1:$B$13,2,0)))</f>
        <v>5</v>
      </c>
      <c r="Y2680" s="30"/>
      <c r="Z2680" s="39"/>
      <c r="AA2680" s="31"/>
      <c r="AB2680" s="39"/>
      <c r="AC2680" s="31"/>
      <c r="AD2680" s="40"/>
      <c r="AE2680" s="31"/>
      <c r="AF2680" s="40"/>
      <c r="AG2680" s="31"/>
      <c r="AH2680" s="40"/>
      <c r="AI2680" s="31"/>
      <c r="AJ2680" s="40"/>
    </row>
    <row r="2681" spans="1:36" x14ac:dyDescent="0.25">
      <c r="A2681" s="37" t="s">
        <v>62</v>
      </c>
      <c r="B2681" s="37">
        <v>1046</v>
      </c>
      <c r="C2681" s="26" t="str">
        <f>IFERROR(INDEX(Clients[Client_Name],MATCH(Table312[[#This Row],[Client_Code]],Clients[Client_Code],0)),"")</f>
        <v>MULTIMARES</v>
      </c>
      <c r="D2681" s="25">
        <v>7</v>
      </c>
      <c r="E2681" s="25">
        <v>2</v>
      </c>
      <c r="F2681" s="25" t="b">
        <f>IF(E2681&gt;(VLOOKUP(D2681,Months_Weeks!$A$2:$B$13,2,TRUE)),FALSE)</f>
        <v>0</v>
      </c>
      <c r="G2681" s="63">
        <f>IF(Table312[[#This Row],[Facility]]="Buin",1.5%,0.25%)</f>
        <v>1.4999999999999999E-2</v>
      </c>
      <c r="H2681" s="38">
        <v>25</v>
      </c>
      <c r="I2681" s="38"/>
      <c r="J2681" s="27">
        <f t="shared" si="246"/>
        <v>1041</v>
      </c>
      <c r="K2681" s="28">
        <f t="shared" si="247"/>
        <v>7</v>
      </c>
      <c r="L2681" s="27">
        <f>IF(K2681=0,0,IF(E2681&gt;1,E2681-1,VLOOKUP(K2681,Months_Weeks!$A$1:$B$13,2,0)))</f>
        <v>1</v>
      </c>
      <c r="M2681" s="29"/>
      <c r="N2681" s="39"/>
      <c r="O2681" s="39"/>
      <c r="P2681" s="50">
        <f t="shared" si="248"/>
        <v>0</v>
      </c>
      <c r="Q2681" s="28">
        <f t="shared" si="249"/>
        <v>7</v>
      </c>
      <c r="R2681" s="28">
        <f>IF(Q2681=0,0,IF(E2681&gt;1,E2681-1,VLOOKUP(Q2681,Months_Weeks!$A$1:$B$13,2,0)))</f>
        <v>1</v>
      </c>
      <c r="S2681" s="30"/>
      <c r="T2681" s="39"/>
      <c r="U2681" s="39"/>
      <c r="V2681" s="50">
        <f t="shared" si="250"/>
        <v>0</v>
      </c>
      <c r="W2681" s="28">
        <f t="shared" si="251"/>
        <v>7</v>
      </c>
      <c r="X2681" s="28">
        <f>IF(W2681=0,0,IF(E2681&gt;1,E2681-1,VLOOKUP(W2681,Months_Weeks!$A$1:$B$13,2,0)))</f>
        <v>1</v>
      </c>
      <c r="Y2681" s="30"/>
      <c r="Z2681" s="39"/>
      <c r="AA2681" s="31"/>
      <c r="AB2681" s="39"/>
      <c r="AC2681" s="31"/>
      <c r="AD2681" s="40"/>
      <c r="AE2681" s="31"/>
      <c r="AF2681" s="40"/>
      <c r="AG2681" s="31"/>
      <c r="AH2681" s="40"/>
      <c r="AI2681" s="31"/>
      <c r="AJ2681" s="40"/>
    </row>
    <row r="2682" spans="1:36" x14ac:dyDescent="0.25">
      <c r="A2682" s="37" t="s">
        <v>62</v>
      </c>
      <c r="B2682" s="37">
        <v>1046</v>
      </c>
      <c r="C2682" s="26" t="str">
        <f>IFERROR(INDEX(Clients[Client_Name],MATCH(Table312[[#This Row],[Client_Code]],Clients[Client_Code],0)),"")</f>
        <v>MULTIMARES</v>
      </c>
      <c r="D2682" s="25">
        <v>7</v>
      </c>
      <c r="E2682" s="25">
        <v>3</v>
      </c>
      <c r="F2682" s="25" t="b">
        <f>IF(E2682&gt;(VLOOKUP(D2682,Months_Weeks!$A$2:$B$13,2,TRUE)),FALSE)</f>
        <v>0</v>
      </c>
      <c r="G2682" s="63">
        <f>IF(Table312[[#This Row],[Facility]]="Buin",1.5%,0.25%)</f>
        <v>1.4999999999999999E-2</v>
      </c>
      <c r="H2682" s="38"/>
      <c r="I2682" s="38"/>
      <c r="J2682" s="27">
        <f t="shared" si="246"/>
        <v>1041</v>
      </c>
      <c r="K2682" s="28">
        <f t="shared" si="247"/>
        <v>7</v>
      </c>
      <c r="L2682" s="27">
        <f>IF(K2682=0,0,IF(E2682&gt;1,E2682-1,VLOOKUP(K2682,Months_Weeks!$A$1:$B$13,2,0)))</f>
        <v>2</v>
      </c>
      <c r="M2682" s="29"/>
      <c r="N2682" s="39"/>
      <c r="O2682" s="39"/>
      <c r="P2682" s="50">
        <f t="shared" si="248"/>
        <v>0</v>
      </c>
      <c r="Q2682" s="28">
        <f t="shared" si="249"/>
        <v>7</v>
      </c>
      <c r="R2682" s="28">
        <f>IF(Q2682=0,0,IF(E2682&gt;1,E2682-1,VLOOKUP(Q2682,Months_Weeks!$A$1:$B$13,2,0)))</f>
        <v>2</v>
      </c>
      <c r="S2682" s="30"/>
      <c r="T2682" s="39"/>
      <c r="U2682" s="39"/>
      <c r="V2682" s="50">
        <f t="shared" si="250"/>
        <v>0</v>
      </c>
      <c r="W2682" s="28">
        <f t="shared" si="251"/>
        <v>7</v>
      </c>
      <c r="X2682" s="28">
        <f>IF(W2682=0,0,IF(E2682&gt;1,E2682-1,VLOOKUP(W2682,Months_Weeks!$A$1:$B$13,2,0)))</f>
        <v>2</v>
      </c>
      <c r="Y2682" s="30"/>
      <c r="Z2682" s="39"/>
      <c r="AA2682" s="31"/>
      <c r="AB2682" s="39"/>
      <c r="AC2682" s="31"/>
      <c r="AD2682" s="40"/>
      <c r="AE2682" s="31"/>
      <c r="AF2682" s="40"/>
      <c r="AG2682" s="31"/>
      <c r="AH2682" s="40"/>
      <c r="AI2682" s="31"/>
      <c r="AJ2682" s="40"/>
    </row>
    <row r="2683" spans="1:36" x14ac:dyDescent="0.25">
      <c r="A2683" s="37" t="s">
        <v>62</v>
      </c>
      <c r="B2683" s="37">
        <v>1046</v>
      </c>
      <c r="C2683" s="26" t="str">
        <f>IFERROR(INDEX(Clients[Client_Name],MATCH(Table312[[#This Row],[Client_Code]],Clients[Client_Code],0)),"")</f>
        <v>MULTIMARES</v>
      </c>
      <c r="D2683" s="25">
        <v>7</v>
      </c>
      <c r="E2683" s="25">
        <v>4</v>
      </c>
      <c r="F2683" s="25" t="b">
        <f>IF(E2683&gt;(VLOOKUP(D2683,Months_Weeks!$A$2:$B$13,2,TRUE)),FALSE)</f>
        <v>0</v>
      </c>
      <c r="G2683" s="63">
        <f>IF(Table312[[#This Row],[Facility]]="Buin",1.5%,0.25%)</f>
        <v>1.4999999999999999E-2</v>
      </c>
      <c r="H2683" s="38"/>
      <c r="I2683" s="38"/>
      <c r="J2683" s="27">
        <f t="shared" si="246"/>
        <v>1041</v>
      </c>
      <c r="K2683" s="28">
        <f t="shared" si="247"/>
        <v>7</v>
      </c>
      <c r="L2683" s="27">
        <f>IF(K2683=0,0,IF(E2683&gt;1,E2683-1,VLOOKUP(K2683,Months_Weeks!$A$1:$B$13,2,0)))</f>
        <v>3</v>
      </c>
      <c r="M2683" s="29"/>
      <c r="N2683" s="39"/>
      <c r="O2683" s="39"/>
      <c r="P2683" s="50">
        <f t="shared" si="248"/>
        <v>0</v>
      </c>
      <c r="Q2683" s="28">
        <f t="shared" si="249"/>
        <v>7</v>
      </c>
      <c r="R2683" s="28">
        <f>IF(Q2683=0,0,IF(E2683&gt;1,E2683-1,VLOOKUP(Q2683,Months_Weeks!$A$1:$B$13,2,0)))</f>
        <v>3</v>
      </c>
      <c r="S2683" s="30"/>
      <c r="T2683" s="39"/>
      <c r="U2683" s="39"/>
      <c r="V2683" s="50">
        <f t="shared" si="250"/>
        <v>0</v>
      </c>
      <c r="W2683" s="28">
        <f t="shared" si="251"/>
        <v>7</v>
      </c>
      <c r="X2683" s="28">
        <f>IF(W2683=0,0,IF(E2683&gt;1,E2683-1,VLOOKUP(W2683,Months_Weeks!$A$1:$B$13,2,0)))</f>
        <v>3</v>
      </c>
      <c r="Y2683" s="30"/>
      <c r="Z2683" s="39"/>
      <c r="AA2683" s="31"/>
      <c r="AB2683" s="39"/>
      <c r="AC2683" s="31"/>
      <c r="AD2683" s="40"/>
      <c r="AE2683" s="31"/>
      <c r="AF2683" s="40"/>
      <c r="AG2683" s="31"/>
      <c r="AH2683" s="40"/>
      <c r="AI2683" s="31"/>
      <c r="AJ2683" s="40"/>
    </row>
    <row r="2684" spans="1:36" x14ac:dyDescent="0.25">
      <c r="A2684" s="37" t="s">
        <v>62</v>
      </c>
      <c r="B2684" s="37">
        <v>1046</v>
      </c>
      <c r="C2684" s="26" t="str">
        <f>IFERROR(INDEX(Clients[Client_Name],MATCH(Table312[[#This Row],[Client_Code]],Clients[Client_Code],0)),"")</f>
        <v>MULTIMARES</v>
      </c>
      <c r="D2684" s="25">
        <v>8</v>
      </c>
      <c r="E2684" s="25">
        <v>1</v>
      </c>
      <c r="F2684" s="25" t="b">
        <f>IF(E2684&gt;(VLOOKUP(D2684,Months_Weeks!$A$2:$B$13,2,TRUE)),FALSE)</f>
        <v>0</v>
      </c>
      <c r="G2684" s="63">
        <f>IF(Table312[[#This Row],[Facility]]="Buin",1.5%,0.25%)</f>
        <v>1.4999999999999999E-2</v>
      </c>
      <c r="H2684" s="38"/>
      <c r="I2684" s="38"/>
      <c r="J2684" s="27">
        <f t="shared" si="246"/>
        <v>1041</v>
      </c>
      <c r="K2684" s="28">
        <f t="shared" si="247"/>
        <v>7</v>
      </c>
      <c r="L2684" s="27">
        <f>IF(K2684=0,0,IF(E2684&gt;1,E2684-1,VLOOKUP(K2684,Months_Weeks!$A$1:$B$13,2,0)))</f>
        <v>4</v>
      </c>
      <c r="M2684" s="29"/>
      <c r="N2684" s="39"/>
      <c r="O2684" s="39"/>
      <c r="P2684" s="50">
        <f t="shared" si="248"/>
        <v>0</v>
      </c>
      <c r="Q2684" s="28">
        <f t="shared" si="249"/>
        <v>7</v>
      </c>
      <c r="R2684" s="28">
        <f>IF(Q2684=0,0,IF(E2684&gt;1,E2684-1,VLOOKUP(Q2684,Months_Weeks!$A$1:$B$13,2,0)))</f>
        <v>4</v>
      </c>
      <c r="S2684" s="30"/>
      <c r="T2684" s="39"/>
      <c r="U2684" s="39"/>
      <c r="V2684" s="50">
        <f t="shared" si="250"/>
        <v>0</v>
      </c>
      <c r="W2684" s="28">
        <f t="shared" si="251"/>
        <v>7</v>
      </c>
      <c r="X2684" s="28">
        <f>IF(W2684=0,0,IF(E2684&gt;1,E2684-1,VLOOKUP(W2684,Months_Weeks!$A$1:$B$13,2,0)))</f>
        <v>4</v>
      </c>
      <c r="Y2684" s="30"/>
      <c r="Z2684" s="39"/>
      <c r="AA2684" s="31"/>
      <c r="AB2684" s="39"/>
      <c r="AC2684" s="31"/>
      <c r="AD2684" s="40"/>
      <c r="AE2684" s="31"/>
      <c r="AF2684" s="40"/>
      <c r="AG2684" s="31"/>
      <c r="AH2684" s="40"/>
      <c r="AI2684" s="31"/>
      <c r="AJ2684" s="40"/>
    </row>
    <row r="2685" spans="1:36" x14ac:dyDescent="0.25">
      <c r="A2685" s="37" t="s">
        <v>62</v>
      </c>
      <c r="B2685" s="37">
        <v>1046</v>
      </c>
      <c r="C2685" s="26" t="str">
        <f>IFERROR(INDEX(Clients[Client_Name],MATCH(Table312[[#This Row],[Client_Code]],Clients[Client_Code],0)),"")</f>
        <v>MULTIMARES</v>
      </c>
      <c r="D2685" s="25">
        <v>8</v>
      </c>
      <c r="E2685" s="25">
        <v>2</v>
      </c>
      <c r="F2685" s="25" t="b">
        <f>IF(E2685&gt;(VLOOKUP(D2685,Months_Weeks!$A$2:$B$13,2,TRUE)),FALSE)</f>
        <v>0</v>
      </c>
      <c r="G2685" s="63">
        <f>IF(Table312[[#This Row],[Facility]]="Buin",1.5%,0.25%)</f>
        <v>1.4999999999999999E-2</v>
      </c>
      <c r="H2685" s="38"/>
      <c r="I2685" s="38"/>
      <c r="J2685" s="27">
        <f t="shared" si="246"/>
        <v>1041</v>
      </c>
      <c r="K2685" s="28">
        <f t="shared" si="247"/>
        <v>8</v>
      </c>
      <c r="L2685" s="27">
        <f>IF(K2685=0,0,IF(E2685&gt;1,E2685-1,VLOOKUP(K2685,Months_Weeks!$A$1:$B$13,2,0)))</f>
        <v>1</v>
      </c>
      <c r="M2685" s="29"/>
      <c r="N2685" s="39"/>
      <c r="O2685" s="39"/>
      <c r="P2685" s="50">
        <f t="shared" si="248"/>
        <v>0</v>
      </c>
      <c r="Q2685" s="28">
        <f t="shared" si="249"/>
        <v>8</v>
      </c>
      <c r="R2685" s="28">
        <f>IF(Q2685=0,0,IF(E2685&gt;1,E2685-1,VLOOKUP(Q2685,Months_Weeks!$A$1:$B$13,2,0)))</f>
        <v>1</v>
      </c>
      <c r="S2685" s="30"/>
      <c r="T2685" s="39"/>
      <c r="U2685" s="39"/>
      <c r="V2685" s="50">
        <f t="shared" si="250"/>
        <v>0</v>
      </c>
      <c r="W2685" s="28">
        <f t="shared" si="251"/>
        <v>8</v>
      </c>
      <c r="X2685" s="28">
        <f>IF(W2685=0,0,IF(E2685&gt;1,E2685-1,VLOOKUP(W2685,Months_Weeks!$A$1:$B$13,2,0)))</f>
        <v>1</v>
      </c>
      <c r="Y2685" s="30"/>
      <c r="Z2685" s="39"/>
      <c r="AA2685" s="31"/>
      <c r="AB2685" s="39"/>
      <c r="AC2685" s="31"/>
      <c r="AD2685" s="40"/>
      <c r="AE2685" s="31"/>
      <c r="AF2685" s="40"/>
      <c r="AG2685" s="31"/>
      <c r="AH2685" s="40"/>
      <c r="AI2685" s="31"/>
      <c r="AJ2685" s="40"/>
    </row>
    <row r="2686" spans="1:36" x14ac:dyDescent="0.25">
      <c r="A2686" s="37" t="s">
        <v>62</v>
      </c>
      <c r="B2686" s="37">
        <v>1046</v>
      </c>
      <c r="C2686" s="26" t="str">
        <f>IFERROR(INDEX(Clients[Client_Name],MATCH(Table312[[#This Row],[Client_Code]],Clients[Client_Code],0)),"")</f>
        <v>MULTIMARES</v>
      </c>
      <c r="D2686" s="25">
        <v>8</v>
      </c>
      <c r="E2686" s="25">
        <v>3</v>
      </c>
      <c r="F2686" s="25" t="b">
        <f>IF(E2686&gt;(VLOOKUP(D2686,Months_Weeks!$A$2:$B$13,2,TRUE)),FALSE)</f>
        <v>0</v>
      </c>
      <c r="G2686" s="63">
        <f>IF(Table312[[#This Row],[Facility]]="Buin",1.5%,0.25%)</f>
        <v>1.4999999999999999E-2</v>
      </c>
      <c r="H2686" s="38"/>
      <c r="I2686" s="38"/>
      <c r="J2686" s="27">
        <f t="shared" si="246"/>
        <v>1041</v>
      </c>
      <c r="K2686" s="28">
        <f t="shared" si="247"/>
        <v>8</v>
      </c>
      <c r="L2686" s="27">
        <f>IF(K2686=0,0,IF(E2686&gt;1,E2686-1,VLOOKUP(K2686,Months_Weeks!$A$1:$B$13,2,0)))</f>
        <v>2</v>
      </c>
      <c r="M2686" s="29"/>
      <c r="N2686" s="39"/>
      <c r="O2686" s="39"/>
      <c r="P2686" s="50">
        <f t="shared" si="248"/>
        <v>0</v>
      </c>
      <c r="Q2686" s="28">
        <f t="shared" si="249"/>
        <v>8</v>
      </c>
      <c r="R2686" s="28">
        <f>IF(Q2686=0,0,IF(E2686&gt;1,E2686-1,VLOOKUP(Q2686,Months_Weeks!$A$1:$B$13,2,0)))</f>
        <v>2</v>
      </c>
      <c r="S2686" s="30"/>
      <c r="T2686" s="39"/>
      <c r="U2686" s="39"/>
      <c r="V2686" s="50">
        <f t="shared" si="250"/>
        <v>0</v>
      </c>
      <c r="W2686" s="28">
        <f t="shared" si="251"/>
        <v>8</v>
      </c>
      <c r="X2686" s="28">
        <f>IF(W2686=0,0,IF(E2686&gt;1,E2686-1,VLOOKUP(W2686,Months_Weeks!$A$1:$B$13,2,0)))</f>
        <v>2</v>
      </c>
      <c r="Y2686" s="30"/>
      <c r="Z2686" s="39"/>
      <c r="AA2686" s="31"/>
      <c r="AB2686" s="39"/>
      <c r="AC2686" s="31"/>
      <c r="AD2686" s="40"/>
      <c r="AE2686" s="31"/>
      <c r="AF2686" s="40"/>
      <c r="AG2686" s="31"/>
      <c r="AH2686" s="40"/>
      <c r="AI2686" s="31"/>
      <c r="AJ2686" s="40"/>
    </row>
    <row r="2687" spans="1:36" x14ac:dyDescent="0.25">
      <c r="A2687" s="37" t="s">
        <v>62</v>
      </c>
      <c r="B2687" s="37">
        <v>1046</v>
      </c>
      <c r="C2687" s="26" t="str">
        <f>IFERROR(INDEX(Clients[Client_Name],MATCH(Table312[[#This Row],[Client_Code]],Clients[Client_Code],0)),"")</f>
        <v>MULTIMARES</v>
      </c>
      <c r="D2687" s="25">
        <v>8</v>
      </c>
      <c r="E2687" s="25">
        <v>4</v>
      </c>
      <c r="F2687" s="25" t="b">
        <f>IF(E2687&gt;(VLOOKUP(D2687,Months_Weeks!$A$2:$B$13,2,TRUE)),FALSE)</f>
        <v>0</v>
      </c>
      <c r="G2687" s="63">
        <f>IF(Table312[[#This Row],[Facility]]="Buin",1.5%,0.25%)</f>
        <v>1.4999999999999999E-2</v>
      </c>
      <c r="H2687" s="38"/>
      <c r="I2687" s="38"/>
      <c r="J2687" s="27">
        <f t="shared" si="246"/>
        <v>1041</v>
      </c>
      <c r="K2687" s="28">
        <f t="shared" si="247"/>
        <v>8</v>
      </c>
      <c r="L2687" s="27">
        <f>IF(K2687=0,0,IF(E2687&gt;1,E2687-1,VLOOKUP(K2687,Months_Weeks!$A$1:$B$13,2,0)))</f>
        <v>3</v>
      </c>
      <c r="M2687" s="29"/>
      <c r="N2687" s="39"/>
      <c r="O2687" s="39"/>
      <c r="P2687" s="50">
        <f t="shared" si="248"/>
        <v>0</v>
      </c>
      <c r="Q2687" s="28">
        <f t="shared" si="249"/>
        <v>8</v>
      </c>
      <c r="R2687" s="28">
        <f>IF(Q2687=0,0,IF(E2687&gt;1,E2687-1,VLOOKUP(Q2687,Months_Weeks!$A$1:$B$13,2,0)))</f>
        <v>3</v>
      </c>
      <c r="S2687" s="30"/>
      <c r="T2687" s="39"/>
      <c r="U2687" s="39"/>
      <c r="V2687" s="50">
        <f t="shared" si="250"/>
        <v>0</v>
      </c>
      <c r="W2687" s="28">
        <f t="shared" si="251"/>
        <v>8</v>
      </c>
      <c r="X2687" s="28">
        <f>IF(W2687=0,0,IF(E2687&gt;1,E2687-1,VLOOKUP(W2687,Months_Weeks!$A$1:$B$13,2,0)))</f>
        <v>3</v>
      </c>
      <c r="Y2687" s="30"/>
      <c r="Z2687" s="39"/>
      <c r="AA2687" s="31"/>
      <c r="AB2687" s="39"/>
      <c r="AC2687" s="31"/>
      <c r="AD2687" s="40"/>
      <c r="AE2687" s="31"/>
      <c r="AF2687" s="40"/>
      <c r="AG2687" s="31"/>
      <c r="AH2687" s="40"/>
      <c r="AI2687" s="31"/>
      <c r="AJ2687" s="40"/>
    </row>
    <row r="2688" spans="1:36" x14ac:dyDescent="0.25">
      <c r="A2688" s="37" t="s">
        <v>62</v>
      </c>
      <c r="B2688" s="37">
        <v>1046</v>
      </c>
      <c r="C2688" s="26" t="str">
        <f>IFERROR(INDEX(Clients[Client_Name],MATCH(Table312[[#This Row],[Client_Code]],Clients[Client_Code],0)),"")</f>
        <v>MULTIMARES</v>
      </c>
      <c r="D2688" s="25">
        <v>9</v>
      </c>
      <c r="E2688" s="25">
        <v>1</v>
      </c>
      <c r="F2688" s="25" t="b">
        <f>IF(E2688&gt;(VLOOKUP(D2688,Months_Weeks!$A$2:$B$13,2,TRUE)),FALSE)</f>
        <v>0</v>
      </c>
      <c r="G2688" s="63">
        <f>IF(Table312[[#This Row],[Facility]]="Buin",1.5%,0.25%)</f>
        <v>1.4999999999999999E-2</v>
      </c>
      <c r="H2688" s="38"/>
      <c r="I2688" s="38"/>
      <c r="J2688" s="27">
        <f t="shared" si="246"/>
        <v>1041</v>
      </c>
      <c r="K2688" s="28">
        <f t="shared" si="247"/>
        <v>8</v>
      </c>
      <c r="L2688" s="27">
        <f>IF(K2688=0,0,IF(E2688&gt;1,E2688-1,VLOOKUP(K2688,Months_Weeks!$A$1:$B$13,2,0)))</f>
        <v>4</v>
      </c>
      <c r="M2688" s="29"/>
      <c r="N2688" s="39"/>
      <c r="O2688" s="39"/>
      <c r="P2688" s="50">
        <f t="shared" si="248"/>
        <v>0</v>
      </c>
      <c r="Q2688" s="28">
        <f t="shared" si="249"/>
        <v>8</v>
      </c>
      <c r="R2688" s="28">
        <f>IF(Q2688=0,0,IF(E2688&gt;1,E2688-1,VLOOKUP(Q2688,Months_Weeks!$A$1:$B$13,2,0)))</f>
        <v>4</v>
      </c>
      <c r="S2688" s="30"/>
      <c r="T2688" s="39"/>
      <c r="U2688" s="39"/>
      <c r="V2688" s="50">
        <f t="shared" si="250"/>
        <v>0</v>
      </c>
      <c r="W2688" s="28">
        <f t="shared" si="251"/>
        <v>8</v>
      </c>
      <c r="X2688" s="28">
        <f>IF(W2688=0,0,IF(E2688&gt;1,E2688-1,VLOOKUP(W2688,Months_Weeks!$A$1:$B$13,2,0)))</f>
        <v>4</v>
      </c>
      <c r="Y2688" s="30"/>
      <c r="Z2688" s="39"/>
      <c r="AA2688" s="31"/>
      <c r="AB2688" s="39"/>
      <c r="AC2688" s="31"/>
      <c r="AD2688" s="40"/>
      <c r="AE2688" s="31"/>
      <c r="AF2688" s="40"/>
      <c r="AG2688" s="31"/>
      <c r="AH2688" s="40"/>
      <c r="AI2688" s="31"/>
      <c r="AJ2688" s="40"/>
    </row>
    <row r="2689" spans="1:36" x14ac:dyDescent="0.25">
      <c r="A2689" s="37" t="s">
        <v>62</v>
      </c>
      <c r="B2689" s="37">
        <v>1046</v>
      </c>
      <c r="C2689" s="26" t="str">
        <f>IFERROR(INDEX(Clients[Client_Name],MATCH(Table312[[#This Row],[Client_Code]],Clients[Client_Code],0)),"")</f>
        <v>MULTIMARES</v>
      </c>
      <c r="D2689" s="25">
        <v>9</v>
      </c>
      <c r="E2689" s="25">
        <v>2</v>
      </c>
      <c r="F2689" s="25" t="b">
        <f>IF(E2689&gt;(VLOOKUP(D2689,Months_Weeks!$A$2:$B$13,2,TRUE)),FALSE)</f>
        <v>0</v>
      </c>
      <c r="G2689" s="63">
        <f>IF(Table312[[#This Row],[Facility]]="Buin",1.5%,0.25%)</f>
        <v>1.4999999999999999E-2</v>
      </c>
      <c r="H2689" s="38"/>
      <c r="I2689" s="38"/>
      <c r="J2689" s="27">
        <f t="shared" si="246"/>
        <v>1041</v>
      </c>
      <c r="K2689" s="28">
        <f t="shared" si="247"/>
        <v>9</v>
      </c>
      <c r="L2689" s="27">
        <f>IF(K2689=0,0,IF(E2689&gt;1,E2689-1,VLOOKUP(K2689,Months_Weeks!$A$1:$B$13,2,0)))</f>
        <v>1</v>
      </c>
      <c r="M2689" s="29"/>
      <c r="N2689" s="39"/>
      <c r="O2689" s="39"/>
      <c r="P2689" s="50">
        <f t="shared" si="248"/>
        <v>0</v>
      </c>
      <c r="Q2689" s="28">
        <f t="shared" si="249"/>
        <v>9</v>
      </c>
      <c r="R2689" s="28">
        <f>IF(Q2689=0,0,IF(E2689&gt;1,E2689-1,VLOOKUP(Q2689,Months_Weeks!$A$1:$B$13,2,0)))</f>
        <v>1</v>
      </c>
      <c r="S2689" s="30"/>
      <c r="T2689" s="39"/>
      <c r="U2689" s="39"/>
      <c r="V2689" s="50">
        <f t="shared" si="250"/>
        <v>0</v>
      </c>
      <c r="W2689" s="28">
        <f t="shared" si="251"/>
        <v>9</v>
      </c>
      <c r="X2689" s="28">
        <f>IF(W2689=0,0,IF(E2689&gt;1,E2689-1,VLOOKUP(W2689,Months_Weeks!$A$1:$B$13,2,0)))</f>
        <v>1</v>
      </c>
      <c r="Y2689" s="30"/>
      <c r="Z2689" s="39"/>
      <c r="AA2689" s="31"/>
      <c r="AB2689" s="39"/>
      <c r="AC2689" s="31"/>
      <c r="AD2689" s="40"/>
      <c r="AE2689" s="31"/>
      <c r="AF2689" s="40"/>
      <c r="AG2689" s="31"/>
      <c r="AH2689" s="40"/>
      <c r="AI2689" s="31"/>
      <c r="AJ2689" s="40"/>
    </row>
    <row r="2690" spans="1:36" x14ac:dyDescent="0.25">
      <c r="A2690" s="37" t="s">
        <v>62</v>
      </c>
      <c r="B2690" s="37">
        <v>1046</v>
      </c>
      <c r="C2690" s="26" t="str">
        <f>IFERROR(INDEX(Clients[Client_Name],MATCH(Table312[[#This Row],[Client_Code]],Clients[Client_Code],0)),"")</f>
        <v>MULTIMARES</v>
      </c>
      <c r="D2690" s="25">
        <v>9</v>
      </c>
      <c r="E2690" s="25">
        <v>3</v>
      </c>
      <c r="F2690" s="25" t="b">
        <f>IF(E2690&gt;(VLOOKUP(D2690,Months_Weeks!$A$2:$B$13,2,TRUE)),FALSE)</f>
        <v>0</v>
      </c>
      <c r="G2690" s="63">
        <f>IF(Table312[[#This Row],[Facility]]="Buin",1.5%,0.25%)</f>
        <v>1.4999999999999999E-2</v>
      </c>
      <c r="H2690" s="38"/>
      <c r="I2690" s="38"/>
      <c r="J2690" s="27">
        <f t="shared" ref="J2690:J2753" si="252" xml:space="preserve"> SUMIFS(J:J,$B:$B,$B2690,$D:$D,K2690,$E:$E,L2690,$A:$A,$A2690)+H2690-I2690</f>
        <v>1041</v>
      </c>
      <c r="K2690" s="28">
        <f t="shared" ref="K2690:K2753" si="253">IF(E2690&gt;1,D2690,D2690-1)</f>
        <v>9</v>
      </c>
      <c r="L2690" s="27">
        <f>IF(K2690=0,0,IF(E2690&gt;1,E2690-1,VLOOKUP(K2690,Months_Weeks!$A$1:$B$13,2,0)))</f>
        <v>2</v>
      </c>
      <c r="M2690" s="29"/>
      <c r="N2690" s="39"/>
      <c r="O2690" s="39"/>
      <c r="P2690" s="50">
        <f t="shared" ref="P2690:P2753" si="254" xml:space="preserve"> SUMIFS(P:P,$B:$B,$B2690,$D:$D,Q2690,$E:$E,R2690,$A:$A,$A2690)+N2690-O2690</f>
        <v>0</v>
      </c>
      <c r="Q2690" s="28">
        <f t="shared" ref="Q2690:Q2753" si="255">IF(E2690&gt;1,D2690,D2690-1)</f>
        <v>9</v>
      </c>
      <c r="R2690" s="28">
        <f>IF(Q2690=0,0,IF(E2690&gt;1,E2690-1,VLOOKUP(Q2690,Months_Weeks!$A$1:$B$13,2,0)))</f>
        <v>2</v>
      </c>
      <c r="S2690" s="30"/>
      <c r="T2690" s="39"/>
      <c r="U2690" s="39"/>
      <c r="V2690" s="50">
        <f t="shared" ref="V2690:V2753" si="256" xml:space="preserve"> SUMIFS(V:V,$B:$B,$B2690,$D:$D,W2690,$E:$E,X2690,$A:$A,$A2690)+T2690-U2690</f>
        <v>0</v>
      </c>
      <c r="W2690" s="28">
        <f t="shared" ref="W2690:W2753" si="257">IF(E2690&gt;1,D2690,D2690-1)</f>
        <v>9</v>
      </c>
      <c r="X2690" s="28">
        <f>IF(W2690=0,0,IF(E2690&gt;1,E2690-1,VLOOKUP(W2690,Months_Weeks!$A$1:$B$13,2,0)))</f>
        <v>2</v>
      </c>
      <c r="Y2690" s="30"/>
      <c r="Z2690" s="39"/>
      <c r="AA2690" s="31"/>
      <c r="AB2690" s="39"/>
      <c r="AC2690" s="31"/>
      <c r="AD2690" s="40"/>
      <c r="AE2690" s="31"/>
      <c r="AF2690" s="40"/>
      <c r="AG2690" s="31"/>
      <c r="AH2690" s="40"/>
      <c r="AI2690" s="31"/>
      <c r="AJ2690" s="40"/>
    </row>
    <row r="2691" spans="1:36" x14ac:dyDescent="0.25">
      <c r="A2691" s="37" t="s">
        <v>62</v>
      </c>
      <c r="B2691" s="37">
        <v>1046</v>
      </c>
      <c r="C2691" s="26" t="str">
        <f>IFERROR(INDEX(Clients[Client_Name],MATCH(Table312[[#This Row],[Client_Code]],Clients[Client_Code],0)),"")</f>
        <v>MULTIMARES</v>
      </c>
      <c r="D2691" s="25">
        <v>9</v>
      </c>
      <c r="E2691" s="25">
        <v>4</v>
      </c>
      <c r="F2691" s="25" t="b">
        <f>IF(E2691&gt;(VLOOKUP(D2691,Months_Weeks!$A$2:$B$13,2,TRUE)),FALSE)</f>
        <v>0</v>
      </c>
      <c r="G2691" s="63">
        <f>IF(Table312[[#This Row],[Facility]]="Buin",1.5%,0.25%)</f>
        <v>1.4999999999999999E-2</v>
      </c>
      <c r="H2691" s="38"/>
      <c r="I2691" s="38"/>
      <c r="J2691" s="27">
        <f t="shared" si="252"/>
        <v>1041</v>
      </c>
      <c r="K2691" s="28">
        <f t="shared" si="253"/>
        <v>9</v>
      </c>
      <c r="L2691" s="27">
        <f>IF(K2691=0,0,IF(E2691&gt;1,E2691-1,VLOOKUP(K2691,Months_Weeks!$A$1:$B$13,2,0)))</f>
        <v>3</v>
      </c>
      <c r="M2691" s="29"/>
      <c r="N2691" s="39"/>
      <c r="O2691" s="39"/>
      <c r="P2691" s="50">
        <f t="shared" si="254"/>
        <v>0</v>
      </c>
      <c r="Q2691" s="28">
        <f t="shared" si="255"/>
        <v>9</v>
      </c>
      <c r="R2691" s="28">
        <f>IF(Q2691=0,0,IF(E2691&gt;1,E2691-1,VLOOKUP(Q2691,Months_Weeks!$A$1:$B$13,2,0)))</f>
        <v>3</v>
      </c>
      <c r="S2691" s="30"/>
      <c r="T2691" s="39"/>
      <c r="U2691" s="39"/>
      <c r="V2691" s="50">
        <f t="shared" si="256"/>
        <v>0</v>
      </c>
      <c r="W2691" s="28">
        <f t="shared" si="257"/>
        <v>9</v>
      </c>
      <c r="X2691" s="28">
        <f>IF(W2691=0,0,IF(E2691&gt;1,E2691-1,VLOOKUP(W2691,Months_Weeks!$A$1:$B$13,2,0)))</f>
        <v>3</v>
      </c>
      <c r="Y2691" s="30"/>
      <c r="Z2691" s="39"/>
      <c r="AA2691" s="31"/>
      <c r="AB2691" s="39"/>
      <c r="AC2691" s="31"/>
      <c r="AD2691" s="40"/>
      <c r="AE2691" s="31"/>
      <c r="AF2691" s="40"/>
      <c r="AG2691" s="31"/>
      <c r="AH2691" s="40"/>
      <c r="AI2691" s="31"/>
      <c r="AJ2691" s="40"/>
    </row>
    <row r="2692" spans="1:36" x14ac:dyDescent="0.25">
      <c r="A2692" s="37" t="s">
        <v>62</v>
      </c>
      <c r="B2692" s="37">
        <v>1046</v>
      </c>
      <c r="C2692" s="26" t="str">
        <f>IFERROR(INDEX(Clients[Client_Name],MATCH(Table312[[#This Row],[Client_Code]],Clients[Client_Code],0)),"")</f>
        <v>MULTIMARES</v>
      </c>
      <c r="D2692" s="25">
        <v>9</v>
      </c>
      <c r="E2692" s="25">
        <v>5</v>
      </c>
      <c r="F2692" s="25" t="b">
        <f>IF(E2692&gt;(VLOOKUP(D2692,Months_Weeks!$A$2:$B$13,2,TRUE)),FALSE)</f>
        <v>0</v>
      </c>
      <c r="G2692" s="63">
        <f>IF(Table312[[#This Row],[Facility]]="Buin",1.5%,0.25%)</f>
        <v>1.4999999999999999E-2</v>
      </c>
      <c r="H2692" s="38"/>
      <c r="I2692" s="38"/>
      <c r="J2692" s="27">
        <f t="shared" si="252"/>
        <v>1041</v>
      </c>
      <c r="K2692" s="28">
        <f t="shared" si="253"/>
        <v>9</v>
      </c>
      <c r="L2692" s="27">
        <f>IF(K2692=0,0,IF(E2692&gt;1,E2692-1,VLOOKUP(K2692,Months_Weeks!$A$1:$B$13,2,0)))</f>
        <v>4</v>
      </c>
      <c r="M2692" s="29"/>
      <c r="N2692" s="39"/>
      <c r="O2692" s="39"/>
      <c r="P2692" s="50">
        <f t="shared" si="254"/>
        <v>0</v>
      </c>
      <c r="Q2692" s="28">
        <f t="shared" si="255"/>
        <v>9</v>
      </c>
      <c r="R2692" s="28">
        <f>IF(Q2692=0,0,IF(E2692&gt;1,E2692-1,VLOOKUP(Q2692,Months_Weeks!$A$1:$B$13,2,0)))</f>
        <v>4</v>
      </c>
      <c r="S2692" s="30"/>
      <c r="T2692" s="39"/>
      <c r="U2692" s="39"/>
      <c r="V2692" s="50">
        <f t="shared" si="256"/>
        <v>0</v>
      </c>
      <c r="W2692" s="28">
        <f t="shared" si="257"/>
        <v>9</v>
      </c>
      <c r="X2692" s="28">
        <f>IF(W2692=0,0,IF(E2692&gt;1,E2692-1,VLOOKUP(W2692,Months_Weeks!$A$1:$B$13,2,0)))</f>
        <v>4</v>
      </c>
      <c r="Y2692" s="30"/>
      <c r="Z2692" s="39"/>
      <c r="AA2692" s="31"/>
      <c r="AB2692" s="39"/>
      <c r="AC2692" s="31"/>
      <c r="AD2692" s="40"/>
      <c r="AE2692" s="31"/>
      <c r="AF2692" s="40"/>
      <c r="AG2692" s="31"/>
      <c r="AH2692" s="40"/>
      <c r="AI2692" s="31"/>
      <c r="AJ2692" s="40"/>
    </row>
    <row r="2693" spans="1:36" x14ac:dyDescent="0.25">
      <c r="A2693" s="37" t="s">
        <v>62</v>
      </c>
      <c r="B2693" s="37">
        <v>1046</v>
      </c>
      <c r="C2693" s="26" t="str">
        <f>IFERROR(INDEX(Clients[Client_Name],MATCH(Table312[[#This Row],[Client_Code]],Clients[Client_Code],0)),"")</f>
        <v>MULTIMARES</v>
      </c>
      <c r="D2693" s="25">
        <v>10</v>
      </c>
      <c r="E2693" s="25">
        <v>1</v>
      </c>
      <c r="F2693" s="25" t="b">
        <f>IF(E2693&gt;(VLOOKUP(D2693,Months_Weeks!$A$2:$B$13,2,TRUE)),FALSE)</f>
        <v>0</v>
      </c>
      <c r="G2693" s="63">
        <f>IF(Table312[[#This Row],[Facility]]="Buin",1.5%,0.25%)</f>
        <v>1.4999999999999999E-2</v>
      </c>
      <c r="H2693" s="38"/>
      <c r="I2693" s="38"/>
      <c r="J2693" s="27">
        <f t="shared" si="252"/>
        <v>1041</v>
      </c>
      <c r="K2693" s="28">
        <f t="shared" si="253"/>
        <v>9</v>
      </c>
      <c r="L2693" s="27">
        <f>IF(K2693=0,0,IF(E2693&gt;1,E2693-1,VLOOKUP(K2693,Months_Weeks!$A$1:$B$13,2,0)))</f>
        <v>5</v>
      </c>
      <c r="M2693" s="29"/>
      <c r="N2693" s="39"/>
      <c r="O2693" s="39"/>
      <c r="P2693" s="50">
        <f t="shared" si="254"/>
        <v>0</v>
      </c>
      <c r="Q2693" s="28">
        <f t="shared" si="255"/>
        <v>9</v>
      </c>
      <c r="R2693" s="28">
        <f>IF(Q2693=0,0,IF(E2693&gt;1,E2693-1,VLOOKUP(Q2693,Months_Weeks!$A$1:$B$13,2,0)))</f>
        <v>5</v>
      </c>
      <c r="S2693" s="30"/>
      <c r="T2693" s="39"/>
      <c r="U2693" s="39"/>
      <c r="V2693" s="50">
        <f t="shared" si="256"/>
        <v>0</v>
      </c>
      <c r="W2693" s="28">
        <f t="shared" si="257"/>
        <v>9</v>
      </c>
      <c r="X2693" s="28">
        <f>IF(W2693=0,0,IF(E2693&gt;1,E2693-1,VLOOKUP(W2693,Months_Weeks!$A$1:$B$13,2,0)))</f>
        <v>5</v>
      </c>
      <c r="Y2693" s="30"/>
      <c r="Z2693" s="39"/>
      <c r="AA2693" s="31"/>
      <c r="AB2693" s="39"/>
      <c r="AC2693" s="31"/>
      <c r="AD2693" s="40"/>
      <c r="AE2693" s="31"/>
      <c r="AF2693" s="40"/>
      <c r="AG2693" s="31"/>
      <c r="AH2693" s="40"/>
      <c r="AI2693" s="31"/>
      <c r="AJ2693" s="40"/>
    </row>
    <row r="2694" spans="1:36" x14ac:dyDescent="0.25">
      <c r="A2694" s="37" t="s">
        <v>62</v>
      </c>
      <c r="B2694" s="37">
        <v>1046</v>
      </c>
      <c r="C2694" s="26" t="str">
        <f>IFERROR(INDEX(Clients[Client_Name],MATCH(Table312[[#This Row],[Client_Code]],Clients[Client_Code],0)),"")</f>
        <v>MULTIMARES</v>
      </c>
      <c r="D2694" s="25">
        <v>10</v>
      </c>
      <c r="E2694" s="25">
        <v>2</v>
      </c>
      <c r="F2694" s="25" t="b">
        <f>IF(E2694&gt;(VLOOKUP(D2694,Months_Weeks!$A$2:$B$13,2,TRUE)),FALSE)</f>
        <v>0</v>
      </c>
      <c r="G2694" s="63">
        <f>IF(Table312[[#This Row],[Facility]]="Buin",1.5%,0.25%)</f>
        <v>1.4999999999999999E-2</v>
      </c>
      <c r="H2694" s="38"/>
      <c r="I2694" s="38"/>
      <c r="J2694" s="27">
        <f t="shared" si="252"/>
        <v>1041</v>
      </c>
      <c r="K2694" s="28">
        <f t="shared" si="253"/>
        <v>10</v>
      </c>
      <c r="L2694" s="27">
        <f>IF(K2694=0,0,IF(E2694&gt;1,E2694-1,VLOOKUP(K2694,Months_Weeks!$A$1:$B$13,2,0)))</f>
        <v>1</v>
      </c>
      <c r="M2694" s="29"/>
      <c r="N2694" s="39"/>
      <c r="O2694" s="39"/>
      <c r="P2694" s="50">
        <f t="shared" si="254"/>
        <v>0</v>
      </c>
      <c r="Q2694" s="28">
        <f t="shared" si="255"/>
        <v>10</v>
      </c>
      <c r="R2694" s="28">
        <f>IF(Q2694=0,0,IF(E2694&gt;1,E2694-1,VLOOKUP(Q2694,Months_Weeks!$A$1:$B$13,2,0)))</f>
        <v>1</v>
      </c>
      <c r="S2694" s="30"/>
      <c r="T2694" s="39"/>
      <c r="U2694" s="39"/>
      <c r="V2694" s="50">
        <f t="shared" si="256"/>
        <v>0</v>
      </c>
      <c r="W2694" s="28">
        <f t="shared" si="257"/>
        <v>10</v>
      </c>
      <c r="X2694" s="28">
        <f>IF(W2694=0,0,IF(E2694&gt;1,E2694-1,VLOOKUP(W2694,Months_Weeks!$A$1:$B$13,2,0)))</f>
        <v>1</v>
      </c>
      <c r="Y2694" s="30"/>
      <c r="Z2694" s="39"/>
      <c r="AA2694" s="31"/>
      <c r="AB2694" s="39"/>
      <c r="AC2694" s="31"/>
      <c r="AD2694" s="40"/>
      <c r="AE2694" s="31"/>
      <c r="AF2694" s="40"/>
      <c r="AG2694" s="31"/>
      <c r="AH2694" s="40"/>
      <c r="AI2694" s="31"/>
      <c r="AJ2694" s="40"/>
    </row>
    <row r="2695" spans="1:36" x14ac:dyDescent="0.25">
      <c r="A2695" s="37" t="s">
        <v>62</v>
      </c>
      <c r="B2695" s="37">
        <v>1046</v>
      </c>
      <c r="C2695" s="26" t="str">
        <f>IFERROR(INDEX(Clients[Client_Name],MATCH(Table312[[#This Row],[Client_Code]],Clients[Client_Code],0)),"")</f>
        <v>MULTIMARES</v>
      </c>
      <c r="D2695" s="25">
        <v>10</v>
      </c>
      <c r="E2695" s="25">
        <v>3</v>
      </c>
      <c r="F2695" s="25" t="b">
        <f>IF(E2695&gt;(VLOOKUP(D2695,Months_Weeks!$A$2:$B$13,2,TRUE)),FALSE)</f>
        <v>0</v>
      </c>
      <c r="G2695" s="63">
        <f>IF(Table312[[#This Row],[Facility]]="Buin",1.5%,0.25%)</f>
        <v>1.4999999999999999E-2</v>
      </c>
      <c r="H2695" s="38"/>
      <c r="I2695" s="38"/>
      <c r="J2695" s="27">
        <f t="shared" si="252"/>
        <v>1041</v>
      </c>
      <c r="K2695" s="28">
        <f t="shared" si="253"/>
        <v>10</v>
      </c>
      <c r="L2695" s="27">
        <f>IF(K2695=0,0,IF(E2695&gt;1,E2695-1,VLOOKUP(K2695,Months_Weeks!$A$1:$B$13,2,0)))</f>
        <v>2</v>
      </c>
      <c r="M2695" s="29"/>
      <c r="N2695" s="39"/>
      <c r="O2695" s="39"/>
      <c r="P2695" s="50">
        <f t="shared" si="254"/>
        <v>0</v>
      </c>
      <c r="Q2695" s="28">
        <f t="shared" si="255"/>
        <v>10</v>
      </c>
      <c r="R2695" s="28">
        <f>IF(Q2695=0,0,IF(E2695&gt;1,E2695-1,VLOOKUP(Q2695,Months_Weeks!$A$1:$B$13,2,0)))</f>
        <v>2</v>
      </c>
      <c r="S2695" s="30"/>
      <c r="T2695" s="39"/>
      <c r="U2695" s="39"/>
      <c r="V2695" s="50">
        <f t="shared" si="256"/>
        <v>0</v>
      </c>
      <c r="W2695" s="28">
        <f t="shared" si="257"/>
        <v>10</v>
      </c>
      <c r="X2695" s="28">
        <f>IF(W2695=0,0,IF(E2695&gt;1,E2695-1,VLOOKUP(W2695,Months_Weeks!$A$1:$B$13,2,0)))</f>
        <v>2</v>
      </c>
      <c r="Y2695" s="30"/>
      <c r="Z2695" s="39"/>
      <c r="AA2695" s="31"/>
      <c r="AB2695" s="39"/>
      <c r="AC2695" s="31"/>
      <c r="AD2695" s="40"/>
      <c r="AE2695" s="31"/>
      <c r="AF2695" s="40"/>
      <c r="AG2695" s="31"/>
      <c r="AH2695" s="40"/>
      <c r="AI2695" s="31"/>
      <c r="AJ2695" s="40"/>
    </row>
    <row r="2696" spans="1:36" x14ac:dyDescent="0.25">
      <c r="A2696" s="37" t="s">
        <v>62</v>
      </c>
      <c r="B2696" s="37">
        <v>1046</v>
      </c>
      <c r="C2696" s="26" t="str">
        <f>IFERROR(INDEX(Clients[Client_Name],MATCH(Table312[[#This Row],[Client_Code]],Clients[Client_Code],0)),"")</f>
        <v>MULTIMARES</v>
      </c>
      <c r="D2696" s="25">
        <v>10</v>
      </c>
      <c r="E2696" s="25">
        <v>4</v>
      </c>
      <c r="F2696" s="25" t="b">
        <f>IF(E2696&gt;(VLOOKUP(D2696,Months_Weeks!$A$2:$B$13,2,TRUE)),FALSE)</f>
        <v>0</v>
      </c>
      <c r="G2696" s="63">
        <f>IF(Table312[[#This Row],[Facility]]="Buin",1.5%,0.25%)</f>
        <v>1.4999999999999999E-2</v>
      </c>
      <c r="H2696" s="38"/>
      <c r="I2696" s="38"/>
      <c r="J2696" s="27">
        <f t="shared" si="252"/>
        <v>1041</v>
      </c>
      <c r="K2696" s="28">
        <f t="shared" si="253"/>
        <v>10</v>
      </c>
      <c r="L2696" s="27">
        <f>IF(K2696=0,0,IF(E2696&gt;1,E2696-1,VLOOKUP(K2696,Months_Weeks!$A$1:$B$13,2,0)))</f>
        <v>3</v>
      </c>
      <c r="M2696" s="29"/>
      <c r="N2696" s="39"/>
      <c r="O2696" s="39"/>
      <c r="P2696" s="50">
        <f t="shared" si="254"/>
        <v>0</v>
      </c>
      <c r="Q2696" s="28">
        <f t="shared" si="255"/>
        <v>10</v>
      </c>
      <c r="R2696" s="28">
        <f>IF(Q2696=0,0,IF(E2696&gt;1,E2696-1,VLOOKUP(Q2696,Months_Weeks!$A$1:$B$13,2,0)))</f>
        <v>3</v>
      </c>
      <c r="S2696" s="30"/>
      <c r="T2696" s="39"/>
      <c r="U2696" s="39"/>
      <c r="V2696" s="50">
        <f t="shared" si="256"/>
        <v>0</v>
      </c>
      <c r="W2696" s="28">
        <f t="shared" si="257"/>
        <v>10</v>
      </c>
      <c r="X2696" s="28">
        <f>IF(W2696=0,0,IF(E2696&gt;1,E2696-1,VLOOKUP(W2696,Months_Weeks!$A$1:$B$13,2,0)))</f>
        <v>3</v>
      </c>
      <c r="Y2696" s="30"/>
      <c r="Z2696" s="39"/>
      <c r="AA2696" s="31"/>
      <c r="AB2696" s="39"/>
      <c r="AC2696" s="31"/>
      <c r="AD2696" s="40"/>
      <c r="AE2696" s="31"/>
      <c r="AF2696" s="40"/>
      <c r="AG2696" s="31"/>
      <c r="AH2696" s="40"/>
      <c r="AI2696" s="31"/>
      <c r="AJ2696" s="40"/>
    </row>
    <row r="2697" spans="1:36" x14ac:dyDescent="0.25">
      <c r="A2697" s="37" t="s">
        <v>62</v>
      </c>
      <c r="B2697" s="37">
        <v>1046</v>
      </c>
      <c r="C2697" s="26" t="str">
        <f>IFERROR(INDEX(Clients[Client_Name],MATCH(Table312[[#This Row],[Client_Code]],Clients[Client_Code],0)),"")</f>
        <v>MULTIMARES</v>
      </c>
      <c r="D2697" s="25">
        <v>11</v>
      </c>
      <c r="E2697" s="25">
        <v>1</v>
      </c>
      <c r="F2697" s="25" t="b">
        <f>IF(E2697&gt;(VLOOKUP(D2697,Months_Weeks!$A$2:$B$13,2,TRUE)),FALSE)</f>
        <v>0</v>
      </c>
      <c r="G2697" s="63">
        <f>IF(Table312[[#This Row],[Facility]]="Buin",1.5%,0.25%)</f>
        <v>1.4999999999999999E-2</v>
      </c>
      <c r="H2697" s="38"/>
      <c r="I2697" s="38"/>
      <c r="J2697" s="27">
        <f t="shared" si="252"/>
        <v>1041</v>
      </c>
      <c r="K2697" s="28">
        <f t="shared" si="253"/>
        <v>10</v>
      </c>
      <c r="L2697" s="27">
        <f>IF(K2697=0,0,IF(E2697&gt;1,E2697-1,VLOOKUP(K2697,Months_Weeks!$A$1:$B$13,2,0)))</f>
        <v>4</v>
      </c>
      <c r="M2697" s="29"/>
      <c r="N2697" s="39"/>
      <c r="O2697" s="39"/>
      <c r="P2697" s="50">
        <f t="shared" si="254"/>
        <v>0</v>
      </c>
      <c r="Q2697" s="28">
        <f t="shared" si="255"/>
        <v>10</v>
      </c>
      <c r="R2697" s="28">
        <f>IF(Q2697=0,0,IF(E2697&gt;1,E2697-1,VLOOKUP(Q2697,Months_Weeks!$A$1:$B$13,2,0)))</f>
        <v>4</v>
      </c>
      <c r="S2697" s="30"/>
      <c r="T2697" s="39"/>
      <c r="U2697" s="39"/>
      <c r="V2697" s="50">
        <f t="shared" si="256"/>
        <v>0</v>
      </c>
      <c r="W2697" s="28">
        <f t="shared" si="257"/>
        <v>10</v>
      </c>
      <c r="X2697" s="28">
        <f>IF(W2697=0,0,IF(E2697&gt;1,E2697-1,VLOOKUP(W2697,Months_Weeks!$A$1:$B$13,2,0)))</f>
        <v>4</v>
      </c>
      <c r="Y2697" s="30"/>
      <c r="Z2697" s="39"/>
      <c r="AA2697" s="31"/>
      <c r="AB2697" s="39"/>
      <c r="AC2697" s="31"/>
      <c r="AD2697" s="40"/>
      <c r="AE2697" s="31"/>
      <c r="AF2697" s="40"/>
      <c r="AG2697" s="31"/>
      <c r="AH2697" s="40"/>
      <c r="AI2697" s="31"/>
      <c r="AJ2697" s="40"/>
    </row>
    <row r="2698" spans="1:36" x14ac:dyDescent="0.25">
      <c r="A2698" s="37" t="s">
        <v>62</v>
      </c>
      <c r="B2698" s="37">
        <v>1046</v>
      </c>
      <c r="C2698" s="26" t="str">
        <f>IFERROR(INDEX(Clients[Client_Name],MATCH(Table312[[#This Row],[Client_Code]],Clients[Client_Code],0)),"")</f>
        <v>MULTIMARES</v>
      </c>
      <c r="D2698" s="25">
        <v>11</v>
      </c>
      <c r="E2698" s="25">
        <v>2</v>
      </c>
      <c r="F2698" s="25" t="b">
        <f>IF(E2698&gt;(VLOOKUP(D2698,Months_Weeks!$A$2:$B$13,2,TRUE)),FALSE)</f>
        <v>0</v>
      </c>
      <c r="G2698" s="63">
        <f>IF(Table312[[#This Row],[Facility]]="Buin",1.5%,0.25%)</f>
        <v>1.4999999999999999E-2</v>
      </c>
      <c r="H2698" s="38"/>
      <c r="I2698" s="38"/>
      <c r="J2698" s="27">
        <f t="shared" si="252"/>
        <v>1041</v>
      </c>
      <c r="K2698" s="28">
        <f t="shared" si="253"/>
        <v>11</v>
      </c>
      <c r="L2698" s="27">
        <f>IF(K2698=0,0,IF(E2698&gt;1,E2698-1,VLOOKUP(K2698,Months_Weeks!$A$1:$B$13,2,0)))</f>
        <v>1</v>
      </c>
      <c r="M2698" s="29"/>
      <c r="N2698" s="39"/>
      <c r="O2698" s="39"/>
      <c r="P2698" s="50">
        <f t="shared" si="254"/>
        <v>0</v>
      </c>
      <c r="Q2698" s="28">
        <f t="shared" si="255"/>
        <v>11</v>
      </c>
      <c r="R2698" s="28">
        <f>IF(Q2698=0,0,IF(E2698&gt;1,E2698-1,VLOOKUP(Q2698,Months_Weeks!$A$1:$B$13,2,0)))</f>
        <v>1</v>
      </c>
      <c r="S2698" s="30"/>
      <c r="T2698" s="39"/>
      <c r="U2698" s="39"/>
      <c r="V2698" s="50">
        <f t="shared" si="256"/>
        <v>0</v>
      </c>
      <c r="W2698" s="28">
        <f t="shared" si="257"/>
        <v>11</v>
      </c>
      <c r="X2698" s="28">
        <f>IF(W2698=0,0,IF(E2698&gt;1,E2698-1,VLOOKUP(W2698,Months_Weeks!$A$1:$B$13,2,0)))</f>
        <v>1</v>
      </c>
      <c r="Y2698" s="30"/>
      <c r="Z2698" s="39"/>
      <c r="AA2698" s="31"/>
      <c r="AB2698" s="39"/>
      <c r="AC2698" s="31"/>
      <c r="AD2698" s="40"/>
      <c r="AE2698" s="31"/>
      <c r="AF2698" s="40"/>
      <c r="AG2698" s="31"/>
      <c r="AH2698" s="40"/>
      <c r="AI2698" s="31"/>
      <c r="AJ2698" s="40"/>
    </row>
    <row r="2699" spans="1:36" x14ac:dyDescent="0.25">
      <c r="A2699" s="37" t="s">
        <v>62</v>
      </c>
      <c r="B2699" s="37">
        <v>1046</v>
      </c>
      <c r="C2699" s="26" t="str">
        <f>IFERROR(INDEX(Clients[Client_Name],MATCH(Table312[[#This Row],[Client_Code]],Clients[Client_Code],0)),"")</f>
        <v>MULTIMARES</v>
      </c>
      <c r="D2699" s="25">
        <v>11</v>
      </c>
      <c r="E2699" s="25">
        <v>3</v>
      </c>
      <c r="F2699" s="25" t="b">
        <f>IF(E2699&gt;(VLOOKUP(D2699,Months_Weeks!$A$2:$B$13,2,TRUE)),FALSE)</f>
        <v>0</v>
      </c>
      <c r="G2699" s="63">
        <f>IF(Table312[[#This Row],[Facility]]="Buin",1.5%,0.25%)</f>
        <v>1.4999999999999999E-2</v>
      </c>
      <c r="H2699" s="38"/>
      <c r="I2699" s="38"/>
      <c r="J2699" s="27">
        <f t="shared" si="252"/>
        <v>1041</v>
      </c>
      <c r="K2699" s="28">
        <f t="shared" si="253"/>
        <v>11</v>
      </c>
      <c r="L2699" s="27">
        <f>IF(K2699=0,0,IF(E2699&gt;1,E2699-1,VLOOKUP(K2699,Months_Weeks!$A$1:$B$13,2,0)))</f>
        <v>2</v>
      </c>
      <c r="M2699" s="29"/>
      <c r="N2699" s="39"/>
      <c r="O2699" s="39"/>
      <c r="P2699" s="50">
        <f t="shared" si="254"/>
        <v>0</v>
      </c>
      <c r="Q2699" s="28">
        <f t="shared" si="255"/>
        <v>11</v>
      </c>
      <c r="R2699" s="28">
        <f>IF(Q2699=0,0,IF(E2699&gt;1,E2699-1,VLOOKUP(Q2699,Months_Weeks!$A$1:$B$13,2,0)))</f>
        <v>2</v>
      </c>
      <c r="S2699" s="30"/>
      <c r="T2699" s="39"/>
      <c r="U2699" s="39"/>
      <c r="V2699" s="50">
        <f t="shared" si="256"/>
        <v>0</v>
      </c>
      <c r="W2699" s="28">
        <f t="shared" si="257"/>
        <v>11</v>
      </c>
      <c r="X2699" s="28">
        <f>IF(W2699=0,0,IF(E2699&gt;1,E2699-1,VLOOKUP(W2699,Months_Weeks!$A$1:$B$13,2,0)))</f>
        <v>2</v>
      </c>
      <c r="Y2699" s="30"/>
      <c r="Z2699" s="39"/>
      <c r="AA2699" s="31"/>
      <c r="AB2699" s="39"/>
      <c r="AC2699" s="31"/>
      <c r="AD2699" s="40"/>
      <c r="AE2699" s="31"/>
      <c r="AF2699" s="40"/>
      <c r="AG2699" s="31"/>
      <c r="AH2699" s="40"/>
      <c r="AI2699" s="31"/>
      <c r="AJ2699" s="40"/>
    </row>
    <row r="2700" spans="1:36" x14ac:dyDescent="0.25">
      <c r="A2700" s="37" t="s">
        <v>62</v>
      </c>
      <c r="B2700" s="37">
        <v>1046</v>
      </c>
      <c r="C2700" s="26" t="str">
        <f>IFERROR(INDEX(Clients[Client_Name],MATCH(Table312[[#This Row],[Client_Code]],Clients[Client_Code],0)),"")</f>
        <v>MULTIMARES</v>
      </c>
      <c r="D2700" s="25">
        <v>11</v>
      </c>
      <c r="E2700" s="25">
        <v>4</v>
      </c>
      <c r="F2700" s="25" t="b">
        <f>IF(E2700&gt;(VLOOKUP(D2700,Months_Weeks!$A$2:$B$13,2,TRUE)),FALSE)</f>
        <v>0</v>
      </c>
      <c r="G2700" s="63">
        <f>IF(Table312[[#This Row],[Facility]]="Buin",1.5%,0.25%)</f>
        <v>1.4999999999999999E-2</v>
      </c>
      <c r="H2700" s="38"/>
      <c r="I2700" s="38"/>
      <c r="J2700" s="27">
        <f t="shared" si="252"/>
        <v>1041</v>
      </c>
      <c r="K2700" s="28">
        <f t="shared" si="253"/>
        <v>11</v>
      </c>
      <c r="L2700" s="27">
        <f>IF(K2700=0,0,IF(E2700&gt;1,E2700-1,VLOOKUP(K2700,Months_Weeks!$A$1:$B$13,2,0)))</f>
        <v>3</v>
      </c>
      <c r="M2700" s="29"/>
      <c r="N2700" s="39"/>
      <c r="O2700" s="39"/>
      <c r="P2700" s="50">
        <f t="shared" si="254"/>
        <v>0</v>
      </c>
      <c r="Q2700" s="28">
        <f t="shared" si="255"/>
        <v>11</v>
      </c>
      <c r="R2700" s="28">
        <f>IF(Q2700=0,0,IF(E2700&gt;1,E2700-1,VLOOKUP(Q2700,Months_Weeks!$A$1:$B$13,2,0)))</f>
        <v>3</v>
      </c>
      <c r="S2700" s="30"/>
      <c r="T2700" s="39"/>
      <c r="U2700" s="39"/>
      <c r="V2700" s="50">
        <f t="shared" si="256"/>
        <v>0</v>
      </c>
      <c r="W2700" s="28">
        <f t="shared" si="257"/>
        <v>11</v>
      </c>
      <c r="X2700" s="28">
        <f>IF(W2700=0,0,IF(E2700&gt;1,E2700-1,VLOOKUP(W2700,Months_Weeks!$A$1:$B$13,2,0)))</f>
        <v>3</v>
      </c>
      <c r="Y2700" s="30"/>
      <c r="Z2700" s="39"/>
      <c r="AA2700" s="31"/>
      <c r="AB2700" s="39"/>
      <c r="AC2700" s="31"/>
      <c r="AD2700" s="40"/>
      <c r="AE2700" s="31"/>
      <c r="AF2700" s="40"/>
      <c r="AG2700" s="31"/>
      <c r="AH2700" s="40"/>
      <c r="AI2700" s="31"/>
      <c r="AJ2700" s="40"/>
    </row>
    <row r="2701" spans="1:36" x14ac:dyDescent="0.25">
      <c r="A2701" s="37" t="s">
        <v>62</v>
      </c>
      <c r="B2701" s="37">
        <v>1046</v>
      </c>
      <c r="C2701" s="26" t="str">
        <f>IFERROR(INDEX(Clients[Client_Name],MATCH(Table312[[#This Row],[Client_Code]],Clients[Client_Code],0)),"")</f>
        <v>MULTIMARES</v>
      </c>
      <c r="D2701" s="25">
        <v>12</v>
      </c>
      <c r="E2701" s="25">
        <v>1</v>
      </c>
      <c r="F2701" s="25" t="b">
        <f>IF(E2701&gt;(VLOOKUP(D2701,Months_Weeks!$A$2:$B$13,2,TRUE)),FALSE)</f>
        <v>0</v>
      </c>
      <c r="G2701" s="63">
        <f>IF(Table312[[#This Row],[Facility]]="Buin",1.5%,0.25%)</f>
        <v>1.4999999999999999E-2</v>
      </c>
      <c r="H2701" s="38"/>
      <c r="I2701" s="38"/>
      <c r="J2701" s="27">
        <f t="shared" si="252"/>
        <v>1041</v>
      </c>
      <c r="K2701" s="28">
        <f t="shared" si="253"/>
        <v>11</v>
      </c>
      <c r="L2701" s="27">
        <f>IF(K2701=0,0,IF(E2701&gt;1,E2701-1,VLOOKUP(K2701,Months_Weeks!$A$1:$B$13,2,0)))</f>
        <v>4</v>
      </c>
      <c r="M2701" s="29"/>
      <c r="N2701" s="39"/>
      <c r="O2701" s="39"/>
      <c r="P2701" s="50">
        <f t="shared" si="254"/>
        <v>0</v>
      </c>
      <c r="Q2701" s="28">
        <f t="shared" si="255"/>
        <v>11</v>
      </c>
      <c r="R2701" s="28">
        <f>IF(Q2701=0,0,IF(E2701&gt;1,E2701-1,VLOOKUP(Q2701,Months_Weeks!$A$1:$B$13,2,0)))</f>
        <v>4</v>
      </c>
      <c r="S2701" s="30"/>
      <c r="T2701" s="39"/>
      <c r="U2701" s="39"/>
      <c r="V2701" s="50">
        <f t="shared" si="256"/>
        <v>0</v>
      </c>
      <c r="W2701" s="28">
        <f t="shared" si="257"/>
        <v>11</v>
      </c>
      <c r="X2701" s="28">
        <f>IF(W2701=0,0,IF(E2701&gt;1,E2701-1,VLOOKUP(W2701,Months_Weeks!$A$1:$B$13,2,0)))</f>
        <v>4</v>
      </c>
      <c r="Y2701" s="30"/>
      <c r="Z2701" s="39"/>
      <c r="AA2701" s="31"/>
      <c r="AB2701" s="39"/>
      <c r="AC2701" s="31"/>
      <c r="AD2701" s="40"/>
      <c r="AE2701" s="31"/>
      <c r="AF2701" s="40"/>
      <c r="AG2701" s="31"/>
      <c r="AH2701" s="40"/>
      <c r="AI2701" s="31"/>
      <c r="AJ2701" s="40"/>
    </row>
    <row r="2702" spans="1:36" x14ac:dyDescent="0.25">
      <c r="A2702" s="37" t="s">
        <v>62</v>
      </c>
      <c r="B2702" s="37">
        <v>1046</v>
      </c>
      <c r="C2702" s="26" t="str">
        <f>IFERROR(INDEX(Clients[Client_Name],MATCH(Table312[[#This Row],[Client_Code]],Clients[Client_Code],0)),"")</f>
        <v>MULTIMARES</v>
      </c>
      <c r="D2702" s="25">
        <v>12</v>
      </c>
      <c r="E2702" s="25">
        <v>2</v>
      </c>
      <c r="F2702" s="25" t="b">
        <f>IF(E2702&gt;(VLOOKUP(D2702,Months_Weeks!$A$2:$B$13,2,TRUE)),FALSE)</f>
        <v>0</v>
      </c>
      <c r="G2702" s="63">
        <f>IF(Table312[[#This Row],[Facility]]="Buin",1.5%,0.25%)</f>
        <v>1.4999999999999999E-2</v>
      </c>
      <c r="H2702" s="38"/>
      <c r="I2702" s="38"/>
      <c r="J2702" s="27">
        <f t="shared" si="252"/>
        <v>1041</v>
      </c>
      <c r="K2702" s="28">
        <f t="shared" si="253"/>
        <v>12</v>
      </c>
      <c r="L2702" s="27">
        <f>IF(K2702=0,0,IF(E2702&gt;1,E2702-1,VLOOKUP(K2702,Months_Weeks!$A$1:$B$13,2,0)))</f>
        <v>1</v>
      </c>
      <c r="M2702" s="29"/>
      <c r="N2702" s="39"/>
      <c r="O2702" s="39"/>
      <c r="P2702" s="50">
        <f t="shared" si="254"/>
        <v>0</v>
      </c>
      <c r="Q2702" s="28">
        <f t="shared" si="255"/>
        <v>12</v>
      </c>
      <c r="R2702" s="28">
        <f>IF(Q2702=0,0,IF(E2702&gt;1,E2702-1,VLOOKUP(Q2702,Months_Weeks!$A$1:$B$13,2,0)))</f>
        <v>1</v>
      </c>
      <c r="S2702" s="30"/>
      <c r="T2702" s="39"/>
      <c r="U2702" s="39"/>
      <c r="V2702" s="50">
        <f t="shared" si="256"/>
        <v>0</v>
      </c>
      <c r="W2702" s="28">
        <f t="shared" si="257"/>
        <v>12</v>
      </c>
      <c r="X2702" s="28">
        <f>IF(W2702=0,0,IF(E2702&gt;1,E2702-1,VLOOKUP(W2702,Months_Weeks!$A$1:$B$13,2,0)))</f>
        <v>1</v>
      </c>
      <c r="Y2702" s="30"/>
      <c r="Z2702" s="39"/>
      <c r="AA2702" s="31"/>
      <c r="AB2702" s="39"/>
      <c r="AC2702" s="31"/>
      <c r="AD2702" s="40"/>
      <c r="AE2702" s="31"/>
      <c r="AF2702" s="40"/>
      <c r="AG2702" s="31"/>
      <c r="AH2702" s="40"/>
      <c r="AI2702" s="31"/>
      <c r="AJ2702" s="40"/>
    </row>
    <row r="2703" spans="1:36" x14ac:dyDescent="0.25">
      <c r="A2703" s="37" t="s">
        <v>62</v>
      </c>
      <c r="B2703" s="37">
        <v>1046</v>
      </c>
      <c r="C2703" s="26" t="str">
        <f>IFERROR(INDEX(Clients[Client_Name],MATCH(Table312[[#This Row],[Client_Code]],Clients[Client_Code],0)),"")</f>
        <v>MULTIMARES</v>
      </c>
      <c r="D2703" s="25">
        <v>12</v>
      </c>
      <c r="E2703" s="25">
        <v>3</v>
      </c>
      <c r="F2703" s="25" t="b">
        <f>IF(E2703&gt;(VLOOKUP(D2703,Months_Weeks!$A$2:$B$13,2,TRUE)),FALSE)</f>
        <v>0</v>
      </c>
      <c r="G2703" s="63">
        <f>IF(Table312[[#This Row],[Facility]]="Buin",1.5%,0.25%)</f>
        <v>1.4999999999999999E-2</v>
      </c>
      <c r="H2703" s="38"/>
      <c r="I2703" s="38"/>
      <c r="J2703" s="27">
        <f t="shared" si="252"/>
        <v>1041</v>
      </c>
      <c r="K2703" s="28">
        <f t="shared" si="253"/>
        <v>12</v>
      </c>
      <c r="L2703" s="27">
        <f>IF(K2703=0,0,IF(E2703&gt;1,E2703-1,VLOOKUP(K2703,Months_Weeks!$A$1:$B$13,2,0)))</f>
        <v>2</v>
      </c>
      <c r="M2703" s="29"/>
      <c r="N2703" s="39"/>
      <c r="O2703" s="39"/>
      <c r="P2703" s="50">
        <f t="shared" si="254"/>
        <v>0</v>
      </c>
      <c r="Q2703" s="28">
        <f t="shared" si="255"/>
        <v>12</v>
      </c>
      <c r="R2703" s="28">
        <f>IF(Q2703=0,0,IF(E2703&gt;1,E2703-1,VLOOKUP(Q2703,Months_Weeks!$A$1:$B$13,2,0)))</f>
        <v>2</v>
      </c>
      <c r="S2703" s="30"/>
      <c r="T2703" s="39"/>
      <c r="U2703" s="39"/>
      <c r="V2703" s="50">
        <f t="shared" si="256"/>
        <v>0</v>
      </c>
      <c r="W2703" s="28">
        <f t="shared" si="257"/>
        <v>12</v>
      </c>
      <c r="X2703" s="28">
        <f>IF(W2703=0,0,IF(E2703&gt;1,E2703-1,VLOOKUP(W2703,Months_Weeks!$A$1:$B$13,2,0)))</f>
        <v>2</v>
      </c>
      <c r="Y2703" s="30"/>
      <c r="Z2703" s="39"/>
      <c r="AA2703" s="31"/>
      <c r="AB2703" s="39"/>
      <c r="AC2703" s="31"/>
      <c r="AD2703" s="40"/>
      <c r="AE2703" s="31"/>
      <c r="AF2703" s="40"/>
      <c r="AG2703" s="31"/>
      <c r="AH2703" s="40"/>
      <c r="AI2703" s="31"/>
      <c r="AJ2703" s="40"/>
    </row>
    <row r="2704" spans="1:36" x14ac:dyDescent="0.25">
      <c r="A2704" s="37" t="s">
        <v>62</v>
      </c>
      <c r="B2704" s="37">
        <v>1046</v>
      </c>
      <c r="C2704" s="26" t="str">
        <f>IFERROR(INDEX(Clients[Client_Name],MATCH(Table312[[#This Row],[Client_Code]],Clients[Client_Code],0)),"")</f>
        <v>MULTIMARES</v>
      </c>
      <c r="D2704" s="25">
        <v>12</v>
      </c>
      <c r="E2704" s="25">
        <v>4</v>
      </c>
      <c r="F2704" s="25" t="b">
        <f>IF(E2704&gt;(VLOOKUP(D2704,Months_Weeks!$A$2:$B$13,2,TRUE)),FALSE)</f>
        <v>0</v>
      </c>
      <c r="G2704" s="63">
        <f>IF(Table312[[#This Row],[Facility]]="Buin",1.5%,0.25%)</f>
        <v>1.4999999999999999E-2</v>
      </c>
      <c r="H2704" s="38"/>
      <c r="I2704" s="38">
        <v>75</v>
      </c>
      <c r="J2704" s="27">
        <f t="shared" si="252"/>
        <v>966</v>
      </c>
      <c r="K2704" s="28">
        <f t="shared" si="253"/>
        <v>12</v>
      </c>
      <c r="L2704" s="27">
        <f>IF(K2704=0,0,IF(E2704&gt;1,E2704-1,VLOOKUP(K2704,Months_Weeks!$A$1:$B$13,2,0)))</f>
        <v>3</v>
      </c>
      <c r="M2704" s="29"/>
      <c r="N2704" s="39"/>
      <c r="O2704" s="39"/>
      <c r="P2704" s="50">
        <f t="shared" si="254"/>
        <v>0</v>
      </c>
      <c r="Q2704" s="28">
        <f t="shared" si="255"/>
        <v>12</v>
      </c>
      <c r="R2704" s="28">
        <f>IF(Q2704=0,0,IF(E2704&gt;1,E2704-1,VLOOKUP(Q2704,Months_Weeks!$A$1:$B$13,2,0)))</f>
        <v>3</v>
      </c>
      <c r="S2704" s="30"/>
      <c r="T2704" s="39"/>
      <c r="U2704" s="39"/>
      <c r="V2704" s="50">
        <f t="shared" si="256"/>
        <v>0</v>
      </c>
      <c r="W2704" s="28">
        <f t="shared" si="257"/>
        <v>12</v>
      </c>
      <c r="X2704" s="28">
        <f>IF(W2704=0,0,IF(E2704&gt;1,E2704-1,VLOOKUP(W2704,Months_Weeks!$A$1:$B$13,2,0)))</f>
        <v>3</v>
      </c>
      <c r="Y2704" s="30"/>
      <c r="Z2704" s="39"/>
      <c r="AA2704" s="31"/>
      <c r="AB2704" s="39"/>
      <c r="AC2704" s="31"/>
      <c r="AD2704" s="40"/>
      <c r="AE2704" s="31"/>
      <c r="AF2704" s="40"/>
      <c r="AG2704" s="31"/>
      <c r="AH2704" s="40"/>
      <c r="AI2704" s="31"/>
      <c r="AJ2704" s="40"/>
    </row>
    <row r="2705" spans="1:36" x14ac:dyDescent="0.25">
      <c r="A2705" s="37" t="s">
        <v>62</v>
      </c>
      <c r="B2705" s="37">
        <v>1046</v>
      </c>
      <c r="C2705" s="26" t="str">
        <f>IFERROR(INDEX(Clients[Client_Name],MATCH(Table312[[#This Row],[Client_Code]],Clients[Client_Code],0)),"")</f>
        <v>MULTIMARES</v>
      </c>
      <c r="D2705" s="25">
        <v>12</v>
      </c>
      <c r="E2705" s="25">
        <v>5</v>
      </c>
      <c r="F2705" s="25" t="b">
        <f>IF(E2705&gt;(VLOOKUP(D2705,Months_Weeks!$A$2:$B$13,2,TRUE)),FALSE)</f>
        <v>0</v>
      </c>
      <c r="G2705" s="63">
        <f>IF(Table312[[#This Row],[Facility]]="Buin",1.5%,0.25%)</f>
        <v>1.4999999999999999E-2</v>
      </c>
      <c r="H2705" s="38"/>
      <c r="I2705" s="38">
        <v>75</v>
      </c>
      <c r="J2705" s="27">
        <f t="shared" si="252"/>
        <v>891</v>
      </c>
      <c r="K2705" s="28">
        <f t="shared" si="253"/>
        <v>12</v>
      </c>
      <c r="L2705" s="27">
        <f>IF(K2705=0,0,IF(E2705&gt;1,E2705-1,VLOOKUP(K2705,Months_Weeks!$A$1:$B$13,2,0)))</f>
        <v>4</v>
      </c>
      <c r="M2705" s="29"/>
      <c r="N2705" s="39"/>
      <c r="O2705" s="39"/>
      <c r="P2705" s="50">
        <f t="shared" si="254"/>
        <v>0</v>
      </c>
      <c r="Q2705" s="28">
        <f t="shared" si="255"/>
        <v>12</v>
      </c>
      <c r="R2705" s="28">
        <f>IF(Q2705=0,0,IF(E2705&gt;1,E2705-1,VLOOKUP(Q2705,Months_Weeks!$A$1:$B$13,2,0)))</f>
        <v>4</v>
      </c>
      <c r="S2705" s="30"/>
      <c r="T2705" s="39"/>
      <c r="U2705" s="39"/>
      <c r="V2705" s="50">
        <f t="shared" si="256"/>
        <v>0</v>
      </c>
      <c r="W2705" s="28">
        <f t="shared" si="257"/>
        <v>12</v>
      </c>
      <c r="X2705" s="28">
        <f>IF(W2705=0,0,IF(E2705&gt;1,E2705-1,VLOOKUP(W2705,Months_Weeks!$A$1:$B$13,2,0)))</f>
        <v>4</v>
      </c>
      <c r="Y2705" s="30"/>
      <c r="Z2705" s="39"/>
      <c r="AA2705" s="31"/>
      <c r="AB2705" s="39"/>
      <c r="AC2705" s="31"/>
      <c r="AD2705" s="40"/>
      <c r="AE2705" s="31"/>
      <c r="AF2705" s="40"/>
      <c r="AG2705" s="31"/>
      <c r="AH2705" s="40"/>
      <c r="AI2705" s="31"/>
      <c r="AJ2705" s="40"/>
    </row>
    <row r="2706" spans="1:36" x14ac:dyDescent="0.25">
      <c r="A2706" s="37" t="s">
        <v>32</v>
      </c>
      <c r="B2706" s="37">
        <v>34</v>
      </c>
      <c r="C2706" s="26" t="str">
        <f>IFERROR(INDEX(Clients[Client_Name],MATCH(Table312[[#This Row],[Client_Code]],Clients[Client_Code],0)),"")</f>
        <v>NESTLE</v>
      </c>
      <c r="D2706" s="25">
        <v>1</v>
      </c>
      <c r="E2706" s="25">
        <v>1</v>
      </c>
      <c r="F2706" s="25" t="b">
        <f>IF(E2706&gt;(VLOOKUP(D2706,Months_Weeks!$A$2:$B$13,2,TRUE)),FALSE)</f>
        <v>0</v>
      </c>
      <c r="G2706" s="63">
        <f>IF(Table312[[#This Row],[Facility]]="Buin",1.5%,0.25%)</f>
        <v>2.5000000000000001E-3</v>
      </c>
      <c r="H2706" s="38">
        <v>0</v>
      </c>
      <c r="I2706" s="38"/>
      <c r="J2706" s="27">
        <f t="shared" si="252"/>
        <v>0</v>
      </c>
      <c r="K2706" s="28">
        <f t="shared" si="253"/>
        <v>0</v>
      </c>
      <c r="L2706" s="27">
        <f>IF(K2706=0,0,IF(E2706&gt;1,E2706-1,VLOOKUP(K2706,Months_Weeks!$A$1:$B$13,2,0)))</f>
        <v>0</v>
      </c>
      <c r="M2706" s="29"/>
      <c r="N2706" s="39"/>
      <c r="O2706" s="39"/>
      <c r="P2706" s="50">
        <f t="shared" si="254"/>
        <v>0</v>
      </c>
      <c r="Q2706" s="28">
        <f t="shared" si="255"/>
        <v>0</v>
      </c>
      <c r="R2706" s="28">
        <f>IF(Q2706=0,0,IF(E2706&gt;1,E2706-1,VLOOKUP(Q2706,Months_Weeks!$A$1:$B$13,2,0)))</f>
        <v>0</v>
      </c>
      <c r="S2706" s="30"/>
      <c r="T2706" s="39"/>
      <c r="U2706" s="39"/>
      <c r="V2706" s="50">
        <f t="shared" si="256"/>
        <v>0</v>
      </c>
      <c r="W2706" s="28">
        <f t="shared" si="257"/>
        <v>0</v>
      </c>
      <c r="X2706" s="28">
        <f>IF(W2706=0,0,IF(E2706&gt;1,E2706-1,VLOOKUP(W2706,Months_Weeks!$A$1:$B$13,2,0)))</f>
        <v>0</v>
      </c>
      <c r="Y2706" s="30"/>
      <c r="Z2706" s="39"/>
      <c r="AA2706" s="31"/>
      <c r="AB2706" s="39"/>
      <c r="AC2706" s="31"/>
      <c r="AD2706" s="40"/>
      <c r="AE2706" s="31"/>
      <c r="AF2706" s="40"/>
      <c r="AG2706" s="31"/>
      <c r="AH2706" s="40"/>
      <c r="AI2706" s="31"/>
      <c r="AJ2706" s="40"/>
    </row>
    <row r="2707" spans="1:36" x14ac:dyDescent="0.25">
      <c r="A2707" s="37" t="s">
        <v>32</v>
      </c>
      <c r="B2707" s="37">
        <v>34</v>
      </c>
      <c r="C2707" s="26" t="str">
        <f>IFERROR(INDEX(Clients[Client_Name],MATCH(Table312[[#This Row],[Client_Code]],Clients[Client_Code],0)),"")</f>
        <v>NESTLE</v>
      </c>
      <c r="D2707" s="25">
        <v>1</v>
      </c>
      <c r="E2707" s="25">
        <v>2</v>
      </c>
      <c r="F2707" s="25" t="b">
        <f>IF(E2707&gt;(VLOOKUP(D2707,Months_Weeks!$A$2:$B$13,2,TRUE)),FALSE)</f>
        <v>0</v>
      </c>
      <c r="G2707" s="63">
        <f>IF(Table312[[#This Row],[Facility]]="Buin",1.5%,0.25%)</f>
        <v>2.5000000000000001E-3</v>
      </c>
      <c r="H2707" s="38">
        <v>0</v>
      </c>
      <c r="I2707" s="38"/>
      <c r="J2707" s="27">
        <f t="shared" si="252"/>
        <v>0</v>
      </c>
      <c r="K2707" s="28">
        <f t="shared" si="253"/>
        <v>1</v>
      </c>
      <c r="L2707" s="27">
        <f>IF(K2707=0,0,IF(E2707&gt;1,E2707-1,VLOOKUP(K2707,Months_Weeks!$A$1:$B$13,2,0)))</f>
        <v>1</v>
      </c>
      <c r="M2707" s="29"/>
      <c r="N2707" s="39"/>
      <c r="O2707" s="39"/>
      <c r="P2707" s="50">
        <f t="shared" si="254"/>
        <v>0</v>
      </c>
      <c r="Q2707" s="28">
        <f t="shared" si="255"/>
        <v>1</v>
      </c>
      <c r="R2707" s="28">
        <f>IF(Q2707=0,0,IF(E2707&gt;1,E2707-1,VLOOKUP(Q2707,Months_Weeks!$A$1:$B$13,2,0)))</f>
        <v>1</v>
      </c>
      <c r="S2707" s="30"/>
      <c r="T2707" s="39"/>
      <c r="U2707" s="39"/>
      <c r="V2707" s="50">
        <f t="shared" si="256"/>
        <v>0</v>
      </c>
      <c r="W2707" s="28">
        <f t="shared" si="257"/>
        <v>1</v>
      </c>
      <c r="X2707" s="28">
        <f>IF(W2707=0,0,IF(E2707&gt;1,E2707-1,VLOOKUP(W2707,Months_Weeks!$A$1:$B$13,2,0)))</f>
        <v>1</v>
      </c>
      <c r="Y2707" s="30"/>
      <c r="Z2707" s="39"/>
      <c r="AA2707" s="31"/>
      <c r="AB2707" s="39"/>
      <c r="AC2707" s="31"/>
      <c r="AD2707" s="40"/>
      <c r="AE2707" s="31"/>
      <c r="AF2707" s="40"/>
      <c r="AG2707" s="31"/>
      <c r="AH2707" s="40"/>
      <c r="AI2707" s="31"/>
      <c r="AJ2707" s="40"/>
    </row>
    <row r="2708" spans="1:36" x14ac:dyDescent="0.25">
      <c r="A2708" s="37" t="s">
        <v>32</v>
      </c>
      <c r="B2708" s="37">
        <v>34</v>
      </c>
      <c r="C2708" s="26" t="str">
        <f>IFERROR(INDEX(Clients[Client_Name],MATCH(Table312[[#This Row],[Client_Code]],Clients[Client_Code],0)),"")</f>
        <v>NESTLE</v>
      </c>
      <c r="D2708" s="25">
        <v>1</v>
      </c>
      <c r="E2708" s="25">
        <v>3</v>
      </c>
      <c r="F2708" s="25" t="b">
        <f>IF(E2708&gt;(VLOOKUP(D2708,Months_Weeks!$A$2:$B$13,2,TRUE)),FALSE)</f>
        <v>0</v>
      </c>
      <c r="G2708" s="63">
        <f>IF(Table312[[#This Row],[Facility]]="Buin",1.5%,0.25%)</f>
        <v>2.5000000000000001E-3</v>
      </c>
      <c r="H2708" s="38">
        <v>0</v>
      </c>
      <c r="I2708" s="38"/>
      <c r="J2708" s="27">
        <f t="shared" si="252"/>
        <v>0</v>
      </c>
      <c r="K2708" s="28">
        <f t="shared" si="253"/>
        <v>1</v>
      </c>
      <c r="L2708" s="27">
        <f>IF(K2708=0,0,IF(E2708&gt;1,E2708-1,VLOOKUP(K2708,Months_Weeks!$A$1:$B$13,2,0)))</f>
        <v>2</v>
      </c>
      <c r="M2708" s="29"/>
      <c r="N2708" s="39"/>
      <c r="O2708" s="39"/>
      <c r="P2708" s="50">
        <f t="shared" si="254"/>
        <v>0</v>
      </c>
      <c r="Q2708" s="28">
        <f t="shared" si="255"/>
        <v>1</v>
      </c>
      <c r="R2708" s="28">
        <f>IF(Q2708=0,0,IF(E2708&gt;1,E2708-1,VLOOKUP(Q2708,Months_Weeks!$A$1:$B$13,2,0)))</f>
        <v>2</v>
      </c>
      <c r="S2708" s="30"/>
      <c r="T2708" s="39"/>
      <c r="U2708" s="39"/>
      <c r="V2708" s="50">
        <f t="shared" si="256"/>
        <v>0</v>
      </c>
      <c r="W2708" s="28">
        <f t="shared" si="257"/>
        <v>1</v>
      </c>
      <c r="X2708" s="28">
        <f>IF(W2708=0,0,IF(E2708&gt;1,E2708-1,VLOOKUP(W2708,Months_Weeks!$A$1:$B$13,2,0)))</f>
        <v>2</v>
      </c>
      <c r="Y2708" s="30"/>
      <c r="Z2708" s="39"/>
      <c r="AA2708" s="31"/>
      <c r="AB2708" s="39"/>
      <c r="AC2708" s="31"/>
      <c r="AD2708" s="40"/>
      <c r="AE2708" s="31"/>
      <c r="AF2708" s="40"/>
      <c r="AG2708" s="31"/>
      <c r="AH2708" s="40"/>
      <c r="AI2708" s="31"/>
      <c r="AJ2708" s="40"/>
    </row>
    <row r="2709" spans="1:36" x14ac:dyDescent="0.25">
      <c r="A2709" s="37" t="s">
        <v>32</v>
      </c>
      <c r="B2709" s="37">
        <v>34</v>
      </c>
      <c r="C2709" s="26" t="str">
        <f>IFERROR(INDEX(Clients[Client_Name],MATCH(Table312[[#This Row],[Client_Code]],Clients[Client_Code],0)),"")</f>
        <v>NESTLE</v>
      </c>
      <c r="D2709" s="25">
        <v>1</v>
      </c>
      <c r="E2709" s="25">
        <v>4</v>
      </c>
      <c r="F2709" s="25" t="b">
        <f>IF(E2709&gt;(VLOOKUP(D2709,Months_Weeks!$A$2:$B$13,2,TRUE)),FALSE)</f>
        <v>0</v>
      </c>
      <c r="G2709" s="63">
        <f>IF(Table312[[#This Row],[Facility]]="Buin",1.5%,0.25%)</f>
        <v>2.5000000000000001E-3</v>
      </c>
      <c r="H2709" s="38">
        <v>0</v>
      </c>
      <c r="I2709" s="38"/>
      <c r="J2709" s="27">
        <f t="shared" si="252"/>
        <v>0</v>
      </c>
      <c r="K2709" s="28">
        <f t="shared" si="253"/>
        <v>1</v>
      </c>
      <c r="L2709" s="27">
        <f>IF(K2709=0,0,IF(E2709&gt;1,E2709-1,VLOOKUP(K2709,Months_Weeks!$A$1:$B$13,2,0)))</f>
        <v>3</v>
      </c>
      <c r="M2709" s="29"/>
      <c r="N2709" s="39"/>
      <c r="O2709" s="39"/>
      <c r="P2709" s="50">
        <f t="shared" si="254"/>
        <v>0</v>
      </c>
      <c r="Q2709" s="28">
        <f t="shared" si="255"/>
        <v>1</v>
      </c>
      <c r="R2709" s="28">
        <f>IF(Q2709=0,0,IF(E2709&gt;1,E2709-1,VLOOKUP(Q2709,Months_Weeks!$A$1:$B$13,2,0)))</f>
        <v>3</v>
      </c>
      <c r="S2709" s="30"/>
      <c r="T2709" s="39"/>
      <c r="U2709" s="39"/>
      <c r="V2709" s="50">
        <f t="shared" si="256"/>
        <v>0</v>
      </c>
      <c r="W2709" s="28">
        <f t="shared" si="257"/>
        <v>1</v>
      </c>
      <c r="X2709" s="28">
        <f>IF(W2709=0,0,IF(E2709&gt;1,E2709-1,VLOOKUP(W2709,Months_Weeks!$A$1:$B$13,2,0)))</f>
        <v>3</v>
      </c>
      <c r="Y2709" s="30"/>
      <c r="Z2709" s="39"/>
      <c r="AA2709" s="31"/>
      <c r="AB2709" s="39"/>
      <c r="AC2709" s="31"/>
      <c r="AD2709" s="40"/>
      <c r="AE2709" s="31"/>
      <c r="AF2709" s="40"/>
      <c r="AG2709" s="31"/>
      <c r="AH2709" s="40"/>
      <c r="AI2709" s="31"/>
      <c r="AJ2709" s="40"/>
    </row>
    <row r="2710" spans="1:36" x14ac:dyDescent="0.25">
      <c r="A2710" s="37" t="s">
        <v>32</v>
      </c>
      <c r="B2710" s="37">
        <v>34</v>
      </c>
      <c r="C2710" s="26" t="str">
        <f>IFERROR(INDEX(Clients[Client_Name],MATCH(Table312[[#This Row],[Client_Code]],Clients[Client_Code],0)),"")</f>
        <v>NESTLE</v>
      </c>
      <c r="D2710" s="25">
        <v>2</v>
      </c>
      <c r="E2710" s="25">
        <v>1</v>
      </c>
      <c r="F2710" s="25" t="b">
        <f>IF(E2710&gt;(VLOOKUP(D2710,Months_Weeks!$A$2:$B$13,2,TRUE)),FALSE)</f>
        <v>0</v>
      </c>
      <c r="G2710" s="63">
        <f>IF(Table312[[#This Row],[Facility]]="Buin",1.5%,0.25%)</f>
        <v>2.5000000000000001E-3</v>
      </c>
      <c r="H2710" s="38">
        <v>0</v>
      </c>
      <c r="I2710" s="38"/>
      <c r="J2710" s="27">
        <f t="shared" si="252"/>
        <v>0</v>
      </c>
      <c r="K2710" s="28">
        <f t="shared" si="253"/>
        <v>1</v>
      </c>
      <c r="L2710" s="27">
        <f>IF(K2710=0,0,IF(E2710&gt;1,E2710-1,VLOOKUP(K2710,Months_Weeks!$A$1:$B$13,2,0)))</f>
        <v>4</v>
      </c>
      <c r="M2710" s="29"/>
      <c r="N2710" s="39"/>
      <c r="O2710" s="39"/>
      <c r="P2710" s="50">
        <f t="shared" si="254"/>
        <v>0</v>
      </c>
      <c r="Q2710" s="28">
        <f t="shared" si="255"/>
        <v>1</v>
      </c>
      <c r="R2710" s="28">
        <f>IF(Q2710=0,0,IF(E2710&gt;1,E2710-1,VLOOKUP(Q2710,Months_Weeks!$A$1:$B$13,2,0)))</f>
        <v>4</v>
      </c>
      <c r="S2710" s="30"/>
      <c r="T2710" s="39"/>
      <c r="U2710" s="39"/>
      <c r="V2710" s="50">
        <f t="shared" si="256"/>
        <v>0</v>
      </c>
      <c r="W2710" s="28">
        <f t="shared" si="257"/>
        <v>1</v>
      </c>
      <c r="X2710" s="28">
        <f>IF(W2710=0,0,IF(E2710&gt;1,E2710-1,VLOOKUP(W2710,Months_Weeks!$A$1:$B$13,2,0)))</f>
        <v>4</v>
      </c>
      <c r="Y2710" s="30"/>
      <c r="Z2710" s="39"/>
      <c r="AA2710" s="31"/>
      <c r="AB2710" s="39"/>
      <c r="AC2710" s="31"/>
      <c r="AD2710" s="40"/>
      <c r="AE2710" s="31"/>
      <c r="AF2710" s="40"/>
      <c r="AG2710" s="31"/>
      <c r="AH2710" s="40"/>
      <c r="AI2710" s="31"/>
      <c r="AJ2710" s="40"/>
    </row>
    <row r="2711" spans="1:36" x14ac:dyDescent="0.25">
      <c r="A2711" s="37" t="s">
        <v>32</v>
      </c>
      <c r="B2711" s="37">
        <v>34</v>
      </c>
      <c r="C2711" s="26" t="str">
        <f>IFERROR(INDEX(Clients[Client_Name],MATCH(Table312[[#This Row],[Client_Code]],Clients[Client_Code],0)),"")</f>
        <v>NESTLE</v>
      </c>
      <c r="D2711" s="25">
        <v>2</v>
      </c>
      <c r="E2711" s="25">
        <v>2</v>
      </c>
      <c r="F2711" s="25" t="b">
        <f>IF(E2711&gt;(VLOOKUP(D2711,Months_Weeks!$A$2:$B$13,2,TRUE)),FALSE)</f>
        <v>0</v>
      </c>
      <c r="G2711" s="63">
        <f>IF(Table312[[#This Row],[Facility]]="Buin",1.5%,0.25%)</f>
        <v>2.5000000000000001E-3</v>
      </c>
      <c r="H2711" s="38">
        <v>0</v>
      </c>
      <c r="I2711" s="38"/>
      <c r="J2711" s="27">
        <f t="shared" si="252"/>
        <v>0</v>
      </c>
      <c r="K2711" s="28">
        <f t="shared" si="253"/>
        <v>2</v>
      </c>
      <c r="L2711" s="27">
        <f>IF(K2711=0,0,IF(E2711&gt;1,E2711-1,VLOOKUP(K2711,Months_Weeks!$A$1:$B$13,2,0)))</f>
        <v>1</v>
      </c>
      <c r="M2711" s="29"/>
      <c r="N2711" s="39"/>
      <c r="O2711" s="39"/>
      <c r="P2711" s="50">
        <f t="shared" si="254"/>
        <v>0</v>
      </c>
      <c r="Q2711" s="28">
        <f t="shared" si="255"/>
        <v>2</v>
      </c>
      <c r="R2711" s="28">
        <f>IF(Q2711=0,0,IF(E2711&gt;1,E2711-1,VLOOKUP(Q2711,Months_Weeks!$A$1:$B$13,2,0)))</f>
        <v>1</v>
      </c>
      <c r="S2711" s="30"/>
      <c r="T2711" s="39"/>
      <c r="U2711" s="39"/>
      <c r="V2711" s="50">
        <f t="shared" si="256"/>
        <v>0</v>
      </c>
      <c r="W2711" s="28">
        <f t="shared" si="257"/>
        <v>2</v>
      </c>
      <c r="X2711" s="28">
        <f>IF(W2711=0,0,IF(E2711&gt;1,E2711-1,VLOOKUP(W2711,Months_Weeks!$A$1:$B$13,2,0)))</f>
        <v>1</v>
      </c>
      <c r="Y2711" s="30"/>
      <c r="Z2711" s="39"/>
      <c r="AA2711" s="31"/>
      <c r="AB2711" s="39"/>
      <c r="AC2711" s="31"/>
      <c r="AD2711" s="40"/>
      <c r="AE2711" s="31"/>
      <c r="AF2711" s="40"/>
      <c r="AG2711" s="31"/>
      <c r="AH2711" s="40"/>
      <c r="AI2711" s="31"/>
      <c r="AJ2711" s="40"/>
    </row>
    <row r="2712" spans="1:36" x14ac:dyDescent="0.25">
      <c r="A2712" s="37" t="s">
        <v>32</v>
      </c>
      <c r="B2712" s="37">
        <v>34</v>
      </c>
      <c r="C2712" s="26" t="str">
        <f>IFERROR(INDEX(Clients[Client_Name],MATCH(Table312[[#This Row],[Client_Code]],Clients[Client_Code],0)),"")</f>
        <v>NESTLE</v>
      </c>
      <c r="D2712" s="25">
        <v>2</v>
      </c>
      <c r="E2712" s="25">
        <v>3</v>
      </c>
      <c r="F2712" s="25" t="b">
        <f>IF(E2712&gt;(VLOOKUP(D2712,Months_Weeks!$A$2:$B$13,2,TRUE)),FALSE)</f>
        <v>0</v>
      </c>
      <c r="G2712" s="63">
        <f>IF(Table312[[#This Row],[Facility]]="Buin",1.5%,0.25%)</f>
        <v>2.5000000000000001E-3</v>
      </c>
      <c r="H2712" s="38">
        <v>0</v>
      </c>
      <c r="I2712" s="38"/>
      <c r="J2712" s="27">
        <f t="shared" si="252"/>
        <v>0</v>
      </c>
      <c r="K2712" s="28">
        <f t="shared" si="253"/>
        <v>2</v>
      </c>
      <c r="L2712" s="27">
        <f>IF(K2712=0,0,IF(E2712&gt;1,E2712-1,VLOOKUP(K2712,Months_Weeks!$A$1:$B$13,2,0)))</f>
        <v>2</v>
      </c>
      <c r="M2712" s="29"/>
      <c r="N2712" s="39"/>
      <c r="O2712" s="39"/>
      <c r="P2712" s="50">
        <f t="shared" si="254"/>
        <v>0</v>
      </c>
      <c r="Q2712" s="28">
        <f t="shared" si="255"/>
        <v>2</v>
      </c>
      <c r="R2712" s="28">
        <f>IF(Q2712=0,0,IF(E2712&gt;1,E2712-1,VLOOKUP(Q2712,Months_Weeks!$A$1:$B$13,2,0)))</f>
        <v>2</v>
      </c>
      <c r="S2712" s="30"/>
      <c r="T2712" s="39"/>
      <c r="U2712" s="39"/>
      <c r="V2712" s="50">
        <f t="shared" si="256"/>
        <v>0</v>
      </c>
      <c r="W2712" s="28">
        <f t="shared" si="257"/>
        <v>2</v>
      </c>
      <c r="X2712" s="28">
        <f>IF(W2712=0,0,IF(E2712&gt;1,E2712-1,VLOOKUP(W2712,Months_Weeks!$A$1:$B$13,2,0)))</f>
        <v>2</v>
      </c>
      <c r="Y2712" s="30"/>
      <c r="Z2712" s="39"/>
      <c r="AA2712" s="31"/>
      <c r="AB2712" s="39"/>
      <c r="AC2712" s="31"/>
      <c r="AD2712" s="40"/>
      <c r="AE2712" s="31"/>
      <c r="AF2712" s="40"/>
      <c r="AG2712" s="31"/>
      <c r="AH2712" s="40"/>
      <c r="AI2712" s="31"/>
      <c r="AJ2712" s="40"/>
    </row>
    <row r="2713" spans="1:36" x14ac:dyDescent="0.25">
      <c r="A2713" s="37" t="s">
        <v>32</v>
      </c>
      <c r="B2713" s="37">
        <v>34</v>
      </c>
      <c r="C2713" s="26" t="str">
        <f>IFERROR(INDEX(Clients[Client_Name],MATCH(Table312[[#This Row],[Client_Code]],Clients[Client_Code],0)),"")</f>
        <v>NESTLE</v>
      </c>
      <c r="D2713" s="25">
        <v>2</v>
      </c>
      <c r="E2713" s="25">
        <v>4</v>
      </c>
      <c r="F2713" s="25" t="b">
        <f>IF(E2713&gt;(VLOOKUP(D2713,Months_Weeks!$A$2:$B$13,2,TRUE)),FALSE)</f>
        <v>0</v>
      </c>
      <c r="G2713" s="63">
        <f>IF(Table312[[#This Row],[Facility]]="Buin",1.5%,0.25%)</f>
        <v>2.5000000000000001E-3</v>
      </c>
      <c r="H2713" s="38">
        <v>0</v>
      </c>
      <c r="I2713" s="38"/>
      <c r="J2713" s="27">
        <f t="shared" si="252"/>
        <v>0</v>
      </c>
      <c r="K2713" s="28">
        <f t="shared" si="253"/>
        <v>2</v>
      </c>
      <c r="L2713" s="27">
        <f>IF(K2713=0,0,IF(E2713&gt;1,E2713-1,VLOOKUP(K2713,Months_Weeks!$A$1:$B$13,2,0)))</f>
        <v>3</v>
      </c>
      <c r="M2713" s="29"/>
      <c r="N2713" s="39"/>
      <c r="O2713" s="39"/>
      <c r="P2713" s="50">
        <f t="shared" si="254"/>
        <v>0</v>
      </c>
      <c r="Q2713" s="28">
        <f t="shared" si="255"/>
        <v>2</v>
      </c>
      <c r="R2713" s="28">
        <f>IF(Q2713=0,0,IF(E2713&gt;1,E2713-1,VLOOKUP(Q2713,Months_Weeks!$A$1:$B$13,2,0)))</f>
        <v>3</v>
      </c>
      <c r="S2713" s="30"/>
      <c r="T2713" s="39"/>
      <c r="U2713" s="39"/>
      <c r="V2713" s="50">
        <f t="shared" si="256"/>
        <v>0</v>
      </c>
      <c r="W2713" s="28">
        <f t="shared" si="257"/>
        <v>2</v>
      </c>
      <c r="X2713" s="28">
        <f>IF(W2713=0,0,IF(E2713&gt;1,E2713-1,VLOOKUP(W2713,Months_Weeks!$A$1:$B$13,2,0)))</f>
        <v>3</v>
      </c>
      <c r="Y2713" s="30"/>
      <c r="Z2713" s="39"/>
      <c r="AA2713" s="31"/>
      <c r="AB2713" s="39"/>
      <c r="AC2713" s="31"/>
      <c r="AD2713" s="40"/>
      <c r="AE2713" s="31"/>
      <c r="AF2713" s="40"/>
      <c r="AG2713" s="31"/>
      <c r="AH2713" s="40"/>
      <c r="AI2713" s="31"/>
      <c r="AJ2713" s="40"/>
    </row>
    <row r="2714" spans="1:36" x14ac:dyDescent="0.25">
      <c r="A2714" s="37" t="s">
        <v>32</v>
      </c>
      <c r="B2714" s="37">
        <v>34</v>
      </c>
      <c r="C2714" s="26" t="str">
        <f>IFERROR(INDEX(Clients[Client_Name],MATCH(Table312[[#This Row],[Client_Code]],Clients[Client_Code],0)),"")</f>
        <v>NESTLE</v>
      </c>
      <c r="D2714" s="25">
        <v>3</v>
      </c>
      <c r="E2714" s="25">
        <v>1</v>
      </c>
      <c r="F2714" s="25" t="b">
        <f>IF(E2714&gt;(VLOOKUP(D2714,Months_Weeks!$A$2:$B$13,2,TRUE)),FALSE)</f>
        <v>0</v>
      </c>
      <c r="G2714" s="63">
        <f>IF(Table312[[#This Row],[Facility]]="Buin",1.5%,0.25%)</f>
        <v>2.5000000000000001E-3</v>
      </c>
      <c r="H2714" s="38"/>
      <c r="I2714" s="38"/>
      <c r="J2714" s="27">
        <f t="shared" si="252"/>
        <v>0</v>
      </c>
      <c r="K2714" s="28">
        <f t="shared" si="253"/>
        <v>2</v>
      </c>
      <c r="L2714" s="27">
        <f>IF(K2714=0,0,IF(E2714&gt;1,E2714-1,VLOOKUP(K2714,Months_Weeks!$A$1:$B$13,2,0)))</f>
        <v>4</v>
      </c>
      <c r="M2714" s="29"/>
      <c r="N2714" s="39"/>
      <c r="O2714" s="39"/>
      <c r="P2714" s="50">
        <f t="shared" si="254"/>
        <v>0</v>
      </c>
      <c r="Q2714" s="28">
        <f t="shared" si="255"/>
        <v>2</v>
      </c>
      <c r="R2714" s="28">
        <f>IF(Q2714=0,0,IF(E2714&gt;1,E2714-1,VLOOKUP(Q2714,Months_Weeks!$A$1:$B$13,2,0)))</f>
        <v>4</v>
      </c>
      <c r="S2714" s="30"/>
      <c r="T2714" s="39"/>
      <c r="U2714" s="39"/>
      <c r="V2714" s="50">
        <f t="shared" si="256"/>
        <v>0</v>
      </c>
      <c r="W2714" s="28">
        <f t="shared" si="257"/>
        <v>2</v>
      </c>
      <c r="X2714" s="28">
        <f>IF(W2714=0,0,IF(E2714&gt;1,E2714-1,VLOOKUP(W2714,Months_Weeks!$A$1:$B$13,2,0)))</f>
        <v>4</v>
      </c>
      <c r="Y2714" s="30"/>
      <c r="Z2714" s="39"/>
      <c r="AA2714" s="31"/>
      <c r="AB2714" s="39"/>
      <c r="AC2714" s="31"/>
      <c r="AD2714" s="40"/>
      <c r="AE2714" s="31"/>
      <c r="AF2714" s="40"/>
      <c r="AG2714" s="31"/>
      <c r="AH2714" s="40"/>
      <c r="AI2714" s="31"/>
      <c r="AJ2714" s="40"/>
    </row>
    <row r="2715" spans="1:36" x14ac:dyDescent="0.25">
      <c r="A2715" s="37" t="s">
        <v>32</v>
      </c>
      <c r="B2715" s="37">
        <v>34</v>
      </c>
      <c r="C2715" s="26" t="str">
        <f>IFERROR(INDEX(Clients[Client_Name],MATCH(Table312[[#This Row],[Client_Code]],Clients[Client_Code],0)),"")</f>
        <v>NESTLE</v>
      </c>
      <c r="D2715" s="25">
        <v>3</v>
      </c>
      <c r="E2715" s="25">
        <v>2</v>
      </c>
      <c r="F2715" s="25" t="b">
        <f>IF(E2715&gt;(VLOOKUP(D2715,Months_Weeks!$A$2:$B$13,2,TRUE)),FALSE)</f>
        <v>0</v>
      </c>
      <c r="G2715" s="63">
        <f>IF(Table312[[#This Row],[Facility]]="Buin",1.5%,0.25%)</f>
        <v>2.5000000000000001E-3</v>
      </c>
      <c r="H2715" s="38"/>
      <c r="I2715" s="38"/>
      <c r="J2715" s="27">
        <f t="shared" si="252"/>
        <v>0</v>
      </c>
      <c r="K2715" s="28">
        <f t="shared" si="253"/>
        <v>3</v>
      </c>
      <c r="L2715" s="27">
        <f>IF(K2715=0,0,IF(E2715&gt;1,E2715-1,VLOOKUP(K2715,Months_Weeks!$A$1:$B$13,2,0)))</f>
        <v>1</v>
      </c>
      <c r="M2715" s="29"/>
      <c r="N2715" s="39"/>
      <c r="O2715" s="39"/>
      <c r="P2715" s="50">
        <f t="shared" si="254"/>
        <v>0</v>
      </c>
      <c r="Q2715" s="28">
        <f t="shared" si="255"/>
        <v>3</v>
      </c>
      <c r="R2715" s="28">
        <f>IF(Q2715=0,0,IF(E2715&gt;1,E2715-1,VLOOKUP(Q2715,Months_Weeks!$A$1:$B$13,2,0)))</f>
        <v>1</v>
      </c>
      <c r="S2715" s="30"/>
      <c r="T2715" s="39"/>
      <c r="U2715" s="39"/>
      <c r="V2715" s="50">
        <f t="shared" si="256"/>
        <v>0</v>
      </c>
      <c r="W2715" s="28">
        <f t="shared" si="257"/>
        <v>3</v>
      </c>
      <c r="X2715" s="28">
        <f>IF(W2715=0,0,IF(E2715&gt;1,E2715-1,VLOOKUP(W2715,Months_Weeks!$A$1:$B$13,2,0)))</f>
        <v>1</v>
      </c>
      <c r="Y2715" s="30"/>
      <c r="Z2715" s="39"/>
      <c r="AA2715" s="31"/>
      <c r="AB2715" s="39"/>
      <c r="AC2715" s="31"/>
      <c r="AD2715" s="40"/>
      <c r="AE2715" s="31"/>
      <c r="AF2715" s="40"/>
      <c r="AG2715" s="31"/>
      <c r="AH2715" s="40"/>
      <c r="AI2715" s="31"/>
      <c r="AJ2715" s="40"/>
    </row>
    <row r="2716" spans="1:36" x14ac:dyDescent="0.25">
      <c r="A2716" s="37" t="s">
        <v>32</v>
      </c>
      <c r="B2716" s="37">
        <v>34</v>
      </c>
      <c r="C2716" s="26" t="str">
        <f>IFERROR(INDEX(Clients[Client_Name],MATCH(Table312[[#This Row],[Client_Code]],Clients[Client_Code],0)),"")</f>
        <v>NESTLE</v>
      </c>
      <c r="D2716" s="25">
        <v>3</v>
      </c>
      <c r="E2716" s="25">
        <v>3</v>
      </c>
      <c r="F2716" s="25" t="b">
        <f>IF(E2716&gt;(VLOOKUP(D2716,Months_Weeks!$A$2:$B$13,2,TRUE)),FALSE)</f>
        <v>0</v>
      </c>
      <c r="G2716" s="63">
        <f>IF(Table312[[#This Row],[Facility]]="Buin",1.5%,0.25%)</f>
        <v>2.5000000000000001E-3</v>
      </c>
      <c r="H2716" s="38"/>
      <c r="I2716" s="38"/>
      <c r="J2716" s="27">
        <f t="shared" si="252"/>
        <v>0</v>
      </c>
      <c r="K2716" s="28">
        <f t="shared" si="253"/>
        <v>3</v>
      </c>
      <c r="L2716" s="27">
        <f>IF(K2716=0,0,IF(E2716&gt;1,E2716-1,VLOOKUP(K2716,Months_Weeks!$A$1:$B$13,2,0)))</f>
        <v>2</v>
      </c>
      <c r="M2716" s="29"/>
      <c r="N2716" s="39"/>
      <c r="O2716" s="39"/>
      <c r="P2716" s="50">
        <f t="shared" si="254"/>
        <v>0</v>
      </c>
      <c r="Q2716" s="28">
        <f t="shared" si="255"/>
        <v>3</v>
      </c>
      <c r="R2716" s="28">
        <f>IF(Q2716=0,0,IF(E2716&gt;1,E2716-1,VLOOKUP(Q2716,Months_Weeks!$A$1:$B$13,2,0)))</f>
        <v>2</v>
      </c>
      <c r="S2716" s="30"/>
      <c r="T2716" s="39"/>
      <c r="U2716" s="39"/>
      <c r="V2716" s="50">
        <f t="shared" si="256"/>
        <v>0</v>
      </c>
      <c r="W2716" s="28">
        <f t="shared" si="257"/>
        <v>3</v>
      </c>
      <c r="X2716" s="28">
        <f>IF(W2716=0,0,IF(E2716&gt;1,E2716-1,VLOOKUP(W2716,Months_Weeks!$A$1:$B$13,2,0)))</f>
        <v>2</v>
      </c>
      <c r="Y2716" s="30"/>
      <c r="Z2716" s="39"/>
      <c r="AA2716" s="31"/>
      <c r="AB2716" s="39"/>
      <c r="AC2716" s="31"/>
      <c r="AD2716" s="40"/>
      <c r="AE2716" s="31"/>
      <c r="AF2716" s="40"/>
      <c r="AG2716" s="31"/>
      <c r="AH2716" s="40"/>
      <c r="AI2716" s="31"/>
      <c r="AJ2716" s="40"/>
    </row>
    <row r="2717" spans="1:36" x14ac:dyDescent="0.25">
      <c r="A2717" s="37" t="s">
        <v>32</v>
      </c>
      <c r="B2717" s="37">
        <v>34</v>
      </c>
      <c r="C2717" s="26" t="str">
        <f>IFERROR(INDEX(Clients[Client_Name],MATCH(Table312[[#This Row],[Client_Code]],Clients[Client_Code],0)),"")</f>
        <v>NESTLE</v>
      </c>
      <c r="D2717" s="25">
        <v>3</v>
      </c>
      <c r="E2717" s="25">
        <v>4</v>
      </c>
      <c r="F2717" s="25" t="b">
        <f>IF(E2717&gt;(VLOOKUP(D2717,Months_Weeks!$A$2:$B$13,2,TRUE)),FALSE)</f>
        <v>0</v>
      </c>
      <c r="G2717" s="63">
        <f>IF(Table312[[#This Row],[Facility]]="Buin",1.5%,0.25%)</f>
        <v>2.5000000000000001E-3</v>
      </c>
      <c r="H2717" s="38"/>
      <c r="I2717" s="38"/>
      <c r="J2717" s="27">
        <f t="shared" si="252"/>
        <v>0</v>
      </c>
      <c r="K2717" s="28">
        <f t="shared" si="253"/>
        <v>3</v>
      </c>
      <c r="L2717" s="27">
        <f>IF(K2717=0,0,IF(E2717&gt;1,E2717-1,VLOOKUP(K2717,Months_Weeks!$A$1:$B$13,2,0)))</f>
        <v>3</v>
      </c>
      <c r="M2717" s="29"/>
      <c r="N2717" s="39"/>
      <c r="O2717" s="39"/>
      <c r="P2717" s="50">
        <f t="shared" si="254"/>
        <v>0</v>
      </c>
      <c r="Q2717" s="28">
        <f t="shared" si="255"/>
        <v>3</v>
      </c>
      <c r="R2717" s="28">
        <f>IF(Q2717=0,0,IF(E2717&gt;1,E2717-1,VLOOKUP(Q2717,Months_Weeks!$A$1:$B$13,2,0)))</f>
        <v>3</v>
      </c>
      <c r="S2717" s="30"/>
      <c r="T2717" s="39"/>
      <c r="U2717" s="39"/>
      <c r="V2717" s="50">
        <f t="shared" si="256"/>
        <v>0</v>
      </c>
      <c r="W2717" s="28">
        <f t="shared" si="257"/>
        <v>3</v>
      </c>
      <c r="X2717" s="28">
        <f>IF(W2717=0,0,IF(E2717&gt;1,E2717-1,VLOOKUP(W2717,Months_Weeks!$A$1:$B$13,2,0)))</f>
        <v>3</v>
      </c>
      <c r="Y2717" s="30"/>
      <c r="Z2717" s="39"/>
      <c r="AA2717" s="31"/>
      <c r="AB2717" s="39"/>
      <c r="AC2717" s="31"/>
      <c r="AD2717" s="40"/>
      <c r="AE2717" s="31"/>
      <c r="AF2717" s="40"/>
      <c r="AG2717" s="31"/>
      <c r="AH2717" s="40"/>
      <c r="AI2717" s="31"/>
      <c r="AJ2717" s="40"/>
    </row>
    <row r="2718" spans="1:36" x14ac:dyDescent="0.25">
      <c r="A2718" s="37" t="s">
        <v>32</v>
      </c>
      <c r="B2718" s="37">
        <v>34</v>
      </c>
      <c r="C2718" s="26" t="str">
        <f>IFERROR(INDEX(Clients[Client_Name],MATCH(Table312[[#This Row],[Client_Code]],Clients[Client_Code],0)),"")</f>
        <v>NESTLE</v>
      </c>
      <c r="D2718" s="25">
        <v>3</v>
      </c>
      <c r="E2718" s="25">
        <v>5</v>
      </c>
      <c r="F2718" s="25" t="b">
        <f>IF(E2718&gt;(VLOOKUP(D2718,Months_Weeks!$A$2:$B$13,2,TRUE)),FALSE)</f>
        <v>0</v>
      </c>
      <c r="G2718" s="63">
        <f>IF(Table312[[#This Row],[Facility]]="Buin",1.5%,0.25%)</f>
        <v>2.5000000000000001E-3</v>
      </c>
      <c r="H2718" s="38"/>
      <c r="I2718" s="38"/>
      <c r="J2718" s="27">
        <f t="shared" si="252"/>
        <v>0</v>
      </c>
      <c r="K2718" s="28">
        <f t="shared" si="253"/>
        <v>3</v>
      </c>
      <c r="L2718" s="27">
        <f>IF(K2718=0,0,IF(E2718&gt;1,E2718-1,VLOOKUP(K2718,Months_Weeks!$A$1:$B$13,2,0)))</f>
        <v>4</v>
      </c>
      <c r="M2718" s="29"/>
      <c r="N2718" s="39"/>
      <c r="O2718" s="39"/>
      <c r="P2718" s="50">
        <f t="shared" si="254"/>
        <v>0</v>
      </c>
      <c r="Q2718" s="28">
        <f t="shared" si="255"/>
        <v>3</v>
      </c>
      <c r="R2718" s="28">
        <f>IF(Q2718=0,0,IF(E2718&gt;1,E2718-1,VLOOKUP(Q2718,Months_Weeks!$A$1:$B$13,2,0)))</f>
        <v>4</v>
      </c>
      <c r="S2718" s="30"/>
      <c r="T2718" s="39"/>
      <c r="U2718" s="39"/>
      <c r="V2718" s="50">
        <f t="shared" si="256"/>
        <v>0</v>
      </c>
      <c r="W2718" s="28">
        <f t="shared" si="257"/>
        <v>3</v>
      </c>
      <c r="X2718" s="28">
        <f>IF(W2718=0,0,IF(E2718&gt;1,E2718-1,VLOOKUP(W2718,Months_Weeks!$A$1:$B$13,2,0)))</f>
        <v>4</v>
      </c>
      <c r="Y2718" s="30"/>
      <c r="Z2718" s="39"/>
      <c r="AA2718" s="31"/>
      <c r="AB2718" s="39"/>
      <c r="AC2718" s="31"/>
      <c r="AD2718" s="40"/>
      <c r="AE2718" s="31"/>
      <c r="AF2718" s="40"/>
      <c r="AG2718" s="31"/>
      <c r="AH2718" s="40"/>
      <c r="AI2718" s="31"/>
      <c r="AJ2718" s="40"/>
    </row>
    <row r="2719" spans="1:36" x14ac:dyDescent="0.25">
      <c r="A2719" s="37" t="s">
        <v>32</v>
      </c>
      <c r="B2719" s="37">
        <v>34</v>
      </c>
      <c r="C2719" s="26" t="str">
        <f>IFERROR(INDEX(Clients[Client_Name],MATCH(Table312[[#This Row],[Client_Code]],Clients[Client_Code],0)),"")</f>
        <v>NESTLE</v>
      </c>
      <c r="D2719" s="25">
        <v>4</v>
      </c>
      <c r="E2719" s="25">
        <v>1</v>
      </c>
      <c r="F2719" s="25" t="b">
        <f>IF(E2719&gt;(VLOOKUP(D2719,Months_Weeks!$A$2:$B$13,2,TRUE)),FALSE)</f>
        <v>0</v>
      </c>
      <c r="G2719" s="63">
        <f>IF(Table312[[#This Row],[Facility]]="Buin",1.5%,0.25%)</f>
        <v>2.5000000000000001E-3</v>
      </c>
      <c r="H2719" s="38"/>
      <c r="I2719" s="38"/>
      <c r="J2719" s="27">
        <f t="shared" si="252"/>
        <v>0</v>
      </c>
      <c r="K2719" s="28">
        <f t="shared" si="253"/>
        <v>3</v>
      </c>
      <c r="L2719" s="27">
        <f>IF(K2719=0,0,IF(E2719&gt;1,E2719-1,VLOOKUP(K2719,Months_Weeks!$A$1:$B$13,2,0)))</f>
        <v>5</v>
      </c>
      <c r="M2719" s="29"/>
      <c r="N2719" s="39"/>
      <c r="O2719" s="39"/>
      <c r="P2719" s="50">
        <f t="shared" si="254"/>
        <v>0</v>
      </c>
      <c r="Q2719" s="28">
        <f t="shared" si="255"/>
        <v>3</v>
      </c>
      <c r="R2719" s="28">
        <f>IF(Q2719=0,0,IF(E2719&gt;1,E2719-1,VLOOKUP(Q2719,Months_Weeks!$A$1:$B$13,2,0)))</f>
        <v>5</v>
      </c>
      <c r="S2719" s="30"/>
      <c r="T2719" s="39"/>
      <c r="U2719" s="39"/>
      <c r="V2719" s="50">
        <f t="shared" si="256"/>
        <v>0</v>
      </c>
      <c r="W2719" s="28">
        <f t="shared" si="257"/>
        <v>3</v>
      </c>
      <c r="X2719" s="28">
        <f>IF(W2719=0,0,IF(E2719&gt;1,E2719-1,VLOOKUP(W2719,Months_Weeks!$A$1:$B$13,2,0)))</f>
        <v>5</v>
      </c>
      <c r="Y2719" s="30"/>
      <c r="Z2719" s="39"/>
      <c r="AA2719" s="31"/>
      <c r="AB2719" s="39"/>
      <c r="AC2719" s="31"/>
      <c r="AD2719" s="40"/>
      <c r="AE2719" s="31"/>
      <c r="AF2719" s="40"/>
      <c r="AG2719" s="31"/>
      <c r="AH2719" s="40"/>
      <c r="AI2719" s="31"/>
      <c r="AJ2719" s="40"/>
    </row>
    <row r="2720" spans="1:36" x14ac:dyDescent="0.25">
      <c r="A2720" s="37" t="s">
        <v>32</v>
      </c>
      <c r="B2720" s="37">
        <v>34</v>
      </c>
      <c r="C2720" s="26" t="str">
        <f>IFERROR(INDEX(Clients[Client_Name],MATCH(Table312[[#This Row],[Client_Code]],Clients[Client_Code],0)),"")</f>
        <v>NESTLE</v>
      </c>
      <c r="D2720" s="25">
        <v>4</v>
      </c>
      <c r="E2720" s="25">
        <v>2</v>
      </c>
      <c r="F2720" s="25" t="b">
        <f>IF(E2720&gt;(VLOOKUP(D2720,Months_Weeks!$A$2:$B$13,2,TRUE)),FALSE)</f>
        <v>0</v>
      </c>
      <c r="G2720" s="63">
        <f>IF(Table312[[#This Row],[Facility]]="Buin",1.5%,0.25%)</f>
        <v>2.5000000000000001E-3</v>
      </c>
      <c r="H2720" s="38"/>
      <c r="I2720" s="38"/>
      <c r="J2720" s="27">
        <f t="shared" si="252"/>
        <v>0</v>
      </c>
      <c r="K2720" s="28">
        <f t="shared" si="253"/>
        <v>4</v>
      </c>
      <c r="L2720" s="27">
        <f>IF(K2720=0,0,IF(E2720&gt;1,E2720-1,VLOOKUP(K2720,Months_Weeks!$A$1:$B$13,2,0)))</f>
        <v>1</v>
      </c>
      <c r="M2720" s="29"/>
      <c r="N2720" s="39"/>
      <c r="O2720" s="39"/>
      <c r="P2720" s="50">
        <f t="shared" si="254"/>
        <v>0</v>
      </c>
      <c r="Q2720" s="28">
        <f t="shared" si="255"/>
        <v>4</v>
      </c>
      <c r="R2720" s="28">
        <f>IF(Q2720=0,0,IF(E2720&gt;1,E2720-1,VLOOKUP(Q2720,Months_Weeks!$A$1:$B$13,2,0)))</f>
        <v>1</v>
      </c>
      <c r="S2720" s="30"/>
      <c r="T2720" s="39"/>
      <c r="U2720" s="39"/>
      <c r="V2720" s="50">
        <f t="shared" si="256"/>
        <v>0</v>
      </c>
      <c r="W2720" s="28">
        <f t="shared" si="257"/>
        <v>4</v>
      </c>
      <c r="X2720" s="28">
        <f>IF(W2720=0,0,IF(E2720&gt;1,E2720-1,VLOOKUP(W2720,Months_Weeks!$A$1:$B$13,2,0)))</f>
        <v>1</v>
      </c>
      <c r="Y2720" s="30"/>
      <c r="Z2720" s="39"/>
      <c r="AA2720" s="31"/>
      <c r="AB2720" s="39"/>
      <c r="AC2720" s="31"/>
      <c r="AD2720" s="40"/>
      <c r="AE2720" s="31"/>
      <c r="AF2720" s="40"/>
      <c r="AG2720" s="31"/>
      <c r="AH2720" s="40"/>
      <c r="AI2720" s="31"/>
      <c r="AJ2720" s="40"/>
    </row>
    <row r="2721" spans="1:36" x14ac:dyDescent="0.25">
      <c r="A2721" s="37" t="s">
        <v>32</v>
      </c>
      <c r="B2721" s="37">
        <v>34</v>
      </c>
      <c r="C2721" s="26" t="str">
        <f>IFERROR(INDEX(Clients[Client_Name],MATCH(Table312[[#This Row],[Client_Code]],Clients[Client_Code],0)),"")</f>
        <v>NESTLE</v>
      </c>
      <c r="D2721" s="25">
        <v>4</v>
      </c>
      <c r="E2721" s="25">
        <v>3</v>
      </c>
      <c r="F2721" s="25" t="b">
        <f>IF(E2721&gt;(VLOOKUP(D2721,Months_Weeks!$A$2:$B$13,2,TRUE)),FALSE)</f>
        <v>0</v>
      </c>
      <c r="G2721" s="63">
        <f>IF(Table312[[#This Row],[Facility]]="Buin",1.5%,0.25%)</f>
        <v>2.5000000000000001E-3</v>
      </c>
      <c r="H2721" s="38"/>
      <c r="I2721" s="38"/>
      <c r="J2721" s="27">
        <f t="shared" si="252"/>
        <v>0</v>
      </c>
      <c r="K2721" s="28">
        <f t="shared" si="253"/>
        <v>4</v>
      </c>
      <c r="L2721" s="27">
        <f>IF(K2721=0,0,IF(E2721&gt;1,E2721-1,VLOOKUP(K2721,Months_Weeks!$A$1:$B$13,2,0)))</f>
        <v>2</v>
      </c>
      <c r="M2721" s="29"/>
      <c r="N2721" s="39"/>
      <c r="O2721" s="39"/>
      <c r="P2721" s="50">
        <f t="shared" si="254"/>
        <v>0</v>
      </c>
      <c r="Q2721" s="28">
        <f t="shared" si="255"/>
        <v>4</v>
      </c>
      <c r="R2721" s="28">
        <f>IF(Q2721=0,0,IF(E2721&gt;1,E2721-1,VLOOKUP(Q2721,Months_Weeks!$A$1:$B$13,2,0)))</f>
        <v>2</v>
      </c>
      <c r="S2721" s="30"/>
      <c r="T2721" s="39"/>
      <c r="U2721" s="39"/>
      <c r="V2721" s="50">
        <f t="shared" si="256"/>
        <v>0</v>
      </c>
      <c r="W2721" s="28">
        <f t="shared" si="257"/>
        <v>4</v>
      </c>
      <c r="X2721" s="28">
        <f>IF(W2721=0,0,IF(E2721&gt;1,E2721-1,VLOOKUP(W2721,Months_Weeks!$A$1:$B$13,2,0)))</f>
        <v>2</v>
      </c>
      <c r="Y2721" s="30"/>
      <c r="Z2721" s="39"/>
      <c r="AA2721" s="31"/>
      <c r="AB2721" s="39"/>
      <c r="AC2721" s="31"/>
      <c r="AD2721" s="40"/>
      <c r="AE2721" s="31"/>
      <c r="AF2721" s="40"/>
      <c r="AG2721" s="31"/>
      <c r="AH2721" s="40"/>
      <c r="AI2721" s="31"/>
      <c r="AJ2721" s="40"/>
    </row>
    <row r="2722" spans="1:36" x14ac:dyDescent="0.25">
      <c r="A2722" s="37" t="s">
        <v>32</v>
      </c>
      <c r="B2722" s="37">
        <v>34</v>
      </c>
      <c r="C2722" s="26" t="str">
        <f>IFERROR(INDEX(Clients[Client_Name],MATCH(Table312[[#This Row],[Client_Code]],Clients[Client_Code],0)),"")</f>
        <v>NESTLE</v>
      </c>
      <c r="D2722" s="25">
        <v>4</v>
      </c>
      <c r="E2722" s="25">
        <v>4</v>
      </c>
      <c r="F2722" s="25" t="b">
        <f>IF(E2722&gt;(VLOOKUP(D2722,Months_Weeks!$A$2:$B$13,2,TRUE)),FALSE)</f>
        <v>0</v>
      </c>
      <c r="G2722" s="63">
        <f>IF(Table312[[#This Row],[Facility]]="Buin",1.5%,0.25%)</f>
        <v>2.5000000000000001E-3</v>
      </c>
      <c r="H2722" s="38"/>
      <c r="I2722" s="38"/>
      <c r="J2722" s="27">
        <f t="shared" si="252"/>
        <v>0</v>
      </c>
      <c r="K2722" s="28">
        <f t="shared" si="253"/>
        <v>4</v>
      </c>
      <c r="L2722" s="27">
        <f>IF(K2722=0,0,IF(E2722&gt;1,E2722-1,VLOOKUP(K2722,Months_Weeks!$A$1:$B$13,2,0)))</f>
        <v>3</v>
      </c>
      <c r="M2722" s="29"/>
      <c r="N2722" s="39"/>
      <c r="O2722" s="39"/>
      <c r="P2722" s="50">
        <f t="shared" si="254"/>
        <v>0</v>
      </c>
      <c r="Q2722" s="28">
        <f t="shared" si="255"/>
        <v>4</v>
      </c>
      <c r="R2722" s="28">
        <f>IF(Q2722=0,0,IF(E2722&gt;1,E2722-1,VLOOKUP(Q2722,Months_Weeks!$A$1:$B$13,2,0)))</f>
        <v>3</v>
      </c>
      <c r="S2722" s="30"/>
      <c r="T2722" s="39"/>
      <c r="U2722" s="39"/>
      <c r="V2722" s="50">
        <f t="shared" si="256"/>
        <v>0</v>
      </c>
      <c r="W2722" s="28">
        <f t="shared" si="257"/>
        <v>4</v>
      </c>
      <c r="X2722" s="28">
        <f>IF(W2722=0,0,IF(E2722&gt;1,E2722-1,VLOOKUP(W2722,Months_Weeks!$A$1:$B$13,2,0)))</f>
        <v>3</v>
      </c>
      <c r="Y2722" s="30"/>
      <c r="Z2722" s="39"/>
      <c r="AA2722" s="31"/>
      <c r="AB2722" s="39"/>
      <c r="AC2722" s="31"/>
      <c r="AD2722" s="40"/>
      <c r="AE2722" s="31"/>
      <c r="AF2722" s="40"/>
      <c r="AG2722" s="31"/>
      <c r="AH2722" s="40"/>
      <c r="AI2722" s="31"/>
      <c r="AJ2722" s="40"/>
    </row>
    <row r="2723" spans="1:36" x14ac:dyDescent="0.25">
      <c r="A2723" s="37" t="s">
        <v>32</v>
      </c>
      <c r="B2723" s="37">
        <v>34</v>
      </c>
      <c r="C2723" s="26" t="str">
        <f>IFERROR(INDEX(Clients[Client_Name],MATCH(Table312[[#This Row],[Client_Code]],Clients[Client_Code],0)),"")</f>
        <v>NESTLE</v>
      </c>
      <c r="D2723" s="25">
        <v>5</v>
      </c>
      <c r="E2723" s="25">
        <v>1</v>
      </c>
      <c r="F2723" s="25" t="b">
        <f>IF(E2723&gt;(VLOOKUP(D2723,Months_Weeks!$A$2:$B$13,2,TRUE)),FALSE)</f>
        <v>0</v>
      </c>
      <c r="G2723" s="63">
        <f>IF(Table312[[#This Row],[Facility]]="Buin",1.5%,0.25%)</f>
        <v>2.5000000000000001E-3</v>
      </c>
      <c r="H2723" s="38"/>
      <c r="I2723" s="38"/>
      <c r="J2723" s="27">
        <f t="shared" si="252"/>
        <v>0</v>
      </c>
      <c r="K2723" s="28">
        <f t="shared" si="253"/>
        <v>4</v>
      </c>
      <c r="L2723" s="27">
        <f>IF(K2723=0,0,IF(E2723&gt;1,E2723-1,VLOOKUP(K2723,Months_Weeks!$A$1:$B$13,2,0)))</f>
        <v>4</v>
      </c>
      <c r="M2723" s="29"/>
      <c r="N2723" s="39"/>
      <c r="O2723" s="39"/>
      <c r="P2723" s="50">
        <f t="shared" si="254"/>
        <v>0</v>
      </c>
      <c r="Q2723" s="28">
        <f t="shared" si="255"/>
        <v>4</v>
      </c>
      <c r="R2723" s="28">
        <f>IF(Q2723=0,0,IF(E2723&gt;1,E2723-1,VLOOKUP(Q2723,Months_Weeks!$A$1:$B$13,2,0)))</f>
        <v>4</v>
      </c>
      <c r="S2723" s="30"/>
      <c r="T2723" s="39"/>
      <c r="U2723" s="39"/>
      <c r="V2723" s="50">
        <f t="shared" si="256"/>
        <v>0</v>
      </c>
      <c r="W2723" s="28">
        <f t="shared" si="257"/>
        <v>4</v>
      </c>
      <c r="X2723" s="28">
        <f>IF(W2723=0,0,IF(E2723&gt;1,E2723-1,VLOOKUP(W2723,Months_Weeks!$A$1:$B$13,2,0)))</f>
        <v>4</v>
      </c>
      <c r="Y2723" s="30"/>
      <c r="Z2723" s="39"/>
      <c r="AA2723" s="31"/>
      <c r="AB2723" s="39"/>
      <c r="AC2723" s="31"/>
      <c r="AD2723" s="40"/>
      <c r="AE2723" s="31"/>
      <c r="AF2723" s="40"/>
      <c r="AG2723" s="31"/>
      <c r="AH2723" s="40"/>
      <c r="AI2723" s="31"/>
      <c r="AJ2723" s="40"/>
    </row>
    <row r="2724" spans="1:36" x14ac:dyDescent="0.25">
      <c r="A2724" s="37" t="s">
        <v>32</v>
      </c>
      <c r="B2724" s="37">
        <v>34</v>
      </c>
      <c r="C2724" s="26" t="str">
        <f>IFERROR(INDEX(Clients[Client_Name],MATCH(Table312[[#This Row],[Client_Code]],Clients[Client_Code],0)),"")</f>
        <v>NESTLE</v>
      </c>
      <c r="D2724" s="25">
        <v>5</v>
      </c>
      <c r="E2724" s="25">
        <v>2</v>
      </c>
      <c r="F2724" s="25" t="b">
        <f>IF(E2724&gt;(VLOOKUP(D2724,Months_Weeks!$A$2:$B$13,2,TRUE)),FALSE)</f>
        <v>0</v>
      </c>
      <c r="G2724" s="63">
        <f>IF(Table312[[#This Row],[Facility]]="Buin",1.5%,0.25%)</f>
        <v>2.5000000000000001E-3</v>
      </c>
      <c r="H2724" s="38"/>
      <c r="I2724" s="38"/>
      <c r="J2724" s="27">
        <f t="shared" si="252"/>
        <v>0</v>
      </c>
      <c r="K2724" s="28">
        <f t="shared" si="253"/>
        <v>5</v>
      </c>
      <c r="L2724" s="27">
        <f>IF(K2724=0,0,IF(E2724&gt;1,E2724-1,VLOOKUP(K2724,Months_Weeks!$A$1:$B$13,2,0)))</f>
        <v>1</v>
      </c>
      <c r="M2724" s="29"/>
      <c r="N2724" s="39"/>
      <c r="O2724" s="39"/>
      <c r="P2724" s="50">
        <f t="shared" si="254"/>
        <v>0</v>
      </c>
      <c r="Q2724" s="28">
        <f t="shared" si="255"/>
        <v>5</v>
      </c>
      <c r="R2724" s="28">
        <f>IF(Q2724=0,0,IF(E2724&gt;1,E2724-1,VLOOKUP(Q2724,Months_Weeks!$A$1:$B$13,2,0)))</f>
        <v>1</v>
      </c>
      <c r="S2724" s="30"/>
      <c r="T2724" s="39"/>
      <c r="U2724" s="39"/>
      <c r="V2724" s="50">
        <f t="shared" si="256"/>
        <v>0</v>
      </c>
      <c r="W2724" s="28">
        <f t="shared" si="257"/>
        <v>5</v>
      </c>
      <c r="X2724" s="28">
        <f>IF(W2724=0,0,IF(E2724&gt;1,E2724-1,VLOOKUP(W2724,Months_Weeks!$A$1:$B$13,2,0)))</f>
        <v>1</v>
      </c>
      <c r="Y2724" s="30"/>
      <c r="Z2724" s="39"/>
      <c r="AA2724" s="31"/>
      <c r="AB2724" s="39"/>
      <c r="AC2724" s="31"/>
      <c r="AD2724" s="40"/>
      <c r="AE2724" s="31"/>
      <c r="AF2724" s="40"/>
      <c r="AG2724" s="31"/>
      <c r="AH2724" s="40"/>
      <c r="AI2724" s="31"/>
      <c r="AJ2724" s="40"/>
    </row>
    <row r="2725" spans="1:36" x14ac:dyDescent="0.25">
      <c r="A2725" s="37" t="s">
        <v>32</v>
      </c>
      <c r="B2725" s="37">
        <v>34</v>
      </c>
      <c r="C2725" s="26" t="str">
        <f>IFERROR(INDEX(Clients[Client_Name],MATCH(Table312[[#This Row],[Client_Code]],Clients[Client_Code],0)),"")</f>
        <v>NESTLE</v>
      </c>
      <c r="D2725" s="25">
        <v>5</v>
      </c>
      <c r="E2725" s="25">
        <v>3</v>
      </c>
      <c r="F2725" s="25" t="b">
        <f>IF(E2725&gt;(VLOOKUP(D2725,Months_Weeks!$A$2:$B$13,2,TRUE)),FALSE)</f>
        <v>0</v>
      </c>
      <c r="G2725" s="63">
        <f>IF(Table312[[#This Row],[Facility]]="Buin",1.5%,0.25%)</f>
        <v>2.5000000000000001E-3</v>
      </c>
      <c r="H2725" s="38"/>
      <c r="I2725" s="38"/>
      <c r="J2725" s="27">
        <f t="shared" si="252"/>
        <v>0</v>
      </c>
      <c r="K2725" s="28">
        <f t="shared" si="253"/>
        <v>5</v>
      </c>
      <c r="L2725" s="27">
        <f>IF(K2725=0,0,IF(E2725&gt;1,E2725-1,VLOOKUP(K2725,Months_Weeks!$A$1:$B$13,2,0)))</f>
        <v>2</v>
      </c>
      <c r="M2725" s="29"/>
      <c r="N2725" s="39"/>
      <c r="O2725" s="39"/>
      <c r="P2725" s="50">
        <f t="shared" si="254"/>
        <v>0</v>
      </c>
      <c r="Q2725" s="28">
        <f t="shared" si="255"/>
        <v>5</v>
      </c>
      <c r="R2725" s="28">
        <f>IF(Q2725=0,0,IF(E2725&gt;1,E2725-1,VLOOKUP(Q2725,Months_Weeks!$A$1:$B$13,2,0)))</f>
        <v>2</v>
      </c>
      <c r="S2725" s="30"/>
      <c r="T2725" s="39"/>
      <c r="U2725" s="39"/>
      <c r="V2725" s="50">
        <f t="shared" si="256"/>
        <v>0</v>
      </c>
      <c r="W2725" s="28">
        <f t="shared" si="257"/>
        <v>5</v>
      </c>
      <c r="X2725" s="28">
        <f>IF(W2725=0,0,IF(E2725&gt;1,E2725-1,VLOOKUP(W2725,Months_Weeks!$A$1:$B$13,2,0)))</f>
        <v>2</v>
      </c>
      <c r="Y2725" s="30"/>
      <c r="Z2725" s="39"/>
      <c r="AA2725" s="31"/>
      <c r="AB2725" s="39"/>
      <c r="AC2725" s="31"/>
      <c r="AD2725" s="40"/>
      <c r="AE2725" s="31"/>
      <c r="AF2725" s="40"/>
      <c r="AG2725" s="31"/>
      <c r="AH2725" s="40"/>
      <c r="AI2725" s="31"/>
      <c r="AJ2725" s="40"/>
    </row>
    <row r="2726" spans="1:36" x14ac:dyDescent="0.25">
      <c r="A2726" s="37" t="s">
        <v>32</v>
      </c>
      <c r="B2726" s="37">
        <v>34</v>
      </c>
      <c r="C2726" s="26" t="str">
        <f>IFERROR(INDEX(Clients[Client_Name],MATCH(Table312[[#This Row],[Client_Code]],Clients[Client_Code],0)),"")</f>
        <v>NESTLE</v>
      </c>
      <c r="D2726" s="25">
        <v>5</v>
      </c>
      <c r="E2726" s="25">
        <v>4</v>
      </c>
      <c r="F2726" s="25" t="b">
        <f>IF(E2726&gt;(VLOOKUP(D2726,Months_Weeks!$A$2:$B$13,2,TRUE)),FALSE)</f>
        <v>0</v>
      </c>
      <c r="G2726" s="63">
        <f>IF(Table312[[#This Row],[Facility]]="Buin",1.5%,0.25%)</f>
        <v>2.5000000000000001E-3</v>
      </c>
      <c r="H2726" s="38"/>
      <c r="I2726" s="38"/>
      <c r="J2726" s="27">
        <f t="shared" si="252"/>
        <v>0</v>
      </c>
      <c r="K2726" s="28">
        <f t="shared" si="253"/>
        <v>5</v>
      </c>
      <c r="L2726" s="27">
        <f>IF(K2726=0,0,IF(E2726&gt;1,E2726-1,VLOOKUP(K2726,Months_Weeks!$A$1:$B$13,2,0)))</f>
        <v>3</v>
      </c>
      <c r="M2726" s="29"/>
      <c r="N2726" s="39"/>
      <c r="O2726" s="39"/>
      <c r="P2726" s="50">
        <f t="shared" si="254"/>
        <v>0</v>
      </c>
      <c r="Q2726" s="28">
        <f t="shared" si="255"/>
        <v>5</v>
      </c>
      <c r="R2726" s="28">
        <f>IF(Q2726=0,0,IF(E2726&gt;1,E2726-1,VLOOKUP(Q2726,Months_Weeks!$A$1:$B$13,2,0)))</f>
        <v>3</v>
      </c>
      <c r="S2726" s="30"/>
      <c r="T2726" s="39"/>
      <c r="U2726" s="39"/>
      <c r="V2726" s="50">
        <f t="shared" si="256"/>
        <v>0</v>
      </c>
      <c r="W2726" s="28">
        <f t="shared" si="257"/>
        <v>5</v>
      </c>
      <c r="X2726" s="28">
        <f>IF(W2726=0,0,IF(E2726&gt;1,E2726-1,VLOOKUP(W2726,Months_Weeks!$A$1:$B$13,2,0)))</f>
        <v>3</v>
      </c>
      <c r="Y2726" s="30"/>
      <c r="Z2726" s="39"/>
      <c r="AA2726" s="31"/>
      <c r="AB2726" s="39"/>
      <c r="AC2726" s="31"/>
      <c r="AD2726" s="40"/>
      <c r="AE2726" s="31"/>
      <c r="AF2726" s="40"/>
      <c r="AG2726" s="31"/>
      <c r="AH2726" s="40"/>
      <c r="AI2726" s="31"/>
      <c r="AJ2726" s="40"/>
    </row>
    <row r="2727" spans="1:36" x14ac:dyDescent="0.25">
      <c r="A2727" s="37" t="s">
        <v>32</v>
      </c>
      <c r="B2727" s="37">
        <v>34</v>
      </c>
      <c r="C2727" s="26" t="str">
        <f>IFERROR(INDEX(Clients[Client_Name],MATCH(Table312[[#This Row],[Client_Code]],Clients[Client_Code],0)),"")</f>
        <v>NESTLE</v>
      </c>
      <c r="D2727" s="25">
        <v>6</v>
      </c>
      <c r="E2727" s="25">
        <v>1</v>
      </c>
      <c r="F2727" s="25" t="b">
        <f>IF(E2727&gt;(VLOOKUP(D2727,Months_Weeks!$A$2:$B$13,2,TRUE)),FALSE)</f>
        <v>0</v>
      </c>
      <c r="G2727" s="63">
        <f>IF(Table312[[#This Row],[Facility]]="Buin",1.5%,0.25%)</f>
        <v>2.5000000000000001E-3</v>
      </c>
      <c r="H2727" s="38"/>
      <c r="I2727" s="38"/>
      <c r="J2727" s="27">
        <f t="shared" si="252"/>
        <v>0</v>
      </c>
      <c r="K2727" s="28">
        <f t="shared" si="253"/>
        <v>5</v>
      </c>
      <c r="L2727" s="27">
        <f>IF(K2727=0,0,IF(E2727&gt;1,E2727-1,VLOOKUP(K2727,Months_Weeks!$A$1:$B$13,2,0)))</f>
        <v>4</v>
      </c>
      <c r="M2727" s="29"/>
      <c r="N2727" s="39"/>
      <c r="O2727" s="39"/>
      <c r="P2727" s="50">
        <f t="shared" si="254"/>
        <v>0</v>
      </c>
      <c r="Q2727" s="28">
        <f t="shared" si="255"/>
        <v>5</v>
      </c>
      <c r="R2727" s="28">
        <f>IF(Q2727=0,0,IF(E2727&gt;1,E2727-1,VLOOKUP(Q2727,Months_Weeks!$A$1:$B$13,2,0)))</f>
        <v>4</v>
      </c>
      <c r="S2727" s="30"/>
      <c r="T2727" s="39"/>
      <c r="U2727" s="39"/>
      <c r="V2727" s="50">
        <f t="shared" si="256"/>
        <v>0</v>
      </c>
      <c r="W2727" s="28">
        <f t="shared" si="257"/>
        <v>5</v>
      </c>
      <c r="X2727" s="28">
        <f>IF(W2727=0,0,IF(E2727&gt;1,E2727-1,VLOOKUP(W2727,Months_Weeks!$A$1:$B$13,2,0)))</f>
        <v>4</v>
      </c>
      <c r="Y2727" s="30"/>
      <c r="Z2727" s="39"/>
      <c r="AA2727" s="31"/>
      <c r="AB2727" s="39"/>
      <c r="AC2727" s="31"/>
      <c r="AD2727" s="40"/>
      <c r="AE2727" s="31"/>
      <c r="AF2727" s="40"/>
      <c r="AG2727" s="31"/>
      <c r="AH2727" s="40"/>
      <c r="AI2727" s="31"/>
      <c r="AJ2727" s="40"/>
    </row>
    <row r="2728" spans="1:36" x14ac:dyDescent="0.25">
      <c r="A2728" s="37" t="s">
        <v>32</v>
      </c>
      <c r="B2728" s="37">
        <v>34</v>
      </c>
      <c r="C2728" s="26" t="str">
        <f>IFERROR(INDEX(Clients[Client_Name],MATCH(Table312[[#This Row],[Client_Code]],Clients[Client_Code],0)),"")</f>
        <v>NESTLE</v>
      </c>
      <c r="D2728" s="25">
        <v>6</v>
      </c>
      <c r="E2728" s="25">
        <v>2</v>
      </c>
      <c r="F2728" s="25" t="b">
        <f>IF(E2728&gt;(VLOOKUP(D2728,Months_Weeks!$A$2:$B$13,2,TRUE)),FALSE)</f>
        <v>0</v>
      </c>
      <c r="G2728" s="63">
        <f>IF(Table312[[#This Row],[Facility]]="Buin",1.5%,0.25%)</f>
        <v>2.5000000000000001E-3</v>
      </c>
      <c r="H2728" s="38"/>
      <c r="I2728" s="38"/>
      <c r="J2728" s="27">
        <f t="shared" si="252"/>
        <v>0</v>
      </c>
      <c r="K2728" s="28">
        <f t="shared" si="253"/>
        <v>6</v>
      </c>
      <c r="L2728" s="27">
        <f>IF(K2728=0,0,IF(E2728&gt;1,E2728-1,VLOOKUP(K2728,Months_Weeks!$A$1:$B$13,2,0)))</f>
        <v>1</v>
      </c>
      <c r="M2728" s="29"/>
      <c r="N2728" s="39"/>
      <c r="O2728" s="39"/>
      <c r="P2728" s="50">
        <f t="shared" si="254"/>
        <v>0</v>
      </c>
      <c r="Q2728" s="28">
        <f t="shared" si="255"/>
        <v>6</v>
      </c>
      <c r="R2728" s="28">
        <f>IF(Q2728=0,0,IF(E2728&gt;1,E2728-1,VLOOKUP(Q2728,Months_Weeks!$A$1:$B$13,2,0)))</f>
        <v>1</v>
      </c>
      <c r="S2728" s="30"/>
      <c r="T2728" s="39"/>
      <c r="U2728" s="39"/>
      <c r="V2728" s="50">
        <f t="shared" si="256"/>
        <v>0</v>
      </c>
      <c r="W2728" s="28">
        <f t="shared" si="257"/>
        <v>6</v>
      </c>
      <c r="X2728" s="28">
        <f>IF(W2728=0,0,IF(E2728&gt;1,E2728-1,VLOOKUP(W2728,Months_Weeks!$A$1:$B$13,2,0)))</f>
        <v>1</v>
      </c>
      <c r="Y2728" s="30"/>
      <c r="Z2728" s="39"/>
      <c r="AA2728" s="31"/>
      <c r="AB2728" s="39"/>
      <c r="AC2728" s="31"/>
      <c r="AD2728" s="40"/>
      <c r="AE2728" s="31"/>
      <c r="AF2728" s="40"/>
      <c r="AG2728" s="31"/>
      <c r="AH2728" s="40"/>
      <c r="AI2728" s="31"/>
      <c r="AJ2728" s="40"/>
    </row>
    <row r="2729" spans="1:36" x14ac:dyDescent="0.25">
      <c r="A2729" s="37" t="s">
        <v>32</v>
      </c>
      <c r="B2729" s="37">
        <v>34</v>
      </c>
      <c r="C2729" s="26" t="str">
        <f>IFERROR(INDEX(Clients[Client_Name],MATCH(Table312[[#This Row],[Client_Code]],Clients[Client_Code],0)),"")</f>
        <v>NESTLE</v>
      </c>
      <c r="D2729" s="25">
        <v>6</v>
      </c>
      <c r="E2729" s="25">
        <v>3</v>
      </c>
      <c r="F2729" s="25" t="b">
        <f>IF(E2729&gt;(VLOOKUP(D2729,Months_Weeks!$A$2:$B$13,2,TRUE)),FALSE)</f>
        <v>0</v>
      </c>
      <c r="G2729" s="63">
        <f>IF(Table312[[#This Row],[Facility]]="Buin",1.5%,0.25%)</f>
        <v>2.5000000000000001E-3</v>
      </c>
      <c r="H2729" s="38"/>
      <c r="I2729" s="38"/>
      <c r="J2729" s="27">
        <f t="shared" si="252"/>
        <v>0</v>
      </c>
      <c r="K2729" s="28">
        <f t="shared" si="253"/>
        <v>6</v>
      </c>
      <c r="L2729" s="27">
        <f>IF(K2729=0,0,IF(E2729&gt;1,E2729-1,VLOOKUP(K2729,Months_Weeks!$A$1:$B$13,2,0)))</f>
        <v>2</v>
      </c>
      <c r="M2729" s="29"/>
      <c r="N2729" s="39"/>
      <c r="O2729" s="39"/>
      <c r="P2729" s="50">
        <f t="shared" si="254"/>
        <v>0</v>
      </c>
      <c r="Q2729" s="28">
        <f t="shared" si="255"/>
        <v>6</v>
      </c>
      <c r="R2729" s="28">
        <f>IF(Q2729=0,0,IF(E2729&gt;1,E2729-1,VLOOKUP(Q2729,Months_Weeks!$A$1:$B$13,2,0)))</f>
        <v>2</v>
      </c>
      <c r="S2729" s="30"/>
      <c r="T2729" s="39"/>
      <c r="U2729" s="39"/>
      <c r="V2729" s="50">
        <f t="shared" si="256"/>
        <v>0</v>
      </c>
      <c r="W2729" s="28">
        <f t="shared" si="257"/>
        <v>6</v>
      </c>
      <c r="X2729" s="28">
        <f>IF(W2729=0,0,IF(E2729&gt;1,E2729-1,VLOOKUP(W2729,Months_Weeks!$A$1:$B$13,2,0)))</f>
        <v>2</v>
      </c>
      <c r="Y2729" s="30"/>
      <c r="Z2729" s="39"/>
      <c r="AA2729" s="31"/>
      <c r="AB2729" s="39"/>
      <c r="AC2729" s="31"/>
      <c r="AD2729" s="40"/>
      <c r="AE2729" s="31"/>
      <c r="AF2729" s="40"/>
      <c r="AG2729" s="31"/>
      <c r="AH2729" s="40"/>
      <c r="AI2729" s="31"/>
      <c r="AJ2729" s="40"/>
    </row>
    <row r="2730" spans="1:36" x14ac:dyDescent="0.25">
      <c r="A2730" s="37" t="s">
        <v>32</v>
      </c>
      <c r="B2730" s="37">
        <v>34</v>
      </c>
      <c r="C2730" s="26" t="str">
        <f>IFERROR(INDEX(Clients[Client_Name],MATCH(Table312[[#This Row],[Client_Code]],Clients[Client_Code],0)),"")</f>
        <v>NESTLE</v>
      </c>
      <c r="D2730" s="25">
        <v>6</v>
      </c>
      <c r="E2730" s="25">
        <v>4</v>
      </c>
      <c r="F2730" s="25" t="b">
        <f>IF(E2730&gt;(VLOOKUP(D2730,Months_Weeks!$A$2:$B$13,2,TRUE)),FALSE)</f>
        <v>0</v>
      </c>
      <c r="G2730" s="63">
        <f>IF(Table312[[#This Row],[Facility]]="Buin",1.5%,0.25%)</f>
        <v>2.5000000000000001E-3</v>
      </c>
      <c r="H2730" s="38"/>
      <c r="I2730" s="38"/>
      <c r="J2730" s="27">
        <f t="shared" si="252"/>
        <v>0</v>
      </c>
      <c r="K2730" s="28">
        <f t="shared" si="253"/>
        <v>6</v>
      </c>
      <c r="L2730" s="27">
        <f>IF(K2730=0,0,IF(E2730&gt;1,E2730-1,VLOOKUP(K2730,Months_Weeks!$A$1:$B$13,2,0)))</f>
        <v>3</v>
      </c>
      <c r="M2730" s="29"/>
      <c r="N2730" s="39"/>
      <c r="O2730" s="39"/>
      <c r="P2730" s="50">
        <f t="shared" si="254"/>
        <v>0</v>
      </c>
      <c r="Q2730" s="28">
        <f t="shared" si="255"/>
        <v>6</v>
      </c>
      <c r="R2730" s="28">
        <f>IF(Q2730=0,0,IF(E2730&gt;1,E2730-1,VLOOKUP(Q2730,Months_Weeks!$A$1:$B$13,2,0)))</f>
        <v>3</v>
      </c>
      <c r="S2730" s="30"/>
      <c r="T2730" s="39"/>
      <c r="U2730" s="39"/>
      <c r="V2730" s="50">
        <f t="shared" si="256"/>
        <v>0</v>
      </c>
      <c r="W2730" s="28">
        <f t="shared" si="257"/>
        <v>6</v>
      </c>
      <c r="X2730" s="28">
        <f>IF(W2730=0,0,IF(E2730&gt;1,E2730-1,VLOOKUP(W2730,Months_Weeks!$A$1:$B$13,2,0)))</f>
        <v>3</v>
      </c>
      <c r="Y2730" s="30"/>
      <c r="Z2730" s="39"/>
      <c r="AA2730" s="31"/>
      <c r="AB2730" s="39"/>
      <c r="AC2730" s="31"/>
      <c r="AD2730" s="40"/>
      <c r="AE2730" s="31"/>
      <c r="AF2730" s="40"/>
      <c r="AG2730" s="31"/>
      <c r="AH2730" s="40"/>
      <c r="AI2730" s="31"/>
      <c r="AJ2730" s="40"/>
    </row>
    <row r="2731" spans="1:36" x14ac:dyDescent="0.25">
      <c r="A2731" s="37" t="s">
        <v>32</v>
      </c>
      <c r="B2731" s="37">
        <v>34</v>
      </c>
      <c r="C2731" s="26" t="str">
        <f>IFERROR(INDEX(Clients[Client_Name],MATCH(Table312[[#This Row],[Client_Code]],Clients[Client_Code],0)),"")</f>
        <v>NESTLE</v>
      </c>
      <c r="D2731" s="25">
        <v>6</v>
      </c>
      <c r="E2731" s="25">
        <v>5</v>
      </c>
      <c r="F2731" s="25" t="b">
        <f>IF(E2731&gt;(VLOOKUP(D2731,Months_Weeks!$A$2:$B$13,2,TRUE)),FALSE)</f>
        <v>0</v>
      </c>
      <c r="G2731" s="63">
        <f>IF(Table312[[#This Row],[Facility]]="Buin",1.5%,0.25%)</f>
        <v>2.5000000000000001E-3</v>
      </c>
      <c r="H2731" s="38"/>
      <c r="I2731" s="38"/>
      <c r="J2731" s="27">
        <f t="shared" si="252"/>
        <v>0</v>
      </c>
      <c r="K2731" s="28">
        <f t="shared" si="253"/>
        <v>6</v>
      </c>
      <c r="L2731" s="27">
        <f>IF(K2731=0,0,IF(E2731&gt;1,E2731-1,VLOOKUP(K2731,Months_Weeks!$A$1:$B$13,2,0)))</f>
        <v>4</v>
      </c>
      <c r="M2731" s="29"/>
      <c r="N2731" s="39"/>
      <c r="O2731" s="39"/>
      <c r="P2731" s="50">
        <f t="shared" si="254"/>
        <v>0</v>
      </c>
      <c r="Q2731" s="28">
        <f t="shared" si="255"/>
        <v>6</v>
      </c>
      <c r="R2731" s="28">
        <f>IF(Q2731=0,0,IF(E2731&gt;1,E2731-1,VLOOKUP(Q2731,Months_Weeks!$A$1:$B$13,2,0)))</f>
        <v>4</v>
      </c>
      <c r="S2731" s="30"/>
      <c r="T2731" s="39"/>
      <c r="U2731" s="39"/>
      <c r="V2731" s="50">
        <f t="shared" si="256"/>
        <v>0</v>
      </c>
      <c r="W2731" s="28">
        <f t="shared" si="257"/>
        <v>6</v>
      </c>
      <c r="X2731" s="28">
        <f>IF(W2731=0,0,IF(E2731&gt;1,E2731-1,VLOOKUP(W2731,Months_Weeks!$A$1:$B$13,2,0)))</f>
        <v>4</v>
      </c>
      <c r="Y2731" s="30"/>
      <c r="Z2731" s="39"/>
      <c r="AA2731" s="31"/>
      <c r="AB2731" s="39"/>
      <c r="AC2731" s="31"/>
      <c r="AD2731" s="40"/>
      <c r="AE2731" s="31"/>
      <c r="AF2731" s="40"/>
      <c r="AG2731" s="31"/>
      <c r="AH2731" s="40"/>
      <c r="AI2731" s="31"/>
      <c r="AJ2731" s="40"/>
    </row>
    <row r="2732" spans="1:36" x14ac:dyDescent="0.25">
      <c r="A2732" s="37" t="s">
        <v>32</v>
      </c>
      <c r="B2732" s="37">
        <v>34</v>
      </c>
      <c r="C2732" s="26" t="str">
        <f>IFERROR(INDEX(Clients[Client_Name],MATCH(Table312[[#This Row],[Client_Code]],Clients[Client_Code],0)),"")</f>
        <v>NESTLE</v>
      </c>
      <c r="D2732" s="25">
        <v>7</v>
      </c>
      <c r="E2732" s="25">
        <v>1</v>
      </c>
      <c r="F2732" s="25" t="b">
        <f>IF(E2732&gt;(VLOOKUP(D2732,Months_Weeks!$A$2:$B$13,2,TRUE)),FALSE)</f>
        <v>0</v>
      </c>
      <c r="G2732" s="63">
        <f>IF(Table312[[#This Row],[Facility]]="Buin",1.5%,0.25%)</f>
        <v>2.5000000000000001E-3</v>
      </c>
      <c r="H2732" s="38"/>
      <c r="I2732" s="38"/>
      <c r="J2732" s="27">
        <f t="shared" si="252"/>
        <v>0</v>
      </c>
      <c r="K2732" s="28">
        <f t="shared" si="253"/>
        <v>6</v>
      </c>
      <c r="L2732" s="27">
        <f>IF(K2732=0,0,IF(E2732&gt;1,E2732-1,VLOOKUP(K2732,Months_Weeks!$A$1:$B$13,2,0)))</f>
        <v>5</v>
      </c>
      <c r="M2732" s="29"/>
      <c r="N2732" s="39"/>
      <c r="O2732" s="39"/>
      <c r="P2732" s="50">
        <f t="shared" si="254"/>
        <v>0</v>
      </c>
      <c r="Q2732" s="28">
        <f t="shared" si="255"/>
        <v>6</v>
      </c>
      <c r="R2732" s="28">
        <f>IF(Q2732=0,0,IF(E2732&gt;1,E2732-1,VLOOKUP(Q2732,Months_Weeks!$A$1:$B$13,2,0)))</f>
        <v>5</v>
      </c>
      <c r="S2732" s="30"/>
      <c r="T2732" s="39"/>
      <c r="U2732" s="39"/>
      <c r="V2732" s="50">
        <f t="shared" si="256"/>
        <v>0</v>
      </c>
      <c r="W2732" s="28">
        <f t="shared" si="257"/>
        <v>6</v>
      </c>
      <c r="X2732" s="28">
        <f>IF(W2732=0,0,IF(E2732&gt;1,E2732-1,VLOOKUP(W2732,Months_Weeks!$A$1:$B$13,2,0)))</f>
        <v>5</v>
      </c>
      <c r="Y2732" s="30"/>
      <c r="Z2732" s="39"/>
      <c r="AA2732" s="31"/>
      <c r="AB2732" s="39"/>
      <c r="AC2732" s="31"/>
      <c r="AD2732" s="40"/>
      <c r="AE2732" s="31"/>
      <c r="AF2732" s="40"/>
      <c r="AG2732" s="31"/>
      <c r="AH2732" s="40"/>
      <c r="AI2732" s="31"/>
      <c r="AJ2732" s="40"/>
    </row>
    <row r="2733" spans="1:36" x14ac:dyDescent="0.25">
      <c r="A2733" s="37" t="s">
        <v>32</v>
      </c>
      <c r="B2733" s="37">
        <v>34</v>
      </c>
      <c r="C2733" s="26" t="str">
        <f>IFERROR(INDEX(Clients[Client_Name],MATCH(Table312[[#This Row],[Client_Code]],Clients[Client_Code],0)),"")</f>
        <v>NESTLE</v>
      </c>
      <c r="D2733" s="25">
        <v>7</v>
      </c>
      <c r="E2733" s="25">
        <v>2</v>
      </c>
      <c r="F2733" s="25" t="b">
        <f>IF(E2733&gt;(VLOOKUP(D2733,Months_Weeks!$A$2:$B$13,2,TRUE)),FALSE)</f>
        <v>0</v>
      </c>
      <c r="G2733" s="63">
        <f>IF(Table312[[#This Row],[Facility]]="Buin",1.5%,0.25%)</f>
        <v>2.5000000000000001E-3</v>
      </c>
      <c r="H2733" s="38"/>
      <c r="I2733" s="38"/>
      <c r="J2733" s="27">
        <f t="shared" si="252"/>
        <v>0</v>
      </c>
      <c r="K2733" s="28">
        <f t="shared" si="253"/>
        <v>7</v>
      </c>
      <c r="L2733" s="27">
        <f>IF(K2733=0,0,IF(E2733&gt;1,E2733-1,VLOOKUP(K2733,Months_Weeks!$A$1:$B$13,2,0)))</f>
        <v>1</v>
      </c>
      <c r="M2733" s="29"/>
      <c r="N2733" s="39"/>
      <c r="O2733" s="39"/>
      <c r="P2733" s="50">
        <f t="shared" si="254"/>
        <v>0</v>
      </c>
      <c r="Q2733" s="28">
        <f t="shared" si="255"/>
        <v>7</v>
      </c>
      <c r="R2733" s="28">
        <f>IF(Q2733=0,0,IF(E2733&gt;1,E2733-1,VLOOKUP(Q2733,Months_Weeks!$A$1:$B$13,2,0)))</f>
        <v>1</v>
      </c>
      <c r="S2733" s="30"/>
      <c r="T2733" s="39"/>
      <c r="U2733" s="39"/>
      <c r="V2733" s="50">
        <f t="shared" si="256"/>
        <v>0</v>
      </c>
      <c r="W2733" s="28">
        <f t="shared" si="257"/>
        <v>7</v>
      </c>
      <c r="X2733" s="28">
        <f>IF(W2733=0,0,IF(E2733&gt;1,E2733-1,VLOOKUP(W2733,Months_Weeks!$A$1:$B$13,2,0)))</f>
        <v>1</v>
      </c>
      <c r="Y2733" s="30"/>
      <c r="Z2733" s="39"/>
      <c r="AA2733" s="31"/>
      <c r="AB2733" s="39"/>
      <c r="AC2733" s="31"/>
      <c r="AD2733" s="40"/>
      <c r="AE2733" s="31"/>
      <c r="AF2733" s="40"/>
      <c r="AG2733" s="31"/>
      <c r="AH2733" s="40"/>
      <c r="AI2733" s="31"/>
      <c r="AJ2733" s="40"/>
    </row>
    <row r="2734" spans="1:36" x14ac:dyDescent="0.25">
      <c r="A2734" s="37" t="s">
        <v>32</v>
      </c>
      <c r="B2734" s="37">
        <v>34</v>
      </c>
      <c r="C2734" s="26" t="str">
        <f>IFERROR(INDEX(Clients[Client_Name],MATCH(Table312[[#This Row],[Client_Code]],Clients[Client_Code],0)),"")</f>
        <v>NESTLE</v>
      </c>
      <c r="D2734" s="25">
        <v>7</v>
      </c>
      <c r="E2734" s="25">
        <v>3</v>
      </c>
      <c r="F2734" s="25" t="b">
        <f>IF(E2734&gt;(VLOOKUP(D2734,Months_Weeks!$A$2:$B$13,2,TRUE)),FALSE)</f>
        <v>0</v>
      </c>
      <c r="G2734" s="63">
        <f>IF(Table312[[#This Row],[Facility]]="Buin",1.5%,0.25%)</f>
        <v>2.5000000000000001E-3</v>
      </c>
      <c r="H2734" s="38"/>
      <c r="I2734" s="38"/>
      <c r="J2734" s="27">
        <f t="shared" si="252"/>
        <v>0</v>
      </c>
      <c r="K2734" s="28">
        <f t="shared" si="253"/>
        <v>7</v>
      </c>
      <c r="L2734" s="27">
        <f>IF(K2734=0,0,IF(E2734&gt;1,E2734-1,VLOOKUP(K2734,Months_Weeks!$A$1:$B$13,2,0)))</f>
        <v>2</v>
      </c>
      <c r="M2734" s="29"/>
      <c r="N2734" s="39"/>
      <c r="O2734" s="39"/>
      <c r="P2734" s="50">
        <f t="shared" si="254"/>
        <v>0</v>
      </c>
      <c r="Q2734" s="28">
        <f t="shared" si="255"/>
        <v>7</v>
      </c>
      <c r="R2734" s="28">
        <f>IF(Q2734=0,0,IF(E2734&gt;1,E2734-1,VLOOKUP(Q2734,Months_Weeks!$A$1:$B$13,2,0)))</f>
        <v>2</v>
      </c>
      <c r="S2734" s="30"/>
      <c r="T2734" s="39"/>
      <c r="U2734" s="39"/>
      <c r="V2734" s="50">
        <f t="shared" si="256"/>
        <v>0</v>
      </c>
      <c r="W2734" s="28">
        <f t="shared" si="257"/>
        <v>7</v>
      </c>
      <c r="X2734" s="28">
        <f>IF(W2734=0,0,IF(E2734&gt;1,E2734-1,VLOOKUP(W2734,Months_Weeks!$A$1:$B$13,2,0)))</f>
        <v>2</v>
      </c>
      <c r="Y2734" s="30"/>
      <c r="Z2734" s="39"/>
      <c r="AA2734" s="31"/>
      <c r="AB2734" s="39"/>
      <c r="AC2734" s="31"/>
      <c r="AD2734" s="40"/>
      <c r="AE2734" s="31"/>
      <c r="AF2734" s="40"/>
      <c r="AG2734" s="31"/>
      <c r="AH2734" s="40"/>
      <c r="AI2734" s="31"/>
      <c r="AJ2734" s="40"/>
    </row>
    <row r="2735" spans="1:36" x14ac:dyDescent="0.25">
      <c r="A2735" s="37" t="s">
        <v>32</v>
      </c>
      <c r="B2735" s="37">
        <v>34</v>
      </c>
      <c r="C2735" s="26" t="str">
        <f>IFERROR(INDEX(Clients[Client_Name],MATCH(Table312[[#This Row],[Client_Code]],Clients[Client_Code],0)),"")</f>
        <v>NESTLE</v>
      </c>
      <c r="D2735" s="25">
        <v>7</v>
      </c>
      <c r="E2735" s="25">
        <v>4</v>
      </c>
      <c r="F2735" s="25" t="b">
        <f>IF(E2735&gt;(VLOOKUP(D2735,Months_Weeks!$A$2:$B$13,2,TRUE)),FALSE)</f>
        <v>0</v>
      </c>
      <c r="G2735" s="63">
        <f>IF(Table312[[#This Row],[Facility]]="Buin",1.5%,0.25%)</f>
        <v>2.5000000000000001E-3</v>
      </c>
      <c r="H2735" s="38"/>
      <c r="I2735" s="38"/>
      <c r="J2735" s="27">
        <f t="shared" si="252"/>
        <v>0</v>
      </c>
      <c r="K2735" s="28">
        <f t="shared" si="253"/>
        <v>7</v>
      </c>
      <c r="L2735" s="27">
        <f>IF(K2735=0,0,IF(E2735&gt;1,E2735-1,VLOOKUP(K2735,Months_Weeks!$A$1:$B$13,2,0)))</f>
        <v>3</v>
      </c>
      <c r="M2735" s="29"/>
      <c r="N2735" s="39"/>
      <c r="O2735" s="39"/>
      <c r="P2735" s="50">
        <f t="shared" si="254"/>
        <v>0</v>
      </c>
      <c r="Q2735" s="28">
        <f t="shared" si="255"/>
        <v>7</v>
      </c>
      <c r="R2735" s="28">
        <f>IF(Q2735=0,0,IF(E2735&gt;1,E2735-1,VLOOKUP(Q2735,Months_Weeks!$A$1:$B$13,2,0)))</f>
        <v>3</v>
      </c>
      <c r="S2735" s="30"/>
      <c r="T2735" s="39"/>
      <c r="U2735" s="39"/>
      <c r="V2735" s="50">
        <f t="shared" si="256"/>
        <v>0</v>
      </c>
      <c r="W2735" s="28">
        <f t="shared" si="257"/>
        <v>7</v>
      </c>
      <c r="X2735" s="28">
        <f>IF(W2735=0,0,IF(E2735&gt;1,E2735-1,VLOOKUP(W2735,Months_Weeks!$A$1:$B$13,2,0)))</f>
        <v>3</v>
      </c>
      <c r="Y2735" s="30"/>
      <c r="Z2735" s="39"/>
      <c r="AA2735" s="31"/>
      <c r="AB2735" s="39"/>
      <c r="AC2735" s="31"/>
      <c r="AD2735" s="40"/>
      <c r="AE2735" s="31"/>
      <c r="AF2735" s="40"/>
      <c r="AG2735" s="31"/>
      <c r="AH2735" s="40"/>
      <c r="AI2735" s="31"/>
      <c r="AJ2735" s="40"/>
    </row>
    <row r="2736" spans="1:36" x14ac:dyDescent="0.25">
      <c r="A2736" s="37" t="s">
        <v>32</v>
      </c>
      <c r="B2736" s="37">
        <v>34</v>
      </c>
      <c r="C2736" s="26" t="str">
        <f>IFERROR(INDEX(Clients[Client_Name],MATCH(Table312[[#This Row],[Client_Code]],Clients[Client_Code],0)),"")</f>
        <v>NESTLE</v>
      </c>
      <c r="D2736" s="25">
        <v>8</v>
      </c>
      <c r="E2736" s="25">
        <v>1</v>
      </c>
      <c r="F2736" s="25" t="b">
        <f>IF(E2736&gt;(VLOOKUP(D2736,Months_Weeks!$A$2:$B$13,2,TRUE)),FALSE)</f>
        <v>0</v>
      </c>
      <c r="G2736" s="63">
        <f>IF(Table312[[#This Row],[Facility]]="Buin",1.5%,0.25%)</f>
        <v>2.5000000000000001E-3</v>
      </c>
      <c r="H2736" s="38"/>
      <c r="I2736" s="38"/>
      <c r="J2736" s="27">
        <f t="shared" si="252"/>
        <v>0</v>
      </c>
      <c r="K2736" s="28">
        <f t="shared" si="253"/>
        <v>7</v>
      </c>
      <c r="L2736" s="27">
        <f>IF(K2736=0,0,IF(E2736&gt;1,E2736-1,VLOOKUP(K2736,Months_Weeks!$A$1:$B$13,2,0)))</f>
        <v>4</v>
      </c>
      <c r="M2736" s="29"/>
      <c r="N2736" s="39"/>
      <c r="O2736" s="39"/>
      <c r="P2736" s="50">
        <f t="shared" si="254"/>
        <v>0</v>
      </c>
      <c r="Q2736" s="28">
        <f t="shared" si="255"/>
        <v>7</v>
      </c>
      <c r="R2736" s="28">
        <f>IF(Q2736=0,0,IF(E2736&gt;1,E2736-1,VLOOKUP(Q2736,Months_Weeks!$A$1:$B$13,2,0)))</f>
        <v>4</v>
      </c>
      <c r="S2736" s="30"/>
      <c r="T2736" s="39"/>
      <c r="U2736" s="39"/>
      <c r="V2736" s="50">
        <f t="shared" si="256"/>
        <v>0</v>
      </c>
      <c r="W2736" s="28">
        <f t="shared" si="257"/>
        <v>7</v>
      </c>
      <c r="X2736" s="28">
        <f>IF(W2736=0,0,IF(E2736&gt;1,E2736-1,VLOOKUP(W2736,Months_Weeks!$A$1:$B$13,2,0)))</f>
        <v>4</v>
      </c>
      <c r="Y2736" s="30"/>
      <c r="Z2736" s="39"/>
      <c r="AA2736" s="31"/>
      <c r="AB2736" s="39"/>
      <c r="AC2736" s="31"/>
      <c r="AD2736" s="40"/>
      <c r="AE2736" s="31"/>
      <c r="AF2736" s="40"/>
      <c r="AG2736" s="31"/>
      <c r="AH2736" s="40"/>
      <c r="AI2736" s="31"/>
      <c r="AJ2736" s="40"/>
    </row>
    <row r="2737" spans="1:36" x14ac:dyDescent="0.25">
      <c r="A2737" s="37" t="s">
        <v>32</v>
      </c>
      <c r="B2737" s="37">
        <v>34</v>
      </c>
      <c r="C2737" s="26" t="str">
        <f>IFERROR(INDEX(Clients[Client_Name],MATCH(Table312[[#This Row],[Client_Code]],Clients[Client_Code],0)),"")</f>
        <v>NESTLE</v>
      </c>
      <c r="D2737" s="25">
        <v>8</v>
      </c>
      <c r="E2737" s="25">
        <v>2</v>
      </c>
      <c r="F2737" s="25" t="b">
        <f>IF(E2737&gt;(VLOOKUP(D2737,Months_Weeks!$A$2:$B$13,2,TRUE)),FALSE)</f>
        <v>0</v>
      </c>
      <c r="G2737" s="63">
        <f>IF(Table312[[#This Row],[Facility]]="Buin",1.5%,0.25%)</f>
        <v>2.5000000000000001E-3</v>
      </c>
      <c r="H2737" s="38"/>
      <c r="I2737" s="38"/>
      <c r="J2737" s="27">
        <f t="shared" si="252"/>
        <v>0</v>
      </c>
      <c r="K2737" s="28">
        <f t="shared" si="253"/>
        <v>8</v>
      </c>
      <c r="L2737" s="27">
        <f>IF(K2737=0,0,IF(E2737&gt;1,E2737-1,VLOOKUP(K2737,Months_Weeks!$A$1:$B$13,2,0)))</f>
        <v>1</v>
      </c>
      <c r="M2737" s="29"/>
      <c r="N2737" s="39"/>
      <c r="O2737" s="39"/>
      <c r="P2737" s="50">
        <f t="shared" si="254"/>
        <v>0</v>
      </c>
      <c r="Q2737" s="28">
        <f t="shared" si="255"/>
        <v>8</v>
      </c>
      <c r="R2737" s="28">
        <f>IF(Q2737=0,0,IF(E2737&gt;1,E2737-1,VLOOKUP(Q2737,Months_Weeks!$A$1:$B$13,2,0)))</f>
        <v>1</v>
      </c>
      <c r="S2737" s="30"/>
      <c r="T2737" s="39"/>
      <c r="U2737" s="39"/>
      <c r="V2737" s="50">
        <f t="shared" si="256"/>
        <v>0</v>
      </c>
      <c r="W2737" s="28">
        <f t="shared" si="257"/>
        <v>8</v>
      </c>
      <c r="X2737" s="28">
        <f>IF(W2737=0,0,IF(E2737&gt;1,E2737-1,VLOOKUP(W2737,Months_Weeks!$A$1:$B$13,2,0)))</f>
        <v>1</v>
      </c>
      <c r="Y2737" s="30"/>
      <c r="Z2737" s="39"/>
      <c r="AA2737" s="31"/>
      <c r="AB2737" s="39"/>
      <c r="AC2737" s="31"/>
      <c r="AD2737" s="40"/>
      <c r="AE2737" s="31"/>
      <c r="AF2737" s="40"/>
      <c r="AG2737" s="31"/>
      <c r="AH2737" s="40"/>
      <c r="AI2737" s="31"/>
      <c r="AJ2737" s="40"/>
    </row>
    <row r="2738" spans="1:36" x14ac:dyDescent="0.25">
      <c r="A2738" s="37" t="s">
        <v>32</v>
      </c>
      <c r="B2738" s="37">
        <v>34</v>
      </c>
      <c r="C2738" s="26" t="str">
        <f>IFERROR(INDEX(Clients[Client_Name],MATCH(Table312[[#This Row],[Client_Code]],Clients[Client_Code],0)),"")</f>
        <v>NESTLE</v>
      </c>
      <c r="D2738" s="25">
        <v>8</v>
      </c>
      <c r="E2738" s="25">
        <v>3</v>
      </c>
      <c r="F2738" s="25" t="b">
        <f>IF(E2738&gt;(VLOOKUP(D2738,Months_Weeks!$A$2:$B$13,2,TRUE)),FALSE)</f>
        <v>0</v>
      </c>
      <c r="G2738" s="63">
        <f>IF(Table312[[#This Row],[Facility]]="Buin",1.5%,0.25%)</f>
        <v>2.5000000000000001E-3</v>
      </c>
      <c r="H2738" s="38"/>
      <c r="I2738" s="38"/>
      <c r="J2738" s="27">
        <f t="shared" si="252"/>
        <v>0</v>
      </c>
      <c r="K2738" s="28">
        <f t="shared" si="253"/>
        <v>8</v>
      </c>
      <c r="L2738" s="27">
        <f>IF(K2738=0,0,IF(E2738&gt;1,E2738-1,VLOOKUP(K2738,Months_Weeks!$A$1:$B$13,2,0)))</f>
        <v>2</v>
      </c>
      <c r="M2738" s="29"/>
      <c r="N2738" s="39"/>
      <c r="O2738" s="39"/>
      <c r="P2738" s="50">
        <f t="shared" si="254"/>
        <v>0</v>
      </c>
      <c r="Q2738" s="28">
        <f t="shared" si="255"/>
        <v>8</v>
      </c>
      <c r="R2738" s="28">
        <f>IF(Q2738=0,0,IF(E2738&gt;1,E2738-1,VLOOKUP(Q2738,Months_Weeks!$A$1:$B$13,2,0)))</f>
        <v>2</v>
      </c>
      <c r="S2738" s="30"/>
      <c r="T2738" s="39"/>
      <c r="U2738" s="39"/>
      <c r="V2738" s="50">
        <f t="shared" si="256"/>
        <v>0</v>
      </c>
      <c r="W2738" s="28">
        <f t="shared" si="257"/>
        <v>8</v>
      </c>
      <c r="X2738" s="28">
        <f>IF(W2738=0,0,IF(E2738&gt;1,E2738-1,VLOOKUP(W2738,Months_Weeks!$A$1:$B$13,2,0)))</f>
        <v>2</v>
      </c>
      <c r="Y2738" s="30"/>
      <c r="Z2738" s="39"/>
      <c r="AA2738" s="31"/>
      <c r="AB2738" s="39"/>
      <c r="AC2738" s="31"/>
      <c r="AD2738" s="40"/>
      <c r="AE2738" s="31"/>
      <c r="AF2738" s="40"/>
      <c r="AG2738" s="31"/>
      <c r="AH2738" s="40"/>
      <c r="AI2738" s="31"/>
      <c r="AJ2738" s="40"/>
    </row>
    <row r="2739" spans="1:36" x14ac:dyDescent="0.25">
      <c r="A2739" s="37" t="s">
        <v>32</v>
      </c>
      <c r="B2739" s="37">
        <v>34</v>
      </c>
      <c r="C2739" s="26" t="str">
        <f>IFERROR(INDEX(Clients[Client_Name],MATCH(Table312[[#This Row],[Client_Code]],Clients[Client_Code],0)),"")</f>
        <v>NESTLE</v>
      </c>
      <c r="D2739" s="25">
        <v>8</v>
      </c>
      <c r="E2739" s="25">
        <v>4</v>
      </c>
      <c r="F2739" s="25" t="b">
        <f>IF(E2739&gt;(VLOOKUP(D2739,Months_Weeks!$A$2:$B$13,2,TRUE)),FALSE)</f>
        <v>0</v>
      </c>
      <c r="G2739" s="63">
        <f>IF(Table312[[#This Row],[Facility]]="Buin",1.5%,0.25%)</f>
        <v>2.5000000000000001E-3</v>
      </c>
      <c r="H2739" s="38"/>
      <c r="I2739" s="38"/>
      <c r="J2739" s="27">
        <f t="shared" si="252"/>
        <v>0</v>
      </c>
      <c r="K2739" s="28">
        <f t="shared" si="253"/>
        <v>8</v>
      </c>
      <c r="L2739" s="27">
        <f>IF(K2739=0,0,IF(E2739&gt;1,E2739-1,VLOOKUP(K2739,Months_Weeks!$A$1:$B$13,2,0)))</f>
        <v>3</v>
      </c>
      <c r="M2739" s="29"/>
      <c r="N2739" s="39"/>
      <c r="O2739" s="39"/>
      <c r="P2739" s="50">
        <f t="shared" si="254"/>
        <v>0</v>
      </c>
      <c r="Q2739" s="28">
        <f t="shared" si="255"/>
        <v>8</v>
      </c>
      <c r="R2739" s="28">
        <f>IF(Q2739=0,0,IF(E2739&gt;1,E2739-1,VLOOKUP(Q2739,Months_Weeks!$A$1:$B$13,2,0)))</f>
        <v>3</v>
      </c>
      <c r="S2739" s="30"/>
      <c r="T2739" s="39"/>
      <c r="U2739" s="39"/>
      <c r="V2739" s="50">
        <f t="shared" si="256"/>
        <v>0</v>
      </c>
      <c r="W2739" s="28">
        <f t="shared" si="257"/>
        <v>8</v>
      </c>
      <c r="X2739" s="28">
        <f>IF(W2739=0,0,IF(E2739&gt;1,E2739-1,VLOOKUP(W2739,Months_Weeks!$A$1:$B$13,2,0)))</f>
        <v>3</v>
      </c>
      <c r="Y2739" s="30"/>
      <c r="Z2739" s="39"/>
      <c r="AA2739" s="31"/>
      <c r="AB2739" s="39"/>
      <c r="AC2739" s="31"/>
      <c r="AD2739" s="40"/>
      <c r="AE2739" s="31"/>
      <c r="AF2739" s="40"/>
      <c r="AG2739" s="31"/>
      <c r="AH2739" s="40"/>
      <c r="AI2739" s="31"/>
      <c r="AJ2739" s="40"/>
    </row>
    <row r="2740" spans="1:36" x14ac:dyDescent="0.25">
      <c r="A2740" s="37" t="s">
        <v>32</v>
      </c>
      <c r="B2740" s="37">
        <v>34</v>
      </c>
      <c r="C2740" s="26" t="str">
        <f>IFERROR(INDEX(Clients[Client_Name],MATCH(Table312[[#This Row],[Client_Code]],Clients[Client_Code],0)),"")</f>
        <v>NESTLE</v>
      </c>
      <c r="D2740" s="25">
        <v>9</v>
      </c>
      <c r="E2740" s="25">
        <v>1</v>
      </c>
      <c r="F2740" s="25" t="b">
        <f>IF(E2740&gt;(VLOOKUP(D2740,Months_Weeks!$A$2:$B$13,2,TRUE)),FALSE)</f>
        <v>0</v>
      </c>
      <c r="G2740" s="63">
        <f>IF(Table312[[#This Row],[Facility]]="Buin",1.5%,0.25%)</f>
        <v>2.5000000000000001E-3</v>
      </c>
      <c r="H2740" s="38"/>
      <c r="I2740" s="38"/>
      <c r="J2740" s="27">
        <f t="shared" si="252"/>
        <v>0</v>
      </c>
      <c r="K2740" s="28">
        <f t="shared" si="253"/>
        <v>8</v>
      </c>
      <c r="L2740" s="27">
        <f>IF(K2740=0,0,IF(E2740&gt;1,E2740-1,VLOOKUP(K2740,Months_Weeks!$A$1:$B$13,2,0)))</f>
        <v>4</v>
      </c>
      <c r="M2740" s="29"/>
      <c r="N2740" s="39"/>
      <c r="O2740" s="39"/>
      <c r="P2740" s="50">
        <f t="shared" si="254"/>
        <v>0</v>
      </c>
      <c r="Q2740" s="28">
        <f t="shared" si="255"/>
        <v>8</v>
      </c>
      <c r="R2740" s="28">
        <f>IF(Q2740=0,0,IF(E2740&gt;1,E2740-1,VLOOKUP(Q2740,Months_Weeks!$A$1:$B$13,2,0)))</f>
        <v>4</v>
      </c>
      <c r="S2740" s="30"/>
      <c r="T2740" s="39"/>
      <c r="U2740" s="39"/>
      <c r="V2740" s="50">
        <f t="shared" si="256"/>
        <v>0</v>
      </c>
      <c r="W2740" s="28">
        <f t="shared" si="257"/>
        <v>8</v>
      </c>
      <c r="X2740" s="28">
        <f>IF(W2740=0,0,IF(E2740&gt;1,E2740-1,VLOOKUP(W2740,Months_Weeks!$A$1:$B$13,2,0)))</f>
        <v>4</v>
      </c>
      <c r="Y2740" s="30"/>
      <c r="Z2740" s="39"/>
      <c r="AA2740" s="31"/>
      <c r="AB2740" s="39"/>
      <c r="AC2740" s="31"/>
      <c r="AD2740" s="40"/>
      <c r="AE2740" s="31"/>
      <c r="AF2740" s="40"/>
      <c r="AG2740" s="31"/>
      <c r="AH2740" s="40"/>
      <c r="AI2740" s="31"/>
      <c r="AJ2740" s="40"/>
    </row>
    <row r="2741" spans="1:36" x14ac:dyDescent="0.25">
      <c r="A2741" s="37" t="s">
        <v>32</v>
      </c>
      <c r="B2741" s="37">
        <v>34</v>
      </c>
      <c r="C2741" s="26" t="str">
        <f>IFERROR(INDEX(Clients[Client_Name],MATCH(Table312[[#This Row],[Client_Code]],Clients[Client_Code],0)),"")</f>
        <v>NESTLE</v>
      </c>
      <c r="D2741" s="25">
        <v>9</v>
      </c>
      <c r="E2741" s="25">
        <v>2</v>
      </c>
      <c r="F2741" s="25" t="b">
        <f>IF(E2741&gt;(VLOOKUP(D2741,Months_Weeks!$A$2:$B$13,2,TRUE)),FALSE)</f>
        <v>0</v>
      </c>
      <c r="G2741" s="63">
        <f>IF(Table312[[#This Row],[Facility]]="Buin",1.5%,0.25%)</f>
        <v>2.5000000000000001E-3</v>
      </c>
      <c r="H2741" s="38"/>
      <c r="I2741" s="38"/>
      <c r="J2741" s="27">
        <f t="shared" si="252"/>
        <v>0</v>
      </c>
      <c r="K2741" s="28">
        <f t="shared" si="253"/>
        <v>9</v>
      </c>
      <c r="L2741" s="27">
        <f>IF(K2741=0,0,IF(E2741&gt;1,E2741-1,VLOOKUP(K2741,Months_Weeks!$A$1:$B$13,2,0)))</f>
        <v>1</v>
      </c>
      <c r="M2741" s="29"/>
      <c r="N2741" s="39"/>
      <c r="O2741" s="39"/>
      <c r="P2741" s="50">
        <f t="shared" si="254"/>
        <v>0</v>
      </c>
      <c r="Q2741" s="28">
        <f t="shared" si="255"/>
        <v>9</v>
      </c>
      <c r="R2741" s="28">
        <f>IF(Q2741=0,0,IF(E2741&gt;1,E2741-1,VLOOKUP(Q2741,Months_Weeks!$A$1:$B$13,2,0)))</f>
        <v>1</v>
      </c>
      <c r="S2741" s="30"/>
      <c r="T2741" s="39"/>
      <c r="U2741" s="39"/>
      <c r="V2741" s="50">
        <f t="shared" si="256"/>
        <v>0</v>
      </c>
      <c r="W2741" s="28">
        <f t="shared" si="257"/>
        <v>9</v>
      </c>
      <c r="X2741" s="28">
        <f>IF(W2741=0,0,IF(E2741&gt;1,E2741-1,VLOOKUP(W2741,Months_Weeks!$A$1:$B$13,2,0)))</f>
        <v>1</v>
      </c>
      <c r="Y2741" s="30"/>
      <c r="Z2741" s="39"/>
      <c r="AA2741" s="31"/>
      <c r="AB2741" s="39"/>
      <c r="AC2741" s="31"/>
      <c r="AD2741" s="40"/>
      <c r="AE2741" s="31"/>
      <c r="AF2741" s="40"/>
      <c r="AG2741" s="31"/>
      <c r="AH2741" s="40"/>
      <c r="AI2741" s="31"/>
      <c r="AJ2741" s="40"/>
    </row>
    <row r="2742" spans="1:36" x14ac:dyDescent="0.25">
      <c r="A2742" s="37" t="s">
        <v>32</v>
      </c>
      <c r="B2742" s="37">
        <v>34</v>
      </c>
      <c r="C2742" s="26" t="str">
        <f>IFERROR(INDEX(Clients[Client_Name],MATCH(Table312[[#This Row],[Client_Code]],Clients[Client_Code],0)),"")</f>
        <v>NESTLE</v>
      </c>
      <c r="D2742" s="25">
        <v>9</v>
      </c>
      <c r="E2742" s="25">
        <v>3</v>
      </c>
      <c r="F2742" s="25" t="b">
        <f>IF(E2742&gt;(VLOOKUP(D2742,Months_Weeks!$A$2:$B$13,2,TRUE)),FALSE)</f>
        <v>0</v>
      </c>
      <c r="G2742" s="63">
        <f>IF(Table312[[#This Row],[Facility]]="Buin",1.5%,0.25%)</f>
        <v>2.5000000000000001E-3</v>
      </c>
      <c r="H2742" s="38"/>
      <c r="I2742" s="38"/>
      <c r="J2742" s="27">
        <f t="shared" si="252"/>
        <v>0</v>
      </c>
      <c r="K2742" s="28">
        <f t="shared" si="253"/>
        <v>9</v>
      </c>
      <c r="L2742" s="27">
        <f>IF(K2742=0,0,IF(E2742&gt;1,E2742-1,VLOOKUP(K2742,Months_Weeks!$A$1:$B$13,2,0)))</f>
        <v>2</v>
      </c>
      <c r="M2742" s="29"/>
      <c r="N2742" s="39"/>
      <c r="O2742" s="39"/>
      <c r="P2742" s="50">
        <f t="shared" si="254"/>
        <v>0</v>
      </c>
      <c r="Q2742" s="28">
        <f t="shared" si="255"/>
        <v>9</v>
      </c>
      <c r="R2742" s="28">
        <f>IF(Q2742=0,0,IF(E2742&gt;1,E2742-1,VLOOKUP(Q2742,Months_Weeks!$A$1:$B$13,2,0)))</f>
        <v>2</v>
      </c>
      <c r="S2742" s="30"/>
      <c r="T2742" s="39"/>
      <c r="U2742" s="39"/>
      <c r="V2742" s="50">
        <f t="shared" si="256"/>
        <v>0</v>
      </c>
      <c r="W2742" s="28">
        <f t="shared" si="257"/>
        <v>9</v>
      </c>
      <c r="X2742" s="28">
        <f>IF(W2742=0,0,IF(E2742&gt;1,E2742-1,VLOOKUP(W2742,Months_Weeks!$A$1:$B$13,2,0)))</f>
        <v>2</v>
      </c>
      <c r="Y2742" s="30"/>
      <c r="Z2742" s="39"/>
      <c r="AA2742" s="31"/>
      <c r="AB2742" s="39"/>
      <c r="AC2742" s="31"/>
      <c r="AD2742" s="40"/>
      <c r="AE2742" s="31"/>
      <c r="AF2742" s="40"/>
      <c r="AG2742" s="31"/>
      <c r="AH2742" s="40"/>
      <c r="AI2742" s="31"/>
      <c r="AJ2742" s="40"/>
    </row>
    <row r="2743" spans="1:36" x14ac:dyDescent="0.25">
      <c r="A2743" s="37" t="s">
        <v>32</v>
      </c>
      <c r="B2743" s="37">
        <v>34</v>
      </c>
      <c r="C2743" s="26" t="str">
        <f>IFERROR(INDEX(Clients[Client_Name],MATCH(Table312[[#This Row],[Client_Code]],Clients[Client_Code],0)),"")</f>
        <v>NESTLE</v>
      </c>
      <c r="D2743" s="25">
        <v>9</v>
      </c>
      <c r="E2743" s="25">
        <v>4</v>
      </c>
      <c r="F2743" s="25" t="b">
        <f>IF(E2743&gt;(VLOOKUP(D2743,Months_Weeks!$A$2:$B$13,2,TRUE)),FALSE)</f>
        <v>0</v>
      </c>
      <c r="G2743" s="63">
        <f>IF(Table312[[#This Row],[Facility]]="Buin",1.5%,0.25%)</f>
        <v>2.5000000000000001E-3</v>
      </c>
      <c r="H2743" s="38"/>
      <c r="I2743" s="38"/>
      <c r="J2743" s="27">
        <f t="shared" si="252"/>
        <v>0</v>
      </c>
      <c r="K2743" s="28">
        <f t="shared" si="253"/>
        <v>9</v>
      </c>
      <c r="L2743" s="27">
        <f>IF(K2743=0,0,IF(E2743&gt;1,E2743-1,VLOOKUP(K2743,Months_Weeks!$A$1:$B$13,2,0)))</f>
        <v>3</v>
      </c>
      <c r="M2743" s="29"/>
      <c r="N2743" s="39"/>
      <c r="O2743" s="39"/>
      <c r="P2743" s="50">
        <f t="shared" si="254"/>
        <v>0</v>
      </c>
      <c r="Q2743" s="28">
        <f t="shared" si="255"/>
        <v>9</v>
      </c>
      <c r="R2743" s="28">
        <f>IF(Q2743=0,0,IF(E2743&gt;1,E2743-1,VLOOKUP(Q2743,Months_Weeks!$A$1:$B$13,2,0)))</f>
        <v>3</v>
      </c>
      <c r="S2743" s="30"/>
      <c r="T2743" s="39"/>
      <c r="U2743" s="39"/>
      <c r="V2743" s="50">
        <f t="shared" si="256"/>
        <v>0</v>
      </c>
      <c r="W2743" s="28">
        <f t="shared" si="257"/>
        <v>9</v>
      </c>
      <c r="X2743" s="28">
        <f>IF(W2743=0,0,IF(E2743&gt;1,E2743-1,VLOOKUP(W2743,Months_Weeks!$A$1:$B$13,2,0)))</f>
        <v>3</v>
      </c>
      <c r="Y2743" s="30"/>
      <c r="Z2743" s="39"/>
      <c r="AA2743" s="31"/>
      <c r="AB2743" s="39"/>
      <c r="AC2743" s="31"/>
      <c r="AD2743" s="40"/>
      <c r="AE2743" s="31"/>
      <c r="AF2743" s="40"/>
      <c r="AG2743" s="31"/>
      <c r="AH2743" s="40"/>
      <c r="AI2743" s="31"/>
      <c r="AJ2743" s="40"/>
    </row>
    <row r="2744" spans="1:36" x14ac:dyDescent="0.25">
      <c r="A2744" s="37" t="s">
        <v>32</v>
      </c>
      <c r="B2744" s="37">
        <v>34</v>
      </c>
      <c r="C2744" s="26" t="str">
        <f>IFERROR(INDEX(Clients[Client_Name],MATCH(Table312[[#This Row],[Client_Code]],Clients[Client_Code],0)),"")</f>
        <v>NESTLE</v>
      </c>
      <c r="D2744" s="25">
        <v>9</v>
      </c>
      <c r="E2744" s="25">
        <v>5</v>
      </c>
      <c r="F2744" s="25" t="b">
        <f>IF(E2744&gt;(VLOOKUP(D2744,Months_Weeks!$A$2:$B$13,2,TRUE)),FALSE)</f>
        <v>0</v>
      </c>
      <c r="G2744" s="63">
        <f>IF(Table312[[#This Row],[Facility]]="Buin",1.5%,0.25%)</f>
        <v>2.5000000000000001E-3</v>
      </c>
      <c r="H2744" s="38"/>
      <c r="I2744" s="38"/>
      <c r="J2744" s="27">
        <f t="shared" si="252"/>
        <v>0</v>
      </c>
      <c r="K2744" s="28">
        <f t="shared" si="253"/>
        <v>9</v>
      </c>
      <c r="L2744" s="27">
        <f>IF(K2744=0,0,IF(E2744&gt;1,E2744-1,VLOOKUP(K2744,Months_Weeks!$A$1:$B$13,2,0)))</f>
        <v>4</v>
      </c>
      <c r="M2744" s="29"/>
      <c r="N2744" s="39"/>
      <c r="O2744" s="39"/>
      <c r="P2744" s="50">
        <f t="shared" si="254"/>
        <v>0</v>
      </c>
      <c r="Q2744" s="28">
        <f t="shared" si="255"/>
        <v>9</v>
      </c>
      <c r="R2744" s="28">
        <f>IF(Q2744=0,0,IF(E2744&gt;1,E2744-1,VLOOKUP(Q2744,Months_Weeks!$A$1:$B$13,2,0)))</f>
        <v>4</v>
      </c>
      <c r="S2744" s="30"/>
      <c r="T2744" s="39"/>
      <c r="U2744" s="39"/>
      <c r="V2744" s="50">
        <f t="shared" si="256"/>
        <v>0</v>
      </c>
      <c r="W2744" s="28">
        <f t="shared" si="257"/>
        <v>9</v>
      </c>
      <c r="X2744" s="28">
        <f>IF(W2744=0,0,IF(E2744&gt;1,E2744-1,VLOOKUP(W2744,Months_Weeks!$A$1:$B$13,2,0)))</f>
        <v>4</v>
      </c>
      <c r="Y2744" s="30"/>
      <c r="Z2744" s="39"/>
      <c r="AA2744" s="31"/>
      <c r="AB2744" s="39"/>
      <c r="AC2744" s="31"/>
      <c r="AD2744" s="40"/>
      <c r="AE2744" s="31"/>
      <c r="AF2744" s="40"/>
      <c r="AG2744" s="31"/>
      <c r="AH2744" s="40"/>
      <c r="AI2744" s="31"/>
      <c r="AJ2744" s="40"/>
    </row>
    <row r="2745" spans="1:36" x14ac:dyDescent="0.25">
      <c r="A2745" s="37" t="s">
        <v>32</v>
      </c>
      <c r="B2745" s="37">
        <v>34</v>
      </c>
      <c r="C2745" s="26" t="str">
        <f>IFERROR(INDEX(Clients[Client_Name],MATCH(Table312[[#This Row],[Client_Code]],Clients[Client_Code],0)),"")</f>
        <v>NESTLE</v>
      </c>
      <c r="D2745" s="25">
        <v>10</v>
      </c>
      <c r="E2745" s="25">
        <v>1</v>
      </c>
      <c r="F2745" s="25" t="b">
        <f>IF(E2745&gt;(VLOOKUP(D2745,Months_Weeks!$A$2:$B$13,2,TRUE)),FALSE)</f>
        <v>0</v>
      </c>
      <c r="G2745" s="63">
        <f>IF(Table312[[#This Row],[Facility]]="Buin",1.5%,0.25%)</f>
        <v>2.5000000000000001E-3</v>
      </c>
      <c r="H2745" s="38"/>
      <c r="I2745" s="38"/>
      <c r="J2745" s="27">
        <f t="shared" si="252"/>
        <v>0</v>
      </c>
      <c r="K2745" s="28">
        <f t="shared" si="253"/>
        <v>9</v>
      </c>
      <c r="L2745" s="27">
        <f>IF(K2745=0,0,IF(E2745&gt;1,E2745-1,VLOOKUP(K2745,Months_Weeks!$A$1:$B$13,2,0)))</f>
        <v>5</v>
      </c>
      <c r="M2745" s="29"/>
      <c r="N2745" s="39"/>
      <c r="O2745" s="39"/>
      <c r="P2745" s="50">
        <f t="shared" si="254"/>
        <v>0</v>
      </c>
      <c r="Q2745" s="28">
        <f t="shared" si="255"/>
        <v>9</v>
      </c>
      <c r="R2745" s="28">
        <f>IF(Q2745=0,0,IF(E2745&gt;1,E2745-1,VLOOKUP(Q2745,Months_Weeks!$A$1:$B$13,2,0)))</f>
        <v>5</v>
      </c>
      <c r="S2745" s="30"/>
      <c r="T2745" s="39"/>
      <c r="U2745" s="39"/>
      <c r="V2745" s="50">
        <f t="shared" si="256"/>
        <v>0</v>
      </c>
      <c r="W2745" s="28">
        <f t="shared" si="257"/>
        <v>9</v>
      </c>
      <c r="X2745" s="28">
        <f>IF(W2745=0,0,IF(E2745&gt;1,E2745-1,VLOOKUP(W2745,Months_Weeks!$A$1:$B$13,2,0)))</f>
        <v>5</v>
      </c>
      <c r="Y2745" s="30"/>
      <c r="Z2745" s="39"/>
      <c r="AA2745" s="31"/>
      <c r="AB2745" s="39"/>
      <c r="AC2745" s="31"/>
      <c r="AD2745" s="40"/>
      <c r="AE2745" s="31"/>
      <c r="AF2745" s="40"/>
      <c r="AG2745" s="31"/>
      <c r="AH2745" s="40"/>
      <c r="AI2745" s="31"/>
      <c r="AJ2745" s="40"/>
    </row>
    <row r="2746" spans="1:36" x14ac:dyDescent="0.25">
      <c r="A2746" s="37" t="s">
        <v>32</v>
      </c>
      <c r="B2746" s="37">
        <v>34</v>
      </c>
      <c r="C2746" s="26" t="str">
        <f>IFERROR(INDEX(Clients[Client_Name],MATCH(Table312[[#This Row],[Client_Code]],Clients[Client_Code],0)),"")</f>
        <v>NESTLE</v>
      </c>
      <c r="D2746" s="25">
        <v>10</v>
      </c>
      <c r="E2746" s="25">
        <v>2</v>
      </c>
      <c r="F2746" s="25" t="b">
        <f>IF(E2746&gt;(VLOOKUP(D2746,Months_Weeks!$A$2:$B$13,2,TRUE)),FALSE)</f>
        <v>0</v>
      </c>
      <c r="G2746" s="63">
        <f>IF(Table312[[#This Row],[Facility]]="Buin",1.5%,0.25%)</f>
        <v>2.5000000000000001E-3</v>
      </c>
      <c r="H2746" s="38"/>
      <c r="I2746" s="38"/>
      <c r="J2746" s="27">
        <f t="shared" si="252"/>
        <v>0</v>
      </c>
      <c r="K2746" s="28">
        <f t="shared" si="253"/>
        <v>10</v>
      </c>
      <c r="L2746" s="27">
        <f>IF(K2746=0,0,IF(E2746&gt;1,E2746-1,VLOOKUP(K2746,Months_Weeks!$A$1:$B$13,2,0)))</f>
        <v>1</v>
      </c>
      <c r="M2746" s="29"/>
      <c r="N2746" s="39"/>
      <c r="O2746" s="39"/>
      <c r="P2746" s="50">
        <f t="shared" si="254"/>
        <v>0</v>
      </c>
      <c r="Q2746" s="28">
        <f t="shared" si="255"/>
        <v>10</v>
      </c>
      <c r="R2746" s="28">
        <f>IF(Q2746=0,0,IF(E2746&gt;1,E2746-1,VLOOKUP(Q2746,Months_Weeks!$A$1:$B$13,2,0)))</f>
        <v>1</v>
      </c>
      <c r="S2746" s="30"/>
      <c r="T2746" s="39"/>
      <c r="U2746" s="39"/>
      <c r="V2746" s="50">
        <f t="shared" si="256"/>
        <v>0</v>
      </c>
      <c r="W2746" s="28">
        <f t="shared" si="257"/>
        <v>10</v>
      </c>
      <c r="X2746" s="28">
        <f>IF(W2746=0,0,IF(E2746&gt;1,E2746-1,VLOOKUP(W2746,Months_Weeks!$A$1:$B$13,2,0)))</f>
        <v>1</v>
      </c>
      <c r="Y2746" s="30"/>
      <c r="Z2746" s="39"/>
      <c r="AA2746" s="31"/>
      <c r="AB2746" s="39"/>
      <c r="AC2746" s="31"/>
      <c r="AD2746" s="40"/>
      <c r="AE2746" s="31"/>
      <c r="AF2746" s="40"/>
      <c r="AG2746" s="31"/>
      <c r="AH2746" s="40"/>
      <c r="AI2746" s="31"/>
      <c r="AJ2746" s="40"/>
    </row>
    <row r="2747" spans="1:36" x14ac:dyDescent="0.25">
      <c r="A2747" s="37" t="s">
        <v>32</v>
      </c>
      <c r="B2747" s="37">
        <v>34</v>
      </c>
      <c r="C2747" s="26" t="str">
        <f>IFERROR(INDEX(Clients[Client_Name],MATCH(Table312[[#This Row],[Client_Code]],Clients[Client_Code],0)),"")</f>
        <v>NESTLE</v>
      </c>
      <c r="D2747" s="25">
        <v>10</v>
      </c>
      <c r="E2747" s="25">
        <v>3</v>
      </c>
      <c r="F2747" s="25" t="b">
        <f>IF(E2747&gt;(VLOOKUP(D2747,Months_Weeks!$A$2:$B$13,2,TRUE)),FALSE)</f>
        <v>0</v>
      </c>
      <c r="G2747" s="63">
        <f>IF(Table312[[#This Row],[Facility]]="Buin",1.5%,0.25%)</f>
        <v>2.5000000000000001E-3</v>
      </c>
      <c r="H2747" s="38"/>
      <c r="I2747" s="38"/>
      <c r="J2747" s="27">
        <f t="shared" si="252"/>
        <v>0</v>
      </c>
      <c r="K2747" s="28">
        <f t="shared" si="253"/>
        <v>10</v>
      </c>
      <c r="L2747" s="27">
        <f>IF(K2747=0,0,IF(E2747&gt;1,E2747-1,VLOOKUP(K2747,Months_Weeks!$A$1:$B$13,2,0)))</f>
        <v>2</v>
      </c>
      <c r="M2747" s="29"/>
      <c r="N2747" s="39"/>
      <c r="O2747" s="39"/>
      <c r="P2747" s="50">
        <f t="shared" si="254"/>
        <v>0</v>
      </c>
      <c r="Q2747" s="28">
        <f t="shared" si="255"/>
        <v>10</v>
      </c>
      <c r="R2747" s="28">
        <f>IF(Q2747=0,0,IF(E2747&gt;1,E2747-1,VLOOKUP(Q2747,Months_Weeks!$A$1:$B$13,2,0)))</f>
        <v>2</v>
      </c>
      <c r="S2747" s="30"/>
      <c r="T2747" s="39"/>
      <c r="U2747" s="39"/>
      <c r="V2747" s="50">
        <f t="shared" si="256"/>
        <v>0</v>
      </c>
      <c r="W2747" s="28">
        <f t="shared" si="257"/>
        <v>10</v>
      </c>
      <c r="X2747" s="28">
        <f>IF(W2747=0,0,IF(E2747&gt;1,E2747-1,VLOOKUP(W2747,Months_Weeks!$A$1:$B$13,2,0)))</f>
        <v>2</v>
      </c>
      <c r="Y2747" s="30"/>
      <c r="Z2747" s="39"/>
      <c r="AA2747" s="31"/>
      <c r="AB2747" s="39"/>
      <c r="AC2747" s="31"/>
      <c r="AD2747" s="40"/>
      <c r="AE2747" s="31"/>
      <c r="AF2747" s="40"/>
      <c r="AG2747" s="31"/>
      <c r="AH2747" s="40"/>
      <c r="AI2747" s="31"/>
      <c r="AJ2747" s="40"/>
    </row>
    <row r="2748" spans="1:36" x14ac:dyDescent="0.25">
      <c r="A2748" s="37" t="s">
        <v>32</v>
      </c>
      <c r="B2748" s="37">
        <v>34</v>
      </c>
      <c r="C2748" s="26" t="str">
        <f>IFERROR(INDEX(Clients[Client_Name],MATCH(Table312[[#This Row],[Client_Code]],Clients[Client_Code],0)),"")</f>
        <v>NESTLE</v>
      </c>
      <c r="D2748" s="25">
        <v>10</v>
      </c>
      <c r="E2748" s="25">
        <v>4</v>
      </c>
      <c r="F2748" s="25" t="b">
        <f>IF(E2748&gt;(VLOOKUP(D2748,Months_Weeks!$A$2:$B$13,2,TRUE)),FALSE)</f>
        <v>0</v>
      </c>
      <c r="G2748" s="63">
        <f>IF(Table312[[#This Row],[Facility]]="Buin",1.5%,0.25%)</f>
        <v>2.5000000000000001E-3</v>
      </c>
      <c r="H2748" s="38"/>
      <c r="I2748" s="38"/>
      <c r="J2748" s="27">
        <f t="shared" si="252"/>
        <v>0</v>
      </c>
      <c r="K2748" s="28">
        <f t="shared" si="253"/>
        <v>10</v>
      </c>
      <c r="L2748" s="27">
        <f>IF(K2748=0,0,IF(E2748&gt;1,E2748-1,VLOOKUP(K2748,Months_Weeks!$A$1:$B$13,2,0)))</f>
        <v>3</v>
      </c>
      <c r="M2748" s="29"/>
      <c r="N2748" s="39"/>
      <c r="O2748" s="39"/>
      <c r="P2748" s="50">
        <f t="shared" si="254"/>
        <v>0</v>
      </c>
      <c r="Q2748" s="28">
        <f t="shared" si="255"/>
        <v>10</v>
      </c>
      <c r="R2748" s="28">
        <f>IF(Q2748=0,0,IF(E2748&gt;1,E2748-1,VLOOKUP(Q2748,Months_Weeks!$A$1:$B$13,2,0)))</f>
        <v>3</v>
      </c>
      <c r="S2748" s="30"/>
      <c r="T2748" s="39"/>
      <c r="U2748" s="39"/>
      <c r="V2748" s="50">
        <f t="shared" si="256"/>
        <v>0</v>
      </c>
      <c r="W2748" s="28">
        <f t="shared" si="257"/>
        <v>10</v>
      </c>
      <c r="X2748" s="28">
        <f>IF(W2748=0,0,IF(E2748&gt;1,E2748-1,VLOOKUP(W2748,Months_Weeks!$A$1:$B$13,2,0)))</f>
        <v>3</v>
      </c>
      <c r="Y2748" s="30"/>
      <c r="Z2748" s="39"/>
      <c r="AA2748" s="31"/>
      <c r="AB2748" s="39"/>
      <c r="AC2748" s="31"/>
      <c r="AD2748" s="40"/>
      <c r="AE2748" s="31"/>
      <c r="AF2748" s="40"/>
      <c r="AG2748" s="31"/>
      <c r="AH2748" s="40"/>
      <c r="AI2748" s="31"/>
      <c r="AJ2748" s="40"/>
    </row>
    <row r="2749" spans="1:36" x14ac:dyDescent="0.25">
      <c r="A2749" s="37" t="s">
        <v>32</v>
      </c>
      <c r="B2749" s="37">
        <v>34</v>
      </c>
      <c r="C2749" s="26" t="str">
        <f>IFERROR(INDEX(Clients[Client_Name],MATCH(Table312[[#This Row],[Client_Code]],Clients[Client_Code],0)),"")</f>
        <v>NESTLE</v>
      </c>
      <c r="D2749" s="25">
        <v>11</v>
      </c>
      <c r="E2749" s="25">
        <v>1</v>
      </c>
      <c r="F2749" s="25" t="b">
        <f>IF(E2749&gt;(VLOOKUP(D2749,Months_Weeks!$A$2:$B$13,2,TRUE)),FALSE)</f>
        <v>0</v>
      </c>
      <c r="G2749" s="63">
        <f>IF(Table312[[#This Row],[Facility]]="Buin",1.5%,0.25%)</f>
        <v>2.5000000000000001E-3</v>
      </c>
      <c r="H2749" s="38"/>
      <c r="I2749" s="38"/>
      <c r="J2749" s="27">
        <f t="shared" si="252"/>
        <v>0</v>
      </c>
      <c r="K2749" s="28">
        <f t="shared" si="253"/>
        <v>10</v>
      </c>
      <c r="L2749" s="27">
        <f>IF(K2749=0,0,IF(E2749&gt;1,E2749-1,VLOOKUP(K2749,Months_Weeks!$A$1:$B$13,2,0)))</f>
        <v>4</v>
      </c>
      <c r="M2749" s="29"/>
      <c r="N2749" s="39"/>
      <c r="O2749" s="39"/>
      <c r="P2749" s="50">
        <f t="shared" si="254"/>
        <v>0</v>
      </c>
      <c r="Q2749" s="28">
        <f t="shared" si="255"/>
        <v>10</v>
      </c>
      <c r="R2749" s="28">
        <f>IF(Q2749=0,0,IF(E2749&gt;1,E2749-1,VLOOKUP(Q2749,Months_Weeks!$A$1:$B$13,2,0)))</f>
        <v>4</v>
      </c>
      <c r="S2749" s="30"/>
      <c r="T2749" s="39"/>
      <c r="U2749" s="39"/>
      <c r="V2749" s="50">
        <f t="shared" si="256"/>
        <v>0</v>
      </c>
      <c r="W2749" s="28">
        <f t="shared" si="257"/>
        <v>10</v>
      </c>
      <c r="X2749" s="28">
        <f>IF(W2749=0,0,IF(E2749&gt;1,E2749-1,VLOOKUP(W2749,Months_Weeks!$A$1:$B$13,2,0)))</f>
        <v>4</v>
      </c>
      <c r="Y2749" s="30"/>
      <c r="Z2749" s="39"/>
      <c r="AA2749" s="31"/>
      <c r="AB2749" s="39"/>
      <c r="AC2749" s="31"/>
      <c r="AD2749" s="40"/>
      <c r="AE2749" s="31"/>
      <c r="AF2749" s="40"/>
      <c r="AG2749" s="31"/>
      <c r="AH2749" s="40"/>
      <c r="AI2749" s="31"/>
      <c r="AJ2749" s="40"/>
    </row>
    <row r="2750" spans="1:36" x14ac:dyDescent="0.25">
      <c r="A2750" s="37" t="s">
        <v>32</v>
      </c>
      <c r="B2750" s="37">
        <v>34</v>
      </c>
      <c r="C2750" s="26" t="str">
        <f>IFERROR(INDEX(Clients[Client_Name],MATCH(Table312[[#This Row],[Client_Code]],Clients[Client_Code],0)),"")</f>
        <v>NESTLE</v>
      </c>
      <c r="D2750" s="25">
        <v>11</v>
      </c>
      <c r="E2750" s="25">
        <v>2</v>
      </c>
      <c r="F2750" s="25" t="b">
        <f>IF(E2750&gt;(VLOOKUP(D2750,Months_Weeks!$A$2:$B$13,2,TRUE)),FALSE)</f>
        <v>0</v>
      </c>
      <c r="G2750" s="63">
        <f>IF(Table312[[#This Row],[Facility]]="Buin",1.5%,0.25%)</f>
        <v>2.5000000000000001E-3</v>
      </c>
      <c r="H2750" s="38"/>
      <c r="I2750" s="38"/>
      <c r="J2750" s="27">
        <f t="shared" si="252"/>
        <v>0</v>
      </c>
      <c r="K2750" s="28">
        <f t="shared" si="253"/>
        <v>11</v>
      </c>
      <c r="L2750" s="27">
        <f>IF(K2750=0,0,IF(E2750&gt;1,E2750-1,VLOOKUP(K2750,Months_Weeks!$A$1:$B$13,2,0)))</f>
        <v>1</v>
      </c>
      <c r="M2750" s="29"/>
      <c r="N2750" s="39"/>
      <c r="O2750" s="39"/>
      <c r="P2750" s="50">
        <f t="shared" si="254"/>
        <v>0</v>
      </c>
      <c r="Q2750" s="28">
        <f t="shared" si="255"/>
        <v>11</v>
      </c>
      <c r="R2750" s="28">
        <f>IF(Q2750=0,0,IF(E2750&gt;1,E2750-1,VLOOKUP(Q2750,Months_Weeks!$A$1:$B$13,2,0)))</f>
        <v>1</v>
      </c>
      <c r="S2750" s="30"/>
      <c r="T2750" s="39"/>
      <c r="U2750" s="39"/>
      <c r="V2750" s="50">
        <f t="shared" si="256"/>
        <v>0</v>
      </c>
      <c r="W2750" s="28">
        <f t="shared" si="257"/>
        <v>11</v>
      </c>
      <c r="X2750" s="28">
        <f>IF(W2750=0,0,IF(E2750&gt;1,E2750-1,VLOOKUP(W2750,Months_Weeks!$A$1:$B$13,2,0)))</f>
        <v>1</v>
      </c>
      <c r="Y2750" s="30"/>
      <c r="Z2750" s="39"/>
      <c r="AA2750" s="31"/>
      <c r="AB2750" s="39"/>
      <c r="AC2750" s="31"/>
      <c r="AD2750" s="40"/>
      <c r="AE2750" s="31"/>
      <c r="AF2750" s="40"/>
      <c r="AG2750" s="31"/>
      <c r="AH2750" s="40"/>
      <c r="AI2750" s="31"/>
      <c r="AJ2750" s="40"/>
    </row>
    <row r="2751" spans="1:36" x14ac:dyDescent="0.25">
      <c r="A2751" s="37" t="s">
        <v>32</v>
      </c>
      <c r="B2751" s="37">
        <v>34</v>
      </c>
      <c r="C2751" s="26" t="str">
        <f>IFERROR(INDEX(Clients[Client_Name],MATCH(Table312[[#This Row],[Client_Code]],Clients[Client_Code],0)),"")</f>
        <v>NESTLE</v>
      </c>
      <c r="D2751" s="25">
        <v>11</v>
      </c>
      <c r="E2751" s="25">
        <v>3</v>
      </c>
      <c r="F2751" s="25" t="b">
        <f>IF(E2751&gt;(VLOOKUP(D2751,Months_Weeks!$A$2:$B$13,2,TRUE)),FALSE)</f>
        <v>0</v>
      </c>
      <c r="G2751" s="63">
        <f>IF(Table312[[#This Row],[Facility]]="Buin",1.5%,0.25%)</f>
        <v>2.5000000000000001E-3</v>
      </c>
      <c r="H2751" s="38"/>
      <c r="I2751" s="38"/>
      <c r="J2751" s="27">
        <f t="shared" si="252"/>
        <v>0</v>
      </c>
      <c r="K2751" s="28">
        <f t="shared" si="253"/>
        <v>11</v>
      </c>
      <c r="L2751" s="27">
        <f>IF(K2751=0,0,IF(E2751&gt;1,E2751-1,VLOOKUP(K2751,Months_Weeks!$A$1:$B$13,2,0)))</f>
        <v>2</v>
      </c>
      <c r="M2751" s="29"/>
      <c r="N2751" s="39"/>
      <c r="O2751" s="39"/>
      <c r="P2751" s="50">
        <f t="shared" si="254"/>
        <v>0</v>
      </c>
      <c r="Q2751" s="28">
        <f t="shared" si="255"/>
        <v>11</v>
      </c>
      <c r="R2751" s="28">
        <f>IF(Q2751=0,0,IF(E2751&gt;1,E2751-1,VLOOKUP(Q2751,Months_Weeks!$A$1:$B$13,2,0)))</f>
        <v>2</v>
      </c>
      <c r="S2751" s="30"/>
      <c r="T2751" s="39"/>
      <c r="U2751" s="39"/>
      <c r="V2751" s="50">
        <f t="shared" si="256"/>
        <v>0</v>
      </c>
      <c r="W2751" s="28">
        <f t="shared" si="257"/>
        <v>11</v>
      </c>
      <c r="X2751" s="28">
        <f>IF(W2751=0,0,IF(E2751&gt;1,E2751-1,VLOOKUP(W2751,Months_Weeks!$A$1:$B$13,2,0)))</f>
        <v>2</v>
      </c>
      <c r="Y2751" s="30"/>
      <c r="Z2751" s="39"/>
      <c r="AA2751" s="31"/>
      <c r="AB2751" s="39"/>
      <c r="AC2751" s="31"/>
      <c r="AD2751" s="40"/>
      <c r="AE2751" s="31"/>
      <c r="AF2751" s="40"/>
      <c r="AG2751" s="31"/>
      <c r="AH2751" s="40"/>
      <c r="AI2751" s="31"/>
      <c r="AJ2751" s="40"/>
    </row>
    <row r="2752" spans="1:36" x14ac:dyDescent="0.25">
      <c r="A2752" s="37" t="s">
        <v>32</v>
      </c>
      <c r="B2752" s="37">
        <v>34</v>
      </c>
      <c r="C2752" s="26" t="str">
        <f>IFERROR(INDEX(Clients[Client_Name],MATCH(Table312[[#This Row],[Client_Code]],Clients[Client_Code],0)),"")</f>
        <v>NESTLE</v>
      </c>
      <c r="D2752" s="25">
        <v>11</v>
      </c>
      <c r="E2752" s="25">
        <v>4</v>
      </c>
      <c r="F2752" s="25" t="b">
        <f>IF(E2752&gt;(VLOOKUP(D2752,Months_Weeks!$A$2:$B$13,2,TRUE)),FALSE)</f>
        <v>0</v>
      </c>
      <c r="G2752" s="63">
        <f>IF(Table312[[#This Row],[Facility]]="Buin",1.5%,0.25%)</f>
        <v>2.5000000000000001E-3</v>
      </c>
      <c r="H2752" s="38"/>
      <c r="I2752" s="38"/>
      <c r="J2752" s="27">
        <f t="shared" si="252"/>
        <v>0</v>
      </c>
      <c r="K2752" s="28">
        <f t="shared" si="253"/>
        <v>11</v>
      </c>
      <c r="L2752" s="27">
        <f>IF(K2752=0,0,IF(E2752&gt;1,E2752-1,VLOOKUP(K2752,Months_Weeks!$A$1:$B$13,2,0)))</f>
        <v>3</v>
      </c>
      <c r="M2752" s="29"/>
      <c r="N2752" s="39"/>
      <c r="O2752" s="39"/>
      <c r="P2752" s="50">
        <f t="shared" si="254"/>
        <v>0</v>
      </c>
      <c r="Q2752" s="28">
        <f t="shared" si="255"/>
        <v>11</v>
      </c>
      <c r="R2752" s="28">
        <f>IF(Q2752=0,0,IF(E2752&gt;1,E2752-1,VLOOKUP(Q2752,Months_Weeks!$A$1:$B$13,2,0)))</f>
        <v>3</v>
      </c>
      <c r="S2752" s="30"/>
      <c r="T2752" s="39"/>
      <c r="U2752" s="39"/>
      <c r="V2752" s="50">
        <f t="shared" si="256"/>
        <v>0</v>
      </c>
      <c r="W2752" s="28">
        <f t="shared" si="257"/>
        <v>11</v>
      </c>
      <c r="X2752" s="28">
        <f>IF(W2752=0,0,IF(E2752&gt;1,E2752-1,VLOOKUP(W2752,Months_Weeks!$A$1:$B$13,2,0)))</f>
        <v>3</v>
      </c>
      <c r="Y2752" s="30"/>
      <c r="Z2752" s="39"/>
      <c r="AA2752" s="31"/>
      <c r="AB2752" s="39"/>
      <c r="AC2752" s="31"/>
      <c r="AD2752" s="40"/>
      <c r="AE2752" s="31"/>
      <c r="AF2752" s="40"/>
      <c r="AG2752" s="31"/>
      <c r="AH2752" s="40"/>
      <c r="AI2752" s="31"/>
      <c r="AJ2752" s="40"/>
    </row>
    <row r="2753" spans="1:36" x14ac:dyDescent="0.25">
      <c r="A2753" s="37" t="s">
        <v>32</v>
      </c>
      <c r="B2753" s="37">
        <v>34</v>
      </c>
      <c r="C2753" s="26" t="str">
        <f>IFERROR(INDEX(Clients[Client_Name],MATCH(Table312[[#This Row],[Client_Code]],Clients[Client_Code],0)),"")</f>
        <v>NESTLE</v>
      </c>
      <c r="D2753" s="25">
        <v>12</v>
      </c>
      <c r="E2753" s="25">
        <v>1</v>
      </c>
      <c r="F2753" s="25" t="b">
        <f>IF(E2753&gt;(VLOOKUP(D2753,Months_Weeks!$A$2:$B$13,2,TRUE)),FALSE)</f>
        <v>0</v>
      </c>
      <c r="G2753" s="63">
        <f>IF(Table312[[#This Row],[Facility]]="Buin",1.5%,0.25%)</f>
        <v>2.5000000000000001E-3</v>
      </c>
      <c r="H2753" s="38"/>
      <c r="I2753" s="38"/>
      <c r="J2753" s="27">
        <f t="shared" si="252"/>
        <v>0</v>
      </c>
      <c r="K2753" s="28">
        <f t="shared" si="253"/>
        <v>11</v>
      </c>
      <c r="L2753" s="27">
        <f>IF(K2753=0,0,IF(E2753&gt;1,E2753-1,VLOOKUP(K2753,Months_Weeks!$A$1:$B$13,2,0)))</f>
        <v>4</v>
      </c>
      <c r="M2753" s="29"/>
      <c r="N2753" s="39"/>
      <c r="O2753" s="39"/>
      <c r="P2753" s="50">
        <f t="shared" si="254"/>
        <v>0</v>
      </c>
      <c r="Q2753" s="28">
        <f t="shared" si="255"/>
        <v>11</v>
      </c>
      <c r="R2753" s="28">
        <f>IF(Q2753=0,0,IF(E2753&gt;1,E2753-1,VLOOKUP(Q2753,Months_Weeks!$A$1:$B$13,2,0)))</f>
        <v>4</v>
      </c>
      <c r="S2753" s="30"/>
      <c r="T2753" s="39"/>
      <c r="U2753" s="39"/>
      <c r="V2753" s="50">
        <f t="shared" si="256"/>
        <v>0</v>
      </c>
      <c r="W2753" s="28">
        <f t="shared" si="257"/>
        <v>11</v>
      </c>
      <c r="X2753" s="28">
        <f>IF(W2753=0,0,IF(E2753&gt;1,E2753-1,VLOOKUP(W2753,Months_Weeks!$A$1:$B$13,2,0)))</f>
        <v>4</v>
      </c>
      <c r="Y2753" s="30"/>
      <c r="Z2753" s="39"/>
      <c r="AA2753" s="31"/>
      <c r="AB2753" s="39"/>
      <c r="AC2753" s="31"/>
      <c r="AD2753" s="40"/>
      <c r="AE2753" s="31"/>
      <c r="AF2753" s="40"/>
      <c r="AG2753" s="31"/>
      <c r="AH2753" s="40"/>
      <c r="AI2753" s="31"/>
      <c r="AJ2753" s="40"/>
    </row>
    <row r="2754" spans="1:36" x14ac:dyDescent="0.25">
      <c r="A2754" s="37" t="s">
        <v>32</v>
      </c>
      <c r="B2754" s="37">
        <v>34</v>
      </c>
      <c r="C2754" s="26" t="str">
        <f>IFERROR(INDEX(Clients[Client_Name],MATCH(Table312[[#This Row],[Client_Code]],Clients[Client_Code],0)),"")</f>
        <v>NESTLE</v>
      </c>
      <c r="D2754" s="25">
        <v>12</v>
      </c>
      <c r="E2754" s="25">
        <v>2</v>
      </c>
      <c r="F2754" s="25" t="b">
        <f>IF(E2754&gt;(VLOOKUP(D2754,Months_Weeks!$A$2:$B$13,2,TRUE)),FALSE)</f>
        <v>0</v>
      </c>
      <c r="G2754" s="63">
        <f>IF(Table312[[#This Row],[Facility]]="Buin",1.5%,0.25%)</f>
        <v>2.5000000000000001E-3</v>
      </c>
      <c r="H2754" s="38"/>
      <c r="I2754" s="38"/>
      <c r="J2754" s="27">
        <f t="shared" ref="J2754:J2817" si="258" xml:space="preserve"> SUMIFS(J:J,$B:$B,$B2754,$D:$D,K2754,$E:$E,L2754,$A:$A,$A2754)+H2754-I2754</f>
        <v>0</v>
      </c>
      <c r="K2754" s="28">
        <f t="shared" ref="K2754:K2817" si="259">IF(E2754&gt;1,D2754,D2754-1)</f>
        <v>12</v>
      </c>
      <c r="L2754" s="27">
        <f>IF(K2754=0,0,IF(E2754&gt;1,E2754-1,VLOOKUP(K2754,Months_Weeks!$A$1:$B$13,2,0)))</f>
        <v>1</v>
      </c>
      <c r="M2754" s="29"/>
      <c r="N2754" s="39"/>
      <c r="O2754" s="39"/>
      <c r="P2754" s="50">
        <f t="shared" ref="P2754:P2817" si="260" xml:space="preserve"> SUMIFS(P:P,$B:$B,$B2754,$D:$D,Q2754,$E:$E,R2754,$A:$A,$A2754)+N2754-O2754</f>
        <v>0</v>
      </c>
      <c r="Q2754" s="28">
        <f t="shared" ref="Q2754:Q2817" si="261">IF(E2754&gt;1,D2754,D2754-1)</f>
        <v>12</v>
      </c>
      <c r="R2754" s="28">
        <f>IF(Q2754=0,0,IF(E2754&gt;1,E2754-1,VLOOKUP(Q2754,Months_Weeks!$A$1:$B$13,2,0)))</f>
        <v>1</v>
      </c>
      <c r="S2754" s="30"/>
      <c r="T2754" s="39"/>
      <c r="U2754" s="39"/>
      <c r="V2754" s="50">
        <f t="shared" ref="V2754:V2817" si="262" xml:space="preserve"> SUMIFS(V:V,$B:$B,$B2754,$D:$D,W2754,$E:$E,X2754,$A:$A,$A2754)+T2754-U2754</f>
        <v>0</v>
      </c>
      <c r="W2754" s="28">
        <f t="shared" ref="W2754:W2817" si="263">IF(E2754&gt;1,D2754,D2754-1)</f>
        <v>12</v>
      </c>
      <c r="X2754" s="28">
        <f>IF(W2754=0,0,IF(E2754&gt;1,E2754-1,VLOOKUP(W2754,Months_Weeks!$A$1:$B$13,2,0)))</f>
        <v>1</v>
      </c>
      <c r="Y2754" s="30"/>
      <c r="Z2754" s="39"/>
      <c r="AA2754" s="31"/>
      <c r="AB2754" s="39"/>
      <c r="AC2754" s="31"/>
      <c r="AD2754" s="40"/>
      <c r="AE2754" s="31"/>
      <c r="AF2754" s="40"/>
      <c r="AG2754" s="31"/>
      <c r="AH2754" s="40"/>
      <c r="AI2754" s="31"/>
      <c r="AJ2754" s="40"/>
    </row>
    <row r="2755" spans="1:36" x14ac:dyDescent="0.25">
      <c r="A2755" s="37" t="s">
        <v>32</v>
      </c>
      <c r="B2755" s="37">
        <v>34</v>
      </c>
      <c r="C2755" s="26" t="str">
        <f>IFERROR(INDEX(Clients[Client_Name],MATCH(Table312[[#This Row],[Client_Code]],Clients[Client_Code],0)),"")</f>
        <v>NESTLE</v>
      </c>
      <c r="D2755" s="25">
        <v>12</v>
      </c>
      <c r="E2755" s="25">
        <v>3</v>
      </c>
      <c r="F2755" s="25" t="b">
        <f>IF(E2755&gt;(VLOOKUP(D2755,Months_Weeks!$A$2:$B$13,2,TRUE)),FALSE)</f>
        <v>0</v>
      </c>
      <c r="G2755" s="63">
        <f>IF(Table312[[#This Row],[Facility]]="Buin",1.5%,0.25%)</f>
        <v>2.5000000000000001E-3</v>
      </c>
      <c r="H2755" s="38"/>
      <c r="I2755" s="38"/>
      <c r="J2755" s="27">
        <f t="shared" si="258"/>
        <v>0</v>
      </c>
      <c r="K2755" s="28">
        <f t="shared" si="259"/>
        <v>12</v>
      </c>
      <c r="L2755" s="27">
        <f>IF(K2755=0,0,IF(E2755&gt;1,E2755-1,VLOOKUP(K2755,Months_Weeks!$A$1:$B$13,2,0)))</f>
        <v>2</v>
      </c>
      <c r="M2755" s="29"/>
      <c r="N2755" s="39"/>
      <c r="O2755" s="39"/>
      <c r="P2755" s="50">
        <f t="shared" si="260"/>
        <v>0</v>
      </c>
      <c r="Q2755" s="28">
        <f t="shared" si="261"/>
        <v>12</v>
      </c>
      <c r="R2755" s="28">
        <f>IF(Q2755=0,0,IF(E2755&gt;1,E2755-1,VLOOKUP(Q2755,Months_Weeks!$A$1:$B$13,2,0)))</f>
        <v>2</v>
      </c>
      <c r="S2755" s="30"/>
      <c r="T2755" s="39"/>
      <c r="U2755" s="39"/>
      <c r="V2755" s="50">
        <f t="shared" si="262"/>
        <v>0</v>
      </c>
      <c r="W2755" s="28">
        <f t="shared" si="263"/>
        <v>12</v>
      </c>
      <c r="X2755" s="28">
        <f>IF(W2755=0,0,IF(E2755&gt;1,E2755-1,VLOOKUP(W2755,Months_Weeks!$A$1:$B$13,2,0)))</f>
        <v>2</v>
      </c>
      <c r="Y2755" s="30"/>
      <c r="Z2755" s="39"/>
      <c r="AA2755" s="31"/>
      <c r="AB2755" s="39"/>
      <c r="AC2755" s="31"/>
      <c r="AD2755" s="40"/>
      <c r="AE2755" s="31"/>
      <c r="AF2755" s="40"/>
      <c r="AG2755" s="31"/>
      <c r="AH2755" s="40"/>
      <c r="AI2755" s="31"/>
      <c r="AJ2755" s="40"/>
    </row>
    <row r="2756" spans="1:36" x14ac:dyDescent="0.25">
      <c r="A2756" s="37" t="s">
        <v>32</v>
      </c>
      <c r="B2756" s="37">
        <v>34</v>
      </c>
      <c r="C2756" s="26" t="str">
        <f>IFERROR(INDEX(Clients[Client_Name],MATCH(Table312[[#This Row],[Client_Code]],Clients[Client_Code],0)),"")</f>
        <v>NESTLE</v>
      </c>
      <c r="D2756" s="25">
        <v>12</v>
      </c>
      <c r="E2756" s="25">
        <v>4</v>
      </c>
      <c r="F2756" s="25" t="b">
        <f>IF(E2756&gt;(VLOOKUP(D2756,Months_Weeks!$A$2:$B$13,2,TRUE)),FALSE)</f>
        <v>0</v>
      </c>
      <c r="G2756" s="63">
        <f>IF(Table312[[#This Row],[Facility]]="Buin",1.5%,0.25%)</f>
        <v>2.5000000000000001E-3</v>
      </c>
      <c r="H2756" s="38"/>
      <c r="I2756" s="38"/>
      <c r="J2756" s="27">
        <f t="shared" si="258"/>
        <v>0</v>
      </c>
      <c r="K2756" s="28">
        <f t="shared" si="259"/>
        <v>12</v>
      </c>
      <c r="L2756" s="27">
        <f>IF(K2756=0,0,IF(E2756&gt;1,E2756-1,VLOOKUP(K2756,Months_Weeks!$A$1:$B$13,2,0)))</f>
        <v>3</v>
      </c>
      <c r="M2756" s="29"/>
      <c r="N2756" s="39"/>
      <c r="O2756" s="39"/>
      <c r="P2756" s="50">
        <f t="shared" si="260"/>
        <v>0</v>
      </c>
      <c r="Q2756" s="28">
        <f t="shared" si="261"/>
        <v>12</v>
      </c>
      <c r="R2756" s="28">
        <f>IF(Q2756=0,0,IF(E2756&gt;1,E2756-1,VLOOKUP(Q2756,Months_Weeks!$A$1:$B$13,2,0)))</f>
        <v>3</v>
      </c>
      <c r="S2756" s="30"/>
      <c r="T2756" s="39"/>
      <c r="U2756" s="39"/>
      <c r="V2756" s="50">
        <f t="shared" si="262"/>
        <v>0</v>
      </c>
      <c r="W2756" s="28">
        <f t="shared" si="263"/>
        <v>12</v>
      </c>
      <c r="X2756" s="28">
        <f>IF(W2756=0,0,IF(E2756&gt;1,E2756-1,VLOOKUP(W2756,Months_Weeks!$A$1:$B$13,2,0)))</f>
        <v>3</v>
      </c>
      <c r="Y2756" s="30"/>
      <c r="Z2756" s="39"/>
      <c r="AA2756" s="31"/>
      <c r="AB2756" s="39"/>
      <c r="AC2756" s="31"/>
      <c r="AD2756" s="40"/>
      <c r="AE2756" s="31"/>
      <c r="AF2756" s="40"/>
      <c r="AG2756" s="31"/>
      <c r="AH2756" s="40"/>
      <c r="AI2756" s="31"/>
      <c r="AJ2756" s="40"/>
    </row>
    <row r="2757" spans="1:36" x14ac:dyDescent="0.25">
      <c r="A2757" s="37" t="s">
        <v>32</v>
      </c>
      <c r="B2757" s="37">
        <v>34</v>
      </c>
      <c r="C2757" s="26" t="str">
        <f>IFERROR(INDEX(Clients[Client_Name],MATCH(Table312[[#This Row],[Client_Code]],Clients[Client_Code],0)),"")</f>
        <v>NESTLE</v>
      </c>
      <c r="D2757" s="25">
        <v>12</v>
      </c>
      <c r="E2757" s="25">
        <v>5</v>
      </c>
      <c r="F2757" s="25" t="b">
        <f>IF(E2757&gt;(VLOOKUP(D2757,Months_Weeks!$A$2:$B$13,2,TRUE)),FALSE)</f>
        <v>0</v>
      </c>
      <c r="G2757" s="63">
        <f>IF(Table312[[#This Row],[Facility]]="Buin",1.5%,0.25%)</f>
        <v>2.5000000000000001E-3</v>
      </c>
      <c r="H2757" s="38"/>
      <c r="I2757" s="38"/>
      <c r="J2757" s="27">
        <f t="shared" si="258"/>
        <v>0</v>
      </c>
      <c r="K2757" s="28">
        <f t="shared" si="259"/>
        <v>12</v>
      </c>
      <c r="L2757" s="27">
        <f>IF(K2757=0,0,IF(E2757&gt;1,E2757-1,VLOOKUP(K2757,Months_Weeks!$A$1:$B$13,2,0)))</f>
        <v>4</v>
      </c>
      <c r="M2757" s="29"/>
      <c r="N2757" s="39"/>
      <c r="O2757" s="39"/>
      <c r="P2757" s="50">
        <f t="shared" si="260"/>
        <v>0</v>
      </c>
      <c r="Q2757" s="28">
        <f t="shared" si="261"/>
        <v>12</v>
      </c>
      <c r="R2757" s="28">
        <f>IF(Q2757=0,0,IF(E2757&gt;1,E2757-1,VLOOKUP(Q2757,Months_Weeks!$A$1:$B$13,2,0)))</f>
        <v>4</v>
      </c>
      <c r="S2757" s="30"/>
      <c r="T2757" s="39"/>
      <c r="U2757" s="39"/>
      <c r="V2757" s="50">
        <f t="shared" si="262"/>
        <v>0</v>
      </c>
      <c r="W2757" s="28">
        <f t="shared" si="263"/>
        <v>12</v>
      </c>
      <c r="X2757" s="28">
        <f>IF(W2757=0,0,IF(E2757&gt;1,E2757-1,VLOOKUP(W2757,Months_Weeks!$A$1:$B$13,2,0)))</f>
        <v>4</v>
      </c>
      <c r="Y2757" s="30"/>
      <c r="Z2757" s="39"/>
      <c r="AA2757" s="31"/>
      <c r="AB2757" s="39"/>
      <c r="AC2757" s="31"/>
      <c r="AD2757" s="40"/>
      <c r="AE2757" s="31"/>
      <c r="AF2757" s="40"/>
      <c r="AG2757" s="31"/>
      <c r="AH2757" s="40"/>
      <c r="AI2757" s="31"/>
      <c r="AJ2757" s="40"/>
    </row>
    <row r="2758" spans="1:36" x14ac:dyDescent="0.25">
      <c r="A2758" s="37" t="s">
        <v>32</v>
      </c>
      <c r="B2758" s="37">
        <v>37</v>
      </c>
      <c r="C2758" s="26" t="str">
        <f>IFERROR(INDEX(Clients[Client_Name],MATCH(Table312[[#This Row],[Client_Code]],Clients[Client_Code],0)),"")</f>
        <v>PAPA JOHNS</v>
      </c>
      <c r="D2758" s="25">
        <v>1</v>
      </c>
      <c r="E2758" s="25">
        <v>1</v>
      </c>
      <c r="F2758" s="25" t="b">
        <f>IF(E2758&gt;(VLOOKUP(D2758,Months_Weeks!$A$2:$B$13,2,TRUE)),FALSE)</f>
        <v>0</v>
      </c>
      <c r="G2758" s="63">
        <f>IF(Table312[[#This Row],[Facility]]="Buin",1.5%,0.25%)</f>
        <v>2.5000000000000001E-3</v>
      </c>
      <c r="H2758" s="38">
        <v>375</v>
      </c>
      <c r="I2758" s="38"/>
      <c r="J2758" s="27">
        <f t="shared" si="258"/>
        <v>375</v>
      </c>
      <c r="K2758" s="28">
        <f t="shared" si="259"/>
        <v>0</v>
      </c>
      <c r="L2758" s="27">
        <f>IF(K2758=0,0,IF(E2758&gt;1,E2758-1,VLOOKUP(K2758,Months_Weeks!$A$1:$B$13,2,0)))</f>
        <v>0</v>
      </c>
      <c r="M2758" s="29"/>
      <c r="N2758" s="39"/>
      <c r="O2758" s="39"/>
      <c r="P2758" s="50">
        <f t="shared" si="260"/>
        <v>0</v>
      </c>
      <c r="Q2758" s="28">
        <f t="shared" si="261"/>
        <v>0</v>
      </c>
      <c r="R2758" s="28">
        <f>IF(Q2758=0,0,IF(E2758&gt;1,E2758-1,VLOOKUP(Q2758,Months_Weeks!$A$1:$B$13,2,0)))</f>
        <v>0</v>
      </c>
      <c r="S2758" s="30"/>
      <c r="T2758" s="39"/>
      <c r="U2758" s="39"/>
      <c r="V2758" s="50">
        <f t="shared" si="262"/>
        <v>0</v>
      </c>
      <c r="W2758" s="28">
        <f t="shared" si="263"/>
        <v>0</v>
      </c>
      <c r="X2758" s="28">
        <f>IF(W2758=0,0,IF(E2758&gt;1,E2758-1,VLOOKUP(W2758,Months_Weeks!$A$1:$B$13,2,0)))</f>
        <v>0</v>
      </c>
      <c r="Y2758" s="30"/>
      <c r="Z2758" s="39"/>
      <c r="AA2758" s="31">
        <v>1</v>
      </c>
      <c r="AB2758" s="72">
        <v>0.14130000000000001</v>
      </c>
      <c r="AC2758" s="31"/>
      <c r="AD2758" s="40"/>
      <c r="AE2758" s="31"/>
      <c r="AF2758" s="40"/>
      <c r="AG2758" s="31"/>
      <c r="AH2758" s="40"/>
      <c r="AI2758" s="31">
        <v>1</v>
      </c>
      <c r="AJ2758" s="70">
        <v>4.48E-2</v>
      </c>
    </row>
    <row r="2759" spans="1:36" x14ac:dyDescent="0.25">
      <c r="A2759" s="37" t="s">
        <v>32</v>
      </c>
      <c r="B2759" s="37">
        <v>37</v>
      </c>
      <c r="C2759" s="26" t="str">
        <f>IFERROR(INDEX(Clients[Client_Name],MATCH(Table312[[#This Row],[Client_Code]],Clients[Client_Code],0)),"")</f>
        <v>PAPA JOHNS</v>
      </c>
      <c r="D2759" s="25">
        <v>1</v>
      </c>
      <c r="E2759" s="25">
        <v>2</v>
      </c>
      <c r="F2759" s="25" t="b">
        <f>IF(E2759&gt;(VLOOKUP(D2759,Months_Weeks!$A$2:$B$13,2,TRUE)),FALSE)</f>
        <v>0</v>
      </c>
      <c r="G2759" s="63">
        <f>IF(Table312[[#This Row],[Facility]]="Buin",1.5%,0.25%)</f>
        <v>2.5000000000000001E-3</v>
      </c>
      <c r="H2759" s="38">
        <v>0</v>
      </c>
      <c r="I2759" s="38"/>
      <c r="J2759" s="27">
        <f t="shared" si="258"/>
        <v>375</v>
      </c>
      <c r="K2759" s="28">
        <f t="shared" si="259"/>
        <v>1</v>
      </c>
      <c r="L2759" s="27">
        <f>IF(K2759=0,0,IF(E2759&gt;1,E2759-1,VLOOKUP(K2759,Months_Weeks!$A$1:$B$13,2,0)))</f>
        <v>1</v>
      </c>
      <c r="M2759" s="29"/>
      <c r="N2759" s="39"/>
      <c r="O2759" s="39"/>
      <c r="P2759" s="50">
        <f t="shared" si="260"/>
        <v>0</v>
      </c>
      <c r="Q2759" s="28">
        <f t="shared" si="261"/>
        <v>1</v>
      </c>
      <c r="R2759" s="28">
        <f>IF(Q2759=0,0,IF(E2759&gt;1,E2759-1,VLOOKUP(Q2759,Months_Weeks!$A$1:$B$13,2,0)))</f>
        <v>1</v>
      </c>
      <c r="S2759" s="30"/>
      <c r="T2759" s="39"/>
      <c r="U2759" s="39"/>
      <c r="V2759" s="50">
        <f t="shared" si="262"/>
        <v>0</v>
      </c>
      <c r="W2759" s="28">
        <f t="shared" si="263"/>
        <v>1</v>
      </c>
      <c r="X2759" s="28">
        <f>IF(W2759=0,0,IF(E2759&gt;1,E2759-1,VLOOKUP(W2759,Months_Weeks!$A$1:$B$13,2,0)))</f>
        <v>1</v>
      </c>
      <c r="Y2759" s="30"/>
      <c r="Z2759" s="39"/>
      <c r="AA2759" s="31"/>
      <c r="AB2759" s="39"/>
      <c r="AC2759" s="31"/>
      <c r="AD2759" s="40"/>
      <c r="AE2759" s="31"/>
      <c r="AF2759" s="40"/>
      <c r="AG2759" s="31"/>
      <c r="AH2759" s="40"/>
      <c r="AI2759" s="31"/>
      <c r="AJ2759" s="40"/>
    </row>
    <row r="2760" spans="1:36" x14ac:dyDescent="0.25">
      <c r="A2760" s="37" t="s">
        <v>32</v>
      </c>
      <c r="B2760" s="37">
        <v>37</v>
      </c>
      <c r="C2760" s="26" t="str">
        <f>IFERROR(INDEX(Clients[Client_Name],MATCH(Table312[[#This Row],[Client_Code]],Clients[Client_Code],0)),"")</f>
        <v>PAPA JOHNS</v>
      </c>
      <c r="D2760" s="25">
        <v>1</v>
      </c>
      <c r="E2760" s="25">
        <v>3</v>
      </c>
      <c r="F2760" s="25" t="b">
        <f>IF(E2760&gt;(VLOOKUP(D2760,Months_Weeks!$A$2:$B$13,2,TRUE)),FALSE)</f>
        <v>0</v>
      </c>
      <c r="G2760" s="63">
        <f>IF(Table312[[#This Row],[Facility]]="Buin",1.5%,0.25%)</f>
        <v>2.5000000000000001E-3</v>
      </c>
      <c r="H2760" s="38">
        <v>0</v>
      </c>
      <c r="I2760" s="38"/>
      <c r="J2760" s="27">
        <f t="shared" si="258"/>
        <v>375</v>
      </c>
      <c r="K2760" s="28">
        <f t="shared" si="259"/>
        <v>1</v>
      </c>
      <c r="L2760" s="27">
        <f>IF(K2760=0,0,IF(E2760&gt;1,E2760-1,VLOOKUP(K2760,Months_Weeks!$A$1:$B$13,2,0)))</f>
        <v>2</v>
      </c>
      <c r="M2760" s="29"/>
      <c r="N2760" s="39"/>
      <c r="O2760" s="39"/>
      <c r="P2760" s="50">
        <f t="shared" si="260"/>
        <v>0</v>
      </c>
      <c r="Q2760" s="28">
        <f t="shared" si="261"/>
        <v>1</v>
      </c>
      <c r="R2760" s="28">
        <f>IF(Q2760=0,0,IF(E2760&gt;1,E2760-1,VLOOKUP(Q2760,Months_Weeks!$A$1:$B$13,2,0)))</f>
        <v>2</v>
      </c>
      <c r="S2760" s="30"/>
      <c r="T2760" s="39"/>
      <c r="U2760" s="39"/>
      <c r="V2760" s="50">
        <f t="shared" si="262"/>
        <v>0</v>
      </c>
      <c r="W2760" s="28">
        <f t="shared" si="263"/>
        <v>1</v>
      </c>
      <c r="X2760" s="28">
        <f>IF(W2760=0,0,IF(E2760&gt;1,E2760-1,VLOOKUP(W2760,Months_Weeks!$A$1:$B$13,2,0)))</f>
        <v>2</v>
      </c>
      <c r="Y2760" s="30"/>
      <c r="Z2760" s="39"/>
      <c r="AA2760" s="31"/>
      <c r="AB2760" s="39"/>
      <c r="AC2760" s="31"/>
      <c r="AD2760" s="40"/>
      <c r="AE2760" s="31"/>
      <c r="AF2760" s="40"/>
      <c r="AG2760" s="31"/>
      <c r="AH2760" s="40"/>
      <c r="AI2760" s="31"/>
      <c r="AJ2760" s="40"/>
    </row>
    <row r="2761" spans="1:36" x14ac:dyDescent="0.25">
      <c r="A2761" s="37" t="s">
        <v>32</v>
      </c>
      <c r="B2761" s="37">
        <v>37</v>
      </c>
      <c r="C2761" s="26" t="str">
        <f>IFERROR(INDEX(Clients[Client_Name],MATCH(Table312[[#This Row],[Client_Code]],Clients[Client_Code],0)),"")</f>
        <v>PAPA JOHNS</v>
      </c>
      <c r="D2761" s="25">
        <v>1</v>
      </c>
      <c r="E2761" s="25">
        <v>4</v>
      </c>
      <c r="F2761" s="25" t="b">
        <f>IF(E2761&gt;(VLOOKUP(D2761,Months_Weeks!$A$2:$B$13,2,TRUE)),FALSE)</f>
        <v>0</v>
      </c>
      <c r="G2761" s="63">
        <f>IF(Table312[[#This Row],[Facility]]="Buin",1.5%,0.25%)</f>
        <v>2.5000000000000001E-3</v>
      </c>
      <c r="H2761" s="38">
        <v>0</v>
      </c>
      <c r="I2761" s="38"/>
      <c r="J2761" s="27">
        <f t="shared" si="258"/>
        <v>375</v>
      </c>
      <c r="K2761" s="28">
        <f t="shared" si="259"/>
        <v>1</v>
      </c>
      <c r="L2761" s="27">
        <f>IF(K2761=0,0,IF(E2761&gt;1,E2761-1,VLOOKUP(K2761,Months_Weeks!$A$1:$B$13,2,0)))</f>
        <v>3</v>
      </c>
      <c r="M2761" s="29"/>
      <c r="N2761" s="39"/>
      <c r="O2761" s="39"/>
      <c r="P2761" s="50">
        <f t="shared" si="260"/>
        <v>0</v>
      </c>
      <c r="Q2761" s="28">
        <f t="shared" si="261"/>
        <v>1</v>
      </c>
      <c r="R2761" s="28">
        <f>IF(Q2761=0,0,IF(E2761&gt;1,E2761-1,VLOOKUP(Q2761,Months_Weeks!$A$1:$B$13,2,0)))</f>
        <v>3</v>
      </c>
      <c r="S2761" s="30"/>
      <c r="T2761" s="39"/>
      <c r="U2761" s="39"/>
      <c r="V2761" s="50">
        <f t="shared" si="262"/>
        <v>0</v>
      </c>
      <c r="W2761" s="28">
        <f t="shared" si="263"/>
        <v>1</v>
      </c>
      <c r="X2761" s="28">
        <f>IF(W2761=0,0,IF(E2761&gt;1,E2761-1,VLOOKUP(W2761,Months_Weeks!$A$1:$B$13,2,0)))</f>
        <v>3</v>
      </c>
      <c r="Y2761" s="30"/>
      <c r="Z2761" s="39"/>
      <c r="AA2761" s="31"/>
      <c r="AB2761" s="39"/>
      <c r="AC2761" s="31"/>
      <c r="AD2761" s="40"/>
      <c r="AE2761" s="31"/>
      <c r="AF2761" s="40"/>
      <c r="AG2761" s="31"/>
      <c r="AH2761" s="40"/>
      <c r="AI2761" s="31"/>
      <c r="AJ2761" s="40"/>
    </row>
    <row r="2762" spans="1:36" x14ac:dyDescent="0.25">
      <c r="A2762" s="37" t="s">
        <v>32</v>
      </c>
      <c r="B2762" s="37">
        <v>37</v>
      </c>
      <c r="C2762" s="26" t="str">
        <f>IFERROR(INDEX(Clients[Client_Name],MATCH(Table312[[#This Row],[Client_Code]],Clients[Client_Code],0)),"")</f>
        <v>PAPA JOHNS</v>
      </c>
      <c r="D2762" s="25">
        <v>2</v>
      </c>
      <c r="E2762" s="25">
        <v>1</v>
      </c>
      <c r="F2762" s="25" t="b">
        <f>IF(E2762&gt;(VLOOKUP(D2762,Months_Weeks!$A$2:$B$13,2,TRUE)),FALSE)</f>
        <v>0</v>
      </c>
      <c r="G2762" s="63">
        <f>IF(Table312[[#This Row],[Facility]]="Buin",1.5%,0.25%)</f>
        <v>2.5000000000000001E-3</v>
      </c>
      <c r="H2762" s="38">
        <v>0</v>
      </c>
      <c r="I2762" s="38"/>
      <c r="J2762" s="27">
        <f t="shared" si="258"/>
        <v>375</v>
      </c>
      <c r="K2762" s="28">
        <f t="shared" si="259"/>
        <v>1</v>
      </c>
      <c r="L2762" s="27">
        <f>IF(K2762=0,0,IF(E2762&gt;1,E2762-1,VLOOKUP(K2762,Months_Weeks!$A$1:$B$13,2,0)))</f>
        <v>4</v>
      </c>
      <c r="M2762" s="29"/>
      <c r="N2762" s="39"/>
      <c r="O2762" s="39"/>
      <c r="P2762" s="50">
        <f t="shared" si="260"/>
        <v>0</v>
      </c>
      <c r="Q2762" s="28">
        <f t="shared" si="261"/>
        <v>1</v>
      </c>
      <c r="R2762" s="28">
        <f>IF(Q2762=0,0,IF(E2762&gt;1,E2762-1,VLOOKUP(Q2762,Months_Weeks!$A$1:$B$13,2,0)))</f>
        <v>4</v>
      </c>
      <c r="S2762" s="30"/>
      <c r="T2762" s="39"/>
      <c r="U2762" s="39"/>
      <c r="V2762" s="50">
        <f t="shared" si="262"/>
        <v>0</v>
      </c>
      <c r="W2762" s="28">
        <f t="shared" si="263"/>
        <v>1</v>
      </c>
      <c r="X2762" s="28">
        <f>IF(W2762=0,0,IF(E2762&gt;1,E2762-1,VLOOKUP(W2762,Months_Weeks!$A$1:$B$13,2,0)))</f>
        <v>4</v>
      </c>
      <c r="Y2762" s="30"/>
      <c r="Z2762" s="39"/>
      <c r="AA2762" s="31"/>
      <c r="AB2762" s="39"/>
      <c r="AC2762" s="31"/>
      <c r="AD2762" s="40"/>
      <c r="AE2762" s="31"/>
      <c r="AF2762" s="40"/>
      <c r="AG2762" s="31"/>
      <c r="AH2762" s="40"/>
      <c r="AI2762" s="31"/>
      <c r="AJ2762" s="40"/>
    </row>
    <row r="2763" spans="1:36" x14ac:dyDescent="0.25">
      <c r="A2763" s="37" t="s">
        <v>32</v>
      </c>
      <c r="B2763" s="37">
        <v>37</v>
      </c>
      <c r="C2763" s="26" t="str">
        <f>IFERROR(INDEX(Clients[Client_Name],MATCH(Table312[[#This Row],[Client_Code]],Clients[Client_Code],0)),"")</f>
        <v>PAPA JOHNS</v>
      </c>
      <c r="D2763" s="25">
        <v>2</v>
      </c>
      <c r="E2763" s="25">
        <v>2</v>
      </c>
      <c r="F2763" s="25" t="b">
        <f>IF(E2763&gt;(VLOOKUP(D2763,Months_Weeks!$A$2:$B$13,2,TRUE)),FALSE)</f>
        <v>0</v>
      </c>
      <c r="G2763" s="63">
        <f>IF(Table312[[#This Row],[Facility]]="Buin",1.5%,0.25%)</f>
        <v>2.5000000000000001E-3</v>
      </c>
      <c r="H2763" s="38">
        <v>0</v>
      </c>
      <c r="I2763" s="38"/>
      <c r="J2763" s="27">
        <f t="shared" si="258"/>
        <v>375</v>
      </c>
      <c r="K2763" s="28">
        <f t="shared" si="259"/>
        <v>2</v>
      </c>
      <c r="L2763" s="27">
        <f>IF(K2763=0,0,IF(E2763&gt;1,E2763-1,VLOOKUP(K2763,Months_Weeks!$A$1:$B$13,2,0)))</f>
        <v>1</v>
      </c>
      <c r="M2763" s="29"/>
      <c r="N2763" s="39"/>
      <c r="O2763" s="39"/>
      <c r="P2763" s="50">
        <f t="shared" si="260"/>
        <v>0</v>
      </c>
      <c r="Q2763" s="28">
        <f t="shared" si="261"/>
        <v>2</v>
      </c>
      <c r="R2763" s="28">
        <f>IF(Q2763=0,0,IF(E2763&gt;1,E2763-1,VLOOKUP(Q2763,Months_Weeks!$A$1:$B$13,2,0)))</f>
        <v>1</v>
      </c>
      <c r="S2763" s="30"/>
      <c r="T2763" s="39"/>
      <c r="U2763" s="39"/>
      <c r="V2763" s="50">
        <f t="shared" si="262"/>
        <v>0</v>
      </c>
      <c r="W2763" s="28">
        <f t="shared" si="263"/>
        <v>2</v>
      </c>
      <c r="X2763" s="28">
        <f>IF(W2763=0,0,IF(E2763&gt;1,E2763-1,VLOOKUP(W2763,Months_Weeks!$A$1:$B$13,2,0)))</f>
        <v>1</v>
      </c>
      <c r="Y2763" s="30"/>
      <c r="Z2763" s="39"/>
      <c r="AA2763" s="31"/>
      <c r="AB2763" s="39"/>
      <c r="AC2763" s="31"/>
      <c r="AD2763" s="40"/>
      <c r="AE2763" s="31"/>
      <c r="AF2763" s="40"/>
      <c r="AG2763" s="31"/>
      <c r="AH2763" s="40"/>
      <c r="AI2763" s="31"/>
      <c r="AJ2763" s="40"/>
    </row>
    <row r="2764" spans="1:36" x14ac:dyDescent="0.25">
      <c r="A2764" s="37" t="s">
        <v>32</v>
      </c>
      <c r="B2764" s="37">
        <v>37</v>
      </c>
      <c r="C2764" s="26" t="str">
        <f>IFERROR(INDEX(Clients[Client_Name],MATCH(Table312[[#This Row],[Client_Code]],Clients[Client_Code],0)),"")</f>
        <v>PAPA JOHNS</v>
      </c>
      <c r="D2764" s="25">
        <v>2</v>
      </c>
      <c r="E2764" s="25">
        <v>3</v>
      </c>
      <c r="F2764" s="25" t="b">
        <f>IF(E2764&gt;(VLOOKUP(D2764,Months_Weeks!$A$2:$B$13,2,TRUE)),FALSE)</f>
        <v>0</v>
      </c>
      <c r="G2764" s="63">
        <f>IF(Table312[[#This Row],[Facility]]="Buin",1.5%,0.25%)</f>
        <v>2.5000000000000001E-3</v>
      </c>
      <c r="H2764" s="38">
        <v>0</v>
      </c>
      <c r="I2764" s="38"/>
      <c r="J2764" s="27">
        <f t="shared" si="258"/>
        <v>375</v>
      </c>
      <c r="K2764" s="28">
        <f t="shared" si="259"/>
        <v>2</v>
      </c>
      <c r="L2764" s="27">
        <f>IF(K2764=0,0,IF(E2764&gt;1,E2764-1,VLOOKUP(K2764,Months_Weeks!$A$1:$B$13,2,0)))</f>
        <v>2</v>
      </c>
      <c r="M2764" s="29"/>
      <c r="N2764" s="39"/>
      <c r="O2764" s="39"/>
      <c r="P2764" s="50">
        <f t="shared" si="260"/>
        <v>0</v>
      </c>
      <c r="Q2764" s="28">
        <f t="shared" si="261"/>
        <v>2</v>
      </c>
      <c r="R2764" s="28">
        <f>IF(Q2764=0,0,IF(E2764&gt;1,E2764-1,VLOOKUP(Q2764,Months_Weeks!$A$1:$B$13,2,0)))</f>
        <v>2</v>
      </c>
      <c r="S2764" s="30"/>
      <c r="T2764" s="39"/>
      <c r="U2764" s="39"/>
      <c r="V2764" s="50">
        <f t="shared" si="262"/>
        <v>0</v>
      </c>
      <c r="W2764" s="28">
        <f t="shared" si="263"/>
        <v>2</v>
      </c>
      <c r="X2764" s="28">
        <f>IF(W2764=0,0,IF(E2764&gt;1,E2764-1,VLOOKUP(W2764,Months_Weeks!$A$1:$B$13,2,0)))</f>
        <v>2</v>
      </c>
      <c r="Y2764" s="30"/>
      <c r="Z2764" s="39"/>
      <c r="AA2764" s="31"/>
      <c r="AB2764" s="39"/>
      <c r="AC2764" s="31"/>
      <c r="AD2764" s="40"/>
      <c r="AE2764" s="31"/>
      <c r="AF2764" s="40"/>
      <c r="AG2764" s="31"/>
      <c r="AH2764" s="40"/>
      <c r="AI2764" s="31"/>
      <c r="AJ2764" s="40"/>
    </row>
    <row r="2765" spans="1:36" x14ac:dyDescent="0.25">
      <c r="A2765" s="37" t="s">
        <v>32</v>
      </c>
      <c r="B2765" s="37">
        <v>37</v>
      </c>
      <c r="C2765" s="26" t="str">
        <f>IFERROR(INDEX(Clients[Client_Name],MATCH(Table312[[#This Row],[Client_Code]],Clients[Client_Code],0)),"")</f>
        <v>PAPA JOHNS</v>
      </c>
      <c r="D2765" s="25">
        <v>2</v>
      </c>
      <c r="E2765" s="25">
        <v>4</v>
      </c>
      <c r="F2765" s="25" t="b">
        <f>IF(E2765&gt;(VLOOKUP(D2765,Months_Weeks!$A$2:$B$13,2,TRUE)),FALSE)</f>
        <v>0</v>
      </c>
      <c r="G2765" s="63">
        <f>IF(Table312[[#This Row],[Facility]]="Buin",1.5%,0.25%)</f>
        <v>2.5000000000000001E-3</v>
      </c>
      <c r="H2765" s="38">
        <v>0</v>
      </c>
      <c r="I2765" s="38"/>
      <c r="J2765" s="27">
        <f t="shared" si="258"/>
        <v>375</v>
      </c>
      <c r="K2765" s="28">
        <f t="shared" si="259"/>
        <v>2</v>
      </c>
      <c r="L2765" s="27">
        <f>IF(K2765=0,0,IF(E2765&gt;1,E2765-1,VLOOKUP(K2765,Months_Weeks!$A$1:$B$13,2,0)))</f>
        <v>3</v>
      </c>
      <c r="M2765" s="29"/>
      <c r="N2765" s="39"/>
      <c r="O2765" s="39"/>
      <c r="P2765" s="50">
        <f t="shared" si="260"/>
        <v>0</v>
      </c>
      <c r="Q2765" s="28">
        <f t="shared" si="261"/>
        <v>2</v>
      </c>
      <c r="R2765" s="28">
        <f>IF(Q2765=0,0,IF(E2765&gt;1,E2765-1,VLOOKUP(Q2765,Months_Weeks!$A$1:$B$13,2,0)))</f>
        <v>3</v>
      </c>
      <c r="S2765" s="30"/>
      <c r="T2765" s="39"/>
      <c r="U2765" s="39"/>
      <c r="V2765" s="50">
        <f t="shared" si="262"/>
        <v>0</v>
      </c>
      <c r="W2765" s="28">
        <f t="shared" si="263"/>
        <v>2</v>
      </c>
      <c r="X2765" s="28">
        <f>IF(W2765=0,0,IF(E2765&gt;1,E2765-1,VLOOKUP(W2765,Months_Weeks!$A$1:$B$13,2,0)))</f>
        <v>3</v>
      </c>
      <c r="Y2765" s="30"/>
      <c r="Z2765" s="39"/>
      <c r="AA2765" s="31"/>
      <c r="AB2765" s="39"/>
      <c r="AC2765" s="31"/>
      <c r="AD2765" s="40"/>
      <c r="AE2765" s="31"/>
      <c r="AF2765" s="40"/>
      <c r="AG2765" s="31"/>
      <c r="AH2765" s="40"/>
      <c r="AI2765" s="31"/>
      <c r="AJ2765" s="40"/>
    </row>
    <row r="2766" spans="1:36" x14ac:dyDescent="0.25">
      <c r="A2766" s="37" t="s">
        <v>32</v>
      </c>
      <c r="B2766" s="37">
        <v>37</v>
      </c>
      <c r="C2766" s="26" t="str">
        <f>IFERROR(INDEX(Clients[Client_Name],MATCH(Table312[[#This Row],[Client_Code]],Clients[Client_Code],0)),"")</f>
        <v>PAPA JOHNS</v>
      </c>
      <c r="D2766" s="25">
        <v>3</v>
      </c>
      <c r="E2766" s="25">
        <v>1</v>
      </c>
      <c r="F2766" s="25" t="b">
        <f>IF(E2766&gt;(VLOOKUP(D2766,Months_Weeks!$A$2:$B$13,2,TRUE)),FALSE)</f>
        <v>0</v>
      </c>
      <c r="G2766" s="63">
        <f>IF(Table312[[#This Row],[Facility]]="Buin",1.5%,0.25%)</f>
        <v>2.5000000000000001E-3</v>
      </c>
      <c r="H2766" s="38"/>
      <c r="I2766" s="38"/>
      <c r="J2766" s="27">
        <f t="shared" si="258"/>
        <v>375</v>
      </c>
      <c r="K2766" s="28">
        <f t="shared" si="259"/>
        <v>2</v>
      </c>
      <c r="L2766" s="27">
        <f>IF(K2766=0,0,IF(E2766&gt;1,E2766-1,VLOOKUP(K2766,Months_Weeks!$A$1:$B$13,2,0)))</f>
        <v>4</v>
      </c>
      <c r="M2766" s="29"/>
      <c r="N2766" s="39"/>
      <c r="O2766" s="39"/>
      <c r="P2766" s="50">
        <f t="shared" si="260"/>
        <v>0</v>
      </c>
      <c r="Q2766" s="28">
        <f t="shared" si="261"/>
        <v>2</v>
      </c>
      <c r="R2766" s="28">
        <f>IF(Q2766=0,0,IF(E2766&gt;1,E2766-1,VLOOKUP(Q2766,Months_Weeks!$A$1:$B$13,2,0)))</f>
        <v>4</v>
      </c>
      <c r="S2766" s="30"/>
      <c r="T2766" s="39"/>
      <c r="U2766" s="39"/>
      <c r="V2766" s="50">
        <f t="shared" si="262"/>
        <v>0</v>
      </c>
      <c r="W2766" s="28">
        <f t="shared" si="263"/>
        <v>2</v>
      </c>
      <c r="X2766" s="28">
        <f>IF(W2766=0,0,IF(E2766&gt;1,E2766-1,VLOOKUP(W2766,Months_Weeks!$A$1:$B$13,2,0)))</f>
        <v>4</v>
      </c>
      <c r="Y2766" s="30"/>
      <c r="Z2766" s="39"/>
      <c r="AA2766" s="31"/>
      <c r="AB2766" s="39"/>
      <c r="AC2766" s="31"/>
      <c r="AD2766" s="40"/>
      <c r="AE2766" s="31"/>
      <c r="AF2766" s="40"/>
      <c r="AG2766" s="31"/>
      <c r="AH2766" s="40"/>
      <c r="AI2766" s="31"/>
      <c r="AJ2766" s="40"/>
    </row>
    <row r="2767" spans="1:36" x14ac:dyDescent="0.25">
      <c r="A2767" s="37" t="s">
        <v>32</v>
      </c>
      <c r="B2767" s="37">
        <v>37</v>
      </c>
      <c r="C2767" s="26" t="str">
        <f>IFERROR(INDEX(Clients[Client_Name],MATCH(Table312[[#This Row],[Client_Code]],Clients[Client_Code],0)),"")</f>
        <v>PAPA JOHNS</v>
      </c>
      <c r="D2767" s="25">
        <v>3</v>
      </c>
      <c r="E2767" s="25">
        <v>2</v>
      </c>
      <c r="F2767" s="25" t="b">
        <f>IF(E2767&gt;(VLOOKUP(D2767,Months_Weeks!$A$2:$B$13,2,TRUE)),FALSE)</f>
        <v>0</v>
      </c>
      <c r="G2767" s="63">
        <f>IF(Table312[[#This Row],[Facility]]="Buin",1.5%,0.25%)</f>
        <v>2.5000000000000001E-3</v>
      </c>
      <c r="H2767" s="38"/>
      <c r="I2767" s="38"/>
      <c r="J2767" s="27">
        <f t="shared" si="258"/>
        <v>375</v>
      </c>
      <c r="K2767" s="28">
        <f t="shared" si="259"/>
        <v>3</v>
      </c>
      <c r="L2767" s="27">
        <f>IF(K2767=0,0,IF(E2767&gt;1,E2767-1,VLOOKUP(K2767,Months_Weeks!$A$1:$B$13,2,0)))</f>
        <v>1</v>
      </c>
      <c r="M2767" s="29"/>
      <c r="N2767" s="39"/>
      <c r="O2767" s="39"/>
      <c r="P2767" s="50">
        <f t="shared" si="260"/>
        <v>0</v>
      </c>
      <c r="Q2767" s="28">
        <f t="shared" si="261"/>
        <v>3</v>
      </c>
      <c r="R2767" s="28">
        <f>IF(Q2767=0,0,IF(E2767&gt;1,E2767-1,VLOOKUP(Q2767,Months_Weeks!$A$1:$B$13,2,0)))</f>
        <v>1</v>
      </c>
      <c r="S2767" s="30"/>
      <c r="T2767" s="39"/>
      <c r="U2767" s="39"/>
      <c r="V2767" s="50">
        <f t="shared" si="262"/>
        <v>0</v>
      </c>
      <c r="W2767" s="28">
        <f t="shared" si="263"/>
        <v>3</v>
      </c>
      <c r="X2767" s="28">
        <f>IF(W2767=0,0,IF(E2767&gt;1,E2767-1,VLOOKUP(W2767,Months_Weeks!$A$1:$B$13,2,0)))</f>
        <v>1</v>
      </c>
      <c r="Y2767" s="30"/>
      <c r="Z2767" s="39"/>
      <c r="AA2767" s="31"/>
      <c r="AB2767" s="39"/>
      <c r="AC2767" s="31"/>
      <c r="AD2767" s="40"/>
      <c r="AE2767" s="31"/>
      <c r="AF2767" s="40"/>
      <c r="AG2767" s="31"/>
      <c r="AH2767" s="40"/>
      <c r="AI2767" s="31"/>
      <c r="AJ2767" s="40"/>
    </row>
    <row r="2768" spans="1:36" x14ac:dyDescent="0.25">
      <c r="A2768" s="37" t="s">
        <v>32</v>
      </c>
      <c r="B2768" s="37">
        <v>37</v>
      </c>
      <c r="C2768" s="26" t="str">
        <f>IFERROR(INDEX(Clients[Client_Name],MATCH(Table312[[#This Row],[Client_Code]],Clients[Client_Code],0)),"")</f>
        <v>PAPA JOHNS</v>
      </c>
      <c r="D2768" s="25">
        <v>3</v>
      </c>
      <c r="E2768" s="25">
        <v>3</v>
      </c>
      <c r="F2768" s="25" t="b">
        <f>IF(E2768&gt;(VLOOKUP(D2768,Months_Weeks!$A$2:$B$13,2,TRUE)),FALSE)</f>
        <v>0</v>
      </c>
      <c r="G2768" s="63">
        <f>IF(Table312[[#This Row],[Facility]]="Buin",1.5%,0.25%)</f>
        <v>2.5000000000000001E-3</v>
      </c>
      <c r="H2768" s="38"/>
      <c r="I2768" s="38"/>
      <c r="J2768" s="27">
        <f t="shared" si="258"/>
        <v>375</v>
      </c>
      <c r="K2768" s="28">
        <f t="shared" si="259"/>
        <v>3</v>
      </c>
      <c r="L2768" s="27">
        <f>IF(K2768=0,0,IF(E2768&gt;1,E2768-1,VLOOKUP(K2768,Months_Weeks!$A$1:$B$13,2,0)))</f>
        <v>2</v>
      </c>
      <c r="M2768" s="29"/>
      <c r="N2768" s="39"/>
      <c r="O2768" s="39"/>
      <c r="P2768" s="50">
        <f t="shared" si="260"/>
        <v>0</v>
      </c>
      <c r="Q2768" s="28">
        <f t="shared" si="261"/>
        <v>3</v>
      </c>
      <c r="R2768" s="28">
        <f>IF(Q2768=0,0,IF(E2768&gt;1,E2768-1,VLOOKUP(Q2768,Months_Weeks!$A$1:$B$13,2,0)))</f>
        <v>2</v>
      </c>
      <c r="S2768" s="30"/>
      <c r="T2768" s="39"/>
      <c r="U2768" s="39"/>
      <c r="V2768" s="50">
        <f t="shared" si="262"/>
        <v>0</v>
      </c>
      <c r="W2768" s="28">
        <f t="shared" si="263"/>
        <v>3</v>
      </c>
      <c r="X2768" s="28">
        <f>IF(W2768=0,0,IF(E2768&gt;1,E2768-1,VLOOKUP(W2768,Months_Weeks!$A$1:$B$13,2,0)))</f>
        <v>2</v>
      </c>
      <c r="Y2768" s="30"/>
      <c r="Z2768" s="39"/>
      <c r="AA2768" s="31"/>
      <c r="AB2768" s="39"/>
      <c r="AC2768" s="31"/>
      <c r="AD2768" s="40"/>
      <c r="AE2768" s="31"/>
      <c r="AF2768" s="40"/>
      <c r="AG2768" s="31"/>
      <c r="AH2768" s="40"/>
      <c r="AI2768" s="31"/>
      <c r="AJ2768" s="40"/>
    </row>
    <row r="2769" spans="1:36" x14ac:dyDescent="0.25">
      <c r="A2769" s="37" t="s">
        <v>32</v>
      </c>
      <c r="B2769" s="37">
        <v>37</v>
      </c>
      <c r="C2769" s="26" t="str">
        <f>IFERROR(INDEX(Clients[Client_Name],MATCH(Table312[[#This Row],[Client_Code]],Clients[Client_Code],0)),"")</f>
        <v>PAPA JOHNS</v>
      </c>
      <c r="D2769" s="25">
        <v>3</v>
      </c>
      <c r="E2769" s="25">
        <v>4</v>
      </c>
      <c r="F2769" s="25" t="b">
        <f>IF(E2769&gt;(VLOOKUP(D2769,Months_Weeks!$A$2:$B$13,2,TRUE)),FALSE)</f>
        <v>0</v>
      </c>
      <c r="G2769" s="63">
        <f>IF(Table312[[#This Row],[Facility]]="Buin",1.5%,0.25%)</f>
        <v>2.5000000000000001E-3</v>
      </c>
      <c r="H2769" s="38"/>
      <c r="I2769" s="38"/>
      <c r="J2769" s="27">
        <f t="shared" si="258"/>
        <v>375</v>
      </c>
      <c r="K2769" s="28">
        <f t="shared" si="259"/>
        <v>3</v>
      </c>
      <c r="L2769" s="27">
        <f>IF(K2769=0,0,IF(E2769&gt;1,E2769-1,VLOOKUP(K2769,Months_Weeks!$A$1:$B$13,2,0)))</f>
        <v>3</v>
      </c>
      <c r="M2769" s="29"/>
      <c r="N2769" s="39"/>
      <c r="O2769" s="39"/>
      <c r="P2769" s="50">
        <f t="shared" si="260"/>
        <v>0</v>
      </c>
      <c r="Q2769" s="28">
        <f t="shared" si="261"/>
        <v>3</v>
      </c>
      <c r="R2769" s="28">
        <f>IF(Q2769=0,0,IF(E2769&gt;1,E2769-1,VLOOKUP(Q2769,Months_Weeks!$A$1:$B$13,2,0)))</f>
        <v>3</v>
      </c>
      <c r="S2769" s="30"/>
      <c r="T2769" s="39"/>
      <c r="U2769" s="39"/>
      <c r="V2769" s="50">
        <f t="shared" si="262"/>
        <v>0</v>
      </c>
      <c r="W2769" s="28">
        <f t="shared" si="263"/>
        <v>3</v>
      </c>
      <c r="X2769" s="28">
        <f>IF(W2769=0,0,IF(E2769&gt;1,E2769-1,VLOOKUP(W2769,Months_Weeks!$A$1:$B$13,2,0)))</f>
        <v>3</v>
      </c>
      <c r="Y2769" s="30"/>
      <c r="Z2769" s="39"/>
      <c r="AA2769" s="31"/>
      <c r="AB2769" s="39"/>
      <c r="AC2769" s="31"/>
      <c r="AD2769" s="40"/>
      <c r="AE2769" s="31"/>
      <c r="AF2769" s="40"/>
      <c r="AG2769" s="31"/>
      <c r="AH2769" s="40"/>
      <c r="AI2769" s="31"/>
      <c r="AJ2769" s="40"/>
    </row>
    <row r="2770" spans="1:36" x14ac:dyDescent="0.25">
      <c r="A2770" s="37" t="s">
        <v>32</v>
      </c>
      <c r="B2770" s="37">
        <v>37</v>
      </c>
      <c r="C2770" s="26" t="str">
        <f>IFERROR(INDEX(Clients[Client_Name],MATCH(Table312[[#This Row],[Client_Code]],Clients[Client_Code],0)),"")</f>
        <v>PAPA JOHNS</v>
      </c>
      <c r="D2770" s="25">
        <v>3</v>
      </c>
      <c r="E2770" s="25">
        <v>5</v>
      </c>
      <c r="F2770" s="25" t="b">
        <f>IF(E2770&gt;(VLOOKUP(D2770,Months_Weeks!$A$2:$B$13,2,TRUE)),FALSE)</f>
        <v>0</v>
      </c>
      <c r="G2770" s="63">
        <f>IF(Table312[[#This Row],[Facility]]="Buin",1.5%,0.25%)</f>
        <v>2.5000000000000001E-3</v>
      </c>
      <c r="H2770" s="38"/>
      <c r="I2770" s="38"/>
      <c r="J2770" s="27">
        <f t="shared" si="258"/>
        <v>375</v>
      </c>
      <c r="K2770" s="28">
        <f t="shared" si="259"/>
        <v>3</v>
      </c>
      <c r="L2770" s="27">
        <f>IF(K2770=0,0,IF(E2770&gt;1,E2770-1,VLOOKUP(K2770,Months_Weeks!$A$1:$B$13,2,0)))</f>
        <v>4</v>
      </c>
      <c r="M2770" s="29"/>
      <c r="N2770" s="39"/>
      <c r="O2770" s="39"/>
      <c r="P2770" s="50">
        <f t="shared" si="260"/>
        <v>0</v>
      </c>
      <c r="Q2770" s="28">
        <f t="shared" si="261"/>
        <v>3</v>
      </c>
      <c r="R2770" s="28">
        <f>IF(Q2770=0,0,IF(E2770&gt;1,E2770-1,VLOOKUP(Q2770,Months_Weeks!$A$1:$B$13,2,0)))</f>
        <v>4</v>
      </c>
      <c r="S2770" s="30"/>
      <c r="T2770" s="39"/>
      <c r="U2770" s="39"/>
      <c r="V2770" s="50">
        <f t="shared" si="262"/>
        <v>0</v>
      </c>
      <c r="W2770" s="28">
        <f t="shared" si="263"/>
        <v>3</v>
      </c>
      <c r="X2770" s="28">
        <f>IF(W2770=0,0,IF(E2770&gt;1,E2770-1,VLOOKUP(W2770,Months_Weeks!$A$1:$B$13,2,0)))</f>
        <v>4</v>
      </c>
      <c r="Y2770" s="30"/>
      <c r="Z2770" s="39"/>
      <c r="AA2770" s="31"/>
      <c r="AB2770" s="39"/>
      <c r="AC2770" s="31"/>
      <c r="AD2770" s="40"/>
      <c r="AE2770" s="31"/>
      <c r="AF2770" s="40"/>
      <c r="AG2770" s="31"/>
      <c r="AH2770" s="40"/>
      <c r="AI2770" s="31"/>
      <c r="AJ2770" s="40"/>
    </row>
    <row r="2771" spans="1:36" x14ac:dyDescent="0.25">
      <c r="A2771" s="37" t="s">
        <v>32</v>
      </c>
      <c r="B2771" s="37">
        <v>37</v>
      </c>
      <c r="C2771" s="26" t="str">
        <f>IFERROR(INDEX(Clients[Client_Name],MATCH(Table312[[#This Row],[Client_Code]],Clients[Client_Code],0)),"")</f>
        <v>PAPA JOHNS</v>
      </c>
      <c r="D2771" s="25">
        <v>4</v>
      </c>
      <c r="E2771" s="25">
        <v>1</v>
      </c>
      <c r="F2771" s="25" t="b">
        <f>IF(E2771&gt;(VLOOKUP(D2771,Months_Weeks!$A$2:$B$13,2,TRUE)),FALSE)</f>
        <v>0</v>
      </c>
      <c r="G2771" s="63">
        <f>IF(Table312[[#This Row],[Facility]]="Buin",1.5%,0.25%)</f>
        <v>2.5000000000000001E-3</v>
      </c>
      <c r="H2771" s="38"/>
      <c r="I2771" s="38"/>
      <c r="J2771" s="27">
        <f t="shared" si="258"/>
        <v>375</v>
      </c>
      <c r="K2771" s="28">
        <f t="shared" si="259"/>
        <v>3</v>
      </c>
      <c r="L2771" s="27">
        <f>IF(K2771=0,0,IF(E2771&gt;1,E2771-1,VLOOKUP(K2771,Months_Weeks!$A$1:$B$13,2,0)))</f>
        <v>5</v>
      </c>
      <c r="M2771" s="29"/>
      <c r="N2771" s="39"/>
      <c r="O2771" s="39"/>
      <c r="P2771" s="50">
        <f t="shared" si="260"/>
        <v>0</v>
      </c>
      <c r="Q2771" s="28">
        <f t="shared" si="261"/>
        <v>3</v>
      </c>
      <c r="R2771" s="28">
        <f>IF(Q2771=0,0,IF(E2771&gt;1,E2771-1,VLOOKUP(Q2771,Months_Weeks!$A$1:$B$13,2,0)))</f>
        <v>5</v>
      </c>
      <c r="S2771" s="30"/>
      <c r="T2771" s="39"/>
      <c r="U2771" s="39"/>
      <c r="V2771" s="50">
        <f t="shared" si="262"/>
        <v>0</v>
      </c>
      <c r="W2771" s="28">
        <f t="shared" si="263"/>
        <v>3</v>
      </c>
      <c r="X2771" s="28">
        <f>IF(W2771=0,0,IF(E2771&gt;1,E2771-1,VLOOKUP(W2771,Months_Weeks!$A$1:$B$13,2,0)))</f>
        <v>5</v>
      </c>
      <c r="Y2771" s="30"/>
      <c r="Z2771" s="39"/>
      <c r="AA2771" s="31"/>
      <c r="AB2771" s="39"/>
      <c r="AC2771" s="31"/>
      <c r="AD2771" s="40"/>
      <c r="AE2771" s="31"/>
      <c r="AF2771" s="40"/>
      <c r="AG2771" s="31"/>
      <c r="AH2771" s="40"/>
      <c r="AI2771" s="31"/>
      <c r="AJ2771" s="40"/>
    </row>
    <row r="2772" spans="1:36" x14ac:dyDescent="0.25">
      <c r="A2772" s="37" t="s">
        <v>32</v>
      </c>
      <c r="B2772" s="37">
        <v>37</v>
      </c>
      <c r="C2772" s="26" t="str">
        <f>IFERROR(INDEX(Clients[Client_Name],MATCH(Table312[[#This Row],[Client_Code]],Clients[Client_Code],0)),"")</f>
        <v>PAPA JOHNS</v>
      </c>
      <c r="D2772" s="25">
        <v>4</v>
      </c>
      <c r="E2772" s="25">
        <v>2</v>
      </c>
      <c r="F2772" s="25" t="b">
        <f>IF(E2772&gt;(VLOOKUP(D2772,Months_Weeks!$A$2:$B$13,2,TRUE)),FALSE)</f>
        <v>0</v>
      </c>
      <c r="G2772" s="63">
        <f>IF(Table312[[#This Row],[Facility]]="Buin",1.5%,0.25%)</f>
        <v>2.5000000000000001E-3</v>
      </c>
      <c r="H2772" s="38"/>
      <c r="I2772" s="38"/>
      <c r="J2772" s="27">
        <f t="shared" si="258"/>
        <v>375</v>
      </c>
      <c r="K2772" s="28">
        <f t="shared" si="259"/>
        <v>4</v>
      </c>
      <c r="L2772" s="27">
        <f>IF(K2772=0,0,IF(E2772&gt;1,E2772-1,VLOOKUP(K2772,Months_Weeks!$A$1:$B$13,2,0)))</f>
        <v>1</v>
      </c>
      <c r="M2772" s="29"/>
      <c r="N2772" s="39"/>
      <c r="O2772" s="39"/>
      <c r="P2772" s="50">
        <f t="shared" si="260"/>
        <v>0</v>
      </c>
      <c r="Q2772" s="28">
        <f t="shared" si="261"/>
        <v>4</v>
      </c>
      <c r="R2772" s="28">
        <f>IF(Q2772=0,0,IF(E2772&gt;1,E2772-1,VLOOKUP(Q2772,Months_Weeks!$A$1:$B$13,2,0)))</f>
        <v>1</v>
      </c>
      <c r="S2772" s="30"/>
      <c r="T2772" s="39"/>
      <c r="U2772" s="39"/>
      <c r="V2772" s="50">
        <f t="shared" si="262"/>
        <v>0</v>
      </c>
      <c r="W2772" s="28">
        <f t="shared" si="263"/>
        <v>4</v>
      </c>
      <c r="X2772" s="28">
        <f>IF(W2772=0,0,IF(E2772&gt;1,E2772-1,VLOOKUP(W2772,Months_Weeks!$A$1:$B$13,2,0)))</f>
        <v>1</v>
      </c>
      <c r="Y2772" s="30"/>
      <c r="Z2772" s="39"/>
      <c r="AA2772" s="31"/>
      <c r="AB2772" s="39"/>
      <c r="AC2772" s="31"/>
      <c r="AD2772" s="40"/>
      <c r="AE2772" s="31"/>
      <c r="AF2772" s="40"/>
      <c r="AG2772" s="31"/>
      <c r="AH2772" s="40"/>
      <c r="AI2772" s="31"/>
      <c r="AJ2772" s="40"/>
    </row>
    <row r="2773" spans="1:36" x14ac:dyDescent="0.25">
      <c r="A2773" s="37" t="s">
        <v>32</v>
      </c>
      <c r="B2773" s="37">
        <v>37</v>
      </c>
      <c r="C2773" s="26" t="str">
        <f>IFERROR(INDEX(Clients[Client_Name],MATCH(Table312[[#This Row],[Client_Code]],Clients[Client_Code],0)),"")</f>
        <v>PAPA JOHNS</v>
      </c>
      <c r="D2773" s="25">
        <v>4</v>
      </c>
      <c r="E2773" s="25">
        <v>3</v>
      </c>
      <c r="F2773" s="25" t="b">
        <f>IF(E2773&gt;(VLOOKUP(D2773,Months_Weeks!$A$2:$B$13,2,TRUE)),FALSE)</f>
        <v>0</v>
      </c>
      <c r="G2773" s="63">
        <f>IF(Table312[[#This Row],[Facility]]="Buin",1.5%,0.25%)</f>
        <v>2.5000000000000001E-3</v>
      </c>
      <c r="H2773" s="38"/>
      <c r="I2773" s="38"/>
      <c r="J2773" s="27">
        <f t="shared" si="258"/>
        <v>375</v>
      </c>
      <c r="K2773" s="28">
        <f t="shared" si="259"/>
        <v>4</v>
      </c>
      <c r="L2773" s="27">
        <f>IF(K2773=0,0,IF(E2773&gt;1,E2773-1,VLOOKUP(K2773,Months_Weeks!$A$1:$B$13,2,0)))</f>
        <v>2</v>
      </c>
      <c r="M2773" s="29"/>
      <c r="N2773" s="39"/>
      <c r="O2773" s="39"/>
      <c r="P2773" s="50">
        <f t="shared" si="260"/>
        <v>0</v>
      </c>
      <c r="Q2773" s="28">
        <f t="shared" si="261"/>
        <v>4</v>
      </c>
      <c r="R2773" s="28">
        <f>IF(Q2773=0,0,IF(E2773&gt;1,E2773-1,VLOOKUP(Q2773,Months_Weeks!$A$1:$B$13,2,0)))</f>
        <v>2</v>
      </c>
      <c r="S2773" s="30"/>
      <c r="T2773" s="39"/>
      <c r="U2773" s="39"/>
      <c r="V2773" s="50">
        <f t="shared" si="262"/>
        <v>0</v>
      </c>
      <c r="W2773" s="28">
        <f t="shared" si="263"/>
        <v>4</v>
      </c>
      <c r="X2773" s="28">
        <f>IF(W2773=0,0,IF(E2773&gt;1,E2773-1,VLOOKUP(W2773,Months_Weeks!$A$1:$B$13,2,0)))</f>
        <v>2</v>
      </c>
      <c r="Y2773" s="30"/>
      <c r="Z2773" s="39"/>
      <c r="AA2773" s="31"/>
      <c r="AB2773" s="39"/>
      <c r="AC2773" s="31"/>
      <c r="AD2773" s="40"/>
      <c r="AE2773" s="31"/>
      <c r="AF2773" s="40"/>
      <c r="AG2773" s="31"/>
      <c r="AH2773" s="40"/>
      <c r="AI2773" s="31"/>
      <c r="AJ2773" s="40"/>
    </row>
    <row r="2774" spans="1:36" x14ac:dyDescent="0.25">
      <c r="A2774" s="37" t="s">
        <v>32</v>
      </c>
      <c r="B2774" s="37">
        <v>37</v>
      </c>
      <c r="C2774" s="26" t="str">
        <f>IFERROR(INDEX(Clients[Client_Name],MATCH(Table312[[#This Row],[Client_Code]],Clients[Client_Code],0)),"")</f>
        <v>PAPA JOHNS</v>
      </c>
      <c r="D2774" s="25">
        <v>4</v>
      </c>
      <c r="E2774" s="25">
        <v>4</v>
      </c>
      <c r="F2774" s="25" t="b">
        <f>IF(E2774&gt;(VLOOKUP(D2774,Months_Weeks!$A$2:$B$13,2,TRUE)),FALSE)</f>
        <v>0</v>
      </c>
      <c r="G2774" s="63">
        <f>IF(Table312[[#This Row],[Facility]]="Buin",1.5%,0.25%)</f>
        <v>2.5000000000000001E-3</v>
      </c>
      <c r="H2774" s="38"/>
      <c r="I2774" s="38"/>
      <c r="J2774" s="27">
        <f t="shared" si="258"/>
        <v>375</v>
      </c>
      <c r="K2774" s="28">
        <f t="shared" si="259"/>
        <v>4</v>
      </c>
      <c r="L2774" s="27">
        <f>IF(K2774=0,0,IF(E2774&gt;1,E2774-1,VLOOKUP(K2774,Months_Weeks!$A$1:$B$13,2,0)))</f>
        <v>3</v>
      </c>
      <c r="M2774" s="29"/>
      <c r="N2774" s="39"/>
      <c r="O2774" s="39"/>
      <c r="P2774" s="50">
        <f t="shared" si="260"/>
        <v>0</v>
      </c>
      <c r="Q2774" s="28">
        <f t="shared" si="261"/>
        <v>4</v>
      </c>
      <c r="R2774" s="28">
        <f>IF(Q2774=0,0,IF(E2774&gt;1,E2774-1,VLOOKUP(Q2774,Months_Weeks!$A$1:$B$13,2,0)))</f>
        <v>3</v>
      </c>
      <c r="S2774" s="30"/>
      <c r="T2774" s="39"/>
      <c r="U2774" s="39"/>
      <c r="V2774" s="50">
        <f t="shared" si="262"/>
        <v>0</v>
      </c>
      <c r="W2774" s="28">
        <f t="shared" si="263"/>
        <v>4</v>
      </c>
      <c r="X2774" s="28">
        <f>IF(W2774=0,0,IF(E2774&gt;1,E2774-1,VLOOKUP(W2774,Months_Weeks!$A$1:$B$13,2,0)))</f>
        <v>3</v>
      </c>
      <c r="Y2774" s="30"/>
      <c r="Z2774" s="39"/>
      <c r="AA2774" s="31"/>
      <c r="AB2774" s="39"/>
      <c r="AC2774" s="31"/>
      <c r="AD2774" s="40"/>
      <c r="AE2774" s="31"/>
      <c r="AF2774" s="40"/>
      <c r="AG2774" s="31"/>
      <c r="AH2774" s="40"/>
      <c r="AI2774" s="31"/>
      <c r="AJ2774" s="40"/>
    </row>
    <row r="2775" spans="1:36" x14ac:dyDescent="0.25">
      <c r="A2775" s="37" t="s">
        <v>32</v>
      </c>
      <c r="B2775" s="37">
        <v>37</v>
      </c>
      <c r="C2775" s="26" t="str">
        <f>IFERROR(INDEX(Clients[Client_Name],MATCH(Table312[[#This Row],[Client_Code]],Clients[Client_Code],0)),"")</f>
        <v>PAPA JOHNS</v>
      </c>
      <c r="D2775" s="25">
        <v>5</v>
      </c>
      <c r="E2775" s="25">
        <v>1</v>
      </c>
      <c r="F2775" s="25" t="b">
        <f>IF(E2775&gt;(VLOOKUP(D2775,Months_Weeks!$A$2:$B$13,2,TRUE)),FALSE)</f>
        <v>0</v>
      </c>
      <c r="G2775" s="63">
        <f>IF(Table312[[#This Row],[Facility]]="Buin",1.5%,0.25%)</f>
        <v>2.5000000000000001E-3</v>
      </c>
      <c r="H2775" s="38"/>
      <c r="I2775" s="38"/>
      <c r="J2775" s="27">
        <f t="shared" si="258"/>
        <v>375</v>
      </c>
      <c r="K2775" s="28">
        <f t="shared" si="259"/>
        <v>4</v>
      </c>
      <c r="L2775" s="27">
        <f>IF(K2775=0,0,IF(E2775&gt;1,E2775-1,VLOOKUP(K2775,Months_Weeks!$A$1:$B$13,2,0)))</f>
        <v>4</v>
      </c>
      <c r="M2775" s="29"/>
      <c r="N2775" s="39"/>
      <c r="O2775" s="39"/>
      <c r="P2775" s="50">
        <f t="shared" si="260"/>
        <v>0</v>
      </c>
      <c r="Q2775" s="28">
        <f t="shared" si="261"/>
        <v>4</v>
      </c>
      <c r="R2775" s="28">
        <f>IF(Q2775=0,0,IF(E2775&gt;1,E2775-1,VLOOKUP(Q2775,Months_Weeks!$A$1:$B$13,2,0)))</f>
        <v>4</v>
      </c>
      <c r="S2775" s="30"/>
      <c r="T2775" s="39"/>
      <c r="U2775" s="39"/>
      <c r="V2775" s="50">
        <f t="shared" si="262"/>
        <v>0</v>
      </c>
      <c r="W2775" s="28">
        <f t="shared" si="263"/>
        <v>4</v>
      </c>
      <c r="X2775" s="28">
        <f>IF(W2775=0,0,IF(E2775&gt;1,E2775-1,VLOOKUP(W2775,Months_Weeks!$A$1:$B$13,2,0)))</f>
        <v>4</v>
      </c>
      <c r="Y2775" s="30"/>
      <c r="Z2775" s="39"/>
      <c r="AA2775" s="31"/>
      <c r="AB2775" s="39"/>
      <c r="AC2775" s="31"/>
      <c r="AD2775" s="40"/>
      <c r="AE2775" s="31"/>
      <c r="AF2775" s="40"/>
      <c r="AG2775" s="31"/>
      <c r="AH2775" s="40"/>
      <c r="AI2775" s="31"/>
      <c r="AJ2775" s="40"/>
    </row>
    <row r="2776" spans="1:36" x14ac:dyDescent="0.25">
      <c r="A2776" s="37" t="s">
        <v>32</v>
      </c>
      <c r="B2776" s="37">
        <v>37</v>
      </c>
      <c r="C2776" s="26" t="str">
        <f>IFERROR(INDEX(Clients[Client_Name],MATCH(Table312[[#This Row],[Client_Code]],Clients[Client_Code],0)),"")</f>
        <v>PAPA JOHNS</v>
      </c>
      <c r="D2776" s="25">
        <v>5</v>
      </c>
      <c r="E2776" s="25">
        <v>2</v>
      </c>
      <c r="F2776" s="25" t="b">
        <f>IF(E2776&gt;(VLOOKUP(D2776,Months_Weeks!$A$2:$B$13,2,TRUE)),FALSE)</f>
        <v>0</v>
      </c>
      <c r="G2776" s="63">
        <f>IF(Table312[[#This Row],[Facility]]="Buin",1.5%,0.25%)</f>
        <v>2.5000000000000001E-3</v>
      </c>
      <c r="H2776" s="38"/>
      <c r="I2776" s="38"/>
      <c r="J2776" s="27">
        <f t="shared" si="258"/>
        <v>375</v>
      </c>
      <c r="K2776" s="28">
        <f t="shared" si="259"/>
        <v>5</v>
      </c>
      <c r="L2776" s="27">
        <f>IF(K2776=0,0,IF(E2776&gt;1,E2776-1,VLOOKUP(K2776,Months_Weeks!$A$1:$B$13,2,0)))</f>
        <v>1</v>
      </c>
      <c r="M2776" s="29"/>
      <c r="N2776" s="39"/>
      <c r="O2776" s="39"/>
      <c r="P2776" s="50">
        <f t="shared" si="260"/>
        <v>0</v>
      </c>
      <c r="Q2776" s="28">
        <f t="shared" si="261"/>
        <v>5</v>
      </c>
      <c r="R2776" s="28">
        <f>IF(Q2776=0,0,IF(E2776&gt;1,E2776-1,VLOOKUP(Q2776,Months_Weeks!$A$1:$B$13,2,0)))</f>
        <v>1</v>
      </c>
      <c r="S2776" s="30"/>
      <c r="T2776" s="39"/>
      <c r="U2776" s="39"/>
      <c r="V2776" s="50">
        <f t="shared" si="262"/>
        <v>0</v>
      </c>
      <c r="W2776" s="28">
        <f t="shared" si="263"/>
        <v>5</v>
      </c>
      <c r="X2776" s="28">
        <f>IF(W2776=0,0,IF(E2776&gt;1,E2776-1,VLOOKUP(W2776,Months_Weeks!$A$1:$B$13,2,0)))</f>
        <v>1</v>
      </c>
      <c r="Y2776" s="30"/>
      <c r="Z2776" s="39"/>
      <c r="AA2776" s="31"/>
      <c r="AB2776" s="39"/>
      <c r="AC2776" s="31"/>
      <c r="AD2776" s="40"/>
      <c r="AE2776" s="31"/>
      <c r="AF2776" s="40"/>
      <c r="AG2776" s="31"/>
      <c r="AH2776" s="40"/>
      <c r="AI2776" s="31"/>
      <c r="AJ2776" s="40"/>
    </row>
    <row r="2777" spans="1:36" x14ac:dyDescent="0.25">
      <c r="A2777" s="37" t="s">
        <v>32</v>
      </c>
      <c r="B2777" s="37">
        <v>37</v>
      </c>
      <c r="C2777" s="26" t="str">
        <f>IFERROR(INDEX(Clients[Client_Name],MATCH(Table312[[#This Row],[Client_Code]],Clients[Client_Code],0)),"")</f>
        <v>PAPA JOHNS</v>
      </c>
      <c r="D2777" s="25">
        <v>5</v>
      </c>
      <c r="E2777" s="25">
        <v>3</v>
      </c>
      <c r="F2777" s="25" t="b">
        <f>IF(E2777&gt;(VLOOKUP(D2777,Months_Weeks!$A$2:$B$13,2,TRUE)),FALSE)</f>
        <v>0</v>
      </c>
      <c r="G2777" s="63">
        <f>IF(Table312[[#This Row],[Facility]]="Buin",1.5%,0.25%)</f>
        <v>2.5000000000000001E-3</v>
      </c>
      <c r="H2777" s="38"/>
      <c r="I2777" s="38"/>
      <c r="J2777" s="27">
        <f t="shared" si="258"/>
        <v>375</v>
      </c>
      <c r="K2777" s="28">
        <f t="shared" si="259"/>
        <v>5</v>
      </c>
      <c r="L2777" s="27">
        <f>IF(K2777=0,0,IF(E2777&gt;1,E2777-1,VLOOKUP(K2777,Months_Weeks!$A$1:$B$13,2,0)))</f>
        <v>2</v>
      </c>
      <c r="M2777" s="29"/>
      <c r="N2777" s="39"/>
      <c r="O2777" s="39"/>
      <c r="P2777" s="50">
        <f t="shared" si="260"/>
        <v>0</v>
      </c>
      <c r="Q2777" s="28">
        <f t="shared" si="261"/>
        <v>5</v>
      </c>
      <c r="R2777" s="28">
        <f>IF(Q2777=0,0,IF(E2777&gt;1,E2777-1,VLOOKUP(Q2777,Months_Weeks!$A$1:$B$13,2,0)))</f>
        <v>2</v>
      </c>
      <c r="S2777" s="30"/>
      <c r="T2777" s="39"/>
      <c r="U2777" s="39"/>
      <c r="V2777" s="50">
        <f t="shared" si="262"/>
        <v>0</v>
      </c>
      <c r="W2777" s="28">
        <f t="shared" si="263"/>
        <v>5</v>
      </c>
      <c r="X2777" s="28">
        <f>IF(W2777=0,0,IF(E2777&gt;1,E2777-1,VLOOKUP(W2777,Months_Weeks!$A$1:$B$13,2,0)))</f>
        <v>2</v>
      </c>
      <c r="Y2777" s="30"/>
      <c r="Z2777" s="39"/>
      <c r="AA2777" s="31"/>
      <c r="AB2777" s="39"/>
      <c r="AC2777" s="31"/>
      <c r="AD2777" s="40"/>
      <c r="AE2777" s="31"/>
      <c r="AF2777" s="40"/>
      <c r="AG2777" s="31"/>
      <c r="AH2777" s="40"/>
      <c r="AI2777" s="31"/>
      <c r="AJ2777" s="40"/>
    </row>
    <row r="2778" spans="1:36" x14ac:dyDescent="0.25">
      <c r="A2778" s="37" t="s">
        <v>32</v>
      </c>
      <c r="B2778" s="37">
        <v>37</v>
      </c>
      <c r="C2778" s="26" t="str">
        <f>IFERROR(INDEX(Clients[Client_Name],MATCH(Table312[[#This Row],[Client_Code]],Clients[Client_Code],0)),"")</f>
        <v>PAPA JOHNS</v>
      </c>
      <c r="D2778" s="25">
        <v>5</v>
      </c>
      <c r="E2778" s="25">
        <v>4</v>
      </c>
      <c r="F2778" s="25" t="b">
        <f>IF(E2778&gt;(VLOOKUP(D2778,Months_Weeks!$A$2:$B$13,2,TRUE)),FALSE)</f>
        <v>0</v>
      </c>
      <c r="G2778" s="63">
        <f>IF(Table312[[#This Row],[Facility]]="Buin",1.5%,0.25%)</f>
        <v>2.5000000000000001E-3</v>
      </c>
      <c r="H2778" s="38"/>
      <c r="I2778" s="38"/>
      <c r="J2778" s="27">
        <f t="shared" si="258"/>
        <v>375</v>
      </c>
      <c r="K2778" s="28">
        <f t="shared" si="259"/>
        <v>5</v>
      </c>
      <c r="L2778" s="27">
        <f>IF(K2778=0,0,IF(E2778&gt;1,E2778-1,VLOOKUP(K2778,Months_Weeks!$A$1:$B$13,2,0)))</f>
        <v>3</v>
      </c>
      <c r="M2778" s="29"/>
      <c r="N2778" s="39"/>
      <c r="O2778" s="39"/>
      <c r="P2778" s="50">
        <f t="shared" si="260"/>
        <v>0</v>
      </c>
      <c r="Q2778" s="28">
        <f t="shared" si="261"/>
        <v>5</v>
      </c>
      <c r="R2778" s="28">
        <f>IF(Q2778=0,0,IF(E2778&gt;1,E2778-1,VLOOKUP(Q2778,Months_Weeks!$A$1:$B$13,2,0)))</f>
        <v>3</v>
      </c>
      <c r="S2778" s="30"/>
      <c r="T2778" s="39"/>
      <c r="U2778" s="39"/>
      <c r="V2778" s="50">
        <f t="shared" si="262"/>
        <v>0</v>
      </c>
      <c r="W2778" s="28">
        <f t="shared" si="263"/>
        <v>5</v>
      </c>
      <c r="X2778" s="28">
        <f>IF(W2778=0,0,IF(E2778&gt;1,E2778-1,VLOOKUP(W2778,Months_Weeks!$A$1:$B$13,2,0)))</f>
        <v>3</v>
      </c>
      <c r="Y2778" s="30"/>
      <c r="Z2778" s="39"/>
      <c r="AA2778" s="31"/>
      <c r="AB2778" s="39"/>
      <c r="AC2778" s="31"/>
      <c r="AD2778" s="40"/>
      <c r="AE2778" s="31"/>
      <c r="AF2778" s="40"/>
      <c r="AG2778" s="31"/>
      <c r="AH2778" s="40"/>
      <c r="AI2778" s="31"/>
      <c r="AJ2778" s="40"/>
    </row>
    <row r="2779" spans="1:36" x14ac:dyDescent="0.25">
      <c r="A2779" s="37" t="s">
        <v>32</v>
      </c>
      <c r="B2779" s="37">
        <v>37</v>
      </c>
      <c r="C2779" s="26" t="str">
        <f>IFERROR(INDEX(Clients[Client_Name],MATCH(Table312[[#This Row],[Client_Code]],Clients[Client_Code],0)),"")</f>
        <v>PAPA JOHNS</v>
      </c>
      <c r="D2779" s="25">
        <v>6</v>
      </c>
      <c r="E2779" s="25">
        <v>1</v>
      </c>
      <c r="F2779" s="25" t="b">
        <f>IF(E2779&gt;(VLOOKUP(D2779,Months_Weeks!$A$2:$B$13,2,TRUE)),FALSE)</f>
        <v>0</v>
      </c>
      <c r="G2779" s="63">
        <f>IF(Table312[[#This Row],[Facility]]="Buin",1.5%,0.25%)</f>
        <v>2.5000000000000001E-3</v>
      </c>
      <c r="H2779" s="38"/>
      <c r="I2779" s="38"/>
      <c r="J2779" s="27">
        <f t="shared" si="258"/>
        <v>375</v>
      </c>
      <c r="K2779" s="28">
        <f t="shared" si="259"/>
        <v>5</v>
      </c>
      <c r="L2779" s="27">
        <f>IF(K2779=0,0,IF(E2779&gt;1,E2779-1,VLOOKUP(K2779,Months_Weeks!$A$1:$B$13,2,0)))</f>
        <v>4</v>
      </c>
      <c r="M2779" s="29"/>
      <c r="N2779" s="39"/>
      <c r="O2779" s="39"/>
      <c r="P2779" s="50">
        <f t="shared" si="260"/>
        <v>0</v>
      </c>
      <c r="Q2779" s="28">
        <f t="shared" si="261"/>
        <v>5</v>
      </c>
      <c r="R2779" s="28">
        <f>IF(Q2779=0,0,IF(E2779&gt;1,E2779-1,VLOOKUP(Q2779,Months_Weeks!$A$1:$B$13,2,0)))</f>
        <v>4</v>
      </c>
      <c r="S2779" s="30"/>
      <c r="T2779" s="39"/>
      <c r="U2779" s="39"/>
      <c r="V2779" s="50">
        <f t="shared" si="262"/>
        <v>0</v>
      </c>
      <c r="W2779" s="28">
        <f t="shared" si="263"/>
        <v>5</v>
      </c>
      <c r="X2779" s="28">
        <f>IF(W2779=0,0,IF(E2779&gt;1,E2779-1,VLOOKUP(W2779,Months_Weeks!$A$1:$B$13,2,0)))</f>
        <v>4</v>
      </c>
      <c r="Y2779" s="30"/>
      <c r="Z2779" s="39"/>
      <c r="AA2779" s="31"/>
      <c r="AB2779" s="39"/>
      <c r="AC2779" s="31"/>
      <c r="AD2779" s="40"/>
      <c r="AE2779" s="31"/>
      <c r="AF2779" s="40"/>
      <c r="AG2779" s="31"/>
      <c r="AH2779" s="40"/>
      <c r="AI2779" s="31"/>
      <c r="AJ2779" s="40"/>
    </row>
    <row r="2780" spans="1:36" x14ac:dyDescent="0.25">
      <c r="A2780" s="37" t="s">
        <v>32</v>
      </c>
      <c r="B2780" s="37">
        <v>37</v>
      </c>
      <c r="C2780" s="26" t="str">
        <f>IFERROR(INDEX(Clients[Client_Name],MATCH(Table312[[#This Row],[Client_Code]],Clients[Client_Code],0)),"")</f>
        <v>PAPA JOHNS</v>
      </c>
      <c r="D2780" s="25">
        <v>6</v>
      </c>
      <c r="E2780" s="25">
        <v>2</v>
      </c>
      <c r="F2780" s="25" t="b">
        <f>IF(E2780&gt;(VLOOKUP(D2780,Months_Weeks!$A$2:$B$13,2,TRUE)),FALSE)</f>
        <v>0</v>
      </c>
      <c r="G2780" s="63">
        <f>IF(Table312[[#This Row],[Facility]]="Buin",1.5%,0.25%)</f>
        <v>2.5000000000000001E-3</v>
      </c>
      <c r="H2780" s="38"/>
      <c r="I2780" s="38"/>
      <c r="J2780" s="27">
        <f t="shared" si="258"/>
        <v>375</v>
      </c>
      <c r="K2780" s="28">
        <f t="shared" si="259"/>
        <v>6</v>
      </c>
      <c r="L2780" s="27">
        <f>IF(K2780=0,0,IF(E2780&gt;1,E2780-1,VLOOKUP(K2780,Months_Weeks!$A$1:$B$13,2,0)))</f>
        <v>1</v>
      </c>
      <c r="M2780" s="29"/>
      <c r="N2780" s="39"/>
      <c r="O2780" s="39"/>
      <c r="P2780" s="50">
        <f t="shared" si="260"/>
        <v>0</v>
      </c>
      <c r="Q2780" s="28">
        <f t="shared" si="261"/>
        <v>6</v>
      </c>
      <c r="R2780" s="28">
        <f>IF(Q2780=0,0,IF(E2780&gt;1,E2780-1,VLOOKUP(Q2780,Months_Weeks!$A$1:$B$13,2,0)))</f>
        <v>1</v>
      </c>
      <c r="S2780" s="30"/>
      <c r="T2780" s="39"/>
      <c r="U2780" s="39"/>
      <c r="V2780" s="50">
        <f t="shared" si="262"/>
        <v>0</v>
      </c>
      <c r="W2780" s="28">
        <f t="shared" si="263"/>
        <v>6</v>
      </c>
      <c r="X2780" s="28">
        <f>IF(W2780=0,0,IF(E2780&gt;1,E2780-1,VLOOKUP(W2780,Months_Weeks!$A$1:$B$13,2,0)))</f>
        <v>1</v>
      </c>
      <c r="Y2780" s="30"/>
      <c r="Z2780" s="39"/>
      <c r="AA2780" s="31"/>
      <c r="AB2780" s="39"/>
      <c r="AC2780" s="31"/>
      <c r="AD2780" s="40"/>
      <c r="AE2780" s="31"/>
      <c r="AF2780" s="40"/>
      <c r="AG2780" s="31"/>
      <c r="AH2780" s="40"/>
      <c r="AI2780" s="31"/>
      <c r="AJ2780" s="40"/>
    </row>
    <row r="2781" spans="1:36" x14ac:dyDescent="0.25">
      <c r="A2781" s="37" t="s">
        <v>32</v>
      </c>
      <c r="B2781" s="37">
        <v>37</v>
      </c>
      <c r="C2781" s="26" t="str">
        <f>IFERROR(INDEX(Clients[Client_Name],MATCH(Table312[[#This Row],[Client_Code]],Clients[Client_Code],0)),"")</f>
        <v>PAPA JOHNS</v>
      </c>
      <c r="D2781" s="25">
        <v>6</v>
      </c>
      <c r="E2781" s="25">
        <v>3</v>
      </c>
      <c r="F2781" s="25" t="b">
        <f>IF(E2781&gt;(VLOOKUP(D2781,Months_Weeks!$A$2:$B$13,2,TRUE)),FALSE)</f>
        <v>0</v>
      </c>
      <c r="G2781" s="63">
        <f>IF(Table312[[#This Row],[Facility]]="Buin",1.5%,0.25%)</f>
        <v>2.5000000000000001E-3</v>
      </c>
      <c r="H2781" s="38"/>
      <c r="I2781" s="38"/>
      <c r="J2781" s="27">
        <f t="shared" si="258"/>
        <v>375</v>
      </c>
      <c r="K2781" s="28">
        <f t="shared" si="259"/>
        <v>6</v>
      </c>
      <c r="L2781" s="27">
        <f>IF(K2781=0,0,IF(E2781&gt;1,E2781-1,VLOOKUP(K2781,Months_Weeks!$A$1:$B$13,2,0)))</f>
        <v>2</v>
      </c>
      <c r="M2781" s="29"/>
      <c r="N2781" s="39"/>
      <c r="O2781" s="39"/>
      <c r="P2781" s="50">
        <f t="shared" si="260"/>
        <v>0</v>
      </c>
      <c r="Q2781" s="28">
        <f t="shared" si="261"/>
        <v>6</v>
      </c>
      <c r="R2781" s="28">
        <f>IF(Q2781=0,0,IF(E2781&gt;1,E2781-1,VLOOKUP(Q2781,Months_Weeks!$A$1:$B$13,2,0)))</f>
        <v>2</v>
      </c>
      <c r="S2781" s="30"/>
      <c r="T2781" s="39"/>
      <c r="U2781" s="39"/>
      <c r="V2781" s="50">
        <f t="shared" si="262"/>
        <v>0</v>
      </c>
      <c r="W2781" s="28">
        <f t="shared" si="263"/>
        <v>6</v>
      </c>
      <c r="X2781" s="28">
        <f>IF(W2781=0,0,IF(E2781&gt;1,E2781-1,VLOOKUP(W2781,Months_Weeks!$A$1:$B$13,2,0)))</f>
        <v>2</v>
      </c>
      <c r="Y2781" s="30"/>
      <c r="Z2781" s="39"/>
      <c r="AA2781" s="31"/>
      <c r="AB2781" s="39"/>
      <c r="AC2781" s="31"/>
      <c r="AD2781" s="40"/>
      <c r="AE2781" s="31"/>
      <c r="AF2781" s="40"/>
      <c r="AG2781" s="31"/>
      <c r="AH2781" s="40"/>
      <c r="AI2781" s="31"/>
      <c r="AJ2781" s="40"/>
    </row>
    <row r="2782" spans="1:36" x14ac:dyDescent="0.25">
      <c r="A2782" s="37" t="s">
        <v>32</v>
      </c>
      <c r="B2782" s="37">
        <v>37</v>
      </c>
      <c r="C2782" s="26" t="str">
        <f>IFERROR(INDEX(Clients[Client_Name],MATCH(Table312[[#This Row],[Client_Code]],Clients[Client_Code],0)),"")</f>
        <v>PAPA JOHNS</v>
      </c>
      <c r="D2782" s="25">
        <v>6</v>
      </c>
      <c r="E2782" s="25">
        <v>4</v>
      </c>
      <c r="F2782" s="25" t="b">
        <f>IF(E2782&gt;(VLOOKUP(D2782,Months_Weeks!$A$2:$B$13,2,TRUE)),FALSE)</f>
        <v>0</v>
      </c>
      <c r="G2782" s="63">
        <f>IF(Table312[[#This Row],[Facility]]="Buin",1.5%,0.25%)</f>
        <v>2.5000000000000001E-3</v>
      </c>
      <c r="H2782" s="38"/>
      <c r="I2782" s="38"/>
      <c r="J2782" s="27">
        <f t="shared" si="258"/>
        <v>375</v>
      </c>
      <c r="K2782" s="28">
        <f t="shared" si="259"/>
        <v>6</v>
      </c>
      <c r="L2782" s="27">
        <f>IF(K2782=0,0,IF(E2782&gt;1,E2782-1,VLOOKUP(K2782,Months_Weeks!$A$1:$B$13,2,0)))</f>
        <v>3</v>
      </c>
      <c r="M2782" s="29"/>
      <c r="N2782" s="39"/>
      <c r="O2782" s="39"/>
      <c r="P2782" s="50">
        <f t="shared" si="260"/>
        <v>0</v>
      </c>
      <c r="Q2782" s="28">
        <f t="shared" si="261"/>
        <v>6</v>
      </c>
      <c r="R2782" s="28">
        <f>IF(Q2782=0,0,IF(E2782&gt;1,E2782-1,VLOOKUP(Q2782,Months_Weeks!$A$1:$B$13,2,0)))</f>
        <v>3</v>
      </c>
      <c r="S2782" s="30"/>
      <c r="T2782" s="39"/>
      <c r="U2782" s="39"/>
      <c r="V2782" s="50">
        <f t="shared" si="262"/>
        <v>0</v>
      </c>
      <c r="W2782" s="28">
        <f t="shared" si="263"/>
        <v>6</v>
      </c>
      <c r="X2782" s="28">
        <f>IF(W2782=0,0,IF(E2782&gt;1,E2782-1,VLOOKUP(W2782,Months_Weeks!$A$1:$B$13,2,0)))</f>
        <v>3</v>
      </c>
      <c r="Y2782" s="30"/>
      <c r="Z2782" s="39"/>
      <c r="AA2782" s="31"/>
      <c r="AB2782" s="39"/>
      <c r="AC2782" s="31"/>
      <c r="AD2782" s="40"/>
      <c r="AE2782" s="31"/>
      <c r="AF2782" s="40"/>
      <c r="AG2782" s="31"/>
      <c r="AH2782" s="40"/>
      <c r="AI2782" s="31"/>
      <c r="AJ2782" s="40"/>
    </row>
    <row r="2783" spans="1:36" x14ac:dyDescent="0.25">
      <c r="A2783" s="37" t="s">
        <v>32</v>
      </c>
      <c r="B2783" s="37">
        <v>37</v>
      </c>
      <c r="C2783" s="26" t="str">
        <f>IFERROR(INDEX(Clients[Client_Name],MATCH(Table312[[#This Row],[Client_Code]],Clients[Client_Code],0)),"")</f>
        <v>PAPA JOHNS</v>
      </c>
      <c r="D2783" s="25">
        <v>6</v>
      </c>
      <c r="E2783" s="25">
        <v>5</v>
      </c>
      <c r="F2783" s="25" t="b">
        <f>IF(E2783&gt;(VLOOKUP(D2783,Months_Weeks!$A$2:$B$13,2,TRUE)),FALSE)</f>
        <v>0</v>
      </c>
      <c r="G2783" s="63">
        <f>IF(Table312[[#This Row],[Facility]]="Buin",1.5%,0.25%)</f>
        <v>2.5000000000000001E-3</v>
      </c>
      <c r="H2783" s="38"/>
      <c r="I2783" s="38"/>
      <c r="J2783" s="27">
        <f t="shared" si="258"/>
        <v>375</v>
      </c>
      <c r="K2783" s="28">
        <f t="shared" si="259"/>
        <v>6</v>
      </c>
      <c r="L2783" s="27">
        <f>IF(K2783=0,0,IF(E2783&gt;1,E2783-1,VLOOKUP(K2783,Months_Weeks!$A$1:$B$13,2,0)))</f>
        <v>4</v>
      </c>
      <c r="M2783" s="29"/>
      <c r="N2783" s="39"/>
      <c r="O2783" s="39"/>
      <c r="P2783" s="50">
        <f t="shared" si="260"/>
        <v>0</v>
      </c>
      <c r="Q2783" s="28">
        <f t="shared" si="261"/>
        <v>6</v>
      </c>
      <c r="R2783" s="28">
        <f>IF(Q2783=0,0,IF(E2783&gt;1,E2783-1,VLOOKUP(Q2783,Months_Weeks!$A$1:$B$13,2,0)))</f>
        <v>4</v>
      </c>
      <c r="S2783" s="30"/>
      <c r="T2783" s="39"/>
      <c r="U2783" s="39"/>
      <c r="V2783" s="50">
        <f t="shared" si="262"/>
        <v>0</v>
      </c>
      <c r="W2783" s="28">
        <f t="shared" si="263"/>
        <v>6</v>
      </c>
      <c r="X2783" s="28">
        <f>IF(W2783=0,0,IF(E2783&gt;1,E2783-1,VLOOKUP(W2783,Months_Weeks!$A$1:$B$13,2,0)))</f>
        <v>4</v>
      </c>
      <c r="Y2783" s="30"/>
      <c r="Z2783" s="39"/>
      <c r="AA2783" s="31"/>
      <c r="AB2783" s="39"/>
      <c r="AC2783" s="31"/>
      <c r="AD2783" s="40"/>
      <c r="AE2783" s="31"/>
      <c r="AF2783" s="40"/>
      <c r="AG2783" s="31"/>
      <c r="AH2783" s="40"/>
      <c r="AI2783" s="31"/>
      <c r="AJ2783" s="40"/>
    </row>
    <row r="2784" spans="1:36" x14ac:dyDescent="0.25">
      <c r="A2784" s="37" t="s">
        <v>32</v>
      </c>
      <c r="B2784" s="37">
        <v>37</v>
      </c>
      <c r="C2784" s="26" t="str">
        <f>IFERROR(INDEX(Clients[Client_Name],MATCH(Table312[[#This Row],[Client_Code]],Clients[Client_Code],0)),"")</f>
        <v>PAPA JOHNS</v>
      </c>
      <c r="D2784" s="25">
        <v>7</v>
      </c>
      <c r="E2784" s="25">
        <v>1</v>
      </c>
      <c r="F2784" s="25" t="b">
        <f>IF(E2784&gt;(VLOOKUP(D2784,Months_Weeks!$A$2:$B$13,2,TRUE)),FALSE)</f>
        <v>0</v>
      </c>
      <c r="G2784" s="63">
        <f>IF(Table312[[#This Row],[Facility]]="Buin",1.5%,0.25%)</f>
        <v>2.5000000000000001E-3</v>
      </c>
      <c r="H2784" s="38"/>
      <c r="I2784" s="38"/>
      <c r="J2784" s="27">
        <f t="shared" si="258"/>
        <v>375</v>
      </c>
      <c r="K2784" s="28">
        <f t="shared" si="259"/>
        <v>6</v>
      </c>
      <c r="L2784" s="27">
        <f>IF(K2784=0,0,IF(E2784&gt;1,E2784-1,VLOOKUP(K2784,Months_Weeks!$A$1:$B$13,2,0)))</f>
        <v>5</v>
      </c>
      <c r="M2784" s="29"/>
      <c r="N2784" s="39"/>
      <c r="O2784" s="39"/>
      <c r="P2784" s="50">
        <f t="shared" si="260"/>
        <v>0</v>
      </c>
      <c r="Q2784" s="28">
        <f t="shared" si="261"/>
        <v>6</v>
      </c>
      <c r="R2784" s="28">
        <f>IF(Q2784=0,0,IF(E2784&gt;1,E2784-1,VLOOKUP(Q2784,Months_Weeks!$A$1:$B$13,2,0)))</f>
        <v>5</v>
      </c>
      <c r="S2784" s="30"/>
      <c r="T2784" s="39"/>
      <c r="U2784" s="39"/>
      <c r="V2784" s="50">
        <f t="shared" si="262"/>
        <v>0</v>
      </c>
      <c r="W2784" s="28">
        <f t="shared" si="263"/>
        <v>6</v>
      </c>
      <c r="X2784" s="28">
        <f>IF(W2784=0,0,IF(E2784&gt;1,E2784-1,VLOOKUP(W2784,Months_Weeks!$A$1:$B$13,2,0)))</f>
        <v>5</v>
      </c>
      <c r="Y2784" s="30"/>
      <c r="Z2784" s="39"/>
      <c r="AA2784" s="31"/>
      <c r="AB2784" s="39"/>
      <c r="AC2784" s="31"/>
      <c r="AD2784" s="40"/>
      <c r="AE2784" s="31"/>
      <c r="AF2784" s="40"/>
      <c r="AG2784" s="31"/>
      <c r="AH2784" s="40"/>
      <c r="AI2784" s="31"/>
      <c r="AJ2784" s="40"/>
    </row>
    <row r="2785" spans="1:36" x14ac:dyDescent="0.25">
      <c r="A2785" s="37" t="s">
        <v>32</v>
      </c>
      <c r="B2785" s="37">
        <v>37</v>
      </c>
      <c r="C2785" s="26" t="str">
        <f>IFERROR(INDEX(Clients[Client_Name],MATCH(Table312[[#This Row],[Client_Code]],Clients[Client_Code],0)),"")</f>
        <v>PAPA JOHNS</v>
      </c>
      <c r="D2785" s="25">
        <v>7</v>
      </c>
      <c r="E2785" s="25">
        <v>2</v>
      </c>
      <c r="F2785" s="25" t="b">
        <f>IF(E2785&gt;(VLOOKUP(D2785,Months_Weeks!$A$2:$B$13,2,TRUE)),FALSE)</f>
        <v>0</v>
      </c>
      <c r="G2785" s="63">
        <f>IF(Table312[[#This Row],[Facility]]="Buin",1.5%,0.25%)</f>
        <v>2.5000000000000001E-3</v>
      </c>
      <c r="H2785" s="38"/>
      <c r="I2785" s="38"/>
      <c r="J2785" s="27">
        <f t="shared" si="258"/>
        <v>375</v>
      </c>
      <c r="K2785" s="28">
        <f t="shared" si="259"/>
        <v>7</v>
      </c>
      <c r="L2785" s="27">
        <f>IF(K2785=0,0,IF(E2785&gt;1,E2785-1,VLOOKUP(K2785,Months_Weeks!$A$1:$B$13,2,0)))</f>
        <v>1</v>
      </c>
      <c r="M2785" s="29"/>
      <c r="N2785" s="39"/>
      <c r="O2785" s="39"/>
      <c r="P2785" s="50">
        <f t="shared" si="260"/>
        <v>0</v>
      </c>
      <c r="Q2785" s="28">
        <f t="shared" si="261"/>
        <v>7</v>
      </c>
      <c r="R2785" s="28">
        <f>IF(Q2785=0,0,IF(E2785&gt;1,E2785-1,VLOOKUP(Q2785,Months_Weeks!$A$1:$B$13,2,0)))</f>
        <v>1</v>
      </c>
      <c r="S2785" s="30"/>
      <c r="T2785" s="39"/>
      <c r="U2785" s="39"/>
      <c r="V2785" s="50">
        <f t="shared" si="262"/>
        <v>0</v>
      </c>
      <c r="W2785" s="28">
        <f t="shared" si="263"/>
        <v>7</v>
      </c>
      <c r="X2785" s="28">
        <f>IF(W2785=0,0,IF(E2785&gt;1,E2785-1,VLOOKUP(W2785,Months_Weeks!$A$1:$B$13,2,0)))</f>
        <v>1</v>
      </c>
      <c r="Y2785" s="30"/>
      <c r="Z2785" s="39"/>
      <c r="AA2785" s="31"/>
      <c r="AB2785" s="39"/>
      <c r="AC2785" s="31"/>
      <c r="AD2785" s="40"/>
      <c r="AE2785" s="31"/>
      <c r="AF2785" s="40"/>
      <c r="AG2785" s="31"/>
      <c r="AH2785" s="40"/>
      <c r="AI2785" s="31"/>
      <c r="AJ2785" s="40"/>
    </row>
    <row r="2786" spans="1:36" x14ac:dyDescent="0.25">
      <c r="A2786" s="37" t="s">
        <v>32</v>
      </c>
      <c r="B2786" s="37">
        <v>37</v>
      </c>
      <c r="C2786" s="26" t="str">
        <f>IFERROR(INDEX(Clients[Client_Name],MATCH(Table312[[#This Row],[Client_Code]],Clients[Client_Code],0)),"")</f>
        <v>PAPA JOHNS</v>
      </c>
      <c r="D2786" s="25">
        <v>7</v>
      </c>
      <c r="E2786" s="25">
        <v>3</v>
      </c>
      <c r="F2786" s="25" t="b">
        <f>IF(E2786&gt;(VLOOKUP(D2786,Months_Weeks!$A$2:$B$13,2,TRUE)),FALSE)</f>
        <v>0</v>
      </c>
      <c r="G2786" s="63">
        <f>IF(Table312[[#This Row],[Facility]]="Buin",1.5%,0.25%)</f>
        <v>2.5000000000000001E-3</v>
      </c>
      <c r="H2786" s="38"/>
      <c r="I2786" s="38"/>
      <c r="J2786" s="27">
        <f t="shared" si="258"/>
        <v>375</v>
      </c>
      <c r="K2786" s="28">
        <f t="shared" si="259"/>
        <v>7</v>
      </c>
      <c r="L2786" s="27">
        <f>IF(K2786=0,0,IF(E2786&gt;1,E2786-1,VLOOKUP(K2786,Months_Weeks!$A$1:$B$13,2,0)))</f>
        <v>2</v>
      </c>
      <c r="M2786" s="29"/>
      <c r="N2786" s="39"/>
      <c r="O2786" s="39"/>
      <c r="P2786" s="50">
        <f t="shared" si="260"/>
        <v>0</v>
      </c>
      <c r="Q2786" s="28">
        <f t="shared" si="261"/>
        <v>7</v>
      </c>
      <c r="R2786" s="28">
        <f>IF(Q2786=0,0,IF(E2786&gt;1,E2786-1,VLOOKUP(Q2786,Months_Weeks!$A$1:$B$13,2,0)))</f>
        <v>2</v>
      </c>
      <c r="S2786" s="30"/>
      <c r="T2786" s="39"/>
      <c r="U2786" s="39"/>
      <c r="V2786" s="50">
        <f t="shared" si="262"/>
        <v>0</v>
      </c>
      <c r="W2786" s="28">
        <f t="shared" si="263"/>
        <v>7</v>
      </c>
      <c r="X2786" s="28">
        <f>IF(W2786=0,0,IF(E2786&gt;1,E2786-1,VLOOKUP(W2786,Months_Weeks!$A$1:$B$13,2,0)))</f>
        <v>2</v>
      </c>
      <c r="Y2786" s="30"/>
      <c r="Z2786" s="39"/>
      <c r="AA2786" s="31"/>
      <c r="AB2786" s="39"/>
      <c r="AC2786" s="31"/>
      <c r="AD2786" s="40"/>
      <c r="AE2786" s="31"/>
      <c r="AF2786" s="40"/>
      <c r="AG2786" s="31"/>
      <c r="AH2786" s="40"/>
      <c r="AI2786" s="31"/>
      <c r="AJ2786" s="40"/>
    </row>
    <row r="2787" spans="1:36" x14ac:dyDescent="0.25">
      <c r="A2787" s="37" t="s">
        <v>32</v>
      </c>
      <c r="B2787" s="37">
        <v>37</v>
      </c>
      <c r="C2787" s="26" t="str">
        <f>IFERROR(INDEX(Clients[Client_Name],MATCH(Table312[[#This Row],[Client_Code]],Clients[Client_Code],0)),"")</f>
        <v>PAPA JOHNS</v>
      </c>
      <c r="D2787" s="25">
        <v>7</v>
      </c>
      <c r="E2787" s="25">
        <v>4</v>
      </c>
      <c r="F2787" s="25" t="b">
        <f>IF(E2787&gt;(VLOOKUP(D2787,Months_Weeks!$A$2:$B$13,2,TRUE)),FALSE)</f>
        <v>0</v>
      </c>
      <c r="G2787" s="63">
        <f>IF(Table312[[#This Row],[Facility]]="Buin",1.5%,0.25%)</f>
        <v>2.5000000000000001E-3</v>
      </c>
      <c r="H2787" s="38"/>
      <c r="I2787" s="38"/>
      <c r="J2787" s="27">
        <f t="shared" si="258"/>
        <v>375</v>
      </c>
      <c r="K2787" s="28">
        <f t="shared" si="259"/>
        <v>7</v>
      </c>
      <c r="L2787" s="27">
        <f>IF(K2787=0,0,IF(E2787&gt;1,E2787-1,VLOOKUP(K2787,Months_Weeks!$A$1:$B$13,2,0)))</f>
        <v>3</v>
      </c>
      <c r="M2787" s="29"/>
      <c r="N2787" s="39"/>
      <c r="O2787" s="39"/>
      <c r="P2787" s="50">
        <f t="shared" si="260"/>
        <v>0</v>
      </c>
      <c r="Q2787" s="28">
        <f t="shared" si="261"/>
        <v>7</v>
      </c>
      <c r="R2787" s="28">
        <f>IF(Q2787=0,0,IF(E2787&gt;1,E2787-1,VLOOKUP(Q2787,Months_Weeks!$A$1:$B$13,2,0)))</f>
        <v>3</v>
      </c>
      <c r="S2787" s="30"/>
      <c r="T2787" s="39"/>
      <c r="U2787" s="39"/>
      <c r="V2787" s="50">
        <f t="shared" si="262"/>
        <v>0</v>
      </c>
      <c r="W2787" s="28">
        <f t="shared" si="263"/>
        <v>7</v>
      </c>
      <c r="X2787" s="28">
        <f>IF(W2787=0,0,IF(E2787&gt;1,E2787-1,VLOOKUP(W2787,Months_Weeks!$A$1:$B$13,2,0)))</f>
        <v>3</v>
      </c>
      <c r="Y2787" s="30"/>
      <c r="Z2787" s="39"/>
      <c r="AA2787" s="31"/>
      <c r="AB2787" s="39"/>
      <c r="AC2787" s="31"/>
      <c r="AD2787" s="40"/>
      <c r="AE2787" s="31"/>
      <c r="AF2787" s="40"/>
      <c r="AG2787" s="31"/>
      <c r="AH2787" s="40"/>
      <c r="AI2787" s="31"/>
      <c r="AJ2787" s="40"/>
    </row>
    <row r="2788" spans="1:36" x14ac:dyDescent="0.25">
      <c r="A2788" s="37" t="s">
        <v>32</v>
      </c>
      <c r="B2788" s="37">
        <v>37</v>
      </c>
      <c r="C2788" s="26" t="str">
        <f>IFERROR(INDEX(Clients[Client_Name],MATCH(Table312[[#This Row],[Client_Code]],Clients[Client_Code],0)),"")</f>
        <v>PAPA JOHNS</v>
      </c>
      <c r="D2788" s="25">
        <v>8</v>
      </c>
      <c r="E2788" s="25">
        <v>1</v>
      </c>
      <c r="F2788" s="25" t="b">
        <f>IF(E2788&gt;(VLOOKUP(D2788,Months_Weeks!$A$2:$B$13,2,TRUE)),FALSE)</f>
        <v>0</v>
      </c>
      <c r="G2788" s="63">
        <f>IF(Table312[[#This Row],[Facility]]="Buin",1.5%,0.25%)</f>
        <v>2.5000000000000001E-3</v>
      </c>
      <c r="H2788" s="38"/>
      <c r="I2788" s="38"/>
      <c r="J2788" s="27">
        <f t="shared" si="258"/>
        <v>375</v>
      </c>
      <c r="K2788" s="28">
        <f t="shared" si="259"/>
        <v>7</v>
      </c>
      <c r="L2788" s="27">
        <f>IF(K2788=0,0,IF(E2788&gt;1,E2788-1,VLOOKUP(K2788,Months_Weeks!$A$1:$B$13,2,0)))</f>
        <v>4</v>
      </c>
      <c r="M2788" s="29"/>
      <c r="N2788" s="39"/>
      <c r="O2788" s="39"/>
      <c r="P2788" s="50">
        <f t="shared" si="260"/>
        <v>0</v>
      </c>
      <c r="Q2788" s="28">
        <f t="shared" si="261"/>
        <v>7</v>
      </c>
      <c r="R2788" s="28">
        <f>IF(Q2788=0,0,IF(E2788&gt;1,E2788-1,VLOOKUP(Q2788,Months_Weeks!$A$1:$B$13,2,0)))</f>
        <v>4</v>
      </c>
      <c r="S2788" s="30"/>
      <c r="T2788" s="39"/>
      <c r="U2788" s="39"/>
      <c r="V2788" s="50">
        <f t="shared" si="262"/>
        <v>0</v>
      </c>
      <c r="W2788" s="28">
        <f t="shared" si="263"/>
        <v>7</v>
      </c>
      <c r="X2788" s="28">
        <f>IF(W2788=0,0,IF(E2788&gt;1,E2788-1,VLOOKUP(W2788,Months_Weeks!$A$1:$B$13,2,0)))</f>
        <v>4</v>
      </c>
      <c r="Y2788" s="30"/>
      <c r="Z2788" s="39"/>
      <c r="AA2788" s="31"/>
      <c r="AB2788" s="39"/>
      <c r="AC2788" s="31"/>
      <c r="AD2788" s="40"/>
      <c r="AE2788" s="31"/>
      <c r="AF2788" s="40"/>
      <c r="AG2788" s="31"/>
      <c r="AH2788" s="40"/>
      <c r="AI2788" s="31"/>
      <c r="AJ2788" s="40"/>
    </row>
    <row r="2789" spans="1:36" x14ac:dyDescent="0.25">
      <c r="A2789" s="37" t="s">
        <v>32</v>
      </c>
      <c r="B2789" s="37">
        <v>37</v>
      </c>
      <c r="C2789" s="26" t="str">
        <f>IFERROR(INDEX(Clients[Client_Name],MATCH(Table312[[#This Row],[Client_Code]],Clients[Client_Code],0)),"")</f>
        <v>PAPA JOHNS</v>
      </c>
      <c r="D2789" s="25">
        <v>8</v>
      </c>
      <c r="E2789" s="25">
        <v>2</v>
      </c>
      <c r="F2789" s="25" t="b">
        <f>IF(E2789&gt;(VLOOKUP(D2789,Months_Weeks!$A$2:$B$13,2,TRUE)),FALSE)</f>
        <v>0</v>
      </c>
      <c r="G2789" s="63">
        <f>IF(Table312[[#This Row],[Facility]]="Buin",1.5%,0.25%)</f>
        <v>2.5000000000000001E-3</v>
      </c>
      <c r="H2789" s="38"/>
      <c r="I2789" s="38"/>
      <c r="J2789" s="27">
        <f t="shared" si="258"/>
        <v>375</v>
      </c>
      <c r="K2789" s="28">
        <f t="shared" si="259"/>
        <v>8</v>
      </c>
      <c r="L2789" s="27">
        <f>IF(K2789=0,0,IF(E2789&gt;1,E2789-1,VLOOKUP(K2789,Months_Weeks!$A$1:$B$13,2,0)))</f>
        <v>1</v>
      </c>
      <c r="M2789" s="29"/>
      <c r="N2789" s="39"/>
      <c r="O2789" s="39"/>
      <c r="P2789" s="50">
        <f t="shared" si="260"/>
        <v>0</v>
      </c>
      <c r="Q2789" s="28">
        <f t="shared" si="261"/>
        <v>8</v>
      </c>
      <c r="R2789" s="28">
        <f>IF(Q2789=0,0,IF(E2789&gt;1,E2789-1,VLOOKUP(Q2789,Months_Weeks!$A$1:$B$13,2,0)))</f>
        <v>1</v>
      </c>
      <c r="S2789" s="30"/>
      <c r="T2789" s="39"/>
      <c r="U2789" s="39"/>
      <c r="V2789" s="50">
        <f t="shared" si="262"/>
        <v>0</v>
      </c>
      <c r="W2789" s="28">
        <f t="shared" si="263"/>
        <v>8</v>
      </c>
      <c r="X2789" s="28">
        <f>IF(W2789=0,0,IF(E2789&gt;1,E2789-1,VLOOKUP(W2789,Months_Weeks!$A$1:$B$13,2,0)))</f>
        <v>1</v>
      </c>
      <c r="Y2789" s="30"/>
      <c r="Z2789" s="39"/>
      <c r="AA2789" s="31"/>
      <c r="AB2789" s="39"/>
      <c r="AC2789" s="31"/>
      <c r="AD2789" s="40"/>
      <c r="AE2789" s="31"/>
      <c r="AF2789" s="40"/>
      <c r="AG2789" s="31"/>
      <c r="AH2789" s="40"/>
      <c r="AI2789" s="31"/>
      <c r="AJ2789" s="40"/>
    </row>
    <row r="2790" spans="1:36" x14ac:dyDescent="0.25">
      <c r="A2790" s="37" t="s">
        <v>32</v>
      </c>
      <c r="B2790" s="37">
        <v>37</v>
      </c>
      <c r="C2790" s="26" t="str">
        <f>IFERROR(INDEX(Clients[Client_Name],MATCH(Table312[[#This Row],[Client_Code]],Clients[Client_Code],0)),"")</f>
        <v>PAPA JOHNS</v>
      </c>
      <c r="D2790" s="25">
        <v>8</v>
      </c>
      <c r="E2790" s="25">
        <v>3</v>
      </c>
      <c r="F2790" s="25" t="b">
        <f>IF(E2790&gt;(VLOOKUP(D2790,Months_Weeks!$A$2:$B$13,2,TRUE)),FALSE)</f>
        <v>0</v>
      </c>
      <c r="G2790" s="63">
        <f>IF(Table312[[#This Row],[Facility]]="Buin",1.5%,0.25%)</f>
        <v>2.5000000000000001E-3</v>
      </c>
      <c r="H2790" s="38"/>
      <c r="I2790" s="38"/>
      <c r="J2790" s="27">
        <f t="shared" si="258"/>
        <v>375</v>
      </c>
      <c r="K2790" s="28">
        <f t="shared" si="259"/>
        <v>8</v>
      </c>
      <c r="L2790" s="27">
        <f>IF(K2790=0,0,IF(E2790&gt;1,E2790-1,VLOOKUP(K2790,Months_Weeks!$A$1:$B$13,2,0)))</f>
        <v>2</v>
      </c>
      <c r="M2790" s="29"/>
      <c r="N2790" s="39"/>
      <c r="O2790" s="39"/>
      <c r="P2790" s="50">
        <f t="shared" si="260"/>
        <v>0</v>
      </c>
      <c r="Q2790" s="28">
        <f t="shared" si="261"/>
        <v>8</v>
      </c>
      <c r="R2790" s="28">
        <f>IF(Q2790=0,0,IF(E2790&gt;1,E2790-1,VLOOKUP(Q2790,Months_Weeks!$A$1:$B$13,2,0)))</f>
        <v>2</v>
      </c>
      <c r="S2790" s="30"/>
      <c r="T2790" s="39"/>
      <c r="U2790" s="39"/>
      <c r="V2790" s="50">
        <f t="shared" si="262"/>
        <v>0</v>
      </c>
      <c r="W2790" s="28">
        <f t="shared" si="263"/>
        <v>8</v>
      </c>
      <c r="X2790" s="28">
        <f>IF(W2790=0,0,IF(E2790&gt;1,E2790-1,VLOOKUP(W2790,Months_Weeks!$A$1:$B$13,2,0)))</f>
        <v>2</v>
      </c>
      <c r="Y2790" s="30"/>
      <c r="Z2790" s="39"/>
      <c r="AA2790" s="31"/>
      <c r="AB2790" s="39"/>
      <c r="AC2790" s="31"/>
      <c r="AD2790" s="40"/>
      <c r="AE2790" s="31"/>
      <c r="AF2790" s="40"/>
      <c r="AG2790" s="31"/>
      <c r="AH2790" s="40"/>
      <c r="AI2790" s="31"/>
      <c r="AJ2790" s="40"/>
    </row>
    <row r="2791" spans="1:36" x14ac:dyDescent="0.25">
      <c r="A2791" s="37" t="s">
        <v>32</v>
      </c>
      <c r="B2791" s="37">
        <v>37</v>
      </c>
      <c r="C2791" s="26" t="str">
        <f>IFERROR(INDEX(Clients[Client_Name],MATCH(Table312[[#This Row],[Client_Code]],Clients[Client_Code],0)),"")</f>
        <v>PAPA JOHNS</v>
      </c>
      <c r="D2791" s="25">
        <v>8</v>
      </c>
      <c r="E2791" s="25">
        <v>4</v>
      </c>
      <c r="F2791" s="25" t="b">
        <f>IF(E2791&gt;(VLOOKUP(D2791,Months_Weeks!$A$2:$B$13,2,TRUE)),FALSE)</f>
        <v>0</v>
      </c>
      <c r="G2791" s="63">
        <f>IF(Table312[[#This Row],[Facility]]="Buin",1.5%,0.25%)</f>
        <v>2.5000000000000001E-3</v>
      </c>
      <c r="H2791" s="38"/>
      <c r="I2791" s="38"/>
      <c r="J2791" s="27">
        <f t="shared" si="258"/>
        <v>375</v>
      </c>
      <c r="K2791" s="28">
        <f t="shared" si="259"/>
        <v>8</v>
      </c>
      <c r="L2791" s="27">
        <f>IF(K2791=0,0,IF(E2791&gt;1,E2791-1,VLOOKUP(K2791,Months_Weeks!$A$1:$B$13,2,0)))</f>
        <v>3</v>
      </c>
      <c r="M2791" s="29"/>
      <c r="N2791" s="39"/>
      <c r="O2791" s="39"/>
      <c r="P2791" s="50">
        <f t="shared" si="260"/>
        <v>0</v>
      </c>
      <c r="Q2791" s="28">
        <f t="shared" si="261"/>
        <v>8</v>
      </c>
      <c r="R2791" s="28">
        <f>IF(Q2791=0,0,IF(E2791&gt;1,E2791-1,VLOOKUP(Q2791,Months_Weeks!$A$1:$B$13,2,0)))</f>
        <v>3</v>
      </c>
      <c r="S2791" s="30"/>
      <c r="T2791" s="39"/>
      <c r="U2791" s="39"/>
      <c r="V2791" s="50">
        <f t="shared" si="262"/>
        <v>0</v>
      </c>
      <c r="W2791" s="28">
        <f t="shared" si="263"/>
        <v>8</v>
      </c>
      <c r="X2791" s="28">
        <f>IF(W2791=0,0,IF(E2791&gt;1,E2791-1,VLOOKUP(W2791,Months_Weeks!$A$1:$B$13,2,0)))</f>
        <v>3</v>
      </c>
      <c r="Y2791" s="30"/>
      <c r="Z2791" s="39"/>
      <c r="AA2791" s="31"/>
      <c r="AB2791" s="39"/>
      <c r="AC2791" s="31"/>
      <c r="AD2791" s="40"/>
      <c r="AE2791" s="31"/>
      <c r="AF2791" s="40"/>
      <c r="AG2791" s="31"/>
      <c r="AH2791" s="40"/>
      <c r="AI2791" s="31"/>
      <c r="AJ2791" s="40"/>
    </row>
    <row r="2792" spans="1:36" x14ac:dyDescent="0.25">
      <c r="A2792" s="37" t="s">
        <v>32</v>
      </c>
      <c r="B2792" s="37">
        <v>37</v>
      </c>
      <c r="C2792" s="26" t="str">
        <f>IFERROR(INDEX(Clients[Client_Name],MATCH(Table312[[#This Row],[Client_Code]],Clients[Client_Code],0)),"")</f>
        <v>PAPA JOHNS</v>
      </c>
      <c r="D2792" s="25">
        <v>9</v>
      </c>
      <c r="E2792" s="25">
        <v>1</v>
      </c>
      <c r="F2792" s="25" t="b">
        <f>IF(E2792&gt;(VLOOKUP(D2792,Months_Weeks!$A$2:$B$13,2,TRUE)),FALSE)</f>
        <v>0</v>
      </c>
      <c r="G2792" s="63">
        <f>IF(Table312[[#This Row],[Facility]]="Buin",1.5%,0.25%)</f>
        <v>2.5000000000000001E-3</v>
      </c>
      <c r="H2792" s="38"/>
      <c r="I2792" s="38"/>
      <c r="J2792" s="27">
        <f t="shared" si="258"/>
        <v>375</v>
      </c>
      <c r="K2792" s="28">
        <f t="shared" si="259"/>
        <v>8</v>
      </c>
      <c r="L2792" s="27">
        <f>IF(K2792=0,0,IF(E2792&gt;1,E2792-1,VLOOKUP(K2792,Months_Weeks!$A$1:$B$13,2,0)))</f>
        <v>4</v>
      </c>
      <c r="M2792" s="29"/>
      <c r="N2792" s="39"/>
      <c r="O2792" s="39"/>
      <c r="P2792" s="50">
        <f t="shared" si="260"/>
        <v>0</v>
      </c>
      <c r="Q2792" s="28">
        <f t="shared" si="261"/>
        <v>8</v>
      </c>
      <c r="R2792" s="28">
        <f>IF(Q2792=0,0,IF(E2792&gt;1,E2792-1,VLOOKUP(Q2792,Months_Weeks!$A$1:$B$13,2,0)))</f>
        <v>4</v>
      </c>
      <c r="S2792" s="30"/>
      <c r="T2792" s="39"/>
      <c r="U2792" s="39"/>
      <c r="V2792" s="50">
        <f t="shared" si="262"/>
        <v>0</v>
      </c>
      <c r="W2792" s="28">
        <f t="shared" si="263"/>
        <v>8</v>
      </c>
      <c r="X2792" s="28">
        <f>IF(W2792=0,0,IF(E2792&gt;1,E2792-1,VLOOKUP(W2792,Months_Weeks!$A$1:$B$13,2,0)))</f>
        <v>4</v>
      </c>
      <c r="Y2792" s="30"/>
      <c r="Z2792" s="39"/>
      <c r="AA2792" s="31"/>
      <c r="AB2792" s="39"/>
      <c r="AC2792" s="31"/>
      <c r="AD2792" s="40"/>
      <c r="AE2792" s="31"/>
      <c r="AF2792" s="40"/>
      <c r="AG2792" s="31"/>
      <c r="AH2792" s="40"/>
      <c r="AI2792" s="31"/>
      <c r="AJ2792" s="40"/>
    </row>
    <row r="2793" spans="1:36" x14ac:dyDescent="0.25">
      <c r="A2793" s="37" t="s">
        <v>32</v>
      </c>
      <c r="B2793" s="37">
        <v>37</v>
      </c>
      <c r="C2793" s="26" t="str">
        <f>IFERROR(INDEX(Clients[Client_Name],MATCH(Table312[[#This Row],[Client_Code]],Clients[Client_Code],0)),"")</f>
        <v>PAPA JOHNS</v>
      </c>
      <c r="D2793" s="25">
        <v>9</v>
      </c>
      <c r="E2793" s="25">
        <v>2</v>
      </c>
      <c r="F2793" s="25" t="b">
        <f>IF(E2793&gt;(VLOOKUP(D2793,Months_Weeks!$A$2:$B$13,2,TRUE)),FALSE)</f>
        <v>0</v>
      </c>
      <c r="G2793" s="63">
        <f>IF(Table312[[#This Row],[Facility]]="Buin",1.5%,0.25%)</f>
        <v>2.5000000000000001E-3</v>
      </c>
      <c r="H2793" s="38"/>
      <c r="I2793" s="38"/>
      <c r="J2793" s="27">
        <f t="shared" si="258"/>
        <v>375</v>
      </c>
      <c r="K2793" s="28">
        <f t="shared" si="259"/>
        <v>9</v>
      </c>
      <c r="L2793" s="27">
        <f>IF(K2793=0,0,IF(E2793&gt;1,E2793-1,VLOOKUP(K2793,Months_Weeks!$A$1:$B$13,2,0)))</f>
        <v>1</v>
      </c>
      <c r="M2793" s="29"/>
      <c r="N2793" s="39"/>
      <c r="O2793" s="39"/>
      <c r="P2793" s="50">
        <f t="shared" si="260"/>
        <v>0</v>
      </c>
      <c r="Q2793" s="28">
        <f t="shared" si="261"/>
        <v>9</v>
      </c>
      <c r="R2793" s="28">
        <f>IF(Q2793=0,0,IF(E2793&gt;1,E2793-1,VLOOKUP(Q2793,Months_Weeks!$A$1:$B$13,2,0)))</f>
        <v>1</v>
      </c>
      <c r="S2793" s="30"/>
      <c r="T2793" s="39"/>
      <c r="U2793" s="39"/>
      <c r="V2793" s="50">
        <f t="shared" si="262"/>
        <v>0</v>
      </c>
      <c r="W2793" s="28">
        <f t="shared" si="263"/>
        <v>9</v>
      </c>
      <c r="X2793" s="28">
        <f>IF(W2793=0,0,IF(E2793&gt;1,E2793-1,VLOOKUP(W2793,Months_Weeks!$A$1:$B$13,2,0)))</f>
        <v>1</v>
      </c>
      <c r="Y2793" s="30"/>
      <c r="Z2793" s="39"/>
      <c r="AA2793" s="31"/>
      <c r="AB2793" s="39"/>
      <c r="AC2793" s="31"/>
      <c r="AD2793" s="40"/>
      <c r="AE2793" s="31"/>
      <c r="AF2793" s="40"/>
      <c r="AG2793" s="31"/>
      <c r="AH2793" s="40"/>
      <c r="AI2793" s="31"/>
      <c r="AJ2793" s="40"/>
    </row>
    <row r="2794" spans="1:36" x14ac:dyDescent="0.25">
      <c r="A2794" s="37" t="s">
        <v>32</v>
      </c>
      <c r="B2794" s="37">
        <v>37</v>
      </c>
      <c r="C2794" s="26" t="str">
        <f>IFERROR(INDEX(Clients[Client_Name],MATCH(Table312[[#This Row],[Client_Code]],Clients[Client_Code],0)),"")</f>
        <v>PAPA JOHNS</v>
      </c>
      <c r="D2794" s="25">
        <v>9</v>
      </c>
      <c r="E2794" s="25">
        <v>3</v>
      </c>
      <c r="F2794" s="25" t="b">
        <f>IF(E2794&gt;(VLOOKUP(D2794,Months_Weeks!$A$2:$B$13,2,TRUE)),FALSE)</f>
        <v>0</v>
      </c>
      <c r="G2794" s="63">
        <f>IF(Table312[[#This Row],[Facility]]="Buin",1.5%,0.25%)</f>
        <v>2.5000000000000001E-3</v>
      </c>
      <c r="H2794" s="38"/>
      <c r="I2794" s="38"/>
      <c r="J2794" s="27">
        <f t="shared" si="258"/>
        <v>375</v>
      </c>
      <c r="K2794" s="28">
        <f t="shared" si="259"/>
        <v>9</v>
      </c>
      <c r="L2794" s="27">
        <f>IF(K2794=0,0,IF(E2794&gt;1,E2794-1,VLOOKUP(K2794,Months_Weeks!$A$1:$B$13,2,0)))</f>
        <v>2</v>
      </c>
      <c r="M2794" s="29"/>
      <c r="N2794" s="39"/>
      <c r="O2794" s="39"/>
      <c r="P2794" s="50">
        <f t="shared" si="260"/>
        <v>0</v>
      </c>
      <c r="Q2794" s="28">
        <f t="shared" si="261"/>
        <v>9</v>
      </c>
      <c r="R2794" s="28">
        <f>IF(Q2794=0,0,IF(E2794&gt;1,E2794-1,VLOOKUP(Q2794,Months_Weeks!$A$1:$B$13,2,0)))</f>
        <v>2</v>
      </c>
      <c r="S2794" s="30"/>
      <c r="T2794" s="39"/>
      <c r="U2794" s="39"/>
      <c r="V2794" s="50">
        <f t="shared" si="262"/>
        <v>0</v>
      </c>
      <c r="W2794" s="28">
        <f t="shared" si="263"/>
        <v>9</v>
      </c>
      <c r="X2794" s="28">
        <f>IF(W2794=0,0,IF(E2794&gt;1,E2794-1,VLOOKUP(W2794,Months_Weeks!$A$1:$B$13,2,0)))</f>
        <v>2</v>
      </c>
      <c r="Y2794" s="30"/>
      <c r="Z2794" s="39"/>
      <c r="AA2794" s="31"/>
      <c r="AB2794" s="39"/>
      <c r="AC2794" s="31"/>
      <c r="AD2794" s="40"/>
      <c r="AE2794" s="31"/>
      <c r="AF2794" s="40"/>
      <c r="AG2794" s="31"/>
      <c r="AH2794" s="40"/>
      <c r="AI2794" s="31"/>
      <c r="AJ2794" s="40"/>
    </row>
    <row r="2795" spans="1:36" x14ac:dyDescent="0.25">
      <c r="A2795" s="37" t="s">
        <v>32</v>
      </c>
      <c r="B2795" s="37">
        <v>37</v>
      </c>
      <c r="C2795" s="26" t="str">
        <f>IFERROR(INDEX(Clients[Client_Name],MATCH(Table312[[#This Row],[Client_Code]],Clients[Client_Code],0)),"")</f>
        <v>PAPA JOHNS</v>
      </c>
      <c r="D2795" s="25">
        <v>9</v>
      </c>
      <c r="E2795" s="25">
        <v>4</v>
      </c>
      <c r="F2795" s="25" t="b">
        <f>IF(E2795&gt;(VLOOKUP(D2795,Months_Weeks!$A$2:$B$13,2,TRUE)),FALSE)</f>
        <v>0</v>
      </c>
      <c r="G2795" s="63">
        <f>IF(Table312[[#This Row],[Facility]]="Buin",1.5%,0.25%)</f>
        <v>2.5000000000000001E-3</v>
      </c>
      <c r="H2795" s="38"/>
      <c r="I2795" s="38"/>
      <c r="J2795" s="27">
        <f t="shared" si="258"/>
        <v>375</v>
      </c>
      <c r="K2795" s="28">
        <f t="shared" si="259"/>
        <v>9</v>
      </c>
      <c r="L2795" s="27">
        <f>IF(K2795=0,0,IF(E2795&gt;1,E2795-1,VLOOKUP(K2795,Months_Weeks!$A$1:$B$13,2,0)))</f>
        <v>3</v>
      </c>
      <c r="M2795" s="29"/>
      <c r="N2795" s="39"/>
      <c r="O2795" s="39"/>
      <c r="P2795" s="50">
        <f t="shared" si="260"/>
        <v>0</v>
      </c>
      <c r="Q2795" s="28">
        <f t="shared" si="261"/>
        <v>9</v>
      </c>
      <c r="R2795" s="28">
        <f>IF(Q2795=0,0,IF(E2795&gt;1,E2795-1,VLOOKUP(Q2795,Months_Weeks!$A$1:$B$13,2,0)))</f>
        <v>3</v>
      </c>
      <c r="S2795" s="30"/>
      <c r="T2795" s="39"/>
      <c r="U2795" s="39"/>
      <c r="V2795" s="50">
        <f t="shared" si="262"/>
        <v>0</v>
      </c>
      <c r="W2795" s="28">
        <f t="shared" si="263"/>
        <v>9</v>
      </c>
      <c r="X2795" s="28">
        <f>IF(W2795=0,0,IF(E2795&gt;1,E2795-1,VLOOKUP(W2795,Months_Weeks!$A$1:$B$13,2,0)))</f>
        <v>3</v>
      </c>
      <c r="Y2795" s="30"/>
      <c r="Z2795" s="39"/>
      <c r="AA2795" s="31"/>
      <c r="AB2795" s="39"/>
      <c r="AC2795" s="31"/>
      <c r="AD2795" s="40"/>
      <c r="AE2795" s="31"/>
      <c r="AF2795" s="40"/>
      <c r="AG2795" s="31"/>
      <c r="AH2795" s="40"/>
      <c r="AI2795" s="31"/>
      <c r="AJ2795" s="40"/>
    </row>
    <row r="2796" spans="1:36" x14ac:dyDescent="0.25">
      <c r="A2796" s="37" t="s">
        <v>32</v>
      </c>
      <c r="B2796" s="37">
        <v>37</v>
      </c>
      <c r="C2796" s="26" t="str">
        <f>IFERROR(INDEX(Clients[Client_Name],MATCH(Table312[[#This Row],[Client_Code]],Clients[Client_Code],0)),"")</f>
        <v>PAPA JOHNS</v>
      </c>
      <c r="D2796" s="25">
        <v>9</v>
      </c>
      <c r="E2796" s="25">
        <v>5</v>
      </c>
      <c r="F2796" s="25" t="b">
        <f>IF(E2796&gt;(VLOOKUP(D2796,Months_Weeks!$A$2:$B$13,2,TRUE)),FALSE)</f>
        <v>0</v>
      </c>
      <c r="G2796" s="63">
        <f>IF(Table312[[#This Row],[Facility]]="Buin",1.5%,0.25%)</f>
        <v>2.5000000000000001E-3</v>
      </c>
      <c r="H2796" s="38"/>
      <c r="I2796" s="38"/>
      <c r="J2796" s="27">
        <f t="shared" si="258"/>
        <v>375</v>
      </c>
      <c r="K2796" s="28">
        <f t="shared" si="259"/>
        <v>9</v>
      </c>
      <c r="L2796" s="27">
        <f>IF(K2796=0,0,IF(E2796&gt;1,E2796-1,VLOOKUP(K2796,Months_Weeks!$A$1:$B$13,2,0)))</f>
        <v>4</v>
      </c>
      <c r="M2796" s="29"/>
      <c r="N2796" s="39"/>
      <c r="O2796" s="39"/>
      <c r="P2796" s="50">
        <f t="shared" si="260"/>
        <v>0</v>
      </c>
      <c r="Q2796" s="28">
        <f t="shared" si="261"/>
        <v>9</v>
      </c>
      <c r="R2796" s="28">
        <f>IF(Q2796=0,0,IF(E2796&gt;1,E2796-1,VLOOKUP(Q2796,Months_Weeks!$A$1:$B$13,2,0)))</f>
        <v>4</v>
      </c>
      <c r="S2796" s="30"/>
      <c r="T2796" s="39"/>
      <c r="U2796" s="39"/>
      <c r="V2796" s="50">
        <f t="shared" si="262"/>
        <v>0</v>
      </c>
      <c r="W2796" s="28">
        <f t="shared" si="263"/>
        <v>9</v>
      </c>
      <c r="X2796" s="28">
        <f>IF(W2796=0,0,IF(E2796&gt;1,E2796-1,VLOOKUP(W2796,Months_Weeks!$A$1:$B$13,2,0)))</f>
        <v>4</v>
      </c>
      <c r="Y2796" s="30"/>
      <c r="Z2796" s="39"/>
      <c r="AA2796" s="31"/>
      <c r="AB2796" s="39"/>
      <c r="AC2796" s="31"/>
      <c r="AD2796" s="40"/>
      <c r="AE2796" s="31"/>
      <c r="AF2796" s="40"/>
      <c r="AG2796" s="31"/>
      <c r="AH2796" s="40"/>
      <c r="AI2796" s="31"/>
      <c r="AJ2796" s="40"/>
    </row>
    <row r="2797" spans="1:36" x14ac:dyDescent="0.25">
      <c r="A2797" s="37" t="s">
        <v>32</v>
      </c>
      <c r="B2797" s="37">
        <v>37</v>
      </c>
      <c r="C2797" s="26" t="str">
        <f>IFERROR(INDEX(Clients[Client_Name],MATCH(Table312[[#This Row],[Client_Code]],Clients[Client_Code],0)),"")</f>
        <v>PAPA JOHNS</v>
      </c>
      <c r="D2797" s="25">
        <v>10</v>
      </c>
      <c r="E2797" s="25">
        <v>1</v>
      </c>
      <c r="F2797" s="25" t="b">
        <f>IF(E2797&gt;(VLOOKUP(D2797,Months_Weeks!$A$2:$B$13,2,TRUE)),FALSE)</f>
        <v>0</v>
      </c>
      <c r="G2797" s="63">
        <f>IF(Table312[[#This Row],[Facility]]="Buin",1.5%,0.25%)</f>
        <v>2.5000000000000001E-3</v>
      </c>
      <c r="H2797" s="38"/>
      <c r="I2797" s="38"/>
      <c r="J2797" s="27">
        <f t="shared" si="258"/>
        <v>375</v>
      </c>
      <c r="K2797" s="28">
        <f t="shared" si="259"/>
        <v>9</v>
      </c>
      <c r="L2797" s="27">
        <f>IF(K2797=0,0,IF(E2797&gt;1,E2797-1,VLOOKUP(K2797,Months_Weeks!$A$1:$B$13,2,0)))</f>
        <v>5</v>
      </c>
      <c r="M2797" s="29"/>
      <c r="N2797" s="39"/>
      <c r="O2797" s="39"/>
      <c r="P2797" s="50">
        <f t="shared" si="260"/>
        <v>0</v>
      </c>
      <c r="Q2797" s="28">
        <f t="shared" si="261"/>
        <v>9</v>
      </c>
      <c r="R2797" s="28">
        <f>IF(Q2797=0,0,IF(E2797&gt;1,E2797-1,VLOOKUP(Q2797,Months_Weeks!$A$1:$B$13,2,0)))</f>
        <v>5</v>
      </c>
      <c r="S2797" s="30"/>
      <c r="T2797" s="39"/>
      <c r="U2797" s="39"/>
      <c r="V2797" s="50">
        <f t="shared" si="262"/>
        <v>0</v>
      </c>
      <c r="W2797" s="28">
        <f t="shared" si="263"/>
        <v>9</v>
      </c>
      <c r="X2797" s="28">
        <f>IF(W2797=0,0,IF(E2797&gt;1,E2797-1,VLOOKUP(W2797,Months_Weeks!$A$1:$B$13,2,0)))</f>
        <v>5</v>
      </c>
      <c r="Y2797" s="30"/>
      <c r="Z2797" s="39"/>
      <c r="AA2797" s="31"/>
      <c r="AB2797" s="39"/>
      <c r="AC2797" s="31"/>
      <c r="AD2797" s="40"/>
      <c r="AE2797" s="31"/>
      <c r="AF2797" s="40"/>
      <c r="AG2797" s="31"/>
      <c r="AH2797" s="40"/>
      <c r="AI2797" s="31"/>
      <c r="AJ2797" s="40"/>
    </row>
    <row r="2798" spans="1:36" x14ac:dyDescent="0.25">
      <c r="A2798" s="37" t="s">
        <v>32</v>
      </c>
      <c r="B2798" s="37">
        <v>37</v>
      </c>
      <c r="C2798" s="26" t="str">
        <f>IFERROR(INDEX(Clients[Client_Name],MATCH(Table312[[#This Row],[Client_Code]],Clients[Client_Code],0)),"")</f>
        <v>PAPA JOHNS</v>
      </c>
      <c r="D2798" s="25">
        <v>10</v>
      </c>
      <c r="E2798" s="25">
        <v>2</v>
      </c>
      <c r="F2798" s="25" t="b">
        <f>IF(E2798&gt;(VLOOKUP(D2798,Months_Weeks!$A$2:$B$13,2,TRUE)),FALSE)</f>
        <v>0</v>
      </c>
      <c r="G2798" s="63">
        <f>IF(Table312[[#This Row],[Facility]]="Buin",1.5%,0.25%)</f>
        <v>2.5000000000000001E-3</v>
      </c>
      <c r="H2798" s="38"/>
      <c r="I2798" s="38"/>
      <c r="J2798" s="27">
        <f t="shared" si="258"/>
        <v>375</v>
      </c>
      <c r="K2798" s="28">
        <f t="shared" si="259"/>
        <v>10</v>
      </c>
      <c r="L2798" s="27">
        <f>IF(K2798=0,0,IF(E2798&gt;1,E2798-1,VLOOKUP(K2798,Months_Weeks!$A$1:$B$13,2,0)))</f>
        <v>1</v>
      </c>
      <c r="M2798" s="29"/>
      <c r="N2798" s="39"/>
      <c r="O2798" s="39"/>
      <c r="P2798" s="50">
        <f t="shared" si="260"/>
        <v>0</v>
      </c>
      <c r="Q2798" s="28">
        <f t="shared" si="261"/>
        <v>10</v>
      </c>
      <c r="R2798" s="28">
        <f>IF(Q2798=0,0,IF(E2798&gt;1,E2798-1,VLOOKUP(Q2798,Months_Weeks!$A$1:$B$13,2,0)))</f>
        <v>1</v>
      </c>
      <c r="S2798" s="30"/>
      <c r="T2798" s="39"/>
      <c r="U2798" s="39"/>
      <c r="V2798" s="50">
        <f t="shared" si="262"/>
        <v>0</v>
      </c>
      <c r="W2798" s="28">
        <f t="shared" si="263"/>
        <v>10</v>
      </c>
      <c r="X2798" s="28">
        <f>IF(W2798=0,0,IF(E2798&gt;1,E2798-1,VLOOKUP(W2798,Months_Weeks!$A$1:$B$13,2,0)))</f>
        <v>1</v>
      </c>
      <c r="Y2798" s="30"/>
      <c r="Z2798" s="39"/>
      <c r="AA2798" s="31"/>
      <c r="AB2798" s="39"/>
      <c r="AC2798" s="31"/>
      <c r="AD2798" s="40"/>
      <c r="AE2798" s="31"/>
      <c r="AF2798" s="40"/>
      <c r="AG2798" s="31"/>
      <c r="AH2798" s="40"/>
      <c r="AI2798" s="31"/>
      <c r="AJ2798" s="40"/>
    </row>
    <row r="2799" spans="1:36" x14ac:dyDescent="0.25">
      <c r="A2799" s="37" t="s">
        <v>32</v>
      </c>
      <c r="B2799" s="37">
        <v>37</v>
      </c>
      <c r="C2799" s="26" t="str">
        <f>IFERROR(INDEX(Clients[Client_Name],MATCH(Table312[[#This Row],[Client_Code]],Clients[Client_Code],0)),"")</f>
        <v>PAPA JOHNS</v>
      </c>
      <c r="D2799" s="25">
        <v>10</v>
      </c>
      <c r="E2799" s="25">
        <v>3</v>
      </c>
      <c r="F2799" s="25" t="b">
        <f>IF(E2799&gt;(VLOOKUP(D2799,Months_Weeks!$A$2:$B$13,2,TRUE)),FALSE)</f>
        <v>0</v>
      </c>
      <c r="G2799" s="63">
        <f>IF(Table312[[#This Row],[Facility]]="Buin",1.5%,0.25%)</f>
        <v>2.5000000000000001E-3</v>
      </c>
      <c r="H2799" s="38"/>
      <c r="I2799" s="38"/>
      <c r="J2799" s="27">
        <f t="shared" si="258"/>
        <v>375</v>
      </c>
      <c r="K2799" s="28">
        <f t="shared" si="259"/>
        <v>10</v>
      </c>
      <c r="L2799" s="27">
        <f>IF(K2799=0,0,IF(E2799&gt;1,E2799-1,VLOOKUP(K2799,Months_Weeks!$A$1:$B$13,2,0)))</f>
        <v>2</v>
      </c>
      <c r="M2799" s="29"/>
      <c r="N2799" s="39"/>
      <c r="O2799" s="39"/>
      <c r="P2799" s="50">
        <f t="shared" si="260"/>
        <v>0</v>
      </c>
      <c r="Q2799" s="28">
        <f t="shared" si="261"/>
        <v>10</v>
      </c>
      <c r="R2799" s="28">
        <f>IF(Q2799=0,0,IF(E2799&gt;1,E2799-1,VLOOKUP(Q2799,Months_Weeks!$A$1:$B$13,2,0)))</f>
        <v>2</v>
      </c>
      <c r="S2799" s="30"/>
      <c r="T2799" s="39"/>
      <c r="U2799" s="39"/>
      <c r="V2799" s="50">
        <f t="shared" si="262"/>
        <v>0</v>
      </c>
      <c r="W2799" s="28">
        <f t="shared" si="263"/>
        <v>10</v>
      </c>
      <c r="X2799" s="28">
        <f>IF(W2799=0,0,IF(E2799&gt;1,E2799-1,VLOOKUP(W2799,Months_Weeks!$A$1:$B$13,2,0)))</f>
        <v>2</v>
      </c>
      <c r="Y2799" s="30"/>
      <c r="Z2799" s="39"/>
      <c r="AA2799" s="31"/>
      <c r="AB2799" s="39"/>
      <c r="AC2799" s="31"/>
      <c r="AD2799" s="40"/>
      <c r="AE2799" s="31"/>
      <c r="AF2799" s="40"/>
      <c r="AG2799" s="31"/>
      <c r="AH2799" s="40"/>
      <c r="AI2799" s="31"/>
      <c r="AJ2799" s="40"/>
    </row>
    <row r="2800" spans="1:36" x14ac:dyDescent="0.25">
      <c r="A2800" s="37" t="s">
        <v>32</v>
      </c>
      <c r="B2800" s="37">
        <v>37</v>
      </c>
      <c r="C2800" s="26" t="str">
        <f>IFERROR(INDEX(Clients[Client_Name],MATCH(Table312[[#This Row],[Client_Code]],Clients[Client_Code],0)),"")</f>
        <v>PAPA JOHNS</v>
      </c>
      <c r="D2800" s="25">
        <v>10</v>
      </c>
      <c r="E2800" s="25">
        <v>4</v>
      </c>
      <c r="F2800" s="25" t="b">
        <f>IF(E2800&gt;(VLOOKUP(D2800,Months_Weeks!$A$2:$B$13,2,TRUE)),FALSE)</f>
        <v>0</v>
      </c>
      <c r="G2800" s="63">
        <f>IF(Table312[[#This Row],[Facility]]="Buin",1.5%,0.25%)</f>
        <v>2.5000000000000001E-3</v>
      </c>
      <c r="H2800" s="38"/>
      <c r="I2800" s="38"/>
      <c r="J2800" s="27">
        <f t="shared" si="258"/>
        <v>375</v>
      </c>
      <c r="K2800" s="28">
        <f t="shared" si="259"/>
        <v>10</v>
      </c>
      <c r="L2800" s="27">
        <f>IF(K2800=0,0,IF(E2800&gt;1,E2800-1,VLOOKUP(K2800,Months_Weeks!$A$1:$B$13,2,0)))</f>
        <v>3</v>
      </c>
      <c r="M2800" s="29"/>
      <c r="N2800" s="39"/>
      <c r="O2800" s="39"/>
      <c r="P2800" s="50">
        <f t="shared" si="260"/>
        <v>0</v>
      </c>
      <c r="Q2800" s="28">
        <f t="shared" si="261"/>
        <v>10</v>
      </c>
      <c r="R2800" s="28">
        <f>IF(Q2800=0,0,IF(E2800&gt;1,E2800-1,VLOOKUP(Q2800,Months_Weeks!$A$1:$B$13,2,0)))</f>
        <v>3</v>
      </c>
      <c r="S2800" s="30"/>
      <c r="T2800" s="39"/>
      <c r="U2800" s="39"/>
      <c r="V2800" s="50">
        <f t="shared" si="262"/>
        <v>0</v>
      </c>
      <c r="W2800" s="28">
        <f t="shared" si="263"/>
        <v>10</v>
      </c>
      <c r="X2800" s="28">
        <f>IF(W2800=0,0,IF(E2800&gt;1,E2800-1,VLOOKUP(W2800,Months_Weeks!$A$1:$B$13,2,0)))</f>
        <v>3</v>
      </c>
      <c r="Y2800" s="30"/>
      <c r="Z2800" s="39"/>
      <c r="AA2800" s="31"/>
      <c r="AB2800" s="39"/>
      <c r="AC2800" s="31"/>
      <c r="AD2800" s="40"/>
      <c r="AE2800" s="31"/>
      <c r="AF2800" s="40"/>
      <c r="AG2800" s="31"/>
      <c r="AH2800" s="40"/>
      <c r="AI2800" s="31"/>
      <c r="AJ2800" s="40"/>
    </row>
    <row r="2801" spans="1:36" x14ac:dyDescent="0.25">
      <c r="A2801" s="37" t="s">
        <v>32</v>
      </c>
      <c r="B2801" s="37">
        <v>37</v>
      </c>
      <c r="C2801" s="26" t="str">
        <f>IFERROR(INDEX(Clients[Client_Name],MATCH(Table312[[#This Row],[Client_Code]],Clients[Client_Code],0)),"")</f>
        <v>PAPA JOHNS</v>
      </c>
      <c r="D2801" s="25">
        <v>11</v>
      </c>
      <c r="E2801" s="25">
        <v>1</v>
      </c>
      <c r="F2801" s="25" t="b">
        <f>IF(E2801&gt;(VLOOKUP(D2801,Months_Weeks!$A$2:$B$13,2,TRUE)),FALSE)</f>
        <v>0</v>
      </c>
      <c r="G2801" s="63">
        <f>IF(Table312[[#This Row],[Facility]]="Buin",1.5%,0.25%)</f>
        <v>2.5000000000000001E-3</v>
      </c>
      <c r="H2801" s="38"/>
      <c r="I2801" s="38"/>
      <c r="J2801" s="27">
        <f t="shared" si="258"/>
        <v>375</v>
      </c>
      <c r="K2801" s="28">
        <f t="shared" si="259"/>
        <v>10</v>
      </c>
      <c r="L2801" s="27">
        <f>IF(K2801=0,0,IF(E2801&gt;1,E2801-1,VLOOKUP(K2801,Months_Weeks!$A$1:$B$13,2,0)))</f>
        <v>4</v>
      </c>
      <c r="M2801" s="29"/>
      <c r="N2801" s="39"/>
      <c r="O2801" s="39"/>
      <c r="P2801" s="50">
        <f t="shared" si="260"/>
        <v>0</v>
      </c>
      <c r="Q2801" s="28">
        <f t="shared" si="261"/>
        <v>10</v>
      </c>
      <c r="R2801" s="28">
        <f>IF(Q2801=0,0,IF(E2801&gt;1,E2801-1,VLOOKUP(Q2801,Months_Weeks!$A$1:$B$13,2,0)))</f>
        <v>4</v>
      </c>
      <c r="S2801" s="30"/>
      <c r="T2801" s="39"/>
      <c r="U2801" s="39"/>
      <c r="V2801" s="50">
        <f t="shared" si="262"/>
        <v>0</v>
      </c>
      <c r="W2801" s="28">
        <f t="shared" si="263"/>
        <v>10</v>
      </c>
      <c r="X2801" s="28">
        <f>IF(W2801=0,0,IF(E2801&gt;1,E2801-1,VLOOKUP(W2801,Months_Weeks!$A$1:$B$13,2,0)))</f>
        <v>4</v>
      </c>
      <c r="Y2801" s="30"/>
      <c r="Z2801" s="39"/>
      <c r="AA2801" s="31"/>
      <c r="AB2801" s="39"/>
      <c r="AC2801" s="31"/>
      <c r="AD2801" s="40"/>
      <c r="AE2801" s="31"/>
      <c r="AF2801" s="40"/>
      <c r="AG2801" s="31"/>
      <c r="AH2801" s="40"/>
      <c r="AI2801" s="31"/>
      <c r="AJ2801" s="40"/>
    </row>
    <row r="2802" spans="1:36" x14ac:dyDescent="0.25">
      <c r="A2802" s="37" t="s">
        <v>32</v>
      </c>
      <c r="B2802" s="37">
        <v>37</v>
      </c>
      <c r="C2802" s="26" t="str">
        <f>IFERROR(INDEX(Clients[Client_Name],MATCH(Table312[[#This Row],[Client_Code]],Clients[Client_Code],0)),"")</f>
        <v>PAPA JOHNS</v>
      </c>
      <c r="D2802" s="25">
        <v>11</v>
      </c>
      <c r="E2802" s="25">
        <v>2</v>
      </c>
      <c r="F2802" s="25" t="b">
        <f>IF(E2802&gt;(VLOOKUP(D2802,Months_Weeks!$A$2:$B$13,2,TRUE)),FALSE)</f>
        <v>0</v>
      </c>
      <c r="G2802" s="63">
        <f>IF(Table312[[#This Row],[Facility]]="Buin",1.5%,0.25%)</f>
        <v>2.5000000000000001E-3</v>
      </c>
      <c r="H2802" s="38"/>
      <c r="I2802" s="38"/>
      <c r="J2802" s="27">
        <f t="shared" si="258"/>
        <v>375</v>
      </c>
      <c r="K2802" s="28">
        <f t="shared" si="259"/>
        <v>11</v>
      </c>
      <c r="L2802" s="27">
        <f>IF(K2802=0,0,IF(E2802&gt;1,E2802-1,VLOOKUP(K2802,Months_Weeks!$A$1:$B$13,2,0)))</f>
        <v>1</v>
      </c>
      <c r="M2802" s="29"/>
      <c r="N2802" s="39"/>
      <c r="O2802" s="39"/>
      <c r="P2802" s="50">
        <f t="shared" si="260"/>
        <v>0</v>
      </c>
      <c r="Q2802" s="28">
        <f t="shared" si="261"/>
        <v>11</v>
      </c>
      <c r="R2802" s="28">
        <f>IF(Q2802=0,0,IF(E2802&gt;1,E2802-1,VLOOKUP(Q2802,Months_Weeks!$A$1:$B$13,2,0)))</f>
        <v>1</v>
      </c>
      <c r="S2802" s="30"/>
      <c r="T2802" s="39"/>
      <c r="U2802" s="39"/>
      <c r="V2802" s="50">
        <f t="shared" si="262"/>
        <v>0</v>
      </c>
      <c r="W2802" s="28">
        <f t="shared" si="263"/>
        <v>11</v>
      </c>
      <c r="X2802" s="28">
        <f>IF(W2802=0,0,IF(E2802&gt;1,E2802-1,VLOOKUP(W2802,Months_Weeks!$A$1:$B$13,2,0)))</f>
        <v>1</v>
      </c>
      <c r="Y2802" s="30"/>
      <c r="Z2802" s="39"/>
      <c r="AA2802" s="31"/>
      <c r="AB2802" s="39"/>
      <c r="AC2802" s="31"/>
      <c r="AD2802" s="40"/>
      <c r="AE2802" s="31"/>
      <c r="AF2802" s="40"/>
      <c r="AG2802" s="31"/>
      <c r="AH2802" s="40"/>
      <c r="AI2802" s="31"/>
      <c r="AJ2802" s="40"/>
    </row>
    <row r="2803" spans="1:36" x14ac:dyDescent="0.25">
      <c r="A2803" s="37" t="s">
        <v>32</v>
      </c>
      <c r="B2803" s="37">
        <v>37</v>
      </c>
      <c r="C2803" s="26" t="str">
        <f>IFERROR(INDEX(Clients[Client_Name],MATCH(Table312[[#This Row],[Client_Code]],Clients[Client_Code],0)),"")</f>
        <v>PAPA JOHNS</v>
      </c>
      <c r="D2803" s="25">
        <v>11</v>
      </c>
      <c r="E2803" s="25">
        <v>3</v>
      </c>
      <c r="F2803" s="25" t="b">
        <f>IF(E2803&gt;(VLOOKUP(D2803,Months_Weeks!$A$2:$B$13,2,TRUE)),FALSE)</f>
        <v>0</v>
      </c>
      <c r="G2803" s="63">
        <f>IF(Table312[[#This Row],[Facility]]="Buin",1.5%,0.25%)</f>
        <v>2.5000000000000001E-3</v>
      </c>
      <c r="H2803" s="38"/>
      <c r="I2803" s="38"/>
      <c r="J2803" s="27">
        <f t="shared" si="258"/>
        <v>375</v>
      </c>
      <c r="K2803" s="28">
        <f t="shared" si="259"/>
        <v>11</v>
      </c>
      <c r="L2803" s="27">
        <f>IF(K2803=0,0,IF(E2803&gt;1,E2803-1,VLOOKUP(K2803,Months_Weeks!$A$1:$B$13,2,0)))</f>
        <v>2</v>
      </c>
      <c r="M2803" s="29"/>
      <c r="N2803" s="39"/>
      <c r="O2803" s="39"/>
      <c r="P2803" s="50">
        <f t="shared" si="260"/>
        <v>0</v>
      </c>
      <c r="Q2803" s="28">
        <f t="shared" si="261"/>
        <v>11</v>
      </c>
      <c r="R2803" s="28">
        <f>IF(Q2803=0,0,IF(E2803&gt;1,E2803-1,VLOOKUP(Q2803,Months_Weeks!$A$1:$B$13,2,0)))</f>
        <v>2</v>
      </c>
      <c r="S2803" s="30"/>
      <c r="T2803" s="39"/>
      <c r="U2803" s="39"/>
      <c r="V2803" s="50">
        <f t="shared" si="262"/>
        <v>0</v>
      </c>
      <c r="W2803" s="28">
        <f t="shared" si="263"/>
        <v>11</v>
      </c>
      <c r="X2803" s="28">
        <f>IF(W2803=0,0,IF(E2803&gt;1,E2803-1,VLOOKUP(W2803,Months_Weeks!$A$1:$B$13,2,0)))</f>
        <v>2</v>
      </c>
      <c r="Y2803" s="30"/>
      <c r="Z2803" s="39"/>
      <c r="AA2803" s="31"/>
      <c r="AB2803" s="39"/>
      <c r="AC2803" s="31"/>
      <c r="AD2803" s="40"/>
      <c r="AE2803" s="31"/>
      <c r="AF2803" s="40"/>
      <c r="AG2803" s="31"/>
      <c r="AH2803" s="40"/>
      <c r="AI2803" s="31"/>
      <c r="AJ2803" s="40"/>
    </row>
    <row r="2804" spans="1:36" x14ac:dyDescent="0.25">
      <c r="A2804" s="37" t="s">
        <v>32</v>
      </c>
      <c r="B2804" s="37">
        <v>37</v>
      </c>
      <c r="C2804" s="26" t="str">
        <f>IFERROR(INDEX(Clients[Client_Name],MATCH(Table312[[#This Row],[Client_Code]],Clients[Client_Code],0)),"")</f>
        <v>PAPA JOHNS</v>
      </c>
      <c r="D2804" s="25">
        <v>11</v>
      </c>
      <c r="E2804" s="25">
        <v>4</v>
      </c>
      <c r="F2804" s="25" t="b">
        <f>IF(E2804&gt;(VLOOKUP(D2804,Months_Weeks!$A$2:$B$13,2,TRUE)),FALSE)</f>
        <v>0</v>
      </c>
      <c r="G2804" s="63">
        <f>IF(Table312[[#This Row],[Facility]]="Buin",1.5%,0.25%)</f>
        <v>2.5000000000000001E-3</v>
      </c>
      <c r="H2804" s="38"/>
      <c r="I2804" s="38"/>
      <c r="J2804" s="27">
        <f t="shared" si="258"/>
        <v>375</v>
      </c>
      <c r="K2804" s="28">
        <f t="shared" si="259"/>
        <v>11</v>
      </c>
      <c r="L2804" s="27">
        <f>IF(K2804=0,0,IF(E2804&gt;1,E2804-1,VLOOKUP(K2804,Months_Weeks!$A$1:$B$13,2,0)))</f>
        <v>3</v>
      </c>
      <c r="M2804" s="29"/>
      <c r="N2804" s="39"/>
      <c r="O2804" s="39"/>
      <c r="P2804" s="50">
        <f t="shared" si="260"/>
        <v>0</v>
      </c>
      <c r="Q2804" s="28">
        <f t="shared" si="261"/>
        <v>11</v>
      </c>
      <c r="R2804" s="28">
        <f>IF(Q2804=0,0,IF(E2804&gt;1,E2804-1,VLOOKUP(Q2804,Months_Weeks!$A$1:$B$13,2,0)))</f>
        <v>3</v>
      </c>
      <c r="S2804" s="30"/>
      <c r="T2804" s="39"/>
      <c r="U2804" s="39"/>
      <c r="V2804" s="50">
        <f t="shared" si="262"/>
        <v>0</v>
      </c>
      <c r="W2804" s="28">
        <f t="shared" si="263"/>
        <v>11</v>
      </c>
      <c r="X2804" s="28">
        <f>IF(W2804=0,0,IF(E2804&gt;1,E2804-1,VLOOKUP(W2804,Months_Weeks!$A$1:$B$13,2,0)))</f>
        <v>3</v>
      </c>
      <c r="Y2804" s="30"/>
      <c r="Z2804" s="39"/>
      <c r="AA2804" s="31"/>
      <c r="AB2804" s="39"/>
      <c r="AC2804" s="31"/>
      <c r="AD2804" s="40"/>
      <c r="AE2804" s="31"/>
      <c r="AF2804" s="40"/>
      <c r="AG2804" s="31"/>
      <c r="AH2804" s="40"/>
      <c r="AI2804" s="31"/>
      <c r="AJ2804" s="40"/>
    </row>
    <row r="2805" spans="1:36" x14ac:dyDescent="0.25">
      <c r="A2805" s="37" t="s">
        <v>32</v>
      </c>
      <c r="B2805" s="37">
        <v>37</v>
      </c>
      <c r="C2805" s="26" t="str">
        <f>IFERROR(INDEX(Clients[Client_Name],MATCH(Table312[[#This Row],[Client_Code]],Clients[Client_Code],0)),"")</f>
        <v>PAPA JOHNS</v>
      </c>
      <c r="D2805" s="25">
        <v>12</v>
      </c>
      <c r="E2805" s="25">
        <v>1</v>
      </c>
      <c r="F2805" s="25" t="b">
        <f>IF(E2805&gt;(VLOOKUP(D2805,Months_Weeks!$A$2:$B$13,2,TRUE)),FALSE)</f>
        <v>0</v>
      </c>
      <c r="G2805" s="63">
        <f>IF(Table312[[#This Row],[Facility]]="Buin",1.5%,0.25%)</f>
        <v>2.5000000000000001E-3</v>
      </c>
      <c r="H2805" s="38"/>
      <c r="I2805" s="38"/>
      <c r="J2805" s="27">
        <f t="shared" si="258"/>
        <v>375</v>
      </c>
      <c r="K2805" s="28">
        <f t="shared" si="259"/>
        <v>11</v>
      </c>
      <c r="L2805" s="27">
        <f>IF(K2805=0,0,IF(E2805&gt;1,E2805-1,VLOOKUP(K2805,Months_Weeks!$A$1:$B$13,2,0)))</f>
        <v>4</v>
      </c>
      <c r="M2805" s="29"/>
      <c r="N2805" s="39"/>
      <c r="O2805" s="39"/>
      <c r="P2805" s="50">
        <f t="shared" si="260"/>
        <v>0</v>
      </c>
      <c r="Q2805" s="28">
        <f t="shared" si="261"/>
        <v>11</v>
      </c>
      <c r="R2805" s="28">
        <f>IF(Q2805=0,0,IF(E2805&gt;1,E2805-1,VLOOKUP(Q2805,Months_Weeks!$A$1:$B$13,2,0)))</f>
        <v>4</v>
      </c>
      <c r="S2805" s="30"/>
      <c r="T2805" s="39"/>
      <c r="U2805" s="39"/>
      <c r="V2805" s="50">
        <f t="shared" si="262"/>
        <v>0</v>
      </c>
      <c r="W2805" s="28">
        <f t="shared" si="263"/>
        <v>11</v>
      </c>
      <c r="X2805" s="28">
        <f>IF(W2805=0,0,IF(E2805&gt;1,E2805-1,VLOOKUP(W2805,Months_Weeks!$A$1:$B$13,2,0)))</f>
        <v>4</v>
      </c>
      <c r="Y2805" s="30"/>
      <c r="Z2805" s="39"/>
      <c r="AA2805" s="31"/>
      <c r="AB2805" s="39"/>
      <c r="AC2805" s="31"/>
      <c r="AD2805" s="40"/>
      <c r="AE2805" s="31"/>
      <c r="AF2805" s="40"/>
      <c r="AG2805" s="31"/>
      <c r="AH2805" s="40"/>
      <c r="AI2805" s="31"/>
      <c r="AJ2805" s="40"/>
    </row>
    <row r="2806" spans="1:36" x14ac:dyDescent="0.25">
      <c r="A2806" s="37" t="s">
        <v>32</v>
      </c>
      <c r="B2806" s="37">
        <v>37</v>
      </c>
      <c r="C2806" s="26" t="str">
        <f>IFERROR(INDEX(Clients[Client_Name],MATCH(Table312[[#This Row],[Client_Code]],Clients[Client_Code],0)),"")</f>
        <v>PAPA JOHNS</v>
      </c>
      <c r="D2806" s="25">
        <v>12</v>
      </c>
      <c r="E2806" s="25">
        <v>2</v>
      </c>
      <c r="F2806" s="25" t="b">
        <f>IF(E2806&gt;(VLOOKUP(D2806,Months_Weeks!$A$2:$B$13,2,TRUE)),FALSE)</f>
        <v>0</v>
      </c>
      <c r="G2806" s="63">
        <f>IF(Table312[[#This Row],[Facility]]="Buin",1.5%,0.25%)</f>
        <v>2.5000000000000001E-3</v>
      </c>
      <c r="H2806" s="38"/>
      <c r="I2806" s="38"/>
      <c r="J2806" s="27">
        <f t="shared" si="258"/>
        <v>375</v>
      </c>
      <c r="K2806" s="28">
        <f t="shared" si="259"/>
        <v>12</v>
      </c>
      <c r="L2806" s="27">
        <f>IF(K2806=0,0,IF(E2806&gt;1,E2806-1,VLOOKUP(K2806,Months_Weeks!$A$1:$B$13,2,0)))</f>
        <v>1</v>
      </c>
      <c r="M2806" s="29"/>
      <c r="N2806" s="39"/>
      <c r="O2806" s="39"/>
      <c r="P2806" s="50">
        <f t="shared" si="260"/>
        <v>0</v>
      </c>
      <c r="Q2806" s="28">
        <f t="shared" si="261"/>
        <v>12</v>
      </c>
      <c r="R2806" s="28">
        <f>IF(Q2806=0,0,IF(E2806&gt;1,E2806-1,VLOOKUP(Q2806,Months_Weeks!$A$1:$B$13,2,0)))</f>
        <v>1</v>
      </c>
      <c r="S2806" s="30"/>
      <c r="T2806" s="39"/>
      <c r="U2806" s="39"/>
      <c r="V2806" s="50">
        <f t="shared" si="262"/>
        <v>0</v>
      </c>
      <c r="W2806" s="28">
        <f t="shared" si="263"/>
        <v>12</v>
      </c>
      <c r="X2806" s="28">
        <f>IF(W2806=0,0,IF(E2806&gt;1,E2806-1,VLOOKUP(W2806,Months_Weeks!$A$1:$B$13,2,0)))</f>
        <v>1</v>
      </c>
      <c r="Y2806" s="30"/>
      <c r="Z2806" s="39"/>
      <c r="AA2806" s="31"/>
      <c r="AB2806" s="39"/>
      <c r="AC2806" s="31"/>
      <c r="AD2806" s="40"/>
      <c r="AE2806" s="31"/>
      <c r="AF2806" s="40"/>
      <c r="AG2806" s="31"/>
      <c r="AH2806" s="40"/>
      <c r="AI2806" s="31"/>
      <c r="AJ2806" s="40"/>
    </row>
    <row r="2807" spans="1:36" x14ac:dyDescent="0.25">
      <c r="A2807" s="37" t="s">
        <v>32</v>
      </c>
      <c r="B2807" s="37">
        <v>37</v>
      </c>
      <c r="C2807" s="26" t="str">
        <f>IFERROR(INDEX(Clients[Client_Name],MATCH(Table312[[#This Row],[Client_Code]],Clients[Client_Code],0)),"")</f>
        <v>PAPA JOHNS</v>
      </c>
      <c r="D2807" s="25">
        <v>12</v>
      </c>
      <c r="E2807" s="25">
        <v>3</v>
      </c>
      <c r="F2807" s="25" t="b">
        <f>IF(E2807&gt;(VLOOKUP(D2807,Months_Weeks!$A$2:$B$13,2,TRUE)),FALSE)</f>
        <v>0</v>
      </c>
      <c r="G2807" s="63">
        <f>IF(Table312[[#This Row],[Facility]]="Buin",1.5%,0.25%)</f>
        <v>2.5000000000000001E-3</v>
      </c>
      <c r="H2807" s="38"/>
      <c r="I2807" s="38"/>
      <c r="J2807" s="27">
        <f t="shared" si="258"/>
        <v>375</v>
      </c>
      <c r="K2807" s="28">
        <f t="shared" si="259"/>
        <v>12</v>
      </c>
      <c r="L2807" s="27">
        <f>IF(K2807=0,0,IF(E2807&gt;1,E2807-1,VLOOKUP(K2807,Months_Weeks!$A$1:$B$13,2,0)))</f>
        <v>2</v>
      </c>
      <c r="M2807" s="29"/>
      <c r="N2807" s="39"/>
      <c r="O2807" s="39"/>
      <c r="P2807" s="50">
        <f t="shared" si="260"/>
        <v>0</v>
      </c>
      <c r="Q2807" s="28">
        <f t="shared" si="261"/>
        <v>12</v>
      </c>
      <c r="R2807" s="28">
        <f>IF(Q2807=0,0,IF(E2807&gt;1,E2807-1,VLOOKUP(Q2807,Months_Weeks!$A$1:$B$13,2,0)))</f>
        <v>2</v>
      </c>
      <c r="S2807" s="30"/>
      <c r="T2807" s="39"/>
      <c r="U2807" s="39"/>
      <c r="V2807" s="50">
        <f t="shared" si="262"/>
        <v>0</v>
      </c>
      <c r="W2807" s="28">
        <f t="shared" si="263"/>
        <v>12</v>
      </c>
      <c r="X2807" s="28">
        <f>IF(W2807=0,0,IF(E2807&gt;1,E2807-1,VLOOKUP(W2807,Months_Weeks!$A$1:$B$13,2,0)))</f>
        <v>2</v>
      </c>
      <c r="Y2807" s="30"/>
      <c r="Z2807" s="39"/>
      <c r="AA2807" s="31"/>
      <c r="AB2807" s="39"/>
      <c r="AC2807" s="31"/>
      <c r="AD2807" s="40"/>
      <c r="AE2807" s="31"/>
      <c r="AF2807" s="40"/>
      <c r="AG2807" s="31"/>
      <c r="AH2807" s="40"/>
      <c r="AI2807" s="31"/>
      <c r="AJ2807" s="40"/>
    </row>
    <row r="2808" spans="1:36" x14ac:dyDescent="0.25">
      <c r="A2808" s="37" t="s">
        <v>32</v>
      </c>
      <c r="B2808" s="37">
        <v>37</v>
      </c>
      <c r="C2808" s="26" t="str">
        <f>IFERROR(INDEX(Clients[Client_Name],MATCH(Table312[[#This Row],[Client_Code]],Clients[Client_Code],0)),"")</f>
        <v>PAPA JOHNS</v>
      </c>
      <c r="D2808" s="25">
        <v>12</v>
      </c>
      <c r="E2808" s="25">
        <v>4</v>
      </c>
      <c r="F2808" s="25" t="b">
        <f>IF(E2808&gt;(VLOOKUP(D2808,Months_Weeks!$A$2:$B$13,2,TRUE)),FALSE)</f>
        <v>0</v>
      </c>
      <c r="G2808" s="63">
        <f>IF(Table312[[#This Row],[Facility]]="Buin",1.5%,0.25%)</f>
        <v>2.5000000000000001E-3</v>
      </c>
      <c r="H2808" s="38"/>
      <c r="I2808" s="38"/>
      <c r="J2808" s="27">
        <f t="shared" si="258"/>
        <v>375</v>
      </c>
      <c r="K2808" s="28">
        <f t="shared" si="259"/>
        <v>12</v>
      </c>
      <c r="L2808" s="27">
        <f>IF(K2808=0,0,IF(E2808&gt;1,E2808-1,VLOOKUP(K2808,Months_Weeks!$A$1:$B$13,2,0)))</f>
        <v>3</v>
      </c>
      <c r="M2808" s="29"/>
      <c r="N2808" s="39"/>
      <c r="O2808" s="39"/>
      <c r="P2808" s="50">
        <f t="shared" si="260"/>
        <v>0</v>
      </c>
      <c r="Q2808" s="28">
        <f t="shared" si="261"/>
        <v>12</v>
      </c>
      <c r="R2808" s="28">
        <f>IF(Q2808=0,0,IF(E2808&gt;1,E2808-1,VLOOKUP(Q2808,Months_Weeks!$A$1:$B$13,2,0)))</f>
        <v>3</v>
      </c>
      <c r="S2808" s="30"/>
      <c r="T2808" s="39"/>
      <c r="U2808" s="39"/>
      <c r="V2808" s="50">
        <f t="shared" si="262"/>
        <v>0</v>
      </c>
      <c r="W2808" s="28">
        <f t="shared" si="263"/>
        <v>12</v>
      </c>
      <c r="X2808" s="28">
        <f>IF(W2808=0,0,IF(E2808&gt;1,E2808-1,VLOOKUP(W2808,Months_Weeks!$A$1:$B$13,2,0)))</f>
        <v>3</v>
      </c>
      <c r="Y2808" s="30"/>
      <c r="Z2808" s="39"/>
      <c r="AA2808" s="31"/>
      <c r="AB2808" s="39"/>
      <c r="AC2808" s="31"/>
      <c r="AD2808" s="40"/>
      <c r="AE2808" s="31"/>
      <c r="AF2808" s="40"/>
      <c r="AG2808" s="31"/>
      <c r="AH2808" s="40"/>
      <c r="AI2808" s="31"/>
      <c r="AJ2808" s="40"/>
    </row>
    <row r="2809" spans="1:36" x14ac:dyDescent="0.25">
      <c r="A2809" s="37" t="s">
        <v>32</v>
      </c>
      <c r="B2809" s="37">
        <v>37</v>
      </c>
      <c r="C2809" s="26" t="str">
        <f>IFERROR(INDEX(Clients[Client_Name],MATCH(Table312[[#This Row],[Client_Code]],Clients[Client_Code],0)),"")</f>
        <v>PAPA JOHNS</v>
      </c>
      <c r="D2809" s="25">
        <v>12</v>
      </c>
      <c r="E2809" s="25">
        <v>5</v>
      </c>
      <c r="F2809" s="25" t="b">
        <f>IF(E2809&gt;(VLOOKUP(D2809,Months_Weeks!$A$2:$B$13,2,TRUE)),FALSE)</f>
        <v>0</v>
      </c>
      <c r="G2809" s="63">
        <f>IF(Table312[[#This Row],[Facility]]="Buin",1.5%,0.25%)</f>
        <v>2.5000000000000001E-3</v>
      </c>
      <c r="H2809" s="38"/>
      <c r="I2809" s="38"/>
      <c r="J2809" s="27">
        <f t="shared" si="258"/>
        <v>375</v>
      </c>
      <c r="K2809" s="28">
        <f t="shared" si="259"/>
        <v>12</v>
      </c>
      <c r="L2809" s="27">
        <f>IF(K2809=0,0,IF(E2809&gt;1,E2809-1,VLOOKUP(K2809,Months_Weeks!$A$1:$B$13,2,0)))</f>
        <v>4</v>
      </c>
      <c r="M2809" s="29"/>
      <c r="N2809" s="39"/>
      <c r="O2809" s="39"/>
      <c r="P2809" s="50">
        <f t="shared" si="260"/>
        <v>0</v>
      </c>
      <c r="Q2809" s="28">
        <f t="shared" si="261"/>
        <v>12</v>
      </c>
      <c r="R2809" s="28">
        <f>IF(Q2809=0,0,IF(E2809&gt;1,E2809-1,VLOOKUP(Q2809,Months_Weeks!$A$1:$B$13,2,0)))</f>
        <v>4</v>
      </c>
      <c r="S2809" s="30"/>
      <c r="T2809" s="39"/>
      <c r="U2809" s="39"/>
      <c r="V2809" s="50">
        <f t="shared" si="262"/>
        <v>0</v>
      </c>
      <c r="W2809" s="28">
        <f t="shared" si="263"/>
        <v>12</v>
      </c>
      <c r="X2809" s="28">
        <f>IF(W2809=0,0,IF(E2809&gt;1,E2809-1,VLOOKUP(W2809,Months_Weeks!$A$1:$B$13,2,0)))</f>
        <v>4</v>
      </c>
      <c r="Y2809" s="30"/>
      <c r="Z2809" s="39"/>
      <c r="AA2809" s="31"/>
      <c r="AB2809" s="39"/>
      <c r="AC2809" s="31"/>
      <c r="AD2809" s="40"/>
      <c r="AE2809" s="31"/>
      <c r="AF2809" s="40"/>
      <c r="AG2809" s="31"/>
      <c r="AH2809" s="40"/>
      <c r="AI2809" s="31"/>
      <c r="AJ2809" s="40"/>
    </row>
    <row r="2810" spans="1:36" x14ac:dyDescent="0.25">
      <c r="A2810" s="37" t="s">
        <v>62</v>
      </c>
      <c r="B2810" s="37">
        <v>1041</v>
      </c>
      <c r="C2810" s="26" t="str">
        <f>IFERROR(INDEX(Clients[Client_Name],MATCH(Table312[[#This Row],[Client_Code]],Clients[Client_Code],0)),"")</f>
        <v>PESQUERA FRIOSUR</v>
      </c>
      <c r="D2810" s="25">
        <v>1</v>
      </c>
      <c r="E2810" s="25">
        <v>1</v>
      </c>
      <c r="F2810" s="25" t="b">
        <f>IF(E2810&gt;(VLOOKUP(D2810,Months_Weeks!$A$2:$B$13,2,TRUE)),FALSE)</f>
        <v>0</v>
      </c>
      <c r="G2810" s="63">
        <f>IF(Table312[[#This Row],[Facility]]="Buin",1.5%,0.25%)</f>
        <v>1.4999999999999999E-2</v>
      </c>
      <c r="H2810" s="38">
        <v>0</v>
      </c>
      <c r="I2810" s="38"/>
      <c r="J2810" s="27">
        <f t="shared" si="258"/>
        <v>0</v>
      </c>
      <c r="K2810" s="28">
        <f t="shared" si="259"/>
        <v>0</v>
      </c>
      <c r="L2810" s="27">
        <f>IF(K2810=0,0,IF(E2810&gt;1,E2810-1,VLOOKUP(K2810,Months_Weeks!$A$1:$B$13,2,0)))</f>
        <v>0</v>
      </c>
      <c r="M2810" s="29"/>
      <c r="N2810" s="39"/>
      <c r="O2810" s="39"/>
      <c r="P2810" s="50">
        <f t="shared" si="260"/>
        <v>0</v>
      </c>
      <c r="Q2810" s="28">
        <f t="shared" si="261"/>
        <v>0</v>
      </c>
      <c r="R2810" s="28">
        <f>IF(Q2810=0,0,IF(E2810&gt;1,E2810-1,VLOOKUP(Q2810,Months_Weeks!$A$1:$B$13,2,0)))</f>
        <v>0</v>
      </c>
      <c r="S2810" s="30"/>
      <c r="T2810" s="39"/>
      <c r="U2810" s="39"/>
      <c r="V2810" s="50">
        <f t="shared" si="262"/>
        <v>0</v>
      </c>
      <c r="W2810" s="28">
        <f t="shared" si="263"/>
        <v>0</v>
      </c>
      <c r="X2810" s="28">
        <f>IF(W2810=0,0,IF(E2810&gt;1,E2810-1,VLOOKUP(W2810,Months_Weeks!$A$1:$B$13,2,0)))</f>
        <v>0</v>
      </c>
      <c r="Y2810" s="30"/>
      <c r="Z2810" s="39"/>
      <c r="AA2810" s="31"/>
      <c r="AB2810" s="39"/>
      <c r="AC2810" s="31"/>
      <c r="AD2810" s="40"/>
      <c r="AE2810" s="31"/>
      <c r="AF2810" s="40"/>
      <c r="AG2810" s="31"/>
      <c r="AH2810" s="40"/>
      <c r="AI2810" s="31"/>
      <c r="AJ2810" s="40"/>
    </row>
    <row r="2811" spans="1:36" x14ac:dyDescent="0.25">
      <c r="A2811" s="37" t="s">
        <v>62</v>
      </c>
      <c r="B2811" s="37">
        <v>1041</v>
      </c>
      <c r="C2811" s="26" t="str">
        <f>IFERROR(INDEX(Clients[Client_Name],MATCH(Table312[[#This Row],[Client_Code]],Clients[Client_Code],0)),"")</f>
        <v>PESQUERA FRIOSUR</v>
      </c>
      <c r="D2811" s="25">
        <v>1</v>
      </c>
      <c r="E2811" s="25">
        <v>2</v>
      </c>
      <c r="F2811" s="25" t="b">
        <f>IF(E2811&gt;(VLOOKUP(D2811,Months_Weeks!$A$2:$B$13,2,TRUE)),FALSE)</f>
        <v>0</v>
      </c>
      <c r="G2811" s="63">
        <f>IF(Table312[[#This Row],[Facility]]="Buin",1.5%,0.25%)</f>
        <v>1.4999999999999999E-2</v>
      </c>
      <c r="H2811" s="38">
        <v>0</v>
      </c>
      <c r="I2811" s="38"/>
      <c r="J2811" s="27">
        <f t="shared" si="258"/>
        <v>0</v>
      </c>
      <c r="K2811" s="28">
        <f t="shared" si="259"/>
        <v>1</v>
      </c>
      <c r="L2811" s="27">
        <f>IF(K2811=0,0,IF(E2811&gt;1,E2811-1,VLOOKUP(K2811,Months_Weeks!$A$1:$B$13,2,0)))</f>
        <v>1</v>
      </c>
      <c r="M2811" s="29"/>
      <c r="N2811" s="39"/>
      <c r="O2811" s="39"/>
      <c r="P2811" s="50">
        <f t="shared" si="260"/>
        <v>0</v>
      </c>
      <c r="Q2811" s="28">
        <f t="shared" si="261"/>
        <v>1</v>
      </c>
      <c r="R2811" s="28">
        <f>IF(Q2811=0,0,IF(E2811&gt;1,E2811-1,VLOOKUP(Q2811,Months_Weeks!$A$1:$B$13,2,0)))</f>
        <v>1</v>
      </c>
      <c r="S2811" s="30"/>
      <c r="T2811" s="39"/>
      <c r="U2811" s="39"/>
      <c r="V2811" s="50">
        <f t="shared" si="262"/>
        <v>0</v>
      </c>
      <c r="W2811" s="28">
        <f t="shared" si="263"/>
        <v>1</v>
      </c>
      <c r="X2811" s="28">
        <f>IF(W2811=0,0,IF(E2811&gt;1,E2811-1,VLOOKUP(W2811,Months_Weeks!$A$1:$B$13,2,0)))</f>
        <v>1</v>
      </c>
      <c r="Y2811" s="30"/>
      <c r="Z2811" s="39"/>
      <c r="AA2811" s="31"/>
      <c r="AB2811" s="39"/>
      <c r="AC2811" s="31"/>
      <c r="AD2811" s="40"/>
      <c r="AE2811" s="31"/>
      <c r="AF2811" s="40"/>
      <c r="AG2811" s="31"/>
      <c r="AH2811" s="40"/>
      <c r="AI2811" s="31"/>
      <c r="AJ2811" s="40"/>
    </row>
    <row r="2812" spans="1:36" x14ac:dyDescent="0.25">
      <c r="A2812" s="37" t="s">
        <v>62</v>
      </c>
      <c r="B2812" s="37">
        <v>1041</v>
      </c>
      <c r="C2812" s="26" t="str">
        <f>IFERROR(INDEX(Clients[Client_Name],MATCH(Table312[[#This Row],[Client_Code]],Clients[Client_Code],0)),"")</f>
        <v>PESQUERA FRIOSUR</v>
      </c>
      <c r="D2812" s="25">
        <v>1</v>
      </c>
      <c r="E2812" s="25">
        <v>3</v>
      </c>
      <c r="F2812" s="25" t="b">
        <f>IF(E2812&gt;(VLOOKUP(D2812,Months_Weeks!$A$2:$B$13,2,TRUE)),FALSE)</f>
        <v>0</v>
      </c>
      <c r="G2812" s="63">
        <f>IF(Table312[[#This Row],[Facility]]="Buin",1.5%,0.25%)</f>
        <v>1.4999999999999999E-2</v>
      </c>
      <c r="H2812" s="38"/>
      <c r="I2812" s="38"/>
      <c r="J2812" s="27">
        <f t="shared" si="258"/>
        <v>0</v>
      </c>
      <c r="K2812" s="28">
        <f t="shared" si="259"/>
        <v>1</v>
      </c>
      <c r="L2812" s="27">
        <f>IF(K2812=0,0,IF(E2812&gt;1,E2812-1,VLOOKUP(K2812,Months_Weeks!$A$1:$B$13,2,0)))</f>
        <v>2</v>
      </c>
      <c r="M2812" s="29"/>
      <c r="N2812" s="39"/>
      <c r="O2812" s="39"/>
      <c r="P2812" s="50">
        <f t="shared" si="260"/>
        <v>0</v>
      </c>
      <c r="Q2812" s="28">
        <f t="shared" si="261"/>
        <v>1</v>
      </c>
      <c r="R2812" s="28">
        <f>IF(Q2812=0,0,IF(E2812&gt;1,E2812-1,VLOOKUP(Q2812,Months_Weeks!$A$1:$B$13,2,0)))</f>
        <v>2</v>
      </c>
      <c r="S2812" s="30"/>
      <c r="T2812" s="39"/>
      <c r="U2812" s="39"/>
      <c r="V2812" s="50">
        <f t="shared" si="262"/>
        <v>0</v>
      </c>
      <c r="W2812" s="28">
        <f t="shared" si="263"/>
        <v>1</v>
      </c>
      <c r="X2812" s="28">
        <f>IF(W2812=0,0,IF(E2812&gt;1,E2812-1,VLOOKUP(W2812,Months_Weeks!$A$1:$B$13,2,0)))</f>
        <v>2</v>
      </c>
      <c r="Y2812" s="30"/>
      <c r="Z2812" s="39"/>
      <c r="AA2812" s="31"/>
      <c r="AB2812" s="39"/>
      <c r="AC2812" s="31"/>
      <c r="AD2812" s="40"/>
      <c r="AE2812" s="31"/>
      <c r="AF2812" s="40"/>
      <c r="AG2812" s="31"/>
      <c r="AH2812" s="40"/>
      <c r="AI2812" s="31"/>
      <c r="AJ2812" s="40"/>
    </row>
    <row r="2813" spans="1:36" x14ac:dyDescent="0.25">
      <c r="A2813" s="37" t="s">
        <v>62</v>
      </c>
      <c r="B2813" s="37">
        <v>1041</v>
      </c>
      <c r="C2813" s="26" t="str">
        <f>IFERROR(INDEX(Clients[Client_Name],MATCH(Table312[[#This Row],[Client_Code]],Clients[Client_Code],0)),"")</f>
        <v>PESQUERA FRIOSUR</v>
      </c>
      <c r="D2813" s="25">
        <v>1</v>
      </c>
      <c r="E2813" s="25">
        <v>4</v>
      </c>
      <c r="F2813" s="25" t="b">
        <f>IF(E2813&gt;(VLOOKUP(D2813,Months_Weeks!$A$2:$B$13,2,TRUE)),FALSE)</f>
        <v>0</v>
      </c>
      <c r="G2813" s="63">
        <f>IF(Table312[[#This Row],[Facility]]="Buin",1.5%,0.25%)</f>
        <v>1.4999999999999999E-2</v>
      </c>
      <c r="H2813" s="38">
        <v>1</v>
      </c>
      <c r="I2813" s="38"/>
      <c r="J2813" s="27">
        <f t="shared" si="258"/>
        <v>1</v>
      </c>
      <c r="K2813" s="28">
        <f t="shared" si="259"/>
        <v>1</v>
      </c>
      <c r="L2813" s="27">
        <f>IF(K2813=0,0,IF(E2813&gt;1,E2813-1,VLOOKUP(K2813,Months_Weeks!$A$1:$B$13,2,0)))</f>
        <v>3</v>
      </c>
      <c r="M2813" s="29"/>
      <c r="N2813" s="39"/>
      <c r="O2813" s="39"/>
      <c r="P2813" s="50">
        <f t="shared" si="260"/>
        <v>0</v>
      </c>
      <c r="Q2813" s="28">
        <f t="shared" si="261"/>
        <v>1</v>
      </c>
      <c r="R2813" s="28">
        <f>IF(Q2813=0,0,IF(E2813&gt;1,E2813-1,VLOOKUP(Q2813,Months_Weeks!$A$1:$B$13,2,0)))</f>
        <v>3</v>
      </c>
      <c r="S2813" s="30"/>
      <c r="T2813" s="39"/>
      <c r="U2813" s="39"/>
      <c r="V2813" s="50">
        <f t="shared" si="262"/>
        <v>0</v>
      </c>
      <c r="W2813" s="28">
        <f t="shared" si="263"/>
        <v>1</v>
      </c>
      <c r="X2813" s="28">
        <f>IF(W2813=0,0,IF(E2813&gt;1,E2813-1,VLOOKUP(W2813,Months_Weeks!$A$1:$B$13,2,0)))</f>
        <v>3</v>
      </c>
      <c r="Y2813" s="30"/>
      <c r="Z2813" s="39"/>
      <c r="AA2813" s="31"/>
      <c r="AB2813" s="39"/>
      <c r="AC2813" s="31"/>
      <c r="AD2813" s="40"/>
      <c r="AE2813" s="31"/>
      <c r="AF2813" s="40"/>
      <c r="AG2813" s="31"/>
      <c r="AH2813" s="40"/>
      <c r="AI2813" s="31"/>
      <c r="AJ2813" s="40"/>
    </row>
    <row r="2814" spans="1:36" x14ac:dyDescent="0.25">
      <c r="A2814" s="37" t="s">
        <v>62</v>
      </c>
      <c r="B2814" s="37">
        <v>1041</v>
      </c>
      <c r="C2814" s="26" t="str">
        <f>IFERROR(INDEX(Clients[Client_Name],MATCH(Table312[[#This Row],[Client_Code]],Clients[Client_Code],0)),"")</f>
        <v>PESQUERA FRIOSUR</v>
      </c>
      <c r="D2814" s="25">
        <v>2</v>
      </c>
      <c r="E2814" s="25">
        <v>1</v>
      </c>
      <c r="F2814" s="25" t="b">
        <f>IF(E2814&gt;(VLOOKUP(D2814,Months_Weeks!$A$2:$B$13,2,TRUE)),FALSE)</f>
        <v>0</v>
      </c>
      <c r="G2814" s="63">
        <f>IF(Table312[[#This Row],[Facility]]="Buin",1.5%,0.25%)</f>
        <v>1.4999999999999999E-2</v>
      </c>
      <c r="H2814" s="38">
        <v>18</v>
      </c>
      <c r="I2814" s="38"/>
      <c r="J2814" s="27">
        <f t="shared" si="258"/>
        <v>19</v>
      </c>
      <c r="K2814" s="28">
        <f t="shared" si="259"/>
        <v>1</v>
      </c>
      <c r="L2814" s="27">
        <f>IF(K2814=0,0,IF(E2814&gt;1,E2814-1,VLOOKUP(K2814,Months_Weeks!$A$1:$B$13,2,0)))</f>
        <v>4</v>
      </c>
      <c r="M2814" s="29"/>
      <c r="N2814" s="39"/>
      <c r="O2814" s="39"/>
      <c r="P2814" s="50">
        <f t="shared" si="260"/>
        <v>0</v>
      </c>
      <c r="Q2814" s="28">
        <f t="shared" si="261"/>
        <v>1</v>
      </c>
      <c r="R2814" s="28">
        <f>IF(Q2814=0,0,IF(E2814&gt;1,E2814-1,VLOOKUP(Q2814,Months_Weeks!$A$1:$B$13,2,0)))</f>
        <v>4</v>
      </c>
      <c r="S2814" s="30"/>
      <c r="T2814" s="39"/>
      <c r="U2814" s="39"/>
      <c r="V2814" s="50">
        <f t="shared" si="262"/>
        <v>0</v>
      </c>
      <c r="W2814" s="28">
        <f t="shared" si="263"/>
        <v>1</v>
      </c>
      <c r="X2814" s="28">
        <f>IF(W2814=0,0,IF(E2814&gt;1,E2814-1,VLOOKUP(W2814,Months_Weeks!$A$1:$B$13,2,0)))</f>
        <v>4</v>
      </c>
      <c r="Y2814" s="30"/>
      <c r="Z2814" s="39"/>
      <c r="AA2814" s="31"/>
      <c r="AB2814" s="39"/>
      <c r="AC2814" s="31"/>
      <c r="AD2814" s="40"/>
      <c r="AE2814" s="31"/>
      <c r="AF2814" s="40"/>
      <c r="AG2814" s="31"/>
      <c r="AH2814" s="40"/>
      <c r="AI2814" s="31"/>
      <c r="AJ2814" s="40"/>
    </row>
    <row r="2815" spans="1:36" x14ac:dyDescent="0.25">
      <c r="A2815" s="37" t="s">
        <v>62</v>
      </c>
      <c r="B2815" s="37">
        <v>1041</v>
      </c>
      <c r="C2815" s="26" t="str">
        <f>IFERROR(INDEX(Clients[Client_Name],MATCH(Table312[[#This Row],[Client_Code]],Clients[Client_Code],0)),"")</f>
        <v>PESQUERA FRIOSUR</v>
      </c>
      <c r="D2815" s="25">
        <v>2</v>
      </c>
      <c r="E2815" s="25">
        <v>2</v>
      </c>
      <c r="F2815" s="25" t="b">
        <f>IF(E2815&gt;(VLOOKUP(D2815,Months_Weeks!$A$2:$B$13,2,TRUE)),FALSE)</f>
        <v>0</v>
      </c>
      <c r="G2815" s="63">
        <f>IF(Table312[[#This Row],[Facility]]="Buin",1.5%,0.25%)</f>
        <v>1.4999999999999999E-2</v>
      </c>
      <c r="H2815" s="38">
        <v>0</v>
      </c>
      <c r="I2815" s="38"/>
      <c r="J2815" s="27">
        <f t="shared" si="258"/>
        <v>19</v>
      </c>
      <c r="K2815" s="28">
        <f t="shared" si="259"/>
        <v>2</v>
      </c>
      <c r="L2815" s="27">
        <f>IF(K2815=0,0,IF(E2815&gt;1,E2815-1,VLOOKUP(K2815,Months_Weeks!$A$1:$B$13,2,0)))</f>
        <v>1</v>
      </c>
      <c r="M2815" s="29"/>
      <c r="N2815" s="39"/>
      <c r="O2815" s="39"/>
      <c r="P2815" s="50">
        <f t="shared" si="260"/>
        <v>0</v>
      </c>
      <c r="Q2815" s="28">
        <f t="shared" si="261"/>
        <v>2</v>
      </c>
      <c r="R2815" s="28">
        <f>IF(Q2815=0,0,IF(E2815&gt;1,E2815-1,VLOOKUP(Q2815,Months_Weeks!$A$1:$B$13,2,0)))</f>
        <v>1</v>
      </c>
      <c r="S2815" s="30"/>
      <c r="T2815" s="39"/>
      <c r="U2815" s="39"/>
      <c r="V2815" s="50">
        <f t="shared" si="262"/>
        <v>0</v>
      </c>
      <c r="W2815" s="28">
        <f t="shared" si="263"/>
        <v>2</v>
      </c>
      <c r="X2815" s="28">
        <f>IF(W2815=0,0,IF(E2815&gt;1,E2815-1,VLOOKUP(W2815,Months_Weeks!$A$1:$B$13,2,0)))</f>
        <v>1</v>
      </c>
      <c r="Y2815" s="30"/>
      <c r="Z2815" s="39"/>
      <c r="AA2815" s="31"/>
      <c r="AB2815" s="39"/>
      <c r="AC2815" s="31"/>
      <c r="AD2815" s="40"/>
      <c r="AE2815" s="31"/>
      <c r="AF2815" s="40"/>
      <c r="AG2815" s="31"/>
      <c r="AH2815" s="40"/>
      <c r="AI2815" s="31"/>
      <c r="AJ2815" s="40"/>
    </row>
    <row r="2816" spans="1:36" x14ac:dyDescent="0.25">
      <c r="A2816" s="37" t="s">
        <v>62</v>
      </c>
      <c r="B2816" s="37">
        <v>1041</v>
      </c>
      <c r="C2816" s="26" t="str">
        <f>IFERROR(INDEX(Clients[Client_Name],MATCH(Table312[[#This Row],[Client_Code]],Clients[Client_Code],0)),"")</f>
        <v>PESQUERA FRIOSUR</v>
      </c>
      <c r="D2816" s="25">
        <v>2</v>
      </c>
      <c r="E2816" s="25">
        <v>3</v>
      </c>
      <c r="F2816" s="25" t="b">
        <f>IF(E2816&gt;(VLOOKUP(D2816,Months_Weeks!$A$2:$B$13,2,TRUE)),FALSE)</f>
        <v>0</v>
      </c>
      <c r="G2816" s="63">
        <f>IF(Table312[[#This Row],[Facility]]="Buin",1.5%,0.25%)</f>
        <v>1.4999999999999999E-2</v>
      </c>
      <c r="H2816" s="38">
        <v>0</v>
      </c>
      <c r="I2816" s="38"/>
      <c r="J2816" s="27">
        <f t="shared" si="258"/>
        <v>19</v>
      </c>
      <c r="K2816" s="28">
        <f t="shared" si="259"/>
        <v>2</v>
      </c>
      <c r="L2816" s="27">
        <f>IF(K2816=0,0,IF(E2816&gt;1,E2816-1,VLOOKUP(K2816,Months_Weeks!$A$1:$B$13,2,0)))</f>
        <v>2</v>
      </c>
      <c r="M2816" s="29"/>
      <c r="N2816" s="39"/>
      <c r="O2816" s="39"/>
      <c r="P2816" s="50">
        <f t="shared" si="260"/>
        <v>0</v>
      </c>
      <c r="Q2816" s="28">
        <f t="shared" si="261"/>
        <v>2</v>
      </c>
      <c r="R2816" s="28">
        <f>IF(Q2816=0,0,IF(E2816&gt;1,E2816-1,VLOOKUP(Q2816,Months_Weeks!$A$1:$B$13,2,0)))</f>
        <v>2</v>
      </c>
      <c r="S2816" s="30"/>
      <c r="T2816" s="39"/>
      <c r="U2816" s="39"/>
      <c r="V2816" s="50">
        <f t="shared" si="262"/>
        <v>0</v>
      </c>
      <c r="W2816" s="28">
        <f t="shared" si="263"/>
        <v>2</v>
      </c>
      <c r="X2816" s="28">
        <f>IF(W2816=0,0,IF(E2816&gt;1,E2816-1,VLOOKUP(W2816,Months_Weeks!$A$1:$B$13,2,0)))</f>
        <v>2</v>
      </c>
      <c r="Y2816" s="30"/>
      <c r="Z2816" s="39"/>
      <c r="AA2816" s="31"/>
      <c r="AB2816" s="39"/>
      <c r="AC2816" s="31"/>
      <c r="AD2816" s="40"/>
      <c r="AE2816" s="31"/>
      <c r="AF2816" s="40"/>
      <c r="AG2816" s="31"/>
      <c r="AH2816" s="40"/>
      <c r="AI2816" s="31"/>
      <c r="AJ2816" s="40"/>
    </row>
    <row r="2817" spans="1:36" x14ac:dyDescent="0.25">
      <c r="A2817" s="37" t="s">
        <v>62</v>
      </c>
      <c r="B2817" s="37">
        <v>1041</v>
      </c>
      <c r="C2817" s="26" t="str">
        <f>IFERROR(INDEX(Clients[Client_Name],MATCH(Table312[[#This Row],[Client_Code]],Clients[Client_Code],0)),"")</f>
        <v>PESQUERA FRIOSUR</v>
      </c>
      <c r="D2817" s="25">
        <v>2</v>
      </c>
      <c r="E2817" s="25">
        <v>4</v>
      </c>
      <c r="F2817" s="25" t="b">
        <f>IF(E2817&gt;(VLOOKUP(D2817,Months_Weeks!$A$2:$B$13,2,TRUE)),FALSE)</f>
        <v>0</v>
      </c>
      <c r="G2817" s="63">
        <f>IF(Table312[[#This Row],[Facility]]="Buin",1.5%,0.25%)</f>
        <v>1.4999999999999999E-2</v>
      </c>
      <c r="H2817" s="38"/>
      <c r="I2817" s="38"/>
      <c r="J2817" s="27">
        <f t="shared" si="258"/>
        <v>19</v>
      </c>
      <c r="K2817" s="28">
        <f t="shared" si="259"/>
        <v>2</v>
      </c>
      <c r="L2817" s="27">
        <f>IF(K2817=0,0,IF(E2817&gt;1,E2817-1,VLOOKUP(K2817,Months_Weeks!$A$1:$B$13,2,0)))</f>
        <v>3</v>
      </c>
      <c r="M2817" s="29"/>
      <c r="N2817" s="39"/>
      <c r="O2817" s="39"/>
      <c r="P2817" s="50">
        <f t="shared" si="260"/>
        <v>0</v>
      </c>
      <c r="Q2817" s="28">
        <f t="shared" si="261"/>
        <v>2</v>
      </c>
      <c r="R2817" s="28">
        <f>IF(Q2817=0,0,IF(E2817&gt;1,E2817-1,VLOOKUP(Q2817,Months_Weeks!$A$1:$B$13,2,0)))</f>
        <v>3</v>
      </c>
      <c r="S2817" s="30"/>
      <c r="T2817" s="39"/>
      <c r="U2817" s="39"/>
      <c r="V2817" s="50">
        <f t="shared" si="262"/>
        <v>0</v>
      </c>
      <c r="W2817" s="28">
        <f t="shared" si="263"/>
        <v>2</v>
      </c>
      <c r="X2817" s="28">
        <f>IF(W2817=0,0,IF(E2817&gt;1,E2817-1,VLOOKUP(W2817,Months_Weeks!$A$1:$B$13,2,0)))</f>
        <v>3</v>
      </c>
      <c r="Y2817" s="30"/>
      <c r="Z2817" s="39"/>
      <c r="AA2817" s="31"/>
      <c r="AB2817" s="39"/>
      <c r="AC2817" s="31"/>
      <c r="AD2817" s="40"/>
      <c r="AE2817" s="31"/>
      <c r="AF2817" s="40"/>
      <c r="AG2817" s="31"/>
      <c r="AH2817" s="40"/>
      <c r="AI2817" s="31"/>
      <c r="AJ2817" s="40"/>
    </row>
    <row r="2818" spans="1:36" x14ac:dyDescent="0.25">
      <c r="A2818" s="37" t="s">
        <v>62</v>
      </c>
      <c r="B2818" s="37">
        <v>1041</v>
      </c>
      <c r="C2818" s="26" t="str">
        <f>IFERROR(INDEX(Clients[Client_Name],MATCH(Table312[[#This Row],[Client_Code]],Clients[Client_Code],0)),"")</f>
        <v>PESQUERA FRIOSUR</v>
      </c>
      <c r="D2818" s="25">
        <v>3</v>
      </c>
      <c r="E2818" s="25">
        <v>1</v>
      </c>
      <c r="F2818" s="25" t="b">
        <f>IF(E2818&gt;(VLOOKUP(D2818,Months_Weeks!$A$2:$B$13,2,TRUE)),FALSE)</f>
        <v>0</v>
      </c>
      <c r="G2818" s="63">
        <f>IF(Table312[[#This Row],[Facility]]="Buin",1.5%,0.25%)</f>
        <v>1.4999999999999999E-2</v>
      </c>
      <c r="H2818" s="38">
        <v>0</v>
      </c>
      <c r="I2818" s="38"/>
      <c r="J2818" s="27">
        <f t="shared" ref="J2818:J2881" si="264" xml:space="preserve"> SUMIFS(J:J,$B:$B,$B2818,$D:$D,K2818,$E:$E,L2818,$A:$A,$A2818)+H2818-I2818</f>
        <v>19</v>
      </c>
      <c r="K2818" s="28">
        <f t="shared" ref="K2818:K2881" si="265">IF(E2818&gt;1,D2818,D2818-1)</f>
        <v>2</v>
      </c>
      <c r="L2818" s="27">
        <f>IF(K2818=0,0,IF(E2818&gt;1,E2818-1,VLOOKUP(K2818,Months_Weeks!$A$1:$B$13,2,0)))</f>
        <v>4</v>
      </c>
      <c r="M2818" s="29"/>
      <c r="N2818" s="39"/>
      <c r="O2818" s="39"/>
      <c r="P2818" s="50">
        <f t="shared" ref="P2818:P2881" si="266" xml:space="preserve"> SUMIFS(P:P,$B:$B,$B2818,$D:$D,Q2818,$E:$E,R2818,$A:$A,$A2818)+N2818-O2818</f>
        <v>0</v>
      </c>
      <c r="Q2818" s="28">
        <f t="shared" ref="Q2818:Q2881" si="267">IF(E2818&gt;1,D2818,D2818-1)</f>
        <v>2</v>
      </c>
      <c r="R2818" s="28">
        <f>IF(Q2818=0,0,IF(E2818&gt;1,E2818-1,VLOOKUP(Q2818,Months_Weeks!$A$1:$B$13,2,0)))</f>
        <v>4</v>
      </c>
      <c r="S2818" s="30"/>
      <c r="T2818" s="39"/>
      <c r="U2818" s="39"/>
      <c r="V2818" s="50">
        <f t="shared" ref="V2818:V2881" si="268" xml:space="preserve"> SUMIFS(V:V,$B:$B,$B2818,$D:$D,W2818,$E:$E,X2818,$A:$A,$A2818)+T2818-U2818</f>
        <v>0</v>
      </c>
      <c r="W2818" s="28">
        <f t="shared" ref="W2818:W2881" si="269">IF(E2818&gt;1,D2818,D2818-1)</f>
        <v>2</v>
      </c>
      <c r="X2818" s="28">
        <f>IF(W2818=0,0,IF(E2818&gt;1,E2818-1,VLOOKUP(W2818,Months_Weeks!$A$1:$B$13,2,0)))</f>
        <v>4</v>
      </c>
      <c r="Y2818" s="30"/>
      <c r="Z2818" s="39"/>
      <c r="AA2818" s="31"/>
      <c r="AB2818" s="39"/>
      <c r="AC2818" s="31"/>
      <c r="AD2818" s="40"/>
      <c r="AE2818" s="31"/>
      <c r="AF2818" s="40"/>
      <c r="AG2818" s="31"/>
      <c r="AH2818" s="40"/>
      <c r="AI2818" s="31"/>
      <c r="AJ2818" s="40"/>
    </row>
    <row r="2819" spans="1:36" x14ac:dyDescent="0.25">
      <c r="A2819" s="37" t="s">
        <v>62</v>
      </c>
      <c r="B2819" s="37">
        <v>1041</v>
      </c>
      <c r="C2819" s="26" t="str">
        <f>IFERROR(INDEX(Clients[Client_Name],MATCH(Table312[[#This Row],[Client_Code]],Clients[Client_Code],0)),"")</f>
        <v>PESQUERA FRIOSUR</v>
      </c>
      <c r="D2819" s="25">
        <v>3</v>
      </c>
      <c r="E2819" s="25">
        <v>2</v>
      </c>
      <c r="F2819" s="25" t="b">
        <f>IF(E2819&gt;(VLOOKUP(D2819,Months_Weeks!$A$2:$B$13,2,TRUE)),FALSE)</f>
        <v>0</v>
      </c>
      <c r="G2819" s="63">
        <f>IF(Table312[[#This Row],[Facility]]="Buin",1.5%,0.25%)</f>
        <v>1.4999999999999999E-2</v>
      </c>
      <c r="H2819" s="38"/>
      <c r="I2819" s="38"/>
      <c r="J2819" s="27">
        <f t="shared" si="264"/>
        <v>19</v>
      </c>
      <c r="K2819" s="28">
        <f t="shared" si="265"/>
        <v>3</v>
      </c>
      <c r="L2819" s="27">
        <f>IF(K2819=0,0,IF(E2819&gt;1,E2819-1,VLOOKUP(K2819,Months_Weeks!$A$1:$B$13,2,0)))</f>
        <v>1</v>
      </c>
      <c r="M2819" s="29"/>
      <c r="N2819" s="39"/>
      <c r="O2819" s="39"/>
      <c r="P2819" s="50">
        <f t="shared" si="266"/>
        <v>0</v>
      </c>
      <c r="Q2819" s="28">
        <f t="shared" si="267"/>
        <v>3</v>
      </c>
      <c r="R2819" s="28">
        <f>IF(Q2819=0,0,IF(E2819&gt;1,E2819-1,VLOOKUP(Q2819,Months_Weeks!$A$1:$B$13,2,0)))</f>
        <v>1</v>
      </c>
      <c r="S2819" s="30"/>
      <c r="T2819" s="39"/>
      <c r="U2819" s="39"/>
      <c r="V2819" s="50">
        <f t="shared" si="268"/>
        <v>0</v>
      </c>
      <c r="W2819" s="28">
        <f t="shared" si="269"/>
        <v>3</v>
      </c>
      <c r="X2819" s="28">
        <f>IF(W2819=0,0,IF(E2819&gt;1,E2819-1,VLOOKUP(W2819,Months_Weeks!$A$1:$B$13,2,0)))</f>
        <v>1</v>
      </c>
      <c r="Y2819" s="30"/>
      <c r="Z2819" s="39"/>
      <c r="AA2819" s="31"/>
      <c r="AB2819" s="39"/>
      <c r="AC2819" s="31"/>
      <c r="AD2819" s="40"/>
      <c r="AE2819" s="31"/>
      <c r="AF2819" s="40"/>
      <c r="AG2819" s="31"/>
      <c r="AH2819" s="40"/>
      <c r="AI2819" s="31"/>
      <c r="AJ2819" s="40"/>
    </row>
    <row r="2820" spans="1:36" x14ac:dyDescent="0.25">
      <c r="A2820" s="37" t="s">
        <v>62</v>
      </c>
      <c r="B2820" s="37">
        <v>1041</v>
      </c>
      <c r="C2820" s="26" t="str">
        <f>IFERROR(INDEX(Clients[Client_Name],MATCH(Table312[[#This Row],[Client_Code]],Clients[Client_Code],0)),"")</f>
        <v>PESQUERA FRIOSUR</v>
      </c>
      <c r="D2820" s="25">
        <v>3</v>
      </c>
      <c r="E2820" s="25">
        <v>3</v>
      </c>
      <c r="F2820" s="25" t="b">
        <f>IF(E2820&gt;(VLOOKUP(D2820,Months_Weeks!$A$2:$B$13,2,TRUE)),FALSE)</f>
        <v>0</v>
      </c>
      <c r="G2820" s="63">
        <f>IF(Table312[[#This Row],[Facility]]="Buin",1.5%,0.25%)</f>
        <v>1.4999999999999999E-2</v>
      </c>
      <c r="H2820" s="38"/>
      <c r="I2820" s="38"/>
      <c r="J2820" s="27">
        <f t="shared" si="264"/>
        <v>19</v>
      </c>
      <c r="K2820" s="28">
        <f t="shared" si="265"/>
        <v>3</v>
      </c>
      <c r="L2820" s="27">
        <f>IF(K2820=0,0,IF(E2820&gt;1,E2820-1,VLOOKUP(K2820,Months_Weeks!$A$1:$B$13,2,0)))</f>
        <v>2</v>
      </c>
      <c r="M2820" s="29"/>
      <c r="N2820" s="39"/>
      <c r="O2820" s="39"/>
      <c r="P2820" s="50">
        <f t="shared" si="266"/>
        <v>0</v>
      </c>
      <c r="Q2820" s="28">
        <f t="shared" si="267"/>
        <v>3</v>
      </c>
      <c r="R2820" s="28">
        <f>IF(Q2820=0,0,IF(E2820&gt;1,E2820-1,VLOOKUP(Q2820,Months_Weeks!$A$1:$B$13,2,0)))</f>
        <v>2</v>
      </c>
      <c r="S2820" s="30"/>
      <c r="T2820" s="39"/>
      <c r="U2820" s="39"/>
      <c r="V2820" s="50">
        <f t="shared" si="268"/>
        <v>0</v>
      </c>
      <c r="W2820" s="28">
        <f t="shared" si="269"/>
        <v>3</v>
      </c>
      <c r="X2820" s="28">
        <f>IF(W2820=0,0,IF(E2820&gt;1,E2820-1,VLOOKUP(W2820,Months_Weeks!$A$1:$B$13,2,0)))</f>
        <v>2</v>
      </c>
      <c r="Y2820" s="30"/>
      <c r="Z2820" s="39"/>
      <c r="AA2820" s="31"/>
      <c r="AB2820" s="39"/>
      <c r="AC2820" s="31"/>
      <c r="AD2820" s="40"/>
      <c r="AE2820" s="31"/>
      <c r="AF2820" s="40"/>
      <c r="AG2820" s="31"/>
      <c r="AH2820" s="40"/>
      <c r="AI2820" s="31"/>
      <c r="AJ2820" s="40"/>
    </row>
    <row r="2821" spans="1:36" x14ac:dyDescent="0.25">
      <c r="A2821" s="37" t="s">
        <v>62</v>
      </c>
      <c r="B2821" s="37">
        <v>1041</v>
      </c>
      <c r="C2821" s="26" t="str">
        <f>IFERROR(INDEX(Clients[Client_Name],MATCH(Table312[[#This Row],[Client_Code]],Clients[Client_Code],0)),"")</f>
        <v>PESQUERA FRIOSUR</v>
      </c>
      <c r="D2821" s="25">
        <v>3</v>
      </c>
      <c r="E2821" s="25">
        <v>4</v>
      </c>
      <c r="F2821" s="25" t="b">
        <f>IF(E2821&gt;(VLOOKUP(D2821,Months_Weeks!$A$2:$B$13,2,TRUE)),FALSE)</f>
        <v>0</v>
      </c>
      <c r="G2821" s="63">
        <f>IF(Table312[[#This Row],[Facility]]="Buin",1.5%,0.25%)</f>
        <v>1.4999999999999999E-2</v>
      </c>
      <c r="H2821" s="38"/>
      <c r="I2821" s="38"/>
      <c r="J2821" s="27">
        <f t="shared" si="264"/>
        <v>19</v>
      </c>
      <c r="K2821" s="28">
        <f t="shared" si="265"/>
        <v>3</v>
      </c>
      <c r="L2821" s="27">
        <f>IF(K2821=0,0,IF(E2821&gt;1,E2821-1,VLOOKUP(K2821,Months_Weeks!$A$1:$B$13,2,0)))</f>
        <v>3</v>
      </c>
      <c r="M2821" s="29"/>
      <c r="N2821" s="39"/>
      <c r="O2821" s="39"/>
      <c r="P2821" s="50">
        <f t="shared" si="266"/>
        <v>0</v>
      </c>
      <c r="Q2821" s="28">
        <f t="shared" si="267"/>
        <v>3</v>
      </c>
      <c r="R2821" s="28">
        <f>IF(Q2821=0,0,IF(E2821&gt;1,E2821-1,VLOOKUP(Q2821,Months_Weeks!$A$1:$B$13,2,0)))</f>
        <v>3</v>
      </c>
      <c r="S2821" s="30"/>
      <c r="T2821" s="39"/>
      <c r="U2821" s="39"/>
      <c r="V2821" s="50">
        <f t="shared" si="268"/>
        <v>0</v>
      </c>
      <c r="W2821" s="28">
        <f t="shared" si="269"/>
        <v>3</v>
      </c>
      <c r="X2821" s="28">
        <f>IF(W2821=0,0,IF(E2821&gt;1,E2821-1,VLOOKUP(W2821,Months_Weeks!$A$1:$B$13,2,0)))</f>
        <v>3</v>
      </c>
      <c r="Y2821" s="30"/>
      <c r="Z2821" s="39"/>
      <c r="AA2821" s="31"/>
      <c r="AB2821" s="39"/>
      <c r="AC2821" s="31"/>
      <c r="AD2821" s="40"/>
      <c r="AE2821" s="31"/>
      <c r="AF2821" s="40"/>
      <c r="AG2821" s="31"/>
      <c r="AH2821" s="40"/>
      <c r="AI2821" s="31"/>
      <c r="AJ2821" s="40"/>
    </row>
    <row r="2822" spans="1:36" x14ac:dyDescent="0.25">
      <c r="A2822" s="37" t="s">
        <v>62</v>
      </c>
      <c r="B2822" s="37">
        <v>1041</v>
      </c>
      <c r="C2822" s="26" t="str">
        <f>IFERROR(INDEX(Clients[Client_Name],MATCH(Table312[[#This Row],[Client_Code]],Clients[Client_Code],0)),"")</f>
        <v>PESQUERA FRIOSUR</v>
      </c>
      <c r="D2822" s="25">
        <v>3</v>
      </c>
      <c r="E2822" s="25">
        <v>5</v>
      </c>
      <c r="F2822" s="25" t="b">
        <f>IF(E2822&gt;(VLOOKUP(D2822,Months_Weeks!$A$2:$B$13,2,TRUE)),FALSE)</f>
        <v>0</v>
      </c>
      <c r="G2822" s="63">
        <f>IF(Table312[[#This Row],[Facility]]="Buin",1.5%,0.25%)</f>
        <v>1.4999999999999999E-2</v>
      </c>
      <c r="H2822" s="38"/>
      <c r="I2822" s="38"/>
      <c r="J2822" s="27">
        <f t="shared" si="264"/>
        <v>19</v>
      </c>
      <c r="K2822" s="28">
        <f t="shared" si="265"/>
        <v>3</v>
      </c>
      <c r="L2822" s="27">
        <f>IF(K2822=0,0,IF(E2822&gt;1,E2822-1,VLOOKUP(K2822,Months_Weeks!$A$1:$B$13,2,0)))</f>
        <v>4</v>
      </c>
      <c r="M2822" s="29"/>
      <c r="N2822" s="39"/>
      <c r="O2822" s="39"/>
      <c r="P2822" s="50">
        <f t="shared" si="266"/>
        <v>0</v>
      </c>
      <c r="Q2822" s="28">
        <f t="shared" si="267"/>
        <v>3</v>
      </c>
      <c r="R2822" s="28">
        <f>IF(Q2822=0,0,IF(E2822&gt;1,E2822-1,VLOOKUP(Q2822,Months_Weeks!$A$1:$B$13,2,0)))</f>
        <v>4</v>
      </c>
      <c r="S2822" s="30"/>
      <c r="T2822" s="39"/>
      <c r="U2822" s="39"/>
      <c r="V2822" s="50">
        <f t="shared" si="268"/>
        <v>0</v>
      </c>
      <c r="W2822" s="28">
        <f t="shared" si="269"/>
        <v>3</v>
      </c>
      <c r="X2822" s="28">
        <f>IF(W2822=0,0,IF(E2822&gt;1,E2822-1,VLOOKUP(W2822,Months_Weeks!$A$1:$B$13,2,0)))</f>
        <v>4</v>
      </c>
      <c r="Y2822" s="30"/>
      <c r="Z2822" s="39"/>
      <c r="AA2822" s="31"/>
      <c r="AB2822" s="39"/>
      <c r="AC2822" s="31"/>
      <c r="AD2822" s="40"/>
      <c r="AE2822" s="31"/>
      <c r="AF2822" s="40"/>
      <c r="AG2822" s="31"/>
      <c r="AH2822" s="40"/>
      <c r="AI2822" s="31"/>
      <c r="AJ2822" s="40"/>
    </row>
    <row r="2823" spans="1:36" x14ac:dyDescent="0.25">
      <c r="A2823" s="37" t="s">
        <v>62</v>
      </c>
      <c r="B2823" s="37">
        <v>1041</v>
      </c>
      <c r="C2823" s="26" t="str">
        <f>IFERROR(INDEX(Clients[Client_Name],MATCH(Table312[[#This Row],[Client_Code]],Clients[Client_Code],0)),"")</f>
        <v>PESQUERA FRIOSUR</v>
      </c>
      <c r="D2823" s="25">
        <v>4</v>
      </c>
      <c r="E2823" s="25">
        <v>1</v>
      </c>
      <c r="F2823" s="25" t="b">
        <f>IF(E2823&gt;(VLOOKUP(D2823,Months_Weeks!$A$2:$B$13,2,TRUE)),FALSE)</f>
        <v>0</v>
      </c>
      <c r="G2823" s="63">
        <f>IF(Table312[[#This Row],[Facility]]="Buin",1.5%,0.25%)</f>
        <v>1.4999999999999999E-2</v>
      </c>
      <c r="H2823" s="38"/>
      <c r="I2823" s="38"/>
      <c r="J2823" s="27">
        <f t="shared" si="264"/>
        <v>19</v>
      </c>
      <c r="K2823" s="28">
        <f t="shared" si="265"/>
        <v>3</v>
      </c>
      <c r="L2823" s="27">
        <f>IF(K2823=0,0,IF(E2823&gt;1,E2823-1,VLOOKUP(K2823,Months_Weeks!$A$1:$B$13,2,0)))</f>
        <v>5</v>
      </c>
      <c r="M2823" s="29"/>
      <c r="N2823" s="39"/>
      <c r="O2823" s="39"/>
      <c r="P2823" s="50">
        <f t="shared" si="266"/>
        <v>0</v>
      </c>
      <c r="Q2823" s="28">
        <f t="shared" si="267"/>
        <v>3</v>
      </c>
      <c r="R2823" s="28">
        <f>IF(Q2823=0,0,IF(E2823&gt;1,E2823-1,VLOOKUP(Q2823,Months_Weeks!$A$1:$B$13,2,0)))</f>
        <v>5</v>
      </c>
      <c r="S2823" s="30"/>
      <c r="T2823" s="39"/>
      <c r="U2823" s="39"/>
      <c r="V2823" s="50">
        <f t="shared" si="268"/>
        <v>0</v>
      </c>
      <c r="W2823" s="28">
        <f t="shared" si="269"/>
        <v>3</v>
      </c>
      <c r="X2823" s="28">
        <f>IF(W2823=0,0,IF(E2823&gt;1,E2823-1,VLOOKUP(W2823,Months_Weeks!$A$1:$B$13,2,0)))</f>
        <v>5</v>
      </c>
      <c r="Y2823" s="30"/>
      <c r="Z2823" s="39"/>
      <c r="AA2823" s="31"/>
      <c r="AB2823" s="39"/>
      <c r="AC2823" s="31"/>
      <c r="AD2823" s="40"/>
      <c r="AE2823" s="31"/>
      <c r="AF2823" s="40"/>
      <c r="AG2823" s="31"/>
      <c r="AH2823" s="40"/>
      <c r="AI2823" s="31"/>
      <c r="AJ2823" s="40"/>
    </row>
    <row r="2824" spans="1:36" x14ac:dyDescent="0.25">
      <c r="A2824" s="37" t="s">
        <v>62</v>
      </c>
      <c r="B2824" s="37">
        <v>1041</v>
      </c>
      <c r="C2824" s="26" t="str">
        <f>IFERROR(INDEX(Clients[Client_Name],MATCH(Table312[[#This Row],[Client_Code]],Clients[Client_Code],0)),"")</f>
        <v>PESQUERA FRIOSUR</v>
      </c>
      <c r="D2824" s="25">
        <v>4</v>
      </c>
      <c r="E2824" s="25">
        <v>2</v>
      </c>
      <c r="F2824" s="25" t="b">
        <f>IF(E2824&gt;(VLOOKUP(D2824,Months_Weeks!$A$2:$B$13,2,TRUE)),FALSE)</f>
        <v>0</v>
      </c>
      <c r="G2824" s="63">
        <f>IF(Table312[[#This Row],[Facility]]="Buin",1.5%,0.25%)</f>
        <v>1.4999999999999999E-2</v>
      </c>
      <c r="H2824" s="38"/>
      <c r="I2824" s="38"/>
      <c r="J2824" s="27">
        <f t="shared" si="264"/>
        <v>19</v>
      </c>
      <c r="K2824" s="28">
        <f t="shared" si="265"/>
        <v>4</v>
      </c>
      <c r="L2824" s="27">
        <f>IF(K2824=0,0,IF(E2824&gt;1,E2824-1,VLOOKUP(K2824,Months_Weeks!$A$1:$B$13,2,0)))</f>
        <v>1</v>
      </c>
      <c r="M2824" s="29"/>
      <c r="N2824" s="39"/>
      <c r="O2824" s="39"/>
      <c r="P2824" s="50">
        <f t="shared" si="266"/>
        <v>0</v>
      </c>
      <c r="Q2824" s="28">
        <f t="shared" si="267"/>
        <v>4</v>
      </c>
      <c r="R2824" s="28">
        <f>IF(Q2824=0,0,IF(E2824&gt;1,E2824-1,VLOOKUP(Q2824,Months_Weeks!$A$1:$B$13,2,0)))</f>
        <v>1</v>
      </c>
      <c r="S2824" s="30"/>
      <c r="T2824" s="39"/>
      <c r="U2824" s="39"/>
      <c r="V2824" s="50">
        <f t="shared" si="268"/>
        <v>0</v>
      </c>
      <c r="W2824" s="28">
        <f t="shared" si="269"/>
        <v>4</v>
      </c>
      <c r="X2824" s="28">
        <f>IF(W2824=0,0,IF(E2824&gt;1,E2824-1,VLOOKUP(W2824,Months_Weeks!$A$1:$B$13,2,0)))</f>
        <v>1</v>
      </c>
      <c r="Y2824" s="30"/>
      <c r="Z2824" s="39"/>
      <c r="AA2824" s="31"/>
      <c r="AB2824" s="39"/>
      <c r="AC2824" s="31"/>
      <c r="AD2824" s="40"/>
      <c r="AE2824" s="31"/>
      <c r="AF2824" s="40"/>
      <c r="AG2824" s="31"/>
      <c r="AH2824" s="40"/>
      <c r="AI2824" s="31"/>
      <c r="AJ2824" s="40"/>
    </row>
    <row r="2825" spans="1:36" x14ac:dyDescent="0.25">
      <c r="A2825" s="37" t="s">
        <v>62</v>
      </c>
      <c r="B2825" s="37">
        <v>1041</v>
      </c>
      <c r="C2825" s="26" t="str">
        <f>IFERROR(INDEX(Clients[Client_Name],MATCH(Table312[[#This Row],[Client_Code]],Clients[Client_Code],0)),"")</f>
        <v>PESQUERA FRIOSUR</v>
      </c>
      <c r="D2825" s="25">
        <v>4</v>
      </c>
      <c r="E2825" s="25">
        <v>3</v>
      </c>
      <c r="F2825" s="25" t="b">
        <f>IF(E2825&gt;(VLOOKUP(D2825,Months_Weeks!$A$2:$B$13,2,TRUE)),FALSE)</f>
        <v>0</v>
      </c>
      <c r="G2825" s="63">
        <f>IF(Table312[[#This Row],[Facility]]="Buin",1.5%,0.25%)</f>
        <v>1.4999999999999999E-2</v>
      </c>
      <c r="H2825" s="38"/>
      <c r="I2825" s="38"/>
      <c r="J2825" s="27">
        <f t="shared" si="264"/>
        <v>19</v>
      </c>
      <c r="K2825" s="28">
        <f t="shared" si="265"/>
        <v>4</v>
      </c>
      <c r="L2825" s="27">
        <f>IF(K2825=0,0,IF(E2825&gt;1,E2825-1,VLOOKUP(K2825,Months_Weeks!$A$1:$B$13,2,0)))</f>
        <v>2</v>
      </c>
      <c r="M2825" s="29"/>
      <c r="N2825" s="39"/>
      <c r="O2825" s="39"/>
      <c r="P2825" s="50">
        <f t="shared" si="266"/>
        <v>0</v>
      </c>
      <c r="Q2825" s="28">
        <f t="shared" si="267"/>
        <v>4</v>
      </c>
      <c r="R2825" s="28">
        <f>IF(Q2825=0,0,IF(E2825&gt;1,E2825-1,VLOOKUP(Q2825,Months_Weeks!$A$1:$B$13,2,0)))</f>
        <v>2</v>
      </c>
      <c r="S2825" s="30"/>
      <c r="T2825" s="39"/>
      <c r="U2825" s="39"/>
      <c r="V2825" s="50">
        <f t="shared" si="268"/>
        <v>0</v>
      </c>
      <c r="W2825" s="28">
        <f t="shared" si="269"/>
        <v>4</v>
      </c>
      <c r="X2825" s="28">
        <f>IF(W2825=0,0,IF(E2825&gt;1,E2825-1,VLOOKUP(W2825,Months_Weeks!$A$1:$B$13,2,0)))</f>
        <v>2</v>
      </c>
      <c r="Y2825" s="30"/>
      <c r="Z2825" s="39"/>
      <c r="AA2825" s="31"/>
      <c r="AB2825" s="39"/>
      <c r="AC2825" s="31"/>
      <c r="AD2825" s="40"/>
      <c r="AE2825" s="31"/>
      <c r="AF2825" s="40"/>
      <c r="AG2825" s="31"/>
      <c r="AH2825" s="40"/>
      <c r="AI2825" s="31"/>
      <c r="AJ2825" s="40"/>
    </row>
    <row r="2826" spans="1:36" x14ac:dyDescent="0.25">
      <c r="A2826" s="37" t="s">
        <v>62</v>
      </c>
      <c r="B2826" s="37">
        <v>1041</v>
      </c>
      <c r="C2826" s="26" t="str">
        <f>IFERROR(INDEX(Clients[Client_Name],MATCH(Table312[[#This Row],[Client_Code]],Clients[Client_Code],0)),"")</f>
        <v>PESQUERA FRIOSUR</v>
      </c>
      <c r="D2826" s="25">
        <v>4</v>
      </c>
      <c r="E2826" s="25">
        <v>4</v>
      </c>
      <c r="F2826" s="25" t="b">
        <f>IF(E2826&gt;(VLOOKUP(D2826,Months_Weeks!$A$2:$B$13,2,TRUE)),FALSE)</f>
        <v>0</v>
      </c>
      <c r="G2826" s="63">
        <f>IF(Table312[[#This Row],[Facility]]="Buin",1.5%,0.25%)</f>
        <v>1.4999999999999999E-2</v>
      </c>
      <c r="H2826" s="38"/>
      <c r="I2826" s="38"/>
      <c r="J2826" s="27">
        <f t="shared" si="264"/>
        <v>19</v>
      </c>
      <c r="K2826" s="28">
        <f t="shared" si="265"/>
        <v>4</v>
      </c>
      <c r="L2826" s="27">
        <f>IF(K2826=0,0,IF(E2826&gt;1,E2826-1,VLOOKUP(K2826,Months_Weeks!$A$1:$B$13,2,0)))</f>
        <v>3</v>
      </c>
      <c r="M2826" s="29"/>
      <c r="N2826" s="39"/>
      <c r="O2826" s="39"/>
      <c r="P2826" s="50">
        <f t="shared" si="266"/>
        <v>0</v>
      </c>
      <c r="Q2826" s="28">
        <f t="shared" si="267"/>
        <v>4</v>
      </c>
      <c r="R2826" s="28">
        <f>IF(Q2826=0,0,IF(E2826&gt;1,E2826-1,VLOOKUP(Q2826,Months_Weeks!$A$1:$B$13,2,0)))</f>
        <v>3</v>
      </c>
      <c r="S2826" s="30"/>
      <c r="T2826" s="39"/>
      <c r="U2826" s="39"/>
      <c r="V2826" s="50">
        <f t="shared" si="268"/>
        <v>0</v>
      </c>
      <c r="W2826" s="28">
        <f t="shared" si="269"/>
        <v>4</v>
      </c>
      <c r="X2826" s="28">
        <f>IF(W2826=0,0,IF(E2826&gt;1,E2826-1,VLOOKUP(W2826,Months_Weeks!$A$1:$B$13,2,0)))</f>
        <v>3</v>
      </c>
      <c r="Y2826" s="30"/>
      <c r="Z2826" s="39"/>
      <c r="AA2826" s="31"/>
      <c r="AB2826" s="39"/>
      <c r="AC2826" s="31"/>
      <c r="AD2826" s="40"/>
      <c r="AE2826" s="31"/>
      <c r="AF2826" s="40"/>
      <c r="AG2826" s="31"/>
      <c r="AH2826" s="40"/>
      <c r="AI2826" s="31"/>
      <c r="AJ2826" s="40"/>
    </row>
    <row r="2827" spans="1:36" x14ac:dyDescent="0.25">
      <c r="A2827" s="37" t="s">
        <v>62</v>
      </c>
      <c r="B2827" s="37">
        <v>1041</v>
      </c>
      <c r="C2827" s="26" t="str">
        <f>IFERROR(INDEX(Clients[Client_Name],MATCH(Table312[[#This Row],[Client_Code]],Clients[Client_Code],0)),"")</f>
        <v>PESQUERA FRIOSUR</v>
      </c>
      <c r="D2827" s="25">
        <v>5</v>
      </c>
      <c r="E2827" s="25">
        <v>1</v>
      </c>
      <c r="F2827" s="25" t="b">
        <f>IF(E2827&gt;(VLOOKUP(D2827,Months_Weeks!$A$2:$B$13,2,TRUE)),FALSE)</f>
        <v>0</v>
      </c>
      <c r="G2827" s="63">
        <f>IF(Table312[[#This Row],[Facility]]="Buin",1.5%,0.25%)</f>
        <v>1.4999999999999999E-2</v>
      </c>
      <c r="H2827" s="38"/>
      <c r="I2827" s="38"/>
      <c r="J2827" s="27">
        <f t="shared" si="264"/>
        <v>19</v>
      </c>
      <c r="K2827" s="28">
        <f t="shared" si="265"/>
        <v>4</v>
      </c>
      <c r="L2827" s="27">
        <f>IF(K2827=0,0,IF(E2827&gt;1,E2827-1,VLOOKUP(K2827,Months_Weeks!$A$1:$B$13,2,0)))</f>
        <v>4</v>
      </c>
      <c r="M2827" s="29"/>
      <c r="N2827" s="39"/>
      <c r="O2827" s="39"/>
      <c r="P2827" s="50">
        <f t="shared" si="266"/>
        <v>0</v>
      </c>
      <c r="Q2827" s="28">
        <f t="shared" si="267"/>
        <v>4</v>
      </c>
      <c r="R2827" s="28">
        <f>IF(Q2827=0,0,IF(E2827&gt;1,E2827-1,VLOOKUP(Q2827,Months_Weeks!$A$1:$B$13,2,0)))</f>
        <v>4</v>
      </c>
      <c r="S2827" s="30"/>
      <c r="T2827" s="39"/>
      <c r="U2827" s="39"/>
      <c r="V2827" s="50">
        <f t="shared" si="268"/>
        <v>0</v>
      </c>
      <c r="W2827" s="28">
        <f t="shared" si="269"/>
        <v>4</v>
      </c>
      <c r="X2827" s="28">
        <f>IF(W2827=0,0,IF(E2827&gt;1,E2827-1,VLOOKUP(W2827,Months_Weeks!$A$1:$B$13,2,0)))</f>
        <v>4</v>
      </c>
      <c r="Y2827" s="30"/>
      <c r="Z2827" s="39"/>
      <c r="AA2827" s="31"/>
      <c r="AB2827" s="39"/>
      <c r="AC2827" s="31"/>
      <c r="AD2827" s="40"/>
      <c r="AE2827" s="31"/>
      <c r="AF2827" s="40"/>
      <c r="AG2827" s="31"/>
      <c r="AH2827" s="40"/>
      <c r="AI2827" s="31"/>
      <c r="AJ2827" s="40"/>
    </row>
    <row r="2828" spans="1:36" x14ac:dyDescent="0.25">
      <c r="A2828" s="37" t="s">
        <v>62</v>
      </c>
      <c r="B2828" s="37">
        <v>1041</v>
      </c>
      <c r="C2828" s="26" t="str">
        <f>IFERROR(INDEX(Clients[Client_Name],MATCH(Table312[[#This Row],[Client_Code]],Clients[Client_Code],0)),"")</f>
        <v>PESQUERA FRIOSUR</v>
      </c>
      <c r="D2828" s="25">
        <v>5</v>
      </c>
      <c r="E2828" s="25">
        <v>2</v>
      </c>
      <c r="F2828" s="25" t="b">
        <f>IF(E2828&gt;(VLOOKUP(D2828,Months_Weeks!$A$2:$B$13,2,TRUE)),FALSE)</f>
        <v>0</v>
      </c>
      <c r="G2828" s="63">
        <f>IF(Table312[[#This Row],[Facility]]="Buin",1.5%,0.25%)</f>
        <v>1.4999999999999999E-2</v>
      </c>
      <c r="H2828" s="38"/>
      <c r="I2828" s="38"/>
      <c r="J2828" s="27">
        <f t="shared" si="264"/>
        <v>19</v>
      </c>
      <c r="K2828" s="28">
        <f t="shared" si="265"/>
        <v>5</v>
      </c>
      <c r="L2828" s="27">
        <f>IF(K2828=0,0,IF(E2828&gt;1,E2828-1,VLOOKUP(K2828,Months_Weeks!$A$1:$B$13,2,0)))</f>
        <v>1</v>
      </c>
      <c r="M2828" s="29"/>
      <c r="N2828" s="39"/>
      <c r="O2828" s="39"/>
      <c r="P2828" s="50">
        <f t="shared" si="266"/>
        <v>0</v>
      </c>
      <c r="Q2828" s="28">
        <f t="shared" si="267"/>
        <v>5</v>
      </c>
      <c r="R2828" s="28">
        <f>IF(Q2828=0,0,IF(E2828&gt;1,E2828-1,VLOOKUP(Q2828,Months_Weeks!$A$1:$B$13,2,0)))</f>
        <v>1</v>
      </c>
      <c r="S2828" s="30"/>
      <c r="T2828" s="39"/>
      <c r="U2828" s="39"/>
      <c r="V2828" s="50">
        <f t="shared" si="268"/>
        <v>0</v>
      </c>
      <c r="W2828" s="28">
        <f t="shared" si="269"/>
        <v>5</v>
      </c>
      <c r="X2828" s="28">
        <f>IF(W2828=0,0,IF(E2828&gt;1,E2828-1,VLOOKUP(W2828,Months_Weeks!$A$1:$B$13,2,0)))</f>
        <v>1</v>
      </c>
      <c r="Y2828" s="30"/>
      <c r="Z2828" s="39"/>
      <c r="AA2828" s="31"/>
      <c r="AB2828" s="39"/>
      <c r="AC2828" s="31"/>
      <c r="AD2828" s="40"/>
      <c r="AE2828" s="31"/>
      <c r="AF2828" s="40"/>
      <c r="AG2828" s="31"/>
      <c r="AH2828" s="40"/>
      <c r="AI2828" s="31"/>
      <c r="AJ2828" s="40"/>
    </row>
    <row r="2829" spans="1:36" x14ac:dyDescent="0.25">
      <c r="A2829" s="37" t="s">
        <v>62</v>
      </c>
      <c r="B2829" s="37">
        <v>1041</v>
      </c>
      <c r="C2829" s="26" t="str">
        <f>IFERROR(INDEX(Clients[Client_Name],MATCH(Table312[[#This Row],[Client_Code]],Clients[Client_Code],0)),"")</f>
        <v>PESQUERA FRIOSUR</v>
      </c>
      <c r="D2829" s="25">
        <v>5</v>
      </c>
      <c r="E2829" s="25">
        <v>3</v>
      </c>
      <c r="F2829" s="25" t="b">
        <f>IF(E2829&gt;(VLOOKUP(D2829,Months_Weeks!$A$2:$B$13,2,TRUE)),FALSE)</f>
        <v>0</v>
      </c>
      <c r="G2829" s="63">
        <f>IF(Table312[[#This Row],[Facility]]="Buin",1.5%,0.25%)</f>
        <v>1.4999999999999999E-2</v>
      </c>
      <c r="H2829" s="38"/>
      <c r="I2829" s="38"/>
      <c r="J2829" s="27">
        <f t="shared" si="264"/>
        <v>19</v>
      </c>
      <c r="K2829" s="28">
        <f t="shared" si="265"/>
        <v>5</v>
      </c>
      <c r="L2829" s="27">
        <f>IF(K2829=0,0,IF(E2829&gt;1,E2829-1,VLOOKUP(K2829,Months_Weeks!$A$1:$B$13,2,0)))</f>
        <v>2</v>
      </c>
      <c r="M2829" s="29"/>
      <c r="N2829" s="39"/>
      <c r="O2829" s="39"/>
      <c r="P2829" s="50">
        <f t="shared" si="266"/>
        <v>0</v>
      </c>
      <c r="Q2829" s="28">
        <f t="shared" si="267"/>
        <v>5</v>
      </c>
      <c r="R2829" s="28">
        <f>IF(Q2829=0,0,IF(E2829&gt;1,E2829-1,VLOOKUP(Q2829,Months_Weeks!$A$1:$B$13,2,0)))</f>
        <v>2</v>
      </c>
      <c r="S2829" s="30"/>
      <c r="T2829" s="39"/>
      <c r="U2829" s="39"/>
      <c r="V2829" s="50">
        <f t="shared" si="268"/>
        <v>0</v>
      </c>
      <c r="W2829" s="28">
        <f t="shared" si="269"/>
        <v>5</v>
      </c>
      <c r="X2829" s="28">
        <f>IF(W2829=0,0,IF(E2829&gt;1,E2829-1,VLOOKUP(W2829,Months_Weeks!$A$1:$B$13,2,0)))</f>
        <v>2</v>
      </c>
      <c r="Y2829" s="30"/>
      <c r="Z2829" s="39"/>
      <c r="AA2829" s="31"/>
      <c r="AB2829" s="39"/>
      <c r="AC2829" s="31"/>
      <c r="AD2829" s="40"/>
      <c r="AE2829" s="31"/>
      <c r="AF2829" s="40"/>
      <c r="AG2829" s="31"/>
      <c r="AH2829" s="40"/>
      <c r="AI2829" s="31"/>
      <c r="AJ2829" s="40"/>
    </row>
    <row r="2830" spans="1:36" x14ac:dyDescent="0.25">
      <c r="A2830" s="37" t="s">
        <v>62</v>
      </c>
      <c r="B2830" s="37">
        <v>1041</v>
      </c>
      <c r="C2830" s="26" t="str">
        <f>IFERROR(INDEX(Clients[Client_Name],MATCH(Table312[[#This Row],[Client_Code]],Clients[Client_Code],0)),"")</f>
        <v>PESQUERA FRIOSUR</v>
      </c>
      <c r="D2830" s="25">
        <v>5</v>
      </c>
      <c r="E2830" s="25">
        <v>4</v>
      </c>
      <c r="F2830" s="25" t="b">
        <f>IF(E2830&gt;(VLOOKUP(D2830,Months_Weeks!$A$2:$B$13,2,TRUE)),FALSE)</f>
        <v>0</v>
      </c>
      <c r="G2830" s="63">
        <f>IF(Table312[[#This Row],[Facility]]="Buin",1.5%,0.25%)</f>
        <v>1.4999999999999999E-2</v>
      </c>
      <c r="H2830" s="38"/>
      <c r="I2830" s="38"/>
      <c r="J2830" s="27">
        <f t="shared" si="264"/>
        <v>19</v>
      </c>
      <c r="K2830" s="28">
        <f t="shared" si="265"/>
        <v>5</v>
      </c>
      <c r="L2830" s="27">
        <f>IF(K2830=0,0,IF(E2830&gt;1,E2830-1,VLOOKUP(K2830,Months_Weeks!$A$1:$B$13,2,0)))</f>
        <v>3</v>
      </c>
      <c r="M2830" s="29"/>
      <c r="N2830" s="39"/>
      <c r="O2830" s="39"/>
      <c r="P2830" s="50">
        <f t="shared" si="266"/>
        <v>0</v>
      </c>
      <c r="Q2830" s="28">
        <f t="shared" si="267"/>
        <v>5</v>
      </c>
      <c r="R2830" s="28">
        <f>IF(Q2830=0,0,IF(E2830&gt;1,E2830-1,VLOOKUP(Q2830,Months_Weeks!$A$1:$B$13,2,0)))</f>
        <v>3</v>
      </c>
      <c r="S2830" s="30"/>
      <c r="T2830" s="39"/>
      <c r="U2830" s="39"/>
      <c r="V2830" s="50">
        <f t="shared" si="268"/>
        <v>0</v>
      </c>
      <c r="W2830" s="28">
        <f t="shared" si="269"/>
        <v>5</v>
      </c>
      <c r="X2830" s="28">
        <f>IF(W2830=0,0,IF(E2830&gt;1,E2830-1,VLOOKUP(W2830,Months_Weeks!$A$1:$B$13,2,0)))</f>
        <v>3</v>
      </c>
      <c r="Y2830" s="30"/>
      <c r="Z2830" s="39"/>
      <c r="AA2830" s="31"/>
      <c r="AB2830" s="39"/>
      <c r="AC2830" s="31"/>
      <c r="AD2830" s="40"/>
      <c r="AE2830" s="31"/>
      <c r="AF2830" s="40"/>
      <c r="AG2830" s="31"/>
      <c r="AH2830" s="40"/>
      <c r="AI2830" s="31"/>
      <c r="AJ2830" s="40"/>
    </row>
    <row r="2831" spans="1:36" x14ac:dyDescent="0.25">
      <c r="A2831" s="37" t="s">
        <v>62</v>
      </c>
      <c r="B2831" s="37">
        <v>1041</v>
      </c>
      <c r="C2831" s="26" t="str">
        <f>IFERROR(INDEX(Clients[Client_Name],MATCH(Table312[[#This Row],[Client_Code]],Clients[Client_Code],0)),"")</f>
        <v>PESQUERA FRIOSUR</v>
      </c>
      <c r="D2831" s="25">
        <v>6</v>
      </c>
      <c r="E2831" s="25">
        <v>1</v>
      </c>
      <c r="F2831" s="25" t="b">
        <f>IF(E2831&gt;(VLOOKUP(D2831,Months_Weeks!$A$2:$B$13,2,TRUE)),FALSE)</f>
        <v>0</v>
      </c>
      <c r="G2831" s="63">
        <f>IF(Table312[[#This Row],[Facility]]="Buin",1.5%,0.25%)</f>
        <v>1.4999999999999999E-2</v>
      </c>
      <c r="H2831" s="38"/>
      <c r="I2831" s="38"/>
      <c r="J2831" s="27">
        <f t="shared" si="264"/>
        <v>19</v>
      </c>
      <c r="K2831" s="28">
        <f t="shared" si="265"/>
        <v>5</v>
      </c>
      <c r="L2831" s="27">
        <f>IF(K2831=0,0,IF(E2831&gt;1,E2831-1,VLOOKUP(K2831,Months_Weeks!$A$1:$B$13,2,0)))</f>
        <v>4</v>
      </c>
      <c r="M2831" s="29"/>
      <c r="N2831" s="39"/>
      <c r="O2831" s="39"/>
      <c r="P2831" s="50">
        <f t="shared" si="266"/>
        <v>0</v>
      </c>
      <c r="Q2831" s="28">
        <f t="shared" si="267"/>
        <v>5</v>
      </c>
      <c r="R2831" s="28">
        <f>IF(Q2831=0,0,IF(E2831&gt;1,E2831-1,VLOOKUP(Q2831,Months_Weeks!$A$1:$B$13,2,0)))</f>
        <v>4</v>
      </c>
      <c r="S2831" s="30"/>
      <c r="T2831" s="39"/>
      <c r="U2831" s="39"/>
      <c r="V2831" s="50">
        <f t="shared" si="268"/>
        <v>0</v>
      </c>
      <c r="W2831" s="28">
        <f t="shared" si="269"/>
        <v>5</v>
      </c>
      <c r="X2831" s="28">
        <f>IF(W2831=0,0,IF(E2831&gt;1,E2831-1,VLOOKUP(W2831,Months_Weeks!$A$1:$B$13,2,0)))</f>
        <v>4</v>
      </c>
      <c r="Y2831" s="30"/>
      <c r="Z2831" s="39"/>
      <c r="AA2831" s="31"/>
      <c r="AB2831" s="39"/>
      <c r="AC2831" s="31"/>
      <c r="AD2831" s="40"/>
      <c r="AE2831" s="31"/>
      <c r="AF2831" s="40"/>
      <c r="AG2831" s="31"/>
      <c r="AH2831" s="40"/>
      <c r="AI2831" s="31"/>
      <c r="AJ2831" s="40"/>
    </row>
    <row r="2832" spans="1:36" x14ac:dyDescent="0.25">
      <c r="A2832" s="37" t="s">
        <v>62</v>
      </c>
      <c r="B2832" s="37">
        <v>1041</v>
      </c>
      <c r="C2832" s="26" t="str">
        <f>IFERROR(INDEX(Clients[Client_Name],MATCH(Table312[[#This Row],[Client_Code]],Clients[Client_Code],0)),"")</f>
        <v>PESQUERA FRIOSUR</v>
      </c>
      <c r="D2832" s="25">
        <v>6</v>
      </c>
      <c r="E2832" s="25">
        <v>2</v>
      </c>
      <c r="F2832" s="25" t="b">
        <f>IF(E2832&gt;(VLOOKUP(D2832,Months_Weeks!$A$2:$B$13,2,TRUE)),FALSE)</f>
        <v>0</v>
      </c>
      <c r="G2832" s="63">
        <f>IF(Table312[[#This Row],[Facility]]="Buin",1.5%,0.25%)</f>
        <v>1.4999999999999999E-2</v>
      </c>
      <c r="H2832" s="38"/>
      <c r="I2832" s="38"/>
      <c r="J2832" s="27">
        <f t="shared" si="264"/>
        <v>19</v>
      </c>
      <c r="K2832" s="28">
        <f t="shared" si="265"/>
        <v>6</v>
      </c>
      <c r="L2832" s="27">
        <f>IF(K2832=0,0,IF(E2832&gt;1,E2832-1,VLOOKUP(K2832,Months_Weeks!$A$1:$B$13,2,0)))</f>
        <v>1</v>
      </c>
      <c r="M2832" s="29"/>
      <c r="N2832" s="39"/>
      <c r="O2832" s="39"/>
      <c r="P2832" s="50">
        <f t="shared" si="266"/>
        <v>0</v>
      </c>
      <c r="Q2832" s="28">
        <f t="shared" si="267"/>
        <v>6</v>
      </c>
      <c r="R2832" s="28">
        <f>IF(Q2832=0,0,IF(E2832&gt;1,E2832-1,VLOOKUP(Q2832,Months_Weeks!$A$1:$B$13,2,0)))</f>
        <v>1</v>
      </c>
      <c r="S2832" s="30"/>
      <c r="T2832" s="39"/>
      <c r="U2832" s="39"/>
      <c r="V2832" s="50">
        <f t="shared" si="268"/>
        <v>0</v>
      </c>
      <c r="W2832" s="28">
        <f t="shared" si="269"/>
        <v>6</v>
      </c>
      <c r="X2832" s="28">
        <f>IF(W2832=0,0,IF(E2832&gt;1,E2832-1,VLOOKUP(W2832,Months_Weeks!$A$1:$B$13,2,0)))</f>
        <v>1</v>
      </c>
      <c r="Y2832" s="30"/>
      <c r="Z2832" s="39"/>
      <c r="AA2832" s="31"/>
      <c r="AB2832" s="39"/>
      <c r="AC2832" s="31"/>
      <c r="AD2832" s="40"/>
      <c r="AE2832" s="31"/>
      <c r="AF2832" s="40"/>
      <c r="AG2832" s="31"/>
      <c r="AH2832" s="40"/>
      <c r="AI2832" s="31"/>
      <c r="AJ2832" s="40"/>
    </row>
    <row r="2833" spans="1:36" x14ac:dyDescent="0.25">
      <c r="A2833" s="37" t="s">
        <v>62</v>
      </c>
      <c r="B2833" s="37">
        <v>1041</v>
      </c>
      <c r="C2833" s="26" t="str">
        <f>IFERROR(INDEX(Clients[Client_Name],MATCH(Table312[[#This Row],[Client_Code]],Clients[Client_Code],0)),"")</f>
        <v>PESQUERA FRIOSUR</v>
      </c>
      <c r="D2833" s="25">
        <v>6</v>
      </c>
      <c r="E2833" s="25">
        <v>3</v>
      </c>
      <c r="F2833" s="25" t="b">
        <f>IF(E2833&gt;(VLOOKUP(D2833,Months_Weeks!$A$2:$B$13,2,TRUE)),FALSE)</f>
        <v>0</v>
      </c>
      <c r="G2833" s="63">
        <f>IF(Table312[[#This Row],[Facility]]="Buin",1.5%,0.25%)</f>
        <v>1.4999999999999999E-2</v>
      </c>
      <c r="H2833" s="38"/>
      <c r="I2833" s="38"/>
      <c r="J2833" s="27">
        <f t="shared" si="264"/>
        <v>19</v>
      </c>
      <c r="K2833" s="28">
        <f t="shared" si="265"/>
        <v>6</v>
      </c>
      <c r="L2833" s="27">
        <f>IF(K2833=0,0,IF(E2833&gt;1,E2833-1,VLOOKUP(K2833,Months_Weeks!$A$1:$B$13,2,0)))</f>
        <v>2</v>
      </c>
      <c r="M2833" s="29"/>
      <c r="N2833" s="39"/>
      <c r="O2833" s="39"/>
      <c r="P2833" s="50">
        <f t="shared" si="266"/>
        <v>0</v>
      </c>
      <c r="Q2833" s="28">
        <f t="shared" si="267"/>
        <v>6</v>
      </c>
      <c r="R2833" s="28">
        <f>IF(Q2833=0,0,IF(E2833&gt;1,E2833-1,VLOOKUP(Q2833,Months_Weeks!$A$1:$B$13,2,0)))</f>
        <v>2</v>
      </c>
      <c r="S2833" s="30"/>
      <c r="T2833" s="39"/>
      <c r="U2833" s="39"/>
      <c r="V2833" s="50">
        <f t="shared" si="268"/>
        <v>0</v>
      </c>
      <c r="W2833" s="28">
        <f t="shared" si="269"/>
        <v>6</v>
      </c>
      <c r="X2833" s="28">
        <f>IF(W2833=0,0,IF(E2833&gt;1,E2833-1,VLOOKUP(W2833,Months_Weeks!$A$1:$B$13,2,0)))</f>
        <v>2</v>
      </c>
      <c r="Y2833" s="30"/>
      <c r="Z2833" s="39"/>
      <c r="AA2833" s="31"/>
      <c r="AB2833" s="39"/>
      <c r="AC2833" s="31"/>
      <c r="AD2833" s="40"/>
      <c r="AE2833" s="31"/>
      <c r="AF2833" s="40"/>
      <c r="AG2833" s="31"/>
      <c r="AH2833" s="40"/>
      <c r="AI2833" s="31"/>
      <c r="AJ2833" s="40"/>
    </row>
    <row r="2834" spans="1:36" x14ac:dyDescent="0.25">
      <c r="A2834" s="37" t="s">
        <v>62</v>
      </c>
      <c r="B2834" s="37">
        <v>1041</v>
      </c>
      <c r="C2834" s="26" t="str">
        <f>IFERROR(INDEX(Clients[Client_Name],MATCH(Table312[[#This Row],[Client_Code]],Clients[Client_Code],0)),"")</f>
        <v>PESQUERA FRIOSUR</v>
      </c>
      <c r="D2834" s="25">
        <v>6</v>
      </c>
      <c r="E2834" s="25">
        <v>4</v>
      </c>
      <c r="F2834" s="25" t="b">
        <f>IF(E2834&gt;(VLOOKUP(D2834,Months_Weeks!$A$2:$B$13,2,TRUE)),FALSE)</f>
        <v>0</v>
      </c>
      <c r="G2834" s="63">
        <f>IF(Table312[[#This Row],[Facility]]="Buin",1.5%,0.25%)</f>
        <v>1.4999999999999999E-2</v>
      </c>
      <c r="H2834" s="38"/>
      <c r="I2834" s="38"/>
      <c r="J2834" s="27">
        <f t="shared" si="264"/>
        <v>19</v>
      </c>
      <c r="K2834" s="28">
        <f t="shared" si="265"/>
        <v>6</v>
      </c>
      <c r="L2834" s="27">
        <f>IF(K2834=0,0,IF(E2834&gt;1,E2834-1,VLOOKUP(K2834,Months_Weeks!$A$1:$B$13,2,0)))</f>
        <v>3</v>
      </c>
      <c r="M2834" s="29"/>
      <c r="N2834" s="39"/>
      <c r="O2834" s="39"/>
      <c r="P2834" s="50">
        <f t="shared" si="266"/>
        <v>0</v>
      </c>
      <c r="Q2834" s="28">
        <f t="shared" si="267"/>
        <v>6</v>
      </c>
      <c r="R2834" s="28">
        <f>IF(Q2834=0,0,IF(E2834&gt;1,E2834-1,VLOOKUP(Q2834,Months_Weeks!$A$1:$B$13,2,0)))</f>
        <v>3</v>
      </c>
      <c r="S2834" s="30"/>
      <c r="T2834" s="39"/>
      <c r="U2834" s="39"/>
      <c r="V2834" s="50">
        <f t="shared" si="268"/>
        <v>0</v>
      </c>
      <c r="W2834" s="28">
        <f t="shared" si="269"/>
        <v>6</v>
      </c>
      <c r="X2834" s="28">
        <f>IF(W2834=0,0,IF(E2834&gt;1,E2834-1,VLOOKUP(W2834,Months_Weeks!$A$1:$B$13,2,0)))</f>
        <v>3</v>
      </c>
      <c r="Y2834" s="30"/>
      <c r="Z2834" s="39"/>
      <c r="AA2834" s="31"/>
      <c r="AB2834" s="39"/>
      <c r="AC2834" s="31"/>
      <c r="AD2834" s="40"/>
      <c r="AE2834" s="31"/>
      <c r="AF2834" s="40"/>
      <c r="AG2834" s="31"/>
      <c r="AH2834" s="40"/>
      <c r="AI2834" s="31"/>
      <c r="AJ2834" s="40"/>
    </row>
    <row r="2835" spans="1:36" x14ac:dyDescent="0.25">
      <c r="A2835" s="37" t="s">
        <v>62</v>
      </c>
      <c r="B2835" s="37">
        <v>1041</v>
      </c>
      <c r="C2835" s="26" t="str">
        <f>IFERROR(INDEX(Clients[Client_Name],MATCH(Table312[[#This Row],[Client_Code]],Clients[Client_Code],0)),"")</f>
        <v>PESQUERA FRIOSUR</v>
      </c>
      <c r="D2835" s="25">
        <v>6</v>
      </c>
      <c r="E2835" s="25">
        <v>5</v>
      </c>
      <c r="F2835" s="25" t="b">
        <f>IF(E2835&gt;(VLOOKUP(D2835,Months_Weeks!$A$2:$B$13,2,TRUE)),FALSE)</f>
        <v>0</v>
      </c>
      <c r="G2835" s="63">
        <f>IF(Table312[[#This Row],[Facility]]="Buin",1.5%,0.25%)</f>
        <v>1.4999999999999999E-2</v>
      </c>
      <c r="H2835" s="38"/>
      <c r="I2835" s="38"/>
      <c r="J2835" s="27">
        <f t="shared" si="264"/>
        <v>19</v>
      </c>
      <c r="K2835" s="28">
        <f t="shared" si="265"/>
        <v>6</v>
      </c>
      <c r="L2835" s="27">
        <f>IF(K2835=0,0,IF(E2835&gt;1,E2835-1,VLOOKUP(K2835,Months_Weeks!$A$1:$B$13,2,0)))</f>
        <v>4</v>
      </c>
      <c r="M2835" s="29"/>
      <c r="N2835" s="39"/>
      <c r="O2835" s="39"/>
      <c r="P2835" s="50">
        <f t="shared" si="266"/>
        <v>0</v>
      </c>
      <c r="Q2835" s="28">
        <f t="shared" si="267"/>
        <v>6</v>
      </c>
      <c r="R2835" s="28">
        <f>IF(Q2835=0,0,IF(E2835&gt;1,E2835-1,VLOOKUP(Q2835,Months_Weeks!$A$1:$B$13,2,0)))</f>
        <v>4</v>
      </c>
      <c r="S2835" s="30"/>
      <c r="T2835" s="39"/>
      <c r="U2835" s="39"/>
      <c r="V2835" s="50">
        <f t="shared" si="268"/>
        <v>0</v>
      </c>
      <c r="W2835" s="28">
        <f t="shared" si="269"/>
        <v>6</v>
      </c>
      <c r="X2835" s="28">
        <f>IF(W2835=0,0,IF(E2835&gt;1,E2835-1,VLOOKUP(W2835,Months_Weeks!$A$1:$B$13,2,0)))</f>
        <v>4</v>
      </c>
      <c r="Y2835" s="30"/>
      <c r="Z2835" s="39"/>
      <c r="AA2835" s="31"/>
      <c r="AB2835" s="39"/>
      <c r="AC2835" s="31"/>
      <c r="AD2835" s="40"/>
      <c r="AE2835" s="31"/>
      <c r="AF2835" s="40"/>
      <c r="AG2835" s="31"/>
      <c r="AH2835" s="40"/>
      <c r="AI2835" s="31"/>
      <c r="AJ2835" s="40"/>
    </row>
    <row r="2836" spans="1:36" x14ac:dyDescent="0.25">
      <c r="A2836" s="37" t="s">
        <v>62</v>
      </c>
      <c r="B2836" s="37">
        <v>1041</v>
      </c>
      <c r="C2836" s="26" t="str">
        <f>IFERROR(INDEX(Clients[Client_Name],MATCH(Table312[[#This Row],[Client_Code]],Clients[Client_Code],0)),"")</f>
        <v>PESQUERA FRIOSUR</v>
      </c>
      <c r="D2836" s="25">
        <v>7</v>
      </c>
      <c r="E2836" s="25">
        <v>1</v>
      </c>
      <c r="F2836" s="25" t="b">
        <f>IF(E2836&gt;(VLOOKUP(D2836,Months_Weeks!$A$2:$B$13,2,TRUE)),FALSE)</f>
        <v>0</v>
      </c>
      <c r="G2836" s="63">
        <f>IF(Table312[[#This Row],[Facility]]="Buin",1.5%,0.25%)</f>
        <v>1.4999999999999999E-2</v>
      </c>
      <c r="H2836" s="38"/>
      <c r="I2836" s="38"/>
      <c r="J2836" s="27">
        <f t="shared" si="264"/>
        <v>19</v>
      </c>
      <c r="K2836" s="28">
        <f t="shared" si="265"/>
        <v>6</v>
      </c>
      <c r="L2836" s="27">
        <f>IF(K2836=0,0,IF(E2836&gt;1,E2836-1,VLOOKUP(K2836,Months_Weeks!$A$1:$B$13,2,0)))</f>
        <v>5</v>
      </c>
      <c r="M2836" s="29"/>
      <c r="N2836" s="39"/>
      <c r="O2836" s="39"/>
      <c r="P2836" s="50">
        <f t="shared" si="266"/>
        <v>0</v>
      </c>
      <c r="Q2836" s="28">
        <f t="shared" si="267"/>
        <v>6</v>
      </c>
      <c r="R2836" s="28">
        <f>IF(Q2836=0,0,IF(E2836&gt;1,E2836-1,VLOOKUP(Q2836,Months_Weeks!$A$1:$B$13,2,0)))</f>
        <v>5</v>
      </c>
      <c r="S2836" s="30"/>
      <c r="T2836" s="39"/>
      <c r="U2836" s="39"/>
      <c r="V2836" s="50">
        <f t="shared" si="268"/>
        <v>0</v>
      </c>
      <c r="W2836" s="28">
        <f t="shared" si="269"/>
        <v>6</v>
      </c>
      <c r="X2836" s="28">
        <f>IF(W2836=0,0,IF(E2836&gt;1,E2836-1,VLOOKUP(W2836,Months_Weeks!$A$1:$B$13,2,0)))</f>
        <v>5</v>
      </c>
      <c r="Y2836" s="30"/>
      <c r="Z2836" s="39"/>
      <c r="AA2836" s="31"/>
      <c r="AB2836" s="39"/>
      <c r="AC2836" s="31"/>
      <c r="AD2836" s="40"/>
      <c r="AE2836" s="31"/>
      <c r="AF2836" s="40"/>
      <c r="AG2836" s="31"/>
      <c r="AH2836" s="40"/>
      <c r="AI2836" s="31"/>
      <c r="AJ2836" s="40"/>
    </row>
    <row r="2837" spans="1:36" x14ac:dyDescent="0.25">
      <c r="A2837" s="37" t="s">
        <v>62</v>
      </c>
      <c r="B2837" s="37">
        <v>1041</v>
      </c>
      <c r="C2837" s="26" t="str">
        <f>IFERROR(INDEX(Clients[Client_Name],MATCH(Table312[[#This Row],[Client_Code]],Clients[Client_Code],0)),"")</f>
        <v>PESQUERA FRIOSUR</v>
      </c>
      <c r="D2837" s="25">
        <v>7</v>
      </c>
      <c r="E2837" s="25">
        <v>2</v>
      </c>
      <c r="F2837" s="25" t="b">
        <f>IF(E2837&gt;(VLOOKUP(D2837,Months_Weeks!$A$2:$B$13,2,TRUE)),FALSE)</f>
        <v>0</v>
      </c>
      <c r="G2837" s="63">
        <f>IF(Table312[[#This Row],[Facility]]="Buin",1.5%,0.25%)</f>
        <v>1.4999999999999999E-2</v>
      </c>
      <c r="H2837" s="38"/>
      <c r="I2837" s="38"/>
      <c r="J2837" s="27">
        <f t="shared" si="264"/>
        <v>19</v>
      </c>
      <c r="K2837" s="28">
        <f t="shared" si="265"/>
        <v>7</v>
      </c>
      <c r="L2837" s="27">
        <f>IF(K2837=0,0,IF(E2837&gt;1,E2837-1,VLOOKUP(K2837,Months_Weeks!$A$1:$B$13,2,0)))</f>
        <v>1</v>
      </c>
      <c r="M2837" s="29"/>
      <c r="N2837" s="39"/>
      <c r="O2837" s="39"/>
      <c r="P2837" s="50">
        <f t="shared" si="266"/>
        <v>0</v>
      </c>
      <c r="Q2837" s="28">
        <f t="shared" si="267"/>
        <v>7</v>
      </c>
      <c r="R2837" s="28">
        <f>IF(Q2837=0,0,IF(E2837&gt;1,E2837-1,VLOOKUP(Q2837,Months_Weeks!$A$1:$B$13,2,0)))</f>
        <v>1</v>
      </c>
      <c r="S2837" s="30"/>
      <c r="T2837" s="39"/>
      <c r="U2837" s="39"/>
      <c r="V2837" s="50">
        <f t="shared" si="268"/>
        <v>0</v>
      </c>
      <c r="W2837" s="28">
        <f t="shared" si="269"/>
        <v>7</v>
      </c>
      <c r="X2837" s="28">
        <f>IF(W2837=0,0,IF(E2837&gt;1,E2837-1,VLOOKUP(W2837,Months_Weeks!$A$1:$B$13,2,0)))</f>
        <v>1</v>
      </c>
      <c r="Y2837" s="30"/>
      <c r="Z2837" s="39"/>
      <c r="AA2837" s="31"/>
      <c r="AB2837" s="39"/>
      <c r="AC2837" s="31"/>
      <c r="AD2837" s="40"/>
      <c r="AE2837" s="31"/>
      <c r="AF2837" s="40"/>
      <c r="AG2837" s="31"/>
      <c r="AH2837" s="40"/>
      <c r="AI2837" s="31"/>
      <c r="AJ2837" s="40"/>
    </row>
    <row r="2838" spans="1:36" x14ac:dyDescent="0.25">
      <c r="A2838" s="37" t="s">
        <v>62</v>
      </c>
      <c r="B2838" s="37">
        <v>1041</v>
      </c>
      <c r="C2838" s="26" t="str">
        <f>IFERROR(INDEX(Clients[Client_Name],MATCH(Table312[[#This Row],[Client_Code]],Clients[Client_Code],0)),"")</f>
        <v>PESQUERA FRIOSUR</v>
      </c>
      <c r="D2838" s="25">
        <v>7</v>
      </c>
      <c r="E2838" s="25">
        <v>3</v>
      </c>
      <c r="F2838" s="25" t="b">
        <f>IF(E2838&gt;(VLOOKUP(D2838,Months_Weeks!$A$2:$B$13,2,TRUE)),FALSE)</f>
        <v>0</v>
      </c>
      <c r="G2838" s="63">
        <f>IF(Table312[[#This Row],[Facility]]="Buin",1.5%,0.25%)</f>
        <v>1.4999999999999999E-2</v>
      </c>
      <c r="H2838" s="38"/>
      <c r="I2838" s="38"/>
      <c r="J2838" s="27">
        <f t="shared" si="264"/>
        <v>19</v>
      </c>
      <c r="K2838" s="28">
        <f t="shared" si="265"/>
        <v>7</v>
      </c>
      <c r="L2838" s="27">
        <f>IF(K2838=0,0,IF(E2838&gt;1,E2838-1,VLOOKUP(K2838,Months_Weeks!$A$1:$B$13,2,0)))</f>
        <v>2</v>
      </c>
      <c r="M2838" s="29"/>
      <c r="N2838" s="39"/>
      <c r="O2838" s="39"/>
      <c r="P2838" s="50">
        <f t="shared" si="266"/>
        <v>0</v>
      </c>
      <c r="Q2838" s="28">
        <f t="shared" si="267"/>
        <v>7</v>
      </c>
      <c r="R2838" s="28">
        <f>IF(Q2838=0,0,IF(E2838&gt;1,E2838-1,VLOOKUP(Q2838,Months_Weeks!$A$1:$B$13,2,0)))</f>
        <v>2</v>
      </c>
      <c r="S2838" s="30"/>
      <c r="T2838" s="39"/>
      <c r="U2838" s="39"/>
      <c r="V2838" s="50">
        <f t="shared" si="268"/>
        <v>0</v>
      </c>
      <c r="W2838" s="28">
        <f t="shared" si="269"/>
        <v>7</v>
      </c>
      <c r="X2838" s="28">
        <f>IF(W2838=0,0,IF(E2838&gt;1,E2838-1,VLOOKUP(W2838,Months_Weeks!$A$1:$B$13,2,0)))</f>
        <v>2</v>
      </c>
      <c r="Y2838" s="30"/>
      <c r="Z2838" s="39"/>
      <c r="AA2838" s="31"/>
      <c r="AB2838" s="39"/>
      <c r="AC2838" s="31"/>
      <c r="AD2838" s="40"/>
      <c r="AE2838" s="31"/>
      <c r="AF2838" s="40"/>
      <c r="AG2838" s="31"/>
      <c r="AH2838" s="40"/>
      <c r="AI2838" s="31"/>
      <c r="AJ2838" s="40"/>
    </row>
    <row r="2839" spans="1:36" x14ac:dyDescent="0.25">
      <c r="A2839" s="37" t="s">
        <v>62</v>
      </c>
      <c r="B2839" s="37">
        <v>1041</v>
      </c>
      <c r="C2839" s="26" t="str">
        <f>IFERROR(INDEX(Clients[Client_Name],MATCH(Table312[[#This Row],[Client_Code]],Clients[Client_Code],0)),"")</f>
        <v>PESQUERA FRIOSUR</v>
      </c>
      <c r="D2839" s="25">
        <v>7</v>
      </c>
      <c r="E2839" s="25">
        <v>4</v>
      </c>
      <c r="F2839" s="25" t="b">
        <f>IF(E2839&gt;(VLOOKUP(D2839,Months_Weeks!$A$2:$B$13,2,TRUE)),FALSE)</f>
        <v>0</v>
      </c>
      <c r="G2839" s="63">
        <f>IF(Table312[[#This Row],[Facility]]="Buin",1.5%,0.25%)</f>
        <v>1.4999999999999999E-2</v>
      </c>
      <c r="H2839" s="38"/>
      <c r="I2839" s="38"/>
      <c r="J2839" s="27">
        <f t="shared" si="264"/>
        <v>19</v>
      </c>
      <c r="K2839" s="28">
        <f t="shared" si="265"/>
        <v>7</v>
      </c>
      <c r="L2839" s="27">
        <f>IF(K2839=0,0,IF(E2839&gt;1,E2839-1,VLOOKUP(K2839,Months_Weeks!$A$1:$B$13,2,0)))</f>
        <v>3</v>
      </c>
      <c r="M2839" s="29"/>
      <c r="N2839" s="39"/>
      <c r="O2839" s="39"/>
      <c r="P2839" s="50">
        <f t="shared" si="266"/>
        <v>0</v>
      </c>
      <c r="Q2839" s="28">
        <f t="shared" si="267"/>
        <v>7</v>
      </c>
      <c r="R2839" s="28">
        <f>IF(Q2839=0,0,IF(E2839&gt;1,E2839-1,VLOOKUP(Q2839,Months_Weeks!$A$1:$B$13,2,0)))</f>
        <v>3</v>
      </c>
      <c r="S2839" s="30"/>
      <c r="T2839" s="39"/>
      <c r="U2839" s="39"/>
      <c r="V2839" s="50">
        <f t="shared" si="268"/>
        <v>0</v>
      </c>
      <c r="W2839" s="28">
        <f t="shared" si="269"/>
        <v>7</v>
      </c>
      <c r="X2839" s="28">
        <f>IF(W2839=0,0,IF(E2839&gt;1,E2839-1,VLOOKUP(W2839,Months_Weeks!$A$1:$B$13,2,0)))</f>
        <v>3</v>
      </c>
      <c r="Y2839" s="30"/>
      <c r="Z2839" s="39"/>
      <c r="AA2839" s="31"/>
      <c r="AB2839" s="39"/>
      <c r="AC2839" s="31"/>
      <c r="AD2839" s="40"/>
      <c r="AE2839" s="31"/>
      <c r="AF2839" s="40"/>
      <c r="AG2839" s="31"/>
      <c r="AH2839" s="40"/>
      <c r="AI2839" s="31"/>
      <c r="AJ2839" s="40"/>
    </row>
    <row r="2840" spans="1:36" x14ac:dyDescent="0.25">
      <c r="A2840" s="37" t="s">
        <v>62</v>
      </c>
      <c r="B2840" s="37">
        <v>1041</v>
      </c>
      <c r="C2840" s="26" t="str">
        <f>IFERROR(INDEX(Clients[Client_Name],MATCH(Table312[[#This Row],[Client_Code]],Clients[Client_Code],0)),"")</f>
        <v>PESQUERA FRIOSUR</v>
      </c>
      <c r="D2840" s="25">
        <v>8</v>
      </c>
      <c r="E2840" s="25">
        <v>1</v>
      </c>
      <c r="F2840" s="25" t="b">
        <f>IF(E2840&gt;(VLOOKUP(D2840,Months_Weeks!$A$2:$B$13,2,TRUE)),FALSE)</f>
        <v>0</v>
      </c>
      <c r="G2840" s="63">
        <f>IF(Table312[[#This Row],[Facility]]="Buin",1.5%,0.25%)</f>
        <v>1.4999999999999999E-2</v>
      </c>
      <c r="H2840" s="38"/>
      <c r="I2840" s="38"/>
      <c r="J2840" s="27">
        <f t="shared" si="264"/>
        <v>19</v>
      </c>
      <c r="K2840" s="28">
        <f t="shared" si="265"/>
        <v>7</v>
      </c>
      <c r="L2840" s="27">
        <f>IF(K2840=0,0,IF(E2840&gt;1,E2840-1,VLOOKUP(K2840,Months_Weeks!$A$1:$B$13,2,0)))</f>
        <v>4</v>
      </c>
      <c r="M2840" s="29"/>
      <c r="N2840" s="39"/>
      <c r="O2840" s="39"/>
      <c r="P2840" s="50">
        <f t="shared" si="266"/>
        <v>0</v>
      </c>
      <c r="Q2840" s="28">
        <f t="shared" si="267"/>
        <v>7</v>
      </c>
      <c r="R2840" s="28">
        <f>IF(Q2840=0,0,IF(E2840&gt;1,E2840-1,VLOOKUP(Q2840,Months_Weeks!$A$1:$B$13,2,0)))</f>
        <v>4</v>
      </c>
      <c r="S2840" s="30"/>
      <c r="T2840" s="39"/>
      <c r="U2840" s="39"/>
      <c r="V2840" s="50">
        <f t="shared" si="268"/>
        <v>0</v>
      </c>
      <c r="W2840" s="28">
        <f t="shared" si="269"/>
        <v>7</v>
      </c>
      <c r="X2840" s="28">
        <f>IF(W2840=0,0,IF(E2840&gt;1,E2840-1,VLOOKUP(W2840,Months_Weeks!$A$1:$B$13,2,0)))</f>
        <v>4</v>
      </c>
      <c r="Y2840" s="30"/>
      <c r="Z2840" s="39"/>
      <c r="AA2840" s="31"/>
      <c r="AB2840" s="39"/>
      <c r="AC2840" s="31"/>
      <c r="AD2840" s="40"/>
      <c r="AE2840" s="31"/>
      <c r="AF2840" s="40"/>
      <c r="AG2840" s="31"/>
      <c r="AH2840" s="40"/>
      <c r="AI2840" s="31"/>
      <c r="AJ2840" s="40"/>
    </row>
    <row r="2841" spans="1:36" x14ac:dyDescent="0.25">
      <c r="A2841" s="37" t="s">
        <v>62</v>
      </c>
      <c r="B2841" s="37">
        <v>1041</v>
      </c>
      <c r="C2841" s="26" t="str">
        <f>IFERROR(INDEX(Clients[Client_Name],MATCH(Table312[[#This Row],[Client_Code]],Clients[Client_Code],0)),"")</f>
        <v>PESQUERA FRIOSUR</v>
      </c>
      <c r="D2841" s="25">
        <v>8</v>
      </c>
      <c r="E2841" s="25">
        <v>2</v>
      </c>
      <c r="F2841" s="25" t="b">
        <f>IF(E2841&gt;(VLOOKUP(D2841,Months_Weeks!$A$2:$B$13,2,TRUE)),FALSE)</f>
        <v>0</v>
      </c>
      <c r="G2841" s="63">
        <f>IF(Table312[[#This Row],[Facility]]="Buin",1.5%,0.25%)</f>
        <v>1.4999999999999999E-2</v>
      </c>
      <c r="H2841" s="38"/>
      <c r="I2841" s="38"/>
      <c r="J2841" s="27">
        <f t="shared" si="264"/>
        <v>19</v>
      </c>
      <c r="K2841" s="28">
        <f t="shared" si="265"/>
        <v>8</v>
      </c>
      <c r="L2841" s="27">
        <f>IF(K2841=0,0,IF(E2841&gt;1,E2841-1,VLOOKUP(K2841,Months_Weeks!$A$1:$B$13,2,0)))</f>
        <v>1</v>
      </c>
      <c r="M2841" s="29"/>
      <c r="N2841" s="39"/>
      <c r="O2841" s="39"/>
      <c r="P2841" s="50">
        <f t="shared" si="266"/>
        <v>0</v>
      </c>
      <c r="Q2841" s="28">
        <f t="shared" si="267"/>
        <v>8</v>
      </c>
      <c r="R2841" s="28">
        <f>IF(Q2841=0,0,IF(E2841&gt;1,E2841-1,VLOOKUP(Q2841,Months_Weeks!$A$1:$B$13,2,0)))</f>
        <v>1</v>
      </c>
      <c r="S2841" s="30"/>
      <c r="T2841" s="39"/>
      <c r="U2841" s="39"/>
      <c r="V2841" s="50">
        <f t="shared" si="268"/>
        <v>0</v>
      </c>
      <c r="W2841" s="28">
        <f t="shared" si="269"/>
        <v>8</v>
      </c>
      <c r="X2841" s="28">
        <f>IF(W2841=0,0,IF(E2841&gt;1,E2841-1,VLOOKUP(W2841,Months_Weeks!$A$1:$B$13,2,0)))</f>
        <v>1</v>
      </c>
      <c r="Y2841" s="30"/>
      <c r="Z2841" s="39"/>
      <c r="AA2841" s="31"/>
      <c r="AB2841" s="39"/>
      <c r="AC2841" s="31"/>
      <c r="AD2841" s="40"/>
      <c r="AE2841" s="31"/>
      <c r="AF2841" s="40"/>
      <c r="AG2841" s="31"/>
      <c r="AH2841" s="40"/>
      <c r="AI2841" s="31"/>
      <c r="AJ2841" s="40"/>
    </row>
    <row r="2842" spans="1:36" x14ac:dyDescent="0.25">
      <c r="A2842" s="37" t="s">
        <v>62</v>
      </c>
      <c r="B2842" s="37">
        <v>1041</v>
      </c>
      <c r="C2842" s="26" t="str">
        <f>IFERROR(INDEX(Clients[Client_Name],MATCH(Table312[[#This Row],[Client_Code]],Clients[Client_Code],0)),"")</f>
        <v>PESQUERA FRIOSUR</v>
      </c>
      <c r="D2842" s="25">
        <v>8</v>
      </c>
      <c r="E2842" s="25">
        <v>3</v>
      </c>
      <c r="F2842" s="25" t="b">
        <f>IF(E2842&gt;(VLOOKUP(D2842,Months_Weeks!$A$2:$B$13,2,TRUE)),FALSE)</f>
        <v>0</v>
      </c>
      <c r="G2842" s="63">
        <f>IF(Table312[[#This Row],[Facility]]="Buin",1.5%,0.25%)</f>
        <v>1.4999999999999999E-2</v>
      </c>
      <c r="H2842" s="38"/>
      <c r="I2842" s="38"/>
      <c r="J2842" s="27">
        <f t="shared" si="264"/>
        <v>19</v>
      </c>
      <c r="K2842" s="28">
        <f t="shared" si="265"/>
        <v>8</v>
      </c>
      <c r="L2842" s="27">
        <f>IF(K2842=0,0,IF(E2842&gt;1,E2842-1,VLOOKUP(K2842,Months_Weeks!$A$1:$B$13,2,0)))</f>
        <v>2</v>
      </c>
      <c r="M2842" s="29"/>
      <c r="N2842" s="39"/>
      <c r="O2842" s="39"/>
      <c r="P2842" s="50">
        <f t="shared" si="266"/>
        <v>0</v>
      </c>
      <c r="Q2842" s="28">
        <f t="shared" si="267"/>
        <v>8</v>
      </c>
      <c r="R2842" s="28">
        <f>IF(Q2842=0,0,IF(E2842&gt;1,E2842-1,VLOOKUP(Q2842,Months_Weeks!$A$1:$B$13,2,0)))</f>
        <v>2</v>
      </c>
      <c r="S2842" s="30"/>
      <c r="T2842" s="39"/>
      <c r="U2842" s="39"/>
      <c r="V2842" s="50">
        <f t="shared" si="268"/>
        <v>0</v>
      </c>
      <c r="W2842" s="28">
        <f t="shared" si="269"/>
        <v>8</v>
      </c>
      <c r="X2842" s="28">
        <f>IF(W2842=0,0,IF(E2842&gt;1,E2842-1,VLOOKUP(W2842,Months_Weeks!$A$1:$B$13,2,0)))</f>
        <v>2</v>
      </c>
      <c r="Y2842" s="30"/>
      <c r="Z2842" s="39"/>
      <c r="AA2842" s="31"/>
      <c r="AB2842" s="39"/>
      <c r="AC2842" s="31"/>
      <c r="AD2842" s="40"/>
      <c r="AE2842" s="31"/>
      <c r="AF2842" s="40"/>
      <c r="AG2842" s="31"/>
      <c r="AH2842" s="40"/>
      <c r="AI2842" s="31"/>
      <c r="AJ2842" s="40"/>
    </row>
    <row r="2843" spans="1:36" x14ac:dyDescent="0.25">
      <c r="A2843" s="37" t="s">
        <v>62</v>
      </c>
      <c r="B2843" s="37">
        <v>1041</v>
      </c>
      <c r="C2843" s="26" t="str">
        <f>IFERROR(INDEX(Clients[Client_Name],MATCH(Table312[[#This Row],[Client_Code]],Clients[Client_Code],0)),"")</f>
        <v>PESQUERA FRIOSUR</v>
      </c>
      <c r="D2843" s="25">
        <v>8</v>
      </c>
      <c r="E2843" s="25">
        <v>4</v>
      </c>
      <c r="F2843" s="25" t="b">
        <f>IF(E2843&gt;(VLOOKUP(D2843,Months_Weeks!$A$2:$B$13,2,TRUE)),FALSE)</f>
        <v>0</v>
      </c>
      <c r="G2843" s="63">
        <f>IF(Table312[[#This Row],[Facility]]="Buin",1.5%,0.25%)</f>
        <v>1.4999999999999999E-2</v>
      </c>
      <c r="H2843" s="38"/>
      <c r="I2843" s="38"/>
      <c r="J2843" s="27">
        <f t="shared" si="264"/>
        <v>19</v>
      </c>
      <c r="K2843" s="28">
        <f t="shared" si="265"/>
        <v>8</v>
      </c>
      <c r="L2843" s="27">
        <f>IF(K2843=0,0,IF(E2843&gt;1,E2843-1,VLOOKUP(K2843,Months_Weeks!$A$1:$B$13,2,0)))</f>
        <v>3</v>
      </c>
      <c r="M2843" s="29"/>
      <c r="N2843" s="39"/>
      <c r="O2843" s="39"/>
      <c r="P2843" s="50">
        <f t="shared" si="266"/>
        <v>0</v>
      </c>
      <c r="Q2843" s="28">
        <f t="shared" si="267"/>
        <v>8</v>
      </c>
      <c r="R2843" s="28">
        <f>IF(Q2843=0,0,IF(E2843&gt;1,E2843-1,VLOOKUP(Q2843,Months_Weeks!$A$1:$B$13,2,0)))</f>
        <v>3</v>
      </c>
      <c r="S2843" s="30"/>
      <c r="T2843" s="39"/>
      <c r="U2843" s="39"/>
      <c r="V2843" s="50">
        <f t="shared" si="268"/>
        <v>0</v>
      </c>
      <c r="W2843" s="28">
        <f t="shared" si="269"/>
        <v>8</v>
      </c>
      <c r="X2843" s="28">
        <f>IF(W2843=0,0,IF(E2843&gt;1,E2843-1,VLOOKUP(W2843,Months_Weeks!$A$1:$B$13,2,0)))</f>
        <v>3</v>
      </c>
      <c r="Y2843" s="30"/>
      <c r="Z2843" s="39"/>
      <c r="AA2843" s="31"/>
      <c r="AB2843" s="39"/>
      <c r="AC2843" s="31"/>
      <c r="AD2843" s="40"/>
      <c r="AE2843" s="31"/>
      <c r="AF2843" s="40"/>
      <c r="AG2843" s="31"/>
      <c r="AH2843" s="40"/>
      <c r="AI2843" s="31"/>
      <c r="AJ2843" s="40"/>
    </row>
    <row r="2844" spans="1:36" x14ac:dyDescent="0.25">
      <c r="A2844" s="37" t="s">
        <v>62</v>
      </c>
      <c r="B2844" s="37">
        <v>1041</v>
      </c>
      <c r="C2844" s="26" t="str">
        <f>IFERROR(INDEX(Clients[Client_Name],MATCH(Table312[[#This Row],[Client_Code]],Clients[Client_Code],0)),"")</f>
        <v>PESQUERA FRIOSUR</v>
      </c>
      <c r="D2844" s="25">
        <v>9</v>
      </c>
      <c r="E2844" s="25">
        <v>1</v>
      </c>
      <c r="F2844" s="25" t="b">
        <f>IF(E2844&gt;(VLOOKUP(D2844,Months_Weeks!$A$2:$B$13,2,TRUE)),FALSE)</f>
        <v>0</v>
      </c>
      <c r="G2844" s="63">
        <f>IF(Table312[[#This Row],[Facility]]="Buin",1.5%,0.25%)</f>
        <v>1.4999999999999999E-2</v>
      </c>
      <c r="H2844" s="38"/>
      <c r="I2844" s="38"/>
      <c r="J2844" s="27">
        <f t="shared" si="264"/>
        <v>19</v>
      </c>
      <c r="K2844" s="28">
        <f t="shared" si="265"/>
        <v>8</v>
      </c>
      <c r="L2844" s="27">
        <f>IF(K2844=0,0,IF(E2844&gt;1,E2844-1,VLOOKUP(K2844,Months_Weeks!$A$1:$B$13,2,0)))</f>
        <v>4</v>
      </c>
      <c r="M2844" s="29"/>
      <c r="N2844" s="39"/>
      <c r="O2844" s="39"/>
      <c r="P2844" s="50">
        <f t="shared" si="266"/>
        <v>0</v>
      </c>
      <c r="Q2844" s="28">
        <f t="shared" si="267"/>
        <v>8</v>
      </c>
      <c r="R2844" s="28">
        <f>IF(Q2844=0,0,IF(E2844&gt;1,E2844-1,VLOOKUP(Q2844,Months_Weeks!$A$1:$B$13,2,0)))</f>
        <v>4</v>
      </c>
      <c r="S2844" s="30"/>
      <c r="T2844" s="39"/>
      <c r="U2844" s="39"/>
      <c r="V2844" s="50">
        <f t="shared" si="268"/>
        <v>0</v>
      </c>
      <c r="W2844" s="28">
        <f t="shared" si="269"/>
        <v>8</v>
      </c>
      <c r="X2844" s="28">
        <f>IF(W2844=0,0,IF(E2844&gt;1,E2844-1,VLOOKUP(W2844,Months_Weeks!$A$1:$B$13,2,0)))</f>
        <v>4</v>
      </c>
      <c r="Y2844" s="30"/>
      <c r="Z2844" s="39"/>
      <c r="AA2844" s="31"/>
      <c r="AB2844" s="39"/>
      <c r="AC2844" s="31"/>
      <c r="AD2844" s="40"/>
      <c r="AE2844" s="31"/>
      <c r="AF2844" s="40"/>
      <c r="AG2844" s="31"/>
      <c r="AH2844" s="40"/>
      <c r="AI2844" s="31"/>
      <c r="AJ2844" s="40"/>
    </row>
    <row r="2845" spans="1:36" x14ac:dyDescent="0.25">
      <c r="A2845" s="37" t="s">
        <v>62</v>
      </c>
      <c r="B2845" s="37">
        <v>1041</v>
      </c>
      <c r="C2845" s="26" t="str">
        <f>IFERROR(INDEX(Clients[Client_Name],MATCH(Table312[[#This Row],[Client_Code]],Clients[Client_Code],0)),"")</f>
        <v>PESQUERA FRIOSUR</v>
      </c>
      <c r="D2845" s="25">
        <v>9</v>
      </c>
      <c r="E2845" s="25">
        <v>2</v>
      </c>
      <c r="F2845" s="25" t="b">
        <f>IF(E2845&gt;(VLOOKUP(D2845,Months_Weeks!$A$2:$B$13,2,TRUE)),FALSE)</f>
        <v>0</v>
      </c>
      <c r="G2845" s="63">
        <f>IF(Table312[[#This Row],[Facility]]="Buin",1.5%,0.25%)</f>
        <v>1.4999999999999999E-2</v>
      </c>
      <c r="H2845" s="38"/>
      <c r="I2845" s="38"/>
      <c r="J2845" s="27">
        <f t="shared" si="264"/>
        <v>19</v>
      </c>
      <c r="K2845" s="28">
        <f t="shared" si="265"/>
        <v>9</v>
      </c>
      <c r="L2845" s="27">
        <f>IF(K2845=0,0,IF(E2845&gt;1,E2845-1,VLOOKUP(K2845,Months_Weeks!$A$1:$B$13,2,0)))</f>
        <v>1</v>
      </c>
      <c r="M2845" s="29"/>
      <c r="N2845" s="39"/>
      <c r="O2845" s="39"/>
      <c r="P2845" s="50">
        <f t="shared" si="266"/>
        <v>0</v>
      </c>
      <c r="Q2845" s="28">
        <f t="shared" si="267"/>
        <v>9</v>
      </c>
      <c r="R2845" s="28">
        <f>IF(Q2845=0,0,IF(E2845&gt;1,E2845-1,VLOOKUP(Q2845,Months_Weeks!$A$1:$B$13,2,0)))</f>
        <v>1</v>
      </c>
      <c r="S2845" s="30"/>
      <c r="T2845" s="39"/>
      <c r="U2845" s="39"/>
      <c r="V2845" s="50">
        <f t="shared" si="268"/>
        <v>0</v>
      </c>
      <c r="W2845" s="28">
        <f t="shared" si="269"/>
        <v>9</v>
      </c>
      <c r="X2845" s="28">
        <f>IF(W2845=0,0,IF(E2845&gt;1,E2845-1,VLOOKUP(W2845,Months_Weeks!$A$1:$B$13,2,0)))</f>
        <v>1</v>
      </c>
      <c r="Y2845" s="30"/>
      <c r="Z2845" s="39"/>
      <c r="AA2845" s="31"/>
      <c r="AB2845" s="39"/>
      <c r="AC2845" s="31"/>
      <c r="AD2845" s="40"/>
      <c r="AE2845" s="31"/>
      <c r="AF2845" s="40"/>
      <c r="AG2845" s="31"/>
      <c r="AH2845" s="40"/>
      <c r="AI2845" s="31"/>
      <c r="AJ2845" s="40"/>
    </row>
    <row r="2846" spans="1:36" x14ac:dyDescent="0.25">
      <c r="A2846" s="37" t="s">
        <v>62</v>
      </c>
      <c r="B2846" s="37">
        <v>1041</v>
      </c>
      <c r="C2846" s="26" t="str">
        <f>IFERROR(INDEX(Clients[Client_Name],MATCH(Table312[[#This Row],[Client_Code]],Clients[Client_Code],0)),"")</f>
        <v>PESQUERA FRIOSUR</v>
      </c>
      <c r="D2846" s="25">
        <v>9</v>
      </c>
      <c r="E2846" s="25">
        <v>3</v>
      </c>
      <c r="F2846" s="25" t="b">
        <f>IF(E2846&gt;(VLOOKUP(D2846,Months_Weeks!$A$2:$B$13,2,TRUE)),FALSE)</f>
        <v>0</v>
      </c>
      <c r="G2846" s="63">
        <f>IF(Table312[[#This Row],[Facility]]="Buin",1.5%,0.25%)</f>
        <v>1.4999999999999999E-2</v>
      </c>
      <c r="H2846" s="38"/>
      <c r="I2846" s="38"/>
      <c r="J2846" s="27">
        <f t="shared" si="264"/>
        <v>19</v>
      </c>
      <c r="K2846" s="28">
        <f t="shared" si="265"/>
        <v>9</v>
      </c>
      <c r="L2846" s="27">
        <f>IF(K2846=0,0,IF(E2846&gt;1,E2846-1,VLOOKUP(K2846,Months_Weeks!$A$1:$B$13,2,0)))</f>
        <v>2</v>
      </c>
      <c r="M2846" s="29"/>
      <c r="N2846" s="39"/>
      <c r="O2846" s="39"/>
      <c r="P2846" s="50">
        <f t="shared" si="266"/>
        <v>0</v>
      </c>
      <c r="Q2846" s="28">
        <f t="shared" si="267"/>
        <v>9</v>
      </c>
      <c r="R2846" s="28">
        <f>IF(Q2846=0,0,IF(E2846&gt;1,E2846-1,VLOOKUP(Q2846,Months_Weeks!$A$1:$B$13,2,0)))</f>
        <v>2</v>
      </c>
      <c r="S2846" s="30"/>
      <c r="T2846" s="39"/>
      <c r="U2846" s="39"/>
      <c r="V2846" s="50">
        <f t="shared" si="268"/>
        <v>0</v>
      </c>
      <c r="W2846" s="28">
        <f t="shared" si="269"/>
        <v>9</v>
      </c>
      <c r="X2846" s="28">
        <f>IF(W2846=0,0,IF(E2846&gt;1,E2846-1,VLOOKUP(W2846,Months_Weeks!$A$1:$B$13,2,0)))</f>
        <v>2</v>
      </c>
      <c r="Y2846" s="30"/>
      <c r="Z2846" s="39"/>
      <c r="AA2846" s="31"/>
      <c r="AB2846" s="39"/>
      <c r="AC2846" s="31"/>
      <c r="AD2846" s="40"/>
      <c r="AE2846" s="31"/>
      <c r="AF2846" s="40"/>
      <c r="AG2846" s="31"/>
      <c r="AH2846" s="40"/>
      <c r="AI2846" s="31"/>
      <c r="AJ2846" s="40"/>
    </row>
    <row r="2847" spans="1:36" x14ac:dyDescent="0.25">
      <c r="A2847" s="37" t="s">
        <v>62</v>
      </c>
      <c r="B2847" s="37">
        <v>1041</v>
      </c>
      <c r="C2847" s="26" t="str">
        <f>IFERROR(INDEX(Clients[Client_Name],MATCH(Table312[[#This Row],[Client_Code]],Clients[Client_Code],0)),"")</f>
        <v>PESQUERA FRIOSUR</v>
      </c>
      <c r="D2847" s="25">
        <v>9</v>
      </c>
      <c r="E2847" s="25">
        <v>4</v>
      </c>
      <c r="F2847" s="25" t="b">
        <f>IF(E2847&gt;(VLOOKUP(D2847,Months_Weeks!$A$2:$B$13,2,TRUE)),FALSE)</f>
        <v>0</v>
      </c>
      <c r="G2847" s="63">
        <f>IF(Table312[[#This Row],[Facility]]="Buin",1.5%,0.25%)</f>
        <v>1.4999999999999999E-2</v>
      </c>
      <c r="H2847" s="38"/>
      <c r="I2847" s="38"/>
      <c r="J2847" s="27">
        <f t="shared" si="264"/>
        <v>19</v>
      </c>
      <c r="K2847" s="28">
        <f t="shared" si="265"/>
        <v>9</v>
      </c>
      <c r="L2847" s="27">
        <f>IF(K2847=0,0,IF(E2847&gt;1,E2847-1,VLOOKUP(K2847,Months_Weeks!$A$1:$B$13,2,0)))</f>
        <v>3</v>
      </c>
      <c r="M2847" s="29"/>
      <c r="N2847" s="39"/>
      <c r="O2847" s="39"/>
      <c r="P2847" s="50">
        <f t="shared" si="266"/>
        <v>0</v>
      </c>
      <c r="Q2847" s="28">
        <f t="shared" si="267"/>
        <v>9</v>
      </c>
      <c r="R2847" s="28">
        <f>IF(Q2847=0,0,IF(E2847&gt;1,E2847-1,VLOOKUP(Q2847,Months_Weeks!$A$1:$B$13,2,0)))</f>
        <v>3</v>
      </c>
      <c r="S2847" s="30"/>
      <c r="T2847" s="39"/>
      <c r="U2847" s="39"/>
      <c r="V2847" s="50">
        <f t="shared" si="268"/>
        <v>0</v>
      </c>
      <c r="W2847" s="28">
        <f t="shared" si="269"/>
        <v>9</v>
      </c>
      <c r="X2847" s="28">
        <f>IF(W2847=0,0,IF(E2847&gt;1,E2847-1,VLOOKUP(W2847,Months_Weeks!$A$1:$B$13,2,0)))</f>
        <v>3</v>
      </c>
      <c r="Y2847" s="30"/>
      <c r="Z2847" s="39"/>
      <c r="AA2847" s="31"/>
      <c r="AB2847" s="39"/>
      <c r="AC2847" s="31"/>
      <c r="AD2847" s="40"/>
      <c r="AE2847" s="31"/>
      <c r="AF2847" s="40"/>
      <c r="AG2847" s="31"/>
      <c r="AH2847" s="40"/>
      <c r="AI2847" s="31"/>
      <c r="AJ2847" s="40"/>
    </row>
    <row r="2848" spans="1:36" x14ac:dyDescent="0.25">
      <c r="A2848" s="37" t="s">
        <v>62</v>
      </c>
      <c r="B2848" s="37">
        <v>1041</v>
      </c>
      <c r="C2848" s="26" t="str">
        <f>IFERROR(INDEX(Clients[Client_Name],MATCH(Table312[[#This Row],[Client_Code]],Clients[Client_Code],0)),"")</f>
        <v>PESQUERA FRIOSUR</v>
      </c>
      <c r="D2848" s="25">
        <v>9</v>
      </c>
      <c r="E2848" s="25">
        <v>5</v>
      </c>
      <c r="F2848" s="25" t="b">
        <f>IF(E2848&gt;(VLOOKUP(D2848,Months_Weeks!$A$2:$B$13,2,TRUE)),FALSE)</f>
        <v>0</v>
      </c>
      <c r="G2848" s="63">
        <f>IF(Table312[[#This Row],[Facility]]="Buin",1.5%,0.25%)</f>
        <v>1.4999999999999999E-2</v>
      </c>
      <c r="H2848" s="38"/>
      <c r="I2848" s="38"/>
      <c r="J2848" s="27">
        <f t="shared" si="264"/>
        <v>19</v>
      </c>
      <c r="K2848" s="28">
        <f t="shared" si="265"/>
        <v>9</v>
      </c>
      <c r="L2848" s="27">
        <f>IF(K2848=0,0,IF(E2848&gt;1,E2848-1,VLOOKUP(K2848,Months_Weeks!$A$1:$B$13,2,0)))</f>
        <v>4</v>
      </c>
      <c r="M2848" s="29"/>
      <c r="N2848" s="39"/>
      <c r="O2848" s="39"/>
      <c r="P2848" s="50">
        <f t="shared" si="266"/>
        <v>0</v>
      </c>
      <c r="Q2848" s="28">
        <f t="shared" si="267"/>
        <v>9</v>
      </c>
      <c r="R2848" s="28">
        <f>IF(Q2848=0,0,IF(E2848&gt;1,E2848-1,VLOOKUP(Q2848,Months_Weeks!$A$1:$B$13,2,0)))</f>
        <v>4</v>
      </c>
      <c r="S2848" s="30"/>
      <c r="T2848" s="39"/>
      <c r="U2848" s="39"/>
      <c r="V2848" s="50">
        <f t="shared" si="268"/>
        <v>0</v>
      </c>
      <c r="W2848" s="28">
        <f t="shared" si="269"/>
        <v>9</v>
      </c>
      <c r="X2848" s="28">
        <f>IF(W2848=0,0,IF(E2848&gt;1,E2848-1,VLOOKUP(W2848,Months_Weeks!$A$1:$B$13,2,0)))</f>
        <v>4</v>
      </c>
      <c r="Y2848" s="30"/>
      <c r="Z2848" s="39"/>
      <c r="AA2848" s="31"/>
      <c r="AB2848" s="39"/>
      <c r="AC2848" s="31"/>
      <c r="AD2848" s="40"/>
      <c r="AE2848" s="31"/>
      <c r="AF2848" s="40"/>
      <c r="AG2848" s="31"/>
      <c r="AH2848" s="40"/>
      <c r="AI2848" s="31"/>
      <c r="AJ2848" s="40"/>
    </row>
    <row r="2849" spans="1:36" x14ac:dyDescent="0.25">
      <c r="A2849" s="37" t="s">
        <v>62</v>
      </c>
      <c r="B2849" s="37">
        <v>1041</v>
      </c>
      <c r="C2849" s="26" t="str">
        <f>IFERROR(INDEX(Clients[Client_Name],MATCH(Table312[[#This Row],[Client_Code]],Clients[Client_Code],0)),"")</f>
        <v>PESQUERA FRIOSUR</v>
      </c>
      <c r="D2849" s="25">
        <v>10</v>
      </c>
      <c r="E2849" s="25">
        <v>1</v>
      </c>
      <c r="F2849" s="25" t="b">
        <f>IF(E2849&gt;(VLOOKUP(D2849,Months_Weeks!$A$2:$B$13,2,TRUE)),FALSE)</f>
        <v>0</v>
      </c>
      <c r="G2849" s="63">
        <f>IF(Table312[[#This Row],[Facility]]="Buin",1.5%,0.25%)</f>
        <v>1.4999999999999999E-2</v>
      </c>
      <c r="H2849" s="38"/>
      <c r="I2849" s="38"/>
      <c r="J2849" s="27">
        <f t="shared" si="264"/>
        <v>19</v>
      </c>
      <c r="K2849" s="28">
        <f t="shared" si="265"/>
        <v>9</v>
      </c>
      <c r="L2849" s="27">
        <f>IF(K2849=0,0,IF(E2849&gt;1,E2849-1,VLOOKUP(K2849,Months_Weeks!$A$1:$B$13,2,0)))</f>
        <v>5</v>
      </c>
      <c r="M2849" s="29"/>
      <c r="N2849" s="39"/>
      <c r="O2849" s="39"/>
      <c r="P2849" s="50">
        <f t="shared" si="266"/>
        <v>0</v>
      </c>
      <c r="Q2849" s="28">
        <f t="shared" si="267"/>
        <v>9</v>
      </c>
      <c r="R2849" s="28">
        <f>IF(Q2849=0,0,IF(E2849&gt;1,E2849-1,VLOOKUP(Q2849,Months_Weeks!$A$1:$B$13,2,0)))</f>
        <v>5</v>
      </c>
      <c r="S2849" s="30"/>
      <c r="T2849" s="39"/>
      <c r="U2849" s="39"/>
      <c r="V2849" s="50">
        <f t="shared" si="268"/>
        <v>0</v>
      </c>
      <c r="W2849" s="28">
        <f t="shared" si="269"/>
        <v>9</v>
      </c>
      <c r="X2849" s="28">
        <f>IF(W2849=0,0,IF(E2849&gt;1,E2849-1,VLOOKUP(W2849,Months_Weeks!$A$1:$B$13,2,0)))</f>
        <v>5</v>
      </c>
      <c r="Y2849" s="30"/>
      <c r="Z2849" s="39"/>
      <c r="AA2849" s="31"/>
      <c r="AB2849" s="39"/>
      <c r="AC2849" s="31"/>
      <c r="AD2849" s="40"/>
      <c r="AE2849" s="31"/>
      <c r="AF2849" s="40"/>
      <c r="AG2849" s="31"/>
      <c r="AH2849" s="40"/>
      <c r="AI2849" s="31"/>
      <c r="AJ2849" s="40"/>
    </row>
    <row r="2850" spans="1:36" x14ac:dyDescent="0.25">
      <c r="A2850" s="37" t="s">
        <v>62</v>
      </c>
      <c r="B2850" s="37">
        <v>1041</v>
      </c>
      <c r="C2850" s="26" t="str">
        <f>IFERROR(INDEX(Clients[Client_Name],MATCH(Table312[[#This Row],[Client_Code]],Clients[Client_Code],0)),"")</f>
        <v>PESQUERA FRIOSUR</v>
      </c>
      <c r="D2850" s="25">
        <v>10</v>
      </c>
      <c r="E2850" s="25">
        <v>2</v>
      </c>
      <c r="F2850" s="25" t="b">
        <f>IF(E2850&gt;(VLOOKUP(D2850,Months_Weeks!$A$2:$B$13,2,TRUE)),FALSE)</f>
        <v>0</v>
      </c>
      <c r="G2850" s="63">
        <f>IF(Table312[[#This Row],[Facility]]="Buin",1.5%,0.25%)</f>
        <v>1.4999999999999999E-2</v>
      </c>
      <c r="H2850" s="38"/>
      <c r="I2850" s="38"/>
      <c r="J2850" s="27">
        <f t="shared" si="264"/>
        <v>19</v>
      </c>
      <c r="K2850" s="28">
        <f t="shared" si="265"/>
        <v>10</v>
      </c>
      <c r="L2850" s="27">
        <f>IF(K2850=0,0,IF(E2850&gt;1,E2850-1,VLOOKUP(K2850,Months_Weeks!$A$1:$B$13,2,0)))</f>
        <v>1</v>
      </c>
      <c r="M2850" s="29"/>
      <c r="N2850" s="39"/>
      <c r="O2850" s="39"/>
      <c r="P2850" s="50">
        <f t="shared" si="266"/>
        <v>0</v>
      </c>
      <c r="Q2850" s="28">
        <f t="shared" si="267"/>
        <v>10</v>
      </c>
      <c r="R2850" s="28">
        <f>IF(Q2850=0,0,IF(E2850&gt;1,E2850-1,VLOOKUP(Q2850,Months_Weeks!$A$1:$B$13,2,0)))</f>
        <v>1</v>
      </c>
      <c r="S2850" s="30"/>
      <c r="T2850" s="39"/>
      <c r="U2850" s="39"/>
      <c r="V2850" s="50">
        <f t="shared" si="268"/>
        <v>0</v>
      </c>
      <c r="W2850" s="28">
        <f t="shared" si="269"/>
        <v>10</v>
      </c>
      <c r="X2850" s="28">
        <f>IF(W2850=0,0,IF(E2850&gt;1,E2850-1,VLOOKUP(W2850,Months_Weeks!$A$1:$B$13,2,0)))</f>
        <v>1</v>
      </c>
      <c r="Y2850" s="30"/>
      <c r="Z2850" s="39"/>
      <c r="AA2850" s="31"/>
      <c r="AB2850" s="39"/>
      <c r="AC2850" s="31"/>
      <c r="AD2850" s="40"/>
      <c r="AE2850" s="31"/>
      <c r="AF2850" s="40"/>
      <c r="AG2850" s="31"/>
      <c r="AH2850" s="40"/>
      <c r="AI2850" s="31"/>
      <c r="AJ2850" s="40"/>
    </row>
    <row r="2851" spans="1:36" x14ac:dyDescent="0.25">
      <c r="A2851" s="37" t="s">
        <v>62</v>
      </c>
      <c r="B2851" s="37">
        <v>1041</v>
      </c>
      <c r="C2851" s="26" t="str">
        <f>IFERROR(INDEX(Clients[Client_Name],MATCH(Table312[[#This Row],[Client_Code]],Clients[Client_Code],0)),"")</f>
        <v>PESQUERA FRIOSUR</v>
      </c>
      <c r="D2851" s="25">
        <v>10</v>
      </c>
      <c r="E2851" s="25">
        <v>3</v>
      </c>
      <c r="F2851" s="25" t="b">
        <f>IF(E2851&gt;(VLOOKUP(D2851,Months_Weeks!$A$2:$B$13,2,TRUE)),FALSE)</f>
        <v>0</v>
      </c>
      <c r="G2851" s="63">
        <f>IF(Table312[[#This Row],[Facility]]="Buin",1.5%,0.25%)</f>
        <v>1.4999999999999999E-2</v>
      </c>
      <c r="H2851" s="38"/>
      <c r="I2851" s="38"/>
      <c r="J2851" s="27">
        <f t="shared" si="264"/>
        <v>19</v>
      </c>
      <c r="K2851" s="28">
        <f t="shared" si="265"/>
        <v>10</v>
      </c>
      <c r="L2851" s="27">
        <f>IF(K2851=0,0,IF(E2851&gt;1,E2851-1,VLOOKUP(K2851,Months_Weeks!$A$1:$B$13,2,0)))</f>
        <v>2</v>
      </c>
      <c r="M2851" s="29"/>
      <c r="N2851" s="39"/>
      <c r="O2851" s="39"/>
      <c r="P2851" s="50">
        <f t="shared" si="266"/>
        <v>0</v>
      </c>
      <c r="Q2851" s="28">
        <f t="shared" si="267"/>
        <v>10</v>
      </c>
      <c r="R2851" s="28">
        <f>IF(Q2851=0,0,IF(E2851&gt;1,E2851-1,VLOOKUP(Q2851,Months_Weeks!$A$1:$B$13,2,0)))</f>
        <v>2</v>
      </c>
      <c r="S2851" s="30"/>
      <c r="T2851" s="39"/>
      <c r="U2851" s="39"/>
      <c r="V2851" s="50">
        <f t="shared" si="268"/>
        <v>0</v>
      </c>
      <c r="W2851" s="28">
        <f t="shared" si="269"/>
        <v>10</v>
      </c>
      <c r="X2851" s="28">
        <f>IF(W2851=0,0,IF(E2851&gt;1,E2851-1,VLOOKUP(W2851,Months_Weeks!$A$1:$B$13,2,0)))</f>
        <v>2</v>
      </c>
      <c r="Y2851" s="30"/>
      <c r="Z2851" s="39"/>
      <c r="AA2851" s="31"/>
      <c r="AB2851" s="39"/>
      <c r="AC2851" s="31"/>
      <c r="AD2851" s="40"/>
      <c r="AE2851" s="31"/>
      <c r="AF2851" s="40"/>
      <c r="AG2851" s="31"/>
      <c r="AH2851" s="40"/>
      <c r="AI2851" s="31"/>
      <c r="AJ2851" s="40"/>
    </row>
    <row r="2852" spans="1:36" x14ac:dyDescent="0.25">
      <c r="A2852" s="37" t="s">
        <v>62</v>
      </c>
      <c r="B2852" s="37">
        <v>1041</v>
      </c>
      <c r="C2852" s="26" t="str">
        <f>IFERROR(INDEX(Clients[Client_Name],MATCH(Table312[[#This Row],[Client_Code]],Clients[Client_Code],0)),"")</f>
        <v>PESQUERA FRIOSUR</v>
      </c>
      <c r="D2852" s="25">
        <v>10</v>
      </c>
      <c r="E2852" s="25">
        <v>4</v>
      </c>
      <c r="F2852" s="25" t="b">
        <f>IF(E2852&gt;(VLOOKUP(D2852,Months_Weeks!$A$2:$B$13,2,TRUE)),FALSE)</f>
        <v>0</v>
      </c>
      <c r="G2852" s="63">
        <f>IF(Table312[[#This Row],[Facility]]="Buin",1.5%,0.25%)</f>
        <v>1.4999999999999999E-2</v>
      </c>
      <c r="H2852" s="38"/>
      <c r="I2852" s="38"/>
      <c r="J2852" s="27">
        <f t="shared" si="264"/>
        <v>19</v>
      </c>
      <c r="K2852" s="28">
        <f t="shared" si="265"/>
        <v>10</v>
      </c>
      <c r="L2852" s="27">
        <f>IF(K2852=0,0,IF(E2852&gt;1,E2852-1,VLOOKUP(K2852,Months_Weeks!$A$1:$B$13,2,0)))</f>
        <v>3</v>
      </c>
      <c r="M2852" s="29"/>
      <c r="N2852" s="39"/>
      <c r="O2852" s="39"/>
      <c r="P2852" s="50">
        <f t="shared" si="266"/>
        <v>0</v>
      </c>
      <c r="Q2852" s="28">
        <f t="shared" si="267"/>
        <v>10</v>
      </c>
      <c r="R2852" s="28">
        <f>IF(Q2852=0,0,IF(E2852&gt;1,E2852-1,VLOOKUP(Q2852,Months_Weeks!$A$1:$B$13,2,0)))</f>
        <v>3</v>
      </c>
      <c r="S2852" s="30"/>
      <c r="T2852" s="39"/>
      <c r="U2852" s="39"/>
      <c r="V2852" s="50">
        <f t="shared" si="268"/>
        <v>0</v>
      </c>
      <c r="W2852" s="28">
        <f t="shared" si="269"/>
        <v>10</v>
      </c>
      <c r="X2852" s="28">
        <f>IF(W2852=0,0,IF(E2852&gt;1,E2852-1,VLOOKUP(W2852,Months_Weeks!$A$1:$B$13,2,0)))</f>
        <v>3</v>
      </c>
      <c r="Y2852" s="30"/>
      <c r="Z2852" s="39"/>
      <c r="AA2852" s="31"/>
      <c r="AB2852" s="39"/>
      <c r="AC2852" s="31"/>
      <c r="AD2852" s="40"/>
      <c r="AE2852" s="31"/>
      <c r="AF2852" s="40"/>
      <c r="AG2852" s="31"/>
      <c r="AH2852" s="40"/>
      <c r="AI2852" s="31"/>
      <c r="AJ2852" s="40"/>
    </row>
    <row r="2853" spans="1:36" x14ac:dyDescent="0.25">
      <c r="A2853" s="37" t="s">
        <v>62</v>
      </c>
      <c r="B2853" s="37">
        <v>1041</v>
      </c>
      <c r="C2853" s="26" t="str">
        <f>IFERROR(INDEX(Clients[Client_Name],MATCH(Table312[[#This Row],[Client_Code]],Clients[Client_Code],0)),"")</f>
        <v>PESQUERA FRIOSUR</v>
      </c>
      <c r="D2853" s="25">
        <v>11</v>
      </c>
      <c r="E2853" s="25">
        <v>1</v>
      </c>
      <c r="F2853" s="25" t="b">
        <f>IF(E2853&gt;(VLOOKUP(D2853,Months_Weeks!$A$2:$B$13,2,TRUE)),FALSE)</f>
        <v>0</v>
      </c>
      <c r="G2853" s="63">
        <f>IF(Table312[[#This Row],[Facility]]="Buin",1.5%,0.25%)</f>
        <v>1.4999999999999999E-2</v>
      </c>
      <c r="H2853" s="38"/>
      <c r="I2853" s="38"/>
      <c r="J2853" s="27">
        <f t="shared" si="264"/>
        <v>19</v>
      </c>
      <c r="K2853" s="28">
        <f t="shared" si="265"/>
        <v>10</v>
      </c>
      <c r="L2853" s="27">
        <f>IF(K2853=0,0,IF(E2853&gt;1,E2853-1,VLOOKUP(K2853,Months_Weeks!$A$1:$B$13,2,0)))</f>
        <v>4</v>
      </c>
      <c r="M2853" s="29"/>
      <c r="N2853" s="39"/>
      <c r="O2853" s="39"/>
      <c r="P2853" s="50">
        <f t="shared" si="266"/>
        <v>0</v>
      </c>
      <c r="Q2853" s="28">
        <f t="shared" si="267"/>
        <v>10</v>
      </c>
      <c r="R2853" s="28">
        <f>IF(Q2853=0,0,IF(E2853&gt;1,E2853-1,VLOOKUP(Q2853,Months_Weeks!$A$1:$B$13,2,0)))</f>
        <v>4</v>
      </c>
      <c r="S2853" s="30"/>
      <c r="T2853" s="39"/>
      <c r="U2853" s="39"/>
      <c r="V2853" s="50">
        <f t="shared" si="268"/>
        <v>0</v>
      </c>
      <c r="W2853" s="28">
        <f t="shared" si="269"/>
        <v>10</v>
      </c>
      <c r="X2853" s="28">
        <f>IF(W2853=0,0,IF(E2853&gt;1,E2853-1,VLOOKUP(W2853,Months_Weeks!$A$1:$B$13,2,0)))</f>
        <v>4</v>
      </c>
      <c r="Y2853" s="30"/>
      <c r="Z2853" s="39"/>
      <c r="AA2853" s="31"/>
      <c r="AB2853" s="39"/>
      <c r="AC2853" s="31"/>
      <c r="AD2853" s="40"/>
      <c r="AE2853" s="31"/>
      <c r="AF2853" s="40"/>
      <c r="AG2853" s="31"/>
      <c r="AH2853" s="40"/>
      <c r="AI2853" s="31"/>
      <c r="AJ2853" s="40"/>
    </row>
    <row r="2854" spans="1:36" x14ac:dyDescent="0.25">
      <c r="A2854" s="37" t="s">
        <v>62</v>
      </c>
      <c r="B2854" s="37">
        <v>1041</v>
      </c>
      <c r="C2854" s="26" t="str">
        <f>IFERROR(INDEX(Clients[Client_Name],MATCH(Table312[[#This Row],[Client_Code]],Clients[Client_Code],0)),"")</f>
        <v>PESQUERA FRIOSUR</v>
      </c>
      <c r="D2854" s="25">
        <v>11</v>
      </c>
      <c r="E2854" s="25">
        <v>2</v>
      </c>
      <c r="F2854" s="25" t="b">
        <f>IF(E2854&gt;(VLOOKUP(D2854,Months_Weeks!$A$2:$B$13,2,TRUE)),FALSE)</f>
        <v>0</v>
      </c>
      <c r="G2854" s="63">
        <f>IF(Table312[[#This Row],[Facility]]="Buin",1.5%,0.25%)</f>
        <v>1.4999999999999999E-2</v>
      </c>
      <c r="H2854" s="38"/>
      <c r="I2854" s="38"/>
      <c r="J2854" s="27">
        <f t="shared" si="264"/>
        <v>19</v>
      </c>
      <c r="K2854" s="28">
        <f t="shared" si="265"/>
        <v>11</v>
      </c>
      <c r="L2854" s="27">
        <f>IF(K2854=0,0,IF(E2854&gt;1,E2854-1,VLOOKUP(K2854,Months_Weeks!$A$1:$B$13,2,0)))</f>
        <v>1</v>
      </c>
      <c r="M2854" s="29"/>
      <c r="N2854" s="39"/>
      <c r="O2854" s="39"/>
      <c r="P2854" s="50">
        <f t="shared" si="266"/>
        <v>0</v>
      </c>
      <c r="Q2854" s="28">
        <f t="shared" si="267"/>
        <v>11</v>
      </c>
      <c r="R2854" s="28">
        <f>IF(Q2854=0,0,IF(E2854&gt;1,E2854-1,VLOOKUP(Q2854,Months_Weeks!$A$1:$B$13,2,0)))</f>
        <v>1</v>
      </c>
      <c r="S2854" s="30"/>
      <c r="T2854" s="39"/>
      <c r="U2854" s="39"/>
      <c r="V2854" s="50">
        <f t="shared" si="268"/>
        <v>0</v>
      </c>
      <c r="W2854" s="28">
        <f t="shared" si="269"/>
        <v>11</v>
      </c>
      <c r="X2854" s="28">
        <f>IF(W2854=0,0,IF(E2854&gt;1,E2854-1,VLOOKUP(W2854,Months_Weeks!$A$1:$B$13,2,0)))</f>
        <v>1</v>
      </c>
      <c r="Y2854" s="30"/>
      <c r="Z2854" s="39"/>
      <c r="AA2854" s="31"/>
      <c r="AB2854" s="39"/>
      <c r="AC2854" s="31"/>
      <c r="AD2854" s="40"/>
      <c r="AE2854" s="31"/>
      <c r="AF2854" s="40"/>
      <c r="AG2854" s="31"/>
      <c r="AH2854" s="40"/>
      <c r="AI2854" s="31"/>
      <c r="AJ2854" s="40"/>
    </row>
    <row r="2855" spans="1:36" x14ac:dyDescent="0.25">
      <c r="A2855" s="37" t="s">
        <v>62</v>
      </c>
      <c r="B2855" s="37">
        <v>1041</v>
      </c>
      <c r="C2855" s="26" t="str">
        <f>IFERROR(INDEX(Clients[Client_Name],MATCH(Table312[[#This Row],[Client_Code]],Clients[Client_Code],0)),"")</f>
        <v>PESQUERA FRIOSUR</v>
      </c>
      <c r="D2855" s="25">
        <v>11</v>
      </c>
      <c r="E2855" s="25">
        <v>3</v>
      </c>
      <c r="F2855" s="25" t="b">
        <f>IF(E2855&gt;(VLOOKUP(D2855,Months_Weeks!$A$2:$B$13,2,TRUE)),FALSE)</f>
        <v>0</v>
      </c>
      <c r="G2855" s="63">
        <f>IF(Table312[[#This Row],[Facility]]="Buin",1.5%,0.25%)</f>
        <v>1.4999999999999999E-2</v>
      </c>
      <c r="H2855" s="38"/>
      <c r="I2855" s="38"/>
      <c r="J2855" s="27">
        <f t="shared" si="264"/>
        <v>19</v>
      </c>
      <c r="K2855" s="28">
        <f t="shared" si="265"/>
        <v>11</v>
      </c>
      <c r="L2855" s="27">
        <f>IF(K2855=0,0,IF(E2855&gt;1,E2855-1,VLOOKUP(K2855,Months_Weeks!$A$1:$B$13,2,0)))</f>
        <v>2</v>
      </c>
      <c r="M2855" s="29"/>
      <c r="N2855" s="39"/>
      <c r="O2855" s="39"/>
      <c r="P2855" s="50">
        <f t="shared" si="266"/>
        <v>0</v>
      </c>
      <c r="Q2855" s="28">
        <f t="shared" si="267"/>
        <v>11</v>
      </c>
      <c r="R2855" s="28">
        <f>IF(Q2855=0,0,IF(E2855&gt;1,E2855-1,VLOOKUP(Q2855,Months_Weeks!$A$1:$B$13,2,0)))</f>
        <v>2</v>
      </c>
      <c r="S2855" s="30"/>
      <c r="T2855" s="39"/>
      <c r="U2855" s="39"/>
      <c r="V2855" s="50">
        <f t="shared" si="268"/>
        <v>0</v>
      </c>
      <c r="W2855" s="28">
        <f t="shared" si="269"/>
        <v>11</v>
      </c>
      <c r="X2855" s="28">
        <f>IF(W2855=0,0,IF(E2855&gt;1,E2855-1,VLOOKUP(W2855,Months_Weeks!$A$1:$B$13,2,0)))</f>
        <v>2</v>
      </c>
      <c r="Y2855" s="30"/>
      <c r="Z2855" s="39"/>
      <c r="AA2855" s="31"/>
      <c r="AB2855" s="39"/>
      <c r="AC2855" s="31"/>
      <c r="AD2855" s="40"/>
      <c r="AE2855" s="31"/>
      <c r="AF2855" s="40"/>
      <c r="AG2855" s="31"/>
      <c r="AH2855" s="40"/>
      <c r="AI2855" s="31"/>
      <c r="AJ2855" s="40"/>
    </row>
    <row r="2856" spans="1:36" x14ac:dyDescent="0.25">
      <c r="A2856" s="37" t="s">
        <v>62</v>
      </c>
      <c r="B2856" s="37">
        <v>1041</v>
      </c>
      <c r="C2856" s="26" t="str">
        <f>IFERROR(INDEX(Clients[Client_Name],MATCH(Table312[[#This Row],[Client_Code]],Clients[Client_Code],0)),"")</f>
        <v>PESQUERA FRIOSUR</v>
      </c>
      <c r="D2856" s="25">
        <v>11</v>
      </c>
      <c r="E2856" s="25">
        <v>4</v>
      </c>
      <c r="F2856" s="25" t="b">
        <f>IF(E2856&gt;(VLOOKUP(D2856,Months_Weeks!$A$2:$B$13,2,TRUE)),FALSE)</f>
        <v>0</v>
      </c>
      <c r="G2856" s="63">
        <f>IF(Table312[[#This Row],[Facility]]="Buin",1.5%,0.25%)</f>
        <v>1.4999999999999999E-2</v>
      </c>
      <c r="H2856" s="38"/>
      <c r="I2856" s="38"/>
      <c r="J2856" s="27">
        <f t="shared" si="264"/>
        <v>19</v>
      </c>
      <c r="K2856" s="28">
        <f t="shared" si="265"/>
        <v>11</v>
      </c>
      <c r="L2856" s="27">
        <f>IF(K2856=0,0,IF(E2856&gt;1,E2856-1,VLOOKUP(K2856,Months_Weeks!$A$1:$B$13,2,0)))</f>
        <v>3</v>
      </c>
      <c r="M2856" s="29"/>
      <c r="N2856" s="39"/>
      <c r="O2856" s="39"/>
      <c r="P2856" s="50">
        <f t="shared" si="266"/>
        <v>0</v>
      </c>
      <c r="Q2856" s="28">
        <f t="shared" si="267"/>
        <v>11</v>
      </c>
      <c r="R2856" s="28">
        <f>IF(Q2856=0,0,IF(E2856&gt;1,E2856-1,VLOOKUP(Q2856,Months_Weeks!$A$1:$B$13,2,0)))</f>
        <v>3</v>
      </c>
      <c r="S2856" s="30"/>
      <c r="T2856" s="39"/>
      <c r="U2856" s="39"/>
      <c r="V2856" s="50">
        <f t="shared" si="268"/>
        <v>0</v>
      </c>
      <c r="W2856" s="28">
        <f t="shared" si="269"/>
        <v>11</v>
      </c>
      <c r="X2856" s="28">
        <f>IF(W2856=0,0,IF(E2856&gt;1,E2856-1,VLOOKUP(W2856,Months_Weeks!$A$1:$B$13,2,0)))</f>
        <v>3</v>
      </c>
      <c r="Y2856" s="30"/>
      <c r="Z2856" s="39"/>
      <c r="AA2856" s="31"/>
      <c r="AB2856" s="39"/>
      <c r="AC2856" s="31"/>
      <c r="AD2856" s="40"/>
      <c r="AE2856" s="31"/>
      <c r="AF2856" s="40"/>
      <c r="AG2856" s="31"/>
      <c r="AH2856" s="40"/>
      <c r="AI2856" s="31"/>
      <c r="AJ2856" s="40"/>
    </row>
    <row r="2857" spans="1:36" x14ac:dyDescent="0.25">
      <c r="A2857" s="37" t="s">
        <v>62</v>
      </c>
      <c r="B2857" s="37">
        <v>1041</v>
      </c>
      <c r="C2857" s="26" t="str">
        <f>IFERROR(INDEX(Clients[Client_Name],MATCH(Table312[[#This Row],[Client_Code]],Clients[Client_Code],0)),"")</f>
        <v>PESQUERA FRIOSUR</v>
      </c>
      <c r="D2857" s="25">
        <v>12</v>
      </c>
      <c r="E2857" s="25">
        <v>1</v>
      </c>
      <c r="F2857" s="25" t="b">
        <f>IF(E2857&gt;(VLOOKUP(D2857,Months_Weeks!$A$2:$B$13,2,TRUE)),FALSE)</f>
        <v>0</v>
      </c>
      <c r="G2857" s="63">
        <f>IF(Table312[[#This Row],[Facility]]="Buin",1.5%,0.25%)</f>
        <v>1.4999999999999999E-2</v>
      </c>
      <c r="H2857" s="38"/>
      <c r="I2857" s="38"/>
      <c r="J2857" s="27">
        <f t="shared" si="264"/>
        <v>19</v>
      </c>
      <c r="K2857" s="28">
        <f t="shared" si="265"/>
        <v>11</v>
      </c>
      <c r="L2857" s="27">
        <f>IF(K2857=0,0,IF(E2857&gt;1,E2857-1,VLOOKUP(K2857,Months_Weeks!$A$1:$B$13,2,0)))</f>
        <v>4</v>
      </c>
      <c r="M2857" s="29"/>
      <c r="N2857" s="39"/>
      <c r="O2857" s="39"/>
      <c r="P2857" s="50">
        <f t="shared" si="266"/>
        <v>0</v>
      </c>
      <c r="Q2857" s="28">
        <f t="shared" si="267"/>
        <v>11</v>
      </c>
      <c r="R2857" s="28">
        <f>IF(Q2857=0,0,IF(E2857&gt;1,E2857-1,VLOOKUP(Q2857,Months_Weeks!$A$1:$B$13,2,0)))</f>
        <v>4</v>
      </c>
      <c r="S2857" s="30"/>
      <c r="T2857" s="39"/>
      <c r="U2857" s="39"/>
      <c r="V2857" s="50">
        <f t="shared" si="268"/>
        <v>0</v>
      </c>
      <c r="W2857" s="28">
        <f t="shared" si="269"/>
        <v>11</v>
      </c>
      <c r="X2857" s="28">
        <f>IF(W2857=0,0,IF(E2857&gt;1,E2857-1,VLOOKUP(W2857,Months_Weeks!$A$1:$B$13,2,0)))</f>
        <v>4</v>
      </c>
      <c r="Y2857" s="30"/>
      <c r="Z2857" s="39"/>
      <c r="AA2857" s="31"/>
      <c r="AB2857" s="39"/>
      <c r="AC2857" s="31"/>
      <c r="AD2857" s="40"/>
      <c r="AE2857" s="31"/>
      <c r="AF2857" s="40"/>
      <c r="AG2857" s="31"/>
      <c r="AH2857" s="40"/>
      <c r="AI2857" s="31"/>
      <c r="AJ2857" s="40"/>
    </row>
    <row r="2858" spans="1:36" x14ac:dyDescent="0.25">
      <c r="A2858" s="37" t="s">
        <v>62</v>
      </c>
      <c r="B2858" s="37">
        <v>1041</v>
      </c>
      <c r="C2858" s="26" t="str">
        <f>IFERROR(INDEX(Clients[Client_Name],MATCH(Table312[[#This Row],[Client_Code]],Clients[Client_Code],0)),"")</f>
        <v>PESQUERA FRIOSUR</v>
      </c>
      <c r="D2858" s="25">
        <v>12</v>
      </c>
      <c r="E2858" s="25">
        <v>2</v>
      </c>
      <c r="F2858" s="25" t="b">
        <f>IF(E2858&gt;(VLOOKUP(D2858,Months_Weeks!$A$2:$B$13,2,TRUE)),FALSE)</f>
        <v>0</v>
      </c>
      <c r="G2858" s="63">
        <f>IF(Table312[[#This Row],[Facility]]="Buin",1.5%,0.25%)</f>
        <v>1.4999999999999999E-2</v>
      </c>
      <c r="H2858" s="38"/>
      <c r="I2858" s="38"/>
      <c r="J2858" s="27">
        <f t="shared" si="264"/>
        <v>19</v>
      </c>
      <c r="K2858" s="28">
        <f t="shared" si="265"/>
        <v>12</v>
      </c>
      <c r="L2858" s="27">
        <f>IF(K2858=0,0,IF(E2858&gt;1,E2858-1,VLOOKUP(K2858,Months_Weeks!$A$1:$B$13,2,0)))</f>
        <v>1</v>
      </c>
      <c r="M2858" s="29"/>
      <c r="N2858" s="39"/>
      <c r="O2858" s="39"/>
      <c r="P2858" s="50">
        <f t="shared" si="266"/>
        <v>0</v>
      </c>
      <c r="Q2858" s="28">
        <f t="shared" si="267"/>
        <v>12</v>
      </c>
      <c r="R2858" s="28">
        <f>IF(Q2858=0,0,IF(E2858&gt;1,E2858-1,VLOOKUP(Q2858,Months_Weeks!$A$1:$B$13,2,0)))</f>
        <v>1</v>
      </c>
      <c r="S2858" s="30"/>
      <c r="T2858" s="39"/>
      <c r="U2858" s="39"/>
      <c r="V2858" s="50">
        <f t="shared" si="268"/>
        <v>0</v>
      </c>
      <c r="W2858" s="28">
        <f t="shared" si="269"/>
        <v>12</v>
      </c>
      <c r="X2858" s="28">
        <f>IF(W2858=0,0,IF(E2858&gt;1,E2858-1,VLOOKUP(W2858,Months_Weeks!$A$1:$B$13,2,0)))</f>
        <v>1</v>
      </c>
      <c r="Y2858" s="30"/>
      <c r="Z2858" s="39"/>
      <c r="AA2858" s="31"/>
      <c r="AB2858" s="39"/>
      <c r="AC2858" s="31"/>
      <c r="AD2858" s="40"/>
      <c r="AE2858" s="31"/>
      <c r="AF2858" s="40"/>
      <c r="AG2858" s="31"/>
      <c r="AH2858" s="40"/>
      <c r="AI2858" s="31"/>
      <c r="AJ2858" s="40"/>
    </row>
    <row r="2859" spans="1:36" x14ac:dyDescent="0.25">
      <c r="A2859" s="37" t="s">
        <v>62</v>
      </c>
      <c r="B2859" s="37">
        <v>1041</v>
      </c>
      <c r="C2859" s="26" t="str">
        <f>IFERROR(INDEX(Clients[Client_Name],MATCH(Table312[[#This Row],[Client_Code]],Clients[Client_Code],0)),"")</f>
        <v>PESQUERA FRIOSUR</v>
      </c>
      <c r="D2859" s="25">
        <v>12</v>
      </c>
      <c r="E2859" s="25">
        <v>3</v>
      </c>
      <c r="F2859" s="25" t="b">
        <f>IF(E2859&gt;(VLOOKUP(D2859,Months_Weeks!$A$2:$B$13,2,TRUE)),FALSE)</f>
        <v>0</v>
      </c>
      <c r="G2859" s="63">
        <f>IF(Table312[[#This Row],[Facility]]="Buin",1.5%,0.25%)</f>
        <v>1.4999999999999999E-2</v>
      </c>
      <c r="H2859" s="38"/>
      <c r="I2859" s="38"/>
      <c r="J2859" s="27">
        <f t="shared" si="264"/>
        <v>19</v>
      </c>
      <c r="K2859" s="28">
        <f t="shared" si="265"/>
        <v>12</v>
      </c>
      <c r="L2859" s="27">
        <f>IF(K2859=0,0,IF(E2859&gt;1,E2859-1,VLOOKUP(K2859,Months_Weeks!$A$1:$B$13,2,0)))</f>
        <v>2</v>
      </c>
      <c r="M2859" s="29"/>
      <c r="N2859" s="39"/>
      <c r="O2859" s="39"/>
      <c r="P2859" s="50">
        <f t="shared" si="266"/>
        <v>0</v>
      </c>
      <c r="Q2859" s="28">
        <f t="shared" si="267"/>
        <v>12</v>
      </c>
      <c r="R2859" s="28">
        <f>IF(Q2859=0,0,IF(E2859&gt;1,E2859-1,VLOOKUP(Q2859,Months_Weeks!$A$1:$B$13,2,0)))</f>
        <v>2</v>
      </c>
      <c r="S2859" s="30"/>
      <c r="T2859" s="39"/>
      <c r="U2859" s="39"/>
      <c r="V2859" s="50">
        <f t="shared" si="268"/>
        <v>0</v>
      </c>
      <c r="W2859" s="28">
        <f t="shared" si="269"/>
        <v>12</v>
      </c>
      <c r="X2859" s="28">
        <f>IF(W2859=0,0,IF(E2859&gt;1,E2859-1,VLOOKUP(W2859,Months_Weeks!$A$1:$B$13,2,0)))</f>
        <v>2</v>
      </c>
      <c r="Y2859" s="30"/>
      <c r="Z2859" s="39"/>
      <c r="AA2859" s="31"/>
      <c r="AB2859" s="39"/>
      <c r="AC2859" s="31"/>
      <c r="AD2859" s="40"/>
      <c r="AE2859" s="31"/>
      <c r="AF2859" s="40"/>
      <c r="AG2859" s="31"/>
      <c r="AH2859" s="40"/>
      <c r="AI2859" s="31"/>
      <c r="AJ2859" s="40"/>
    </row>
    <row r="2860" spans="1:36" x14ac:dyDescent="0.25">
      <c r="A2860" s="37" t="s">
        <v>62</v>
      </c>
      <c r="B2860" s="37">
        <v>1041</v>
      </c>
      <c r="C2860" s="26" t="str">
        <f>IFERROR(INDEX(Clients[Client_Name],MATCH(Table312[[#This Row],[Client_Code]],Clients[Client_Code],0)),"")</f>
        <v>PESQUERA FRIOSUR</v>
      </c>
      <c r="D2860" s="25">
        <v>12</v>
      </c>
      <c r="E2860" s="25">
        <v>4</v>
      </c>
      <c r="F2860" s="25" t="b">
        <f>IF(E2860&gt;(VLOOKUP(D2860,Months_Weeks!$A$2:$B$13,2,TRUE)),FALSE)</f>
        <v>0</v>
      </c>
      <c r="G2860" s="63">
        <f>IF(Table312[[#This Row],[Facility]]="Buin",1.5%,0.25%)</f>
        <v>1.4999999999999999E-2</v>
      </c>
      <c r="H2860" s="38"/>
      <c r="I2860" s="38"/>
      <c r="J2860" s="27">
        <f t="shared" si="264"/>
        <v>19</v>
      </c>
      <c r="K2860" s="28">
        <f t="shared" si="265"/>
        <v>12</v>
      </c>
      <c r="L2860" s="27">
        <f>IF(K2860=0,0,IF(E2860&gt;1,E2860-1,VLOOKUP(K2860,Months_Weeks!$A$1:$B$13,2,0)))</f>
        <v>3</v>
      </c>
      <c r="M2860" s="29"/>
      <c r="N2860" s="39"/>
      <c r="O2860" s="39"/>
      <c r="P2860" s="50">
        <f t="shared" si="266"/>
        <v>0</v>
      </c>
      <c r="Q2860" s="28">
        <f t="shared" si="267"/>
        <v>12</v>
      </c>
      <c r="R2860" s="28">
        <f>IF(Q2860=0,0,IF(E2860&gt;1,E2860-1,VLOOKUP(Q2860,Months_Weeks!$A$1:$B$13,2,0)))</f>
        <v>3</v>
      </c>
      <c r="S2860" s="30"/>
      <c r="T2860" s="39"/>
      <c r="U2860" s="39"/>
      <c r="V2860" s="50">
        <f t="shared" si="268"/>
        <v>0</v>
      </c>
      <c r="W2860" s="28">
        <f t="shared" si="269"/>
        <v>12</v>
      </c>
      <c r="X2860" s="28">
        <f>IF(W2860=0,0,IF(E2860&gt;1,E2860-1,VLOOKUP(W2860,Months_Weeks!$A$1:$B$13,2,0)))</f>
        <v>3</v>
      </c>
      <c r="Y2860" s="30"/>
      <c r="Z2860" s="39"/>
      <c r="AA2860" s="31"/>
      <c r="AB2860" s="39"/>
      <c r="AC2860" s="31"/>
      <c r="AD2860" s="40"/>
      <c r="AE2860" s="31"/>
      <c r="AF2860" s="40"/>
      <c r="AG2860" s="31"/>
      <c r="AH2860" s="40"/>
      <c r="AI2860" s="31"/>
      <c r="AJ2860" s="40"/>
    </row>
    <row r="2861" spans="1:36" x14ac:dyDescent="0.25">
      <c r="A2861" s="37" t="s">
        <v>62</v>
      </c>
      <c r="B2861" s="37">
        <v>1041</v>
      </c>
      <c r="C2861" s="26" t="str">
        <f>IFERROR(INDEX(Clients[Client_Name],MATCH(Table312[[#This Row],[Client_Code]],Clients[Client_Code],0)),"")</f>
        <v>PESQUERA FRIOSUR</v>
      </c>
      <c r="D2861" s="25">
        <v>12</v>
      </c>
      <c r="E2861" s="25">
        <v>5</v>
      </c>
      <c r="F2861" s="25" t="b">
        <f>IF(E2861&gt;(VLOOKUP(D2861,Months_Weeks!$A$2:$B$13,2,TRUE)),FALSE)</f>
        <v>0</v>
      </c>
      <c r="G2861" s="63">
        <f>IF(Table312[[#This Row],[Facility]]="Buin",1.5%,0.25%)</f>
        <v>1.4999999999999999E-2</v>
      </c>
      <c r="H2861" s="38"/>
      <c r="I2861" s="38"/>
      <c r="J2861" s="27">
        <f t="shared" si="264"/>
        <v>19</v>
      </c>
      <c r="K2861" s="28">
        <f t="shared" si="265"/>
        <v>12</v>
      </c>
      <c r="L2861" s="27">
        <f>IF(K2861=0,0,IF(E2861&gt;1,E2861-1,VLOOKUP(K2861,Months_Weeks!$A$1:$B$13,2,0)))</f>
        <v>4</v>
      </c>
      <c r="M2861" s="29"/>
      <c r="N2861" s="39"/>
      <c r="O2861" s="39"/>
      <c r="P2861" s="50">
        <f t="shared" si="266"/>
        <v>0</v>
      </c>
      <c r="Q2861" s="28">
        <f t="shared" si="267"/>
        <v>12</v>
      </c>
      <c r="R2861" s="28">
        <f>IF(Q2861=0,0,IF(E2861&gt;1,E2861-1,VLOOKUP(Q2861,Months_Weeks!$A$1:$B$13,2,0)))</f>
        <v>4</v>
      </c>
      <c r="S2861" s="30"/>
      <c r="T2861" s="39"/>
      <c r="U2861" s="39"/>
      <c r="V2861" s="50">
        <f t="shared" si="268"/>
        <v>0</v>
      </c>
      <c r="W2861" s="28">
        <f t="shared" si="269"/>
        <v>12</v>
      </c>
      <c r="X2861" s="28">
        <f>IF(W2861=0,0,IF(E2861&gt;1,E2861-1,VLOOKUP(W2861,Months_Weeks!$A$1:$B$13,2,0)))</f>
        <v>4</v>
      </c>
      <c r="Y2861" s="30"/>
      <c r="Z2861" s="39"/>
      <c r="AA2861" s="31"/>
      <c r="AB2861" s="39"/>
      <c r="AC2861" s="31"/>
      <c r="AD2861" s="40"/>
      <c r="AE2861" s="31"/>
      <c r="AF2861" s="40"/>
      <c r="AG2861" s="31"/>
      <c r="AH2861" s="40"/>
      <c r="AI2861" s="31"/>
      <c r="AJ2861" s="40"/>
    </row>
    <row r="2862" spans="1:36" x14ac:dyDescent="0.25">
      <c r="A2862" s="37" t="s">
        <v>32</v>
      </c>
      <c r="B2862" s="37">
        <v>9</v>
      </c>
      <c r="C2862" s="26" t="str">
        <f>IFERROR(INDEX(Clients[Client_Name],MATCH(Table312[[#This Row],[Client_Code]],Clients[Client_Code],0)),"")</f>
        <v>PROCESADORA DE ALIMENTOS DEL SUR</v>
      </c>
      <c r="D2862" s="25">
        <v>1</v>
      </c>
      <c r="E2862" s="25">
        <v>1</v>
      </c>
      <c r="F2862" s="25" t="b">
        <f>IF(E2862&gt;(VLOOKUP(D2862,Months_Weeks!$A$2:$B$13,2,TRUE)),FALSE)</f>
        <v>0</v>
      </c>
      <c r="G2862" s="63">
        <f>IF(Table312[[#This Row],[Facility]]="Buin",1.5%,0.25%)</f>
        <v>2.5000000000000001E-3</v>
      </c>
      <c r="H2862" s="38">
        <v>49</v>
      </c>
      <c r="I2862" s="38"/>
      <c r="J2862" s="27">
        <f t="shared" si="264"/>
        <v>49</v>
      </c>
      <c r="K2862" s="28">
        <f t="shared" si="265"/>
        <v>0</v>
      </c>
      <c r="L2862" s="27">
        <f>IF(K2862=0,0,IF(E2862&gt;1,E2862-1,VLOOKUP(K2862,Months_Weeks!$A$1:$B$13,2,0)))</f>
        <v>0</v>
      </c>
      <c r="M2862" s="29"/>
      <c r="N2862" s="39"/>
      <c r="O2862" s="39"/>
      <c r="P2862" s="50">
        <f t="shared" si="266"/>
        <v>0</v>
      </c>
      <c r="Q2862" s="28">
        <f t="shared" si="267"/>
        <v>0</v>
      </c>
      <c r="R2862" s="28">
        <f>IF(Q2862=0,0,IF(E2862&gt;1,E2862-1,VLOOKUP(Q2862,Months_Weeks!$A$1:$B$13,2,0)))</f>
        <v>0</v>
      </c>
      <c r="S2862" s="30"/>
      <c r="T2862" s="39"/>
      <c r="U2862" s="39"/>
      <c r="V2862" s="50">
        <f t="shared" si="268"/>
        <v>0</v>
      </c>
      <c r="W2862" s="28">
        <f t="shared" si="269"/>
        <v>0</v>
      </c>
      <c r="X2862" s="28">
        <f>IF(W2862=0,0,IF(E2862&gt;1,E2862-1,VLOOKUP(W2862,Months_Weeks!$A$1:$B$13,2,0)))</f>
        <v>0</v>
      </c>
      <c r="Y2862" s="30"/>
      <c r="Z2862" s="39"/>
      <c r="AA2862" s="31">
        <v>1</v>
      </c>
      <c r="AB2862" s="72">
        <v>1.054</v>
      </c>
      <c r="AC2862" s="31"/>
      <c r="AD2862" s="40"/>
      <c r="AE2862" s="31"/>
      <c r="AF2862" s="40"/>
      <c r="AG2862" s="31"/>
      <c r="AH2862" s="40"/>
      <c r="AI2862" s="31">
        <v>1</v>
      </c>
      <c r="AJ2862" s="70">
        <v>1.8775999999999999</v>
      </c>
    </row>
    <row r="2863" spans="1:36" x14ac:dyDescent="0.25">
      <c r="A2863" s="37" t="s">
        <v>32</v>
      </c>
      <c r="B2863" s="37">
        <v>9</v>
      </c>
      <c r="C2863" s="26" t="str">
        <f>IFERROR(INDEX(Clients[Client_Name],MATCH(Table312[[#This Row],[Client_Code]],Clients[Client_Code],0)),"")</f>
        <v>PROCESADORA DE ALIMENTOS DEL SUR</v>
      </c>
      <c r="D2863" s="25">
        <v>1</v>
      </c>
      <c r="E2863" s="25">
        <v>2</v>
      </c>
      <c r="F2863" s="25" t="b">
        <f>IF(E2863&gt;(VLOOKUP(D2863,Months_Weeks!$A$2:$B$13,2,TRUE)),FALSE)</f>
        <v>0</v>
      </c>
      <c r="G2863" s="63">
        <f>IF(Table312[[#This Row],[Facility]]="Buin",1.5%,0.25%)</f>
        <v>2.5000000000000001E-3</v>
      </c>
      <c r="H2863" s="38">
        <v>36</v>
      </c>
      <c r="I2863" s="38"/>
      <c r="J2863" s="27">
        <f t="shared" si="264"/>
        <v>85</v>
      </c>
      <c r="K2863" s="28">
        <f t="shared" si="265"/>
        <v>1</v>
      </c>
      <c r="L2863" s="27">
        <f>IF(K2863=0,0,IF(E2863&gt;1,E2863-1,VLOOKUP(K2863,Months_Weeks!$A$1:$B$13,2,0)))</f>
        <v>1</v>
      </c>
      <c r="M2863" s="29"/>
      <c r="N2863" s="39"/>
      <c r="O2863" s="39"/>
      <c r="P2863" s="50">
        <f t="shared" si="266"/>
        <v>0</v>
      </c>
      <c r="Q2863" s="28">
        <f t="shared" si="267"/>
        <v>1</v>
      </c>
      <c r="R2863" s="28">
        <f>IF(Q2863=0,0,IF(E2863&gt;1,E2863-1,VLOOKUP(Q2863,Months_Weeks!$A$1:$B$13,2,0)))</f>
        <v>1</v>
      </c>
      <c r="S2863" s="30"/>
      <c r="T2863" s="39"/>
      <c r="U2863" s="39"/>
      <c r="V2863" s="50">
        <f t="shared" si="268"/>
        <v>0</v>
      </c>
      <c r="W2863" s="28">
        <f t="shared" si="269"/>
        <v>1</v>
      </c>
      <c r="X2863" s="28">
        <f>IF(W2863=0,0,IF(E2863&gt;1,E2863-1,VLOOKUP(W2863,Months_Weeks!$A$1:$B$13,2,0)))</f>
        <v>1</v>
      </c>
      <c r="Y2863" s="30"/>
      <c r="Z2863" s="39"/>
      <c r="AA2863" s="31"/>
      <c r="AB2863" s="39"/>
      <c r="AC2863" s="31"/>
      <c r="AD2863" s="40"/>
      <c r="AE2863" s="31"/>
      <c r="AF2863" s="40"/>
      <c r="AG2863" s="31"/>
      <c r="AH2863" s="40"/>
      <c r="AI2863" s="31"/>
      <c r="AJ2863" s="40"/>
    </row>
    <row r="2864" spans="1:36" x14ac:dyDescent="0.25">
      <c r="A2864" s="37" t="s">
        <v>32</v>
      </c>
      <c r="B2864" s="37">
        <v>9</v>
      </c>
      <c r="C2864" s="26" t="str">
        <f>IFERROR(INDEX(Clients[Client_Name],MATCH(Table312[[#This Row],[Client_Code]],Clients[Client_Code],0)),"")</f>
        <v>PROCESADORA DE ALIMENTOS DEL SUR</v>
      </c>
      <c r="D2864" s="25">
        <v>1</v>
      </c>
      <c r="E2864" s="25">
        <v>3</v>
      </c>
      <c r="F2864" s="25" t="b">
        <f>IF(E2864&gt;(VLOOKUP(D2864,Months_Weeks!$A$2:$B$13,2,TRUE)),FALSE)</f>
        <v>0</v>
      </c>
      <c r="G2864" s="63">
        <f>IF(Table312[[#This Row],[Facility]]="Buin",1.5%,0.25%)</f>
        <v>2.5000000000000001E-3</v>
      </c>
      <c r="H2864" s="38">
        <v>76</v>
      </c>
      <c r="I2864" s="38"/>
      <c r="J2864" s="27">
        <f t="shared" si="264"/>
        <v>161</v>
      </c>
      <c r="K2864" s="28">
        <f t="shared" si="265"/>
        <v>1</v>
      </c>
      <c r="L2864" s="27">
        <f>IF(K2864=0,0,IF(E2864&gt;1,E2864-1,VLOOKUP(K2864,Months_Weeks!$A$1:$B$13,2,0)))</f>
        <v>2</v>
      </c>
      <c r="M2864" s="29"/>
      <c r="N2864" s="39"/>
      <c r="O2864" s="39"/>
      <c r="P2864" s="50">
        <f t="shared" si="266"/>
        <v>0</v>
      </c>
      <c r="Q2864" s="28">
        <f t="shared" si="267"/>
        <v>1</v>
      </c>
      <c r="R2864" s="28">
        <f>IF(Q2864=0,0,IF(E2864&gt;1,E2864-1,VLOOKUP(Q2864,Months_Weeks!$A$1:$B$13,2,0)))</f>
        <v>2</v>
      </c>
      <c r="S2864" s="30"/>
      <c r="T2864" s="39"/>
      <c r="U2864" s="39"/>
      <c r="V2864" s="50">
        <f t="shared" si="268"/>
        <v>0</v>
      </c>
      <c r="W2864" s="28">
        <f t="shared" si="269"/>
        <v>1</v>
      </c>
      <c r="X2864" s="28">
        <f>IF(W2864=0,0,IF(E2864&gt;1,E2864-1,VLOOKUP(W2864,Months_Weeks!$A$1:$B$13,2,0)))</f>
        <v>2</v>
      </c>
      <c r="Y2864" s="30"/>
      <c r="Z2864" s="39">
        <v>303.03899999999999</v>
      </c>
      <c r="AA2864" s="31"/>
      <c r="AB2864" s="39"/>
      <c r="AC2864" s="31"/>
      <c r="AD2864" s="40"/>
      <c r="AE2864" s="31"/>
      <c r="AF2864" s="40"/>
      <c r="AG2864" s="31"/>
      <c r="AH2864" s="40"/>
      <c r="AI2864" s="31"/>
      <c r="AJ2864" s="40"/>
    </row>
    <row r="2865" spans="1:36" x14ac:dyDescent="0.25">
      <c r="A2865" s="37" t="s">
        <v>32</v>
      </c>
      <c r="B2865" s="37">
        <v>9</v>
      </c>
      <c r="C2865" s="26" t="str">
        <f>IFERROR(INDEX(Clients[Client_Name],MATCH(Table312[[#This Row],[Client_Code]],Clients[Client_Code],0)),"")</f>
        <v>PROCESADORA DE ALIMENTOS DEL SUR</v>
      </c>
      <c r="D2865" s="25">
        <v>1</v>
      </c>
      <c r="E2865" s="25">
        <v>4</v>
      </c>
      <c r="F2865" s="25" t="b">
        <f>IF(E2865&gt;(VLOOKUP(D2865,Months_Weeks!$A$2:$B$13,2,TRUE)),FALSE)</f>
        <v>0</v>
      </c>
      <c r="G2865" s="63">
        <f>IF(Table312[[#This Row],[Facility]]="Buin",1.5%,0.25%)</f>
        <v>2.5000000000000001E-3</v>
      </c>
      <c r="H2865" s="38"/>
      <c r="I2865" s="38">
        <v>24</v>
      </c>
      <c r="J2865" s="27">
        <f t="shared" si="264"/>
        <v>137</v>
      </c>
      <c r="K2865" s="28">
        <f t="shared" si="265"/>
        <v>1</v>
      </c>
      <c r="L2865" s="27">
        <f>IF(K2865=0,0,IF(E2865&gt;1,E2865-1,VLOOKUP(K2865,Months_Weeks!$A$1:$B$13,2,0)))</f>
        <v>3</v>
      </c>
      <c r="M2865" s="29"/>
      <c r="N2865" s="39"/>
      <c r="O2865" s="39"/>
      <c r="P2865" s="50">
        <f t="shared" si="266"/>
        <v>0</v>
      </c>
      <c r="Q2865" s="28">
        <f t="shared" si="267"/>
        <v>1</v>
      </c>
      <c r="R2865" s="28">
        <f>IF(Q2865=0,0,IF(E2865&gt;1,E2865-1,VLOOKUP(Q2865,Months_Weeks!$A$1:$B$13,2,0)))</f>
        <v>3</v>
      </c>
      <c r="S2865" s="30"/>
      <c r="T2865" s="39"/>
      <c r="U2865" s="39"/>
      <c r="V2865" s="50">
        <f t="shared" si="268"/>
        <v>0</v>
      </c>
      <c r="W2865" s="28">
        <f t="shared" si="269"/>
        <v>1</v>
      </c>
      <c r="X2865" s="28">
        <f>IF(W2865=0,0,IF(E2865&gt;1,E2865-1,VLOOKUP(W2865,Months_Weeks!$A$1:$B$13,2,0)))</f>
        <v>3</v>
      </c>
      <c r="Y2865" s="30"/>
      <c r="Z2865" s="39"/>
      <c r="AA2865" s="31"/>
      <c r="AB2865" s="39"/>
      <c r="AC2865" s="31"/>
      <c r="AD2865" s="40"/>
      <c r="AE2865" s="31"/>
      <c r="AF2865" s="40"/>
      <c r="AG2865" s="31"/>
      <c r="AH2865" s="40"/>
      <c r="AI2865" s="31"/>
      <c r="AJ2865" s="40"/>
    </row>
    <row r="2866" spans="1:36" x14ac:dyDescent="0.25">
      <c r="A2866" s="37" t="s">
        <v>32</v>
      </c>
      <c r="B2866" s="37">
        <v>9</v>
      </c>
      <c r="C2866" s="26" t="str">
        <f>IFERROR(INDEX(Clients[Client_Name],MATCH(Table312[[#This Row],[Client_Code]],Clients[Client_Code],0)),"")</f>
        <v>PROCESADORA DE ALIMENTOS DEL SUR</v>
      </c>
      <c r="D2866" s="25">
        <v>2</v>
      </c>
      <c r="E2866" s="25">
        <v>1</v>
      </c>
      <c r="F2866" s="25" t="b">
        <f>IF(E2866&gt;(VLOOKUP(D2866,Months_Weeks!$A$2:$B$13,2,TRUE)),FALSE)</f>
        <v>0</v>
      </c>
      <c r="G2866" s="63">
        <f>IF(Table312[[#This Row],[Facility]]="Buin",1.5%,0.25%)</f>
        <v>2.5000000000000001E-3</v>
      </c>
      <c r="H2866" s="38">
        <v>6</v>
      </c>
      <c r="I2866" s="38"/>
      <c r="J2866" s="27">
        <f t="shared" si="264"/>
        <v>143</v>
      </c>
      <c r="K2866" s="28">
        <f t="shared" si="265"/>
        <v>1</v>
      </c>
      <c r="L2866" s="27">
        <f>IF(K2866=0,0,IF(E2866&gt;1,E2866-1,VLOOKUP(K2866,Months_Weeks!$A$1:$B$13,2,0)))</f>
        <v>4</v>
      </c>
      <c r="M2866" s="29"/>
      <c r="N2866" s="39"/>
      <c r="O2866" s="39"/>
      <c r="P2866" s="50">
        <f t="shared" si="266"/>
        <v>0</v>
      </c>
      <c r="Q2866" s="28">
        <f t="shared" si="267"/>
        <v>1</v>
      </c>
      <c r="R2866" s="28">
        <f>IF(Q2866=0,0,IF(E2866&gt;1,E2866-1,VLOOKUP(Q2866,Months_Weeks!$A$1:$B$13,2,0)))</f>
        <v>4</v>
      </c>
      <c r="S2866" s="30"/>
      <c r="T2866" s="39"/>
      <c r="U2866" s="39"/>
      <c r="V2866" s="50">
        <f t="shared" si="268"/>
        <v>0</v>
      </c>
      <c r="W2866" s="28">
        <f t="shared" si="269"/>
        <v>1</v>
      </c>
      <c r="X2866" s="28">
        <f>IF(W2866=0,0,IF(E2866&gt;1,E2866-1,VLOOKUP(W2866,Months_Weeks!$A$1:$B$13,2,0)))</f>
        <v>4</v>
      </c>
      <c r="Y2866" s="30"/>
      <c r="Z2866" s="39"/>
      <c r="AA2866" s="31"/>
      <c r="AB2866" s="39"/>
      <c r="AC2866" s="31"/>
      <c r="AD2866" s="40"/>
      <c r="AE2866" s="31"/>
      <c r="AF2866" s="40"/>
      <c r="AG2866" s="31"/>
      <c r="AH2866" s="40"/>
      <c r="AI2866" s="31"/>
      <c r="AJ2866" s="40"/>
    </row>
    <row r="2867" spans="1:36" x14ac:dyDescent="0.25">
      <c r="A2867" s="37" t="s">
        <v>32</v>
      </c>
      <c r="B2867" s="37">
        <v>9</v>
      </c>
      <c r="C2867" s="26" t="str">
        <f>IFERROR(INDEX(Clients[Client_Name],MATCH(Table312[[#This Row],[Client_Code]],Clients[Client_Code],0)),"")</f>
        <v>PROCESADORA DE ALIMENTOS DEL SUR</v>
      </c>
      <c r="D2867" s="25">
        <v>2</v>
      </c>
      <c r="E2867" s="25">
        <v>2</v>
      </c>
      <c r="F2867" s="25" t="b">
        <f>IF(E2867&gt;(VLOOKUP(D2867,Months_Weeks!$A$2:$B$13,2,TRUE)),FALSE)</f>
        <v>0</v>
      </c>
      <c r="G2867" s="63">
        <f>IF(Table312[[#This Row],[Facility]]="Buin",1.5%,0.25%)</f>
        <v>2.5000000000000001E-3</v>
      </c>
      <c r="H2867" s="38">
        <v>247</v>
      </c>
      <c r="I2867" s="38"/>
      <c r="J2867" s="27">
        <f t="shared" si="264"/>
        <v>390</v>
      </c>
      <c r="K2867" s="28">
        <f t="shared" si="265"/>
        <v>2</v>
      </c>
      <c r="L2867" s="27">
        <f>IF(K2867=0,0,IF(E2867&gt;1,E2867-1,VLOOKUP(K2867,Months_Weeks!$A$1:$B$13,2,0)))</f>
        <v>1</v>
      </c>
      <c r="M2867" s="29"/>
      <c r="N2867" s="39"/>
      <c r="O2867" s="39"/>
      <c r="P2867" s="50">
        <f t="shared" si="266"/>
        <v>0</v>
      </c>
      <c r="Q2867" s="28">
        <f t="shared" si="267"/>
        <v>2</v>
      </c>
      <c r="R2867" s="28">
        <f>IF(Q2867=0,0,IF(E2867&gt;1,E2867-1,VLOOKUP(Q2867,Months_Weeks!$A$1:$B$13,2,0)))</f>
        <v>1</v>
      </c>
      <c r="S2867" s="30"/>
      <c r="T2867" s="39"/>
      <c r="U2867" s="39"/>
      <c r="V2867" s="50">
        <f t="shared" si="268"/>
        <v>0</v>
      </c>
      <c r="W2867" s="28">
        <f t="shared" si="269"/>
        <v>2</v>
      </c>
      <c r="X2867" s="28">
        <f>IF(W2867=0,0,IF(E2867&gt;1,E2867-1,VLOOKUP(W2867,Months_Weeks!$A$1:$B$13,2,0)))</f>
        <v>1</v>
      </c>
      <c r="Y2867" s="30"/>
      <c r="Z2867" s="39">
        <v>555.64200000000005</v>
      </c>
      <c r="AA2867" s="31"/>
      <c r="AB2867" s="39"/>
      <c r="AC2867" s="31"/>
      <c r="AD2867" s="40"/>
      <c r="AE2867" s="31"/>
      <c r="AF2867" s="40"/>
      <c r="AG2867" s="31"/>
      <c r="AH2867" s="40"/>
      <c r="AI2867" s="31"/>
      <c r="AJ2867" s="40"/>
    </row>
    <row r="2868" spans="1:36" x14ac:dyDescent="0.25">
      <c r="A2868" s="37" t="s">
        <v>32</v>
      </c>
      <c r="B2868" s="37">
        <v>9</v>
      </c>
      <c r="C2868" s="26" t="str">
        <f>IFERROR(INDEX(Clients[Client_Name],MATCH(Table312[[#This Row],[Client_Code]],Clients[Client_Code],0)),"")</f>
        <v>PROCESADORA DE ALIMENTOS DEL SUR</v>
      </c>
      <c r="D2868" s="25">
        <v>2</v>
      </c>
      <c r="E2868" s="25">
        <v>3</v>
      </c>
      <c r="F2868" s="25" t="b">
        <f>IF(E2868&gt;(VLOOKUP(D2868,Months_Weeks!$A$2:$B$13,2,TRUE)),FALSE)</f>
        <v>0</v>
      </c>
      <c r="G2868" s="63">
        <f>IF(Table312[[#This Row],[Facility]]="Buin",1.5%,0.25%)</f>
        <v>2.5000000000000001E-3</v>
      </c>
      <c r="H2868" s="38"/>
      <c r="I2868" s="38">
        <v>36</v>
      </c>
      <c r="J2868" s="27">
        <f t="shared" si="264"/>
        <v>354</v>
      </c>
      <c r="K2868" s="28">
        <f t="shared" si="265"/>
        <v>2</v>
      </c>
      <c r="L2868" s="27">
        <f>IF(K2868=0,0,IF(E2868&gt;1,E2868-1,VLOOKUP(K2868,Months_Weeks!$A$1:$B$13,2,0)))</f>
        <v>2</v>
      </c>
      <c r="M2868" s="29"/>
      <c r="N2868" s="39"/>
      <c r="O2868" s="39"/>
      <c r="P2868" s="50">
        <f t="shared" si="266"/>
        <v>0</v>
      </c>
      <c r="Q2868" s="28">
        <f t="shared" si="267"/>
        <v>2</v>
      </c>
      <c r="R2868" s="28">
        <f>IF(Q2868=0,0,IF(E2868&gt;1,E2868-1,VLOOKUP(Q2868,Months_Weeks!$A$1:$B$13,2,0)))</f>
        <v>2</v>
      </c>
      <c r="S2868" s="30"/>
      <c r="T2868" s="39"/>
      <c r="U2868" s="39"/>
      <c r="V2868" s="50">
        <f t="shared" si="268"/>
        <v>0</v>
      </c>
      <c r="W2868" s="28">
        <f t="shared" si="269"/>
        <v>2</v>
      </c>
      <c r="X2868" s="28">
        <f>IF(W2868=0,0,IF(E2868&gt;1,E2868-1,VLOOKUP(W2868,Months_Weeks!$A$1:$B$13,2,0)))</f>
        <v>2</v>
      </c>
      <c r="Y2868" s="30"/>
      <c r="Z2868" s="39"/>
      <c r="AA2868" s="31"/>
      <c r="AB2868" s="39"/>
      <c r="AC2868" s="31"/>
      <c r="AD2868" s="40"/>
      <c r="AE2868" s="31"/>
      <c r="AF2868" s="40"/>
      <c r="AG2868" s="31"/>
      <c r="AH2868" s="40"/>
      <c r="AI2868" s="31"/>
      <c r="AJ2868" s="40"/>
    </row>
    <row r="2869" spans="1:36" x14ac:dyDescent="0.25">
      <c r="A2869" s="37" t="s">
        <v>32</v>
      </c>
      <c r="B2869" s="37">
        <v>9</v>
      </c>
      <c r="C2869" s="26" t="str">
        <f>IFERROR(INDEX(Clients[Client_Name],MATCH(Table312[[#This Row],[Client_Code]],Clients[Client_Code],0)),"")</f>
        <v>PROCESADORA DE ALIMENTOS DEL SUR</v>
      </c>
      <c r="D2869" s="25">
        <v>2</v>
      </c>
      <c r="E2869" s="25">
        <v>4</v>
      </c>
      <c r="F2869" s="25" t="b">
        <f>IF(E2869&gt;(VLOOKUP(D2869,Months_Weeks!$A$2:$B$13,2,TRUE)),FALSE)</f>
        <v>0</v>
      </c>
      <c r="G2869" s="63">
        <f>IF(Table312[[#This Row],[Facility]]="Buin",1.5%,0.25%)</f>
        <v>2.5000000000000001E-3</v>
      </c>
      <c r="H2869" s="38"/>
      <c r="I2869" s="38">
        <v>165</v>
      </c>
      <c r="J2869" s="27">
        <f t="shared" si="264"/>
        <v>189</v>
      </c>
      <c r="K2869" s="28">
        <f t="shared" si="265"/>
        <v>2</v>
      </c>
      <c r="L2869" s="27">
        <f>IF(K2869=0,0,IF(E2869&gt;1,E2869-1,VLOOKUP(K2869,Months_Weeks!$A$1:$B$13,2,0)))</f>
        <v>3</v>
      </c>
      <c r="M2869" s="29"/>
      <c r="N2869" s="39"/>
      <c r="O2869" s="39"/>
      <c r="P2869" s="50">
        <f t="shared" si="266"/>
        <v>0</v>
      </c>
      <c r="Q2869" s="28">
        <f t="shared" si="267"/>
        <v>2</v>
      </c>
      <c r="R2869" s="28">
        <f>IF(Q2869=0,0,IF(E2869&gt;1,E2869-1,VLOOKUP(Q2869,Months_Weeks!$A$1:$B$13,2,0)))</f>
        <v>3</v>
      </c>
      <c r="S2869" s="30"/>
      <c r="T2869" s="39"/>
      <c r="U2869" s="39"/>
      <c r="V2869" s="50">
        <f t="shared" si="268"/>
        <v>0</v>
      </c>
      <c r="W2869" s="28">
        <f t="shared" si="269"/>
        <v>2</v>
      </c>
      <c r="X2869" s="28">
        <f>IF(W2869=0,0,IF(E2869&gt;1,E2869-1,VLOOKUP(W2869,Months_Weeks!$A$1:$B$13,2,0)))</f>
        <v>3</v>
      </c>
      <c r="Y2869" s="30"/>
      <c r="Z2869" s="39"/>
      <c r="AA2869" s="31"/>
      <c r="AB2869" s="39"/>
      <c r="AC2869" s="31"/>
      <c r="AD2869" s="40"/>
      <c r="AE2869" s="31"/>
      <c r="AF2869" s="40"/>
      <c r="AG2869" s="31"/>
      <c r="AH2869" s="40"/>
      <c r="AI2869" s="31"/>
      <c r="AJ2869" s="40"/>
    </row>
    <row r="2870" spans="1:36" x14ac:dyDescent="0.25">
      <c r="A2870" s="37" t="s">
        <v>32</v>
      </c>
      <c r="B2870" s="37">
        <v>9</v>
      </c>
      <c r="C2870" s="26" t="str">
        <f>IFERROR(INDEX(Clients[Client_Name],MATCH(Table312[[#This Row],[Client_Code]],Clients[Client_Code],0)),"")</f>
        <v>PROCESADORA DE ALIMENTOS DEL SUR</v>
      </c>
      <c r="D2870" s="25">
        <v>3</v>
      </c>
      <c r="E2870" s="25">
        <v>1</v>
      </c>
      <c r="F2870" s="25" t="b">
        <f>IF(E2870&gt;(VLOOKUP(D2870,Months_Weeks!$A$2:$B$13,2,TRUE)),FALSE)</f>
        <v>0</v>
      </c>
      <c r="G2870" s="63">
        <f>IF(Table312[[#This Row],[Facility]]="Buin",1.5%,0.25%)</f>
        <v>2.5000000000000001E-3</v>
      </c>
      <c r="H2870" s="38">
        <v>66</v>
      </c>
      <c r="I2870" s="38"/>
      <c r="J2870" s="27">
        <f t="shared" si="264"/>
        <v>255</v>
      </c>
      <c r="K2870" s="28">
        <f t="shared" si="265"/>
        <v>2</v>
      </c>
      <c r="L2870" s="27">
        <f>IF(K2870=0,0,IF(E2870&gt;1,E2870-1,VLOOKUP(K2870,Months_Weeks!$A$1:$B$13,2,0)))</f>
        <v>4</v>
      </c>
      <c r="M2870" s="29"/>
      <c r="N2870" s="39"/>
      <c r="O2870" s="39"/>
      <c r="P2870" s="50">
        <f t="shared" si="266"/>
        <v>0</v>
      </c>
      <c r="Q2870" s="28">
        <f t="shared" si="267"/>
        <v>2</v>
      </c>
      <c r="R2870" s="28">
        <f>IF(Q2870=0,0,IF(E2870&gt;1,E2870-1,VLOOKUP(Q2870,Months_Weeks!$A$1:$B$13,2,0)))</f>
        <v>4</v>
      </c>
      <c r="S2870" s="30"/>
      <c r="T2870" s="39"/>
      <c r="U2870" s="39"/>
      <c r="V2870" s="50">
        <f t="shared" si="268"/>
        <v>0</v>
      </c>
      <c r="W2870" s="28">
        <f t="shared" si="269"/>
        <v>2</v>
      </c>
      <c r="X2870" s="28">
        <f>IF(W2870=0,0,IF(E2870&gt;1,E2870-1,VLOOKUP(W2870,Months_Weeks!$A$1:$B$13,2,0)))</f>
        <v>4</v>
      </c>
      <c r="Y2870" s="30"/>
      <c r="Z2870" s="39"/>
      <c r="AA2870" s="31"/>
      <c r="AB2870" s="39"/>
      <c r="AC2870" s="31"/>
      <c r="AD2870" s="40"/>
      <c r="AE2870" s="31"/>
      <c r="AF2870" s="40"/>
      <c r="AG2870" s="31"/>
      <c r="AH2870" s="40"/>
      <c r="AI2870" s="31"/>
      <c r="AJ2870" s="40"/>
    </row>
    <row r="2871" spans="1:36" x14ac:dyDescent="0.25">
      <c r="A2871" s="37" t="s">
        <v>32</v>
      </c>
      <c r="B2871" s="37">
        <v>9</v>
      </c>
      <c r="C2871" s="26" t="str">
        <f>IFERROR(INDEX(Clients[Client_Name],MATCH(Table312[[#This Row],[Client_Code]],Clients[Client_Code],0)),"")</f>
        <v>PROCESADORA DE ALIMENTOS DEL SUR</v>
      </c>
      <c r="D2871" s="25">
        <v>3</v>
      </c>
      <c r="E2871" s="25">
        <v>2</v>
      </c>
      <c r="F2871" s="25" t="b">
        <f>IF(E2871&gt;(VLOOKUP(D2871,Months_Weeks!$A$2:$B$13,2,TRUE)),FALSE)</f>
        <v>0</v>
      </c>
      <c r="G2871" s="63">
        <f>IF(Table312[[#This Row],[Facility]]="Buin",1.5%,0.25%)</f>
        <v>2.5000000000000001E-3</v>
      </c>
      <c r="H2871" s="38"/>
      <c r="I2871" s="38"/>
      <c r="J2871" s="27">
        <f t="shared" si="264"/>
        <v>255</v>
      </c>
      <c r="K2871" s="28">
        <f t="shared" si="265"/>
        <v>3</v>
      </c>
      <c r="L2871" s="27">
        <f>IF(K2871=0,0,IF(E2871&gt;1,E2871-1,VLOOKUP(K2871,Months_Weeks!$A$1:$B$13,2,0)))</f>
        <v>1</v>
      </c>
      <c r="M2871" s="29"/>
      <c r="N2871" s="39"/>
      <c r="O2871" s="39"/>
      <c r="P2871" s="50">
        <f t="shared" si="266"/>
        <v>0</v>
      </c>
      <c r="Q2871" s="28">
        <f t="shared" si="267"/>
        <v>3</v>
      </c>
      <c r="R2871" s="28">
        <f>IF(Q2871=0,0,IF(E2871&gt;1,E2871-1,VLOOKUP(Q2871,Months_Weeks!$A$1:$B$13,2,0)))</f>
        <v>1</v>
      </c>
      <c r="S2871" s="30"/>
      <c r="T2871" s="39"/>
      <c r="U2871" s="39"/>
      <c r="V2871" s="50">
        <f t="shared" si="268"/>
        <v>0</v>
      </c>
      <c r="W2871" s="28">
        <f t="shared" si="269"/>
        <v>3</v>
      </c>
      <c r="X2871" s="28">
        <f>IF(W2871=0,0,IF(E2871&gt;1,E2871-1,VLOOKUP(W2871,Months_Weeks!$A$1:$B$13,2,0)))</f>
        <v>1</v>
      </c>
      <c r="Y2871" s="30"/>
      <c r="Z2871" s="39"/>
      <c r="AA2871" s="31"/>
      <c r="AB2871" s="39"/>
      <c r="AC2871" s="31"/>
      <c r="AD2871" s="40"/>
      <c r="AE2871" s="31"/>
      <c r="AF2871" s="40"/>
      <c r="AG2871" s="31"/>
      <c r="AH2871" s="40"/>
      <c r="AI2871" s="31"/>
      <c r="AJ2871" s="40"/>
    </row>
    <row r="2872" spans="1:36" x14ac:dyDescent="0.25">
      <c r="A2872" s="37" t="s">
        <v>32</v>
      </c>
      <c r="B2872" s="37">
        <v>9</v>
      </c>
      <c r="C2872" s="26" t="str">
        <f>IFERROR(INDEX(Clients[Client_Name],MATCH(Table312[[#This Row],[Client_Code]],Clients[Client_Code],0)),"")</f>
        <v>PROCESADORA DE ALIMENTOS DEL SUR</v>
      </c>
      <c r="D2872" s="25">
        <v>3</v>
      </c>
      <c r="E2872" s="25">
        <v>3</v>
      </c>
      <c r="F2872" s="25" t="b">
        <f>IF(E2872&gt;(VLOOKUP(D2872,Months_Weeks!$A$2:$B$13,2,TRUE)),FALSE)</f>
        <v>0</v>
      </c>
      <c r="G2872" s="63">
        <f>IF(Table312[[#This Row],[Facility]]="Buin",1.5%,0.25%)</f>
        <v>2.5000000000000001E-3</v>
      </c>
      <c r="H2872" s="38"/>
      <c r="I2872" s="38"/>
      <c r="J2872" s="27">
        <f t="shared" si="264"/>
        <v>255</v>
      </c>
      <c r="K2872" s="28">
        <f t="shared" si="265"/>
        <v>3</v>
      </c>
      <c r="L2872" s="27">
        <f>IF(K2872=0,0,IF(E2872&gt;1,E2872-1,VLOOKUP(K2872,Months_Weeks!$A$1:$B$13,2,0)))</f>
        <v>2</v>
      </c>
      <c r="M2872" s="29"/>
      <c r="N2872" s="39"/>
      <c r="O2872" s="39"/>
      <c r="P2872" s="50">
        <f t="shared" si="266"/>
        <v>0</v>
      </c>
      <c r="Q2872" s="28">
        <f t="shared" si="267"/>
        <v>3</v>
      </c>
      <c r="R2872" s="28">
        <f>IF(Q2872=0,0,IF(E2872&gt;1,E2872-1,VLOOKUP(Q2872,Months_Weeks!$A$1:$B$13,2,0)))</f>
        <v>2</v>
      </c>
      <c r="S2872" s="30"/>
      <c r="T2872" s="39"/>
      <c r="U2872" s="39"/>
      <c r="V2872" s="50">
        <f t="shared" si="268"/>
        <v>0</v>
      </c>
      <c r="W2872" s="28">
        <f t="shared" si="269"/>
        <v>3</v>
      </c>
      <c r="X2872" s="28">
        <f>IF(W2872=0,0,IF(E2872&gt;1,E2872-1,VLOOKUP(W2872,Months_Weeks!$A$1:$B$13,2,0)))</f>
        <v>2</v>
      </c>
      <c r="Y2872" s="30"/>
      <c r="Z2872" s="39">
        <v>440</v>
      </c>
      <c r="AA2872" s="31"/>
      <c r="AB2872" s="39"/>
      <c r="AC2872" s="31"/>
      <c r="AD2872" s="40"/>
      <c r="AE2872" s="31"/>
      <c r="AF2872" s="40"/>
      <c r="AG2872" s="31"/>
      <c r="AH2872" s="40"/>
      <c r="AI2872" s="31"/>
      <c r="AJ2872" s="40"/>
    </row>
    <row r="2873" spans="1:36" x14ac:dyDescent="0.25">
      <c r="A2873" s="37" t="s">
        <v>32</v>
      </c>
      <c r="B2873" s="37">
        <v>9</v>
      </c>
      <c r="C2873" s="26" t="str">
        <f>IFERROR(INDEX(Clients[Client_Name],MATCH(Table312[[#This Row],[Client_Code]],Clients[Client_Code],0)),"")</f>
        <v>PROCESADORA DE ALIMENTOS DEL SUR</v>
      </c>
      <c r="D2873" s="25">
        <v>3</v>
      </c>
      <c r="E2873" s="25">
        <v>4</v>
      </c>
      <c r="F2873" s="25" t="b">
        <f>IF(E2873&gt;(VLOOKUP(D2873,Months_Weeks!$A$2:$B$13,2,TRUE)),FALSE)</f>
        <v>0</v>
      </c>
      <c r="G2873" s="63">
        <f>IF(Table312[[#This Row],[Facility]]="Buin",1.5%,0.25%)</f>
        <v>2.5000000000000001E-3</v>
      </c>
      <c r="H2873" s="38"/>
      <c r="I2873" s="38"/>
      <c r="J2873" s="27">
        <f t="shared" si="264"/>
        <v>255</v>
      </c>
      <c r="K2873" s="28">
        <f t="shared" si="265"/>
        <v>3</v>
      </c>
      <c r="L2873" s="27">
        <f>IF(K2873=0,0,IF(E2873&gt;1,E2873-1,VLOOKUP(K2873,Months_Weeks!$A$1:$B$13,2,0)))</f>
        <v>3</v>
      </c>
      <c r="M2873" s="29"/>
      <c r="N2873" s="39"/>
      <c r="O2873" s="39"/>
      <c r="P2873" s="50">
        <f t="shared" si="266"/>
        <v>0</v>
      </c>
      <c r="Q2873" s="28">
        <f t="shared" si="267"/>
        <v>3</v>
      </c>
      <c r="R2873" s="28">
        <f>IF(Q2873=0,0,IF(E2873&gt;1,E2873-1,VLOOKUP(Q2873,Months_Weeks!$A$1:$B$13,2,0)))</f>
        <v>3</v>
      </c>
      <c r="S2873" s="30"/>
      <c r="T2873" s="39"/>
      <c r="U2873" s="39"/>
      <c r="V2873" s="50">
        <f t="shared" si="268"/>
        <v>0</v>
      </c>
      <c r="W2873" s="28">
        <f t="shared" si="269"/>
        <v>3</v>
      </c>
      <c r="X2873" s="28">
        <f>IF(W2873=0,0,IF(E2873&gt;1,E2873-1,VLOOKUP(W2873,Months_Weeks!$A$1:$B$13,2,0)))</f>
        <v>3</v>
      </c>
      <c r="Y2873" s="30"/>
      <c r="Z2873" s="39"/>
      <c r="AA2873" s="31"/>
      <c r="AB2873" s="39"/>
      <c r="AC2873" s="31"/>
      <c r="AD2873" s="40"/>
      <c r="AE2873" s="31"/>
      <c r="AF2873" s="40"/>
      <c r="AG2873" s="31"/>
      <c r="AH2873" s="40"/>
      <c r="AI2873" s="31"/>
      <c r="AJ2873" s="40"/>
    </row>
    <row r="2874" spans="1:36" x14ac:dyDescent="0.25">
      <c r="A2874" s="37" t="s">
        <v>32</v>
      </c>
      <c r="B2874" s="37">
        <v>9</v>
      </c>
      <c r="C2874" s="26" t="str">
        <f>IFERROR(INDEX(Clients[Client_Name],MATCH(Table312[[#This Row],[Client_Code]],Clients[Client_Code],0)),"")</f>
        <v>PROCESADORA DE ALIMENTOS DEL SUR</v>
      </c>
      <c r="D2874" s="25">
        <v>3</v>
      </c>
      <c r="E2874" s="25">
        <v>5</v>
      </c>
      <c r="F2874" s="25" t="b">
        <f>IF(E2874&gt;(VLOOKUP(D2874,Months_Weeks!$A$2:$B$13,2,TRUE)),FALSE)</f>
        <v>0</v>
      </c>
      <c r="G2874" s="63">
        <f>IF(Table312[[#This Row],[Facility]]="Buin",1.5%,0.25%)</f>
        <v>2.5000000000000001E-3</v>
      </c>
      <c r="H2874" s="38"/>
      <c r="I2874" s="38"/>
      <c r="J2874" s="27">
        <f t="shared" si="264"/>
        <v>255</v>
      </c>
      <c r="K2874" s="28">
        <f t="shared" si="265"/>
        <v>3</v>
      </c>
      <c r="L2874" s="27">
        <f>IF(K2874=0,0,IF(E2874&gt;1,E2874-1,VLOOKUP(K2874,Months_Weeks!$A$1:$B$13,2,0)))</f>
        <v>4</v>
      </c>
      <c r="M2874" s="29"/>
      <c r="N2874" s="39"/>
      <c r="O2874" s="39"/>
      <c r="P2874" s="50">
        <f t="shared" si="266"/>
        <v>0</v>
      </c>
      <c r="Q2874" s="28">
        <f t="shared" si="267"/>
        <v>3</v>
      </c>
      <c r="R2874" s="28">
        <f>IF(Q2874=0,0,IF(E2874&gt;1,E2874-1,VLOOKUP(Q2874,Months_Weeks!$A$1:$B$13,2,0)))</f>
        <v>4</v>
      </c>
      <c r="S2874" s="30"/>
      <c r="T2874" s="39"/>
      <c r="U2874" s="39"/>
      <c r="V2874" s="50">
        <f t="shared" si="268"/>
        <v>0</v>
      </c>
      <c r="W2874" s="28">
        <f t="shared" si="269"/>
        <v>3</v>
      </c>
      <c r="X2874" s="28">
        <f>IF(W2874=0,0,IF(E2874&gt;1,E2874-1,VLOOKUP(W2874,Months_Weeks!$A$1:$B$13,2,0)))</f>
        <v>4</v>
      </c>
      <c r="Y2874" s="30"/>
      <c r="Z2874" s="39"/>
      <c r="AA2874" s="31"/>
      <c r="AB2874" s="39"/>
      <c r="AC2874" s="31"/>
      <c r="AD2874" s="40"/>
      <c r="AE2874" s="31"/>
      <c r="AF2874" s="40"/>
      <c r="AG2874" s="31"/>
      <c r="AH2874" s="40"/>
      <c r="AI2874" s="31"/>
      <c r="AJ2874" s="40"/>
    </row>
    <row r="2875" spans="1:36" x14ac:dyDescent="0.25">
      <c r="A2875" s="37" t="s">
        <v>32</v>
      </c>
      <c r="B2875" s="37">
        <v>9</v>
      </c>
      <c r="C2875" s="26" t="str">
        <f>IFERROR(INDEX(Clients[Client_Name],MATCH(Table312[[#This Row],[Client_Code]],Clients[Client_Code],0)),"")</f>
        <v>PROCESADORA DE ALIMENTOS DEL SUR</v>
      </c>
      <c r="D2875" s="25">
        <v>4</v>
      </c>
      <c r="E2875" s="25">
        <v>1</v>
      </c>
      <c r="F2875" s="25" t="b">
        <f>IF(E2875&gt;(VLOOKUP(D2875,Months_Weeks!$A$2:$B$13,2,TRUE)),FALSE)</f>
        <v>0</v>
      </c>
      <c r="G2875" s="63">
        <f>IF(Table312[[#This Row],[Facility]]="Buin",1.5%,0.25%)</f>
        <v>2.5000000000000001E-3</v>
      </c>
      <c r="H2875" s="38"/>
      <c r="I2875" s="38"/>
      <c r="J2875" s="27">
        <f t="shared" si="264"/>
        <v>255</v>
      </c>
      <c r="K2875" s="28">
        <f t="shared" si="265"/>
        <v>3</v>
      </c>
      <c r="L2875" s="27">
        <f>IF(K2875=0,0,IF(E2875&gt;1,E2875-1,VLOOKUP(K2875,Months_Weeks!$A$1:$B$13,2,0)))</f>
        <v>5</v>
      </c>
      <c r="M2875" s="29"/>
      <c r="N2875" s="39"/>
      <c r="O2875" s="39"/>
      <c r="P2875" s="50">
        <f t="shared" si="266"/>
        <v>0</v>
      </c>
      <c r="Q2875" s="28">
        <f t="shared" si="267"/>
        <v>3</v>
      </c>
      <c r="R2875" s="28">
        <f>IF(Q2875=0,0,IF(E2875&gt;1,E2875-1,VLOOKUP(Q2875,Months_Weeks!$A$1:$B$13,2,0)))</f>
        <v>5</v>
      </c>
      <c r="S2875" s="30"/>
      <c r="T2875" s="39"/>
      <c r="U2875" s="39"/>
      <c r="V2875" s="50">
        <f t="shared" si="268"/>
        <v>0</v>
      </c>
      <c r="W2875" s="28">
        <f t="shared" si="269"/>
        <v>3</v>
      </c>
      <c r="X2875" s="28">
        <f>IF(W2875=0,0,IF(E2875&gt;1,E2875-1,VLOOKUP(W2875,Months_Weeks!$A$1:$B$13,2,0)))</f>
        <v>5</v>
      </c>
      <c r="Y2875" s="30"/>
      <c r="Z2875" s="39"/>
      <c r="AA2875" s="31"/>
      <c r="AB2875" s="39"/>
      <c r="AC2875" s="31"/>
      <c r="AD2875" s="40"/>
      <c r="AE2875" s="31"/>
      <c r="AF2875" s="40"/>
      <c r="AG2875" s="31"/>
      <c r="AH2875" s="40"/>
      <c r="AI2875" s="31"/>
      <c r="AJ2875" s="40"/>
    </row>
    <row r="2876" spans="1:36" x14ac:dyDescent="0.25">
      <c r="A2876" s="37" t="s">
        <v>32</v>
      </c>
      <c r="B2876" s="37">
        <v>9</v>
      </c>
      <c r="C2876" s="26" t="str">
        <f>IFERROR(INDEX(Clients[Client_Name],MATCH(Table312[[#This Row],[Client_Code]],Clients[Client_Code],0)),"")</f>
        <v>PROCESADORA DE ALIMENTOS DEL SUR</v>
      </c>
      <c r="D2876" s="25">
        <v>4</v>
      </c>
      <c r="E2876" s="25">
        <v>2</v>
      </c>
      <c r="F2876" s="25" t="b">
        <f>IF(E2876&gt;(VLOOKUP(D2876,Months_Weeks!$A$2:$B$13,2,TRUE)),FALSE)</f>
        <v>0</v>
      </c>
      <c r="G2876" s="63">
        <f>IF(Table312[[#This Row],[Facility]]="Buin",1.5%,0.25%)</f>
        <v>2.5000000000000001E-3</v>
      </c>
      <c r="H2876" s="38"/>
      <c r="I2876" s="38"/>
      <c r="J2876" s="27">
        <f t="shared" si="264"/>
        <v>255</v>
      </c>
      <c r="K2876" s="28">
        <f t="shared" si="265"/>
        <v>4</v>
      </c>
      <c r="L2876" s="27">
        <f>IF(K2876=0,0,IF(E2876&gt;1,E2876-1,VLOOKUP(K2876,Months_Weeks!$A$1:$B$13,2,0)))</f>
        <v>1</v>
      </c>
      <c r="M2876" s="29"/>
      <c r="N2876" s="39"/>
      <c r="O2876" s="39"/>
      <c r="P2876" s="50">
        <f t="shared" si="266"/>
        <v>0</v>
      </c>
      <c r="Q2876" s="28">
        <f t="shared" si="267"/>
        <v>4</v>
      </c>
      <c r="R2876" s="28">
        <f>IF(Q2876=0,0,IF(E2876&gt;1,E2876-1,VLOOKUP(Q2876,Months_Weeks!$A$1:$B$13,2,0)))</f>
        <v>1</v>
      </c>
      <c r="S2876" s="30"/>
      <c r="T2876" s="39"/>
      <c r="U2876" s="39"/>
      <c r="V2876" s="50">
        <f t="shared" si="268"/>
        <v>0</v>
      </c>
      <c r="W2876" s="28">
        <f t="shared" si="269"/>
        <v>4</v>
      </c>
      <c r="X2876" s="28">
        <f>IF(W2876=0,0,IF(E2876&gt;1,E2876-1,VLOOKUP(W2876,Months_Weeks!$A$1:$B$13,2,0)))</f>
        <v>1</v>
      </c>
      <c r="Y2876" s="30"/>
      <c r="Z2876" s="39"/>
      <c r="AA2876" s="31"/>
      <c r="AB2876" s="39"/>
      <c r="AC2876" s="31"/>
      <c r="AD2876" s="40"/>
      <c r="AE2876" s="31"/>
      <c r="AF2876" s="40"/>
      <c r="AG2876" s="31"/>
      <c r="AH2876" s="40"/>
      <c r="AI2876" s="31"/>
      <c r="AJ2876" s="40"/>
    </row>
    <row r="2877" spans="1:36" x14ac:dyDescent="0.25">
      <c r="A2877" s="37" t="s">
        <v>32</v>
      </c>
      <c r="B2877" s="37">
        <v>9</v>
      </c>
      <c r="C2877" s="26" t="str">
        <f>IFERROR(INDEX(Clients[Client_Name],MATCH(Table312[[#This Row],[Client_Code]],Clients[Client_Code],0)),"")</f>
        <v>PROCESADORA DE ALIMENTOS DEL SUR</v>
      </c>
      <c r="D2877" s="25">
        <v>4</v>
      </c>
      <c r="E2877" s="25">
        <v>3</v>
      </c>
      <c r="F2877" s="25" t="b">
        <f>IF(E2877&gt;(VLOOKUP(D2877,Months_Weeks!$A$2:$B$13,2,TRUE)),FALSE)</f>
        <v>0</v>
      </c>
      <c r="G2877" s="63">
        <f>IF(Table312[[#This Row],[Facility]]="Buin",1.5%,0.25%)</f>
        <v>2.5000000000000001E-3</v>
      </c>
      <c r="H2877" s="38"/>
      <c r="I2877" s="38"/>
      <c r="J2877" s="27">
        <f t="shared" si="264"/>
        <v>255</v>
      </c>
      <c r="K2877" s="28">
        <f t="shared" si="265"/>
        <v>4</v>
      </c>
      <c r="L2877" s="27">
        <f>IF(K2877=0,0,IF(E2877&gt;1,E2877-1,VLOOKUP(K2877,Months_Weeks!$A$1:$B$13,2,0)))</f>
        <v>2</v>
      </c>
      <c r="M2877" s="29"/>
      <c r="N2877" s="39"/>
      <c r="O2877" s="39"/>
      <c r="P2877" s="50">
        <f t="shared" si="266"/>
        <v>0</v>
      </c>
      <c r="Q2877" s="28">
        <f t="shared" si="267"/>
        <v>4</v>
      </c>
      <c r="R2877" s="28">
        <f>IF(Q2877=0,0,IF(E2877&gt;1,E2877-1,VLOOKUP(Q2877,Months_Weeks!$A$1:$B$13,2,0)))</f>
        <v>2</v>
      </c>
      <c r="S2877" s="30"/>
      <c r="T2877" s="39"/>
      <c r="U2877" s="39"/>
      <c r="V2877" s="50">
        <f t="shared" si="268"/>
        <v>0</v>
      </c>
      <c r="W2877" s="28">
        <f t="shared" si="269"/>
        <v>4</v>
      </c>
      <c r="X2877" s="28">
        <f>IF(W2877=0,0,IF(E2877&gt;1,E2877-1,VLOOKUP(W2877,Months_Weeks!$A$1:$B$13,2,0)))</f>
        <v>2</v>
      </c>
      <c r="Y2877" s="30"/>
      <c r="Z2877" s="39">
        <v>560</v>
      </c>
      <c r="AA2877" s="31"/>
      <c r="AB2877" s="39"/>
      <c r="AC2877" s="31"/>
      <c r="AD2877" s="40"/>
      <c r="AE2877" s="31"/>
      <c r="AF2877" s="40"/>
      <c r="AG2877" s="31"/>
      <c r="AH2877" s="40"/>
      <c r="AI2877" s="31"/>
      <c r="AJ2877" s="40"/>
    </row>
    <row r="2878" spans="1:36" x14ac:dyDescent="0.25">
      <c r="A2878" s="37" t="s">
        <v>32</v>
      </c>
      <c r="B2878" s="37">
        <v>9</v>
      </c>
      <c r="C2878" s="26" t="str">
        <f>IFERROR(INDEX(Clients[Client_Name],MATCH(Table312[[#This Row],[Client_Code]],Clients[Client_Code],0)),"")</f>
        <v>PROCESADORA DE ALIMENTOS DEL SUR</v>
      </c>
      <c r="D2878" s="25">
        <v>4</v>
      </c>
      <c r="E2878" s="25">
        <v>4</v>
      </c>
      <c r="F2878" s="25" t="b">
        <f>IF(E2878&gt;(VLOOKUP(D2878,Months_Weeks!$A$2:$B$13,2,TRUE)),FALSE)</f>
        <v>0</v>
      </c>
      <c r="G2878" s="63">
        <f>IF(Table312[[#This Row],[Facility]]="Buin",1.5%,0.25%)</f>
        <v>2.5000000000000001E-3</v>
      </c>
      <c r="H2878" s="38"/>
      <c r="I2878" s="38"/>
      <c r="J2878" s="27">
        <f t="shared" si="264"/>
        <v>255</v>
      </c>
      <c r="K2878" s="28">
        <f t="shared" si="265"/>
        <v>4</v>
      </c>
      <c r="L2878" s="27">
        <f>IF(K2878=0,0,IF(E2878&gt;1,E2878-1,VLOOKUP(K2878,Months_Weeks!$A$1:$B$13,2,0)))</f>
        <v>3</v>
      </c>
      <c r="M2878" s="29"/>
      <c r="N2878" s="39"/>
      <c r="O2878" s="39"/>
      <c r="P2878" s="50">
        <f t="shared" si="266"/>
        <v>0</v>
      </c>
      <c r="Q2878" s="28">
        <f t="shared" si="267"/>
        <v>4</v>
      </c>
      <c r="R2878" s="28">
        <f>IF(Q2878=0,0,IF(E2878&gt;1,E2878-1,VLOOKUP(Q2878,Months_Weeks!$A$1:$B$13,2,0)))</f>
        <v>3</v>
      </c>
      <c r="S2878" s="30"/>
      <c r="T2878" s="39"/>
      <c r="U2878" s="39"/>
      <c r="V2878" s="50">
        <f t="shared" si="268"/>
        <v>0</v>
      </c>
      <c r="W2878" s="28">
        <f t="shared" si="269"/>
        <v>4</v>
      </c>
      <c r="X2878" s="28">
        <f>IF(W2878=0,0,IF(E2878&gt;1,E2878-1,VLOOKUP(W2878,Months_Weeks!$A$1:$B$13,2,0)))</f>
        <v>3</v>
      </c>
      <c r="Y2878" s="30"/>
      <c r="Z2878" s="39"/>
      <c r="AA2878" s="31"/>
      <c r="AB2878" s="39"/>
      <c r="AC2878" s="31"/>
      <c r="AD2878" s="40"/>
      <c r="AE2878" s="31"/>
      <c r="AF2878" s="40"/>
      <c r="AG2878" s="31"/>
      <c r="AH2878" s="40"/>
      <c r="AI2878" s="31"/>
      <c r="AJ2878" s="40"/>
    </row>
    <row r="2879" spans="1:36" x14ac:dyDescent="0.25">
      <c r="A2879" s="37" t="s">
        <v>32</v>
      </c>
      <c r="B2879" s="37">
        <v>9</v>
      </c>
      <c r="C2879" s="26" t="str">
        <f>IFERROR(INDEX(Clients[Client_Name],MATCH(Table312[[#This Row],[Client_Code]],Clients[Client_Code],0)),"")</f>
        <v>PROCESADORA DE ALIMENTOS DEL SUR</v>
      </c>
      <c r="D2879" s="25">
        <v>5</v>
      </c>
      <c r="E2879" s="25">
        <v>1</v>
      </c>
      <c r="F2879" s="25" t="b">
        <f>IF(E2879&gt;(VLOOKUP(D2879,Months_Weeks!$A$2:$B$13,2,TRUE)),FALSE)</f>
        <v>0</v>
      </c>
      <c r="G2879" s="63">
        <f>IF(Table312[[#This Row],[Facility]]="Buin",1.5%,0.25%)</f>
        <v>2.5000000000000001E-3</v>
      </c>
      <c r="H2879" s="38"/>
      <c r="I2879" s="38"/>
      <c r="J2879" s="27">
        <f t="shared" si="264"/>
        <v>255</v>
      </c>
      <c r="K2879" s="28">
        <f t="shared" si="265"/>
        <v>4</v>
      </c>
      <c r="L2879" s="27">
        <f>IF(K2879=0,0,IF(E2879&gt;1,E2879-1,VLOOKUP(K2879,Months_Weeks!$A$1:$B$13,2,0)))</f>
        <v>4</v>
      </c>
      <c r="M2879" s="29"/>
      <c r="N2879" s="39"/>
      <c r="O2879" s="39"/>
      <c r="P2879" s="50">
        <f t="shared" si="266"/>
        <v>0</v>
      </c>
      <c r="Q2879" s="28">
        <f t="shared" si="267"/>
        <v>4</v>
      </c>
      <c r="R2879" s="28">
        <f>IF(Q2879=0,0,IF(E2879&gt;1,E2879-1,VLOOKUP(Q2879,Months_Weeks!$A$1:$B$13,2,0)))</f>
        <v>4</v>
      </c>
      <c r="S2879" s="30"/>
      <c r="T2879" s="39"/>
      <c r="U2879" s="39"/>
      <c r="V2879" s="50">
        <f t="shared" si="268"/>
        <v>0</v>
      </c>
      <c r="W2879" s="28">
        <f t="shared" si="269"/>
        <v>4</v>
      </c>
      <c r="X2879" s="28">
        <f>IF(W2879=0,0,IF(E2879&gt;1,E2879-1,VLOOKUP(W2879,Months_Weeks!$A$1:$B$13,2,0)))</f>
        <v>4</v>
      </c>
      <c r="Y2879" s="30"/>
      <c r="Z2879" s="39"/>
      <c r="AA2879" s="31"/>
      <c r="AB2879" s="39"/>
      <c r="AC2879" s="31"/>
      <c r="AD2879" s="40"/>
      <c r="AE2879" s="31"/>
      <c r="AF2879" s="40"/>
      <c r="AG2879" s="31"/>
      <c r="AH2879" s="40"/>
      <c r="AI2879" s="31"/>
      <c r="AJ2879" s="40"/>
    </row>
    <row r="2880" spans="1:36" x14ac:dyDescent="0.25">
      <c r="A2880" s="37" t="s">
        <v>32</v>
      </c>
      <c r="B2880" s="37">
        <v>9</v>
      </c>
      <c r="C2880" s="26" t="str">
        <f>IFERROR(INDEX(Clients[Client_Name],MATCH(Table312[[#This Row],[Client_Code]],Clients[Client_Code],0)),"")</f>
        <v>PROCESADORA DE ALIMENTOS DEL SUR</v>
      </c>
      <c r="D2880" s="25">
        <v>5</v>
      </c>
      <c r="E2880" s="25">
        <v>2</v>
      </c>
      <c r="F2880" s="25" t="b">
        <f>IF(E2880&gt;(VLOOKUP(D2880,Months_Weeks!$A$2:$B$13,2,TRUE)),FALSE)</f>
        <v>0</v>
      </c>
      <c r="G2880" s="63">
        <f>IF(Table312[[#This Row],[Facility]]="Buin",1.5%,0.25%)</f>
        <v>2.5000000000000001E-3</v>
      </c>
      <c r="H2880" s="38"/>
      <c r="I2880" s="38"/>
      <c r="J2880" s="27">
        <f t="shared" si="264"/>
        <v>255</v>
      </c>
      <c r="K2880" s="28">
        <f t="shared" si="265"/>
        <v>5</v>
      </c>
      <c r="L2880" s="27">
        <f>IF(K2880=0,0,IF(E2880&gt;1,E2880-1,VLOOKUP(K2880,Months_Weeks!$A$1:$B$13,2,0)))</f>
        <v>1</v>
      </c>
      <c r="M2880" s="29"/>
      <c r="N2880" s="39"/>
      <c r="O2880" s="39"/>
      <c r="P2880" s="50">
        <f t="shared" si="266"/>
        <v>0</v>
      </c>
      <c r="Q2880" s="28">
        <f t="shared" si="267"/>
        <v>5</v>
      </c>
      <c r="R2880" s="28">
        <f>IF(Q2880=0,0,IF(E2880&gt;1,E2880-1,VLOOKUP(Q2880,Months_Weeks!$A$1:$B$13,2,0)))</f>
        <v>1</v>
      </c>
      <c r="S2880" s="30"/>
      <c r="T2880" s="39"/>
      <c r="U2880" s="39"/>
      <c r="V2880" s="50">
        <f t="shared" si="268"/>
        <v>0</v>
      </c>
      <c r="W2880" s="28">
        <f t="shared" si="269"/>
        <v>5</v>
      </c>
      <c r="X2880" s="28">
        <f>IF(W2880=0,0,IF(E2880&gt;1,E2880-1,VLOOKUP(W2880,Months_Weeks!$A$1:$B$13,2,0)))</f>
        <v>1</v>
      </c>
      <c r="Y2880" s="30"/>
      <c r="Z2880" s="39"/>
      <c r="AA2880" s="31"/>
      <c r="AB2880" s="39"/>
      <c r="AC2880" s="31"/>
      <c r="AD2880" s="40"/>
      <c r="AE2880" s="31"/>
      <c r="AF2880" s="40"/>
      <c r="AG2880" s="31"/>
      <c r="AH2880" s="40"/>
      <c r="AI2880" s="31"/>
      <c r="AJ2880" s="40"/>
    </row>
    <row r="2881" spans="1:36" x14ac:dyDescent="0.25">
      <c r="A2881" s="37" t="s">
        <v>32</v>
      </c>
      <c r="B2881" s="37">
        <v>9</v>
      </c>
      <c r="C2881" s="26" t="str">
        <f>IFERROR(INDEX(Clients[Client_Name],MATCH(Table312[[#This Row],[Client_Code]],Clients[Client_Code],0)),"")</f>
        <v>PROCESADORA DE ALIMENTOS DEL SUR</v>
      </c>
      <c r="D2881" s="25">
        <v>5</v>
      </c>
      <c r="E2881" s="25">
        <v>3</v>
      </c>
      <c r="F2881" s="25" t="b">
        <f>IF(E2881&gt;(VLOOKUP(D2881,Months_Weeks!$A$2:$B$13,2,TRUE)),FALSE)</f>
        <v>0</v>
      </c>
      <c r="G2881" s="63">
        <f>IF(Table312[[#This Row],[Facility]]="Buin",1.5%,0.25%)</f>
        <v>2.5000000000000001E-3</v>
      </c>
      <c r="H2881" s="38"/>
      <c r="I2881" s="38"/>
      <c r="J2881" s="27">
        <f t="shared" si="264"/>
        <v>255</v>
      </c>
      <c r="K2881" s="28">
        <f t="shared" si="265"/>
        <v>5</v>
      </c>
      <c r="L2881" s="27">
        <f>IF(K2881=0,0,IF(E2881&gt;1,E2881-1,VLOOKUP(K2881,Months_Weeks!$A$1:$B$13,2,0)))</f>
        <v>2</v>
      </c>
      <c r="M2881" s="29"/>
      <c r="N2881" s="39"/>
      <c r="O2881" s="39"/>
      <c r="P2881" s="50">
        <f t="shared" si="266"/>
        <v>0</v>
      </c>
      <c r="Q2881" s="28">
        <f t="shared" si="267"/>
        <v>5</v>
      </c>
      <c r="R2881" s="28">
        <f>IF(Q2881=0,0,IF(E2881&gt;1,E2881-1,VLOOKUP(Q2881,Months_Weeks!$A$1:$B$13,2,0)))</f>
        <v>2</v>
      </c>
      <c r="S2881" s="30"/>
      <c r="T2881" s="39"/>
      <c r="U2881" s="39"/>
      <c r="V2881" s="50">
        <f t="shared" si="268"/>
        <v>0</v>
      </c>
      <c r="W2881" s="28">
        <f t="shared" si="269"/>
        <v>5</v>
      </c>
      <c r="X2881" s="28">
        <f>IF(W2881=0,0,IF(E2881&gt;1,E2881-1,VLOOKUP(W2881,Months_Weeks!$A$1:$B$13,2,0)))</f>
        <v>2</v>
      </c>
      <c r="Y2881" s="30"/>
      <c r="Z2881" s="39"/>
      <c r="AA2881" s="31"/>
      <c r="AB2881" s="39"/>
      <c r="AC2881" s="31"/>
      <c r="AD2881" s="40"/>
      <c r="AE2881" s="31"/>
      <c r="AF2881" s="40"/>
      <c r="AG2881" s="31"/>
      <c r="AH2881" s="40"/>
      <c r="AI2881" s="31"/>
      <c r="AJ2881" s="40"/>
    </row>
    <row r="2882" spans="1:36" x14ac:dyDescent="0.25">
      <c r="A2882" s="37" t="s">
        <v>32</v>
      </c>
      <c r="B2882" s="37">
        <v>9</v>
      </c>
      <c r="C2882" s="26" t="str">
        <f>IFERROR(INDEX(Clients[Client_Name],MATCH(Table312[[#This Row],[Client_Code]],Clients[Client_Code],0)),"")</f>
        <v>PROCESADORA DE ALIMENTOS DEL SUR</v>
      </c>
      <c r="D2882" s="25">
        <v>5</v>
      </c>
      <c r="E2882" s="25">
        <v>4</v>
      </c>
      <c r="F2882" s="25" t="b">
        <f>IF(E2882&gt;(VLOOKUP(D2882,Months_Weeks!$A$2:$B$13,2,TRUE)),FALSE)</f>
        <v>0</v>
      </c>
      <c r="G2882" s="63">
        <f>IF(Table312[[#This Row],[Facility]]="Buin",1.5%,0.25%)</f>
        <v>2.5000000000000001E-3</v>
      </c>
      <c r="H2882" s="38"/>
      <c r="I2882" s="38"/>
      <c r="J2882" s="27">
        <f t="shared" ref="J2882:J2945" si="270" xml:space="preserve"> SUMIFS(J:J,$B:$B,$B2882,$D:$D,K2882,$E:$E,L2882,$A:$A,$A2882)+H2882-I2882</f>
        <v>255</v>
      </c>
      <c r="K2882" s="28">
        <f t="shared" ref="K2882:K2945" si="271">IF(E2882&gt;1,D2882,D2882-1)</f>
        <v>5</v>
      </c>
      <c r="L2882" s="27">
        <f>IF(K2882=0,0,IF(E2882&gt;1,E2882-1,VLOOKUP(K2882,Months_Weeks!$A$1:$B$13,2,0)))</f>
        <v>3</v>
      </c>
      <c r="M2882" s="29"/>
      <c r="N2882" s="39"/>
      <c r="O2882" s="39"/>
      <c r="P2882" s="50">
        <f t="shared" ref="P2882:P2945" si="272" xml:space="preserve"> SUMIFS(P:P,$B:$B,$B2882,$D:$D,Q2882,$E:$E,R2882,$A:$A,$A2882)+N2882-O2882</f>
        <v>0</v>
      </c>
      <c r="Q2882" s="28">
        <f t="shared" ref="Q2882:Q2945" si="273">IF(E2882&gt;1,D2882,D2882-1)</f>
        <v>5</v>
      </c>
      <c r="R2882" s="28">
        <f>IF(Q2882=0,0,IF(E2882&gt;1,E2882-1,VLOOKUP(Q2882,Months_Weeks!$A$1:$B$13,2,0)))</f>
        <v>3</v>
      </c>
      <c r="S2882" s="30"/>
      <c r="T2882" s="39"/>
      <c r="U2882" s="39"/>
      <c r="V2882" s="50">
        <f t="shared" ref="V2882:V2945" si="274" xml:space="preserve"> SUMIFS(V:V,$B:$B,$B2882,$D:$D,W2882,$E:$E,X2882,$A:$A,$A2882)+T2882-U2882</f>
        <v>0</v>
      </c>
      <c r="W2882" s="28">
        <f t="shared" ref="W2882:W2945" si="275">IF(E2882&gt;1,D2882,D2882-1)</f>
        <v>5</v>
      </c>
      <c r="X2882" s="28">
        <f>IF(W2882=0,0,IF(E2882&gt;1,E2882-1,VLOOKUP(W2882,Months_Weeks!$A$1:$B$13,2,0)))</f>
        <v>3</v>
      </c>
      <c r="Y2882" s="30"/>
      <c r="Z2882" s="39">
        <v>480</v>
      </c>
      <c r="AA2882" s="31"/>
      <c r="AB2882" s="39"/>
      <c r="AC2882" s="31"/>
      <c r="AD2882" s="40"/>
      <c r="AE2882" s="31"/>
      <c r="AF2882" s="40"/>
      <c r="AG2882" s="31"/>
      <c r="AH2882" s="40"/>
      <c r="AI2882" s="31"/>
      <c r="AJ2882" s="40"/>
    </row>
    <row r="2883" spans="1:36" x14ac:dyDescent="0.25">
      <c r="A2883" s="37" t="s">
        <v>32</v>
      </c>
      <c r="B2883" s="37">
        <v>9</v>
      </c>
      <c r="C2883" s="26" t="str">
        <f>IFERROR(INDEX(Clients[Client_Name],MATCH(Table312[[#This Row],[Client_Code]],Clients[Client_Code],0)),"")</f>
        <v>PROCESADORA DE ALIMENTOS DEL SUR</v>
      </c>
      <c r="D2883" s="25">
        <v>6</v>
      </c>
      <c r="E2883" s="25">
        <v>1</v>
      </c>
      <c r="F2883" s="25" t="b">
        <f>IF(E2883&gt;(VLOOKUP(D2883,Months_Weeks!$A$2:$B$13,2,TRUE)),FALSE)</f>
        <v>0</v>
      </c>
      <c r="G2883" s="63">
        <f>IF(Table312[[#This Row],[Facility]]="Buin",1.5%,0.25%)</f>
        <v>2.5000000000000001E-3</v>
      </c>
      <c r="H2883" s="38"/>
      <c r="I2883" s="38"/>
      <c r="J2883" s="27">
        <f t="shared" si="270"/>
        <v>255</v>
      </c>
      <c r="K2883" s="28">
        <f t="shared" si="271"/>
        <v>5</v>
      </c>
      <c r="L2883" s="27">
        <f>IF(K2883=0,0,IF(E2883&gt;1,E2883-1,VLOOKUP(K2883,Months_Weeks!$A$1:$B$13,2,0)))</f>
        <v>4</v>
      </c>
      <c r="M2883" s="29"/>
      <c r="N2883" s="39"/>
      <c r="O2883" s="39"/>
      <c r="P2883" s="50">
        <f t="shared" si="272"/>
        <v>0</v>
      </c>
      <c r="Q2883" s="28">
        <f t="shared" si="273"/>
        <v>5</v>
      </c>
      <c r="R2883" s="28">
        <f>IF(Q2883=0,0,IF(E2883&gt;1,E2883-1,VLOOKUP(Q2883,Months_Weeks!$A$1:$B$13,2,0)))</f>
        <v>4</v>
      </c>
      <c r="S2883" s="30"/>
      <c r="T2883" s="39"/>
      <c r="U2883" s="39"/>
      <c r="V2883" s="50">
        <f t="shared" si="274"/>
        <v>0</v>
      </c>
      <c r="W2883" s="28">
        <f t="shared" si="275"/>
        <v>5</v>
      </c>
      <c r="X2883" s="28">
        <f>IF(W2883=0,0,IF(E2883&gt;1,E2883-1,VLOOKUP(W2883,Months_Weeks!$A$1:$B$13,2,0)))</f>
        <v>4</v>
      </c>
      <c r="Y2883" s="30"/>
      <c r="Z2883" s="39"/>
      <c r="AA2883" s="31"/>
      <c r="AB2883" s="39"/>
      <c r="AC2883" s="31"/>
      <c r="AD2883" s="40"/>
      <c r="AE2883" s="31"/>
      <c r="AF2883" s="40"/>
      <c r="AG2883" s="31"/>
      <c r="AH2883" s="40"/>
      <c r="AI2883" s="31"/>
      <c r="AJ2883" s="40"/>
    </row>
    <row r="2884" spans="1:36" x14ac:dyDescent="0.25">
      <c r="A2884" s="37" t="s">
        <v>32</v>
      </c>
      <c r="B2884" s="37">
        <v>9</v>
      </c>
      <c r="C2884" s="26" t="str">
        <f>IFERROR(INDEX(Clients[Client_Name],MATCH(Table312[[#This Row],[Client_Code]],Clients[Client_Code],0)),"")</f>
        <v>PROCESADORA DE ALIMENTOS DEL SUR</v>
      </c>
      <c r="D2884" s="25">
        <v>6</v>
      </c>
      <c r="E2884" s="25">
        <v>2</v>
      </c>
      <c r="F2884" s="25" t="b">
        <f>IF(E2884&gt;(VLOOKUP(D2884,Months_Weeks!$A$2:$B$13,2,TRUE)),FALSE)</f>
        <v>0</v>
      </c>
      <c r="G2884" s="63">
        <f>IF(Table312[[#This Row],[Facility]]="Buin",1.5%,0.25%)</f>
        <v>2.5000000000000001E-3</v>
      </c>
      <c r="H2884" s="38"/>
      <c r="I2884" s="38"/>
      <c r="J2884" s="27">
        <f t="shared" si="270"/>
        <v>255</v>
      </c>
      <c r="K2884" s="28">
        <f t="shared" si="271"/>
        <v>6</v>
      </c>
      <c r="L2884" s="27">
        <f>IF(K2884=0,0,IF(E2884&gt;1,E2884-1,VLOOKUP(K2884,Months_Weeks!$A$1:$B$13,2,0)))</f>
        <v>1</v>
      </c>
      <c r="M2884" s="29"/>
      <c r="N2884" s="39"/>
      <c r="O2884" s="39"/>
      <c r="P2884" s="50">
        <f t="shared" si="272"/>
        <v>0</v>
      </c>
      <c r="Q2884" s="28">
        <f t="shared" si="273"/>
        <v>6</v>
      </c>
      <c r="R2884" s="28">
        <f>IF(Q2884=0,0,IF(E2884&gt;1,E2884-1,VLOOKUP(Q2884,Months_Weeks!$A$1:$B$13,2,0)))</f>
        <v>1</v>
      </c>
      <c r="S2884" s="30"/>
      <c r="T2884" s="39"/>
      <c r="U2884" s="39"/>
      <c r="V2884" s="50">
        <f t="shared" si="274"/>
        <v>0</v>
      </c>
      <c r="W2884" s="28">
        <f t="shared" si="275"/>
        <v>6</v>
      </c>
      <c r="X2884" s="28">
        <f>IF(W2884=0,0,IF(E2884&gt;1,E2884-1,VLOOKUP(W2884,Months_Weeks!$A$1:$B$13,2,0)))</f>
        <v>1</v>
      </c>
      <c r="Y2884" s="30"/>
      <c r="Z2884" s="39"/>
      <c r="AA2884" s="31"/>
      <c r="AB2884" s="39"/>
      <c r="AC2884" s="31"/>
      <c r="AD2884" s="40"/>
      <c r="AE2884" s="31"/>
      <c r="AF2884" s="40"/>
      <c r="AG2884" s="31"/>
      <c r="AH2884" s="40"/>
      <c r="AI2884" s="31"/>
      <c r="AJ2884" s="40"/>
    </row>
    <row r="2885" spans="1:36" x14ac:dyDescent="0.25">
      <c r="A2885" s="37" t="s">
        <v>32</v>
      </c>
      <c r="B2885" s="37">
        <v>9</v>
      </c>
      <c r="C2885" s="26" t="str">
        <f>IFERROR(INDEX(Clients[Client_Name],MATCH(Table312[[#This Row],[Client_Code]],Clients[Client_Code],0)),"")</f>
        <v>PROCESADORA DE ALIMENTOS DEL SUR</v>
      </c>
      <c r="D2885" s="25">
        <v>6</v>
      </c>
      <c r="E2885" s="25">
        <v>3</v>
      </c>
      <c r="F2885" s="25" t="b">
        <f>IF(E2885&gt;(VLOOKUP(D2885,Months_Weeks!$A$2:$B$13,2,TRUE)),FALSE)</f>
        <v>0</v>
      </c>
      <c r="G2885" s="63">
        <f>IF(Table312[[#This Row],[Facility]]="Buin",1.5%,0.25%)</f>
        <v>2.5000000000000001E-3</v>
      </c>
      <c r="H2885" s="38"/>
      <c r="I2885" s="38"/>
      <c r="J2885" s="27">
        <f t="shared" si="270"/>
        <v>255</v>
      </c>
      <c r="K2885" s="28">
        <f t="shared" si="271"/>
        <v>6</v>
      </c>
      <c r="L2885" s="27">
        <f>IF(K2885=0,0,IF(E2885&gt;1,E2885-1,VLOOKUP(K2885,Months_Weeks!$A$1:$B$13,2,0)))</f>
        <v>2</v>
      </c>
      <c r="M2885" s="29"/>
      <c r="N2885" s="39"/>
      <c r="O2885" s="39"/>
      <c r="P2885" s="50">
        <f t="shared" si="272"/>
        <v>0</v>
      </c>
      <c r="Q2885" s="28">
        <f t="shared" si="273"/>
        <v>6</v>
      </c>
      <c r="R2885" s="28">
        <f>IF(Q2885=0,0,IF(E2885&gt;1,E2885-1,VLOOKUP(Q2885,Months_Weeks!$A$1:$B$13,2,0)))</f>
        <v>2</v>
      </c>
      <c r="S2885" s="30"/>
      <c r="T2885" s="39"/>
      <c r="U2885" s="39"/>
      <c r="V2885" s="50">
        <f t="shared" si="274"/>
        <v>0</v>
      </c>
      <c r="W2885" s="28">
        <f t="shared" si="275"/>
        <v>6</v>
      </c>
      <c r="X2885" s="28">
        <f>IF(W2885=0,0,IF(E2885&gt;1,E2885-1,VLOOKUP(W2885,Months_Weeks!$A$1:$B$13,2,0)))</f>
        <v>2</v>
      </c>
      <c r="Y2885" s="30"/>
      <c r="Z2885" s="39"/>
      <c r="AA2885" s="31"/>
      <c r="AB2885" s="39"/>
      <c r="AC2885" s="31"/>
      <c r="AD2885" s="40"/>
      <c r="AE2885" s="31"/>
      <c r="AF2885" s="40"/>
      <c r="AG2885" s="31"/>
      <c r="AH2885" s="40"/>
      <c r="AI2885" s="31"/>
      <c r="AJ2885" s="40"/>
    </row>
    <row r="2886" spans="1:36" x14ac:dyDescent="0.25">
      <c r="A2886" s="37" t="s">
        <v>32</v>
      </c>
      <c r="B2886" s="37">
        <v>9</v>
      </c>
      <c r="C2886" s="26" t="str">
        <f>IFERROR(INDEX(Clients[Client_Name],MATCH(Table312[[#This Row],[Client_Code]],Clients[Client_Code],0)),"")</f>
        <v>PROCESADORA DE ALIMENTOS DEL SUR</v>
      </c>
      <c r="D2886" s="25">
        <v>6</v>
      </c>
      <c r="E2886" s="25">
        <v>4</v>
      </c>
      <c r="F2886" s="25" t="b">
        <f>IF(E2886&gt;(VLOOKUP(D2886,Months_Weeks!$A$2:$B$13,2,TRUE)),FALSE)</f>
        <v>0</v>
      </c>
      <c r="G2886" s="63">
        <f>IF(Table312[[#This Row],[Facility]]="Buin",1.5%,0.25%)</f>
        <v>2.5000000000000001E-3</v>
      </c>
      <c r="H2886" s="38"/>
      <c r="I2886" s="38"/>
      <c r="J2886" s="27">
        <f t="shared" si="270"/>
        <v>255</v>
      </c>
      <c r="K2886" s="28">
        <f t="shared" si="271"/>
        <v>6</v>
      </c>
      <c r="L2886" s="27">
        <f>IF(K2886=0,0,IF(E2886&gt;1,E2886-1,VLOOKUP(K2886,Months_Weeks!$A$1:$B$13,2,0)))</f>
        <v>3</v>
      </c>
      <c r="M2886" s="29"/>
      <c r="N2886" s="39"/>
      <c r="O2886" s="39"/>
      <c r="P2886" s="50">
        <f t="shared" si="272"/>
        <v>0</v>
      </c>
      <c r="Q2886" s="28">
        <f t="shared" si="273"/>
        <v>6</v>
      </c>
      <c r="R2886" s="28">
        <f>IF(Q2886=0,0,IF(E2886&gt;1,E2886-1,VLOOKUP(Q2886,Months_Weeks!$A$1:$B$13,2,0)))</f>
        <v>3</v>
      </c>
      <c r="S2886" s="30"/>
      <c r="T2886" s="39"/>
      <c r="U2886" s="39"/>
      <c r="V2886" s="50">
        <f t="shared" si="274"/>
        <v>0</v>
      </c>
      <c r="W2886" s="28">
        <f t="shared" si="275"/>
        <v>6</v>
      </c>
      <c r="X2886" s="28">
        <f>IF(W2886=0,0,IF(E2886&gt;1,E2886-1,VLOOKUP(W2886,Months_Weeks!$A$1:$B$13,2,0)))</f>
        <v>3</v>
      </c>
      <c r="Y2886" s="30"/>
      <c r="Z2886" s="39">
        <v>720</v>
      </c>
      <c r="AA2886" s="31"/>
      <c r="AB2886" s="39"/>
      <c r="AC2886" s="31"/>
      <c r="AD2886" s="40"/>
      <c r="AE2886" s="31"/>
      <c r="AF2886" s="40"/>
      <c r="AG2886" s="31"/>
      <c r="AH2886" s="40"/>
      <c r="AI2886" s="31"/>
      <c r="AJ2886" s="40"/>
    </row>
    <row r="2887" spans="1:36" x14ac:dyDescent="0.25">
      <c r="A2887" s="37" t="s">
        <v>32</v>
      </c>
      <c r="B2887" s="37">
        <v>9</v>
      </c>
      <c r="C2887" s="26" t="str">
        <f>IFERROR(INDEX(Clients[Client_Name],MATCH(Table312[[#This Row],[Client_Code]],Clients[Client_Code],0)),"")</f>
        <v>PROCESADORA DE ALIMENTOS DEL SUR</v>
      </c>
      <c r="D2887" s="25">
        <v>6</v>
      </c>
      <c r="E2887" s="25">
        <v>5</v>
      </c>
      <c r="F2887" s="25" t="b">
        <f>IF(E2887&gt;(VLOOKUP(D2887,Months_Weeks!$A$2:$B$13,2,TRUE)),FALSE)</f>
        <v>0</v>
      </c>
      <c r="G2887" s="63">
        <f>IF(Table312[[#This Row],[Facility]]="Buin",1.5%,0.25%)</f>
        <v>2.5000000000000001E-3</v>
      </c>
      <c r="H2887" s="38"/>
      <c r="I2887" s="38"/>
      <c r="J2887" s="27">
        <f t="shared" si="270"/>
        <v>255</v>
      </c>
      <c r="K2887" s="28">
        <f t="shared" si="271"/>
        <v>6</v>
      </c>
      <c r="L2887" s="27">
        <f>IF(K2887=0,0,IF(E2887&gt;1,E2887-1,VLOOKUP(K2887,Months_Weeks!$A$1:$B$13,2,0)))</f>
        <v>4</v>
      </c>
      <c r="M2887" s="29"/>
      <c r="N2887" s="39"/>
      <c r="O2887" s="39"/>
      <c r="P2887" s="50">
        <f t="shared" si="272"/>
        <v>0</v>
      </c>
      <c r="Q2887" s="28">
        <f t="shared" si="273"/>
        <v>6</v>
      </c>
      <c r="R2887" s="28">
        <f>IF(Q2887=0,0,IF(E2887&gt;1,E2887-1,VLOOKUP(Q2887,Months_Weeks!$A$1:$B$13,2,0)))</f>
        <v>4</v>
      </c>
      <c r="S2887" s="30"/>
      <c r="T2887" s="39"/>
      <c r="U2887" s="39"/>
      <c r="V2887" s="50">
        <f t="shared" si="274"/>
        <v>0</v>
      </c>
      <c r="W2887" s="28">
        <f t="shared" si="275"/>
        <v>6</v>
      </c>
      <c r="X2887" s="28">
        <f>IF(W2887=0,0,IF(E2887&gt;1,E2887-1,VLOOKUP(W2887,Months_Weeks!$A$1:$B$13,2,0)))</f>
        <v>4</v>
      </c>
      <c r="Y2887" s="30"/>
      <c r="Z2887" s="39"/>
      <c r="AA2887" s="31"/>
      <c r="AB2887" s="39"/>
      <c r="AC2887" s="31"/>
      <c r="AD2887" s="40"/>
      <c r="AE2887" s="31"/>
      <c r="AF2887" s="40"/>
      <c r="AG2887" s="31"/>
      <c r="AH2887" s="40"/>
      <c r="AI2887" s="31"/>
      <c r="AJ2887" s="40"/>
    </row>
    <row r="2888" spans="1:36" x14ac:dyDescent="0.25">
      <c r="A2888" s="37" t="s">
        <v>32</v>
      </c>
      <c r="B2888" s="37">
        <v>9</v>
      </c>
      <c r="C2888" s="26" t="str">
        <f>IFERROR(INDEX(Clients[Client_Name],MATCH(Table312[[#This Row],[Client_Code]],Clients[Client_Code],0)),"")</f>
        <v>PROCESADORA DE ALIMENTOS DEL SUR</v>
      </c>
      <c r="D2888" s="25">
        <v>7</v>
      </c>
      <c r="E2888" s="25">
        <v>1</v>
      </c>
      <c r="F2888" s="25" t="b">
        <f>IF(E2888&gt;(VLOOKUP(D2888,Months_Weeks!$A$2:$B$13,2,TRUE)),FALSE)</f>
        <v>0</v>
      </c>
      <c r="G2888" s="63">
        <f>IF(Table312[[#This Row],[Facility]]="Buin",1.5%,0.25%)</f>
        <v>2.5000000000000001E-3</v>
      </c>
      <c r="H2888" s="38"/>
      <c r="I2888" s="38"/>
      <c r="J2888" s="27">
        <f t="shared" si="270"/>
        <v>255</v>
      </c>
      <c r="K2888" s="28">
        <f t="shared" si="271"/>
        <v>6</v>
      </c>
      <c r="L2888" s="27">
        <f>IF(K2888=0,0,IF(E2888&gt;1,E2888-1,VLOOKUP(K2888,Months_Weeks!$A$1:$B$13,2,0)))</f>
        <v>5</v>
      </c>
      <c r="M2888" s="29"/>
      <c r="N2888" s="39"/>
      <c r="O2888" s="39"/>
      <c r="P2888" s="50">
        <f t="shared" si="272"/>
        <v>0</v>
      </c>
      <c r="Q2888" s="28">
        <f t="shared" si="273"/>
        <v>6</v>
      </c>
      <c r="R2888" s="28">
        <f>IF(Q2888=0,0,IF(E2888&gt;1,E2888-1,VLOOKUP(Q2888,Months_Weeks!$A$1:$B$13,2,0)))</f>
        <v>5</v>
      </c>
      <c r="S2888" s="30"/>
      <c r="T2888" s="39"/>
      <c r="U2888" s="39"/>
      <c r="V2888" s="50">
        <f t="shared" si="274"/>
        <v>0</v>
      </c>
      <c r="W2888" s="28">
        <f t="shared" si="275"/>
        <v>6</v>
      </c>
      <c r="X2888" s="28">
        <f>IF(W2888=0,0,IF(E2888&gt;1,E2888-1,VLOOKUP(W2888,Months_Weeks!$A$1:$B$13,2,0)))</f>
        <v>5</v>
      </c>
      <c r="Y2888" s="30"/>
      <c r="Z2888" s="39"/>
      <c r="AA2888" s="31"/>
      <c r="AB2888" s="39"/>
      <c r="AC2888" s="31"/>
      <c r="AD2888" s="40"/>
      <c r="AE2888" s="31"/>
      <c r="AF2888" s="40"/>
      <c r="AG2888" s="31"/>
      <c r="AH2888" s="40"/>
      <c r="AI2888" s="31"/>
      <c r="AJ2888" s="40"/>
    </row>
    <row r="2889" spans="1:36" x14ac:dyDescent="0.25">
      <c r="A2889" s="37" t="s">
        <v>32</v>
      </c>
      <c r="B2889" s="37">
        <v>9</v>
      </c>
      <c r="C2889" s="26" t="str">
        <f>IFERROR(INDEX(Clients[Client_Name],MATCH(Table312[[#This Row],[Client_Code]],Clients[Client_Code],0)),"")</f>
        <v>PROCESADORA DE ALIMENTOS DEL SUR</v>
      </c>
      <c r="D2889" s="25">
        <v>7</v>
      </c>
      <c r="E2889" s="25">
        <v>2</v>
      </c>
      <c r="F2889" s="25" t="b">
        <f>IF(E2889&gt;(VLOOKUP(D2889,Months_Weeks!$A$2:$B$13,2,TRUE)),FALSE)</f>
        <v>0</v>
      </c>
      <c r="G2889" s="63">
        <f>IF(Table312[[#This Row],[Facility]]="Buin",1.5%,0.25%)</f>
        <v>2.5000000000000001E-3</v>
      </c>
      <c r="H2889" s="38"/>
      <c r="I2889" s="38"/>
      <c r="J2889" s="27">
        <f t="shared" si="270"/>
        <v>255</v>
      </c>
      <c r="K2889" s="28">
        <f t="shared" si="271"/>
        <v>7</v>
      </c>
      <c r="L2889" s="27">
        <f>IF(K2889=0,0,IF(E2889&gt;1,E2889-1,VLOOKUP(K2889,Months_Weeks!$A$1:$B$13,2,0)))</f>
        <v>1</v>
      </c>
      <c r="M2889" s="29"/>
      <c r="N2889" s="39"/>
      <c r="O2889" s="39"/>
      <c r="P2889" s="50">
        <f t="shared" si="272"/>
        <v>0</v>
      </c>
      <c r="Q2889" s="28">
        <f t="shared" si="273"/>
        <v>7</v>
      </c>
      <c r="R2889" s="28">
        <f>IF(Q2889=0,0,IF(E2889&gt;1,E2889-1,VLOOKUP(Q2889,Months_Weeks!$A$1:$B$13,2,0)))</f>
        <v>1</v>
      </c>
      <c r="S2889" s="30"/>
      <c r="T2889" s="39"/>
      <c r="U2889" s="39"/>
      <c r="V2889" s="50">
        <f t="shared" si="274"/>
        <v>0</v>
      </c>
      <c r="W2889" s="28">
        <f t="shared" si="275"/>
        <v>7</v>
      </c>
      <c r="X2889" s="28">
        <f>IF(W2889=0,0,IF(E2889&gt;1,E2889-1,VLOOKUP(W2889,Months_Weeks!$A$1:$B$13,2,0)))</f>
        <v>1</v>
      </c>
      <c r="Y2889" s="30"/>
      <c r="Z2889" s="39"/>
      <c r="AA2889" s="31"/>
      <c r="AB2889" s="39"/>
      <c r="AC2889" s="31"/>
      <c r="AD2889" s="40"/>
      <c r="AE2889" s="31"/>
      <c r="AF2889" s="40"/>
      <c r="AG2889" s="31"/>
      <c r="AH2889" s="40"/>
      <c r="AI2889" s="31"/>
      <c r="AJ2889" s="40"/>
    </row>
    <row r="2890" spans="1:36" x14ac:dyDescent="0.25">
      <c r="A2890" s="37" t="s">
        <v>32</v>
      </c>
      <c r="B2890" s="37">
        <v>9</v>
      </c>
      <c r="C2890" s="26" t="str">
        <f>IFERROR(INDEX(Clients[Client_Name],MATCH(Table312[[#This Row],[Client_Code]],Clients[Client_Code],0)),"")</f>
        <v>PROCESADORA DE ALIMENTOS DEL SUR</v>
      </c>
      <c r="D2890" s="25">
        <v>7</v>
      </c>
      <c r="E2890" s="25">
        <v>3</v>
      </c>
      <c r="F2890" s="25" t="b">
        <f>IF(E2890&gt;(VLOOKUP(D2890,Months_Weeks!$A$2:$B$13,2,TRUE)),FALSE)</f>
        <v>0</v>
      </c>
      <c r="G2890" s="63">
        <f>IF(Table312[[#This Row],[Facility]]="Buin",1.5%,0.25%)</f>
        <v>2.5000000000000001E-3</v>
      </c>
      <c r="H2890" s="38"/>
      <c r="I2890" s="38"/>
      <c r="J2890" s="27">
        <f t="shared" si="270"/>
        <v>255</v>
      </c>
      <c r="K2890" s="28">
        <f t="shared" si="271"/>
        <v>7</v>
      </c>
      <c r="L2890" s="27">
        <f>IF(K2890=0,0,IF(E2890&gt;1,E2890-1,VLOOKUP(K2890,Months_Weeks!$A$1:$B$13,2,0)))</f>
        <v>2</v>
      </c>
      <c r="M2890" s="29"/>
      <c r="N2890" s="39"/>
      <c r="O2890" s="39"/>
      <c r="P2890" s="50">
        <f t="shared" si="272"/>
        <v>0</v>
      </c>
      <c r="Q2890" s="28">
        <f t="shared" si="273"/>
        <v>7</v>
      </c>
      <c r="R2890" s="28">
        <f>IF(Q2890=0,0,IF(E2890&gt;1,E2890-1,VLOOKUP(Q2890,Months_Weeks!$A$1:$B$13,2,0)))</f>
        <v>2</v>
      </c>
      <c r="S2890" s="30"/>
      <c r="T2890" s="39"/>
      <c r="U2890" s="39"/>
      <c r="V2890" s="50">
        <f t="shared" si="274"/>
        <v>0</v>
      </c>
      <c r="W2890" s="28">
        <f t="shared" si="275"/>
        <v>7</v>
      </c>
      <c r="X2890" s="28">
        <f>IF(W2890=0,0,IF(E2890&gt;1,E2890-1,VLOOKUP(W2890,Months_Weeks!$A$1:$B$13,2,0)))</f>
        <v>2</v>
      </c>
      <c r="Y2890" s="30"/>
      <c r="Z2890" s="39"/>
      <c r="AA2890" s="31"/>
      <c r="AB2890" s="39"/>
      <c r="AC2890" s="31"/>
      <c r="AD2890" s="40"/>
      <c r="AE2890" s="31"/>
      <c r="AF2890" s="40"/>
      <c r="AG2890" s="31"/>
      <c r="AH2890" s="40"/>
      <c r="AI2890" s="31"/>
      <c r="AJ2890" s="40"/>
    </row>
    <row r="2891" spans="1:36" x14ac:dyDescent="0.25">
      <c r="A2891" s="37" t="s">
        <v>32</v>
      </c>
      <c r="B2891" s="37">
        <v>9</v>
      </c>
      <c r="C2891" s="26" t="str">
        <f>IFERROR(INDEX(Clients[Client_Name],MATCH(Table312[[#This Row],[Client_Code]],Clients[Client_Code],0)),"")</f>
        <v>PROCESADORA DE ALIMENTOS DEL SUR</v>
      </c>
      <c r="D2891" s="25">
        <v>7</v>
      </c>
      <c r="E2891" s="25">
        <v>4</v>
      </c>
      <c r="F2891" s="25" t="b">
        <f>IF(E2891&gt;(VLOOKUP(D2891,Months_Weeks!$A$2:$B$13,2,TRUE)),FALSE)</f>
        <v>0</v>
      </c>
      <c r="G2891" s="63">
        <f>IF(Table312[[#This Row],[Facility]]="Buin",1.5%,0.25%)</f>
        <v>2.5000000000000001E-3</v>
      </c>
      <c r="H2891" s="38"/>
      <c r="I2891" s="38"/>
      <c r="J2891" s="27">
        <f t="shared" si="270"/>
        <v>255</v>
      </c>
      <c r="K2891" s="28">
        <f t="shared" si="271"/>
        <v>7</v>
      </c>
      <c r="L2891" s="27">
        <f>IF(K2891=0,0,IF(E2891&gt;1,E2891-1,VLOOKUP(K2891,Months_Weeks!$A$1:$B$13,2,0)))</f>
        <v>3</v>
      </c>
      <c r="M2891" s="29"/>
      <c r="N2891" s="39"/>
      <c r="O2891" s="39"/>
      <c r="P2891" s="50">
        <f t="shared" si="272"/>
        <v>0</v>
      </c>
      <c r="Q2891" s="28">
        <f t="shared" si="273"/>
        <v>7</v>
      </c>
      <c r="R2891" s="28">
        <f>IF(Q2891=0,0,IF(E2891&gt;1,E2891-1,VLOOKUP(Q2891,Months_Weeks!$A$1:$B$13,2,0)))</f>
        <v>3</v>
      </c>
      <c r="S2891" s="30"/>
      <c r="T2891" s="39"/>
      <c r="U2891" s="39"/>
      <c r="V2891" s="50">
        <f t="shared" si="274"/>
        <v>0</v>
      </c>
      <c r="W2891" s="28">
        <f t="shared" si="275"/>
        <v>7</v>
      </c>
      <c r="X2891" s="28">
        <f>IF(W2891=0,0,IF(E2891&gt;1,E2891-1,VLOOKUP(W2891,Months_Weeks!$A$1:$B$13,2,0)))</f>
        <v>3</v>
      </c>
      <c r="Y2891" s="30"/>
      <c r="Z2891" s="39">
        <v>630</v>
      </c>
      <c r="AA2891" s="31"/>
      <c r="AB2891" s="39"/>
      <c r="AC2891" s="31"/>
      <c r="AD2891" s="40"/>
      <c r="AE2891" s="31"/>
      <c r="AF2891" s="40"/>
      <c r="AG2891" s="31"/>
      <c r="AH2891" s="40"/>
      <c r="AI2891" s="31"/>
      <c r="AJ2891" s="40"/>
    </row>
    <row r="2892" spans="1:36" x14ac:dyDescent="0.25">
      <c r="A2892" s="37" t="s">
        <v>32</v>
      </c>
      <c r="B2892" s="37">
        <v>9</v>
      </c>
      <c r="C2892" s="26" t="str">
        <f>IFERROR(INDEX(Clients[Client_Name],MATCH(Table312[[#This Row],[Client_Code]],Clients[Client_Code],0)),"")</f>
        <v>PROCESADORA DE ALIMENTOS DEL SUR</v>
      </c>
      <c r="D2892" s="25">
        <v>8</v>
      </c>
      <c r="E2892" s="25">
        <v>1</v>
      </c>
      <c r="F2892" s="25" t="b">
        <f>IF(E2892&gt;(VLOOKUP(D2892,Months_Weeks!$A$2:$B$13,2,TRUE)),FALSE)</f>
        <v>0</v>
      </c>
      <c r="G2892" s="63">
        <f>IF(Table312[[#This Row],[Facility]]="Buin",1.5%,0.25%)</f>
        <v>2.5000000000000001E-3</v>
      </c>
      <c r="H2892" s="38"/>
      <c r="I2892" s="38"/>
      <c r="J2892" s="27">
        <f t="shared" si="270"/>
        <v>255</v>
      </c>
      <c r="K2892" s="28">
        <f t="shared" si="271"/>
        <v>7</v>
      </c>
      <c r="L2892" s="27">
        <f>IF(K2892=0,0,IF(E2892&gt;1,E2892-1,VLOOKUP(K2892,Months_Weeks!$A$1:$B$13,2,0)))</f>
        <v>4</v>
      </c>
      <c r="M2892" s="29"/>
      <c r="N2892" s="39"/>
      <c r="O2892" s="39"/>
      <c r="P2892" s="50">
        <f t="shared" si="272"/>
        <v>0</v>
      </c>
      <c r="Q2892" s="28">
        <f t="shared" si="273"/>
        <v>7</v>
      </c>
      <c r="R2892" s="28">
        <f>IF(Q2892=0,0,IF(E2892&gt;1,E2892-1,VLOOKUP(Q2892,Months_Weeks!$A$1:$B$13,2,0)))</f>
        <v>4</v>
      </c>
      <c r="S2892" s="30"/>
      <c r="T2892" s="39"/>
      <c r="U2892" s="39"/>
      <c r="V2892" s="50">
        <f t="shared" si="274"/>
        <v>0</v>
      </c>
      <c r="W2892" s="28">
        <f t="shared" si="275"/>
        <v>7</v>
      </c>
      <c r="X2892" s="28">
        <f>IF(W2892=0,0,IF(E2892&gt;1,E2892-1,VLOOKUP(W2892,Months_Weeks!$A$1:$B$13,2,0)))</f>
        <v>4</v>
      </c>
      <c r="Y2892" s="30"/>
      <c r="Z2892" s="39"/>
      <c r="AA2892" s="31"/>
      <c r="AB2892" s="39"/>
      <c r="AC2892" s="31"/>
      <c r="AD2892" s="40"/>
      <c r="AE2892" s="31"/>
      <c r="AF2892" s="40"/>
      <c r="AG2892" s="31"/>
      <c r="AH2892" s="40"/>
      <c r="AI2892" s="31"/>
      <c r="AJ2892" s="40"/>
    </row>
    <row r="2893" spans="1:36" x14ac:dyDescent="0.25">
      <c r="A2893" s="37" t="s">
        <v>32</v>
      </c>
      <c r="B2893" s="37">
        <v>9</v>
      </c>
      <c r="C2893" s="26" t="str">
        <f>IFERROR(INDEX(Clients[Client_Name],MATCH(Table312[[#This Row],[Client_Code]],Clients[Client_Code],0)),"")</f>
        <v>PROCESADORA DE ALIMENTOS DEL SUR</v>
      </c>
      <c r="D2893" s="25">
        <v>8</v>
      </c>
      <c r="E2893" s="25">
        <v>2</v>
      </c>
      <c r="F2893" s="25" t="b">
        <f>IF(E2893&gt;(VLOOKUP(D2893,Months_Weeks!$A$2:$B$13,2,TRUE)),FALSE)</f>
        <v>0</v>
      </c>
      <c r="G2893" s="63">
        <f>IF(Table312[[#This Row],[Facility]]="Buin",1.5%,0.25%)</f>
        <v>2.5000000000000001E-3</v>
      </c>
      <c r="H2893" s="38"/>
      <c r="I2893" s="38"/>
      <c r="J2893" s="27">
        <f t="shared" si="270"/>
        <v>255</v>
      </c>
      <c r="K2893" s="28">
        <f t="shared" si="271"/>
        <v>8</v>
      </c>
      <c r="L2893" s="27">
        <f>IF(K2893=0,0,IF(E2893&gt;1,E2893-1,VLOOKUP(K2893,Months_Weeks!$A$1:$B$13,2,0)))</f>
        <v>1</v>
      </c>
      <c r="M2893" s="29"/>
      <c r="N2893" s="39"/>
      <c r="O2893" s="39"/>
      <c r="P2893" s="50">
        <f t="shared" si="272"/>
        <v>0</v>
      </c>
      <c r="Q2893" s="28">
        <f t="shared" si="273"/>
        <v>8</v>
      </c>
      <c r="R2893" s="28">
        <f>IF(Q2893=0,0,IF(E2893&gt;1,E2893-1,VLOOKUP(Q2893,Months_Weeks!$A$1:$B$13,2,0)))</f>
        <v>1</v>
      </c>
      <c r="S2893" s="30"/>
      <c r="T2893" s="39"/>
      <c r="U2893" s="39"/>
      <c r="V2893" s="50">
        <f t="shared" si="274"/>
        <v>0</v>
      </c>
      <c r="W2893" s="28">
        <f t="shared" si="275"/>
        <v>8</v>
      </c>
      <c r="X2893" s="28">
        <f>IF(W2893=0,0,IF(E2893&gt;1,E2893-1,VLOOKUP(W2893,Months_Weeks!$A$1:$B$13,2,0)))</f>
        <v>1</v>
      </c>
      <c r="Y2893" s="30"/>
      <c r="Z2893" s="39"/>
      <c r="AA2893" s="31"/>
      <c r="AB2893" s="39"/>
      <c r="AC2893" s="31"/>
      <c r="AD2893" s="40"/>
      <c r="AE2893" s="31"/>
      <c r="AF2893" s="40"/>
      <c r="AG2893" s="31"/>
      <c r="AH2893" s="40"/>
      <c r="AI2893" s="31"/>
      <c r="AJ2893" s="40"/>
    </row>
    <row r="2894" spans="1:36" x14ac:dyDescent="0.25">
      <c r="A2894" s="37" t="s">
        <v>32</v>
      </c>
      <c r="B2894" s="37">
        <v>9</v>
      </c>
      <c r="C2894" s="26" t="str">
        <f>IFERROR(INDEX(Clients[Client_Name],MATCH(Table312[[#This Row],[Client_Code]],Clients[Client_Code],0)),"")</f>
        <v>PROCESADORA DE ALIMENTOS DEL SUR</v>
      </c>
      <c r="D2894" s="25">
        <v>8</v>
      </c>
      <c r="E2894" s="25">
        <v>3</v>
      </c>
      <c r="F2894" s="25" t="b">
        <f>IF(E2894&gt;(VLOOKUP(D2894,Months_Weeks!$A$2:$B$13,2,TRUE)),FALSE)</f>
        <v>0</v>
      </c>
      <c r="G2894" s="63">
        <f>IF(Table312[[#This Row],[Facility]]="Buin",1.5%,0.25%)</f>
        <v>2.5000000000000001E-3</v>
      </c>
      <c r="H2894" s="38"/>
      <c r="I2894" s="38"/>
      <c r="J2894" s="27">
        <f t="shared" si="270"/>
        <v>255</v>
      </c>
      <c r="K2894" s="28">
        <f t="shared" si="271"/>
        <v>8</v>
      </c>
      <c r="L2894" s="27">
        <f>IF(K2894=0,0,IF(E2894&gt;1,E2894-1,VLOOKUP(K2894,Months_Weeks!$A$1:$B$13,2,0)))</f>
        <v>2</v>
      </c>
      <c r="M2894" s="29"/>
      <c r="N2894" s="39"/>
      <c r="O2894" s="39"/>
      <c r="P2894" s="50">
        <f t="shared" si="272"/>
        <v>0</v>
      </c>
      <c r="Q2894" s="28">
        <f t="shared" si="273"/>
        <v>8</v>
      </c>
      <c r="R2894" s="28">
        <f>IF(Q2894=0,0,IF(E2894&gt;1,E2894-1,VLOOKUP(Q2894,Months_Weeks!$A$1:$B$13,2,0)))</f>
        <v>2</v>
      </c>
      <c r="S2894" s="30"/>
      <c r="T2894" s="39"/>
      <c r="U2894" s="39"/>
      <c r="V2894" s="50">
        <f t="shared" si="274"/>
        <v>0</v>
      </c>
      <c r="W2894" s="28">
        <f t="shared" si="275"/>
        <v>8</v>
      </c>
      <c r="X2894" s="28">
        <f>IF(W2894=0,0,IF(E2894&gt;1,E2894-1,VLOOKUP(W2894,Months_Weeks!$A$1:$B$13,2,0)))</f>
        <v>2</v>
      </c>
      <c r="Y2894" s="30"/>
      <c r="Z2894" s="39"/>
      <c r="AA2894" s="31"/>
      <c r="AB2894" s="39"/>
      <c r="AC2894" s="31"/>
      <c r="AD2894" s="40"/>
      <c r="AE2894" s="31"/>
      <c r="AF2894" s="40"/>
      <c r="AG2894" s="31"/>
      <c r="AH2894" s="40"/>
      <c r="AI2894" s="31"/>
      <c r="AJ2894" s="40"/>
    </row>
    <row r="2895" spans="1:36" x14ac:dyDescent="0.25">
      <c r="A2895" s="37" t="s">
        <v>32</v>
      </c>
      <c r="B2895" s="37">
        <v>9</v>
      </c>
      <c r="C2895" s="26" t="str">
        <f>IFERROR(INDEX(Clients[Client_Name],MATCH(Table312[[#This Row],[Client_Code]],Clients[Client_Code],0)),"")</f>
        <v>PROCESADORA DE ALIMENTOS DEL SUR</v>
      </c>
      <c r="D2895" s="25">
        <v>8</v>
      </c>
      <c r="E2895" s="25">
        <v>4</v>
      </c>
      <c r="F2895" s="25" t="b">
        <f>IF(E2895&gt;(VLOOKUP(D2895,Months_Weeks!$A$2:$B$13,2,TRUE)),FALSE)</f>
        <v>0</v>
      </c>
      <c r="G2895" s="63">
        <f>IF(Table312[[#This Row],[Facility]]="Buin",1.5%,0.25%)</f>
        <v>2.5000000000000001E-3</v>
      </c>
      <c r="H2895" s="38"/>
      <c r="I2895" s="38"/>
      <c r="J2895" s="27">
        <f t="shared" si="270"/>
        <v>255</v>
      </c>
      <c r="K2895" s="28">
        <f t="shared" si="271"/>
        <v>8</v>
      </c>
      <c r="L2895" s="27">
        <f>IF(K2895=0,0,IF(E2895&gt;1,E2895-1,VLOOKUP(K2895,Months_Weeks!$A$1:$B$13,2,0)))</f>
        <v>3</v>
      </c>
      <c r="M2895" s="29"/>
      <c r="N2895" s="39"/>
      <c r="O2895" s="39"/>
      <c r="P2895" s="50">
        <f t="shared" si="272"/>
        <v>0</v>
      </c>
      <c r="Q2895" s="28">
        <f t="shared" si="273"/>
        <v>8</v>
      </c>
      <c r="R2895" s="28">
        <f>IF(Q2895=0,0,IF(E2895&gt;1,E2895-1,VLOOKUP(Q2895,Months_Weeks!$A$1:$B$13,2,0)))</f>
        <v>3</v>
      </c>
      <c r="S2895" s="30"/>
      <c r="T2895" s="39"/>
      <c r="U2895" s="39"/>
      <c r="V2895" s="50">
        <f t="shared" si="274"/>
        <v>0</v>
      </c>
      <c r="W2895" s="28">
        <f t="shared" si="275"/>
        <v>8</v>
      </c>
      <c r="X2895" s="28">
        <f>IF(W2895=0,0,IF(E2895&gt;1,E2895-1,VLOOKUP(W2895,Months_Weeks!$A$1:$B$13,2,0)))</f>
        <v>3</v>
      </c>
      <c r="Y2895" s="30"/>
      <c r="Z2895" s="39">
        <v>720</v>
      </c>
      <c r="AA2895" s="31"/>
      <c r="AB2895" s="39"/>
      <c r="AC2895" s="31"/>
      <c r="AD2895" s="40"/>
      <c r="AE2895" s="31"/>
      <c r="AF2895" s="40"/>
      <c r="AG2895" s="31"/>
      <c r="AH2895" s="40"/>
      <c r="AI2895" s="31"/>
      <c r="AJ2895" s="40"/>
    </row>
    <row r="2896" spans="1:36" x14ac:dyDescent="0.25">
      <c r="A2896" s="37" t="s">
        <v>32</v>
      </c>
      <c r="B2896" s="37">
        <v>9</v>
      </c>
      <c r="C2896" s="26" t="str">
        <f>IFERROR(INDEX(Clients[Client_Name],MATCH(Table312[[#This Row],[Client_Code]],Clients[Client_Code],0)),"")</f>
        <v>PROCESADORA DE ALIMENTOS DEL SUR</v>
      </c>
      <c r="D2896" s="25">
        <v>9</v>
      </c>
      <c r="E2896" s="25">
        <v>1</v>
      </c>
      <c r="F2896" s="25" t="b">
        <f>IF(E2896&gt;(VLOOKUP(D2896,Months_Weeks!$A$2:$B$13,2,TRUE)),FALSE)</f>
        <v>0</v>
      </c>
      <c r="G2896" s="63">
        <f>IF(Table312[[#This Row],[Facility]]="Buin",1.5%,0.25%)</f>
        <v>2.5000000000000001E-3</v>
      </c>
      <c r="H2896" s="38"/>
      <c r="I2896" s="38"/>
      <c r="J2896" s="27">
        <f t="shared" si="270"/>
        <v>255</v>
      </c>
      <c r="K2896" s="28">
        <f t="shared" si="271"/>
        <v>8</v>
      </c>
      <c r="L2896" s="27">
        <f>IF(K2896=0,0,IF(E2896&gt;1,E2896-1,VLOOKUP(K2896,Months_Weeks!$A$1:$B$13,2,0)))</f>
        <v>4</v>
      </c>
      <c r="M2896" s="29"/>
      <c r="N2896" s="39"/>
      <c r="O2896" s="39"/>
      <c r="P2896" s="50">
        <f t="shared" si="272"/>
        <v>0</v>
      </c>
      <c r="Q2896" s="28">
        <f t="shared" si="273"/>
        <v>8</v>
      </c>
      <c r="R2896" s="28">
        <f>IF(Q2896=0,0,IF(E2896&gt;1,E2896-1,VLOOKUP(Q2896,Months_Weeks!$A$1:$B$13,2,0)))</f>
        <v>4</v>
      </c>
      <c r="S2896" s="30"/>
      <c r="T2896" s="39"/>
      <c r="U2896" s="39"/>
      <c r="V2896" s="50">
        <f t="shared" si="274"/>
        <v>0</v>
      </c>
      <c r="W2896" s="28">
        <f t="shared" si="275"/>
        <v>8</v>
      </c>
      <c r="X2896" s="28">
        <f>IF(W2896=0,0,IF(E2896&gt;1,E2896-1,VLOOKUP(W2896,Months_Weeks!$A$1:$B$13,2,0)))</f>
        <v>4</v>
      </c>
      <c r="Y2896" s="30"/>
      <c r="Z2896" s="39"/>
      <c r="AA2896" s="31"/>
      <c r="AB2896" s="39"/>
      <c r="AC2896" s="31"/>
      <c r="AD2896" s="40"/>
      <c r="AE2896" s="31"/>
      <c r="AF2896" s="40"/>
      <c r="AG2896" s="31"/>
      <c r="AH2896" s="40"/>
      <c r="AI2896" s="31"/>
      <c r="AJ2896" s="40"/>
    </row>
    <row r="2897" spans="1:36" x14ac:dyDescent="0.25">
      <c r="A2897" s="37" t="s">
        <v>32</v>
      </c>
      <c r="B2897" s="37">
        <v>9</v>
      </c>
      <c r="C2897" s="26" t="str">
        <f>IFERROR(INDEX(Clients[Client_Name],MATCH(Table312[[#This Row],[Client_Code]],Clients[Client_Code],0)),"")</f>
        <v>PROCESADORA DE ALIMENTOS DEL SUR</v>
      </c>
      <c r="D2897" s="25">
        <v>9</v>
      </c>
      <c r="E2897" s="25">
        <v>2</v>
      </c>
      <c r="F2897" s="25" t="b">
        <f>IF(E2897&gt;(VLOOKUP(D2897,Months_Weeks!$A$2:$B$13,2,TRUE)),FALSE)</f>
        <v>0</v>
      </c>
      <c r="G2897" s="63">
        <f>IF(Table312[[#This Row],[Facility]]="Buin",1.5%,0.25%)</f>
        <v>2.5000000000000001E-3</v>
      </c>
      <c r="H2897" s="38"/>
      <c r="I2897" s="38"/>
      <c r="J2897" s="27">
        <f t="shared" si="270"/>
        <v>255</v>
      </c>
      <c r="K2897" s="28">
        <f t="shared" si="271"/>
        <v>9</v>
      </c>
      <c r="L2897" s="27">
        <f>IF(K2897=0,0,IF(E2897&gt;1,E2897-1,VLOOKUP(K2897,Months_Weeks!$A$1:$B$13,2,0)))</f>
        <v>1</v>
      </c>
      <c r="M2897" s="29"/>
      <c r="N2897" s="39"/>
      <c r="O2897" s="39"/>
      <c r="P2897" s="50">
        <f t="shared" si="272"/>
        <v>0</v>
      </c>
      <c r="Q2897" s="28">
        <f t="shared" si="273"/>
        <v>9</v>
      </c>
      <c r="R2897" s="28">
        <f>IF(Q2897=0,0,IF(E2897&gt;1,E2897-1,VLOOKUP(Q2897,Months_Weeks!$A$1:$B$13,2,0)))</f>
        <v>1</v>
      </c>
      <c r="S2897" s="30"/>
      <c r="T2897" s="39"/>
      <c r="U2897" s="39"/>
      <c r="V2897" s="50">
        <f t="shared" si="274"/>
        <v>0</v>
      </c>
      <c r="W2897" s="28">
        <f t="shared" si="275"/>
        <v>9</v>
      </c>
      <c r="X2897" s="28">
        <f>IF(W2897=0,0,IF(E2897&gt;1,E2897-1,VLOOKUP(W2897,Months_Weeks!$A$1:$B$13,2,0)))</f>
        <v>1</v>
      </c>
      <c r="Y2897" s="30"/>
      <c r="Z2897" s="39"/>
      <c r="AA2897" s="31"/>
      <c r="AB2897" s="39"/>
      <c r="AC2897" s="31"/>
      <c r="AD2897" s="40"/>
      <c r="AE2897" s="31"/>
      <c r="AF2897" s="40"/>
      <c r="AG2897" s="31"/>
      <c r="AH2897" s="40"/>
      <c r="AI2897" s="31"/>
      <c r="AJ2897" s="40"/>
    </row>
    <row r="2898" spans="1:36" x14ac:dyDescent="0.25">
      <c r="A2898" s="37" t="s">
        <v>32</v>
      </c>
      <c r="B2898" s="37">
        <v>9</v>
      </c>
      <c r="C2898" s="26" t="str">
        <f>IFERROR(INDEX(Clients[Client_Name],MATCH(Table312[[#This Row],[Client_Code]],Clients[Client_Code],0)),"")</f>
        <v>PROCESADORA DE ALIMENTOS DEL SUR</v>
      </c>
      <c r="D2898" s="25">
        <v>9</v>
      </c>
      <c r="E2898" s="25">
        <v>3</v>
      </c>
      <c r="F2898" s="25" t="b">
        <f>IF(E2898&gt;(VLOOKUP(D2898,Months_Weeks!$A$2:$B$13,2,TRUE)),FALSE)</f>
        <v>0</v>
      </c>
      <c r="G2898" s="63">
        <f>IF(Table312[[#This Row],[Facility]]="Buin",1.5%,0.25%)</f>
        <v>2.5000000000000001E-3</v>
      </c>
      <c r="H2898" s="38"/>
      <c r="I2898" s="38"/>
      <c r="J2898" s="27">
        <f t="shared" si="270"/>
        <v>255</v>
      </c>
      <c r="K2898" s="28">
        <f t="shared" si="271"/>
        <v>9</v>
      </c>
      <c r="L2898" s="27">
        <f>IF(K2898=0,0,IF(E2898&gt;1,E2898-1,VLOOKUP(K2898,Months_Weeks!$A$1:$B$13,2,0)))</f>
        <v>2</v>
      </c>
      <c r="M2898" s="29"/>
      <c r="N2898" s="39"/>
      <c r="O2898" s="39"/>
      <c r="P2898" s="50">
        <f t="shared" si="272"/>
        <v>0</v>
      </c>
      <c r="Q2898" s="28">
        <f t="shared" si="273"/>
        <v>9</v>
      </c>
      <c r="R2898" s="28">
        <f>IF(Q2898=0,0,IF(E2898&gt;1,E2898-1,VLOOKUP(Q2898,Months_Weeks!$A$1:$B$13,2,0)))</f>
        <v>2</v>
      </c>
      <c r="S2898" s="30"/>
      <c r="T2898" s="39"/>
      <c r="U2898" s="39"/>
      <c r="V2898" s="50">
        <f t="shared" si="274"/>
        <v>0</v>
      </c>
      <c r="W2898" s="28">
        <f t="shared" si="275"/>
        <v>9</v>
      </c>
      <c r="X2898" s="28">
        <f>IF(W2898=0,0,IF(E2898&gt;1,E2898-1,VLOOKUP(W2898,Months_Weeks!$A$1:$B$13,2,0)))</f>
        <v>2</v>
      </c>
      <c r="Y2898" s="30"/>
      <c r="Z2898" s="39"/>
      <c r="AA2898" s="31"/>
      <c r="AB2898" s="39"/>
      <c r="AC2898" s="31"/>
      <c r="AD2898" s="40"/>
      <c r="AE2898" s="31"/>
      <c r="AF2898" s="40"/>
      <c r="AG2898" s="31"/>
      <c r="AH2898" s="40"/>
      <c r="AI2898" s="31"/>
      <c r="AJ2898" s="40"/>
    </row>
    <row r="2899" spans="1:36" x14ac:dyDescent="0.25">
      <c r="A2899" s="37" t="s">
        <v>32</v>
      </c>
      <c r="B2899" s="37">
        <v>9</v>
      </c>
      <c r="C2899" s="26" t="str">
        <f>IFERROR(INDEX(Clients[Client_Name],MATCH(Table312[[#This Row],[Client_Code]],Clients[Client_Code],0)),"")</f>
        <v>PROCESADORA DE ALIMENTOS DEL SUR</v>
      </c>
      <c r="D2899" s="25">
        <v>9</v>
      </c>
      <c r="E2899" s="25">
        <v>4</v>
      </c>
      <c r="F2899" s="25" t="b">
        <f>IF(E2899&gt;(VLOOKUP(D2899,Months_Weeks!$A$2:$B$13,2,TRUE)),FALSE)</f>
        <v>0</v>
      </c>
      <c r="G2899" s="63">
        <f>IF(Table312[[#This Row],[Facility]]="Buin",1.5%,0.25%)</f>
        <v>2.5000000000000001E-3</v>
      </c>
      <c r="H2899" s="38"/>
      <c r="I2899" s="38"/>
      <c r="J2899" s="27">
        <f t="shared" si="270"/>
        <v>255</v>
      </c>
      <c r="K2899" s="28">
        <f t="shared" si="271"/>
        <v>9</v>
      </c>
      <c r="L2899" s="27">
        <f>IF(K2899=0,0,IF(E2899&gt;1,E2899-1,VLOOKUP(K2899,Months_Weeks!$A$1:$B$13,2,0)))</f>
        <v>3</v>
      </c>
      <c r="M2899" s="29"/>
      <c r="N2899" s="39"/>
      <c r="O2899" s="39"/>
      <c r="P2899" s="50">
        <f t="shared" si="272"/>
        <v>0</v>
      </c>
      <c r="Q2899" s="28">
        <f t="shared" si="273"/>
        <v>9</v>
      </c>
      <c r="R2899" s="28">
        <f>IF(Q2899=0,0,IF(E2899&gt;1,E2899-1,VLOOKUP(Q2899,Months_Weeks!$A$1:$B$13,2,0)))</f>
        <v>3</v>
      </c>
      <c r="S2899" s="30"/>
      <c r="T2899" s="39"/>
      <c r="U2899" s="39"/>
      <c r="V2899" s="50">
        <f t="shared" si="274"/>
        <v>0</v>
      </c>
      <c r="W2899" s="28">
        <f t="shared" si="275"/>
        <v>9</v>
      </c>
      <c r="X2899" s="28">
        <f>IF(W2899=0,0,IF(E2899&gt;1,E2899-1,VLOOKUP(W2899,Months_Weeks!$A$1:$B$13,2,0)))</f>
        <v>3</v>
      </c>
      <c r="Y2899" s="30"/>
      <c r="Z2899" s="39">
        <v>450</v>
      </c>
      <c r="AA2899" s="31"/>
      <c r="AB2899" s="39"/>
      <c r="AC2899" s="31"/>
      <c r="AD2899" s="40"/>
      <c r="AE2899" s="31"/>
      <c r="AF2899" s="40"/>
      <c r="AG2899" s="31"/>
      <c r="AH2899" s="40"/>
      <c r="AI2899" s="31"/>
      <c r="AJ2899" s="40"/>
    </row>
    <row r="2900" spans="1:36" x14ac:dyDescent="0.25">
      <c r="A2900" s="37" t="s">
        <v>32</v>
      </c>
      <c r="B2900" s="37">
        <v>9</v>
      </c>
      <c r="C2900" s="26" t="str">
        <f>IFERROR(INDEX(Clients[Client_Name],MATCH(Table312[[#This Row],[Client_Code]],Clients[Client_Code],0)),"")</f>
        <v>PROCESADORA DE ALIMENTOS DEL SUR</v>
      </c>
      <c r="D2900" s="25">
        <v>9</v>
      </c>
      <c r="E2900" s="25">
        <v>5</v>
      </c>
      <c r="F2900" s="25" t="b">
        <f>IF(E2900&gt;(VLOOKUP(D2900,Months_Weeks!$A$2:$B$13,2,TRUE)),FALSE)</f>
        <v>0</v>
      </c>
      <c r="G2900" s="63">
        <f>IF(Table312[[#This Row],[Facility]]="Buin",1.5%,0.25%)</f>
        <v>2.5000000000000001E-3</v>
      </c>
      <c r="H2900" s="38"/>
      <c r="I2900" s="38"/>
      <c r="J2900" s="27">
        <f t="shared" si="270"/>
        <v>255</v>
      </c>
      <c r="K2900" s="28">
        <f t="shared" si="271"/>
        <v>9</v>
      </c>
      <c r="L2900" s="27">
        <f>IF(K2900=0,0,IF(E2900&gt;1,E2900-1,VLOOKUP(K2900,Months_Weeks!$A$1:$B$13,2,0)))</f>
        <v>4</v>
      </c>
      <c r="M2900" s="29"/>
      <c r="N2900" s="39"/>
      <c r="O2900" s="39"/>
      <c r="P2900" s="50">
        <f t="shared" si="272"/>
        <v>0</v>
      </c>
      <c r="Q2900" s="28">
        <f t="shared" si="273"/>
        <v>9</v>
      </c>
      <c r="R2900" s="28">
        <f>IF(Q2900=0,0,IF(E2900&gt;1,E2900-1,VLOOKUP(Q2900,Months_Weeks!$A$1:$B$13,2,0)))</f>
        <v>4</v>
      </c>
      <c r="S2900" s="30"/>
      <c r="T2900" s="39"/>
      <c r="U2900" s="39"/>
      <c r="V2900" s="50">
        <f t="shared" si="274"/>
        <v>0</v>
      </c>
      <c r="W2900" s="28">
        <f t="shared" si="275"/>
        <v>9</v>
      </c>
      <c r="X2900" s="28">
        <f>IF(W2900=0,0,IF(E2900&gt;1,E2900-1,VLOOKUP(W2900,Months_Weeks!$A$1:$B$13,2,0)))</f>
        <v>4</v>
      </c>
      <c r="Y2900" s="30"/>
      <c r="Z2900" s="39"/>
      <c r="AA2900" s="31"/>
      <c r="AB2900" s="39"/>
      <c r="AC2900" s="31"/>
      <c r="AD2900" s="40"/>
      <c r="AE2900" s="31"/>
      <c r="AF2900" s="40"/>
      <c r="AG2900" s="31"/>
      <c r="AH2900" s="40"/>
      <c r="AI2900" s="31"/>
      <c r="AJ2900" s="40"/>
    </row>
    <row r="2901" spans="1:36" x14ac:dyDescent="0.25">
      <c r="A2901" s="37" t="s">
        <v>32</v>
      </c>
      <c r="B2901" s="37">
        <v>9</v>
      </c>
      <c r="C2901" s="26" t="str">
        <f>IFERROR(INDEX(Clients[Client_Name],MATCH(Table312[[#This Row],[Client_Code]],Clients[Client_Code],0)),"")</f>
        <v>PROCESADORA DE ALIMENTOS DEL SUR</v>
      </c>
      <c r="D2901" s="25">
        <v>10</v>
      </c>
      <c r="E2901" s="25">
        <v>1</v>
      </c>
      <c r="F2901" s="25" t="b">
        <f>IF(E2901&gt;(VLOOKUP(D2901,Months_Weeks!$A$2:$B$13,2,TRUE)),FALSE)</f>
        <v>0</v>
      </c>
      <c r="G2901" s="63">
        <f>IF(Table312[[#This Row],[Facility]]="Buin",1.5%,0.25%)</f>
        <v>2.5000000000000001E-3</v>
      </c>
      <c r="H2901" s="38"/>
      <c r="I2901" s="38"/>
      <c r="J2901" s="27">
        <f t="shared" si="270"/>
        <v>255</v>
      </c>
      <c r="K2901" s="28">
        <f t="shared" si="271"/>
        <v>9</v>
      </c>
      <c r="L2901" s="27">
        <f>IF(K2901=0,0,IF(E2901&gt;1,E2901-1,VLOOKUP(K2901,Months_Weeks!$A$1:$B$13,2,0)))</f>
        <v>5</v>
      </c>
      <c r="M2901" s="29"/>
      <c r="N2901" s="39"/>
      <c r="O2901" s="39"/>
      <c r="P2901" s="50">
        <f t="shared" si="272"/>
        <v>0</v>
      </c>
      <c r="Q2901" s="28">
        <f t="shared" si="273"/>
        <v>9</v>
      </c>
      <c r="R2901" s="28">
        <f>IF(Q2901=0,0,IF(E2901&gt;1,E2901-1,VLOOKUP(Q2901,Months_Weeks!$A$1:$B$13,2,0)))</f>
        <v>5</v>
      </c>
      <c r="S2901" s="30"/>
      <c r="T2901" s="39"/>
      <c r="U2901" s="39"/>
      <c r="V2901" s="50">
        <f t="shared" si="274"/>
        <v>0</v>
      </c>
      <c r="W2901" s="28">
        <f t="shared" si="275"/>
        <v>9</v>
      </c>
      <c r="X2901" s="28">
        <f>IF(W2901=0,0,IF(E2901&gt;1,E2901-1,VLOOKUP(W2901,Months_Weeks!$A$1:$B$13,2,0)))</f>
        <v>5</v>
      </c>
      <c r="Y2901" s="30"/>
      <c r="Z2901" s="39"/>
      <c r="AA2901" s="31"/>
      <c r="AB2901" s="39"/>
      <c r="AC2901" s="31"/>
      <c r="AD2901" s="40"/>
      <c r="AE2901" s="31"/>
      <c r="AF2901" s="40"/>
      <c r="AG2901" s="31"/>
      <c r="AH2901" s="40"/>
      <c r="AI2901" s="31"/>
      <c r="AJ2901" s="40"/>
    </row>
    <row r="2902" spans="1:36" x14ac:dyDescent="0.25">
      <c r="A2902" s="37" t="s">
        <v>32</v>
      </c>
      <c r="B2902" s="37">
        <v>9</v>
      </c>
      <c r="C2902" s="26" t="str">
        <f>IFERROR(INDEX(Clients[Client_Name],MATCH(Table312[[#This Row],[Client_Code]],Clients[Client_Code],0)),"")</f>
        <v>PROCESADORA DE ALIMENTOS DEL SUR</v>
      </c>
      <c r="D2902" s="25">
        <v>10</v>
      </c>
      <c r="E2902" s="25">
        <v>2</v>
      </c>
      <c r="F2902" s="25" t="b">
        <f>IF(E2902&gt;(VLOOKUP(D2902,Months_Weeks!$A$2:$B$13,2,TRUE)),FALSE)</f>
        <v>0</v>
      </c>
      <c r="G2902" s="63">
        <f>IF(Table312[[#This Row],[Facility]]="Buin",1.5%,0.25%)</f>
        <v>2.5000000000000001E-3</v>
      </c>
      <c r="H2902" s="38"/>
      <c r="I2902" s="38"/>
      <c r="J2902" s="27">
        <f t="shared" si="270"/>
        <v>255</v>
      </c>
      <c r="K2902" s="28">
        <f t="shared" si="271"/>
        <v>10</v>
      </c>
      <c r="L2902" s="27">
        <f>IF(K2902=0,0,IF(E2902&gt;1,E2902-1,VLOOKUP(K2902,Months_Weeks!$A$1:$B$13,2,0)))</f>
        <v>1</v>
      </c>
      <c r="M2902" s="29"/>
      <c r="N2902" s="39"/>
      <c r="O2902" s="39"/>
      <c r="P2902" s="50">
        <f t="shared" si="272"/>
        <v>0</v>
      </c>
      <c r="Q2902" s="28">
        <f t="shared" si="273"/>
        <v>10</v>
      </c>
      <c r="R2902" s="28">
        <f>IF(Q2902=0,0,IF(E2902&gt;1,E2902-1,VLOOKUP(Q2902,Months_Weeks!$A$1:$B$13,2,0)))</f>
        <v>1</v>
      </c>
      <c r="S2902" s="30"/>
      <c r="T2902" s="39"/>
      <c r="U2902" s="39"/>
      <c r="V2902" s="50">
        <f t="shared" si="274"/>
        <v>0</v>
      </c>
      <c r="W2902" s="28">
        <f t="shared" si="275"/>
        <v>10</v>
      </c>
      <c r="X2902" s="28">
        <f>IF(W2902=0,0,IF(E2902&gt;1,E2902-1,VLOOKUP(W2902,Months_Weeks!$A$1:$B$13,2,0)))</f>
        <v>1</v>
      </c>
      <c r="Y2902" s="30"/>
      <c r="Z2902" s="39"/>
      <c r="AA2902" s="31"/>
      <c r="AB2902" s="39"/>
      <c r="AC2902" s="31"/>
      <c r="AD2902" s="40"/>
      <c r="AE2902" s="31"/>
      <c r="AF2902" s="40"/>
      <c r="AG2902" s="31"/>
      <c r="AH2902" s="40"/>
      <c r="AI2902" s="31"/>
      <c r="AJ2902" s="40"/>
    </row>
    <row r="2903" spans="1:36" x14ac:dyDescent="0.25">
      <c r="A2903" s="37" t="s">
        <v>32</v>
      </c>
      <c r="B2903" s="37">
        <v>9</v>
      </c>
      <c r="C2903" s="26" t="str">
        <f>IFERROR(INDEX(Clients[Client_Name],MATCH(Table312[[#This Row],[Client_Code]],Clients[Client_Code],0)),"")</f>
        <v>PROCESADORA DE ALIMENTOS DEL SUR</v>
      </c>
      <c r="D2903" s="25">
        <v>10</v>
      </c>
      <c r="E2903" s="25">
        <v>3</v>
      </c>
      <c r="F2903" s="25" t="b">
        <f>IF(E2903&gt;(VLOOKUP(D2903,Months_Weeks!$A$2:$B$13,2,TRUE)),FALSE)</f>
        <v>0</v>
      </c>
      <c r="G2903" s="63">
        <f>IF(Table312[[#This Row],[Facility]]="Buin",1.5%,0.25%)</f>
        <v>2.5000000000000001E-3</v>
      </c>
      <c r="H2903" s="38"/>
      <c r="I2903" s="38"/>
      <c r="J2903" s="27">
        <f t="shared" si="270"/>
        <v>255</v>
      </c>
      <c r="K2903" s="28">
        <f t="shared" si="271"/>
        <v>10</v>
      </c>
      <c r="L2903" s="27">
        <f>IF(K2903=0,0,IF(E2903&gt;1,E2903-1,VLOOKUP(K2903,Months_Weeks!$A$1:$B$13,2,0)))</f>
        <v>2</v>
      </c>
      <c r="M2903" s="29"/>
      <c r="N2903" s="39"/>
      <c r="O2903" s="39"/>
      <c r="P2903" s="50">
        <f t="shared" si="272"/>
        <v>0</v>
      </c>
      <c r="Q2903" s="28">
        <f t="shared" si="273"/>
        <v>10</v>
      </c>
      <c r="R2903" s="28">
        <f>IF(Q2903=0,0,IF(E2903&gt;1,E2903-1,VLOOKUP(Q2903,Months_Weeks!$A$1:$B$13,2,0)))</f>
        <v>2</v>
      </c>
      <c r="S2903" s="30"/>
      <c r="T2903" s="39"/>
      <c r="U2903" s="39"/>
      <c r="V2903" s="50">
        <f t="shared" si="274"/>
        <v>0</v>
      </c>
      <c r="W2903" s="28">
        <f t="shared" si="275"/>
        <v>10</v>
      </c>
      <c r="X2903" s="28">
        <f>IF(W2903=0,0,IF(E2903&gt;1,E2903-1,VLOOKUP(W2903,Months_Weeks!$A$1:$B$13,2,0)))</f>
        <v>2</v>
      </c>
      <c r="Y2903" s="30"/>
      <c r="Z2903" s="39"/>
      <c r="AA2903" s="31"/>
      <c r="AB2903" s="39"/>
      <c r="AC2903" s="31"/>
      <c r="AD2903" s="40"/>
      <c r="AE2903" s="31"/>
      <c r="AF2903" s="40"/>
      <c r="AG2903" s="31"/>
      <c r="AH2903" s="40"/>
      <c r="AI2903" s="31"/>
      <c r="AJ2903" s="40"/>
    </row>
    <row r="2904" spans="1:36" x14ac:dyDescent="0.25">
      <c r="A2904" s="37" t="s">
        <v>32</v>
      </c>
      <c r="B2904" s="37">
        <v>9</v>
      </c>
      <c r="C2904" s="26" t="str">
        <f>IFERROR(INDEX(Clients[Client_Name],MATCH(Table312[[#This Row],[Client_Code]],Clients[Client_Code],0)),"")</f>
        <v>PROCESADORA DE ALIMENTOS DEL SUR</v>
      </c>
      <c r="D2904" s="25">
        <v>10</v>
      </c>
      <c r="E2904" s="25">
        <v>4</v>
      </c>
      <c r="F2904" s="25" t="b">
        <f>IF(E2904&gt;(VLOOKUP(D2904,Months_Weeks!$A$2:$B$13,2,TRUE)),FALSE)</f>
        <v>0</v>
      </c>
      <c r="G2904" s="63">
        <f>IF(Table312[[#This Row],[Facility]]="Buin",1.5%,0.25%)</f>
        <v>2.5000000000000001E-3</v>
      </c>
      <c r="H2904" s="38"/>
      <c r="I2904" s="38"/>
      <c r="J2904" s="27">
        <f t="shared" si="270"/>
        <v>255</v>
      </c>
      <c r="K2904" s="28">
        <f t="shared" si="271"/>
        <v>10</v>
      </c>
      <c r="L2904" s="27">
        <f>IF(K2904=0,0,IF(E2904&gt;1,E2904-1,VLOOKUP(K2904,Months_Weeks!$A$1:$B$13,2,0)))</f>
        <v>3</v>
      </c>
      <c r="M2904" s="29"/>
      <c r="N2904" s="39"/>
      <c r="O2904" s="39"/>
      <c r="P2904" s="50">
        <f t="shared" si="272"/>
        <v>0</v>
      </c>
      <c r="Q2904" s="28">
        <f t="shared" si="273"/>
        <v>10</v>
      </c>
      <c r="R2904" s="28">
        <f>IF(Q2904=0,0,IF(E2904&gt;1,E2904-1,VLOOKUP(Q2904,Months_Weeks!$A$1:$B$13,2,0)))</f>
        <v>3</v>
      </c>
      <c r="S2904" s="30"/>
      <c r="T2904" s="39"/>
      <c r="U2904" s="39"/>
      <c r="V2904" s="50">
        <f t="shared" si="274"/>
        <v>0</v>
      </c>
      <c r="W2904" s="28">
        <f t="shared" si="275"/>
        <v>10</v>
      </c>
      <c r="X2904" s="28">
        <f>IF(W2904=0,0,IF(E2904&gt;1,E2904-1,VLOOKUP(W2904,Months_Weeks!$A$1:$B$13,2,0)))</f>
        <v>3</v>
      </c>
      <c r="Y2904" s="30"/>
      <c r="Z2904" s="39">
        <v>580</v>
      </c>
      <c r="AA2904" s="31"/>
      <c r="AB2904" s="39"/>
      <c r="AC2904" s="31"/>
      <c r="AD2904" s="40"/>
      <c r="AE2904" s="31"/>
      <c r="AF2904" s="40"/>
      <c r="AG2904" s="31"/>
      <c r="AH2904" s="40"/>
      <c r="AI2904" s="31"/>
      <c r="AJ2904" s="40"/>
    </row>
    <row r="2905" spans="1:36" x14ac:dyDescent="0.25">
      <c r="A2905" s="37" t="s">
        <v>32</v>
      </c>
      <c r="B2905" s="37">
        <v>9</v>
      </c>
      <c r="C2905" s="26" t="str">
        <f>IFERROR(INDEX(Clients[Client_Name],MATCH(Table312[[#This Row],[Client_Code]],Clients[Client_Code],0)),"")</f>
        <v>PROCESADORA DE ALIMENTOS DEL SUR</v>
      </c>
      <c r="D2905" s="25">
        <v>11</v>
      </c>
      <c r="E2905" s="25">
        <v>1</v>
      </c>
      <c r="F2905" s="25" t="b">
        <f>IF(E2905&gt;(VLOOKUP(D2905,Months_Weeks!$A$2:$B$13,2,TRUE)),FALSE)</f>
        <v>0</v>
      </c>
      <c r="G2905" s="63">
        <f>IF(Table312[[#This Row],[Facility]]="Buin",1.5%,0.25%)</f>
        <v>2.5000000000000001E-3</v>
      </c>
      <c r="H2905" s="38"/>
      <c r="I2905" s="38"/>
      <c r="J2905" s="27">
        <f t="shared" si="270"/>
        <v>255</v>
      </c>
      <c r="K2905" s="28">
        <f t="shared" si="271"/>
        <v>10</v>
      </c>
      <c r="L2905" s="27">
        <f>IF(K2905=0,0,IF(E2905&gt;1,E2905-1,VLOOKUP(K2905,Months_Weeks!$A$1:$B$13,2,0)))</f>
        <v>4</v>
      </c>
      <c r="M2905" s="29"/>
      <c r="N2905" s="39"/>
      <c r="O2905" s="39"/>
      <c r="P2905" s="50">
        <f t="shared" si="272"/>
        <v>0</v>
      </c>
      <c r="Q2905" s="28">
        <f t="shared" si="273"/>
        <v>10</v>
      </c>
      <c r="R2905" s="28">
        <f>IF(Q2905=0,0,IF(E2905&gt;1,E2905-1,VLOOKUP(Q2905,Months_Weeks!$A$1:$B$13,2,0)))</f>
        <v>4</v>
      </c>
      <c r="S2905" s="30"/>
      <c r="T2905" s="39"/>
      <c r="U2905" s="39"/>
      <c r="V2905" s="50">
        <f t="shared" si="274"/>
        <v>0</v>
      </c>
      <c r="W2905" s="28">
        <f t="shared" si="275"/>
        <v>10</v>
      </c>
      <c r="X2905" s="28">
        <f>IF(W2905=0,0,IF(E2905&gt;1,E2905-1,VLOOKUP(W2905,Months_Weeks!$A$1:$B$13,2,0)))</f>
        <v>4</v>
      </c>
      <c r="Y2905" s="30"/>
      <c r="Z2905" s="39"/>
      <c r="AA2905" s="31"/>
      <c r="AB2905" s="39"/>
      <c r="AC2905" s="31"/>
      <c r="AD2905" s="40"/>
      <c r="AE2905" s="31"/>
      <c r="AF2905" s="40"/>
      <c r="AG2905" s="31"/>
      <c r="AH2905" s="40"/>
      <c r="AI2905" s="31"/>
      <c r="AJ2905" s="40"/>
    </row>
    <row r="2906" spans="1:36" x14ac:dyDescent="0.25">
      <c r="A2906" s="37" t="s">
        <v>32</v>
      </c>
      <c r="B2906" s="37">
        <v>9</v>
      </c>
      <c r="C2906" s="26" t="str">
        <f>IFERROR(INDEX(Clients[Client_Name],MATCH(Table312[[#This Row],[Client_Code]],Clients[Client_Code],0)),"")</f>
        <v>PROCESADORA DE ALIMENTOS DEL SUR</v>
      </c>
      <c r="D2906" s="25">
        <v>11</v>
      </c>
      <c r="E2906" s="25">
        <v>2</v>
      </c>
      <c r="F2906" s="25" t="b">
        <f>IF(E2906&gt;(VLOOKUP(D2906,Months_Weeks!$A$2:$B$13,2,TRUE)),FALSE)</f>
        <v>0</v>
      </c>
      <c r="G2906" s="63">
        <f>IF(Table312[[#This Row],[Facility]]="Buin",1.5%,0.25%)</f>
        <v>2.5000000000000001E-3</v>
      </c>
      <c r="H2906" s="38"/>
      <c r="I2906" s="38"/>
      <c r="J2906" s="27">
        <f t="shared" si="270"/>
        <v>255</v>
      </c>
      <c r="K2906" s="28">
        <f t="shared" si="271"/>
        <v>11</v>
      </c>
      <c r="L2906" s="27">
        <f>IF(K2906=0,0,IF(E2906&gt;1,E2906-1,VLOOKUP(K2906,Months_Weeks!$A$1:$B$13,2,0)))</f>
        <v>1</v>
      </c>
      <c r="M2906" s="29"/>
      <c r="N2906" s="39"/>
      <c r="O2906" s="39"/>
      <c r="P2906" s="50">
        <f t="shared" si="272"/>
        <v>0</v>
      </c>
      <c r="Q2906" s="28">
        <f t="shared" si="273"/>
        <v>11</v>
      </c>
      <c r="R2906" s="28">
        <f>IF(Q2906=0,0,IF(E2906&gt;1,E2906-1,VLOOKUP(Q2906,Months_Weeks!$A$1:$B$13,2,0)))</f>
        <v>1</v>
      </c>
      <c r="S2906" s="30"/>
      <c r="T2906" s="39"/>
      <c r="U2906" s="39"/>
      <c r="V2906" s="50">
        <f t="shared" si="274"/>
        <v>0</v>
      </c>
      <c r="W2906" s="28">
        <f t="shared" si="275"/>
        <v>11</v>
      </c>
      <c r="X2906" s="28">
        <f>IF(W2906=0,0,IF(E2906&gt;1,E2906-1,VLOOKUP(W2906,Months_Weeks!$A$1:$B$13,2,0)))</f>
        <v>1</v>
      </c>
      <c r="Y2906" s="30"/>
      <c r="Z2906" s="39"/>
      <c r="AA2906" s="31"/>
      <c r="AB2906" s="39"/>
      <c r="AC2906" s="31"/>
      <c r="AD2906" s="40"/>
      <c r="AE2906" s="31"/>
      <c r="AF2906" s="40"/>
      <c r="AG2906" s="31"/>
      <c r="AH2906" s="40"/>
      <c r="AI2906" s="31"/>
      <c r="AJ2906" s="40"/>
    </row>
    <row r="2907" spans="1:36" x14ac:dyDescent="0.25">
      <c r="A2907" s="37" t="s">
        <v>32</v>
      </c>
      <c r="B2907" s="37">
        <v>9</v>
      </c>
      <c r="C2907" s="26" t="str">
        <f>IFERROR(INDEX(Clients[Client_Name],MATCH(Table312[[#This Row],[Client_Code]],Clients[Client_Code],0)),"")</f>
        <v>PROCESADORA DE ALIMENTOS DEL SUR</v>
      </c>
      <c r="D2907" s="25">
        <v>11</v>
      </c>
      <c r="E2907" s="25">
        <v>3</v>
      </c>
      <c r="F2907" s="25" t="b">
        <f>IF(E2907&gt;(VLOOKUP(D2907,Months_Weeks!$A$2:$B$13,2,TRUE)),FALSE)</f>
        <v>0</v>
      </c>
      <c r="G2907" s="63">
        <f>IF(Table312[[#This Row],[Facility]]="Buin",1.5%,0.25%)</f>
        <v>2.5000000000000001E-3</v>
      </c>
      <c r="H2907" s="38"/>
      <c r="I2907" s="38"/>
      <c r="J2907" s="27">
        <f t="shared" si="270"/>
        <v>255</v>
      </c>
      <c r="K2907" s="28">
        <f t="shared" si="271"/>
        <v>11</v>
      </c>
      <c r="L2907" s="27">
        <f>IF(K2907=0,0,IF(E2907&gt;1,E2907-1,VLOOKUP(K2907,Months_Weeks!$A$1:$B$13,2,0)))</f>
        <v>2</v>
      </c>
      <c r="M2907" s="29"/>
      <c r="N2907" s="39"/>
      <c r="O2907" s="39"/>
      <c r="P2907" s="50">
        <f t="shared" si="272"/>
        <v>0</v>
      </c>
      <c r="Q2907" s="28">
        <f t="shared" si="273"/>
        <v>11</v>
      </c>
      <c r="R2907" s="28">
        <f>IF(Q2907=0,0,IF(E2907&gt;1,E2907-1,VLOOKUP(Q2907,Months_Weeks!$A$1:$B$13,2,0)))</f>
        <v>2</v>
      </c>
      <c r="S2907" s="30"/>
      <c r="T2907" s="39"/>
      <c r="U2907" s="39"/>
      <c r="V2907" s="50">
        <f t="shared" si="274"/>
        <v>0</v>
      </c>
      <c r="W2907" s="28">
        <f t="shared" si="275"/>
        <v>11</v>
      </c>
      <c r="X2907" s="28">
        <f>IF(W2907=0,0,IF(E2907&gt;1,E2907-1,VLOOKUP(W2907,Months_Weeks!$A$1:$B$13,2,0)))</f>
        <v>2</v>
      </c>
      <c r="Y2907" s="30"/>
      <c r="Z2907" s="39"/>
      <c r="AA2907" s="31"/>
      <c r="AB2907" s="39"/>
      <c r="AC2907" s="31"/>
      <c r="AD2907" s="40"/>
      <c r="AE2907" s="31"/>
      <c r="AF2907" s="40"/>
      <c r="AG2907" s="31"/>
      <c r="AH2907" s="40"/>
      <c r="AI2907" s="31"/>
      <c r="AJ2907" s="40"/>
    </row>
    <row r="2908" spans="1:36" x14ac:dyDescent="0.25">
      <c r="A2908" s="37" t="s">
        <v>32</v>
      </c>
      <c r="B2908" s="37">
        <v>9</v>
      </c>
      <c r="C2908" s="26" t="str">
        <f>IFERROR(INDEX(Clients[Client_Name],MATCH(Table312[[#This Row],[Client_Code]],Clients[Client_Code],0)),"")</f>
        <v>PROCESADORA DE ALIMENTOS DEL SUR</v>
      </c>
      <c r="D2908" s="25">
        <v>11</v>
      </c>
      <c r="E2908" s="25">
        <v>4</v>
      </c>
      <c r="F2908" s="25" t="b">
        <f>IF(E2908&gt;(VLOOKUP(D2908,Months_Weeks!$A$2:$B$13,2,TRUE)),FALSE)</f>
        <v>0</v>
      </c>
      <c r="G2908" s="63">
        <f>IF(Table312[[#This Row],[Facility]]="Buin",1.5%,0.25%)</f>
        <v>2.5000000000000001E-3</v>
      </c>
      <c r="H2908" s="38"/>
      <c r="I2908" s="38"/>
      <c r="J2908" s="27">
        <f t="shared" si="270"/>
        <v>255</v>
      </c>
      <c r="K2908" s="28">
        <f t="shared" si="271"/>
        <v>11</v>
      </c>
      <c r="L2908" s="27">
        <f>IF(K2908=0,0,IF(E2908&gt;1,E2908-1,VLOOKUP(K2908,Months_Weeks!$A$1:$B$13,2,0)))</f>
        <v>3</v>
      </c>
      <c r="M2908" s="29"/>
      <c r="N2908" s="39"/>
      <c r="O2908" s="39"/>
      <c r="P2908" s="50">
        <f t="shared" si="272"/>
        <v>0</v>
      </c>
      <c r="Q2908" s="28">
        <f t="shared" si="273"/>
        <v>11</v>
      </c>
      <c r="R2908" s="28">
        <f>IF(Q2908=0,0,IF(E2908&gt;1,E2908-1,VLOOKUP(Q2908,Months_Weeks!$A$1:$B$13,2,0)))</f>
        <v>3</v>
      </c>
      <c r="S2908" s="30"/>
      <c r="T2908" s="39"/>
      <c r="U2908" s="39"/>
      <c r="V2908" s="50">
        <f t="shared" si="274"/>
        <v>0</v>
      </c>
      <c r="W2908" s="28">
        <f t="shared" si="275"/>
        <v>11</v>
      </c>
      <c r="X2908" s="28">
        <f>IF(W2908=0,0,IF(E2908&gt;1,E2908-1,VLOOKUP(W2908,Months_Weeks!$A$1:$B$13,2,0)))</f>
        <v>3</v>
      </c>
      <c r="Y2908" s="30"/>
      <c r="Z2908" s="39">
        <v>740</v>
      </c>
      <c r="AA2908" s="31"/>
      <c r="AB2908" s="39"/>
      <c r="AC2908" s="31"/>
      <c r="AD2908" s="40"/>
      <c r="AE2908" s="31"/>
      <c r="AF2908" s="40"/>
      <c r="AG2908" s="31"/>
      <c r="AH2908" s="40"/>
      <c r="AI2908" s="31"/>
      <c r="AJ2908" s="40"/>
    </row>
    <row r="2909" spans="1:36" x14ac:dyDescent="0.25">
      <c r="A2909" s="37" t="s">
        <v>32</v>
      </c>
      <c r="B2909" s="37">
        <v>9</v>
      </c>
      <c r="C2909" s="26" t="str">
        <f>IFERROR(INDEX(Clients[Client_Name],MATCH(Table312[[#This Row],[Client_Code]],Clients[Client_Code],0)),"")</f>
        <v>PROCESADORA DE ALIMENTOS DEL SUR</v>
      </c>
      <c r="D2909" s="25">
        <v>12</v>
      </c>
      <c r="E2909" s="25">
        <v>1</v>
      </c>
      <c r="F2909" s="25" t="b">
        <f>IF(E2909&gt;(VLOOKUP(D2909,Months_Weeks!$A$2:$B$13,2,TRUE)),FALSE)</f>
        <v>0</v>
      </c>
      <c r="G2909" s="63">
        <f>IF(Table312[[#This Row],[Facility]]="Buin",1.5%,0.25%)</f>
        <v>2.5000000000000001E-3</v>
      </c>
      <c r="H2909" s="38"/>
      <c r="I2909" s="38"/>
      <c r="J2909" s="27">
        <f t="shared" si="270"/>
        <v>255</v>
      </c>
      <c r="K2909" s="28">
        <f t="shared" si="271"/>
        <v>11</v>
      </c>
      <c r="L2909" s="27">
        <f>IF(K2909=0,0,IF(E2909&gt;1,E2909-1,VLOOKUP(K2909,Months_Weeks!$A$1:$B$13,2,0)))</f>
        <v>4</v>
      </c>
      <c r="M2909" s="29"/>
      <c r="N2909" s="39"/>
      <c r="O2909" s="39"/>
      <c r="P2909" s="50">
        <f t="shared" si="272"/>
        <v>0</v>
      </c>
      <c r="Q2909" s="28">
        <f t="shared" si="273"/>
        <v>11</v>
      </c>
      <c r="R2909" s="28">
        <f>IF(Q2909=0,0,IF(E2909&gt;1,E2909-1,VLOOKUP(Q2909,Months_Weeks!$A$1:$B$13,2,0)))</f>
        <v>4</v>
      </c>
      <c r="S2909" s="30"/>
      <c r="T2909" s="39"/>
      <c r="U2909" s="39"/>
      <c r="V2909" s="50">
        <f t="shared" si="274"/>
        <v>0</v>
      </c>
      <c r="W2909" s="28">
        <f t="shared" si="275"/>
        <v>11</v>
      </c>
      <c r="X2909" s="28">
        <f>IF(W2909=0,0,IF(E2909&gt;1,E2909-1,VLOOKUP(W2909,Months_Weeks!$A$1:$B$13,2,0)))</f>
        <v>4</v>
      </c>
      <c r="Y2909" s="30"/>
      <c r="Z2909" s="39"/>
      <c r="AA2909" s="31"/>
      <c r="AB2909" s="39"/>
      <c r="AC2909" s="31"/>
      <c r="AD2909" s="40"/>
      <c r="AE2909" s="31"/>
      <c r="AF2909" s="40"/>
      <c r="AG2909" s="31"/>
      <c r="AH2909" s="40"/>
      <c r="AI2909" s="31"/>
      <c r="AJ2909" s="40"/>
    </row>
    <row r="2910" spans="1:36" x14ac:dyDescent="0.25">
      <c r="A2910" s="37" t="s">
        <v>32</v>
      </c>
      <c r="B2910" s="37">
        <v>9</v>
      </c>
      <c r="C2910" s="26" t="str">
        <f>IFERROR(INDEX(Clients[Client_Name],MATCH(Table312[[#This Row],[Client_Code]],Clients[Client_Code],0)),"")</f>
        <v>PROCESADORA DE ALIMENTOS DEL SUR</v>
      </c>
      <c r="D2910" s="25">
        <v>12</v>
      </c>
      <c r="E2910" s="25">
        <v>2</v>
      </c>
      <c r="F2910" s="25" t="b">
        <f>IF(E2910&gt;(VLOOKUP(D2910,Months_Weeks!$A$2:$B$13,2,TRUE)),FALSE)</f>
        <v>0</v>
      </c>
      <c r="G2910" s="63">
        <f>IF(Table312[[#This Row],[Facility]]="Buin",1.5%,0.25%)</f>
        <v>2.5000000000000001E-3</v>
      </c>
      <c r="H2910" s="38"/>
      <c r="I2910" s="38"/>
      <c r="J2910" s="27">
        <f t="shared" si="270"/>
        <v>255</v>
      </c>
      <c r="K2910" s="28">
        <f t="shared" si="271"/>
        <v>12</v>
      </c>
      <c r="L2910" s="27">
        <f>IF(K2910=0,0,IF(E2910&gt;1,E2910-1,VLOOKUP(K2910,Months_Weeks!$A$1:$B$13,2,0)))</f>
        <v>1</v>
      </c>
      <c r="M2910" s="29"/>
      <c r="N2910" s="39"/>
      <c r="O2910" s="39"/>
      <c r="P2910" s="50">
        <f t="shared" si="272"/>
        <v>0</v>
      </c>
      <c r="Q2910" s="28">
        <f t="shared" si="273"/>
        <v>12</v>
      </c>
      <c r="R2910" s="28">
        <f>IF(Q2910=0,0,IF(E2910&gt;1,E2910-1,VLOOKUP(Q2910,Months_Weeks!$A$1:$B$13,2,0)))</f>
        <v>1</v>
      </c>
      <c r="S2910" s="30"/>
      <c r="T2910" s="39"/>
      <c r="U2910" s="39"/>
      <c r="V2910" s="50">
        <f t="shared" si="274"/>
        <v>0</v>
      </c>
      <c r="W2910" s="28">
        <f t="shared" si="275"/>
        <v>12</v>
      </c>
      <c r="X2910" s="28">
        <f>IF(W2910=0,0,IF(E2910&gt;1,E2910-1,VLOOKUP(W2910,Months_Weeks!$A$1:$B$13,2,0)))</f>
        <v>1</v>
      </c>
      <c r="Y2910" s="30"/>
      <c r="Z2910" s="39"/>
      <c r="AA2910" s="31"/>
      <c r="AB2910" s="39"/>
      <c r="AC2910" s="31"/>
      <c r="AD2910" s="40"/>
      <c r="AE2910" s="31"/>
      <c r="AF2910" s="40"/>
      <c r="AG2910" s="31"/>
      <c r="AH2910" s="40"/>
      <c r="AI2910" s="31"/>
      <c r="AJ2910" s="40"/>
    </row>
    <row r="2911" spans="1:36" x14ac:dyDescent="0.25">
      <c r="A2911" s="37" t="s">
        <v>32</v>
      </c>
      <c r="B2911" s="37">
        <v>9</v>
      </c>
      <c r="C2911" s="26" t="str">
        <f>IFERROR(INDEX(Clients[Client_Name],MATCH(Table312[[#This Row],[Client_Code]],Clients[Client_Code],0)),"")</f>
        <v>PROCESADORA DE ALIMENTOS DEL SUR</v>
      </c>
      <c r="D2911" s="25">
        <v>12</v>
      </c>
      <c r="E2911" s="25">
        <v>3</v>
      </c>
      <c r="F2911" s="25" t="b">
        <f>IF(E2911&gt;(VLOOKUP(D2911,Months_Weeks!$A$2:$B$13,2,TRUE)),FALSE)</f>
        <v>0</v>
      </c>
      <c r="G2911" s="63">
        <f>IF(Table312[[#This Row],[Facility]]="Buin",1.5%,0.25%)</f>
        <v>2.5000000000000001E-3</v>
      </c>
      <c r="H2911" s="38"/>
      <c r="I2911" s="38"/>
      <c r="J2911" s="27">
        <f t="shared" si="270"/>
        <v>255</v>
      </c>
      <c r="K2911" s="28">
        <f t="shared" si="271"/>
        <v>12</v>
      </c>
      <c r="L2911" s="27">
        <f>IF(K2911=0,0,IF(E2911&gt;1,E2911-1,VLOOKUP(K2911,Months_Weeks!$A$1:$B$13,2,0)))</f>
        <v>2</v>
      </c>
      <c r="M2911" s="29"/>
      <c r="N2911" s="39"/>
      <c r="O2911" s="39"/>
      <c r="P2911" s="50">
        <f t="shared" si="272"/>
        <v>0</v>
      </c>
      <c r="Q2911" s="28">
        <f t="shared" si="273"/>
        <v>12</v>
      </c>
      <c r="R2911" s="28">
        <f>IF(Q2911=0,0,IF(E2911&gt;1,E2911-1,VLOOKUP(Q2911,Months_Weeks!$A$1:$B$13,2,0)))</f>
        <v>2</v>
      </c>
      <c r="S2911" s="30"/>
      <c r="T2911" s="39"/>
      <c r="U2911" s="39"/>
      <c r="V2911" s="50">
        <f t="shared" si="274"/>
        <v>0</v>
      </c>
      <c r="W2911" s="28">
        <f t="shared" si="275"/>
        <v>12</v>
      </c>
      <c r="X2911" s="28">
        <f>IF(W2911=0,0,IF(E2911&gt;1,E2911-1,VLOOKUP(W2911,Months_Weeks!$A$1:$B$13,2,0)))</f>
        <v>2</v>
      </c>
      <c r="Y2911" s="30"/>
      <c r="Z2911" s="39">
        <v>600</v>
      </c>
      <c r="AA2911" s="31"/>
      <c r="AB2911" s="39"/>
      <c r="AC2911" s="31"/>
      <c r="AD2911" s="40"/>
      <c r="AE2911" s="31"/>
      <c r="AF2911" s="40"/>
      <c r="AG2911" s="31"/>
      <c r="AH2911" s="40"/>
      <c r="AI2911" s="31"/>
      <c r="AJ2911" s="40"/>
    </row>
    <row r="2912" spans="1:36" x14ac:dyDescent="0.25">
      <c r="A2912" s="37" t="s">
        <v>32</v>
      </c>
      <c r="B2912" s="37">
        <v>9</v>
      </c>
      <c r="C2912" s="26" t="str">
        <f>IFERROR(INDEX(Clients[Client_Name],MATCH(Table312[[#This Row],[Client_Code]],Clients[Client_Code],0)),"")</f>
        <v>PROCESADORA DE ALIMENTOS DEL SUR</v>
      </c>
      <c r="D2912" s="25">
        <v>12</v>
      </c>
      <c r="E2912" s="25">
        <v>4</v>
      </c>
      <c r="F2912" s="25" t="b">
        <f>IF(E2912&gt;(VLOOKUP(D2912,Months_Weeks!$A$2:$B$13,2,TRUE)),FALSE)</f>
        <v>0</v>
      </c>
      <c r="G2912" s="63">
        <f>IF(Table312[[#This Row],[Facility]]="Buin",1.5%,0.25%)</f>
        <v>2.5000000000000001E-3</v>
      </c>
      <c r="H2912" s="38"/>
      <c r="I2912" s="38"/>
      <c r="J2912" s="27">
        <f t="shared" si="270"/>
        <v>255</v>
      </c>
      <c r="K2912" s="28">
        <f t="shared" si="271"/>
        <v>12</v>
      </c>
      <c r="L2912" s="27">
        <f>IF(K2912=0,0,IF(E2912&gt;1,E2912-1,VLOOKUP(K2912,Months_Weeks!$A$1:$B$13,2,0)))</f>
        <v>3</v>
      </c>
      <c r="M2912" s="29"/>
      <c r="N2912" s="39"/>
      <c r="O2912" s="39"/>
      <c r="P2912" s="50">
        <f t="shared" si="272"/>
        <v>0</v>
      </c>
      <c r="Q2912" s="28">
        <f t="shared" si="273"/>
        <v>12</v>
      </c>
      <c r="R2912" s="28">
        <f>IF(Q2912=0,0,IF(E2912&gt;1,E2912-1,VLOOKUP(Q2912,Months_Weeks!$A$1:$B$13,2,0)))</f>
        <v>3</v>
      </c>
      <c r="S2912" s="30"/>
      <c r="T2912" s="39"/>
      <c r="U2912" s="39"/>
      <c r="V2912" s="50">
        <f t="shared" si="274"/>
        <v>0</v>
      </c>
      <c r="W2912" s="28">
        <f t="shared" si="275"/>
        <v>12</v>
      </c>
      <c r="X2912" s="28">
        <f>IF(W2912=0,0,IF(E2912&gt;1,E2912-1,VLOOKUP(W2912,Months_Weeks!$A$1:$B$13,2,0)))</f>
        <v>3</v>
      </c>
      <c r="Y2912" s="30"/>
      <c r="Z2912" s="39"/>
      <c r="AA2912" s="31"/>
      <c r="AB2912" s="39"/>
      <c r="AC2912" s="31"/>
      <c r="AD2912" s="40"/>
      <c r="AE2912" s="31"/>
      <c r="AF2912" s="40"/>
      <c r="AG2912" s="31"/>
      <c r="AH2912" s="40"/>
      <c r="AI2912" s="31"/>
      <c r="AJ2912" s="40"/>
    </row>
    <row r="2913" spans="1:36" x14ac:dyDescent="0.25">
      <c r="A2913" s="37" t="s">
        <v>32</v>
      </c>
      <c r="B2913" s="37">
        <v>9</v>
      </c>
      <c r="C2913" s="26" t="str">
        <f>IFERROR(INDEX(Clients[Client_Name],MATCH(Table312[[#This Row],[Client_Code]],Clients[Client_Code],0)),"")</f>
        <v>PROCESADORA DE ALIMENTOS DEL SUR</v>
      </c>
      <c r="D2913" s="25">
        <v>12</v>
      </c>
      <c r="E2913" s="25">
        <v>5</v>
      </c>
      <c r="F2913" s="25" t="b">
        <f>IF(E2913&gt;(VLOOKUP(D2913,Months_Weeks!$A$2:$B$13,2,TRUE)),FALSE)</f>
        <v>0</v>
      </c>
      <c r="G2913" s="63">
        <f>IF(Table312[[#This Row],[Facility]]="Buin",1.5%,0.25%)</f>
        <v>2.5000000000000001E-3</v>
      </c>
      <c r="H2913" s="38"/>
      <c r="I2913" s="38"/>
      <c r="J2913" s="27">
        <f t="shared" si="270"/>
        <v>255</v>
      </c>
      <c r="K2913" s="28">
        <f t="shared" si="271"/>
        <v>12</v>
      </c>
      <c r="L2913" s="27">
        <f>IF(K2913=0,0,IF(E2913&gt;1,E2913-1,VLOOKUP(K2913,Months_Weeks!$A$1:$B$13,2,0)))</f>
        <v>4</v>
      </c>
      <c r="M2913" s="29"/>
      <c r="N2913" s="39"/>
      <c r="O2913" s="39"/>
      <c r="P2913" s="50">
        <f t="shared" si="272"/>
        <v>0</v>
      </c>
      <c r="Q2913" s="28">
        <f t="shared" si="273"/>
        <v>12</v>
      </c>
      <c r="R2913" s="28">
        <f>IF(Q2913=0,0,IF(E2913&gt;1,E2913-1,VLOOKUP(Q2913,Months_Weeks!$A$1:$B$13,2,0)))</f>
        <v>4</v>
      </c>
      <c r="S2913" s="30"/>
      <c r="T2913" s="39"/>
      <c r="U2913" s="39"/>
      <c r="V2913" s="50">
        <f t="shared" si="274"/>
        <v>0</v>
      </c>
      <c r="W2913" s="28">
        <f t="shared" si="275"/>
        <v>12</v>
      </c>
      <c r="X2913" s="28">
        <f>IF(W2913=0,0,IF(E2913&gt;1,E2913-1,VLOOKUP(W2913,Months_Weeks!$A$1:$B$13,2,0)))</f>
        <v>4</v>
      </c>
      <c r="Y2913" s="30"/>
      <c r="Z2913" s="39"/>
      <c r="AA2913" s="31"/>
      <c r="AB2913" s="39"/>
      <c r="AC2913" s="31"/>
      <c r="AD2913" s="40"/>
      <c r="AE2913" s="31"/>
      <c r="AF2913" s="40"/>
      <c r="AG2913" s="31"/>
      <c r="AH2913" s="40"/>
      <c r="AI2913" s="31"/>
      <c r="AJ2913" s="40"/>
    </row>
    <row r="2914" spans="1:36" x14ac:dyDescent="0.25">
      <c r="A2914" s="37" t="s">
        <v>32</v>
      </c>
      <c r="B2914" s="37">
        <v>58</v>
      </c>
      <c r="C2914" s="26" t="str">
        <f>IFERROR(INDEX(Clients[Client_Name],MATCH(Table312[[#This Row],[Client_Code]],Clients[Client_Code],0)),"")</f>
        <v>RAPA NUI</v>
      </c>
      <c r="D2914" s="25">
        <v>1</v>
      </c>
      <c r="E2914" s="25">
        <v>1</v>
      </c>
      <c r="F2914" s="25" t="b">
        <f>IF(E2914&gt;(VLOOKUP(D2914,Months_Weeks!$A$2:$B$13,2,TRUE)),FALSE)</f>
        <v>0</v>
      </c>
      <c r="G2914" s="63">
        <f>IF(Table312[[#This Row],[Facility]]="Buin",1.5%,0.25%)</f>
        <v>2.5000000000000001E-3</v>
      </c>
      <c r="H2914" s="38">
        <v>96</v>
      </c>
      <c r="I2914" s="38"/>
      <c r="J2914" s="27">
        <f t="shared" si="270"/>
        <v>96</v>
      </c>
      <c r="K2914" s="28">
        <f t="shared" si="271"/>
        <v>0</v>
      </c>
      <c r="L2914" s="27">
        <f>IF(K2914=0,0,IF(E2914&gt;1,E2914-1,VLOOKUP(K2914,Months_Weeks!$A$1:$B$13,2,0)))</f>
        <v>0</v>
      </c>
      <c r="M2914" s="29"/>
      <c r="N2914" s="39"/>
      <c r="O2914" s="39"/>
      <c r="P2914" s="50">
        <f t="shared" si="272"/>
        <v>0</v>
      </c>
      <c r="Q2914" s="28">
        <f t="shared" si="273"/>
        <v>0</v>
      </c>
      <c r="R2914" s="28">
        <f>IF(Q2914=0,0,IF(E2914&gt;1,E2914-1,VLOOKUP(Q2914,Months_Weeks!$A$1:$B$13,2,0)))</f>
        <v>0</v>
      </c>
      <c r="S2914" s="30"/>
      <c r="T2914" s="39"/>
      <c r="U2914" s="39"/>
      <c r="V2914" s="50">
        <f t="shared" si="274"/>
        <v>0</v>
      </c>
      <c r="W2914" s="28">
        <f t="shared" si="275"/>
        <v>0</v>
      </c>
      <c r="X2914" s="28">
        <f>IF(W2914=0,0,IF(E2914&gt;1,E2914-1,VLOOKUP(W2914,Months_Weeks!$A$1:$B$13,2,0)))</f>
        <v>0</v>
      </c>
      <c r="Y2914" s="30"/>
      <c r="Z2914" s="39"/>
      <c r="AA2914" s="31">
        <v>1</v>
      </c>
      <c r="AB2914" s="72">
        <v>0.152</v>
      </c>
      <c r="AC2914" s="31"/>
      <c r="AD2914" s="40"/>
      <c r="AE2914" s="31"/>
      <c r="AF2914" s="40"/>
      <c r="AG2914" s="31"/>
      <c r="AH2914" s="40"/>
      <c r="AI2914" s="31">
        <v>1</v>
      </c>
      <c r="AJ2914" s="70">
        <v>0.12659999999999999</v>
      </c>
    </row>
    <row r="2915" spans="1:36" x14ac:dyDescent="0.25">
      <c r="A2915" s="37" t="s">
        <v>32</v>
      </c>
      <c r="B2915" s="37">
        <v>58</v>
      </c>
      <c r="C2915" s="26" t="str">
        <f>IFERROR(INDEX(Clients[Client_Name],MATCH(Table312[[#This Row],[Client_Code]],Clients[Client_Code],0)),"")</f>
        <v>RAPA NUI</v>
      </c>
      <c r="D2915" s="25">
        <v>1</v>
      </c>
      <c r="E2915" s="25">
        <v>2</v>
      </c>
      <c r="F2915" s="25" t="b">
        <f>IF(E2915&gt;(VLOOKUP(D2915,Months_Weeks!$A$2:$B$13,2,TRUE)),FALSE)</f>
        <v>0</v>
      </c>
      <c r="G2915" s="63">
        <f>IF(Table312[[#This Row],[Facility]]="Buin",1.5%,0.25%)</f>
        <v>2.5000000000000001E-3</v>
      </c>
      <c r="H2915" s="38"/>
      <c r="I2915" s="38">
        <v>12</v>
      </c>
      <c r="J2915" s="27">
        <f t="shared" si="270"/>
        <v>84</v>
      </c>
      <c r="K2915" s="28">
        <f t="shared" si="271"/>
        <v>1</v>
      </c>
      <c r="L2915" s="27">
        <f>IF(K2915=0,0,IF(E2915&gt;1,E2915-1,VLOOKUP(K2915,Months_Weeks!$A$1:$B$13,2,0)))</f>
        <v>1</v>
      </c>
      <c r="M2915" s="29"/>
      <c r="N2915" s="39"/>
      <c r="O2915" s="39"/>
      <c r="P2915" s="50">
        <f t="shared" si="272"/>
        <v>0</v>
      </c>
      <c r="Q2915" s="28">
        <f t="shared" si="273"/>
        <v>1</v>
      </c>
      <c r="R2915" s="28">
        <f>IF(Q2915=0,0,IF(E2915&gt;1,E2915-1,VLOOKUP(Q2915,Months_Weeks!$A$1:$B$13,2,0)))</f>
        <v>1</v>
      </c>
      <c r="S2915" s="30"/>
      <c r="T2915" s="39"/>
      <c r="U2915" s="39"/>
      <c r="V2915" s="50">
        <f t="shared" si="274"/>
        <v>0</v>
      </c>
      <c r="W2915" s="28">
        <f t="shared" si="275"/>
        <v>1</v>
      </c>
      <c r="X2915" s="28">
        <f>IF(W2915=0,0,IF(E2915&gt;1,E2915-1,VLOOKUP(W2915,Months_Weeks!$A$1:$B$13,2,0)))</f>
        <v>1</v>
      </c>
      <c r="Y2915" s="30"/>
      <c r="Z2915" s="39"/>
      <c r="AA2915" s="31"/>
      <c r="AB2915" s="39"/>
      <c r="AC2915" s="31"/>
      <c r="AD2915" s="40"/>
      <c r="AE2915" s="31"/>
      <c r="AF2915" s="40"/>
      <c r="AG2915" s="31"/>
      <c r="AH2915" s="40"/>
      <c r="AI2915" s="31"/>
      <c r="AJ2915" s="40"/>
    </row>
    <row r="2916" spans="1:36" x14ac:dyDescent="0.25">
      <c r="A2916" s="37" t="s">
        <v>32</v>
      </c>
      <c r="B2916" s="37">
        <v>58</v>
      </c>
      <c r="C2916" s="26" t="str">
        <f>IFERROR(INDEX(Clients[Client_Name],MATCH(Table312[[#This Row],[Client_Code]],Clients[Client_Code],0)),"")</f>
        <v>RAPA NUI</v>
      </c>
      <c r="D2916" s="25">
        <v>1</v>
      </c>
      <c r="E2916" s="25">
        <v>3</v>
      </c>
      <c r="F2916" s="25" t="b">
        <f>IF(E2916&gt;(VLOOKUP(D2916,Months_Weeks!$A$2:$B$13,2,TRUE)),FALSE)</f>
        <v>0</v>
      </c>
      <c r="G2916" s="63">
        <f>IF(Table312[[#This Row],[Facility]]="Buin",1.5%,0.25%)</f>
        <v>2.5000000000000001E-3</v>
      </c>
      <c r="H2916" s="38">
        <v>65</v>
      </c>
      <c r="I2916" s="38"/>
      <c r="J2916" s="27">
        <f t="shared" si="270"/>
        <v>149</v>
      </c>
      <c r="K2916" s="28">
        <f t="shared" si="271"/>
        <v>1</v>
      </c>
      <c r="L2916" s="27">
        <f>IF(K2916=0,0,IF(E2916&gt;1,E2916-1,VLOOKUP(K2916,Months_Weeks!$A$1:$B$13,2,0)))</f>
        <v>2</v>
      </c>
      <c r="M2916" s="29"/>
      <c r="N2916" s="39"/>
      <c r="O2916" s="39"/>
      <c r="P2916" s="50">
        <f t="shared" si="272"/>
        <v>0</v>
      </c>
      <c r="Q2916" s="28">
        <f t="shared" si="273"/>
        <v>1</v>
      </c>
      <c r="R2916" s="28">
        <f>IF(Q2916=0,0,IF(E2916&gt;1,E2916-1,VLOOKUP(Q2916,Months_Weeks!$A$1:$B$13,2,0)))</f>
        <v>2</v>
      </c>
      <c r="S2916" s="30"/>
      <c r="T2916" s="39"/>
      <c r="U2916" s="39"/>
      <c r="V2916" s="50">
        <f t="shared" si="274"/>
        <v>0</v>
      </c>
      <c r="W2916" s="28">
        <f t="shared" si="275"/>
        <v>1</v>
      </c>
      <c r="X2916" s="28">
        <f>IF(W2916=0,0,IF(E2916&gt;1,E2916-1,VLOOKUP(W2916,Months_Weeks!$A$1:$B$13,2,0)))</f>
        <v>2</v>
      </c>
      <c r="Y2916" s="30"/>
      <c r="Z2916" s="39"/>
      <c r="AA2916" s="31"/>
      <c r="AB2916" s="39"/>
      <c r="AC2916" s="31"/>
      <c r="AD2916" s="40"/>
      <c r="AE2916" s="31"/>
      <c r="AF2916" s="40"/>
      <c r="AG2916" s="31"/>
      <c r="AH2916" s="40"/>
      <c r="AI2916" s="31"/>
      <c r="AJ2916" s="40"/>
    </row>
    <row r="2917" spans="1:36" x14ac:dyDescent="0.25">
      <c r="A2917" s="37" t="s">
        <v>32</v>
      </c>
      <c r="B2917" s="37">
        <v>58</v>
      </c>
      <c r="C2917" s="26" t="str">
        <f>IFERROR(INDEX(Clients[Client_Name],MATCH(Table312[[#This Row],[Client_Code]],Clients[Client_Code],0)),"")</f>
        <v>RAPA NUI</v>
      </c>
      <c r="D2917" s="25">
        <v>1</v>
      </c>
      <c r="E2917" s="25">
        <v>4</v>
      </c>
      <c r="F2917" s="25" t="b">
        <f>IF(E2917&gt;(VLOOKUP(D2917,Months_Weeks!$A$2:$B$13,2,TRUE)),FALSE)</f>
        <v>0</v>
      </c>
      <c r="G2917" s="63">
        <f>IF(Table312[[#This Row],[Facility]]="Buin",1.5%,0.25%)</f>
        <v>2.5000000000000001E-3</v>
      </c>
      <c r="H2917" s="38">
        <v>18</v>
      </c>
      <c r="I2917" s="38"/>
      <c r="J2917" s="27">
        <f t="shared" si="270"/>
        <v>167</v>
      </c>
      <c r="K2917" s="28">
        <f t="shared" si="271"/>
        <v>1</v>
      </c>
      <c r="L2917" s="27">
        <f>IF(K2917=0,0,IF(E2917&gt;1,E2917-1,VLOOKUP(K2917,Months_Weeks!$A$1:$B$13,2,0)))</f>
        <v>3</v>
      </c>
      <c r="M2917" s="29"/>
      <c r="N2917" s="39"/>
      <c r="O2917" s="39"/>
      <c r="P2917" s="50">
        <f t="shared" si="272"/>
        <v>0</v>
      </c>
      <c r="Q2917" s="28">
        <f t="shared" si="273"/>
        <v>1</v>
      </c>
      <c r="R2917" s="28">
        <f>IF(Q2917=0,0,IF(E2917&gt;1,E2917-1,VLOOKUP(Q2917,Months_Weeks!$A$1:$B$13,2,0)))</f>
        <v>3</v>
      </c>
      <c r="S2917" s="30"/>
      <c r="T2917" s="39"/>
      <c r="U2917" s="39"/>
      <c r="V2917" s="50">
        <f t="shared" si="274"/>
        <v>0</v>
      </c>
      <c r="W2917" s="28">
        <f t="shared" si="275"/>
        <v>1</v>
      </c>
      <c r="X2917" s="28">
        <f>IF(W2917=0,0,IF(E2917&gt;1,E2917-1,VLOOKUP(W2917,Months_Weeks!$A$1:$B$13,2,0)))</f>
        <v>3</v>
      </c>
      <c r="Y2917" s="30"/>
      <c r="Z2917" s="39"/>
      <c r="AA2917" s="31"/>
      <c r="AB2917" s="39"/>
      <c r="AC2917" s="31"/>
      <c r="AD2917" s="40"/>
      <c r="AE2917" s="31"/>
      <c r="AF2917" s="40"/>
      <c r="AG2917" s="31"/>
      <c r="AH2917" s="40"/>
      <c r="AI2917" s="31"/>
      <c r="AJ2917" s="40"/>
    </row>
    <row r="2918" spans="1:36" x14ac:dyDescent="0.25">
      <c r="A2918" s="37" t="s">
        <v>32</v>
      </c>
      <c r="B2918" s="37">
        <v>58</v>
      </c>
      <c r="C2918" s="26" t="str">
        <f>IFERROR(INDEX(Clients[Client_Name],MATCH(Table312[[#This Row],[Client_Code]],Clients[Client_Code],0)),"")</f>
        <v>RAPA NUI</v>
      </c>
      <c r="D2918" s="25">
        <v>2</v>
      </c>
      <c r="E2918" s="25">
        <v>1</v>
      </c>
      <c r="F2918" s="25" t="b">
        <f>IF(E2918&gt;(VLOOKUP(D2918,Months_Weeks!$A$2:$B$13,2,TRUE)),FALSE)</f>
        <v>0</v>
      </c>
      <c r="G2918" s="63">
        <f>IF(Table312[[#This Row],[Facility]]="Buin",1.5%,0.25%)</f>
        <v>2.5000000000000001E-3</v>
      </c>
      <c r="H2918" s="38"/>
      <c r="I2918" s="38">
        <v>22</v>
      </c>
      <c r="J2918" s="27">
        <f t="shared" si="270"/>
        <v>145</v>
      </c>
      <c r="K2918" s="28">
        <f t="shared" si="271"/>
        <v>1</v>
      </c>
      <c r="L2918" s="27">
        <f>IF(K2918=0,0,IF(E2918&gt;1,E2918-1,VLOOKUP(K2918,Months_Weeks!$A$1:$B$13,2,0)))</f>
        <v>4</v>
      </c>
      <c r="M2918" s="29"/>
      <c r="N2918" s="39"/>
      <c r="O2918" s="39"/>
      <c r="P2918" s="50">
        <f t="shared" si="272"/>
        <v>0</v>
      </c>
      <c r="Q2918" s="28">
        <f t="shared" si="273"/>
        <v>1</v>
      </c>
      <c r="R2918" s="28">
        <f>IF(Q2918=0,0,IF(E2918&gt;1,E2918-1,VLOOKUP(Q2918,Months_Weeks!$A$1:$B$13,2,0)))</f>
        <v>4</v>
      </c>
      <c r="S2918" s="30"/>
      <c r="T2918" s="39"/>
      <c r="U2918" s="39"/>
      <c r="V2918" s="50">
        <f t="shared" si="274"/>
        <v>0</v>
      </c>
      <c r="W2918" s="28">
        <f t="shared" si="275"/>
        <v>1</v>
      </c>
      <c r="X2918" s="28">
        <f>IF(W2918=0,0,IF(E2918&gt;1,E2918-1,VLOOKUP(W2918,Months_Weeks!$A$1:$B$13,2,0)))</f>
        <v>4</v>
      </c>
      <c r="Y2918" s="30"/>
      <c r="Z2918" s="39"/>
      <c r="AA2918" s="31"/>
      <c r="AB2918" s="39"/>
      <c r="AC2918" s="31"/>
      <c r="AD2918" s="40"/>
      <c r="AE2918" s="31"/>
      <c r="AF2918" s="40"/>
      <c r="AG2918" s="31"/>
      <c r="AH2918" s="40"/>
      <c r="AI2918" s="31"/>
      <c r="AJ2918" s="40"/>
    </row>
    <row r="2919" spans="1:36" x14ac:dyDescent="0.25">
      <c r="A2919" s="37" t="s">
        <v>32</v>
      </c>
      <c r="B2919" s="37">
        <v>58</v>
      </c>
      <c r="C2919" s="26" t="str">
        <f>IFERROR(INDEX(Clients[Client_Name],MATCH(Table312[[#This Row],[Client_Code]],Clients[Client_Code],0)),"")</f>
        <v>RAPA NUI</v>
      </c>
      <c r="D2919" s="25">
        <v>2</v>
      </c>
      <c r="E2919" s="25">
        <v>2</v>
      </c>
      <c r="F2919" s="25" t="b">
        <f>IF(E2919&gt;(VLOOKUP(D2919,Months_Weeks!$A$2:$B$13,2,TRUE)),FALSE)</f>
        <v>0</v>
      </c>
      <c r="G2919" s="63">
        <f>IF(Table312[[#This Row],[Facility]]="Buin",1.5%,0.25%)</f>
        <v>2.5000000000000001E-3</v>
      </c>
      <c r="H2919" s="38">
        <v>11</v>
      </c>
      <c r="I2919" s="38"/>
      <c r="J2919" s="27">
        <f t="shared" si="270"/>
        <v>156</v>
      </c>
      <c r="K2919" s="28">
        <f t="shared" si="271"/>
        <v>2</v>
      </c>
      <c r="L2919" s="27">
        <f>IF(K2919=0,0,IF(E2919&gt;1,E2919-1,VLOOKUP(K2919,Months_Weeks!$A$1:$B$13,2,0)))</f>
        <v>1</v>
      </c>
      <c r="M2919" s="29"/>
      <c r="N2919" s="39"/>
      <c r="O2919" s="39"/>
      <c r="P2919" s="50">
        <f t="shared" si="272"/>
        <v>0</v>
      </c>
      <c r="Q2919" s="28">
        <f t="shared" si="273"/>
        <v>2</v>
      </c>
      <c r="R2919" s="28">
        <f>IF(Q2919=0,0,IF(E2919&gt;1,E2919-1,VLOOKUP(Q2919,Months_Weeks!$A$1:$B$13,2,0)))</f>
        <v>1</v>
      </c>
      <c r="S2919" s="30"/>
      <c r="T2919" s="39"/>
      <c r="U2919" s="39"/>
      <c r="V2919" s="50">
        <f t="shared" si="274"/>
        <v>0</v>
      </c>
      <c r="W2919" s="28">
        <f t="shared" si="275"/>
        <v>2</v>
      </c>
      <c r="X2919" s="28">
        <f>IF(W2919=0,0,IF(E2919&gt;1,E2919-1,VLOOKUP(W2919,Months_Weeks!$A$1:$B$13,2,0)))</f>
        <v>1</v>
      </c>
      <c r="Y2919" s="30"/>
      <c r="Z2919" s="39"/>
      <c r="AA2919" s="31"/>
      <c r="AB2919" s="39"/>
      <c r="AC2919" s="31"/>
      <c r="AD2919" s="40"/>
      <c r="AE2919" s="31"/>
      <c r="AF2919" s="40"/>
      <c r="AG2919" s="31"/>
      <c r="AH2919" s="40"/>
      <c r="AI2919" s="31"/>
      <c r="AJ2919" s="40"/>
    </row>
    <row r="2920" spans="1:36" x14ac:dyDescent="0.25">
      <c r="A2920" s="37" t="s">
        <v>32</v>
      </c>
      <c r="B2920" s="37">
        <v>58</v>
      </c>
      <c r="C2920" s="26" t="str">
        <f>IFERROR(INDEX(Clients[Client_Name],MATCH(Table312[[#This Row],[Client_Code]],Clients[Client_Code],0)),"")</f>
        <v>RAPA NUI</v>
      </c>
      <c r="D2920" s="25">
        <v>2</v>
      </c>
      <c r="E2920" s="25">
        <v>3</v>
      </c>
      <c r="F2920" s="25" t="b">
        <f>IF(E2920&gt;(VLOOKUP(D2920,Months_Weeks!$A$2:$B$13,2,TRUE)),FALSE)</f>
        <v>0</v>
      </c>
      <c r="G2920" s="63">
        <f>IF(Table312[[#This Row],[Facility]]="Buin",1.5%,0.25%)</f>
        <v>2.5000000000000001E-3</v>
      </c>
      <c r="H2920" s="38">
        <v>22</v>
      </c>
      <c r="I2920" s="38"/>
      <c r="J2920" s="27">
        <f t="shared" si="270"/>
        <v>178</v>
      </c>
      <c r="K2920" s="28">
        <f t="shared" si="271"/>
        <v>2</v>
      </c>
      <c r="L2920" s="27">
        <f>IF(K2920=0,0,IF(E2920&gt;1,E2920-1,VLOOKUP(K2920,Months_Weeks!$A$1:$B$13,2,0)))</f>
        <v>2</v>
      </c>
      <c r="M2920" s="29"/>
      <c r="N2920" s="39"/>
      <c r="O2920" s="39"/>
      <c r="P2920" s="50">
        <f t="shared" si="272"/>
        <v>0</v>
      </c>
      <c r="Q2920" s="28">
        <f t="shared" si="273"/>
        <v>2</v>
      </c>
      <c r="R2920" s="28">
        <f>IF(Q2920=0,0,IF(E2920&gt;1,E2920-1,VLOOKUP(Q2920,Months_Weeks!$A$1:$B$13,2,0)))</f>
        <v>2</v>
      </c>
      <c r="S2920" s="30"/>
      <c r="T2920" s="39"/>
      <c r="U2920" s="39"/>
      <c r="V2920" s="50">
        <f t="shared" si="274"/>
        <v>0</v>
      </c>
      <c r="W2920" s="28">
        <f t="shared" si="275"/>
        <v>2</v>
      </c>
      <c r="X2920" s="28">
        <f>IF(W2920=0,0,IF(E2920&gt;1,E2920-1,VLOOKUP(W2920,Months_Weeks!$A$1:$B$13,2,0)))</f>
        <v>2</v>
      </c>
      <c r="Y2920" s="30"/>
      <c r="Z2920" s="39"/>
      <c r="AA2920" s="31"/>
      <c r="AB2920" s="39"/>
      <c r="AC2920" s="31"/>
      <c r="AD2920" s="40"/>
      <c r="AE2920" s="31"/>
      <c r="AF2920" s="40"/>
      <c r="AG2920" s="31"/>
      <c r="AH2920" s="40"/>
      <c r="AI2920" s="31"/>
      <c r="AJ2920" s="40"/>
    </row>
    <row r="2921" spans="1:36" x14ac:dyDescent="0.25">
      <c r="A2921" s="37" t="s">
        <v>32</v>
      </c>
      <c r="B2921" s="37">
        <v>58</v>
      </c>
      <c r="C2921" s="26" t="str">
        <f>IFERROR(INDEX(Clients[Client_Name],MATCH(Table312[[#This Row],[Client_Code]],Clients[Client_Code],0)),"")</f>
        <v>RAPA NUI</v>
      </c>
      <c r="D2921" s="25">
        <v>2</v>
      </c>
      <c r="E2921" s="25">
        <v>4</v>
      </c>
      <c r="F2921" s="25" t="b">
        <f>IF(E2921&gt;(VLOOKUP(D2921,Months_Weeks!$A$2:$B$13,2,TRUE)),FALSE)</f>
        <v>0</v>
      </c>
      <c r="G2921" s="63">
        <f>IF(Table312[[#This Row],[Facility]]="Buin",1.5%,0.25%)</f>
        <v>2.5000000000000001E-3</v>
      </c>
      <c r="H2921" s="38"/>
      <c r="I2921" s="38">
        <v>4</v>
      </c>
      <c r="J2921" s="27">
        <f t="shared" si="270"/>
        <v>174</v>
      </c>
      <c r="K2921" s="28">
        <f t="shared" si="271"/>
        <v>2</v>
      </c>
      <c r="L2921" s="27">
        <f>IF(K2921=0,0,IF(E2921&gt;1,E2921-1,VLOOKUP(K2921,Months_Weeks!$A$1:$B$13,2,0)))</f>
        <v>3</v>
      </c>
      <c r="M2921" s="29"/>
      <c r="N2921" s="39"/>
      <c r="O2921" s="39"/>
      <c r="P2921" s="50">
        <f t="shared" si="272"/>
        <v>0</v>
      </c>
      <c r="Q2921" s="28">
        <f t="shared" si="273"/>
        <v>2</v>
      </c>
      <c r="R2921" s="28">
        <f>IF(Q2921=0,0,IF(E2921&gt;1,E2921-1,VLOOKUP(Q2921,Months_Weeks!$A$1:$B$13,2,0)))</f>
        <v>3</v>
      </c>
      <c r="S2921" s="30"/>
      <c r="T2921" s="39"/>
      <c r="U2921" s="39"/>
      <c r="V2921" s="50">
        <f t="shared" si="274"/>
        <v>0</v>
      </c>
      <c r="W2921" s="28">
        <f t="shared" si="275"/>
        <v>2</v>
      </c>
      <c r="X2921" s="28">
        <f>IF(W2921=0,0,IF(E2921&gt;1,E2921-1,VLOOKUP(W2921,Months_Weeks!$A$1:$B$13,2,0)))</f>
        <v>3</v>
      </c>
      <c r="Y2921" s="30"/>
      <c r="Z2921" s="39"/>
      <c r="AA2921" s="31"/>
      <c r="AB2921" s="39"/>
      <c r="AC2921" s="31"/>
      <c r="AD2921" s="40"/>
      <c r="AE2921" s="31"/>
      <c r="AF2921" s="40"/>
      <c r="AG2921" s="31"/>
      <c r="AH2921" s="40"/>
      <c r="AI2921" s="31"/>
      <c r="AJ2921" s="40"/>
    </row>
    <row r="2922" spans="1:36" x14ac:dyDescent="0.25">
      <c r="A2922" s="37" t="s">
        <v>32</v>
      </c>
      <c r="B2922" s="37">
        <v>58</v>
      </c>
      <c r="C2922" s="26" t="str">
        <f>IFERROR(INDEX(Clients[Client_Name],MATCH(Table312[[#This Row],[Client_Code]],Clients[Client_Code],0)),"")</f>
        <v>RAPA NUI</v>
      </c>
      <c r="D2922" s="25">
        <v>3</v>
      </c>
      <c r="E2922" s="25">
        <v>1</v>
      </c>
      <c r="F2922" s="25" t="b">
        <f>IF(E2922&gt;(VLOOKUP(D2922,Months_Weeks!$A$2:$B$13,2,TRUE)),FALSE)</f>
        <v>0</v>
      </c>
      <c r="G2922" s="63">
        <f>IF(Table312[[#This Row],[Facility]]="Buin",1.5%,0.25%)</f>
        <v>2.5000000000000001E-3</v>
      </c>
      <c r="H2922" s="38"/>
      <c r="I2922" s="38">
        <v>11</v>
      </c>
      <c r="J2922" s="27">
        <f t="shared" si="270"/>
        <v>163</v>
      </c>
      <c r="K2922" s="28">
        <f t="shared" si="271"/>
        <v>2</v>
      </c>
      <c r="L2922" s="27">
        <f>IF(K2922=0,0,IF(E2922&gt;1,E2922-1,VLOOKUP(K2922,Months_Weeks!$A$1:$B$13,2,0)))</f>
        <v>4</v>
      </c>
      <c r="M2922" s="29"/>
      <c r="N2922" s="39"/>
      <c r="O2922" s="39"/>
      <c r="P2922" s="50">
        <f t="shared" si="272"/>
        <v>0</v>
      </c>
      <c r="Q2922" s="28">
        <f t="shared" si="273"/>
        <v>2</v>
      </c>
      <c r="R2922" s="28">
        <f>IF(Q2922=0,0,IF(E2922&gt;1,E2922-1,VLOOKUP(Q2922,Months_Weeks!$A$1:$B$13,2,0)))</f>
        <v>4</v>
      </c>
      <c r="S2922" s="30"/>
      <c r="T2922" s="39"/>
      <c r="U2922" s="39"/>
      <c r="V2922" s="50">
        <f t="shared" si="274"/>
        <v>0</v>
      </c>
      <c r="W2922" s="28">
        <f t="shared" si="275"/>
        <v>2</v>
      </c>
      <c r="X2922" s="28">
        <f>IF(W2922=0,0,IF(E2922&gt;1,E2922-1,VLOOKUP(W2922,Months_Weeks!$A$1:$B$13,2,0)))</f>
        <v>4</v>
      </c>
      <c r="Y2922" s="30"/>
      <c r="Z2922" s="39"/>
      <c r="AA2922" s="31"/>
      <c r="AB2922" s="39"/>
      <c r="AC2922" s="31"/>
      <c r="AD2922" s="40"/>
      <c r="AE2922" s="31"/>
      <c r="AF2922" s="40"/>
      <c r="AG2922" s="31"/>
      <c r="AH2922" s="40"/>
      <c r="AI2922" s="31"/>
      <c r="AJ2922" s="40"/>
    </row>
    <row r="2923" spans="1:36" x14ac:dyDescent="0.25">
      <c r="A2923" s="37" t="s">
        <v>32</v>
      </c>
      <c r="B2923" s="37">
        <v>58</v>
      </c>
      <c r="C2923" s="26" t="str">
        <f>IFERROR(INDEX(Clients[Client_Name],MATCH(Table312[[#This Row],[Client_Code]],Clients[Client_Code],0)),"")</f>
        <v>RAPA NUI</v>
      </c>
      <c r="D2923" s="25">
        <v>3</v>
      </c>
      <c r="E2923" s="25">
        <v>2</v>
      </c>
      <c r="F2923" s="25" t="b">
        <f>IF(E2923&gt;(VLOOKUP(D2923,Months_Weeks!$A$2:$B$13,2,TRUE)),FALSE)</f>
        <v>0</v>
      </c>
      <c r="G2923" s="63">
        <f>IF(Table312[[#This Row],[Facility]]="Buin",1.5%,0.25%)</f>
        <v>2.5000000000000001E-3</v>
      </c>
      <c r="H2923" s="38"/>
      <c r="I2923" s="38">
        <v>6</v>
      </c>
      <c r="J2923" s="27">
        <f t="shared" si="270"/>
        <v>157</v>
      </c>
      <c r="K2923" s="28">
        <f t="shared" si="271"/>
        <v>3</v>
      </c>
      <c r="L2923" s="27">
        <f>IF(K2923=0,0,IF(E2923&gt;1,E2923-1,VLOOKUP(K2923,Months_Weeks!$A$1:$B$13,2,0)))</f>
        <v>1</v>
      </c>
      <c r="M2923" s="29"/>
      <c r="N2923" s="39"/>
      <c r="O2923" s="39"/>
      <c r="P2923" s="50">
        <f t="shared" si="272"/>
        <v>0</v>
      </c>
      <c r="Q2923" s="28">
        <f t="shared" si="273"/>
        <v>3</v>
      </c>
      <c r="R2923" s="28">
        <f>IF(Q2923=0,0,IF(E2923&gt;1,E2923-1,VLOOKUP(Q2923,Months_Weeks!$A$1:$B$13,2,0)))</f>
        <v>1</v>
      </c>
      <c r="S2923" s="30"/>
      <c r="T2923" s="39"/>
      <c r="U2923" s="39"/>
      <c r="V2923" s="50">
        <f t="shared" si="274"/>
        <v>0</v>
      </c>
      <c r="W2923" s="28">
        <f t="shared" si="275"/>
        <v>3</v>
      </c>
      <c r="X2923" s="28">
        <f>IF(W2923=0,0,IF(E2923&gt;1,E2923-1,VLOOKUP(W2923,Months_Weeks!$A$1:$B$13,2,0)))</f>
        <v>1</v>
      </c>
      <c r="Y2923" s="30"/>
      <c r="Z2923" s="39"/>
      <c r="AA2923" s="31"/>
      <c r="AB2923" s="39"/>
      <c r="AC2923" s="31"/>
      <c r="AD2923" s="40"/>
      <c r="AE2923" s="31"/>
      <c r="AF2923" s="40"/>
      <c r="AG2923" s="31"/>
      <c r="AH2923" s="40"/>
      <c r="AI2923" s="31"/>
      <c r="AJ2923" s="40"/>
    </row>
    <row r="2924" spans="1:36" x14ac:dyDescent="0.25">
      <c r="A2924" s="37" t="s">
        <v>32</v>
      </c>
      <c r="B2924" s="37">
        <v>58</v>
      </c>
      <c r="C2924" s="26" t="str">
        <f>IFERROR(INDEX(Clients[Client_Name],MATCH(Table312[[#This Row],[Client_Code]],Clients[Client_Code],0)),"")</f>
        <v>RAPA NUI</v>
      </c>
      <c r="D2924" s="25">
        <v>3</v>
      </c>
      <c r="E2924" s="25">
        <v>3</v>
      </c>
      <c r="F2924" s="25" t="b">
        <f>IF(E2924&gt;(VLOOKUP(D2924,Months_Weeks!$A$2:$B$13,2,TRUE)),FALSE)</f>
        <v>0</v>
      </c>
      <c r="G2924" s="63">
        <f>IF(Table312[[#This Row],[Facility]]="Buin",1.5%,0.25%)</f>
        <v>2.5000000000000001E-3</v>
      </c>
      <c r="H2924" s="38"/>
      <c r="I2924" s="38">
        <v>6</v>
      </c>
      <c r="J2924" s="27">
        <f t="shared" si="270"/>
        <v>151</v>
      </c>
      <c r="K2924" s="28">
        <f t="shared" si="271"/>
        <v>3</v>
      </c>
      <c r="L2924" s="27">
        <f>IF(K2924=0,0,IF(E2924&gt;1,E2924-1,VLOOKUP(K2924,Months_Weeks!$A$1:$B$13,2,0)))</f>
        <v>2</v>
      </c>
      <c r="M2924" s="29"/>
      <c r="N2924" s="39"/>
      <c r="O2924" s="39"/>
      <c r="P2924" s="50">
        <f t="shared" si="272"/>
        <v>0</v>
      </c>
      <c r="Q2924" s="28">
        <f t="shared" si="273"/>
        <v>3</v>
      </c>
      <c r="R2924" s="28">
        <f>IF(Q2924=0,0,IF(E2924&gt;1,E2924-1,VLOOKUP(Q2924,Months_Weeks!$A$1:$B$13,2,0)))</f>
        <v>2</v>
      </c>
      <c r="S2924" s="30"/>
      <c r="T2924" s="39"/>
      <c r="U2924" s="39"/>
      <c r="V2924" s="50">
        <f t="shared" si="274"/>
        <v>0</v>
      </c>
      <c r="W2924" s="28">
        <f t="shared" si="275"/>
        <v>3</v>
      </c>
      <c r="X2924" s="28">
        <f>IF(W2924=0,0,IF(E2924&gt;1,E2924-1,VLOOKUP(W2924,Months_Weeks!$A$1:$B$13,2,0)))</f>
        <v>2</v>
      </c>
      <c r="Y2924" s="30"/>
      <c r="Z2924" s="39"/>
      <c r="AA2924" s="31"/>
      <c r="AB2924" s="39"/>
      <c r="AC2924" s="31"/>
      <c r="AD2924" s="40"/>
      <c r="AE2924" s="31"/>
      <c r="AF2924" s="40"/>
      <c r="AG2924" s="31"/>
      <c r="AH2924" s="40"/>
      <c r="AI2924" s="31"/>
      <c r="AJ2924" s="40"/>
    </row>
    <row r="2925" spans="1:36" x14ac:dyDescent="0.25">
      <c r="A2925" s="37" t="s">
        <v>32</v>
      </c>
      <c r="B2925" s="37">
        <v>58</v>
      </c>
      <c r="C2925" s="26" t="str">
        <f>IFERROR(INDEX(Clients[Client_Name],MATCH(Table312[[#This Row],[Client_Code]],Clients[Client_Code],0)),"")</f>
        <v>RAPA NUI</v>
      </c>
      <c r="D2925" s="25">
        <v>3</v>
      </c>
      <c r="E2925" s="25">
        <v>4</v>
      </c>
      <c r="F2925" s="25" t="b">
        <f>IF(E2925&gt;(VLOOKUP(D2925,Months_Weeks!$A$2:$B$13,2,TRUE)),FALSE)</f>
        <v>0</v>
      </c>
      <c r="G2925" s="63">
        <f>IF(Table312[[#This Row],[Facility]]="Buin",1.5%,0.25%)</f>
        <v>2.5000000000000001E-3</v>
      </c>
      <c r="H2925" s="38"/>
      <c r="I2925" s="38">
        <v>24</v>
      </c>
      <c r="J2925" s="27">
        <f t="shared" si="270"/>
        <v>127</v>
      </c>
      <c r="K2925" s="28">
        <f t="shared" si="271"/>
        <v>3</v>
      </c>
      <c r="L2925" s="27">
        <f>IF(K2925=0,0,IF(E2925&gt;1,E2925-1,VLOOKUP(K2925,Months_Weeks!$A$1:$B$13,2,0)))</f>
        <v>3</v>
      </c>
      <c r="M2925" s="29"/>
      <c r="N2925" s="39"/>
      <c r="O2925" s="39"/>
      <c r="P2925" s="50">
        <f t="shared" si="272"/>
        <v>0</v>
      </c>
      <c r="Q2925" s="28">
        <f t="shared" si="273"/>
        <v>3</v>
      </c>
      <c r="R2925" s="28">
        <f>IF(Q2925=0,0,IF(E2925&gt;1,E2925-1,VLOOKUP(Q2925,Months_Weeks!$A$1:$B$13,2,0)))</f>
        <v>3</v>
      </c>
      <c r="S2925" s="30"/>
      <c r="T2925" s="39"/>
      <c r="U2925" s="39"/>
      <c r="V2925" s="50">
        <f t="shared" si="274"/>
        <v>0</v>
      </c>
      <c r="W2925" s="28">
        <f t="shared" si="275"/>
        <v>3</v>
      </c>
      <c r="X2925" s="28">
        <f>IF(W2925=0,0,IF(E2925&gt;1,E2925-1,VLOOKUP(W2925,Months_Weeks!$A$1:$B$13,2,0)))</f>
        <v>3</v>
      </c>
      <c r="Y2925" s="30"/>
      <c r="Z2925" s="39"/>
      <c r="AA2925" s="31"/>
      <c r="AB2925" s="39"/>
      <c r="AC2925" s="31"/>
      <c r="AD2925" s="40"/>
      <c r="AE2925" s="31"/>
      <c r="AF2925" s="40"/>
      <c r="AG2925" s="31"/>
      <c r="AH2925" s="40"/>
      <c r="AI2925" s="31"/>
      <c r="AJ2925" s="40"/>
    </row>
    <row r="2926" spans="1:36" x14ac:dyDescent="0.25">
      <c r="A2926" s="37" t="s">
        <v>32</v>
      </c>
      <c r="B2926" s="37">
        <v>58</v>
      </c>
      <c r="C2926" s="26" t="str">
        <f>IFERROR(INDEX(Clients[Client_Name],MATCH(Table312[[#This Row],[Client_Code]],Clients[Client_Code],0)),"")</f>
        <v>RAPA NUI</v>
      </c>
      <c r="D2926" s="25">
        <v>3</v>
      </c>
      <c r="E2926" s="25">
        <v>5</v>
      </c>
      <c r="F2926" s="25" t="b">
        <f>IF(E2926&gt;(VLOOKUP(D2926,Months_Weeks!$A$2:$B$13,2,TRUE)),FALSE)</f>
        <v>0</v>
      </c>
      <c r="G2926" s="63">
        <f>IF(Table312[[#This Row],[Facility]]="Buin",1.5%,0.25%)</f>
        <v>2.5000000000000001E-3</v>
      </c>
      <c r="H2926" s="38"/>
      <c r="I2926" s="38">
        <v>10</v>
      </c>
      <c r="J2926" s="27">
        <f t="shared" si="270"/>
        <v>117</v>
      </c>
      <c r="K2926" s="28">
        <f t="shared" si="271"/>
        <v>3</v>
      </c>
      <c r="L2926" s="27">
        <f>IF(K2926=0,0,IF(E2926&gt;1,E2926-1,VLOOKUP(K2926,Months_Weeks!$A$1:$B$13,2,0)))</f>
        <v>4</v>
      </c>
      <c r="M2926" s="29"/>
      <c r="N2926" s="39"/>
      <c r="O2926" s="39"/>
      <c r="P2926" s="50">
        <f t="shared" si="272"/>
        <v>0</v>
      </c>
      <c r="Q2926" s="28">
        <f t="shared" si="273"/>
        <v>3</v>
      </c>
      <c r="R2926" s="28">
        <f>IF(Q2926=0,0,IF(E2926&gt;1,E2926-1,VLOOKUP(Q2926,Months_Weeks!$A$1:$B$13,2,0)))</f>
        <v>4</v>
      </c>
      <c r="S2926" s="30"/>
      <c r="T2926" s="39"/>
      <c r="U2926" s="39"/>
      <c r="V2926" s="50">
        <f t="shared" si="274"/>
        <v>0</v>
      </c>
      <c r="W2926" s="28">
        <f t="shared" si="275"/>
        <v>3</v>
      </c>
      <c r="X2926" s="28">
        <f>IF(W2926=0,0,IF(E2926&gt;1,E2926-1,VLOOKUP(W2926,Months_Weeks!$A$1:$B$13,2,0)))</f>
        <v>4</v>
      </c>
      <c r="Y2926" s="30"/>
      <c r="Z2926" s="39"/>
      <c r="AA2926" s="31"/>
      <c r="AB2926" s="39"/>
      <c r="AC2926" s="31"/>
      <c r="AD2926" s="40"/>
      <c r="AE2926" s="31"/>
      <c r="AF2926" s="40"/>
      <c r="AG2926" s="31"/>
      <c r="AH2926" s="40"/>
      <c r="AI2926" s="31"/>
      <c r="AJ2926" s="40"/>
    </row>
    <row r="2927" spans="1:36" x14ac:dyDescent="0.25">
      <c r="A2927" s="37" t="s">
        <v>32</v>
      </c>
      <c r="B2927" s="37">
        <v>58</v>
      </c>
      <c r="C2927" s="26" t="str">
        <f>IFERROR(INDEX(Clients[Client_Name],MATCH(Table312[[#This Row],[Client_Code]],Clients[Client_Code],0)),"")</f>
        <v>RAPA NUI</v>
      </c>
      <c r="D2927" s="25">
        <v>4</v>
      </c>
      <c r="E2927" s="25">
        <v>1</v>
      </c>
      <c r="F2927" s="25" t="b">
        <f>IF(E2927&gt;(VLOOKUP(D2927,Months_Weeks!$A$2:$B$13,2,TRUE)),FALSE)</f>
        <v>0</v>
      </c>
      <c r="G2927" s="63">
        <f>IF(Table312[[#This Row],[Facility]]="Buin",1.5%,0.25%)</f>
        <v>2.5000000000000001E-3</v>
      </c>
      <c r="H2927" s="38"/>
      <c r="I2927" s="38"/>
      <c r="J2927" s="27">
        <f t="shared" si="270"/>
        <v>117</v>
      </c>
      <c r="K2927" s="28">
        <f t="shared" si="271"/>
        <v>3</v>
      </c>
      <c r="L2927" s="27">
        <f>IF(K2927=0,0,IF(E2927&gt;1,E2927-1,VLOOKUP(K2927,Months_Weeks!$A$1:$B$13,2,0)))</f>
        <v>5</v>
      </c>
      <c r="M2927" s="29"/>
      <c r="N2927" s="39"/>
      <c r="O2927" s="39"/>
      <c r="P2927" s="50">
        <f t="shared" si="272"/>
        <v>0</v>
      </c>
      <c r="Q2927" s="28">
        <f t="shared" si="273"/>
        <v>3</v>
      </c>
      <c r="R2927" s="28">
        <f>IF(Q2927=0,0,IF(E2927&gt;1,E2927-1,VLOOKUP(Q2927,Months_Weeks!$A$1:$B$13,2,0)))</f>
        <v>5</v>
      </c>
      <c r="S2927" s="30"/>
      <c r="T2927" s="39"/>
      <c r="U2927" s="39"/>
      <c r="V2927" s="50">
        <f t="shared" si="274"/>
        <v>0</v>
      </c>
      <c r="W2927" s="28">
        <f t="shared" si="275"/>
        <v>3</v>
      </c>
      <c r="X2927" s="28">
        <f>IF(W2927=0,0,IF(E2927&gt;1,E2927-1,VLOOKUP(W2927,Months_Weeks!$A$1:$B$13,2,0)))</f>
        <v>5</v>
      </c>
      <c r="Y2927" s="30"/>
      <c r="Z2927" s="39"/>
      <c r="AA2927" s="31"/>
      <c r="AB2927" s="39"/>
      <c r="AC2927" s="31"/>
      <c r="AD2927" s="40"/>
      <c r="AE2927" s="31"/>
      <c r="AF2927" s="40"/>
      <c r="AG2927" s="31"/>
      <c r="AH2927" s="40"/>
      <c r="AI2927" s="31"/>
      <c r="AJ2927" s="40"/>
    </row>
    <row r="2928" spans="1:36" x14ac:dyDescent="0.25">
      <c r="A2928" s="37" t="s">
        <v>32</v>
      </c>
      <c r="B2928" s="37">
        <v>58</v>
      </c>
      <c r="C2928" s="26" t="str">
        <f>IFERROR(INDEX(Clients[Client_Name],MATCH(Table312[[#This Row],[Client_Code]],Clients[Client_Code],0)),"")</f>
        <v>RAPA NUI</v>
      </c>
      <c r="D2928" s="25">
        <v>4</v>
      </c>
      <c r="E2928" s="25">
        <v>2</v>
      </c>
      <c r="F2928" s="25" t="b">
        <f>IF(E2928&gt;(VLOOKUP(D2928,Months_Weeks!$A$2:$B$13,2,TRUE)),FALSE)</f>
        <v>0</v>
      </c>
      <c r="G2928" s="63">
        <f>IF(Table312[[#This Row],[Facility]]="Buin",1.5%,0.25%)</f>
        <v>2.5000000000000001E-3</v>
      </c>
      <c r="H2928" s="38"/>
      <c r="I2928" s="38"/>
      <c r="J2928" s="27">
        <f t="shared" si="270"/>
        <v>117</v>
      </c>
      <c r="K2928" s="28">
        <f t="shared" si="271"/>
        <v>4</v>
      </c>
      <c r="L2928" s="27">
        <f>IF(K2928=0,0,IF(E2928&gt;1,E2928-1,VLOOKUP(K2928,Months_Weeks!$A$1:$B$13,2,0)))</f>
        <v>1</v>
      </c>
      <c r="M2928" s="29"/>
      <c r="N2928" s="39"/>
      <c r="O2928" s="39"/>
      <c r="P2928" s="50">
        <f t="shared" si="272"/>
        <v>0</v>
      </c>
      <c r="Q2928" s="28">
        <f t="shared" si="273"/>
        <v>4</v>
      </c>
      <c r="R2928" s="28">
        <f>IF(Q2928=0,0,IF(E2928&gt;1,E2928-1,VLOOKUP(Q2928,Months_Weeks!$A$1:$B$13,2,0)))</f>
        <v>1</v>
      </c>
      <c r="S2928" s="30"/>
      <c r="T2928" s="39"/>
      <c r="U2928" s="39"/>
      <c r="V2928" s="50">
        <f t="shared" si="274"/>
        <v>0</v>
      </c>
      <c r="W2928" s="28">
        <f t="shared" si="275"/>
        <v>4</v>
      </c>
      <c r="X2928" s="28">
        <f>IF(W2928=0,0,IF(E2928&gt;1,E2928-1,VLOOKUP(W2928,Months_Weeks!$A$1:$B$13,2,0)))</f>
        <v>1</v>
      </c>
      <c r="Y2928" s="30"/>
      <c r="Z2928" s="39"/>
      <c r="AA2928" s="31"/>
      <c r="AB2928" s="39"/>
      <c r="AC2928" s="31"/>
      <c r="AD2928" s="40"/>
      <c r="AE2928" s="31"/>
      <c r="AF2928" s="40"/>
      <c r="AG2928" s="31"/>
      <c r="AH2928" s="40"/>
      <c r="AI2928" s="31"/>
      <c r="AJ2928" s="40"/>
    </row>
    <row r="2929" spans="1:36" x14ac:dyDescent="0.25">
      <c r="A2929" s="37" t="s">
        <v>32</v>
      </c>
      <c r="B2929" s="37">
        <v>58</v>
      </c>
      <c r="C2929" s="26" t="str">
        <f>IFERROR(INDEX(Clients[Client_Name],MATCH(Table312[[#This Row],[Client_Code]],Clients[Client_Code],0)),"")</f>
        <v>RAPA NUI</v>
      </c>
      <c r="D2929" s="25">
        <v>4</v>
      </c>
      <c r="E2929" s="25">
        <v>3</v>
      </c>
      <c r="F2929" s="25" t="b">
        <f>IF(E2929&gt;(VLOOKUP(D2929,Months_Weeks!$A$2:$B$13,2,TRUE)),FALSE)</f>
        <v>0</v>
      </c>
      <c r="G2929" s="63">
        <f>IF(Table312[[#This Row],[Facility]]="Buin",1.5%,0.25%)</f>
        <v>2.5000000000000001E-3</v>
      </c>
      <c r="H2929" s="38"/>
      <c r="I2929" s="38"/>
      <c r="J2929" s="27">
        <f t="shared" si="270"/>
        <v>117</v>
      </c>
      <c r="K2929" s="28">
        <f t="shared" si="271"/>
        <v>4</v>
      </c>
      <c r="L2929" s="27">
        <f>IF(K2929=0,0,IF(E2929&gt;1,E2929-1,VLOOKUP(K2929,Months_Weeks!$A$1:$B$13,2,0)))</f>
        <v>2</v>
      </c>
      <c r="M2929" s="29"/>
      <c r="N2929" s="39"/>
      <c r="O2929" s="39"/>
      <c r="P2929" s="50">
        <f t="shared" si="272"/>
        <v>0</v>
      </c>
      <c r="Q2929" s="28">
        <f t="shared" si="273"/>
        <v>4</v>
      </c>
      <c r="R2929" s="28">
        <f>IF(Q2929=0,0,IF(E2929&gt;1,E2929-1,VLOOKUP(Q2929,Months_Weeks!$A$1:$B$13,2,0)))</f>
        <v>2</v>
      </c>
      <c r="S2929" s="30"/>
      <c r="T2929" s="39"/>
      <c r="U2929" s="39"/>
      <c r="V2929" s="50">
        <f t="shared" si="274"/>
        <v>0</v>
      </c>
      <c r="W2929" s="28">
        <f t="shared" si="275"/>
        <v>4</v>
      </c>
      <c r="X2929" s="28">
        <f>IF(W2929=0,0,IF(E2929&gt;1,E2929-1,VLOOKUP(W2929,Months_Weeks!$A$1:$B$13,2,0)))</f>
        <v>2</v>
      </c>
      <c r="Y2929" s="30"/>
      <c r="Z2929" s="39"/>
      <c r="AA2929" s="31"/>
      <c r="AB2929" s="39"/>
      <c r="AC2929" s="31"/>
      <c r="AD2929" s="40"/>
      <c r="AE2929" s="31"/>
      <c r="AF2929" s="40"/>
      <c r="AG2929" s="31"/>
      <c r="AH2929" s="40"/>
      <c r="AI2929" s="31"/>
      <c r="AJ2929" s="40"/>
    </row>
    <row r="2930" spans="1:36" x14ac:dyDescent="0.25">
      <c r="A2930" s="37" t="s">
        <v>32</v>
      </c>
      <c r="B2930" s="37">
        <v>58</v>
      </c>
      <c r="C2930" s="26" t="str">
        <f>IFERROR(INDEX(Clients[Client_Name],MATCH(Table312[[#This Row],[Client_Code]],Clients[Client_Code],0)),"")</f>
        <v>RAPA NUI</v>
      </c>
      <c r="D2930" s="25">
        <v>4</v>
      </c>
      <c r="E2930" s="25">
        <v>4</v>
      </c>
      <c r="F2930" s="25" t="b">
        <f>IF(E2930&gt;(VLOOKUP(D2930,Months_Weeks!$A$2:$B$13,2,TRUE)),FALSE)</f>
        <v>0</v>
      </c>
      <c r="G2930" s="63">
        <f>IF(Table312[[#This Row],[Facility]]="Buin",1.5%,0.25%)</f>
        <v>2.5000000000000001E-3</v>
      </c>
      <c r="H2930" s="38"/>
      <c r="I2930" s="38"/>
      <c r="J2930" s="27">
        <f t="shared" si="270"/>
        <v>117</v>
      </c>
      <c r="K2930" s="28">
        <f t="shared" si="271"/>
        <v>4</v>
      </c>
      <c r="L2930" s="27">
        <f>IF(K2930=0,0,IF(E2930&gt;1,E2930-1,VLOOKUP(K2930,Months_Weeks!$A$1:$B$13,2,0)))</f>
        <v>3</v>
      </c>
      <c r="M2930" s="29"/>
      <c r="N2930" s="39"/>
      <c r="O2930" s="39"/>
      <c r="P2930" s="50">
        <f t="shared" si="272"/>
        <v>0</v>
      </c>
      <c r="Q2930" s="28">
        <f t="shared" si="273"/>
        <v>4</v>
      </c>
      <c r="R2930" s="28">
        <f>IF(Q2930=0,0,IF(E2930&gt;1,E2930-1,VLOOKUP(Q2930,Months_Weeks!$A$1:$B$13,2,0)))</f>
        <v>3</v>
      </c>
      <c r="S2930" s="30"/>
      <c r="T2930" s="39"/>
      <c r="U2930" s="39"/>
      <c r="V2930" s="50">
        <f t="shared" si="274"/>
        <v>0</v>
      </c>
      <c r="W2930" s="28">
        <f t="shared" si="275"/>
        <v>4</v>
      </c>
      <c r="X2930" s="28">
        <f>IF(W2930=0,0,IF(E2930&gt;1,E2930-1,VLOOKUP(W2930,Months_Weeks!$A$1:$B$13,2,0)))</f>
        <v>3</v>
      </c>
      <c r="Y2930" s="30"/>
      <c r="Z2930" s="39"/>
      <c r="AA2930" s="31"/>
      <c r="AB2930" s="39"/>
      <c r="AC2930" s="31"/>
      <c r="AD2930" s="40"/>
      <c r="AE2930" s="31"/>
      <c r="AF2930" s="40"/>
      <c r="AG2930" s="31"/>
      <c r="AH2930" s="40"/>
      <c r="AI2930" s="31"/>
      <c r="AJ2930" s="40"/>
    </row>
    <row r="2931" spans="1:36" x14ac:dyDescent="0.25">
      <c r="A2931" s="37" t="s">
        <v>32</v>
      </c>
      <c r="B2931" s="37">
        <v>58</v>
      </c>
      <c r="C2931" s="26" t="str">
        <f>IFERROR(INDEX(Clients[Client_Name],MATCH(Table312[[#This Row],[Client_Code]],Clients[Client_Code],0)),"")</f>
        <v>RAPA NUI</v>
      </c>
      <c r="D2931" s="25">
        <v>5</v>
      </c>
      <c r="E2931" s="25">
        <v>1</v>
      </c>
      <c r="F2931" s="25" t="b">
        <f>IF(E2931&gt;(VLOOKUP(D2931,Months_Weeks!$A$2:$B$13,2,TRUE)),FALSE)</f>
        <v>0</v>
      </c>
      <c r="G2931" s="63">
        <f>IF(Table312[[#This Row],[Facility]]="Buin",1.5%,0.25%)</f>
        <v>2.5000000000000001E-3</v>
      </c>
      <c r="H2931" s="38"/>
      <c r="I2931" s="38"/>
      <c r="J2931" s="27">
        <f t="shared" si="270"/>
        <v>117</v>
      </c>
      <c r="K2931" s="28">
        <f t="shared" si="271"/>
        <v>4</v>
      </c>
      <c r="L2931" s="27">
        <f>IF(K2931=0,0,IF(E2931&gt;1,E2931-1,VLOOKUP(K2931,Months_Weeks!$A$1:$B$13,2,0)))</f>
        <v>4</v>
      </c>
      <c r="M2931" s="29"/>
      <c r="N2931" s="39"/>
      <c r="O2931" s="39"/>
      <c r="P2931" s="50">
        <f t="shared" si="272"/>
        <v>0</v>
      </c>
      <c r="Q2931" s="28">
        <f t="shared" si="273"/>
        <v>4</v>
      </c>
      <c r="R2931" s="28">
        <f>IF(Q2931=0,0,IF(E2931&gt;1,E2931-1,VLOOKUP(Q2931,Months_Weeks!$A$1:$B$13,2,0)))</f>
        <v>4</v>
      </c>
      <c r="S2931" s="30"/>
      <c r="T2931" s="39"/>
      <c r="U2931" s="39"/>
      <c r="V2931" s="50">
        <f t="shared" si="274"/>
        <v>0</v>
      </c>
      <c r="W2931" s="28">
        <f t="shared" si="275"/>
        <v>4</v>
      </c>
      <c r="X2931" s="28">
        <f>IF(W2931=0,0,IF(E2931&gt;1,E2931-1,VLOOKUP(W2931,Months_Weeks!$A$1:$B$13,2,0)))</f>
        <v>4</v>
      </c>
      <c r="Y2931" s="30"/>
      <c r="Z2931" s="39"/>
      <c r="AA2931" s="31"/>
      <c r="AB2931" s="39"/>
      <c r="AC2931" s="31"/>
      <c r="AD2931" s="40"/>
      <c r="AE2931" s="31"/>
      <c r="AF2931" s="40"/>
      <c r="AG2931" s="31"/>
      <c r="AH2931" s="40"/>
      <c r="AI2931" s="31"/>
      <c r="AJ2931" s="40"/>
    </row>
    <row r="2932" spans="1:36" x14ac:dyDescent="0.25">
      <c r="A2932" s="37" t="s">
        <v>32</v>
      </c>
      <c r="B2932" s="37">
        <v>58</v>
      </c>
      <c r="C2932" s="26" t="str">
        <f>IFERROR(INDEX(Clients[Client_Name],MATCH(Table312[[#This Row],[Client_Code]],Clients[Client_Code],0)),"")</f>
        <v>RAPA NUI</v>
      </c>
      <c r="D2932" s="25">
        <v>5</v>
      </c>
      <c r="E2932" s="25">
        <v>2</v>
      </c>
      <c r="F2932" s="25" t="b">
        <f>IF(E2932&gt;(VLOOKUP(D2932,Months_Weeks!$A$2:$B$13,2,TRUE)),FALSE)</f>
        <v>0</v>
      </c>
      <c r="G2932" s="63">
        <f>IF(Table312[[#This Row],[Facility]]="Buin",1.5%,0.25%)</f>
        <v>2.5000000000000001E-3</v>
      </c>
      <c r="H2932" s="38"/>
      <c r="I2932" s="38"/>
      <c r="J2932" s="27">
        <f t="shared" si="270"/>
        <v>117</v>
      </c>
      <c r="K2932" s="28">
        <f t="shared" si="271"/>
        <v>5</v>
      </c>
      <c r="L2932" s="27">
        <f>IF(K2932=0,0,IF(E2932&gt;1,E2932-1,VLOOKUP(K2932,Months_Weeks!$A$1:$B$13,2,0)))</f>
        <v>1</v>
      </c>
      <c r="M2932" s="29"/>
      <c r="N2932" s="39"/>
      <c r="O2932" s="39"/>
      <c r="P2932" s="50">
        <f t="shared" si="272"/>
        <v>0</v>
      </c>
      <c r="Q2932" s="28">
        <f t="shared" si="273"/>
        <v>5</v>
      </c>
      <c r="R2932" s="28">
        <f>IF(Q2932=0,0,IF(E2932&gt;1,E2932-1,VLOOKUP(Q2932,Months_Weeks!$A$1:$B$13,2,0)))</f>
        <v>1</v>
      </c>
      <c r="S2932" s="30"/>
      <c r="T2932" s="39"/>
      <c r="U2932" s="39"/>
      <c r="V2932" s="50">
        <f t="shared" si="274"/>
        <v>0</v>
      </c>
      <c r="W2932" s="28">
        <f t="shared" si="275"/>
        <v>5</v>
      </c>
      <c r="X2932" s="28">
        <f>IF(W2932=0,0,IF(E2932&gt;1,E2932-1,VLOOKUP(W2932,Months_Weeks!$A$1:$B$13,2,0)))</f>
        <v>1</v>
      </c>
      <c r="Y2932" s="30"/>
      <c r="Z2932" s="39"/>
      <c r="AA2932" s="31"/>
      <c r="AB2932" s="39"/>
      <c r="AC2932" s="31"/>
      <c r="AD2932" s="40"/>
      <c r="AE2932" s="31"/>
      <c r="AF2932" s="40"/>
      <c r="AG2932" s="31"/>
      <c r="AH2932" s="40"/>
      <c r="AI2932" s="31"/>
      <c r="AJ2932" s="40"/>
    </row>
    <row r="2933" spans="1:36" x14ac:dyDescent="0.25">
      <c r="A2933" s="37" t="s">
        <v>32</v>
      </c>
      <c r="B2933" s="37">
        <v>58</v>
      </c>
      <c r="C2933" s="26" t="str">
        <f>IFERROR(INDEX(Clients[Client_Name],MATCH(Table312[[#This Row],[Client_Code]],Clients[Client_Code],0)),"")</f>
        <v>RAPA NUI</v>
      </c>
      <c r="D2933" s="25">
        <v>5</v>
      </c>
      <c r="E2933" s="25">
        <v>3</v>
      </c>
      <c r="F2933" s="25" t="b">
        <f>IF(E2933&gt;(VLOOKUP(D2933,Months_Weeks!$A$2:$B$13,2,TRUE)),FALSE)</f>
        <v>0</v>
      </c>
      <c r="G2933" s="63">
        <f>IF(Table312[[#This Row],[Facility]]="Buin",1.5%,0.25%)</f>
        <v>2.5000000000000001E-3</v>
      </c>
      <c r="H2933" s="38"/>
      <c r="I2933" s="38"/>
      <c r="J2933" s="27">
        <f t="shared" si="270"/>
        <v>117</v>
      </c>
      <c r="K2933" s="28">
        <f t="shared" si="271"/>
        <v>5</v>
      </c>
      <c r="L2933" s="27">
        <f>IF(K2933=0,0,IF(E2933&gt;1,E2933-1,VLOOKUP(K2933,Months_Weeks!$A$1:$B$13,2,0)))</f>
        <v>2</v>
      </c>
      <c r="M2933" s="29"/>
      <c r="N2933" s="39"/>
      <c r="O2933" s="39"/>
      <c r="P2933" s="50">
        <f t="shared" si="272"/>
        <v>0</v>
      </c>
      <c r="Q2933" s="28">
        <f t="shared" si="273"/>
        <v>5</v>
      </c>
      <c r="R2933" s="28">
        <f>IF(Q2933=0,0,IF(E2933&gt;1,E2933-1,VLOOKUP(Q2933,Months_Weeks!$A$1:$B$13,2,0)))</f>
        <v>2</v>
      </c>
      <c r="S2933" s="30"/>
      <c r="T2933" s="39"/>
      <c r="U2933" s="39"/>
      <c r="V2933" s="50">
        <f t="shared" si="274"/>
        <v>0</v>
      </c>
      <c r="W2933" s="28">
        <f t="shared" si="275"/>
        <v>5</v>
      </c>
      <c r="X2933" s="28">
        <f>IF(W2933=0,0,IF(E2933&gt;1,E2933-1,VLOOKUP(W2933,Months_Weeks!$A$1:$B$13,2,0)))</f>
        <v>2</v>
      </c>
      <c r="Y2933" s="30"/>
      <c r="Z2933" s="39"/>
      <c r="AA2933" s="31"/>
      <c r="AB2933" s="39"/>
      <c r="AC2933" s="31"/>
      <c r="AD2933" s="40"/>
      <c r="AE2933" s="31"/>
      <c r="AF2933" s="40"/>
      <c r="AG2933" s="31"/>
      <c r="AH2933" s="40"/>
      <c r="AI2933" s="31"/>
      <c r="AJ2933" s="40"/>
    </row>
    <row r="2934" spans="1:36" x14ac:dyDescent="0.25">
      <c r="A2934" s="37" t="s">
        <v>32</v>
      </c>
      <c r="B2934" s="37">
        <v>58</v>
      </c>
      <c r="C2934" s="26" t="str">
        <f>IFERROR(INDEX(Clients[Client_Name],MATCH(Table312[[#This Row],[Client_Code]],Clients[Client_Code],0)),"")</f>
        <v>RAPA NUI</v>
      </c>
      <c r="D2934" s="25">
        <v>5</v>
      </c>
      <c r="E2934" s="25">
        <v>4</v>
      </c>
      <c r="F2934" s="25" t="b">
        <f>IF(E2934&gt;(VLOOKUP(D2934,Months_Weeks!$A$2:$B$13,2,TRUE)),FALSE)</f>
        <v>0</v>
      </c>
      <c r="G2934" s="63">
        <f>IF(Table312[[#This Row],[Facility]]="Buin",1.5%,0.25%)</f>
        <v>2.5000000000000001E-3</v>
      </c>
      <c r="H2934" s="38"/>
      <c r="I2934" s="38"/>
      <c r="J2934" s="27">
        <f t="shared" si="270"/>
        <v>117</v>
      </c>
      <c r="K2934" s="28">
        <f t="shared" si="271"/>
        <v>5</v>
      </c>
      <c r="L2934" s="27">
        <f>IF(K2934=0,0,IF(E2934&gt;1,E2934-1,VLOOKUP(K2934,Months_Weeks!$A$1:$B$13,2,0)))</f>
        <v>3</v>
      </c>
      <c r="M2934" s="29"/>
      <c r="N2934" s="39"/>
      <c r="O2934" s="39"/>
      <c r="P2934" s="50">
        <f t="shared" si="272"/>
        <v>0</v>
      </c>
      <c r="Q2934" s="28">
        <f t="shared" si="273"/>
        <v>5</v>
      </c>
      <c r="R2934" s="28">
        <f>IF(Q2934=0,0,IF(E2934&gt;1,E2934-1,VLOOKUP(Q2934,Months_Weeks!$A$1:$B$13,2,0)))</f>
        <v>3</v>
      </c>
      <c r="S2934" s="30"/>
      <c r="T2934" s="39"/>
      <c r="U2934" s="39"/>
      <c r="V2934" s="50">
        <f t="shared" si="274"/>
        <v>0</v>
      </c>
      <c r="W2934" s="28">
        <f t="shared" si="275"/>
        <v>5</v>
      </c>
      <c r="X2934" s="28">
        <f>IF(W2934=0,0,IF(E2934&gt;1,E2934-1,VLOOKUP(W2934,Months_Weeks!$A$1:$B$13,2,0)))</f>
        <v>3</v>
      </c>
      <c r="Y2934" s="30"/>
      <c r="Z2934" s="39"/>
      <c r="AA2934" s="31"/>
      <c r="AB2934" s="39"/>
      <c r="AC2934" s="31"/>
      <c r="AD2934" s="40"/>
      <c r="AE2934" s="31"/>
      <c r="AF2934" s="40"/>
      <c r="AG2934" s="31"/>
      <c r="AH2934" s="40"/>
      <c r="AI2934" s="31"/>
      <c r="AJ2934" s="40"/>
    </row>
    <row r="2935" spans="1:36" x14ac:dyDescent="0.25">
      <c r="A2935" s="37" t="s">
        <v>32</v>
      </c>
      <c r="B2935" s="37">
        <v>58</v>
      </c>
      <c r="C2935" s="26" t="str">
        <f>IFERROR(INDEX(Clients[Client_Name],MATCH(Table312[[#This Row],[Client_Code]],Clients[Client_Code],0)),"")</f>
        <v>RAPA NUI</v>
      </c>
      <c r="D2935" s="25">
        <v>6</v>
      </c>
      <c r="E2935" s="25">
        <v>1</v>
      </c>
      <c r="F2935" s="25" t="b">
        <f>IF(E2935&gt;(VLOOKUP(D2935,Months_Weeks!$A$2:$B$13,2,TRUE)),FALSE)</f>
        <v>0</v>
      </c>
      <c r="G2935" s="63">
        <f>IF(Table312[[#This Row],[Facility]]="Buin",1.5%,0.25%)</f>
        <v>2.5000000000000001E-3</v>
      </c>
      <c r="H2935" s="38"/>
      <c r="I2935" s="38"/>
      <c r="J2935" s="27">
        <f t="shared" si="270"/>
        <v>117</v>
      </c>
      <c r="K2935" s="28">
        <f t="shared" si="271"/>
        <v>5</v>
      </c>
      <c r="L2935" s="27">
        <f>IF(K2935=0,0,IF(E2935&gt;1,E2935-1,VLOOKUP(K2935,Months_Weeks!$A$1:$B$13,2,0)))</f>
        <v>4</v>
      </c>
      <c r="M2935" s="29"/>
      <c r="N2935" s="39"/>
      <c r="O2935" s="39"/>
      <c r="P2935" s="50">
        <f t="shared" si="272"/>
        <v>0</v>
      </c>
      <c r="Q2935" s="28">
        <f t="shared" si="273"/>
        <v>5</v>
      </c>
      <c r="R2935" s="28">
        <f>IF(Q2935=0,0,IF(E2935&gt;1,E2935-1,VLOOKUP(Q2935,Months_Weeks!$A$1:$B$13,2,0)))</f>
        <v>4</v>
      </c>
      <c r="S2935" s="30"/>
      <c r="T2935" s="39"/>
      <c r="U2935" s="39"/>
      <c r="V2935" s="50">
        <f t="shared" si="274"/>
        <v>0</v>
      </c>
      <c r="W2935" s="28">
        <f t="shared" si="275"/>
        <v>5</v>
      </c>
      <c r="X2935" s="28">
        <f>IF(W2935=0,0,IF(E2935&gt;1,E2935-1,VLOOKUP(W2935,Months_Weeks!$A$1:$B$13,2,0)))</f>
        <v>4</v>
      </c>
      <c r="Y2935" s="30"/>
      <c r="Z2935" s="39"/>
      <c r="AA2935" s="31"/>
      <c r="AB2935" s="39"/>
      <c r="AC2935" s="31"/>
      <c r="AD2935" s="40"/>
      <c r="AE2935" s="31"/>
      <c r="AF2935" s="40"/>
      <c r="AG2935" s="31"/>
      <c r="AH2935" s="40"/>
      <c r="AI2935" s="31"/>
      <c r="AJ2935" s="40"/>
    </row>
    <row r="2936" spans="1:36" x14ac:dyDescent="0.25">
      <c r="A2936" s="37" t="s">
        <v>32</v>
      </c>
      <c r="B2936" s="37">
        <v>58</v>
      </c>
      <c r="C2936" s="26" t="str">
        <f>IFERROR(INDEX(Clients[Client_Name],MATCH(Table312[[#This Row],[Client_Code]],Clients[Client_Code],0)),"")</f>
        <v>RAPA NUI</v>
      </c>
      <c r="D2936" s="25">
        <v>6</v>
      </c>
      <c r="E2936" s="25">
        <v>2</v>
      </c>
      <c r="F2936" s="25" t="b">
        <f>IF(E2936&gt;(VLOOKUP(D2936,Months_Weeks!$A$2:$B$13,2,TRUE)),FALSE)</f>
        <v>0</v>
      </c>
      <c r="G2936" s="63">
        <f>IF(Table312[[#This Row],[Facility]]="Buin",1.5%,0.25%)</f>
        <v>2.5000000000000001E-3</v>
      </c>
      <c r="H2936" s="38"/>
      <c r="I2936" s="38"/>
      <c r="J2936" s="27">
        <f t="shared" si="270"/>
        <v>117</v>
      </c>
      <c r="K2936" s="28">
        <f t="shared" si="271"/>
        <v>6</v>
      </c>
      <c r="L2936" s="27">
        <f>IF(K2936=0,0,IF(E2936&gt;1,E2936-1,VLOOKUP(K2936,Months_Weeks!$A$1:$B$13,2,0)))</f>
        <v>1</v>
      </c>
      <c r="M2936" s="29"/>
      <c r="N2936" s="39"/>
      <c r="O2936" s="39"/>
      <c r="P2936" s="50">
        <f t="shared" si="272"/>
        <v>0</v>
      </c>
      <c r="Q2936" s="28">
        <f t="shared" si="273"/>
        <v>6</v>
      </c>
      <c r="R2936" s="28">
        <f>IF(Q2936=0,0,IF(E2936&gt;1,E2936-1,VLOOKUP(Q2936,Months_Weeks!$A$1:$B$13,2,0)))</f>
        <v>1</v>
      </c>
      <c r="S2936" s="30"/>
      <c r="T2936" s="39"/>
      <c r="U2936" s="39"/>
      <c r="V2936" s="50">
        <f t="shared" si="274"/>
        <v>0</v>
      </c>
      <c r="W2936" s="28">
        <f t="shared" si="275"/>
        <v>6</v>
      </c>
      <c r="X2936" s="28">
        <f>IF(W2936=0,0,IF(E2936&gt;1,E2936-1,VLOOKUP(W2936,Months_Weeks!$A$1:$B$13,2,0)))</f>
        <v>1</v>
      </c>
      <c r="Y2936" s="30"/>
      <c r="Z2936" s="39"/>
      <c r="AA2936" s="31"/>
      <c r="AB2936" s="39"/>
      <c r="AC2936" s="31"/>
      <c r="AD2936" s="40"/>
      <c r="AE2936" s="31"/>
      <c r="AF2936" s="40"/>
      <c r="AG2936" s="31"/>
      <c r="AH2936" s="40"/>
      <c r="AI2936" s="31"/>
      <c r="AJ2936" s="40"/>
    </row>
    <row r="2937" spans="1:36" x14ac:dyDescent="0.25">
      <c r="A2937" s="37" t="s">
        <v>32</v>
      </c>
      <c r="B2937" s="37">
        <v>58</v>
      </c>
      <c r="C2937" s="26" t="str">
        <f>IFERROR(INDEX(Clients[Client_Name],MATCH(Table312[[#This Row],[Client_Code]],Clients[Client_Code],0)),"")</f>
        <v>RAPA NUI</v>
      </c>
      <c r="D2937" s="25">
        <v>6</v>
      </c>
      <c r="E2937" s="25">
        <v>3</v>
      </c>
      <c r="F2937" s="25" t="b">
        <f>IF(E2937&gt;(VLOOKUP(D2937,Months_Weeks!$A$2:$B$13,2,TRUE)),FALSE)</f>
        <v>0</v>
      </c>
      <c r="G2937" s="63">
        <f>IF(Table312[[#This Row],[Facility]]="Buin",1.5%,0.25%)</f>
        <v>2.5000000000000001E-3</v>
      </c>
      <c r="H2937" s="38"/>
      <c r="I2937" s="38"/>
      <c r="J2937" s="27">
        <f t="shared" si="270"/>
        <v>117</v>
      </c>
      <c r="K2937" s="28">
        <f t="shared" si="271"/>
        <v>6</v>
      </c>
      <c r="L2937" s="27">
        <f>IF(K2937=0,0,IF(E2937&gt;1,E2937-1,VLOOKUP(K2937,Months_Weeks!$A$1:$B$13,2,0)))</f>
        <v>2</v>
      </c>
      <c r="M2937" s="29"/>
      <c r="N2937" s="39"/>
      <c r="O2937" s="39"/>
      <c r="P2937" s="50">
        <f t="shared" si="272"/>
        <v>0</v>
      </c>
      <c r="Q2937" s="28">
        <f t="shared" si="273"/>
        <v>6</v>
      </c>
      <c r="R2937" s="28">
        <f>IF(Q2937=0,0,IF(E2937&gt;1,E2937-1,VLOOKUP(Q2937,Months_Weeks!$A$1:$B$13,2,0)))</f>
        <v>2</v>
      </c>
      <c r="S2937" s="30"/>
      <c r="T2937" s="39"/>
      <c r="U2937" s="39"/>
      <c r="V2937" s="50">
        <f t="shared" si="274"/>
        <v>0</v>
      </c>
      <c r="W2937" s="28">
        <f t="shared" si="275"/>
        <v>6</v>
      </c>
      <c r="X2937" s="28">
        <f>IF(W2937=0,0,IF(E2937&gt;1,E2937-1,VLOOKUP(W2937,Months_Weeks!$A$1:$B$13,2,0)))</f>
        <v>2</v>
      </c>
      <c r="Y2937" s="30"/>
      <c r="Z2937" s="39"/>
      <c r="AA2937" s="31"/>
      <c r="AB2937" s="39"/>
      <c r="AC2937" s="31"/>
      <c r="AD2937" s="40"/>
      <c r="AE2937" s="31"/>
      <c r="AF2937" s="40"/>
      <c r="AG2937" s="31"/>
      <c r="AH2937" s="40"/>
      <c r="AI2937" s="31"/>
      <c r="AJ2937" s="40"/>
    </row>
    <row r="2938" spans="1:36" x14ac:dyDescent="0.25">
      <c r="A2938" s="37" t="s">
        <v>32</v>
      </c>
      <c r="B2938" s="37">
        <v>58</v>
      </c>
      <c r="C2938" s="26" t="str">
        <f>IFERROR(INDEX(Clients[Client_Name],MATCH(Table312[[#This Row],[Client_Code]],Clients[Client_Code],0)),"")</f>
        <v>RAPA NUI</v>
      </c>
      <c r="D2938" s="25">
        <v>6</v>
      </c>
      <c r="E2938" s="25">
        <v>4</v>
      </c>
      <c r="F2938" s="25" t="b">
        <f>IF(E2938&gt;(VLOOKUP(D2938,Months_Weeks!$A$2:$B$13,2,TRUE)),FALSE)</f>
        <v>0</v>
      </c>
      <c r="G2938" s="63">
        <f>IF(Table312[[#This Row],[Facility]]="Buin",1.5%,0.25%)</f>
        <v>2.5000000000000001E-3</v>
      </c>
      <c r="H2938" s="38"/>
      <c r="I2938" s="38"/>
      <c r="J2938" s="27">
        <f t="shared" si="270"/>
        <v>117</v>
      </c>
      <c r="K2938" s="28">
        <f t="shared" si="271"/>
        <v>6</v>
      </c>
      <c r="L2938" s="27">
        <f>IF(K2938=0,0,IF(E2938&gt;1,E2938-1,VLOOKUP(K2938,Months_Weeks!$A$1:$B$13,2,0)))</f>
        <v>3</v>
      </c>
      <c r="M2938" s="29"/>
      <c r="N2938" s="39"/>
      <c r="O2938" s="39"/>
      <c r="P2938" s="50">
        <f t="shared" si="272"/>
        <v>0</v>
      </c>
      <c r="Q2938" s="28">
        <f t="shared" si="273"/>
        <v>6</v>
      </c>
      <c r="R2938" s="28">
        <f>IF(Q2938=0,0,IF(E2938&gt;1,E2938-1,VLOOKUP(Q2938,Months_Weeks!$A$1:$B$13,2,0)))</f>
        <v>3</v>
      </c>
      <c r="S2938" s="30"/>
      <c r="T2938" s="39"/>
      <c r="U2938" s="39"/>
      <c r="V2938" s="50">
        <f t="shared" si="274"/>
        <v>0</v>
      </c>
      <c r="W2938" s="28">
        <f t="shared" si="275"/>
        <v>6</v>
      </c>
      <c r="X2938" s="28">
        <f>IF(W2938=0,0,IF(E2938&gt;1,E2938-1,VLOOKUP(W2938,Months_Weeks!$A$1:$B$13,2,0)))</f>
        <v>3</v>
      </c>
      <c r="Y2938" s="30"/>
      <c r="Z2938" s="39"/>
      <c r="AA2938" s="31"/>
      <c r="AB2938" s="39"/>
      <c r="AC2938" s="31"/>
      <c r="AD2938" s="40"/>
      <c r="AE2938" s="31"/>
      <c r="AF2938" s="40"/>
      <c r="AG2938" s="31"/>
      <c r="AH2938" s="40"/>
      <c r="AI2938" s="31"/>
      <c r="AJ2938" s="40"/>
    </row>
    <row r="2939" spans="1:36" x14ac:dyDescent="0.25">
      <c r="A2939" s="37" t="s">
        <v>32</v>
      </c>
      <c r="B2939" s="37">
        <v>58</v>
      </c>
      <c r="C2939" s="26" t="str">
        <f>IFERROR(INDEX(Clients[Client_Name],MATCH(Table312[[#This Row],[Client_Code]],Clients[Client_Code],0)),"")</f>
        <v>RAPA NUI</v>
      </c>
      <c r="D2939" s="25">
        <v>6</v>
      </c>
      <c r="E2939" s="25">
        <v>5</v>
      </c>
      <c r="F2939" s="25" t="b">
        <f>IF(E2939&gt;(VLOOKUP(D2939,Months_Weeks!$A$2:$B$13,2,TRUE)),FALSE)</f>
        <v>0</v>
      </c>
      <c r="G2939" s="63">
        <f>IF(Table312[[#This Row],[Facility]]="Buin",1.5%,0.25%)</f>
        <v>2.5000000000000001E-3</v>
      </c>
      <c r="H2939" s="38"/>
      <c r="I2939" s="38"/>
      <c r="J2939" s="27">
        <f t="shared" si="270"/>
        <v>117</v>
      </c>
      <c r="K2939" s="28">
        <f t="shared" si="271"/>
        <v>6</v>
      </c>
      <c r="L2939" s="27">
        <f>IF(K2939=0,0,IF(E2939&gt;1,E2939-1,VLOOKUP(K2939,Months_Weeks!$A$1:$B$13,2,0)))</f>
        <v>4</v>
      </c>
      <c r="M2939" s="29"/>
      <c r="N2939" s="39"/>
      <c r="O2939" s="39"/>
      <c r="P2939" s="50">
        <f t="shared" si="272"/>
        <v>0</v>
      </c>
      <c r="Q2939" s="28">
        <f t="shared" si="273"/>
        <v>6</v>
      </c>
      <c r="R2939" s="28">
        <f>IF(Q2939=0,0,IF(E2939&gt;1,E2939-1,VLOOKUP(Q2939,Months_Weeks!$A$1:$B$13,2,0)))</f>
        <v>4</v>
      </c>
      <c r="S2939" s="30"/>
      <c r="T2939" s="39"/>
      <c r="U2939" s="39"/>
      <c r="V2939" s="50">
        <f t="shared" si="274"/>
        <v>0</v>
      </c>
      <c r="W2939" s="28">
        <f t="shared" si="275"/>
        <v>6</v>
      </c>
      <c r="X2939" s="28">
        <f>IF(W2939=0,0,IF(E2939&gt;1,E2939-1,VLOOKUP(W2939,Months_Weeks!$A$1:$B$13,2,0)))</f>
        <v>4</v>
      </c>
      <c r="Y2939" s="30"/>
      <c r="Z2939" s="39"/>
      <c r="AA2939" s="31"/>
      <c r="AB2939" s="39"/>
      <c r="AC2939" s="31"/>
      <c r="AD2939" s="40"/>
      <c r="AE2939" s="31"/>
      <c r="AF2939" s="40"/>
      <c r="AG2939" s="31"/>
      <c r="AH2939" s="40"/>
      <c r="AI2939" s="31"/>
      <c r="AJ2939" s="40"/>
    </row>
    <row r="2940" spans="1:36" x14ac:dyDescent="0.25">
      <c r="A2940" s="37" t="s">
        <v>32</v>
      </c>
      <c r="B2940" s="37">
        <v>58</v>
      </c>
      <c r="C2940" s="26" t="str">
        <f>IFERROR(INDEX(Clients[Client_Name],MATCH(Table312[[#This Row],[Client_Code]],Clients[Client_Code],0)),"")</f>
        <v>RAPA NUI</v>
      </c>
      <c r="D2940" s="25">
        <v>7</v>
      </c>
      <c r="E2940" s="25">
        <v>1</v>
      </c>
      <c r="F2940" s="25" t="b">
        <f>IF(E2940&gt;(VLOOKUP(D2940,Months_Weeks!$A$2:$B$13,2,TRUE)),FALSE)</f>
        <v>0</v>
      </c>
      <c r="G2940" s="63">
        <f>IF(Table312[[#This Row],[Facility]]="Buin",1.5%,0.25%)</f>
        <v>2.5000000000000001E-3</v>
      </c>
      <c r="H2940" s="38"/>
      <c r="I2940" s="38"/>
      <c r="J2940" s="27">
        <f t="shared" si="270"/>
        <v>117</v>
      </c>
      <c r="K2940" s="28">
        <f t="shared" si="271"/>
        <v>6</v>
      </c>
      <c r="L2940" s="27">
        <f>IF(K2940=0,0,IF(E2940&gt;1,E2940-1,VLOOKUP(K2940,Months_Weeks!$A$1:$B$13,2,0)))</f>
        <v>5</v>
      </c>
      <c r="M2940" s="29"/>
      <c r="N2940" s="39"/>
      <c r="O2940" s="39"/>
      <c r="P2940" s="50">
        <f t="shared" si="272"/>
        <v>0</v>
      </c>
      <c r="Q2940" s="28">
        <f t="shared" si="273"/>
        <v>6</v>
      </c>
      <c r="R2940" s="28">
        <f>IF(Q2940=0,0,IF(E2940&gt;1,E2940-1,VLOOKUP(Q2940,Months_Weeks!$A$1:$B$13,2,0)))</f>
        <v>5</v>
      </c>
      <c r="S2940" s="30"/>
      <c r="T2940" s="39"/>
      <c r="U2940" s="39"/>
      <c r="V2940" s="50">
        <f t="shared" si="274"/>
        <v>0</v>
      </c>
      <c r="W2940" s="28">
        <f t="shared" si="275"/>
        <v>6</v>
      </c>
      <c r="X2940" s="28">
        <f>IF(W2940=0,0,IF(E2940&gt;1,E2940-1,VLOOKUP(W2940,Months_Weeks!$A$1:$B$13,2,0)))</f>
        <v>5</v>
      </c>
      <c r="Y2940" s="30"/>
      <c r="Z2940" s="39"/>
      <c r="AA2940" s="31"/>
      <c r="AB2940" s="39"/>
      <c r="AC2940" s="31"/>
      <c r="AD2940" s="40"/>
      <c r="AE2940" s="31"/>
      <c r="AF2940" s="40"/>
      <c r="AG2940" s="31"/>
      <c r="AH2940" s="40"/>
      <c r="AI2940" s="31"/>
      <c r="AJ2940" s="40"/>
    </row>
    <row r="2941" spans="1:36" x14ac:dyDescent="0.25">
      <c r="A2941" s="37" t="s">
        <v>32</v>
      </c>
      <c r="B2941" s="37">
        <v>58</v>
      </c>
      <c r="C2941" s="26" t="str">
        <f>IFERROR(INDEX(Clients[Client_Name],MATCH(Table312[[#This Row],[Client_Code]],Clients[Client_Code],0)),"")</f>
        <v>RAPA NUI</v>
      </c>
      <c r="D2941" s="25">
        <v>7</v>
      </c>
      <c r="E2941" s="25">
        <v>2</v>
      </c>
      <c r="F2941" s="25" t="b">
        <f>IF(E2941&gt;(VLOOKUP(D2941,Months_Weeks!$A$2:$B$13,2,TRUE)),FALSE)</f>
        <v>0</v>
      </c>
      <c r="G2941" s="63">
        <f>IF(Table312[[#This Row],[Facility]]="Buin",1.5%,0.25%)</f>
        <v>2.5000000000000001E-3</v>
      </c>
      <c r="H2941" s="38"/>
      <c r="I2941" s="38"/>
      <c r="J2941" s="27">
        <f t="shared" si="270"/>
        <v>117</v>
      </c>
      <c r="K2941" s="28">
        <f t="shared" si="271"/>
        <v>7</v>
      </c>
      <c r="L2941" s="27">
        <f>IF(K2941=0,0,IF(E2941&gt;1,E2941-1,VLOOKUP(K2941,Months_Weeks!$A$1:$B$13,2,0)))</f>
        <v>1</v>
      </c>
      <c r="M2941" s="29"/>
      <c r="N2941" s="39"/>
      <c r="O2941" s="39"/>
      <c r="P2941" s="50">
        <f t="shared" si="272"/>
        <v>0</v>
      </c>
      <c r="Q2941" s="28">
        <f t="shared" si="273"/>
        <v>7</v>
      </c>
      <c r="R2941" s="28">
        <f>IF(Q2941=0,0,IF(E2941&gt;1,E2941-1,VLOOKUP(Q2941,Months_Weeks!$A$1:$B$13,2,0)))</f>
        <v>1</v>
      </c>
      <c r="S2941" s="30"/>
      <c r="T2941" s="39"/>
      <c r="U2941" s="39"/>
      <c r="V2941" s="50">
        <f t="shared" si="274"/>
        <v>0</v>
      </c>
      <c r="W2941" s="28">
        <f t="shared" si="275"/>
        <v>7</v>
      </c>
      <c r="X2941" s="28">
        <f>IF(W2941=0,0,IF(E2941&gt;1,E2941-1,VLOOKUP(W2941,Months_Weeks!$A$1:$B$13,2,0)))</f>
        <v>1</v>
      </c>
      <c r="Y2941" s="30"/>
      <c r="Z2941" s="39"/>
      <c r="AA2941" s="31"/>
      <c r="AB2941" s="39"/>
      <c r="AC2941" s="31"/>
      <c r="AD2941" s="40"/>
      <c r="AE2941" s="31"/>
      <c r="AF2941" s="40"/>
      <c r="AG2941" s="31"/>
      <c r="AH2941" s="40"/>
      <c r="AI2941" s="31"/>
      <c r="AJ2941" s="40"/>
    </row>
    <row r="2942" spans="1:36" x14ac:dyDescent="0.25">
      <c r="A2942" s="37" t="s">
        <v>32</v>
      </c>
      <c r="B2942" s="37">
        <v>58</v>
      </c>
      <c r="C2942" s="26" t="str">
        <f>IFERROR(INDEX(Clients[Client_Name],MATCH(Table312[[#This Row],[Client_Code]],Clients[Client_Code],0)),"")</f>
        <v>RAPA NUI</v>
      </c>
      <c r="D2942" s="25">
        <v>7</v>
      </c>
      <c r="E2942" s="25">
        <v>3</v>
      </c>
      <c r="F2942" s="25" t="b">
        <f>IF(E2942&gt;(VLOOKUP(D2942,Months_Weeks!$A$2:$B$13,2,TRUE)),FALSE)</f>
        <v>0</v>
      </c>
      <c r="G2942" s="63">
        <f>IF(Table312[[#This Row],[Facility]]="Buin",1.5%,0.25%)</f>
        <v>2.5000000000000001E-3</v>
      </c>
      <c r="H2942" s="38"/>
      <c r="I2942" s="38"/>
      <c r="J2942" s="27">
        <f t="shared" si="270"/>
        <v>117</v>
      </c>
      <c r="K2942" s="28">
        <f t="shared" si="271"/>
        <v>7</v>
      </c>
      <c r="L2942" s="27">
        <f>IF(K2942=0,0,IF(E2942&gt;1,E2942-1,VLOOKUP(K2942,Months_Weeks!$A$1:$B$13,2,0)))</f>
        <v>2</v>
      </c>
      <c r="M2942" s="29"/>
      <c r="N2942" s="39"/>
      <c r="O2942" s="39"/>
      <c r="P2942" s="50">
        <f t="shared" si="272"/>
        <v>0</v>
      </c>
      <c r="Q2942" s="28">
        <f t="shared" si="273"/>
        <v>7</v>
      </c>
      <c r="R2942" s="28">
        <f>IF(Q2942=0,0,IF(E2942&gt;1,E2942-1,VLOOKUP(Q2942,Months_Weeks!$A$1:$B$13,2,0)))</f>
        <v>2</v>
      </c>
      <c r="S2942" s="30"/>
      <c r="T2942" s="39"/>
      <c r="U2942" s="39"/>
      <c r="V2942" s="50">
        <f t="shared" si="274"/>
        <v>0</v>
      </c>
      <c r="W2942" s="28">
        <f t="shared" si="275"/>
        <v>7</v>
      </c>
      <c r="X2942" s="28">
        <f>IF(W2942=0,0,IF(E2942&gt;1,E2942-1,VLOOKUP(W2942,Months_Weeks!$A$1:$B$13,2,0)))</f>
        <v>2</v>
      </c>
      <c r="Y2942" s="30"/>
      <c r="Z2942" s="39"/>
      <c r="AA2942" s="31"/>
      <c r="AB2942" s="39"/>
      <c r="AC2942" s="31"/>
      <c r="AD2942" s="40"/>
      <c r="AE2942" s="31"/>
      <c r="AF2942" s="40"/>
      <c r="AG2942" s="31"/>
      <c r="AH2942" s="40"/>
      <c r="AI2942" s="31"/>
      <c r="AJ2942" s="40"/>
    </row>
    <row r="2943" spans="1:36" x14ac:dyDescent="0.25">
      <c r="A2943" s="37" t="s">
        <v>32</v>
      </c>
      <c r="B2943" s="37">
        <v>58</v>
      </c>
      <c r="C2943" s="26" t="str">
        <f>IFERROR(INDEX(Clients[Client_Name],MATCH(Table312[[#This Row],[Client_Code]],Clients[Client_Code],0)),"")</f>
        <v>RAPA NUI</v>
      </c>
      <c r="D2943" s="25">
        <v>7</v>
      </c>
      <c r="E2943" s="25">
        <v>4</v>
      </c>
      <c r="F2943" s="25" t="b">
        <f>IF(E2943&gt;(VLOOKUP(D2943,Months_Weeks!$A$2:$B$13,2,TRUE)),FALSE)</f>
        <v>0</v>
      </c>
      <c r="G2943" s="63">
        <f>IF(Table312[[#This Row],[Facility]]="Buin",1.5%,0.25%)</f>
        <v>2.5000000000000001E-3</v>
      </c>
      <c r="H2943" s="38"/>
      <c r="I2943" s="38"/>
      <c r="J2943" s="27">
        <f t="shared" si="270"/>
        <v>117</v>
      </c>
      <c r="K2943" s="28">
        <f t="shared" si="271"/>
        <v>7</v>
      </c>
      <c r="L2943" s="27">
        <f>IF(K2943=0,0,IF(E2943&gt;1,E2943-1,VLOOKUP(K2943,Months_Weeks!$A$1:$B$13,2,0)))</f>
        <v>3</v>
      </c>
      <c r="M2943" s="29"/>
      <c r="N2943" s="39"/>
      <c r="O2943" s="39"/>
      <c r="P2943" s="50">
        <f t="shared" si="272"/>
        <v>0</v>
      </c>
      <c r="Q2943" s="28">
        <f t="shared" si="273"/>
        <v>7</v>
      </c>
      <c r="R2943" s="28">
        <f>IF(Q2943=0,0,IF(E2943&gt;1,E2943-1,VLOOKUP(Q2943,Months_Weeks!$A$1:$B$13,2,0)))</f>
        <v>3</v>
      </c>
      <c r="S2943" s="30"/>
      <c r="T2943" s="39"/>
      <c r="U2943" s="39"/>
      <c r="V2943" s="50">
        <f t="shared" si="274"/>
        <v>0</v>
      </c>
      <c r="W2943" s="28">
        <f t="shared" si="275"/>
        <v>7</v>
      </c>
      <c r="X2943" s="28">
        <f>IF(W2943=0,0,IF(E2943&gt;1,E2943-1,VLOOKUP(W2943,Months_Weeks!$A$1:$B$13,2,0)))</f>
        <v>3</v>
      </c>
      <c r="Y2943" s="30"/>
      <c r="Z2943" s="39"/>
      <c r="AA2943" s="31"/>
      <c r="AB2943" s="39"/>
      <c r="AC2943" s="31"/>
      <c r="AD2943" s="40"/>
      <c r="AE2943" s="31"/>
      <c r="AF2943" s="40"/>
      <c r="AG2943" s="31"/>
      <c r="AH2943" s="40"/>
      <c r="AI2943" s="31"/>
      <c r="AJ2943" s="40"/>
    </row>
    <row r="2944" spans="1:36" x14ac:dyDescent="0.25">
      <c r="A2944" s="37" t="s">
        <v>32</v>
      </c>
      <c r="B2944" s="37">
        <v>58</v>
      </c>
      <c r="C2944" s="26" t="str">
        <f>IFERROR(INDEX(Clients[Client_Name],MATCH(Table312[[#This Row],[Client_Code]],Clients[Client_Code],0)),"")</f>
        <v>RAPA NUI</v>
      </c>
      <c r="D2944" s="25">
        <v>8</v>
      </c>
      <c r="E2944" s="25">
        <v>1</v>
      </c>
      <c r="F2944" s="25" t="b">
        <f>IF(E2944&gt;(VLOOKUP(D2944,Months_Weeks!$A$2:$B$13,2,TRUE)),FALSE)</f>
        <v>0</v>
      </c>
      <c r="G2944" s="63">
        <f>IF(Table312[[#This Row],[Facility]]="Buin",1.5%,0.25%)</f>
        <v>2.5000000000000001E-3</v>
      </c>
      <c r="H2944" s="38"/>
      <c r="I2944" s="38"/>
      <c r="J2944" s="27">
        <f t="shared" si="270"/>
        <v>117</v>
      </c>
      <c r="K2944" s="28">
        <f t="shared" si="271"/>
        <v>7</v>
      </c>
      <c r="L2944" s="27">
        <f>IF(K2944=0,0,IF(E2944&gt;1,E2944-1,VLOOKUP(K2944,Months_Weeks!$A$1:$B$13,2,0)))</f>
        <v>4</v>
      </c>
      <c r="M2944" s="29"/>
      <c r="N2944" s="39"/>
      <c r="O2944" s="39"/>
      <c r="P2944" s="50">
        <f t="shared" si="272"/>
        <v>0</v>
      </c>
      <c r="Q2944" s="28">
        <f t="shared" si="273"/>
        <v>7</v>
      </c>
      <c r="R2944" s="28">
        <f>IF(Q2944=0,0,IF(E2944&gt;1,E2944-1,VLOOKUP(Q2944,Months_Weeks!$A$1:$B$13,2,0)))</f>
        <v>4</v>
      </c>
      <c r="S2944" s="30"/>
      <c r="T2944" s="39"/>
      <c r="U2944" s="39"/>
      <c r="V2944" s="50">
        <f t="shared" si="274"/>
        <v>0</v>
      </c>
      <c r="W2944" s="28">
        <f t="shared" si="275"/>
        <v>7</v>
      </c>
      <c r="X2944" s="28">
        <f>IF(W2944=0,0,IF(E2944&gt;1,E2944-1,VLOOKUP(W2944,Months_Weeks!$A$1:$B$13,2,0)))</f>
        <v>4</v>
      </c>
      <c r="Y2944" s="30"/>
      <c r="Z2944" s="39"/>
      <c r="AA2944" s="31"/>
      <c r="AB2944" s="39"/>
      <c r="AC2944" s="31"/>
      <c r="AD2944" s="40"/>
      <c r="AE2944" s="31"/>
      <c r="AF2944" s="40"/>
      <c r="AG2944" s="31"/>
      <c r="AH2944" s="40"/>
      <c r="AI2944" s="31"/>
      <c r="AJ2944" s="40"/>
    </row>
    <row r="2945" spans="1:36" x14ac:dyDescent="0.25">
      <c r="A2945" s="37" t="s">
        <v>32</v>
      </c>
      <c r="B2945" s="37">
        <v>58</v>
      </c>
      <c r="C2945" s="26" t="str">
        <f>IFERROR(INDEX(Clients[Client_Name],MATCH(Table312[[#This Row],[Client_Code]],Clients[Client_Code],0)),"")</f>
        <v>RAPA NUI</v>
      </c>
      <c r="D2945" s="25">
        <v>8</v>
      </c>
      <c r="E2945" s="25">
        <v>2</v>
      </c>
      <c r="F2945" s="25" t="b">
        <f>IF(E2945&gt;(VLOOKUP(D2945,Months_Weeks!$A$2:$B$13,2,TRUE)),FALSE)</f>
        <v>0</v>
      </c>
      <c r="G2945" s="63">
        <f>IF(Table312[[#This Row],[Facility]]="Buin",1.5%,0.25%)</f>
        <v>2.5000000000000001E-3</v>
      </c>
      <c r="H2945" s="38"/>
      <c r="I2945" s="38"/>
      <c r="J2945" s="27">
        <f t="shared" si="270"/>
        <v>117</v>
      </c>
      <c r="K2945" s="28">
        <f t="shared" si="271"/>
        <v>8</v>
      </c>
      <c r="L2945" s="27">
        <f>IF(K2945=0,0,IF(E2945&gt;1,E2945-1,VLOOKUP(K2945,Months_Weeks!$A$1:$B$13,2,0)))</f>
        <v>1</v>
      </c>
      <c r="M2945" s="29"/>
      <c r="N2945" s="39"/>
      <c r="O2945" s="39"/>
      <c r="P2945" s="50">
        <f t="shared" si="272"/>
        <v>0</v>
      </c>
      <c r="Q2945" s="28">
        <f t="shared" si="273"/>
        <v>8</v>
      </c>
      <c r="R2945" s="28">
        <f>IF(Q2945=0,0,IF(E2945&gt;1,E2945-1,VLOOKUP(Q2945,Months_Weeks!$A$1:$B$13,2,0)))</f>
        <v>1</v>
      </c>
      <c r="S2945" s="30"/>
      <c r="T2945" s="39"/>
      <c r="U2945" s="39"/>
      <c r="V2945" s="50">
        <f t="shared" si="274"/>
        <v>0</v>
      </c>
      <c r="W2945" s="28">
        <f t="shared" si="275"/>
        <v>8</v>
      </c>
      <c r="X2945" s="28">
        <f>IF(W2945=0,0,IF(E2945&gt;1,E2945-1,VLOOKUP(W2945,Months_Weeks!$A$1:$B$13,2,0)))</f>
        <v>1</v>
      </c>
      <c r="Y2945" s="30"/>
      <c r="Z2945" s="39"/>
      <c r="AA2945" s="31"/>
      <c r="AB2945" s="39"/>
      <c r="AC2945" s="31"/>
      <c r="AD2945" s="40"/>
      <c r="AE2945" s="31"/>
      <c r="AF2945" s="40"/>
      <c r="AG2945" s="31"/>
      <c r="AH2945" s="40"/>
      <c r="AI2945" s="31"/>
      <c r="AJ2945" s="40"/>
    </row>
    <row r="2946" spans="1:36" x14ac:dyDescent="0.25">
      <c r="A2946" s="37" t="s">
        <v>32</v>
      </c>
      <c r="B2946" s="37">
        <v>58</v>
      </c>
      <c r="C2946" s="26" t="str">
        <f>IFERROR(INDEX(Clients[Client_Name],MATCH(Table312[[#This Row],[Client_Code]],Clients[Client_Code],0)),"")</f>
        <v>RAPA NUI</v>
      </c>
      <c r="D2946" s="25">
        <v>8</v>
      </c>
      <c r="E2946" s="25">
        <v>3</v>
      </c>
      <c r="F2946" s="25" t="b">
        <f>IF(E2946&gt;(VLOOKUP(D2946,Months_Weeks!$A$2:$B$13,2,TRUE)),FALSE)</f>
        <v>0</v>
      </c>
      <c r="G2946" s="63">
        <f>IF(Table312[[#This Row],[Facility]]="Buin",1.5%,0.25%)</f>
        <v>2.5000000000000001E-3</v>
      </c>
      <c r="H2946" s="38"/>
      <c r="I2946" s="38"/>
      <c r="J2946" s="27">
        <f t="shared" ref="J2946:J3009" si="276" xml:space="preserve"> SUMIFS(J:J,$B:$B,$B2946,$D:$D,K2946,$E:$E,L2946,$A:$A,$A2946)+H2946-I2946</f>
        <v>117</v>
      </c>
      <c r="K2946" s="28">
        <f t="shared" ref="K2946:K3009" si="277">IF(E2946&gt;1,D2946,D2946-1)</f>
        <v>8</v>
      </c>
      <c r="L2946" s="27">
        <f>IF(K2946=0,0,IF(E2946&gt;1,E2946-1,VLOOKUP(K2946,Months_Weeks!$A$1:$B$13,2,0)))</f>
        <v>2</v>
      </c>
      <c r="M2946" s="29"/>
      <c r="N2946" s="39"/>
      <c r="O2946" s="39"/>
      <c r="P2946" s="50">
        <f t="shared" ref="P2946:P3009" si="278" xml:space="preserve"> SUMIFS(P:P,$B:$B,$B2946,$D:$D,Q2946,$E:$E,R2946,$A:$A,$A2946)+N2946-O2946</f>
        <v>0</v>
      </c>
      <c r="Q2946" s="28">
        <f t="shared" ref="Q2946:Q3009" si="279">IF(E2946&gt;1,D2946,D2946-1)</f>
        <v>8</v>
      </c>
      <c r="R2946" s="28">
        <f>IF(Q2946=0,0,IF(E2946&gt;1,E2946-1,VLOOKUP(Q2946,Months_Weeks!$A$1:$B$13,2,0)))</f>
        <v>2</v>
      </c>
      <c r="S2946" s="30"/>
      <c r="T2946" s="39"/>
      <c r="U2946" s="39"/>
      <c r="V2946" s="50">
        <f t="shared" ref="V2946:V3009" si="280" xml:space="preserve"> SUMIFS(V:V,$B:$B,$B2946,$D:$D,W2946,$E:$E,X2946,$A:$A,$A2946)+T2946-U2946</f>
        <v>0</v>
      </c>
      <c r="W2946" s="28">
        <f t="shared" ref="W2946:W3009" si="281">IF(E2946&gt;1,D2946,D2946-1)</f>
        <v>8</v>
      </c>
      <c r="X2946" s="28">
        <f>IF(W2946=0,0,IF(E2946&gt;1,E2946-1,VLOOKUP(W2946,Months_Weeks!$A$1:$B$13,2,0)))</f>
        <v>2</v>
      </c>
      <c r="Y2946" s="30"/>
      <c r="Z2946" s="39"/>
      <c r="AA2946" s="31"/>
      <c r="AB2946" s="39"/>
      <c r="AC2946" s="31"/>
      <c r="AD2946" s="40"/>
      <c r="AE2946" s="31"/>
      <c r="AF2946" s="40"/>
      <c r="AG2946" s="31"/>
      <c r="AH2946" s="40"/>
      <c r="AI2946" s="31"/>
      <c r="AJ2946" s="40"/>
    </row>
    <row r="2947" spans="1:36" x14ac:dyDescent="0.25">
      <c r="A2947" s="37" t="s">
        <v>32</v>
      </c>
      <c r="B2947" s="37">
        <v>58</v>
      </c>
      <c r="C2947" s="26" t="str">
        <f>IFERROR(INDEX(Clients[Client_Name],MATCH(Table312[[#This Row],[Client_Code]],Clients[Client_Code],0)),"")</f>
        <v>RAPA NUI</v>
      </c>
      <c r="D2947" s="25">
        <v>8</v>
      </c>
      <c r="E2947" s="25">
        <v>4</v>
      </c>
      <c r="F2947" s="25" t="b">
        <f>IF(E2947&gt;(VLOOKUP(D2947,Months_Weeks!$A$2:$B$13,2,TRUE)),FALSE)</f>
        <v>0</v>
      </c>
      <c r="G2947" s="63">
        <f>IF(Table312[[#This Row],[Facility]]="Buin",1.5%,0.25%)</f>
        <v>2.5000000000000001E-3</v>
      </c>
      <c r="H2947" s="38"/>
      <c r="I2947" s="38"/>
      <c r="J2947" s="27">
        <f t="shared" si="276"/>
        <v>117</v>
      </c>
      <c r="K2947" s="28">
        <f t="shared" si="277"/>
        <v>8</v>
      </c>
      <c r="L2947" s="27">
        <f>IF(K2947=0,0,IF(E2947&gt;1,E2947-1,VLOOKUP(K2947,Months_Weeks!$A$1:$B$13,2,0)))</f>
        <v>3</v>
      </c>
      <c r="M2947" s="29"/>
      <c r="N2947" s="39"/>
      <c r="O2947" s="39"/>
      <c r="P2947" s="50">
        <f t="shared" si="278"/>
        <v>0</v>
      </c>
      <c r="Q2947" s="28">
        <f t="shared" si="279"/>
        <v>8</v>
      </c>
      <c r="R2947" s="28">
        <f>IF(Q2947=0,0,IF(E2947&gt;1,E2947-1,VLOOKUP(Q2947,Months_Weeks!$A$1:$B$13,2,0)))</f>
        <v>3</v>
      </c>
      <c r="S2947" s="30"/>
      <c r="T2947" s="39"/>
      <c r="U2947" s="39"/>
      <c r="V2947" s="50">
        <f t="shared" si="280"/>
        <v>0</v>
      </c>
      <c r="W2947" s="28">
        <f t="shared" si="281"/>
        <v>8</v>
      </c>
      <c r="X2947" s="28">
        <f>IF(W2947=0,0,IF(E2947&gt;1,E2947-1,VLOOKUP(W2947,Months_Weeks!$A$1:$B$13,2,0)))</f>
        <v>3</v>
      </c>
      <c r="Y2947" s="30"/>
      <c r="Z2947" s="39"/>
      <c r="AA2947" s="31"/>
      <c r="AB2947" s="39"/>
      <c r="AC2947" s="31"/>
      <c r="AD2947" s="40"/>
      <c r="AE2947" s="31"/>
      <c r="AF2947" s="40"/>
      <c r="AG2947" s="31"/>
      <c r="AH2947" s="40"/>
      <c r="AI2947" s="31"/>
      <c r="AJ2947" s="40"/>
    </row>
    <row r="2948" spans="1:36" x14ac:dyDescent="0.25">
      <c r="A2948" s="37" t="s">
        <v>32</v>
      </c>
      <c r="B2948" s="37">
        <v>58</v>
      </c>
      <c r="C2948" s="26" t="str">
        <f>IFERROR(INDEX(Clients[Client_Name],MATCH(Table312[[#This Row],[Client_Code]],Clients[Client_Code],0)),"")</f>
        <v>RAPA NUI</v>
      </c>
      <c r="D2948" s="25">
        <v>9</v>
      </c>
      <c r="E2948" s="25">
        <v>1</v>
      </c>
      <c r="F2948" s="25" t="b">
        <f>IF(E2948&gt;(VLOOKUP(D2948,Months_Weeks!$A$2:$B$13,2,TRUE)),FALSE)</f>
        <v>0</v>
      </c>
      <c r="G2948" s="63">
        <f>IF(Table312[[#This Row],[Facility]]="Buin",1.5%,0.25%)</f>
        <v>2.5000000000000001E-3</v>
      </c>
      <c r="H2948" s="38"/>
      <c r="I2948" s="38"/>
      <c r="J2948" s="27">
        <f t="shared" si="276"/>
        <v>117</v>
      </c>
      <c r="K2948" s="28">
        <f t="shared" si="277"/>
        <v>8</v>
      </c>
      <c r="L2948" s="27">
        <f>IF(K2948=0,0,IF(E2948&gt;1,E2948-1,VLOOKUP(K2948,Months_Weeks!$A$1:$B$13,2,0)))</f>
        <v>4</v>
      </c>
      <c r="M2948" s="29"/>
      <c r="N2948" s="39"/>
      <c r="O2948" s="39"/>
      <c r="P2948" s="50">
        <f t="shared" si="278"/>
        <v>0</v>
      </c>
      <c r="Q2948" s="28">
        <f t="shared" si="279"/>
        <v>8</v>
      </c>
      <c r="R2948" s="28">
        <f>IF(Q2948=0,0,IF(E2948&gt;1,E2948-1,VLOOKUP(Q2948,Months_Weeks!$A$1:$B$13,2,0)))</f>
        <v>4</v>
      </c>
      <c r="S2948" s="30"/>
      <c r="T2948" s="39"/>
      <c r="U2948" s="39"/>
      <c r="V2948" s="50">
        <f t="shared" si="280"/>
        <v>0</v>
      </c>
      <c r="W2948" s="28">
        <f t="shared" si="281"/>
        <v>8</v>
      </c>
      <c r="X2948" s="28">
        <f>IF(W2948=0,0,IF(E2948&gt;1,E2948-1,VLOOKUP(W2948,Months_Weeks!$A$1:$B$13,2,0)))</f>
        <v>4</v>
      </c>
      <c r="Y2948" s="30"/>
      <c r="Z2948" s="39"/>
      <c r="AA2948" s="31"/>
      <c r="AB2948" s="39"/>
      <c r="AC2948" s="31"/>
      <c r="AD2948" s="40"/>
      <c r="AE2948" s="31"/>
      <c r="AF2948" s="40"/>
      <c r="AG2948" s="31"/>
      <c r="AH2948" s="40"/>
      <c r="AI2948" s="31"/>
      <c r="AJ2948" s="40"/>
    </row>
    <row r="2949" spans="1:36" x14ac:dyDescent="0.25">
      <c r="A2949" s="37" t="s">
        <v>32</v>
      </c>
      <c r="B2949" s="37">
        <v>58</v>
      </c>
      <c r="C2949" s="26" t="str">
        <f>IFERROR(INDEX(Clients[Client_Name],MATCH(Table312[[#This Row],[Client_Code]],Clients[Client_Code],0)),"")</f>
        <v>RAPA NUI</v>
      </c>
      <c r="D2949" s="25">
        <v>9</v>
      </c>
      <c r="E2949" s="25">
        <v>2</v>
      </c>
      <c r="F2949" s="25" t="b">
        <f>IF(E2949&gt;(VLOOKUP(D2949,Months_Weeks!$A$2:$B$13,2,TRUE)),FALSE)</f>
        <v>0</v>
      </c>
      <c r="G2949" s="63">
        <f>IF(Table312[[#This Row],[Facility]]="Buin",1.5%,0.25%)</f>
        <v>2.5000000000000001E-3</v>
      </c>
      <c r="H2949" s="38"/>
      <c r="I2949" s="38"/>
      <c r="J2949" s="27">
        <f t="shared" si="276"/>
        <v>117</v>
      </c>
      <c r="K2949" s="28">
        <f t="shared" si="277"/>
        <v>9</v>
      </c>
      <c r="L2949" s="27">
        <f>IF(K2949=0,0,IF(E2949&gt;1,E2949-1,VLOOKUP(K2949,Months_Weeks!$A$1:$B$13,2,0)))</f>
        <v>1</v>
      </c>
      <c r="M2949" s="29"/>
      <c r="N2949" s="39"/>
      <c r="O2949" s="39"/>
      <c r="P2949" s="50">
        <f t="shared" si="278"/>
        <v>0</v>
      </c>
      <c r="Q2949" s="28">
        <f t="shared" si="279"/>
        <v>9</v>
      </c>
      <c r="R2949" s="28">
        <f>IF(Q2949=0,0,IF(E2949&gt;1,E2949-1,VLOOKUP(Q2949,Months_Weeks!$A$1:$B$13,2,0)))</f>
        <v>1</v>
      </c>
      <c r="S2949" s="30"/>
      <c r="T2949" s="39"/>
      <c r="U2949" s="39"/>
      <c r="V2949" s="50">
        <f t="shared" si="280"/>
        <v>0</v>
      </c>
      <c r="W2949" s="28">
        <f t="shared" si="281"/>
        <v>9</v>
      </c>
      <c r="X2949" s="28">
        <f>IF(W2949=0,0,IF(E2949&gt;1,E2949-1,VLOOKUP(W2949,Months_Weeks!$A$1:$B$13,2,0)))</f>
        <v>1</v>
      </c>
      <c r="Y2949" s="30"/>
      <c r="Z2949" s="39"/>
      <c r="AA2949" s="31"/>
      <c r="AB2949" s="39"/>
      <c r="AC2949" s="31"/>
      <c r="AD2949" s="40"/>
      <c r="AE2949" s="31"/>
      <c r="AF2949" s="40"/>
      <c r="AG2949" s="31"/>
      <c r="AH2949" s="40"/>
      <c r="AI2949" s="31"/>
      <c r="AJ2949" s="40"/>
    </row>
    <row r="2950" spans="1:36" x14ac:dyDescent="0.25">
      <c r="A2950" s="37" t="s">
        <v>32</v>
      </c>
      <c r="B2950" s="37">
        <v>58</v>
      </c>
      <c r="C2950" s="26" t="str">
        <f>IFERROR(INDEX(Clients[Client_Name],MATCH(Table312[[#This Row],[Client_Code]],Clients[Client_Code],0)),"")</f>
        <v>RAPA NUI</v>
      </c>
      <c r="D2950" s="25">
        <v>9</v>
      </c>
      <c r="E2950" s="25">
        <v>3</v>
      </c>
      <c r="F2950" s="25" t="b">
        <f>IF(E2950&gt;(VLOOKUP(D2950,Months_Weeks!$A$2:$B$13,2,TRUE)),FALSE)</f>
        <v>0</v>
      </c>
      <c r="G2950" s="63">
        <f>IF(Table312[[#This Row],[Facility]]="Buin",1.5%,0.25%)</f>
        <v>2.5000000000000001E-3</v>
      </c>
      <c r="H2950" s="38"/>
      <c r="I2950" s="38"/>
      <c r="J2950" s="27">
        <f t="shared" si="276"/>
        <v>117</v>
      </c>
      <c r="K2950" s="28">
        <f t="shared" si="277"/>
        <v>9</v>
      </c>
      <c r="L2950" s="27">
        <f>IF(K2950=0,0,IF(E2950&gt;1,E2950-1,VLOOKUP(K2950,Months_Weeks!$A$1:$B$13,2,0)))</f>
        <v>2</v>
      </c>
      <c r="M2950" s="29"/>
      <c r="N2950" s="39"/>
      <c r="O2950" s="39"/>
      <c r="P2950" s="50">
        <f t="shared" si="278"/>
        <v>0</v>
      </c>
      <c r="Q2950" s="28">
        <f t="shared" si="279"/>
        <v>9</v>
      </c>
      <c r="R2950" s="28">
        <f>IF(Q2950=0,0,IF(E2950&gt;1,E2950-1,VLOOKUP(Q2950,Months_Weeks!$A$1:$B$13,2,0)))</f>
        <v>2</v>
      </c>
      <c r="S2950" s="30"/>
      <c r="T2950" s="39"/>
      <c r="U2950" s="39"/>
      <c r="V2950" s="50">
        <f t="shared" si="280"/>
        <v>0</v>
      </c>
      <c r="W2950" s="28">
        <f t="shared" si="281"/>
        <v>9</v>
      </c>
      <c r="X2950" s="28">
        <f>IF(W2950=0,0,IF(E2950&gt;1,E2950-1,VLOOKUP(W2950,Months_Weeks!$A$1:$B$13,2,0)))</f>
        <v>2</v>
      </c>
      <c r="Y2950" s="30"/>
      <c r="Z2950" s="39"/>
      <c r="AA2950" s="31"/>
      <c r="AB2950" s="39"/>
      <c r="AC2950" s="31"/>
      <c r="AD2950" s="40"/>
      <c r="AE2950" s="31"/>
      <c r="AF2950" s="40"/>
      <c r="AG2950" s="31"/>
      <c r="AH2950" s="40"/>
      <c r="AI2950" s="31"/>
      <c r="AJ2950" s="40"/>
    </row>
    <row r="2951" spans="1:36" x14ac:dyDescent="0.25">
      <c r="A2951" s="37" t="s">
        <v>32</v>
      </c>
      <c r="B2951" s="37">
        <v>58</v>
      </c>
      <c r="C2951" s="26" t="str">
        <f>IFERROR(INDEX(Clients[Client_Name],MATCH(Table312[[#This Row],[Client_Code]],Clients[Client_Code],0)),"")</f>
        <v>RAPA NUI</v>
      </c>
      <c r="D2951" s="25">
        <v>9</v>
      </c>
      <c r="E2951" s="25">
        <v>4</v>
      </c>
      <c r="F2951" s="25" t="b">
        <f>IF(E2951&gt;(VLOOKUP(D2951,Months_Weeks!$A$2:$B$13,2,TRUE)),FALSE)</f>
        <v>0</v>
      </c>
      <c r="G2951" s="63">
        <f>IF(Table312[[#This Row],[Facility]]="Buin",1.5%,0.25%)</f>
        <v>2.5000000000000001E-3</v>
      </c>
      <c r="H2951" s="38"/>
      <c r="I2951" s="38"/>
      <c r="J2951" s="27">
        <f t="shared" si="276"/>
        <v>117</v>
      </c>
      <c r="K2951" s="28">
        <f t="shared" si="277"/>
        <v>9</v>
      </c>
      <c r="L2951" s="27">
        <f>IF(K2951=0,0,IF(E2951&gt;1,E2951-1,VLOOKUP(K2951,Months_Weeks!$A$1:$B$13,2,0)))</f>
        <v>3</v>
      </c>
      <c r="M2951" s="29"/>
      <c r="N2951" s="39"/>
      <c r="O2951" s="39"/>
      <c r="P2951" s="50">
        <f t="shared" si="278"/>
        <v>0</v>
      </c>
      <c r="Q2951" s="28">
        <f t="shared" si="279"/>
        <v>9</v>
      </c>
      <c r="R2951" s="28">
        <f>IF(Q2951=0,0,IF(E2951&gt;1,E2951-1,VLOOKUP(Q2951,Months_Weeks!$A$1:$B$13,2,0)))</f>
        <v>3</v>
      </c>
      <c r="S2951" s="30"/>
      <c r="T2951" s="39"/>
      <c r="U2951" s="39"/>
      <c r="V2951" s="50">
        <f t="shared" si="280"/>
        <v>0</v>
      </c>
      <c r="W2951" s="28">
        <f t="shared" si="281"/>
        <v>9</v>
      </c>
      <c r="X2951" s="28">
        <f>IF(W2951=0,0,IF(E2951&gt;1,E2951-1,VLOOKUP(W2951,Months_Weeks!$A$1:$B$13,2,0)))</f>
        <v>3</v>
      </c>
      <c r="Y2951" s="30"/>
      <c r="Z2951" s="39"/>
      <c r="AA2951" s="31"/>
      <c r="AB2951" s="39"/>
      <c r="AC2951" s="31"/>
      <c r="AD2951" s="40"/>
      <c r="AE2951" s="31"/>
      <c r="AF2951" s="40"/>
      <c r="AG2951" s="31"/>
      <c r="AH2951" s="40"/>
      <c r="AI2951" s="31"/>
      <c r="AJ2951" s="40"/>
    </row>
    <row r="2952" spans="1:36" x14ac:dyDescent="0.25">
      <c r="A2952" s="37" t="s">
        <v>32</v>
      </c>
      <c r="B2952" s="37">
        <v>58</v>
      </c>
      <c r="C2952" s="26" t="str">
        <f>IFERROR(INDEX(Clients[Client_Name],MATCH(Table312[[#This Row],[Client_Code]],Clients[Client_Code],0)),"")</f>
        <v>RAPA NUI</v>
      </c>
      <c r="D2952" s="25">
        <v>9</v>
      </c>
      <c r="E2952" s="25">
        <v>5</v>
      </c>
      <c r="F2952" s="25" t="b">
        <f>IF(E2952&gt;(VLOOKUP(D2952,Months_Weeks!$A$2:$B$13,2,TRUE)),FALSE)</f>
        <v>0</v>
      </c>
      <c r="G2952" s="63">
        <f>IF(Table312[[#This Row],[Facility]]="Buin",1.5%,0.25%)</f>
        <v>2.5000000000000001E-3</v>
      </c>
      <c r="H2952" s="38"/>
      <c r="I2952" s="38"/>
      <c r="J2952" s="27">
        <f t="shared" si="276"/>
        <v>117</v>
      </c>
      <c r="K2952" s="28">
        <f t="shared" si="277"/>
        <v>9</v>
      </c>
      <c r="L2952" s="27">
        <f>IF(K2952=0,0,IF(E2952&gt;1,E2952-1,VLOOKUP(K2952,Months_Weeks!$A$1:$B$13,2,0)))</f>
        <v>4</v>
      </c>
      <c r="M2952" s="29"/>
      <c r="N2952" s="39"/>
      <c r="O2952" s="39"/>
      <c r="P2952" s="50">
        <f t="shared" si="278"/>
        <v>0</v>
      </c>
      <c r="Q2952" s="28">
        <f t="shared" si="279"/>
        <v>9</v>
      </c>
      <c r="R2952" s="28">
        <f>IF(Q2952=0,0,IF(E2952&gt;1,E2952-1,VLOOKUP(Q2952,Months_Weeks!$A$1:$B$13,2,0)))</f>
        <v>4</v>
      </c>
      <c r="S2952" s="30"/>
      <c r="T2952" s="39"/>
      <c r="U2952" s="39"/>
      <c r="V2952" s="50">
        <f t="shared" si="280"/>
        <v>0</v>
      </c>
      <c r="W2952" s="28">
        <f t="shared" si="281"/>
        <v>9</v>
      </c>
      <c r="X2952" s="28">
        <f>IF(W2952=0,0,IF(E2952&gt;1,E2952-1,VLOOKUP(W2952,Months_Weeks!$A$1:$B$13,2,0)))</f>
        <v>4</v>
      </c>
      <c r="Y2952" s="30"/>
      <c r="Z2952" s="39"/>
      <c r="AA2952" s="31"/>
      <c r="AB2952" s="39"/>
      <c r="AC2952" s="31"/>
      <c r="AD2952" s="40"/>
      <c r="AE2952" s="31"/>
      <c r="AF2952" s="40"/>
      <c r="AG2952" s="31"/>
      <c r="AH2952" s="40"/>
      <c r="AI2952" s="31"/>
      <c r="AJ2952" s="40"/>
    </row>
    <row r="2953" spans="1:36" x14ac:dyDescent="0.25">
      <c r="A2953" s="37" t="s">
        <v>32</v>
      </c>
      <c r="B2953" s="37">
        <v>58</v>
      </c>
      <c r="C2953" s="26" t="str">
        <f>IFERROR(INDEX(Clients[Client_Name],MATCH(Table312[[#This Row],[Client_Code]],Clients[Client_Code],0)),"")</f>
        <v>RAPA NUI</v>
      </c>
      <c r="D2953" s="25">
        <v>10</v>
      </c>
      <c r="E2953" s="25">
        <v>1</v>
      </c>
      <c r="F2953" s="25" t="b">
        <f>IF(E2953&gt;(VLOOKUP(D2953,Months_Weeks!$A$2:$B$13,2,TRUE)),FALSE)</f>
        <v>0</v>
      </c>
      <c r="G2953" s="63">
        <f>IF(Table312[[#This Row],[Facility]]="Buin",1.5%,0.25%)</f>
        <v>2.5000000000000001E-3</v>
      </c>
      <c r="H2953" s="38"/>
      <c r="I2953" s="38"/>
      <c r="J2953" s="27">
        <f t="shared" si="276"/>
        <v>117</v>
      </c>
      <c r="K2953" s="28">
        <f t="shared" si="277"/>
        <v>9</v>
      </c>
      <c r="L2953" s="27">
        <f>IF(K2953=0,0,IF(E2953&gt;1,E2953-1,VLOOKUP(K2953,Months_Weeks!$A$1:$B$13,2,0)))</f>
        <v>5</v>
      </c>
      <c r="M2953" s="29"/>
      <c r="N2953" s="39"/>
      <c r="O2953" s="39"/>
      <c r="P2953" s="50">
        <f t="shared" si="278"/>
        <v>0</v>
      </c>
      <c r="Q2953" s="28">
        <f t="shared" si="279"/>
        <v>9</v>
      </c>
      <c r="R2953" s="28">
        <f>IF(Q2953=0,0,IF(E2953&gt;1,E2953-1,VLOOKUP(Q2953,Months_Weeks!$A$1:$B$13,2,0)))</f>
        <v>5</v>
      </c>
      <c r="S2953" s="30"/>
      <c r="T2953" s="39"/>
      <c r="U2953" s="39"/>
      <c r="V2953" s="50">
        <f t="shared" si="280"/>
        <v>0</v>
      </c>
      <c r="W2953" s="28">
        <f t="shared" si="281"/>
        <v>9</v>
      </c>
      <c r="X2953" s="28">
        <f>IF(W2953=0,0,IF(E2953&gt;1,E2953-1,VLOOKUP(W2953,Months_Weeks!$A$1:$B$13,2,0)))</f>
        <v>5</v>
      </c>
      <c r="Y2953" s="30"/>
      <c r="Z2953" s="39"/>
      <c r="AA2953" s="31"/>
      <c r="AB2953" s="39"/>
      <c r="AC2953" s="31"/>
      <c r="AD2953" s="40"/>
      <c r="AE2953" s="31"/>
      <c r="AF2953" s="40"/>
      <c r="AG2953" s="31"/>
      <c r="AH2953" s="40"/>
      <c r="AI2953" s="31"/>
      <c r="AJ2953" s="40"/>
    </row>
    <row r="2954" spans="1:36" x14ac:dyDescent="0.25">
      <c r="A2954" s="37" t="s">
        <v>32</v>
      </c>
      <c r="B2954" s="37">
        <v>58</v>
      </c>
      <c r="C2954" s="26" t="str">
        <f>IFERROR(INDEX(Clients[Client_Name],MATCH(Table312[[#This Row],[Client_Code]],Clients[Client_Code],0)),"")</f>
        <v>RAPA NUI</v>
      </c>
      <c r="D2954" s="25">
        <v>10</v>
      </c>
      <c r="E2954" s="25">
        <v>2</v>
      </c>
      <c r="F2954" s="25" t="b">
        <f>IF(E2954&gt;(VLOOKUP(D2954,Months_Weeks!$A$2:$B$13,2,TRUE)),FALSE)</f>
        <v>0</v>
      </c>
      <c r="G2954" s="63">
        <f>IF(Table312[[#This Row],[Facility]]="Buin",1.5%,0.25%)</f>
        <v>2.5000000000000001E-3</v>
      </c>
      <c r="H2954" s="38"/>
      <c r="I2954" s="38"/>
      <c r="J2954" s="27">
        <f t="shared" si="276"/>
        <v>117</v>
      </c>
      <c r="K2954" s="28">
        <f t="shared" si="277"/>
        <v>10</v>
      </c>
      <c r="L2954" s="27">
        <f>IF(K2954=0,0,IF(E2954&gt;1,E2954-1,VLOOKUP(K2954,Months_Weeks!$A$1:$B$13,2,0)))</f>
        <v>1</v>
      </c>
      <c r="M2954" s="29"/>
      <c r="N2954" s="39"/>
      <c r="O2954" s="39"/>
      <c r="P2954" s="50">
        <f t="shared" si="278"/>
        <v>0</v>
      </c>
      <c r="Q2954" s="28">
        <f t="shared" si="279"/>
        <v>10</v>
      </c>
      <c r="R2954" s="28">
        <f>IF(Q2954=0,0,IF(E2954&gt;1,E2954-1,VLOOKUP(Q2954,Months_Weeks!$A$1:$B$13,2,0)))</f>
        <v>1</v>
      </c>
      <c r="S2954" s="30"/>
      <c r="T2954" s="39"/>
      <c r="U2954" s="39"/>
      <c r="V2954" s="50">
        <f t="shared" si="280"/>
        <v>0</v>
      </c>
      <c r="W2954" s="28">
        <f t="shared" si="281"/>
        <v>10</v>
      </c>
      <c r="X2954" s="28">
        <f>IF(W2954=0,0,IF(E2954&gt;1,E2954-1,VLOOKUP(W2954,Months_Weeks!$A$1:$B$13,2,0)))</f>
        <v>1</v>
      </c>
      <c r="Y2954" s="30"/>
      <c r="Z2954" s="39"/>
      <c r="AA2954" s="31"/>
      <c r="AB2954" s="39"/>
      <c r="AC2954" s="31"/>
      <c r="AD2954" s="40"/>
      <c r="AE2954" s="31"/>
      <c r="AF2954" s="40"/>
      <c r="AG2954" s="31"/>
      <c r="AH2954" s="40"/>
      <c r="AI2954" s="31"/>
      <c r="AJ2954" s="40"/>
    </row>
    <row r="2955" spans="1:36" x14ac:dyDescent="0.25">
      <c r="A2955" s="37" t="s">
        <v>32</v>
      </c>
      <c r="B2955" s="37">
        <v>58</v>
      </c>
      <c r="C2955" s="26" t="str">
        <f>IFERROR(INDEX(Clients[Client_Name],MATCH(Table312[[#This Row],[Client_Code]],Clients[Client_Code],0)),"")</f>
        <v>RAPA NUI</v>
      </c>
      <c r="D2955" s="25">
        <v>10</v>
      </c>
      <c r="E2955" s="25">
        <v>3</v>
      </c>
      <c r="F2955" s="25" t="b">
        <f>IF(E2955&gt;(VLOOKUP(D2955,Months_Weeks!$A$2:$B$13,2,TRUE)),FALSE)</f>
        <v>0</v>
      </c>
      <c r="G2955" s="63">
        <f>IF(Table312[[#This Row],[Facility]]="Buin",1.5%,0.25%)</f>
        <v>2.5000000000000001E-3</v>
      </c>
      <c r="H2955" s="38"/>
      <c r="I2955" s="38"/>
      <c r="J2955" s="27">
        <f t="shared" si="276"/>
        <v>117</v>
      </c>
      <c r="K2955" s="28">
        <f t="shared" si="277"/>
        <v>10</v>
      </c>
      <c r="L2955" s="27">
        <f>IF(K2955=0,0,IF(E2955&gt;1,E2955-1,VLOOKUP(K2955,Months_Weeks!$A$1:$B$13,2,0)))</f>
        <v>2</v>
      </c>
      <c r="M2955" s="29"/>
      <c r="N2955" s="39"/>
      <c r="O2955" s="39"/>
      <c r="P2955" s="50">
        <f t="shared" si="278"/>
        <v>0</v>
      </c>
      <c r="Q2955" s="28">
        <f t="shared" si="279"/>
        <v>10</v>
      </c>
      <c r="R2955" s="28">
        <f>IF(Q2955=0,0,IF(E2955&gt;1,E2955-1,VLOOKUP(Q2955,Months_Weeks!$A$1:$B$13,2,0)))</f>
        <v>2</v>
      </c>
      <c r="S2955" s="30"/>
      <c r="T2955" s="39"/>
      <c r="U2955" s="39"/>
      <c r="V2955" s="50">
        <f t="shared" si="280"/>
        <v>0</v>
      </c>
      <c r="W2955" s="28">
        <f t="shared" si="281"/>
        <v>10</v>
      </c>
      <c r="X2955" s="28">
        <f>IF(W2955=0,0,IF(E2955&gt;1,E2955-1,VLOOKUP(W2955,Months_Weeks!$A$1:$B$13,2,0)))</f>
        <v>2</v>
      </c>
      <c r="Y2955" s="30"/>
      <c r="Z2955" s="39"/>
      <c r="AA2955" s="31"/>
      <c r="AB2955" s="39"/>
      <c r="AC2955" s="31"/>
      <c r="AD2955" s="40"/>
      <c r="AE2955" s="31"/>
      <c r="AF2955" s="40"/>
      <c r="AG2955" s="31"/>
      <c r="AH2955" s="40"/>
      <c r="AI2955" s="31"/>
      <c r="AJ2955" s="40"/>
    </row>
    <row r="2956" spans="1:36" x14ac:dyDescent="0.25">
      <c r="A2956" s="37" t="s">
        <v>32</v>
      </c>
      <c r="B2956" s="37">
        <v>58</v>
      </c>
      <c r="C2956" s="26" t="str">
        <f>IFERROR(INDEX(Clients[Client_Name],MATCH(Table312[[#This Row],[Client_Code]],Clients[Client_Code],0)),"")</f>
        <v>RAPA NUI</v>
      </c>
      <c r="D2956" s="25">
        <v>10</v>
      </c>
      <c r="E2956" s="25">
        <v>4</v>
      </c>
      <c r="F2956" s="25" t="b">
        <f>IF(E2956&gt;(VLOOKUP(D2956,Months_Weeks!$A$2:$B$13,2,TRUE)),FALSE)</f>
        <v>0</v>
      </c>
      <c r="G2956" s="63">
        <f>IF(Table312[[#This Row],[Facility]]="Buin",1.5%,0.25%)</f>
        <v>2.5000000000000001E-3</v>
      </c>
      <c r="H2956" s="38"/>
      <c r="I2956" s="38"/>
      <c r="J2956" s="27">
        <f t="shared" si="276"/>
        <v>117</v>
      </c>
      <c r="K2956" s="28">
        <f t="shared" si="277"/>
        <v>10</v>
      </c>
      <c r="L2956" s="27">
        <f>IF(K2956=0,0,IF(E2956&gt;1,E2956-1,VLOOKUP(K2956,Months_Weeks!$A$1:$B$13,2,0)))</f>
        <v>3</v>
      </c>
      <c r="M2956" s="29"/>
      <c r="N2956" s="39"/>
      <c r="O2956" s="39"/>
      <c r="P2956" s="50">
        <f t="shared" si="278"/>
        <v>0</v>
      </c>
      <c r="Q2956" s="28">
        <f t="shared" si="279"/>
        <v>10</v>
      </c>
      <c r="R2956" s="28">
        <f>IF(Q2956=0,0,IF(E2956&gt;1,E2956-1,VLOOKUP(Q2956,Months_Weeks!$A$1:$B$13,2,0)))</f>
        <v>3</v>
      </c>
      <c r="S2956" s="30"/>
      <c r="T2956" s="39"/>
      <c r="U2956" s="39"/>
      <c r="V2956" s="50">
        <f t="shared" si="280"/>
        <v>0</v>
      </c>
      <c r="W2956" s="28">
        <f t="shared" si="281"/>
        <v>10</v>
      </c>
      <c r="X2956" s="28">
        <f>IF(W2956=0,0,IF(E2956&gt;1,E2956-1,VLOOKUP(W2956,Months_Weeks!$A$1:$B$13,2,0)))</f>
        <v>3</v>
      </c>
      <c r="Y2956" s="30"/>
      <c r="Z2956" s="39"/>
      <c r="AA2956" s="31"/>
      <c r="AB2956" s="39"/>
      <c r="AC2956" s="31"/>
      <c r="AD2956" s="40"/>
      <c r="AE2956" s="31"/>
      <c r="AF2956" s="40"/>
      <c r="AG2956" s="31"/>
      <c r="AH2956" s="40"/>
      <c r="AI2956" s="31"/>
      <c r="AJ2956" s="40"/>
    </row>
    <row r="2957" spans="1:36" x14ac:dyDescent="0.25">
      <c r="A2957" s="37" t="s">
        <v>32</v>
      </c>
      <c r="B2957" s="37">
        <v>58</v>
      </c>
      <c r="C2957" s="26" t="str">
        <f>IFERROR(INDEX(Clients[Client_Name],MATCH(Table312[[#This Row],[Client_Code]],Clients[Client_Code],0)),"")</f>
        <v>RAPA NUI</v>
      </c>
      <c r="D2957" s="25">
        <v>11</v>
      </c>
      <c r="E2957" s="25">
        <v>1</v>
      </c>
      <c r="F2957" s="25" t="b">
        <f>IF(E2957&gt;(VLOOKUP(D2957,Months_Weeks!$A$2:$B$13,2,TRUE)),FALSE)</f>
        <v>0</v>
      </c>
      <c r="G2957" s="63">
        <f>IF(Table312[[#This Row],[Facility]]="Buin",1.5%,0.25%)</f>
        <v>2.5000000000000001E-3</v>
      </c>
      <c r="H2957" s="38"/>
      <c r="I2957" s="38"/>
      <c r="J2957" s="27">
        <f t="shared" si="276"/>
        <v>117</v>
      </c>
      <c r="K2957" s="28">
        <f t="shared" si="277"/>
        <v>10</v>
      </c>
      <c r="L2957" s="27">
        <f>IF(K2957=0,0,IF(E2957&gt;1,E2957-1,VLOOKUP(K2957,Months_Weeks!$A$1:$B$13,2,0)))</f>
        <v>4</v>
      </c>
      <c r="M2957" s="29"/>
      <c r="N2957" s="39"/>
      <c r="O2957" s="39"/>
      <c r="P2957" s="50">
        <f t="shared" si="278"/>
        <v>0</v>
      </c>
      <c r="Q2957" s="28">
        <f t="shared" si="279"/>
        <v>10</v>
      </c>
      <c r="R2957" s="28">
        <f>IF(Q2957=0,0,IF(E2957&gt;1,E2957-1,VLOOKUP(Q2957,Months_Weeks!$A$1:$B$13,2,0)))</f>
        <v>4</v>
      </c>
      <c r="S2957" s="30"/>
      <c r="T2957" s="39"/>
      <c r="U2957" s="39"/>
      <c r="V2957" s="50">
        <f t="shared" si="280"/>
        <v>0</v>
      </c>
      <c r="W2957" s="28">
        <f t="shared" si="281"/>
        <v>10</v>
      </c>
      <c r="X2957" s="28">
        <f>IF(W2957=0,0,IF(E2957&gt;1,E2957-1,VLOOKUP(W2957,Months_Weeks!$A$1:$B$13,2,0)))</f>
        <v>4</v>
      </c>
      <c r="Y2957" s="30"/>
      <c r="Z2957" s="39"/>
      <c r="AA2957" s="31"/>
      <c r="AB2957" s="39"/>
      <c r="AC2957" s="31"/>
      <c r="AD2957" s="40"/>
      <c r="AE2957" s="31"/>
      <c r="AF2957" s="40"/>
      <c r="AG2957" s="31"/>
      <c r="AH2957" s="40"/>
      <c r="AI2957" s="31"/>
      <c r="AJ2957" s="40"/>
    </row>
    <row r="2958" spans="1:36" x14ac:dyDescent="0.25">
      <c r="A2958" s="37" t="s">
        <v>32</v>
      </c>
      <c r="B2958" s="37">
        <v>58</v>
      </c>
      <c r="C2958" s="26" t="str">
        <f>IFERROR(INDEX(Clients[Client_Name],MATCH(Table312[[#This Row],[Client_Code]],Clients[Client_Code],0)),"")</f>
        <v>RAPA NUI</v>
      </c>
      <c r="D2958" s="25">
        <v>11</v>
      </c>
      <c r="E2958" s="25">
        <v>2</v>
      </c>
      <c r="F2958" s="25" t="b">
        <f>IF(E2958&gt;(VLOOKUP(D2958,Months_Weeks!$A$2:$B$13,2,TRUE)),FALSE)</f>
        <v>0</v>
      </c>
      <c r="G2958" s="63">
        <f>IF(Table312[[#This Row],[Facility]]="Buin",1.5%,0.25%)</f>
        <v>2.5000000000000001E-3</v>
      </c>
      <c r="H2958" s="38"/>
      <c r="I2958" s="38"/>
      <c r="J2958" s="27">
        <f t="shared" si="276"/>
        <v>117</v>
      </c>
      <c r="K2958" s="28">
        <f t="shared" si="277"/>
        <v>11</v>
      </c>
      <c r="L2958" s="27">
        <f>IF(K2958=0,0,IF(E2958&gt;1,E2958-1,VLOOKUP(K2958,Months_Weeks!$A$1:$B$13,2,0)))</f>
        <v>1</v>
      </c>
      <c r="M2958" s="29"/>
      <c r="N2958" s="39"/>
      <c r="O2958" s="39"/>
      <c r="P2958" s="50">
        <f t="shared" si="278"/>
        <v>0</v>
      </c>
      <c r="Q2958" s="28">
        <f t="shared" si="279"/>
        <v>11</v>
      </c>
      <c r="R2958" s="28">
        <f>IF(Q2958=0,0,IF(E2958&gt;1,E2958-1,VLOOKUP(Q2958,Months_Weeks!$A$1:$B$13,2,0)))</f>
        <v>1</v>
      </c>
      <c r="S2958" s="30"/>
      <c r="T2958" s="39"/>
      <c r="U2958" s="39"/>
      <c r="V2958" s="50">
        <f t="shared" si="280"/>
        <v>0</v>
      </c>
      <c r="W2958" s="28">
        <f t="shared" si="281"/>
        <v>11</v>
      </c>
      <c r="X2958" s="28">
        <f>IF(W2958=0,0,IF(E2958&gt;1,E2958-1,VLOOKUP(W2958,Months_Weeks!$A$1:$B$13,2,0)))</f>
        <v>1</v>
      </c>
      <c r="Y2958" s="30"/>
      <c r="Z2958" s="39"/>
      <c r="AA2958" s="31"/>
      <c r="AB2958" s="39"/>
      <c r="AC2958" s="31"/>
      <c r="AD2958" s="40"/>
      <c r="AE2958" s="31"/>
      <c r="AF2958" s="40"/>
      <c r="AG2958" s="31"/>
      <c r="AH2958" s="40"/>
      <c r="AI2958" s="31"/>
      <c r="AJ2958" s="40"/>
    </row>
    <row r="2959" spans="1:36" x14ac:dyDescent="0.25">
      <c r="A2959" s="37" t="s">
        <v>32</v>
      </c>
      <c r="B2959" s="37">
        <v>58</v>
      </c>
      <c r="C2959" s="26" t="str">
        <f>IFERROR(INDEX(Clients[Client_Name],MATCH(Table312[[#This Row],[Client_Code]],Clients[Client_Code],0)),"")</f>
        <v>RAPA NUI</v>
      </c>
      <c r="D2959" s="25">
        <v>11</v>
      </c>
      <c r="E2959" s="25">
        <v>3</v>
      </c>
      <c r="F2959" s="25" t="b">
        <f>IF(E2959&gt;(VLOOKUP(D2959,Months_Weeks!$A$2:$B$13,2,TRUE)),FALSE)</f>
        <v>0</v>
      </c>
      <c r="G2959" s="63">
        <f>IF(Table312[[#This Row],[Facility]]="Buin",1.5%,0.25%)</f>
        <v>2.5000000000000001E-3</v>
      </c>
      <c r="H2959" s="38">
        <v>25</v>
      </c>
      <c r="I2959" s="38"/>
      <c r="J2959" s="27">
        <f t="shared" si="276"/>
        <v>142</v>
      </c>
      <c r="K2959" s="28">
        <f t="shared" si="277"/>
        <v>11</v>
      </c>
      <c r="L2959" s="27">
        <f>IF(K2959=0,0,IF(E2959&gt;1,E2959-1,VLOOKUP(K2959,Months_Weeks!$A$1:$B$13,2,0)))</f>
        <v>2</v>
      </c>
      <c r="M2959" s="29"/>
      <c r="N2959" s="39"/>
      <c r="O2959" s="39"/>
      <c r="P2959" s="50">
        <f t="shared" si="278"/>
        <v>0</v>
      </c>
      <c r="Q2959" s="28">
        <f t="shared" si="279"/>
        <v>11</v>
      </c>
      <c r="R2959" s="28">
        <f>IF(Q2959=0,0,IF(E2959&gt;1,E2959-1,VLOOKUP(Q2959,Months_Weeks!$A$1:$B$13,2,0)))</f>
        <v>2</v>
      </c>
      <c r="S2959" s="30"/>
      <c r="T2959" s="39"/>
      <c r="U2959" s="39"/>
      <c r="V2959" s="50">
        <f t="shared" si="280"/>
        <v>0</v>
      </c>
      <c r="W2959" s="28">
        <f t="shared" si="281"/>
        <v>11</v>
      </c>
      <c r="X2959" s="28">
        <f>IF(W2959=0,0,IF(E2959&gt;1,E2959-1,VLOOKUP(W2959,Months_Weeks!$A$1:$B$13,2,0)))</f>
        <v>2</v>
      </c>
      <c r="Y2959" s="30"/>
      <c r="Z2959" s="39"/>
      <c r="AA2959" s="31"/>
      <c r="AB2959" s="39"/>
      <c r="AC2959" s="31"/>
      <c r="AD2959" s="40"/>
      <c r="AE2959" s="31"/>
      <c r="AF2959" s="40"/>
      <c r="AG2959" s="31"/>
      <c r="AH2959" s="40"/>
      <c r="AI2959" s="31"/>
      <c r="AJ2959" s="40"/>
    </row>
    <row r="2960" spans="1:36" x14ac:dyDescent="0.25">
      <c r="A2960" s="37" t="s">
        <v>32</v>
      </c>
      <c r="B2960" s="37">
        <v>58</v>
      </c>
      <c r="C2960" s="26" t="str">
        <f>IFERROR(INDEX(Clients[Client_Name],MATCH(Table312[[#This Row],[Client_Code]],Clients[Client_Code],0)),"")</f>
        <v>RAPA NUI</v>
      </c>
      <c r="D2960" s="25">
        <v>11</v>
      </c>
      <c r="E2960" s="25">
        <v>4</v>
      </c>
      <c r="F2960" s="25" t="b">
        <f>IF(E2960&gt;(VLOOKUP(D2960,Months_Weeks!$A$2:$B$13,2,TRUE)),FALSE)</f>
        <v>0</v>
      </c>
      <c r="G2960" s="63">
        <f>IF(Table312[[#This Row],[Facility]]="Buin",1.5%,0.25%)</f>
        <v>2.5000000000000001E-3</v>
      </c>
      <c r="H2960" s="38">
        <v>25</v>
      </c>
      <c r="I2960" s="38"/>
      <c r="J2960" s="27">
        <f t="shared" si="276"/>
        <v>167</v>
      </c>
      <c r="K2960" s="28">
        <f t="shared" si="277"/>
        <v>11</v>
      </c>
      <c r="L2960" s="27">
        <f>IF(K2960=0,0,IF(E2960&gt;1,E2960-1,VLOOKUP(K2960,Months_Weeks!$A$1:$B$13,2,0)))</f>
        <v>3</v>
      </c>
      <c r="M2960" s="29"/>
      <c r="N2960" s="39"/>
      <c r="O2960" s="39"/>
      <c r="P2960" s="50">
        <f t="shared" si="278"/>
        <v>0</v>
      </c>
      <c r="Q2960" s="28">
        <f t="shared" si="279"/>
        <v>11</v>
      </c>
      <c r="R2960" s="28">
        <f>IF(Q2960=0,0,IF(E2960&gt;1,E2960-1,VLOOKUP(Q2960,Months_Weeks!$A$1:$B$13,2,0)))</f>
        <v>3</v>
      </c>
      <c r="S2960" s="30"/>
      <c r="T2960" s="39"/>
      <c r="U2960" s="39"/>
      <c r="V2960" s="50">
        <f t="shared" si="280"/>
        <v>0</v>
      </c>
      <c r="W2960" s="28">
        <f t="shared" si="281"/>
        <v>11</v>
      </c>
      <c r="X2960" s="28">
        <f>IF(W2960=0,0,IF(E2960&gt;1,E2960-1,VLOOKUP(W2960,Months_Weeks!$A$1:$B$13,2,0)))</f>
        <v>3</v>
      </c>
      <c r="Y2960" s="30"/>
      <c r="Z2960" s="39"/>
      <c r="AA2960" s="31"/>
      <c r="AB2960" s="39"/>
      <c r="AC2960" s="31"/>
      <c r="AD2960" s="40"/>
      <c r="AE2960" s="31"/>
      <c r="AF2960" s="40"/>
      <c r="AG2960" s="31"/>
      <c r="AH2960" s="40"/>
      <c r="AI2960" s="31"/>
      <c r="AJ2960" s="40"/>
    </row>
    <row r="2961" spans="1:36" x14ac:dyDescent="0.25">
      <c r="A2961" s="37" t="s">
        <v>32</v>
      </c>
      <c r="B2961" s="37">
        <v>58</v>
      </c>
      <c r="C2961" s="26" t="str">
        <f>IFERROR(INDEX(Clients[Client_Name],MATCH(Table312[[#This Row],[Client_Code]],Clients[Client_Code],0)),"")</f>
        <v>RAPA NUI</v>
      </c>
      <c r="D2961" s="25">
        <v>12</v>
      </c>
      <c r="E2961" s="25">
        <v>1</v>
      </c>
      <c r="F2961" s="25" t="b">
        <f>IF(E2961&gt;(VLOOKUP(D2961,Months_Weeks!$A$2:$B$13,2,TRUE)),FALSE)</f>
        <v>0</v>
      </c>
      <c r="G2961" s="63">
        <f>IF(Table312[[#This Row],[Facility]]="Buin",1.5%,0.25%)</f>
        <v>2.5000000000000001E-3</v>
      </c>
      <c r="H2961" s="38"/>
      <c r="I2961" s="38"/>
      <c r="J2961" s="27">
        <f t="shared" si="276"/>
        <v>167</v>
      </c>
      <c r="K2961" s="28">
        <f t="shared" si="277"/>
        <v>11</v>
      </c>
      <c r="L2961" s="27">
        <f>IF(K2961=0,0,IF(E2961&gt;1,E2961-1,VLOOKUP(K2961,Months_Weeks!$A$1:$B$13,2,0)))</f>
        <v>4</v>
      </c>
      <c r="M2961" s="29"/>
      <c r="N2961" s="39"/>
      <c r="O2961" s="39"/>
      <c r="P2961" s="50">
        <f t="shared" si="278"/>
        <v>0</v>
      </c>
      <c r="Q2961" s="28">
        <f t="shared" si="279"/>
        <v>11</v>
      </c>
      <c r="R2961" s="28">
        <f>IF(Q2961=0,0,IF(E2961&gt;1,E2961-1,VLOOKUP(Q2961,Months_Weeks!$A$1:$B$13,2,0)))</f>
        <v>4</v>
      </c>
      <c r="S2961" s="30"/>
      <c r="T2961" s="39"/>
      <c r="U2961" s="39"/>
      <c r="V2961" s="50">
        <f t="shared" si="280"/>
        <v>0</v>
      </c>
      <c r="W2961" s="28">
        <f t="shared" si="281"/>
        <v>11</v>
      </c>
      <c r="X2961" s="28">
        <f>IF(W2961=0,0,IF(E2961&gt;1,E2961-1,VLOOKUP(W2961,Months_Weeks!$A$1:$B$13,2,0)))</f>
        <v>4</v>
      </c>
      <c r="Y2961" s="30"/>
      <c r="Z2961" s="39"/>
      <c r="AA2961" s="31"/>
      <c r="AB2961" s="39"/>
      <c r="AC2961" s="31"/>
      <c r="AD2961" s="40"/>
      <c r="AE2961" s="31"/>
      <c r="AF2961" s="40"/>
      <c r="AG2961" s="31"/>
      <c r="AH2961" s="40"/>
      <c r="AI2961" s="31"/>
      <c r="AJ2961" s="40"/>
    </row>
    <row r="2962" spans="1:36" x14ac:dyDescent="0.25">
      <c r="A2962" s="37" t="s">
        <v>32</v>
      </c>
      <c r="B2962" s="37">
        <v>58</v>
      </c>
      <c r="C2962" s="26" t="str">
        <f>IFERROR(INDEX(Clients[Client_Name],MATCH(Table312[[#This Row],[Client_Code]],Clients[Client_Code],0)),"")</f>
        <v>RAPA NUI</v>
      </c>
      <c r="D2962" s="25">
        <v>12</v>
      </c>
      <c r="E2962" s="25">
        <v>2</v>
      </c>
      <c r="F2962" s="25" t="b">
        <f>IF(E2962&gt;(VLOOKUP(D2962,Months_Weeks!$A$2:$B$13,2,TRUE)),FALSE)</f>
        <v>0</v>
      </c>
      <c r="G2962" s="63">
        <f>IF(Table312[[#This Row],[Facility]]="Buin",1.5%,0.25%)</f>
        <v>2.5000000000000001E-3</v>
      </c>
      <c r="H2962" s="38"/>
      <c r="I2962" s="38"/>
      <c r="J2962" s="27">
        <f t="shared" si="276"/>
        <v>167</v>
      </c>
      <c r="K2962" s="28">
        <f t="shared" si="277"/>
        <v>12</v>
      </c>
      <c r="L2962" s="27">
        <f>IF(K2962=0,0,IF(E2962&gt;1,E2962-1,VLOOKUP(K2962,Months_Weeks!$A$1:$B$13,2,0)))</f>
        <v>1</v>
      </c>
      <c r="M2962" s="29"/>
      <c r="N2962" s="39"/>
      <c r="O2962" s="39"/>
      <c r="P2962" s="50">
        <f t="shared" si="278"/>
        <v>0</v>
      </c>
      <c r="Q2962" s="28">
        <f t="shared" si="279"/>
        <v>12</v>
      </c>
      <c r="R2962" s="28">
        <f>IF(Q2962=0,0,IF(E2962&gt;1,E2962-1,VLOOKUP(Q2962,Months_Weeks!$A$1:$B$13,2,0)))</f>
        <v>1</v>
      </c>
      <c r="S2962" s="30"/>
      <c r="T2962" s="39"/>
      <c r="U2962" s="39"/>
      <c r="V2962" s="50">
        <f t="shared" si="280"/>
        <v>0</v>
      </c>
      <c r="W2962" s="28">
        <f t="shared" si="281"/>
        <v>12</v>
      </c>
      <c r="X2962" s="28">
        <f>IF(W2962=0,0,IF(E2962&gt;1,E2962-1,VLOOKUP(W2962,Months_Weeks!$A$1:$B$13,2,0)))</f>
        <v>1</v>
      </c>
      <c r="Y2962" s="30"/>
      <c r="Z2962" s="39"/>
      <c r="AA2962" s="31"/>
      <c r="AB2962" s="39"/>
      <c r="AC2962" s="31"/>
      <c r="AD2962" s="40"/>
      <c r="AE2962" s="31"/>
      <c r="AF2962" s="40"/>
      <c r="AG2962" s="31"/>
      <c r="AH2962" s="40"/>
      <c r="AI2962" s="31"/>
      <c r="AJ2962" s="40"/>
    </row>
    <row r="2963" spans="1:36" x14ac:dyDescent="0.25">
      <c r="A2963" s="37" t="s">
        <v>32</v>
      </c>
      <c r="B2963" s="37">
        <v>58</v>
      </c>
      <c r="C2963" s="26" t="str">
        <f>IFERROR(INDEX(Clients[Client_Name],MATCH(Table312[[#This Row],[Client_Code]],Clients[Client_Code],0)),"")</f>
        <v>RAPA NUI</v>
      </c>
      <c r="D2963" s="25">
        <v>12</v>
      </c>
      <c r="E2963" s="25">
        <v>3</v>
      </c>
      <c r="F2963" s="25" t="b">
        <f>IF(E2963&gt;(VLOOKUP(D2963,Months_Weeks!$A$2:$B$13,2,TRUE)),FALSE)</f>
        <v>0</v>
      </c>
      <c r="G2963" s="63">
        <f>IF(Table312[[#This Row],[Facility]]="Buin",1.5%,0.25%)</f>
        <v>2.5000000000000001E-3</v>
      </c>
      <c r="H2963" s="38"/>
      <c r="I2963" s="38">
        <v>25</v>
      </c>
      <c r="J2963" s="27">
        <f t="shared" si="276"/>
        <v>142</v>
      </c>
      <c r="K2963" s="28">
        <f t="shared" si="277"/>
        <v>12</v>
      </c>
      <c r="L2963" s="27">
        <f>IF(K2963=0,0,IF(E2963&gt;1,E2963-1,VLOOKUP(K2963,Months_Weeks!$A$1:$B$13,2,0)))</f>
        <v>2</v>
      </c>
      <c r="M2963" s="29"/>
      <c r="N2963" s="39"/>
      <c r="O2963" s="39"/>
      <c r="P2963" s="50">
        <f t="shared" si="278"/>
        <v>0</v>
      </c>
      <c r="Q2963" s="28">
        <f t="shared" si="279"/>
        <v>12</v>
      </c>
      <c r="R2963" s="28">
        <f>IF(Q2963=0,0,IF(E2963&gt;1,E2963-1,VLOOKUP(Q2963,Months_Weeks!$A$1:$B$13,2,0)))</f>
        <v>2</v>
      </c>
      <c r="S2963" s="30"/>
      <c r="T2963" s="39"/>
      <c r="U2963" s="39"/>
      <c r="V2963" s="50">
        <f t="shared" si="280"/>
        <v>0</v>
      </c>
      <c r="W2963" s="28">
        <f t="shared" si="281"/>
        <v>12</v>
      </c>
      <c r="X2963" s="28">
        <f>IF(W2963=0,0,IF(E2963&gt;1,E2963-1,VLOOKUP(W2963,Months_Weeks!$A$1:$B$13,2,0)))</f>
        <v>2</v>
      </c>
      <c r="Y2963" s="30"/>
      <c r="Z2963" s="39"/>
      <c r="AA2963" s="31"/>
      <c r="AB2963" s="39"/>
      <c r="AC2963" s="31"/>
      <c r="AD2963" s="40"/>
      <c r="AE2963" s="31"/>
      <c r="AF2963" s="40"/>
      <c r="AG2963" s="31"/>
      <c r="AH2963" s="40"/>
      <c r="AI2963" s="31"/>
      <c r="AJ2963" s="40"/>
    </row>
    <row r="2964" spans="1:36" x14ac:dyDescent="0.25">
      <c r="A2964" s="37" t="s">
        <v>32</v>
      </c>
      <c r="B2964" s="37">
        <v>58</v>
      </c>
      <c r="C2964" s="26" t="str">
        <f>IFERROR(INDEX(Clients[Client_Name],MATCH(Table312[[#This Row],[Client_Code]],Clients[Client_Code],0)),"")</f>
        <v>RAPA NUI</v>
      </c>
      <c r="D2964" s="25">
        <v>12</v>
      </c>
      <c r="E2964" s="25">
        <v>4</v>
      </c>
      <c r="F2964" s="25" t="b">
        <f>IF(E2964&gt;(VLOOKUP(D2964,Months_Weeks!$A$2:$B$13,2,TRUE)),FALSE)</f>
        <v>0</v>
      </c>
      <c r="G2964" s="63">
        <f>IF(Table312[[#This Row],[Facility]]="Buin",1.5%,0.25%)</f>
        <v>2.5000000000000001E-3</v>
      </c>
      <c r="H2964" s="38"/>
      <c r="I2964" s="38">
        <v>25</v>
      </c>
      <c r="J2964" s="27">
        <f t="shared" si="276"/>
        <v>117</v>
      </c>
      <c r="K2964" s="28">
        <f t="shared" si="277"/>
        <v>12</v>
      </c>
      <c r="L2964" s="27">
        <f>IF(K2964=0,0,IF(E2964&gt;1,E2964-1,VLOOKUP(K2964,Months_Weeks!$A$1:$B$13,2,0)))</f>
        <v>3</v>
      </c>
      <c r="M2964" s="29"/>
      <c r="N2964" s="39"/>
      <c r="O2964" s="39"/>
      <c r="P2964" s="50">
        <f t="shared" si="278"/>
        <v>0</v>
      </c>
      <c r="Q2964" s="28">
        <f t="shared" si="279"/>
        <v>12</v>
      </c>
      <c r="R2964" s="28">
        <f>IF(Q2964=0,0,IF(E2964&gt;1,E2964-1,VLOOKUP(Q2964,Months_Weeks!$A$1:$B$13,2,0)))</f>
        <v>3</v>
      </c>
      <c r="S2964" s="30"/>
      <c r="T2964" s="39"/>
      <c r="U2964" s="39"/>
      <c r="V2964" s="50">
        <f t="shared" si="280"/>
        <v>0</v>
      </c>
      <c r="W2964" s="28">
        <f t="shared" si="281"/>
        <v>12</v>
      </c>
      <c r="X2964" s="28">
        <f>IF(W2964=0,0,IF(E2964&gt;1,E2964-1,VLOOKUP(W2964,Months_Weeks!$A$1:$B$13,2,0)))</f>
        <v>3</v>
      </c>
      <c r="Y2964" s="30"/>
      <c r="Z2964" s="39"/>
      <c r="AA2964" s="31"/>
      <c r="AB2964" s="39"/>
      <c r="AC2964" s="31"/>
      <c r="AD2964" s="40"/>
      <c r="AE2964" s="31"/>
      <c r="AF2964" s="40"/>
      <c r="AG2964" s="31"/>
      <c r="AH2964" s="40"/>
      <c r="AI2964" s="31"/>
      <c r="AJ2964" s="40"/>
    </row>
    <row r="2965" spans="1:36" x14ac:dyDescent="0.25">
      <c r="A2965" s="37" t="s">
        <v>32</v>
      </c>
      <c r="B2965" s="37">
        <v>58</v>
      </c>
      <c r="C2965" s="26" t="str">
        <f>IFERROR(INDEX(Clients[Client_Name],MATCH(Table312[[#This Row],[Client_Code]],Clients[Client_Code],0)),"")</f>
        <v>RAPA NUI</v>
      </c>
      <c r="D2965" s="25">
        <v>12</v>
      </c>
      <c r="E2965" s="25">
        <v>5</v>
      </c>
      <c r="F2965" s="25" t="b">
        <f>IF(E2965&gt;(VLOOKUP(D2965,Months_Weeks!$A$2:$B$13,2,TRUE)),FALSE)</f>
        <v>0</v>
      </c>
      <c r="G2965" s="63">
        <f>IF(Table312[[#This Row],[Facility]]="Buin",1.5%,0.25%)</f>
        <v>2.5000000000000001E-3</v>
      </c>
      <c r="H2965" s="38"/>
      <c r="I2965" s="38"/>
      <c r="J2965" s="27">
        <f t="shared" si="276"/>
        <v>117</v>
      </c>
      <c r="K2965" s="28">
        <f t="shared" si="277"/>
        <v>12</v>
      </c>
      <c r="L2965" s="27">
        <f>IF(K2965=0,0,IF(E2965&gt;1,E2965-1,VLOOKUP(K2965,Months_Weeks!$A$1:$B$13,2,0)))</f>
        <v>4</v>
      </c>
      <c r="M2965" s="29"/>
      <c r="N2965" s="39"/>
      <c r="O2965" s="39"/>
      <c r="P2965" s="50">
        <f t="shared" si="278"/>
        <v>0</v>
      </c>
      <c r="Q2965" s="28">
        <f t="shared" si="279"/>
        <v>12</v>
      </c>
      <c r="R2965" s="28">
        <f>IF(Q2965=0,0,IF(E2965&gt;1,E2965-1,VLOOKUP(Q2965,Months_Weeks!$A$1:$B$13,2,0)))</f>
        <v>4</v>
      </c>
      <c r="S2965" s="30"/>
      <c r="T2965" s="39"/>
      <c r="U2965" s="39"/>
      <c r="V2965" s="50">
        <f t="shared" si="280"/>
        <v>0</v>
      </c>
      <c r="W2965" s="28">
        <f t="shared" si="281"/>
        <v>12</v>
      </c>
      <c r="X2965" s="28">
        <f>IF(W2965=0,0,IF(E2965&gt;1,E2965-1,VLOOKUP(W2965,Months_Weeks!$A$1:$B$13,2,0)))</f>
        <v>4</v>
      </c>
      <c r="Y2965" s="30"/>
      <c r="Z2965" s="39"/>
      <c r="AA2965" s="31"/>
      <c r="AB2965" s="39"/>
      <c r="AC2965" s="31"/>
      <c r="AD2965" s="40"/>
      <c r="AE2965" s="31"/>
      <c r="AF2965" s="40"/>
      <c r="AG2965" s="31"/>
      <c r="AH2965" s="40"/>
      <c r="AI2965" s="31"/>
      <c r="AJ2965" s="40"/>
    </row>
    <row r="2966" spans="1:36" x14ac:dyDescent="0.25">
      <c r="A2966" s="37" t="s">
        <v>62</v>
      </c>
      <c r="B2966" s="37">
        <v>1047</v>
      </c>
      <c r="C2966" s="26" t="str">
        <f>IFERROR(INDEX(Clients[Client_Name],MATCH(Table312[[#This Row],[Client_Code]],Clients[Client_Code],0)),"")</f>
        <v>RAPA NUI</v>
      </c>
      <c r="D2966" s="25">
        <v>1</v>
      </c>
      <c r="E2966" s="25">
        <v>1</v>
      </c>
      <c r="F2966" s="25" t="b">
        <f>IF(E2966&gt;(VLOOKUP(D2966,Months_Weeks!$A$2:$B$13,2,TRUE)),FALSE)</f>
        <v>0</v>
      </c>
      <c r="G2966" s="63">
        <f>IF(Table312[[#This Row],[Facility]]="Buin",1.5%,0.25%)</f>
        <v>1.4999999999999999E-2</v>
      </c>
      <c r="H2966" s="38">
        <v>24</v>
      </c>
      <c r="I2966" s="38"/>
      <c r="J2966" s="27">
        <f t="shared" si="276"/>
        <v>24</v>
      </c>
      <c r="K2966" s="28">
        <f t="shared" si="277"/>
        <v>0</v>
      </c>
      <c r="L2966" s="27">
        <f>IF(K2966=0,0,IF(E2966&gt;1,E2966-1,VLOOKUP(K2966,Months_Weeks!$A$1:$B$13,2,0)))</f>
        <v>0</v>
      </c>
      <c r="M2966" s="29"/>
      <c r="N2966" s="39"/>
      <c r="O2966" s="39"/>
      <c r="P2966" s="50">
        <f t="shared" si="278"/>
        <v>0</v>
      </c>
      <c r="Q2966" s="28">
        <f t="shared" si="279"/>
        <v>0</v>
      </c>
      <c r="R2966" s="28">
        <f>IF(Q2966=0,0,IF(E2966&gt;1,E2966-1,VLOOKUP(Q2966,Months_Weeks!$A$1:$B$13,2,0)))</f>
        <v>0</v>
      </c>
      <c r="S2966" s="30"/>
      <c r="T2966" s="39"/>
      <c r="U2966" s="39"/>
      <c r="V2966" s="50">
        <f t="shared" si="280"/>
        <v>0</v>
      </c>
      <c r="W2966" s="28">
        <f t="shared" si="281"/>
        <v>0</v>
      </c>
      <c r="X2966" s="28">
        <f>IF(W2966=0,0,IF(E2966&gt;1,E2966-1,VLOOKUP(W2966,Months_Weeks!$A$1:$B$13,2,0)))</f>
        <v>0</v>
      </c>
      <c r="Y2966" s="30"/>
      <c r="Z2966" s="39"/>
      <c r="AA2966" s="31"/>
      <c r="AB2966" s="39"/>
      <c r="AC2966" s="31"/>
      <c r="AD2966" s="40"/>
      <c r="AE2966" s="31"/>
      <c r="AF2966" s="40"/>
      <c r="AG2966" s="31"/>
      <c r="AH2966" s="40"/>
      <c r="AI2966" s="31">
        <v>1</v>
      </c>
      <c r="AJ2966" s="70">
        <v>0.215</v>
      </c>
    </row>
    <row r="2967" spans="1:36" x14ac:dyDescent="0.25">
      <c r="A2967" s="37" t="s">
        <v>62</v>
      </c>
      <c r="B2967" s="37">
        <v>1047</v>
      </c>
      <c r="C2967" s="26" t="str">
        <f>IFERROR(INDEX(Clients[Client_Name],MATCH(Table312[[#This Row],[Client_Code]],Clients[Client_Code],0)),"")</f>
        <v>RAPA NUI</v>
      </c>
      <c r="D2967" s="25">
        <v>1</v>
      </c>
      <c r="E2967" s="25">
        <v>2</v>
      </c>
      <c r="F2967" s="25" t="b">
        <f>IF(E2967&gt;(VLOOKUP(D2967,Months_Weeks!$A$2:$B$13,2,TRUE)),FALSE)</f>
        <v>0</v>
      </c>
      <c r="G2967" s="63">
        <f>IF(Table312[[#This Row],[Facility]]="Buin",1.5%,0.25%)</f>
        <v>1.4999999999999999E-2</v>
      </c>
      <c r="H2967" s="38">
        <v>0</v>
      </c>
      <c r="I2967" s="38"/>
      <c r="J2967" s="27">
        <f t="shared" si="276"/>
        <v>24</v>
      </c>
      <c r="K2967" s="28">
        <f t="shared" si="277"/>
        <v>1</v>
      </c>
      <c r="L2967" s="27">
        <f>IF(K2967=0,0,IF(E2967&gt;1,E2967-1,VLOOKUP(K2967,Months_Weeks!$A$1:$B$13,2,0)))</f>
        <v>1</v>
      </c>
      <c r="M2967" s="29"/>
      <c r="N2967" s="39"/>
      <c r="O2967" s="39"/>
      <c r="P2967" s="50">
        <f t="shared" si="278"/>
        <v>0</v>
      </c>
      <c r="Q2967" s="28">
        <f t="shared" si="279"/>
        <v>1</v>
      </c>
      <c r="R2967" s="28">
        <f>IF(Q2967=0,0,IF(E2967&gt;1,E2967-1,VLOOKUP(Q2967,Months_Weeks!$A$1:$B$13,2,0)))</f>
        <v>1</v>
      </c>
      <c r="S2967" s="30"/>
      <c r="T2967" s="39"/>
      <c r="U2967" s="39"/>
      <c r="V2967" s="50">
        <f t="shared" si="280"/>
        <v>0</v>
      </c>
      <c r="W2967" s="28">
        <f t="shared" si="281"/>
        <v>1</v>
      </c>
      <c r="X2967" s="28">
        <f>IF(W2967=0,0,IF(E2967&gt;1,E2967-1,VLOOKUP(W2967,Months_Weeks!$A$1:$B$13,2,0)))</f>
        <v>1</v>
      </c>
      <c r="Y2967" s="30"/>
      <c r="Z2967" s="39"/>
      <c r="AA2967" s="31"/>
      <c r="AB2967" s="39"/>
      <c r="AC2967" s="31"/>
      <c r="AD2967" s="40"/>
      <c r="AE2967" s="31"/>
      <c r="AF2967" s="40"/>
      <c r="AG2967" s="31"/>
      <c r="AH2967" s="40"/>
      <c r="AI2967" s="31"/>
      <c r="AJ2967" s="40"/>
    </row>
    <row r="2968" spans="1:36" x14ac:dyDescent="0.25">
      <c r="A2968" s="37" t="s">
        <v>62</v>
      </c>
      <c r="B2968" s="37">
        <v>1047</v>
      </c>
      <c r="C2968" s="26" t="str">
        <f>IFERROR(INDEX(Clients[Client_Name],MATCH(Table312[[#This Row],[Client_Code]],Clients[Client_Code],0)),"")</f>
        <v>RAPA NUI</v>
      </c>
      <c r="D2968" s="25">
        <v>1</v>
      </c>
      <c r="E2968" s="25">
        <v>3</v>
      </c>
      <c r="F2968" s="25" t="b">
        <f>IF(E2968&gt;(VLOOKUP(D2968,Months_Weeks!$A$2:$B$13,2,TRUE)),FALSE)</f>
        <v>0</v>
      </c>
      <c r="G2968" s="63">
        <f>IF(Table312[[#This Row],[Facility]]="Buin",1.5%,0.25%)</f>
        <v>1.4999999999999999E-2</v>
      </c>
      <c r="H2968" s="38"/>
      <c r="I2968" s="38">
        <v>4</v>
      </c>
      <c r="J2968" s="27">
        <f t="shared" si="276"/>
        <v>20</v>
      </c>
      <c r="K2968" s="28">
        <f t="shared" si="277"/>
        <v>1</v>
      </c>
      <c r="L2968" s="27">
        <f>IF(K2968=0,0,IF(E2968&gt;1,E2968-1,VLOOKUP(K2968,Months_Weeks!$A$1:$B$13,2,0)))</f>
        <v>2</v>
      </c>
      <c r="M2968" s="29"/>
      <c r="N2968" s="39"/>
      <c r="O2968" s="39"/>
      <c r="P2968" s="50">
        <f t="shared" si="278"/>
        <v>0</v>
      </c>
      <c r="Q2968" s="28">
        <f t="shared" si="279"/>
        <v>1</v>
      </c>
      <c r="R2968" s="28">
        <f>IF(Q2968=0,0,IF(E2968&gt;1,E2968-1,VLOOKUP(Q2968,Months_Weeks!$A$1:$B$13,2,0)))</f>
        <v>2</v>
      </c>
      <c r="S2968" s="30"/>
      <c r="T2968" s="39"/>
      <c r="U2968" s="39"/>
      <c r="V2968" s="50">
        <f t="shared" si="280"/>
        <v>0</v>
      </c>
      <c r="W2968" s="28">
        <f t="shared" si="281"/>
        <v>1</v>
      </c>
      <c r="X2968" s="28">
        <f>IF(W2968=0,0,IF(E2968&gt;1,E2968-1,VLOOKUP(W2968,Months_Weeks!$A$1:$B$13,2,0)))</f>
        <v>2</v>
      </c>
      <c r="Y2968" s="30"/>
      <c r="Z2968" s="39"/>
      <c r="AA2968" s="31"/>
      <c r="AB2968" s="39"/>
      <c r="AC2968" s="31"/>
      <c r="AD2968" s="40"/>
      <c r="AE2968" s="31"/>
      <c r="AF2968" s="40"/>
      <c r="AG2968" s="31"/>
      <c r="AH2968" s="40"/>
      <c r="AI2968" s="31"/>
      <c r="AJ2968" s="40"/>
    </row>
    <row r="2969" spans="1:36" x14ac:dyDescent="0.25">
      <c r="A2969" s="37" t="s">
        <v>62</v>
      </c>
      <c r="B2969" s="37">
        <v>1047</v>
      </c>
      <c r="C2969" s="26" t="str">
        <f>IFERROR(INDEX(Clients[Client_Name],MATCH(Table312[[#This Row],[Client_Code]],Clients[Client_Code],0)),"")</f>
        <v>RAPA NUI</v>
      </c>
      <c r="D2969" s="25">
        <v>1</v>
      </c>
      <c r="E2969" s="25">
        <v>4</v>
      </c>
      <c r="F2969" s="25" t="b">
        <f>IF(E2969&gt;(VLOOKUP(D2969,Months_Weeks!$A$2:$B$13,2,TRUE)),FALSE)</f>
        <v>0</v>
      </c>
      <c r="G2969" s="63">
        <f>IF(Table312[[#This Row],[Facility]]="Buin",1.5%,0.25%)</f>
        <v>1.4999999999999999E-2</v>
      </c>
      <c r="H2969" s="38">
        <v>0</v>
      </c>
      <c r="I2969" s="38"/>
      <c r="J2969" s="27">
        <f t="shared" si="276"/>
        <v>20</v>
      </c>
      <c r="K2969" s="28">
        <f t="shared" si="277"/>
        <v>1</v>
      </c>
      <c r="L2969" s="27">
        <f>IF(K2969=0,0,IF(E2969&gt;1,E2969-1,VLOOKUP(K2969,Months_Weeks!$A$1:$B$13,2,0)))</f>
        <v>3</v>
      </c>
      <c r="M2969" s="29"/>
      <c r="N2969" s="39"/>
      <c r="O2969" s="39"/>
      <c r="P2969" s="50">
        <f t="shared" si="278"/>
        <v>0</v>
      </c>
      <c r="Q2969" s="28">
        <f t="shared" si="279"/>
        <v>1</v>
      </c>
      <c r="R2969" s="28">
        <f>IF(Q2969=0,0,IF(E2969&gt;1,E2969-1,VLOOKUP(Q2969,Months_Weeks!$A$1:$B$13,2,0)))</f>
        <v>3</v>
      </c>
      <c r="S2969" s="30"/>
      <c r="T2969" s="39"/>
      <c r="U2969" s="39"/>
      <c r="V2969" s="50">
        <f t="shared" si="280"/>
        <v>0</v>
      </c>
      <c r="W2969" s="28">
        <f t="shared" si="281"/>
        <v>1</v>
      </c>
      <c r="X2969" s="28">
        <f>IF(W2969=0,0,IF(E2969&gt;1,E2969-1,VLOOKUP(W2969,Months_Weeks!$A$1:$B$13,2,0)))</f>
        <v>3</v>
      </c>
      <c r="Y2969" s="30"/>
      <c r="Z2969" s="39"/>
      <c r="AA2969" s="31"/>
      <c r="AB2969" s="39"/>
      <c r="AC2969" s="31"/>
      <c r="AD2969" s="40"/>
      <c r="AE2969" s="31"/>
      <c r="AF2969" s="40"/>
      <c r="AG2969" s="31"/>
      <c r="AH2969" s="40"/>
      <c r="AI2969" s="31"/>
      <c r="AJ2969" s="40"/>
    </row>
    <row r="2970" spans="1:36" x14ac:dyDescent="0.25">
      <c r="A2970" s="37" t="s">
        <v>62</v>
      </c>
      <c r="B2970" s="37">
        <v>1047</v>
      </c>
      <c r="C2970" s="26" t="str">
        <f>IFERROR(INDEX(Clients[Client_Name],MATCH(Table312[[#This Row],[Client_Code]],Clients[Client_Code],0)),"")</f>
        <v>RAPA NUI</v>
      </c>
      <c r="D2970" s="25">
        <v>2</v>
      </c>
      <c r="E2970" s="25">
        <v>1</v>
      </c>
      <c r="F2970" s="25" t="b">
        <f>IF(E2970&gt;(VLOOKUP(D2970,Months_Weeks!$A$2:$B$13,2,TRUE)),FALSE)</f>
        <v>0</v>
      </c>
      <c r="G2970" s="63">
        <f>IF(Table312[[#This Row],[Facility]]="Buin",1.5%,0.25%)</f>
        <v>1.4999999999999999E-2</v>
      </c>
      <c r="H2970" s="38"/>
      <c r="I2970" s="38">
        <v>4</v>
      </c>
      <c r="J2970" s="27">
        <f t="shared" si="276"/>
        <v>16</v>
      </c>
      <c r="K2970" s="28">
        <f t="shared" si="277"/>
        <v>1</v>
      </c>
      <c r="L2970" s="27">
        <f>IF(K2970=0,0,IF(E2970&gt;1,E2970-1,VLOOKUP(K2970,Months_Weeks!$A$1:$B$13,2,0)))</f>
        <v>4</v>
      </c>
      <c r="M2970" s="29"/>
      <c r="N2970" s="39"/>
      <c r="O2970" s="39"/>
      <c r="P2970" s="50">
        <f t="shared" si="278"/>
        <v>0</v>
      </c>
      <c r="Q2970" s="28">
        <f t="shared" si="279"/>
        <v>1</v>
      </c>
      <c r="R2970" s="28">
        <f>IF(Q2970=0,0,IF(E2970&gt;1,E2970-1,VLOOKUP(Q2970,Months_Weeks!$A$1:$B$13,2,0)))</f>
        <v>4</v>
      </c>
      <c r="S2970" s="30"/>
      <c r="T2970" s="39"/>
      <c r="U2970" s="39"/>
      <c r="V2970" s="50">
        <f t="shared" si="280"/>
        <v>0</v>
      </c>
      <c r="W2970" s="28">
        <f t="shared" si="281"/>
        <v>1</v>
      </c>
      <c r="X2970" s="28">
        <f>IF(W2970=0,0,IF(E2970&gt;1,E2970-1,VLOOKUP(W2970,Months_Weeks!$A$1:$B$13,2,0)))</f>
        <v>4</v>
      </c>
      <c r="Y2970" s="30"/>
      <c r="Z2970" s="39"/>
      <c r="AA2970" s="31"/>
      <c r="AB2970" s="39"/>
      <c r="AC2970" s="31"/>
      <c r="AD2970" s="40"/>
      <c r="AE2970" s="31"/>
      <c r="AF2970" s="40"/>
      <c r="AG2970" s="31"/>
      <c r="AH2970" s="40"/>
      <c r="AI2970" s="31"/>
      <c r="AJ2970" s="40"/>
    </row>
    <row r="2971" spans="1:36" x14ac:dyDescent="0.25">
      <c r="A2971" s="37" t="s">
        <v>62</v>
      </c>
      <c r="B2971" s="37">
        <v>1047</v>
      </c>
      <c r="C2971" s="26" t="str">
        <f>IFERROR(INDEX(Clients[Client_Name],MATCH(Table312[[#This Row],[Client_Code]],Clients[Client_Code],0)),"")</f>
        <v>RAPA NUI</v>
      </c>
      <c r="D2971" s="25">
        <v>2</v>
      </c>
      <c r="E2971" s="25">
        <v>2</v>
      </c>
      <c r="F2971" s="25" t="b">
        <f>IF(E2971&gt;(VLOOKUP(D2971,Months_Weeks!$A$2:$B$13,2,TRUE)),FALSE)</f>
        <v>0</v>
      </c>
      <c r="G2971" s="63">
        <f>IF(Table312[[#This Row],[Facility]]="Buin",1.5%,0.25%)</f>
        <v>1.4999999999999999E-2</v>
      </c>
      <c r="H2971" s="38">
        <v>0</v>
      </c>
      <c r="I2971" s="38"/>
      <c r="J2971" s="27">
        <f t="shared" si="276"/>
        <v>16</v>
      </c>
      <c r="K2971" s="28">
        <f t="shared" si="277"/>
        <v>2</v>
      </c>
      <c r="L2971" s="27">
        <f>IF(K2971=0,0,IF(E2971&gt;1,E2971-1,VLOOKUP(K2971,Months_Weeks!$A$1:$B$13,2,0)))</f>
        <v>1</v>
      </c>
      <c r="M2971" s="29"/>
      <c r="N2971" s="39"/>
      <c r="O2971" s="39"/>
      <c r="P2971" s="50">
        <f t="shared" si="278"/>
        <v>0</v>
      </c>
      <c r="Q2971" s="28">
        <f t="shared" si="279"/>
        <v>2</v>
      </c>
      <c r="R2971" s="28">
        <f>IF(Q2971=0,0,IF(E2971&gt;1,E2971-1,VLOOKUP(Q2971,Months_Weeks!$A$1:$B$13,2,0)))</f>
        <v>1</v>
      </c>
      <c r="S2971" s="30"/>
      <c r="T2971" s="39"/>
      <c r="U2971" s="39"/>
      <c r="V2971" s="50">
        <f t="shared" si="280"/>
        <v>0</v>
      </c>
      <c r="W2971" s="28">
        <f t="shared" si="281"/>
        <v>2</v>
      </c>
      <c r="X2971" s="28">
        <f>IF(W2971=0,0,IF(E2971&gt;1,E2971-1,VLOOKUP(W2971,Months_Weeks!$A$1:$B$13,2,0)))</f>
        <v>1</v>
      </c>
      <c r="Y2971" s="30"/>
      <c r="Z2971" s="39"/>
      <c r="AA2971" s="31"/>
      <c r="AB2971" s="39"/>
      <c r="AC2971" s="31"/>
      <c r="AD2971" s="40"/>
      <c r="AE2971" s="31"/>
      <c r="AF2971" s="40"/>
      <c r="AG2971" s="31"/>
      <c r="AH2971" s="40"/>
      <c r="AI2971" s="31"/>
      <c r="AJ2971" s="40"/>
    </row>
    <row r="2972" spans="1:36" x14ac:dyDescent="0.25">
      <c r="A2972" s="37" t="s">
        <v>62</v>
      </c>
      <c r="B2972" s="37">
        <v>1047</v>
      </c>
      <c r="C2972" s="26" t="str">
        <f>IFERROR(INDEX(Clients[Client_Name],MATCH(Table312[[#This Row],[Client_Code]],Clients[Client_Code],0)),"")</f>
        <v>RAPA NUI</v>
      </c>
      <c r="D2972" s="25">
        <v>2</v>
      </c>
      <c r="E2972" s="25">
        <v>3</v>
      </c>
      <c r="F2972" s="25" t="b">
        <f>IF(E2972&gt;(VLOOKUP(D2972,Months_Weeks!$A$2:$B$13,2,TRUE)),FALSE)</f>
        <v>0</v>
      </c>
      <c r="G2972" s="63">
        <f>IF(Table312[[#This Row],[Facility]]="Buin",1.5%,0.25%)</f>
        <v>1.4999999999999999E-2</v>
      </c>
      <c r="H2972" s="38">
        <v>0</v>
      </c>
      <c r="I2972" s="38"/>
      <c r="J2972" s="27">
        <f t="shared" si="276"/>
        <v>16</v>
      </c>
      <c r="K2972" s="28">
        <f t="shared" si="277"/>
        <v>2</v>
      </c>
      <c r="L2972" s="27">
        <f>IF(K2972=0,0,IF(E2972&gt;1,E2972-1,VLOOKUP(K2972,Months_Weeks!$A$1:$B$13,2,0)))</f>
        <v>2</v>
      </c>
      <c r="M2972" s="29"/>
      <c r="N2972" s="39"/>
      <c r="O2972" s="39"/>
      <c r="P2972" s="50">
        <f t="shared" si="278"/>
        <v>0</v>
      </c>
      <c r="Q2972" s="28">
        <f t="shared" si="279"/>
        <v>2</v>
      </c>
      <c r="R2972" s="28">
        <f>IF(Q2972=0,0,IF(E2972&gt;1,E2972-1,VLOOKUP(Q2972,Months_Weeks!$A$1:$B$13,2,0)))</f>
        <v>2</v>
      </c>
      <c r="S2972" s="30"/>
      <c r="T2972" s="39"/>
      <c r="U2972" s="39"/>
      <c r="V2972" s="50">
        <f t="shared" si="280"/>
        <v>0</v>
      </c>
      <c r="W2972" s="28">
        <f t="shared" si="281"/>
        <v>2</v>
      </c>
      <c r="X2972" s="28">
        <f>IF(W2972=0,0,IF(E2972&gt;1,E2972-1,VLOOKUP(W2972,Months_Weeks!$A$1:$B$13,2,0)))</f>
        <v>2</v>
      </c>
      <c r="Y2972" s="30"/>
      <c r="Z2972" s="39"/>
      <c r="AA2972" s="31"/>
      <c r="AB2972" s="39"/>
      <c r="AC2972" s="31"/>
      <c r="AD2972" s="40"/>
      <c r="AE2972" s="31"/>
      <c r="AF2972" s="40"/>
      <c r="AG2972" s="31"/>
      <c r="AH2972" s="40"/>
      <c r="AI2972" s="31"/>
      <c r="AJ2972" s="40"/>
    </row>
    <row r="2973" spans="1:36" x14ac:dyDescent="0.25">
      <c r="A2973" s="37" t="s">
        <v>62</v>
      </c>
      <c r="B2973" s="37">
        <v>1047</v>
      </c>
      <c r="C2973" s="26" t="str">
        <f>IFERROR(INDEX(Clients[Client_Name],MATCH(Table312[[#This Row],[Client_Code]],Clients[Client_Code],0)),"")</f>
        <v>RAPA NUI</v>
      </c>
      <c r="D2973" s="25">
        <v>2</v>
      </c>
      <c r="E2973" s="25">
        <v>4</v>
      </c>
      <c r="F2973" s="25" t="b">
        <f>IF(E2973&gt;(VLOOKUP(D2973,Months_Weeks!$A$2:$B$13,2,TRUE)),FALSE)</f>
        <v>0</v>
      </c>
      <c r="G2973" s="63">
        <f>IF(Table312[[#This Row],[Facility]]="Buin",1.5%,0.25%)</f>
        <v>1.4999999999999999E-2</v>
      </c>
      <c r="H2973" s="38">
        <v>0</v>
      </c>
      <c r="I2973" s="38"/>
      <c r="J2973" s="27">
        <f t="shared" si="276"/>
        <v>16</v>
      </c>
      <c r="K2973" s="28">
        <f t="shared" si="277"/>
        <v>2</v>
      </c>
      <c r="L2973" s="27">
        <f>IF(K2973=0,0,IF(E2973&gt;1,E2973-1,VLOOKUP(K2973,Months_Weeks!$A$1:$B$13,2,0)))</f>
        <v>3</v>
      </c>
      <c r="M2973" s="29"/>
      <c r="N2973" s="39"/>
      <c r="O2973" s="39"/>
      <c r="P2973" s="50">
        <f t="shared" si="278"/>
        <v>0</v>
      </c>
      <c r="Q2973" s="28">
        <f t="shared" si="279"/>
        <v>2</v>
      </c>
      <c r="R2973" s="28">
        <f>IF(Q2973=0,0,IF(E2973&gt;1,E2973-1,VLOOKUP(Q2973,Months_Weeks!$A$1:$B$13,2,0)))</f>
        <v>3</v>
      </c>
      <c r="S2973" s="30"/>
      <c r="T2973" s="39"/>
      <c r="U2973" s="39"/>
      <c r="V2973" s="50">
        <f t="shared" si="280"/>
        <v>0</v>
      </c>
      <c r="W2973" s="28">
        <f t="shared" si="281"/>
        <v>2</v>
      </c>
      <c r="X2973" s="28">
        <f>IF(W2973=0,0,IF(E2973&gt;1,E2973-1,VLOOKUP(W2973,Months_Weeks!$A$1:$B$13,2,0)))</f>
        <v>3</v>
      </c>
      <c r="Y2973" s="30"/>
      <c r="Z2973" s="39"/>
      <c r="AA2973" s="31"/>
      <c r="AB2973" s="39"/>
      <c r="AC2973" s="31"/>
      <c r="AD2973" s="40"/>
      <c r="AE2973" s="31"/>
      <c r="AF2973" s="40"/>
      <c r="AG2973" s="31"/>
      <c r="AH2973" s="40"/>
      <c r="AI2973" s="31"/>
      <c r="AJ2973" s="40"/>
    </row>
    <row r="2974" spans="1:36" x14ac:dyDescent="0.25">
      <c r="A2974" s="37" t="s">
        <v>62</v>
      </c>
      <c r="B2974" s="37">
        <v>1047</v>
      </c>
      <c r="C2974" s="26" t="str">
        <f>IFERROR(INDEX(Clients[Client_Name],MATCH(Table312[[#This Row],[Client_Code]],Clients[Client_Code],0)),"")</f>
        <v>RAPA NUI</v>
      </c>
      <c r="D2974" s="25">
        <v>3</v>
      </c>
      <c r="E2974" s="25">
        <v>1</v>
      </c>
      <c r="F2974" s="25" t="b">
        <f>IF(E2974&gt;(VLOOKUP(D2974,Months_Weeks!$A$2:$B$13,2,TRUE)),FALSE)</f>
        <v>0</v>
      </c>
      <c r="G2974" s="63">
        <f>IF(Table312[[#This Row],[Facility]]="Buin",1.5%,0.25%)</f>
        <v>1.4999999999999999E-2</v>
      </c>
      <c r="H2974" s="38">
        <v>0</v>
      </c>
      <c r="I2974" s="38"/>
      <c r="J2974" s="27">
        <f t="shared" si="276"/>
        <v>16</v>
      </c>
      <c r="K2974" s="28">
        <f t="shared" si="277"/>
        <v>2</v>
      </c>
      <c r="L2974" s="27">
        <f>IF(K2974=0,0,IF(E2974&gt;1,E2974-1,VLOOKUP(K2974,Months_Weeks!$A$1:$B$13,2,0)))</f>
        <v>4</v>
      </c>
      <c r="M2974" s="29"/>
      <c r="N2974" s="39"/>
      <c r="O2974" s="39"/>
      <c r="P2974" s="50">
        <f t="shared" si="278"/>
        <v>0</v>
      </c>
      <c r="Q2974" s="28">
        <f t="shared" si="279"/>
        <v>2</v>
      </c>
      <c r="R2974" s="28">
        <f>IF(Q2974=0,0,IF(E2974&gt;1,E2974-1,VLOOKUP(Q2974,Months_Weeks!$A$1:$B$13,2,0)))</f>
        <v>4</v>
      </c>
      <c r="S2974" s="30"/>
      <c r="T2974" s="39"/>
      <c r="U2974" s="39"/>
      <c r="V2974" s="50">
        <f t="shared" si="280"/>
        <v>0</v>
      </c>
      <c r="W2974" s="28">
        <f t="shared" si="281"/>
        <v>2</v>
      </c>
      <c r="X2974" s="28">
        <f>IF(W2974=0,0,IF(E2974&gt;1,E2974-1,VLOOKUP(W2974,Months_Weeks!$A$1:$B$13,2,0)))</f>
        <v>4</v>
      </c>
      <c r="Y2974" s="30"/>
      <c r="Z2974" s="39"/>
      <c r="AA2974" s="31"/>
      <c r="AB2974" s="39"/>
      <c r="AC2974" s="31"/>
      <c r="AD2974" s="40"/>
      <c r="AE2974" s="31"/>
      <c r="AF2974" s="40"/>
      <c r="AG2974" s="31"/>
      <c r="AH2974" s="40"/>
      <c r="AI2974" s="31"/>
      <c r="AJ2974" s="40"/>
    </row>
    <row r="2975" spans="1:36" x14ac:dyDescent="0.25">
      <c r="A2975" s="37" t="s">
        <v>62</v>
      </c>
      <c r="B2975" s="37">
        <v>1047</v>
      </c>
      <c r="C2975" s="26" t="str">
        <f>IFERROR(INDEX(Clients[Client_Name],MATCH(Table312[[#This Row],[Client_Code]],Clients[Client_Code],0)),"")</f>
        <v>RAPA NUI</v>
      </c>
      <c r="D2975" s="25">
        <v>3</v>
      </c>
      <c r="E2975" s="25">
        <v>2</v>
      </c>
      <c r="F2975" s="25" t="b">
        <f>IF(E2975&gt;(VLOOKUP(D2975,Months_Weeks!$A$2:$B$13,2,TRUE)),FALSE)</f>
        <v>0</v>
      </c>
      <c r="G2975" s="63">
        <f>IF(Table312[[#This Row],[Facility]]="Buin",1.5%,0.25%)</f>
        <v>1.4999999999999999E-2</v>
      </c>
      <c r="H2975" s="38"/>
      <c r="I2975" s="38"/>
      <c r="J2975" s="27">
        <f t="shared" si="276"/>
        <v>16</v>
      </c>
      <c r="K2975" s="28">
        <f t="shared" si="277"/>
        <v>3</v>
      </c>
      <c r="L2975" s="27">
        <f>IF(K2975=0,0,IF(E2975&gt;1,E2975-1,VLOOKUP(K2975,Months_Weeks!$A$1:$B$13,2,0)))</f>
        <v>1</v>
      </c>
      <c r="M2975" s="29"/>
      <c r="N2975" s="39"/>
      <c r="O2975" s="39"/>
      <c r="P2975" s="50">
        <f t="shared" si="278"/>
        <v>0</v>
      </c>
      <c r="Q2975" s="28">
        <f t="shared" si="279"/>
        <v>3</v>
      </c>
      <c r="R2975" s="28">
        <f>IF(Q2975=0,0,IF(E2975&gt;1,E2975-1,VLOOKUP(Q2975,Months_Weeks!$A$1:$B$13,2,0)))</f>
        <v>1</v>
      </c>
      <c r="S2975" s="30"/>
      <c r="T2975" s="39"/>
      <c r="U2975" s="39"/>
      <c r="V2975" s="50">
        <f t="shared" si="280"/>
        <v>0</v>
      </c>
      <c r="W2975" s="28">
        <f t="shared" si="281"/>
        <v>3</v>
      </c>
      <c r="X2975" s="28">
        <f>IF(W2975=0,0,IF(E2975&gt;1,E2975-1,VLOOKUP(W2975,Months_Weeks!$A$1:$B$13,2,0)))</f>
        <v>1</v>
      </c>
      <c r="Y2975" s="30"/>
      <c r="Z2975" s="39"/>
      <c r="AA2975" s="31"/>
      <c r="AB2975" s="39"/>
      <c r="AC2975" s="31"/>
      <c r="AD2975" s="40"/>
      <c r="AE2975" s="31"/>
      <c r="AF2975" s="40"/>
      <c r="AG2975" s="31"/>
      <c r="AH2975" s="40"/>
      <c r="AI2975" s="31"/>
      <c r="AJ2975" s="40"/>
    </row>
    <row r="2976" spans="1:36" x14ac:dyDescent="0.25">
      <c r="A2976" s="37" t="s">
        <v>62</v>
      </c>
      <c r="B2976" s="37">
        <v>1047</v>
      </c>
      <c r="C2976" s="26" t="str">
        <f>IFERROR(INDEX(Clients[Client_Name],MATCH(Table312[[#This Row],[Client_Code]],Clients[Client_Code],0)),"")</f>
        <v>RAPA NUI</v>
      </c>
      <c r="D2976" s="25">
        <v>3</v>
      </c>
      <c r="E2976" s="25">
        <v>3</v>
      </c>
      <c r="F2976" s="25" t="b">
        <f>IF(E2976&gt;(VLOOKUP(D2976,Months_Weeks!$A$2:$B$13,2,TRUE)),FALSE)</f>
        <v>0</v>
      </c>
      <c r="G2976" s="63">
        <f>IF(Table312[[#This Row],[Facility]]="Buin",1.5%,0.25%)</f>
        <v>1.4999999999999999E-2</v>
      </c>
      <c r="H2976" s="38"/>
      <c r="I2976" s="38">
        <v>8</v>
      </c>
      <c r="J2976" s="27">
        <f t="shared" si="276"/>
        <v>8</v>
      </c>
      <c r="K2976" s="28">
        <f t="shared" si="277"/>
        <v>3</v>
      </c>
      <c r="L2976" s="27">
        <f>IF(K2976=0,0,IF(E2976&gt;1,E2976-1,VLOOKUP(K2976,Months_Weeks!$A$1:$B$13,2,0)))</f>
        <v>2</v>
      </c>
      <c r="M2976" s="29"/>
      <c r="N2976" s="39"/>
      <c r="O2976" s="39"/>
      <c r="P2976" s="50">
        <f t="shared" si="278"/>
        <v>0</v>
      </c>
      <c r="Q2976" s="28">
        <f t="shared" si="279"/>
        <v>3</v>
      </c>
      <c r="R2976" s="28">
        <f>IF(Q2976=0,0,IF(E2976&gt;1,E2976-1,VLOOKUP(Q2976,Months_Weeks!$A$1:$B$13,2,0)))</f>
        <v>2</v>
      </c>
      <c r="S2976" s="30"/>
      <c r="T2976" s="39"/>
      <c r="U2976" s="39"/>
      <c r="V2976" s="50">
        <f t="shared" si="280"/>
        <v>0</v>
      </c>
      <c r="W2976" s="28">
        <f t="shared" si="281"/>
        <v>3</v>
      </c>
      <c r="X2976" s="28">
        <f>IF(W2976=0,0,IF(E2976&gt;1,E2976-1,VLOOKUP(W2976,Months_Weeks!$A$1:$B$13,2,0)))</f>
        <v>2</v>
      </c>
      <c r="Y2976" s="30"/>
      <c r="Z2976" s="39"/>
      <c r="AA2976" s="31"/>
      <c r="AB2976" s="39"/>
      <c r="AC2976" s="31"/>
      <c r="AD2976" s="40"/>
      <c r="AE2976" s="31"/>
      <c r="AF2976" s="40"/>
      <c r="AG2976" s="31"/>
      <c r="AH2976" s="40"/>
      <c r="AI2976" s="31"/>
      <c r="AJ2976" s="40"/>
    </row>
    <row r="2977" spans="1:36" x14ac:dyDescent="0.25">
      <c r="A2977" s="37" t="s">
        <v>62</v>
      </c>
      <c r="B2977" s="37">
        <v>1047</v>
      </c>
      <c r="C2977" s="26" t="str">
        <f>IFERROR(INDEX(Clients[Client_Name],MATCH(Table312[[#This Row],[Client_Code]],Clients[Client_Code],0)),"")</f>
        <v>RAPA NUI</v>
      </c>
      <c r="D2977" s="25">
        <v>3</v>
      </c>
      <c r="E2977" s="25">
        <v>4</v>
      </c>
      <c r="F2977" s="25" t="b">
        <f>IF(E2977&gt;(VLOOKUP(D2977,Months_Weeks!$A$2:$B$13,2,TRUE)),FALSE)</f>
        <v>0</v>
      </c>
      <c r="G2977" s="63">
        <f>IF(Table312[[#This Row],[Facility]]="Buin",1.5%,0.25%)</f>
        <v>1.4999999999999999E-2</v>
      </c>
      <c r="H2977" s="38"/>
      <c r="I2977" s="38"/>
      <c r="J2977" s="27">
        <f t="shared" si="276"/>
        <v>8</v>
      </c>
      <c r="K2977" s="28">
        <f t="shared" si="277"/>
        <v>3</v>
      </c>
      <c r="L2977" s="27">
        <f>IF(K2977=0,0,IF(E2977&gt;1,E2977-1,VLOOKUP(K2977,Months_Weeks!$A$1:$B$13,2,0)))</f>
        <v>3</v>
      </c>
      <c r="M2977" s="29"/>
      <c r="N2977" s="39"/>
      <c r="O2977" s="39"/>
      <c r="P2977" s="50">
        <f t="shared" si="278"/>
        <v>0</v>
      </c>
      <c r="Q2977" s="28">
        <f t="shared" si="279"/>
        <v>3</v>
      </c>
      <c r="R2977" s="28">
        <f>IF(Q2977=0,0,IF(E2977&gt;1,E2977-1,VLOOKUP(Q2977,Months_Weeks!$A$1:$B$13,2,0)))</f>
        <v>3</v>
      </c>
      <c r="S2977" s="30"/>
      <c r="T2977" s="39"/>
      <c r="U2977" s="39"/>
      <c r="V2977" s="50">
        <f t="shared" si="280"/>
        <v>0</v>
      </c>
      <c r="W2977" s="28">
        <f t="shared" si="281"/>
        <v>3</v>
      </c>
      <c r="X2977" s="28">
        <f>IF(W2977=0,0,IF(E2977&gt;1,E2977-1,VLOOKUP(W2977,Months_Weeks!$A$1:$B$13,2,0)))</f>
        <v>3</v>
      </c>
      <c r="Y2977" s="30"/>
      <c r="Z2977" s="39"/>
      <c r="AA2977" s="31"/>
      <c r="AB2977" s="39"/>
      <c r="AC2977" s="31"/>
      <c r="AD2977" s="40"/>
      <c r="AE2977" s="31"/>
      <c r="AF2977" s="40"/>
      <c r="AG2977" s="31"/>
      <c r="AH2977" s="40"/>
      <c r="AI2977" s="31"/>
      <c r="AJ2977" s="40"/>
    </row>
    <row r="2978" spans="1:36" x14ac:dyDescent="0.25">
      <c r="A2978" s="37" t="s">
        <v>62</v>
      </c>
      <c r="B2978" s="37">
        <v>1047</v>
      </c>
      <c r="C2978" s="26" t="str">
        <f>IFERROR(INDEX(Clients[Client_Name],MATCH(Table312[[#This Row],[Client_Code]],Clients[Client_Code],0)),"")</f>
        <v>RAPA NUI</v>
      </c>
      <c r="D2978" s="25">
        <v>3</v>
      </c>
      <c r="E2978" s="25">
        <v>5</v>
      </c>
      <c r="F2978" s="25" t="b">
        <f>IF(E2978&gt;(VLOOKUP(D2978,Months_Weeks!$A$2:$B$13,2,TRUE)),FALSE)</f>
        <v>0</v>
      </c>
      <c r="G2978" s="63">
        <f>IF(Table312[[#This Row],[Facility]]="Buin",1.5%,0.25%)</f>
        <v>1.4999999999999999E-2</v>
      </c>
      <c r="H2978" s="38"/>
      <c r="I2978" s="38"/>
      <c r="J2978" s="27">
        <f t="shared" si="276"/>
        <v>8</v>
      </c>
      <c r="K2978" s="28">
        <f t="shared" si="277"/>
        <v>3</v>
      </c>
      <c r="L2978" s="27">
        <f>IF(K2978=0,0,IF(E2978&gt;1,E2978-1,VLOOKUP(K2978,Months_Weeks!$A$1:$B$13,2,0)))</f>
        <v>4</v>
      </c>
      <c r="M2978" s="29"/>
      <c r="N2978" s="39"/>
      <c r="O2978" s="39"/>
      <c r="P2978" s="50">
        <f t="shared" si="278"/>
        <v>0</v>
      </c>
      <c r="Q2978" s="28">
        <f t="shared" si="279"/>
        <v>3</v>
      </c>
      <c r="R2978" s="28">
        <f>IF(Q2978=0,0,IF(E2978&gt;1,E2978-1,VLOOKUP(Q2978,Months_Weeks!$A$1:$B$13,2,0)))</f>
        <v>4</v>
      </c>
      <c r="S2978" s="30"/>
      <c r="T2978" s="39"/>
      <c r="U2978" s="39"/>
      <c r="V2978" s="50">
        <f t="shared" si="280"/>
        <v>0</v>
      </c>
      <c r="W2978" s="28">
        <f t="shared" si="281"/>
        <v>3</v>
      </c>
      <c r="X2978" s="28">
        <f>IF(W2978=0,0,IF(E2978&gt;1,E2978-1,VLOOKUP(W2978,Months_Weeks!$A$1:$B$13,2,0)))</f>
        <v>4</v>
      </c>
      <c r="Y2978" s="30"/>
      <c r="Z2978" s="39"/>
      <c r="AA2978" s="31"/>
      <c r="AB2978" s="39"/>
      <c r="AC2978" s="31"/>
      <c r="AD2978" s="40"/>
      <c r="AE2978" s="31"/>
      <c r="AF2978" s="40"/>
      <c r="AG2978" s="31"/>
      <c r="AH2978" s="40"/>
      <c r="AI2978" s="31"/>
      <c r="AJ2978" s="40"/>
    </row>
    <row r="2979" spans="1:36" x14ac:dyDescent="0.25">
      <c r="A2979" s="37" t="s">
        <v>62</v>
      </c>
      <c r="B2979" s="37">
        <v>1047</v>
      </c>
      <c r="C2979" s="26" t="str">
        <f>IFERROR(INDEX(Clients[Client_Name],MATCH(Table312[[#This Row],[Client_Code]],Clients[Client_Code],0)),"")</f>
        <v>RAPA NUI</v>
      </c>
      <c r="D2979" s="25">
        <v>4</v>
      </c>
      <c r="E2979" s="25">
        <v>1</v>
      </c>
      <c r="F2979" s="25" t="b">
        <f>IF(E2979&gt;(VLOOKUP(D2979,Months_Weeks!$A$2:$B$13,2,TRUE)),FALSE)</f>
        <v>0</v>
      </c>
      <c r="G2979" s="63">
        <f>IF(Table312[[#This Row],[Facility]]="Buin",1.5%,0.25%)</f>
        <v>1.4999999999999999E-2</v>
      </c>
      <c r="H2979" s="38"/>
      <c r="I2979" s="38"/>
      <c r="J2979" s="27">
        <f t="shared" si="276"/>
        <v>8</v>
      </c>
      <c r="K2979" s="28">
        <f t="shared" si="277"/>
        <v>3</v>
      </c>
      <c r="L2979" s="27">
        <f>IF(K2979=0,0,IF(E2979&gt;1,E2979-1,VLOOKUP(K2979,Months_Weeks!$A$1:$B$13,2,0)))</f>
        <v>5</v>
      </c>
      <c r="M2979" s="29"/>
      <c r="N2979" s="39"/>
      <c r="O2979" s="39"/>
      <c r="P2979" s="50">
        <f t="shared" si="278"/>
        <v>0</v>
      </c>
      <c r="Q2979" s="28">
        <f t="shared" si="279"/>
        <v>3</v>
      </c>
      <c r="R2979" s="28">
        <f>IF(Q2979=0,0,IF(E2979&gt;1,E2979-1,VLOOKUP(Q2979,Months_Weeks!$A$1:$B$13,2,0)))</f>
        <v>5</v>
      </c>
      <c r="S2979" s="30"/>
      <c r="T2979" s="39"/>
      <c r="U2979" s="39"/>
      <c r="V2979" s="50">
        <f t="shared" si="280"/>
        <v>0</v>
      </c>
      <c r="W2979" s="28">
        <f t="shared" si="281"/>
        <v>3</v>
      </c>
      <c r="X2979" s="28">
        <f>IF(W2979=0,0,IF(E2979&gt;1,E2979-1,VLOOKUP(W2979,Months_Weeks!$A$1:$B$13,2,0)))</f>
        <v>5</v>
      </c>
      <c r="Y2979" s="30"/>
      <c r="Z2979" s="39"/>
      <c r="AA2979" s="31"/>
      <c r="AB2979" s="39"/>
      <c r="AC2979" s="31"/>
      <c r="AD2979" s="40"/>
      <c r="AE2979" s="31"/>
      <c r="AF2979" s="40"/>
      <c r="AG2979" s="31"/>
      <c r="AH2979" s="40"/>
      <c r="AI2979" s="31"/>
      <c r="AJ2979" s="40"/>
    </row>
    <row r="2980" spans="1:36" x14ac:dyDescent="0.25">
      <c r="A2980" s="37" t="s">
        <v>62</v>
      </c>
      <c r="B2980" s="37">
        <v>1047</v>
      </c>
      <c r="C2980" s="26" t="str">
        <f>IFERROR(INDEX(Clients[Client_Name],MATCH(Table312[[#This Row],[Client_Code]],Clients[Client_Code],0)),"")</f>
        <v>RAPA NUI</v>
      </c>
      <c r="D2980" s="25">
        <v>4</v>
      </c>
      <c r="E2980" s="25">
        <v>2</v>
      </c>
      <c r="F2980" s="25" t="b">
        <f>IF(E2980&gt;(VLOOKUP(D2980,Months_Weeks!$A$2:$B$13,2,TRUE)),FALSE)</f>
        <v>0</v>
      </c>
      <c r="G2980" s="63">
        <f>IF(Table312[[#This Row],[Facility]]="Buin",1.5%,0.25%)</f>
        <v>1.4999999999999999E-2</v>
      </c>
      <c r="H2980" s="38"/>
      <c r="I2980" s="38"/>
      <c r="J2980" s="27">
        <f t="shared" si="276"/>
        <v>8</v>
      </c>
      <c r="K2980" s="28">
        <f t="shared" si="277"/>
        <v>4</v>
      </c>
      <c r="L2980" s="27">
        <f>IF(K2980=0,0,IF(E2980&gt;1,E2980-1,VLOOKUP(K2980,Months_Weeks!$A$1:$B$13,2,0)))</f>
        <v>1</v>
      </c>
      <c r="M2980" s="29"/>
      <c r="N2980" s="39"/>
      <c r="O2980" s="39"/>
      <c r="P2980" s="50">
        <f t="shared" si="278"/>
        <v>0</v>
      </c>
      <c r="Q2980" s="28">
        <f t="shared" si="279"/>
        <v>4</v>
      </c>
      <c r="R2980" s="28">
        <f>IF(Q2980=0,0,IF(E2980&gt;1,E2980-1,VLOOKUP(Q2980,Months_Weeks!$A$1:$B$13,2,0)))</f>
        <v>1</v>
      </c>
      <c r="S2980" s="30"/>
      <c r="T2980" s="39"/>
      <c r="U2980" s="39"/>
      <c r="V2980" s="50">
        <f t="shared" si="280"/>
        <v>0</v>
      </c>
      <c r="W2980" s="28">
        <f t="shared" si="281"/>
        <v>4</v>
      </c>
      <c r="X2980" s="28">
        <f>IF(W2980=0,0,IF(E2980&gt;1,E2980-1,VLOOKUP(W2980,Months_Weeks!$A$1:$B$13,2,0)))</f>
        <v>1</v>
      </c>
      <c r="Y2980" s="30"/>
      <c r="Z2980" s="39"/>
      <c r="AA2980" s="31"/>
      <c r="AB2980" s="39"/>
      <c r="AC2980" s="31"/>
      <c r="AD2980" s="40"/>
      <c r="AE2980" s="31"/>
      <c r="AF2980" s="40"/>
      <c r="AG2980" s="31"/>
      <c r="AH2980" s="40"/>
      <c r="AI2980" s="31"/>
      <c r="AJ2980" s="40"/>
    </row>
    <row r="2981" spans="1:36" x14ac:dyDescent="0.25">
      <c r="A2981" s="37" t="s">
        <v>62</v>
      </c>
      <c r="B2981" s="37">
        <v>1047</v>
      </c>
      <c r="C2981" s="26" t="str">
        <f>IFERROR(INDEX(Clients[Client_Name],MATCH(Table312[[#This Row],[Client_Code]],Clients[Client_Code],0)),"")</f>
        <v>RAPA NUI</v>
      </c>
      <c r="D2981" s="25">
        <v>4</v>
      </c>
      <c r="E2981" s="25">
        <v>3</v>
      </c>
      <c r="F2981" s="25" t="b">
        <f>IF(E2981&gt;(VLOOKUP(D2981,Months_Weeks!$A$2:$B$13,2,TRUE)),FALSE)</f>
        <v>0</v>
      </c>
      <c r="G2981" s="63">
        <f>IF(Table312[[#This Row],[Facility]]="Buin",1.5%,0.25%)</f>
        <v>1.4999999999999999E-2</v>
      </c>
      <c r="H2981" s="38"/>
      <c r="I2981" s="38"/>
      <c r="J2981" s="27">
        <f t="shared" si="276"/>
        <v>8</v>
      </c>
      <c r="K2981" s="28">
        <f t="shared" si="277"/>
        <v>4</v>
      </c>
      <c r="L2981" s="27">
        <f>IF(K2981=0,0,IF(E2981&gt;1,E2981-1,VLOOKUP(K2981,Months_Weeks!$A$1:$B$13,2,0)))</f>
        <v>2</v>
      </c>
      <c r="M2981" s="29"/>
      <c r="N2981" s="39"/>
      <c r="O2981" s="39"/>
      <c r="P2981" s="50">
        <f t="shared" si="278"/>
        <v>0</v>
      </c>
      <c r="Q2981" s="28">
        <f t="shared" si="279"/>
        <v>4</v>
      </c>
      <c r="R2981" s="28">
        <f>IF(Q2981=0,0,IF(E2981&gt;1,E2981-1,VLOOKUP(Q2981,Months_Weeks!$A$1:$B$13,2,0)))</f>
        <v>2</v>
      </c>
      <c r="S2981" s="30"/>
      <c r="T2981" s="39"/>
      <c r="U2981" s="39"/>
      <c r="V2981" s="50">
        <f t="shared" si="280"/>
        <v>0</v>
      </c>
      <c r="W2981" s="28">
        <f t="shared" si="281"/>
        <v>4</v>
      </c>
      <c r="X2981" s="28">
        <f>IF(W2981=0,0,IF(E2981&gt;1,E2981-1,VLOOKUP(W2981,Months_Weeks!$A$1:$B$13,2,0)))</f>
        <v>2</v>
      </c>
      <c r="Y2981" s="30"/>
      <c r="Z2981" s="39"/>
      <c r="AA2981" s="31"/>
      <c r="AB2981" s="39"/>
      <c r="AC2981" s="31"/>
      <c r="AD2981" s="40"/>
      <c r="AE2981" s="31"/>
      <c r="AF2981" s="40"/>
      <c r="AG2981" s="31"/>
      <c r="AH2981" s="40"/>
      <c r="AI2981" s="31"/>
      <c r="AJ2981" s="40"/>
    </row>
    <row r="2982" spans="1:36" x14ac:dyDescent="0.25">
      <c r="A2982" s="37" t="s">
        <v>62</v>
      </c>
      <c r="B2982" s="37">
        <v>1047</v>
      </c>
      <c r="C2982" s="26" t="str">
        <f>IFERROR(INDEX(Clients[Client_Name],MATCH(Table312[[#This Row],[Client_Code]],Clients[Client_Code],0)),"")</f>
        <v>RAPA NUI</v>
      </c>
      <c r="D2982" s="25">
        <v>4</v>
      </c>
      <c r="E2982" s="25">
        <v>4</v>
      </c>
      <c r="F2982" s="25" t="b">
        <f>IF(E2982&gt;(VLOOKUP(D2982,Months_Weeks!$A$2:$B$13,2,TRUE)),FALSE)</f>
        <v>0</v>
      </c>
      <c r="G2982" s="63">
        <f>IF(Table312[[#This Row],[Facility]]="Buin",1.5%,0.25%)</f>
        <v>1.4999999999999999E-2</v>
      </c>
      <c r="H2982" s="38"/>
      <c r="I2982" s="38"/>
      <c r="J2982" s="27">
        <f t="shared" si="276"/>
        <v>8</v>
      </c>
      <c r="K2982" s="28">
        <f t="shared" si="277"/>
        <v>4</v>
      </c>
      <c r="L2982" s="27">
        <f>IF(K2982=0,0,IF(E2982&gt;1,E2982-1,VLOOKUP(K2982,Months_Weeks!$A$1:$B$13,2,0)))</f>
        <v>3</v>
      </c>
      <c r="M2982" s="29"/>
      <c r="N2982" s="39"/>
      <c r="O2982" s="39"/>
      <c r="P2982" s="50">
        <f t="shared" si="278"/>
        <v>0</v>
      </c>
      <c r="Q2982" s="28">
        <f t="shared" si="279"/>
        <v>4</v>
      </c>
      <c r="R2982" s="28">
        <f>IF(Q2982=0,0,IF(E2982&gt;1,E2982-1,VLOOKUP(Q2982,Months_Weeks!$A$1:$B$13,2,0)))</f>
        <v>3</v>
      </c>
      <c r="S2982" s="30"/>
      <c r="T2982" s="39"/>
      <c r="U2982" s="39"/>
      <c r="V2982" s="50">
        <f t="shared" si="280"/>
        <v>0</v>
      </c>
      <c r="W2982" s="28">
        <f t="shared" si="281"/>
        <v>4</v>
      </c>
      <c r="X2982" s="28">
        <f>IF(W2982=0,0,IF(E2982&gt;1,E2982-1,VLOOKUP(W2982,Months_Weeks!$A$1:$B$13,2,0)))</f>
        <v>3</v>
      </c>
      <c r="Y2982" s="30"/>
      <c r="Z2982" s="39"/>
      <c r="AA2982" s="31"/>
      <c r="AB2982" s="39"/>
      <c r="AC2982" s="31"/>
      <c r="AD2982" s="40"/>
      <c r="AE2982" s="31"/>
      <c r="AF2982" s="40"/>
      <c r="AG2982" s="31"/>
      <c r="AH2982" s="40"/>
      <c r="AI2982" s="31"/>
      <c r="AJ2982" s="40"/>
    </row>
    <row r="2983" spans="1:36" x14ac:dyDescent="0.25">
      <c r="A2983" s="37" t="s">
        <v>62</v>
      </c>
      <c r="B2983" s="37">
        <v>1047</v>
      </c>
      <c r="C2983" s="26" t="str">
        <f>IFERROR(INDEX(Clients[Client_Name],MATCH(Table312[[#This Row],[Client_Code]],Clients[Client_Code],0)),"")</f>
        <v>RAPA NUI</v>
      </c>
      <c r="D2983" s="25">
        <v>5</v>
      </c>
      <c r="E2983" s="25">
        <v>1</v>
      </c>
      <c r="F2983" s="25" t="b">
        <f>IF(E2983&gt;(VLOOKUP(D2983,Months_Weeks!$A$2:$B$13,2,TRUE)),FALSE)</f>
        <v>0</v>
      </c>
      <c r="G2983" s="63">
        <f>IF(Table312[[#This Row],[Facility]]="Buin",1.5%,0.25%)</f>
        <v>1.4999999999999999E-2</v>
      </c>
      <c r="H2983" s="38"/>
      <c r="I2983" s="38"/>
      <c r="J2983" s="27">
        <f t="shared" si="276"/>
        <v>8</v>
      </c>
      <c r="K2983" s="28">
        <f t="shared" si="277"/>
        <v>4</v>
      </c>
      <c r="L2983" s="27">
        <f>IF(K2983=0,0,IF(E2983&gt;1,E2983-1,VLOOKUP(K2983,Months_Weeks!$A$1:$B$13,2,0)))</f>
        <v>4</v>
      </c>
      <c r="M2983" s="29"/>
      <c r="N2983" s="39"/>
      <c r="O2983" s="39"/>
      <c r="P2983" s="50">
        <f t="shared" si="278"/>
        <v>0</v>
      </c>
      <c r="Q2983" s="28">
        <f t="shared" si="279"/>
        <v>4</v>
      </c>
      <c r="R2983" s="28">
        <f>IF(Q2983=0,0,IF(E2983&gt;1,E2983-1,VLOOKUP(Q2983,Months_Weeks!$A$1:$B$13,2,0)))</f>
        <v>4</v>
      </c>
      <c r="S2983" s="30"/>
      <c r="T2983" s="39"/>
      <c r="U2983" s="39"/>
      <c r="V2983" s="50">
        <f t="shared" si="280"/>
        <v>0</v>
      </c>
      <c r="W2983" s="28">
        <f t="shared" si="281"/>
        <v>4</v>
      </c>
      <c r="X2983" s="28">
        <f>IF(W2983=0,0,IF(E2983&gt;1,E2983-1,VLOOKUP(W2983,Months_Weeks!$A$1:$B$13,2,0)))</f>
        <v>4</v>
      </c>
      <c r="Y2983" s="30"/>
      <c r="Z2983" s="39"/>
      <c r="AA2983" s="31"/>
      <c r="AB2983" s="39"/>
      <c r="AC2983" s="31"/>
      <c r="AD2983" s="40"/>
      <c r="AE2983" s="31"/>
      <c r="AF2983" s="40"/>
      <c r="AG2983" s="31"/>
      <c r="AH2983" s="40"/>
      <c r="AI2983" s="31"/>
      <c r="AJ2983" s="40"/>
    </row>
    <row r="2984" spans="1:36" x14ac:dyDescent="0.25">
      <c r="A2984" s="37" t="s">
        <v>62</v>
      </c>
      <c r="B2984" s="37">
        <v>1047</v>
      </c>
      <c r="C2984" s="26" t="str">
        <f>IFERROR(INDEX(Clients[Client_Name],MATCH(Table312[[#This Row],[Client_Code]],Clients[Client_Code],0)),"")</f>
        <v>RAPA NUI</v>
      </c>
      <c r="D2984" s="25">
        <v>5</v>
      </c>
      <c r="E2984" s="25">
        <v>2</v>
      </c>
      <c r="F2984" s="25" t="b">
        <f>IF(E2984&gt;(VLOOKUP(D2984,Months_Weeks!$A$2:$B$13,2,TRUE)),FALSE)</f>
        <v>0</v>
      </c>
      <c r="G2984" s="63">
        <f>IF(Table312[[#This Row],[Facility]]="Buin",1.5%,0.25%)</f>
        <v>1.4999999999999999E-2</v>
      </c>
      <c r="H2984" s="38"/>
      <c r="I2984" s="38"/>
      <c r="J2984" s="27">
        <f t="shared" si="276"/>
        <v>8</v>
      </c>
      <c r="K2984" s="28">
        <f t="shared" si="277"/>
        <v>5</v>
      </c>
      <c r="L2984" s="27">
        <f>IF(K2984=0,0,IF(E2984&gt;1,E2984-1,VLOOKUP(K2984,Months_Weeks!$A$1:$B$13,2,0)))</f>
        <v>1</v>
      </c>
      <c r="M2984" s="29"/>
      <c r="N2984" s="39"/>
      <c r="O2984" s="39"/>
      <c r="P2984" s="50">
        <f t="shared" si="278"/>
        <v>0</v>
      </c>
      <c r="Q2984" s="28">
        <f t="shared" si="279"/>
        <v>5</v>
      </c>
      <c r="R2984" s="28">
        <f>IF(Q2984=0,0,IF(E2984&gt;1,E2984-1,VLOOKUP(Q2984,Months_Weeks!$A$1:$B$13,2,0)))</f>
        <v>1</v>
      </c>
      <c r="S2984" s="30"/>
      <c r="T2984" s="39"/>
      <c r="U2984" s="39"/>
      <c r="V2984" s="50">
        <f t="shared" si="280"/>
        <v>0</v>
      </c>
      <c r="W2984" s="28">
        <f t="shared" si="281"/>
        <v>5</v>
      </c>
      <c r="X2984" s="28">
        <f>IF(W2984=0,0,IF(E2984&gt;1,E2984-1,VLOOKUP(W2984,Months_Weeks!$A$1:$B$13,2,0)))</f>
        <v>1</v>
      </c>
      <c r="Y2984" s="30"/>
      <c r="Z2984" s="39"/>
      <c r="AA2984" s="31"/>
      <c r="AB2984" s="39"/>
      <c r="AC2984" s="31"/>
      <c r="AD2984" s="40"/>
      <c r="AE2984" s="31"/>
      <c r="AF2984" s="40"/>
      <c r="AG2984" s="31"/>
      <c r="AH2984" s="40"/>
      <c r="AI2984" s="31"/>
      <c r="AJ2984" s="40"/>
    </row>
    <row r="2985" spans="1:36" x14ac:dyDescent="0.25">
      <c r="A2985" s="37" t="s">
        <v>62</v>
      </c>
      <c r="B2985" s="37">
        <v>1047</v>
      </c>
      <c r="C2985" s="26" t="str">
        <f>IFERROR(INDEX(Clients[Client_Name],MATCH(Table312[[#This Row],[Client_Code]],Clients[Client_Code],0)),"")</f>
        <v>RAPA NUI</v>
      </c>
      <c r="D2985" s="25">
        <v>5</v>
      </c>
      <c r="E2985" s="25">
        <v>3</v>
      </c>
      <c r="F2985" s="25" t="b">
        <f>IF(E2985&gt;(VLOOKUP(D2985,Months_Weeks!$A$2:$B$13,2,TRUE)),FALSE)</f>
        <v>0</v>
      </c>
      <c r="G2985" s="63">
        <f>IF(Table312[[#This Row],[Facility]]="Buin",1.5%,0.25%)</f>
        <v>1.4999999999999999E-2</v>
      </c>
      <c r="H2985" s="38"/>
      <c r="I2985" s="38"/>
      <c r="J2985" s="27">
        <f t="shared" si="276"/>
        <v>8</v>
      </c>
      <c r="K2985" s="28">
        <f t="shared" si="277"/>
        <v>5</v>
      </c>
      <c r="L2985" s="27">
        <f>IF(K2985=0,0,IF(E2985&gt;1,E2985-1,VLOOKUP(K2985,Months_Weeks!$A$1:$B$13,2,0)))</f>
        <v>2</v>
      </c>
      <c r="M2985" s="29"/>
      <c r="N2985" s="39"/>
      <c r="O2985" s="39"/>
      <c r="P2985" s="50">
        <f t="shared" si="278"/>
        <v>0</v>
      </c>
      <c r="Q2985" s="28">
        <f t="shared" si="279"/>
        <v>5</v>
      </c>
      <c r="R2985" s="28">
        <f>IF(Q2985=0,0,IF(E2985&gt;1,E2985-1,VLOOKUP(Q2985,Months_Weeks!$A$1:$B$13,2,0)))</f>
        <v>2</v>
      </c>
      <c r="S2985" s="30"/>
      <c r="T2985" s="39"/>
      <c r="U2985" s="39"/>
      <c r="V2985" s="50">
        <f t="shared" si="280"/>
        <v>0</v>
      </c>
      <c r="W2985" s="28">
        <f t="shared" si="281"/>
        <v>5</v>
      </c>
      <c r="X2985" s="28">
        <f>IF(W2985=0,0,IF(E2985&gt;1,E2985-1,VLOOKUP(W2985,Months_Weeks!$A$1:$B$13,2,0)))</f>
        <v>2</v>
      </c>
      <c r="Y2985" s="30"/>
      <c r="Z2985" s="39"/>
      <c r="AA2985" s="31"/>
      <c r="AB2985" s="39"/>
      <c r="AC2985" s="31"/>
      <c r="AD2985" s="40"/>
      <c r="AE2985" s="31"/>
      <c r="AF2985" s="40"/>
      <c r="AG2985" s="31"/>
      <c r="AH2985" s="40"/>
      <c r="AI2985" s="31"/>
      <c r="AJ2985" s="40"/>
    </row>
    <row r="2986" spans="1:36" x14ac:dyDescent="0.25">
      <c r="A2986" s="37" t="s">
        <v>62</v>
      </c>
      <c r="B2986" s="37">
        <v>1047</v>
      </c>
      <c r="C2986" s="26" t="str">
        <f>IFERROR(INDEX(Clients[Client_Name],MATCH(Table312[[#This Row],[Client_Code]],Clients[Client_Code],0)),"")</f>
        <v>RAPA NUI</v>
      </c>
      <c r="D2986" s="25">
        <v>5</v>
      </c>
      <c r="E2986" s="25">
        <v>4</v>
      </c>
      <c r="F2986" s="25" t="b">
        <f>IF(E2986&gt;(VLOOKUP(D2986,Months_Weeks!$A$2:$B$13,2,TRUE)),FALSE)</f>
        <v>0</v>
      </c>
      <c r="G2986" s="63">
        <f>IF(Table312[[#This Row],[Facility]]="Buin",1.5%,0.25%)</f>
        <v>1.4999999999999999E-2</v>
      </c>
      <c r="H2986" s="38"/>
      <c r="I2986" s="38"/>
      <c r="J2986" s="27">
        <f t="shared" si="276"/>
        <v>8</v>
      </c>
      <c r="K2986" s="28">
        <f t="shared" si="277"/>
        <v>5</v>
      </c>
      <c r="L2986" s="27">
        <f>IF(K2986=0,0,IF(E2986&gt;1,E2986-1,VLOOKUP(K2986,Months_Weeks!$A$1:$B$13,2,0)))</f>
        <v>3</v>
      </c>
      <c r="M2986" s="29"/>
      <c r="N2986" s="39"/>
      <c r="O2986" s="39"/>
      <c r="P2986" s="50">
        <f t="shared" si="278"/>
        <v>0</v>
      </c>
      <c r="Q2986" s="28">
        <f t="shared" si="279"/>
        <v>5</v>
      </c>
      <c r="R2986" s="28">
        <f>IF(Q2986=0,0,IF(E2986&gt;1,E2986-1,VLOOKUP(Q2986,Months_Weeks!$A$1:$B$13,2,0)))</f>
        <v>3</v>
      </c>
      <c r="S2986" s="30"/>
      <c r="T2986" s="39"/>
      <c r="U2986" s="39"/>
      <c r="V2986" s="50">
        <f t="shared" si="280"/>
        <v>0</v>
      </c>
      <c r="W2986" s="28">
        <f t="shared" si="281"/>
        <v>5</v>
      </c>
      <c r="X2986" s="28">
        <f>IF(W2986=0,0,IF(E2986&gt;1,E2986-1,VLOOKUP(W2986,Months_Weeks!$A$1:$B$13,2,0)))</f>
        <v>3</v>
      </c>
      <c r="Y2986" s="30"/>
      <c r="Z2986" s="39"/>
      <c r="AA2986" s="31"/>
      <c r="AB2986" s="39"/>
      <c r="AC2986" s="31"/>
      <c r="AD2986" s="40"/>
      <c r="AE2986" s="31"/>
      <c r="AF2986" s="40"/>
      <c r="AG2986" s="31"/>
      <c r="AH2986" s="40"/>
      <c r="AI2986" s="31"/>
      <c r="AJ2986" s="40"/>
    </row>
    <row r="2987" spans="1:36" x14ac:dyDescent="0.25">
      <c r="A2987" s="37" t="s">
        <v>62</v>
      </c>
      <c r="B2987" s="37">
        <v>1047</v>
      </c>
      <c r="C2987" s="26" t="str">
        <f>IFERROR(INDEX(Clients[Client_Name],MATCH(Table312[[#This Row],[Client_Code]],Clients[Client_Code],0)),"")</f>
        <v>RAPA NUI</v>
      </c>
      <c r="D2987" s="25">
        <v>6</v>
      </c>
      <c r="E2987" s="25">
        <v>1</v>
      </c>
      <c r="F2987" s="25" t="b">
        <f>IF(E2987&gt;(VLOOKUP(D2987,Months_Weeks!$A$2:$B$13,2,TRUE)),FALSE)</f>
        <v>0</v>
      </c>
      <c r="G2987" s="63">
        <f>IF(Table312[[#This Row],[Facility]]="Buin",1.5%,0.25%)</f>
        <v>1.4999999999999999E-2</v>
      </c>
      <c r="H2987" s="38"/>
      <c r="I2987" s="38"/>
      <c r="J2987" s="27">
        <f t="shared" si="276"/>
        <v>8</v>
      </c>
      <c r="K2987" s="28">
        <f t="shared" si="277"/>
        <v>5</v>
      </c>
      <c r="L2987" s="27">
        <f>IF(K2987=0,0,IF(E2987&gt;1,E2987-1,VLOOKUP(K2987,Months_Weeks!$A$1:$B$13,2,0)))</f>
        <v>4</v>
      </c>
      <c r="M2987" s="29"/>
      <c r="N2987" s="39"/>
      <c r="O2987" s="39"/>
      <c r="P2987" s="50">
        <f t="shared" si="278"/>
        <v>0</v>
      </c>
      <c r="Q2987" s="28">
        <f t="shared" si="279"/>
        <v>5</v>
      </c>
      <c r="R2987" s="28">
        <f>IF(Q2987=0,0,IF(E2987&gt;1,E2987-1,VLOOKUP(Q2987,Months_Weeks!$A$1:$B$13,2,0)))</f>
        <v>4</v>
      </c>
      <c r="S2987" s="30"/>
      <c r="T2987" s="39"/>
      <c r="U2987" s="39"/>
      <c r="V2987" s="50">
        <f t="shared" si="280"/>
        <v>0</v>
      </c>
      <c r="W2987" s="28">
        <f t="shared" si="281"/>
        <v>5</v>
      </c>
      <c r="X2987" s="28">
        <f>IF(W2987=0,0,IF(E2987&gt;1,E2987-1,VLOOKUP(W2987,Months_Weeks!$A$1:$B$13,2,0)))</f>
        <v>4</v>
      </c>
      <c r="Y2987" s="30"/>
      <c r="Z2987" s="39"/>
      <c r="AA2987" s="31"/>
      <c r="AB2987" s="39"/>
      <c r="AC2987" s="31"/>
      <c r="AD2987" s="40"/>
      <c r="AE2987" s="31"/>
      <c r="AF2987" s="40"/>
      <c r="AG2987" s="31"/>
      <c r="AH2987" s="40"/>
      <c r="AI2987" s="31"/>
      <c r="AJ2987" s="40"/>
    </row>
    <row r="2988" spans="1:36" x14ac:dyDescent="0.25">
      <c r="A2988" s="37" t="s">
        <v>62</v>
      </c>
      <c r="B2988" s="37">
        <v>1047</v>
      </c>
      <c r="C2988" s="26" t="str">
        <f>IFERROR(INDEX(Clients[Client_Name],MATCH(Table312[[#This Row],[Client_Code]],Clients[Client_Code],0)),"")</f>
        <v>RAPA NUI</v>
      </c>
      <c r="D2988" s="25">
        <v>6</v>
      </c>
      <c r="E2988" s="25">
        <v>2</v>
      </c>
      <c r="F2988" s="25" t="b">
        <f>IF(E2988&gt;(VLOOKUP(D2988,Months_Weeks!$A$2:$B$13,2,TRUE)),FALSE)</f>
        <v>0</v>
      </c>
      <c r="G2988" s="63">
        <f>IF(Table312[[#This Row],[Facility]]="Buin",1.5%,0.25%)</f>
        <v>1.4999999999999999E-2</v>
      </c>
      <c r="H2988" s="38"/>
      <c r="I2988" s="38"/>
      <c r="J2988" s="27">
        <f t="shared" si="276"/>
        <v>8</v>
      </c>
      <c r="K2988" s="28">
        <f t="shared" si="277"/>
        <v>6</v>
      </c>
      <c r="L2988" s="27">
        <f>IF(K2988=0,0,IF(E2988&gt;1,E2988-1,VLOOKUP(K2988,Months_Weeks!$A$1:$B$13,2,0)))</f>
        <v>1</v>
      </c>
      <c r="M2988" s="29"/>
      <c r="N2988" s="39"/>
      <c r="O2988" s="39"/>
      <c r="P2988" s="50">
        <f t="shared" si="278"/>
        <v>0</v>
      </c>
      <c r="Q2988" s="28">
        <f t="shared" si="279"/>
        <v>6</v>
      </c>
      <c r="R2988" s="28">
        <f>IF(Q2988=0,0,IF(E2988&gt;1,E2988-1,VLOOKUP(Q2988,Months_Weeks!$A$1:$B$13,2,0)))</f>
        <v>1</v>
      </c>
      <c r="S2988" s="30"/>
      <c r="T2988" s="39"/>
      <c r="U2988" s="39"/>
      <c r="V2988" s="50">
        <f t="shared" si="280"/>
        <v>0</v>
      </c>
      <c r="W2988" s="28">
        <f t="shared" si="281"/>
        <v>6</v>
      </c>
      <c r="X2988" s="28">
        <f>IF(W2988=0,0,IF(E2988&gt;1,E2988-1,VLOOKUP(W2988,Months_Weeks!$A$1:$B$13,2,0)))</f>
        <v>1</v>
      </c>
      <c r="Y2988" s="30"/>
      <c r="Z2988" s="39"/>
      <c r="AA2988" s="31"/>
      <c r="AB2988" s="39"/>
      <c r="AC2988" s="31"/>
      <c r="AD2988" s="40"/>
      <c r="AE2988" s="31"/>
      <c r="AF2988" s="40"/>
      <c r="AG2988" s="31"/>
      <c r="AH2988" s="40"/>
      <c r="AI2988" s="31"/>
      <c r="AJ2988" s="40"/>
    </row>
    <row r="2989" spans="1:36" x14ac:dyDescent="0.25">
      <c r="A2989" s="37" t="s">
        <v>62</v>
      </c>
      <c r="B2989" s="37">
        <v>1047</v>
      </c>
      <c r="C2989" s="26" t="str">
        <f>IFERROR(INDEX(Clients[Client_Name],MATCH(Table312[[#This Row],[Client_Code]],Clients[Client_Code],0)),"")</f>
        <v>RAPA NUI</v>
      </c>
      <c r="D2989" s="25">
        <v>6</v>
      </c>
      <c r="E2989" s="25">
        <v>3</v>
      </c>
      <c r="F2989" s="25" t="b">
        <f>IF(E2989&gt;(VLOOKUP(D2989,Months_Weeks!$A$2:$B$13,2,TRUE)),FALSE)</f>
        <v>0</v>
      </c>
      <c r="G2989" s="63">
        <f>IF(Table312[[#This Row],[Facility]]="Buin",1.5%,0.25%)</f>
        <v>1.4999999999999999E-2</v>
      </c>
      <c r="H2989" s="38"/>
      <c r="I2989" s="38"/>
      <c r="J2989" s="27">
        <f t="shared" si="276"/>
        <v>8</v>
      </c>
      <c r="K2989" s="28">
        <f t="shared" si="277"/>
        <v>6</v>
      </c>
      <c r="L2989" s="27">
        <f>IF(K2989=0,0,IF(E2989&gt;1,E2989-1,VLOOKUP(K2989,Months_Weeks!$A$1:$B$13,2,0)))</f>
        <v>2</v>
      </c>
      <c r="M2989" s="29"/>
      <c r="N2989" s="39"/>
      <c r="O2989" s="39"/>
      <c r="P2989" s="50">
        <f t="shared" si="278"/>
        <v>0</v>
      </c>
      <c r="Q2989" s="28">
        <f t="shared" si="279"/>
        <v>6</v>
      </c>
      <c r="R2989" s="28">
        <f>IF(Q2989=0,0,IF(E2989&gt;1,E2989-1,VLOOKUP(Q2989,Months_Weeks!$A$1:$B$13,2,0)))</f>
        <v>2</v>
      </c>
      <c r="S2989" s="30"/>
      <c r="T2989" s="39"/>
      <c r="U2989" s="39"/>
      <c r="V2989" s="50">
        <f t="shared" si="280"/>
        <v>0</v>
      </c>
      <c r="W2989" s="28">
        <f t="shared" si="281"/>
        <v>6</v>
      </c>
      <c r="X2989" s="28">
        <f>IF(W2989=0,0,IF(E2989&gt;1,E2989-1,VLOOKUP(W2989,Months_Weeks!$A$1:$B$13,2,0)))</f>
        <v>2</v>
      </c>
      <c r="Y2989" s="30"/>
      <c r="Z2989" s="39"/>
      <c r="AA2989" s="31"/>
      <c r="AB2989" s="39"/>
      <c r="AC2989" s="31"/>
      <c r="AD2989" s="40"/>
      <c r="AE2989" s="31"/>
      <c r="AF2989" s="40"/>
      <c r="AG2989" s="31"/>
      <c r="AH2989" s="40"/>
      <c r="AI2989" s="31"/>
      <c r="AJ2989" s="40"/>
    </row>
    <row r="2990" spans="1:36" x14ac:dyDescent="0.25">
      <c r="A2990" s="37" t="s">
        <v>62</v>
      </c>
      <c r="B2990" s="37">
        <v>1047</v>
      </c>
      <c r="C2990" s="26" t="str">
        <f>IFERROR(INDEX(Clients[Client_Name],MATCH(Table312[[#This Row],[Client_Code]],Clients[Client_Code],0)),"")</f>
        <v>RAPA NUI</v>
      </c>
      <c r="D2990" s="25">
        <v>6</v>
      </c>
      <c r="E2990" s="25">
        <v>4</v>
      </c>
      <c r="F2990" s="25" t="b">
        <f>IF(E2990&gt;(VLOOKUP(D2990,Months_Weeks!$A$2:$B$13,2,TRUE)),FALSE)</f>
        <v>0</v>
      </c>
      <c r="G2990" s="63">
        <f>IF(Table312[[#This Row],[Facility]]="Buin",1.5%,0.25%)</f>
        <v>1.4999999999999999E-2</v>
      </c>
      <c r="H2990" s="38"/>
      <c r="I2990" s="38"/>
      <c r="J2990" s="27">
        <f t="shared" si="276"/>
        <v>8</v>
      </c>
      <c r="K2990" s="28">
        <f t="shared" si="277"/>
        <v>6</v>
      </c>
      <c r="L2990" s="27">
        <f>IF(K2990=0,0,IF(E2990&gt;1,E2990-1,VLOOKUP(K2990,Months_Weeks!$A$1:$B$13,2,0)))</f>
        <v>3</v>
      </c>
      <c r="M2990" s="29"/>
      <c r="N2990" s="39"/>
      <c r="O2990" s="39"/>
      <c r="P2990" s="50">
        <f t="shared" si="278"/>
        <v>0</v>
      </c>
      <c r="Q2990" s="28">
        <f t="shared" si="279"/>
        <v>6</v>
      </c>
      <c r="R2990" s="28">
        <f>IF(Q2990=0,0,IF(E2990&gt;1,E2990-1,VLOOKUP(Q2990,Months_Weeks!$A$1:$B$13,2,0)))</f>
        <v>3</v>
      </c>
      <c r="S2990" s="30"/>
      <c r="T2990" s="39"/>
      <c r="U2990" s="39"/>
      <c r="V2990" s="50">
        <f t="shared" si="280"/>
        <v>0</v>
      </c>
      <c r="W2990" s="28">
        <f t="shared" si="281"/>
        <v>6</v>
      </c>
      <c r="X2990" s="28">
        <f>IF(W2990=0,0,IF(E2990&gt;1,E2990-1,VLOOKUP(W2990,Months_Weeks!$A$1:$B$13,2,0)))</f>
        <v>3</v>
      </c>
      <c r="Y2990" s="30"/>
      <c r="Z2990" s="39"/>
      <c r="AA2990" s="31"/>
      <c r="AB2990" s="39"/>
      <c r="AC2990" s="31"/>
      <c r="AD2990" s="40"/>
      <c r="AE2990" s="31"/>
      <c r="AF2990" s="40"/>
      <c r="AG2990" s="31"/>
      <c r="AH2990" s="40"/>
      <c r="AI2990" s="31"/>
      <c r="AJ2990" s="40"/>
    </row>
    <row r="2991" spans="1:36" x14ac:dyDescent="0.25">
      <c r="A2991" s="37" t="s">
        <v>62</v>
      </c>
      <c r="B2991" s="37">
        <v>1047</v>
      </c>
      <c r="C2991" s="26" t="str">
        <f>IFERROR(INDEX(Clients[Client_Name],MATCH(Table312[[#This Row],[Client_Code]],Clients[Client_Code],0)),"")</f>
        <v>RAPA NUI</v>
      </c>
      <c r="D2991" s="25">
        <v>6</v>
      </c>
      <c r="E2991" s="25">
        <v>5</v>
      </c>
      <c r="F2991" s="25" t="b">
        <f>IF(E2991&gt;(VLOOKUP(D2991,Months_Weeks!$A$2:$B$13,2,TRUE)),FALSE)</f>
        <v>0</v>
      </c>
      <c r="G2991" s="63">
        <f>IF(Table312[[#This Row],[Facility]]="Buin",1.5%,0.25%)</f>
        <v>1.4999999999999999E-2</v>
      </c>
      <c r="H2991" s="38"/>
      <c r="I2991" s="38"/>
      <c r="J2991" s="27">
        <f t="shared" si="276"/>
        <v>8</v>
      </c>
      <c r="K2991" s="28">
        <f t="shared" si="277"/>
        <v>6</v>
      </c>
      <c r="L2991" s="27">
        <f>IF(K2991=0,0,IF(E2991&gt;1,E2991-1,VLOOKUP(K2991,Months_Weeks!$A$1:$B$13,2,0)))</f>
        <v>4</v>
      </c>
      <c r="M2991" s="29"/>
      <c r="N2991" s="39"/>
      <c r="O2991" s="39"/>
      <c r="P2991" s="50">
        <f t="shared" si="278"/>
        <v>0</v>
      </c>
      <c r="Q2991" s="28">
        <f t="shared" si="279"/>
        <v>6</v>
      </c>
      <c r="R2991" s="28">
        <f>IF(Q2991=0,0,IF(E2991&gt;1,E2991-1,VLOOKUP(Q2991,Months_Weeks!$A$1:$B$13,2,0)))</f>
        <v>4</v>
      </c>
      <c r="S2991" s="30"/>
      <c r="T2991" s="39"/>
      <c r="U2991" s="39"/>
      <c r="V2991" s="50">
        <f t="shared" si="280"/>
        <v>0</v>
      </c>
      <c r="W2991" s="28">
        <f t="shared" si="281"/>
        <v>6</v>
      </c>
      <c r="X2991" s="28">
        <f>IF(W2991=0,0,IF(E2991&gt;1,E2991-1,VLOOKUP(W2991,Months_Weeks!$A$1:$B$13,2,0)))</f>
        <v>4</v>
      </c>
      <c r="Y2991" s="30"/>
      <c r="Z2991" s="39"/>
      <c r="AA2991" s="31"/>
      <c r="AB2991" s="39"/>
      <c r="AC2991" s="31"/>
      <c r="AD2991" s="40"/>
      <c r="AE2991" s="31"/>
      <c r="AF2991" s="40"/>
      <c r="AG2991" s="31"/>
      <c r="AH2991" s="40"/>
      <c r="AI2991" s="31"/>
      <c r="AJ2991" s="40"/>
    </row>
    <row r="2992" spans="1:36" x14ac:dyDescent="0.25">
      <c r="A2992" s="37" t="s">
        <v>62</v>
      </c>
      <c r="B2992" s="37">
        <v>1047</v>
      </c>
      <c r="C2992" s="26" t="str">
        <f>IFERROR(INDEX(Clients[Client_Name],MATCH(Table312[[#This Row],[Client_Code]],Clients[Client_Code],0)),"")</f>
        <v>RAPA NUI</v>
      </c>
      <c r="D2992" s="25">
        <v>7</v>
      </c>
      <c r="E2992" s="25">
        <v>1</v>
      </c>
      <c r="F2992" s="25" t="b">
        <f>IF(E2992&gt;(VLOOKUP(D2992,Months_Weeks!$A$2:$B$13,2,TRUE)),FALSE)</f>
        <v>0</v>
      </c>
      <c r="G2992" s="63">
        <f>IF(Table312[[#This Row],[Facility]]="Buin",1.5%,0.25%)</f>
        <v>1.4999999999999999E-2</v>
      </c>
      <c r="H2992" s="38"/>
      <c r="I2992" s="38"/>
      <c r="J2992" s="27">
        <f t="shared" si="276"/>
        <v>8</v>
      </c>
      <c r="K2992" s="28">
        <f t="shared" si="277"/>
        <v>6</v>
      </c>
      <c r="L2992" s="27">
        <f>IF(K2992=0,0,IF(E2992&gt;1,E2992-1,VLOOKUP(K2992,Months_Weeks!$A$1:$B$13,2,0)))</f>
        <v>5</v>
      </c>
      <c r="M2992" s="29"/>
      <c r="N2992" s="39"/>
      <c r="O2992" s="39"/>
      <c r="P2992" s="50">
        <f t="shared" si="278"/>
        <v>0</v>
      </c>
      <c r="Q2992" s="28">
        <f t="shared" si="279"/>
        <v>6</v>
      </c>
      <c r="R2992" s="28">
        <f>IF(Q2992=0,0,IF(E2992&gt;1,E2992-1,VLOOKUP(Q2992,Months_Weeks!$A$1:$B$13,2,0)))</f>
        <v>5</v>
      </c>
      <c r="S2992" s="30"/>
      <c r="T2992" s="39"/>
      <c r="U2992" s="39"/>
      <c r="V2992" s="50">
        <f t="shared" si="280"/>
        <v>0</v>
      </c>
      <c r="W2992" s="28">
        <f t="shared" si="281"/>
        <v>6</v>
      </c>
      <c r="X2992" s="28">
        <f>IF(W2992=0,0,IF(E2992&gt;1,E2992-1,VLOOKUP(W2992,Months_Weeks!$A$1:$B$13,2,0)))</f>
        <v>5</v>
      </c>
      <c r="Y2992" s="30"/>
      <c r="Z2992" s="39"/>
      <c r="AA2992" s="31"/>
      <c r="AB2992" s="39"/>
      <c r="AC2992" s="31"/>
      <c r="AD2992" s="40"/>
      <c r="AE2992" s="31"/>
      <c r="AF2992" s="40"/>
      <c r="AG2992" s="31"/>
      <c r="AH2992" s="40"/>
      <c r="AI2992" s="31"/>
      <c r="AJ2992" s="40"/>
    </row>
    <row r="2993" spans="1:36" x14ac:dyDescent="0.25">
      <c r="A2993" s="37" t="s">
        <v>62</v>
      </c>
      <c r="B2993" s="37">
        <v>1047</v>
      </c>
      <c r="C2993" s="26" t="str">
        <f>IFERROR(INDEX(Clients[Client_Name],MATCH(Table312[[#This Row],[Client_Code]],Clients[Client_Code],0)),"")</f>
        <v>RAPA NUI</v>
      </c>
      <c r="D2993" s="25">
        <v>7</v>
      </c>
      <c r="E2993" s="25">
        <v>2</v>
      </c>
      <c r="F2993" s="25" t="b">
        <f>IF(E2993&gt;(VLOOKUP(D2993,Months_Weeks!$A$2:$B$13,2,TRUE)),FALSE)</f>
        <v>0</v>
      </c>
      <c r="G2993" s="63">
        <f>IF(Table312[[#This Row],[Facility]]="Buin",1.5%,0.25%)</f>
        <v>1.4999999999999999E-2</v>
      </c>
      <c r="H2993" s="38"/>
      <c r="I2993" s="38"/>
      <c r="J2993" s="27">
        <f t="shared" si="276"/>
        <v>8</v>
      </c>
      <c r="K2993" s="28">
        <f t="shared" si="277"/>
        <v>7</v>
      </c>
      <c r="L2993" s="27">
        <f>IF(K2993=0,0,IF(E2993&gt;1,E2993-1,VLOOKUP(K2993,Months_Weeks!$A$1:$B$13,2,0)))</f>
        <v>1</v>
      </c>
      <c r="M2993" s="29"/>
      <c r="N2993" s="39"/>
      <c r="O2993" s="39"/>
      <c r="P2993" s="50">
        <f t="shared" si="278"/>
        <v>0</v>
      </c>
      <c r="Q2993" s="28">
        <f t="shared" si="279"/>
        <v>7</v>
      </c>
      <c r="R2993" s="28">
        <f>IF(Q2993=0,0,IF(E2993&gt;1,E2993-1,VLOOKUP(Q2993,Months_Weeks!$A$1:$B$13,2,0)))</f>
        <v>1</v>
      </c>
      <c r="S2993" s="30"/>
      <c r="T2993" s="39"/>
      <c r="U2993" s="39"/>
      <c r="V2993" s="50">
        <f t="shared" si="280"/>
        <v>0</v>
      </c>
      <c r="W2993" s="28">
        <f t="shared" si="281"/>
        <v>7</v>
      </c>
      <c r="X2993" s="28">
        <f>IF(W2993=0,0,IF(E2993&gt;1,E2993-1,VLOOKUP(W2993,Months_Weeks!$A$1:$B$13,2,0)))</f>
        <v>1</v>
      </c>
      <c r="Y2993" s="30"/>
      <c r="Z2993" s="39"/>
      <c r="AA2993" s="31"/>
      <c r="AB2993" s="39"/>
      <c r="AC2993" s="31"/>
      <c r="AD2993" s="40"/>
      <c r="AE2993" s="31"/>
      <c r="AF2993" s="40"/>
      <c r="AG2993" s="31"/>
      <c r="AH2993" s="40"/>
      <c r="AI2993" s="31"/>
      <c r="AJ2993" s="40"/>
    </row>
    <row r="2994" spans="1:36" x14ac:dyDescent="0.25">
      <c r="A2994" s="37" t="s">
        <v>62</v>
      </c>
      <c r="B2994" s="37">
        <v>1047</v>
      </c>
      <c r="C2994" s="26" t="str">
        <f>IFERROR(INDEX(Clients[Client_Name],MATCH(Table312[[#This Row],[Client_Code]],Clients[Client_Code],0)),"")</f>
        <v>RAPA NUI</v>
      </c>
      <c r="D2994" s="25">
        <v>7</v>
      </c>
      <c r="E2994" s="25">
        <v>3</v>
      </c>
      <c r="F2994" s="25" t="b">
        <f>IF(E2994&gt;(VLOOKUP(D2994,Months_Weeks!$A$2:$B$13,2,TRUE)),FALSE)</f>
        <v>0</v>
      </c>
      <c r="G2994" s="63">
        <f>IF(Table312[[#This Row],[Facility]]="Buin",1.5%,0.25%)</f>
        <v>1.4999999999999999E-2</v>
      </c>
      <c r="H2994" s="38"/>
      <c r="I2994" s="38"/>
      <c r="J2994" s="27">
        <f t="shared" si="276"/>
        <v>8</v>
      </c>
      <c r="K2994" s="28">
        <f t="shared" si="277"/>
        <v>7</v>
      </c>
      <c r="L2994" s="27">
        <f>IF(K2994=0,0,IF(E2994&gt;1,E2994-1,VLOOKUP(K2994,Months_Weeks!$A$1:$B$13,2,0)))</f>
        <v>2</v>
      </c>
      <c r="M2994" s="29"/>
      <c r="N2994" s="39"/>
      <c r="O2994" s="39"/>
      <c r="P2994" s="50">
        <f t="shared" si="278"/>
        <v>0</v>
      </c>
      <c r="Q2994" s="28">
        <f t="shared" si="279"/>
        <v>7</v>
      </c>
      <c r="R2994" s="28">
        <f>IF(Q2994=0,0,IF(E2994&gt;1,E2994-1,VLOOKUP(Q2994,Months_Weeks!$A$1:$B$13,2,0)))</f>
        <v>2</v>
      </c>
      <c r="S2994" s="30"/>
      <c r="T2994" s="39"/>
      <c r="U2994" s="39"/>
      <c r="V2994" s="50">
        <f t="shared" si="280"/>
        <v>0</v>
      </c>
      <c r="W2994" s="28">
        <f t="shared" si="281"/>
        <v>7</v>
      </c>
      <c r="X2994" s="28">
        <f>IF(W2994=0,0,IF(E2994&gt;1,E2994-1,VLOOKUP(W2994,Months_Weeks!$A$1:$B$13,2,0)))</f>
        <v>2</v>
      </c>
      <c r="Y2994" s="30"/>
      <c r="Z2994" s="39"/>
      <c r="AA2994" s="31"/>
      <c r="AB2994" s="39"/>
      <c r="AC2994" s="31"/>
      <c r="AD2994" s="40"/>
      <c r="AE2994" s="31"/>
      <c r="AF2994" s="40"/>
      <c r="AG2994" s="31"/>
      <c r="AH2994" s="40"/>
      <c r="AI2994" s="31"/>
      <c r="AJ2994" s="40"/>
    </row>
    <row r="2995" spans="1:36" x14ac:dyDescent="0.25">
      <c r="A2995" s="37" t="s">
        <v>62</v>
      </c>
      <c r="B2995" s="37">
        <v>1047</v>
      </c>
      <c r="C2995" s="26" t="str">
        <f>IFERROR(INDEX(Clients[Client_Name],MATCH(Table312[[#This Row],[Client_Code]],Clients[Client_Code],0)),"")</f>
        <v>RAPA NUI</v>
      </c>
      <c r="D2995" s="25">
        <v>7</v>
      </c>
      <c r="E2995" s="25">
        <v>4</v>
      </c>
      <c r="F2995" s="25" t="b">
        <f>IF(E2995&gt;(VLOOKUP(D2995,Months_Weeks!$A$2:$B$13,2,TRUE)),FALSE)</f>
        <v>0</v>
      </c>
      <c r="G2995" s="63">
        <f>IF(Table312[[#This Row],[Facility]]="Buin",1.5%,0.25%)</f>
        <v>1.4999999999999999E-2</v>
      </c>
      <c r="H2995" s="38"/>
      <c r="I2995" s="38"/>
      <c r="J2995" s="27">
        <f t="shared" si="276"/>
        <v>8</v>
      </c>
      <c r="K2995" s="28">
        <f t="shared" si="277"/>
        <v>7</v>
      </c>
      <c r="L2995" s="27">
        <f>IF(K2995=0,0,IF(E2995&gt;1,E2995-1,VLOOKUP(K2995,Months_Weeks!$A$1:$B$13,2,0)))</f>
        <v>3</v>
      </c>
      <c r="M2995" s="29"/>
      <c r="N2995" s="39"/>
      <c r="O2995" s="39"/>
      <c r="P2995" s="50">
        <f t="shared" si="278"/>
        <v>0</v>
      </c>
      <c r="Q2995" s="28">
        <f t="shared" si="279"/>
        <v>7</v>
      </c>
      <c r="R2995" s="28">
        <f>IF(Q2995=0,0,IF(E2995&gt;1,E2995-1,VLOOKUP(Q2995,Months_Weeks!$A$1:$B$13,2,0)))</f>
        <v>3</v>
      </c>
      <c r="S2995" s="30"/>
      <c r="T2995" s="39"/>
      <c r="U2995" s="39"/>
      <c r="V2995" s="50">
        <f t="shared" si="280"/>
        <v>0</v>
      </c>
      <c r="W2995" s="28">
        <f t="shared" si="281"/>
        <v>7</v>
      </c>
      <c r="X2995" s="28">
        <f>IF(W2995=0,0,IF(E2995&gt;1,E2995-1,VLOOKUP(W2995,Months_Weeks!$A$1:$B$13,2,0)))</f>
        <v>3</v>
      </c>
      <c r="Y2995" s="30"/>
      <c r="Z2995" s="39"/>
      <c r="AA2995" s="31"/>
      <c r="AB2995" s="39"/>
      <c r="AC2995" s="31"/>
      <c r="AD2995" s="40"/>
      <c r="AE2995" s="31"/>
      <c r="AF2995" s="40"/>
      <c r="AG2995" s="31"/>
      <c r="AH2995" s="40"/>
      <c r="AI2995" s="31"/>
      <c r="AJ2995" s="40"/>
    </row>
    <row r="2996" spans="1:36" x14ac:dyDescent="0.25">
      <c r="A2996" s="37" t="s">
        <v>62</v>
      </c>
      <c r="B2996" s="37">
        <v>1047</v>
      </c>
      <c r="C2996" s="26" t="str">
        <f>IFERROR(INDEX(Clients[Client_Name],MATCH(Table312[[#This Row],[Client_Code]],Clients[Client_Code],0)),"")</f>
        <v>RAPA NUI</v>
      </c>
      <c r="D2996" s="25">
        <v>8</v>
      </c>
      <c r="E2996" s="25">
        <v>1</v>
      </c>
      <c r="F2996" s="25" t="b">
        <f>IF(E2996&gt;(VLOOKUP(D2996,Months_Weeks!$A$2:$B$13,2,TRUE)),FALSE)</f>
        <v>0</v>
      </c>
      <c r="G2996" s="63">
        <f>IF(Table312[[#This Row],[Facility]]="Buin",1.5%,0.25%)</f>
        <v>1.4999999999999999E-2</v>
      </c>
      <c r="H2996" s="38"/>
      <c r="I2996" s="38"/>
      <c r="J2996" s="27">
        <f t="shared" si="276"/>
        <v>8</v>
      </c>
      <c r="K2996" s="28">
        <f t="shared" si="277"/>
        <v>7</v>
      </c>
      <c r="L2996" s="27">
        <f>IF(K2996=0,0,IF(E2996&gt;1,E2996-1,VLOOKUP(K2996,Months_Weeks!$A$1:$B$13,2,0)))</f>
        <v>4</v>
      </c>
      <c r="M2996" s="29"/>
      <c r="N2996" s="39"/>
      <c r="O2996" s="39"/>
      <c r="P2996" s="50">
        <f t="shared" si="278"/>
        <v>0</v>
      </c>
      <c r="Q2996" s="28">
        <f t="shared" si="279"/>
        <v>7</v>
      </c>
      <c r="R2996" s="28">
        <f>IF(Q2996=0,0,IF(E2996&gt;1,E2996-1,VLOOKUP(Q2996,Months_Weeks!$A$1:$B$13,2,0)))</f>
        <v>4</v>
      </c>
      <c r="S2996" s="30"/>
      <c r="T2996" s="39"/>
      <c r="U2996" s="39"/>
      <c r="V2996" s="50">
        <f t="shared" si="280"/>
        <v>0</v>
      </c>
      <c r="W2996" s="28">
        <f t="shared" si="281"/>
        <v>7</v>
      </c>
      <c r="X2996" s="28">
        <f>IF(W2996=0,0,IF(E2996&gt;1,E2996-1,VLOOKUP(W2996,Months_Weeks!$A$1:$B$13,2,0)))</f>
        <v>4</v>
      </c>
      <c r="Y2996" s="30"/>
      <c r="Z2996" s="39"/>
      <c r="AA2996" s="31"/>
      <c r="AB2996" s="39"/>
      <c r="AC2996" s="31"/>
      <c r="AD2996" s="40"/>
      <c r="AE2996" s="31"/>
      <c r="AF2996" s="40"/>
      <c r="AG2996" s="31"/>
      <c r="AH2996" s="40"/>
      <c r="AI2996" s="31"/>
      <c r="AJ2996" s="40"/>
    </row>
    <row r="2997" spans="1:36" x14ac:dyDescent="0.25">
      <c r="A2997" s="37" t="s">
        <v>62</v>
      </c>
      <c r="B2997" s="37">
        <v>1047</v>
      </c>
      <c r="C2997" s="26" t="str">
        <f>IFERROR(INDEX(Clients[Client_Name],MATCH(Table312[[#This Row],[Client_Code]],Clients[Client_Code],0)),"")</f>
        <v>RAPA NUI</v>
      </c>
      <c r="D2997" s="25">
        <v>8</v>
      </c>
      <c r="E2997" s="25">
        <v>2</v>
      </c>
      <c r="F2997" s="25" t="b">
        <f>IF(E2997&gt;(VLOOKUP(D2997,Months_Weeks!$A$2:$B$13,2,TRUE)),FALSE)</f>
        <v>0</v>
      </c>
      <c r="G2997" s="63">
        <f>IF(Table312[[#This Row],[Facility]]="Buin",1.5%,0.25%)</f>
        <v>1.4999999999999999E-2</v>
      </c>
      <c r="H2997" s="38"/>
      <c r="I2997" s="38"/>
      <c r="J2997" s="27">
        <f t="shared" si="276"/>
        <v>8</v>
      </c>
      <c r="K2997" s="28">
        <f t="shared" si="277"/>
        <v>8</v>
      </c>
      <c r="L2997" s="27">
        <f>IF(K2997=0,0,IF(E2997&gt;1,E2997-1,VLOOKUP(K2997,Months_Weeks!$A$1:$B$13,2,0)))</f>
        <v>1</v>
      </c>
      <c r="M2997" s="29"/>
      <c r="N2997" s="39"/>
      <c r="O2997" s="39"/>
      <c r="P2997" s="50">
        <f t="shared" si="278"/>
        <v>0</v>
      </c>
      <c r="Q2997" s="28">
        <f t="shared" si="279"/>
        <v>8</v>
      </c>
      <c r="R2997" s="28">
        <f>IF(Q2997=0,0,IF(E2997&gt;1,E2997-1,VLOOKUP(Q2997,Months_Weeks!$A$1:$B$13,2,0)))</f>
        <v>1</v>
      </c>
      <c r="S2997" s="30"/>
      <c r="T2997" s="39"/>
      <c r="U2997" s="39"/>
      <c r="V2997" s="50">
        <f t="shared" si="280"/>
        <v>0</v>
      </c>
      <c r="W2997" s="28">
        <f t="shared" si="281"/>
        <v>8</v>
      </c>
      <c r="X2997" s="28">
        <f>IF(W2997=0,0,IF(E2997&gt;1,E2997-1,VLOOKUP(W2997,Months_Weeks!$A$1:$B$13,2,0)))</f>
        <v>1</v>
      </c>
      <c r="Y2997" s="30"/>
      <c r="Z2997" s="39"/>
      <c r="AA2997" s="31"/>
      <c r="AB2997" s="39"/>
      <c r="AC2997" s="31"/>
      <c r="AD2997" s="40"/>
      <c r="AE2997" s="31"/>
      <c r="AF2997" s="40"/>
      <c r="AG2997" s="31"/>
      <c r="AH2997" s="40"/>
      <c r="AI2997" s="31"/>
      <c r="AJ2997" s="40"/>
    </row>
    <row r="2998" spans="1:36" x14ac:dyDescent="0.25">
      <c r="A2998" s="37" t="s">
        <v>62</v>
      </c>
      <c r="B2998" s="37">
        <v>1047</v>
      </c>
      <c r="C2998" s="26" t="str">
        <f>IFERROR(INDEX(Clients[Client_Name],MATCH(Table312[[#This Row],[Client_Code]],Clients[Client_Code],0)),"")</f>
        <v>RAPA NUI</v>
      </c>
      <c r="D2998" s="25">
        <v>8</v>
      </c>
      <c r="E2998" s="25">
        <v>3</v>
      </c>
      <c r="F2998" s="25" t="b">
        <f>IF(E2998&gt;(VLOOKUP(D2998,Months_Weeks!$A$2:$B$13,2,TRUE)),FALSE)</f>
        <v>0</v>
      </c>
      <c r="G2998" s="63">
        <f>IF(Table312[[#This Row],[Facility]]="Buin",1.5%,0.25%)</f>
        <v>1.4999999999999999E-2</v>
      </c>
      <c r="H2998" s="38"/>
      <c r="I2998" s="38"/>
      <c r="J2998" s="27">
        <f t="shared" si="276"/>
        <v>8</v>
      </c>
      <c r="K2998" s="28">
        <f t="shared" si="277"/>
        <v>8</v>
      </c>
      <c r="L2998" s="27">
        <f>IF(K2998=0,0,IF(E2998&gt;1,E2998-1,VLOOKUP(K2998,Months_Weeks!$A$1:$B$13,2,0)))</f>
        <v>2</v>
      </c>
      <c r="M2998" s="29"/>
      <c r="N2998" s="39"/>
      <c r="O2998" s="39"/>
      <c r="P2998" s="50">
        <f t="shared" si="278"/>
        <v>0</v>
      </c>
      <c r="Q2998" s="28">
        <f t="shared" si="279"/>
        <v>8</v>
      </c>
      <c r="R2998" s="28">
        <f>IF(Q2998=0,0,IF(E2998&gt;1,E2998-1,VLOOKUP(Q2998,Months_Weeks!$A$1:$B$13,2,0)))</f>
        <v>2</v>
      </c>
      <c r="S2998" s="30"/>
      <c r="T2998" s="39"/>
      <c r="U2998" s="39"/>
      <c r="V2998" s="50">
        <f t="shared" si="280"/>
        <v>0</v>
      </c>
      <c r="W2998" s="28">
        <f t="shared" si="281"/>
        <v>8</v>
      </c>
      <c r="X2998" s="28">
        <f>IF(W2998=0,0,IF(E2998&gt;1,E2998-1,VLOOKUP(W2998,Months_Weeks!$A$1:$B$13,2,0)))</f>
        <v>2</v>
      </c>
      <c r="Y2998" s="30"/>
      <c r="Z2998" s="39"/>
      <c r="AA2998" s="31"/>
      <c r="AB2998" s="39"/>
      <c r="AC2998" s="31"/>
      <c r="AD2998" s="40"/>
      <c r="AE2998" s="31"/>
      <c r="AF2998" s="40"/>
      <c r="AG2998" s="31"/>
      <c r="AH2998" s="40"/>
      <c r="AI2998" s="31"/>
      <c r="AJ2998" s="40"/>
    </row>
    <row r="2999" spans="1:36" x14ac:dyDescent="0.25">
      <c r="A2999" s="37" t="s">
        <v>62</v>
      </c>
      <c r="B2999" s="37">
        <v>1047</v>
      </c>
      <c r="C2999" s="26" t="str">
        <f>IFERROR(INDEX(Clients[Client_Name],MATCH(Table312[[#This Row],[Client_Code]],Clients[Client_Code],0)),"")</f>
        <v>RAPA NUI</v>
      </c>
      <c r="D2999" s="25">
        <v>8</v>
      </c>
      <c r="E2999" s="25">
        <v>4</v>
      </c>
      <c r="F2999" s="25" t="b">
        <f>IF(E2999&gt;(VLOOKUP(D2999,Months_Weeks!$A$2:$B$13,2,TRUE)),FALSE)</f>
        <v>0</v>
      </c>
      <c r="G2999" s="63">
        <f>IF(Table312[[#This Row],[Facility]]="Buin",1.5%,0.25%)</f>
        <v>1.4999999999999999E-2</v>
      </c>
      <c r="H2999" s="38"/>
      <c r="I2999" s="38"/>
      <c r="J2999" s="27">
        <f t="shared" si="276"/>
        <v>8</v>
      </c>
      <c r="K2999" s="28">
        <f t="shared" si="277"/>
        <v>8</v>
      </c>
      <c r="L2999" s="27">
        <f>IF(K2999=0,0,IF(E2999&gt;1,E2999-1,VLOOKUP(K2999,Months_Weeks!$A$1:$B$13,2,0)))</f>
        <v>3</v>
      </c>
      <c r="M2999" s="29"/>
      <c r="N2999" s="39"/>
      <c r="O2999" s="39"/>
      <c r="P2999" s="50">
        <f t="shared" si="278"/>
        <v>0</v>
      </c>
      <c r="Q2999" s="28">
        <f t="shared" si="279"/>
        <v>8</v>
      </c>
      <c r="R2999" s="28">
        <f>IF(Q2999=0,0,IF(E2999&gt;1,E2999-1,VLOOKUP(Q2999,Months_Weeks!$A$1:$B$13,2,0)))</f>
        <v>3</v>
      </c>
      <c r="S2999" s="30"/>
      <c r="T2999" s="39"/>
      <c r="U2999" s="39"/>
      <c r="V2999" s="50">
        <f t="shared" si="280"/>
        <v>0</v>
      </c>
      <c r="W2999" s="28">
        <f t="shared" si="281"/>
        <v>8</v>
      </c>
      <c r="X2999" s="28">
        <f>IF(W2999=0,0,IF(E2999&gt;1,E2999-1,VLOOKUP(W2999,Months_Weeks!$A$1:$B$13,2,0)))</f>
        <v>3</v>
      </c>
      <c r="Y2999" s="30"/>
      <c r="Z2999" s="39"/>
      <c r="AA2999" s="31"/>
      <c r="AB2999" s="39"/>
      <c r="AC2999" s="31"/>
      <c r="AD2999" s="40"/>
      <c r="AE2999" s="31"/>
      <c r="AF2999" s="40"/>
      <c r="AG2999" s="31"/>
      <c r="AH2999" s="40"/>
      <c r="AI2999" s="31"/>
      <c r="AJ2999" s="40"/>
    </row>
    <row r="3000" spans="1:36" x14ac:dyDescent="0.25">
      <c r="A3000" s="37" t="s">
        <v>62</v>
      </c>
      <c r="B3000" s="37">
        <v>1047</v>
      </c>
      <c r="C3000" s="26" t="str">
        <f>IFERROR(INDEX(Clients[Client_Name],MATCH(Table312[[#This Row],[Client_Code]],Clients[Client_Code],0)),"")</f>
        <v>RAPA NUI</v>
      </c>
      <c r="D3000" s="25">
        <v>9</v>
      </c>
      <c r="E3000" s="25">
        <v>1</v>
      </c>
      <c r="F3000" s="25" t="b">
        <f>IF(E3000&gt;(VLOOKUP(D3000,Months_Weeks!$A$2:$B$13,2,TRUE)),FALSE)</f>
        <v>0</v>
      </c>
      <c r="G3000" s="63">
        <f>IF(Table312[[#This Row],[Facility]]="Buin",1.5%,0.25%)</f>
        <v>1.4999999999999999E-2</v>
      </c>
      <c r="H3000" s="38"/>
      <c r="I3000" s="38"/>
      <c r="J3000" s="27">
        <f t="shared" si="276"/>
        <v>8</v>
      </c>
      <c r="K3000" s="28">
        <f t="shared" si="277"/>
        <v>8</v>
      </c>
      <c r="L3000" s="27">
        <f>IF(K3000=0,0,IF(E3000&gt;1,E3000-1,VLOOKUP(K3000,Months_Weeks!$A$1:$B$13,2,0)))</f>
        <v>4</v>
      </c>
      <c r="M3000" s="29"/>
      <c r="N3000" s="39"/>
      <c r="O3000" s="39"/>
      <c r="P3000" s="50">
        <f t="shared" si="278"/>
        <v>0</v>
      </c>
      <c r="Q3000" s="28">
        <f t="shared" si="279"/>
        <v>8</v>
      </c>
      <c r="R3000" s="28">
        <f>IF(Q3000=0,0,IF(E3000&gt;1,E3000-1,VLOOKUP(Q3000,Months_Weeks!$A$1:$B$13,2,0)))</f>
        <v>4</v>
      </c>
      <c r="S3000" s="30"/>
      <c r="T3000" s="39"/>
      <c r="U3000" s="39"/>
      <c r="V3000" s="50">
        <f t="shared" si="280"/>
        <v>0</v>
      </c>
      <c r="W3000" s="28">
        <f t="shared" si="281"/>
        <v>8</v>
      </c>
      <c r="X3000" s="28">
        <f>IF(W3000=0,0,IF(E3000&gt;1,E3000-1,VLOOKUP(W3000,Months_Weeks!$A$1:$B$13,2,0)))</f>
        <v>4</v>
      </c>
      <c r="Y3000" s="30"/>
      <c r="Z3000" s="39"/>
      <c r="AA3000" s="31"/>
      <c r="AB3000" s="39"/>
      <c r="AC3000" s="31"/>
      <c r="AD3000" s="40"/>
      <c r="AE3000" s="31"/>
      <c r="AF3000" s="40"/>
      <c r="AG3000" s="31"/>
      <c r="AH3000" s="40"/>
      <c r="AI3000" s="31"/>
      <c r="AJ3000" s="40"/>
    </row>
    <row r="3001" spans="1:36" x14ac:dyDescent="0.25">
      <c r="A3001" s="37" t="s">
        <v>62</v>
      </c>
      <c r="B3001" s="37">
        <v>1047</v>
      </c>
      <c r="C3001" s="26" t="str">
        <f>IFERROR(INDEX(Clients[Client_Name],MATCH(Table312[[#This Row],[Client_Code]],Clients[Client_Code],0)),"")</f>
        <v>RAPA NUI</v>
      </c>
      <c r="D3001" s="25">
        <v>9</v>
      </c>
      <c r="E3001" s="25">
        <v>2</v>
      </c>
      <c r="F3001" s="25" t="b">
        <f>IF(E3001&gt;(VLOOKUP(D3001,Months_Weeks!$A$2:$B$13,2,TRUE)),FALSE)</f>
        <v>0</v>
      </c>
      <c r="G3001" s="63">
        <f>IF(Table312[[#This Row],[Facility]]="Buin",1.5%,0.25%)</f>
        <v>1.4999999999999999E-2</v>
      </c>
      <c r="H3001" s="38"/>
      <c r="I3001" s="38"/>
      <c r="J3001" s="27">
        <f t="shared" si="276"/>
        <v>8</v>
      </c>
      <c r="K3001" s="28">
        <f t="shared" si="277"/>
        <v>9</v>
      </c>
      <c r="L3001" s="27">
        <f>IF(K3001=0,0,IF(E3001&gt;1,E3001-1,VLOOKUP(K3001,Months_Weeks!$A$1:$B$13,2,0)))</f>
        <v>1</v>
      </c>
      <c r="M3001" s="29"/>
      <c r="N3001" s="39"/>
      <c r="O3001" s="39"/>
      <c r="P3001" s="50">
        <f t="shared" si="278"/>
        <v>0</v>
      </c>
      <c r="Q3001" s="28">
        <f t="shared" si="279"/>
        <v>9</v>
      </c>
      <c r="R3001" s="28">
        <f>IF(Q3001=0,0,IF(E3001&gt;1,E3001-1,VLOOKUP(Q3001,Months_Weeks!$A$1:$B$13,2,0)))</f>
        <v>1</v>
      </c>
      <c r="S3001" s="30"/>
      <c r="T3001" s="39"/>
      <c r="U3001" s="39"/>
      <c r="V3001" s="50">
        <f t="shared" si="280"/>
        <v>0</v>
      </c>
      <c r="W3001" s="28">
        <f t="shared" si="281"/>
        <v>9</v>
      </c>
      <c r="X3001" s="28">
        <f>IF(W3001=0,0,IF(E3001&gt;1,E3001-1,VLOOKUP(W3001,Months_Weeks!$A$1:$B$13,2,0)))</f>
        <v>1</v>
      </c>
      <c r="Y3001" s="30"/>
      <c r="Z3001" s="39"/>
      <c r="AA3001" s="31"/>
      <c r="AB3001" s="39"/>
      <c r="AC3001" s="31"/>
      <c r="AD3001" s="40"/>
      <c r="AE3001" s="31"/>
      <c r="AF3001" s="40"/>
      <c r="AG3001" s="31"/>
      <c r="AH3001" s="40"/>
      <c r="AI3001" s="31"/>
      <c r="AJ3001" s="40"/>
    </row>
    <row r="3002" spans="1:36" x14ac:dyDescent="0.25">
      <c r="A3002" s="37" t="s">
        <v>62</v>
      </c>
      <c r="B3002" s="37">
        <v>1047</v>
      </c>
      <c r="C3002" s="26" t="str">
        <f>IFERROR(INDEX(Clients[Client_Name],MATCH(Table312[[#This Row],[Client_Code]],Clients[Client_Code],0)),"")</f>
        <v>RAPA NUI</v>
      </c>
      <c r="D3002" s="25">
        <v>9</v>
      </c>
      <c r="E3002" s="25">
        <v>3</v>
      </c>
      <c r="F3002" s="25" t="b">
        <f>IF(E3002&gt;(VLOOKUP(D3002,Months_Weeks!$A$2:$B$13,2,TRUE)),FALSE)</f>
        <v>0</v>
      </c>
      <c r="G3002" s="63">
        <f>IF(Table312[[#This Row],[Facility]]="Buin",1.5%,0.25%)</f>
        <v>1.4999999999999999E-2</v>
      </c>
      <c r="H3002" s="38"/>
      <c r="I3002" s="38"/>
      <c r="J3002" s="27">
        <f t="shared" si="276"/>
        <v>8</v>
      </c>
      <c r="K3002" s="28">
        <f t="shared" si="277"/>
        <v>9</v>
      </c>
      <c r="L3002" s="27">
        <f>IF(K3002=0,0,IF(E3002&gt;1,E3002-1,VLOOKUP(K3002,Months_Weeks!$A$1:$B$13,2,0)))</f>
        <v>2</v>
      </c>
      <c r="M3002" s="29"/>
      <c r="N3002" s="39"/>
      <c r="O3002" s="39"/>
      <c r="P3002" s="50">
        <f t="shared" si="278"/>
        <v>0</v>
      </c>
      <c r="Q3002" s="28">
        <f t="shared" si="279"/>
        <v>9</v>
      </c>
      <c r="R3002" s="28">
        <f>IF(Q3002=0,0,IF(E3002&gt;1,E3002-1,VLOOKUP(Q3002,Months_Weeks!$A$1:$B$13,2,0)))</f>
        <v>2</v>
      </c>
      <c r="S3002" s="30"/>
      <c r="T3002" s="39"/>
      <c r="U3002" s="39"/>
      <c r="V3002" s="50">
        <f t="shared" si="280"/>
        <v>0</v>
      </c>
      <c r="W3002" s="28">
        <f t="shared" si="281"/>
        <v>9</v>
      </c>
      <c r="X3002" s="28">
        <f>IF(W3002=0,0,IF(E3002&gt;1,E3002-1,VLOOKUP(W3002,Months_Weeks!$A$1:$B$13,2,0)))</f>
        <v>2</v>
      </c>
      <c r="Y3002" s="30"/>
      <c r="Z3002" s="39"/>
      <c r="AA3002" s="31"/>
      <c r="AB3002" s="39"/>
      <c r="AC3002" s="31"/>
      <c r="AD3002" s="40"/>
      <c r="AE3002" s="31"/>
      <c r="AF3002" s="40"/>
      <c r="AG3002" s="31"/>
      <c r="AH3002" s="40"/>
      <c r="AI3002" s="31"/>
      <c r="AJ3002" s="40"/>
    </row>
    <row r="3003" spans="1:36" x14ac:dyDescent="0.25">
      <c r="A3003" s="37" t="s">
        <v>62</v>
      </c>
      <c r="B3003" s="37">
        <v>1047</v>
      </c>
      <c r="C3003" s="26" t="str">
        <f>IFERROR(INDEX(Clients[Client_Name],MATCH(Table312[[#This Row],[Client_Code]],Clients[Client_Code],0)),"")</f>
        <v>RAPA NUI</v>
      </c>
      <c r="D3003" s="25">
        <v>9</v>
      </c>
      <c r="E3003" s="25">
        <v>4</v>
      </c>
      <c r="F3003" s="25" t="b">
        <f>IF(E3003&gt;(VLOOKUP(D3003,Months_Weeks!$A$2:$B$13,2,TRUE)),FALSE)</f>
        <v>0</v>
      </c>
      <c r="G3003" s="63">
        <f>IF(Table312[[#This Row],[Facility]]="Buin",1.5%,0.25%)</f>
        <v>1.4999999999999999E-2</v>
      </c>
      <c r="H3003" s="38"/>
      <c r="I3003" s="38"/>
      <c r="J3003" s="27">
        <f t="shared" si="276"/>
        <v>8</v>
      </c>
      <c r="K3003" s="28">
        <f t="shared" si="277"/>
        <v>9</v>
      </c>
      <c r="L3003" s="27">
        <f>IF(K3003=0,0,IF(E3003&gt;1,E3003-1,VLOOKUP(K3003,Months_Weeks!$A$1:$B$13,2,0)))</f>
        <v>3</v>
      </c>
      <c r="M3003" s="29"/>
      <c r="N3003" s="39"/>
      <c r="O3003" s="39"/>
      <c r="P3003" s="50">
        <f t="shared" si="278"/>
        <v>0</v>
      </c>
      <c r="Q3003" s="28">
        <f t="shared" si="279"/>
        <v>9</v>
      </c>
      <c r="R3003" s="28">
        <f>IF(Q3003=0,0,IF(E3003&gt;1,E3003-1,VLOOKUP(Q3003,Months_Weeks!$A$1:$B$13,2,0)))</f>
        <v>3</v>
      </c>
      <c r="S3003" s="30"/>
      <c r="T3003" s="39"/>
      <c r="U3003" s="39"/>
      <c r="V3003" s="50">
        <f t="shared" si="280"/>
        <v>0</v>
      </c>
      <c r="W3003" s="28">
        <f t="shared" si="281"/>
        <v>9</v>
      </c>
      <c r="X3003" s="28">
        <f>IF(W3003=0,0,IF(E3003&gt;1,E3003-1,VLOOKUP(W3003,Months_Weeks!$A$1:$B$13,2,0)))</f>
        <v>3</v>
      </c>
      <c r="Y3003" s="30"/>
      <c r="Z3003" s="39"/>
      <c r="AA3003" s="31"/>
      <c r="AB3003" s="39"/>
      <c r="AC3003" s="31"/>
      <c r="AD3003" s="40"/>
      <c r="AE3003" s="31"/>
      <c r="AF3003" s="40"/>
      <c r="AG3003" s="31"/>
      <c r="AH3003" s="40"/>
      <c r="AI3003" s="31"/>
      <c r="AJ3003" s="40"/>
    </row>
    <row r="3004" spans="1:36" x14ac:dyDescent="0.25">
      <c r="A3004" s="37" t="s">
        <v>62</v>
      </c>
      <c r="B3004" s="37">
        <v>1047</v>
      </c>
      <c r="C3004" s="26" t="str">
        <f>IFERROR(INDEX(Clients[Client_Name],MATCH(Table312[[#This Row],[Client_Code]],Clients[Client_Code],0)),"")</f>
        <v>RAPA NUI</v>
      </c>
      <c r="D3004" s="25">
        <v>9</v>
      </c>
      <c r="E3004" s="25">
        <v>5</v>
      </c>
      <c r="F3004" s="25" t="b">
        <f>IF(E3004&gt;(VLOOKUP(D3004,Months_Weeks!$A$2:$B$13,2,TRUE)),FALSE)</f>
        <v>0</v>
      </c>
      <c r="G3004" s="63">
        <f>IF(Table312[[#This Row],[Facility]]="Buin",1.5%,0.25%)</f>
        <v>1.4999999999999999E-2</v>
      </c>
      <c r="H3004" s="38"/>
      <c r="I3004" s="38"/>
      <c r="J3004" s="27">
        <f t="shared" si="276"/>
        <v>8</v>
      </c>
      <c r="K3004" s="28">
        <f t="shared" si="277"/>
        <v>9</v>
      </c>
      <c r="L3004" s="27">
        <f>IF(K3004=0,0,IF(E3004&gt;1,E3004-1,VLOOKUP(K3004,Months_Weeks!$A$1:$B$13,2,0)))</f>
        <v>4</v>
      </c>
      <c r="M3004" s="29"/>
      <c r="N3004" s="39"/>
      <c r="O3004" s="39"/>
      <c r="P3004" s="50">
        <f t="shared" si="278"/>
        <v>0</v>
      </c>
      <c r="Q3004" s="28">
        <f t="shared" si="279"/>
        <v>9</v>
      </c>
      <c r="R3004" s="28">
        <f>IF(Q3004=0,0,IF(E3004&gt;1,E3004-1,VLOOKUP(Q3004,Months_Weeks!$A$1:$B$13,2,0)))</f>
        <v>4</v>
      </c>
      <c r="S3004" s="30"/>
      <c r="T3004" s="39"/>
      <c r="U3004" s="39"/>
      <c r="V3004" s="50">
        <f t="shared" si="280"/>
        <v>0</v>
      </c>
      <c r="W3004" s="28">
        <f t="shared" si="281"/>
        <v>9</v>
      </c>
      <c r="X3004" s="28">
        <f>IF(W3004=0,0,IF(E3004&gt;1,E3004-1,VLOOKUP(W3004,Months_Weeks!$A$1:$B$13,2,0)))</f>
        <v>4</v>
      </c>
      <c r="Y3004" s="30"/>
      <c r="Z3004" s="39"/>
      <c r="AA3004" s="31"/>
      <c r="AB3004" s="39"/>
      <c r="AC3004" s="31"/>
      <c r="AD3004" s="40"/>
      <c r="AE3004" s="31"/>
      <c r="AF3004" s="40"/>
      <c r="AG3004" s="31"/>
      <c r="AH3004" s="40"/>
      <c r="AI3004" s="31"/>
      <c r="AJ3004" s="40"/>
    </row>
    <row r="3005" spans="1:36" x14ac:dyDescent="0.25">
      <c r="A3005" s="37" t="s">
        <v>62</v>
      </c>
      <c r="B3005" s="37">
        <v>1047</v>
      </c>
      <c r="C3005" s="26" t="str">
        <f>IFERROR(INDEX(Clients[Client_Name],MATCH(Table312[[#This Row],[Client_Code]],Clients[Client_Code],0)),"")</f>
        <v>RAPA NUI</v>
      </c>
      <c r="D3005" s="25">
        <v>10</v>
      </c>
      <c r="E3005" s="25">
        <v>1</v>
      </c>
      <c r="F3005" s="25" t="b">
        <f>IF(E3005&gt;(VLOOKUP(D3005,Months_Weeks!$A$2:$B$13,2,TRUE)),FALSE)</f>
        <v>0</v>
      </c>
      <c r="G3005" s="63">
        <f>IF(Table312[[#This Row],[Facility]]="Buin",1.5%,0.25%)</f>
        <v>1.4999999999999999E-2</v>
      </c>
      <c r="H3005" s="38"/>
      <c r="I3005" s="38"/>
      <c r="J3005" s="27">
        <f t="shared" si="276"/>
        <v>8</v>
      </c>
      <c r="K3005" s="28">
        <f t="shared" si="277"/>
        <v>9</v>
      </c>
      <c r="L3005" s="27">
        <f>IF(K3005=0,0,IF(E3005&gt;1,E3005-1,VLOOKUP(K3005,Months_Weeks!$A$1:$B$13,2,0)))</f>
        <v>5</v>
      </c>
      <c r="M3005" s="29"/>
      <c r="N3005" s="39"/>
      <c r="O3005" s="39"/>
      <c r="P3005" s="50">
        <f t="shared" si="278"/>
        <v>0</v>
      </c>
      <c r="Q3005" s="28">
        <f t="shared" si="279"/>
        <v>9</v>
      </c>
      <c r="R3005" s="28">
        <f>IF(Q3005=0,0,IF(E3005&gt;1,E3005-1,VLOOKUP(Q3005,Months_Weeks!$A$1:$B$13,2,0)))</f>
        <v>5</v>
      </c>
      <c r="S3005" s="30"/>
      <c r="T3005" s="39"/>
      <c r="U3005" s="39"/>
      <c r="V3005" s="50">
        <f t="shared" si="280"/>
        <v>0</v>
      </c>
      <c r="W3005" s="28">
        <f t="shared" si="281"/>
        <v>9</v>
      </c>
      <c r="X3005" s="28">
        <f>IF(W3005=0,0,IF(E3005&gt;1,E3005-1,VLOOKUP(W3005,Months_Weeks!$A$1:$B$13,2,0)))</f>
        <v>5</v>
      </c>
      <c r="Y3005" s="30"/>
      <c r="Z3005" s="39"/>
      <c r="AA3005" s="31"/>
      <c r="AB3005" s="39"/>
      <c r="AC3005" s="31"/>
      <c r="AD3005" s="40"/>
      <c r="AE3005" s="31"/>
      <c r="AF3005" s="40"/>
      <c r="AG3005" s="31"/>
      <c r="AH3005" s="40"/>
      <c r="AI3005" s="31"/>
      <c r="AJ3005" s="40"/>
    </row>
    <row r="3006" spans="1:36" x14ac:dyDescent="0.25">
      <c r="A3006" s="37" t="s">
        <v>62</v>
      </c>
      <c r="B3006" s="37">
        <v>1047</v>
      </c>
      <c r="C3006" s="26" t="str">
        <f>IFERROR(INDEX(Clients[Client_Name],MATCH(Table312[[#This Row],[Client_Code]],Clients[Client_Code],0)),"")</f>
        <v>RAPA NUI</v>
      </c>
      <c r="D3006" s="25">
        <v>10</v>
      </c>
      <c r="E3006" s="25">
        <v>2</v>
      </c>
      <c r="F3006" s="25" t="b">
        <f>IF(E3006&gt;(VLOOKUP(D3006,Months_Weeks!$A$2:$B$13,2,TRUE)),FALSE)</f>
        <v>0</v>
      </c>
      <c r="G3006" s="63">
        <f>IF(Table312[[#This Row],[Facility]]="Buin",1.5%,0.25%)</f>
        <v>1.4999999999999999E-2</v>
      </c>
      <c r="H3006" s="38"/>
      <c r="I3006" s="38"/>
      <c r="J3006" s="27">
        <f t="shared" si="276"/>
        <v>8</v>
      </c>
      <c r="K3006" s="28">
        <f t="shared" si="277"/>
        <v>10</v>
      </c>
      <c r="L3006" s="27">
        <f>IF(K3006=0,0,IF(E3006&gt;1,E3006-1,VLOOKUP(K3006,Months_Weeks!$A$1:$B$13,2,0)))</f>
        <v>1</v>
      </c>
      <c r="M3006" s="29"/>
      <c r="N3006" s="39"/>
      <c r="O3006" s="39"/>
      <c r="P3006" s="50">
        <f t="shared" si="278"/>
        <v>0</v>
      </c>
      <c r="Q3006" s="28">
        <f t="shared" si="279"/>
        <v>10</v>
      </c>
      <c r="R3006" s="28">
        <f>IF(Q3006=0,0,IF(E3006&gt;1,E3006-1,VLOOKUP(Q3006,Months_Weeks!$A$1:$B$13,2,0)))</f>
        <v>1</v>
      </c>
      <c r="S3006" s="30"/>
      <c r="T3006" s="39"/>
      <c r="U3006" s="39"/>
      <c r="V3006" s="50">
        <f t="shared" si="280"/>
        <v>0</v>
      </c>
      <c r="W3006" s="28">
        <f t="shared" si="281"/>
        <v>10</v>
      </c>
      <c r="X3006" s="28">
        <f>IF(W3006=0,0,IF(E3006&gt;1,E3006-1,VLOOKUP(W3006,Months_Weeks!$A$1:$B$13,2,0)))</f>
        <v>1</v>
      </c>
      <c r="Y3006" s="30"/>
      <c r="Z3006" s="39"/>
      <c r="AA3006" s="31"/>
      <c r="AB3006" s="39"/>
      <c r="AC3006" s="31"/>
      <c r="AD3006" s="40"/>
      <c r="AE3006" s="31"/>
      <c r="AF3006" s="40"/>
      <c r="AG3006" s="31"/>
      <c r="AH3006" s="40"/>
      <c r="AI3006" s="31"/>
      <c r="AJ3006" s="40"/>
    </row>
    <row r="3007" spans="1:36" x14ac:dyDescent="0.25">
      <c r="A3007" s="37" t="s">
        <v>62</v>
      </c>
      <c r="B3007" s="37">
        <v>1047</v>
      </c>
      <c r="C3007" s="26" t="str">
        <f>IFERROR(INDEX(Clients[Client_Name],MATCH(Table312[[#This Row],[Client_Code]],Clients[Client_Code],0)),"")</f>
        <v>RAPA NUI</v>
      </c>
      <c r="D3007" s="25">
        <v>10</v>
      </c>
      <c r="E3007" s="25">
        <v>3</v>
      </c>
      <c r="F3007" s="25" t="b">
        <f>IF(E3007&gt;(VLOOKUP(D3007,Months_Weeks!$A$2:$B$13,2,TRUE)),FALSE)</f>
        <v>0</v>
      </c>
      <c r="G3007" s="63">
        <f>IF(Table312[[#This Row],[Facility]]="Buin",1.5%,0.25%)</f>
        <v>1.4999999999999999E-2</v>
      </c>
      <c r="H3007" s="38"/>
      <c r="I3007" s="38"/>
      <c r="J3007" s="27">
        <f t="shared" si="276"/>
        <v>8</v>
      </c>
      <c r="K3007" s="28">
        <f t="shared" si="277"/>
        <v>10</v>
      </c>
      <c r="L3007" s="27">
        <f>IF(K3007=0,0,IF(E3007&gt;1,E3007-1,VLOOKUP(K3007,Months_Weeks!$A$1:$B$13,2,0)))</f>
        <v>2</v>
      </c>
      <c r="M3007" s="29"/>
      <c r="N3007" s="39"/>
      <c r="O3007" s="39"/>
      <c r="P3007" s="50">
        <f t="shared" si="278"/>
        <v>0</v>
      </c>
      <c r="Q3007" s="28">
        <f t="shared" si="279"/>
        <v>10</v>
      </c>
      <c r="R3007" s="28">
        <f>IF(Q3007=0,0,IF(E3007&gt;1,E3007-1,VLOOKUP(Q3007,Months_Weeks!$A$1:$B$13,2,0)))</f>
        <v>2</v>
      </c>
      <c r="S3007" s="30"/>
      <c r="T3007" s="39"/>
      <c r="U3007" s="39"/>
      <c r="V3007" s="50">
        <f t="shared" si="280"/>
        <v>0</v>
      </c>
      <c r="W3007" s="28">
        <f t="shared" si="281"/>
        <v>10</v>
      </c>
      <c r="X3007" s="28">
        <f>IF(W3007=0,0,IF(E3007&gt;1,E3007-1,VLOOKUP(W3007,Months_Weeks!$A$1:$B$13,2,0)))</f>
        <v>2</v>
      </c>
      <c r="Y3007" s="30"/>
      <c r="Z3007" s="39"/>
      <c r="AA3007" s="31"/>
      <c r="AB3007" s="39"/>
      <c r="AC3007" s="31"/>
      <c r="AD3007" s="40"/>
      <c r="AE3007" s="31"/>
      <c r="AF3007" s="40"/>
      <c r="AG3007" s="31"/>
      <c r="AH3007" s="40"/>
      <c r="AI3007" s="31"/>
      <c r="AJ3007" s="40"/>
    </row>
    <row r="3008" spans="1:36" x14ac:dyDescent="0.25">
      <c r="A3008" s="37" t="s">
        <v>62</v>
      </c>
      <c r="B3008" s="37">
        <v>1047</v>
      </c>
      <c r="C3008" s="26" t="str">
        <f>IFERROR(INDEX(Clients[Client_Name],MATCH(Table312[[#This Row],[Client_Code]],Clients[Client_Code],0)),"")</f>
        <v>RAPA NUI</v>
      </c>
      <c r="D3008" s="25">
        <v>10</v>
      </c>
      <c r="E3008" s="25">
        <v>4</v>
      </c>
      <c r="F3008" s="25" t="b">
        <f>IF(E3008&gt;(VLOOKUP(D3008,Months_Weeks!$A$2:$B$13,2,TRUE)),FALSE)</f>
        <v>0</v>
      </c>
      <c r="G3008" s="63">
        <f>IF(Table312[[#This Row],[Facility]]="Buin",1.5%,0.25%)</f>
        <v>1.4999999999999999E-2</v>
      </c>
      <c r="H3008" s="38"/>
      <c r="I3008" s="38"/>
      <c r="J3008" s="27">
        <f t="shared" si="276"/>
        <v>8</v>
      </c>
      <c r="K3008" s="28">
        <f t="shared" si="277"/>
        <v>10</v>
      </c>
      <c r="L3008" s="27">
        <f>IF(K3008=0,0,IF(E3008&gt;1,E3008-1,VLOOKUP(K3008,Months_Weeks!$A$1:$B$13,2,0)))</f>
        <v>3</v>
      </c>
      <c r="M3008" s="29"/>
      <c r="N3008" s="39"/>
      <c r="O3008" s="39"/>
      <c r="P3008" s="50">
        <f t="shared" si="278"/>
        <v>0</v>
      </c>
      <c r="Q3008" s="28">
        <f t="shared" si="279"/>
        <v>10</v>
      </c>
      <c r="R3008" s="28">
        <f>IF(Q3008=0,0,IF(E3008&gt;1,E3008-1,VLOOKUP(Q3008,Months_Weeks!$A$1:$B$13,2,0)))</f>
        <v>3</v>
      </c>
      <c r="S3008" s="30"/>
      <c r="T3008" s="39"/>
      <c r="U3008" s="39"/>
      <c r="V3008" s="50">
        <f t="shared" si="280"/>
        <v>0</v>
      </c>
      <c r="W3008" s="28">
        <f t="shared" si="281"/>
        <v>10</v>
      </c>
      <c r="X3008" s="28">
        <f>IF(W3008=0,0,IF(E3008&gt;1,E3008-1,VLOOKUP(W3008,Months_Weeks!$A$1:$B$13,2,0)))</f>
        <v>3</v>
      </c>
      <c r="Y3008" s="30"/>
      <c r="Z3008" s="39"/>
      <c r="AA3008" s="31"/>
      <c r="AB3008" s="39"/>
      <c r="AC3008" s="31"/>
      <c r="AD3008" s="40"/>
      <c r="AE3008" s="31"/>
      <c r="AF3008" s="40"/>
      <c r="AG3008" s="31"/>
      <c r="AH3008" s="40"/>
      <c r="AI3008" s="31"/>
      <c r="AJ3008" s="40"/>
    </row>
    <row r="3009" spans="1:36" x14ac:dyDescent="0.25">
      <c r="A3009" s="37" t="s">
        <v>62</v>
      </c>
      <c r="B3009" s="37">
        <v>1047</v>
      </c>
      <c r="C3009" s="26" t="str">
        <f>IFERROR(INDEX(Clients[Client_Name],MATCH(Table312[[#This Row],[Client_Code]],Clients[Client_Code],0)),"")</f>
        <v>RAPA NUI</v>
      </c>
      <c r="D3009" s="25">
        <v>11</v>
      </c>
      <c r="E3009" s="25">
        <v>1</v>
      </c>
      <c r="F3009" s="25" t="b">
        <f>IF(E3009&gt;(VLOOKUP(D3009,Months_Weeks!$A$2:$B$13,2,TRUE)),FALSE)</f>
        <v>0</v>
      </c>
      <c r="G3009" s="63">
        <f>IF(Table312[[#This Row],[Facility]]="Buin",1.5%,0.25%)</f>
        <v>1.4999999999999999E-2</v>
      </c>
      <c r="H3009" s="38"/>
      <c r="I3009" s="38"/>
      <c r="J3009" s="27">
        <f t="shared" si="276"/>
        <v>8</v>
      </c>
      <c r="K3009" s="28">
        <f t="shared" si="277"/>
        <v>10</v>
      </c>
      <c r="L3009" s="27">
        <f>IF(K3009=0,0,IF(E3009&gt;1,E3009-1,VLOOKUP(K3009,Months_Weeks!$A$1:$B$13,2,0)))</f>
        <v>4</v>
      </c>
      <c r="M3009" s="29"/>
      <c r="N3009" s="39"/>
      <c r="O3009" s="39"/>
      <c r="P3009" s="50">
        <f t="shared" si="278"/>
        <v>0</v>
      </c>
      <c r="Q3009" s="28">
        <f t="shared" si="279"/>
        <v>10</v>
      </c>
      <c r="R3009" s="28">
        <f>IF(Q3009=0,0,IF(E3009&gt;1,E3009-1,VLOOKUP(Q3009,Months_Weeks!$A$1:$B$13,2,0)))</f>
        <v>4</v>
      </c>
      <c r="S3009" s="30"/>
      <c r="T3009" s="39"/>
      <c r="U3009" s="39"/>
      <c r="V3009" s="50">
        <f t="shared" si="280"/>
        <v>0</v>
      </c>
      <c r="W3009" s="28">
        <f t="shared" si="281"/>
        <v>10</v>
      </c>
      <c r="X3009" s="28">
        <f>IF(W3009=0,0,IF(E3009&gt;1,E3009-1,VLOOKUP(W3009,Months_Weeks!$A$1:$B$13,2,0)))</f>
        <v>4</v>
      </c>
      <c r="Y3009" s="30"/>
      <c r="Z3009" s="39"/>
      <c r="AA3009" s="31"/>
      <c r="AB3009" s="39"/>
      <c r="AC3009" s="31"/>
      <c r="AD3009" s="40"/>
      <c r="AE3009" s="31"/>
      <c r="AF3009" s="40"/>
      <c r="AG3009" s="31"/>
      <c r="AH3009" s="40"/>
      <c r="AI3009" s="31"/>
      <c r="AJ3009" s="40"/>
    </row>
    <row r="3010" spans="1:36" x14ac:dyDescent="0.25">
      <c r="A3010" s="37" t="s">
        <v>62</v>
      </c>
      <c r="B3010" s="37">
        <v>1047</v>
      </c>
      <c r="C3010" s="26" t="str">
        <f>IFERROR(INDEX(Clients[Client_Name],MATCH(Table312[[#This Row],[Client_Code]],Clients[Client_Code],0)),"")</f>
        <v>RAPA NUI</v>
      </c>
      <c r="D3010" s="25">
        <v>11</v>
      </c>
      <c r="E3010" s="25">
        <v>2</v>
      </c>
      <c r="F3010" s="25" t="b">
        <f>IF(E3010&gt;(VLOOKUP(D3010,Months_Weeks!$A$2:$B$13,2,TRUE)),FALSE)</f>
        <v>0</v>
      </c>
      <c r="G3010" s="63">
        <f>IF(Table312[[#This Row],[Facility]]="Buin",1.5%,0.25%)</f>
        <v>1.4999999999999999E-2</v>
      </c>
      <c r="H3010" s="38"/>
      <c r="I3010" s="38"/>
      <c r="J3010" s="27">
        <f t="shared" ref="J3010:J3073" si="282" xml:space="preserve"> SUMIFS(J:J,$B:$B,$B3010,$D:$D,K3010,$E:$E,L3010,$A:$A,$A3010)+H3010-I3010</f>
        <v>8</v>
      </c>
      <c r="K3010" s="28">
        <f t="shared" ref="K3010:K3073" si="283">IF(E3010&gt;1,D3010,D3010-1)</f>
        <v>11</v>
      </c>
      <c r="L3010" s="27">
        <f>IF(K3010=0,0,IF(E3010&gt;1,E3010-1,VLOOKUP(K3010,Months_Weeks!$A$1:$B$13,2,0)))</f>
        <v>1</v>
      </c>
      <c r="M3010" s="29"/>
      <c r="N3010" s="39"/>
      <c r="O3010" s="39"/>
      <c r="P3010" s="50">
        <f t="shared" ref="P3010:P3073" si="284" xml:space="preserve"> SUMIFS(P:P,$B:$B,$B3010,$D:$D,Q3010,$E:$E,R3010,$A:$A,$A3010)+N3010-O3010</f>
        <v>0</v>
      </c>
      <c r="Q3010" s="28">
        <f t="shared" ref="Q3010:Q3073" si="285">IF(E3010&gt;1,D3010,D3010-1)</f>
        <v>11</v>
      </c>
      <c r="R3010" s="28">
        <f>IF(Q3010=0,0,IF(E3010&gt;1,E3010-1,VLOOKUP(Q3010,Months_Weeks!$A$1:$B$13,2,0)))</f>
        <v>1</v>
      </c>
      <c r="S3010" s="30"/>
      <c r="T3010" s="39"/>
      <c r="U3010" s="39"/>
      <c r="V3010" s="50">
        <f t="shared" ref="V3010:V3073" si="286" xml:space="preserve"> SUMIFS(V:V,$B:$B,$B3010,$D:$D,W3010,$E:$E,X3010,$A:$A,$A3010)+T3010-U3010</f>
        <v>0</v>
      </c>
      <c r="W3010" s="28">
        <f t="shared" ref="W3010:W3073" si="287">IF(E3010&gt;1,D3010,D3010-1)</f>
        <v>11</v>
      </c>
      <c r="X3010" s="28">
        <f>IF(W3010=0,0,IF(E3010&gt;1,E3010-1,VLOOKUP(W3010,Months_Weeks!$A$1:$B$13,2,0)))</f>
        <v>1</v>
      </c>
      <c r="Y3010" s="30"/>
      <c r="Z3010" s="39"/>
      <c r="AA3010" s="31"/>
      <c r="AB3010" s="39"/>
      <c r="AC3010" s="31"/>
      <c r="AD3010" s="40"/>
      <c r="AE3010" s="31"/>
      <c r="AF3010" s="40"/>
      <c r="AG3010" s="31"/>
      <c r="AH3010" s="40"/>
      <c r="AI3010" s="31"/>
      <c r="AJ3010" s="40"/>
    </row>
    <row r="3011" spans="1:36" x14ac:dyDescent="0.25">
      <c r="A3011" s="37" t="s">
        <v>62</v>
      </c>
      <c r="B3011" s="37">
        <v>1047</v>
      </c>
      <c r="C3011" s="26" t="str">
        <f>IFERROR(INDEX(Clients[Client_Name],MATCH(Table312[[#This Row],[Client_Code]],Clients[Client_Code],0)),"")</f>
        <v>RAPA NUI</v>
      </c>
      <c r="D3011" s="25">
        <v>11</v>
      </c>
      <c r="E3011" s="25">
        <v>3</v>
      </c>
      <c r="F3011" s="25" t="b">
        <f>IF(E3011&gt;(VLOOKUP(D3011,Months_Weeks!$A$2:$B$13,2,TRUE)),FALSE)</f>
        <v>0</v>
      </c>
      <c r="G3011" s="63">
        <f>IF(Table312[[#This Row],[Facility]]="Buin",1.5%,0.25%)</f>
        <v>1.4999999999999999E-2</v>
      </c>
      <c r="H3011" s="38"/>
      <c r="I3011" s="38"/>
      <c r="J3011" s="27">
        <f t="shared" si="282"/>
        <v>8</v>
      </c>
      <c r="K3011" s="28">
        <f t="shared" si="283"/>
        <v>11</v>
      </c>
      <c r="L3011" s="27">
        <f>IF(K3011=0,0,IF(E3011&gt;1,E3011-1,VLOOKUP(K3011,Months_Weeks!$A$1:$B$13,2,0)))</f>
        <v>2</v>
      </c>
      <c r="M3011" s="29"/>
      <c r="N3011" s="39"/>
      <c r="O3011" s="39"/>
      <c r="P3011" s="50">
        <f t="shared" si="284"/>
        <v>0</v>
      </c>
      <c r="Q3011" s="28">
        <f t="shared" si="285"/>
        <v>11</v>
      </c>
      <c r="R3011" s="28">
        <f>IF(Q3011=0,0,IF(E3011&gt;1,E3011-1,VLOOKUP(Q3011,Months_Weeks!$A$1:$B$13,2,0)))</f>
        <v>2</v>
      </c>
      <c r="S3011" s="30"/>
      <c r="T3011" s="39"/>
      <c r="U3011" s="39"/>
      <c r="V3011" s="50">
        <f t="shared" si="286"/>
        <v>0</v>
      </c>
      <c r="W3011" s="28">
        <f t="shared" si="287"/>
        <v>11</v>
      </c>
      <c r="X3011" s="28">
        <f>IF(W3011=0,0,IF(E3011&gt;1,E3011-1,VLOOKUP(W3011,Months_Weeks!$A$1:$B$13,2,0)))</f>
        <v>2</v>
      </c>
      <c r="Y3011" s="30"/>
      <c r="Z3011" s="39"/>
      <c r="AA3011" s="31"/>
      <c r="AB3011" s="39"/>
      <c r="AC3011" s="31"/>
      <c r="AD3011" s="40"/>
      <c r="AE3011" s="31"/>
      <c r="AF3011" s="40"/>
      <c r="AG3011" s="31"/>
      <c r="AH3011" s="40"/>
      <c r="AI3011" s="31"/>
      <c r="AJ3011" s="40"/>
    </row>
    <row r="3012" spans="1:36" x14ac:dyDescent="0.25">
      <c r="A3012" s="37" t="s">
        <v>62</v>
      </c>
      <c r="B3012" s="37">
        <v>1047</v>
      </c>
      <c r="C3012" s="26" t="str">
        <f>IFERROR(INDEX(Clients[Client_Name],MATCH(Table312[[#This Row],[Client_Code]],Clients[Client_Code],0)),"")</f>
        <v>RAPA NUI</v>
      </c>
      <c r="D3012" s="25">
        <v>11</v>
      </c>
      <c r="E3012" s="25">
        <v>4</v>
      </c>
      <c r="F3012" s="25" t="b">
        <f>IF(E3012&gt;(VLOOKUP(D3012,Months_Weeks!$A$2:$B$13,2,TRUE)),FALSE)</f>
        <v>0</v>
      </c>
      <c r="G3012" s="63">
        <f>IF(Table312[[#This Row],[Facility]]="Buin",1.5%,0.25%)</f>
        <v>1.4999999999999999E-2</v>
      </c>
      <c r="H3012" s="38"/>
      <c r="I3012" s="38"/>
      <c r="J3012" s="27">
        <f t="shared" si="282"/>
        <v>8</v>
      </c>
      <c r="K3012" s="28">
        <f t="shared" si="283"/>
        <v>11</v>
      </c>
      <c r="L3012" s="27">
        <f>IF(K3012=0,0,IF(E3012&gt;1,E3012-1,VLOOKUP(K3012,Months_Weeks!$A$1:$B$13,2,0)))</f>
        <v>3</v>
      </c>
      <c r="M3012" s="29"/>
      <c r="N3012" s="39"/>
      <c r="O3012" s="39"/>
      <c r="P3012" s="50">
        <f t="shared" si="284"/>
        <v>0</v>
      </c>
      <c r="Q3012" s="28">
        <f t="shared" si="285"/>
        <v>11</v>
      </c>
      <c r="R3012" s="28">
        <f>IF(Q3012=0,0,IF(E3012&gt;1,E3012-1,VLOOKUP(Q3012,Months_Weeks!$A$1:$B$13,2,0)))</f>
        <v>3</v>
      </c>
      <c r="S3012" s="30"/>
      <c r="T3012" s="39"/>
      <c r="U3012" s="39"/>
      <c r="V3012" s="50">
        <f t="shared" si="286"/>
        <v>0</v>
      </c>
      <c r="W3012" s="28">
        <f t="shared" si="287"/>
        <v>11</v>
      </c>
      <c r="X3012" s="28">
        <f>IF(W3012=0,0,IF(E3012&gt;1,E3012-1,VLOOKUP(W3012,Months_Weeks!$A$1:$B$13,2,0)))</f>
        <v>3</v>
      </c>
      <c r="Y3012" s="30"/>
      <c r="Z3012" s="39"/>
      <c r="AA3012" s="31"/>
      <c r="AB3012" s="39"/>
      <c r="AC3012" s="31"/>
      <c r="AD3012" s="40"/>
      <c r="AE3012" s="31"/>
      <c r="AF3012" s="40"/>
      <c r="AG3012" s="31"/>
      <c r="AH3012" s="40"/>
      <c r="AI3012" s="31"/>
      <c r="AJ3012" s="40"/>
    </row>
    <row r="3013" spans="1:36" x14ac:dyDescent="0.25">
      <c r="A3013" s="37" t="s">
        <v>62</v>
      </c>
      <c r="B3013" s="37">
        <v>1047</v>
      </c>
      <c r="C3013" s="26" t="str">
        <f>IFERROR(INDEX(Clients[Client_Name],MATCH(Table312[[#This Row],[Client_Code]],Clients[Client_Code],0)),"")</f>
        <v>RAPA NUI</v>
      </c>
      <c r="D3013" s="25">
        <v>12</v>
      </c>
      <c r="E3013" s="25">
        <v>1</v>
      </c>
      <c r="F3013" s="25" t="b">
        <f>IF(E3013&gt;(VLOOKUP(D3013,Months_Weeks!$A$2:$B$13,2,TRUE)),FALSE)</f>
        <v>0</v>
      </c>
      <c r="G3013" s="63">
        <f>IF(Table312[[#This Row],[Facility]]="Buin",1.5%,0.25%)</f>
        <v>1.4999999999999999E-2</v>
      </c>
      <c r="H3013" s="38"/>
      <c r="I3013" s="38"/>
      <c r="J3013" s="27">
        <f t="shared" si="282"/>
        <v>8</v>
      </c>
      <c r="K3013" s="28">
        <f t="shared" si="283"/>
        <v>11</v>
      </c>
      <c r="L3013" s="27">
        <f>IF(K3013=0,0,IF(E3013&gt;1,E3013-1,VLOOKUP(K3013,Months_Weeks!$A$1:$B$13,2,0)))</f>
        <v>4</v>
      </c>
      <c r="M3013" s="29"/>
      <c r="N3013" s="39"/>
      <c r="O3013" s="39"/>
      <c r="P3013" s="50">
        <f t="shared" si="284"/>
        <v>0</v>
      </c>
      <c r="Q3013" s="28">
        <f t="shared" si="285"/>
        <v>11</v>
      </c>
      <c r="R3013" s="28">
        <f>IF(Q3013=0,0,IF(E3013&gt;1,E3013-1,VLOOKUP(Q3013,Months_Weeks!$A$1:$B$13,2,0)))</f>
        <v>4</v>
      </c>
      <c r="S3013" s="30"/>
      <c r="T3013" s="39"/>
      <c r="U3013" s="39"/>
      <c r="V3013" s="50">
        <f t="shared" si="286"/>
        <v>0</v>
      </c>
      <c r="W3013" s="28">
        <f t="shared" si="287"/>
        <v>11</v>
      </c>
      <c r="X3013" s="28">
        <f>IF(W3013=0,0,IF(E3013&gt;1,E3013-1,VLOOKUP(W3013,Months_Weeks!$A$1:$B$13,2,0)))</f>
        <v>4</v>
      </c>
      <c r="Y3013" s="30"/>
      <c r="Z3013" s="39"/>
      <c r="AA3013" s="31"/>
      <c r="AB3013" s="39"/>
      <c r="AC3013" s="31"/>
      <c r="AD3013" s="40"/>
      <c r="AE3013" s="31"/>
      <c r="AF3013" s="40"/>
      <c r="AG3013" s="31"/>
      <c r="AH3013" s="40"/>
      <c r="AI3013" s="31"/>
      <c r="AJ3013" s="40"/>
    </row>
    <row r="3014" spans="1:36" x14ac:dyDescent="0.25">
      <c r="A3014" s="37" t="s">
        <v>62</v>
      </c>
      <c r="B3014" s="37">
        <v>1047</v>
      </c>
      <c r="C3014" s="26" t="str">
        <f>IFERROR(INDEX(Clients[Client_Name],MATCH(Table312[[#This Row],[Client_Code]],Clients[Client_Code],0)),"")</f>
        <v>RAPA NUI</v>
      </c>
      <c r="D3014" s="25">
        <v>12</v>
      </c>
      <c r="E3014" s="25">
        <v>2</v>
      </c>
      <c r="F3014" s="25" t="b">
        <f>IF(E3014&gt;(VLOOKUP(D3014,Months_Weeks!$A$2:$B$13,2,TRUE)),FALSE)</f>
        <v>0</v>
      </c>
      <c r="G3014" s="63">
        <f>IF(Table312[[#This Row],[Facility]]="Buin",1.5%,0.25%)</f>
        <v>1.4999999999999999E-2</v>
      </c>
      <c r="H3014" s="38"/>
      <c r="I3014" s="38"/>
      <c r="J3014" s="27">
        <f t="shared" si="282"/>
        <v>8</v>
      </c>
      <c r="K3014" s="28">
        <f t="shared" si="283"/>
        <v>12</v>
      </c>
      <c r="L3014" s="27">
        <f>IF(K3014=0,0,IF(E3014&gt;1,E3014-1,VLOOKUP(K3014,Months_Weeks!$A$1:$B$13,2,0)))</f>
        <v>1</v>
      </c>
      <c r="M3014" s="29"/>
      <c r="N3014" s="39"/>
      <c r="O3014" s="39"/>
      <c r="P3014" s="50">
        <f t="shared" si="284"/>
        <v>0</v>
      </c>
      <c r="Q3014" s="28">
        <f t="shared" si="285"/>
        <v>12</v>
      </c>
      <c r="R3014" s="28">
        <f>IF(Q3014=0,0,IF(E3014&gt;1,E3014-1,VLOOKUP(Q3014,Months_Weeks!$A$1:$B$13,2,0)))</f>
        <v>1</v>
      </c>
      <c r="S3014" s="30"/>
      <c r="T3014" s="39"/>
      <c r="U3014" s="39"/>
      <c r="V3014" s="50">
        <f t="shared" si="286"/>
        <v>0</v>
      </c>
      <c r="W3014" s="28">
        <f t="shared" si="287"/>
        <v>12</v>
      </c>
      <c r="X3014" s="28">
        <f>IF(W3014=0,0,IF(E3014&gt;1,E3014-1,VLOOKUP(W3014,Months_Weeks!$A$1:$B$13,2,0)))</f>
        <v>1</v>
      </c>
      <c r="Y3014" s="30"/>
      <c r="Z3014" s="39"/>
      <c r="AA3014" s="31"/>
      <c r="AB3014" s="39"/>
      <c r="AC3014" s="31"/>
      <c r="AD3014" s="40"/>
      <c r="AE3014" s="31"/>
      <c r="AF3014" s="40"/>
      <c r="AG3014" s="31"/>
      <c r="AH3014" s="40"/>
      <c r="AI3014" s="31"/>
      <c r="AJ3014" s="40"/>
    </row>
    <row r="3015" spans="1:36" x14ac:dyDescent="0.25">
      <c r="A3015" s="37" t="s">
        <v>62</v>
      </c>
      <c r="B3015" s="37">
        <v>1047</v>
      </c>
      <c r="C3015" s="26" t="str">
        <f>IFERROR(INDEX(Clients[Client_Name],MATCH(Table312[[#This Row],[Client_Code]],Clients[Client_Code],0)),"")</f>
        <v>RAPA NUI</v>
      </c>
      <c r="D3015" s="25">
        <v>12</v>
      </c>
      <c r="E3015" s="25">
        <v>3</v>
      </c>
      <c r="F3015" s="25" t="b">
        <f>IF(E3015&gt;(VLOOKUP(D3015,Months_Weeks!$A$2:$B$13,2,TRUE)),FALSE)</f>
        <v>0</v>
      </c>
      <c r="G3015" s="63">
        <f>IF(Table312[[#This Row],[Facility]]="Buin",1.5%,0.25%)</f>
        <v>1.4999999999999999E-2</v>
      </c>
      <c r="H3015" s="38"/>
      <c r="I3015" s="38"/>
      <c r="J3015" s="27">
        <f t="shared" si="282"/>
        <v>8</v>
      </c>
      <c r="K3015" s="28">
        <f t="shared" si="283"/>
        <v>12</v>
      </c>
      <c r="L3015" s="27">
        <f>IF(K3015=0,0,IF(E3015&gt;1,E3015-1,VLOOKUP(K3015,Months_Weeks!$A$1:$B$13,2,0)))</f>
        <v>2</v>
      </c>
      <c r="M3015" s="29"/>
      <c r="N3015" s="39"/>
      <c r="O3015" s="39"/>
      <c r="P3015" s="50">
        <f t="shared" si="284"/>
        <v>0</v>
      </c>
      <c r="Q3015" s="28">
        <f t="shared" si="285"/>
        <v>12</v>
      </c>
      <c r="R3015" s="28">
        <f>IF(Q3015=0,0,IF(E3015&gt;1,E3015-1,VLOOKUP(Q3015,Months_Weeks!$A$1:$B$13,2,0)))</f>
        <v>2</v>
      </c>
      <c r="S3015" s="30"/>
      <c r="T3015" s="39"/>
      <c r="U3015" s="39"/>
      <c r="V3015" s="50">
        <f t="shared" si="286"/>
        <v>0</v>
      </c>
      <c r="W3015" s="28">
        <f t="shared" si="287"/>
        <v>12</v>
      </c>
      <c r="X3015" s="28">
        <f>IF(W3015=0,0,IF(E3015&gt;1,E3015-1,VLOOKUP(W3015,Months_Weeks!$A$1:$B$13,2,0)))</f>
        <v>2</v>
      </c>
      <c r="Y3015" s="30"/>
      <c r="Z3015" s="39"/>
      <c r="AA3015" s="31"/>
      <c r="AB3015" s="39"/>
      <c r="AC3015" s="31"/>
      <c r="AD3015" s="40"/>
      <c r="AE3015" s="31"/>
      <c r="AF3015" s="40"/>
      <c r="AG3015" s="31"/>
      <c r="AH3015" s="40"/>
      <c r="AI3015" s="31"/>
      <c r="AJ3015" s="40"/>
    </row>
    <row r="3016" spans="1:36" x14ac:dyDescent="0.25">
      <c r="A3016" s="37" t="s">
        <v>62</v>
      </c>
      <c r="B3016" s="37">
        <v>1047</v>
      </c>
      <c r="C3016" s="26" t="str">
        <f>IFERROR(INDEX(Clients[Client_Name],MATCH(Table312[[#This Row],[Client_Code]],Clients[Client_Code],0)),"")</f>
        <v>RAPA NUI</v>
      </c>
      <c r="D3016" s="25">
        <v>12</v>
      </c>
      <c r="E3016" s="25">
        <v>4</v>
      </c>
      <c r="F3016" s="25" t="b">
        <f>IF(E3016&gt;(VLOOKUP(D3016,Months_Weeks!$A$2:$B$13,2,TRUE)),FALSE)</f>
        <v>0</v>
      </c>
      <c r="G3016" s="63">
        <f>IF(Table312[[#This Row],[Facility]]="Buin",1.5%,0.25%)</f>
        <v>1.4999999999999999E-2</v>
      </c>
      <c r="H3016" s="38"/>
      <c r="I3016" s="38"/>
      <c r="J3016" s="27">
        <f t="shared" si="282"/>
        <v>8</v>
      </c>
      <c r="K3016" s="28">
        <f t="shared" si="283"/>
        <v>12</v>
      </c>
      <c r="L3016" s="27">
        <f>IF(K3016=0,0,IF(E3016&gt;1,E3016-1,VLOOKUP(K3016,Months_Weeks!$A$1:$B$13,2,0)))</f>
        <v>3</v>
      </c>
      <c r="M3016" s="29"/>
      <c r="N3016" s="39"/>
      <c r="O3016" s="39"/>
      <c r="P3016" s="50">
        <f t="shared" si="284"/>
        <v>0</v>
      </c>
      <c r="Q3016" s="28">
        <f t="shared" si="285"/>
        <v>12</v>
      </c>
      <c r="R3016" s="28">
        <f>IF(Q3016=0,0,IF(E3016&gt;1,E3016-1,VLOOKUP(Q3016,Months_Weeks!$A$1:$B$13,2,0)))</f>
        <v>3</v>
      </c>
      <c r="S3016" s="30"/>
      <c r="T3016" s="39"/>
      <c r="U3016" s="39"/>
      <c r="V3016" s="50">
        <f t="shared" si="286"/>
        <v>0</v>
      </c>
      <c r="W3016" s="28">
        <f t="shared" si="287"/>
        <v>12</v>
      </c>
      <c r="X3016" s="28">
        <f>IF(W3016=0,0,IF(E3016&gt;1,E3016-1,VLOOKUP(W3016,Months_Weeks!$A$1:$B$13,2,0)))</f>
        <v>3</v>
      </c>
      <c r="Y3016" s="30"/>
      <c r="Z3016" s="39"/>
      <c r="AA3016" s="31"/>
      <c r="AB3016" s="39"/>
      <c r="AC3016" s="31"/>
      <c r="AD3016" s="40"/>
      <c r="AE3016" s="31"/>
      <c r="AF3016" s="40"/>
      <c r="AG3016" s="31"/>
      <c r="AH3016" s="40"/>
      <c r="AI3016" s="31"/>
      <c r="AJ3016" s="40"/>
    </row>
    <row r="3017" spans="1:36" x14ac:dyDescent="0.25">
      <c r="A3017" s="37" t="s">
        <v>62</v>
      </c>
      <c r="B3017" s="37">
        <v>1047</v>
      </c>
      <c r="C3017" s="26" t="str">
        <f>IFERROR(INDEX(Clients[Client_Name],MATCH(Table312[[#This Row],[Client_Code]],Clients[Client_Code],0)),"")</f>
        <v>RAPA NUI</v>
      </c>
      <c r="D3017" s="25">
        <v>12</v>
      </c>
      <c r="E3017" s="25">
        <v>5</v>
      </c>
      <c r="F3017" s="25" t="b">
        <f>IF(E3017&gt;(VLOOKUP(D3017,Months_Weeks!$A$2:$B$13,2,TRUE)),FALSE)</f>
        <v>0</v>
      </c>
      <c r="G3017" s="63">
        <f>IF(Table312[[#This Row],[Facility]]="Buin",1.5%,0.25%)</f>
        <v>1.4999999999999999E-2</v>
      </c>
      <c r="H3017" s="38"/>
      <c r="I3017" s="38"/>
      <c r="J3017" s="27">
        <f t="shared" si="282"/>
        <v>8</v>
      </c>
      <c r="K3017" s="28">
        <f t="shared" si="283"/>
        <v>12</v>
      </c>
      <c r="L3017" s="27">
        <f>IF(K3017=0,0,IF(E3017&gt;1,E3017-1,VLOOKUP(K3017,Months_Weeks!$A$1:$B$13,2,0)))</f>
        <v>4</v>
      </c>
      <c r="M3017" s="29"/>
      <c r="N3017" s="39"/>
      <c r="O3017" s="39"/>
      <c r="P3017" s="50">
        <f t="shared" si="284"/>
        <v>0</v>
      </c>
      <c r="Q3017" s="28">
        <f t="shared" si="285"/>
        <v>12</v>
      </c>
      <c r="R3017" s="28">
        <f>IF(Q3017=0,0,IF(E3017&gt;1,E3017-1,VLOOKUP(Q3017,Months_Weeks!$A$1:$B$13,2,0)))</f>
        <v>4</v>
      </c>
      <c r="S3017" s="30"/>
      <c r="T3017" s="39"/>
      <c r="U3017" s="39"/>
      <c r="V3017" s="50">
        <f t="shared" si="286"/>
        <v>0</v>
      </c>
      <c r="W3017" s="28">
        <f t="shared" si="287"/>
        <v>12</v>
      </c>
      <c r="X3017" s="28">
        <f>IF(W3017=0,0,IF(E3017&gt;1,E3017-1,VLOOKUP(W3017,Months_Weeks!$A$1:$B$13,2,0)))</f>
        <v>4</v>
      </c>
      <c r="Y3017" s="30"/>
      <c r="Z3017" s="39"/>
      <c r="AA3017" s="31"/>
      <c r="AB3017" s="39"/>
      <c r="AC3017" s="31"/>
      <c r="AD3017" s="40"/>
      <c r="AE3017" s="31"/>
      <c r="AF3017" s="40"/>
      <c r="AG3017" s="31"/>
      <c r="AH3017" s="40"/>
      <c r="AI3017" s="31"/>
      <c r="AJ3017" s="40"/>
    </row>
    <row r="3018" spans="1:36" x14ac:dyDescent="0.25">
      <c r="A3018" s="37" t="s">
        <v>62</v>
      </c>
      <c r="B3018" s="37">
        <v>1048</v>
      </c>
      <c r="C3018" s="26" t="str">
        <f>IFERROR(INDEX(Clients[Client_Name],MATCH(Table312[[#This Row],[Client_Code]],Clients[Client_Code],0)),"")</f>
        <v>RIVERA MAR</v>
      </c>
      <c r="D3018" s="25">
        <v>1</v>
      </c>
      <c r="E3018" s="25">
        <v>1</v>
      </c>
      <c r="F3018" s="25" t="b">
        <f>IF(E3018&gt;(VLOOKUP(D3018,Months_Weeks!$A$2:$B$13,2,TRUE)),FALSE)</f>
        <v>0</v>
      </c>
      <c r="G3018" s="63">
        <f>IF(Table312[[#This Row],[Facility]]="Buin",1.5%,0.25%)</f>
        <v>1.4999999999999999E-2</v>
      </c>
      <c r="H3018" s="38">
        <v>4</v>
      </c>
      <c r="I3018" s="38"/>
      <c r="J3018" s="27">
        <f t="shared" si="282"/>
        <v>4</v>
      </c>
      <c r="K3018" s="28">
        <f t="shared" si="283"/>
        <v>0</v>
      </c>
      <c r="L3018" s="27">
        <f>IF(K3018=0,0,IF(E3018&gt;1,E3018-1,VLOOKUP(K3018,Months_Weeks!$A$1:$B$13,2,0)))</f>
        <v>0</v>
      </c>
      <c r="M3018" s="29"/>
      <c r="N3018" s="39"/>
      <c r="O3018" s="39"/>
      <c r="P3018" s="50">
        <f t="shared" si="284"/>
        <v>0</v>
      </c>
      <c r="Q3018" s="28">
        <f t="shared" si="285"/>
        <v>0</v>
      </c>
      <c r="R3018" s="28">
        <f>IF(Q3018=0,0,IF(E3018&gt;1,E3018-1,VLOOKUP(Q3018,Months_Weeks!$A$1:$B$13,2,0)))</f>
        <v>0</v>
      </c>
      <c r="S3018" s="30"/>
      <c r="T3018" s="39"/>
      <c r="U3018" s="39"/>
      <c r="V3018" s="50">
        <f t="shared" si="286"/>
        <v>0</v>
      </c>
      <c r="W3018" s="28">
        <f t="shared" si="287"/>
        <v>0</v>
      </c>
      <c r="X3018" s="28">
        <f>IF(W3018=0,0,IF(E3018&gt;1,E3018-1,VLOOKUP(W3018,Months_Weeks!$A$1:$B$13,2,0)))</f>
        <v>0</v>
      </c>
      <c r="Y3018" s="30"/>
      <c r="Z3018" s="39"/>
      <c r="AA3018" s="31"/>
      <c r="AB3018" s="39"/>
      <c r="AC3018" s="31"/>
      <c r="AD3018" s="40"/>
      <c r="AE3018" s="31"/>
      <c r="AF3018" s="40"/>
      <c r="AG3018" s="31"/>
      <c r="AH3018" s="40"/>
      <c r="AI3018" s="31">
        <v>1</v>
      </c>
      <c r="AJ3018" s="71">
        <v>1.17</v>
      </c>
    </row>
    <row r="3019" spans="1:36" x14ac:dyDescent="0.25">
      <c r="A3019" s="37" t="s">
        <v>62</v>
      </c>
      <c r="B3019" s="37">
        <v>1048</v>
      </c>
      <c r="C3019" s="26" t="str">
        <f>IFERROR(INDEX(Clients[Client_Name],MATCH(Table312[[#This Row],[Client_Code]],Clients[Client_Code],0)),"")</f>
        <v>RIVERA MAR</v>
      </c>
      <c r="D3019" s="25">
        <v>1</v>
      </c>
      <c r="E3019" s="25">
        <v>2</v>
      </c>
      <c r="F3019" s="25" t="b">
        <f>IF(E3019&gt;(VLOOKUP(D3019,Months_Weeks!$A$2:$B$13,2,TRUE)),FALSE)</f>
        <v>0</v>
      </c>
      <c r="G3019" s="63">
        <f>IF(Table312[[#This Row],[Facility]]="Buin",1.5%,0.25%)</f>
        <v>1.4999999999999999E-2</v>
      </c>
      <c r="H3019" s="38">
        <v>0</v>
      </c>
      <c r="I3019" s="38"/>
      <c r="J3019" s="27">
        <f t="shared" si="282"/>
        <v>4</v>
      </c>
      <c r="K3019" s="28">
        <f t="shared" si="283"/>
        <v>1</v>
      </c>
      <c r="L3019" s="27">
        <f>IF(K3019=0,0,IF(E3019&gt;1,E3019-1,VLOOKUP(K3019,Months_Weeks!$A$1:$B$13,2,0)))</f>
        <v>1</v>
      </c>
      <c r="M3019" s="29"/>
      <c r="N3019" s="39"/>
      <c r="O3019" s="39"/>
      <c r="P3019" s="50">
        <f t="shared" si="284"/>
        <v>0</v>
      </c>
      <c r="Q3019" s="28">
        <f t="shared" si="285"/>
        <v>1</v>
      </c>
      <c r="R3019" s="28">
        <f>IF(Q3019=0,0,IF(E3019&gt;1,E3019-1,VLOOKUP(Q3019,Months_Weeks!$A$1:$B$13,2,0)))</f>
        <v>1</v>
      </c>
      <c r="S3019" s="30"/>
      <c r="T3019" s="39"/>
      <c r="U3019" s="39"/>
      <c r="V3019" s="50">
        <f t="shared" si="286"/>
        <v>0</v>
      </c>
      <c r="W3019" s="28">
        <f t="shared" si="287"/>
        <v>1</v>
      </c>
      <c r="X3019" s="28">
        <f>IF(W3019=0,0,IF(E3019&gt;1,E3019-1,VLOOKUP(W3019,Months_Weeks!$A$1:$B$13,2,0)))</f>
        <v>1</v>
      </c>
      <c r="Y3019" s="30"/>
      <c r="Z3019" s="39"/>
      <c r="AA3019" s="31"/>
      <c r="AB3019" s="39"/>
      <c r="AC3019" s="31"/>
      <c r="AD3019" s="40"/>
      <c r="AE3019" s="31"/>
      <c r="AF3019" s="40"/>
      <c r="AG3019" s="31"/>
      <c r="AH3019" s="40"/>
      <c r="AI3019" s="31"/>
      <c r="AJ3019" s="40"/>
    </row>
    <row r="3020" spans="1:36" x14ac:dyDescent="0.25">
      <c r="A3020" s="37" t="s">
        <v>62</v>
      </c>
      <c r="B3020" s="37">
        <v>1048</v>
      </c>
      <c r="C3020" s="26" t="str">
        <f>IFERROR(INDEX(Clients[Client_Name],MATCH(Table312[[#This Row],[Client_Code]],Clients[Client_Code],0)),"")</f>
        <v>RIVERA MAR</v>
      </c>
      <c r="D3020" s="25">
        <v>1</v>
      </c>
      <c r="E3020" s="25">
        <v>3</v>
      </c>
      <c r="F3020" s="25" t="b">
        <f>IF(E3020&gt;(VLOOKUP(D3020,Months_Weeks!$A$2:$B$13,2,TRUE)),FALSE)</f>
        <v>0</v>
      </c>
      <c r="G3020" s="63">
        <f>IF(Table312[[#This Row],[Facility]]="Buin",1.5%,0.25%)</f>
        <v>1.4999999999999999E-2</v>
      </c>
      <c r="H3020" s="38">
        <v>0</v>
      </c>
      <c r="I3020" s="38"/>
      <c r="J3020" s="27">
        <f t="shared" si="282"/>
        <v>4</v>
      </c>
      <c r="K3020" s="28">
        <f t="shared" si="283"/>
        <v>1</v>
      </c>
      <c r="L3020" s="27">
        <f>IF(K3020=0,0,IF(E3020&gt;1,E3020-1,VLOOKUP(K3020,Months_Weeks!$A$1:$B$13,2,0)))</f>
        <v>2</v>
      </c>
      <c r="M3020" s="29"/>
      <c r="N3020" s="39"/>
      <c r="O3020" s="39"/>
      <c r="P3020" s="50">
        <f t="shared" si="284"/>
        <v>0</v>
      </c>
      <c r="Q3020" s="28">
        <f t="shared" si="285"/>
        <v>1</v>
      </c>
      <c r="R3020" s="28">
        <f>IF(Q3020=0,0,IF(E3020&gt;1,E3020-1,VLOOKUP(Q3020,Months_Weeks!$A$1:$B$13,2,0)))</f>
        <v>2</v>
      </c>
      <c r="S3020" s="30"/>
      <c r="T3020" s="39"/>
      <c r="U3020" s="39"/>
      <c r="V3020" s="50">
        <f t="shared" si="286"/>
        <v>0</v>
      </c>
      <c r="W3020" s="28">
        <f t="shared" si="287"/>
        <v>1</v>
      </c>
      <c r="X3020" s="28">
        <f>IF(W3020=0,0,IF(E3020&gt;1,E3020-1,VLOOKUP(W3020,Months_Weeks!$A$1:$B$13,2,0)))</f>
        <v>2</v>
      </c>
      <c r="Y3020" s="30"/>
      <c r="Z3020" s="39"/>
      <c r="AA3020" s="31"/>
      <c r="AB3020" s="39"/>
      <c r="AC3020" s="31"/>
      <c r="AD3020" s="40"/>
      <c r="AE3020" s="31"/>
      <c r="AF3020" s="40"/>
      <c r="AG3020" s="31"/>
      <c r="AH3020" s="40"/>
      <c r="AI3020" s="31"/>
      <c r="AJ3020" s="40"/>
    </row>
    <row r="3021" spans="1:36" x14ac:dyDescent="0.25">
      <c r="A3021" s="37" t="s">
        <v>62</v>
      </c>
      <c r="B3021" s="37">
        <v>1048</v>
      </c>
      <c r="C3021" s="26" t="str">
        <f>IFERROR(INDEX(Clients[Client_Name],MATCH(Table312[[#This Row],[Client_Code]],Clients[Client_Code],0)),"")</f>
        <v>RIVERA MAR</v>
      </c>
      <c r="D3021" s="25">
        <v>1</v>
      </c>
      <c r="E3021" s="25">
        <v>4</v>
      </c>
      <c r="F3021" s="25" t="b">
        <f>IF(E3021&gt;(VLOOKUP(D3021,Months_Weeks!$A$2:$B$13,2,TRUE)),FALSE)</f>
        <v>0</v>
      </c>
      <c r="G3021" s="63">
        <f>IF(Table312[[#This Row],[Facility]]="Buin",1.5%,0.25%)</f>
        <v>1.4999999999999999E-2</v>
      </c>
      <c r="H3021" s="38"/>
      <c r="I3021" s="38">
        <v>1</v>
      </c>
      <c r="J3021" s="27">
        <f t="shared" si="282"/>
        <v>3</v>
      </c>
      <c r="K3021" s="28">
        <f t="shared" si="283"/>
        <v>1</v>
      </c>
      <c r="L3021" s="27">
        <f>IF(K3021=0,0,IF(E3021&gt;1,E3021-1,VLOOKUP(K3021,Months_Weeks!$A$1:$B$13,2,0)))</f>
        <v>3</v>
      </c>
      <c r="M3021" s="29"/>
      <c r="N3021" s="39"/>
      <c r="O3021" s="39"/>
      <c r="P3021" s="50">
        <f t="shared" si="284"/>
        <v>0</v>
      </c>
      <c r="Q3021" s="28">
        <f t="shared" si="285"/>
        <v>1</v>
      </c>
      <c r="R3021" s="28">
        <f>IF(Q3021=0,0,IF(E3021&gt;1,E3021-1,VLOOKUP(Q3021,Months_Weeks!$A$1:$B$13,2,0)))</f>
        <v>3</v>
      </c>
      <c r="S3021" s="30"/>
      <c r="T3021" s="39"/>
      <c r="U3021" s="39"/>
      <c r="V3021" s="50">
        <f t="shared" si="286"/>
        <v>0</v>
      </c>
      <c r="W3021" s="28">
        <f t="shared" si="287"/>
        <v>1</v>
      </c>
      <c r="X3021" s="28">
        <f>IF(W3021=0,0,IF(E3021&gt;1,E3021-1,VLOOKUP(W3021,Months_Weeks!$A$1:$B$13,2,0)))</f>
        <v>3</v>
      </c>
      <c r="Y3021" s="30"/>
      <c r="Z3021" s="39"/>
      <c r="AA3021" s="31"/>
      <c r="AB3021" s="39"/>
      <c r="AC3021" s="31"/>
      <c r="AD3021" s="40"/>
      <c r="AE3021" s="31"/>
      <c r="AF3021" s="40"/>
      <c r="AG3021" s="31"/>
      <c r="AH3021" s="40"/>
      <c r="AI3021" s="31"/>
      <c r="AJ3021" s="40"/>
    </row>
    <row r="3022" spans="1:36" x14ac:dyDescent="0.25">
      <c r="A3022" s="37" t="s">
        <v>62</v>
      </c>
      <c r="B3022" s="37">
        <v>1048</v>
      </c>
      <c r="C3022" s="26" t="str">
        <f>IFERROR(INDEX(Clients[Client_Name],MATCH(Table312[[#This Row],[Client_Code]],Clients[Client_Code],0)),"")</f>
        <v>RIVERA MAR</v>
      </c>
      <c r="D3022" s="25">
        <v>2</v>
      </c>
      <c r="E3022" s="25">
        <v>1</v>
      </c>
      <c r="F3022" s="25" t="b">
        <f>IF(E3022&gt;(VLOOKUP(D3022,Months_Weeks!$A$2:$B$13,2,TRUE)),FALSE)</f>
        <v>0</v>
      </c>
      <c r="G3022" s="63">
        <f>IF(Table312[[#This Row],[Facility]]="Buin",1.5%,0.25%)</f>
        <v>1.4999999999999999E-2</v>
      </c>
      <c r="H3022" s="38">
        <v>0</v>
      </c>
      <c r="I3022" s="38"/>
      <c r="J3022" s="27">
        <f t="shared" si="282"/>
        <v>3</v>
      </c>
      <c r="K3022" s="28">
        <f t="shared" si="283"/>
        <v>1</v>
      </c>
      <c r="L3022" s="27">
        <f>IF(K3022=0,0,IF(E3022&gt;1,E3022-1,VLOOKUP(K3022,Months_Weeks!$A$1:$B$13,2,0)))</f>
        <v>4</v>
      </c>
      <c r="M3022" s="29"/>
      <c r="N3022" s="39"/>
      <c r="O3022" s="39"/>
      <c r="P3022" s="50">
        <f t="shared" si="284"/>
        <v>0</v>
      </c>
      <c r="Q3022" s="28">
        <f t="shared" si="285"/>
        <v>1</v>
      </c>
      <c r="R3022" s="28">
        <f>IF(Q3022=0,0,IF(E3022&gt;1,E3022-1,VLOOKUP(Q3022,Months_Weeks!$A$1:$B$13,2,0)))</f>
        <v>4</v>
      </c>
      <c r="S3022" s="30"/>
      <c r="T3022" s="39"/>
      <c r="U3022" s="39"/>
      <c r="V3022" s="50">
        <f t="shared" si="286"/>
        <v>0</v>
      </c>
      <c r="W3022" s="28">
        <f t="shared" si="287"/>
        <v>1</v>
      </c>
      <c r="X3022" s="28">
        <f>IF(W3022=0,0,IF(E3022&gt;1,E3022-1,VLOOKUP(W3022,Months_Weeks!$A$1:$B$13,2,0)))</f>
        <v>4</v>
      </c>
      <c r="Y3022" s="30"/>
      <c r="Z3022" s="39"/>
      <c r="AA3022" s="31"/>
      <c r="AB3022" s="39"/>
      <c r="AC3022" s="31"/>
      <c r="AD3022" s="40"/>
      <c r="AE3022" s="31"/>
      <c r="AF3022" s="40"/>
      <c r="AG3022" s="31"/>
      <c r="AH3022" s="40"/>
      <c r="AI3022" s="31"/>
      <c r="AJ3022" s="40"/>
    </row>
    <row r="3023" spans="1:36" x14ac:dyDescent="0.25">
      <c r="A3023" s="37" t="s">
        <v>62</v>
      </c>
      <c r="B3023" s="37">
        <v>1048</v>
      </c>
      <c r="C3023" s="26" t="str">
        <f>IFERROR(INDEX(Clients[Client_Name],MATCH(Table312[[#This Row],[Client_Code]],Clients[Client_Code],0)),"")</f>
        <v>RIVERA MAR</v>
      </c>
      <c r="D3023" s="25">
        <v>2</v>
      </c>
      <c r="E3023" s="25">
        <v>2</v>
      </c>
      <c r="F3023" s="25" t="b">
        <f>IF(E3023&gt;(VLOOKUP(D3023,Months_Weeks!$A$2:$B$13,2,TRUE)),FALSE)</f>
        <v>0</v>
      </c>
      <c r="G3023" s="63">
        <f>IF(Table312[[#This Row],[Facility]]="Buin",1.5%,0.25%)</f>
        <v>1.4999999999999999E-2</v>
      </c>
      <c r="H3023" s="38">
        <v>0</v>
      </c>
      <c r="I3023" s="38"/>
      <c r="J3023" s="27">
        <f t="shared" si="282"/>
        <v>3</v>
      </c>
      <c r="K3023" s="28">
        <f t="shared" si="283"/>
        <v>2</v>
      </c>
      <c r="L3023" s="27">
        <f>IF(K3023=0,0,IF(E3023&gt;1,E3023-1,VLOOKUP(K3023,Months_Weeks!$A$1:$B$13,2,0)))</f>
        <v>1</v>
      </c>
      <c r="M3023" s="29"/>
      <c r="N3023" s="39"/>
      <c r="O3023" s="39"/>
      <c r="P3023" s="50">
        <f t="shared" si="284"/>
        <v>0</v>
      </c>
      <c r="Q3023" s="28">
        <f t="shared" si="285"/>
        <v>2</v>
      </c>
      <c r="R3023" s="28">
        <f>IF(Q3023=0,0,IF(E3023&gt;1,E3023-1,VLOOKUP(Q3023,Months_Weeks!$A$1:$B$13,2,0)))</f>
        <v>1</v>
      </c>
      <c r="S3023" s="30"/>
      <c r="T3023" s="39"/>
      <c r="U3023" s="39"/>
      <c r="V3023" s="50">
        <f t="shared" si="286"/>
        <v>0</v>
      </c>
      <c r="W3023" s="28">
        <f t="shared" si="287"/>
        <v>2</v>
      </c>
      <c r="X3023" s="28">
        <f>IF(W3023=0,0,IF(E3023&gt;1,E3023-1,VLOOKUP(W3023,Months_Weeks!$A$1:$B$13,2,0)))</f>
        <v>1</v>
      </c>
      <c r="Y3023" s="30"/>
      <c r="Z3023" s="39"/>
      <c r="AA3023" s="31"/>
      <c r="AB3023" s="39"/>
      <c r="AC3023" s="31"/>
      <c r="AD3023" s="40"/>
      <c r="AE3023" s="31"/>
      <c r="AF3023" s="40"/>
      <c r="AG3023" s="31"/>
      <c r="AH3023" s="40"/>
      <c r="AI3023" s="31"/>
      <c r="AJ3023" s="40"/>
    </row>
    <row r="3024" spans="1:36" x14ac:dyDescent="0.25">
      <c r="A3024" s="37" t="s">
        <v>62</v>
      </c>
      <c r="B3024" s="37">
        <v>1048</v>
      </c>
      <c r="C3024" s="26" t="str">
        <f>IFERROR(INDEX(Clients[Client_Name],MATCH(Table312[[#This Row],[Client_Code]],Clients[Client_Code],0)),"")</f>
        <v>RIVERA MAR</v>
      </c>
      <c r="D3024" s="25">
        <v>2</v>
      </c>
      <c r="E3024" s="25">
        <v>3</v>
      </c>
      <c r="F3024" s="25" t="b">
        <f>IF(E3024&gt;(VLOOKUP(D3024,Months_Weeks!$A$2:$B$13,2,TRUE)),FALSE)</f>
        <v>0</v>
      </c>
      <c r="G3024" s="63">
        <f>IF(Table312[[#This Row],[Facility]]="Buin",1.5%,0.25%)</f>
        <v>1.4999999999999999E-2</v>
      </c>
      <c r="H3024" s="38">
        <v>0</v>
      </c>
      <c r="I3024" s="38"/>
      <c r="J3024" s="27">
        <f t="shared" si="282"/>
        <v>3</v>
      </c>
      <c r="K3024" s="28">
        <f t="shared" si="283"/>
        <v>2</v>
      </c>
      <c r="L3024" s="27">
        <f>IF(K3024=0,0,IF(E3024&gt;1,E3024-1,VLOOKUP(K3024,Months_Weeks!$A$1:$B$13,2,0)))</f>
        <v>2</v>
      </c>
      <c r="M3024" s="29"/>
      <c r="N3024" s="39"/>
      <c r="O3024" s="39"/>
      <c r="P3024" s="50">
        <f t="shared" si="284"/>
        <v>0</v>
      </c>
      <c r="Q3024" s="28">
        <f t="shared" si="285"/>
        <v>2</v>
      </c>
      <c r="R3024" s="28">
        <f>IF(Q3024=0,0,IF(E3024&gt;1,E3024-1,VLOOKUP(Q3024,Months_Weeks!$A$1:$B$13,2,0)))</f>
        <v>2</v>
      </c>
      <c r="S3024" s="30"/>
      <c r="T3024" s="39"/>
      <c r="U3024" s="39"/>
      <c r="V3024" s="50">
        <f t="shared" si="286"/>
        <v>0</v>
      </c>
      <c r="W3024" s="28">
        <f t="shared" si="287"/>
        <v>2</v>
      </c>
      <c r="X3024" s="28">
        <f>IF(W3024=0,0,IF(E3024&gt;1,E3024-1,VLOOKUP(W3024,Months_Weeks!$A$1:$B$13,2,0)))</f>
        <v>2</v>
      </c>
      <c r="Y3024" s="30"/>
      <c r="Z3024" s="39"/>
      <c r="AA3024" s="31"/>
      <c r="AB3024" s="39"/>
      <c r="AC3024" s="31"/>
      <c r="AD3024" s="40"/>
      <c r="AE3024" s="31"/>
      <c r="AF3024" s="40"/>
      <c r="AG3024" s="31"/>
      <c r="AH3024" s="40"/>
      <c r="AI3024" s="31"/>
      <c r="AJ3024" s="40"/>
    </row>
    <row r="3025" spans="1:36" x14ac:dyDescent="0.25">
      <c r="A3025" s="37" t="s">
        <v>62</v>
      </c>
      <c r="B3025" s="37">
        <v>1048</v>
      </c>
      <c r="C3025" s="26" t="str">
        <f>IFERROR(INDEX(Clients[Client_Name],MATCH(Table312[[#This Row],[Client_Code]],Clients[Client_Code],0)),"")</f>
        <v>RIVERA MAR</v>
      </c>
      <c r="D3025" s="25">
        <v>2</v>
      </c>
      <c r="E3025" s="25">
        <v>4</v>
      </c>
      <c r="F3025" s="25" t="b">
        <f>IF(E3025&gt;(VLOOKUP(D3025,Months_Weeks!$A$2:$B$13,2,TRUE)),FALSE)</f>
        <v>0</v>
      </c>
      <c r="G3025" s="63">
        <f>IF(Table312[[#This Row],[Facility]]="Buin",1.5%,0.25%)</f>
        <v>1.4999999999999999E-2</v>
      </c>
      <c r="H3025" s="38">
        <v>0</v>
      </c>
      <c r="I3025" s="38"/>
      <c r="J3025" s="27">
        <f t="shared" si="282"/>
        <v>3</v>
      </c>
      <c r="K3025" s="28">
        <f t="shared" si="283"/>
        <v>2</v>
      </c>
      <c r="L3025" s="27">
        <f>IF(K3025=0,0,IF(E3025&gt;1,E3025-1,VLOOKUP(K3025,Months_Weeks!$A$1:$B$13,2,0)))</f>
        <v>3</v>
      </c>
      <c r="M3025" s="29"/>
      <c r="N3025" s="39"/>
      <c r="O3025" s="39"/>
      <c r="P3025" s="50">
        <f t="shared" si="284"/>
        <v>0</v>
      </c>
      <c r="Q3025" s="28">
        <f t="shared" si="285"/>
        <v>2</v>
      </c>
      <c r="R3025" s="28">
        <f>IF(Q3025=0,0,IF(E3025&gt;1,E3025-1,VLOOKUP(Q3025,Months_Weeks!$A$1:$B$13,2,0)))</f>
        <v>3</v>
      </c>
      <c r="S3025" s="30"/>
      <c r="T3025" s="39"/>
      <c r="U3025" s="39"/>
      <c r="V3025" s="50">
        <f t="shared" si="286"/>
        <v>0</v>
      </c>
      <c r="W3025" s="28">
        <f t="shared" si="287"/>
        <v>2</v>
      </c>
      <c r="X3025" s="28">
        <f>IF(W3025=0,0,IF(E3025&gt;1,E3025-1,VLOOKUP(W3025,Months_Weeks!$A$1:$B$13,2,0)))</f>
        <v>3</v>
      </c>
      <c r="Y3025" s="30"/>
      <c r="Z3025" s="39"/>
      <c r="AA3025" s="31"/>
      <c r="AB3025" s="39"/>
      <c r="AC3025" s="31"/>
      <c r="AD3025" s="40"/>
      <c r="AE3025" s="31"/>
      <c r="AF3025" s="40"/>
      <c r="AG3025" s="31"/>
      <c r="AH3025" s="40"/>
      <c r="AI3025" s="31"/>
      <c r="AJ3025" s="40"/>
    </row>
    <row r="3026" spans="1:36" x14ac:dyDescent="0.25">
      <c r="A3026" s="37" t="s">
        <v>62</v>
      </c>
      <c r="B3026" s="37">
        <v>1048</v>
      </c>
      <c r="C3026" s="26" t="str">
        <f>IFERROR(INDEX(Clients[Client_Name],MATCH(Table312[[#This Row],[Client_Code]],Clients[Client_Code],0)),"")</f>
        <v>RIVERA MAR</v>
      </c>
      <c r="D3026" s="25">
        <v>3</v>
      </c>
      <c r="E3026" s="25">
        <v>1</v>
      </c>
      <c r="F3026" s="25" t="b">
        <f>IF(E3026&gt;(VLOOKUP(D3026,Months_Weeks!$A$2:$B$13,2,TRUE)),FALSE)</f>
        <v>0</v>
      </c>
      <c r="G3026" s="63">
        <f>IF(Table312[[#This Row],[Facility]]="Buin",1.5%,0.25%)</f>
        <v>1.4999999999999999E-2</v>
      </c>
      <c r="H3026" s="38"/>
      <c r="I3026" s="38">
        <v>3</v>
      </c>
      <c r="J3026" s="27">
        <f t="shared" si="282"/>
        <v>0</v>
      </c>
      <c r="K3026" s="28">
        <f t="shared" si="283"/>
        <v>2</v>
      </c>
      <c r="L3026" s="27">
        <f>IF(K3026=0,0,IF(E3026&gt;1,E3026-1,VLOOKUP(K3026,Months_Weeks!$A$1:$B$13,2,0)))</f>
        <v>4</v>
      </c>
      <c r="M3026" s="29"/>
      <c r="N3026" s="39"/>
      <c r="O3026" s="39"/>
      <c r="P3026" s="50">
        <f t="shared" si="284"/>
        <v>0</v>
      </c>
      <c r="Q3026" s="28">
        <f t="shared" si="285"/>
        <v>2</v>
      </c>
      <c r="R3026" s="28">
        <f>IF(Q3026=0,0,IF(E3026&gt;1,E3026-1,VLOOKUP(Q3026,Months_Weeks!$A$1:$B$13,2,0)))</f>
        <v>4</v>
      </c>
      <c r="S3026" s="30"/>
      <c r="T3026" s="39"/>
      <c r="U3026" s="39"/>
      <c r="V3026" s="50">
        <f t="shared" si="286"/>
        <v>0</v>
      </c>
      <c r="W3026" s="28">
        <f t="shared" si="287"/>
        <v>2</v>
      </c>
      <c r="X3026" s="28">
        <f>IF(W3026=0,0,IF(E3026&gt;1,E3026-1,VLOOKUP(W3026,Months_Weeks!$A$1:$B$13,2,0)))</f>
        <v>4</v>
      </c>
      <c r="Y3026" s="30"/>
      <c r="Z3026" s="39"/>
      <c r="AA3026" s="31"/>
      <c r="AB3026" s="39"/>
      <c r="AC3026" s="31"/>
      <c r="AD3026" s="40"/>
      <c r="AE3026" s="31"/>
      <c r="AF3026" s="40"/>
      <c r="AG3026" s="31"/>
      <c r="AH3026" s="40"/>
      <c r="AI3026" s="31"/>
      <c r="AJ3026" s="40"/>
    </row>
    <row r="3027" spans="1:36" x14ac:dyDescent="0.25">
      <c r="A3027" s="37" t="s">
        <v>62</v>
      </c>
      <c r="B3027" s="37">
        <v>1048</v>
      </c>
      <c r="C3027" s="26" t="str">
        <f>IFERROR(INDEX(Clients[Client_Name],MATCH(Table312[[#This Row],[Client_Code]],Clients[Client_Code],0)),"")</f>
        <v>RIVERA MAR</v>
      </c>
      <c r="D3027" s="25">
        <v>3</v>
      </c>
      <c r="E3027" s="25">
        <v>2</v>
      </c>
      <c r="F3027" s="25" t="b">
        <f>IF(E3027&gt;(VLOOKUP(D3027,Months_Weeks!$A$2:$B$13,2,TRUE)),FALSE)</f>
        <v>0</v>
      </c>
      <c r="G3027" s="63">
        <f>IF(Table312[[#This Row],[Facility]]="Buin",1.5%,0.25%)</f>
        <v>1.4999999999999999E-2</v>
      </c>
      <c r="H3027" s="38"/>
      <c r="I3027" s="38"/>
      <c r="J3027" s="27">
        <f t="shared" si="282"/>
        <v>0</v>
      </c>
      <c r="K3027" s="28">
        <f t="shared" si="283"/>
        <v>3</v>
      </c>
      <c r="L3027" s="27">
        <f>IF(K3027=0,0,IF(E3027&gt;1,E3027-1,VLOOKUP(K3027,Months_Weeks!$A$1:$B$13,2,0)))</f>
        <v>1</v>
      </c>
      <c r="M3027" s="29"/>
      <c r="N3027" s="39"/>
      <c r="O3027" s="39"/>
      <c r="P3027" s="50">
        <f t="shared" si="284"/>
        <v>0</v>
      </c>
      <c r="Q3027" s="28">
        <f t="shared" si="285"/>
        <v>3</v>
      </c>
      <c r="R3027" s="28">
        <f>IF(Q3027=0,0,IF(E3027&gt;1,E3027-1,VLOOKUP(Q3027,Months_Weeks!$A$1:$B$13,2,0)))</f>
        <v>1</v>
      </c>
      <c r="S3027" s="30"/>
      <c r="T3027" s="39"/>
      <c r="U3027" s="39"/>
      <c r="V3027" s="50">
        <f t="shared" si="286"/>
        <v>0</v>
      </c>
      <c r="W3027" s="28">
        <f t="shared" si="287"/>
        <v>3</v>
      </c>
      <c r="X3027" s="28">
        <f>IF(W3027=0,0,IF(E3027&gt;1,E3027-1,VLOOKUP(W3027,Months_Weeks!$A$1:$B$13,2,0)))</f>
        <v>1</v>
      </c>
      <c r="Y3027" s="30"/>
      <c r="Z3027" s="39"/>
      <c r="AA3027" s="31"/>
      <c r="AB3027" s="39"/>
      <c r="AC3027" s="31"/>
      <c r="AD3027" s="40"/>
      <c r="AE3027" s="31"/>
      <c r="AF3027" s="40"/>
      <c r="AG3027" s="31"/>
      <c r="AH3027" s="40"/>
      <c r="AI3027" s="31"/>
      <c r="AJ3027" s="40"/>
    </row>
    <row r="3028" spans="1:36" x14ac:dyDescent="0.25">
      <c r="A3028" s="37" t="s">
        <v>62</v>
      </c>
      <c r="B3028" s="37">
        <v>1048</v>
      </c>
      <c r="C3028" s="26" t="str">
        <f>IFERROR(INDEX(Clients[Client_Name],MATCH(Table312[[#This Row],[Client_Code]],Clients[Client_Code],0)),"")</f>
        <v>RIVERA MAR</v>
      </c>
      <c r="D3028" s="25">
        <v>3</v>
      </c>
      <c r="E3028" s="25">
        <v>3</v>
      </c>
      <c r="F3028" s="25" t="b">
        <f>IF(E3028&gt;(VLOOKUP(D3028,Months_Weeks!$A$2:$B$13,2,TRUE)),FALSE)</f>
        <v>0</v>
      </c>
      <c r="G3028" s="63">
        <f>IF(Table312[[#This Row],[Facility]]="Buin",1.5%,0.25%)</f>
        <v>1.4999999999999999E-2</v>
      </c>
      <c r="H3028" s="38"/>
      <c r="I3028" s="38"/>
      <c r="J3028" s="27">
        <f t="shared" si="282"/>
        <v>0</v>
      </c>
      <c r="K3028" s="28">
        <f t="shared" si="283"/>
        <v>3</v>
      </c>
      <c r="L3028" s="27">
        <f>IF(K3028=0,0,IF(E3028&gt;1,E3028-1,VLOOKUP(K3028,Months_Weeks!$A$1:$B$13,2,0)))</f>
        <v>2</v>
      </c>
      <c r="M3028" s="29"/>
      <c r="N3028" s="39"/>
      <c r="O3028" s="39"/>
      <c r="P3028" s="50">
        <f t="shared" si="284"/>
        <v>0</v>
      </c>
      <c r="Q3028" s="28">
        <f t="shared" si="285"/>
        <v>3</v>
      </c>
      <c r="R3028" s="28">
        <f>IF(Q3028=0,0,IF(E3028&gt;1,E3028-1,VLOOKUP(Q3028,Months_Weeks!$A$1:$B$13,2,0)))</f>
        <v>2</v>
      </c>
      <c r="S3028" s="30"/>
      <c r="T3028" s="39"/>
      <c r="U3028" s="39"/>
      <c r="V3028" s="50">
        <f t="shared" si="286"/>
        <v>0</v>
      </c>
      <c r="W3028" s="28">
        <f t="shared" si="287"/>
        <v>3</v>
      </c>
      <c r="X3028" s="28">
        <f>IF(W3028=0,0,IF(E3028&gt;1,E3028-1,VLOOKUP(W3028,Months_Weeks!$A$1:$B$13,2,0)))</f>
        <v>2</v>
      </c>
      <c r="Y3028" s="30"/>
      <c r="Z3028" s="39"/>
      <c r="AA3028" s="31"/>
      <c r="AB3028" s="39"/>
      <c r="AC3028" s="31"/>
      <c r="AD3028" s="40"/>
      <c r="AE3028" s="31"/>
      <c r="AF3028" s="40"/>
      <c r="AG3028" s="31"/>
      <c r="AH3028" s="40"/>
      <c r="AI3028" s="31"/>
      <c r="AJ3028" s="40"/>
    </row>
    <row r="3029" spans="1:36" x14ac:dyDescent="0.25">
      <c r="A3029" s="37" t="s">
        <v>62</v>
      </c>
      <c r="B3029" s="37">
        <v>1048</v>
      </c>
      <c r="C3029" s="26" t="str">
        <f>IFERROR(INDEX(Clients[Client_Name],MATCH(Table312[[#This Row],[Client_Code]],Clients[Client_Code],0)),"")</f>
        <v>RIVERA MAR</v>
      </c>
      <c r="D3029" s="25">
        <v>3</v>
      </c>
      <c r="E3029" s="25">
        <v>4</v>
      </c>
      <c r="F3029" s="25" t="b">
        <f>IF(E3029&gt;(VLOOKUP(D3029,Months_Weeks!$A$2:$B$13,2,TRUE)),FALSE)</f>
        <v>0</v>
      </c>
      <c r="G3029" s="63">
        <f>IF(Table312[[#This Row],[Facility]]="Buin",1.5%,0.25%)</f>
        <v>1.4999999999999999E-2</v>
      </c>
      <c r="H3029" s="38"/>
      <c r="I3029" s="38"/>
      <c r="J3029" s="27">
        <f t="shared" si="282"/>
        <v>0</v>
      </c>
      <c r="K3029" s="28">
        <f t="shared" si="283"/>
        <v>3</v>
      </c>
      <c r="L3029" s="27">
        <f>IF(K3029=0,0,IF(E3029&gt;1,E3029-1,VLOOKUP(K3029,Months_Weeks!$A$1:$B$13,2,0)))</f>
        <v>3</v>
      </c>
      <c r="M3029" s="29"/>
      <c r="N3029" s="39"/>
      <c r="O3029" s="39"/>
      <c r="P3029" s="50">
        <f t="shared" si="284"/>
        <v>0</v>
      </c>
      <c r="Q3029" s="28">
        <f t="shared" si="285"/>
        <v>3</v>
      </c>
      <c r="R3029" s="28">
        <f>IF(Q3029=0,0,IF(E3029&gt;1,E3029-1,VLOOKUP(Q3029,Months_Weeks!$A$1:$B$13,2,0)))</f>
        <v>3</v>
      </c>
      <c r="S3029" s="30"/>
      <c r="T3029" s="39"/>
      <c r="U3029" s="39"/>
      <c r="V3029" s="50">
        <f t="shared" si="286"/>
        <v>0</v>
      </c>
      <c r="W3029" s="28">
        <f t="shared" si="287"/>
        <v>3</v>
      </c>
      <c r="X3029" s="28">
        <f>IF(W3029=0,0,IF(E3029&gt;1,E3029-1,VLOOKUP(W3029,Months_Weeks!$A$1:$B$13,2,0)))</f>
        <v>3</v>
      </c>
      <c r="Y3029" s="30"/>
      <c r="Z3029" s="39"/>
      <c r="AA3029" s="31"/>
      <c r="AB3029" s="39"/>
      <c r="AC3029" s="31"/>
      <c r="AD3029" s="40"/>
      <c r="AE3029" s="31"/>
      <c r="AF3029" s="40"/>
      <c r="AG3029" s="31"/>
      <c r="AH3029" s="40"/>
      <c r="AI3029" s="31"/>
      <c r="AJ3029" s="40"/>
    </row>
    <row r="3030" spans="1:36" x14ac:dyDescent="0.25">
      <c r="A3030" s="37" t="s">
        <v>62</v>
      </c>
      <c r="B3030" s="37">
        <v>1048</v>
      </c>
      <c r="C3030" s="26" t="str">
        <f>IFERROR(INDEX(Clients[Client_Name],MATCH(Table312[[#This Row],[Client_Code]],Clients[Client_Code],0)),"")</f>
        <v>RIVERA MAR</v>
      </c>
      <c r="D3030" s="25">
        <v>3</v>
      </c>
      <c r="E3030" s="25">
        <v>5</v>
      </c>
      <c r="F3030" s="25" t="b">
        <f>IF(E3030&gt;(VLOOKUP(D3030,Months_Weeks!$A$2:$B$13,2,TRUE)),FALSE)</f>
        <v>0</v>
      </c>
      <c r="G3030" s="63">
        <f>IF(Table312[[#This Row],[Facility]]="Buin",1.5%,0.25%)</f>
        <v>1.4999999999999999E-2</v>
      </c>
      <c r="H3030" s="38"/>
      <c r="I3030" s="38"/>
      <c r="J3030" s="27">
        <f t="shared" si="282"/>
        <v>0</v>
      </c>
      <c r="K3030" s="28">
        <f t="shared" si="283"/>
        <v>3</v>
      </c>
      <c r="L3030" s="27">
        <f>IF(K3030=0,0,IF(E3030&gt;1,E3030-1,VLOOKUP(K3030,Months_Weeks!$A$1:$B$13,2,0)))</f>
        <v>4</v>
      </c>
      <c r="M3030" s="29"/>
      <c r="N3030" s="39"/>
      <c r="O3030" s="39"/>
      <c r="P3030" s="50">
        <f t="shared" si="284"/>
        <v>0</v>
      </c>
      <c r="Q3030" s="28">
        <f t="shared" si="285"/>
        <v>3</v>
      </c>
      <c r="R3030" s="28">
        <f>IF(Q3030=0,0,IF(E3030&gt;1,E3030-1,VLOOKUP(Q3030,Months_Weeks!$A$1:$B$13,2,0)))</f>
        <v>4</v>
      </c>
      <c r="S3030" s="30"/>
      <c r="T3030" s="39"/>
      <c r="U3030" s="39"/>
      <c r="V3030" s="50">
        <f t="shared" si="286"/>
        <v>0</v>
      </c>
      <c r="W3030" s="28">
        <f t="shared" si="287"/>
        <v>3</v>
      </c>
      <c r="X3030" s="28">
        <f>IF(W3030=0,0,IF(E3030&gt;1,E3030-1,VLOOKUP(W3030,Months_Weeks!$A$1:$B$13,2,0)))</f>
        <v>4</v>
      </c>
      <c r="Y3030" s="30"/>
      <c r="Z3030" s="39"/>
      <c r="AA3030" s="31"/>
      <c r="AB3030" s="39"/>
      <c r="AC3030" s="31"/>
      <c r="AD3030" s="40"/>
      <c r="AE3030" s="31"/>
      <c r="AF3030" s="40"/>
      <c r="AG3030" s="31"/>
      <c r="AH3030" s="40"/>
      <c r="AI3030" s="31"/>
      <c r="AJ3030" s="40"/>
    </row>
    <row r="3031" spans="1:36" x14ac:dyDescent="0.25">
      <c r="A3031" s="37" t="s">
        <v>62</v>
      </c>
      <c r="B3031" s="37">
        <v>1048</v>
      </c>
      <c r="C3031" s="26" t="str">
        <f>IFERROR(INDEX(Clients[Client_Name],MATCH(Table312[[#This Row],[Client_Code]],Clients[Client_Code],0)),"")</f>
        <v>RIVERA MAR</v>
      </c>
      <c r="D3031" s="25">
        <v>4</v>
      </c>
      <c r="E3031" s="25">
        <v>1</v>
      </c>
      <c r="F3031" s="25" t="b">
        <f>IF(E3031&gt;(VLOOKUP(D3031,Months_Weeks!$A$2:$B$13,2,TRUE)),FALSE)</f>
        <v>0</v>
      </c>
      <c r="G3031" s="63">
        <f>IF(Table312[[#This Row],[Facility]]="Buin",1.5%,0.25%)</f>
        <v>1.4999999999999999E-2</v>
      </c>
      <c r="H3031" s="38"/>
      <c r="I3031" s="38"/>
      <c r="J3031" s="27">
        <f t="shared" si="282"/>
        <v>0</v>
      </c>
      <c r="K3031" s="28">
        <f t="shared" si="283"/>
        <v>3</v>
      </c>
      <c r="L3031" s="27">
        <f>IF(K3031=0,0,IF(E3031&gt;1,E3031-1,VLOOKUP(K3031,Months_Weeks!$A$1:$B$13,2,0)))</f>
        <v>5</v>
      </c>
      <c r="M3031" s="29"/>
      <c r="N3031" s="39"/>
      <c r="O3031" s="39"/>
      <c r="P3031" s="50">
        <f t="shared" si="284"/>
        <v>0</v>
      </c>
      <c r="Q3031" s="28">
        <f t="shared" si="285"/>
        <v>3</v>
      </c>
      <c r="R3031" s="28">
        <f>IF(Q3031=0,0,IF(E3031&gt;1,E3031-1,VLOOKUP(Q3031,Months_Weeks!$A$1:$B$13,2,0)))</f>
        <v>5</v>
      </c>
      <c r="S3031" s="30"/>
      <c r="T3031" s="39"/>
      <c r="U3031" s="39"/>
      <c r="V3031" s="50">
        <f t="shared" si="286"/>
        <v>0</v>
      </c>
      <c r="W3031" s="28">
        <f t="shared" si="287"/>
        <v>3</v>
      </c>
      <c r="X3031" s="28">
        <f>IF(W3031=0,0,IF(E3031&gt;1,E3031-1,VLOOKUP(W3031,Months_Weeks!$A$1:$B$13,2,0)))</f>
        <v>5</v>
      </c>
      <c r="Y3031" s="30"/>
      <c r="Z3031" s="39"/>
      <c r="AA3031" s="31"/>
      <c r="AB3031" s="39"/>
      <c r="AC3031" s="31"/>
      <c r="AD3031" s="40"/>
      <c r="AE3031" s="31"/>
      <c r="AF3031" s="40"/>
      <c r="AG3031" s="31"/>
      <c r="AH3031" s="40"/>
      <c r="AI3031" s="31"/>
      <c r="AJ3031" s="40"/>
    </row>
    <row r="3032" spans="1:36" x14ac:dyDescent="0.25">
      <c r="A3032" s="37" t="s">
        <v>62</v>
      </c>
      <c r="B3032" s="37">
        <v>1048</v>
      </c>
      <c r="C3032" s="26" t="str">
        <f>IFERROR(INDEX(Clients[Client_Name],MATCH(Table312[[#This Row],[Client_Code]],Clients[Client_Code],0)),"")</f>
        <v>RIVERA MAR</v>
      </c>
      <c r="D3032" s="25">
        <v>4</v>
      </c>
      <c r="E3032" s="25">
        <v>2</v>
      </c>
      <c r="F3032" s="25" t="b">
        <f>IF(E3032&gt;(VLOOKUP(D3032,Months_Weeks!$A$2:$B$13,2,TRUE)),FALSE)</f>
        <v>0</v>
      </c>
      <c r="G3032" s="63">
        <f>IF(Table312[[#This Row],[Facility]]="Buin",1.5%,0.25%)</f>
        <v>1.4999999999999999E-2</v>
      </c>
      <c r="H3032" s="38"/>
      <c r="I3032" s="38"/>
      <c r="J3032" s="27">
        <f t="shared" si="282"/>
        <v>0</v>
      </c>
      <c r="K3032" s="28">
        <f t="shared" si="283"/>
        <v>4</v>
      </c>
      <c r="L3032" s="27">
        <f>IF(K3032=0,0,IF(E3032&gt;1,E3032-1,VLOOKUP(K3032,Months_Weeks!$A$1:$B$13,2,0)))</f>
        <v>1</v>
      </c>
      <c r="M3032" s="29"/>
      <c r="N3032" s="39"/>
      <c r="O3032" s="39"/>
      <c r="P3032" s="50">
        <f t="shared" si="284"/>
        <v>0</v>
      </c>
      <c r="Q3032" s="28">
        <f t="shared" si="285"/>
        <v>4</v>
      </c>
      <c r="R3032" s="28">
        <f>IF(Q3032=0,0,IF(E3032&gt;1,E3032-1,VLOOKUP(Q3032,Months_Weeks!$A$1:$B$13,2,0)))</f>
        <v>1</v>
      </c>
      <c r="S3032" s="30"/>
      <c r="T3032" s="39"/>
      <c r="U3032" s="39"/>
      <c r="V3032" s="50">
        <f t="shared" si="286"/>
        <v>0</v>
      </c>
      <c r="W3032" s="28">
        <f t="shared" si="287"/>
        <v>4</v>
      </c>
      <c r="X3032" s="28">
        <f>IF(W3032=0,0,IF(E3032&gt;1,E3032-1,VLOOKUP(W3032,Months_Weeks!$A$1:$B$13,2,0)))</f>
        <v>1</v>
      </c>
      <c r="Y3032" s="30"/>
      <c r="Z3032" s="39"/>
      <c r="AA3032" s="31"/>
      <c r="AB3032" s="39"/>
      <c r="AC3032" s="31"/>
      <c r="AD3032" s="40"/>
      <c r="AE3032" s="31"/>
      <c r="AF3032" s="40"/>
      <c r="AG3032" s="31"/>
      <c r="AH3032" s="40"/>
      <c r="AI3032" s="31"/>
      <c r="AJ3032" s="40"/>
    </row>
    <row r="3033" spans="1:36" x14ac:dyDescent="0.25">
      <c r="A3033" s="37" t="s">
        <v>62</v>
      </c>
      <c r="B3033" s="37">
        <v>1048</v>
      </c>
      <c r="C3033" s="26" t="str">
        <f>IFERROR(INDEX(Clients[Client_Name],MATCH(Table312[[#This Row],[Client_Code]],Clients[Client_Code],0)),"")</f>
        <v>RIVERA MAR</v>
      </c>
      <c r="D3033" s="25">
        <v>4</v>
      </c>
      <c r="E3033" s="25">
        <v>3</v>
      </c>
      <c r="F3033" s="25" t="b">
        <f>IF(E3033&gt;(VLOOKUP(D3033,Months_Weeks!$A$2:$B$13,2,TRUE)),FALSE)</f>
        <v>0</v>
      </c>
      <c r="G3033" s="63">
        <f>IF(Table312[[#This Row],[Facility]]="Buin",1.5%,0.25%)</f>
        <v>1.4999999999999999E-2</v>
      </c>
      <c r="H3033" s="38"/>
      <c r="I3033" s="38"/>
      <c r="J3033" s="27">
        <f t="shared" si="282"/>
        <v>0</v>
      </c>
      <c r="K3033" s="28">
        <f t="shared" si="283"/>
        <v>4</v>
      </c>
      <c r="L3033" s="27">
        <f>IF(K3033=0,0,IF(E3033&gt;1,E3033-1,VLOOKUP(K3033,Months_Weeks!$A$1:$B$13,2,0)))</f>
        <v>2</v>
      </c>
      <c r="M3033" s="29"/>
      <c r="N3033" s="39"/>
      <c r="O3033" s="39"/>
      <c r="P3033" s="50">
        <f t="shared" si="284"/>
        <v>0</v>
      </c>
      <c r="Q3033" s="28">
        <f t="shared" si="285"/>
        <v>4</v>
      </c>
      <c r="R3033" s="28">
        <f>IF(Q3033=0,0,IF(E3033&gt;1,E3033-1,VLOOKUP(Q3033,Months_Weeks!$A$1:$B$13,2,0)))</f>
        <v>2</v>
      </c>
      <c r="S3033" s="30"/>
      <c r="T3033" s="39"/>
      <c r="U3033" s="39"/>
      <c r="V3033" s="50">
        <f t="shared" si="286"/>
        <v>0</v>
      </c>
      <c r="W3033" s="28">
        <f t="shared" si="287"/>
        <v>4</v>
      </c>
      <c r="X3033" s="28">
        <f>IF(W3033=0,0,IF(E3033&gt;1,E3033-1,VLOOKUP(W3033,Months_Weeks!$A$1:$B$13,2,0)))</f>
        <v>2</v>
      </c>
      <c r="Y3033" s="30"/>
      <c r="Z3033" s="39"/>
      <c r="AA3033" s="31"/>
      <c r="AB3033" s="39"/>
      <c r="AC3033" s="31"/>
      <c r="AD3033" s="40"/>
      <c r="AE3033" s="31"/>
      <c r="AF3033" s="40"/>
      <c r="AG3033" s="31"/>
      <c r="AH3033" s="40"/>
      <c r="AI3033" s="31"/>
      <c r="AJ3033" s="40"/>
    </row>
    <row r="3034" spans="1:36" x14ac:dyDescent="0.25">
      <c r="A3034" s="37" t="s">
        <v>62</v>
      </c>
      <c r="B3034" s="37">
        <v>1048</v>
      </c>
      <c r="C3034" s="26" t="str">
        <f>IFERROR(INDEX(Clients[Client_Name],MATCH(Table312[[#This Row],[Client_Code]],Clients[Client_Code],0)),"")</f>
        <v>RIVERA MAR</v>
      </c>
      <c r="D3034" s="25">
        <v>4</v>
      </c>
      <c r="E3034" s="25">
        <v>4</v>
      </c>
      <c r="F3034" s="25" t="b">
        <f>IF(E3034&gt;(VLOOKUP(D3034,Months_Weeks!$A$2:$B$13,2,TRUE)),FALSE)</f>
        <v>0</v>
      </c>
      <c r="G3034" s="63">
        <f>IF(Table312[[#This Row],[Facility]]="Buin",1.5%,0.25%)</f>
        <v>1.4999999999999999E-2</v>
      </c>
      <c r="H3034" s="38"/>
      <c r="I3034" s="38"/>
      <c r="J3034" s="27">
        <f t="shared" si="282"/>
        <v>0</v>
      </c>
      <c r="K3034" s="28">
        <f t="shared" si="283"/>
        <v>4</v>
      </c>
      <c r="L3034" s="27">
        <f>IF(K3034=0,0,IF(E3034&gt;1,E3034-1,VLOOKUP(K3034,Months_Weeks!$A$1:$B$13,2,0)))</f>
        <v>3</v>
      </c>
      <c r="M3034" s="29"/>
      <c r="N3034" s="39"/>
      <c r="O3034" s="39"/>
      <c r="P3034" s="50">
        <f t="shared" si="284"/>
        <v>0</v>
      </c>
      <c r="Q3034" s="28">
        <f t="shared" si="285"/>
        <v>4</v>
      </c>
      <c r="R3034" s="28">
        <f>IF(Q3034=0,0,IF(E3034&gt;1,E3034-1,VLOOKUP(Q3034,Months_Weeks!$A$1:$B$13,2,0)))</f>
        <v>3</v>
      </c>
      <c r="S3034" s="30"/>
      <c r="T3034" s="39"/>
      <c r="U3034" s="39"/>
      <c r="V3034" s="50">
        <f t="shared" si="286"/>
        <v>0</v>
      </c>
      <c r="W3034" s="28">
        <f t="shared" si="287"/>
        <v>4</v>
      </c>
      <c r="X3034" s="28">
        <f>IF(W3034=0,0,IF(E3034&gt;1,E3034-1,VLOOKUP(W3034,Months_Weeks!$A$1:$B$13,2,0)))</f>
        <v>3</v>
      </c>
      <c r="Y3034" s="30"/>
      <c r="Z3034" s="39"/>
      <c r="AA3034" s="31"/>
      <c r="AB3034" s="39"/>
      <c r="AC3034" s="31"/>
      <c r="AD3034" s="40"/>
      <c r="AE3034" s="31"/>
      <c r="AF3034" s="40"/>
      <c r="AG3034" s="31"/>
      <c r="AH3034" s="40"/>
      <c r="AI3034" s="31"/>
      <c r="AJ3034" s="40"/>
    </row>
    <row r="3035" spans="1:36" x14ac:dyDescent="0.25">
      <c r="A3035" s="37" t="s">
        <v>62</v>
      </c>
      <c r="B3035" s="37">
        <v>1048</v>
      </c>
      <c r="C3035" s="26" t="str">
        <f>IFERROR(INDEX(Clients[Client_Name],MATCH(Table312[[#This Row],[Client_Code]],Clients[Client_Code],0)),"")</f>
        <v>RIVERA MAR</v>
      </c>
      <c r="D3035" s="25">
        <v>5</v>
      </c>
      <c r="E3035" s="25">
        <v>1</v>
      </c>
      <c r="F3035" s="25" t="b">
        <f>IF(E3035&gt;(VLOOKUP(D3035,Months_Weeks!$A$2:$B$13,2,TRUE)),FALSE)</f>
        <v>0</v>
      </c>
      <c r="G3035" s="63">
        <f>IF(Table312[[#This Row],[Facility]]="Buin",1.5%,0.25%)</f>
        <v>1.4999999999999999E-2</v>
      </c>
      <c r="H3035" s="38"/>
      <c r="I3035" s="38"/>
      <c r="J3035" s="27">
        <f t="shared" si="282"/>
        <v>0</v>
      </c>
      <c r="K3035" s="28">
        <f t="shared" si="283"/>
        <v>4</v>
      </c>
      <c r="L3035" s="27">
        <f>IF(K3035=0,0,IF(E3035&gt;1,E3035-1,VLOOKUP(K3035,Months_Weeks!$A$1:$B$13,2,0)))</f>
        <v>4</v>
      </c>
      <c r="M3035" s="29"/>
      <c r="N3035" s="39"/>
      <c r="O3035" s="39"/>
      <c r="P3035" s="50">
        <f t="shared" si="284"/>
        <v>0</v>
      </c>
      <c r="Q3035" s="28">
        <f t="shared" si="285"/>
        <v>4</v>
      </c>
      <c r="R3035" s="28">
        <f>IF(Q3035=0,0,IF(E3035&gt;1,E3035-1,VLOOKUP(Q3035,Months_Weeks!$A$1:$B$13,2,0)))</f>
        <v>4</v>
      </c>
      <c r="S3035" s="30"/>
      <c r="T3035" s="39"/>
      <c r="U3035" s="39"/>
      <c r="V3035" s="50">
        <f t="shared" si="286"/>
        <v>0</v>
      </c>
      <c r="W3035" s="28">
        <f t="shared" si="287"/>
        <v>4</v>
      </c>
      <c r="X3035" s="28">
        <f>IF(W3035=0,0,IF(E3035&gt;1,E3035-1,VLOOKUP(W3035,Months_Weeks!$A$1:$B$13,2,0)))</f>
        <v>4</v>
      </c>
      <c r="Y3035" s="30"/>
      <c r="Z3035" s="39"/>
      <c r="AA3035" s="31"/>
      <c r="AB3035" s="39"/>
      <c r="AC3035" s="31"/>
      <c r="AD3035" s="40"/>
      <c r="AE3035" s="31"/>
      <c r="AF3035" s="40"/>
      <c r="AG3035" s="31"/>
      <c r="AH3035" s="40"/>
      <c r="AI3035" s="31"/>
      <c r="AJ3035" s="40"/>
    </row>
    <row r="3036" spans="1:36" x14ac:dyDescent="0.25">
      <c r="A3036" s="37" t="s">
        <v>62</v>
      </c>
      <c r="B3036" s="37">
        <v>1048</v>
      </c>
      <c r="C3036" s="26" t="str">
        <f>IFERROR(INDEX(Clients[Client_Name],MATCH(Table312[[#This Row],[Client_Code]],Clients[Client_Code],0)),"")</f>
        <v>RIVERA MAR</v>
      </c>
      <c r="D3036" s="25">
        <v>5</v>
      </c>
      <c r="E3036" s="25">
        <v>2</v>
      </c>
      <c r="F3036" s="25" t="b">
        <f>IF(E3036&gt;(VLOOKUP(D3036,Months_Weeks!$A$2:$B$13,2,TRUE)),FALSE)</f>
        <v>0</v>
      </c>
      <c r="G3036" s="63">
        <f>IF(Table312[[#This Row],[Facility]]="Buin",1.5%,0.25%)</f>
        <v>1.4999999999999999E-2</v>
      </c>
      <c r="H3036" s="38"/>
      <c r="I3036" s="38"/>
      <c r="J3036" s="27">
        <f t="shared" si="282"/>
        <v>0</v>
      </c>
      <c r="K3036" s="28">
        <f t="shared" si="283"/>
        <v>5</v>
      </c>
      <c r="L3036" s="27">
        <f>IF(K3036=0,0,IF(E3036&gt;1,E3036-1,VLOOKUP(K3036,Months_Weeks!$A$1:$B$13,2,0)))</f>
        <v>1</v>
      </c>
      <c r="M3036" s="29"/>
      <c r="N3036" s="39"/>
      <c r="O3036" s="39"/>
      <c r="P3036" s="50">
        <f t="shared" si="284"/>
        <v>0</v>
      </c>
      <c r="Q3036" s="28">
        <f t="shared" si="285"/>
        <v>5</v>
      </c>
      <c r="R3036" s="28">
        <f>IF(Q3036=0,0,IF(E3036&gt;1,E3036-1,VLOOKUP(Q3036,Months_Weeks!$A$1:$B$13,2,0)))</f>
        <v>1</v>
      </c>
      <c r="S3036" s="30"/>
      <c r="T3036" s="39"/>
      <c r="U3036" s="39"/>
      <c r="V3036" s="50">
        <f t="shared" si="286"/>
        <v>0</v>
      </c>
      <c r="W3036" s="28">
        <f t="shared" si="287"/>
        <v>5</v>
      </c>
      <c r="X3036" s="28">
        <f>IF(W3036=0,0,IF(E3036&gt;1,E3036-1,VLOOKUP(W3036,Months_Weeks!$A$1:$B$13,2,0)))</f>
        <v>1</v>
      </c>
      <c r="Y3036" s="30"/>
      <c r="Z3036" s="39"/>
      <c r="AA3036" s="31"/>
      <c r="AB3036" s="39"/>
      <c r="AC3036" s="31"/>
      <c r="AD3036" s="40"/>
      <c r="AE3036" s="31"/>
      <c r="AF3036" s="40"/>
      <c r="AG3036" s="31"/>
      <c r="AH3036" s="40"/>
      <c r="AI3036" s="31"/>
      <c r="AJ3036" s="40"/>
    </row>
    <row r="3037" spans="1:36" x14ac:dyDescent="0.25">
      <c r="A3037" s="37" t="s">
        <v>62</v>
      </c>
      <c r="B3037" s="37">
        <v>1048</v>
      </c>
      <c r="C3037" s="26" t="str">
        <f>IFERROR(INDEX(Clients[Client_Name],MATCH(Table312[[#This Row],[Client_Code]],Clients[Client_Code],0)),"")</f>
        <v>RIVERA MAR</v>
      </c>
      <c r="D3037" s="25">
        <v>5</v>
      </c>
      <c r="E3037" s="25">
        <v>3</v>
      </c>
      <c r="F3037" s="25" t="b">
        <f>IF(E3037&gt;(VLOOKUP(D3037,Months_Weeks!$A$2:$B$13,2,TRUE)),FALSE)</f>
        <v>0</v>
      </c>
      <c r="G3037" s="63">
        <f>IF(Table312[[#This Row],[Facility]]="Buin",1.5%,0.25%)</f>
        <v>1.4999999999999999E-2</v>
      </c>
      <c r="H3037" s="38"/>
      <c r="I3037" s="38"/>
      <c r="J3037" s="27">
        <f t="shared" si="282"/>
        <v>0</v>
      </c>
      <c r="K3037" s="28">
        <f t="shared" si="283"/>
        <v>5</v>
      </c>
      <c r="L3037" s="27">
        <f>IF(K3037=0,0,IF(E3037&gt;1,E3037-1,VLOOKUP(K3037,Months_Weeks!$A$1:$B$13,2,0)))</f>
        <v>2</v>
      </c>
      <c r="M3037" s="29"/>
      <c r="N3037" s="39"/>
      <c r="O3037" s="39"/>
      <c r="P3037" s="50">
        <f t="shared" si="284"/>
        <v>0</v>
      </c>
      <c r="Q3037" s="28">
        <f t="shared" si="285"/>
        <v>5</v>
      </c>
      <c r="R3037" s="28">
        <f>IF(Q3037=0,0,IF(E3037&gt;1,E3037-1,VLOOKUP(Q3037,Months_Weeks!$A$1:$B$13,2,0)))</f>
        <v>2</v>
      </c>
      <c r="S3037" s="30"/>
      <c r="T3037" s="39"/>
      <c r="U3037" s="39"/>
      <c r="V3037" s="50">
        <f t="shared" si="286"/>
        <v>0</v>
      </c>
      <c r="W3037" s="28">
        <f t="shared" si="287"/>
        <v>5</v>
      </c>
      <c r="X3037" s="28">
        <f>IF(W3037=0,0,IF(E3037&gt;1,E3037-1,VLOOKUP(W3037,Months_Weeks!$A$1:$B$13,2,0)))</f>
        <v>2</v>
      </c>
      <c r="Y3037" s="30"/>
      <c r="Z3037" s="39"/>
      <c r="AA3037" s="31"/>
      <c r="AB3037" s="39"/>
      <c r="AC3037" s="31"/>
      <c r="AD3037" s="40"/>
      <c r="AE3037" s="31"/>
      <c r="AF3037" s="40"/>
      <c r="AG3037" s="31"/>
      <c r="AH3037" s="40"/>
      <c r="AI3037" s="31"/>
      <c r="AJ3037" s="40"/>
    </row>
    <row r="3038" spans="1:36" x14ac:dyDescent="0.25">
      <c r="A3038" s="37" t="s">
        <v>62</v>
      </c>
      <c r="B3038" s="37">
        <v>1048</v>
      </c>
      <c r="C3038" s="26" t="str">
        <f>IFERROR(INDEX(Clients[Client_Name],MATCH(Table312[[#This Row],[Client_Code]],Clients[Client_Code],0)),"")</f>
        <v>RIVERA MAR</v>
      </c>
      <c r="D3038" s="25">
        <v>5</v>
      </c>
      <c r="E3038" s="25">
        <v>4</v>
      </c>
      <c r="F3038" s="25" t="b">
        <f>IF(E3038&gt;(VLOOKUP(D3038,Months_Weeks!$A$2:$B$13,2,TRUE)),FALSE)</f>
        <v>0</v>
      </c>
      <c r="G3038" s="63">
        <f>IF(Table312[[#This Row],[Facility]]="Buin",1.5%,0.25%)</f>
        <v>1.4999999999999999E-2</v>
      </c>
      <c r="H3038" s="38"/>
      <c r="I3038" s="38"/>
      <c r="J3038" s="27">
        <f t="shared" si="282"/>
        <v>0</v>
      </c>
      <c r="K3038" s="28">
        <f t="shared" si="283"/>
        <v>5</v>
      </c>
      <c r="L3038" s="27">
        <f>IF(K3038=0,0,IF(E3038&gt;1,E3038-1,VLOOKUP(K3038,Months_Weeks!$A$1:$B$13,2,0)))</f>
        <v>3</v>
      </c>
      <c r="M3038" s="29"/>
      <c r="N3038" s="39"/>
      <c r="O3038" s="39"/>
      <c r="P3038" s="50">
        <f t="shared" si="284"/>
        <v>0</v>
      </c>
      <c r="Q3038" s="28">
        <f t="shared" si="285"/>
        <v>5</v>
      </c>
      <c r="R3038" s="28">
        <f>IF(Q3038=0,0,IF(E3038&gt;1,E3038-1,VLOOKUP(Q3038,Months_Weeks!$A$1:$B$13,2,0)))</f>
        <v>3</v>
      </c>
      <c r="S3038" s="30"/>
      <c r="T3038" s="39"/>
      <c r="U3038" s="39"/>
      <c r="V3038" s="50">
        <f t="shared" si="286"/>
        <v>0</v>
      </c>
      <c r="W3038" s="28">
        <f t="shared" si="287"/>
        <v>5</v>
      </c>
      <c r="X3038" s="28">
        <f>IF(W3038=0,0,IF(E3038&gt;1,E3038-1,VLOOKUP(W3038,Months_Weeks!$A$1:$B$13,2,0)))</f>
        <v>3</v>
      </c>
      <c r="Y3038" s="30"/>
      <c r="Z3038" s="39"/>
      <c r="AA3038" s="31"/>
      <c r="AB3038" s="39"/>
      <c r="AC3038" s="31"/>
      <c r="AD3038" s="40"/>
      <c r="AE3038" s="31"/>
      <c r="AF3038" s="40"/>
      <c r="AG3038" s="31"/>
      <c r="AH3038" s="40"/>
      <c r="AI3038" s="31"/>
      <c r="AJ3038" s="40"/>
    </row>
    <row r="3039" spans="1:36" x14ac:dyDescent="0.25">
      <c r="A3039" s="37" t="s">
        <v>62</v>
      </c>
      <c r="B3039" s="37">
        <v>1048</v>
      </c>
      <c r="C3039" s="26" t="str">
        <f>IFERROR(INDEX(Clients[Client_Name],MATCH(Table312[[#This Row],[Client_Code]],Clients[Client_Code],0)),"")</f>
        <v>RIVERA MAR</v>
      </c>
      <c r="D3039" s="25">
        <v>6</v>
      </c>
      <c r="E3039" s="25">
        <v>1</v>
      </c>
      <c r="F3039" s="25" t="b">
        <f>IF(E3039&gt;(VLOOKUP(D3039,Months_Weeks!$A$2:$B$13,2,TRUE)),FALSE)</f>
        <v>0</v>
      </c>
      <c r="G3039" s="63">
        <f>IF(Table312[[#This Row],[Facility]]="Buin",1.5%,0.25%)</f>
        <v>1.4999999999999999E-2</v>
      </c>
      <c r="H3039" s="38"/>
      <c r="I3039" s="38"/>
      <c r="J3039" s="27">
        <f t="shared" si="282"/>
        <v>0</v>
      </c>
      <c r="K3039" s="28">
        <f t="shared" si="283"/>
        <v>5</v>
      </c>
      <c r="L3039" s="27">
        <f>IF(K3039=0,0,IF(E3039&gt;1,E3039-1,VLOOKUP(K3039,Months_Weeks!$A$1:$B$13,2,0)))</f>
        <v>4</v>
      </c>
      <c r="M3039" s="29"/>
      <c r="N3039" s="39"/>
      <c r="O3039" s="39"/>
      <c r="P3039" s="50">
        <f t="shared" si="284"/>
        <v>0</v>
      </c>
      <c r="Q3039" s="28">
        <f t="shared" si="285"/>
        <v>5</v>
      </c>
      <c r="R3039" s="28">
        <f>IF(Q3039=0,0,IF(E3039&gt;1,E3039-1,VLOOKUP(Q3039,Months_Weeks!$A$1:$B$13,2,0)))</f>
        <v>4</v>
      </c>
      <c r="S3039" s="30"/>
      <c r="T3039" s="39"/>
      <c r="U3039" s="39"/>
      <c r="V3039" s="50">
        <f t="shared" si="286"/>
        <v>0</v>
      </c>
      <c r="W3039" s="28">
        <f t="shared" si="287"/>
        <v>5</v>
      </c>
      <c r="X3039" s="28">
        <f>IF(W3039=0,0,IF(E3039&gt;1,E3039-1,VLOOKUP(W3039,Months_Weeks!$A$1:$B$13,2,0)))</f>
        <v>4</v>
      </c>
      <c r="Y3039" s="30"/>
      <c r="Z3039" s="39"/>
      <c r="AA3039" s="31"/>
      <c r="AB3039" s="39"/>
      <c r="AC3039" s="31"/>
      <c r="AD3039" s="40"/>
      <c r="AE3039" s="31"/>
      <c r="AF3039" s="40"/>
      <c r="AG3039" s="31"/>
      <c r="AH3039" s="40"/>
      <c r="AI3039" s="31"/>
      <c r="AJ3039" s="40"/>
    </row>
    <row r="3040" spans="1:36" x14ac:dyDescent="0.25">
      <c r="A3040" s="37" t="s">
        <v>62</v>
      </c>
      <c r="B3040" s="37">
        <v>1048</v>
      </c>
      <c r="C3040" s="26" t="str">
        <f>IFERROR(INDEX(Clients[Client_Name],MATCH(Table312[[#This Row],[Client_Code]],Clients[Client_Code],0)),"")</f>
        <v>RIVERA MAR</v>
      </c>
      <c r="D3040" s="25">
        <v>6</v>
      </c>
      <c r="E3040" s="25">
        <v>2</v>
      </c>
      <c r="F3040" s="25" t="b">
        <f>IF(E3040&gt;(VLOOKUP(D3040,Months_Weeks!$A$2:$B$13,2,TRUE)),FALSE)</f>
        <v>0</v>
      </c>
      <c r="G3040" s="63">
        <f>IF(Table312[[#This Row],[Facility]]="Buin",1.5%,0.25%)</f>
        <v>1.4999999999999999E-2</v>
      </c>
      <c r="H3040" s="38"/>
      <c r="I3040" s="38"/>
      <c r="J3040" s="27">
        <f t="shared" si="282"/>
        <v>0</v>
      </c>
      <c r="K3040" s="28">
        <f t="shared" si="283"/>
        <v>6</v>
      </c>
      <c r="L3040" s="27">
        <f>IF(K3040=0,0,IF(E3040&gt;1,E3040-1,VLOOKUP(K3040,Months_Weeks!$A$1:$B$13,2,0)))</f>
        <v>1</v>
      </c>
      <c r="M3040" s="29"/>
      <c r="N3040" s="39"/>
      <c r="O3040" s="39"/>
      <c r="P3040" s="50">
        <f t="shared" si="284"/>
        <v>0</v>
      </c>
      <c r="Q3040" s="28">
        <f t="shared" si="285"/>
        <v>6</v>
      </c>
      <c r="R3040" s="28">
        <f>IF(Q3040=0,0,IF(E3040&gt;1,E3040-1,VLOOKUP(Q3040,Months_Weeks!$A$1:$B$13,2,0)))</f>
        <v>1</v>
      </c>
      <c r="S3040" s="30"/>
      <c r="T3040" s="39"/>
      <c r="U3040" s="39"/>
      <c r="V3040" s="50">
        <f t="shared" si="286"/>
        <v>0</v>
      </c>
      <c r="W3040" s="28">
        <f t="shared" si="287"/>
        <v>6</v>
      </c>
      <c r="X3040" s="28">
        <f>IF(W3040=0,0,IF(E3040&gt;1,E3040-1,VLOOKUP(W3040,Months_Weeks!$A$1:$B$13,2,0)))</f>
        <v>1</v>
      </c>
      <c r="Y3040" s="30"/>
      <c r="Z3040" s="39"/>
      <c r="AA3040" s="31"/>
      <c r="AB3040" s="39"/>
      <c r="AC3040" s="31"/>
      <c r="AD3040" s="40"/>
      <c r="AE3040" s="31"/>
      <c r="AF3040" s="40"/>
      <c r="AG3040" s="31"/>
      <c r="AH3040" s="40"/>
      <c r="AI3040" s="31"/>
      <c r="AJ3040" s="40"/>
    </row>
    <row r="3041" spans="1:36" x14ac:dyDescent="0.25">
      <c r="A3041" s="37" t="s">
        <v>62</v>
      </c>
      <c r="B3041" s="37">
        <v>1048</v>
      </c>
      <c r="C3041" s="26" t="str">
        <f>IFERROR(INDEX(Clients[Client_Name],MATCH(Table312[[#This Row],[Client_Code]],Clients[Client_Code],0)),"")</f>
        <v>RIVERA MAR</v>
      </c>
      <c r="D3041" s="25">
        <v>6</v>
      </c>
      <c r="E3041" s="25">
        <v>3</v>
      </c>
      <c r="F3041" s="25" t="b">
        <f>IF(E3041&gt;(VLOOKUP(D3041,Months_Weeks!$A$2:$B$13,2,TRUE)),FALSE)</f>
        <v>0</v>
      </c>
      <c r="G3041" s="63">
        <f>IF(Table312[[#This Row],[Facility]]="Buin",1.5%,0.25%)</f>
        <v>1.4999999999999999E-2</v>
      </c>
      <c r="H3041" s="38"/>
      <c r="I3041" s="38"/>
      <c r="J3041" s="27">
        <f t="shared" si="282"/>
        <v>0</v>
      </c>
      <c r="K3041" s="28">
        <f t="shared" si="283"/>
        <v>6</v>
      </c>
      <c r="L3041" s="27">
        <f>IF(K3041=0,0,IF(E3041&gt;1,E3041-1,VLOOKUP(K3041,Months_Weeks!$A$1:$B$13,2,0)))</f>
        <v>2</v>
      </c>
      <c r="M3041" s="29"/>
      <c r="N3041" s="39"/>
      <c r="O3041" s="39"/>
      <c r="P3041" s="50">
        <f t="shared" si="284"/>
        <v>0</v>
      </c>
      <c r="Q3041" s="28">
        <f t="shared" si="285"/>
        <v>6</v>
      </c>
      <c r="R3041" s="28">
        <f>IF(Q3041=0,0,IF(E3041&gt;1,E3041-1,VLOOKUP(Q3041,Months_Weeks!$A$1:$B$13,2,0)))</f>
        <v>2</v>
      </c>
      <c r="S3041" s="30"/>
      <c r="T3041" s="39"/>
      <c r="U3041" s="39"/>
      <c r="V3041" s="50">
        <f t="shared" si="286"/>
        <v>0</v>
      </c>
      <c r="W3041" s="28">
        <f t="shared" si="287"/>
        <v>6</v>
      </c>
      <c r="X3041" s="28">
        <f>IF(W3041=0,0,IF(E3041&gt;1,E3041-1,VLOOKUP(W3041,Months_Weeks!$A$1:$B$13,2,0)))</f>
        <v>2</v>
      </c>
      <c r="Y3041" s="30"/>
      <c r="Z3041" s="39"/>
      <c r="AA3041" s="31"/>
      <c r="AB3041" s="39"/>
      <c r="AC3041" s="31"/>
      <c r="AD3041" s="40"/>
      <c r="AE3041" s="31"/>
      <c r="AF3041" s="40"/>
      <c r="AG3041" s="31"/>
      <c r="AH3041" s="40"/>
      <c r="AI3041" s="31"/>
      <c r="AJ3041" s="40"/>
    </row>
    <row r="3042" spans="1:36" x14ac:dyDescent="0.25">
      <c r="A3042" s="37" t="s">
        <v>62</v>
      </c>
      <c r="B3042" s="37">
        <v>1048</v>
      </c>
      <c r="C3042" s="26" t="str">
        <f>IFERROR(INDEX(Clients[Client_Name],MATCH(Table312[[#This Row],[Client_Code]],Clients[Client_Code],0)),"")</f>
        <v>RIVERA MAR</v>
      </c>
      <c r="D3042" s="25">
        <v>6</v>
      </c>
      <c r="E3042" s="25">
        <v>4</v>
      </c>
      <c r="F3042" s="25" t="b">
        <f>IF(E3042&gt;(VLOOKUP(D3042,Months_Weeks!$A$2:$B$13,2,TRUE)),FALSE)</f>
        <v>0</v>
      </c>
      <c r="G3042" s="63">
        <f>IF(Table312[[#This Row],[Facility]]="Buin",1.5%,0.25%)</f>
        <v>1.4999999999999999E-2</v>
      </c>
      <c r="H3042" s="38"/>
      <c r="I3042" s="38"/>
      <c r="J3042" s="27">
        <f t="shared" si="282"/>
        <v>0</v>
      </c>
      <c r="K3042" s="28">
        <f t="shared" si="283"/>
        <v>6</v>
      </c>
      <c r="L3042" s="27">
        <f>IF(K3042=0,0,IF(E3042&gt;1,E3042-1,VLOOKUP(K3042,Months_Weeks!$A$1:$B$13,2,0)))</f>
        <v>3</v>
      </c>
      <c r="M3042" s="29"/>
      <c r="N3042" s="39"/>
      <c r="O3042" s="39"/>
      <c r="P3042" s="50">
        <f t="shared" si="284"/>
        <v>0</v>
      </c>
      <c r="Q3042" s="28">
        <f t="shared" si="285"/>
        <v>6</v>
      </c>
      <c r="R3042" s="28">
        <f>IF(Q3042=0,0,IF(E3042&gt;1,E3042-1,VLOOKUP(Q3042,Months_Weeks!$A$1:$B$13,2,0)))</f>
        <v>3</v>
      </c>
      <c r="S3042" s="30"/>
      <c r="T3042" s="39"/>
      <c r="U3042" s="39"/>
      <c r="V3042" s="50">
        <f t="shared" si="286"/>
        <v>0</v>
      </c>
      <c r="W3042" s="28">
        <f t="shared" si="287"/>
        <v>6</v>
      </c>
      <c r="X3042" s="28">
        <f>IF(W3042=0,0,IF(E3042&gt;1,E3042-1,VLOOKUP(W3042,Months_Weeks!$A$1:$B$13,2,0)))</f>
        <v>3</v>
      </c>
      <c r="Y3042" s="30"/>
      <c r="Z3042" s="39"/>
      <c r="AA3042" s="31"/>
      <c r="AB3042" s="39"/>
      <c r="AC3042" s="31"/>
      <c r="AD3042" s="40"/>
      <c r="AE3042" s="31"/>
      <c r="AF3042" s="40"/>
      <c r="AG3042" s="31"/>
      <c r="AH3042" s="40"/>
      <c r="AI3042" s="31"/>
      <c r="AJ3042" s="40"/>
    </row>
    <row r="3043" spans="1:36" x14ac:dyDescent="0.25">
      <c r="A3043" s="37" t="s">
        <v>62</v>
      </c>
      <c r="B3043" s="37">
        <v>1048</v>
      </c>
      <c r="C3043" s="26" t="str">
        <f>IFERROR(INDEX(Clients[Client_Name],MATCH(Table312[[#This Row],[Client_Code]],Clients[Client_Code],0)),"")</f>
        <v>RIVERA MAR</v>
      </c>
      <c r="D3043" s="25">
        <v>6</v>
      </c>
      <c r="E3043" s="25">
        <v>5</v>
      </c>
      <c r="F3043" s="25" t="b">
        <f>IF(E3043&gt;(VLOOKUP(D3043,Months_Weeks!$A$2:$B$13,2,TRUE)),FALSE)</f>
        <v>0</v>
      </c>
      <c r="G3043" s="63">
        <f>IF(Table312[[#This Row],[Facility]]="Buin",1.5%,0.25%)</f>
        <v>1.4999999999999999E-2</v>
      </c>
      <c r="H3043" s="38"/>
      <c r="I3043" s="38"/>
      <c r="J3043" s="27">
        <f t="shared" si="282"/>
        <v>0</v>
      </c>
      <c r="K3043" s="28">
        <f t="shared" si="283"/>
        <v>6</v>
      </c>
      <c r="L3043" s="27">
        <f>IF(K3043=0,0,IF(E3043&gt;1,E3043-1,VLOOKUP(K3043,Months_Weeks!$A$1:$B$13,2,0)))</f>
        <v>4</v>
      </c>
      <c r="M3043" s="29"/>
      <c r="N3043" s="39"/>
      <c r="O3043" s="39"/>
      <c r="P3043" s="50">
        <f t="shared" si="284"/>
        <v>0</v>
      </c>
      <c r="Q3043" s="28">
        <f t="shared" si="285"/>
        <v>6</v>
      </c>
      <c r="R3043" s="28">
        <f>IF(Q3043=0,0,IF(E3043&gt;1,E3043-1,VLOOKUP(Q3043,Months_Weeks!$A$1:$B$13,2,0)))</f>
        <v>4</v>
      </c>
      <c r="S3043" s="30"/>
      <c r="T3043" s="39"/>
      <c r="U3043" s="39"/>
      <c r="V3043" s="50">
        <f t="shared" si="286"/>
        <v>0</v>
      </c>
      <c r="W3043" s="28">
        <f t="shared" si="287"/>
        <v>6</v>
      </c>
      <c r="X3043" s="28">
        <f>IF(W3043=0,0,IF(E3043&gt;1,E3043-1,VLOOKUP(W3043,Months_Weeks!$A$1:$B$13,2,0)))</f>
        <v>4</v>
      </c>
      <c r="Y3043" s="30"/>
      <c r="Z3043" s="39"/>
      <c r="AA3043" s="31"/>
      <c r="AB3043" s="39"/>
      <c r="AC3043" s="31"/>
      <c r="AD3043" s="40"/>
      <c r="AE3043" s="31"/>
      <c r="AF3043" s="40"/>
      <c r="AG3043" s="31"/>
      <c r="AH3043" s="40"/>
      <c r="AI3043" s="31"/>
      <c r="AJ3043" s="40"/>
    </row>
    <row r="3044" spans="1:36" x14ac:dyDescent="0.25">
      <c r="A3044" s="37" t="s">
        <v>62</v>
      </c>
      <c r="B3044" s="37">
        <v>1048</v>
      </c>
      <c r="C3044" s="26" t="str">
        <f>IFERROR(INDEX(Clients[Client_Name],MATCH(Table312[[#This Row],[Client_Code]],Clients[Client_Code],0)),"")</f>
        <v>RIVERA MAR</v>
      </c>
      <c r="D3044" s="25">
        <v>7</v>
      </c>
      <c r="E3044" s="25">
        <v>1</v>
      </c>
      <c r="F3044" s="25" t="b">
        <f>IF(E3044&gt;(VLOOKUP(D3044,Months_Weeks!$A$2:$B$13,2,TRUE)),FALSE)</f>
        <v>0</v>
      </c>
      <c r="G3044" s="63">
        <f>IF(Table312[[#This Row],[Facility]]="Buin",1.5%,0.25%)</f>
        <v>1.4999999999999999E-2</v>
      </c>
      <c r="H3044" s="38"/>
      <c r="I3044" s="38"/>
      <c r="J3044" s="27">
        <f t="shared" si="282"/>
        <v>0</v>
      </c>
      <c r="K3044" s="28">
        <f t="shared" si="283"/>
        <v>6</v>
      </c>
      <c r="L3044" s="27">
        <f>IF(K3044=0,0,IF(E3044&gt;1,E3044-1,VLOOKUP(K3044,Months_Weeks!$A$1:$B$13,2,0)))</f>
        <v>5</v>
      </c>
      <c r="M3044" s="29"/>
      <c r="N3044" s="39"/>
      <c r="O3044" s="39"/>
      <c r="P3044" s="50">
        <f t="shared" si="284"/>
        <v>0</v>
      </c>
      <c r="Q3044" s="28">
        <f t="shared" si="285"/>
        <v>6</v>
      </c>
      <c r="R3044" s="28">
        <f>IF(Q3044=0,0,IF(E3044&gt;1,E3044-1,VLOOKUP(Q3044,Months_Weeks!$A$1:$B$13,2,0)))</f>
        <v>5</v>
      </c>
      <c r="S3044" s="30"/>
      <c r="T3044" s="39"/>
      <c r="U3044" s="39"/>
      <c r="V3044" s="50">
        <f t="shared" si="286"/>
        <v>0</v>
      </c>
      <c r="W3044" s="28">
        <f t="shared" si="287"/>
        <v>6</v>
      </c>
      <c r="X3044" s="28">
        <f>IF(W3044=0,0,IF(E3044&gt;1,E3044-1,VLOOKUP(W3044,Months_Weeks!$A$1:$B$13,2,0)))</f>
        <v>5</v>
      </c>
      <c r="Y3044" s="30"/>
      <c r="Z3044" s="39"/>
      <c r="AA3044" s="31"/>
      <c r="AB3044" s="39"/>
      <c r="AC3044" s="31"/>
      <c r="AD3044" s="40"/>
      <c r="AE3044" s="31"/>
      <c r="AF3044" s="40"/>
      <c r="AG3044" s="31"/>
      <c r="AH3044" s="40"/>
      <c r="AI3044" s="31"/>
      <c r="AJ3044" s="40"/>
    </row>
    <row r="3045" spans="1:36" x14ac:dyDescent="0.25">
      <c r="A3045" s="37" t="s">
        <v>62</v>
      </c>
      <c r="B3045" s="37">
        <v>1048</v>
      </c>
      <c r="C3045" s="26" t="str">
        <f>IFERROR(INDEX(Clients[Client_Name],MATCH(Table312[[#This Row],[Client_Code]],Clients[Client_Code],0)),"")</f>
        <v>RIVERA MAR</v>
      </c>
      <c r="D3045" s="25">
        <v>7</v>
      </c>
      <c r="E3045" s="25">
        <v>2</v>
      </c>
      <c r="F3045" s="25" t="b">
        <f>IF(E3045&gt;(VLOOKUP(D3045,Months_Weeks!$A$2:$B$13,2,TRUE)),FALSE)</f>
        <v>0</v>
      </c>
      <c r="G3045" s="63">
        <f>IF(Table312[[#This Row],[Facility]]="Buin",1.5%,0.25%)</f>
        <v>1.4999999999999999E-2</v>
      </c>
      <c r="H3045" s="38"/>
      <c r="I3045" s="38"/>
      <c r="J3045" s="27">
        <f t="shared" si="282"/>
        <v>0</v>
      </c>
      <c r="K3045" s="28">
        <f t="shared" si="283"/>
        <v>7</v>
      </c>
      <c r="L3045" s="27">
        <f>IF(K3045=0,0,IF(E3045&gt;1,E3045-1,VLOOKUP(K3045,Months_Weeks!$A$1:$B$13,2,0)))</f>
        <v>1</v>
      </c>
      <c r="M3045" s="29"/>
      <c r="N3045" s="39"/>
      <c r="O3045" s="39"/>
      <c r="P3045" s="50">
        <f t="shared" si="284"/>
        <v>0</v>
      </c>
      <c r="Q3045" s="28">
        <f t="shared" si="285"/>
        <v>7</v>
      </c>
      <c r="R3045" s="28">
        <f>IF(Q3045=0,0,IF(E3045&gt;1,E3045-1,VLOOKUP(Q3045,Months_Weeks!$A$1:$B$13,2,0)))</f>
        <v>1</v>
      </c>
      <c r="S3045" s="30"/>
      <c r="T3045" s="39"/>
      <c r="U3045" s="39"/>
      <c r="V3045" s="50">
        <f t="shared" si="286"/>
        <v>0</v>
      </c>
      <c r="W3045" s="28">
        <f t="shared" si="287"/>
        <v>7</v>
      </c>
      <c r="X3045" s="28">
        <f>IF(W3045=0,0,IF(E3045&gt;1,E3045-1,VLOOKUP(W3045,Months_Weeks!$A$1:$B$13,2,0)))</f>
        <v>1</v>
      </c>
      <c r="Y3045" s="30"/>
      <c r="Z3045" s="39"/>
      <c r="AA3045" s="31"/>
      <c r="AB3045" s="39"/>
      <c r="AC3045" s="31"/>
      <c r="AD3045" s="40"/>
      <c r="AE3045" s="31"/>
      <c r="AF3045" s="40"/>
      <c r="AG3045" s="31"/>
      <c r="AH3045" s="40"/>
      <c r="AI3045" s="31"/>
      <c r="AJ3045" s="40"/>
    </row>
    <row r="3046" spans="1:36" x14ac:dyDescent="0.25">
      <c r="A3046" s="37" t="s">
        <v>62</v>
      </c>
      <c r="B3046" s="37">
        <v>1048</v>
      </c>
      <c r="C3046" s="26" t="str">
        <f>IFERROR(INDEX(Clients[Client_Name],MATCH(Table312[[#This Row],[Client_Code]],Clients[Client_Code],0)),"")</f>
        <v>RIVERA MAR</v>
      </c>
      <c r="D3046" s="25">
        <v>7</v>
      </c>
      <c r="E3046" s="25">
        <v>3</v>
      </c>
      <c r="F3046" s="25" t="b">
        <f>IF(E3046&gt;(VLOOKUP(D3046,Months_Weeks!$A$2:$B$13,2,TRUE)),FALSE)</f>
        <v>0</v>
      </c>
      <c r="G3046" s="63">
        <f>IF(Table312[[#This Row],[Facility]]="Buin",1.5%,0.25%)</f>
        <v>1.4999999999999999E-2</v>
      </c>
      <c r="H3046" s="38"/>
      <c r="I3046" s="38"/>
      <c r="J3046" s="27">
        <f t="shared" si="282"/>
        <v>0</v>
      </c>
      <c r="K3046" s="28">
        <f t="shared" si="283"/>
        <v>7</v>
      </c>
      <c r="L3046" s="27">
        <f>IF(K3046=0,0,IF(E3046&gt;1,E3046-1,VLOOKUP(K3046,Months_Weeks!$A$1:$B$13,2,0)))</f>
        <v>2</v>
      </c>
      <c r="M3046" s="29"/>
      <c r="N3046" s="39"/>
      <c r="O3046" s="39"/>
      <c r="P3046" s="50">
        <f t="shared" si="284"/>
        <v>0</v>
      </c>
      <c r="Q3046" s="28">
        <f t="shared" si="285"/>
        <v>7</v>
      </c>
      <c r="R3046" s="28">
        <f>IF(Q3046=0,0,IF(E3046&gt;1,E3046-1,VLOOKUP(Q3046,Months_Weeks!$A$1:$B$13,2,0)))</f>
        <v>2</v>
      </c>
      <c r="S3046" s="30"/>
      <c r="T3046" s="39"/>
      <c r="U3046" s="39"/>
      <c r="V3046" s="50">
        <f t="shared" si="286"/>
        <v>0</v>
      </c>
      <c r="W3046" s="28">
        <f t="shared" si="287"/>
        <v>7</v>
      </c>
      <c r="X3046" s="28">
        <f>IF(W3046=0,0,IF(E3046&gt;1,E3046-1,VLOOKUP(W3046,Months_Weeks!$A$1:$B$13,2,0)))</f>
        <v>2</v>
      </c>
      <c r="Y3046" s="30"/>
      <c r="Z3046" s="39"/>
      <c r="AA3046" s="31"/>
      <c r="AB3046" s="39"/>
      <c r="AC3046" s="31"/>
      <c r="AD3046" s="40"/>
      <c r="AE3046" s="31"/>
      <c r="AF3046" s="40"/>
      <c r="AG3046" s="31"/>
      <c r="AH3046" s="40"/>
      <c r="AI3046" s="31"/>
      <c r="AJ3046" s="40"/>
    </row>
    <row r="3047" spans="1:36" x14ac:dyDescent="0.25">
      <c r="A3047" s="37" t="s">
        <v>62</v>
      </c>
      <c r="B3047" s="37">
        <v>1048</v>
      </c>
      <c r="C3047" s="26" t="str">
        <f>IFERROR(INDEX(Clients[Client_Name],MATCH(Table312[[#This Row],[Client_Code]],Clients[Client_Code],0)),"")</f>
        <v>RIVERA MAR</v>
      </c>
      <c r="D3047" s="25">
        <v>7</v>
      </c>
      <c r="E3047" s="25">
        <v>4</v>
      </c>
      <c r="F3047" s="25" t="b">
        <f>IF(E3047&gt;(VLOOKUP(D3047,Months_Weeks!$A$2:$B$13,2,TRUE)),FALSE)</f>
        <v>0</v>
      </c>
      <c r="G3047" s="63">
        <f>IF(Table312[[#This Row],[Facility]]="Buin",1.5%,0.25%)</f>
        <v>1.4999999999999999E-2</v>
      </c>
      <c r="H3047" s="38"/>
      <c r="I3047" s="38"/>
      <c r="J3047" s="27">
        <f t="shared" si="282"/>
        <v>0</v>
      </c>
      <c r="K3047" s="28">
        <f t="shared" si="283"/>
        <v>7</v>
      </c>
      <c r="L3047" s="27">
        <f>IF(K3047=0,0,IF(E3047&gt;1,E3047-1,VLOOKUP(K3047,Months_Weeks!$A$1:$B$13,2,0)))</f>
        <v>3</v>
      </c>
      <c r="M3047" s="29"/>
      <c r="N3047" s="39"/>
      <c r="O3047" s="39"/>
      <c r="P3047" s="50">
        <f t="shared" si="284"/>
        <v>0</v>
      </c>
      <c r="Q3047" s="28">
        <f t="shared" si="285"/>
        <v>7</v>
      </c>
      <c r="R3047" s="28">
        <f>IF(Q3047=0,0,IF(E3047&gt;1,E3047-1,VLOOKUP(Q3047,Months_Weeks!$A$1:$B$13,2,0)))</f>
        <v>3</v>
      </c>
      <c r="S3047" s="30"/>
      <c r="T3047" s="39"/>
      <c r="U3047" s="39"/>
      <c r="V3047" s="50">
        <f t="shared" si="286"/>
        <v>0</v>
      </c>
      <c r="W3047" s="28">
        <f t="shared" si="287"/>
        <v>7</v>
      </c>
      <c r="X3047" s="28">
        <f>IF(W3047=0,0,IF(E3047&gt;1,E3047-1,VLOOKUP(W3047,Months_Weeks!$A$1:$B$13,2,0)))</f>
        <v>3</v>
      </c>
      <c r="Y3047" s="30"/>
      <c r="Z3047" s="39"/>
      <c r="AA3047" s="31"/>
      <c r="AB3047" s="39"/>
      <c r="AC3047" s="31"/>
      <c r="AD3047" s="40"/>
      <c r="AE3047" s="31"/>
      <c r="AF3047" s="40"/>
      <c r="AG3047" s="31"/>
      <c r="AH3047" s="40"/>
      <c r="AI3047" s="31"/>
      <c r="AJ3047" s="40"/>
    </row>
    <row r="3048" spans="1:36" x14ac:dyDescent="0.25">
      <c r="A3048" s="37" t="s">
        <v>62</v>
      </c>
      <c r="B3048" s="37">
        <v>1048</v>
      </c>
      <c r="C3048" s="26" t="str">
        <f>IFERROR(INDEX(Clients[Client_Name],MATCH(Table312[[#This Row],[Client_Code]],Clients[Client_Code],0)),"")</f>
        <v>RIVERA MAR</v>
      </c>
      <c r="D3048" s="25">
        <v>8</v>
      </c>
      <c r="E3048" s="25">
        <v>1</v>
      </c>
      <c r="F3048" s="25" t="b">
        <f>IF(E3048&gt;(VLOOKUP(D3048,Months_Weeks!$A$2:$B$13,2,TRUE)),FALSE)</f>
        <v>0</v>
      </c>
      <c r="G3048" s="63">
        <f>IF(Table312[[#This Row],[Facility]]="Buin",1.5%,0.25%)</f>
        <v>1.4999999999999999E-2</v>
      </c>
      <c r="H3048" s="38"/>
      <c r="I3048" s="38"/>
      <c r="J3048" s="27">
        <f t="shared" si="282"/>
        <v>0</v>
      </c>
      <c r="K3048" s="28">
        <f t="shared" si="283"/>
        <v>7</v>
      </c>
      <c r="L3048" s="27">
        <f>IF(K3048=0,0,IF(E3048&gt;1,E3048-1,VLOOKUP(K3048,Months_Weeks!$A$1:$B$13,2,0)))</f>
        <v>4</v>
      </c>
      <c r="M3048" s="29"/>
      <c r="N3048" s="39"/>
      <c r="O3048" s="39"/>
      <c r="P3048" s="50">
        <f t="shared" si="284"/>
        <v>0</v>
      </c>
      <c r="Q3048" s="28">
        <f t="shared" si="285"/>
        <v>7</v>
      </c>
      <c r="R3048" s="28">
        <f>IF(Q3048=0,0,IF(E3048&gt;1,E3048-1,VLOOKUP(Q3048,Months_Weeks!$A$1:$B$13,2,0)))</f>
        <v>4</v>
      </c>
      <c r="S3048" s="30"/>
      <c r="T3048" s="39"/>
      <c r="U3048" s="39"/>
      <c r="V3048" s="50">
        <f t="shared" si="286"/>
        <v>0</v>
      </c>
      <c r="W3048" s="28">
        <f t="shared" si="287"/>
        <v>7</v>
      </c>
      <c r="X3048" s="28">
        <f>IF(W3048=0,0,IF(E3048&gt;1,E3048-1,VLOOKUP(W3048,Months_Weeks!$A$1:$B$13,2,0)))</f>
        <v>4</v>
      </c>
      <c r="Y3048" s="30"/>
      <c r="Z3048" s="39"/>
      <c r="AA3048" s="31"/>
      <c r="AB3048" s="39"/>
      <c r="AC3048" s="31"/>
      <c r="AD3048" s="40"/>
      <c r="AE3048" s="31"/>
      <c r="AF3048" s="40"/>
      <c r="AG3048" s="31"/>
      <c r="AH3048" s="40"/>
      <c r="AI3048" s="31"/>
      <c r="AJ3048" s="40"/>
    </row>
    <row r="3049" spans="1:36" x14ac:dyDescent="0.25">
      <c r="A3049" s="37" t="s">
        <v>62</v>
      </c>
      <c r="B3049" s="37">
        <v>1048</v>
      </c>
      <c r="C3049" s="26" t="str">
        <f>IFERROR(INDEX(Clients[Client_Name],MATCH(Table312[[#This Row],[Client_Code]],Clients[Client_Code],0)),"")</f>
        <v>RIVERA MAR</v>
      </c>
      <c r="D3049" s="25">
        <v>8</v>
      </c>
      <c r="E3049" s="25">
        <v>2</v>
      </c>
      <c r="F3049" s="25" t="b">
        <f>IF(E3049&gt;(VLOOKUP(D3049,Months_Weeks!$A$2:$B$13,2,TRUE)),FALSE)</f>
        <v>0</v>
      </c>
      <c r="G3049" s="63">
        <f>IF(Table312[[#This Row],[Facility]]="Buin",1.5%,0.25%)</f>
        <v>1.4999999999999999E-2</v>
      </c>
      <c r="H3049" s="38"/>
      <c r="I3049" s="38"/>
      <c r="J3049" s="27">
        <f t="shared" si="282"/>
        <v>0</v>
      </c>
      <c r="K3049" s="28">
        <f t="shared" si="283"/>
        <v>8</v>
      </c>
      <c r="L3049" s="27">
        <f>IF(K3049=0,0,IF(E3049&gt;1,E3049-1,VLOOKUP(K3049,Months_Weeks!$A$1:$B$13,2,0)))</f>
        <v>1</v>
      </c>
      <c r="M3049" s="29"/>
      <c r="N3049" s="39"/>
      <c r="O3049" s="39"/>
      <c r="P3049" s="50">
        <f t="shared" si="284"/>
        <v>0</v>
      </c>
      <c r="Q3049" s="28">
        <f t="shared" si="285"/>
        <v>8</v>
      </c>
      <c r="R3049" s="28">
        <f>IF(Q3049=0,0,IF(E3049&gt;1,E3049-1,VLOOKUP(Q3049,Months_Weeks!$A$1:$B$13,2,0)))</f>
        <v>1</v>
      </c>
      <c r="S3049" s="30"/>
      <c r="T3049" s="39"/>
      <c r="U3049" s="39"/>
      <c r="V3049" s="50">
        <f t="shared" si="286"/>
        <v>0</v>
      </c>
      <c r="W3049" s="28">
        <f t="shared" si="287"/>
        <v>8</v>
      </c>
      <c r="X3049" s="28">
        <f>IF(W3049=0,0,IF(E3049&gt;1,E3049-1,VLOOKUP(W3049,Months_Weeks!$A$1:$B$13,2,0)))</f>
        <v>1</v>
      </c>
      <c r="Y3049" s="30"/>
      <c r="Z3049" s="39"/>
      <c r="AA3049" s="31"/>
      <c r="AB3049" s="39"/>
      <c r="AC3049" s="31"/>
      <c r="AD3049" s="40"/>
      <c r="AE3049" s="31"/>
      <c r="AF3049" s="40"/>
      <c r="AG3049" s="31"/>
      <c r="AH3049" s="40"/>
      <c r="AI3049" s="31"/>
      <c r="AJ3049" s="40"/>
    </row>
    <row r="3050" spans="1:36" x14ac:dyDescent="0.25">
      <c r="A3050" s="37" t="s">
        <v>62</v>
      </c>
      <c r="B3050" s="37">
        <v>1048</v>
      </c>
      <c r="C3050" s="26" t="str">
        <f>IFERROR(INDEX(Clients[Client_Name],MATCH(Table312[[#This Row],[Client_Code]],Clients[Client_Code],0)),"")</f>
        <v>RIVERA MAR</v>
      </c>
      <c r="D3050" s="25">
        <v>8</v>
      </c>
      <c r="E3050" s="25">
        <v>3</v>
      </c>
      <c r="F3050" s="25" t="b">
        <f>IF(E3050&gt;(VLOOKUP(D3050,Months_Weeks!$A$2:$B$13,2,TRUE)),FALSE)</f>
        <v>0</v>
      </c>
      <c r="G3050" s="63">
        <f>IF(Table312[[#This Row],[Facility]]="Buin",1.5%,0.25%)</f>
        <v>1.4999999999999999E-2</v>
      </c>
      <c r="H3050" s="38"/>
      <c r="I3050" s="38"/>
      <c r="J3050" s="27">
        <f t="shared" si="282"/>
        <v>0</v>
      </c>
      <c r="K3050" s="28">
        <f t="shared" si="283"/>
        <v>8</v>
      </c>
      <c r="L3050" s="27">
        <f>IF(K3050=0,0,IF(E3050&gt;1,E3050-1,VLOOKUP(K3050,Months_Weeks!$A$1:$B$13,2,0)))</f>
        <v>2</v>
      </c>
      <c r="M3050" s="29"/>
      <c r="N3050" s="39"/>
      <c r="O3050" s="39"/>
      <c r="P3050" s="50">
        <f t="shared" si="284"/>
        <v>0</v>
      </c>
      <c r="Q3050" s="28">
        <f t="shared" si="285"/>
        <v>8</v>
      </c>
      <c r="R3050" s="28">
        <f>IF(Q3050=0,0,IF(E3050&gt;1,E3050-1,VLOOKUP(Q3050,Months_Weeks!$A$1:$B$13,2,0)))</f>
        <v>2</v>
      </c>
      <c r="S3050" s="30"/>
      <c r="T3050" s="39"/>
      <c r="U3050" s="39"/>
      <c r="V3050" s="50">
        <f t="shared" si="286"/>
        <v>0</v>
      </c>
      <c r="W3050" s="28">
        <f t="shared" si="287"/>
        <v>8</v>
      </c>
      <c r="X3050" s="28">
        <f>IF(W3050=0,0,IF(E3050&gt;1,E3050-1,VLOOKUP(W3050,Months_Weeks!$A$1:$B$13,2,0)))</f>
        <v>2</v>
      </c>
      <c r="Y3050" s="30"/>
      <c r="Z3050" s="39"/>
      <c r="AA3050" s="31"/>
      <c r="AB3050" s="39"/>
      <c r="AC3050" s="31"/>
      <c r="AD3050" s="40"/>
      <c r="AE3050" s="31"/>
      <c r="AF3050" s="40"/>
      <c r="AG3050" s="31"/>
      <c r="AH3050" s="40"/>
      <c r="AI3050" s="31"/>
      <c r="AJ3050" s="40"/>
    </row>
    <row r="3051" spans="1:36" x14ac:dyDescent="0.25">
      <c r="A3051" s="37" t="s">
        <v>62</v>
      </c>
      <c r="B3051" s="37">
        <v>1048</v>
      </c>
      <c r="C3051" s="26" t="str">
        <f>IFERROR(INDEX(Clients[Client_Name],MATCH(Table312[[#This Row],[Client_Code]],Clients[Client_Code],0)),"")</f>
        <v>RIVERA MAR</v>
      </c>
      <c r="D3051" s="25">
        <v>8</v>
      </c>
      <c r="E3051" s="25">
        <v>4</v>
      </c>
      <c r="F3051" s="25" t="b">
        <f>IF(E3051&gt;(VLOOKUP(D3051,Months_Weeks!$A$2:$B$13,2,TRUE)),FALSE)</f>
        <v>0</v>
      </c>
      <c r="G3051" s="63">
        <f>IF(Table312[[#This Row],[Facility]]="Buin",1.5%,0.25%)</f>
        <v>1.4999999999999999E-2</v>
      </c>
      <c r="H3051" s="38"/>
      <c r="I3051" s="38"/>
      <c r="J3051" s="27">
        <f t="shared" si="282"/>
        <v>0</v>
      </c>
      <c r="K3051" s="28">
        <f t="shared" si="283"/>
        <v>8</v>
      </c>
      <c r="L3051" s="27">
        <f>IF(K3051=0,0,IF(E3051&gt;1,E3051-1,VLOOKUP(K3051,Months_Weeks!$A$1:$B$13,2,0)))</f>
        <v>3</v>
      </c>
      <c r="M3051" s="29"/>
      <c r="N3051" s="39"/>
      <c r="O3051" s="39"/>
      <c r="P3051" s="50">
        <f t="shared" si="284"/>
        <v>0</v>
      </c>
      <c r="Q3051" s="28">
        <f t="shared" si="285"/>
        <v>8</v>
      </c>
      <c r="R3051" s="28">
        <f>IF(Q3051=0,0,IF(E3051&gt;1,E3051-1,VLOOKUP(Q3051,Months_Weeks!$A$1:$B$13,2,0)))</f>
        <v>3</v>
      </c>
      <c r="S3051" s="30"/>
      <c r="T3051" s="39"/>
      <c r="U3051" s="39"/>
      <c r="V3051" s="50">
        <f t="shared" si="286"/>
        <v>0</v>
      </c>
      <c r="W3051" s="28">
        <f t="shared" si="287"/>
        <v>8</v>
      </c>
      <c r="X3051" s="28">
        <f>IF(W3051=0,0,IF(E3051&gt;1,E3051-1,VLOOKUP(W3051,Months_Weeks!$A$1:$B$13,2,0)))</f>
        <v>3</v>
      </c>
      <c r="Y3051" s="30"/>
      <c r="Z3051" s="39"/>
      <c r="AA3051" s="31"/>
      <c r="AB3051" s="39"/>
      <c r="AC3051" s="31"/>
      <c r="AD3051" s="40"/>
      <c r="AE3051" s="31"/>
      <c r="AF3051" s="40"/>
      <c r="AG3051" s="31"/>
      <c r="AH3051" s="40"/>
      <c r="AI3051" s="31"/>
      <c r="AJ3051" s="40"/>
    </row>
    <row r="3052" spans="1:36" x14ac:dyDescent="0.25">
      <c r="A3052" s="37" t="s">
        <v>62</v>
      </c>
      <c r="B3052" s="37">
        <v>1048</v>
      </c>
      <c r="C3052" s="26" t="str">
        <f>IFERROR(INDEX(Clients[Client_Name],MATCH(Table312[[#This Row],[Client_Code]],Clients[Client_Code],0)),"")</f>
        <v>RIVERA MAR</v>
      </c>
      <c r="D3052" s="25">
        <v>9</v>
      </c>
      <c r="E3052" s="25">
        <v>1</v>
      </c>
      <c r="F3052" s="25" t="b">
        <f>IF(E3052&gt;(VLOOKUP(D3052,Months_Weeks!$A$2:$B$13,2,TRUE)),FALSE)</f>
        <v>0</v>
      </c>
      <c r="G3052" s="63">
        <f>IF(Table312[[#This Row],[Facility]]="Buin",1.5%,0.25%)</f>
        <v>1.4999999999999999E-2</v>
      </c>
      <c r="H3052" s="38"/>
      <c r="I3052" s="38"/>
      <c r="J3052" s="27">
        <f t="shared" si="282"/>
        <v>0</v>
      </c>
      <c r="K3052" s="28">
        <f t="shared" si="283"/>
        <v>8</v>
      </c>
      <c r="L3052" s="27">
        <f>IF(K3052=0,0,IF(E3052&gt;1,E3052-1,VLOOKUP(K3052,Months_Weeks!$A$1:$B$13,2,0)))</f>
        <v>4</v>
      </c>
      <c r="M3052" s="29"/>
      <c r="N3052" s="39"/>
      <c r="O3052" s="39"/>
      <c r="P3052" s="50">
        <f t="shared" si="284"/>
        <v>0</v>
      </c>
      <c r="Q3052" s="28">
        <f t="shared" si="285"/>
        <v>8</v>
      </c>
      <c r="R3052" s="28">
        <f>IF(Q3052=0,0,IF(E3052&gt;1,E3052-1,VLOOKUP(Q3052,Months_Weeks!$A$1:$B$13,2,0)))</f>
        <v>4</v>
      </c>
      <c r="S3052" s="30"/>
      <c r="T3052" s="39"/>
      <c r="U3052" s="39"/>
      <c r="V3052" s="50">
        <f t="shared" si="286"/>
        <v>0</v>
      </c>
      <c r="W3052" s="28">
        <f t="shared" si="287"/>
        <v>8</v>
      </c>
      <c r="X3052" s="28">
        <f>IF(W3052=0,0,IF(E3052&gt;1,E3052-1,VLOOKUP(W3052,Months_Weeks!$A$1:$B$13,2,0)))</f>
        <v>4</v>
      </c>
      <c r="Y3052" s="30"/>
      <c r="Z3052" s="39"/>
      <c r="AA3052" s="31"/>
      <c r="AB3052" s="39"/>
      <c r="AC3052" s="31"/>
      <c r="AD3052" s="40"/>
      <c r="AE3052" s="31"/>
      <c r="AF3052" s="40"/>
      <c r="AG3052" s="31"/>
      <c r="AH3052" s="40"/>
      <c r="AI3052" s="31"/>
      <c r="AJ3052" s="40"/>
    </row>
    <row r="3053" spans="1:36" x14ac:dyDescent="0.25">
      <c r="A3053" s="37" t="s">
        <v>62</v>
      </c>
      <c r="B3053" s="37">
        <v>1048</v>
      </c>
      <c r="C3053" s="26" t="str">
        <f>IFERROR(INDEX(Clients[Client_Name],MATCH(Table312[[#This Row],[Client_Code]],Clients[Client_Code],0)),"")</f>
        <v>RIVERA MAR</v>
      </c>
      <c r="D3053" s="25">
        <v>9</v>
      </c>
      <c r="E3053" s="25">
        <v>2</v>
      </c>
      <c r="F3053" s="25" t="b">
        <f>IF(E3053&gt;(VLOOKUP(D3053,Months_Weeks!$A$2:$B$13,2,TRUE)),FALSE)</f>
        <v>0</v>
      </c>
      <c r="G3053" s="63">
        <f>IF(Table312[[#This Row],[Facility]]="Buin",1.5%,0.25%)</f>
        <v>1.4999999999999999E-2</v>
      </c>
      <c r="H3053" s="38"/>
      <c r="I3053" s="38"/>
      <c r="J3053" s="27">
        <f t="shared" si="282"/>
        <v>0</v>
      </c>
      <c r="K3053" s="28">
        <f t="shared" si="283"/>
        <v>9</v>
      </c>
      <c r="L3053" s="27">
        <f>IF(K3053=0,0,IF(E3053&gt;1,E3053-1,VLOOKUP(K3053,Months_Weeks!$A$1:$B$13,2,0)))</f>
        <v>1</v>
      </c>
      <c r="M3053" s="29"/>
      <c r="N3053" s="39"/>
      <c r="O3053" s="39"/>
      <c r="P3053" s="50">
        <f t="shared" si="284"/>
        <v>0</v>
      </c>
      <c r="Q3053" s="28">
        <f t="shared" si="285"/>
        <v>9</v>
      </c>
      <c r="R3053" s="28">
        <f>IF(Q3053=0,0,IF(E3053&gt;1,E3053-1,VLOOKUP(Q3053,Months_Weeks!$A$1:$B$13,2,0)))</f>
        <v>1</v>
      </c>
      <c r="S3053" s="30"/>
      <c r="T3053" s="39"/>
      <c r="U3053" s="39"/>
      <c r="V3053" s="50">
        <f t="shared" si="286"/>
        <v>0</v>
      </c>
      <c r="W3053" s="28">
        <f t="shared" si="287"/>
        <v>9</v>
      </c>
      <c r="X3053" s="28">
        <f>IF(W3053=0,0,IF(E3053&gt;1,E3053-1,VLOOKUP(W3053,Months_Weeks!$A$1:$B$13,2,0)))</f>
        <v>1</v>
      </c>
      <c r="Y3053" s="30"/>
      <c r="Z3053" s="39"/>
      <c r="AA3053" s="31"/>
      <c r="AB3053" s="39"/>
      <c r="AC3053" s="31"/>
      <c r="AD3053" s="40"/>
      <c r="AE3053" s="31"/>
      <c r="AF3053" s="40"/>
      <c r="AG3053" s="31"/>
      <c r="AH3053" s="40"/>
      <c r="AI3053" s="31"/>
      <c r="AJ3053" s="40"/>
    </row>
    <row r="3054" spans="1:36" x14ac:dyDescent="0.25">
      <c r="A3054" s="37" t="s">
        <v>62</v>
      </c>
      <c r="B3054" s="37">
        <v>1048</v>
      </c>
      <c r="C3054" s="26" t="str">
        <f>IFERROR(INDEX(Clients[Client_Name],MATCH(Table312[[#This Row],[Client_Code]],Clients[Client_Code],0)),"")</f>
        <v>RIVERA MAR</v>
      </c>
      <c r="D3054" s="25">
        <v>9</v>
      </c>
      <c r="E3054" s="25">
        <v>3</v>
      </c>
      <c r="F3054" s="25" t="b">
        <f>IF(E3054&gt;(VLOOKUP(D3054,Months_Weeks!$A$2:$B$13,2,TRUE)),FALSE)</f>
        <v>0</v>
      </c>
      <c r="G3054" s="63">
        <f>IF(Table312[[#This Row],[Facility]]="Buin",1.5%,0.25%)</f>
        <v>1.4999999999999999E-2</v>
      </c>
      <c r="H3054" s="38"/>
      <c r="I3054" s="38"/>
      <c r="J3054" s="27">
        <f t="shared" si="282"/>
        <v>0</v>
      </c>
      <c r="K3054" s="28">
        <f t="shared" si="283"/>
        <v>9</v>
      </c>
      <c r="L3054" s="27">
        <f>IF(K3054=0,0,IF(E3054&gt;1,E3054-1,VLOOKUP(K3054,Months_Weeks!$A$1:$B$13,2,0)))</f>
        <v>2</v>
      </c>
      <c r="M3054" s="29"/>
      <c r="N3054" s="39"/>
      <c r="O3054" s="39"/>
      <c r="P3054" s="50">
        <f t="shared" si="284"/>
        <v>0</v>
      </c>
      <c r="Q3054" s="28">
        <f t="shared" si="285"/>
        <v>9</v>
      </c>
      <c r="R3054" s="28">
        <f>IF(Q3054=0,0,IF(E3054&gt;1,E3054-1,VLOOKUP(Q3054,Months_Weeks!$A$1:$B$13,2,0)))</f>
        <v>2</v>
      </c>
      <c r="S3054" s="30"/>
      <c r="T3054" s="39"/>
      <c r="U3054" s="39"/>
      <c r="V3054" s="50">
        <f t="shared" si="286"/>
        <v>0</v>
      </c>
      <c r="W3054" s="28">
        <f t="shared" si="287"/>
        <v>9</v>
      </c>
      <c r="X3054" s="28">
        <f>IF(W3054=0,0,IF(E3054&gt;1,E3054-1,VLOOKUP(W3054,Months_Weeks!$A$1:$B$13,2,0)))</f>
        <v>2</v>
      </c>
      <c r="Y3054" s="30"/>
      <c r="Z3054" s="39"/>
      <c r="AA3054" s="31"/>
      <c r="AB3054" s="39"/>
      <c r="AC3054" s="31"/>
      <c r="AD3054" s="40"/>
      <c r="AE3054" s="31"/>
      <c r="AF3054" s="40"/>
      <c r="AG3054" s="31"/>
      <c r="AH3054" s="40"/>
      <c r="AI3054" s="31"/>
      <c r="AJ3054" s="40"/>
    </row>
    <row r="3055" spans="1:36" x14ac:dyDescent="0.25">
      <c r="A3055" s="37" t="s">
        <v>62</v>
      </c>
      <c r="B3055" s="37">
        <v>1048</v>
      </c>
      <c r="C3055" s="26" t="str">
        <f>IFERROR(INDEX(Clients[Client_Name],MATCH(Table312[[#This Row],[Client_Code]],Clients[Client_Code],0)),"")</f>
        <v>RIVERA MAR</v>
      </c>
      <c r="D3055" s="25">
        <v>9</v>
      </c>
      <c r="E3055" s="25">
        <v>4</v>
      </c>
      <c r="F3055" s="25" t="b">
        <f>IF(E3055&gt;(VLOOKUP(D3055,Months_Weeks!$A$2:$B$13,2,TRUE)),FALSE)</f>
        <v>0</v>
      </c>
      <c r="G3055" s="63">
        <f>IF(Table312[[#This Row],[Facility]]="Buin",1.5%,0.25%)</f>
        <v>1.4999999999999999E-2</v>
      </c>
      <c r="H3055" s="38"/>
      <c r="I3055" s="38"/>
      <c r="J3055" s="27">
        <f t="shared" si="282"/>
        <v>0</v>
      </c>
      <c r="K3055" s="28">
        <f t="shared" si="283"/>
        <v>9</v>
      </c>
      <c r="L3055" s="27">
        <f>IF(K3055=0,0,IF(E3055&gt;1,E3055-1,VLOOKUP(K3055,Months_Weeks!$A$1:$B$13,2,0)))</f>
        <v>3</v>
      </c>
      <c r="M3055" s="29"/>
      <c r="N3055" s="39"/>
      <c r="O3055" s="39"/>
      <c r="P3055" s="50">
        <f t="shared" si="284"/>
        <v>0</v>
      </c>
      <c r="Q3055" s="28">
        <f t="shared" si="285"/>
        <v>9</v>
      </c>
      <c r="R3055" s="28">
        <f>IF(Q3055=0,0,IF(E3055&gt;1,E3055-1,VLOOKUP(Q3055,Months_Weeks!$A$1:$B$13,2,0)))</f>
        <v>3</v>
      </c>
      <c r="S3055" s="30"/>
      <c r="T3055" s="39"/>
      <c r="U3055" s="39"/>
      <c r="V3055" s="50">
        <f t="shared" si="286"/>
        <v>0</v>
      </c>
      <c r="W3055" s="28">
        <f t="shared" si="287"/>
        <v>9</v>
      </c>
      <c r="X3055" s="28">
        <f>IF(W3055=0,0,IF(E3055&gt;1,E3055-1,VLOOKUP(W3055,Months_Weeks!$A$1:$B$13,2,0)))</f>
        <v>3</v>
      </c>
      <c r="Y3055" s="30"/>
      <c r="Z3055" s="39"/>
      <c r="AA3055" s="31"/>
      <c r="AB3055" s="39"/>
      <c r="AC3055" s="31"/>
      <c r="AD3055" s="40"/>
      <c r="AE3055" s="31"/>
      <c r="AF3055" s="40"/>
      <c r="AG3055" s="31"/>
      <c r="AH3055" s="40"/>
      <c r="AI3055" s="31"/>
      <c r="AJ3055" s="40"/>
    </row>
    <row r="3056" spans="1:36" x14ac:dyDescent="0.25">
      <c r="A3056" s="37" t="s">
        <v>62</v>
      </c>
      <c r="B3056" s="37">
        <v>1048</v>
      </c>
      <c r="C3056" s="26" t="str">
        <f>IFERROR(INDEX(Clients[Client_Name],MATCH(Table312[[#This Row],[Client_Code]],Clients[Client_Code],0)),"")</f>
        <v>RIVERA MAR</v>
      </c>
      <c r="D3056" s="25">
        <v>9</v>
      </c>
      <c r="E3056" s="25">
        <v>5</v>
      </c>
      <c r="F3056" s="25" t="b">
        <f>IF(E3056&gt;(VLOOKUP(D3056,Months_Weeks!$A$2:$B$13,2,TRUE)),FALSE)</f>
        <v>0</v>
      </c>
      <c r="G3056" s="63">
        <f>IF(Table312[[#This Row],[Facility]]="Buin",1.5%,0.25%)</f>
        <v>1.4999999999999999E-2</v>
      </c>
      <c r="H3056" s="38"/>
      <c r="I3056" s="38"/>
      <c r="J3056" s="27">
        <f t="shared" si="282"/>
        <v>0</v>
      </c>
      <c r="K3056" s="28">
        <f t="shared" si="283"/>
        <v>9</v>
      </c>
      <c r="L3056" s="27">
        <f>IF(K3056=0,0,IF(E3056&gt;1,E3056-1,VLOOKUP(K3056,Months_Weeks!$A$1:$B$13,2,0)))</f>
        <v>4</v>
      </c>
      <c r="M3056" s="29"/>
      <c r="N3056" s="39"/>
      <c r="O3056" s="39"/>
      <c r="P3056" s="50">
        <f t="shared" si="284"/>
        <v>0</v>
      </c>
      <c r="Q3056" s="28">
        <f t="shared" si="285"/>
        <v>9</v>
      </c>
      <c r="R3056" s="28">
        <f>IF(Q3056=0,0,IF(E3056&gt;1,E3056-1,VLOOKUP(Q3056,Months_Weeks!$A$1:$B$13,2,0)))</f>
        <v>4</v>
      </c>
      <c r="S3056" s="30"/>
      <c r="T3056" s="39"/>
      <c r="U3056" s="39"/>
      <c r="V3056" s="50">
        <f t="shared" si="286"/>
        <v>0</v>
      </c>
      <c r="W3056" s="28">
        <f t="shared" si="287"/>
        <v>9</v>
      </c>
      <c r="X3056" s="28">
        <f>IF(W3056=0,0,IF(E3056&gt;1,E3056-1,VLOOKUP(W3056,Months_Weeks!$A$1:$B$13,2,0)))</f>
        <v>4</v>
      </c>
      <c r="Y3056" s="30"/>
      <c r="Z3056" s="39"/>
      <c r="AA3056" s="31"/>
      <c r="AB3056" s="39"/>
      <c r="AC3056" s="31"/>
      <c r="AD3056" s="40"/>
      <c r="AE3056" s="31"/>
      <c r="AF3056" s="40"/>
      <c r="AG3056" s="31"/>
      <c r="AH3056" s="40"/>
      <c r="AI3056" s="31"/>
      <c r="AJ3056" s="40"/>
    </row>
    <row r="3057" spans="1:36" x14ac:dyDescent="0.25">
      <c r="A3057" s="37" t="s">
        <v>62</v>
      </c>
      <c r="B3057" s="37">
        <v>1048</v>
      </c>
      <c r="C3057" s="26" t="str">
        <f>IFERROR(INDEX(Clients[Client_Name],MATCH(Table312[[#This Row],[Client_Code]],Clients[Client_Code],0)),"")</f>
        <v>RIVERA MAR</v>
      </c>
      <c r="D3057" s="25">
        <v>10</v>
      </c>
      <c r="E3057" s="25">
        <v>1</v>
      </c>
      <c r="F3057" s="25" t="b">
        <f>IF(E3057&gt;(VLOOKUP(D3057,Months_Weeks!$A$2:$B$13,2,TRUE)),FALSE)</f>
        <v>0</v>
      </c>
      <c r="G3057" s="63">
        <f>IF(Table312[[#This Row],[Facility]]="Buin",1.5%,0.25%)</f>
        <v>1.4999999999999999E-2</v>
      </c>
      <c r="H3057" s="38"/>
      <c r="I3057" s="38"/>
      <c r="J3057" s="27">
        <f t="shared" si="282"/>
        <v>0</v>
      </c>
      <c r="K3057" s="28">
        <f t="shared" si="283"/>
        <v>9</v>
      </c>
      <c r="L3057" s="27">
        <f>IF(K3057=0,0,IF(E3057&gt;1,E3057-1,VLOOKUP(K3057,Months_Weeks!$A$1:$B$13,2,0)))</f>
        <v>5</v>
      </c>
      <c r="M3057" s="29"/>
      <c r="N3057" s="39"/>
      <c r="O3057" s="39"/>
      <c r="P3057" s="50">
        <f t="shared" si="284"/>
        <v>0</v>
      </c>
      <c r="Q3057" s="28">
        <f t="shared" si="285"/>
        <v>9</v>
      </c>
      <c r="R3057" s="28">
        <f>IF(Q3057=0,0,IF(E3057&gt;1,E3057-1,VLOOKUP(Q3057,Months_Weeks!$A$1:$B$13,2,0)))</f>
        <v>5</v>
      </c>
      <c r="S3057" s="30"/>
      <c r="T3057" s="39"/>
      <c r="U3057" s="39"/>
      <c r="V3057" s="50">
        <f t="shared" si="286"/>
        <v>0</v>
      </c>
      <c r="W3057" s="28">
        <f t="shared" si="287"/>
        <v>9</v>
      </c>
      <c r="X3057" s="28">
        <f>IF(W3057=0,0,IF(E3057&gt;1,E3057-1,VLOOKUP(W3057,Months_Weeks!$A$1:$B$13,2,0)))</f>
        <v>5</v>
      </c>
      <c r="Y3057" s="30"/>
      <c r="Z3057" s="39"/>
      <c r="AA3057" s="31"/>
      <c r="AB3057" s="39"/>
      <c r="AC3057" s="31"/>
      <c r="AD3057" s="40"/>
      <c r="AE3057" s="31"/>
      <c r="AF3057" s="40"/>
      <c r="AG3057" s="31"/>
      <c r="AH3057" s="40"/>
      <c r="AI3057" s="31"/>
      <c r="AJ3057" s="40"/>
    </row>
    <row r="3058" spans="1:36" x14ac:dyDescent="0.25">
      <c r="A3058" s="37" t="s">
        <v>62</v>
      </c>
      <c r="B3058" s="37">
        <v>1048</v>
      </c>
      <c r="C3058" s="26" t="str">
        <f>IFERROR(INDEX(Clients[Client_Name],MATCH(Table312[[#This Row],[Client_Code]],Clients[Client_Code],0)),"")</f>
        <v>RIVERA MAR</v>
      </c>
      <c r="D3058" s="25">
        <v>10</v>
      </c>
      <c r="E3058" s="25">
        <v>2</v>
      </c>
      <c r="F3058" s="25" t="b">
        <f>IF(E3058&gt;(VLOOKUP(D3058,Months_Weeks!$A$2:$B$13,2,TRUE)),FALSE)</f>
        <v>0</v>
      </c>
      <c r="G3058" s="63">
        <f>IF(Table312[[#This Row],[Facility]]="Buin",1.5%,0.25%)</f>
        <v>1.4999999999999999E-2</v>
      </c>
      <c r="H3058" s="38"/>
      <c r="I3058" s="38"/>
      <c r="J3058" s="27">
        <f t="shared" si="282"/>
        <v>0</v>
      </c>
      <c r="K3058" s="28">
        <f t="shared" si="283"/>
        <v>10</v>
      </c>
      <c r="L3058" s="27">
        <f>IF(K3058=0,0,IF(E3058&gt;1,E3058-1,VLOOKUP(K3058,Months_Weeks!$A$1:$B$13,2,0)))</f>
        <v>1</v>
      </c>
      <c r="M3058" s="29"/>
      <c r="N3058" s="39"/>
      <c r="O3058" s="39"/>
      <c r="P3058" s="50">
        <f t="shared" si="284"/>
        <v>0</v>
      </c>
      <c r="Q3058" s="28">
        <f t="shared" si="285"/>
        <v>10</v>
      </c>
      <c r="R3058" s="28">
        <f>IF(Q3058=0,0,IF(E3058&gt;1,E3058-1,VLOOKUP(Q3058,Months_Weeks!$A$1:$B$13,2,0)))</f>
        <v>1</v>
      </c>
      <c r="S3058" s="30"/>
      <c r="T3058" s="39"/>
      <c r="U3058" s="39"/>
      <c r="V3058" s="50">
        <f t="shared" si="286"/>
        <v>0</v>
      </c>
      <c r="W3058" s="28">
        <f t="shared" si="287"/>
        <v>10</v>
      </c>
      <c r="X3058" s="28">
        <f>IF(W3058=0,0,IF(E3058&gt;1,E3058-1,VLOOKUP(W3058,Months_Weeks!$A$1:$B$13,2,0)))</f>
        <v>1</v>
      </c>
      <c r="Y3058" s="30"/>
      <c r="Z3058" s="39"/>
      <c r="AA3058" s="31"/>
      <c r="AB3058" s="39"/>
      <c r="AC3058" s="31"/>
      <c r="AD3058" s="40"/>
      <c r="AE3058" s="31"/>
      <c r="AF3058" s="40"/>
      <c r="AG3058" s="31"/>
      <c r="AH3058" s="40"/>
      <c r="AI3058" s="31"/>
      <c r="AJ3058" s="40"/>
    </row>
    <row r="3059" spans="1:36" x14ac:dyDescent="0.25">
      <c r="A3059" s="37" t="s">
        <v>62</v>
      </c>
      <c r="B3059" s="37">
        <v>1048</v>
      </c>
      <c r="C3059" s="26" t="str">
        <f>IFERROR(INDEX(Clients[Client_Name],MATCH(Table312[[#This Row],[Client_Code]],Clients[Client_Code],0)),"")</f>
        <v>RIVERA MAR</v>
      </c>
      <c r="D3059" s="25">
        <v>10</v>
      </c>
      <c r="E3059" s="25">
        <v>3</v>
      </c>
      <c r="F3059" s="25" t="b">
        <f>IF(E3059&gt;(VLOOKUP(D3059,Months_Weeks!$A$2:$B$13,2,TRUE)),FALSE)</f>
        <v>0</v>
      </c>
      <c r="G3059" s="63">
        <f>IF(Table312[[#This Row],[Facility]]="Buin",1.5%,0.25%)</f>
        <v>1.4999999999999999E-2</v>
      </c>
      <c r="H3059" s="38"/>
      <c r="I3059" s="38"/>
      <c r="J3059" s="27">
        <f t="shared" si="282"/>
        <v>0</v>
      </c>
      <c r="K3059" s="28">
        <f t="shared" si="283"/>
        <v>10</v>
      </c>
      <c r="L3059" s="27">
        <f>IF(K3059=0,0,IF(E3059&gt;1,E3059-1,VLOOKUP(K3059,Months_Weeks!$A$1:$B$13,2,0)))</f>
        <v>2</v>
      </c>
      <c r="M3059" s="29"/>
      <c r="N3059" s="39"/>
      <c r="O3059" s="39"/>
      <c r="P3059" s="50">
        <f t="shared" si="284"/>
        <v>0</v>
      </c>
      <c r="Q3059" s="28">
        <f t="shared" si="285"/>
        <v>10</v>
      </c>
      <c r="R3059" s="28">
        <f>IF(Q3059=0,0,IF(E3059&gt;1,E3059-1,VLOOKUP(Q3059,Months_Weeks!$A$1:$B$13,2,0)))</f>
        <v>2</v>
      </c>
      <c r="S3059" s="30"/>
      <c r="T3059" s="39"/>
      <c r="U3059" s="39"/>
      <c r="V3059" s="50">
        <f t="shared" si="286"/>
        <v>0</v>
      </c>
      <c r="W3059" s="28">
        <f t="shared" si="287"/>
        <v>10</v>
      </c>
      <c r="X3059" s="28">
        <f>IF(W3059=0,0,IF(E3059&gt;1,E3059-1,VLOOKUP(W3059,Months_Weeks!$A$1:$B$13,2,0)))</f>
        <v>2</v>
      </c>
      <c r="Y3059" s="30"/>
      <c r="Z3059" s="39"/>
      <c r="AA3059" s="31"/>
      <c r="AB3059" s="39"/>
      <c r="AC3059" s="31"/>
      <c r="AD3059" s="40"/>
      <c r="AE3059" s="31"/>
      <c r="AF3059" s="40"/>
      <c r="AG3059" s="31"/>
      <c r="AH3059" s="40"/>
      <c r="AI3059" s="31"/>
      <c r="AJ3059" s="40"/>
    </row>
    <row r="3060" spans="1:36" x14ac:dyDescent="0.25">
      <c r="A3060" s="37" t="s">
        <v>62</v>
      </c>
      <c r="B3060" s="37">
        <v>1048</v>
      </c>
      <c r="C3060" s="26" t="str">
        <f>IFERROR(INDEX(Clients[Client_Name],MATCH(Table312[[#This Row],[Client_Code]],Clients[Client_Code],0)),"")</f>
        <v>RIVERA MAR</v>
      </c>
      <c r="D3060" s="25">
        <v>10</v>
      </c>
      <c r="E3060" s="25">
        <v>4</v>
      </c>
      <c r="F3060" s="25" t="b">
        <f>IF(E3060&gt;(VLOOKUP(D3060,Months_Weeks!$A$2:$B$13,2,TRUE)),FALSE)</f>
        <v>0</v>
      </c>
      <c r="G3060" s="63">
        <f>IF(Table312[[#This Row],[Facility]]="Buin",1.5%,0.25%)</f>
        <v>1.4999999999999999E-2</v>
      </c>
      <c r="H3060" s="38"/>
      <c r="I3060" s="38"/>
      <c r="J3060" s="27">
        <f t="shared" si="282"/>
        <v>0</v>
      </c>
      <c r="K3060" s="28">
        <f t="shared" si="283"/>
        <v>10</v>
      </c>
      <c r="L3060" s="27">
        <f>IF(K3060=0,0,IF(E3060&gt;1,E3060-1,VLOOKUP(K3060,Months_Weeks!$A$1:$B$13,2,0)))</f>
        <v>3</v>
      </c>
      <c r="M3060" s="29"/>
      <c r="N3060" s="39"/>
      <c r="O3060" s="39"/>
      <c r="P3060" s="50">
        <f t="shared" si="284"/>
        <v>0</v>
      </c>
      <c r="Q3060" s="28">
        <f t="shared" si="285"/>
        <v>10</v>
      </c>
      <c r="R3060" s="28">
        <f>IF(Q3060=0,0,IF(E3060&gt;1,E3060-1,VLOOKUP(Q3060,Months_Weeks!$A$1:$B$13,2,0)))</f>
        <v>3</v>
      </c>
      <c r="S3060" s="30"/>
      <c r="T3060" s="39"/>
      <c r="U3060" s="39"/>
      <c r="V3060" s="50">
        <f t="shared" si="286"/>
        <v>0</v>
      </c>
      <c r="W3060" s="28">
        <f t="shared" si="287"/>
        <v>10</v>
      </c>
      <c r="X3060" s="28">
        <f>IF(W3060=0,0,IF(E3060&gt;1,E3060-1,VLOOKUP(W3060,Months_Weeks!$A$1:$B$13,2,0)))</f>
        <v>3</v>
      </c>
      <c r="Y3060" s="30"/>
      <c r="Z3060" s="39"/>
      <c r="AA3060" s="31"/>
      <c r="AB3060" s="39"/>
      <c r="AC3060" s="31"/>
      <c r="AD3060" s="40"/>
      <c r="AE3060" s="31"/>
      <c r="AF3060" s="40"/>
      <c r="AG3060" s="31"/>
      <c r="AH3060" s="40"/>
      <c r="AI3060" s="31"/>
      <c r="AJ3060" s="40"/>
    </row>
    <row r="3061" spans="1:36" x14ac:dyDescent="0.25">
      <c r="A3061" s="37" t="s">
        <v>62</v>
      </c>
      <c r="B3061" s="37">
        <v>1048</v>
      </c>
      <c r="C3061" s="26" t="str">
        <f>IFERROR(INDEX(Clients[Client_Name],MATCH(Table312[[#This Row],[Client_Code]],Clients[Client_Code],0)),"")</f>
        <v>RIVERA MAR</v>
      </c>
      <c r="D3061" s="25">
        <v>11</v>
      </c>
      <c r="E3061" s="25">
        <v>1</v>
      </c>
      <c r="F3061" s="25" t="b">
        <f>IF(E3061&gt;(VLOOKUP(D3061,Months_Weeks!$A$2:$B$13,2,TRUE)),FALSE)</f>
        <v>0</v>
      </c>
      <c r="G3061" s="63">
        <f>IF(Table312[[#This Row],[Facility]]="Buin",1.5%,0.25%)</f>
        <v>1.4999999999999999E-2</v>
      </c>
      <c r="H3061" s="38"/>
      <c r="I3061" s="38"/>
      <c r="J3061" s="27">
        <f t="shared" si="282"/>
        <v>0</v>
      </c>
      <c r="K3061" s="28">
        <f t="shared" si="283"/>
        <v>10</v>
      </c>
      <c r="L3061" s="27">
        <f>IF(K3061=0,0,IF(E3061&gt;1,E3061-1,VLOOKUP(K3061,Months_Weeks!$A$1:$B$13,2,0)))</f>
        <v>4</v>
      </c>
      <c r="M3061" s="29"/>
      <c r="N3061" s="39"/>
      <c r="O3061" s="39"/>
      <c r="P3061" s="50">
        <f t="shared" si="284"/>
        <v>0</v>
      </c>
      <c r="Q3061" s="28">
        <f t="shared" si="285"/>
        <v>10</v>
      </c>
      <c r="R3061" s="28">
        <f>IF(Q3061=0,0,IF(E3061&gt;1,E3061-1,VLOOKUP(Q3061,Months_Weeks!$A$1:$B$13,2,0)))</f>
        <v>4</v>
      </c>
      <c r="S3061" s="30"/>
      <c r="T3061" s="39"/>
      <c r="U3061" s="39"/>
      <c r="V3061" s="50">
        <f t="shared" si="286"/>
        <v>0</v>
      </c>
      <c r="W3061" s="28">
        <f t="shared" si="287"/>
        <v>10</v>
      </c>
      <c r="X3061" s="28">
        <f>IF(W3061=0,0,IF(E3061&gt;1,E3061-1,VLOOKUP(W3061,Months_Weeks!$A$1:$B$13,2,0)))</f>
        <v>4</v>
      </c>
      <c r="Y3061" s="30"/>
      <c r="Z3061" s="39"/>
      <c r="AA3061" s="31"/>
      <c r="AB3061" s="39"/>
      <c r="AC3061" s="31"/>
      <c r="AD3061" s="40"/>
      <c r="AE3061" s="31"/>
      <c r="AF3061" s="40"/>
      <c r="AG3061" s="31"/>
      <c r="AH3061" s="40"/>
      <c r="AI3061" s="31"/>
      <c r="AJ3061" s="40"/>
    </row>
    <row r="3062" spans="1:36" x14ac:dyDescent="0.25">
      <c r="A3062" s="37" t="s">
        <v>62</v>
      </c>
      <c r="B3062" s="37">
        <v>1048</v>
      </c>
      <c r="C3062" s="26" t="str">
        <f>IFERROR(INDEX(Clients[Client_Name],MATCH(Table312[[#This Row],[Client_Code]],Clients[Client_Code],0)),"")</f>
        <v>RIVERA MAR</v>
      </c>
      <c r="D3062" s="25">
        <v>11</v>
      </c>
      <c r="E3062" s="25">
        <v>2</v>
      </c>
      <c r="F3062" s="25" t="b">
        <f>IF(E3062&gt;(VLOOKUP(D3062,Months_Weeks!$A$2:$B$13,2,TRUE)),FALSE)</f>
        <v>0</v>
      </c>
      <c r="G3062" s="63">
        <f>IF(Table312[[#This Row],[Facility]]="Buin",1.5%,0.25%)</f>
        <v>1.4999999999999999E-2</v>
      </c>
      <c r="H3062" s="38"/>
      <c r="I3062" s="38"/>
      <c r="J3062" s="27">
        <f t="shared" si="282"/>
        <v>0</v>
      </c>
      <c r="K3062" s="28">
        <f t="shared" si="283"/>
        <v>11</v>
      </c>
      <c r="L3062" s="27">
        <f>IF(K3062=0,0,IF(E3062&gt;1,E3062-1,VLOOKUP(K3062,Months_Weeks!$A$1:$B$13,2,0)))</f>
        <v>1</v>
      </c>
      <c r="M3062" s="29"/>
      <c r="N3062" s="39"/>
      <c r="O3062" s="39"/>
      <c r="P3062" s="50">
        <f t="shared" si="284"/>
        <v>0</v>
      </c>
      <c r="Q3062" s="28">
        <f t="shared" si="285"/>
        <v>11</v>
      </c>
      <c r="R3062" s="28">
        <f>IF(Q3062=0,0,IF(E3062&gt;1,E3062-1,VLOOKUP(Q3062,Months_Weeks!$A$1:$B$13,2,0)))</f>
        <v>1</v>
      </c>
      <c r="S3062" s="30"/>
      <c r="T3062" s="39"/>
      <c r="U3062" s="39"/>
      <c r="V3062" s="50">
        <f t="shared" si="286"/>
        <v>0</v>
      </c>
      <c r="W3062" s="28">
        <f t="shared" si="287"/>
        <v>11</v>
      </c>
      <c r="X3062" s="28">
        <f>IF(W3062=0,0,IF(E3062&gt;1,E3062-1,VLOOKUP(W3062,Months_Weeks!$A$1:$B$13,2,0)))</f>
        <v>1</v>
      </c>
      <c r="Y3062" s="30"/>
      <c r="Z3062" s="39"/>
      <c r="AA3062" s="31"/>
      <c r="AB3062" s="39"/>
      <c r="AC3062" s="31"/>
      <c r="AD3062" s="40"/>
      <c r="AE3062" s="31"/>
      <c r="AF3062" s="40"/>
      <c r="AG3062" s="31"/>
      <c r="AH3062" s="40"/>
      <c r="AI3062" s="31"/>
      <c r="AJ3062" s="40"/>
    </row>
    <row r="3063" spans="1:36" x14ac:dyDescent="0.25">
      <c r="A3063" s="37" t="s">
        <v>62</v>
      </c>
      <c r="B3063" s="37">
        <v>1048</v>
      </c>
      <c r="C3063" s="26" t="str">
        <f>IFERROR(INDEX(Clients[Client_Name],MATCH(Table312[[#This Row],[Client_Code]],Clients[Client_Code],0)),"")</f>
        <v>RIVERA MAR</v>
      </c>
      <c r="D3063" s="25">
        <v>11</v>
      </c>
      <c r="E3063" s="25">
        <v>3</v>
      </c>
      <c r="F3063" s="25" t="b">
        <f>IF(E3063&gt;(VLOOKUP(D3063,Months_Weeks!$A$2:$B$13,2,TRUE)),FALSE)</f>
        <v>0</v>
      </c>
      <c r="G3063" s="63">
        <f>IF(Table312[[#This Row],[Facility]]="Buin",1.5%,0.25%)</f>
        <v>1.4999999999999999E-2</v>
      </c>
      <c r="H3063" s="38"/>
      <c r="I3063" s="38"/>
      <c r="J3063" s="27">
        <f t="shared" si="282"/>
        <v>0</v>
      </c>
      <c r="K3063" s="28">
        <f t="shared" si="283"/>
        <v>11</v>
      </c>
      <c r="L3063" s="27">
        <f>IF(K3063=0,0,IF(E3063&gt;1,E3063-1,VLOOKUP(K3063,Months_Weeks!$A$1:$B$13,2,0)))</f>
        <v>2</v>
      </c>
      <c r="M3063" s="29"/>
      <c r="N3063" s="39"/>
      <c r="O3063" s="39"/>
      <c r="P3063" s="50">
        <f t="shared" si="284"/>
        <v>0</v>
      </c>
      <c r="Q3063" s="28">
        <f t="shared" si="285"/>
        <v>11</v>
      </c>
      <c r="R3063" s="28">
        <f>IF(Q3063=0,0,IF(E3063&gt;1,E3063-1,VLOOKUP(Q3063,Months_Weeks!$A$1:$B$13,2,0)))</f>
        <v>2</v>
      </c>
      <c r="S3063" s="30"/>
      <c r="T3063" s="39"/>
      <c r="U3063" s="39"/>
      <c r="V3063" s="50">
        <f t="shared" si="286"/>
        <v>0</v>
      </c>
      <c r="W3063" s="28">
        <f t="shared" si="287"/>
        <v>11</v>
      </c>
      <c r="X3063" s="28">
        <f>IF(W3063=0,0,IF(E3063&gt;1,E3063-1,VLOOKUP(W3063,Months_Weeks!$A$1:$B$13,2,0)))</f>
        <v>2</v>
      </c>
      <c r="Y3063" s="30"/>
      <c r="Z3063" s="39"/>
      <c r="AA3063" s="31"/>
      <c r="AB3063" s="39"/>
      <c r="AC3063" s="31"/>
      <c r="AD3063" s="40"/>
      <c r="AE3063" s="31"/>
      <c r="AF3063" s="40"/>
      <c r="AG3063" s="31"/>
      <c r="AH3063" s="40"/>
      <c r="AI3063" s="31"/>
      <c r="AJ3063" s="40"/>
    </row>
    <row r="3064" spans="1:36" x14ac:dyDescent="0.25">
      <c r="A3064" s="37" t="s">
        <v>62</v>
      </c>
      <c r="B3064" s="37">
        <v>1048</v>
      </c>
      <c r="C3064" s="26" t="str">
        <f>IFERROR(INDEX(Clients[Client_Name],MATCH(Table312[[#This Row],[Client_Code]],Clients[Client_Code],0)),"")</f>
        <v>RIVERA MAR</v>
      </c>
      <c r="D3064" s="25">
        <v>11</v>
      </c>
      <c r="E3064" s="25">
        <v>4</v>
      </c>
      <c r="F3064" s="25" t="b">
        <f>IF(E3064&gt;(VLOOKUP(D3064,Months_Weeks!$A$2:$B$13,2,TRUE)),FALSE)</f>
        <v>0</v>
      </c>
      <c r="G3064" s="63">
        <f>IF(Table312[[#This Row],[Facility]]="Buin",1.5%,0.25%)</f>
        <v>1.4999999999999999E-2</v>
      </c>
      <c r="H3064" s="38"/>
      <c r="I3064" s="38"/>
      <c r="J3064" s="27">
        <f t="shared" si="282"/>
        <v>0</v>
      </c>
      <c r="K3064" s="28">
        <f t="shared" si="283"/>
        <v>11</v>
      </c>
      <c r="L3064" s="27">
        <f>IF(K3064=0,0,IF(E3064&gt;1,E3064-1,VLOOKUP(K3064,Months_Weeks!$A$1:$B$13,2,0)))</f>
        <v>3</v>
      </c>
      <c r="M3064" s="29"/>
      <c r="N3064" s="39"/>
      <c r="O3064" s="39"/>
      <c r="P3064" s="50">
        <f t="shared" si="284"/>
        <v>0</v>
      </c>
      <c r="Q3064" s="28">
        <f t="shared" si="285"/>
        <v>11</v>
      </c>
      <c r="R3064" s="28">
        <f>IF(Q3064=0,0,IF(E3064&gt;1,E3064-1,VLOOKUP(Q3064,Months_Weeks!$A$1:$B$13,2,0)))</f>
        <v>3</v>
      </c>
      <c r="S3064" s="30"/>
      <c r="T3064" s="39"/>
      <c r="U3064" s="39"/>
      <c r="V3064" s="50">
        <f t="shared" si="286"/>
        <v>0</v>
      </c>
      <c r="W3064" s="28">
        <f t="shared" si="287"/>
        <v>11</v>
      </c>
      <c r="X3064" s="28">
        <f>IF(W3064=0,0,IF(E3064&gt;1,E3064-1,VLOOKUP(W3064,Months_Weeks!$A$1:$B$13,2,0)))</f>
        <v>3</v>
      </c>
      <c r="Y3064" s="30"/>
      <c r="Z3064" s="39"/>
      <c r="AA3064" s="31"/>
      <c r="AB3064" s="39"/>
      <c r="AC3064" s="31"/>
      <c r="AD3064" s="40"/>
      <c r="AE3064" s="31"/>
      <c r="AF3064" s="40"/>
      <c r="AG3064" s="31"/>
      <c r="AH3064" s="40"/>
      <c r="AI3064" s="31"/>
      <c r="AJ3064" s="40"/>
    </row>
    <row r="3065" spans="1:36" x14ac:dyDescent="0.25">
      <c r="A3065" s="37" t="s">
        <v>62</v>
      </c>
      <c r="B3065" s="37">
        <v>1048</v>
      </c>
      <c r="C3065" s="26" t="str">
        <f>IFERROR(INDEX(Clients[Client_Name],MATCH(Table312[[#This Row],[Client_Code]],Clients[Client_Code],0)),"")</f>
        <v>RIVERA MAR</v>
      </c>
      <c r="D3065" s="25">
        <v>12</v>
      </c>
      <c r="E3065" s="25">
        <v>1</v>
      </c>
      <c r="F3065" s="25" t="b">
        <f>IF(E3065&gt;(VLOOKUP(D3065,Months_Weeks!$A$2:$B$13,2,TRUE)),FALSE)</f>
        <v>0</v>
      </c>
      <c r="G3065" s="63">
        <f>IF(Table312[[#This Row],[Facility]]="Buin",1.5%,0.25%)</f>
        <v>1.4999999999999999E-2</v>
      </c>
      <c r="H3065" s="38"/>
      <c r="I3065" s="38"/>
      <c r="J3065" s="27">
        <f t="shared" si="282"/>
        <v>0</v>
      </c>
      <c r="K3065" s="28">
        <f t="shared" si="283"/>
        <v>11</v>
      </c>
      <c r="L3065" s="27">
        <f>IF(K3065=0,0,IF(E3065&gt;1,E3065-1,VLOOKUP(K3065,Months_Weeks!$A$1:$B$13,2,0)))</f>
        <v>4</v>
      </c>
      <c r="M3065" s="29"/>
      <c r="N3065" s="39"/>
      <c r="O3065" s="39"/>
      <c r="P3065" s="50">
        <f t="shared" si="284"/>
        <v>0</v>
      </c>
      <c r="Q3065" s="28">
        <f t="shared" si="285"/>
        <v>11</v>
      </c>
      <c r="R3065" s="28">
        <f>IF(Q3065=0,0,IF(E3065&gt;1,E3065-1,VLOOKUP(Q3065,Months_Weeks!$A$1:$B$13,2,0)))</f>
        <v>4</v>
      </c>
      <c r="S3065" s="30"/>
      <c r="T3065" s="39"/>
      <c r="U3065" s="39"/>
      <c r="V3065" s="50">
        <f t="shared" si="286"/>
        <v>0</v>
      </c>
      <c r="W3065" s="28">
        <f t="shared" si="287"/>
        <v>11</v>
      </c>
      <c r="X3065" s="28">
        <f>IF(W3065=0,0,IF(E3065&gt;1,E3065-1,VLOOKUP(W3065,Months_Weeks!$A$1:$B$13,2,0)))</f>
        <v>4</v>
      </c>
      <c r="Y3065" s="30"/>
      <c r="Z3065" s="39"/>
      <c r="AA3065" s="31"/>
      <c r="AB3065" s="39"/>
      <c r="AC3065" s="31"/>
      <c r="AD3065" s="40"/>
      <c r="AE3065" s="31"/>
      <c r="AF3065" s="40"/>
      <c r="AG3065" s="31"/>
      <c r="AH3065" s="40"/>
      <c r="AI3065" s="31"/>
      <c r="AJ3065" s="40"/>
    </row>
    <row r="3066" spans="1:36" x14ac:dyDescent="0.25">
      <c r="A3066" s="37" t="s">
        <v>62</v>
      </c>
      <c r="B3066" s="37">
        <v>1048</v>
      </c>
      <c r="C3066" s="26" t="str">
        <f>IFERROR(INDEX(Clients[Client_Name],MATCH(Table312[[#This Row],[Client_Code]],Clients[Client_Code],0)),"")</f>
        <v>RIVERA MAR</v>
      </c>
      <c r="D3066" s="25">
        <v>12</v>
      </c>
      <c r="E3066" s="25">
        <v>2</v>
      </c>
      <c r="F3066" s="25" t="b">
        <f>IF(E3066&gt;(VLOOKUP(D3066,Months_Weeks!$A$2:$B$13,2,TRUE)),FALSE)</f>
        <v>0</v>
      </c>
      <c r="G3066" s="63">
        <f>IF(Table312[[#This Row],[Facility]]="Buin",1.5%,0.25%)</f>
        <v>1.4999999999999999E-2</v>
      </c>
      <c r="H3066" s="38"/>
      <c r="I3066" s="38"/>
      <c r="J3066" s="27">
        <f t="shared" si="282"/>
        <v>0</v>
      </c>
      <c r="K3066" s="28">
        <f t="shared" si="283"/>
        <v>12</v>
      </c>
      <c r="L3066" s="27">
        <f>IF(K3066=0,0,IF(E3066&gt;1,E3066-1,VLOOKUP(K3066,Months_Weeks!$A$1:$B$13,2,0)))</f>
        <v>1</v>
      </c>
      <c r="M3066" s="29"/>
      <c r="N3066" s="39"/>
      <c r="O3066" s="39"/>
      <c r="P3066" s="50">
        <f t="shared" si="284"/>
        <v>0</v>
      </c>
      <c r="Q3066" s="28">
        <f t="shared" si="285"/>
        <v>12</v>
      </c>
      <c r="R3066" s="28">
        <f>IF(Q3066=0,0,IF(E3066&gt;1,E3066-1,VLOOKUP(Q3066,Months_Weeks!$A$1:$B$13,2,0)))</f>
        <v>1</v>
      </c>
      <c r="S3066" s="30"/>
      <c r="T3066" s="39"/>
      <c r="U3066" s="39"/>
      <c r="V3066" s="50">
        <f t="shared" si="286"/>
        <v>0</v>
      </c>
      <c r="W3066" s="28">
        <f t="shared" si="287"/>
        <v>12</v>
      </c>
      <c r="X3066" s="28">
        <f>IF(W3066=0,0,IF(E3066&gt;1,E3066-1,VLOOKUP(W3066,Months_Weeks!$A$1:$B$13,2,0)))</f>
        <v>1</v>
      </c>
      <c r="Y3066" s="30"/>
      <c r="Z3066" s="39"/>
      <c r="AA3066" s="31"/>
      <c r="AB3066" s="39"/>
      <c r="AC3066" s="31"/>
      <c r="AD3066" s="40"/>
      <c r="AE3066" s="31"/>
      <c r="AF3066" s="40"/>
      <c r="AG3066" s="31"/>
      <c r="AH3066" s="40"/>
      <c r="AI3066" s="31"/>
      <c r="AJ3066" s="40"/>
    </row>
    <row r="3067" spans="1:36" x14ac:dyDescent="0.25">
      <c r="A3067" s="37" t="s">
        <v>62</v>
      </c>
      <c r="B3067" s="37">
        <v>1048</v>
      </c>
      <c r="C3067" s="26" t="str">
        <f>IFERROR(INDEX(Clients[Client_Name],MATCH(Table312[[#This Row],[Client_Code]],Clients[Client_Code],0)),"")</f>
        <v>RIVERA MAR</v>
      </c>
      <c r="D3067" s="25">
        <v>12</v>
      </c>
      <c r="E3067" s="25">
        <v>3</v>
      </c>
      <c r="F3067" s="25" t="b">
        <f>IF(E3067&gt;(VLOOKUP(D3067,Months_Weeks!$A$2:$B$13,2,TRUE)),FALSE)</f>
        <v>0</v>
      </c>
      <c r="G3067" s="63">
        <f>IF(Table312[[#This Row],[Facility]]="Buin",1.5%,0.25%)</f>
        <v>1.4999999999999999E-2</v>
      </c>
      <c r="H3067" s="38"/>
      <c r="I3067" s="38"/>
      <c r="J3067" s="27">
        <f t="shared" si="282"/>
        <v>0</v>
      </c>
      <c r="K3067" s="28">
        <f t="shared" si="283"/>
        <v>12</v>
      </c>
      <c r="L3067" s="27">
        <f>IF(K3067=0,0,IF(E3067&gt;1,E3067-1,VLOOKUP(K3067,Months_Weeks!$A$1:$B$13,2,0)))</f>
        <v>2</v>
      </c>
      <c r="M3067" s="29"/>
      <c r="N3067" s="39"/>
      <c r="O3067" s="39"/>
      <c r="P3067" s="50">
        <f t="shared" si="284"/>
        <v>0</v>
      </c>
      <c r="Q3067" s="28">
        <f t="shared" si="285"/>
        <v>12</v>
      </c>
      <c r="R3067" s="28">
        <f>IF(Q3067=0,0,IF(E3067&gt;1,E3067-1,VLOOKUP(Q3067,Months_Weeks!$A$1:$B$13,2,0)))</f>
        <v>2</v>
      </c>
      <c r="S3067" s="30"/>
      <c r="T3067" s="39"/>
      <c r="U3067" s="39"/>
      <c r="V3067" s="50">
        <f t="shared" si="286"/>
        <v>0</v>
      </c>
      <c r="W3067" s="28">
        <f t="shared" si="287"/>
        <v>12</v>
      </c>
      <c r="X3067" s="28">
        <f>IF(W3067=0,0,IF(E3067&gt;1,E3067-1,VLOOKUP(W3067,Months_Weeks!$A$1:$B$13,2,0)))</f>
        <v>2</v>
      </c>
      <c r="Y3067" s="30"/>
      <c r="Z3067" s="39"/>
      <c r="AA3067" s="31"/>
      <c r="AB3067" s="39"/>
      <c r="AC3067" s="31"/>
      <c r="AD3067" s="40"/>
      <c r="AE3067" s="31"/>
      <c r="AF3067" s="40"/>
      <c r="AG3067" s="31"/>
      <c r="AH3067" s="40"/>
      <c r="AI3067" s="31"/>
      <c r="AJ3067" s="40"/>
    </row>
    <row r="3068" spans="1:36" x14ac:dyDescent="0.25">
      <c r="A3068" s="37" t="s">
        <v>62</v>
      </c>
      <c r="B3068" s="37">
        <v>1048</v>
      </c>
      <c r="C3068" s="26" t="str">
        <f>IFERROR(INDEX(Clients[Client_Name],MATCH(Table312[[#This Row],[Client_Code]],Clients[Client_Code],0)),"")</f>
        <v>RIVERA MAR</v>
      </c>
      <c r="D3068" s="25">
        <v>12</v>
      </c>
      <c r="E3068" s="25">
        <v>4</v>
      </c>
      <c r="F3068" s="25" t="b">
        <f>IF(E3068&gt;(VLOOKUP(D3068,Months_Weeks!$A$2:$B$13,2,TRUE)),FALSE)</f>
        <v>0</v>
      </c>
      <c r="G3068" s="63">
        <f>IF(Table312[[#This Row],[Facility]]="Buin",1.5%,0.25%)</f>
        <v>1.4999999999999999E-2</v>
      </c>
      <c r="H3068" s="38"/>
      <c r="I3068" s="38"/>
      <c r="J3068" s="27">
        <f t="shared" si="282"/>
        <v>0</v>
      </c>
      <c r="K3068" s="28">
        <f t="shared" si="283"/>
        <v>12</v>
      </c>
      <c r="L3068" s="27">
        <f>IF(K3068=0,0,IF(E3068&gt;1,E3068-1,VLOOKUP(K3068,Months_Weeks!$A$1:$B$13,2,0)))</f>
        <v>3</v>
      </c>
      <c r="M3068" s="29"/>
      <c r="N3068" s="39"/>
      <c r="O3068" s="39"/>
      <c r="P3068" s="50">
        <f t="shared" si="284"/>
        <v>0</v>
      </c>
      <c r="Q3068" s="28">
        <f t="shared" si="285"/>
        <v>12</v>
      </c>
      <c r="R3068" s="28">
        <f>IF(Q3068=0,0,IF(E3068&gt;1,E3068-1,VLOOKUP(Q3068,Months_Weeks!$A$1:$B$13,2,0)))</f>
        <v>3</v>
      </c>
      <c r="S3068" s="30"/>
      <c r="T3068" s="39"/>
      <c r="U3068" s="39"/>
      <c r="V3068" s="50">
        <f t="shared" si="286"/>
        <v>0</v>
      </c>
      <c r="W3068" s="28">
        <f t="shared" si="287"/>
        <v>12</v>
      </c>
      <c r="X3068" s="28">
        <f>IF(W3068=0,0,IF(E3068&gt;1,E3068-1,VLOOKUP(W3068,Months_Weeks!$A$1:$B$13,2,0)))</f>
        <v>3</v>
      </c>
      <c r="Y3068" s="30"/>
      <c r="Z3068" s="39"/>
      <c r="AA3068" s="31"/>
      <c r="AB3068" s="39"/>
      <c r="AC3068" s="31"/>
      <c r="AD3068" s="40"/>
      <c r="AE3068" s="31"/>
      <c r="AF3068" s="40"/>
      <c r="AG3068" s="31"/>
      <c r="AH3068" s="40"/>
      <c r="AI3068" s="31"/>
      <c r="AJ3068" s="40"/>
    </row>
    <row r="3069" spans="1:36" x14ac:dyDescent="0.25">
      <c r="A3069" s="37" t="s">
        <v>62</v>
      </c>
      <c r="B3069" s="37">
        <v>1048</v>
      </c>
      <c r="C3069" s="26" t="str">
        <f>IFERROR(INDEX(Clients[Client_Name],MATCH(Table312[[#This Row],[Client_Code]],Clients[Client_Code],0)),"")</f>
        <v>RIVERA MAR</v>
      </c>
      <c r="D3069" s="25">
        <v>12</v>
      </c>
      <c r="E3069" s="25">
        <v>5</v>
      </c>
      <c r="F3069" s="25" t="b">
        <f>IF(E3069&gt;(VLOOKUP(D3069,Months_Weeks!$A$2:$B$13,2,TRUE)),FALSE)</f>
        <v>0</v>
      </c>
      <c r="G3069" s="63">
        <f>IF(Table312[[#This Row],[Facility]]="Buin",1.5%,0.25%)</f>
        <v>1.4999999999999999E-2</v>
      </c>
      <c r="H3069" s="38"/>
      <c r="I3069" s="38"/>
      <c r="J3069" s="27">
        <f t="shared" si="282"/>
        <v>0</v>
      </c>
      <c r="K3069" s="28">
        <f t="shared" si="283"/>
        <v>12</v>
      </c>
      <c r="L3069" s="27">
        <f>IF(K3069=0,0,IF(E3069&gt;1,E3069-1,VLOOKUP(K3069,Months_Weeks!$A$1:$B$13,2,0)))</f>
        <v>4</v>
      </c>
      <c r="M3069" s="29"/>
      <c r="N3069" s="39"/>
      <c r="O3069" s="39"/>
      <c r="P3069" s="50">
        <f t="shared" si="284"/>
        <v>0</v>
      </c>
      <c r="Q3069" s="28">
        <f t="shared" si="285"/>
        <v>12</v>
      </c>
      <c r="R3069" s="28">
        <f>IF(Q3069=0,0,IF(E3069&gt;1,E3069-1,VLOOKUP(Q3069,Months_Weeks!$A$1:$B$13,2,0)))</f>
        <v>4</v>
      </c>
      <c r="S3069" s="30"/>
      <c r="T3069" s="39"/>
      <c r="U3069" s="39"/>
      <c r="V3069" s="50">
        <f t="shared" si="286"/>
        <v>0</v>
      </c>
      <c r="W3069" s="28">
        <f t="shared" si="287"/>
        <v>12</v>
      </c>
      <c r="X3069" s="28">
        <f>IF(W3069=0,0,IF(E3069&gt;1,E3069-1,VLOOKUP(W3069,Months_Weeks!$A$1:$B$13,2,0)))</f>
        <v>4</v>
      </c>
      <c r="Y3069" s="30"/>
      <c r="Z3069" s="39"/>
      <c r="AA3069" s="31"/>
      <c r="AB3069" s="39"/>
      <c r="AC3069" s="31"/>
      <c r="AD3069" s="40"/>
      <c r="AE3069" s="31"/>
      <c r="AF3069" s="40"/>
      <c r="AG3069" s="31"/>
      <c r="AH3069" s="40"/>
      <c r="AI3069" s="31"/>
      <c r="AJ3069" s="40"/>
    </row>
    <row r="3070" spans="1:36" x14ac:dyDescent="0.25">
      <c r="A3070" s="37" t="s">
        <v>32</v>
      </c>
      <c r="B3070" s="37">
        <v>40</v>
      </c>
      <c r="C3070" s="26" t="str">
        <f>IFERROR(INDEX(Clients[Client_Name],MATCH(Table312[[#This Row],[Client_Code]],Clients[Client_Code],0)),"")</f>
        <v>SADIA</v>
      </c>
      <c r="D3070" s="25">
        <v>1</v>
      </c>
      <c r="E3070" s="25">
        <v>1</v>
      </c>
      <c r="F3070" s="25" t="b">
        <f>IF(E3070&gt;(VLOOKUP(D3070,Months_Weeks!$A$2:$B$13,2,TRUE)),FALSE)</f>
        <v>0</v>
      </c>
      <c r="G3070" s="63">
        <f>IF(Table312[[#This Row],[Facility]]="Buin",1.5%,0.25%)</f>
        <v>2.5000000000000001E-3</v>
      </c>
      <c r="H3070" s="38">
        <v>1581</v>
      </c>
      <c r="I3070" s="38"/>
      <c r="J3070" s="27">
        <f t="shared" si="282"/>
        <v>1581</v>
      </c>
      <c r="K3070" s="28">
        <f t="shared" si="283"/>
        <v>0</v>
      </c>
      <c r="L3070" s="27">
        <f>IF(K3070=0,0,IF(E3070&gt;1,E3070-1,VLOOKUP(K3070,Months_Weeks!$A$1:$B$13,2,0)))</f>
        <v>0</v>
      </c>
      <c r="M3070" s="29"/>
      <c r="N3070" s="39"/>
      <c r="O3070" s="39"/>
      <c r="P3070" s="50">
        <f t="shared" si="284"/>
        <v>0</v>
      </c>
      <c r="Q3070" s="28">
        <f t="shared" si="285"/>
        <v>0</v>
      </c>
      <c r="R3070" s="28">
        <f>IF(Q3070=0,0,IF(E3070&gt;1,E3070-1,VLOOKUP(Q3070,Months_Weeks!$A$1:$B$13,2,0)))</f>
        <v>0</v>
      </c>
      <c r="S3070" s="30"/>
      <c r="T3070" s="39"/>
      <c r="U3070" s="39"/>
      <c r="V3070" s="50">
        <f t="shared" si="286"/>
        <v>0</v>
      </c>
      <c r="W3070" s="28">
        <f t="shared" si="287"/>
        <v>0</v>
      </c>
      <c r="X3070" s="28">
        <f>IF(W3070=0,0,IF(E3070&gt;1,E3070-1,VLOOKUP(W3070,Months_Weeks!$A$1:$B$13,2,0)))</f>
        <v>0</v>
      </c>
      <c r="Y3070" s="30"/>
      <c r="Z3070" s="39"/>
      <c r="AA3070" s="31">
        <v>1</v>
      </c>
      <c r="AB3070" s="72">
        <v>0.2646</v>
      </c>
      <c r="AC3070" s="31"/>
      <c r="AD3070" s="40"/>
      <c r="AE3070" s="31"/>
      <c r="AF3070" s="40"/>
      <c r="AG3070" s="31"/>
      <c r="AH3070" s="40"/>
      <c r="AI3070" s="31">
        <v>1</v>
      </c>
      <c r="AJ3070" s="70">
        <v>0.35449999999999998</v>
      </c>
    </row>
    <row r="3071" spans="1:36" x14ac:dyDescent="0.25">
      <c r="A3071" s="37" t="s">
        <v>32</v>
      </c>
      <c r="B3071" s="37">
        <v>40</v>
      </c>
      <c r="C3071" s="26" t="str">
        <f>IFERROR(INDEX(Clients[Client_Name],MATCH(Table312[[#This Row],[Client_Code]],Clients[Client_Code],0)),"")</f>
        <v>SADIA</v>
      </c>
      <c r="D3071" s="25">
        <v>1</v>
      </c>
      <c r="E3071" s="25">
        <v>2</v>
      </c>
      <c r="F3071" s="25" t="b">
        <f>IF(E3071&gt;(VLOOKUP(D3071,Months_Weeks!$A$2:$B$13,2,TRUE)),FALSE)</f>
        <v>0</v>
      </c>
      <c r="G3071" s="63">
        <f>IF(Table312[[#This Row],[Facility]]="Buin",1.5%,0.25%)</f>
        <v>2.5000000000000001E-3</v>
      </c>
      <c r="H3071" s="38"/>
      <c r="I3071" s="38">
        <v>677</v>
      </c>
      <c r="J3071" s="27">
        <f t="shared" si="282"/>
        <v>904</v>
      </c>
      <c r="K3071" s="28">
        <f t="shared" si="283"/>
        <v>1</v>
      </c>
      <c r="L3071" s="27">
        <f>IF(K3071=0,0,IF(E3071&gt;1,E3071-1,VLOOKUP(K3071,Months_Weeks!$A$1:$B$13,2,0)))</f>
        <v>1</v>
      </c>
      <c r="M3071" s="29"/>
      <c r="N3071" s="39"/>
      <c r="O3071" s="39"/>
      <c r="P3071" s="50">
        <f t="shared" si="284"/>
        <v>0</v>
      </c>
      <c r="Q3071" s="28">
        <f t="shared" si="285"/>
        <v>1</v>
      </c>
      <c r="R3071" s="28">
        <f>IF(Q3071=0,0,IF(E3071&gt;1,E3071-1,VLOOKUP(Q3071,Months_Weeks!$A$1:$B$13,2,0)))</f>
        <v>1</v>
      </c>
      <c r="S3071" s="30"/>
      <c r="T3071" s="39"/>
      <c r="U3071" s="39"/>
      <c r="V3071" s="50">
        <f t="shared" si="286"/>
        <v>0</v>
      </c>
      <c r="W3071" s="28">
        <f t="shared" si="287"/>
        <v>1</v>
      </c>
      <c r="X3071" s="28">
        <f>IF(W3071=0,0,IF(E3071&gt;1,E3071-1,VLOOKUP(W3071,Months_Weeks!$A$1:$B$13,2,0)))</f>
        <v>1</v>
      </c>
      <c r="Y3071" s="30"/>
      <c r="Z3071" s="39"/>
      <c r="AA3071" s="31"/>
      <c r="AB3071" s="39"/>
      <c r="AC3071" s="31"/>
      <c r="AD3071" s="40"/>
      <c r="AE3071" s="31"/>
      <c r="AF3071" s="40"/>
      <c r="AG3071" s="31"/>
      <c r="AH3071" s="40"/>
      <c r="AI3071" s="31"/>
      <c r="AJ3071" s="40"/>
    </row>
    <row r="3072" spans="1:36" x14ac:dyDescent="0.25">
      <c r="A3072" s="37" t="s">
        <v>32</v>
      </c>
      <c r="B3072" s="37">
        <v>40</v>
      </c>
      <c r="C3072" s="26" t="str">
        <f>IFERROR(INDEX(Clients[Client_Name],MATCH(Table312[[#This Row],[Client_Code]],Clients[Client_Code],0)),"")</f>
        <v>SADIA</v>
      </c>
      <c r="D3072" s="25">
        <v>1</v>
      </c>
      <c r="E3072" s="25">
        <v>3</v>
      </c>
      <c r="F3072" s="25" t="b">
        <f>IF(E3072&gt;(VLOOKUP(D3072,Months_Weeks!$A$2:$B$13,2,TRUE)),FALSE)</f>
        <v>0</v>
      </c>
      <c r="G3072" s="63">
        <f>IF(Table312[[#This Row],[Facility]]="Buin",1.5%,0.25%)</f>
        <v>2.5000000000000001E-3</v>
      </c>
      <c r="H3072" s="38"/>
      <c r="I3072" s="38">
        <v>72</v>
      </c>
      <c r="J3072" s="27">
        <f t="shared" si="282"/>
        <v>832</v>
      </c>
      <c r="K3072" s="28">
        <f t="shared" si="283"/>
        <v>1</v>
      </c>
      <c r="L3072" s="27">
        <f>IF(K3072=0,0,IF(E3072&gt;1,E3072-1,VLOOKUP(K3072,Months_Weeks!$A$1:$B$13,2,0)))</f>
        <v>2</v>
      </c>
      <c r="M3072" s="29"/>
      <c r="N3072" s="39"/>
      <c r="O3072" s="39"/>
      <c r="P3072" s="50">
        <f t="shared" si="284"/>
        <v>0</v>
      </c>
      <c r="Q3072" s="28">
        <f t="shared" si="285"/>
        <v>1</v>
      </c>
      <c r="R3072" s="28">
        <f>IF(Q3072=0,0,IF(E3072&gt;1,E3072-1,VLOOKUP(Q3072,Months_Weeks!$A$1:$B$13,2,0)))</f>
        <v>2</v>
      </c>
      <c r="S3072" s="30"/>
      <c r="T3072" s="39"/>
      <c r="U3072" s="39"/>
      <c r="V3072" s="50">
        <f t="shared" si="286"/>
        <v>0</v>
      </c>
      <c r="W3072" s="28">
        <f t="shared" si="287"/>
        <v>1</v>
      </c>
      <c r="X3072" s="28">
        <f>IF(W3072=0,0,IF(E3072&gt;1,E3072-1,VLOOKUP(W3072,Months_Weeks!$A$1:$B$13,2,0)))</f>
        <v>2</v>
      </c>
      <c r="Y3072" s="30"/>
      <c r="Z3072" s="39"/>
      <c r="AA3072" s="31"/>
      <c r="AB3072" s="39"/>
      <c r="AC3072" s="31"/>
      <c r="AD3072" s="40"/>
      <c r="AE3072" s="31"/>
      <c r="AF3072" s="40"/>
      <c r="AG3072" s="31"/>
      <c r="AH3072" s="40"/>
      <c r="AI3072" s="31"/>
      <c r="AJ3072" s="40"/>
    </row>
    <row r="3073" spans="1:36" x14ac:dyDescent="0.25">
      <c r="A3073" s="37" t="s">
        <v>32</v>
      </c>
      <c r="B3073" s="37">
        <v>40</v>
      </c>
      <c r="C3073" s="26" t="str">
        <f>IFERROR(INDEX(Clients[Client_Name],MATCH(Table312[[#This Row],[Client_Code]],Clients[Client_Code],0)),"")</f>
        <v>SADIA</v>
      </c>
      <c r="D3073" s="25">
        <v>1</v>
      </c>
      <c r="E3073" s="25">
        <v>4</v>
      </c>
      <c r="F3073" s="25" t="b">
        <f>IF(E3073&gt;(VLOOKUP(D3073,Months_Weeks!$A$2:$B$13,2,TRUE)),FALSE)</f>
        <v>0</v>
      </c>
      <c r="G3073" s="63">
        <f>IF(Table312[[#This Row],[Facility]]="Buin",1.5%,0.25%)</f>
        <v>2.5000000000000001E-3</v>
      </c>
      <c r="H3073" s="38"/>
      <c r="I3073" s="38">
        <v>293</v>
      </c>
      <c r="J3073" s="27">
        <f t="shared" si="282"/>
        <v>539</v>
      </c>
      <c r="K3073" s="28">
        <f t="shared" si="283"/>
        <v>1</v>
      </c>
      <c r="L3073" s="27">
        <f>IF(K3073=0,0,IF(E3073&gt;1,E3073-1,VLOOKUP(K3073,Months_Weeks!$A$1:$B$13,2,0)))</f>
        <v>3</v>
      </c>
      <c r="M3073" s="29"/>
      <c r="N3073" s="39"/>
      <c r="O3073" s="39"/>
      <c r="P3073" s="50">
        <f t="shared" si="284"/>
        <v>0</v>
      </c>
      <c r="Q3073" s="28">
        <f t="shared" si="285"/>
        <v>1</v>
      </c>
      <c r="R3073" s="28">
        <f>IF(Q3073=0,0,IF(E3073&gt;1,E3073-1,VLOOKUP(Q3073,Months_Weeks!$A$1:$B$13,2,0)))</f>
        <v>3</v>
      </c>
      <c r="S3073" s="30"/>
      <c r="T3073" s="39"/>
      <c r="U3073" s="39"/>
      <c r="V3073" s="50">
        <f t="shared" si="286"/>
        <v>0</v>
      </c>
      <c r="W3073" s="28">
        <f t="shared" si="287"/>
        <v>1</v>
      </c>
      <c r="X3073" s="28">
        <f>IF(W3073=0,0,IF(E3073&gt;1,E3073-1,VLOOKUP(W3073,Months_Weeks!$A$1:$B$13,2,0)))</f>
        <v>3</v>
      </c>
      <c r="Y3073" s="30"/>
      <c r="Z3073" s="39"/>
      <c r="AA3073" s="31"/>
      <c r="AB3073" s="39"/>
      <c r="AC3073" s="31"/>
      <c r="AD3073" s="40"/>
      <c r="AE3073" s="31"/>
      <c r="AF3073" s="40"/>
      <c r="AG3073" s="31"/>
      <c r="AH3073" s="40"/>
      <c r="AI3073" s="31"/>
      <c r="AJ3073" s="40"/>
    </row>
    <row r="3074" spans="1:36" x14ac:dyDescent="0.25">
      <c r="A3074" s="37" t="s">
        <v>32</v>
      </c>
      <c r="B3074" s="37">
        <v>40</v>
      </c>
      <c r="C3074" s="26" t="str">
        <f>IFERROR(INDEX(Clients[Client_Name],MATCH(Table312[[#This Row],[Client_Code]],Clients[Client_Code],0)),"")</f>
        <v>SADIA</v>
      </c>
      <c r="D3074" s="25">
        <v>2</v>
      </c>
      <c r="E3074" s="25">
        <v>1</v>
      </c>
      <c r="F3074" s="25" t="b">
        <f>IF(E3074&gt;(VLOOKUP(D3074,Months_Weeks!$A$2:$B$13,2,TRUE)),FALSE)</f>
        <v>0</v>
      </c>
      <c r="G3074" s="63">
        <f>IF(Table312[[#This Row],[Facility]]="Buin",1.5%,0.25%)</f>
        <v>2.5000000000000001E-3</v>
      </c>
      <c r="H3074" s="38"/>
      <c r="I3074" s="38">
        <v>17</v>
      </c>
      <c r="J3074" s="27">
        <f t="shared" ref="J3074:J3137" si="288" xml:space="preserve"> SUMIFS(J:J,$B:$B,$B3074,$D:$D,K3074,$E:$E,L3074,$A:$A,$A3074)+H3074-I3074</f>
        <v>522</v>
      </c>
      <c r="K3074" s="28">
        <f t="shared" ref="K3074:K3137" si="289">IF(E3074&gt;1,D3074,D3074-1)</f>
        <v>1</v>
      </c>
      <c r="L3074" s="27">
        <f>IF(K3074=0,0,IF(E3074&gt;1,E3074-1,VLOOKUP(K3074,Months_Weeks!$A$1:$B$13,2,0)))</f>
        <v>4</v>
      </c>
      <c r="M3074" s="29"/>
      <c r="N3074" s="39"/>
      <c r="O3074" s="39"/>
      <c r="P3074" s="50">
        <f t="shared" ref="P3074:P3137" si="290" xml:space="preserve"> SUMIFS(P:P,$B:$B,$B3074,$D:$D,Q3074,$E:$E,R3074,$A:$A,$A3074)+N3074-O3074</f>
        <v>0</v>
      </c>
      <c r="Q3074" s="28">
        <f t="shared" ref="Q3074:Q3137" si="291">IF(E3074&gt;1,D3074,D3074-1)</f>
        <v>1</v>
      </c>
      <c r="R3074" s="28">
        <f>IF(Q3074=0,0,IF(E3074&gt;1,E3074-1,VLOOKUP(Q3074,Months_Weeks!$A$1:$B$13,2,0)))</f>
        <v>4</v>
      </c>
      <c r="S3074" s="30"/>
      <c r="T3074" s="39"/>
      <c r="U3074" s="39"/>
      <c r="V3074" s="50">
        <f t="shared" ref="V3074:V3137" si="292" xml:space="preserve"> SUMIFS(V:V,$B:$B,$B3074,$D:$D,W3074,$E:$E,X3074,$A:$A,$A3074)+T3074-U3074</f>
        <v>0</v>
      </c>
      <c r="W3074" s="28">
        <f t="shared" ref="W3074:W3137" si="293">IF(E3074&gt;1,D3074,D3074-1)</f>
        <v>1</v>
      </c>
      <c r="X3074" s="28">
        <f>IF(W3074=0,0,IF(E3074&gt;1,E3074-1,VLOOKUP(W3074,Months_Weeks!$A$1:$B$13,2,0)))</f>
        <v>4</v>
      </c>
      <c r="Y3074" s="30"/>
      <c r="Z3074" s="39"/>
      <c r="AA3074" s="31"/>
      <c r="AB3074" s="39"/>
      <c r="AC3074" s="31"/>
      <c r="AD3074" s="40"/>
      <c r="AE3074" s="31"/>
      <c r="AF3074" s="40"/>
      <c r="AG3074" s="31"/>
      <c r="AH3074" s="40"/>
      <c r="AI3074" s="31"/>
      <c r="AJ3074" s="40"/>
    </row>
    <row r="3075" spans="1:36" x14ac:dyDescent="0.25">
      <c r="A3075" s="37" t="s">
        <v>32</v>
      </c>
      <c r="B3075" s="37">
        <v>40</v>
      </c>
      <c r="C3075" s="26" t="str">
        <f>IFERROR(INDEX(Clients[Client_Name],MATCH(Table312[[#This Row],[Client_Code]],Clients[Client_Code],0)),"")</f>
        <v>SADIA</v>
      </c>
      <c r="D3075" s="25">
        <v>2</v>
      </c>
      <c r="E3075" s="25">
        <v>2</v>
      </c>
      <c r="F3075" s="25" t="b">
        <f>IF(E3075&gt;(VLOOKUP(D3075,Months_Weeks!$A$2:$B$13,2,TRUE)),FALSE)</f>
        <v>0</v>
      </c>
      <c r="G3075" s="63">
        <f>IF(Table312[[#This Row],[Facility]]="Buin",1.5%,0.25%)</f>
        <v>2.5000000000000001E-3</v>
      </c>
      <c r="H3075" s="38">
        <v>415</v>
      </c>
      <c r="I3075" s="38"/>
      <c r="J3075" s="27">
        <f t="shared" si="288"/>
        <v>937</v>
      </c>
      <c r="K3075" s="28">
        <f t="shared" si="289"/>
        <v>2</v>
      </c>
      <c r="L3075" s="27">
        <f>IF(K3075=0,0,IF(E3075&gt;1,E3075-1,VLOOKUP(K3075,Months_Weeks!$A$1:$B$13,2,0)))</f>
        <v>1</v>
      </c>
      <c r="M3075" s="29"/>
      <c r="N3075" s="39"/>
      <c r="O3075" s="39"/>
      <c r="P3075" s="50">
        <f t="shared" si="290"/>
        <v>0</v>
      </c>
      <c r="Q3075" s="28">
        <f t="shared" si="291"/>
        <v>2</v>
      </c>
      <c r="R3075" s="28">
        <f>IF(Q3075=0,0,IF(E3075&gt;1,E3075-1,VLOOKUP(Q3075,Months_Weeks!$A$1:$B$13,2,0)))</f>
        <v>1</v>
      </c>
      <c r="S3075" s="30"/>
      <c r="T3075" s="39"/>
      <c r="U3075" s="39"/>
      <c r="V3075" s="50">
        <f t="shared" si="292"/>
        <v>0</v>
      </c>
      <c r="W3075" s="28">
        <f t="shared" si="293"/>
        <v>2</v>
      </c>
      <c r="X3075" s="28">
        <f>IF(W3075=0,0,IF(E3075&gt;1,E3075-1,VLOOKUP(W3075,Months_Weeks!$A$1:$B$13,2,0)))</f>
        <v>1</v>
      </c>
      <c r="Y3075" s="30"/>
      <c r="Z3075" s="39"/>
      <c r="AA3075" s="31"/>
      <c r="AB3075" s="39"/>
      <c r="AC3075" s="31"/>
      <c r="AD3075" s="40"/>
      <c r="AE3075" s="31"/>
      <c r="AF3075" s="40"/>
      <c r="AG3075" s="31"/>
      <c r="AH3075" s="40"/>
      <c r="AI3075" s="31"/>
      <c r="AJ3075" s="40"/>
    </row>
    <row r="3076" spans="1:36" x14ac:dyDescent="0.25">
      <c r="A3076" s="37" t="s">
        <v>32</v>
      </c>
      <c r="B3076" s="37">
        <v>40</v>
      </c>
      <c r="C3076" s="26" t="str">
        <f>IFERROR(INDEX(Clients[Client_Name],MATCH(Table312[[#This Row],[Client_Code]],Clients[Client_Code],0)),"")</f>
        <v>SADIA</v>
      </c>
      <c r="D3076" s="25">
        <v>2</v>
      </c>
      <c r="E3076" s="25">
        <v>3</v>
      </c>
      <c r="F3076" s="25" t="b">
        <f>IF(E3076&gt;(VLOOKUP(D3076,Months_Weeks!$A$2:$B$13,2,TRUE)),FALSE)</f>
        <v>0</v>
      </c>
      <c r="G3076" s="63">
        <f>IF(Table312[[#This Row],[Facility]]="Buin",1.5%,0.25%)</f>
        <v>2.5000000000000001E-3</v>
      </c>
      <c r="H3076" s="38">
        <v>186</v>
      </c>
      <c r="I3076" s="38"/>
      <c r="J3076" s="27">
        <f t="shared" si="288"/>
        <v>1123</v>
      </c>
      <c r="K3076" s="28">
        <f t="shared" si="289"/>
        <v>2</v>
      </c>
      <c r="L3076" s="27">
        <f>IF(K3076=0,0,IF(E3076&gt;1,E3076-1,VLOOKUP(K3076,Months_Weeks!$A$1:$B$13,2,0)))</f>
        <v>2</v>
      </c>
      <c r="M3076" s="29"/>
      <c r="N3076" s="39"/>
      <c r="O3076" s="39"/>
      <c r="P3076" s="50">
        <f t="shared" si="290"/>
        <v>0</v>
      </c>
      <c r="Q3076" s="28">
        <f t="shared" si="291"/>
        <v>2</v>
      </c>
      <c r="R3076" s="28">
        <f>IF(Q3076=0,0,IF(E3076&gt;1,E3076-1,VLOOKUP(Q3076,Months_Weeks!$A$1:$B$13,2,0)))</f>
        <v>2</v>
      </c>
      <c r="S3076" s="30"/>
      <c r="T3076" s="39"/>
      <c r="U3076" s="39"/>
      <c r="V3076" s="50">
        <f t="shared" si="292"/>
        <v>0</v>
      </c>
      <c r="W3076" s="28">
        <f t="shared" si="293"/>
        <v>2</v>
      </c>
      <c r="X3076" s="28">
        <f>IF(W3076=0,0,IF(E3076&gt;1,E3076-1,VLOOKUP(W3076,Months_Weeks!$A$1:$B$13,2,0)))</f>
        <v>2</v>
      </c>
      <c r="Y3076" s="30"/>
      <c r="Z3076" s="39"/>
      <c r="AA3076" s="31"/>
      <c r="AB3076" s="39"/>
      <c r="AC3076" s="31"/>
      <c r="AD3076" s="40"/>
      <c r="AE3076" s="31"/>
      <c r="AF3076" s="40"/>
      <c r="AG3076" s="31"/>
      <c r="AH3076" s="40"/>
      <c r="AI3076" s="31"/>
      <c r="AJ3076" s="40"/>
    </row>
    <row r="3077" spans="1:36" x14ac:dyDescent="0.25">
      <c r="A3077" s="37" t="s">
        <v>32</v>
      </c>
      <c r="B3077" s="37">
        <v>40</v>
      </c>
      <c r="C3077" s="26" t="str">
        <f>IFERROR(INDEX(Clients[Client_Name],MATCH(Table312[[#This Row],[Client_Code]],Clients[Client_Code],0)),"")</f>
        <v>SADIA</v>
      </c>
      <c r="D3077" s="25">
        <v>2</v>
      </c>
      <c r="E3077" s="25">
        <v>4</v>
      </c>
      <c r="F3077" s="25" t="b">
        <f>IF(E3077&gt;(VLOOKUP(D3077,Months_Weeks!$A$2:$B$13,2,TRUE)),FALSE)</f>
        <v>0</v>
      </c>
      <c r="G3077" s="63">
        <f>IF(Table312[[#This Row],[Facility]]="Buin",1.5%,0.25%)</f>
        <v>2.5000000000000001E-3</v>
      </c>
      <c r="H3077" s="38">
        <v>34</v>
      </c>
      <c r="I3077" s="38"/>
      <c r="J3077" s="27">
        <f t="shared" si="288"/>
        <v>1157</v>
      </c>
      <c r="K3077" s="28">
        <f t="shared" si="289"/>
        <v>2</v>
      </c>
      <c r="L3077" s="27">
        <f>IF(K3077=0,0,IF(E3077&gt;1,E3077-1,VLOOKUP(K3077,Months_Weeks!$A$1:$B$13,2,0)))</f>
        <v>3</v>
      </c>
      <c r="M3077" s="29"/>
      <c r="N3077" s="39"/>
      <c r="O3077" s="39"/>
      <c r="P3077" s="50">
        <f t="shared" si="290"/>
        <v>0</v>
      </c>
      <c r="Q3077" s="28">
        <f t="shared" si="291"/>
        <v>2</v>
      </c>
      <c r="R3077" s="28">
        <f>IF(Q3077=0,0,IF(E3077&gt;1,E3077-1,VLOOKUP(Q3077,Months_Weeks!$A$1:$B$13,2,0)))</f>
        <v>3</v>
      </c>
      <c r="S3077" s="30"/>
      <c r="T3077" s="39"/>
      <c r="U3077" s="39"/>
      <c r="V3077" s="50">
        <f t="shared" si="292"/>
        <v>0</v>
      </c>
      <c r="W3077" s="28">
        <f t="shared" si="293"/>
        <v>2</v>
      </c>
      <c r="X3077" s="28">
        <f>IF(W3077=0,0,IF(E3077&gt;1,E3077-1,VLOOKUP(W3077,Months_Weeks!$A$1:$B$13,2,0)))</f>
        <v>3</v>
      </c>
      <c r="Y3077" s="30"/>
      <c r="Z3077" s="39"/>
      <c r="AA3077" s="31"/>
      <c r="AB3077" s="39"/>
      <c r="AC3077" s="31"/>
      <c r="AD3077" s="40"/>
      <c r="AE3077" s="31"/>
      <c r="AF3077" s="40"/>
      <c r="AG3077" s="31"/>
      <c r="AH3077" s="40"/>
      <c r="AI3077" s="31"/>
      <c r="AJ3077" s="40"/>
    </row>
    <row r="3078" spans="1:36" x14ac:dyDescent="0.25">
      <c r="A3078" s="37" t="s">
        <v>32</v>
      </c>
      <c r="B3078" s="37">
        <v>40</v>
      </c>
      <c r="C3078" s="26" t="str">
        <f>IFERROR(INDEX(Clients[Client_Name],MATCH(Table312[[#This Row],[Client_Code]],Clients[Client_Code],0)),"")</f>
        <v>SADIA</v>
      </c>
      <c r="D3078" s="25">
        <v>3</v>
      </c>
      <c r="E3078" s="25">
        <v>1</v>
      </c>
      <c r="F3078" s="25" t="b">
        <f>IF(E3078&gt;(VLOOKUP(D3078,Months_Weeks!$A$2:$B$13,2,TRUE)),FALSE)</f>
        <v>0</v>
      </c>
      <c r="G3078" s="63">
        <f>IF(Table312[[#This Row],[Facility]]="Buin",1.5%,0.25%)</f>
        <v>2.5000000000000001E-3</v>
      </c>
      <c r="H3078" s="38">
        <v>20</v>
      </c>
      <c r="I3078" s="38"/>
      <c r="J3078" s="27">
        <f t="shared" si="288"/>
        <v>1177</v>
      </c>
      <c r="K3078" s="28">
        <f t="shared" si="289"/>
        <v>2</v>
      </c>
      <c r="L3078" s="27">
        <f>IF(K3078=0,0,IF(E3078&gt;1,E3078-1,VLOOKUP(K3078,Months_Weeks!$A$1:$B$13,2,0)))</f>
        <v>4</v>
      </c>
      <c r="M3078" s="29"/>
      <c r="N3078" s="39"/>
      <c r="O3078" s="39"/>
      <c r="P3078" s="50">
        <f t="shared" si="290"/>
        <v>0</v>
      </c>
      <c r="Q3078" s="28">
        <f t="shared" si="291"/>
        <v>2</v>
      </c>
      <c r="R3078" s="28">
        <f>IF(Q3078=0,0,IF(E3078&gt;1,E3078-1,VLOOKUP(Q3078,Months_Weeks!$A$1:$B$13,2,0)))</f>
        <v>4</v>
      </c>
      <c r="S3078" s="30"/>
      <c r="T3078" s="39"/>
      <c r="U3078" s="39"/>
      <c r="V3078" s="50">
        <f t="shared" si="292"/>
        <v>0</v>
      </c>
      <c r="W3078" s="28">
        <f t="shared" si="293"/>
        <v>2</v>
      </c>
      <c r="X3078" s="28">
        <f>IF(W3078=0,0,IF(E3078&gt;1,E3078-1,VLOOKUP(W3078,Months_Weeks!$A$1:$B$13,2,0)))</f>
        <v>4</v>
      </c>
      <c r="Y3078" s="30"/>
      <c r="Z3078" s="39"/>
      <c r="AA3078" s="31"/>
      <c r="AB3078" s="39"/>
      <c r="AC3078" s="31"/>
      <c r="AD3078" s="40"/>
      <c r="AE3078" s="31"/>
      <c r="AF3078" s="40"/>
      <c r="AG3078" s="31"/>
      <c r="AH3078" s="40"/>
      <c r="AI3078" s="31"/>
      <c r="AJ3078" s="40"/>
    </row>
    <row r="3079" spans="1:36" x14ac:dyDescent="0.25">
      <c r="A3079" s="37" t="s">
        <v>32</v>
      </c>
      <c r="B3079" s="37">
        <v>40</v>
      </c>
      <c r="C3079" s="26" t="str">
        <f>IFERROR(INDEX(Clients[Client_Name],MATCH(Table312[[#This Row],[Client_Code]],Clients[Client_Code],0)),"")</f>
        <v>SADIA</v>
      </c>
      <c r="D3079" s="25">
        <v>3</v>
      </c>
      <c r="E3079" s="25">
        <v>2</v>
      </c>
      <c r="F3079" s="25" t="b">
        <f>IF(E3079&gt;(VLOOKUP(D3079,Months_Weeks!$A$2:$B$13,2,TRUE)),FALSE)</f>
        <v>0</v>
      </c>
      <c r="G3079" s="63">
        <f>IF(Table312[[#This Row],[Facility]]="Buin",1.5%,0.25%)</f>
        <v>2.5000000000000001E-3</v>
      </c>
      <c r="H3079" s="38"/>
      <c r="I3079" s="38"/>
      <c r="J3079" s="27">
        <f t="shared" si="288"/>
        <v>1177</v>
      </c>
      <c r="K3079" s="28">
        <f t="shared" si="289"/>
        <v>3</v>
      </c>
      <c r="L3079" s="27">
        <f>IF(K3079=0,0,IF(E3079&gt;1,E3079-1,VLOOKUP(K3079,Months_Weeks!$A$1:$B$13,2,0)))</f>
        <v>1</v>
      </c>
      <c r="M3079" s="29"/>
      <c r="N3079" s="39"/>
      <c r="O3079" s="39"/>
      <c r="P3079" s="50">
        <f t="shared" si="290"/>
        <v>0</v>
      </c>
      <c r="Q3079" s="28">
        <f t="shared" si="291"/>
        <v>3</v>
      </c>
      <c r="R3079" s="28">
        <f>IF(Q3079=0,0,IF(E3079&gt;1,E3079-1,VLOOKUP(Q3079,Months_Weeks!$A$1:$B$13,2,0)))</f>
        <v>1</v>
      </c>
      <c r="S3079" s="30"/>
      <c r="T3079" s="39"/>
      <c r="U3079" s="39"/>
      <c r="V3079" s="50">
        <f t="shared" si="292"/>
        <v>0</v>
      </c>
      <c r="W3079" s="28">
        <f t="shared" si="293"/>
        <v>3</v>
      </c>
      <c r="X3079" s="28">
        <f>IF(W3079=0,0,IF(E3079&gt;1,E3079-1,VLOOKUP(W3079,Months_Weeks!$A$1:$B$13,2,0)))</f>
        <v>1</v>
      </c>
      <c r="Y3079" s="30"/>
      <c r="Z3079" s="39"/>
      <c r="AA3079" s="31"/>
      <c r="AB3079" s="39"/>
      <c r="AC3079" s="31"/>
      <c r="AD3079" s="40"/>
      <c r="AE3079" s="31"/>
      <c r="AF3079" s="40"/>
      <c r="AG3079" s="31"/>
      <c r="AH3079" s="40"/>
      <c r="AI3079" s="31"/>
      <c r="AJ3079" s="40"/>
    </row>
    <row r="3080" spans="1:36" x14ac:dyDescent="0.25">
      <c r="A3080" s="37" t="s">
        <v>32</v>
      </c>
      <c r="B3080" s="37">
        <v>40</v>
      </c>
      <c r="C3080" s="26" t="str">
        <f>IFERROR(INDEX(Clients[Client_Name],MATCH(Table312[[#This Row],[Client_Code]],Clients[Client_Code],0)),"")</f>
        <v>SADIA</v>
      </c>
      <c r="D3080" s="25">
        <v>3</v>
      </c>
      <c r="E3080" s="25">
        <v>3</v>
      </c>
      <c r="F3080" s="25" t="b">
        <f>IF(E3080&gt;(VLOOKUP(D3080,Months_Weeks!$A$2:$B$13,2,TRUE)),FALSE)</f>
        <v>0</v>
      </c>
      <c r="G3080" s="63">
        <f>IF(Table312[[#This Row],[Facility]]="Buin",1.5%,0.25%)</f>
        <v>2.5000000000000001E-3</v>
      </c>
      <c r="H3080" s="38"/>
      <c r="I3080" s="38"/>
      <c r="J3080" s="27">
        <f t="shared" si="288"/>
        <v>1177</v>
      </c>
      <c r="K3080" s="28">
        <f t="shared" si="289"/>
        <v>3</v>
      </c>
      <c r="L3080" s="27">
        <f>IF(K3080=0,0,IF(E3080&gt;1,E3080-1,VLOOKUP(K3080,Months_Weeks!$A$1:$B$13,2,0)))</f>
        <v>2</v>
      </c>
      <c r="M3080" s="29"/>
      <c r="N3080" s="39"/>
      <c r="O3080" s="39"/>
      <c r="P3080" s="50">
        <f t="shared" si="290"/>
        <v>0</v>
      </c>
      <c r="Q3080" s="28">
        <f t="shared" si="291"/>
        <v>3</v>
      </c>
      <c r="R3080" s="28">
        <f>IF(Q3080=0,0,IF(E3080&gt;1,E3080-1,VLOOKUP(Q3080,Months_Weeks!$A$1:$B$13,2,0)))</f>
        <v>2</v>
      </c>
      <c r="S3080" s="30"/>
      <c r="T3080" s="39"/>
      <c r="U3080" s="39"/>
      <c r="V3080" s="50">
        <f t="shared" si="292"/>
        <v>0</v>
      </c>
      <c r="W3080" s="28">
        <f t="shared" si="293"/>
        <v>3</v>
      </c>
      <c r="X3080" s="28">
        <f>IF(W3080=0,0,IF(E3080&gt;1,E3080-1,VLOOKUP(W3080,Months_Weeks!$A$1:$B$13,2,0)))</f>
        <v>2</v>
      </c>
      <c r="Y3080" s="30"/>
      <c r="Z3080" s="39"/>
      <c r="AA3080" s="31"/>
      <c r="AB3080" s="39"/>
      <c r="AC3080" s="31"/>
      <c r="AD3080" s="40"/>
      <c r="AE3080" s="31"/>
      <c r="AF3080" s="40"/>
      <c r="AG3080" s="31"/>
      <c r="AH3080" s="40"/>
      <c r="AI3080" s="31"/>
      <c r="AJ3080" s="40"/>
    </row>
    <row r="3081" spans="1:36" x14ac:dyDescent="0.25">
      <c r="A3081" s="37" t="s">
        <v>32</v>
      </c>
      <c r="B3081" s="37">
        <v>40</v>
      </c>
      <c r="C3081" s="26" t="str">
        <f>IFERROR(INDEX(Clients[Client_Name],MATCH(Table312[[#This Row],[Client_Code]],Clients[Client_Code],0)),"")</f>
        <v>SADIA</v>
      </c>
      <c r="D3081" s="25">
        <v>3</v>
      </c>
      <c r="E3081" s="25">
        <v>4</v>
      </c>
      <c r="F3081" s="25" t="b">
        <f>IF(E3081&gt;(VLOOKUP(D3081,Months_Weeks!$A$2:$B$13,2,TRUE)),FALSE)</f>
        <v>0</v>
      </c>
      <c r="G3081" s="63">
        <f>IF(Table312[[#This Row],[Facility]]="Buin",1.5%,0.25%)</f>
        <v>2.5000000000000001E-3</v>
      </c>
      <c r="H3081" s="38"/>
      <c r="I3081" s="38"/>
      <c r="J3081" s="27">
        <f t="shared" si="288"/>
        <v>1177</v>
      </c>
      <c r="K3081" s="28">
        <f t="shared" si="289"/>
        <v>3</v>
      </c>
      <c r="L3081" s="27">
        <f>IF(K3081=0,0,IF(E3081&gt;1,E3081-1,VLOOKUP(K3081,Months_Weeks!$A$1:$B$13,2,0)))</f>
        <v>3</v>
      </c>
      <c r="M3081" s="29"/>
      <c r="N3081" s="39"/>
      <c r="O3081" s="39"/>
      <c r="P3081" s="50">
        <f t="shared" si="290"/>
        <v>0</v>
      </c>
      <c r="Q3081" s="28">
        <f t="shared" si="291"/>
        <v>3</v>
      </c>
      <c r="R3081" s="28">
        <f>IF(Q3081=0,0,IF(E3081&gt;1,E3081-1,VLOOKUP(Q3081,Months_Weeks!$A$1:$B$13,2,0)))</f>
        <v>3</v>
      </c>
      <c r="S3081" s="30"/>
      <c r="T3081" s="39"/>
      <c r="U3081" s="39"/>
      <c r="V3081" s="50">
        <f t="shared" si="292"/>
        <v>0</v>
      </c>
      <c r="W3081" s="28">
        <f t="shared" si="293"/>
        <v>3</v>
      </c>
      <c r="X3081" s="28">
        <f>IF(W3081=0,0,IF(E3081&gt;1,E3081-1,VLOOKUP(W3081,Months_Weeks!$A$1:$B$13,2,0)))</f>
        <v>3</v>
      </c>
      <c r="Y3081" s="30"/>
      <c r="Z3081" s="39"/>
      <c r="AA3081" s="31"/>
      <c r="AB3081" s="39"/>
      <c r="AC3081" s="31"/>
      <c r="AD3081" s="40"/>
      <c r="AE3081" s="31"/>
      <c r="AF3081" s="40"/>
      <c r="AG3081" s="31"/>
      <c r="AH3081" s="40"/>
      <c r="AI3081" s="31"/>
      <c r="AJ3081" s="40"/>
    </row>
    <row r="3082" spans="1:36" x14ac:dyDescent="0.25">
      <c r="A3082" s="37" t="s">
        <v>32</v>
      </c>
      <c r="B3082" s="37">
        <v>40</v>
      </c>
      <c r="C3082" s="26" t="str">
        <f>IFERROR(INDEX(Clients[Client_Name],MATCH(Table312[[#This Row],[Client_Code]],Clients[Client_Code],0)),"")</f>
        <v>SADIA</v>
      </c>
      <c r="D3082" s="25">
        <v>3</v>
      </c>
      <c r="E3082" s="25">
        <v>5</v>
      </c>
      <c r="F3082" s="25" t="b">
        <f>IF(E3082&gt;(VLOOKUP(D3082,Months_Weeks!$A$2:$B$13,2,TRUE)),FALSE)</f>
        <v>0</v>
      </c>
      <c r="G3082" s="63">
        <f>IF(Table312[[#This Row],[Facility]]="Buin",1.5%,0.25%)</f>
        <v>2.5000000000000001E-3</v>
      </c>
      <c r="H3082" s="38"/>
      <c r="I3082" s="38"/>
      <c r="J3082" s="27">
        <f t="shared" si="288"/>
        <v>1177</v>
      </c>
      <c r="K3082" s="28">
        <f t="shared" si="289"/>
        <v>3</v>
      </c>
      <c r="L3082" s="27">
        <f>IF(K3082=0,0,IF(E3082&gt;1,E3082-1,VLOOKUP(K3082,Months_Weeks!$A$1:$B$13,2,0)))</f>
        <v>4</v>
      </c>
      <c r="M3082" s="29"/>
      <c r="N3082" s="39"/>
      <c r="O3082" s="39"/>
      <c r="P3082" s="50">
        <f t="shared" si="290"/>
        <v>0</v>
      </c>
      <c r="Q3082" s="28">
        <f t="shared" si="291"/>
        <v>3</v>
      </c>
      <c r="R3082" s="28">
        <f>IF(Q3082=0,0,IF(E3082&gt;1,E3082-1,VLOOKUP(Q3082,Months_Weeks!$A$1:$B$13,2,0)))</f>
        <v>4</v>
      </c>
      <c r="S3082" s="30"/>
      <c r="T3082" s="39"/>
      <c r="U3082" s="39"/>
      <c r="V3082" s="50">
        <f t="shared" si="292"/>
        <v>0</v>
      </c>
      <c r="W3082" s="28">
        <f t="shared" si="293"/>
        <v>3</v>
      </c>
      <c r="X3082" s="28">
        <f>IF(W3082=0,0,IF(E3082&gt;1,E3082-1,VLOOKUP(W3082,Months_Weeks!$A$1:$B$13,2,0)))</f>
        <v>4</v>
      </c>
      <c r="Y3082" s="30"/>
      <c r="Z3082" s="39"/>
      <c r="AA3082" s="31"/>
      <c r="AB3082" s="39"/>
      <c r="AC3082" s="31"/>
      <c r="AD3082" s="40"/>
      <c r="AE3082" s="31"/>
      <c r="AF3082" s="40"/>
      <c r="AG3082" s="31"/>
      <c r="AH3082" s="40"/>
      <c r="AI3082" s="31"/>
      <c r="AJ3082" s="40"/>
    </row>
    <row r="3083" spans="1:36" x14ac:dyDescent="0.25">
      <c r="A3083" s="37" t="s">
        <v>32</v>
      </c>
      <c r="B3083" s="37">
        <v>40</v>
      </c>
      <c r="C3083" s="26" t="str">
        <f>IFERROR(INDEX(Clients[Client_Name],MATCH(Table312[[#This Row],[Client_Code]],Clients[Client_Code],0)),"")</f>
        <v>SADIA</v>
      </c>
      <c r="D3083" s="25">
        <v>4</v>
      </c>
      <c r="E3083" s="25">
        <v>1</v>
      </c>
      <c r="F3083" s="25" t="b">
        <f>IF(E3083&gt;(VLOOKUP(D3083,Months_Weeks!$A$2:$B$13,2,TRUE)),FALSE)</f>
        <v>0</v>
      </c>
      <c r="G3083" s="63">
        <f>IF(Table312[[#This Row],[Facility]]="Buin",1.5%,0.25%)</f>
        <v>2.5000000000000001E-3</v>
      </c>
      <c r="H3083" s="38"/>
      <c r="I3083" s="38"/>
      <c r="J3083" s="27">
        <f t="shared" si="288"/>
        <v>1177</v>
      </c>
      <c r="K3083" s="28">
        <f t="shared" si="289"/>
        <v>3</v>
      </c>
      <c r="L3083" s="27">
        <f>IF(K3083=0,0,IF(E3083&gt;1,E3083-1,VLOOKUP(K3083,Months_Weeks!$A$1:$B$13,2,0)))</f>
        <v>5</v>
      </c>
      <c r="M3083" s="29"/>
      <c r="N3083" s="39"/>
      <c r="O3083" s="39"/>
      <c r="P3083" s="50">
        <f t="shared" si="290"/>
        <v>0</v>
      </c>
      <c r="Q3083" s="28">
        <f t="shared" si="291"/>
        <v>3</v>
      </c>
      <c r="R3083" s="28">
        <f>IF(Q3083=0,0,IF(E3083&gt;1,E3083-1,VLOOKUP(Q3083,Months_Weeks!$A$1:$B$13,2,0)))</f>
        <v>5</v>
      </c>
      <c r="S3083" s="30"/>
      <c r="T3083" s="39"/>
      <c r="U3083" s="39"/>
      <c r="V3083" s="50">
        <f t="shared" si="292"/>
        <v>0</v>
      </c>
      <c r="W3083" s="28">
        <f t="shared" si="293"/>
        <v>3</v>
      </c>
      <c r="X3083" s="28">
        <f>IF(W3083=0,0,IF(E3083&gt;1,E3083-1,VLOOKUP(W3083,Months_Weeks!$A$1:$B$13,2,0)))</f>
        <v>5</v>
      </c>
      <c r="Y3083" s="30"/>
      <c r="Z3083" s="39"/>
      <c r="AA3083" s="31"/>
      <c r="AB3083" s="39"/>
      <c r="AC3083" s="31"/>
      <c r="AD3083" s="40"/>
      <c r="AE3083" s="31"/>
      <c r="AF3083" s="40"/>
      <c r="AG3083" s="31"/>
      <c r="AH3083" s="40"/>
      <c r="AI3083" s="31"/>
      <c r="AJ3083" s="40"/>
    </row>
    <row r="3084" spans="1:36" x14ac:dyDescent="0.25">
      <c r="A3084" s="37" t="s">
        <v>32</v>
      </c>
      <c r="B3084" s="37">
        <v>40</v>
      </c>
      <c r="C3084" s="26" t="str">
        <f>IFERROR(INDEX(Clients[Client_Name],MATCH(Table312[[#This Row],[Client_Code]],Clients[Client_Code],0)),"")</f>
        <v>SADIA</v>
      </c>
      <c r="D3084" s="25">
        <v>4</v>
      </c>
      <c r="E3084" s="25">
        <v>2</v>
      </c>
      <c r="F3084" s="25" t="b">
        <f>IF(E3084&gt;(VLOOKUP(D3084,Months_Weeks!$A$2:$B$13,2,TRUE)),FALSE)</f>
        <v>0</v>
      </c>
      <c r="G3084" s="63">
        <f>IF(Table312[[#This Row],[Facility]]="Buin",1.5%,0.25%)</f>
        <v>2.5000000000000001E-3</v>
      </c>
      <c r="H3084" s="38"/>
      <c r="I3084" s="38"/>
      <c r="J3084" s="27">
        <f t="shared" si="288"/>
        <v>1177</v>
      </c>
      <c r="K3084" s="28">
        <f t="shared" si="289"/>
        <v>4</v>
      </c>
      <c r="L3084" s="27">
        <f>IF(K3084=0,0,IF(E3084&gt;1,E3084-1,VLOOKUP(K3084,Months_Weeks!$A$1:$B$13,2,0)))</f>
        <v>1</v>
      </c>
      <c r="M3084" s="29"/>
      <c r="N3084" s="39"/>
      <c r="O3084" s="39"/>
      <c r="P3084" s="50">
        <f t="shared" si="290"/>
        <v>0</v>
      </c>
      <c r="Q3084" s="28">
        <f t="shared" si="291"/>
        <v>4</v>
      </c>
      <c r="R3084" s="28">
        <f>IF(Q3084=0,0,IF(E3084&gt;1,E3084-1,VLOOKUP(Q3084,Months_Weeks!$A$1:$B$13,2,0)))</f>
        <v>1</v>
      </c>
      <c r="S3084" s="30"/>
      <c r="T3084" s="39"/>
      <c r="U3084" s="39"/>
      <c r="V3084" s="50">
        <f t="shared" si="292"/>
        <v>0</v>
      </c>
      <c r="W3084" s="28">
        <f t="shared" si="293"/>
        <v>4</v>
      </c>
      <c r="X3084" s="28">
        <f>IF(W3084=0,0,IF(E3084&gt;1,E3084-1,VLOOKUP(W3084,Months_Weeks!$A$1:$B$13,2,0)))</f>
        <v>1</v>
      </c>
      <c r="Y3084" s="30"/>
      <c r="Z3084" s="39"/>
      <c r="AA3084" s="31"/>
      <c r="AB3084" s="39"/>
      <c r="AC3084" s="31"/>
      <c r="AD3084" s="40"/>
      <c r="AE3084" s="31"/>
      <c r="AF3084" s="40"/>
      <c r="AG3084" s="31"/>
      <c r="AH3084" s="40"/>
      <c r="AI3084" s="31"/>
      <c r="AJ3084" s="40"/>
    </row>
    <row r="3085" spans="1:36" x14ac:dyDescent="0.25">
      <c r="A3085" s="37" t="s">
        <v>32</v>
      </c>
      <c r="B3085" s="37">
        <v>40</v>
      </c>
      <c r="C3085" s="26" t="str">
        <f>IFERROR(INDEX(Clients[Client_Name],MATCH(Table312[[#This Row],[Client_Code]],Clients[Client_Code],0)),"")</f>
        <v>SADIA</v>
      </c>
      <c r="D3085" s="25">
        <v>4</v>
      </c>
      <c r="E3085" s="25">
        <v>3</v>
      </c>
      <c r="F3085" s="25" t="b">
        <f>IF(E3085&gt;(VLOOKUP(D3085,Months_Weeks!$A$2:$B$13,2,TRUE)),FALSE)</f>
        <v>0</v>
      </c>
      <c r="G3085" s="63">
        <f>IF(Table312[[#This Row],[Facility]]="Buin",1.5%,0.25%)</f>
        <v>2.5000000000000001E-3</v>
      </c>
      <c r="H3085" s="38"/>
      <c r="I3085" s="38"/>
      <c r="J3085" s="27">
        <f t="shared" si="288"/>
        <v>1177</v>
      </c>
      <c r="K3085" s="28">
        <f t="shared" si="289"/>
        <v>4</v>
      </c>
      <c r="L3085" s="27">
        <f>IF(K3085=0,0,IF(E3085&gt;1,E3085-1,VLOOKUP(K3085,Months_Weeks!$A$1:$B$13,2,0)))</f>
        <v>2</v>
      </c>
      <c r="M3085" s="29"/>
      <c r="N3085" s="39"/>
      <c r="O3085" s="39"/>
      <c r="P3085" s="50">
        <f t="shared" si="290"/>
        <v>0</v>
      </c>
      <c r="Q3085" s="28">
        <f t="shared" si="291"/>
        <v>4</v>
      </c>
      <c r="R3085" s="28">
        <f>IF(Q3085=0,0,IF(E3085&gt;1,E3085-1,VLOOKUP(Q3085,Months_Weeks!$A$1:$B$13,2,0)))</f>
        <v>2</v>
      </c>
      <c r="S3085" s="30"/>
      <c r="T3085" s="39"/>
      <c r="U3085" s="39"/>
      <c r="V3085" s="50">
        <f t="shared" si="292"/>
        <v>0</v>
      </c>
      <c r="W3085" s="28">
        <f t="shared" si="293"/>
        <v>4</v>
      </c>
      <c r="X3085" s="28">
        <f>IF(W3085=0,0,IF(E3085&gt;1,E3085-1,VLOOKUP(W3085,Months_Weeks!$A$1:$B$13,2,0)))</f>
        <v>2</v>
      </c>
      <c r="Y3085" s="30"/>
      <c r="Z3085" s="39"/>
      <c r="AA3085" s="31"/>
      <c r="AB3085" s="39"/>
      <c r="AC3085" s="31"/>
      <c r="AD3085" s="40"/>
      <c r="AE3085" s="31"/>
      <c r="AF3085" s="40"/>
      <c r="AG3085" s="31"/>
      <c r="AH3085" s="40"/>
      <c r="AI3085" s="31"/>
      <c r="AJ3085" s="40"/>
    </row>
    <row r="3086" spans="1:36" x14ac:dyDescent="0.25">
      <c r="A3086" s="37" t="s">
        <v>32</v>
      </c>
      <c r="B3086" s="37">
        <v>40</v>
      </c>
      <c r="C3086" s="26" t="str">
        <f>IFERROR(INDEX(Clients[Client_Name],MATCH(Table312[[#This Row],[Client_Code]],Clients[Client_Code],0)),"")</f>
        <v>SADIA</v>
      </c>
      <c r="D3086" s="25">
        <v>4</v>
      </c>
      <c r="E3086" s="25">
        <v>4</v>
      </c>
      <c r="F3086" s="25" t="b">
        <f>IF(E3086&gt;(VLOOKUP(D3086,Months_Weeks!$A$2:$B$13,2,TRUE)),FALSE)</f>
        <v>0</v>
      </c>
      <c r="G3086" s="63">
        <f>IF(Table312[[#This Row],[Facility]]="Buin",1.5%,0.25%)</f>
        <v>2.5000000000000001E-3</v>
      </c>
      <c r="H3086" s="38"/>
      <c r="I3086" s="38"/>
      <c r="J3086" s="27">
        <f t="shared" si="288"/>
        <v>1177</v>
      </c>
      <c r="K3086" s="28">
        <f t="shared" si="289"/>
        <v>4</v>
      </c>
      <c r="L3086" s="27">
        <f>IF(K3086=0,0,IF(E3086&gt;1,E3086-1,VLOOKUP(K3086,Months_Weeks!$A$1:$B$13,2,0)))</f>
        <v>3</v>
      </c>
      <c r="M3086" s="29"/>
      <c r="N3086" s="39"/>
      <c r="O3086" s="39"/>
      <c r="P3086" s="50">
        <f t="shared" si="290"/>
        <v>0</v>
      </c>
      <c r="Q3086" s="28">
        <f t="shared" si="291"/>
        <v>4</v>
      </c>
      <c r="R3086" s="28">
        <f>IF(Q3086=0,0,IF(E3086&gt;1,E3086-1,VLOOKUP(Q3086,Months_Weeks!$A$1:$B$13,2,0)))</f>
        <v>3</v>
      </c>
      <c r="S3086" s="30"/>
      <c r="T3086" s="39"/>
      <c r="U3086" s="39"/>
      <c r="V3086" s="50">
        <f t="shared" si="292"/>
        <v>0</v>
      </c>
      <c r="W3086" s="28">
        <f t="shared" si="293"/>
        <v>4</v>
      </c>
      <c r="X3086" s="28">
        <f>IF(W3086=0,0,IF(E3086&gt;1,E3086-1,VLOOKUP(W3086,Months_Weeks!$A$1:$B$13,2,0)))</f>
        <v>3</v>
      </c>
      <c r="Y3086" s="30"/>
      <c r="Z3086" s="39"/>
      <c r="AA3086" s="31"/>
      <c r="AB3086" s="39"/>
      <c r="AC3086" s="31"/>
      <c r="AD3086" s="40"/>
      <c r="AE3086" s="31"/>
      <c r="AF3086" s="40"/>
      <c r="AG3086" s="31"/>
      <c r="AH3086" s="40"/>
      <c r="AI3086" s="31"/>
      <c r="AJ3086" s="40"/>
    </row>
    <row r="3087" spans="1:36" x14ac:dyDescent="0.25">
      <c r="A3087" s="37" t="s">
        <v>32</v>
      </c>
      <c r="B3087" s="37">
        <v>40</v>
      </c>
      <c r="C3087" s="26" t="str">
        <f>IFERROR(INDEX(Clients[Client_Name],MATCH(Table312[[#This Row],[Client_Code]],Clients[Client_Code],0)),"")</f>
        <v>SADIA</v>
      </c>
      <c r="D3087" s="25">
        <v>5</v>
      </c>
      <c r="E3087" s="25">
        <v>1</v>
      </c>
      <c r="F3087" s="25" t="b">
        <f>IF(E3087&gt;(VLOOKUP(D3087,Months_Weeks!$A$2:$B$13,2,TRUE)),FALSE)</f>
        <v>0</v>
      </c>
      <c r="G3087" s="63">
        <f>IF(Table312[[#This Row],[Facility]]="Buin",1.5%,0.25%)</f>
        <v>2.5000000000000001E-3</v>
      </c>
      <c r="H3087" s="38"/>
      <c r="I3087" s="38"/>
      <c r="J3087" s="27">
        <f t="shared" si="288"/>
        <v>1177</v>
      </c>
      <c r="K3087" s="28">
        <f t="shared" si="289"/>
        <v>4</v>
      </c>
      <c r="L3087" s="27">
        <f>IF(K3087=0,0,IF(E3087&gt;1,E3087-1,VLOOKUP(K3087,Months_Weeks!$A$1:$B$13,2,0)))</f>
        <v>4</v>
      </c>
      <c r="M3087" s="29"/>
      <c r="N3087" s="39"/>
      <c r="O3087" s="39"/>
      <c r="P3087" s="50">
        <f t="shared" si="290"/>
        <v>0</v>
      </c>
      <c r="Q3087" s="28">
        <f t="shared" si="291"/>
        <v>4</v>
      </c>
      <c r="R3087" s="28">
        <f>IF(Q3087=0,0,IF(E3087&gt;1,E3087-1,VLOOKUP(Q3087,Months_Weeks!$A$1:$B$13,2,0)))</f>
        <v>4</v>
      </c>
      <c r="S3087" s="30"/>
      <c r="T3087" s="39"/>
      <c r="U3087" s="39"/>
      <c r="V3087" s="50">
        <f t="shared" si="292"/>
        <v>0</v>
      </c>
      <c r="W3087" s="28">
        <f t="shared" si="293"/>
        <v>4</v>
      </c>
      <c r="X3087" s="28">
        <f>IF(W3087=0,0,IF(E3087&gt;1,E3087-1,VLOOKUP(W3087,Months_Weeks!$A$1:$B$13,2,0)))</f>
        <v>4</v>
      </c>
      <c r="Y3087" s="30"/>
      <c r="Z3087" s="39"/>
      <c r="AA3087" s="31"/>
      <c r="AB3087" s="39"/>
      <c r="AC3087" s="31"/>
      <c r="AD3087" s="40"/>
      <c r="AE3087" s="31"/>
      <c r="AF3087" s="40"/>
      <c r="AG3087" s="31"/>
      <c r="AH3087" s="40"/>
      <c r="AI3087" s="31"/>
      <c r="AJ3087" s="40"/>
    </row>
    <row r="3088" spans="1:36" x14ac:dyDescent="0.25">
      <c r="A3088" s="37" t="s">
        <v>32</v>
      </c>
      <c r="B3088" s="37">
        <v>40</v>
      </c>
      <c r="C3088" s="26" t="str">
        <f>IFERROR(INDEX(Clients[Client_Name],MATCH(Table312[[#This Row],[Client_Code]],Clients[Client_Code],0)),"")</f>
        <v>SADIA</v>
      </c>
      <c r="D3088" s="25">
        <v>5</v>
      </c>
      <c r="E3088" s="25">
        <v>2</v>
      </c>
      <c r="F3088" s="25" t="b">
        <f>IF(E3088&gt;(VLOOKUP(D3088,Months_Weeks!$A$2:$B$13,2,TRUE)),FALSE)</f>
        <v>0</v>
      </c>
      <c r="G3088" s="63">
        <f>IF(Table312[[#This Row],[Facility]]="Buin",1.5%,0.25%)</f>
        <v>2.5000000000000001E-3</v>
      </c>
      <c r="H3088" s="38"/>
      <c r="I3088" s="38"/>
      <c r="J3088" s="27">
        <f t="shared" si="288"/>
        <v>1177</v>
      </c>
      <c r="K3088" s="28">
        <f t="shared" si="289"/>
        <v>5</v>
      </c>
      <c r="L3088" s="27">
        <f>IF(K3088=0,0,IF(E3088&gt;1,E3088-1,VLOOKUP(K3088,Months_Weeks!$A$1:$B$13,2,0)))</f>
        <v>1</v>
      </c>
      <c r="M3088" s="29"/>
      <c r="N3088" s="39"/>
      <c r="O3088" s="39"/>
      <c r="P3088" s="50">
        <f t="shared" si="290"/>
        <v>0</v>
      </c>
      <c r="Q3088" s="28">
        <f t="shared" si="291"/>
        <v>5</v>
      </c>
      <c r="R3088" s="28">
        <f>IF(Q3088=0,0,IF(E3088&gt;1,E3088-1,VLOOKUP(Q3088,Months_Weeks!$A$1:$B$13,2,0)))</f>
        <v>1</v>
      </c>
      <c r="S3088" s="30"/>
      <c r="T3088" s="39"/>
      <c r="U3088" s="39"/>
      <c r="V3088" s="50">
        <f t="shared" si="292"/>
        <v>0</v>
      </c>
      <c r="W3088" s="28">
        <f t="shared" si="293"/>
        <v>5</v>
      </c>
      <c r="X3088" s="28">
        <f>IF(W3088=0,0,IF(E3088&gt;1,E3088-1,VLOOKUP(W3088,Months_Weeks!$A$1:$B$13,2,0)))</f>
        <v>1</v>
      </c>
      <c r="Y3088" s="30"/>
      <c r="Z3088" s="39"/>
      <c r="AA3088" s="31"/>
      <c r="AB3088" s="39"/>
      <c r="AC3088" s="31"/>
      <c r="AD3088" s="40"/>
      <c r="AE3088" s="31"/>
      <c r="AF3088" s="40"/>
      <c r="AG3088" s="31"/>
      <c r="AH3088" s="40"/>
      <c r="AI3088" s="31"/>
      <c r="AJ3088" s="40"/>
    </row>
    <row r="3089" spans="1:36" x14ac:dyDescent="0.25">
      <c r="A3089" s="37" t="s">
        <v>32</v>
      </c>
      <c r="B3089" s="37">
        <v>40</v>
      </c>
      <c r="C3089" s="26" t="str">
        <f>IFERROR(INDEX(Clients[Client_Name],MATCH(Table312[[#This Row],[Client_Code]],Clients[Client_Code],0)),"")</f>
        <v>SADIA</v>
      </c>
      <c r="D3089" s="25">
        <v>5</v>
      </c>
      <c r="E3089" s="25">
        <v>3</v>
      </c>
      <c r="F3089" s="25" t="b">
        <f>IF(E3089&gt;(VLOOKUP(D3089,Months_Weeks!$A$2:$B$13,2,TRUE)),FALSE)</f>
        <v>0</v>
      </c>
      <c r="G3089" s="63">
        <f>IF(Table312[[#This Row],[Facility]]="Buin",1.5%,0.25%)</f>
        <v>2.5000000000000001E-3</v>
      </c>
      <c r="H3089" s="38"/>
      <c r="I3089" s="38"/>
      <c r="J3089" s="27">
        <f t="shared" si="288"/>
        <v>1177</v>
      </c>
      <c r="K3089" s="28">
        <f t="shared" si="289"/>
        <v>5</v>
      </c>
      <c r="L3089" s="27">
        <f>IF(K3089=0,0,IF(E3089&gt;1,E3089-1,VLOOKUP(K3089,Months_Weeks!$A$1:$B$13,2,0)))</f>
        <v>2</v>
      </c>
      <c r="M3089" s="29"/>
      <c r="N3089" s="39"/>
      <c r="O3089" s="39"/>
      <c r="P3089" s="50">
        <f t="shared" si="290"/>
        <v>0</v>
      </c>
      <c r="Q3089" s="28">
        <f t="shared" si="291"/>
        <v>5</v>
      </c>
      <c r="R3089" s="28">
        <f>IF(Q3089=0,0,IF(E3089&gt;1,E3089-1,VLOOKUP(Q3089,Months_Weeks!$A$1:$B$13,2,0)))</f>
        <v>2</v>
      </c>
      <c r="S3089" s="30"/>
      <c r="T3089" s="39"/>
      <c r="U3089" s="39"/>
      <c r="V3089" s="50">
        <f t="shared" si="292"/>
        <v>0</v>
      </c>
      <c r="W3089" s="28">
        <f t="shared" si="293"/>
        <v>5</v>
      </c>
      <c r="X3089" s="28">
        <f>IF(W3089=0,0,IF(E3089&gt;1,E3089-1,VLOOKUP(W3089,Months_Weeks!$A$1:$B$13,2,0)))</f>
        <v>2</v>
      </c>
      <c r="Y3089" s="30"/>
      <c r="Z3089" s="39"/>
      <c r="AA3089" s="31"/>
      <c r="AB3089" s="39"/>
      <c r="AC3089" s="31"/>
      <c r="AD3089" s="40"/>
      <c r="AE3089" s="31"/>
      <c r="AF3089" s="40"/>
      <c r="AG3089" s="31"/>
      <c r="AH3089" s="40"/>
      <c r="AI3089" s="31"/>
      <c r="AJ3089" s="40"/>
    </row>
    <row r="3090" spans="1:36" x14ac:dyDescent="0.25">
      <c r="A3090" s="37" t="s">
        <v>32</v>
      </c>
      <c r="B3090" s="37">
        <v>40</v>
      </c>
      <c r="C3090" s="26" t="str">
        <f>IFERROR(INDEX(Clients[Client_Name],MATCH(Table312[[#This Row],[Client_Code]],Clients[Client_Code],0)),"")</f>
        <v>SADIA</v>
      </c>
      <c r="D3090" s="25">
        <v>5</v>
      </c>
      <c r="E3090" s="25">
        <v>4</v>
      </c>
      <c r="F3090" s="25" t="b">
        <f>IF(E3090&gt;(VLOOKUP(D3090,Months_Weeks!$A$2:$B$13,2,TRUE)),FALSE)</f>
        <v>0</v>
      </c>
      <c r="G3090" s="63">
        <f>IF(Table312[[#This Row],[Facility]]="Buin",1.5%,0.25%)</f>
        <v>2.5000000000000001E-3</v>
      </c>
      <c r="H3090" s="38"/>
      <c r="I3090" s="38"/>
      <c r="J3090" s="27">
        <f t="shared" si="288"/>
        <v>1177</v>
      </c>
      <c r="K3090" s="28">
        <f t="shared" si="289"/>
        <v>5</v>
      </c>
      <c r="L3090" s="27">
        <f>IF(K3090=0,0,IF(E3090&gt;1,E3090-1,VLOOKUP(K3090,Months_Weeks!$A$1:$B$13,2,0)))</f>
        <v>3</v>
      </c>
      <c r="M3090" s="29"/>
      <c r="N3090" s="39"/>
      <c r="O3090" s="39"/>
      <c r="P3090" s="50">
        <f t="shared" si="290"/>
        <v>0</v>
      </c>
      <c r="Q3090" s="28">
        <f t="shared" si="291"/>
        <v>5</v>
      </c>
      <c r="R3090" s="28">
        <f>IF(Q3090=0,0,IF(E3090&gt;1,E3090-1,VLOOKUP(Q3090,Months_Weeks!$A$1:$B$13,2,0)))</f>
        <v>3</v>
      </c>
      <c r="S3090" s="30"/>
      <c r="T3090" s="39"/>
      <c r="U3090" s="39"/>
      <c r="V3090" s="50">
        <f t="shared" si="292"/>
        <v>0</v>
      </c>
      <c r="W3090" s="28">
        <f t="shared" si="293"/>
        <v>5</v>
      </c>
      <c r="X3090" s="28">
        <f>IF(W3090=0,0,IF(E3090&gt;1,E3090-1,VLOOKUP(W3090,Months_Weeks!$A$1:$B$13,2,0)))</f>
        <v>3</v>
      </c>
      <c r="Y3090" s="30"/>
      <c r="Z3090" s="39"/>
      <c r="AA3090" s="31"/>
      <c r="AB3090" s="39"/>
      <c r="AC3090" s="31"/>
      <c r="AD3090" s="40"/>
      <c r="AE3090" s="31"/>
      <c r="AF3090" s="40"/>
      <c r="AG3090" s="31"/>
      <c r="AH3090" s="40"/>
      <c r="AI3090" s="31"/>
      <c r="AJ3090" s="40"/>
    </row>
    <row r="3091" spans="1:36" x14ac:dyDescent="0.25">
      <c r="A3091" s="37" t="s">
        <v>32</v>
      </c>
      <c r="B3091" s="37">
        <v>40</v>
      </c>
      <c r="C3091" s="26" t="str">
        <f>IFERROR(INDEX(Clients[Client_Name],MATCH(Table312[[#This Row],[Client_Code]],Clients[Client_Code],0)),"")</f>
        <v>SADIA</v>
      </c>
      <c r="D3091" s="25">
        <v>6</v>
      </c>
      <c r="E3091" s="25">
        <v>1</v>
      </c>
      <c r="F3091" s="25" t="b">
        <f>IF(E3091&gt;(VLOOKUP(D3091,Months_Weeks!$A$2:$B$13,2,TRUE)),FALSE)</f>
        <v>0</v>
      </c>
      <c r="G3091" s="63">
        <f>IF(Table312[[#This Row],[Facility]]="Buin",1.5%,0.25%)</f>
        <v>2.5000000000000001E-3</v>
      </c>
      <c r="H3091" s="38"/>
      <c r="I3091" s="38"/>
      <c r="J3091" s="27">
        <f t="shared" si="288"/>
        <v>1177</v>
      </c>
      <c r="K3091" s="28">
        <f t="shared" si="289"/>
        <v>5</v>
      </c>
      <c r="L3091" s="27">
        <f>IF(K3091=0,0,IF(E3091&gt;1,E3091-1,VLOOKUP(K3091,Months_Weeks!$A$1:$B$13,2,0)))</f>
        <v>4</v>
      </c>
      <c r="M3091" s="29"/>
      <c r="N3091" s="39"/>
      <c r="O3091" s="39"/>
      <c r="P3091" s="50">
        <f t="shared" si="290"/>
        <v>0</v>
      </c>
      <c r="Q3091" s="28">
        <f t="shared" si="291"/>
        <v>5</v>
      </c>
      <c r="R3091" s="28">
        <f>IF(Q3091=0,0,IF(E3091&gt;1,E3091-1,VLOOKUP(Q3091,Months_Weeks!$A$1:$B$13,2,0)))</f>
        <v>4</v>
      </c>
      <c r="S3091" s="30"/>
      <c r="T3091" s="39"/>
      <c r="U3091" s="39"/>
      <c r="V3091" s="50">
        <f t="shared" si="292"/>
        <v>0</v>
      </c>
      <c r="W3091" s="28">
        <f t="shared" si="293"/>
        <v>5</v>
      </c>
      <c r="X3091" s="28">
        <f>IF(W3091=0,0,IF(E3091&gt;1,E3091-1,VLOOKUP(W3091,Months_Weeks!$A$1:$B$13,2,0)))</f>
        <v>4</v>
      </c>
      <c r="Y3091" s="30"/>
      <c r="Z3091" s="39"/>
      <c r="AA3091" s="31"/>
      <c r="AB3091" s="39"/>
      <c r="AC3091" s="31"/>
      <c r="AD3091" s="40"/>
      <c r="AE3091" s="31"/>
      <c r="AF3091" s="40"/>
      <c r="AG3091" s="31"/>
      <c r="AH3091" s="40"/>
      <c r="AI3091" s="31"/>
      <c r="AJ3091" s="40"/>
    </row>
    <row r="3092" spans="1:36" x14ac:dyDescent="0.25">
      <c r="A3092" s="37" t="s">
        <v>32</v>
      </c>
      <c r="B3092" s="37">
        <v>40</v>
      </c>
      <c r="C3092" s="26" t="str">
        <f>IFERROR(INDEX(Clients[Client_Name],MATCH(Table312[[#This Row],[Client_Code]],Clients[Client_Code],0)),"")</f>
        <v>SADIA</v>
      </c>
      <c r="D3092" s="25">
        <v>6</v>
      </c>
      <c r="E3092" s="25">
        <v>2</v>
      </c>
      <c r="F3092" s="25" t="b">
        <f>IF(E3092&gt;(VLOOKUP(D3092,Months_Weeks!$A$2:$B$13,2,TRUE)),FALSE)</f>
        <v>0</v>
      </c>
      <c r="G3092" s="63">
        <f>IF(Table312[[#This Row],[Facility]]="Buin",1.5%,0.25%)</f>
        <v>2.5000000000000001E-3</v>
      </c>
      <c r="H3092" s="38"/>
      <c r="I3092" s="38"/>
      <c r="J3092" s="27">
        <f t="shared" si="288"/>
        <v>1177</v>
      </c>
      <c r="K3092" s="28">
        <f t="shared" si="289"/>
        <v>6</v>
      </c>
      <c r="L3092" s="27">
        <f>IF(K3092=0,0,IF(E3092&gt;1,E3092-1,VLOOKUP(K3092,Months_Weeks!$A$1:$B$13,2,0)))</f>
        <v>1</v>
      </c>
      <c r="M3092" s="29"/>
      <c r="N3092" s="39"/>
      <c r="O3092" s="39"/>
      <c r="P3092" s="50">
        <f t="shared" si="290"/>
        <v>0</v>
      </c>
      <c r="Q3092" s="28">
        <f t="shared" si="291"/>
        <v>6</v>
      </c>
      <c r="R3092" s="28">
        <f>IF(Q3092=0,0,IF(E3092&gt;1,E3092-1,VLOOKUP(Q3092,Months_Weeks!$A$1:$B$13,2,0)))</f>
        <v>1</v>
      </c>
      <c r="S3092" s="30"/>
      <c r="T3092" s="39"/>
      <c r="U3092" s="39"/>
      <c r="V3092" s="50">
        <f t="shared" si="292"/>
        <v>0</v>
      </c>
      <c r="W3092" s="28">
        <f t="shared" si="293"/>
        <v>6</v>
      </c>
      <c r="X3092" s="28">
        <f>IF(W3092=0,0,IF(E3092&gt;1,E3092-1,VLOOKUP(W3092,Months_Weeks!$A$1:$B$13,2,0)))</f>
        <v>1</v>
      </c>
      <c r="Y3092" s="30"/>
      <c r="Z3092" s="39"/>
      <c r="AA3092" s="31"/>
      <c r="AB3092" s="39"/>
      <c r="AC3092" s="31"/>
      <c r="AD3092" s="40"/>
      <c r="AE3092" s="31"/>
      <c r="AF3092" s="40"/>
      <c r="AG3092" s="31"/>
      <c r="AH3092" s="40"/>
      <c r="AI3092" s="31"/>
      <c r="AJ3092" s="40"/>
    </row>
    <row r="3093" spans="1:36" x14ac:dyDescent="0.25">
      <c r="A3093" s="37" t="s">
        <v>32</v>
      </c>
      <c r="B3093" s="37">
        <v>40</v>
      </c>
      <c r="C3093" s="26" t="str">
        <f>IFERROR(INDEX(Clients[Client_Name],MATCH(Table312[[#This Row],[Client_Code]],Clients[Client_Code],0)),"")</f>
        <v>SADIA</v>
      </c>
      <c r="D3093" s="25">
        <v>6</v>
      </c>
      <c r="E3093" s="25">
        <v>3</v>
      </c>
      <c r="F3093" s="25" t="b">
        <f>IF(E3093&gt;(VLOOKUP(D3093,Months_Weeks!$A$2:$B$13,2,TRUE)),FALSE)</f>
        <v>0</v>
      </c>
      <c r="G3093" s="63">
        <f>IF(Table312[[#This Row],[Facility]]="Buin",1.5%,0.25%)</f>
        <v>2.5000000000000001E-3</v>
      </c>
      <c r="H3093" s="38"/>
      <c r="I3093" s="38"/>
      <c r="J3093" s="27">
        <f t="shared" si="288"/>
        <v>1177</v>
      </c>
      <c r="K3093" s="28">
        <f t="shared" si="289"/>
        <v>6</v>
      </c>
      <c r="L3093" s="27">
        <f>IF(K3093=0,0,IF(E3093&gt;1,E3093-1,VLOOKUP(K3093,Months_Weeks!$A$1:$B$13,2,0)))</f>
        <v>2</v>
      </c>
      <c r="M3093" s="29"/>
      <c r="N3093" s="39"/>
      <c r="O3093" s="39"/>
      <c r="P3093" s="50">
        <f t="shared" si="290"/>
        <v>0</v>
      </c>
      <c r="Q3093" s="28">
        <f t="shared" si="291"/>
        <v>6</v>
      </c>
      <c r="R3093" s="28">
        <f>IF(Q3093=0,0,IF(E3093&gt;1,E3093-1,VLOOKUP(Q3093,Months_Weeks!$A$1:$B$13,2,0)))</f>
        <v>2</v>
      </c>
      <c r="S3093" s="30"/>
      <c r="T3093" s="39"/>
      <c r="U3093" s="39"/>
      <c r="V3093" s="50">
        <f t="shared" si="292"/>
        <v>0</v>
      </c>
      <c r="W3093" s="28">
        <f t="shared" si="293"/>
        <v>6</v>
      </c>
      <c r="X3093" s="28">
        <f>IF(W3093=0,0,IF(E3093&gt;1,E3093-1,VLOOKUP(W3093,Months_Weeks!$A$1:$B$13,2,0)))</f>
        <v>2</v>
      </c>
      <c r="Y3093" s="30"/>
      <c r="Z3093" s="39"/>
      <c r="AA3093" s="31"/>
      <c r="AB3093" s="39"/>
      <c r="AC3093" s="31"/>
      <c r="AD3093" s="40"/>
      <c r="AE3093" s="31"/>
      <c r="AF3093" s="40"/>
      <c r="AG3093" s="31"/>
      <c r="AH3093" s="40"/>
      <c r="AI3093" s="31"/>
      <c r="AJ3093" s="40"/>
    </row>
    <row r="3094" spans="1:36" x14ac:dyDescent="0.25">
      <c r="A3094" s="37" t="s">
        <v>32</v>
      </c>
      <c r="B3094" s="37">
        <v>40</v>
      </c>
      <c r="C3094" s="26" t="str">
        <f>IFERROR(INDEX(Clients[Client_Name],MATCH(Table312[[#This Row],[Client_Code]],Clients[Client_Code],0)),"")</f>
        <v>SADIA</v>
      </c>
      <c r="D3094" s="25">
        <v>6</v>
      </c>
      <c r="E3094" s="25">
        <v>4</v>
      </c>
      <c r="F3094" s="25" t="b">
        <f>IF(E3094&gt;(VLOOKUP(D3094,Months_Weeks!$A$2:$B$13,2,TRUE)),FALSE)</f>
        <v>0</v>
      </c>
      <c r="G3094" s="63">
        <f>IF(Table312[[#This Row],[Facility]]="Buin",1.5%,0.25%)</f>
        <v>2.5000000000000001E-3</v>
      </c>
      <c r="H3094" s="38"/>
      <c r="I3094" s="38"/>
      <c r="J3094" s="27">
        <f t="shared" si="288"/>
        <v>1177</v>
      </c>
      <c r="K3094" s="28">
        <f t="shared" si="289"/>
        <v>6</v>
      </c>
      <c r="L3094" s="27">
        <f>IF(K3094=0,0,IF(E3094&gt;1,E3094-1,VLOOKUP(K3094,Months_Weeks!$A$1:$B$13,2,0)))</f>
        <v>3</v>
      </c>
      <c r="M3094" s="29"/>
      <c r="N3094" s="39"/>
      <c r="O3094" s="39"/>
      <c r="P3094" s="50">
        <f t="shared" si="290"/>
        <v>0</v>
      </c>
      <c r="Q3094" s="28">
        <f t="shared" si="291"/>
        <v>6</v>
      </c>
      <c r="R3094" s="28">
        <f>IF(Q3094=0,0,IF(E3094&gt;1,E3094-1,VLOOKUP(Q3094,Months_Weeks!$A$1:$B$13,2,0)))</f>
        <v>3</v>
      </c>
      <c r="S3094" s="30"/>
      <c r="T3094" s="39"/>
      <c r="U3094" s="39"/>
      <c r="V3094" s="50">
        <f t="shared" si="292"/>
        <v>0</v>
      </c>
      <c r="W3094" s="28">
        <f t="shared" si="293"/>
        <v>6</v>
      </c>
      <c r="X3094" s="28">
        <f>IF(W3094=0,0,IF(E3094&gt;1,E3094-1,VLOOKUP(W3094,Months_Weeks!$A$1:$B$13,2,0)))</f>
        <v>3</v>
      </c>
      <c r="Y3094" s="30"/>
      <c r="Z3094" s="39"/>
      <c r="AA3094" s="31"/>
      <c r="AB3094" s="39"/>
      <c r="AC3094" s="31"/>
      <c r="AD3094" s="40"/>
      <c r="AE3094" s="31"/>
      <c r="AF3094" s="40"/>
      <c r="AG3094" s="31"/>
      <c r="AH3094" s="40"/>
      <c r="AI3094" s="31"/>
      <c r="AJ3094" s="40"/>
    </row>
    <row r="3095" spans="1:36" x14ac:dyDescent="0.25">
      <c r="A3095" s="37" t="s">
        <v>32</v>
      </c>
      <c r="B3095" s="37">
        <v>40</v>
      </c>
      <c r="C3095" s="26" t="str">
        <f>IFERROR(INDEX(Clients[Client_Name],MATCH(Table312[[#This Row],[Client_Code]],Clients[Client_Code],0)),"")</f>
        <v>SADIA</v>
      </c>
      <c r="D3095" s="25">
        <v>6</v>
      </c>
      <c r="E3095" s="25">
        <v>5</v>
      </c>
      <c r="F3095" s="25" t="b">
        <f>IF(E3095&gt;(VLOOKUP(D3095,Months_Weeks!$A$2:$B$13,2,TRUE)),FALSE)</f>
        <v>0</v>
      </c>
      <c r="G3095" s="63">
        <f>IF(Table312[[#This Row],[Facility]]="Buin",1.5%,0.25%)</f>
        <v>2.5000000000000001E-3</v>
      </c>
      <c r="H3095" s="38"/>
      <c r="I3095" s="38"/>
      <c r="J3095" s="27">
        <f t="shared" si="288"/>
        <v>1177</v>
      </c>
      <c r="K3095" s="28">
        <f t="shared" si="289"/>
        <v>6</v>
      </c>
      <c r="L3095" s="27">
        <f>IF(K3095=0,0,IF(E3095&gt;1,E3095-1,VLOOKUP(K3095,Months_Weeks!$A$1:$B$13,2,0)))</f>
        <v>4</v>
      </c>
      <c r="M3095" s="29"/>
      <c r="N3095" s="39"/>
      <c r="O3095" s="39"/>
      <c r="P3095" s="50">
        <f t="shared" si="290"/>
        <v>0</v>
      </c>
      <c r="Q3095" s="28">
        <f t="shared" si="291"/>
        <v>6</v>
      </c>
      <c r="R3095" s="28">
        <f>IF(Q3095=0,0,IF(E3095&gt;1,E3095-1,VLOOKUP(Q3095,Months_Weeks!$A$1:$B$13,2,0)))</f>
        <v>4</v>
      </c>
      <c r="S3095" s="30"/>
      <c r="T3095" s="39"/>
      <c r="U3095" s="39"/>
      <c r="V3095" s="50">
        <f t="shared" si="292"/>
        <v>0</v>
      </c>
      <c r="W3095" s="28">
        <f t="shared" si="293"/>
        <v>6</v>
      </c>
      <c r="X3095" s="28">
        <f>IF(W3095=0,0,IF(E3095&gt;1,E3095-1,VLOOKUP(W3095,Months_Weeks!$A$1:$B$13,2,0)))</f>
        <v>4</v>
      </c>
      <c r="Y3095" s="30"/>
      <c r="Z3095" s="39"/>
      <c r="AA3095" s="31"/>
      <c r="AB3095" s="39"/>
      <c r="AC3095" s="31"/>
      <c r="AD3095" s="40"/>
      <c r="AE3095" s="31"/>
      <c r="AF3095" s="40"/>
      <c r="AG3095" s="31"/>
      <c r="AH3095" s="40"/>
      <c r="AI3095" s="31"/>
      <c r="AJ3095" s="40"/>
    </row>
    <row r="3096" spans="1:36" x14ac:dyDescent="0.25">
      <c r="A3096" s="37" t="s">
        <v>32</v>
      </c>
      <c r="B3096" s="37">
        <v>40</v>
      </c>
      <c r="C3096" s="26" t="str">
        <f>IFERROR(INDEX(Clients[Client_Name],MATCH(Table312[[#This Row],[Client_Code]],Clients[Client_Code],0)),"")</f>
        <v>SADIA</v>
      </c>
      <c r="D3096" s="25">
        <v>7</v>
      </c>
      <c r="E3096" s="25">
        <v>1</v>
      </c>
      <c r="F3096" s="25" t="b">
        <f>IF(E3096&gt;(VLOOKUP(D3096,Months_Weeks!$A$2:$B$13,2,TRUE)),FALSE)</f>
        <v>0</v>
      </c>
      <c r="G3096" s="63">
        <f>IF(Table312[[#This Row],[Facility]]="Buin",1.5%,0.25%)</f>
        <v>2.5000000000000001E-3</v>
      </c>
      <c r="H3096" s="38"/>
      <c r="I3096" s="38"/>
      <c r="J3096" s="27">
        <f t="shared" si="288"/>
        <v>1177</v>
      </c>
      <c r="K3096" s="28">
        <f t="shared" si="289"/>
        <v>6</v>
      </c>
      <c r="L3096" s="27">
        <f>IF(K3096=0,0,IF(E3096&gt;1,E3096-1,VLOOKUP(K3096,Months_Weeks!$A$1:$B$13,2,0)))</f>
        <v>5</v>
      </c>
      <c r="M3096" s="29"/>
      <c r="N3096" s="39"/>
      <c r="O3096" s="39"/>
      <c r="P3096" s="50">
        <f t="shared" si="290"/>
        <v>0</v>
      </c>
      <c r="Q3096" s="28">
        <f t="shared" si="291"/>
        <v>6</v>
      </c>
      <c r="R3096" s="28">
        <f>IF(Q3096=0,0,IF(E3096&gt;1,E3096-1,VLOOKUP(Q3096,Months_Weeks!$A$1:$B$13,2,0)))</f>
        <v>5</v>
      </c>
      <c r="S3096" s="30"/>
      <c r="T3096" s="39"/>
      <c r="U3096" s="39"/>
      <c r="V3096" s="50">
        <f t="shared" si="292"/>
        <v>0</v>
      </c>
      <c r="W3096" s="28">
        <f t="shared" si="293"/>
        <v>6</v>
      </c>
      <c r="X3096" s="28">
        <f>IF(W3096=0,0,IF(E3096&gt;1,E3096-1,VLOOKUP(W3096,Months_Weeks!$A$1:$B$13,2,0)))</f>
        <v>5</v>
      </c>
      <c r="Y3096" s="30"/>
      <c r="Z3096" s="39"/>
      <c r="AA3096" s="31"/>
      <c r="AB3096" s="39"/>
      <c r="AC3096" s="31"/>
      <c r="AD3096" s="40"/>
      <c r="AE3096" s="31"/>
      <c r="AF3096" s="40"/>
      <c r="AG3096" s="31"/>
      <c r="AH3096" s="40"/>
      <c r="AI3096" s="31"/>
      <c r="AJ3096" s="40"/>
    </row>
    <row r="3097" spans="1:36" x14ac:dyDescent="0.25">
      <c r="A3097" s="37" t="s">
        <v>32</v>
      </c>
      <c r="B3097" s="37">
        <v>40</v>
      </c>
      <c r="C3097" s="26" t="str">
        <f>IFERROR(INDEX(Clients[Client_Name],MATCH(Table312[[#This Row],[Client_Code]],Clients[Client_Code],0)),"")</f>
        <v>SADIA</v>
      </c>
      <c r="D3097" s="25">
        <v>7</v>
      </c>
      <c r="E3097" s="25">
        <v>2</v>
      </c>
      <c r="F3097" s="25" t="b">
        <f>IF(E3097&gt;(VLOOKUP(D3097,Months_Weeks!$A$2:$B$13,2,TRUE)),FALSE)</f>
        <v>0</v>
      </c>
      <c r="G3097" s="63">
        <f>IF(Table312[[#This Row],[Facility]]="Buin",1.5%,0.25%)</f>
        <v>2.5000000000000001E-3</v>
      </c>
      <c r="H3097" s="38"/>
      <c r="I3097" s="38"/>
      <c r="J3097" s="27">
        <f t="shared" si="288"/>
        <v>1177</v>
      </c>
      <c r="K3097" s="28">
        <f t="shared" si="289"/>
        <v>7</v>
      </c>
      <c r="L3097" s="27">
        <f>IF(K3097=0,0,IF(E3097&gt;1,E3097-1,VLOOKUP(K3097,Months_Weeks!$A$1:$B$13,2,0)))</f>
        <v>1</v>
      </c>
      <c r="M3097" s="29"/>
      <c r="N3097" s="39"/>
      <c r="O3097" s="39"/>
      <c r="P3097" s="50">
        <f t="shared" si="290"/>
        <v>0</v>
      </c>
      <c r="Q3097" s="28">
        <f t="shared" si="291"/>
        <v>7</v>
      </c>
      <c r="R3097" s="28">
        <f>IF(Q3097=0,0,IF(E3097&gt;1,E3097-1,VLOOKUP(Q3097,Months_Weeks!$A$1:$B$13,2,0)))</f>
        <v>1</v>
      </c>
      <c r="S3097" s="30"/>
      <c r="T3097" s="39"/>
      <c r="U3097" s="39"/>
      <c r="V3097" s="50">
        <f t="shared" si="292"/>
        <v>0</v>
      </c>
      <c r="W3097" s="28">
        <f t="shared" si="293"/>
        <v>7</v>
      </c>
      <c r="X3097" s="28">
        <f>IF(W3097=0,0,IF(E3097&gt;1,E3097-1,VLOOKUP(W3097,Months_Weeks!$A$1:$B$13,2,0)))</f>
        <v>1</v>
      </c>
      <c r="Y3097" s="30"/>
      <c r="Z3097" s="39"/>
      <c r="AA3097" s="31"/>
      <c r="AB3097" s="39"/>
      <c r="AC3097" s="31"/>
      <c r="AD3097" s="40"/>
      <c r="AE3097" s="31"/>
      <c r="AF3097" s="40"/>
      <c r="AG3097" s="31"/>
      <c r="AH3097" s="40"/>
      <c r="AI3097" s="31"/>
      <c r="AJ3097" s="40"/>
    </row>
    <row r="3098" spans="1:36" x14ac:dyDescent="0.25">
      <c r="A3098" s="37" t="s">
        <v>32</v>
      </c>
      <c r="B3098" s="37">
        <v>40</v>
      </c>
      <c r="C3098" s="26" t="str">
        <f>IFERROR(INDEX(Clients[Client_Name],MATCH(Table312[[#This Row],[Client_Code]],Clients[Client_Code],0)),"")</f>
        <v>SADIA</v>
      </c>
      <c r="D3098" s="25">
        <v>7</v>
      </c>
      <c r="E3098" s="25">
        <v>3</v>
      </c>
      <c r="F3098" s="25" t="b">
        <f>IF(E3098&gt;(VLOOKUP(D3098,Months_Weeks!$A$2:$B$13,2,TRUE)),FALSE)</f>
        <v>0</v>
      </c>
      <c r="G3098" s="63">
        <f>IF(Table312[[#This Row],[Facility]]="Buin",1.5%,0.25%)</f>
        <v>2.5000000000000001E-3</v>
      </c>
      <c r="H3098" s="38"/>
      <c r="I3098" s="38"/>
      <c r="J3098" s="27">
        <f t="shared" si="288"/>
        <v>1177</v>
      </c>
      <c r="K3098" s="28">
        <f t="shared" si="289"/>
        <v>7</v>
      </c>
      <c r="L3098" s="27">
        <f>IF(K3098=0,0,IF(E3098&gt;1,E3098-1,VLOOKUP(K3098,Months_Weeks!$A$1:$B$13,2,0)))</f>
        <v>2</v>
      </c>
      <c r="M3098" s="29"/>
      <c r="N3098" s="39"/>
      <c r="O3098" s="39"/>
      <c r="P3098" s="50">
        <f t="shared" si="290"/>
        <v>0</v>
      </c>
      <c r="Q3098" s="28">
        <f t="shared" si="291"/>
        <v>7</v>
      </c>
      <c r="R3098" s="28">
        <f>IF(Q3098=0,0,IF(E3098&gt;1,E3098-1,VLOOKUP(Q3098,Months_Weeks!$A$1:$B$13,2,0)))</f>
        <v>2</v>
      </c>
      <c r="S3098" s="30"/>
      <c r="T3098" s="39"/>
      <c r="U3098" s="39"/>
      <c r="V3098" s="50">
        <f t="shared" si="292"/>
        <v>0</v>
      </c>
      <c r="W3098" s="28">
        <f t="shared" si="293"/>
        <v>7</v>
      </c>
      <c r="X3098" s="28">
        <f>IF(W3098=0,0,IF(E3098&gt;1,E3098-1,VLOOKUP(W3098,Months_Weeks!$A$1:$B$13,2,0)))</f>
        <v>2</v>
      </c>
      <c r="Y3098" s="30"/>
      <c r="Z3098" s="39"/>
      <c r="AA3098" s="31"/>
      <c r="AB3098" s="39"/>
      <c r="AC3098" s="31"/>
      <c r="AD3098" s="40"/>
      <c r="AE3098" s="31"/>
      <c r="AF3098" s="40"/>
      <c r="AG3098" s="31"/>
      <c r="AH3098" s="40"/>
      <c r="AI3098" s="31"/>
      <c r="AJ3098" s="40"/>
    </row>
    <row r="3099" spans="1:36" x14ac:dyDescent="0.25">
      <c r="A3099" s="37" t="s">
        <v>32</v>
      </c>
      <c r="B3099" s="37">
        <v>40</v>
      </c>
      <c r="C3099" s="26" t="str">
        <f>IFERROR(INDEX(Clients[Client_Name],MATCH(Table312[[#This Row],[Client_Code]],Clients[Client_Code],0)),"")</f>
        <v>SADIA</v>
      </c>
      <c r="D3099" s="25">
        <v>7</v>
      </c>
      <c r="E3099" s="25">
        <v>4</v>
      </c>
      <c r="F3099" s="25" t="b">
        <f>IF(E3099&gt;(VLOOKUP(D3099,Months_Weeks!$A$2:$B$13,2,TRUE)),FALSE)</f>
        <v>0</v>
      </c>
      <c r="G3099" s="63">
        <f>IF(Table312[[#This Row],[Facility]]="Buin",1.5%,0.25%)</f>
        <v>2.5000000000000001E-3</v>
      </c>
      <c r="H3099" s="38"/>
      <c r="I3099" s="38"/>
      <c r="J3099" s="27">
        <f t="shared" si="288"/>
        <v>1177</v>
      </c>
      <c r="K3099" s="28">
        <f t="shared" si="289"/>
        <v>7</v>
      </c>
      <c r="L3099" s="27">
        <f>IF(K3099=0,0,IF(E3099&gt;1,E3099-1,VLOOKUP(K3099,Months_Weeks!$A$1:$B$13,2,0)))</f>
        <v>3</v>
      </c>
      <c r="M3099" s="29"/>
      <c r="N3099" s="39"/>
      <c r="O3099" s="39"/>
      <c r="P3099" s="50">
        <f t="shared" si="290"/>
        <v>0</v>
      </c>
      <c r="Q3099" s="28">
        <f t="shared" si="291"/>
        <v>7</v>
      </c>
      <c r="R3099" s="28">
        <f>IF(Q3099=0,0,IF(E3099&gt;1,E3099-1,VLOOKUP(Q3099,Months_Weeks!$A$1:$B$13,2,0)))</f>
        <v>3</v>
      </c>
      <c r="S3099" s="30"/>
      <c r="T3099" s="39"/>
      <c r="U3099" s="39"/>
      <c r="V3099" s="50">
        <f t="shared" si="292"/>
        <v>0</v>
      </c>
      <c r="W3099" s="28">
        <f t="shared" si="293"/>
        <v>7</v>
      </c>
      <c r="X3099" s="28">
        <f>IF(W3099=0,0,IF(E3099&gt;1,E3099-1,VLOOKUP(W3099,Months_Weeks!$A$1:$B$13,2,0)))</f>
        <v>3</v>
      </c>
      <c r="Y3099" s="30"/>
      <c r="Z3099" s="39"/>
      <c r="AA3099" s="31"/>
      <c r="AB3099" s="39"/>
      <c r="AC3099" s="31"/>
      <c r="AD3099" s="40"/>
      <c r="AE3099" s="31"/>
      <c r="AF3099" s="40"/>
      <c r="AG3099" s="31"/>
      <c r="AH3099" s="40"/>
      <c r="AI3099" s="31"/>
      <c r="AJ3099" s="40"/>
    </row>
    <row r="3100" spans="1:36" x14ac:dyDescent="0.25">
      <c r="A3100" s="37" t="s">
        <v>32</v>
      </c>
      <c r="B3100" s="37">
        <v>40</v>
      </c>
      <c r="C3100" s="26" t="str">
        <f>IFERROR(INDEX(Clients[Client_Name],MATCH(Table312[[#This Row],[Client_Code]],Clients[Client_Code],0)),"")</f>
        <v>SADIA</v>
      </c>
      <c r="D3100" s="25">
        <v>8</v>
      </c>
      <c r="E3100" s="25">
        <v>1</v>
      </c>
      <c r="F3100" s="25" t="b">
        <f>IF(E3100&gt;(VLOOKUP(D3100,Months_Weeks!$A$2:$B$13,2,TRUE)),FALSE)</f>
        <v>0</v>
      </c>
      <c r="G3100" s="63">
        <f>IF(Table312[[#This Row],[Facility]]="Buin",1.5%,0.25%)</f>
        <v>2.5000000000000001E-3</v>
      </c>
      <c r="H3100" s="38"/>
      <c r="I3100" s="38"/>
      <c r="J3100" s="27">
        <f t="shared" si="288"/>
        <v>1177</v>
      </c>
      <c r="K3100" s="28">
        <f t="shared" si="289"/>
        <v>7</v>
      </c>
      <c r="L3100" s="27">
        <f>IF(K3100=0,0,IF(E3100&gt;1,E3100-1,VLOOKUP(K3100,Months_Weeks!$A$1:$B$13,2,0)))</f>
        <v>4</v>
      </c>
      <c r="M3100" s="29"/>
      <c r="N3100" s="39"/>
      <c r="O3100" s="39"/>
      <c r="P3100" s="50">
        <f t="shared" si="290"/>
        <v>0</v>
      </c>
      <c r="Q3100" s="28">
        <f t="shared" si="291"/>
        <v>7</v>
      </c>
      <c r="R3100" s="28">
        <f>IF(Q3100=0,0,IF(E3100&gt;1,E3100-1,VLOOKUP(Q3100,Months_Weeks!$A$1:$B$13,2,0)))</f>
        <v>4</v>
      </c>
      <c r="S3100" s="30"/>
      <c r="T3100" s="39"/>
      <c r="U3100" s="39"/>
      <c r="V3100" s="50">
        <f t="shared" si="292"/>
        <v>0</v>
      </c>
      <c r="W3100" s="28">
        <f t="shared" si="293"/>
        <v>7</v>
      </c>
      <c r="X3100" s="28">
        <f>IF(W3100=0,0,IF(E3100&gt;1,E3100-1,VLOOKUP(W3100,Months_Weeks!$A$1:$B$13,2,0)))</f>
        <v>4</v>
      </c>
      <c r="Y3100" s="30"/>
      <c r="Z3100" s="39"/>
      <c r="AA3100" s="31"/>
      <c r="AB3100" s="39"/>
      <c r="AC3100" s="31"/>
      <c r="AD3100" s="40"/>
      <c r="AE3100" s="31"/>
      <c r="AF3100" s="40"/>
      <c r="AG3100" s="31"/>
      <c r="AH3100" s="40"/>
      <c r="AI3100" s="31"/>
      <c r="AJ3100" s="40"/>
    </row>
    <row r="3101" spans="1:36" x14ac:dyDescent="0.25">
      <c r="A3101" s="37" t="s">
        <v>32</v>
      </c>
      <c r="B3101" s="37">
        <v>40</v>
      </c>
      <c r="C3101" s="26" t="str">
        <f>IFERROR(INDEX(Clients[Client_Name],MATCH(Table312[[#This Row],[Client_Code]],Clients[Client_Code],0)),"")</f>
        <v>SADIA</v>
      </c>
      <c r="D3101" s="25">
        <v>8</v>
      </c>
      <c r="E3101" s="25">
        <v>2</v>
      </c>
      <c r="F3101" s="25" t="b">
        <f>IF(E3101&gt;(VLOOKUP(D3101,Months_Weeks!$A$2:$B$13,2,TRUE)),FALSE)</f>
        <v>0</v>
      </c>
      <c r="G3101" s="63">
        <f>IF(Table312[[#This Row],[Facility]]="Buin",1.5%,0.25%)</f>
        <v>2.5000000000000001E-3</v>
      </c>
      <c r="H3101" s="38">
        <v>50</v>
      </c>
      <c r="I3101" s="38"/>
      <c r="J3101" s="27">
        <f t="shared" si="288"/>
        <v>1227</v>
      </c>
      <c r="K3101" s="28">
        <f t="shared" si="289"/>
        <v>8</v>
      </c>
      <c r="L3101" s="27">
        <f>IF(K3101=0,0,IF(E3101&gt;1,E3101-1,VLOOKUP(K3101,Months_Weeks!$A$1:$B$13,2,0)))</f>
        <v>1</v>
      </c>
      <c r="M3101" s="29"/>
      <c r="N3101" s="39"/>
      <c r="O3101" s="39"/>
      <c r="P3101" s="50">
        <f t="shared" si="290"/>
        <v>0</v>
      </c>
      <c r="Q3101" s="28">
        <f t="shared" si="291"/>
        <v>8</v>
      </c>
      <c r="R3101" s="28">
        <f>IF(Q3101=0,0,IF(E3101&gt;1,E3101-1,VLOOKUP(Q3101,Months_Weeks!$A$1:$B$13,2,0)))</f>
        <v>1</v>
      </c>
      <c r="S3101" s="30"/>
      <c r="T3101" s="39"/>
      <c r="U3101" s="39"/>
      <c r="V3101" s="50">
        <f t="shared" si="292"/>
        <v>0</v>
      </c>
      <c r="W3101" s="28">
        <f t="shared" si="293"/>
        <v>8</v>
      </c>
      <c r="X3101" s="28">
        <f>IF(W3101=0,0,IF(E3101&gt;1,E3101-1,VLOOKUP(W3101,Months_Weeks!$A$1:$B$13,2,0)))</f>
        <v>1</v>
      </c>
      <c r="Y3101" s="30"/>
      <c r="Z3101" s="39"/>
      <c r="AA3101" s="31"/>
      <c r="AB3101" s="39"/>
      <c r="AC3101" s="31"/>
      <c r="AD3101" s="40"/>
      <c r="AE3101" s="31"/>
      <c r="AF3101" s="40"/>
      <c r="AG3101" s="31"/>
      <c r="AH3101" s="40"/>
      <c r="AI3101" s="31"/>
      <c r="AJ3101" s="40"/>
    </row>
    <row r="3102" spans="1:36" x14ac:dyDescent="0.25">
      <c r="A3102" s="37" t="s">
        <v>32</v>
      </c>
      <c r="B3102" s="37">
        <v>40</v>
      </c>
      <c r="C3102" s="26" t="str">
        <f>IFERROR(INDEX(Clients[Client_Name],MATCH(Table312[[#This Row],[Client_Code]],Clients[Client_Code],0)),"")</f>
        <v>SADIA</v>
      </c>
      <c r="D3102" s="25">
        <v>8</v>
      </c>
      <c r="E3102" s="25">
        <v>3</v>
      </c>
      <c r="F3102" s="25" t="b">
        <f>IF(E3102&gt;(VLOOKUP(D3102,Months_Weeks!$A$2:$B$13,2,TRUE)),FALSE)</f>
        <v>0</v>
      </c>
      <c r="G3102" s="63">
        <f>IF(Table312[[#This Row],[Facility]]="Buin",1.5%,0.25%)</f>
        <v>2.5000000000000001E-3</v>
      </c>
      <c r="H3102" s="38">
        <v>50</v>
      </c>
      <c r="I3102" s="38"/>
      <c r="J3102" s="27">
        <f t="shared" si="288"/>
        <v>1277</v>
      </c>
      <c r="K3102" s="28">
        <f t="shared" si="289"/>
        <v>8</v>
      </c>
      <c r="L3102" s="27">
        <f>IF(K3102=0,0,IF(E3102&gt;1,E3102-1,VLOOKUP(K3102,Months_Weeks!$A$1:$B$13,2,0)))</f>
        <v>2</v>
      </c>
      <c r="M3102" s="29"/>
      <c r="N3102" s="39"/>
      <c r="O3102" s="39"/>
      <c r="P3102" s="50">
        <f t="shared" si="290"/>
        <v>0</v>
      </c>
      <c r="Q3102" s="28">
        <f t="shared" si="291"/>
        <v>8</v>
      </c>
      <c r="R3102" s="28">
        <f>IF(Q3102=0,0,IF(E3102&gt;1,E3102-1,VLOOKUP(Q3102,Months_Weeks!$A$1:$B$13,2,0)))</f>
        <v>2</v>
      </c>
      <c r="S3102" s="30"/>
      <c r="T3102" s="39"/>
      <c r="U3102" s="39"/>
      <c r="V3102" s="50">
        <f t="shared" si="292"/>
        <v>0</v>
      </c>
      <c r="W3102" s="28">
        <f t="shared" si="293"/>
        <v>8</v>
      </c>
      <c r="X3102" s="28">
        <f>IF(W3102=0,0,IF(E3102&gt;1,E3102-1,VLOOKUP(W3102,Months_Weeks!$A$1:$B$13,2,0)))</f>
        <v>2</v>
      </c>
      <c r="Y3102" s="30"/>
      <c r="Z3102" s="39"/>
      <c r="AA3102" s="31"/>
      <c r="AB3102" s="39"/>
      <c r="AC3102" s="31"/>
      <c r="AD3102" s="40"/>
      <c r="AE3102" s="31"/>
      <c r="AF3102" s="40"/>
      <c r="AG3102" s="31"/>
      <c r="AH3102" s="40"/>
      <c r="AI3102" s="31"/>
      <c r="AJ3102" s="40"/>
    </row>
    <row r="3103" spans="1:36" x14ac:dyDescent="0.25">
      <c r="A3103" s="37" t="s">
        <v>32</v>
      </c>
      <c r="B3103" s="37">
        <v>40</v>
      </c>
      <c r="C3103" s="26" t="str">
        <f>IFERROR(INDEX(Clients[Client_Name],MATCH(Table312[[#This Row],[Client_Code]],Clients[Client_Code],0)),"")</f>
        <v>SADIA</v>
      </c>
      <c r="D3103" s="25">
        <v>8</v>
      </c>
      <c r="E3103" s="25">
        <v>4</v>
      </c>
      <c r="F3103" s="25" t="b">
        <f>IF(E3103&gt;(VLOOKUP(D3103,Months_Weeks!$A$2:$B$13,2,TRUE)),FALSE)</f>
        <v>0</v>
      </c>
      <c r="G3103" s="63">
        <f>IF(Table312[[#This Row],[Facility]]="Buin",1.5%,0.25%)</f>
        <v>2.5000000000000001E-3</v>
      </c>
      <c r="H3103" s="38">
        <v>100</v>
      </c>
      <c r="I3103" s="38"/>
      <c r="J3103" s="27">
        <f t="shared" si="288"/>
        <v>1377</v>
      </c>
      <c r="K3103" s="28">
        <f t="shared" si="289"/>
        <v>8</v>
      </c>
      <c r="L3103" s="27">
        <f>IF(K3103=0,0,IF(E3103&gt;1,E3103-1,VLOOKUP(K3103,Months_Weeks!$A$1:$B$13,2,0)))</f>
        <v>3</v>
      </c>
      <c r="M3103" s="29"/>
      <c r="N3103" s="39"/>
      <c r="O3103" s="39"/>
      <c r="P3103" s="50">
        <f t="shared" si="290"/>
        <v>0</v>
      </c>
      <c r="Q3103" s="28">
        <f t="shared" si="291"/>
        <v>8</v>
      </c>
      <c r="R3103" s="28">
        <f>IF(Q3103=0,0,IF(E3103&gt;1,E3103-1,VLOOKUP(Q3103,Months_Weeks!$A$1:$B$13,2,0)))</f>
        <v>3</v>
      </c>
      <c r="S3103" s="30"/>
      <c r="T3103" s="39"/>
      <c r="U3103" s="39"/>
      <c r="V3103" s="50">
        <f t="shared" si="292"/>
        <v>0</v>
      </c>
      <c r="W3103" s="28">
        <f t="shared" si="293"/>
        <v>8</v>
      </c>
      <c r="X3103" s="28">
        <f>IF(W3103=0,0,IF(E3103&gt;1,E3103-1,VLOOKUP(W3103,Months_Weeks!$A$1:$B$13,2,0)))</f>
        <v>3</v>
      </c>
      <c r="Y3103" s="30"/>
      <c r="Z3103" s="39"/>
      <c r="AA3103" s="31"/>
      <c r="AB3103" s="39"/>
      <c r="AC3103" s="31"/>
      <c r="AD3103" s="40"/>
      <c r="AE3103" s="31"/>
      <c r="AF3103" s="40"/>
      <c r="AG3103" s="31"/>
      <c r="AH3103" s="40"/>
      <c r="AI3103" s="31"/>
      <c r="AJ3103" s="40"/>
    </row>
    <row r="3104" spans="1:36" x14ac:dyDescent="0.25">
      <c r="A3104" s="37" t="s">
        <v>32</v>
      </c>
      <c r="B3104" s="37">
        <v>40</v>
      </c>
      <c r="C3104" s="26" t="str">
        <f>IFERROR(INDEX(Clients[Client_Name],MATCH(Table312[[#This Row],[Client_Code]],Clients[Client_Code],0)),"")</f>
        <v>SADIA</v>
      </c>
      <c r="D3104" s="25">
        <v>9</v>
      </c>
      <c r="E3104" s="25">
        <v>1</v>
      </c>
      <c r="F3104" s="25" t="b">
        <f>IF(E3104&gt;(VLOOKUP(D3104,Months_Weeks!$A$2:$B$13,2,TRUE)),FALSE)</f>
        <v>0</v>
      </c>
      <c r="G3104" s="63">
        <f>IF(Table312[[#This Row],[Facility]]="Buin",1.5%,0.25%)</f>
        <v>2.5000000000000001E-3</v>
      </c>
      <c r="H3104" s="38">
        <v>100</v>
      </c>
      <c r="I3104" s="38"/>
      <c r="J3104" s="27">
        <f t="shared" si="288"/>
        <v>1477</v>
      </c>
      <c r="K3104" s="28">
        <f t="shared" si="289"/>
        <v>8</v>
      </c>
      <c r="L3104" s="27">
        <f>IF(K3104=0,0,IF(E3104&gt;1,E3104-1,VLOOKUP(K3104,Months_Weeks!$A$1:$B$13,2,0)))</f>
        <v>4</v>
      </c>
      <c r="M3104" s="29"/>
      <c r="N3104" s="39"/>
      <c r="O3104" s="39"/>
      <c r="P3104" s="50">
        <f t="shared" si="290"/>
        <v>0</v>
      </c>
      <c r="Q3104" s="28">
        <f t="shared" si="291"/>
        <v>8</v>
      </c>
      <c r="R3104" s="28">
        <f>IF(Q3104=0,0,IF(E3104&gt;1,E3104-1,VLOOKUP(Q3104,Months_Weeks!$A$1:$B$13,2,0)))</f>
        <v>4</v>
      </c>
      <c r="S3104" s="30"/>
      <c r="T3104" s="39"/>
      <c r="U3104" s="39"/>
      <c r="V3104" s="50">
        <f t="shared" si="292"/>
        <v>0</v>
      </c>
      <c r="W3104" s="28">
        <f t="shared" si="293"/>
        <v>8</v>
      </c>
      <c r="X3104" s="28">
        <f>IF(W3104=0,0,IF(E3104&gt;1,E3104-1,VLOOKUP(W3104,Months_Weeks!$A$1:$B$13,2,0)))</f>
        <v>4</v>
      </c>
      <c r="Y3104" s="30"/>
      <c r="Z3104" s="39"/>
      <c r="AA3104" s="31"/>
      <c r="AB3104" s="39"/>
      <c r="AC3104" s="31"/>
      <c r="AD3104" s="40"/>
      <c r="AE3104" s="31"/>
      <c r="AF3104" s="40"/>
      <c r="AG3104" s="31"/>
      <c r="AH3104" s="40"/>
      <c r="AI3104" s="31"/>
      <c r="AJ3104" s="40"/>
    </row>
    <row r="3105" spans="1:36" x14ac:dyDescent="0.25">
      <c r="A3105" s="37" t="s">
        <v>32</v>
      </c>
      <c r="B3105" s="37">
        <v>40</v>
      </c>
      <c r="C3105" s="26" t="str">
        <f>IFERROR(INDEX(Clients[Client_Name],MATCH(Table312[[#This Row],[Client_Code]],Clients[Client_Code],0)),"")</f>
        <v>SADIA</v>
      </c>
      <c r="D3105" s="25">
        <v>9</v>
      </c>
      <c r="E3105" s="25">
        <v>2</v>
      </c>
      <c r="F3105" s="25" t="b">
        <f>IF(E3105&gt;(VLOOKUP(D3105,Months_Weeks!$A$2:$B$13,2,TRUE)),FALSE)</f>
        <v>0</v>
      </c>
      <c r="G3105" s="63">
        <f>IF(Table312[[#This Row],[Facility]]="Buin",1.5%,0.25%)</f>
        <v>2.5000000000000001E-3</v>
      </c>
      <c r="H3105" s="38">
        <v>100</v>
      </c>
      <c r="I3105" s="38">
        <v>150</v>
      </c>
      <c r="J3105" s="27">
        <f t="shared" si="288"/>
        <v>1427</v>
      </c>
      <c r="K3105" s="28">
        <f t="shared" si="289"/>
        <v>9</v>
      </c>
      <c r="L3105" s="27">
        <f>IF(K3105=0,0,IF(E3105&gt;1,E3105-1,VLOOKUP(K3105,Months_Weeks!$A$1:$B$13,2,0)))</f>
        <v>1</v>
      </c>
      <c r="M3105" s="29"/>
      <c r="N3105" s="39"/>
      <c r="O3105" s="39"/>
      <c r="P3105" s="50">
        <f t="shared" si="290"/>
        <v>0</v>
      </c>
      <c r="Q3105" s="28">
        <f t="shared" si="291"/>
        <v>9</v>
      </c>
      <c r="R3105" s="28">
        <f>IF(Q3105=0,0,IF(E3105&gt;1,E3105-1,VLOOKUP(Q3105,Months_Weeks!$A$1:$B$13,2,0)))</f>
        <v>1</v>
      </c>
      <c r="S3105" s="30"/>
      <c r="T3105" s="39"/>
      <c r="U3105" s="39"/>
      <c r="V3105" s="50">
        <f t="shared" si="292"/>
        <v>0</v>
      </c>
      <c r="W3105" s="28">
        <f t="shared" si="293"/>
        <v>9</v>
      </c>
      <c r="X3105" s="28">
        <f>IF(W3105=0,0,IF(E3105&gt;1,E3105-1,VLOOKUP(W3105,Months_Weeks!$A$1:$B$13,2,0)))</f>
        <v>1</v>
      </c>
      <c r="Y3105" s="30"/>
      <c r="Z3105" s="39"/>
      <c r="AA3105" s="31"/>
      <c r="AB3105" s="39"/>
      <c r="AC3105" s="31"/>
      <c r="AD3105" s="40"/>
      <c r="AE3105" s="31"/>
      <c r="AF3105" s="40"/>
      <c r="AG3105" s="31"/>
      <c r="AH3105" s="40"/>
      <c r="AI3105" s="31"/>
      <c r="AJ3105" s="40"/>
    </row>
    <row r="3106" spans="1:36" x14ac:dyDescent="0.25">
      <c r="A3106" s="37" t="s">
        <v>32</v>
      </c>
      <c r="B3106" s="37">
        <v>40</v>
      </c>
      <c r="C3106" s="26" t="str">
        <f>IFERROR(INDEX(Clients[Client_Name],MATCH(Table312[[#This Row],[Client_Code]],Clients[Client_Code],0)),"")</f>
        <v>SADIA</v>
      </c>
      <c r="D3106" s="25">
        <v>9</v>
      </c>
      <c r="E3106" s="25">
        <v>3</v>
      </c>
      <c r="F3106" s="25" t="b">
        <f>IF(E3106&gt;(VLOOKUP(D3106,Months_Weeks!$A$2:$B$13,2,TRUE)),FALSE)</f>
        <v>0</v>
      </c>
      <c r="G3106" s="63">
        <f>IF(Table312[[#This Row],[Facility]]="Buin",1.5%,0.25%)</f>
        <v>2.5000000000000001E-3</v>
      </c>
      <c r="H3106" s="38"/>
      <c r="I3106" s="38">
        <v>150</v>
      </c>
      <c r="J3106" s="27">
        <f t="shared" si="288"/>
        <v>1277</v>
      </c>
      <c r="K3106" s="28">
        <f t="shared" si="289"/>
        <v>9</v>
      </c>
      <c r="L3106" s="27">
        <f>IF(K3106=0,0,IF(E3106&gt;1,E3106-1,VLOOKUP(K3106,Months_Weeks!$A$1:$B$13,2,0)))</f>
        <v>2</v>
      </c>
      <c r="M3106" s="29"/>
      <c r="N3106" s="39"/>
      <c r="O3106" s="39"/>
      <c r="P3106" s="50">
        <f t="shared" si="290"/>
        <v>0</v>
      </c>
      <c r="Q3106" s="28">
        <f t="shared" si="291"/>
        <v>9</v>
      </c>
      <c r="R3106" s="28">
        <f>IF(Q3106=0,0,IF(E3106&gt;1,E3106-1,VLOOKUP(Q3106,Months_Weeks!$A$1:$B$13,2,0)))</f>
        <v>2</v>
      </c>
      <c r="S3106" s="30"/>
      <c r="T3106" s="39"/>
      <c r="U3106" s="39"/>
      <c r="V3106" s="50">
        <f t="shared" si="292"/>
        <v>0</v>
      </c>
      <c r="W3106" s="28">
        <f t="shared" si="293"/>
        <v>9</v>
      </c>
      <c r="X3106" s="28">
        <f>IF(W3106=0,0,IF(E3106&gt;1,E3106-1,VLOOKUP(W3106,Months_Weeks!$A$1:$B$13,2,0)))</f>
        <v>2</v>
      </c>
      <c r="Y3106" s="30"/>
      <c r="Z3106" s="39"/>
      <c r="AA3106" s="31"/>
      <c r="AB3106" s="39"/>
      <c r="AC3106" s="31"/>
      <c r="AD3106" s="40"/>
      <c r="AE3106" s="31"/>
      <c r="AF3106" s="40"/>
      <c r="AG3106" s="31"/>
      <c r="AH3106" s="40"/>
      <c r="AI3106" s="31"/>
      <c r="AJ3106" s="40"/>
    </row>
    <row r="3107" spans="1:36" x14ac:dyDescent="0.25">
      <c r="A3107" s="37" t="s">
        <v>32</v>
      </c>
      <c r="B3107" s="37">
        <v>40</v>
      </c>
      <c r="C3107" s="26" t="str">
        <f>IFERROR(INDEX(Clients[Client_Name],MATCH(Table312[[#This Row],[Client_Code]],Clients[Client_Code],0)),"")</f>
        <v>SADIA</v>
      </c>
      <c r="D3107" s="25">
        <v>9</v>
      </c>
      <c r="E3107" s="25">
        <v>4</v>
      </c>
      <c r="F3107" s="25" t="b">
        <f>IF(E3107&gt;(VLOOKUP(D3107,Months_Weeks!$A$2:$B$13,2,TRUE)),FALSE)</f>
        <v>0</v>
      </c>
      <c r="G3107" s="63">
        <f>IF(Table312[[#This Row],[Facility]]="Buin",1.5%,0.25%)</f>
        <v>2.5000000000000001E-3</v>
      </c>
      <c r="H3107" s="38"/>
      <c r="I3107" s="38"/>
      <c r="J3107" s="27">
        <f t="shared" si="288"/>
        <v>1277</v>
      </c>
      <c r="K3107" s="28">
        <f t="shared" si="289"/>
        <v>9</v>
      </c>
      <c r="L3107" s="27">
        <f>IF(K3107=0,0,IF(E3107&gt;1,E3107-1,VLOOKUP(K3107,Months_Weeks!$A$1:$B$13,2,0)))</f>
        <v>3</v>
      </c>
      <c r="M3107" s="29"/>
      <c r="N3107" s="39"/>
      <c r="O3107" s="39"/>
      <c r="P3107" s="50">
        <f t="shared" si="290"/>
        <v>0</v>
      </c>
      <c r="Q3107" s="28">
        <f t="shared" si="291"/>
        <v>9</v>
      </c>
      <c r="R3107" s="28">
        <f>IF(Q3107=0,0,IF(E3107&gt;1,E3107-1,VLOOKUP(Q3107,Months_Weeks!$A$1:$B$13,2,0)))</f>
        <v>3</v>
      </c>
      <c r="S3107" s="30"/>
      <c r="T3107" s="39"/>
      <c r="U3107" s="39"/>
      <c r="V3107" s="50">
        <f t="shared" si="292"/>
        <v>0</v>
      </c>
      <c r="W3107" s="28">
        <f t="shared" si="293"/>
        <v>9</v>
      </c>
      <c r="X3107" s="28">
        <f>IF(W3107=0,0,IF(E3107&gt;1,E3107-1,VLOOKUP(W3107,Months_Weeks!$A$1:$B$13,2,0)))</f>
        <v>3</v>
      </c>
      <c r="Y3107" s="30"/>
      <c r="Z3107" s="39"/>
      <c r="AA3107" s="31"/>
      <c r="AB3107" s="39"/>
      <c r="AC3107" s="31"/>
      <c r="AD3107" s="40"/>
      <c r="AE3107" s="31"/>
      <c r="AF3107" s="40"/>
      <c r="AG3107" s="31"/>
      <c r="AH3107" s="40"/>
      <c r="AI3107" s="31"/>
      <c r="AJ3107" s="40"/>
    </row>
    <row r="3108" spans="1:36" x14ac:dyDescent="0.25">
      <c r="A3108" s="37" t="s">
        <v>32</v>
      </c>
      <c r="B3108" s="37">
        <v>40</v>
      </c>
      <c r="C3108" s="26" t="str">
        <f>IFERROR(INDEX(Clients[Client_Name],MATCH(Table312[[#This Row],[Client_Code]],Clients[Client_Code],0)),"")</f>
        <v>SADIA</v>
      </c>
      <c r="D3108" s="25">
        <v>9</v>
      </c>
      <c r="E3108" s="25">
        <v>5</v>
      </c>
      <c r="F3108" s="25" t="b">
        <f>IF(E3108&gt;(VLOOKUP(D3108,Months_Weeks!$A$2:$B$13,2,TRUE)),FALSE)</f>
        <v>0</v>
      </c>
      <c r="G3108" s="63">
        <f>IF(Table312[[#This Row],[Facility]]="Buin",1.5%,0.25%)</f>
        <v>2.5000000000000001E-3</v>
      </c>
      <c r="H3108" s="38"/>
      <c r="I3108" s="38"/>
      <c r="J3108" s="27">
        <f t="shared" si="288"/>
        <v>1277</v>
      </c>
      <c r="K3108" s="28">
        <f t="shared" si="289"/>
        <v>9</v>
      </c>
      <c r="L3108" s="27">
        <f>IF(K3108=0,0,IF(E3108&gt;1,E3108-1,VLOOKUP(K3108,Months_Weeks!$A$1:$B$13,2,0)))</f>
        <v>4</v>
      </c>
      <c r="M3108" s="29"/>
      <c r="N3108" s="39"/>
      <c r="O3108" s="39"/>
      <c r="P3108" s="50">
        <f t="shared" si="290"/>
        <v>0</v>
      </c>
      <c r="Q3108" s="28">
        <f t="shared" si="291"/>
        <v>9</v>
      </c>
      <c r="R3108" s="28">
        <f>IF(Q3108=0,0,IF(E3108&gt;1,E3108-1,VLOOKUP(Q3108,Months_Weeks!$A$1:$B$13,2,0)))</f>
        <v>4</v>
      </c>
      <c r="S3108" s="30"/>
      <c r="T3108" s="39"/>
      <c r="U3108" s="39"/>
      <c r="V3108" s="50">
        <f t="shared" si="292"/>
        <v>0</v>
      </c>
      <c r="W3108" s="28">
        <f t="shared" si="293"/>
        <v>9</v>
      </c>
      <c r="X3108" s="28">
        <f>IF(W3108=0,0,IF(E3108&gt;1,E3108-1,VLOOKUP(W3108,Months_Weeks!$A$1:$B$13,2,0)))</f>
        <v>4</v>
      </c>
      <c r="Y3108" s="30"/>
      <c r="Z3108" s="39"/>
      <c r="AA3108" s="31"/>
      <c r="AB3108" s="39"/>
      <c r="AC3108" s="31"/>
      <c r="AD3108" s="40"/>
      <c r="AE3108" s="31"/>
      <c r="AF3108" s="40"/>
      <c r="AG3108" s="31"/>
      <c r="AH3108" s="40"/>
      <c r="AI3108" s="31"/>
      <c r="AJ3108" s="40"/>
    </row>
    <row r="3109" spans="1:36" x14ac:dyDescent="0.25">
      <c r="A3109" s="37" t="s">
        <v>32</v>
      </c>
      <c r="B3109" s="37">
        <v>40</v>
      </c>
      <c r="C3109" s="26" t="str">
        <f>IFERROR(INDEX(Clients[Client_Name],MATCH(Table312[[#This Row],[Client_Code]],Clients[Client_Code],0)),"")</f>
        <v>SADIA</v>
      </c>
      <c r="D3109" s="25">
        <v>10</v>
      </c>
      <c r="E3109" s="25">
        <v>1</v>
      </c>
      <c r="F3109" s="25" t="b">
        <f>IF(E3109&gt;(VLOOKUP(D3109,Months_Weeks!$A$2:$B$13,2,TRUE)),FALSE)</f>
        <v>0</v>
      </c>
      <c r="G3109" s="63">
        <f>IF(Table312[[#This Row],[Facility]]="Buin",1.5%,0.25%)</f>
        <v>2.5000000000000001E-3</v>
      </c>
      <c r="H3109" s="38"/>
      <c r="I3109" s="38"/>
      <c r="J3109" s="27">
        <f t="shared" si="288"/>
        <v>1277</v>
      </c>
      <c r="K3109" s="28">
        <f t="shared" si="289"/>
        <v>9</v>
      </c>
      <c r="L3109" s="27">
        <f>IF(K3109=0,0,IF(E3109&gt;1,E3109-1,VLOOKUP(K3109,Months_Weeks!$A$1:$B$13,2,0)))</f>
        <v>5</v>
      </c>
      <c r="M3109" s="29"/>
      <c r="N3109" s="39"/>
      <c r="O3109" s="39"/>
      <c r="P3109" s="50">
        <f t="shared" si="290"/>
        <v>0</v>
      </c>
      <c r="Q3109" s="28">
        <f t="shared" si="291"/>
        <v>9</v>
      </c>
      <c r="R3109" s="28">
        <f>IF(Q3109=0,0,IF(E3109&gt;1,E3109-1,VLOOKUP(Q3109,Months_Weeks!$A$1:$B$13,2,0)))</f>
        <v>5</v>
      </c>
      <c r="S3109" s="30"/>
      <c r="T3109" s="39"/>
      <c r="U3109" s="39"/>
      <c r="V3109" s="50">
        <f t="shared" si="292"/>
        <v>0</v>
      </c>
      <c r="W3109" s="28">
        <f t="shared" si="293"/>
        <v>9</v>
      </c>
      <c r="X3109" s="28">
        <f>IF(W3109=0,0,IF(E3109&gt;1,E3109-1,VLOOKUP(W3109,Months_Weeks!$A$1:$B$13,2,0)))</f>
        <v>5</v>
      </c>
      <c r="Y3109" s="30"/>
      <c r="Z3109" s="39"/>
      <c r="AA3109" s="31"/>
      <c r="AB3109" s="39"/>
      <c r="AC3109" s="31"/>
      <c r="AD3109" s="40"/>
      <c r="AE3109" s="31"/>
      <c r="AF3109" s="40"/>
      <c r="AG3109" s="31"/>
      <c r="AH3109" s="40"/>
      <c r="AI3109" s="31"/>
      <c r="AJ3109" s="40"/>
    </row>
    <row r="3110" spans="1:36" x14ac:dyDescent="0.25">
      <c r="A3110" s="37" t="s">
        <v>32</v>
      </c>
      <c r="B3110" s="37">
        <v>40</v>
      </c>
      <c r="C3110" s="26" t="str">
        <f>IFERROR(INDEX(Clients[Client_Name],MATCH(Table312[[#This Row],[Client_Code]],Clients[Client_Code],0)),"")</f>
        <v>SADIA</v>
      </c>
      <c r="D3110" s="25">
        <v>10</v>
      </c>
      <c r="E3110" s="25">
        <v>2</v>
      </c>
      <c r="F3110" s="25" t="b">
        <f>IF(E3110&gt;(VLOOKUP(D3110,Months_Weeks!$A$2:$B$13,2,TRUE)),FALSE)</f>
        <v>0</v>
      </c>
      <c r="G3110" s="63">
        <f>IF(Table312[[#This Row],[Facility]]="Buin",1.5%,0.25%)</f>
        <v>2.5000000000000001E-3</v>
      </c>
      <c r="H3110" s="38"/>
      <c r="I3110" s="38"/>
      <c r="J3110" s="27">
        <f t="shared" si="288"/>
        <v>1277</v>
      </c>
      <c r="K3110" s="28">
        <f t="shared" si="289"/>
        <v>10</v>
      </c>
      <c r="L3110" s="27">
        <f>IF(K3110=0,0,IF(E3110&gt;1,E3110-1,VLOOKUP(K3110,Months_Weeks!$A$1:$B$13,2,0)))</f>
        <v>1</v>
      </c>
      <c r="M3110" s="29"/>
      <c r="N3110" s="39"/>
      <c r="O3110" s="39"/>
      <c r="P3110" s="50">
        <f t="shared" si="290"/>
        <v>0</v>
      </c>
      <c r="Q3110" s="28">
        <f t="shared" si="291"/>
        <v>10</v>
      </c>
      <c r="R3110" s="28">
        <f>IF(Q3110=0,0,IF(E3110&gt;1,E3110-1,VLOOKUP(Q3110,Months_Weeks!$A$1:$B$13,2,0)))</f>
        <v>1</v>
      </c>
      <c r="S3110" s="30"/>
      <c r="T3110" s="39"/>
      <c r="U3110" s="39"/>
      <c r="V3110" s="50">
        <f t="shared" si="292"/>
        <v>0</v>
      </c>
      <c r="W3110" s="28">
        <f t="shared" si="293"/>
        <v>10</v>
      </c>
      <c r="X3110" s="28">
        <f>IF(W3110=0,0,IF(E3110&gt;1,E3110-1,VLOOKUP(W3110,Months_Weeks!$A$1:$B$13,2,0)))</f>
        <v>1</v>
      </c>
      <c r="Y3110" s="30"/>
      <c r="Z3110" s="39"/>
      <c r="AA3110" s="31"/>
      <c r="AB3110" s="39"/>
      <c r="AC3110" s="31"/>
      <c r="AD3110" s="40"/>
      <c r="AE3110" s="31"/>
      <c r="AF3110" s="40"/>
      <c r="AG3110" s="31"/>
      <c r="AH3110" s="40"/>
      <c r="AI3110" s="31"/>
      <c r="AJ3110" s="40"/>
    </row>
    <row r="3111" spans="1:36" x14ac:dyDescent="0.25">
      <c r="A3111" s="37" t="s">
        <v>32</v>
      </c>
      <c r="B3111" s="37">
        <v>40</v>
      </c>
      <c r="C3111" s="26" t="str">
        <f>IFERROR(INDEX(Clients[Client_Name],MATCH(Table312[[#This Row],[Client_Code]],Clients[Client_Code],0)),"")</f>
        <v>SADIA</v>
      </c>
      <c r="D3111" s="25">
        <v>10</v>
      </c>
      <c r="E3111" s="25">
        <v>3</v>
      </c>
      <c r="F3111" s="25" t="b">
        <f>IF(E3111&gt;(VLOOKUP(D3111,Months_Weeks!$A$2:$B$13,2,TRUE)),FALSE)</f>
        <v>0</v>
      </c>
      <c r="G3111" s="63">
        <f>IF(Table312[[#This Row],[Facility]]="Buin",1.5%,0.25%)</f>
        <v>2.5000000000000001E-3</v>
      </c>
      <c r="H3111" s="38"/>
      <c r="I3111" s="38"/>
      <c r="J3111" s="27">
        <f t="shared" si="288"/>
        <v>1277</v>
      </c>
      <c r="K3111" s="28">
        <f t="shared" si="289"/>
        <v>10</v>
      </c>
      <c r="L3111" s="27">
        <f>IF(K3111=0,0,IF(E3111&gt;1,E3111-1,VLOOKUP(K3111,Months_Weeks!$A$1:$B$13,2,0)))</f>
        <v>2</v>
      </c>
      <c r="M3111" s="29"/>
      <c r="N3111" s="39"/>
      <c r="O3111" s="39"/>
      <c r="P3111" s="50">
        <f t="shared" si="290"/>
        <v>0</v>
      </c>
      <c r="Q3111" s="28">
        <f t="shared" si="291"/>
        <v>10</v>
      </c>
      <c r="R3111" s="28">
        <f>IF(Q3111=0,0,IF(E3111&gt;1,E3111-1,VLOOKUP(Q3111,Months_Weeks!$A$1:$B$13,2,0)))</f>
        <v>2</v>
      </c>
      <c r="S3111" s="30"/>
      <c r="T3111" s="39"/>
      <c r="U3111" s="39"/>
      <c r="V3111" s="50">
        <f t="shared" si="292"/>
        <v>0</v>
      </c>
      <c r="W3111" s="28">
        <f t="shared" si="293"/>
        <v>10</v>
      </c>
      <c r="X3111" s="28">
        <f>IF(W3111=0,0,IF(E3111&gt;1,E3111-1,VLOOKUP(W3111,Months_Weeks!$A$1:$B$13,2,0)))</f>
        <v>2</v>
      </c>
      <c r="Y3111" s="30"/>
      <c r="Z3111" s="39"/>
      <c r="AA3111" s="31"/>
      <c r="AB3111" s="39"/>
      <c r="AC3111" s="31"/>
      <c r="AD3111" s="40"/>
      <c r="AE3111" s="31"/>
      <c r="AF3111" s="40"/>
      <c r="AG3111" s="31"/>
      <c r="AH3111" s="40"/>
      <c r="AI3111" s="31"/>
      <c r="AJ3111" s="40"/>
    </row>
    <row r="3112" spans="1:36" x14ac:dyDescent="0.25">
      <c r="A3112" s="37" t="s">
        <v>32</v>
      </c>
      <c r="B3112" s="37">
        <v>40</v>
      </c>
      <c r="C3112" s="26" t="str">
        <f>IFERROR(INDEX(Clients[Client_Name],MATCH(Table312[[#This Row],[Client_Code]],Clients[Client_Code],0)),"")</f>
        <v>SADIA</v>
      </c>
      <c r="D3112" s="25">
        <v>10</v>
      </c>
      <c r="E3112" s="25">
        <v>4</v>
      </c>
      <c r="F3112" s="25" t="b">
        <f>IF(E3112&gt;(VLOOKUP(D3112,Months_Weeks!$A$2:$B$13,2,TRUE)),FALSE)</f>
        <v>0</v>
      </c>
      <c r="G3112" s="63">
        <f>IF(Table312[[#This Row],[Facility]]="Buin",1.5%,0.25%)</f>
        <v>2.5000000000000001E-3</v>
      </c>
      <c r="H3112" s="38"/>
      <c r="I3112" s="38"/>
      <c r="J3112" s="27">
        <f t="shared" si="288"/>
        <v>1277</v>
      </c>
      <c r="K3112" s="28">
        <f t="shared" si="289"/>
        <v>10</v>
      </c>
      <c r="L3112" s="27">
        <f>IF(K3112=0,0,IF(E3112&gt;1,E3112-1,VLOOKUP(K3112,Months_Weeks!$A$1:$B$13,2,0)))</f>
        <v>3</v>
      </c>
      <c r="M3112" s="29"/>
      <c r="N3112" s="39"/>
      <c r="O3112" s="39"/>
      <c r="P3112" s="50">
        <f t="shared" si="290"/>
        <v>0</v>
      </c>
      <c r="Q3112" s="28">
        <f t="shared" si="291"/>
        <v>10</v>
      </c>
      <c r="R3112" s="28">
        <f>IF(Q3112=0,0,IF(E3112&gt;1,E3112-1,VLOOKUP(Q3112,Months_Weeks!$A$1:$B$13,2,0)))</f>
        <v>3</v>
      </c>
      <c r="S3112" s="30"/>
      <c r="T3112" s="39"/>
      <c r="U3112" s="39"/>
      <c r="V3112" s="50">
        <f t="shared" si="292"/>
        <v>0</v>
      </c>
      <c r="W3112" s="28">
        <f t="shared" si="293"/>
        <v>10</v>
      </c>
      <c r="X3112" s="28">
        <f>IF(W3112=0,0,IF(E3112&gt;1,E3112-1,VLOOKUP(W3112,Months_Weeks!$A$1:$B$13,2,0)))</f>
        <v>3</v>
      </c>
      <c r="Y3112" s="30"/>
      <c r="Z3112" s="39"/>
      <c r="AA3112" s="31"/>
      <c r="AB3112" s="39"/>
      <c r="AC3112" s="31"/>
      <c r="AD3112" s="40"/>
      <c r="AE3112" s="31"/>
      <c r="AF3112" s="40"/>
      <c r="AG3112" s="31"/>
      <c r="AH3112" s="40"/>
      <c r="AI3112" s="31"/>
      <c r="AJ3112" s="40"/>
    </row>
    <row r="3113" spans="1:36" x14ac:dyDescent="0.25">
      <c r="A3113" s="37" t="s">
        <v>32</v>
      </c>
      <c r="B3113" s="37">
        <v>40</v>
      </c>
      <c r="C3113" s="26" t="str">
        <f>IFERROR(INDEX(Clients[Client_Name],MATCH(Table312[[#This Row],[Client_Code]],Clients[Client_Code],0)),"")</f>
        <v>SADIA</v>
      </c>
      <c r="D3113" s="25">
        <v>11</v>
      </c>
      <c r="E3113" s="25">
        <v>1</v>
      </c>
      <c r="F3113" s="25" t="b">
        <f>IF(E3113&gt;(VLOOKUP(D3113,Months_Weeks!$A$2:$B$13,2,TRUE)),FALSE)</f>
        <v>0</v>
      </c>
      <c r="G3113" s="63">
        <f>IF(Table312[[#This Row],[Facility]]="Buin",1.5%,0.25%)</f>
        <v>2.5000000000000001E-3</v>
      </c>
      <c r="H3113" s="38"/>
      <c r="I3113" s="38"/>
      <c r="J3113" s="27">
        <f t="shared" si="288"/>
        <v>1277</v>
      </c>
      <c r="K3113" s="28">
        <f t="shared" si="289"/>
        <v>10</v>
      </c>
      <c r="L3113" s="27">
        <f>IF(K3113=0,0,IF(E3113&gt;1,E3113-1,VLOOKUP(K3113,Months_Weeks!$A$1:$B$13,2,0)))</f>
        <v>4</v>
      </c>
      <c r="M3113" s="29"/>
      <c r="N3113" s="39"/>
      <c r="O3113" s="39"/>
      <c r="P3113" s="50">
        <f t="shared" si="290"/>
        <v>0</v>
      </c>
      <c r="Q3113" s="28">
        <f t="shared" si="291"/>
        <v>10</v>
      </c>
      <c r="R3113" s="28">
        <f>IF(Q3113=0,0,IF(E3113&gt;1,E3113-1,VLOOKUP(Q3113,Months_Weeks!$A$1:$B$13,2,0)))</f>
        <v>4</v>
      </c>
      <c r="S3113" s="30"/>
      <c r="T3113" s="39"/>
      <c r="U3113" s="39"/>
      <c r="V3113" s="50">
        <f t="shared" si="292"/>
        <v>0</v>
      </c>
      <c r="W3113" s="28">
        <f t="shared" si="293"/>
        <v>10</v>
      </c>
      <c r="X3113" s="28">
        <f>IF(W3113=0,0,IF(E3113&gt;1,E3113-1,VLOOKUP(W3113,Months_Weeks!$A$1:$B$13,2,0)))</f>
        <v>4</v>
      </c>
      <c r="Y3113" s="30"/>
      <c r="Z3113" s="39"/>
      <c r="AA3113" s="31"/>
      <c r="AB3113" s="39"/>
      <c r="AC3113" s="31"/>
      <c r="AD3113" s="40"/>
      <c r="AE3113" s="31"/>
      <c r="AF3113" s="40"/>
      <c r="AG3113" s="31"/>
      <c r="AH3113" s="40"/>
      <c r="AI3113" s="31"/>
      <c r="AJ3113" s="40"/>
    </row>
    <row r="3114" spans="1:36" x14ac:dyDescent="0.25">
      <c r="A3114" s="37" t="s">
        <v>32</v>
      </c>
      <c r="B3114" s="37">
        <v>40</v>
      </c>
      <c r="C3114" s="26" t="str">
        <f>IFERROR(INDEX(Clients[Client_Name],MATCH(Table312[[#This Row],[Client_Code]],Clients[Client_Code],0)),"")</f>
        <v>SADIA</v>
      </c>
      <c r="D3114" s="25">
        <v>11</v>
      </c>
      <c r="E3114" s="25">
        <v>2</v>
      </c>
      <c r="F3114" s="25" t="b">
        <f>IF(E3114&gt;(VLOOKUP(D3114,Months_Weeks!$A$2:$B$13,2,TRUE)),FALSE)</f>
        <v>0</v>
      </c>
      <c r="G3114" s="63">
        <f>IF(Table312[[#This Row],[Facility]]="Buin",1.5%,0.25%)</f>
        <v>2.5000000000000001E-3</v>
      </c>
      <c r="H3114" s="38"/>
      <c r="I3114" s="38"/>
      <c r="J3114" s="27">
        <f t="shared" si="288"/>
        <v>1277</v>
      </c>
      <c r="K3114" s="28">
        <f t="shared" si="289"/>
        <v>11</v>
      </c>
      <c r="L3114" s="27">
        <f>IF(K3114=0,0,IF(E3114&gt;1,E3114-1,VLOOKUP(K3114,Months_Weeks!$A$1:$B$13,2,0)))</f>
        <v>1</v>
      </c>
      <c r="M3114" s="29"/>
      <c r="N3114" s="39"/>
      <c r="O3114" s="39"/>
      <c r="P3114" s="50">
        <f t="shared" si="290"/>
        <v>0</v>
      </c>
      <c r="Q3114" s="28">
        <f t="shared" si="291"/>
        <v>11</v>
      </c>
      <c r="R3114" s="28">
        <f>IF(Q3114=0,0,IF(E3114&gt;1,E3114-1,VLOOKUP(Q3114,Months_Weeks!$A$1:$B$13,2,0)))</f>
        <v>1</v>
      </c>
      <c r="S3114" s="30"/>
      <c r="T3114" s="39"/>
      <c r="U3114" s="39"/>
      <c r="V3114" s="50">
        <f t="shared" si="292"/>
        <v>0</v>
      </c>
      <c r="W3114" s="28">
        <f t="shared" si="293"/>
        <v>11</v>
      </c>
      <c r="X3114" s="28">
        <f>IF(W3114=0,0,IF(E3114&gt;1,E3114-1,VLOOKUP(W3114,Months_Weeks!$A$1:$B$13,2,0)))</f>
        <v>1</v>
      </c>
      <c r="Y3114" s="30"/>
      <c r="Z3114" s="39"/>
      <c r="AA3114" s="31"/>
      <c r="AB3114" s="39"/>
      <c r="AC3114" s="31"/>
      <c r="AD3114" s="40"/>
      <c r="AE3114" s="31"/>
      <c r="AF3114" s="40"/>
      <c r="AG3114" s="31"/>
      <c r="AH3114" s="40"/>
      <c r="AI3114" s="31"/>
      <c r="AJ3114" s="40"/>
    </row>
    <row r="3115" spans="1:36" x14ac:dyDescent="0.25">
      <c r="A3115" s="37" t="s">
        <v>32</v>
      </c>
      <c r="B3115" s="37">
        <v>40</v>
      </c>
      <c r="C3115" s="26" t="str">
        <f>IFERROR(INDEX(Clients[Client_Name],MATCH(Table312[[#This Row],[Client_Code]],Clients[Client_Code],0)),"")</f>
        <v>SADIA</v>
      </c>
      <c r="D3115" s="25">
        <v>11</v>
      </c>
      <c r="E3115" s="25">
        <v>3</v>
      </c>
      <c r="F3115" s="25" t="b">
        <f>IF(E3115&gt;(VLOOKUP(D3115,Months_Weeks!$A$2:$B$13,2,TRUE)),FALSE)</f>
        <v>0</v>
      </c>
      <c r="G3115" s="63">
        <f>IF(Table312[[#This Row],[Facility]]="Buin",1.5%,0.25%)</f>
        <v>2.5000000000000001E-3</v>
      </c>
      <c r="H3115" s="38">
        <v>150</v>
      </c>
      <c r="I3115" s="38"/>
      <c r="J3115" s="27">
        <f t="shared" si="288"/>
        <v>1427</v>
      </c>
      <c r="K3115" s="28">
        <f t="shared" si="289"/>
        <v>11</v>
      </c>
      <c r="L3115" s="27">
        <f>IF(K3115=0,0,IF(E3115&gt;1,E3115-1,VLOOKUP(K3115,Months_Weeks!$A$1:$B$13,2,0)))</f>
        <v>2</v>
      </c>
      <c r="M3115" s="29"/>
      <c r="N3115" s="39"/>
      <c r="O3115" s="39"/>
      <c r="P3115" s="50">
        <f t="shared" si="290"/>
        <v>0</v>
      </c>
      <c r="Q3115" s="28">
        <f t="shared" si="291"/>
        <v>11</v>
      </c>
      <c r="R3115" s="28">
        <f>IF(Q3115=0,0,IF(E3115&gt;1,E3115-1,VLOOKUP(Q3115,Months_Weeks!$A$1:$B$13,2,0)))</f>
        <v>2</v>
      </c>
      <c r="S3115" s="30"/>
      <c r="T3115" s="39"/>
      <c r="U3115" s="39"/>
      <c r="V3115" s="50">
        <f t="shared" si="292"/>
        <v>0</v>
      </c>
      <c r="W3115" s="28">
        <f t="shared" si="293"/>
        <v>11</v>
      </c>
      <c r="X3115" s="28">
        <f>IF(W3115=0,0,IF(E3115&gt;1,E3115-1,VLOOKUP(W3115,Months_Weeks!$A$1:$B$13,2,0)))</f>
        <v>2</v>
      </c>
      <c r="Y3115" s="30"/>
      <c r="Z3115" s="39"/>
      <c r="AA3115" s="31"/>
      <c r="AB3115" s="39"/>
      <c r="AC3115" s="31"/>
      <c r="AD3115" s="40"/>
      <c r="AE3115" s="31"/>
      <c r="AF3115" s="40"/>
      <c r="AG3115" s="31"/>
      <c r="AH3115" s="40"/>
      <c r="AI3115" s="31"/>
      <c r="AJ3115" s="40"/>
    </row>
    <row r="3116" spans="1:36" x14ac:dyDescent="0.25">
      <c r="A3116" s="37" t="s">
        <v>32</v>
      </c>
      <c r="B3116" s="37">
        <v>40</v>
      </c>
      <c r="C3116" s="26" t="str">
        <f>IFERROR(INDEX(Clients[Client_Name],MATCH(Table312[[#This Row],[Client_Code]],Clients[Client_Code],0)),"")</f>
        <v>SADIA</v>
      </c>
      <c r="D3116" s="25">
        <v>11</v>
      </c>
      <c r="E3116" s="25">
        <v>4</v>
      </c>
      <c r="F3116" s="25" t="b">
        <f>IF(E3116&gt;(VLOOKUP(D3116,Months_Weeks!$A$2:$B$13,2,TRUE)),FALSE)</f>
        <v>0</v>
      </c>
      <c r="G3116" s="63">
        <f>IF(Table312[[#This Row],[Facility]]="Buin",1.5%,0.25%)</f>
        <v>2.5000000000000001E-3</v>
      </c>
      <c r="H3116" s="38">
        <v>150</v>
      </c>
      <c r="I3116" s="38"/>
      <c r="J3116" s="27">
        <f t="shared" si="288"/>
        <v>1577</v>
      </c>
      <c r="K3116" s="28">
        <f t="shared" si="289"/>
        <v>11</v>
      </c>
      <c r="L3116" s="27">
        <f>IF(K3116=0,0,IF(E3116&gt;1,E3116-1,VLOOKUP(K3116,Months_Weeks!$A$1:$B$13,2,0)))</f>
        <v>3</v>
      </c>
      <c r="M3116" s="29"/>
      <c r="N3116" s="39"/>
      <c r="O3116" s="39"/>
      <c r="P3116" s="50">
        <f t="shared" si="290"/>
        <v>0</v>
      </c>
      <c r="Q3116" s="28">
        <f t="shared" si="291"/>
        <v>11</v>
      </c>
      <c r="R3116" s="28">
        <f>IF(Q3116=0,0,IF(E3116&gt;1,E3116-1,VLOOKUP(Q3116,Months_Weeks!$A$1:$B$13,2,0)))</f>
        <v>3</v>
      </c>
      <c r="S3116" s="30"/>
      <c r="T3116" s="39"/>
      <c r="U3116" s="39"/>
      <c r="V3116" s="50">
        <f t="shared" si="292"/>
        <v>0</v>
      </c>
      <c r="W3116" s="28">
        <f t="shared" si="293"/>
        <v>11</v>
      </c>
      <c r="X3116" s="28">
        <f>IF(W3116=0,0,IF(E3116&gt;1,E3116-1,VLOOKUP(W3116,Months_Weeks!$A$1:$B$13,2,0)))</f>
        <v>3</v>
      </c>
      <c r="Y3116" s="30"/>
      <c r="Z3116" s="39"/>
      <c r="AA3116" s="31"/>
      <c r="AB3116" s="39"/>
      <c r="AC3116" s="31"/>
      <c r="AD3116" s="40"/>
      <c r="AE3116" s="31"/>
      <c r="AF3116" s="40"/>
      <c r="AG3116" s="31"/>
      <c r="AH3116" s="40"/>
      <c r="AI3116" s="31"/>
      <c r="AJ3116" s="40"/>
    </row>
    <row r="3117" spans="1:36" x14ac:dyDescent="0.25">
      <c r="A3117" s="37" t="s">
        <v>32</v>
      </c>
      <c r="B3117" s="37">
        <v>40</v>
      </c>
      <c r="C3117" s="26" t="str">
        <f>IFERROR(INDEX(Clients[Client_Name],MATCH(Table312[[#This Row],[Client_Code]],Clients[Client_Code],0)),"")</f>
        <v>SADIA</v>
      </c>
      <c r="D3117" s="25">
        <v>12</v>
      </c>
      <c r="E3117" s="25">
        <v>1</v>
      </c>
      <c r="F3117" s="25" t="b">
        <f>IF(E3117&gt;(VLOOKUP(D3117,Months_Weeks!$A$2:$B$13,2,TRUE)),FALSE)</f>
        <v>0</v>
      </c>
      <c r="G3117" s="63">
        <f>IF(Table312[[#This Row],[Facility]]="Buin",1.5%,0.25%)</f>
        <v>2.5000000000000001E-3</v>
      </c>
      <c r="H3117" s="38"/>
      <c r="I3117" s="38"/>
      <c r="J3117" s="27">
        <f t="shared" si="288"/>
        <v>1577</v>
      </c>
      <c r="K3117" s="28">
        <f t="shared" si="289"/>
        <v>11</v>
      </c>
      <c r="L3117" s="27">
        <f>IF(K3117=0,0,IF(E3117&gt;1,E3117-1,VLOOKUP(K3117,Months_Weeks!$A$1:$B$13,2,0)))</f>
        <v>4</v>
      </c>
      <c r="M3117" s="29"/>
      <c r="N3117" s="39"/>
      <c r="O3117" s="39"/>
      <c r="P3117" s="50">
        <f t="shared" si="290"/>
        <v>0</v>
      </c>
      <c r="Q3117" s="28">
        <f t="shared" si="291"/>
        <v>11</v>
      </c>
      <c r="R3117" s="28">
        <f>IF(Q3117=0,0,IF(E3117&gt;1,E3117-1,VLOOKUP(Q3117,Months_Weeks!$A$1:$B$13,2,0)))</f>
        <v>4</v>
      </c>
      <c r="S3117" s="30"/>
      <c r="T3117" s="39"/>
      <c r="U3117" s="39"/>
      <c r="V3117" s="50">
        <f t="shared" si="292"/>
        <v>0</v>
      </c>
      <c r="W3117" s="28">
        <f t="shared" si="293"/>
        <v>11</v>
      </c>
      <c r="X3117" s="28">
        <f>IF(W3117=0,0,IF(E3117&gt;1,E3117-1,VLOOKUP(W3117,Months_Weeks!$A$1:$B$13,2,0)))</f>
        <v>4</v>
      </c>
      <c r="Y3117" s="30"/>
      <c r="Z3117" s="39"/>
      <c r="AA3117" s="31"/>
      <c r="AB3117" s="39"/>
      <c r="AC3117" s="31"/>
      <c r="AD3117" s="40"/>
      <c r="AE3117" s="31"/>
      <c r="AF3117" s="40"/>
      <c r="AG3117" s="31"/>
      <c r="AH3117" s="40"/>
      <c r="AI3117" s="31"/>
      <c r="AJ3117" s="40"/>
    </row>
    <row r="3118" spans="1:36" x14ac:dyDescent="0.25">
      <c r="A3118" s="37" t="s">
        <v>32</v>
      </c>
      <c r="B3118" s="37">
        <v>40</v>
      </c>
      <c r="C3118" s="26" t="str">
        <f>IFERROR(INDEX(Clients[Client_Name],MATCH(Table312[[#This Row],[Client_Code]],Clients[Client_Code],0)),"")</f>
        <v>SADIA</v>
      </c>
      <c r="D3118" s="25">
        <v>12</v>
      </c>
      <c r="E3118" s="25">
        <v>2</v>
      </c>
      <c r="F3118" s="25" t="b">
        <f>IF(E3118&gt;(VLOOKUP(D3118,Months_Weeks!$A$2:$B$13,2,TRUE)),FALSE)</f>
        <v>0</v>
      </c>
      <c r="G3118" s="63">
        <f>IF(Table312[[#This Row],[Facility]]="Buin",1.5%,0.25%)</f>
        <v>2.5000000000000001E-3</v>
      </c>
      <c r="H3118" s="38"/>
      <c r="I3118" s="38"/>
      <c r="J3118" s="27">
        <f t="shared" si="288"/>
        <v>1577</v>
      </c>
      <c r="K3118" s="28">
        <f t="shared" si="289"/>
        <v>12</v>
      </c>
      <c r="L3118" s="27">
        <f>IF(K3118=0,0,IF(E3118&gt;1,E3118-1,VLOOKUP(K3118,Months_Weeks!$A$1:$B$13,2,0)))</f>
        <v>1</v>
      </c>
      <c r="M3118" s="29"/>
      <c r="N3118" s="39"/>
      <c r="O3118" s="39"/>
      <c r="P3118" s="50">
        <f t="shared" si="290"/>
        <v>0</v>
      </c>
      <c r="Q3118" s="28">
        <f t="shared" si="291"/>
        <v>12</v>
      </c>
      <c r="R3118" s="28">
        <f>IF(Q3118=0,0,IF(E3118&gt;1,E3118-1,VLOOKUP(Q3118,Months_Weeks!$A$1:$B$13,2,0)))</f>
        <v>1</v>
      </c>
      <c r="S3118" s="30"/>
      <c r="T3118" s="39"/>
      <c r="U3118" s="39"/>
      <c r="V3118" s="50">
        <f t="shared" si="292"/>
        <v>0</v>
      </c>
      <c r="W3118" s="28">
        <f t="shared" si="293"/>
        <v>12</v>
      </c>
      <c r="X3118" s="28">
        <f>IF(W3118=0,0,IF(E3118&gt;1,E3118-1,VLOOKUP(W3118,Months_Weeks!$A$1:$B$13,2,0)))</f>
        <v>1</v>
      </c>
      <c r="Y3118" s="30"/>
      <c r="Z3118" s="39"/>
      <c r="AA3118" s="31"/>
      <c r="AB3118" s="39"/>
      <c r="AC3118" s="31"/>
      <c r="AD3118" s="40"/>
      <c r="AE3118" s="31"/>
      <c r="AF3118" s="40"/>
      <c r="AG3118" s="31"/>
      <c r="AH3118" s="40"/>
      <c r="AI3118" s="31"/>
      <c r="AJ3118" s="40"/>
    </row>
    <row r="3119" spans="1:36" x14ac:dyDescent="0.25">
      <c r="A3119" s="37" t="s">
        <v>32</v>
      </c>
      <c r="B3119" s="37">
        <v>40</v>
      </c>
      <c r="C3119" s="26" t="str">
        <f>IFERROR(INDEX(Clients[Client_Name],MATCH(Table312[[#This Row],[Client_Code]],Clients[Client_Code],0)),"")</f>
        <v>SADIA</v>
      </c>
      <c r="D3119" s="25">
        <v>12</v>
      </c>
      <c r="E3119" s="25">
        <v>3</v>
      </c>
      <c r="F3119" s="25" t="b">
        <f>IF(E3119&gt;(VLOOKUP(D3119,Months_Weeks!$A$2:$B$13,2,TRUE)),FALSE)</f>
        <v>0</v>
      </c>
      <c r="G3119" s="63">
        <f>IF(Table312[[#This Row],[Facility]]="Buin",1.5%,0.25%)</f>
        <v>2.5000000000000001E-3</v>
      </c>
      <c r="H3119" s="38"/>
      <c r="I3119" s="38">
        <v>150</v>
      </c>
      <c r="J3119" s="27">
        <f t="shared" si="288"/>
        <v>1427</v>
      </c>
      <c r="K3119" s="28">
        <f t="shared" si="289"/>
        <v>12</v>
      </c>
      <c r="L3119" s="27">
        <f>IF(K3119=0,0,IF(E3119&gt;1,E3119-1,VLOOKUP(K3119,Months_Weeks!$A$1:$B$13,2,0)))</f>
        <v>2</v>
      </c>
      <c r="M3119" s="29"/>
      <c r="N3119" s="39"/>
      <c r="O3119" s="39"/>
      <c r="P3119" s="50">
        <f t="shared" si="290"/>
        <v>0</v>
      </c>
      <c r="Q3119" s="28">
        <f t="shared" si="291"/>
        <v>12</v>
      </c>
      <c r="R3119" s="28">
        <f>IF(Q3119=0,0,IF(E3119&gt;1,E3119-1,VLOOKUP(Q3119,Months_Weeks!$A$1:$B$13,2,0)))</f>
        <v>2</v>
      </c>
      <c r="S3119" s="30"/>
      <c r="T3119" s="39"/>
      <c r="U3119" s="39"/>
      <c r="V3119" s="50">
        <f t="shared" si="292"/>
        <v>0</v>
      </c>
      <c r="W3119" s="28">
        <f t="shared" si="293"/>
        <v>12</v>
      </c>
      <c r="X3119" s="28">
        <f>IF(W3119=0,0,IF(E3119&gt;1,E3119-1,VLOOKUP(W3119,Months_Weeks!$A$1:$B$13,2,0)))</f>
        <v>2</v>
      </c>
      <c r="Y3119" s="30"/>
      <c r="Z3119" s="39"/>
      <c r="AA3119" s="31"/>
      <c r="AB3119" s="39"/>
      <c r="AC3119" s="31"/>
      <c r="AD3119" s="40"/>
      <c r="AE3119" s="31"/>
      <c r="AF3119" s="40"/>
      <c r="AG3119" s="31"/>
      <c r="AH3119" s="40"/>
      <c r="AI3119" s="31"/>
      <c r="AJ3119" s="40"/>
    </row>
    <row r="3120" spans="1:36" x14ac:dyDescent="0.25">
      <c r="A3120" s="37" t="s">
        <v>32</v>
      </c>
      <c r="B3120" s="37">
        <v>40</v>
      </c>
      <c r="C3120" s="26" t="str">
        <f>IFERROR(INDEX(Clients[Client_Name],MATCH(Table312[[#This Row],[Client_Code]],Clients[Client_Code],0)),"")</f>
        <v>SADIA</v>
      </c>
      <c r="D3120" s="25">
        <v>12</v>
      </c>
      <c r="E3120" s="25">
        <v>4</v>
      </c>
      <c r="F3120" s="25" t="b">
        <f>IF(E3120&gt;(VLOOKUP(D3120,Months_Weeks!$A$2:$B$13,2,TRUE)),FALSE)</f>
        <v>0</v>
      </c>
      <c r="G3120" s="63">
        <f>IF(Table312[[#This Row],[Facility]]="Buin",1.5%,0.25%)</f>
        <v>2.5000000000000001E-3</v>
      </c>
      <c r="H3120" s="38"/>
      <c r="I3120" s="38">
        <v>200</v>
      </c>
      <c r="J3120" s="27">
        <f t="shared" si="288"/>
        <v>1227</v>
      </c>
      <c r="K3120" s="28">
        <f t="shared" si="289"/>
        <v>12</v>
      </c>
      <c r="L3120" s="27">
        <f>IF(K3120=0,0,IF(E3120&gt;1,E3120-1,VLOOKUP(K3120,Months_Weeks!$A$1:$B$13,2,0)))</f>
        <v>3</v>
      </c>
      <c r="M3120" s="29"/>
      <c r="N3120" s="39"/>
      <c r="O3120" s="39"/>
      <c r="P3120" s="50">
        <f t="shared" si="290"/>
        <v>0</v>
      </c>
      <c r="Q3120" s="28">
        <f t="shared" si="291"/>
        <v>12</v>
      </c>
      <c r="R3120" s="28">
        <f>IF(Q3120=0,0,IF(E3120&gt;1,E3120-1,VLOOKUP(Q3120,Months_Weeks!$A$1:$B$13,2,0)))</f>
        <v>3</v>
      </c>
      <c r="S3120" s="30"/>
      <c r="T3120" s="39"/>
      <c r="U3120" s="39"/>
      <c r="V3120" s="50">
        <f t="shared" si="292"/>
        <v>0</v>
      </c>
      <c r="W3120" s="28">
        <f t="shared" si="293"/>
        <v>12</v>
      </c>
      <c r="X3120" s="28">
        <f>IF(W3120=0,0,IF(E3120&gt;1,E3120-1,VLOOKUP(W3120,Months_Weeks!$A$1:$B$13,2,0)))</f>
        <v>3</v>
      </c>
      <c r="Y3120" s="30"/>
      <c r="Z3120" s="39"/>
      <c r="AA3120" s="31"/>
      <c r="AB3120" s="39"/>
      <c r="AC3120" s="31"/>
      <c r="AD3120" s="40"/>
      <c r="AE3120" s="31"/>
      <c r="AF3120" s="40"/>
      <c r="AG3120" s="31"/>
      <c r="AH3120" s="40"/>
      <c r="AI3120" s="31"/>
      <c r="AJ3120" s="40"/>
    </row>
    <row r="3121" spans="1:36" x14ac:dyDescent="0.25">
      <c r="A3121" s="37" t="s">
        <v>32</v>
      </c>
      <c r="B3121" s="37">
        <v>40</v>
      </c>
      <c r="C3121" s="26" t="str">
        <f>IFERROR(INDEX(Clients[Client_Name],MATCH(Table312[[#This Row],[Client_Code]],Clients[Client_Code],0)),"")</f>
        <v>SADIA</v>
      </c>
      <c r="D3121" s="25">
        <v>12</v>
      </c>
      <c r="E3121" s="25">
        <v>5</v>
      </c>
      <c r="F3121" s="25" t="b">
        <f>IF(E3121&gt;(VLOOKUP(D3121,Months_Weeks!$A$2:$B$13,2,TRUE)),FALSE)</f>
        <v>0</v>
      </c>
      <c r="G3121" s="63">
        <f>IF(Table312[[#This Row],[Facility]]="Buin",1.5%,0.25%)</f>
        <v>2.5000000000000001E-3</v>
      </c>
      <c r="H3121" s="38"/>
      <c r="I3121" s="38"/>
      <c r="J3121" s="27">
        <f t="shared" si="288"/>
        <v>1227</v>
      </c>
      <c r="K3121" s="28">
        <f t="shared" si="289"/>
        <v>12</v>
      </c>
      <c r="L3121" s="27">
        <f>IF(K3121=0,0,IF(E3121&gt;1,E3121-1,VLOOKUP(K3121,Months_Weeks!$A$1:$B$13,2,0)))</f>
        <v>4</v>
      </c>
      <c r="M3121" s="29"/>
      <c r="N3121" s="39"/>
      <c r="O3121" s="39"/>
      <c r="P3121" s="50">
        <f t="shared" si="290"/>
        <v>0</v>
      </c>
      <c r="Q3121" s="28">
        <f t="shared" si="291"/>
        <v>12</v>
      </c>
      <c r="R3121" s="28">
        <f>IF(Q3121=0,0,IF(E3121&gt;1,E3121-1,VLOOKUP(Q3121,Months_Weeks!$A$1:$B$13,2,0)))</f>
        <v>4</v>
      </c>
      <c r="S3121" s="30"/>
      <c r="T3121" s="39"/>
      <c r="U3121" s="39"/>
      <c r="V3121" s="50">
        <f t="shared" si="292"/>
        <v>0</v>
      </c>
      <c r="W3121" s="28">
        <f t="shared" si="293"/>
        <v>12</v>
      </c>
      <c r="X3121" s="28">
        <f>IF(W3121=0,0,IF(E3121&gt;1,E3121-1,VLOOKUP(W3121,Months_Weeks!$A$1:$B$13,2,0)))</f>
        <v>4</v>
      </c>
      <c r="Y3121" s="30"/>
      <c r="Z3121" s="39"/>
      <c r="AA3121" s="31"/>
      <c r="AB3121" s="39"/>
      <c r="AC3121" s="31"/>
      <c r="AD3121" s="40"/>
      <c r="AE3121" s="31"/>
      <c r="AF3121" s="40"/>
      <c r="AG3121" s="31"/>
      <c r="AH3121" s="40"/>
      <c r="AI3121" s="31"/>
      <c r="AJ3121" s="40"/>
    </row>
    <row r="3122" spans="1:36" x14ac:dyDescent="0.25">
      <c r="A3122" s="37" t="s">
        <v>62</v>
      </c>
      <c r="B3122" s="37">
        <v>1015</v>
      </c>
      <c r="C3122" s="26" t="str">
        <f>IFERROR(INDEX(Clients[Client_Name],MATCH(Table312[[#This Row],[Client_Code]],Clients[Client_Code],0)),"")</f>
        <v>SADIA</v>
      </c>
      <c r="D3122" s="25">
        <v>1</v>
      </c>
      <c r="E3122" s="25">
        <v>1</v>
      </c>
      <c r="F3122" s="25" t="b">
        <f>IF(E3122&gt;(VLOOKUP(D3122,Months_Weeks!$A$2:$B$13,2,TRUE)),FALSE)</f>
        <v>0</v>
      </c>
      <c r="G3122" s="63">
        <f>IF(Table312[[#This Row],[Facility]]="Buin",1.5%,0.25%)</f>
        <v>1.4999999999999999E-2</v>
      </c>
      <c r="H3122" s="38">
        <v>624</v>
      </c>
      <c r="I3122" s="38"/>
      <c r="J3122" s="27">
        <f t="shared" si="288"/>
        <v>624</v>
      </c>
      <c r="K3122" s="28">
        <f t="shared" si="289"/>
        <v>0</v>
      </c>
      <c r="L3122" s="27">
        <f>IF(K3122=0,0,IF(E3122&gt;1,E3122-1,VLOOKUP(K3122,Months_Weeks!$A$1:$B$13,2,0)))</f>
        <v>0</v>
      </c>
      <c r="M3122" s="29"/>
      <c r="N3122" s="39"/>
      <c r="O3122" s="39"/>
      <c r="P3122" s="50">
        <f t="shared" si="290"/>
        <v>0</v>
      </c>
      <c r="Q3122" s="28">
        <f t="shared" si="291"/>
        <v>0</v>
      </c>
      <c r="R3122" s="28">
        <f>IF(Q3122=0,0,IF(E3122&gt;1,E3122-1,VLOOKUP(Q3122,Months_Weeks!$A$1:$B$13,2,0)))</f>
        <v>0</v>
      </c>
      <c r="S3122" s="30"/>
      <c r="T3122" s="39"/>
      <c r="U3122" s="39"/>
      <c r="V3122" s="50">
        <f t="shared" si="292"/>
        <v>0</v>
      </c>
      <c r="W3122" s="28">
        <f t="shared" si="293"/>
        <v>0</v>
      </c>
      <c r="X3122" s="28">
        <f>IF(W3122=0,0,IF(E3122&gt;1,E3122-1,VLOOKUP(W3122,Months_Weeks!$A$1:$B$13,2,0)))</f>
        <v>0</v>
      </c>
      <c r="Y3122" s="30"/>
      <c r="Z3122" s="39"/>
      <c r="AA3122" s="31">
        <v>1</v>
      </c>
      <c r="AB3122" s="73">
        <v>0.51</v>
      </c>
      <c r="AC3122" s="31"/>
      <c r="AD3122" s="40"/>
      <c r="AE3122" s="31"/>
      <c r="AF3122" s="40"/>
      <c r="AG3122" s="31"/>
      <c r="AH3122" s="40"/>
      <c r="AI3122" s="31">
        <v>1</v>
      </c>
      <c r="AJ3122" s="70">
        <v>0.21099999999999999</v>
      </c>
    </row>
    <row r="3123" spans="1:36" x14ac:dyDescent="0.25">
      <c r="A3123" s="37" t="s">
        <v>62</v>
      </c>
      <c r="B3123" s="37">
        <v>1015</v>
      </c>
      <c r="C3123" s="26" t="str">
        <f>IFERROR(INDEX(Clients[Client_Name],MATCH(Table312[[#This Row],[Client_Code]],Clients[Client_Code],0)),"")</f>
        <v>SADIA</v>
      </c>
      <c r="D3123" s="25">
        <v>1</v>
      </c>
      <c r="E3123" s="25">
        <v>2</v>
      </c>
      <c r="F3123" s="25" t="b">
        <f>IF(E3123&gt;(VLOOKUP(D3123,Months_Weeks!$A$2:$B$13,2,TRUE)),FALSE)</f>
        <v>0</v>
      </c>
      <c r="G3123" s="63">
        <f>IF(Table312[[#This Row],[Facility]]="Buin",1.5%,0.25%)</f>
        <v>1.4999999999999999E-2</v>
      </c>
      <c r="H3123" s="38">
        <v>12</v>
      </c>
      <c r="I3123" s="38"/>
      <c r="J3123" s="27">
        <f t="shared" si="288"/>
        <v>636</v>
      </c>
      <c r="K3123" s="28">
        <f t="shared" si="289"/>
        <v>1</v>
      </c>
      <c r="L3123" s="27">
        <f>IF(K3123=0,0,IF(E3123&gt;1,E3123-1,VLOOKUP(K3123,Months_Weeks!$A$1:$B$13,2,0)))</f>
        <v>1</v>
      </c>
      <c r="M3123" s="29"/>
      <c r="N3123" s="39"/>
      <c r="O3123" s="39"/>
      <c r="P3123" s="50">
        <f t="shared" si="290"/>
        <v>0</v>
      </c>
      <c r="Q3123" s="28">
        <f t="shared" si="291"/>
        <v>1</v>
      </c>
      <c r="R3123" s="28">
        <f>IF(Q3123=0,0,IF(E3123&gt;1,E3123-1,VLOOKUP(Q3123,Months_Weeks!$A$1:$B$13,2,0)))</f>
        <v>1</v>
      </c>
      <c r="S3123" s="30"/>
      <c r="T3123" s="39"/>
      <c r="U3123" s="39"/>
      <c r="V3123" s="50">
        <f t="shared" si="292"/>
        <v>0</v>
      </c>
      <c r="W3123" s="28">
        <f t="shared" si="293"/>
        <v>1</v>
      </c>
      <c r="X3123" s="28">
        <f>IF(W3123=0,0,IF(E3123&gt;1,E3123-1,VLOOKUP(W3123,Months_Weeks!$A$1:$B$13,2,0)))</f>
        <v>1</v>
      </c>
      <c r="Y3123" s="30"/>
      <c r="Z3123" s="39"/>
      <c r="AA3123" s="31"/>
      <c r="AB3123" s="39"/>
      <c r="AC3123" s="31"/>
      <c r="AD3123" s="40"/>
      <c r="AE3123" s="31"/>
      <c r="AF3123" s="40"/>
      <c r="AG3123" s="31"/>
      <c r="AH3123" s="40"/>
      <c r="AI3123" s="31"/>
      <c r="AJ3123" s="40"/>
    </row>
    <row r="3124" spans="1:36" x14ac:dyDescent="0.25">
      <c r="A3124" s="37" t="s">
        <v>62</v>
      </c>
      <c r="B3124" s="37">
        <v>1015</v>
      </c>
      <c r="C3124" s="26" t="str">
        <f>IFERROR(INDEX(Clients[Client_Name],MATCH(Table312[[#This Row],[Client_Code]],Clients[Client_Code],0)),"")</f>
        <v>SADIA</v>
      </c>
      <c r="D3124" s="25">
        <v>1</v>
      </c>
      <c r="E3124" s="25">
        <v>3</v>
      </c>
      <c r="F3124" s="25" t="b">
        <f>IF(E3124&gt;(VLOOKUP(D3124,Months_Weeks!$A$2:$B$13,2,TRUE)),FALSE)</f>
        <v>0</v>
      </c>
      <c r="G3124" s="63">
        <f>IF(Table312[[#This Row],[Facility]]="Buin",1.5%,0.25%)</f>
        <v>1.4999999999999999E-2</v>
      </c>
      <c r="H3124" s="38"/>
      <c r="I3124" s="38">
        <v>205</v>
      </c>
      <c r="J3124" s="27">
        <f t="shared" si="288"/>
        <v>431</v>
      </c>
      <c r="K3124" s="28">
        <f t="shared" si="289"/>
        <v>1</v>
      </c>
      <c r="L3124" s="27">
        <f>IF(K3124=0,0,IF(E3124&gt;1,E3124-1,VLOOKUP(K3124,Months_Weeks!$A$1:$B$13,2,0)))</f>
        <v>2</v>
      </c>
      <c r="M3124" s="29"/>
      <c r="N3124" s="39"/>
      <c r="O3124" s="39"/>
      <c r="P3124" s="50">
        <f t="shared" si="290"/>
        <v>0</v>
      </c>
      <c r="Q3124" s="28">
        <f t="shared" si="291"/>
        <v>1</v>
      </c>
      <c r="R3124" s="28">
        <f>IF(Q3124=0,0,IF(E3124&gt;1,E3124-1,VLOOKUP(Q3124,Months_Weeks!$A$1:$B$13,2,0)))</f>
        <v>2</v>
      </c>
      <c r="S3124" s="30"/>
      <c r="T3124" s="39"/>
      <c r="U3124" s="39"/>
      <c r="V3124" s="50">
        <f t="shared" si="292"/>
        <v>0</v>
      </c>
      <c r="W3124" s="28">
        <f t="shared" si="293"/>
        <v>1</v>
      </c>
      <c r="X3124" s="28">
        <f>IF(W3124=0,0,IF(E3124&gt;1,E3124-1,VLOOKUP(W3124,Months_Weeks!$A$1:$B$13,2,0)))</f>
        <v>2</v>
      </c>
      <c r="Y3124" s="30"/>
      <c r="Z3124" s="39"/>
      <c r="AA3124" s="31"/>
      <c r="AB3124" s="39"/>
      <c r="AC3124" s="31"/>
      <c r="AD3124" s="40"/>
      <c r="AE3124" s="31"/>
      <c r="AF3124" s="40"/>
      <c r="AG3124" s="31"/>
      <c r="AH3124" s="40"/>
      <c r="AI3124" s="31"/>
      <c r="AJ3124" s="40"/>
    </row>
    <row r="3125" spans="1:36" x14ac:dyDescent="0.25">
      <c r="A3125" s="37" t="s">
        <v>62</v>
      </c>
      <c r="B3125" s="37">
        <v>1015</v>
      </c>
      <c r="C3125" s="26" t="str">
        <f>IFERROR(INDEX(Clients[Client_Name],MATCH(Table312[[#This Row],[Client_Code]],Clients[Client_Code],0)),"")</f>
        <v>SADIA</v>
      </c>
      <c r="D3125" s="25">
        <v>1</v>
      </c>
      <c r="E3125" s="25">
        <v>4</v>
      </c>
      <c r="F3125" s="25" t="b">
        <f>IF(E3125&gt;(VLOOKUP(D3125,Months_Weeks!$A$2:$B$13,2,TRUE)),FALSE)</f>
        <v>0</v>
      </c>
      <c r="G3125" s="63">
        <f>IF(Table312[[#This Row],[Facility]]="Buin",1.5%,0.25%)</f>
        <v>1.4999999999999999E-2</v>
      </c>
      <c r="H3125" s="38"/>
      <c r="I3125" s="38">
        <v>112</v>
      </c>
      <c r="J3125" s="27">
        <f t="shared" si="288"/>
        <v>319</v>
      </c>
      <c r="K3125" s="28">
        <f t="shared" si="289"/>
        <v>1</v>
      </c>
      <c r="L3125" s="27">
        <f>IF(K3125=0,0,IF(E3125&gt;1,E3125-1,VLOOKUP(K3125,Months_Weeks!$A$1:$B$13,2,0)))</f>
        <v>3</v>
      </c>
      <c r="M3125" s="29"/>
      <c r="N3125" s="39"/>
      <c r="O3125" s="39"/>
      <c r="P3125" s="50">
        <f t="shared" si="290"/>
        <v>0</v>
      </c>
      <c r="Q3125" s="28">
        <f t="shared" si="291"/>
        <v>1</v>
      </c>
      <c r="R3125" s="28">
        <f>IF(Q3125=0,0,IF(E3125&gt;1,E3125-1,VLOOKUP(Q3125,Months_Weeks!$A$1:$B$13,2,0)))</f>
        <v>3</v>
      </c>
      <c r="S3125" s="30"/>
      <c r="T3125" s="39"/>
      <c r="U3125" s="39"/>
      <c r="V3125" s="50">
        <f t="shared" si="292"/>
        <v>0</v>
      </c>
      <c r="W3125" s="28">
        <f t="shared" si="293"/>
        <v>1</v>
      </c>
      <c r="X3125" s="28">
        <f>IF(W3125=0,0,IF(E3125&gt;1,E3125-1,VLOOKUP(W3125,Months_Weeks!$A$1:$B$13,2,0)))</f>
        <v>3</v>
      </c>
      <c r="Y3125" s="30"/>
      <c r="Z3125" s="39"/>
      <c r="AA3125" s="31"/>
      <c r="AB3125" s="39"/>
      <c r="AC3125" s="31"/>
      <c r="AD3125" s="40"/>
      <c r="AE3125" s="31"/>
      <c r="AF3125" s="40"/>
      <c r="AG3125" s="31"/>
      <c r="AH3125" s="40"/>
      <c r="AI3125" s="31"/>
      <c r="AJ3125" s="40"/>
    </row>
    <row r="3126" spans="1:36" x14ac:dyDescent="0.25">
      <c r="A3126" s="37" t="s">
        <v>62</v>
      </c>
      <c r="B3126" s="37">
        <v>1015</v>
      </c>
      <c r="C3126" s="26" t="str">
        <f>IFERROR(INDEX(Clients[Client_Name],MATCH(Table312[[#This Row],[Client_Code]],Clients[Client_Code],0)),"")</f>
        <v>SADIA</v>
      </c>
      <c r="D3126" s="25">
        <v>2</v>
      </c>
      <c r="E3126" s="25">
        <v>1</v>
      </c>
      <c r="F3126" s="25" t="b">
        <f>IF(E3126&gt;(VLOOKUP(D3126,Months_Weeks!$A$2:$B$13,2,TRUE)),FALSE)</f>
        <v>0</v>
      </c>
      <c r="G3126" s="63">
        <f>IF(Table312[[#This Row],[Facility]]="Buin",1.5%,0.25%)</f>
        <v>1.4999999999999999E-2</v>
      </c>
      <c r="H3126" s="38"/>
      <c r="I3126" s="38">
        <v>55</v>
      </c>
      <c r="J3126" s="27">
        <f t="shared" si="288"/>
        <v>264</v>
      </c>
      <c r="K3126" s="28">
        <f t="shared" si="289"/>
        <v>1</v>
      </c>
      <c r="L3126" s="27">
        <f>IF(K3126=0,0,IF(E3126&gt;1,E3126-1,VLOOKUP(K3126,Months_Weeks!$A$1:$B$13,2,0)))</f>
        <v>4</v>
      </c>
      <c r="M3126" s="29"/>
      <c r="N3126" s="39"/>
      <c r="O3126" s="39"/>
      <c r="P3126" s="50">
        <f t="shared" si="290"/>
        <v>0</v>
      </c>
      <c r="Q3126" s="28">
        <f t="shared" si="291"/>
        <v>1</v>
      </c>
      <c r="R3126" s="28">
        <f>IF(Q3126=0,0,IF(E3126&gt;1,E3126-1,VLOOKUP(Q3126,Months_Weeks!$A$1:$B$13,2,0)))</f>
        <v>4</v>
      </c>
      <c r="S3126" s="30"/>
      <c r="T3126" s="39"/>
      <c r="U3126" s="39"/>
      <c r="V3126" s="50">
        <f t="shared" si="292"/>
        <v>0</v>
      </c>
      <c r="W3126" s="28">
        <f t="shared" si="293"/>
        <v>1</v>
      </c>
      <c r="X3126" s="28">
        <f>IF(W3126=0,0,IF(E3126&gt;1,E3126-1,VLOOKUP(W3126,Months_Weeks!$A$1:$B$13,2,0)))</f>
        <v>4</v>
      </c>
      <c r="Y3126" s="30"/>
      <c r="Z3126" s="39"/>
      <c r="AA3126" s="31"/>
      <c r="AB3126" s="39"/>
      <c r="AC3126" s="31"/>
      <c r="AD3126" s="40"/>
      <c r="AE3126" s="31"/>
      <c r="AF3126" s="40"/>
      <c r="AG3126" s="31"/>
      <c r="AH3126" s="40"/>
      <c r="AI3126" s="31"/>
      <c r="AJ3126" s="40"/>
    </row>
    <row r="3127" spans="1:36" x14ac:dyDescent="0.25">
      <c r="A3127" s="37" t="s">
        <v>62</v>
      </c>
      <c r="B3127" s="37">
        <v>1015</v>
      </c>
      <c r="C3127" s="26" t="str">
        <f>IFERROR(INDEX(Clients[Client_Name],MATCH(Table312[[#This Row],[Client_Code]],Clients[Client_Code],0)),"")</f>
        <v>SADIA</v>
      </c>
      <c r="D3127" s="25">
        <v>2</v>
      </c>
      <c r="E3127" s="25">
        <v>2</v>
      </c>
      <c r="F3127" s="25" t="b">
        <f>IF(E3127&gt;(VLOOKUP(D3127,Months_Weeks!$A$2:$B$13,2,TRUE)),FALSE)</f>
        <v>0</v>
      </c>
      <c r="G3127" s="63">
        <f>IF(Table312[[#This Row],[Facility]]="Buin",1.5%,0.25%)</f>
        <v>1.4999999999999999E-2</v>
      </c>
      <c r="H3127" s="38">
        <v>101</v>
      </c>
      <c r="I3127" s="38"/>
      <c r="J3127" s="27">
        <f t="shared" si="288"/>
        <v>365</v>
      </c>
      <c r="K3127" s="28">
        <f t="shared" si="289"/>
        <v>2</v>
      </c>
      <c r="L3127" s="27">
        <f>IF(K3127=0,0,IF(E3127&gt;1,E3127-1,VLOOKUP(K3127,Months_Weeks!$A$1:$B$13,2,0)))</f>
        <v>1</v>
      </c>
      <c r="M3127" s="29"/>
      <c r="N3127" s="39"/>
      <c r="O3127" s="39"/>
      <c r="P3127" s="50">
        <f t="shared" si="290"/>
        <v>0</v>
      </c>
      <c r="Q3127" s="28">
        <f t="shared" si="291"/>
        <v>2</v>
      </c>
      <c r="R3127" s="28">
        <f>IF(Q3127=0,0,IF(E3127&gt;1,E3127-1,VLOOKUP(Q3127,Months_Weeks!$A$1:$B$13,2,0)))</f>
        <v>1</v>
      </c>
      <c r="S3127" s="30"/>
      <c r="T3127" s="39"/>
      <c r="U3127" s="39"/>
      <c r="V3127" s="50">
        <f t="shared" si="292"/>
        <v>0</v>
      </c>
      <c r="W3127" s="28">
        <f t="shared" si="293"/>
        <v>2</v>
      </c>
      <c r="X3127" s="28">
        <f>IF(W3127=0,0,IF(E3127&gt;1,E3127-1,VLOOKUP(W3127,Months_Weeks!$A$1:$B$13,2,0)))</f>
        <v>1</v>
      </c>
      <c r="Y3127" s="30"/>
      <c r="Z3127" s="39"/>
      <c r="AA3127" s="31"/>
      <c r="AB3127" s="39"/>
      <c r="AC3127" s="31"/>
      <c r="AD3127" s="40"/>
      <c r="AE3127" s="31"/>
      <c r="AF3127" s="40"/>
      <c r="AG3127" s="31"/>
      <c r="AH3127" s="40"/>
      <c r="AI3127" s="31"/>
      <c r="AJ3127" s="40"/>
    </row>
    <row r="3128" spans="1:36" x14ac:dyDescent="0.25">
      <c r="A3128" s="37" t="s">
        <v>62</v>
      </c>
      <c r="B3128" s="37">
        <v>1015</v>
      </c>
      <c r="C3128" s="26" t="str">
        <f>IFERROR(INDEX(Clients[Client_Name],MATCH(Table312[[#This Row],[Client_Code]],Clients[Client_Code],0)),"")</f>
        <v>SADIA</v>
      </c>
      <c r="D3128" s="25">
        <v>2</v>
      </c>
      <c r="E3128" s="25">
        <v>3</v>
      </c>
      <c r="F3128" s="25" t="b">
        <f>IF(E3128&gt;(VLOOKUP(D3128,Months_Weeks!$A$2:$B$13,2,TRUE)),FALSE)</f>
        <v>0</v>
      </c>
      <c r="G3128" s="63">
        <f>IF(Table312[[#This Row],[Facility]]="Buin",1.5%,0.25%)</f>
        <v>1.4999999999999999E-2</v>
      </c>
      <c r="H3128" s="38">
        <v>39</v>
      </c>
      <c r="I3128" s="38"/>
      <c r="J3128" s="27">
        <f t="shared" si="288"/>
        <v>404</v>
      </c>
      <c r="K3128" s="28">
        <f t="shared" si="289"/>
        <v>2</v>
      </c>
      <c r="L3128" s="27">
        <f>IF(K3128=0,0,IF(E3128&gt;1,E3128-1,VLOOKUP(K3128,Months_Weeks!$A$1:$B$13,2,0)))</f>
        <v>2</v>
      </c>
      <c r="M3128" s="29"/>
      <c r="N3128" s="39"/>
      <c r="O3128" s="39"/>
      <c r="P3128" s="50">
        <f t="shared" si="290"/>
        <v>0</v>
      </c>
      <c r="Q3128" s="28">
        <f t="shared" si="291"/>
        <v>2</v>
      </c>
      <c r="R3128" s="28">
        <f>IF(Q3128=0,0,IF(E3128&gt;1,E3128-1,VLOOKUP(Q3128,Months_Weeks!$A$1:$B$13,2,0)))</f>
        <v>2</v>
      </c>
      <c r="S3128" s="30"/>
      <c r="T3128" s="39"/>
      <c r="U3128" s="39"/>
      <c r="V3128" s="50">
        <f t="shared" si="292"/>
        <v>0</v>
      </c>
      <c r="W3128" s="28">
        <f t="shared" si="293"/>
        <v>2</v>
      </c>
      <c r="X3128" s="28">
        <f>IF(W3128=0,0,IF(E3128&gt;1,E3128-1,VLOOKUP(W3128,Months_Weeks!$A$1:$B$13,2,0)))</f>
        <v>2</v>
      </c>
      <c r="Y3128" s="30"/>
      <c r="Z3128" s="39"/>
      <c r="AA3128" s="31"/>
      <c r="AB3128" s="39"/>
      <c r="AC3128" s="31"/>
      <c r="AD3128" s="40"/>
      <c r="AE3128" s="31"/>
      <c r="AF3128" s="40"/>
      <c r="AG3128" s="31"/>
      <c r="AH3128" s="40"/>
      <c r="AI3128" s="31"/>
      <c r="AJ3128" s="40"/>
    </row>
    <row r="3129" spans="1:36" x14ac:dyDescent="0.25">
      <c r="A3129" s="37" t="s">
        <v>62</v>
      </c>
      <c r="B3129" s="37">
        <v>1015</v>
      </c>
      <c r="C3129" s="26" t="str">
        <f>IFERROR(INDEX(Clients[Client_Name],MATCH(Table312[[#This Row],[Client_Code]],Clients[Client_Code],0)),"")</f>
        <v>SADIA</v>
      </c>
      <c r="D3129" s="25">
        <v>2</v>
      </c>
      <c r="E3129" s="25">
        <v>4</v>
      </c>
      <c r="F3129" s="25" t="b">
        <f>IF(E3129&gt;(VLOOKUP(D3129,Months_Weeks!$A$2:$B$13,2,TRUE)),FALSE)</f>
        <v>0</v>
      </c>
      <c r="G3129" s="63">
        <f>IF(Table312[[#This Row],[Facility]]="Buin",1.5%,0.25%)</f>
        <v>1.4999999999999999E-2</v>
      </c>
      <c r="H3129" s="38">
        <v>116</v>
      </c>
      <c r="I3129" s="38"/>
      <c r="J3129" s="27">
        <f t="shared" si="288"/>
        <v>520</v>
      </c>
      <c r="K3129" s="28">
        <f t="shared" si="289"/>
        <v>2</v>
      </c>
      <c r="L3129" s="27">
        <f>IF(K3129=0,0,IF(E3129&gt;1,E3129-1,VLOOKUP(K3129,Months_Weeks!$A$1:$B$13,2,0)))</f>
        <v>3</v>
      </c>
      <c r="M3129" s="29"/>
      <c r="N3129" s="39"/>
      <c r="O3129" s="39"/>
      <c r="P3129" s="50">
        <f t="shared" si="290"/>
        <v>0</v>
      </c>
      <c r="Q3129" s="28">
        <f t="shared" si="291"/>
        <v>2</v>
      </c>
      <c r="R3129" s="28">
        <f>IF(Q3129=0,0,IF(E3129&gt;1,E3129-1,VLOOKUP(Q3129,Months_Weeks!$A$1:$B$13,2,0)))</f>
        <v>3</v>
      </c>
      <c r="S3129" s="30"/>
      <c r="T3129" s="39"/>
      <c r="U3129" s="39"/>
      <c r="V3129" s="50">
        <f t="shared" si="292"/>
        <v>0</v>
      </c>
      <c r="W3129" s="28">
        <f t="shared" si="293"/>
        <v>2</v>
      </c>
      <c r="X3129" s="28">
        <f>IF(W3129=0,0,IF(E3129&gt;1,E3129-1,VLOOKUP(W3129,Months_Weeks!$A$1:$B$13,2,0)))</f>
        <v>3</v>
      </c>
      <c r="Y3129" s="30"/>
      <c r="Z3129" s="39"/>
      <c r="AA3129" s="31"/>
      <c r="AB3129" s="39"/>
      <c r="AC3129" s="31"/>
      <c r="AD3129" s="40"/>
      <c r="AE3129" s="31"/>
      <c r="AF3129" s="40"/>
      <c r="AG3129" s="31"/>
      <c r="AH3129" s="40"/>
      <c r="AI3129" s="31"/>
      <c r="AJ3129" s="40"/>
    </row>
    <row r="3130" spans="1:36" x14ac:dyDescent="0.25">
      <c r="A3130" s="37" t="s">
        <v>62</v>
      </c>
      <c r="B3130" s="37">
        <v>1015</v>
      </c>
      <c r="C3130" s="26" t="str">
        <f>IFERROR(INDEX(Clients[Client_Name],MATCH(Table312[[#This Row],[Client_Code]],Clients[Client_Code],0)),"")</f>
        <v>SADIA</v>
      </c>
      <c r="D3130" s="25">
        <v>3</v>
      </c>
      <c r="E3130" s="25">
        <v>1</v>
      </c>
      <c r="F3130" s="25" t="b">
        <f>IF(E3130&gt;(VLOOKUP(D3130,Months_Weeks!$A$2:$B$13,2,TRUE)),FALSE)</f>
        <v>0</v>
      </c>
      <c r="G3130" s="63">
        <f>IF(Table312[[#This Row],[Facility]]="Buin",1.5%,0.25%)</f>
        <v>1.4999999999999999E-2</v>
      </c>
      <c r="H3130" s="38">
        <v>250</v>
      </c>
      <c r="I3130" s="38"/>
      <c r="J3130" s="27">
        <f t="shared" si="288"/>
        <v>770</v>
      </c>
      <c r="K3130" s="28">
        <f t="shared" si="289"/>
        <v>2</v>
      </c>
      <c r="L3130" s="27">
        <f>IF(K3130=0,0,IF(E3130&gt;1,E3130-1,VLOOKUP(K3130,Months_Weeks!$A$1:$B$13,2,0)))</f>
        <v>4</v>
      </c>
      <c r="M3130" s="29"/>
      <c r="N3130" s="39"/>
      <c r="O3130" s="39"/>
      <c r="P3130" s="50">
        <f t="shared" si="290"/>
        <v>0</v>
      </c>
      <c r="Q3130" s="28">
        <f t="shared" si="291"/>
        <v>2</v>
      </c>
      <c r="R3130" s="28">
        <f>IF(Q3130=0,0,IF(E3130&gt;1,E3130-1,VLOOKUP(Q3130,Months_Weeks!$A$1:$B$13,2,0)))</f>
        <v>4</v>
      </c>
      <c r="S3130" s="30"/>
      <c r="T3130" s="39"/>
      <c r="U3130" s="39"/>
      <c r="V3130" s="50">
        <f t="shared" si="292"/>
        <v>0</v>
      </c>
      <c r="W3130" s="28">
        <f t="shared" si="293"/>
        <v>2</v>
      </c>
      <c r="X3130" s="28">
        <f>IF(W3130=0,0,IF(E3130&gt;1,E3130-1,VLOOKUP(W3130,Months_Weeks!$A$1:$B$13,2,0)))</f>
        <v>4</v>
      </c>
      <c r="Y3130" s="30"/>
      <c r="Z3130" s="39"/>
      <c r="AA3130" s="31"/>
      <c r="AB3130" s="39"/>
      <c r="AC3130" s="31"/>
      <c r="AD3130" s="40"/>
      <c r="AE3130" s="31"/>
      <c r="AF3130" s="40"/>
      <c r="AG3130" s="31"/>
      <c r="AH3130" s="40"/>
      <c r="AI3130" s="31"/>
      <c r="AJ3130" s="40"/>
    </row>
    <row r="3131" spans="1:36" x14ac:dyDescent="0.25">
      <c r="A3131" s="37" t="s">
        <v>62</v>
      </c>
      <c r="B3131" s="37">
        <v>1015</v>
      </c>
      <c r="C3131" s="26" t="str">
        <f>IFERROR(INDEX(Clients[Client_Name],MATCH(Table312[[#This Row],[Client_Code]],Clients[Client_Code],0)),"")</f>
        <v>SADIA</v>
      </c>
      <c r="D3131" s="25">
        <v>3</v>
      </c>
      <c r="E3131" s="25">
        <v>2</v>
      </c>
      <c r="F3131" s="25" t="b">
        <f>IF(E3131&gt;(VLOOKUP(D3131,Months_Weeks!$A$2:$B$13,2,TRUE)),FALSE)</f>
        <v>0</v>
      </c>
      <c r="G3131" s="63">
        <f>IF(Table312[[#This Row],[Facility]]="Buin",1.5%,0.25%)</f>
        <v>1.4999999999999999E-2</v>
      </c>
      <c r="H3131" s="38">
        <v>150</v>
      </c>
      <c r="I3131" s="38"/>
      <c r="J3131" s="27">
        <f t="shared" si="288"/>
        <v>920</v>
      </c>
      <c r="K3131" s="28">
        <f t="shared" si="289"/>
        <v>3</v>
      </c>
      <c r="L3131" s="27">
        <f>IF(K3131=0,0,IF(E3131&gt;1,E3131-1,VLOOKUP(K3131,Months_Weeks!$A$1:$B$13,2,0)))</f>
        <v>1</v>
      </c>
      <c r="M3131" s="29"/>
      <c r="N3131" s="39"/>
      <c r="O3131" s="39"/>
      <c r="P3131" s="50">
        <f t="shared" si="290"/>
        <v>0</v>
      </c>
      <c r="Q3131" s="28">
        <f t="shared" si="291"/>
        <v>3</v>
      </c>
      <c r="R3131" s="28">
        <f>IF(Q3131=0,0,IF(E3131&gt;1,E3131-1,VLOOKUP(Q3131,Months_Weeks!$A$1:$B$13,2,0)))</f>
        <v>1</v>
      </c>
      <c r="S3131" s="30"/>
      <c r="T3131" s="39"/>
      <c r="U3131" s="39"/>
      <c r="V3131" s="50">
        <f t="shared" si="292"/>
        <v>0</v>
      </c>
      <c r="W3131" s="28">
        <f t="shared" si="293"/>
        <v>3</v>
      </c>
      <c r="X3131" s="28">
        <f>IF(W3131=0,0,IF(E3131&gt;1,E3131-1,VLOOKUP(W3131,Months_Weeks!$A$1:$B$13,2,0)))</f>
        <v>1</v>
      </c>
      <c r="Y3131" s="30"/>
      <c r="Z3131" s="39"/>
      <c r="AA3131" s="31"/>
      <c r="AB3131" s="39"/>
      <c r="AC3131" s="31"/>
      <c r="AD3131" s="40"/>
      <c r="AE3131" s="31"/>
      <c r="AF3131" s="40"/>
      <c r="AG3131" s="31"/>
      <c r="AH3131" s="40"/>
      <c r="AI3131" s="31"/>
      <c r="AJ3131" s="40"/>
    </row>
    <row r="3132" spans="1:36" x14ac:dyDescent="0.25">
      <c r="A3132" s="37" t="s">
        <v>62</v>
      </c>
      <c r="B3132" s="37">
        <v>1015</v>
      </c>
      <c r="C3132" s="26" t="str">
        <f>IFERROR(INDEX(Clients[Client_Name],MATCH(Table312[[#This Row],[Client_Code]],Clients[Client_Code],0)),"")</f>
        <v>SADIA</v>
      </c>
      <c r="D3132" s="25">
        <v>3</v>
      </c>
      <c r="E3132" s="25">
        <v>3</v>
      </c>
      <c r="F3132" s="25" t="b">
        <f>IF(E3132&gt;(VLOOKUP(D3132,Months_Weeks!$A$2:$B$13,2,TRUE)),FALSE)</f>
        <v>0</v>
      </c>
      <c r="G3132" s="63">
        <f>IF(Table312[[#This Row],[Facility]]="Buin",1.5%,0.25%)</f>
        <v>1.4999999999999999E-2</v>
      </c>
      <c r="H3132" s="38"/>
      <c r="I3132" s="38"/>
      <c r="J3132" s="27">
        <f t="shared" si="288"/>
        <v>920</v>
      </c>
      <c r="K3132" s="28">
        <f t="shared" si="289"/>
        <v>3</v>
      </c>
      <c r="L3132" s="27">
        <f>IF(K3132=0,0,IF(E3132&gt;1,E3132-1,VLOOKUP(K3132,Months_Weeks!$A$1:$B$13,2,0)))</f>
        <v>2</v>
      </c>
      <c r="M3132" s="29"/>
      <c r="N3132" s="39"/>
      <c r="O3132" s="39"/>
      <c r="P3132" s="50">
        <f t="shared" si="290"/>
        <v>0</v>
      </c>
      <c r="Q3132" s="28">
        <f t="shared" si="291"/>
        <v>3</v>
      </c>
      <c r="R3132" s="28">
        <f>IF(Q3132=0,0,IF(E3132&gt;1,E3132-1,VLOOKUP(Q3132,Months_Weeks!$A$1:$B$13,2,0)))</f>
        <v>2</v>
      </c>
      <c r="S3132" s="30"/>
      <c r="T3132" s="39"/>
      <c r="U3132" s="39"/>
      <c r="V3132" s="50">
        <f t="shared" si="292"/>
        <v>0</v>
      </c>
      <c r="W3132" s="28">
        <f t="shared" si="293"/>
        <v>3</v>
      </c>
      <c r="X3132" s="28">
        <f>IF(W3132=0,0,IF(E3132&gt;1,E3132-1,VLOOKUP(W3132,Months_Weeks!$A$1:$B$13,2,0)))</f>
        <v>2</v>
      </c>
      <c r="Y3132" s="30"/>
      <c r="Z3132" s="39"/>
      <c r="AA3132" s="31"/>
      <c r="AB3132" s="39"/>
      <c r="AC3132" s="31"/>
      <c r="AD3132" s="40"/>
      <c r="AE3132" s="31"/>
      <c r="AF3132" s="40"/>
      <c r="AG3132" s="31"/>
      <c r="AH3132" s="40"/>
      <c r="AI3132" s="31"/>
      <c r="AJ3132" s="40"/>
    </row>
    <row r="3133" spans="1:36" x14ac:dyDescent="0.25">
      <c r="A3133" s="37" t="s">
        <v>62</v>
      </c>
      <c r="B3133" s="37">
        <v>1015</v>
      </c>
      <c r="C3133" s="26" t="str">
        <f>IFERROR(INDEX(Clients[Client_Name],MATCH(Table312[[#This Row],[Client_Code]],Clients[Client_Code],0)),"")</f>
        <v>SADIA</v>
      </c>
      <c r="D3133" s="25">
        <v>3</v>
      </c>
      <c r="E3133" s="25">
        <v>4</v>
      </c>
      <c r="F3133" s="25" t="b">
        <f>IF(E3133&gt;(VLOOKUP(D3133,Months_Weeks!$A$2:$B$13,2,TRUE)),FALSE)</f>
        <v>0</v>
      </c>
      <c r="G3133" s="63">
        <f>IF(Table312[[#This Row],[Facility]]="Buin",1.5%,0.25%)</f>
        <v>1.4999999999999999E-2</v>
      </c>
      <c r="H3133" s="38"/>
      <c r="I3133" s="38"/>
      <c r="J3133" s="27">
        <f t="shared" si="288"/>
        <v>920</v>
      </c>
      <c r="K3133" s="28">
        <f t="shared" si="289"/>
        <v>3</v>
      </c>
      <c r="L3133" s="27">
        <f>IF(K3133=0,0,IF(E3133&gt;1,E3133-1,VLOOKUP(K3133,Months_Weeks!$A$1:$B$13,2,0)))</f>
        <v>3</v>
      </c>
      <c r="M3133" s="29"/>
      <c r="N3133" s="39"/>
      <c r="O3133" s="39"/>
      <c r="P3133" s="50">
        <f t="shared" si="290"/>
        <v>0</v>
      </c>
      <c r="Q3133" s="28">
        <f t="shared" si="291"/>
        <v>3</v>
      </c>
      <c r="R3133" s="28">
        <f>IF(Q3133=0,0,IF(E3133&gt;1,E3133-1,VLOOKUP(Q3133,Months_Weeks!$A$1:$B$13,2,0)))</f>
        <v>3</v>
      </c>
      <c r="S3133" s="30"/>
      <c r="T3133" s="39"/>
      <c r="U3133" s="39"/>
      <c r="V3133" s="50">
        <f t="shared" si="292"/>
        <v>0</v>
      </c>
      <c r="W3133" s="28">
        <f t="shared" si="293"/>
        <v>3</v>
      </c>
      <c r="X3133" s="28">
        <f>IF(W3133=0,0,IF(E3133&gt;1,E3133-1,VLOOKUP(W3133,Months_Weeks!$A$1:$B$13,2,0)))</f>
        <v>3</v>
      </c>
      <c r="Y3133" s="30"/>
      <c r="Z3133" s="39"/>
      <c r="AA3133" s="31"/>
      <c r="AB3133" s="39"/>
      <c r="AC3133" s="31"/>
      <c r="AD3133" s="40"/>
      <c r="AE3133" s="31"/>
      <c r="AF3133" s="40"/>
      <c r="AG3133" s="31"/>
      <c r="AH3133" s="40"/>
      <c r="AI3133" s="31"/>
      <c r="AJ3133" s="40"/>
    </row>
    <row r="3134" spans="1:36" x14ac:dyDescent="0.25">
      <c r="A3134" s="37" t="s">
        <v>62</v>
      </c>
      <c r="B3134" s="37">
        <v>1015</v>
      </c>
      <c r="C3134" s="26" t="str">
        <f>IFERROR(INDEX(Clients[Client_Name],MATCH(Table312[[#This Row],[Client_Code]],Clients[Client_Code],0)),"")</f>
        <v>SADIA</v>
      </c>
      <c r="D3134" s="25">
        <v>3</v>
      </c>
      <c r="E3134" s="25">
        <v>5</v>
      </c>
      <c r="F3134" s="25" t="b">
        <f>IF(E3134&gt;(VLOOKUP(D3134,Months_Weeks!$A$2:$B$13,2,TRUE)),FALSE)</f>
        <v>0</v>
      </c>
      <c r="G3134" s="63">
        <f>IF(Table312[[#This Row],[Facility]]="Buin",1.5%,0.25%)</f>
        <v>1.4999999999999999E-2</v>
      </c>
      <c r="H3134" s="38"/>
      <c r="I3134" s="38"/>
      <c r="J3134" s="27">
        <f t="shared" si="288"/>
        <v>920</v>
      </c>
      <c r="K3134" s="28">
        <f t="shared" si="289"/>
        <v>3</v>
      </c>
      <c r="L3134" s="27">
        <f>IF(K3134=0,0,IF(E3134&gt;1,E3134-1,VLOOKUP(K3134,Months_Weeks!$A$1:$B$13,2,0)))</f>
        <v>4</v>
      </c>
      <c r="M3134" s="29"/>
      <c r="N3134" s="39"/>
      <c r="O3134" s="39"/>
      <c r="P3134" s="50">
        <f t="shared" si="290"/>
        <v>0</v>
      </c>
      <c r="Q3134" s="28">
        <f t="shared" si="291"/>
        <v>3</v>
      </c>
      <c r="R3134" s="28">
        <f>IF(Q3134=0,0,IF(E3134&gt;1,E3134-1,VLOOKUP(Q3134,Months_Weeks!$A$1:$B$13,2,0)))</f>
        <v>4</v>
      </c>
      <c r="S3134" s="30"/>
      <c r="T3134" s="39"/>
      <c r="U3134" s="39"/>
      <c r="V3134" s="50">
        <f t="shared" si="292"/>
        <v>0</v>
      </c>
      <c r="W3134" s="28">
        <f t="shared" si="293"/>
        <v>3</v>
      </c>
      <c r="X3134" s="28">
        <f>IF(W3134=0,0,IF(E3134&gt;1,E3134-1,VLOOKUP(W3134,Months_Weeks!$A$1:$B$13,2,0)))</f>
        <v>4</v>
      </c>
      <c r="Y3134" s="30"/>
      <c r="Z3134" s="39"/>
      <c r="AA3134" s="31"/>
      <c r="AB3134" s="39"/>
      <c r="AC3134" s="31"/>
      <c r="AD3134" s="40"/>
      <c r="AE3134" s="31"/>
      <c r="AF3134" s="40"/>
      <c r="AG3134" s="31"/>
      <c r="AH3134" s="40"/>
      <c r="AI3134" s="31"/>
      <c r="AJ3134" s="40"/>
    </row>
    <row r="3135" spans="1:36" x14ac:dyDescent="0.25">
      <c r="A3135" s="37" t="s">
        <v>62</v>
      </c>
      <c r="B3135" s="37">
        <v>1015</v>
      </c>
      <c r="C3135" s="26" t="str">
        <f>IFERROR(INDEX(Clients[Client_Name],MATCH(Table312[[#This Row],[Client_Code]],Clients[Client_Code],0)),"")</f>
        <v>SADIA</v>
      </c>
      <c r="D3135" s="25">
        <v>4</v>
      </c>
      <c r="E3135" s="25">
        <v>1</v>
      </c>
      <c r="F3135" s="25" t="b">
        <f>IF(E3135&gt;(VLOOKUP(D3135,Months_Weeks!$A$2:$B$13,2,TRUE)),FALSE)</f>
        <v>0</v>
      </c>
      <c r="G3135" s="63">
        <f>IF(Table312[[#This Row],[Facility]]="Buin",1.5%,0.25%)</f>
        <v>1.4999999999999999E-2</v>
      </c>
      <c r="H3135" s="38"/>
      <c r="I3135" s="38">
        <v>20</v>
      </c>
      <c r="J3135" s="27">
        <f t="shared" si="288"/>
        <v>900</v>
      </c>
      <c r="K3135" s="28">
        <f t="shared" si="289"/>
        <v>3</v>
      </c>
      <c r="L3135" s="27">
        <f>IF(K3135=0,0,IF(E3135&gt;1,E3135-1,VLOOKUP(K3135,Months_Weeks!$A$1:$B$13,2,0)))</f>
        <v>5</v>
      </c>
      <c r="M3135" s="29"/>
      <c r="N3135" s="39"/>
      <c r="O3135" s="39"/>
      <c r="P3135" s="50">
        <f t="shared" si="290"/>
        <v>0</v>
      </c>
      <c r="Q3135" s="28">
        <f t="shared" si="291"/>
        <v>3</v>
      </c>
      <c r="R3135" s="28">
        <f>IF(Q3135=0,0,IF(E3135&gt;1,E3135-1,VLOOKUP(Q3135,Months_Weeks!$A$1:$B$13,2,0)))</f>
        <v>5</v>
      </c>
      <c r="S3135" s="30"/>
      <c r="T3135" s="39"/>
      <c r="U3135" s="39"/>
      <c r="V3135" s="50">
        <f t="shared" si="292"/>
        <v>0</v>
      </c>
      <c r="W3135" s="28">
        <f t="shared" si="293"/>
        <v>3</v>
      </c>
      <c r="X3135" s="28">
        <f>IF(W3135=0,0,IF(E3135&gt;1,E3135-1,VLOOKUP(W3135,Months_Weeks!$A$1:$B$13,2,0)))</f>
        <v>5</v>
      </c>
      <c r="Y3135" s="30"/>
      <c r="Z3135" s="39"/>
      <c r="AA3135" s="31"/>
      <c r="AB3135" s="39"/>
      <c r="AC3135" s="31"/>
      <c r="AD3135" s="40"/>
      <c r="AE3135" s="31"/>
      <c r="AF3135" s="40"/>
      <c r="AG3135" s="31"/>
      <c r="AH3135" s="40"/>
      <c r="AI3135" s="31"/>
      <c r="AJ3135" s="40"/>
    </row>
    <row r="3136" spans="1:36" x14ac:dyDescent="0.25">
      <c r="A3136" s="37" t="s">
        <v>62</v>
      </c>
      <c r="B3136" s="37">
        <v>1015</v>
      </c>
      <c r="C3136" s="26" t="str">
        <f>IFERROR(INDEX(Clients[Client_Name],MATCH(Table312[[#This Row],[Client_Code]],Clients[Client_Code],0)),"")</f>
        <v>SADIA</v>
      </c>
      <c r="D3136" s="25">
        <v>4</v>
      </c>
      <c r="E3136" s="25">
        <v>2</v>
      </c>
      <c r="F3136" s="25" t="b">
        <f>IF(E3136&gt;(VLOOKUP(D3136,Months_Weeks!$A$2:$B$13,2,TRUE)),FALSE)</f>
        <v>0</v>
      </c>
      <c r="G3136" s="63">
        <f>IF(Table312[[#This Row],[Facility]]="Buin",1.5%,0.25%)</f>
        <v>1.4999999999999999E-2</v>
      </c>
      <c r="H3136" s="38"/>
      <c r="I3136" s="38">
        <v>20</v>
      </c>
      <c r="J3136" s="27">
        <f t="shared" si="288"/>
        <v>880</v>
      </c>
      <c r="K3136" s="28">
        <f t="shared" si="289"/>
        <v>4</v>
      </c>
      <c r="L3136" s="27">
        <f>IF(K3136=0,0,IF(E3136&gt;1,E3136-1,VLOOKUP(K3136,Months_Weeks!$A$1:$B$13,2,0)))</f>
        <v>1</v>
      </c>
      <c r="M3136" s="29"/>
      <c r="N3136" s="39"/>
      <c r="O3136" s="39"/>
      <c r="P3136" s="50">
        <f t="shared" si="290"/>
        <v>0</v>
      </c>
      <c r="Q3136" s="28">
        <f t="shared" si="291"/>
        <v>4</v>
      </c>
      <c r="R3136" s="28">
        <f>IF(Q3136=0,0,IF(E3136&gt;1,E3136-1,VLOOKUP(Q3136,Months_Weeks!$A$1:$B$13,2,0)))</f>
        <v>1</v>
      </c>
      <c r="S3136" s="30"/>
      <c r="T3136" s="39"/>
      <c r="U3136" s="39"/>
      <c r="V3136" s="50">
        <f t="shared" si="292"/>
        <v>0</v>
      </c>
      <c r="W3136" s="28">
        <f t="shared" si="293"/>
        <v>4</v>
      </c>
      <c r="X3136" s="28">
        <f>IF(W3136=0,0,IF(E3136&gt;1,E3136-1,VLOOKUP(W3136,Months_Weeks!$A$1:$B$13,2,0)))</f>
        <v>1</v>
      </c>
      <c r="Y3136" s="30"/>
      <c r="Z3136" s="39"/>
      <c r="AA3136" s="31"/>
      <c r="AB3136" s="39"/>
      <c r="AC3136" s="31"/>
      <c r="AD3136" s="40"/>
      <c r="AE3136" s="31"/>
      <c r="AF3136" s="40"/>
      <c r="AG3136" s="31"/>
      <c r="AH3136" s="40"/>
      <c r="AI3136" s="31"/>
      <c r="AJ3136" s="40"/>
    </row>
    <row r="3137" spans="1:36" x14ac:dyDescent="0.25">
      <c r="A3137" s="37" t="s">
        <v>62</v>
      </c>
      <c r="B3137" s="37">
        <v>1015</v>
      </c>
      <c r="C3137" s="26" t="str">
        <f>IFERROR(INDEX(Clients[Client_Name],MATCH(Table312[[#This Row],[Client_Code]],Clients[Client_Code],0)),"")</f>
        <v>SADIA</v>
      </c>
      <c r="D3137" s="25">
        <v>4</v>
      </c>
      <c r="E3137" s="25">
        <v>3</v>
      </c>
      <c r="F3137" s="25" t="b">
        <f>IF(E3137&gt;(VLOOKUP(D3137,Months_Weeks!$A$2:$B$13,2,TRUE)),FALSE)</f>
        <v>0</v>
      </c>
      <c r="G3137" s="63">
        <f>IF(Table312[[#This Row],[Facility]]="Buin",1.5%,0.25%)</f>
        <v>1.4999999999999999E-2</v>
      </c>
      <c r="H3137" s="38"/>
      <c r="I3137" s="38">
        <v>20</v>
      </c>
      <c r="J3137" s="27">
        <f t="shared" si="288"/>
        <v>860</v>
      </c>
      <c r="K3137" s="28">
        <f t="shared" si="289"/>
        <v>4</v>
      </c>
      <c r="L3137" s="27">
        <f>IF(K3137=0,0,IF(E3137&gt;1,E3137-1,VLOOKUP(K3137,Months_Weeks!$A$1:$B$13,2,0)))</f>
        <v>2</v>
      </c>
      <c r="M3137" s="29"/>
      <c r="N3137" s="39"/>
      <c r="O3137" s="39"/>
      <c r="P3137" s="50">
        <f t="shared" si="290"/>
        <v>0</v>
      </c>
      <c r="Q3137" s="28">
        <f t="shared" si="291"/>
        <v>4</v>
      </c>
      <c r="R3137" s="28">
        <f>IF(Q3137=0,0,IF(E3137&gt;1,E3137-1,VLOOKUP(Q3137,Months_Weeks!$A$1:$B$13,2,0)))</f>
        <v>2</v>
      </c>
      <c r="S3137" s="30"/>
      <c r="T3137" s="39"/>
      <c r="U3137" s="39"/>
      <c r="V3137" s="50">
        <f t="shared" si="292"/>
        <v>0</v>
      </c>
      <c r="W3137" s="28">
        <f t="shared" si="293"/>
        <v>4</v>
      </c>
      <c r="X3137" s="28">
        <f>IF(W3137=0,0,IF(E3137&gt;1,E3137-1,VLOOKUP(W3137,Months_Weeks!$A$1:$B$13,2,0)))</f>
        <v>2</v>
      </c>
      <c r="Y3137" s="30"/>
      <c r="Z3137" s="39"/>
      <c r="AA3137" s="31"/>
      <c r="AB3137" s="39"/>
      <c r="AC3137" s="31"/>
      <c r="AD3137" s="40"/>
      <c r="AE3137" s="31"/>
      <c r="AF3137" s="40"/>
      <c r="AG3137" s="31"/>
      <c r="AH3137" s="40"/>
      <c r="AI3137" s="31"/>
      <c r="AJ3137" s="40"/>
    </row>
    <row r="3138" spans="1:36" x14ac:dyDescent="0.25">
      <c r="A3138" s="37" t="s">
        <v>62</v>
      </c>
      <c r="B3138" s="37">
        <v>1015</v>
      </c>
      <c r="C3138" s="26" t="str">
        <f>IFERROR(INDEX(Clients[Client_Name],MATCH(Table312[[#This Row],[Client_Code]],Clients[Client_Code],0)),"")</f>
        <v>SADIA</v>
      </c>
      <c r="D3138" s="25">
        <v>4</v>
      </c>
      <c r="E3138" s="25">
        <v>4</v>
      </c>
      <c r="F3138" s="25" t="b">
        <f>IF(E3138&gt;(VLOOKUP(D3138,Months_Weeks!$A$2:$B$13,2,TRUE)),FALSE)</f>
        <v>0</v>
      </c>
      <c r="G3138" s="63">
        <f>IF(Table312[[#This Row],[Facility]]="Buin",1.5%,0.25%)</f>
        <v>1.4999999999999999E-2</v>
      </c>
      <c r="H3138" s="38"/>
      <c r="I3138" s="38">
        <v>20</v>
      </c>
      <c r="J3138" s="27">
        <f t="shared" ref="J3138:J3201" si="294" xml:space="preserve"> SUMIFS(J:J,$B:$B,$B3138,$D:$D,K3138,$E:$E,L3138,$A:$A,$A3138)+H3138-I3138</f>
        <v>840</v>
      </c>
      <c r="K3138" s="28">
        <f t="shared" ref="K3138:K3201" si="295">IF(E3138&gt;1,D3138,D3138-1)</f>
        <v>4</v>
      </c>
      <c r="L3138" s="27">
        <f>IF(K3138=0,0,IF(E3138&gt;1,E3138-1,VLOOKUP(K3138,Months_Weeks!$A$1:$B$13,2,0)))</f>
        <v>3</v>
      </c>
      <c r="M3138" s="29"/>
      <c r="N3138" s="39"/>
      <c r="O3138" s="39"/>
      <c r="P3138" s="50">
        <f t="shared" ref="P3138:P3201" si="296" xml:space="preserve"> SUMIFS(P:P,$B:$B,$B3138,$D:$D,Q3138,$E:$E,R3138,$A:$A,$A3138)+N3138-O3138</f>
        <v>0</v>
      </c>
      <c r="Q3138" s="28">
        <f t="shared" ref="Q3138:Q3201" si="297">IF(E3138&gt;1,D3138,D3138-1)</f>
        <v>4</v>
      </c>
      <c r="R3138" s="28">
        <f>IF(Q3138=0,0,IF(E3138&gt;1,E3138-1,VLOOKUP(Q3138,Months_Weeks!$A$1:$B$13,2,0)))</f>
        <v>3</v>
      </c>
      <c r="S3138" s="30"/>
      <c r="T3138" s="39"/>
      <c r="U3138" s="39"/>
      <c r="V3138" s="50">
        <f t="shared" ref="V3138:V3201" si="298" xml:space="preserve"> SUMIFS(V:V,$B:$B,$B3138,$D:$D,W3138,$E:$E,X3138,$A:$A,$A3138)+T3138-U3138</f>
        <v>0</v>
      </c>
      <c r="W3138" s="28">
        <f t="shared" ref="W3138:W3201" si="299">IF(E3138&gt;1,D3138,D3138-1)</f>
        <v>4</v>
      </c>
      <c r="X3138" s="28">
        <f>IF(W3138=0,0,IF(E3138&gt;1,E3138-1,VLOOKUP(W3138,Months_Weeks!$A$1:$B$13,2,0)))</f>
        <v>3</v>
      </c>
      <c r="Y3138" s="30"/>
      <c r="Z3138" s="39"/>
      <c r="AA3138" s="31"/>
      <c r="AB3138" s="39"/>
      <c r="AC3138" s="31"/>
      <c r="AD3138" s="40"/>
      <c r="AE3138" s="31"/>
      <c r="AF3138" s="40"/>
      <c r="AG3138" s="31"/>
      <c r="AH3138" s="40"/>
      <c r="AI3138" s="31"/>
      <c r="AJ3138" s="40"/>
    </row>
    <row r="3139" spans="1:36" x14ac:dyDescent="0.25">
      <c r="A3139" s="37" t="s">
        <v>62</v>
      </c>
      <c r="B3139" s="37">
        <v>1015</v>
      </c>
      <c r="C3139" s="26" t="str">
        <f>IFERROR(INDEX(Clients[Client_Name],MATCH(Table312[[#This Row],[Client_Code]],Clients[Client_Code],0)),"")</f>
        <v>SADIA</v>
      </c>
      <c r="D3139" s="25">
        <v>5</v>
      </c>
      <c r="E3139" s="25">
        <v>1</v>
      </c>
      <c r="F3139" s="25" t="b">
        <f>IF(E3139&gt;(VLOOKUP(D3139,Months_Weeks!$A$2:$B$13,2,TRUE)),FALSE)</f>
        <v>0</v>
      </c>
      <c r="G3139" s="63">
        <f>IF(Table312[[#This Row],[Facility]]="Buin",1.5%,0.25%)</f>
        <v>1.4999999999999999E-2</v>
      </c>
      <c r="H3139" s="38"/>
      <c r="I3139" s="38">
        <v>20</v>
      </c>
      <c r="J3139" s="27">
        <f t="shared" si="294"/>
        <v>820</v>
      </c>
      <c r="K3139" s="28">
        <f t="shared" si="295"/>
        <v>4</v>
      </c>
      <c r="L3139" s="27">
        <f>IF(K3139=0,0,IF(E3139&gt;1,E3139-1,VLOOKUP(K3139,Months_Weeks!$A$1:$B$13,2,0)))</f>
        <v>4</v>
      </c>
      <c r="M3139" s="29"/>
      <c r="N3139" s="39"/>
      <c r="O3139" s="39"/>
      <c r="P3139" s="50">
        <f t="shared" si="296"/>
        <v>0</v>
      </c>
      <c r="Q3139" s="28">
        <f t="shared" si="297"/>
        <v>4</v>
      </c>
      <c r="R3139" s="28">
        <f>IF(Q3139=0,0,IF(E3139&gt;1,E3139-1,VLOOKUP(Q3139,Months_Weeks!$A$1:$B$13,2,0)))</f>
        <v>4</v>
      </c>
      <c r="S3139" s="30"/>
      <c r="T3139" s="39"/>
      <c r="U3139" s="39"/>
      <c r="V3139" s="50">
        <f t="shared" si="298"/>
        <v>0</v>
      </c>
      <c r="W3139" s="28">
        <f t="shared" si="299"/>
        <v>4</v>
      </c>
      <c r="X3139" s="28">
        <f>IF(W3139=0,0,IF(E3139&gt;1,E3139-1,VLOOKUP(W3139,Months_Weeks!$A$1:$B$13,2,0)))</f>
        <v>4</v>
      </c>
      <c r="Y3139" s="30"/>
      <c r="Z3139" s="39"/>
      <c r="AA3139" s="31"/>
      <c r="AB3139" s="39"/>
      <c r="AC3139" s="31"/>
      <c r="AD3139" s="40"/>
      <c r="AE3139" s="31"/>
      <c r="AF3139" s="40"/>
      <c r="AG3139" s="31"/>
      <c r="AH3139" s="40"/>
      <c r="AI3139" s="31"/>
      <c r="AJ3139" s="40"/>
    </row>
    <row r="3140" spans="1:36" x14ac:dyDescent="0.25">
      <c r="A3140" s="37" t="s">
        <v>62</v>
      </c>
      <c r="B3140" s="37">
        <v>1015</v>
      </c>
      <c r="C3140" s="26" t="str">
        <f>IFERROR(INDEX(Clients[Client_Name],MATCH(Table312[[#This Row],[Client_Code]],Clients[Client_Code],0)),"")</f>
        <v>SADIA</v>
      </c>
      <c r="D3140" s="25">
        <v>5</v>
      </c>
      <c r="E3140" s="25">
        <v>2</v>
      </c>
      <c r="F3140" s="25" t="b">
        <f>IF(E3140&gt;(VLOOKUP(D3140,Months_Weeks!$A$2:$B$13,2,TRUE)),FALSE)</f>
        <v>0</v>
      </c>
      <c r="G3140" s="63">
        <f>IF(Table312[[#This Row],[Facility]]="Buin",1.5%,0.25%)</f>
        <v>1.4999999999999999E-2</v>
      </c>
      <c r="H3140" s="38"/>
      <c r="I3140" s="38">
        <v>20</v>
      </c>
      <c r="J3140" s="27">
        <f t="shared" si="294"/>
        <v>800</v>
      </c>
      <c r="K3140" s="28">
        <f t="shared" si="295"/>
        <v>5</v>
      </c>
      <c r="L3140" s="27">
        <f>IF(K3140=0,0,IF(E3140&gt;1,E3140-1,VLOOKUP(K3140,Months_Weeks!$A$1:$B$13,2,0)))</f>
        <v>1</v>
      </c>
      <c r="M3140" s="29"/>
      <c r="N3140" s="39"/>
      <c r="O3140" s="39"/>
      <c r="P3140" s="50">
        <f t="shared" si="296"/>
        <v>0</v>
      </c>
      <c r="Q3140" s="28">
        <f t="shared" si="297"/>
        <v>5</v>
      </c>
      <c r="R3140" s="28">
        <f>IF(Q3140=0,0,IF(E3140&gt;1,E3140-1,VLOOKUP(Q3140,Months_Weeks!$A$1:$B$13,2,0)))</f>
        <v>1</v>
      </c>
      <c r="S3140" s="30"/>
      <c r="T3140" s="39"/>
      <c r="U3140" s="39"/>
      <c r="V3140" s="50">
        <f t="shared" si="298"/>
        <v>0</v>
      </c>
      <c r="W3140" s="28">
        <f t="shared" si="299"/>
        <v>5</v>
      </c>
      <c r="X3140" s="28">
        <f>IF(W3140=0,0,IF(E3140&gt;1,E3140-1,VLOOKUP(W3140,Months_Weeks!$A$1:$B$13,2,0)))</f>
        <v>1</v>
      </c>
      <c r="Y3140" s="30"/>
      <c r="Z3140" s="39"/>
      <c r="AA3140" s="31"/>
      <c r="AB3140" s="39"/>
      <c r="AC3140" s="31"/>
      <c r="AD3140" s="40"/>
      <c r="AE3140" s="31"/>
      <c r="AF3140" s="40"/>
      <c r="AG3140" s="31"/>
      <c r="AH3140" s="40"/>
      <c r="AI3140" s="31"/>
      <c r="AJ3140" s="40"/>
    </row>
    <row r="3141" spans="1:36" x14ac:dyDescent="0.25">
      <c r="A3141" s="37" t="s">
        <v>62</v>
      </c>
      <c r="B3141" s="37">
        <v>1015</v>
      </c>
      <c r="C3141" s="26" t="str">
        <f>IFERROR(INDEX(Clients[Client_Name],MATCH(Table312[[#This Row],[Client_Code]],Clients[Client_Code],0)),"")</f>
        <v>SADIA</v>
      </c>
      <c r="D3141" s="25">
        <v>5</v>
      </c>
      <c r="E3141" s="25">
        <v>3</v>
      </c>
      <c r="F3141" s="25" t="b">
        <f>IF(E3141&gt;(VLOOKUP(D3141,Months_Weeks!$A$2:$B$13,2,TRUE)),FALSE)</f>
        <v>0</v>
      </c>
      <c r="G3141" s="63">
        <f>IF(Table312[[#This Row],[Facility]]="Buin",1.5%,0.25%)</f>
        <v>1.4999999999999999E-2</v>
      </c>
      <c r="H3141" s="38"/>
      <c r="I3141" s="38">
        <v>20</v>
      </c>
      <c r="J3141" s="27">
        <f t="shared" si="294"/>
        <v>780</v>
      </c>
      <c r="K3141" s="28">
        <f t="shared" si="295"/>
        <v>5</v>
      </c>
      <c r="L3141" s="27">
        <f>IF(K3141=0,0,IF(E3141&gt;1,E3141-1,VLOOKUP(K3141,Months_Weeks!$A$1:$B$13,2,0)))</f>
        <v>2</v>
      </c>
      <c r="M3141" s="29"/>
      <c r="N3141" s="39"/>
      <c r="O3141" s="39"/>
      <c r="P3141" s="50">
        <f t="shared" si="296"/>
        <v>0</v>
      </c>
      <c r="Q3141" s="28">
        <f t="shared" si="297"/>
        <v>5</v>
      </c>
      <c r="R3141" s="28">
        <f>IF(Q3141=0,0,IF(E3141&gt;1,E3141-1,VLOOKUP(Q3141,Months_Weeks!$A$1:$B$13,2,0)))</f>
        <v>2</v>
      </c>
      <c r="S3141" s="30"/>
      <c r="T3141" s="39"/>
      <c r="U3141" s="39"/>
      <c r="V3141" s="50">
        <f t="shared" si="298"/>
        <v>0</v>
      </c>
      <c r="W3141" s="28">
        <f t="shared" si="299"/>
        <v>5</v>
      </c>
      <c r="X3141" s="28">
        <f>IF(W3141=0,0,IF(E3141&gt;1,E3141-1,VLOOKUP(W3141,Months_Weeks!$A$1:$B$13,2,0)))</f>
        <v>2</v>
      </c>
      <c r="Y3141" s="30"/>
      <c r="Z3141" s="39"/>
      <c r="AA3141" s="31"/>
      <c r="AB3141" s="39"/>
      <c r="AC3141" s="31"/>
      <c r="AD3141" s="40"/>
      <c r="AE3141" s="31"/>
      <c r="AF3141" s="40"/>
      <c r="AG3141" s="31"/>
      <c r="AH3141" s="40"/>
      <c r="AI3141" s="31"/>
      <c r="AJ3141" s="40"/>
    </row>
    <row r="3142" spans="1:36" x14ac:dyDescent="0.25">
      <c r="A3142" s="37" t="s">
        <v>62</v>
      </c>
      <c r="B3142" s="37">
        <v>1015</v>
      </c>
      <c r="C3142" s="26" t="str">
        <f>IFERROR(INDEX(Clients[Client_Name],MATCH(Table312[[#This Row],[Client_Code]],Clients[Client_Code],0)),"")</f>
        <v>SADIA</v>
      </c>
      <c r="D3142" s="25">
        <v>5</v>
      </c>
      <c r="E3142" s="25">
        <v>4</v>
      </c>
      <c r="F3142" s="25" t="b">
        <f>IF(E3142&gt;(VLOOKUP(D3142,Months_Weeks!$A$2:$B$13,2,TRUE)),FALSE)</f>
        <v>0</v>
      </c>
      <c r="G3142" s="63">
        <f>IF(Table312[[#This Row],[Facility]]="Buin",1.5%,0.25%)</f>
        <v>1.4999999999999999E-2</v>
      </c>
      <c r="H3142" s="38"/>
      <c r="I3142" s="38">
        <v>20</v>
      </c>
      <c r="J3142" s="27">
        <f t="shared" si="294"/>
        <v>760</v>
      </c>
      <c r="K3142" s="28">
        <f t="shared" si="295"/>
        <v>5</v>
      </c>
      <c r="L3142" s="27">
        <f>IF(K3142=0,0,IF(E3142&gt;1,E3142-1,VLOOKUP(K3142,Months_Weeks!$A$1:$B$13,2,0)))</f>
        <v>3</v>
      </c>
      <c r="M3142" s="29"/>
      <c r="N3142" s="39"/>
      <c r="O3142" s="39"/>
      <c r="P3142" s="50">
        <f t="shared" si="296"/>
        <v>0</v>
      </c>
      <c r="Q3142" s="28">
        <f t="shared" si="297"/>
        <v>5</v>
      </c>
      <c r="R3142" s="28">
        <f>IF(Q3142=0,0,IF(E3142&gt;1,E3142-1,VLOOKUP(Q3142,Months_Weeks!$A$1:$B$13,2,0)))</f>
        <v>3</v>
      </c>
      <c r="S3142" s="30"/>
      <c r="T3142" s="39"/>
      <c r="U3142" s="39"/>
      <c r="V3142" s="50">
        <f t="shared" si="298"/>
        <v>0</v>
      </c>
      <c r="W3142" s="28">
        <f t="shared" si="299"/>
        <v>5</v>
      </c>
      <c r="X3142" s="28">
        <f>IF(W3142=0,0,IF(E3142&gt;1,E3142-1,VLOOKUP(W3142,Months_Weeks!$A$1:$B$13,2,0)))</f>
        <v>3</v>
      </c>
      <c r="Y3142" s="30"/>
      <c r="Z3142" s="39"/>
      <c r="AA3142" s="31"/>
      <c r="AB3142" s="39"/>
      <c r="AC3142" s="31"/>
      <c r="AD3142" s="40"/>
      <c r="AE3142" s="31"/>
      <c r="AF3142" s="40"/>
      <c r="AG3142" s="31"/>
      <c r="AH3142" s="40"/>
      <c r="AI3142" s="31"/>
      <c r="AJ3142" s="40"/>
    </row>
    <row r="3143" spans="1:36" x14ac:dyDescent="0.25">
      <c r="A3143" s="37" t="s">
        <v>62</v>
      </c>
      <c r="B3143" s="37">
        <v>1015</v>
      </c>
      <c r="C3143" s="26" t="str">
        <f>IFERROR(INDEX(Clients[Client_Name],MATCH(Table312[[#This Row],[Client_Code]],Clients[Client_Code],0)),"")</f>
        <v>SADIA</v>
      </c>
      <c r="D3143" s="25">
        <v>6</v>
      </c>
      <c r="E3143" s="25">
        <v>1</v>
      </c>
      <c r="F3143" s="25" t="b">
        <f>IF(E3143&gt;(VLOOKUP(D3143,Months_Weeks!$A$2:$B$13,2,TRUE)),FALSE)</f>
        <v>0</v>
      </c>
      <c r="G3143" s="63">
        <f>IF(Table312[[#This Row],[Facility]]="Buin",1.5%,0.25%)</f>
        <v>1.4999999999999999E-2</v>
      </c>
      <c r="H3143" s="38"/>
      <c r="I3143" s="38">
        <v>20</v>
      </c>
      <c r="J3143" s="27">
        <f t="shared" si="294"/>
        <v>740</v>
      </c>
      <c r="K3143" s="28">
        <f t="shared" si="295"/>
        <v>5</v>
      </c>
      <c r="L3143" s="27">
        <f>IF(K3143=0,0,IF(E3143&gt;1,E3143-1,VLOOKUP(K3143,Months_Weeks!$A$1:$B$13,2,0)))</f>
        <v>4</v>
      </c>
      <c r="M3143" s="29"/>
      <c r="N3143" s="39"/>
      <c r="O3143" s="39"/>
      <c r="P3143" s="50">
        <f t="shared" si="296"/>
        <v>0</v>
      </c>
      <c r="Q3143" s="28">
        <f t="shared" si="297"/>
        <v>5</v>
      </c>
      <c r="R3143" s="28">
        <f>IF(Q3143=0,0,IF(E3143&gt;1,E3143-1,VLOOKUP(Q3143,Months_Weeks!$A$1:$B$13,2,0)))</f>
        <v>4</v>
      </c>
      <c r="S3143" s="30"/>
      <c r="T3143" s="39"/>
      <c r="U3143" s="39"/>
      <c r="V3143" s="50">
        <f t="shared" si="298"/>
        <v>0</v>
      </c>
      <c r="W3143" s="28">
        <f t="shared" si="299"/>
        <v>5</v>
      </c>
      <c r="X3143" s="28">
        <f>IF(W3143=0,0,IF(E3143&gt;1,E3143-1,VLOOKUP(W3143,Months_Weeks!$A$1:$B$13,2,0)))</f>
        <v>4</v>
      </c>
      <c r="Y3143" s="30"/>
      <c r="Z3143" s="39"/>
      <c r="AA3143" s="31"/>
      <c r="AB3143" s="39"/>
      <c r="AC3143" s="31"/>
      <c r="AD3143" s="40"/>
      <c r="AE3143" s="31"/>
      <c r="AF3143" s="40"/>
      <c r="AG3143" s="31"/>
      <c r="AH3143" s="40"/>
      <c r="AI3143" s="31"/>
      <c r="AJ3143" s="40"/>
    </row>
    <row r="3144" spans="1:36" x14ac:dyDescent="0.25">
      <c r="A3144" s="37" t="s">
        <v>62</v>
      </c>
      <c r="B3144" s="37">
        <v>1015</v>
      </c>
      <c r="C3144" s="26" t="str">
        <f>IFERROR(INDEX(Clients[Client_Name],MATCH(Table312[[#This Row],[Client_Code]],Clients[Client_Code],0)),"")</f>
        <v>SADIA</v>
      </c>
      <c r="D3144" s="25">
        <v>6</v>
      </c>
      <c r="E3144" s="25">
        <v>2</v>
      </c>
      <c r="F3144" s="25" t="b">
        <f>IF(E3144&gt;(VLOOKUP(D3144,Months_Weeks!$A$2:$B$13,2,TRUE)),FALSE)</f>
        <v>0</v>
      </c>
      <c r="G3144" s="63">
        <f>IF(Table312[[#This Row],[Facility]]="Buin",1.5%,0.25%)</f>
        <v>1.4999999999999999E-2</v>
      </c>
      <c r="H3144" s="38"/>
      <c r="I3144" s="38">
        <v>20</v>
      </c>
      <c r="J3144" s="27">
        <f t="shared" si="294"/>
        <v>720</v>
      </c>
      <c r="K3144" s="28">
        <f t="shared" si="295"/>
        <v>6</v>
      </c>
      <c r="L3144" s="27">
        <f>IF(K3144=0,0,IF(E3144&gt;1,E3144-1,VLOOKUP(K3144,Months_Weeks!$A$1:$B$13,2,0)))</f>
        <v>1</v>
      </c>
      <c r="M3144" s="29"/>
      <c r="N3144" s="39"/>
      <c r="O3144" s="39"/>
      <c r="P3144" s="50">
        <f t="shared" si="296"/>
        <v>0</v>
      </c>
      <c r="Q3144" s="28">
        <f t="shared" si="297"/>
        <v>6</v>
      </c>
      <c r="R3144" s="28">
        <f>IF(Q3144=0,0,IF(E3144&gt;1,E3144-1,VLOOKUP(Q3144,Months_Weeks!$A$1:$B$13,2,0)))</f>
        <v>1</v>
      </c>
      <c r="S3144" s="30"/>
      <c r="T3144" s="39"/>
      <c r="U3144" s="39"/>
      <c r="V3144" s="50">
        <f t="shared" si="298"/>
        <v>0</v>
      </c>
      <c r="W3144" s="28">
        <f t="shared" si="299"/>
        <v>6</v>
      </c>
      <c r="X3144" s="28">
        <f>IF(W3144=0,0,IF(E3144&gt;1,E3144-1,VLOOKUP(W3144,Months_Weeks!$A$1:$B$13,2,0)))</f>
        <v>1</v>
      </c>
      <c r="Y3144" s="30"/>
      <c r="Z3144" s="39"/>
      <c r="AA3144" s="31"/>
      <c r="AB3144" s="39"/>
      <c r="AC3144" s="31"/>
      <c r="AD3144" s="40"/>
      <c r="AE3144" s="31"/>
      <c r="AF3144" s="40"/>
      <c r="AG3144" s="31"/>
      <c r="AH3144" s="40"/>
      <c r="AI3144" s="31"/>
      <c r="AJ3144" s="40"/>
    </row>
    <row r="3145" spans="1:36" x14ac:dyDescent="0.25">
      <c r="A3145" s="37" t="s">
        <v>62</v>
      </c>
      <c r="B3145" s="37">
        <v>1015</v>
      </c>
      <c r="C3145" s="26" t="str">
        <f>IFERROR(INDEX(Clients[Client_Name],MATCH(Table312[[#This Row],[Client_Code]],Clients[Client_Code],0)),"")</f>
        <v>SADIA</v>
      </c>
      <c r="D3145" s="25">
        <v>6</v>
      </c>
      <c r="E3145" s="25">
        <v>3</v>
      </c>
      <c r="F3145" s="25" t="b">
        <f>IF(E3145&gt;(VLOOKUP(D3145,Months_Weeks!$A$2:$B$13,2,TRUE)),FALSE)</f>
        <v>0</v>
      </c>
      <c r="G3145" s="63">
        <f>IF(Table312[[#This Row],[Facility]]="Buin",1.5%,0.25%)</f>
        <v>1.4999999999999999E-2</v>
      </c>
      <c r="H3145" s="38"/>
      <c r="I3145" s="38">
        <v>20</v>
      </c>
      <c r="J3145" s="27">
        <f t="shared" si="294"/>
        <v>700</v>
      </c>
      <c r="K3145" s="28">
        <f t="shared" si="295"/>
        <v>6</v>
      </c>
      <c r="L3145" s="27">
        <f>IF(K3145=0,0,IF(E3145&gt;1,E3145-1,VLOOKUP(K3145,Months_Weeks!$A$1:$B$13,2,0)))</f>
        <v>2</v>
      </c>
      <c r="M3145" s="29"/>
      <c r="N3145" s="39"/>
      <c r="O3145" s="39"/>
      <c r="P3145" s="50">
        <f t="shared" si="296"/>
        <v>0</v>
      </c>
      <c r="Q3145" s="28">
        <f t="shared" si="297"/>
        <v>6</v>
      </c>
      <c r="R3145" s="28">
        <f>IF(Q3145=0,0,IF(E3145&gt;1,E3145-1,VLOOKUP(Q3145,Months_Weeks!$A$1:$B$13,2,0)))</f>
        <v>2</v>
      </c>
      <c r="S3145" s="30"/>
      <c r="T3145" s="39"/>
      <c r="U3145" s="39"/>
      <c r="V3145" s="50">
        <f t="shared" si="298"/>
        <v>0</v>
      </c>
      <c r="W3145" s="28">
        <f t="shared" si="299"/>
        <v>6</v>
      </c>
      <c r="X3145" s="28">
        <f>IF(W3145=0,0,IF(E3145&gt;1,E3145-1,VLOOKUP(W3145,Months_Weeks!$A$1:$B$13,2,0)))</f>
        <v>2</v>
      </c>
      <c r="Y3145" s="30"/>
      <c r="Z3145" s="39"/>
      <c r="AA3145" s="31"/>
      <c r="AB3145" s="39"/>
      <c r="AC3145" s="31"/>
      <c r="AD3145" s="40"/>
      <c r="AE3145" s="31"/>
      <c r="AF3145" s="40"/>
      <c r="AG3145" s="31"/>
      <c r="AH3145" s="40"/>
      <c r="AI3145" s="31"/>
      <c r="AJ3145" s="40"/>
    </row>
    <row r="3146" spans="1:36" x14ac:dyDescent="0.25">
      <c r="A3146" s="37" t="s">
        <v>62</v>
      </c>
      <c r="B3146" s="37">
        <v>1015</v>
      </c>
      <c r="C3146" s="26" t="str">
        <f>IFERROR(INDEX(Clients[Client_Name],MATCH(Table312[[#This Row],[Client_Code]],Clients[Client_Code],0)),"")</f>
        <v>SADIA</v>
      </c>
      <c r="D3146" s="25">
        <v>6</v>
      </c>
      <c r="E3146" s="25">
        <v>4</v>
      </c>
      <c r="F3146" s="25" t="b">
        <f>IF(E3146&gt;(VLOOKUP(D3146,Months_Weeks!$A$2:$B$13,2,TRUE)),FALSE)</f>
        <v>0</v>
      </c>
      <c r="G3146" s="63">
        <f>IF(Table312[[#This Row],[Facility]]="Buin",1.5%,0.25%)</f>
        <v>1.4999999999999999E-2</v>
      </c>
      <c r="H3146" s="38"/>
      <c r="I3146" s="38">
        <v>20</v>
      </c>
      <c r="J3146" s="27">
        <f t="shared" si="294"/>
        <v>680</v>
      </c>
      <c r="K3146" s="28">
        <f t="shared" si="295"/>
        <v>6</v>
      </c>
      <c r="L3146" s="27">
        <f>IF(K3146=0,0,IF(E3146&gt;1,E3146-1,VLOOKUP(K3146,Months_Weeks!$A$1:$B$13,2,0)))</f>
        <v>3</v>
      </c>
      <c r="M3146" s="29"/>
      <c r="N3146" s="39"/>
      <c r="O3146" s="39"/>
      <c r="P3146" s="50">
        <f t="shared" si="296"/>
        <v>0</v>
      </c>
      <c r="Q3146" s="28">
        <f t="shared" si="297"/>
        <v>6</v>
      </c>
      <c r="R3146" s="28">
        <f>IF(Q3146=0,0,IF(E3146&gt;1,E3146-1,VLOOKUP(Q3146,Months_Weeks!$A$1:$B$13,2,0)))</f>
        <v>3</v>
      </c>
      <c r="S3146" s="30"/>
      <c r="T3146" s="39"/>
      <c r="U3146" s="39"/>
      <c r="V3146" s="50">
        <f t="shared" si="298"/>
        <v>0</v>
      </c>
      <c r="W3146" s="28">
        <f t="shared" si="299"/>
        <v>6</v>
      </c>
      <c r="X3146" s="28">
        <f>IF(W3146=0,0,IF(E3146&gt;1,E3146-1,VLOOKUP(W3146,Months_Weeks!$A$1:$B$13,2,0)))</f>
        <v>3</v>
      </c>
      <c r="Y3146" s="30"/>
      <c r="Z3146" s="39"/>
      <c r="AA3146" s="31"/>
      <c r="AB3146" s="39"/>
      <c r="AC3146" s="31"/>
      <c r="AD3146" s="40"/>
      <c r="AE3146" s="31"/>
      <c r="AF3146" s="40"/>
      <c r="AG3146" s="31"/>
      <c r="AH3146" s="40"/>
      <c r="AI3146" s="31"/>
      <c r="AJ3146" s="40"/>
    </row>
    <row r="3147" spans="1:36" x14ac:dyDescent="0.25">
      <c r="A3147" s="37" t="s">
        <v>62</v>
      </c>
      <c r="B3147" s="37">
        <v>1015</v>
      </c>
      <c r="C3147" s="26" t="str">
        <f>IFERROR(INDEX(Clients[Client_Name],MATCH(Table312[[#This Row],[Client_Code]],Clients[Client_Code],0)),"")</f>
        <v>SADIA</v>
      </c>
      <c r="D3147" s="25">
        <v>6</v>
      </c>
      <c r="E3147" s="25">
        <v>5</v>
      </c>
      <c r="F3147" s="25" t="b">
        <f>IF(E3147&gt;(VLOOKUP(D3147,Months_Weeks!$A$2:$B$13,2,TRUE)),FALSE)</f>
        <v>0</v>
      </c>
      <c r="G3147" s="63">
        <f>IF(Table312[[#This Row],[Facility]]="Buin",1.5%,0.25%)</f>
        <v>1.4999999999999999E-2</v>
      </c>
      <c r="H3147" s="38"/>
      <c r="I3147" s="38">
        <v>20</v>
      </c>
      <c r="J3147" s="27">
        <f t="shared" si="294"/>
        <v>660</v>
      </c>
      <c r="K3147" s="28">
        <f t="shared" si="295"/>
        <v>6</v>
      </c>
      <c r="L3147" s="27">
        <f>IF(K3147=0,0,IF(E3147&gt;1,E3147-1,VLOOKUP(K3147,Months_Weeks!$A$1:$B$13,2,0)))</f>
        <v>4</v>
      </c>
      <c r="M3147" s="29"/>
      <c r="N3147" s="39"/>
      <c r="O3147" s="39"/>
      <c r="P3147" s="50">
        <f t="shared" si="296"/>
        <v>0</v>
      </c>
      <c r="Q3147" s="28">
        <f t="shared" si="297"/>
        <v>6</v>
      </c>
      <c r="R3147" s="28">
        <f>IF(Q3147=0,0,IF(E3147&gt;1,E3147-1,VLOOKUP(Q3147,Months_Weeks!$A$1:$B$13,2,0)))</f>
        <v>4</v>
      </c>
      <c r="S3147" s="30"/>
      <c r="T3147" s="39"/>
      <c r="U3147" s="39"/>
      <c r="V3147" s="50">
        <f t="shared" si="298"/>
        <v>0</v>
      </c>
      <c r="W3147" s="28">
        <f t="shared" si="299"/>
        <v>6</v>
      </c>
      <c r="X3147" s="28">
        <f>IF(W3147=0,0,IF(E3147&gt;1,E3147-1,VLOOKUP(W3147,Months_Weeks!$A$1:$B$13,2,0)))</f>
        <v>4</v>
      </c>
      <c r="Y3147" s="30"/>
      <c r="Z3147" s="39"/>
      <c r="AA3147" s="31"/>
      <c r="AB3147" s="39"/>
      <c r="AC3147" s="31"/>
      <c r="AD3147" s="40"/>
      <c r="AE3147" s="31"/>
      <c r="AF3147" s="40"/>
      <c r="AG3147" s="31"/>
      <c r="AH3147" s="40"/>
      <c r="AI3147" s="31"/>
      <c r="AJ3147" s="40"/>
    </row>
    <row r="3148" spans="1:36" x14ac:dyDescent="0.25">
      <c r="A3148" s="37" t="s">
        <v>62</v>
      </c>
      <c r="B3148" s="37">
        <v>1015</v>
      </c>
      <c r="C3148" s="26" t="str">
        <f>IFERROR(INDEX(Clients[Client_Name],MATCH(Table312[[#This Row],[Client_Code]],Clients[Client_Code],0)),"")</f>
        <v>SADIA</v>
      </c>
      <c r="D3148" s="25">
        <v>7</v>
      </c>
      <c r="E3148" s="25">
        <v>1</v>
      </c>
      <c r="F3148" s="25" t="b">
        <f>IF(E3148&gt;(VLOOKUP(D3148,Months_Weeks!$A$2:$B$13,2,TRUE)),FALSE)</f>
        <v>0</v>
      </c>
      <c r="G3148" s="63">
        <f>IF(Table312[[#This Row],[Facility]]="Buin",1.5%,0.25%)</f>
        <v>1.4999999999999999E-2</v>
      </c>
      <c r="H3148" s="38">
        <v>25</v>
      </c>
      <c r="I3148" s="38"/>
      <c r="J3148" s="27">
        <f t="shared" si="294"/>
        <v>685</v>
      </c>
      <c r="K3148" s="28">
        <f t="shared" si="295"/>
        <v>6</v>
      </c>
      <c r="L3148" s="27">
        <f>IF(K3148=0,0,IF(E3148&gt;1,E3148-1,VLOOKUP(K3148,Months_Weeks!$A$1:$B$13,2,0)))</f>
        <v>5</v>
      </c>
      <c r="M3148" s="29"/>
      <c r="N3148" s="39"/>
      <c r="O3148" s="39"/>
      <c r="P3148" s="50">
        <f t="shared" si="296"/>
        <v>0</v>
      </c>
      <c r="Q3148" s="28">
        <f t="shared" si="297"/>
        <v>6</v>
      </c>
      <c r="R3148" s="28">
        <f>IF(Q3148=0,0,IF(E3148&gt;1,E3148-1,VLOOKUP(Q3148,Months_Weeks!$A$1:$B$13,2,0)))</f>
        <v>5</v>
      </c>
      <c r="S3148" s="30"/>
      <c r="T3148" s="39"/>
      <c r="U3148" s="39"/>
      <c r="V3148" s="50">
        <f t="shared" si="298"/>
        <v>0</v>
      </c>
      <c r="W3148" s="28">
        <f t="shared" si="299"/>
        <v>6</v>
      </c>
      <c r="X3148" s="28">
        <f>IF(W3148=0,0,IF(E3148&gt;1,E3148-1,VLOOKUP(W3148,Months_Weeks!$A$1:$B$13,2,0)))</f>
        <v>5</v>
      </c>
      <c r="Y3148" s="30"/>
      <c r="Z3148" s="39"/>
      <c r="AA3148" s="31"/>
      <c r="AB3148" s="39"/>
      <c r="AC3148" s="31"/>
      <c r="AD3148" s="40"/>
      <c r="AE3148" s="31"/>
      <c r="AF3148" s="40"/>
      <c r="AG3148" s="31"/>
      <c r="AH3148" s="40"/>
      <c r="AI3148" s="31"/>
      <c r="AJ3148" s="40"/>
    </row>
    <row r="3149" spans="1:36" x14ac:dyDescent="0.25">
      <c r="A3149" s="37" t="s">
        <v>62</v>
      </c>
      <c r="B3149" s="37">
        <v>1015</v>
      </c>
      <c r="C3149" s="26" t="str">
        <f>IFERROR(INDEX(Clients[Client_Name],MATCH(Table312[[#This Row],[Client_Code]],Clients[Client_Code],0)),"")</f>
        <v>SADIA</v>
      </c>
      <c r="D3149" s="25">
        <v>7</v>
      </c>
      <c r="E3149" s="25">
        <v>2</v>
      </c>
      <c r="F3149" s="25" t="b">
        <f>IF(E3149&gt;(VLOOKUP(D3149,Months_Weeks!$A$2:$B$13,2,TRUE)),FALSE)</f>
        <v>0</v>
      </c>
      <c r="G3149" s="63">
        <f>IF(Table312[[#This Row],[Facility]]="Buin",1.5%,0.25%)</f>
        <v>1.4999999999999999E-2</v>
      </c>
      <c r="H3149" s="38">
        <v>25</v>
      </c>
      <c r="I3149" s="38"/>
      <c r="J3149" s="27">
        <f t="shared" si="294"/>
        <v>710</v>
      </c>
      <c r="K3149" s="28">
        <f t="shared" si="295"/>
        <v>7</v>
      </c>
      <c r="L3149" s="27">
        <f>IF(K3149=0,0,IF(E3149&gt;1,E3149-1,VLOOKUP(K3149,Months_Weeks!$A$1:$B$13,2,0)))</f>
        <v>1</v>
      </c>
      <c r="M3149" s="29"/>
      <c r="N3149" s="39"/>
      <c r="O3149" s="39"/>
      <c r="P3149" s="50">
        <f t="shared" si="296"/>
        <v>0</v>
      </c>
      <c r="Q3149" s="28">
        <f t="shared" si="297"/>
        <v>7</v>
      </c>
      <c r="R3149" s="28">
        <f>IF(Q3149=0,0,IF(E3149&gt;1,E3149-1,VLOOKUP(Q3149,Months_Weeks!$A$1:$B$13,2,0)))</f>
        <v>1</v>
      </c>
      <c r="S3149" s="30"/>
      <c r="T3149" s="39"/>
      <c r="U3149" s="39"/>
      <c r="V3149" s="50">
        <f t="shared" si="298"/>
        <v>0</v>
      </c>
      <c r="W3149" s="28">
        <f t="shared" si="299"/>
        <v>7</v>
      </c>
      <c r="X3149" s="28">
        <f>IF(W3149=0,0,IF(E3149&gt;1,E3149-1,VLOOKUP(W3149,Months_Weeks!$A$1:$B$13,2,0)))</f>
        <v>1</v>
      </c>
      <c r="Y3149" s="30"/>
      <c r="Z3149" s="39"/>
      <c r="AA3149" s="31"/>
      <c r="AB3149" s="39"/>
      <c r="AC3149" s="31"/>
      <c r="AD3149" s="40"/>
      <c r="AE3149" s="31"/>
      <c r="AF3149" s="40"/>
      <c r="AG3149" s="31"/>
      <c r="AH3149" s="40"/>
      <c r="AI3149" s="31"/>
      <c r="AJ3149" s="40"/>
    </row>
    <row r="3150" spans="1:36" x14ac:dyDescent="0.25">
      <c r="A3150" s="37" t="s">
        <v>62</v>
      </c>
      <c r="B3150" s="37">
        <v>1015</v>
      </c>
      <c r="C3150" s="26" t="str">
        <f>IFERROR(INDEX(Clients[Client_Name],MATCH(Table312[[#This Row],[Client_Code]],Clients[Client_Code],0)),"")</f>
        <v>SADIA</v>
      </c>
      <c r="D3150" s="25">
        <v>7</v>
      </c>
      <c r="E3150" s="25">
        <v>3</v>
      </c>
      <c r="F3150" s="25" t="b">
        <f>IF(E3150&gt;(VLOOKUP(D3150,Months_Weeks!$A$2:$B$13,2,TRUE)),FALSE)</f>
        <v>0</v>
      </c>
      <c r="G3150" s="63">
        <f>IF(Table312[[#This Row],[Facility]]="Buin",1.5%,0.25%)</f>
        <v>1.4999999999999999E-2</v>
      </c>
      <c r="H3150" s="38">
        <v>25</v>
      </c>
      <c r="I3150" s="38"/>
      <c r="J3150" s="27">
        <f t="shared" si="294"/>
        <v>735</v>
      </c>
      <c r="K3150" s="28">
        <f t="shared" si="295"/>
        <v>7</v>
      </c>
      <c r="L3150" s="27">
        <f>IF(K3150=0,0,IF(E3150&gt;1,E3150-1,VLOOKUP(K3150,Months_Weeks!$A$1:$B$13,2,0)))</f>
        <v>2</v>
      </c>
      <c r="M3150" s="29"/>
      <c r="N3150" s="39"/>
      <c r="O3150" s="39"/>
      <c r="P3150" s="50">
        <f t="shared" si="296"/>
        <v>0</v>
      </c>
      <c r="Q3150" s="28">
        <f t="shared" si="297"/>
        <v>7</v>
      </c>
      <c r="R3150" s="28">
        <f>IF(Q3150=0,0,IF(E3150&gt;1,E3150-1,VLOOKUP(Q3150,Months_Weeks!$A$1:$B$13,2,0)))</f>
        <v>2</v>
      </c>
      <c r="S3150" s="30"/>
      <c r="T3150" s="39"/>
      <c r="U3150" s="39"/>
      <c r="V3150" s="50">
        <f t="shared" si="298"/>
        <v>0</v>
      </c>
      <c r="W3150" s="28">
        <f t="shared" si="299"/>
        <v>7</v>
      </c>
      <c r="X3150" s="28">
        <f>IF(W3150=0,0,IF(E3150&gt;1,E3150-1,VLOOKUP(W3150,Months_Weeks!$A$1:$B$13,2,0)))</f>
        <v>2</v>
      </c>
      <c r="Y3150" s="30"/>
      <c r="Z3150" s="39"/>
      <c r="AA3150" s="31"/>
      <c r="AB3150" s="39"/>
      <c r="AC3150" s="31"/>
      <c r="AD3150" s="40"/>
      <c r="AE3150" s="31"/>
      <c r="AF3150" s="40"/>
      <c r="AG3150" s="31"/>
      <c r="AH3150" s="40"/>
      <c r="AI3150" s="31"/>
      <c r="AJ3150" s="40"/>
    </row>
    <row r="3151" spans="1:36" x14ac:dyDescent="0.25">
      <c r="A3151" s="37" t="s">
        <v>62</v>
      </c>
      <c r="B3151" s="37">
        <v>1015</v>
      </c>
      <c r="C3151" s="26" t="str">
        <f>IFERROR(INDEX(Clients[Client_Name],MATCH(Table312[[#This Row],[Client_Code]],Clients[Client_Code],0)),"")</f>
        <v>SADIA</v>
      </c>
      <c r="D3151" s="25">
        <v>7</v>
      </c>
      <c r="E3151" s="25">
        <v>4</v>
      </c>
      <c r="F3151" s="25" t="b">
        <f>IF(E3151&gt;(VLOOKUP(D3151,Months_Weeks!$A$2:$B$13,2,TRUE)),FALSE)</f>
        <v>0</v>
      </c>
      <c r="G3151" s="63">
        <f>IF(Table312[[#This Row],[Facility]]="Buin",1.5%,0.25%)</f>
        <v>1.4999999999999999E-2</v>
      </c>
      <c r="H3151" s="38">
        <v>25</v>
      </c>
      <c r="I3151" s="38"/>
      <c r="J3151" s="27">
        <f t="shared" si="294"/>
        <v>760</v>
      </c>
      <c r="K3151" s="28">
        <f t="shared" si="295"/>
        <v>7</v>
      </c>
      <c r="L3151" s="27">
        <f>IF(K3151=0,0,IF(E3151&gt;1,E3151-1,VLOOKUP(K3151,Months_Weeks!$A$1:$B$13,2,0)))</f>
        <v>3</v>
      </c>
      <c r="M3151" s="29"/>
      <c r="N3151" s="39"/>
      <c r="O3151" s="39"/>
      <c r="P3151" s="50">
        <f t="shared" si="296"/>
        <v>0</v>
      </c>
      <c r="Q3151" s="28">
        <f t="shared" si="297"/>
        <v>7</v>
      </c>
      <c r="R3151" s="28">
        <f>IF(Q3151=0,0,IF(E3151&gt;1,E3151-1,VLOOKUP(Q3151,Months_Weeks!$A$1:$B$13,2,0)))</f>
        <v>3</v>
      </c>
      <c r="S3151" s="30"/>
      <c r="T3151" s="39"/>
      <c r="U3151" s="39"/>
      <c r="V3151" s="50">
        <f t="shared" si="298"/>
        <v>0</v>
      </c>
      <c r="W3151" s="28">
        <f t="shared" si="299"/>
        <v>7</v>
      </c>
      <c r="X3151" s="28">
        <f>IF(W3151=0,0,IF(E3151&gt;1,E3151-1,VLOOKUP(W3151,Months_Weeks!$A$1:$B$13,2,0)))</f>
        <v>3</v>
      </c>
      <c r="Y3151" s="30"/>
      <c r="Z3151" s="39"/>
      <c r="AA3151" s="31"/>
      <c r="AB3151" s="39"/>
      <c r="AC3151" s="31"/>
      <c r="AD3151" s="40"/>
      <c r="AE3151" s="31"/>
      <c r="AF3151" s="40"/>
      <c r="AG3151" s="31"/>
      <c r="AH3151" s="40"/>
      <c r="AI3151" s="31"/>
      <c r="AJ3151" s="40"/>
    </row>
    <row r="3152" spans="1:36" x14ac:dyDescent="0.25">
      <c r="A3152" s="37" t="s">
        <v>62</v>
      </c>
      <c r="B3152" s="37">
        <v>1015</v>
      </c>
      <c r="C3152" s="26" t="str">
        <f>IFERROR(INDEX(Clients[Client_Name],MATCH(Table312[[#This Row],[Client_Code]],Clients[Client_Code],0)),"")</f>
        <v>SADIA</v>
      </c>
      <c r="D3152" s="25">
        <v>8</v>
      </c>
      <c r="E3152" s="25">
        <v>1</v>
      </c>
      <c r="F3152" s="25" t="b">
        <f>IF(E3152&gt;(VLOOKUP(D3152,Months_Weeks!$A$2:$B$13,2,TRUE)),FALSE)</f>
        <v>0</v>
      </c>
      <c r="G3152" s="63">
        <f>IF(Table312[[#This Row],[Facility]]="Buin",1.5%,0.25%)</f>
        <v>1.4999999999999999E-2</v>
      </c>
      <c r="H3152" s="38"/>
      <c r="I3152" s="38"/>
      <c r="J3152" s="27">
        <f t="shared" si="294"/>
        <v>760</v>
      </c>
      <c r="K3152" s="28">
        <f t="shared" si="295"/>
        <v>7</v>
      </c>
      <c r="L3152" s="27">
        <f>IF(K3152=0,0,IF(E3152&gt;1,E3152-1,VLOOKUP(K3152,Months_Weeks!$A$1:$B$13,2,0)))</f>
        <v>4</v>
      </c>
      <c r="M3152" s="29"/>
      <c r="N3152" s="39"/>
      <c r="O3152" s="39"/>
      <c r="P3152" s="50">
        <f t="shared" si="296"/>
        <v>0</v>
      </c>
      <c r="Q3152" s="28">
        <f t="shared" si="297"/>
        <v>7</v>
      </c>
      <c r="R3152" s="28">
        <f>IF(Q3152=0,0,IF(E3152&gt;1,E3152-1,VLOOKUP(Q3152,Months_Weeks!$A$1:$B$13,2,0)))</f>
        <v>4</v>
      </c>
      <c r="S3152" s="30"/>
      <c r="T3152" s="39"/>
      <c r="U3152" s="39"/>
      <c r="V3152" s="50">
        <f t="shared" si="298"/>
        <v>0</v>
      </c>
      <c r="W3152" s="28">
        <f t="shared" si="299"/>
        <v>7</v>
      </c>
      <c r="X3152" s="28">
        <f>IF(W3152=0,0,IF(E3152&gt;1,E3152-1,VLOOKUP(W3152,Months_Weeks!$A$1:$B$13,2,0)))</f>
        <v>4</v>
      </c>
      <c r="Y3152" s="30"/>
      <c r="Z3152" s="39"/>
      <c r="AA3152" s="31"/>
      <c r="AB3152" s="39"/>
      <c r="AC3152" s="31"/>
      <c r="AD3152" s="40"/>
      <c r="AE3152" s="31"/>
      <c r="AF3152" s="40"/>
      <c r="AG3152" s="31"/>
      <c r="AH3152" s="40"/>
      <c r="AI3152" s="31"/>
      <c r="AJ3152" s="40"/>
    </row>
    <row r="3153" spans="1:36" x14ac:dyDescent="0.25">
      <c r="A3153" s="37" t="s">
        <v>62</v>
      </c>
      <c r="B3153" s="37">
        <v>1015</v>
      </c>
      <c r="C3153" s="26" t="str">
        <f>IFERROR(INDEX(Clients[Client_Name],MATCH(Table312[[#This Row],[Client_Code]],Clients[Client_Code],0)),"")</f>
        <v>SADIA</v>
      </c>
      <c r="D3153" s="25">
        <v>8</v>
      </c>
      <c r="E3153" s="25">
        <v>2</v>
      </c>
      <c r="F3153" s="25" t="b">
        <f>IF(E3153&gt;(VLOOKUP(D3153,Months_Weeks!$A$2:$B$13,2,TRUE)),FALSE)</f>
        <v>0</v>
      </c>
      <c r="G3153" s="63">
        <f>IF(Table312[[#This Row],[Facility]]="Buin",1.5%,0.25%)</f>
        <v>1.4999999999999999E-2</v>
      </c>
      <c r="H3153" s="38"/>
      <c r="I3153" s="38"/>
      <c r="J3153" s="27">
        <f t="shared" si="294"/>
        <v>760</v>
      </c>
      <c r="K3153" s="28">
        <f t="shared" si="295"/>
        <v>8</v>
      </c>
      <c r="L3153" s="27">
        <f>IF(K3153=0,0,IF(E3153&gt;1,E3153-1,VLOOKUP(K3153,Months_Weeks!$A$1:$B$13,2,0)))</f>
        <v>1</v>
      </c>
      <c r="M3153" s="29"/>
      <c r="N3153" s="39"/>
      <c r="O3153" s="39"/>
      <c r="P3153" s="50">
        <f t="shared" si="296"/>
        <v>0</v>
      </c>
      <c r="Q3153" s="28">
        <f t="shared" si="297"/>
        <v>8</v>
      </c>
      <c r="R3153" s="28">
        <f>IF(Q3153=0,0,IF(E3153&gt;1,E3153-1,VLOOKUP(Q3153,Months_Weeks!$A$1:$B$13,2,0)))</f>
        <v>1</v>
      </c>
      <c r="S3153" s="30"/>
      <c r="T3153" s="39"/>
      <c r="U3153" s="39"/>
      <c r="V3153" s="50">
        <f t="shared" si="298"/>
        <v>0</v>
      </c>
      <c r="W3153" s="28">
        <f t="shared" si="299"/>
        <v>8</v>
      </c>
      <c r="X3153" s="28">
        <f>IF(W3153=0,0,IF(E3153&gt;1,E3153-1,VLOOKUP(W3153,Months_Weeks!$A$1:$B$13,2,0)))</f>
        <v>1</v>
      </c>
      <c r="Y3153" s="30"/>
      <c r="Z3153" s="39"/>
      <c r="AA3153" s="31"/>
      <c r="AB3153" s="39"/>
      <c r="AC3153" s="31"/>
      <c r="AD3153" s="40"/>
      <c r="AE3153" s="31"/>
      <c r="AF3153" s="40"/>
      <c r="AG3153" s="31"/>
      <c r="AH3153" s="40"/>
      <c r="AI3153" s="31"/>
      <c r="AJ3153" s="40"/>
    </row>
    <row r="3154" spans="1:36" x14ac:dyDescent="0.25">
      <c r="A3154" s="37" t="s">
        <v>62</v>
      </c>
      <c r="B3154" s="37">
        <v>1015</v>
      </c>
      <c r="C3154" s="26" t="str">
        <f>IFERROR(INDEX(Clients[Client_Name],MATCH(Table312[[#This Row],[Client_Code]],Clients[Client_Code],0)),"")</f>
        <v>SADIA</v>
      </c>
      <c r="D3154" s="25">
        <v>8</v>
      </c>
      <c r="E3154" s="25">
        <v>3</v>
      </c>
      <c r="F3154" s="25" t="b">
        <f>IF(E3154&gt;(VLOOKUP(D3154,Months_Weeks!$A$2:$B$13,2,TRUE)),FALSE)</f>
        <v>0</v>
      </c>
      <c r="G3154" s="63">
        <f>IF(Table312[[#This Row],[Facility]]="Buin",1.5%,0.25%)</f>
        <v>1.4999999999999999E-2</v>
      </c>
      <c r="H3154" s="38"/>
      <c r="I3154" s="38"/>
      <c r="J3154" s="27">
        <f t="shared" si="294"/>
        <v>760</v>
      </c>
      <c r="K3154" s="28">
        <f t="shared" si="295"/>
        <v>8</v>
      </c>
      <c r="L3154" s="27">
        <f>IF(K3154=0,0,IF(E3154&gt;1,E3154-1,VLOOKUP(K3154,Months_Weeks!$A$1:$B$13,2,0)))</f>
        <v>2</v>
      </c>
      <c r="M3154" s="29"/>
      <c r="N3154" s="39"/>
      <c r="O3154" s="39"/>
      <c r="P3154" s="50">
        <f t="shared" si="296"/>
        <v>0</v>
      </c>
      <c r="Q3154" s="28">
        <f t="shared" si="297"/>
        <v>8</v>
      </c>
      <c r="R3154" s="28">
        <f>IF(Q3154=0,0,IF(E3154&gt;1,E3154-1,VLOOKUP(Q3154,Months_Weeks!$A$1:$B$13,2,0)))</f>
        <v>2</v>
      </c>
      <c r="S3154" s="30"/>
      <c r="T3154" s="39"/>
      <c r="U3154" s="39"/>
      <c r="V3154" s="50">
        <f t="shared" si="298"/>
        <v>0</v>
      </c>
      <c r="W3154" s="28">
        <f t="shared" si="299"/>
        <v>8</v>
      </c>
      <c r="X3154" s="28">
        <f>IF(W3154=0,0,IF(E3154&gt;1,E3154-1,VLOOKUP(W3154,Months_Weeks!$A$1:$B$13,2,0)))</f>
        <v>2</v>
      </c>
      <c r="Y3154" s="30"/>
      <c r="Z3154" s="39"/>
      <c r="AA3154" s="31"/>
      <c r="AB3154" s="39"/>
      <c r="AC3154" s="31"/>
      <c r="AD3154" s="40"/>
      <c r="AE3154" s="31"/>
      <c r="AF3154" s="40"/>
      <c r="AG3154" s="31"/>
      <c r="AH3154" s="40"/>
      <c r="AI3154" s="31"/>
      <c r="AJ3154" s="40"/>
    </row>
    <row r="3155" spans="1:36" x14ac:dyDescent="0.25">
      <c r="A3155" s="37" t="s">
        <v>62</v>
      </c>
      <c r="B3155" s="37">
        <v>1015</v>
      </c>
      <c r="C3155" s="26" t="str">
        <f>IFERROR(INDEX(Clients[Client_Name],MATCH(Table312[[#This Row],[Client_Code]],Clients[Client_Code],0)),"")</f>
        <v>SADIA</v>
      </c>
      <c r="D3155" s="25">
        <v>8</v>
      </c>
      <c r="E3155" s="25">
        <v>4</v>
      </c>
      <c r="F3155" s="25" t="b">
        <f>IF(E3155&gt;(VLOOKUP(D3155,Months_Weeks!$A$2:$B$13,2,TRUE)),FALSE)</f>
        <v>0</v>
      </c>
      <c r="G3155" s="63">
        <f>IF(Table312[[#This Row],[Facility]]="Buin",1.5%,0.25%)</f>
        <v>1.4999999999999999E-2</v>
      </c>
      <c r="H3155" s="38"/>
      <c r="I3155" s="38"/>
      <c r="J3155" s="27">
        <f t="shared" si="294"/>
        <v>760</v>
      </c>
      <c r="K3155" s="28">
        <f t="shared" si="295"/>
        <v>8</v>
      </c>
      <c r="L3155" s="27">
        <f>IF(K3155=0,0,IF(E3155&gt;1,E3155-1,VLOOKUP(K3155,Months_Weeks!$A$1:$B$13,2,0)))</f>
        <v>3</v>
      </c>
      <c r="M3155" s="29"/>
      <c r="N3155" s="39"/>
      <c r="O3155" s="39"/>
      <c r="P3155" s="50">
        <f t="shared" si="296"/>
        <v>0</v>
      </c>
      <c r="Q3155" s="28">
        <f t="shared" si="297"/>
        <v>8</v>
      </c>
      <c r="R3155" s="28">
        <f>IF(Q3155=0,0,IF(E3155&gt;1,E3155-1,VLOOKUP(Q3155,Months_Weeks!$A$1:$B$13,2,0)))</f>
        <v>3</v>
      </c>
      <c r="S3155" s="30"/>
      <c r="T3155" s="39"/>
      <c r="U3155" s="39"/>
      <c r="V3155" s="50">
        <f t="shared" si="298"/>
        <v>0</v>
      </c>
      <c r="W3155" s="28">
        <f t="shared" si="299"/>
        <v>8</v>
      </c>
      <c r="X3155" s="28">
        <f>IF(W3155=0,0,IF(E3155&gt;1,E3155-1,VLOOKUP(W3155,Months_Weeks!$A$1:$B$13,2,0)))</f>
        <v>3</v>
      </c>
      <c r="Y3155" s="30"/>
      <c r="Z3155" s="39"/>
      <c r="AA3155" s="31"/>
      <c r="AB3155" s="39"/>
      <c r="AC3155" s="31"/>
      <c r="AD3155" s="40"/>
      <c r="AE3155" s="31"/>
      <c r="AF3155" s="40"/>
      <c r="AG3155" s="31"/>
      <c r="AH3155" s="40"/>
      <c r="AI3155" s="31"/>
      <c r="AJ3155" s="40"/>
    </row>
    <row r="3156" spans="1:36" x14ac:dyDescent="0.25">
      <c r="A3156" s="37" t="s">
        <v>62</v>
      </c>
      <c r="B3156" s="37">
        <v>1015</v>
      </c>
      <c r="C3156" s="26" t="str">
        <f>IFERROR(INDEX(Clients[Client_Name],MATCH(Table312[[#This Row],[Client_Code]],Clients[Client_Code],0)),"")</f>
        <v>SADIA</v>
      </c>
      <c r="D3156" s="25">
        <v>9</v>
      </c>
      <c r="E3156" s="25">
        <v>1</v>
      </c>
      <c r="F3156" s="25" t="b">
        <f>IF(E3156&gt;(VLOOKUP(D3156,Months_Weeks!$A$2:$B$13,2,TRUE)),FALSE)</f>
        <v>0</v>
      </c>
      <c r="G3156" s="63">
        <f>IF(Table312[[#This Row],[Facility]]="Buin",1.5%,0.25%)</f>
        <v>1.4999999999999999E-2</v>
      </c>
      <c r="H3156" s="38"/>
      <c r="I3156" s="38"/>
      <c r="J3156" s="27">
        <f t="shared" si="294"/>
        <v>760</v>
      </c>
      <c r="K3156" s="28">
        <f t="shared" si="295"/>
        <v>8</v>
      </c>
      <c r="L3156" s="27">
        <f>IF(K3156=0,0,IF(E3156&gt;1,E3156-1,VLOOKUP(K3156,Months_Weeks!$A$1:$B$13,2,0)))</f>
        <v>4</v>
      </c>
      <c r="M3156" s="29"/>
      <c r="N3156" s="39"/>
      <c r="O3156" s="39"/>
      <c r="P3156" s="50">
        <f t="shared" si="296"/>
        <v>0</v>
      </c>
      <c r="Q3156" s="28">
        <f t="shared" si="297"/>
        <v>8</v>
      </c>
      <c r="R3156" s="28">
        <f>IF(Q3156=0,0,IF(E3156&gt;1,E3156-1,VLOOKUP(Q3156,Months_Weeks!$A$1:$B$13,2,0)))</f>
        <v>4</v>
      </c>
      <c r="S3156" s="30"/>
      <c r="T3156" s="39"/>
      <c r="U3156" s="39"/>
      <c r="V3156" s="50">
        <f t="shared" si="298"/>
        <v>0</v>
      </c>
      <c r="W3156" s="28">
        <f t="shared" si="299"/>
        <v>8</v>
      </c>
      <c r="X3156" s="28">
        <f>IF(W3156=0,0,IF(E3156&gt;1,E3156-1,VLOOKUP(W3156,Months_Weeks!$A$1:$B$13,2,0)))</f>
        <v>4</v>
      </c>
      <c r="Y3156" s="30"/>
      <c r="Z3156" s="39"/>
      <c r="AA3156" s="31"/>
      <c r="AB3156" s="39"/>
      <c r="AC3156" s="31"/>
      <c r="AD3156" s="40"/>
      <c r="AE3156" s="31"/>
      <c r="AF3156" s="40"/>
      <c r="AG3156" s="31"/>
      <c r="AH3156" s="40"/>
      <c r="AI3156" s="31"/>
      <c r="AJ3156" s="40"/>
    </row>
    <row r="3157" spans="1:36" x14ac:dyDescent="0.25">
      <c r="A3157" s="37" t="s">
        <v>62</v>
      </c>
      <c r="B3157" s="37">
        <v>1015</v>
      </c>
      <c r="C3157" s="26" t="str">
        <f>IFERROR(INDEX(Clients[Client_Name],MATCH(Table312[[#This Row],[Client_Code]],Clients[Client_Code],0)),"")</f>
        <v>SADIA</v>
      </c>
      <c r="D3157" s="25">
        <v>9</v>
      </c>
      <c r="E3157" s="25">
        <v>2</v>
      </c>
      <c r="F3157" s="25" t="b">
        <f>IF(E3157&gt;(VLOOKUP(D3157,Months_Weeks!$A$2:$B$13,2,TRUE)),FALSE)</f>
        <v>0</v>
      </c>
      <c r="G3157" s="63">
        <f>IF(Table312[[#This Row],[Facility]]="Buin",1.5%,0.25%)</f>
        <v>1.4999999999999999E-2</v>
      </c>
      <c r="H3157" s="38"/>
      <c r="I3157" s="38"/>
      <c r="J3157" s="27">
        <f t="shared" si="294"/>
        <v>760</v>
      </c>
      <c r="K3157" s="28">
        <f t="shared" si="295"/>
        <v>9</v>
      </c>
      <c r="L3157" s="27">
        <f>IF(K3157=0,0,IF(E3157&gt;1,E3157-1,VLOOKUP(K3157,Months_Weeks!$A$1:$B$13,2,0)))</f>
        <v>1</v>
      </c>
      <c r="M3157" s="29"/>
      <c r="N3157" s="39"/>
      <c r="O3157" s="39"/>
      <c r="P3157" s="50">
        <f t="shared" si="296"/>
        <v>0</v>
      </c>
      <c r="Q3157" s="28">
        <f t="shared" si="297"/>
        <v>9</v>
      </c>
      <c r="R3157" s="28">
        <f>IF(Q3157=0,0,IF(E3157&gt;1,E3157-1,VLOOKUP(Q3157,Months_Weeks!$A$1:$B$13,2,0)))</f>
        <v>1</v>
      </c>
      <c r="S3157" s="30"/>
      <c r="T3157" s="39"/>
      <c r="U3157" s="39"/>
      <c r="V3157" s="50">
        <f t="shared" si="298"/>
        <v>0</v>
      </c>
      <c r="W3157" s="28">
        <f t="shared" si="299"/>
        <v>9</v>
      </c>
      <c r="X3157" s="28">
        <f>IF(W3157=0,0,IF(E3157&gt;1,E3157-1,VLOOKUP(W3157,Months_Weeks!$A$1:$B$13,2,0)))</f>
        <v>1</v>
      </c>
      <c r="Y3157" s="30"/>
      <c r="Z3157" s="39"/>
      <c r="AA3157" s="31"/>
      <c r="AB3157" s="39"/>
      <c r="AC3157" s="31"/>
      <c r="AD3157" s="40"/>
      <c r="AE3157" s="31"/>
      <c r="AF3157" s="40"/>
      <c r="AG3157" s="31"/>
      <c r="AH3157" s="40"/>
      <c r="AI3157" s="31"/>
      <c r="AJ3157" s="40"/>
    </row>
    <row r="3158" spans="1:36" x14ac:dyDescent="0.25">
      <c r="A3158" s="37" t="s">
        <v>62</v>
      </c>
      <c r="B3158" s="37">
        <v>1015</v>
      </c>
      <c r="C3158" s="26" t="str">
        <f>IFERROR(INDEX(Clients[Client_Name],MATCH(Table312[[#This Row],[Client_Code]],Clients[Client_Code],0)),"")</f>
        <v>SADIA</v>
      </c>
      <c r="D3158" s="25">
        <v>9</v>
      </c>
      <c r="E3158" s="25">
        <v>3</v>
      </c>
      <c r="F3158" s="25" t="b">
        <f>IF(E3158&gt;(VLOOKUP(D3158,Months_Weeks!$A$2:$B$13,2,TRUE)),FALSE)</f>
        <v>0</v>
      </c>
      <c r="G3158" s="63">
        <f>IF(Table312[[#This Row],[Facility]]="Buin",1.5%,0.25%)</f>
        <v>1.4999999999999999E-2</v>
      </c>
      <c r="H3158" s="38"/>
      <c r="I3158" s="38">
        <v>150</v>
      </c>
      <c r="J3158" s="27">
        <f t="shared" si="294"/>
        <v>610</v>
      </c>
      <c r="K3158" s="28">
        <f t="shared" si="295"/>
        <v>9</v>
      </c>
      <c r="L3158" s="27">
        <f>IF(K3158=0,0,IF(E3158&gt;1,E3158-1,VLOOKUP(K3158,Months_Weeks!$A$1:$B$13,2,0)))</f>
        <v>2</v>
      </c>
      <c r="M3158" s="29"/>
      <c r="N3158" s="39"/>
      <c r="O3158" s="39"/>
      <c r="P3158" s="50">
        <f t="shared" si="296"/>
        <v>0</v>
      </c>
      <c r="Q3158" s="28">
        <f t="shared" si="297"/>
        <v>9</v>
      </c>
      <c r="R3158" s="28">
        <f>IF(Q3158=0,0,IF(E3158&gt;1,E3158-1,VLOOKUP(Q3158,Months_Weeks!$A$1:$B$13,2,0)))</f>
        <v>2</v>
      </c>
      <c r="S3158" s="30"/>
      <c r="T3158" s="39"/>
      <c r="U3158" s="39"/>
      <c r="V3158" s="50">
        <f t="shared" si="298"/>
        <v>0</v>
      </c>
      <c r="W3158" s="28">
        <f t="shared" si="299"/>
        <v>9</v>
      </c>
      <c r="X3158" s="28">
        <f>IF(W3158=0,0,IF(E3158&gt;1,E3158-1,VLOOKUP(W3158,Months_Weeks!$A$1:$B$13,2,0)))</f>
        <v>2</v>
      </c>
      <c r="Y3158" s="30"/>
      <c r="Z3158" s="39"/>
      <c r="AA3158" s="31"/>
      <c r="AB3158" s="39"/>
      <c r="AC3158" s="31"/>
      <c r="AD3158" s="40"/>
      <c r="AE3158" s="31"/>
      <c r="AF3158" s="40"/>
      <c r="AG3158" s="31"/>
      <c r="AH3158" s="40"/>
      <c r="AI3158" s="31"/>
      <c r="AJ3158" s="40"/>
    </row>
    <row r="3159" spans="1:36" x14ac:dyDescent="0.25">
      <c r="A3159" s="37" t="s">
        <v>62</v>
      </c>
      <c r="B3159" s="37">
        <v>1015</v>
      </c>
      <c r="C3159" s="26" t="str">
        <f>IFERROR(INDEX(Clients[Client_Name],MATCH(Table312[[#This Row],[Client_Code]],Clients[Client_Code],0)),"")</f>
        <v>SADIA</v>
      </c>
      <c r="D3159" s="25">
        <v>9</v>
      </c>
      <c r="E3159" s="25">
        <v>4</v>
      </c>
      <c r="F3159" s="25" t="b">
        <f>IF(E3159&gt;(VLOOKUP(D3159,Months_Weeks!$A$2:$B$13,2,TRUE)),FALSE)</f>
        <v>0</v>
      </c>
      <c r="G3159" s="63">
        <f>IF(Table312[[#This Row],[Facility]]="Buin",1.5%,0.25%)</f>
        <v>1.4999999999999999E-2</v>
      </c>
      <c r="H3159" s="38"/>
      <c r="I3159" s="38">
        <v>50</v>
      </c>
      <c r="J3159" s="27">
        <f t="shared" si="294"/>
        <v>560</v>
      </c>
      <c r="K3159" s="28">
        <f t="shared" si="295"/>
        <v>9</v>
      </c>
      <c r="L3159" s="27">
        <f>IF(K3159=0,0,IF(E3159&gt;1,E3159-1,VLOOKUP(K3159,Months_Weeks!$A$1:$B$13,2,0)))</f>
        <v>3</v>
      </c>
      <c r="M3159" s="29"/>
      <c r="N3159" s="39"/>
      <c r="O3159" s="39"/>
      <c r="P3159" s="50">
        <f t="shared" si="296"/>
        <v>0</v>
      </c>
      <c r="Q3159" s="28">
        <f t="shared" si="297"/>
        <v>9</v>
      </c>
      <c r="R3159" s="28">
        <f>IF(Q3159=0,0,IF(E3159&gt;1,E3159-1,VLOOKUP(Q3159,Months_Weeks!$A$1:$B$13,2,0)))</f>
        <v>3</v>
      </c>
      <c r="S3159" s="30"/>
      <c r="T3159" s="39"/>
      <c r="U3159" s="39"/>
      <c r="V3159" s="50">
        <f t="shared" si="298"/>
        <v>0</v>
      </c>
      <c r="W3159" s="28">
        <f t="shared" si="299"/>
        <v>9</v>
      </c>
      <c r="X3159" s="28">
        <f>IF(W3159=0,0,IF(E3159&gt;1,E3159-1,VLOOKUP(W3159,Months_Weeks!$A$1:$B$13,2,0)))</f>
        <v>3</v>
      </c>
      <c r="Y3159" s="30"/>
      <c r="Z3159" s="39"/>
      <c r="AA3159" s="31"/>
      <c r="AB3159" s="39"/>
      <c r="AC3159" s="31"/>
      <c r="AD3159" s="40"/>
      <c r="AE3159" s="31"/>
      <c r="AF3159" s="40"/>
      <c r="AG3159" s="31"/>
      <c r="AH3159" s="40"/>
      <c r="AI3159" s="31"/>
      <c r="AJ3159" s="40"/>
    </row>
    <row r="3160" spans="1:36" x14ac:dyDescent="0.25">
      <c r="A3160" s="37" t="s">
        <v>62</v>
      </c>
      <c r="B3160" s="37">
        <v>1015</v>
      </c>
      <c r="C3160" s="26" t="str">
        <f>IFERROR(INDEX(Clients[Client_Name],MATCH(Table312[[#This Row],[Client_Code]],Clients[Client_Code],0)),"")</f>
        <v>SADIA</v>
      </c>
      <c r="D3160" s="25">
        <v>9</v>
      </c>
      <c r="E3160" s="25">
        <v>5</v>
      </c>
      <c r="F3160" s="25" t="b">
        <f>IF(E3160&gt;(VLOOKUP(D3160,Months_Weeks!$A$2:$B$13,2,TRUE)),FALSE)</f>
        <v>0</v>
      </c>
      <c r="G3160" s="63">
        <f>IF(Table312[[#This Row],[Facility]]="Buin",1.5%,0.25%)</f>
        <v>1.4999999999999999E-2</v>
      </c>
      <c r="H3160" s="38"/>
      <c r="I3160" s="38"/>
      <c r="J3160" s="27">
        <f t="shared" si="294"/>
        <v>560</v>
      </c>
      <c r="K3160" s="28">
        <f t="shared" si="295"/>
        <v>9</v>
      </c>
      <c r="L3160" s="27">
        <f>IF(K3160=0,0,IF(E3160&gt;1,E3160-1,VLOOKUP(K3160,Months_Weeks!$A$1:$B$13,2,0)))</f>
        <v>4</v>
      </c>
      <c r="M3160" s="29"/>
      <c r="N3160" s="39"/>
      <c r="O3160" s="39"/>
      <c r="P3160" s="50">
        <f t="shared" si="296"/>
        <v>0</v>
      </c>
      <c r="Q3160" s="28">
        <f t="shared" si="297"/>
        <v>9</v>
      </c>
      <c r="R3160" s="28">
        <f>IF(Q3160=0,0,IF(E3160&gt;1,E3160-1,VLOOKUP(Q3160,Months_Weeks!$A$1:$B$13,2,0)))</f>
        <v>4</v>
      </c>
      <c r="S3160" s="30"/>
      <c r="T3160" s="39"/>
      <c r="U3160" s="39"/>
      <c r="V3160" s="50">
        <f t="shared" si="298"/>
        <v>0</v>
      </c>
      <c r="W3160" s="28">
        <f t="shared" si="299"/>
        <v>9</v>
      </c>
      <c r="X3160" s="28">
        <f>IF(W3160=0,0,IF(E3160&gt;1,E3160-1,VLOOKUP(W3160,Months_Weeks!$A$1:$B$13,2,0)))</f>
        <v>4</v>
      </c>
      <c r="Y3160" s="30"/>
      <c r="Z3160" s="39"/>
      <c r="AA3160" s="31"/>
      <c r="AB3160" s="39"/>
      <c r="AC3160" s="31"/>
      <c r="AD3160" s="40"/>
      <c r="AE3160" s="31"/>
      <c r="AF3160" s="40"/>
      <c r="AG3160" s="31"/>
      <c r="AH3160" s="40"/>
      <c r="AI3160" s="31"/>
      <c r="AJ3160" s="40"/>
    </row>
    <row r="3161" spans="1:36" x14ac:dyDescent="0.25">
      <c r="A3161" s="37" t="s">
        <v>62</v>
      </c>
      <c r="B3161" s="37">
        <v>1015</v>
      </c>
      <c r="C3161" s="26" t="str">
        <f>IFERROR(INDEX(Clients[Client_Name],MATCH(Table312[[#This Row],[Client_Code]],Clients[Client_Code],0)),"")</f>
        <v>SADIA</v>
      </c>
      <c r="D3161" s="25">
        <v>10</v>
      </c>
      <c r="E3161" s="25">
        <v>1</v>
      </c>
      <c r="F3161" s="25" t="b">
        <f>IF(E3161&gt;(VLOOKUP(D3161,Months_Weeks!$A$2:$B$13,2,TRUE)),FALSE)</f>
        <v>0</v>
      </c>
      <c r="G3161" s="63">
        <f>IF(Table312[[#This Row],[Facility]]="Buin",1.5%,0.25%)</f>
        <v>1.4999999999999999E-2</v>
      </c>
      <c r="H3161" s="38"/>
      <c r="I3161" s="38"/>
      <c r="J3161" s="27">
        <f t="shared" si="294"/>
        <v>560</v>
      </c>
      <c r="K3161" s="28">
        <f t="shared" si="295"/>
        <v>9</v>
      </c>
      <c r="L3161" s="27">
        <f>IF(K3161=0,0,IF(E3161&gt;1,E3161-1,VLOOKUP(K3161,Months_Weeks!$A$1:$B$13,2,0)))</f>
        <v>5</v>
      </c>
      <c r="M3161" s="29"/>
      <c r="N3161" s="39"/>
      <c r="O3161" s="39"/>
      <c r="P3161" s="50">
        <f t="shared" si="296"/>
        <v>0</v>
      </c>
      <c r="Q3161" s="28">
        <f t="shared" si="297"/>
        <v>9</v>
      </c>
      <c r="R3161" s="28">
        <f>IF(Q3161=0,0,IF(E3161&gt;1,E3161-1,VLOOKUP(Q3161,Months_Weeks!$A$1:$B$13,2,0)))</f>
        <v>5</v>
      </c>
      <c r="S3161" s="30"/>
      <c r="T3161" s="39"/>
      <c r="U3161" s="39"/>
      <c r="V3161" s="50">
        <f t="shared" si="298"/>
        <v>0</v>
      </c>
      <c r="W3161" s="28">
        <f t="shared" si="299"/>
        <v>9</v>
      </c>
      <c r="X3161" s="28">
        <f>IF(W3161=0,0,IF(E3161&gt;1,E3161-1,VLOOKUP(W3161,Months_Weeks!$A$1:$B$13,2,0)))</f>
        <v>5</v>
      </c>
      <c r="Y3161" s="30"/>
      <c r="Z3161" s="39"/>
      <c r="AA3161" s="31"/>
      <c r="AB3161" s="39"/>
      <c r="AC3161" s="31"/>
      <c r="AD3161" s="40"/>
      <c r="AE3161" s="31"/>
      <c r="AF3161" s="40"/>
      <c r="AG3161" s="31"/>
      <c r="AH3161" s="40"/>
      <c r="AI3161" s="31"/>
      <c r="AJ3161" s="40"/>
    </row>
    <row r="3162" spans="1:36" x14ac:dyDescent="0.25">
      <c r="A3162" s="37" t="s">
        <v>62</v>
      </c>
      <c r="B3162" s="37">
        <v>1015</v>
      </c>
      <c r="C3162" s="26" t="str">
        <f>IFERROR(INDEX(Clients[Client_Name],MATCH(Table312[[#This Row],[Client_Code]],Clients[Client_Code],0)),"")</f>
        <v>SADIA</v>
      </c>
      <c r="D3162" s="25">
        <v>10</v>
      </c>
      <c r="E3162" s="25">
        <v>2</v>
      </c>
      <c r="F3162" s="25" t="b">
        <f>IF(E3162&gt;(VLOOKUP(D3162,Months_Weeks!$A$2:$B$13,2,TRUE)),FALSE)</f>
        <v>0</v>
      </c>
      <c r="G3162" s="63">
        <f>IF(Table312[[#This Row],[Facility]]="Buin",1.5%,0.25%)</f>
        <v>1.4999999999999999E-2</v>
      </c>
      <c r="H3162" s="38"/>
      <c r="I3162" s="38"/>
      <c r="J3162" s="27">
        <f t="shared" si="294"/>
        <v>560</v>
      </c>
      <c r="K3162" s="28">
        <f t="shared" si="295"/>
        <v>10</v>
      </c>
      <c r="L3162" s="27">
        <f>IF(K3162=0,0,IF(E3162&gt;1,E3162-1,VLOOKUP(K3162,Months_Weeks!$A$1:$B$13,2,0)))</f>
        <v>1</v>
      </c>
      <c r="M3162" s="29"/>
      <c r="N3162" s="39"/>
      <c r="O3162" s="39"/>
      <c r="P3162" s="50">
        <f t="shared" si="296"/>
        <v>0</v>
      </c>
      <c r="Q3162" s="28">
        <f t="shared" si="297"/>
        <v>10</v>
      </c>
      <c r="R3162" s="28">
        <f>IF(Q3162=0,0,IF(E3162&gt;1,E3162-1,VLOOKUP(Q3162,Months_Weeks!$A$1:$B$13,2,0)))</f>
        <v>1</v>
      </c>
      <c r="S3162" s="30"/>
      <c r="T3162" s="39"/>
      <c r="U3162" s="39"/>
      <c r="V3162" s="50">
        <f t="shared" si="298"/>
        <v>0</v>
      </c>
      <c r="W3162" s="28">
        <f t="shared" si="299"/>
        <v>10</v>
      </c>
      <c r="X3162" s="28">
        <f>IF(W3162=0,0,IF(E3162&gt;1,E3162-1,VLOOKUP(W3162,Months_Weeks!$A$1:$B$13,2,0)))</f>
        <v>1</v>
      </c>
      <c r="Y3162" s="30"/>
      <c r="Z3162" s="39"/>
      <c r="AA3162" s="31"/>
      <c r="AB3162" s="39"/>
      <c r="AC3162" s="31"/>
      <c r="AD3162" s="40"/>
      <c r="AE3162" s="31"/>
      <c r="AF3162" s="40"/>
      <c r="AG3162" s="31"/>
      <c r="AH3162" s="40"/>
      <c r="AI3162" s="31"/>
      <c r="AJ3162" s="40"/>
    </row>
    <row r="3163" spans="1:36" x14ac:dyDescent="0.25">
      <c r="A3163" s="37" t="s">
        <v>62</v>
      </c>
      <c r="B3163" s="37">
        <v>1015</v>
      </c>
      <c r="C3163" s="26" t="str">
        <f>IFERROR(INDEX(Clients[Client_Name],MATCH(Table312[[#This Row],[Client_Code]],Clients[Client_Code],0)),"")</f>
        <v>SADIA</v>
      </c>
      <c r="D3163" s="25">
        <v>10</v>
      </c>
      <c r="E3163" s="25">
        <v>3</v>
      </c>
      <c r="F3163" s="25" t="b">
        <f>IF(E3163&gt;(VLOOKUP(D3163,Months_Weeks!$A$2:$B$13,2,TRUE)),FALSE)</f>
        <v>0</v>
      </c>
      <c r="G3163" s="63">
        <f>IF(Table312[[#This Row],[Facility]]="Buin",1.5%,0.25%)</f>
        <v>1.4999999999999999E-2</v>
      </c>
      <c r="H3163" s="38"/>
      <c r="I3163" s="38"/>
      <c r="J3163" s="27">
        <f t="shared" si="294"/>
        <v>560</v>
      </c>
      <c r="K3163" s="28">
        <f t="shared" si="295"/>
        <v>10</v>
      </c>
      <c r="L3163" s="27">
        <f>IF(K3163=0,0,IF(E3163&gt;1,E3163-1,VLOOKUP(K3163,Months_Weeks!$A$1:$B$13,2,0)))</f>
        <v>2</v>
      </c>
      <c r="M3163" s="29"/>
      <c r="N3163" s="39"/>
      <c r="O3163" s="39"/>
      <c r="P3163" s="50">
        <f t="shared" si="296"/>
        <v>0</v>
      </c>
      <c r="Q3163" s="28">
        <f t="shared" si="297"/>
        <v>10</v>
      </c>
      <c r="R3163" s="28">
        <f>IF(Q3163=0,0,IF(E3163&gt;1,E3163-1,VLOOKUP(Q3163,Months_Weeks!$A$1:$B$13,2,0)))</f>
        <v>2</v>
      </c>
      <c r="S3163" s="30"/>
      <c r="T3163" s="39"/>
      <c r="U3163" s="39"/>
      <c r="V3163" s="50">
        <f t="shared" si="298"/>
        <v>0</v>
      </c>
      <c r="W3163" s="28">
        <f t="shared" si="299"/>
        <v>10</v>
      </c>
      <c r="X3163" s="28">
        <f>IF(W3163=0,0,IF(E3163&gt;1,E3163-1,VLOOKUP(W3163,Months_Weeks!$A$1:$B$13,2,0)))</f>
        <v>2</v>
      </c>
      <c r="Y3163" s="30"/>
      <c r="Z3163" s="39"/>
      <c r="AA3163" s="31"/>
      <c r="AB3163" s="39"/>
      <c r="AC3163" s="31"/>
      <c r="AD3163" s="40"/>
      <c r="AE3163" s="31"/>
      <c r="AF3163" s="40"/>
      <c r="AG3163" s="31"/>
      <c r="AH3163" s="40"/>
      <c r="AI3163" s="31"/>
      <c r="AJ3163" s="40"/>
    </row>
    <row r="3164" spans="1:36" x14ac:dyDescent="0.25">
      <c r="A3164" s="37" t="s">
        <v>62</v>
      </c>
      <c r="B3164" s="37">
        <v>1015</v>
      </c>
      <c r="C3164" s="26" t="str">
        <f>IFERROR(INDEX(Clients[Client_Name],MATCH(Table312[[#This Row],[Client_Code]],Clients[Client_Code],0)),"")</f>
        <v>SADIA</v>
      </c>
      <c r="D3164" s="25">
        <v>10</v>
      </c>
      <c r="E3164" s="25">
        <v>4</v>
      </c>
      <c r="F3164" s="25" t="b">
        <f>IF(E3164&gt;(VLOOKUP(D3164,Months_Weeks!$A$2:$B$13,2,TRUE)),FALSE)</f>
        <v>0</v>
      </c>
      <c r="G3164" s="63">
        <f>IF(Table312[[#This Row],[Facility]]="Buin",1.5%,0.25%)</f>
        <v>1.4999999999999999E-2</v>
      </c>
      <c r="H3164" s="38"/>
      <c r="I3164" s="38"/>
      <c r="J3164" s="27">
        <f t="shared" si="294"/>
        <v>560</v>
      </c>
      <c r="K3164" s="28">
        <f t="shared" si="295"/>
        <v>10</v>
      </c>
      <c r="L3164" s="27">
        <f>IF(K3164=0,0,IF(E3164&gt;1,E3164-1,VLOOKUP(K3164,Months_Weeks!$A$1:$B$13,2,0)))</f>
        <v>3</v>
      </c>
      <c r="M3164" s="29"/>
      <c r="N3164" s="39"/>
      <c r="O3164" s="39"/>
      <c r="P3164" s="50">
        <f t="shared" si="296"/>
        <v>0</v>
      </c>
      <c r="Q3164" s="28">
        <f t="shared" si="297"/>
        <v>10</v>
      </c>
      <c r="R3164" s="28">
        <f>IF(Q3164=0,0,IF(E3164&gt;1,E3164-1,VLOOKUP(Q3164,Months_Weeks!$A$1:$B$13,2,0)))</f>
        <v>3</v>
      </c>
      <c r="S3164" s="30"/>
      <c r="T3164" s="39"/>
      <c r="U3164" s="39"/>
      <c r="V3164" s="50">
        <f t="shared" si="298"/>
        <v>0</v>
      </c>
      <c r="W3164" s="28">
        <f t="shared" si="299"/>
        <v>10</v>
      </c>
      <c r="X3164" s="28">
        <f>IF(W3164=0,0,IF(E3164&gt;1,E3164-1,VLOOKUP(W3164,Months_Weeks!$A$1:$B$13,2,0)))</f>
        <v>3</v>
      </c>
      <c r="Y3164" s="30"/>
      <c r="Z3164" s="39"/>
      <c r="AA3164" s="31"/>
      <c r="AB3164" s="39"/>
      <c r="AC3164" s="31"/>
      <c r="AD3164" s="40"/>
      <c r="AE3164" s="31"/>
      <c r="AF3164" s="40"/>
      <c r="AG3164" s="31"/>
      <c r="AH3164" s="40"/>
      <c r="AI3164" s="31"/>
      <c r="AJ3164" s="40"/>
    </row>
    <row r="3165" spans="1:36" x14ac:dyDescent="0.25">
      <c r="A3165" s="37" t="s">
        <v>62</v>
      </c>
      <c r="B3165" s="37">
        <v>1015</v>
      </c>
      <c r="C3165" s="26" t="str">
        <f>IFERROR(INDEX(Clients[Client_Name],MATCH(Table312[[#This Row],[Client_Code]],Clients[Client_Code],0)),"")</f>
        <v>SADIA</v>
      </c>
      <c r="D3165" s="25">
        <v>11</v>
      </c>
      <c r="E3165" s="25">
        <v>1</v>
      </c>
      <c r="F3165" s="25" t="b">
        <f>IF(E3165&gt;(VLOOKUP(D3165,Months_Weeks!$A$2:$B$13,2,TRUE)),FALSE)</f>
        <v>0</v>
      </c>
      <c r="G3165" s="63">
        <f>IF(Table312[[#This Row],[Facility]]="Buin",1.5%,0.25%)</f>
        <v>1.4999999999999999E-2</v>
      </c>
      <c r="H3165" s="38"/>
      <c r="I3165" s="38"/>
      <c r="J3165" s="27">
        <f t="shared" si="294"/>
        <v>560</v>
      </c>
      <c r="K3165" s="28">
        <f t="shared" si="295"/>
        <v>10</v>
      </c>
      <c r="L3165" s="27">
        <f>IF(K3165=0,0,IF(E3165&gt;1,E3165-1,VLOOKUP(K3165,Months_Weeks!$A$1:$B$13,2,0)))</f>
        <v>4</v>
      </c>
      <c r="M3165" s="29"/>
      <c r="N3165" s="39"/>
      <c r="O3165" s="39"/>
      <c r="P3165" s="50">
        <f t="shared" si="296"/>
        <v>0</v>
      </c>
      <c r="Q3165" s="28">
        <f t="shared" si="297"/>
        <v>10</v>
      </c>
      <c r="R3165" s="28">
        <f>IF(Q3165=0,0,IF(E3165&gt;1,E3165-1,VLOOKUP(Q3165,Months_Weeks!$A$1:$B$13,2,0)))</f>
        <v>4</v>
      </c>
      <c r="S3165" s="30"/>
      <c r="T3165" s="39"/>
      <c r="U3165" s="39"/>
      <c r="V3165" s="50">
        <f t="shared" si="298"/>
        <v>0</v>
      </c>
      <c r="W3165" s="28">
        <f t="shared" si="299"/>
        <v>10</v>
      </c>
      <c r="X3165" s="28">
        <f>IF(W3165=0,0,IF(E3165&gt;1,E3165-1,VLOOKUP(W3165,Months_Weeks!$A$1:$B$13,2,0)))</f>
        <v>4</v>
      </c>
      <c r="Y3165" s="30"/>
      <c r="Z3165" s="39"/>
      <c r="AA3165" s="31"/>
      <c r="AB3165" s="39"/>
      <c r="AC3165" s="31"/>
      <c r="AD3165" s="40"/>
      <c r="AE3165" s="31"/>
      <c r="AF3165" s="40"/>
      <c r="AG3165" s="31"/>
      <c r="AH3165" s="40"/>
      <c r="AI3165" s="31"/>
      <c r="AJ3165" s="40"/>
    </row>
    <row r="3166" spans="1:36" x14ac:dyDescent="0.25">
      <c r="A3166" s="37" t="s">
        <v>62</v>
      </c>
      <c r="B3166" s="37">
        <v>1015</v>
      </c>
      <c r="C3166" s="26" t="str">
        <f>IFERROR(INDEX(Clients[Client_Name],MATCH(Table312[[#This Row],[Client_Code]],Clients[Client_Code],0)),"")</f>
        <v>SADIA</v>
      </c>
      <c r="D3166" s="25">
        <v>11</v>
      </c>
      <c r="E3166" s="25">
        <v>2</v>
      </c>
      <c r="F3166" s="25" t="b">
        <f>IF(E3166&gt;(VLOOKUP(D3166,Months_Weeks!$A$2:$B$13,2,TRUE)),FALSE)</f>
        <v>0</v>
      </c>
      <c r="G3166" s="63">
        <f>IF(Table312[[#This Row],[Facility]]="Buin",1.5%,0.25%)</f>
        <v>1.4999999999999999E-2</v>
      </c>
      <c r="H3166" s="38"/>
      <c r="I3166" s="38"/>
      <c r="J3166" s="27">
        <f t="shared" si="294"/>
        <v>560</v>
      </c>
      <c r="K3166" s="28">
        <f t="shared" si="295"/>
        <v>11</v>
      </c>
      <c r="L3166" s="27">
        <f>IF(K3166=0,0,IF(E3166&gt;1,E3166-1,VLOOKUP(K3166,Months_Weeks!$A$1:$B$13,2,0)))</f>
        <v>1</v>
      </c>
      <c r="M3166" s="29"/>
      <c r="N3166" s="39"/>
      <c r="O3166" s="39"/>
      <c r="P3166" s="50">
        <f t="shared" si="296"/>
        <v>0</v>
      </c>
      <c r="Q3166" s="28">
        <f t="shared" si="297"/>
        <v>11</v>
      </c>
      <c r="R3166" s="28">
        <f>IF(Q3166=0,0,IF(E3166&gt;1,E3166-1,VLOOKUP(Q3166,Months_Weeks!$A$1:$B$13,2,0)))</f>
        <v>1</v>
      </c>
      <c r="S3166" s="30"/>
      <c r="T3166" s="39"/>
      <c r="U3166" s="39"/>
      <c r="V3166" s="50">
        <f t="shared" si="298"/>
        <v>0</v>
      </c>
      <c r="W3166" s="28">
        <f t="shared" si="299"/>
        <v>11</v>
      </c>
      <c r="X3166" s="28">
        <f>IF(W3166=0,0,IF(E3166&gt;1,E3166-1,VLOOKUP(W3166,Months_Weeks!$A$1:$B$13,2,0)))</f>
        <v>1</v>
      </c>
      <c r="Y3166" s="30"/>
      <c r="Z3166" s="39"/>
      <c r="AA3166" s="31"/>
      <c r="AB3166" s="39"/>
      <c r="AC3166" s="31"/>
      <c r="AD3166" s="40"/>
      <c r="AE3166" s="31"/>
      <c r="AF3166" s="40"/>
      <c r="AG3166" s="31"/>
      <c r="AH3166" s="40"/>
      <c r="AI3166" s="31"/>
      <c r="AJ3166" s="40"/>
    </row>
    <row r="3167" spans="1:36" x14ac:dyDescent="0.25">
      <c r="A3167" s="37" t="s">
        <v>62</v>
      </c>
      <c r="B3167" s="37">
        <v>1015</v>
      </c>
      <c r="C3167" s="26" t="str">
        <f>IFERROR(INDEX(Clients[Client_Name],MATCH(Table312[[#This Row],[Client_Code]],Clients[Client_Code],0)),"")</f>
        <v>SADIA</v>
      </c>
      <c r="D3167" s="25">
        <v>11</v>
      </c>
      <c r="E3167" s="25">
        <v>3</v>
      </c>
      <c r="F3167" s="25" t="b">
        <f>IF(E3167&gt;(VLOOKUP(D3167,Months_Weeks!$A$2:$B$13,2,TRUE)),FALSE)</f>
        <v>0</v>
      </c>
      <c r="G3167" s="63">
        <f>IF(Table312[[#This Row],[Facility]]="Buin",1.5%,0.25%)</f>
        <v>1.4999999999999999E-2</v>
      </c>
      <c r="H3167" s="38">
        <v>50</v>
      </c>
      <c r="I3167" s="38"/>
      <c r="J3167" s="27">
        <f t="shared" si="294"/>
        <v>610</v>
      </c>
      <c r="K3167" s="28">
        <f t="shared" si="295"/>
        <v>11</v>
      </c>
      <c r="L3167" s="27">
        <f>IF(K3167=0,0,IF(E3167&gt;1,E3167-1,VLOOKUP(K3167,Months_Weeks!$A$1:$B$13,2,0)))</f>
        <v>2</v>
      </c>
      <c r="M3167" s="29"/>
      <c r="N3167" s="39"/>
      <c r="O3167" s="39"/>
      <c r="P3167" s="50">
        <f t="shared" si="296"/>
        <v>0</v>
      </c>
      <c r="Q3167" s="28">
        <f t="shared" si="297"/>
        <v>11</v>
      </c>
      <c r="R3167" s="28">
        <f>IF(Q3167=0,0,IF(E3167&gt;1,E3167-1,VLOOKUP(Q3167,Months_Weeks!$A$1:$B$13,2,0)))</f>
        <v>2</v>
      </c>
      <c r="S3167" s="30"/>
      <c r="T3167" s="39"/>
      <c r="U3167" s="39"/>
      <c r="V3167" s="50">
        <f t="shared" si="298"/>
        <v>0</v>
      </c>
      <c r="W3167" s="28">
        <f t="shared" si="299"/>
        <v>11</v>
      </c>
      <c r="X3167" s="28">
        <f>IF(W3167=0,0,IF(E3167&gt;1,E3167-1,VLOOKUP(W3167,Months_Weeks!$A$1:$B$13,2,0)))</f>
        <v>2</v>
      </c>
      <c r="Y3167" s="30"/>
      <c r="Z3167" s="39"/>
      <c r="AA3167" s="31"/>
      <c r="AB3167" s="39"/>
      <c r="AC3167" s="31"/>
      <c r="AD3167" s="40"/>
      <c r="AE3167" s="31"/>
      <c r="AF3167" s="40"/>
      <c r="AG3167" s="31"/>
      <c r="AH3167" s="40"/>
      <c r="AI3167" s="31"/>
      <c r="AJ3167" s="40"/>
    </row>
    <row r="3168" spans="1:36" x14ac:dyDescent="0.25">
      <c r="A3168" s="37" t="s">
        <v>62</v>
      </c>
      <c r="B3168" s="37">
        <v>1015</v>
      </c>
      <c r="C3168" s="26" t="str">
        <f>IFERROR(INDEX(Clients[Client_Name],MATCH(Table312[[#This Row],[Client_Code]],Clients[Client_Code],0)),"")</f>
        <v>SADIA</v>
      </c>
      <c r="D3168" s="25">
        <v>11</v>
      </c>
      <c r="E3168" s="25">
        <v>4</v>
      </c>
      <c r="F3168" s="25" t="b">
        <f>IF(E3168&gt;(VLOOKUP(D3168,Months_Weeks!$A$2:$B$13,2,TRUE)),FALSE)</f>
        <v>0</v>
      </c>
      <c r="G3168" s="63">
        <f>IF(Table312[[#This Row],[Facility]]="Buin",1.5%,0.25%)</f>
        <v>1.4999999999999999E-2</v>
      </c>
      <c r="H3168" s="38">
        <v>50</v>
      </c>
      <c r="I3168" s="38"/>
      <c r="J3168" s="27">
        <f t="shared" si="294"/>
        <v>660</v>
      </c>
      <c r="K3168" s="28">
        <f t="shared" si="295"/>
        <v>11</v>
      </c>
      <c r="L3168" s="27">
        <f>IF(K3168=0,0,IF(E3168&gt;1,E3168-1,VLOOKUP(K3168,Months_Weeks!$A$1:$B$13,2,0)))</f>
        <v>3</v>
      </c>
      <c r="M3168" s="29"/>
      <c r="N3168" s="39"/>
      <c r="O3168" s="39"/>
      <c r="P3168" s="50">
        <f t="shared" si="296"/>
        <v>0</v>
      </c>
      <c r="Q3168" s="28">
        <f t="shared" si="297"/>
        <v>11</v>
      </c>
      <c r="R3168" s="28">
        <f>IF(Q3168=0,0,IF(E3168&gt;1,E3168-1,VLOOKUP(Q3168,Months_Weeks!$A$1:$B$13,2,0)))</f>
        <v>3</v>
      </c>
      <c r="S3168" s="30"/>
      <c r="T3168" s="39"/>
      <c r="U3168" s="39"/>
      <c r="V3168" s="50">
        <f t="shared" si="298"/>
        <v>0</v>
      </c>
      <c r="W3168" s="28">
        <f t="shared" si="299"/>
        <v>11</v>
      </c>
      <c r="X3168" s="28">
        <f>IF(W3168=0,0,IF(E3168&gt;1,E3168-1,VLOOKUP(W3168,Months_Weeks!$A$1:$B$13,2,0)))</f>
        <v>3</v>
      </c>
      <c r="Y3168" s="30"/>
      <c r="Z3168" s="39"/>
      <c r="AA3168" s="31"/>
      <c r="AB3168" s="39"/>
      <c r="AC3168" s="31"/>
      <c r="AD3168" s="40"/>
      <c r="AE3168" s="31"/>
      <c r="AF3168" s="40"/>
      <c r="AG3168" s="31"/>
      <c r="AH3168" s="40"/>
      <c r="AI3168" s="31"/>
      <c r="AJ3168" s="40"/>
    </row>
    <row r="3169" spans="1:36" x14ac:dyDescent="0.25">
      <c r="A3169" s="37" t="s">
        <v>62</v>
      </c>
      <c r="B3169" s="37">
        <v>1015</v>
      </c>
      <c r="C3169" s="26" t="str">
        <f>IFERROR(INDEX(Clients[Client_Name],MATCH(Table312[[#This Row],[Client_Code]],Clients[Client_Code],0)),"")</f>
        <v>SADIA</v>
      </c>
      <c r="D3169" s="25">
        <v>12</v>
      </c>
      <c r="E3169" s="25">
        <v>1</v>
      </c>
      <c r="F3169" s="25" t="b">
        <f>IF(E3169&gt;(VLOOKUP(D3169,Months_Weeks!$A$2:$B$13,2,TRUE)),FALSE)</f>
        <v>0</v>
      </c>
      <c r="G3169" s="63">
        <f>IF(Table312[[#This Row],[Facility]]="Buin",1.5%,0.25%)</f>
        <v>1.4999999999999999E-2</v>
      </c>
      <c r="H3169" s="38"/>
      <c r="I3169" s="38"/>
      <c r="J3169" s="27">
        <f t="shared" si="294"/>
        <v>660</v>
      </c>
      <c r="K3169" s="28">
        <f t="shared" si="295"/>
        <v>11</v>
      </c>
      <c r="L3169" s="27">
        <f>IF(K3169=0,0,IF(E3169&gt;1,E3169-1,VLOOKUP(K3169,Months_Weeks!$A$1:$B$13,2,0)))</f>
        <v>4</v>
      </c>
      <c r="M3169" s="29"/>
      <c r="N3169" s="39"/>
      <c r="O3169" s="39"/>
      <c r="P3169" s="50">
        <f t="shared" si="296"/>
        <v>0</v>
      </c>
      <c r="Q3169" s="28">
        <f t="shared" si="297"/>
        <v>11</v>
      </c>
      <c r="R3169" s="28">
        <f>IF(Q3169=0,0,IF(E3169&gt;1,E3169-1,VLOOKUP(Q3169,Months_Weeks!$A$1:$B$13,2,0)))</f>
        <v>4</v>
      </c>
      <c r="S3169" s="30"/>
      <c r="T3169" s="39"/>
      <c r="U3169" s="39"/>
      <c r="V3169" s="50">
        <f t="shared" si="298"/>
        <v>0</v>
      </c>
      <c r="W3169" s="28">
        <f t="shared" si="299"/>
        <v>11</v>
      </c>
      <c r="X3169" s="28">
        <f>IF(W3169=0,0,IF(E3169&gt;1,E3169-1,VLOOKUP(W3169,Months_Weeks!$A$1:$B$13,2,0)))</f>
        <v>4</v>
      </c>
      <c r="Y3169" s="30"/>
      <c r="Z3169" s="39"/>
      <c r="AA3169" s="31"/>
      <c r="AB3169" s="39"/>
      <c r="AC3169" s="31"/>
      <c r="AD3169" s="40"/>
      <c r="AE3169" s="31"/>
      <c r="AF3169" s="40"/>
      <c r="AG3169" s="31"/>
      <c r="AH3169" s="40"/>
      <c r="AI3169" s="31"/>
      <c r="AJ3169" s="40"/>
    </row>
    <row r="3170" spans="1:36" x14ac:dyDescent="0.25">
      <c r="A3170" s="37" t="s">
        <v>62</v>
      </c>
      <c r="B3170" s="37">
        <v>1015</v>
      </c>
      <c r="C3170" s="26" t="str">
        <f>IFERROR(INDEX(Clients[Client_Name],MATCH(Table312[[#This Row],[Client_Code]],Clients[Client_Code],0)),"")</f>
        <v>SADIA</v>
      </c>
      <c r="D3170" s="25">
        <v>12</v>
      </c>
      <c r="E3170" s="25">
        <v>2</v>
      </c>
      <c r="F3170" s="25" t="b">
        <f>IF(E3170&gt;(VLOOKUP(D3170,Months_Weeks!$A$2:$B$13,2,TRUE)),FALSE)</f>
        <v>0</v>
      </c>
      <c r="G3170" s="63">
        <f>IF(Table312[[#This Row],[Facility]]="Buin",1.5%,0.25%)</f>
        <v>1.4999999999999999E-2</v>
      </c>
      <c r="H3170" s="38"/>
      <c r="I3170" s="38"/>
      <c r="J3170" s="27">
        <f t="shared" si="294"/>
        <v>660</v>
      </c>
      <c r="K3170" s="28">
        <f t="shared" si="295"/>
        <v>12</v>
      </c>
      <c r="L3170" s="27">
        <f>IF(K3170=0,0,IF(E3170&gt;1,E3170-1,VLOOKUP(K3170,Months_Weeks!$A$1:$B$13,2,0)))</f>
        <v>1</v>
      </c>
      <c r="M3170" s="29"/>
      <c r="N3170" s="39"/>
      <c r="O3170" s="39"/>
      <c r="P3170" s="50">
        <f t="shared" si="296"/>
        <v>0</v>
      </c>
      <c r="Q3170" s="28">
        <f t="shared" si="297"/>
        <v>12</v>
      </c>
      <c r="R3170" s="28">
        <f>IF(Q3170=0,0,IF(E3170&gt;1,E3170-1,VLOOKUP(Q3170,Months_Weeks!$A$1:$B$13,2,0)))</f>
        <v>1</v>
      </c>
      <c r="S3170" s="30"/>
      <c r="T3170" s="39"/>
      <c r="U3170" s="39"/>
      <c r="V3170" s="50">
        <f t="shared" si="298"/>
        <v>0</v>
      </c>
      <c r="W3170" s="28">
        <f t="shared" si="299"/>
        <v>12</v>
      </c>
      <c r="X3170" s="28">
        <f>IF(W3170=0,0,IF(E3170&gt;1,E3170-1,VLOOKUP(W3170,Months_Weeks!$A$1:$B$13,2,0)))</f>
        <v>1</v>
      </c>
      <c r="Y3170" s="30"/>
      <c r="Z3170" s="39"/>
      <c r="AA3170" s="31"/>
      <c r="AB3170" s="39"/>
      <c r="AC3170" s="31"/>
      <c r="AD3170" s="40"/>
      <c r="AE3170" s="31"/>
      <c r="AF3170" s="40"/>
      <c r="AG3170" s="31"/>
      <c r="AH3170" s="40"/>
      <c r="AI3170" s="31"/>
      <c r="AJ3170" s="40"/>
    </row>
    <row r="3171" spans="1:36" x14ac:dyDescent="0.25">
      <c r="A3171" s="37" t="s">
        <v>62</v>
      </c>
      <c r="B3171" s="37">
        <v>1015</v>
      </c>
      <c r="C3171" s="26" t="str">
        <f>IFERROR(INDEX(Clients[Client_Name],MATCH(Table312[[#This Row],[Client_Code]],Clients[Client_Code],0)),"")</f>
        <v>SADIA</v>
      </c>
      <c r="D3171" s="25">
        <v>12</v>
      </c>
      <c r="E3171" s="25">
        <v>3</v>
      </c>
      <c r="F3171" s="25" t="b">
        <f>IF(E3171&gt;(VLOOKUP(D3171,Months_Weeks!$A$2:$B$13,2,TRUE)),FALSE)</f>
        <v>0</v>
      </c>
      <c r="G3171" s="63">
        <f>IF(Table312[[#This Row],[Facility]]="Buin",1.5%,0.25%)</f>
        <v>1.4999999999999999E-2</v>
      </c>
      <c r="H3171" s="38"/>
      <c r="I3171" s="38"/>
      <c r="J3171" s="27">
        <f t="shared" si="294"/>
        <v>660</v>
      </c>
      <c r="K3171" s="28">
        <f t="shared" si="295"/>
        <v>12</v>
      </c>
      <c r="L3171" s="27">
        <f>IF(K3171=0,0,IF(E3171&gt;1,E3171-1,VLOOKUP(K3171,Months_Weeks!$A$1:$B$13,2,0)))</f>
        <v>2</v>
      </c>
      <c r="M3171" s="29"/>
      <c r="N3171" s="39"/>
      <c r="O3171" s="39"/>
      <c r="P3171" s="50">
        <f t="shared" si="296"/>
        <v>0</v>
      </c>
      <c r="Q3171" s="28">
        <f t="shared" si="297"/>
        <v>12</v>
      </c>
      <c r="R3171" s="28">
        <f>IF(Q3171=0,0,IF(E3171&gt;1,E3171-1,VLOOKUP(Q3171,Months_Weeks!$A$1:$B$13,2,0)))</f>
        <v>2</v>
      </c>
      <c r="S3171" s="30"/>
      <c r="T3171" s="39"/>
      <c r="U3171" s="39"/>
      <c r="V3171" s="50">
        <f t="shared" si="298"/>
        <v>0</v>
      </c>
      <c r="W3171" s="28">
        <f t="shared" si="299"/>
        <v>12</v>
      </c>
      <c r="X3171" s="28">
        <f>IF(W3171=0,0,IF(E3171&gt;1,E3171-1,VLOOKUP(W3171,Months_Weeks!$A$1:$B$13,2,0)))</f>
        <v>2</v>
      </c>
      <c r="Y3171" s="30"/>
      <c r="Z3171" s="39"/>
      <c r="AA3171" s="31"/>
      <c r="AB3171" s="39"/>
      <c r="AC3171" s="31"/>
      <c r="AD3171" s="40"/>
      <c r="AE3171" s="31"/>
      <c r="AF3171" s="40"/>
      <c r="AG3171" s="31"/>
      <c r="AH3171" s="40"/>
      <c r="AI3171" s="31"/>
      <c r="AJ3171" s="40"/>
    </row>
    <row r="3172" spans="1:36" x14ac:dyDescent="0.25">
      <c r="A3172" s="37" t="s">
        <v>62</v>
      </c>
      <c r="B3172" s="37">
        <v>1015</v>
      </c>
      <c r="C3172" s="26" t="str">
        <f>IFERROR(INDEX(Clients[Client_Name],MATCH(Table312[[#This Row],[Client_Code]],Clients[Client_Code],0)),"")</f>
        <v>SADIA</v>
      </c>
      <c r="D3172" s="25">
        <v>12</v>
      </c>
      <c r="E3172" s="25">
        <v>4</v>
      </c>
      <c r="F3172" s="25" t="b">
        <f>IF(E3172&gt;(VLOOKUP(D3172,Months_Weeks!$A$2:$B$13,2,TRUE)),FALSE)</f>
        <v>0</v>
      </c>
      <c r="G3172" s="63">
        <f>IF(Table312[[#This Row],[Facility]]="Buin",1.5%,0.25%)</f>
        <v>1.4999999999999999E-2</v>
      </c>
      <c r="H3172" s="38"/>
      <c r="I3172" s="38">
        <v>75</v>
      </c>
      <c r="J3172" s="27">
        <f t="shared" si="294"/>
        <v>585</v>
      </c>
      <c r="K3172" s="28">
        <f t="shared" si="295"/>
        <v>12</v>
      </c>
      <c r="L3172" s="27">
        <f>IF(K3172=0,0,IF(E3172&gt;1,E3172-1,VLOOKUP(K3172,Months_Weeks!$A$1:$B$13,2,0)))</f>
        <v>3</v>
      </c>
      <c r="M3172" s="29"/>
      <c r="N3172" s="39"/>
      <c r="O3172" s="39"/>
      <c r="P3172" s="50">
        <f t="shared" si="296"/>
        <v>0</v>
      </c>
      <c r="Q3172" s="28">
        <f t="shared" si="297"/>
        <v>12</v>
      </c>
      <c r="R3172" s="28">
        <f>IF(Q3172=0,0,IF(E3172&gt;1,E3172-1,VLOOKUP(Q3172,Months_Weeks!$A$1:$B$13,2,0)))</f>
        <v>3</v>
      </c>
      <c r="S3172" s="30"/>
      <c r="T3172" s="39"/>
      <c r="U3172" s="39"/>
      <c r="V3172" s="50">
        <f t="shared" si="298"/>
        <v>0</v>
      </c>
      <c r="W3172" s="28">
        <f t="shared" si="299"/>
        <v>12</v>
      </c>
      <c r="X3172" s="28">
        <f>IF(W3172=0,0,IF(E3172&gt;1,E3172-1,VLOOKUP(W3172,Months_Weeks!$A$1:$B$13,2,0)))</f>
        <v>3</v>
      </c>
      <c r="Y3172" s="30"/>
      <c r="Z3172" s="39"/>
      <c r="AA3172" s="31"/>
      <c r="AB3172" s="39"/>
      <c r="AC3172" s="31"/>
      <c r="AD3172" s="40"/>
      <c r="AE3172" s="31"/>
      <c r="AF3172" s="40"/>
      <c r="AG3172" s="31"/>
      <c r="AH3172" s="40"/>
      <c r="AI3172" s="31"/>
      <c r="AJ3172" s="40"/>
    </row>
    <row r="3173" spans="1:36" x14ac:dyDescent="0.25">
      <c r="A3173" s="37" t="s">
        <v>62</v>
      </c>
      <c r="B3173" s="37">
        <v>1015</v>
      </c>
      <c r="C3173" s="26" t="str">
        <f>IFERROR(INDEX(Clients[Client_Name],MATCH(Table312[[#This Row],[Client_Code]],Clients[Client_Code],0)),"")</f>
        <v>SADIA</v>
      </c>
      <c r="D3173" s="25">
        <v>12</v>
      </c>
      <c r="E3173" s="25">
        <v>5</v>
      </c>
      <c r="F3173" s="25" t="b">
        <f>IF(E3173&gt;(VLOOKUP(D3173,Months_Weeks!$A$2:$B$13,2,TRUE)),FALSE)</f>
        <v>0</v>
      </c>
      <c r="G3173" s="63">
        <f>IF(Table312[[#This Row],[Facility]]="Buin",1.5%,0.25%)</f>
        <v>1.4999999999999999E-2</v>
      </c>
      <c r="H3173" s="38"/>
      <c r="I3173" s="38">
        <v>75</v>
      </c>
      <c r="J3173" s="27">
        <f t="shared" si="294"/>
        <v>510</v>
      </c>
      <c r="K3173" s="28">
        <f t="shared" si="295"/>
        <v>12</v>
      </c>
      <c r="L3173" s="27">
        <f>IF(K3173=0,0,IF(E3173&gt;1,E3173-1,VLOOKUP(K3173,Months_Weeks!$A$1:$B$13,2,0)))</f>
        <v>4</v>
      </c>
      <c r="M3173" s="29"/>
      <c r="N3173" s="39"/>
      <c r="O3173" s="39"/>
      <c r="P3173" s="50">
        <f t="shared" si="296"/>
        <v>0</v>
      </c>
      <c r="Q3173" s="28">
        <f t="shared" si="297"/>
        <v>12</v>
      </c>
      <c r="R3173" s="28">
        <f>IF(Q3173=0,0,IF(E3173&gt;1,E3173-1,VLOOKUP(Q3173,Months_Weeks!$A$1:$B$13,2,0)))</f>
        <v>4</v>
      </c>
      <c r="S3173" s="30"/>
      <c r="T3173" s="39"/>
      <c r="U3173" s="39"/>
      <c r="V3173" s="50">
        <f t="shared" si="298"/>
        <v>0</v>
      </c>
      <c r="W3173" s="28">
        <f t="shared" si="299"/>
        <v>12</v>
      </c>
      <c r="X3173" s="28">
        <f>IF(W3173=0,0,IF(E3173&gt;1,E3173-1,VLOOKUP(W3173,Months_Weeks!$A$1:$B$13,2,0)))</f>
        <v>4</v>
      </c>
      <c r="Y3173" s="30"/>
      <c r="Z3173" s="39"/>
      <c r="AA3173" s="31"/>
      <c r="AB3173" s="39"/>
      <c r="AC3173" s="31"/>
      <c r="AD3173" s="40"/>
      <c r="AE3173" s="31"/>
      <c r="AF3173" s="40"/>
      <c r="AG3173" s="31"/>
      <c r="AH3173" s="40"/>
      <c r="AI3173" s="31"/>
      <c r="AJ3173" s="40"/>
    </row>
    <row r="3174" spans="1:36" x14ac:dyDescent="0.25">
      <c r="A3174" s="37" t="s">
        <v>32</v>
      </c>
      <c r="B3174" s="37">
        <v>41</v>
      </c>
      <c r="C3174" s="26" t="str">
        <f>IFERROR(INDEX(Clients[Client_Name],MATCH(Table312[[#This Row],[Client_Code]],Clients[Client_Code],0)),"")</f>
        <v>SALMONES ANTÁRTICA</v>
      </c>
      <c r="D3174" s="25">
        <v>1</v>
      </c>
      <c r="E3174" s="25">
        <v>1</v>
      </c>
      <c r="F3174" s="25" t="b">
        <f>IF(E3174&gt;(VLOOKUP(D3174,Months_Weeks!$A$2:$B$13,2,TRUE)),FALSE)</f>
        <v>0</v>
      </c>
      <c r="G3174" s="63">
        <f>IF(Table312[[#This Row],[Facility]]="Buin",1.5%,0.25%)</f>
        <v>2.5000000000000001E-3</v>
      </c>
      <c r="H3174" s="38">
        <v>348</v>
      </c>
      <c r="I3174" s="38"/>
      <c r="J3174" s="27">
        <f t="shared" si="294"/>
        <v>348</v>
      </c>
      <c r="K3174" s="28">
        <f t="shared" si="295"/>
        <v>0</v>
      </c>
      <c r="L3174" s="27">
        <f>IF(K3174=0,0,IF(E3174&gt;1,E3174-1,VLOOKUP(K3174,Months_Weeks!$A$1:$B$13,2,0)))</f>
        <v>0</v>
      </c>
      <c r="M3174" s="29"/>
      <c r="N3174" s="39"/>
      <c r="O3174" s="39"/>
      <c r="P3174" s="50">
        <f t="shared" si="296"/>
        <v>0</v>
      </c>
      <c r="Q3174" s="28">
        <f t="shared" si="297"/>
        <v>0</v>
      </c>
      <c r="R3174" s="28">
        <f>IF(Q3174=0,0,IF(E3174&gt;1,E3174-1,VLOOKUP(Q3174,Months_Weeks!$A$1:$B$13,2,0)))</f>
        <v>0</v>
      </c>
      <c r="S3174" s="30"/>
      <c r="T3174" s="39"/>
      <c r="U3174" s="39"/>
      <c r="V3174" s="50">
        <f t="shared" si="298"/>
        <v>0</v>
      </c>
      <c r="W3174" s="28">
        <f t="shared" si="299"/>
        <v>0</v>
      </c>
      <c r="X3174" s="28">
        <f>IF(W3174=0,0,IF(E3174&gt;1,E3174-1,VLOOKUP(W3174,Months_Weeks!$A$1:$B$13,2,0)))</f>
        <v>0</v>
      </c>
      <c r="Y3174" s="30"/>
      <c r="Z3174" s="39"/>
      <c r="AA3174" s="31">
        <v>1</v>
      </c>
      <c r="AB3174" s="72">
        <v>0.14699999999999999</v>
      </c>
      <c r="AC3174" s="31"/>
      <c r="AD3174" s="40"/>
      <c r="AE3174" s="31"/>
      <c r="AF3174" s="40"/>
      <c r="AG3174" s="31"/>
      <c r="AH3174" s="40"/>
      <c r="AI3174" s="31">
        <v>1</v>
      </c>
      <c r="AJ3174" s="70">
        <v>0.25790000000000002</v>
      </c>
    </row>
    <row r="3175" spans="1:36" x14ac:dyDescent="0.25">
      <c r="A3175" s="37" t="s">
        <v>32</v>
      </c>
      <c r="B3175" s="37">
        <v>41</v>
      </c>
      <c r="C3175" s="26" t="str">
        <f>IFERROR(INDEX(Clients[Client_Name],MATCH(Table312[[#This Row],[Client_Code]],Clients[Client_Code],0)),"")</f>
        <v>SALMONES ANTÁRTICA</v>
      </c>
      <c r="D3175" s="25">
        <v>1</v>
      </c>
      <c r="E3175" s="25">
        <v>2</v>
      </c>
      <c r="F3175" s="25" t="b">
        <f>IF(E3175&gt;(VLOOKUP(D3175,Months_Weeks!$A$2:$B$13,2,TRUE)),FALSE)</f>
        <v>0</v>
      </c>
      <c r="G3175" s="63">
        <f>IF(Table312[[#This Row],[Facility]]="Buin",1.5%,0.25%)</f>
        <v>2.5000000000000001E-3</v>
      </c>
      <c r="H3175" s="38"/>
      <c r="I3175" s="38">
        <v>38</v>
      </c>
      <c r="J3175" s="27">
        <f t="shared" si="294"/>
        <v>310</v>
      </c>
      <c r="K3175" s="28">
        <f t="shared" si="295"/>
        <v>1</v>
      </c>
      <c r="L3175" s="27">
        <f>IF(K3175=0,0,IF(E3175&gt;1,E3175-1,VLOOKUP(K3175,Months_Weeks!$A$1:$B$13,2,0)))</f>
        <v>1</v>
      </c>
      <c r="M3175" s="29"/>
      <c r="N3175" s="39"/>
      <c r="O3175" s="39"/>
      <c r="P3175" s="50">
        <f t="shared" si="296"/>
        <v>0</v>
      </c>
      <c r="Q3175" s="28">
        <f t="shared" si="297"/>
        <v>1</v>
      </c>
      <c r="R3175" s="28">
        <f>IF(Q3175=0,0,IF(E3175&gt;1,E3175-1,VLOOKUP(Q3175,Months_Weeks!$A$1:$B$13,2,0)))</f>
        <v>1</v>
      </c>
      <c r="S3175" s="30"/>
      <c r="T3175" s="39"/>
      <c r="U3175" s="39"/>
      <c r="V3175" s="50">
        <f t="shared" si="298"/>
        <v>0</v>
      </c>
      <c r="W3175" s="28">
        <f t="shared" si="299"/>
        <v>1</v>
      </c>
      <c r="X3175" s="28">
        <f>IF(W3175=0,0,IF(E3175&gt;1,E3175-1,VLOOKUP(W3175,Months_Weeks!$A$1:$B$13,2,0)))</f>
        <v>1</v>
      </c>
      <c r="Y3175" s="30"/>
      <c r="Z3175" s="39"/>
      <c r="AA3175" s="31"/>
      <c r="AB3175" s="39"/>
      <c r="AC3175" s="31"/>
      <c r="AD3175" s="40"/>
      <c r="AE3175" s="31"/>
      <c r="AF3175" s="40"/>
      <c r="AG3175" s="31"/>
      <c r="AH3175" s="40"/>
      <c r="AI3175" s="31"/>
      <c r="AJ3175" s="40"/>
    </row>
    <row r="3176" spans="1:36" x14ac:dyDescent="0.25">
      <c r="A3176" s="37" t="s">
        <v>32</v>
      </c>
      <c r="B3176" s="37">
        <v>41</v>
      </c>
      <c r="C3176" s="26" t="str">
        <f>IFERROR(INDEX(Clients[Client_Name],MATCH(Table312[[#This Row],[Client_Code]],Clients[Client_Code],0)),"")</f>
        <v>SALMONES ANTÁRTICA</v>
      </c>
      <c r="D3176" s="25">
        <v>1</v>
      </c>
      <c r="E3176" s="25">
        <v>3</v>
      </c>
      <c r="F3176" s="25" t="b">
        <f>IF(E3176&gt;(VLOOKUP(D3176,Months_Weeks!$A$2:$B$13,2,TRUE)),FALSE)</f>
        <v>0</v>
      </c>
      <c r="G3176" s="63">
        <f>IF(Table312[[#This Row],[Facility]]="Buin",1.5%,0.25%)</f>
        <v>2.5000000000000001E-3</v>
      </c>
      <c r="H3176" s="38">
        <v>226</v>
      </c>
      <c r="I3176" s="38"/>
      <c r="J3176" s="27">
        <f t="shared" si="294"/>
        <v>536</v>
      </c>
      <c r="K3176" s="28">
        <f t="shared" si="295"/>
        <v>1</v>
      </c>
      <c r="L3176" s="27">
        <f>IF(K3176=0,0,IF(E3176&gt;1,E3176-1,VLOOKUP(K3176,Months_Weeks!$A$1:$B$13,2,0)))</f>
        <v>2</v>
      </c>
      <c r="M3176" s="29"/>
      <c r="N3176" s="39"/>
      <c r="O3176" s="39"/>
      <c r="P3176" s="50">
        <f t="shared" si="296"/>
        <v>0</v>
      </c>
      <c r="Q3176" s="28">
        <f t="shared" si="297"/>
        <v>1</v>
      </c>
      <c r="R3176" s="28">
        <f>IF(Q3176=0,0,IF(E3176&gt;1,E3176-1,VLOOKUP(Q3176,Months_Weeks!$A$1:$B$13,2,0)))</f>
        <v>2</v>
      </c>
      <c r="S3176" s="30"/>
      <c r="T3176" s="39"/>
      <c r="U3176" s="39"/>
      <c r="V3176" s="50">
        <f t="shared" si="298"/>
        <v>0</v>
      </c>
      <c r="W3176" s="28">
        <f t="shared" si="299"/>
        <v>1</v>
      </c>
      <c r="X3176" s="28">
        <f>IF(W3176=0,0,IF(E3176&gt;1,E3176-1,VLOOKUP(W3176,Months_Weeks!$A$1:$B$13,2,0)))</f>
        <v>2</v>
      </c>
      <c r="Y3176" s="30"/>
      <c r="Z3176" s="39"/>
      <c r="AA3176" s="31"/>
      <c r="AB3176" s="39"/>
      <c r="AC3176" s="31"/>
      <c r="AD3176" s="40"/>
      <c r="AE3176" s="31"/>
      <c r="AF3176" s="40"/>
      <c r="AG3176" s="31"/>
      <c r="AH3176" s="40"/>
      <c r="AI3176" s="31"/>
      <c r="AJ3176" s="40"/>
    </row>
    <row r="3177" spans="1:36" x14ac:dyDescent="0.25">
      <c r="A3177" s="37" t="s">
        <v>32</v>
      </c>
      <c r="B3177" s="37">
        <v>41</v>
      </c>
      <c r="C3177" s="26" t="str">
        <f>IFERROR(INDEX(Clients[Client_Name],MATCH(Table312[[#This Row],[Client_Code]],Clients[Client_Code],0)),"")</f>
        <v>SALMONES ANTÁRTICA</v>
      </c>
      <c r="D3177" s="25">
        <v>1</v>
      </c>
      <c r="E3177" s="25">
        <v>4</v>
      </c>
      <c r="F3177" s="25" t="b">
        <f>IF(E3177&gt;(VLOOKUP(D3177,Months_Weeks!$A$2:$B$13,2,TRUE)),FALSE)</f>
        <v>0</v>
      </c>
      <c r="G3177" s="63">
        <f>IF(Table312[[#This Row],[Facility]]="Buin",1.5%,0.25%)</f>
        <v>2.5000000000000001E-3</v>
      </c>
      <c r="H3177" s="38">
        <v>150</v>
      </c>
      <c r="I3177" s="38"/>
      <c r="J3177" s="27">
        <f t="shared" si="294"/>
        <v>686</v>
      </c>
      <c r="K3177" s="28">
        <f t="shared" si="295"/>
        <v>1</v>
      </c>
      <c r="L3177" s="27">
        <f>IF(K3177=0,0,IF(E3177&gt;1,E3177-1,VLOOKUP(K3177,Months_Weeks!$A$1:$B$13,2,0)))</f>
        <v>3</v>
      </c>
      <c r="M3177" s="29"/>
      <c r="N3177" s="39"/>
      <c r="O3177" s="39"/>
      <c r="P3177" s="50">
        <f t="shared" si="296"/>
        <v>0</v>
      </c>
      <c r="Q3177" s="28">
        <f t="shared" si="297"/>
        <v>1</v>
      </c>
      <c r="R3177" s="28">
        <f>IF(Q3177=0,0,IF(E3177&gt;1,E3177-1,VLOOKUP(Q3177,Months_Weeks!$A$1:$B$13,2,0)))</f>
        <v>3</v>
      </c>
      <c r="S3177" s="30"/>
      <c r="T3177" s="39"/>
      <c r="U3177" s="39"/>
      <c r="V3177" s="50">
        <f t="shared" si="298"/>
        <v>0</v>
      </c>
      <c r="W3177" s="28">
        <f t="shared" si="299"/>
        <v>1</v>
      </c>
      <c r="X3177" s="28">
        <f>IF(W3177=0,0,IF(E3177&gt;1,E3177-1,VLOOKUP(W3177,Months_Weeks!$A$1:$B$13,2,0)))</f>
        <v>3</v>
      </c>
      <c r="Y3177" s="30"/>
      <c r="Z3177" s="39"/>
      <c r="AA3177" s="31"/>
      <c r="AB3177" s="39"/>
      <c r="AC3177" s="31"/>
      <c r="AD3177" s="40"/>
      <c r="AE3177" s="31"/>
      <c r="AF3177" s="40"/>
      <c r="AG3177" s="31"/>
      <c r="AH3177" s="40"/>
      <c r="AI3177" s="31"/>
      <c r="AJ3177" s="40"/>
    </row>
    <row r="3178" spans="1:36" x14ac:dyDescent="0.25">
      <c r="A3178" s="37" t="s">
        <v>32</v>
      </c>
      <c r="B3178" s="37">
        <v>41</v>
      </c>
      <c r="C3178" s="26" t="str">
        <f>IFERROR(INDEX(Clients[Client_Name],MATCH(Table312[[#This Row],[Client_Code]],Clients[Client_Code],0)),"")</f>
        <v>SALMONES ANTÁRTICA</v>
      </c>
      <c r="D3178" s="25">
        <v>2</v>
      </c>
      <c r="E3178" s="25">
        <v>1</v>
      </c>
      <c r="F3178" s="25" t="b">
        <f>IF(E3178&gt;(VLOOKUP(D3178,Months_Weeks!$A$2:$B$13,2,TRUE)),FALSE)</f>
        <v>0</v>
      </c>
      <c r="G3178" s="63">
        <f>IF(Table312[[#This Row],[Facility]]="Buin",1.5%,0.25%)</f>
        <v>2.5000000000000001E-3</v>
      </c>
      <c r="H3178" s="38">
        <v>110</v>
      </c>
      <c r="I3178" s="38"/>
      <c r="J3178" s="27">
        <f t="shared" si="294"/>
        <v>796</v>
      </c>
      <c r="K3178" s="28">
        <f t="shared" si="295"/>
        <v>1</v>
      </c>
      <c r="L3178" s="27">
        <f>IF(K3178=0,0,IF(E3178&gt;1,E3178-1,VLOOKUP(K3178,Months_Weeks!$A$1:$B$13,2,0)))</f>
        <v>4</v>
      </c>
      <c r="M3178" s="29"/>
      <c r="N3178" s="39"/>
      <c r="O3178" s="39"/>
      <c r="P3178" s="50">
        <f t="shared" si="296"/>
        <v>0</v>
      </c>
      <c r="Q3178" s="28">
        <f t="shared" si="297"/>
        <v>1</v>
      </c>
      <c r="R3178" s="28">
        <f>IF(Q3178=0,0,IF(E3178&gt;1,E3178-1,VLOOKUP(Q3178,Months_Weeks!$A$1:$B$13,2,0)))</f>
        <v>4</v>
      </c>
      <c r="S3178" s="30"/>
      <c r="T3178" s="39"/>
      <c r="U3178" s="39"/>
      <c r="V3178" s="50">
        <f t="shared" si="298"/>
        <v>0</v>
      </c>
      <c r="W3178" s="28">
        <f t="shared" si="299"/>
        <v>1</v>
      </c>
      <c r="X3178" s="28">
        <f>IF(W3178=0,0,IF(E3178&gt;1,E3178-1,VLOOKUP(W3178,Months_Weeks!$A$1:$B$13,2,0)))</f>
        <v>4</v>
      </c>
      <c r="Y3178" s="30"/>
      <c r="Z3178" s="39"/>
      <c r="AA3178" s="31"/>
      <c r="AB3178" s="39"/>
      <c r="AC3178" s="31"/>
      <c r="AD3178" s="40"/>
      <c r="AE3178" s="31"/>
      <c r="AF3178" s="40"/>
      <c r="AG3178" s="31"/>
      <c r="AH3178" s="40"/>
      <c r="AI3178" s="31"/>
      <c r="AJ3178" s="40"/>
    </row>
    <row r="3179" spans="1:36" x14ac:dyDescent="0.25">
      <c r="A3179" s="37" t="s">
        <v>32</v>
      </c>
      <c r="B3179" s="37">
        <v>41</v>
      </c>
      <c r="C3179" s="26" t="str">
        <f>IFERROR(INDEX(Clients[Client_Name],MATCH(Table312[[#This Row],[Client_Code]],Clients[Client_Code],0)),"")</f>
        <v>SALMONES ANTÁRTICA</v>
      </c>
      <c r="D3179" s="25">
        <v>2</v>
      </c>
      <c r="E3179" s="25">
        <v>2</v>
      </c>
      <c r="F3179" s="25" t="b">
        <f>IF(E3179&gt;(VLOOKUP(D3179,Months_Weeks!$A$2:$B$13,2,TRUE)),FALSE)</f>
        <v>0</v>
      </c>
      <c r="G3179" s="63">
        <f>IF(Table312[[#This Row],[Facility]]="Buin",1.5%,0.25%)</f>
        <v>2.5000000000000001E-3</v>
      </c>
      <c r="H3179" s="38">
        <v>180</v>
      </c>
      <c r="I3179" s="38"/>
      <c r="J3179" s="27">
        <f t="shared" si="294"/>
        <v>976</v>
      </c>
      <c r="K3179" s="28">
        <f t="shared" si="295"/>
        <v>2</v>
      </c>
      <c r="L3179" s="27">
        <f>IF(K3179=0,0,IF(E3179&gt;1,E3179-1,VLOOKUP(K3179,Months_Weeks!$A$1:$B$13,2,0)))</f>
        <v>1</v>
      </c>
      <c r="M3179" s="29"/>
      <c r="N3179" s="39"/>
      <c r="O3179" s="39"/>
      <c r="P3179" s="50">
        <f t="shared" si="296"/>
        <v>0</v>
      </c>
      <c r="Q3179" s="28">
        <f t="shared" si="297"/>
        <v>2</v>
      </c>
      <c r="R3179" s="28">
        <f>IF(Q3179=0,0,IF(E3179&gt;1,E3179-1,VLOOKUP(Q3179,Months_Weeks!$A$1:$B$13,2,0)))</f>
        <v>1</v>
      </c>
      <c r="S3179" s="30"/>
      <c r="T3179" s="39"/>
      <c r="U3179" s="39"/>
      <c r="V3179" s="50">
        <f t="shared" si="298"/>
        <v>0</v>
      </c>
      <c r="W3179" s="28">
        <f t="shared" si="299"/>
        <v>2</v>
      </c>
      <c r="X3179" s="28">
        <f>IF(W3179=0,0,IF(E3179&gt;1,E3179-1,VLOOKUP(W3179,Months_Weeks!$A$1:$B$13,2,0)))</f>
        <v>1</v>
      </c>
      <c r="Y3179" s="30"/>
      <c r="Z3179" s="39"/>
      <c r="AA3179" s="31"/>
      <c r="AB3179" s="39"/>
      <c r="AC3179" s="31"/>
      <c r="AD3179" s="40"/>
      <c r="AE3179" s="31"/>
      <c r="AF3179" s="40"/>
      <c r="AG3179" s="31"/>
      <c r="AH3179" s="40"/>
      <c r="AI3179" s="31"/>
      <c r="AJ3179" s="40"/>
    </row>
    <row r="3180" spans="1:36" x14ac:dyDescent="0.25">
      <c r="A3180" s="37" t="s">
        <v>32</v>
      </c>
      <c r="B3180" s="37">
        <v>41</v>
      </c>
      <c r="C3180" s="26" t="str">
        <f>IFERROR(INDEX(Clients[Client_Name],MATCH(Table312[[#This Row],[Client_Code]],Clients[Client_Code],0)),"")</f>
        <v>SALMONES ANTÁRTICA</v>
      </c>
      <c r="D3180" s="25">
        <v>2</v>
      </c>
      <c r="E3180" s="25">
        <v>3</v>
      </c>
      <c r="F3180" s="25" t="b">
        <f>IF(E3180&gt;(VLOOKUP(D3180,Months_Weeks!$A$2:$B$13,2,TRUE)),FALSE)</f>
        <v>0</v>
      </c>
      <c r="G3180" s="63">
        <f>IF(Table312[[#This Row],[Facility]]="Buin",1.5%,0.25%)</f>
        <v>2.5000000000000001E-3</v>
      </c>
      <c r="H3180" s="38">
        <v>115</v>
      </c>
      <c r="I3180" s="38"/>
      <c r="J3180" s="27">
        <f t="shared" si="294"/>
        <v>1091</v>
      </c>
      <c r="K3180" s="28">
        <f t="shared" si="295"/>
        <v>2</v>
      </c>
      <c r="L3180" s="27">
        <f>IF(K3180=0,0,IF(E3180&gt;1,E3180-1,VLOOKUP(K3180,Months_Weeks!$A$1:$B$13,2,0)))</f>
        <v>2</v>
      </c>
      <c r="M3180" s="29"/>
      <c r="N3180" s="39"/>
      <c r="O3180" s="39"/>
      <c r="P3180" s="50">
        <f t="shared" si="296"/>
        <v>0</v>
      </c>
      <c r="Q3180" s="28">
        <f t="shared" si="297"/>
        <v>2</v>
      </c>
      <c r="R3180" s="28">
        <f>IF(Q3180=0,0,IF(E3180&gt;1,E3180-1,VLOOKUP(Q3180,Months_Weeks!$A$1:$B$13,2,0)))</f>
        <v>2</v>
      </c>
      <c r="S3180" s="30"/>
      <c r="T3180" s="39"/>
      <c r="U3180" s="39"/>
      <c r="V3180" s="50">
        <f t="shared" si="298"/>
        <v>0</v>
      </c>
      <c r="W3180" s="28">
        <f t="shared" si="299"/>
        <v>2</v>
      </c>
      <c r="X3180" s="28">
        <f>IF(W3180=0,0,IF(E3180&gt;1,E3180-1,VLOOKUP(W3180,Months_Weeks!$A$1:$B$13,2,0)))</f>
        <v>2</v>
      </c>
      <c r="Y3180" s="30"/>
      <c r="Z3180" s="39"/>
      <c r="AA3180" s="31"/>
      <c r="AB3180" s="39"/>
      <c r="AC3180" s="31"/>
      <c r="AD3180" s="40"/>
      <c r="AE3180" s="31"/>
      <c r="AF3180" s="40"/>
      <c r="AG3180" s="31"/>
      <c r="AH3180" s="40"/>
      <c r="AI3180" s="31"/>
      <c r="AJ3180" s="40"/>
    </row>
    <row r="3181" spans="1:36" x14ac:dyDescent="0.25">
      <c r="A3181" s="37" t="s">
        <v>32</v>
      </c>
      <c r="B3181" s="37">
        <v>41</v>
      </c>
      <c r="C3181" s="26" t="str">
        <f>IFERROR(INDEX(Clients[Client_Name],MATCH(Table312[[#This Row],[Client_Code]],Clients[Client_Code],0)),"")</f>
        <v>SALMONES ANTÁRTICA</v>
      </c>
      <c r="D3181" s="25">
        <v>2</v>
      </c>
      <c r="E3181" s="25">
        <v>4</v>
      </c>
      <c r="F3181" s="25" t="b">
        <f>IF(E3181&gt;(VLOOKUP(D3181,Months_Weeks!$A$2:$B$13,2,TRUE)),FALSE)</f>
        <v>0</v>
      </c>
      <c r="G3181" s="63">
        <f>IF(Table312[[#This Row],[Facility]]="Buin",1.5%,0.25%)</f>
        <v>2.5000000000000001E-3</v>
      </c>
      <c r="H3181" s="38">
        <v>5</v>
      </c>
      <c r="I3181" s="38"/>
      <c r="J3181" s="27">
        <f t="shared" si="294"/>
        <v>1096</v>
      </c>
      <c r="K3181" s="28">
        <f t="shared" si="295"/>
        <v>2</v>
      </c>
      <c r="L3181" s="27">
        <f>IF(K3181=0,0,IF(E3181&gt;1,E3181-1,VLOOKUP(K3181,Months_Weeks!$A$1:$B$13,2,0)))</f>
        <v>3</v>
      </c>
      <c r="M3181" s="29"/>
      <c r="N3181" s="39"/>
      <c r="O3181" s="39"/>
      <c r="P3181" s="50">
        <f t="shared" si="296"/>
        <v>0</v>
      </c>
      <c r="Q3181" s="28">
        <f t="shared" si="297"/>
        <v>2</v>
      </c>
      <c r="R3181" s="28">
        <f>IF(Q3181=0,0,IF(E3181&gt;1,E3181-1,VLOOKUP(Q3181,Months_Weeks!$A$1:$B$13,2,0)))</f>
        <v>3</v>
      </c>
      <c r="S3181" s="30"/>
      <c r="T3181" s="39"/>
      <c r="U3181" s="39"/>
      <c r="V3181" s="50">
        <f t="shared" si="298"/>
        <v>0</v>
      </c>
      <c r="W3181" s="28">
        <f t="shared" si="299"/>
        <v>2</v>
      </c>
      <c r="X3181" s="28">
        <f>IF(W3181=0,0,IF(E3181&gt;1,E3181-1,VLOOKUP(W3181,Months_Weeks!$A$1:$B$13,2,0)))</f>
        <v>3</v>
      </c>
      <c r="Y3181" s="30"/>
      <c r="Z3181" s="39"/>
      <c r="AA3181" s="31"/>
      <c r="AB3181" s="39"/>
      <c r="AC3181" s="31"/>
      <c r="AD3181" s="40"/>
      <c r="AE3181" s="31"/>
      <c r="AF3181" s="40"/>
      <c r="AG3181" s="31"/>
      <c r="AH3181" s="40"/>
      <c r="AI3181" s="31"/>
      <c r="AJ3181" s="40"/>
    </row>
    <row r="3182" spans="1:36" x14ac:dyDescent="0.25">
      <c r="A3182" s="37" t="s">
        <v>32</v>
      </c>
      <c r="B3182" s="37">
        <v>41</v>
      </c>
      <c r="C3182" s="26" t="str">
        <f>IFERROR(INDEX(Clients[Client_Name],MATCH(Table312[[#This Row],[Client_Code]],Clients[Client_Code],0)),"")</f>
        <v>SALMONES ANTÁRTICA</v>
      </c>
      <c r="D3182" s="25">
        <v>3</v>
      </c>
      <c r="E3182" s="25">
        <v>1</v>
      </c>
      <c r="F3182" s="25" t="b">
        <f>IF(E3182&gt;(VLOOKUP(D3182,Months_Weeks!$A$2:$B$13,2,TRUE)),FALSE)</f>
        <v>0</v>
      </c>
      <c r="G3182" s="63">
        <f>IF(Table312[[#This Row],[Facility]]="Buin",1.5%,0.25%)</f>
        <v>2.5000000000000001E-3</v>
      </c>
      <c r="H3182" s="38"/>
      <c r="I3182" s="38">
        <v>79</v>
      </c>
      <c r="J3182" s="27">
        <f t="shared" si="294"/>
        <v>1017</v>
      </c>
      <c r="K3182" s="28">
        <f t="shared" si="295"/>
        <v>2</v>
      </c>
      <c r="L3182" s="27">
        <f>IF(K3182=0,0,IF(E3182&gt;1,E3182-1,VLOOKUP(K3182,Months_Weeks!$A$1:$B$13,2,0)))</f>
        <v>4</v>
      </c>
      <c r="M3182" s="29"/>
      <c r="N3182" s="39"/>
      <c r="O3182" s="39"/>
      <c r="P3182" s="50">
        <f t="shared" si="296"/>
        <v>0</v>
      </c>
      <c r="Q3182" s="28">
        <f t="shared" si="297"/>
        <v>2</v>
      </c>
      <c r="R3182" s="28">
        <f>IF(Q3182=0,0,IF(E3182&gt;1,E3182-1,VLOOKUP(Q3182,Months_Weeks!$A$1:$B$13,2,0)))</f>
        <v>4</v>
      </c>
      <c r="S3182" s="30"/>
      <c r="T3182" s="39"/>
      <c r="U3182" s="39"/>
      <c r="V3182" s="50">
        <f t="shared" si="298"/>
        <v>0</v>
      </c>
      <c r="W3182" s="28">
        <f t="shared" si="299"/>
        <v>2</v>
      </c>
      <c r="X3182" s="28">
        <f>IF(W3182=0,0,IF(E3182&gt;1,E3182-1,VLOOKUP(W3182,Months_Weeks!$A$1:$B$13,2,0)))</f>
        <v>4</v>
      </c>
      <c r="Y3182" s="30"/>
      <c r="Z3182" s="39"/>
      <c r="AA3182" s="31"/>
      <c r="AB3182" s="39"/>
      <c r="AC3182" s="31"/>
      <c r="AD3182" s="40"/>
      <c r="AE3182" s="31"/>
      <c r="AF3182" s="40"/>
      <c r="AG3182" s="31"/>
      <c r="AH3182" s="40"/>
      <c r="AI3182" s="31"/>
      <c r="AJ3182" s="40"/>
    </row>
    <row r="3183" spans="1:36" x14ac:dyDescent="0.25">
      <c r="A3183" s="37" t="s">
        <v>32</v>
      </c>
      <c r="B3183" s="37">
        <v>41</v>
      </c>
      <c r="C3183" s="26" t="str">
        <f>IFERROR(INDEX(Clients[Client_Name],MATCH(Table312[[#This Row],[Client_Code]],Clients[Client_Code],0)),"")</f>
        <v>SALMONES ANTÁRTICA</v>
      </c>
      <c r="D3183" s="25">
        <v>3</v>
      </c>
      <c r="E3183" s="25">
        <v>2</v>
      </c>
      <c r="F3183" s="25" t="b">
        <f>IF(E3183&gt;(VLOOKUP(D3183,Months_Weeks!$A$2:$B$13,2,TRUE)),FALSE)</f>
        <v>0</v>
      </c>
      <c r="G3183" s="63">
        <f>IF(Table312[[#This Row],[Facility]]="Buin",1.5%,0.25%)</f>
        <v>2.5000000000000001E-3</v>
      </c>
      <c r="H3183" s="38"/>
      <c r="I3183" s="38">
        <v>25</v>
      </c>
      <c r="J3183" s="27">
        <f t="shared" si="294"/>
        <v>992</v>
      </c>
      <c r="K3183" s="28">
        <f t="shared" si="295"/>
        <v>3</v>
      </c>
      <c r="L3183" s="27">
        <f>IF(K3183=0,0,IF(E3183&gt;1,E3183-1,VLOOKUP(K3183,Months_Weeks!$A$1:$B$13,2,0)))</f>
        <v>1</v>
      </c>
      <c r="M3183" s="29"/>
      <c r="N3183" s="39"/>
      <c r="O3183" s="39"/>
      <c r="P3183" s="50">
        <f t="shared" si="296"/>
        <v>0</v>
      </c>
      <c r="Q3183" s="28">
        <f t="shared" si="297"/>
        <v>3</v>
      </c>
      <c r="R3183" s="28">
        <f>IF(Q3183=0,0,IF(E3183&gt;1,E3183-1,VLOOKUP(Q3183,Months_Weeks!$A$1:$B$13,2,0)))</f>
        <v>1</v>
      </c>
      <c r="S3183" s="30"/>
      <c r="T3183" s="39"/>
      <c r="U3183" s="39"/>
      <c r="V3183" s="50">
        <f t="shared" si="298"/>
        <v>0</v>
      </c>
      <c r="W3183" s="28">
        <f t="shared" si="299"/>
        <v>3</v>
      </c>
      <c r="X3183" s="28">
        <f>IF(W3183=0,0,IF(E3183&gt;1,E3183-1,VLOOKUP(W3183,Months_Weeks!$A$1:$B$13,2,0)))</f>
        <v>1</v>
      </c>
      <c r="Y3183" s="30"/>
      <c r="Z3183" s="39"/>
      <c r="AA3183" s="31"/>
      <c r="AB3183" s="39"/>
      <c r="AC3183" s="31"/>
      <c r="AD3183" s="40"/>
      <c r="AE3183" s="31"/>
      <c r="AF3183" s="40"/>
      <c r="AG3183" s="31"/>
      <c r="AH3183" s="40"/>
      <c r="AI3183" s="31"/>
      <c r="AJ3183" s="40"/>
    </row>
    <row r="3184" spans="1:36" x14ac:dyDescent="0.25">
      <c r="A3184" s="37" t="s">
        <v>32</v>
      </c>
      <c r="B3184" s="37">
        <v>41</v>
      </c>
      <c r="C3184" s="26" t="str">
        <f>IFERROR(INDEX(Clients[Client_Name],MATCH(Table312[[#This Row],[Client_Code]],Clients[Client_Code],0)),"")</f>
        <v>SALMONES ANTÁRTICA</v>
      </c>
      <c r="D3184" s="25">
        <v>3</v>
      </c>
      <c r="E3184" s="25">
        <v>3</v>
      </c>
      <c r="F3184" s="25" t="b">
        <f>IF(E3184&gt;(VLOOKUP(D3184,Months_Weeks!$A$2:$B$13,2,TRUE)),FALSE)</f>
        <v>0</v>
      </c>
      <c r="G3184" s="63">
        <f>IF(Table312[[#This Row],[Facility]]="Buin",1.5%,0.25%)</f>
        <v>2.5000000000000001E-3</v>
      </c>
      <c r="H3184" s="38"/>
      <c r="I3184" s="38">
        <v>25</v>
      </c>
      <c r="J3184" s="27">
        <f t="shared" si="294"/>
        <v>967</v>
      </c>
      <c r="K3184" s="28">
        <f t="shared" si="295"/>
        <v>3</v>
      </c>
      <c r="L3184" s="27">
        <f>IF(K3184=0,0,IF(E3184&gt;1,E3184-1,VLOOKUP(K3184,Months_Weeks!$A$1:$B$13,2,0)))</f>
        <v>2</v>
      </c>
      <c r="M3184" s="29"/>
      <c r="N3184" s="39"/>
      <c r="O3184" s="39"/>
      <c r="P3184" s="50">
        <f t="shared" si="296"/>
        <v>0</v>
      </c>
      <c r="Q3184" s="28">
        <f t="shared" si="297"/>
        <v>3</v>
      </c>
      <c r="R3184" s="28">
        <f>IF(Q3184=0,0,IF(E3184&gt;1,E3184-1,VLOOKUP(Q3184,Months_Weeks!$A$1:$B$13,2,0)))</f>
        <v>2</v>
      </c>
      <c r="S3184" s="30"/>
      <c r="T3184" s="39"/>
      <c r="U3184" s="39"/>
      <c r="V3184" s="50">
        <f t="shared" si="298"/>
        <v>0</v>
      </c>
      <c r="W3184" s="28">
        <f t="shared" si="299"/>
        <v>3</v>
      </c>
      <c r="X3184" s="28">
        <f>IF(W3184=0,0,IF(E3184&gt;1,E3184-1,VLOOKUP(W3184,Months_Weeks!$A$1:$B$13,2,0)))</f>
        <v>2</v>
      </c>
      <c r="Y3184" s="30"/>
      <c r="Z3184" s="39"/>
      <c r="AA3184" s="31"/>
      <c r="AB3184" s="39"/>
      <c r="AC3184" s="31"/>
      <c r="AD3184" s="40"/>
      <c r="AE3184" s="31"/>
      <c r="AF3184" s="40"/>
      <c r="AG3184" s="31"/>
      <c r="AH3184" s="40"/>
      <c r="AI3184" s="31"/>
      <c r="AJ3184" s="40"/>
    </row>
    <row r="3185" spans="1:36" x14ac:dyDescent="0.25">
      <c r="A3185" s="37" t="s">
        <v>32</v>
      </c>
      <c r="B3185" s="37">
        <v>41</v>
      </c>
      <c r="C3185" s="26" t="str">
        <f>IFERROR(INDEX(Clients[Client_Name],MATCH(Table312[[#This Row],[Client_Code]],Clients[Client_Code],0)),"")</f>
        <v>SALMONES ANTÁRTICA</v>
      </c>
      <c r="D3185" s="25">
        <v>3</v>
      </c>
      <c r="E3185" s="25">
        <v>4</v>
      </c>
      <c r="F3185" s="25" t="b">
        <f>IF(E3185&gt;(VLOOKUP(D3185,Months_Weeks!$A$2:$B$13,2,TRUE)),FALSE)</f>
        <v>0</v>
      </c>
      <c r="G3185" s="63">
        <f>IF(Table312[[#This Row],[Facility]]="Buin",1.5%,0.25%)</f>
        <v>2.5000000000000001E-3</v>
      </c>
      <c r="H3185" s="38"/>
      <c r="I3185" s="38">
        <v>25</v>
      </c>
      <c r="J3185" s="27">
        <f t="shared" si="294"/>
        <v>942</v>
      </c>
      <c r="K3185" s="28">
        <f t="shared" si="295"/>
        <v>3</v>
      </c>
      <c r="L3185" s="27">
        <f>IF(K3185=0,0,IF(E3185&gt;1,E3185-1,VLOOKUP(K3185,Months_Weeks!$A$1:$B$13,2,0)))</f>
        <v>3</v>
      </c>
      <c r="M3185" s="29"/>
      <c r="N3185" s="39"/>
      <c r="O3185" s="39"/>
      <c r="P3185" s="50">
        <f t="shared" si="296"/>
        <v>0</v>
      </c>
      <c r="Q3185" s="28">
        <f t="shared" si="297"/>
        <v>3</v>
      </c>
      <c r="R3185" s="28">
        <f>IF(Q3185=0,0,IF(E3185&gt;1,E3185-1,VLOOKUP(Q3185,Months_Weeks!$A$1:$B$13,2,0)))</f>
        <v>3</v>
      </c>
      <c r="S3185" s="30"/>
      <c r="T3185" s="39"/>
      <c r="U3185" s="39"/>
      <c r="V3185" s="50">
        <f t="shared" si="298"/>
        <v>0</v>
      </c>
      <c r="W3185" s="28">
        <f t="shared" si="299"/>
        <v>3</v>
      </c>
      <c r="X3185" s="28">
        <f>IF(W3185=0,0,IF(E3185&gt;1,E3185-1,VLOOKUP(W3185,Months_Weeks!$A$1:$B$13,2,0)))</f>
        <v>3</v>
      </c>
      <c r="Y3185" s="30"/>
      <c r="Z3185" s="39"/>
      <c r="AA3185" s="31"/>
      <c r="AB3185" s="39"/>
      <c r="AC3185" s="31"/>
      <c r="AD3185" s="40"/>
      <c r="AE3185" s="31"/>
      <c r="AF3185" s="40"/>
      <c r="AG3185" s="31"/>
      <c r="AH3185" s="40"/>
      <c r="AI3185" s="31"/>
      <c r="AJ3185" s="40"/>
    </row>
    <row r="3186" spans="1:36" x14ac:dyDescent="0.25">
      <c r="A3186" s="37" t="s">
        <v>32</v>
      </c>
      <c r="B3186" s="37">
        <v>41</v>
      </c>
      <c r="C3186" s="26" t="str">
        <f>IFERROR(INDEX(Clients[Client_Name],MATCH(Table312[[#This Row],[Client_Code]],Clients[Client_Code],0)),"")</f>
        <v>SALMONES ANTÁRTICA</v>
      </c>
      <c r="D3186" s="25">
        <v>3</v>
      </c>
      <c r="E3186" s="25">
        <v>5</v>
      </c>
      <c r="F3186" s="25" t="b">
        <f>IF(E3186&gt;(VLOOKUP(D3186,Months_Weeks!$A$2:$B$13,2,TRUE)),FALSE)</f>
        <v>0</v>
      </c>
      <c r="G3186" s="63">
        <f>IF(Table312[[#This Row],[Facility]]="Buin",1.5%,0.25%)</f>
        <v>2.5000000000000001E-3</v>
      </c>
      <c r="H3186" s="38"/>
      <c r="I3186" s="38">
        <v>50</v>
      </c>
      <c r="J3186" s="27">
        <f t="shared" si="294"/>
        <v>892</v>
      </c>
      <c r="K3186" s="28">
        <f t="shared" si="295"/>
        <v>3</v>
      </c>
      <c r="L3186" s="27">
        <f>IF(K3186=0,0,IF(E3186&gt;1,E3186-1,VLOOKUP(K3186,Months_Weeks!$A$1:$B$13,2,0)))</f>
        <v>4</v>
      </c>
      <c r="M3186" s="29"/>
      <c r="N3186" s="39"/>
      <c r="O3186" s="39"/>
      <c r="P3186" s="50">
        <f t="shared" si="296"/>
        <v>0</v>
      </c>
      <c r="Q3186" s="28">
        <f t="shared" si="297"/>
        <v>3</v>
      </c>
      <c r="R3186" s="28">
        <f>IF(Q3186=0,0,IF(E3186&gt;1,E3186-1,VLOOKUP(Q3186,Months_Weeks!$A$1:$B$13,2,0)))</f>
        <v>4</v>
      </c>
      <c r="S3186" s="30"/>
      <c r="T3186" s="39"/>
      <c r="U3186" s="39"/>
      <c r="V3186" s="50">
        <f t="shared" si="298"/>
        <v>0</v>
      </c>
      <c r="W3186" s="28">
        <f t="shared" si="299"/>
        <v>3</v>
      </c>
      <c r="X3186" s="28">
        <f>IF(W3186=0,0,IF(E3186&gt;1,E3186-1,VLOOKUP(W3186,Months_Weeks!$A$1:$B$13,2,0)))</f>
        <v>4</v>
      </c>
      <c r="Y3186" s="30"/>
      <c r="Z3186" s="39"/>
      <c r="AA3186" s="31"/>
      <c r="AB3186" s="39"/>
      <c r="AC3186" s="31"/>
      <c r="AD3186" s="40"/>
      <c r="AE3186" s="31"/>
      <c r="AF3186" s="40"/>
      <c r="AG3186" s="31"/>
      <c r="AH3186" s="40"/>
      <c r="AI3186" s="31"/>
      <c r="AJ3186" s="40"/>
    </row>
    <row r="3187" spans="1:36" x14ac:dyDescent="0.25">
      <c r="A3187" s="37" t="s">
        <v>32</v>
      </c>
      <c r="B3187" s="37">
        <v>41</v>
      </c>
      <c r="C3187" s="26" t="str">
        <f>IFERROR(INDEX(Clients[Client_Name],MATCH(Table312[[#This Row],[Client_Code]],Clients[Client_Code],0)),"")</f>
        <v>SALMONES ANTÁRTICA</v>
      </c>
      <c r="D3187" s="25">
        <v>4</v>
      </c>
      <c r="E3187" s="25">
        <v>1</v>
      </c>
      <c r="F3187" s="25" t="b">
        <f>IF(E3187&gt;(VLOOKUP(D3187,Months_Weeks!$A$2:$B$13,2,TRUE)),FALSE)</f>
        <v>0</v>
      </c>
      <c r="G3187" s="63">
        <f>IF(Table312[[#This Row],[Facility]]="Buin",1.5%,0.25%)</f>
        <v>2.5000000000000001E-3</v>
      </c>
      <c r="H3187" s="38"/>
      <c r="I3187" s="38">
        <v>50</v>
      </c>
      <c r="J3187" s="27">
        <f t="shared" si="294"/>
        <v>842</v>
      </c>
      <c r="K3187" s="28">
        <f t="shared" si="295"/>
        <v>3</v>
      </c>
      <c r="L3187" s="27">
        <f>IF(K3187=0,0,IF(E3187&gt;1,E3187-1,VLOOKUP(K3187,Months_Weeks!$A$1:$B$13,2,0)))</f>
        <v>5</v>
      </c>
      <c r="M3187" s="29"/>
      <c r="N3187" s="39"/>
      <c r="O3187" s="39"/>
      <c r="P3187" s="50">
        <f t="shared" si="296"/>
        <v>0</v>
      </c>
      <c r="Q3187" s="28">
        <f t="shared" si="297"/>
        <v>3</v>
      </c>
      <c r="R3187" s="28">
        <f>IF(Q3187=0,0,IF(E3187&gt;1,E3187-1,VLOOKUP(Q3187,Months_Weeks!$A$1:$B$13,2,0)))</f>
        <v>5</v>
      </c>
      <c r="S3187" s="30"/>
      <c r="T3187" s="39"/>
      <c r="U3187" s="39"/>
      <c r="V3187" s="50">
        <f t="shared" si="298"/>
        <v>0</v>
      </c>
      <c r="W3187" s="28">
        <f t="shared" si="299"/>
        <v>3</v>
      </c>
      <c r="X3187" s="28">
        <f>IF(W3187=0,0,IF(E3187&gt;1,E3187-1,VLOOKUP(W3187,Months_Weeks!$A$1:$B$13,2,0)))</f>
        <v>5</v>
      </c>
      <c r="Y3187" s="30"/>
      <c r="Z3187" s="39"/>
      <c r="AA3187" s="31"/>
      <c r="AB3187" s="39"/>
      <c r="AC3187" s="31"/>
      <c r="AD3187" s="40"/>
      <c r="AE3187" s="31"/>
      <c r="AF3187" s="40"/>
      <c r="AG3187" s="31"/>
      <c r="AH3187" s="40"/>
      <c r="AI3187" s="31"/>
      <c r="AJ3187" s="40"/>
    </row>
    <row r="3188" spans="1:36" x14ac:dyDescent="0.25">
      <c r="A3188" s="37" t="s">
        <v>32</v>
      </c>
      <c r="B3188" s="37">
        <v>41</v>
      </c>
      <c r="C3188" s="26" t="str">
        <f>IFERROR(INDEX(Clients[Client_Name],MATCH(Table312[[#This Row],[Client_Code]],Clients[Client_Code],0)),"")</f>
        <v>SALMONES ANTÁRTICA</v>
      </c>
      <c r="D3188" s="25">
        <v>4</v>
      </c>
      <c r="E3188" s="25">
        <v>2</v>
      </c>
      <c r="F3188" s="25" t="b">
        <f>IF(E3188&gt;(VLOOKUP(D3188,Months_Weeks!$A$2:$B$13,2,TRUE)),FALSE)</f>
        <v>0</v>
      </c>
      <c r="G3188" s="63">
        <f>IF(Table312[[#This Row],[Facility]]="Buin",1.5%,0.25%)</f>
        <v>2.5000000000000001E-3</v>
      </c>
      <c r="H3188" s="38"/>
      <c r="I3188" s="38">
        <v>50</v>
      </c>
      <c r="J3188" s="27">
        <f t="shared" si="294"/>
        <v>792</v>
      </c>
      <c r="K3188" s="28">
        <f t="shared" si="295"/>
        <v>4</v>
      </c>
      <c r="L3188" s="27">
        <f>IF(K3188=0,0,IF(E3188&gt;1,E3188-1,VLOOKUP(K3188,Months_Weeks!$A$1:$B$13,2,0)))</f>
        <v>1</v>
      </c>
      <c r="M3188" s="29"/>
      <c r="N3188" s="39"/>
      <c r="O3188" s="39"/>
      <c r="P3188" s="50">
        <f t="shared" si="296"/>
        <v>0</v>
      </c>
      <c r="Q3188" s="28">
        <f t="shared" si="297"/>
        <v>4</v>
      </c>
      <c r="R3188" s="28">
        <f>IF(Q3188=0,0,IF(E3188&gt;1,E3188-1,VLOOKUP(Q3188,Months_Weeks!$A$1:$B$13,2,0)))</f>
        <v>1</v>
      </c>
      <c r="S3188" s="30"/>
      <c r="T3188" s="39"/>
      <c r="U3188" s="39"/>
      <c r="V3188" s="50">
        <f t="shared" si="298"/>
        <v>0</v>
      </c>
      <c r="W3188" s="28">
        <f t="shared" si="299"/>
        <v>4</v>
      </c>
      <c r="X3188" s="28">
        <f>IF(W3188=0,0,IF(E3188&gt;1,E3188-1,VLOOKUP(W3188,Months_Weeks!$A$1:$B$13,2,0)))</f>
        <v>1</v>
      </c>
      <c r="Y3188" s="30"/>
      <c r="Z3188" s="39"/>
      <c r="AA3188" s="31"/>
      <c r="AB3188" s="39"/>
      <c r="AC3188" s="31"/>
      <c r="AD3188" s="40"/>
      <c r="AE3188" s="31"/>
      <c r="AF3188" s="40"/>
      <c r="AG3188" s="31"/>
      <c r="AH3188" s="40"/>
      <c r="AI3188" s="31"/>
      <c r="AJ3188" s="40"/>
    </row>
    <row r="3189" spans="1:36" x14ac:dyDescent="0.25">
      <c r="A3189" s="37" t="s">
        <v>32</v>
      </c>
      <c r="B3189" s="37">
        <v>41</v>
      </c>
      <c r="C3189" s="26" t="str">
        <f>IFERROR(INDEX(Clients[Client_Name],MATCH(Table312[[#This Row],[Client_Code]],Clients[Client_Code],0)),"")</f>
        <v>SALMONES ANTÁRTICA</v>
      </c>
      <c r="D3189" s="25">
        <v>4</v>
      </c>
      <c r="E3189" s="25">
        <v>3</v>
      </c>
      <c r="F3189" s="25" t="b">
        <f>IF(E3189&gt;(VLOOKUP(D3189,Months_Weeks!$A$2:$B$13,2,TRUE)),FALSE)</f>
        <v>0</v>
      </c>
      <c r="G3189" s="63">
        <f>IF(Table312[[#This Row],[Facility]]="Buin",1.5%,0.25%)</f>
        <v>2.5000000000000001E-3</v>
      </c>
      <c r="H3189" s="38"/>
      <c r="I3189" s="38">
        <v>50</v>
      </c>
      <c r="J3189" s="27">
        <f t="shared" si="294"/>
        <v>742</v>
      </c>
      <c r="K3189" s="28">
        <f t="shared" si="295"/>
        <v>4</v>
      </c>
      <c r="L3189" s="27">
        <f>IF(K3189=0,0,IF(E3189&gt;1,E3189-1,VLOOKUP(K3189,Months_Weeks!$A$1:$B$13,2,0)))</f>
        <v>2</v>
      </c>
      <c r="M3189" s="29"/>
      <c r="N3189" s="39"/>
      <c r="O3189" s="39"/>
      <c r="P3189" s="50">
        <f t="shared" si="296"/>
        <v>0</v>
      </c>
      <c r="Q3189" s="28">
        <f t="shared" si="297"/>
        <v>4</v>
      </c>
      <c r="R3189" s="28">
        <f>IF(Q3189=0,0,IF(E3189&gt;1,E3189-1,VLOOKUP(Q3189,Months_Weeks!$A$1:$B$13,2,0)))</f>
        <v>2</v>
      </c>
      <c r="S3189" s="30"/>
      <c r="T3189" s="39"/>
      <c r="U3189" s="39"/>
      <c r="V3189" s="50">
        <f t="shared" si="298"/>
        <v>0</v>
      </c>
      <c r="W3189" s="28">
        <f t="shared" si="299"/>
        <v>4</v>
      </c>
      <c r="X3189" s="28">
        <f>IF(W3189=0,0,IF(E3189&gt;1,E3189-1,VLOOKUP(W3189,Months_Weeks!$A$1:$B$13,2,0)))</f>
        <v>2</v>
      </c>
      <c r="Y3189" s="30"/>
      <c r="Z3189" s="39"/>
      <c r="AA3189" s="31"/>
      <c r="AB3189" s="39"/>
      <c r="AC3189" s="31"/>
      <c r="AD3189" s="40"/>
      <c r="AE3189" s="31"/>
      <c r="AF3189" s="40"/>
      <c r="AG3189" s="31"/>
      <c r="AH3189" s="40"/>
      <c r="AI3189" s="31"/>
      <c r="AJ3189" s="40"/>
    </row>
    <row r="3190" spans="1:36" x14ac:dyDescent="0.25">
      <c r="A3190" s="37" t="s">
        <v>32</v>
      </c>
      <c r="B3190" s="37">
        <v>41</v>
      </c>
      <c r="C3190" s="26" t="str">
        <f>IFERROR(INDEX(Clients[Client_Name],MATCH(Table312[[#This Row],[Client_Code]],Clients[Client_Code],0)),"")</f>
        <v>SALMONES ANTÁRTICA</v>
      </c>
      <c r="D3190" s="25">
        <v>4</v>
      </c>
      <c r="E3190" s="25">
        <v>4</v>
      </c>
      <c r="F3190" s="25" t="b">
        <f>IF(E3190&gt;(VLOOKUP(D3190,Months_Weeks!$A$2:$B$13,2,TRUE)),FALSE)</f>
        <v>0</v>
      </c>
      <c r="G3190" s="63">
        <f>IF(Table312[[#This Row],[Facility]]="Buin",1.5%,0.25%)</f>
        <v>2.5000000000000001E-3</v>
      </c>
      <c r="H3190" s="38"/>
      <c r="I3190" s="38">
        <v>50</v>
      </c>
      <c r="J3190" s="27">
        <f t="shared" si="294"/>
        <v>692</v>
      </c>
      <c r="K3190" s="28">
        <f t="shared" si="295"/>
        <v>4</v>
      </c>
      <c r="L3190" s="27">
        <f>IF(K3190=0,0,IF(E3190&gt;1,E3190-1,VLOOKUP(K3190,Months_Weeks!$A$1:$B$13,2,0)))</f>
        <v>3</v>
      </c>
      <c r="M3190" s="29"/>
      <c r="N3190" s="39"/>
      <c r="O3190" s="39"/>
      <c r="P3190" s="50">
        <f t="shared" si="296"/>
        <v>0</v>
      </c>
      <c r="Q3190" s="28">
        <f t="shared" si="297"/>
        <v>4</v>
      </c>
      <c r="R3190" s="28">
        <f>IF(Q3190=0,0,IF(E3190&gt;1,E3190-1,VLOOKUP(Q3190,Months_Weeks!$A$1:$B$13,2,0)))</f>
        <v>3</v>
      </c>
      <c r="S3190" s="30"/>
      <c r="T3190" s="39"/>
      <c r="U3190" s="39"/>
      <c r="V3190" s="50">
        <f t="shared" si="298"/>
        <v>0</v>
      </c>
      <c r="W3190" s="28">
        <f t="shared" si="299"/>
        <v>4</v>
      </c>
      <c r="X3190" s="28">
        <f>IF(W3190=0,0,IF(E3190&gt;1,E3190-1,VLOOKUP(W3190,Months_Weeks!$A$1:$B$13,2,0)))</f>
        <v>3</v>
      </c>
      <c r="Y3190" s="30"/>
      <c r="Z3190" s="39"/>
      <c r="AA3190" s="31"/>
      <c r="AB3190" s="39"/>
      <c r="AC3190" s="31"/>
      <c r="AD3190" s="40"/>
      <c r="AE3190" s="31"/>
      <c r="AF3190" s="40"/>
      <c r="AG3190" s="31"/>
      <c r="AH3190" s="40"/>
      <c r="AI3190" s="31"/>
      <c r="AJ3190" s="40"/>
    </row>
    <row r="3191" spans="1:36" x14ac:dyDescent="0.25">
      <c r="A3191" s="37" t="s">
        <v>32</v>
      </c>
      <c r="B3191" s="37">
        <v>41</v>
      </c>
      <c r="C3191" s="26" t="str">
        <f>IFERROR(INDEX(Clients[Client_Name],MATCH(Table312[[#This Row],[Client_Code]],Clients[Client_Code],0)),"")</f>
        <v>SALMONES ANTÁRTICA</v>
      </c>
      <c r="D3191" s="25">
        <v>5</v>
      </c>
      <c r="E3191" s="25">
        <v>1</v>
      </c>
      <c r="F3191" s="25" t="b">
        <f>IF(E3191&gt;(VLOOKUP(D3191,Months_Weeks!$A$2:$B$13,2,TRUE)),FALSE)</f>
        <v>0</v>
      </c>
      <c r="G3191" s="63">
        <f>IF(Table312[[#This Row],[Facility]]="Buin",1.5%,0.25%)</f>
        <v>2.5000000000000001E-3</v>
      </c>
      <c r="H3191" s="38"/>
      <c r="I3191" s="38">
        <v>75</v>
      </c>
      <c r="J3191" s="27">
        <f t="shared" si="294"/>
        <v>617</v>
      </c>
      <c r="K3191" s="28">
        <f t="shared" si="295"/>
        <v>4</v>
      </c>
      <c r="L3191" s="27">
        <f>IF(K3191=0,0,IF(E3191&gt;1,E3191-1,VLOOKUP(K3191,Months_Weeks!$A$1:$B$13,2,0)))</f>
        <v>4</v>
      </c>
      <c r="M3191" s="29"/>
      <c r="N3191" s="39"/>
      <c r="O3191" s="39"/>
      <c r="P3191" s="50">
        <f t="shared" si="296"/>
        <v>0</v>
      </c>
      <c r="Q3191" s="28">
        <f t="shared" si="297"/>
        <v>4</v>
      </c>
      <c r="R3191" s="28">
        <f>IF(Q3191=0,0,IF(E3191&gt;1,E3191-1,VLOOKUP(Q3191,Months_Weeks!$A$1:$B$13,2,0)))</f>
        <v>4</v>
      </c>
      <c r="S3191" s="30"/>
      <c r="T3191" s="39"/>
      <c r="U3191" s="39"/>
      <c r="V3191" s="50">
        <f t="shared" si="298"/>
        <v>0</v>
      </c>
      <c r="W3191" s="28">
        <f t="shared" si="299"/>
        <v>4</v>
      </c>
      <c r="X3191" s="28">
        <f>IF(W3191=0,0,IF(E3191&gt;1,E3191-1,VLOOKUP(W3191,Months_Weeks!$A$1:$B$13,2,0)))</f>
        <v>4</v>
      </c>
      <c r="Y3191" s="30"/>
      <c r="Z3191" s="39"/>
      <c r="AA3191" s="31"/>
      <c r="AB3191" s="39"/>
      <c r="AC3191" s="31"/>
      <c r="AD3191" s="40"/>
      <c r="AE3191" s="31"/>
      <c r="AF3191" s="40"/>
      <c r="AG3191" s="31"/>
      <c r="AH3191" s="40"/>
      <c r="AI3191" s="31"/>
      <c r="AJ3191" s="40"/>
    </row>
    <row r="3192" spans="1:36" x14ac:dyDescent="0.25">
      <c r="A3192" s="37" t="s">
        <v>32</v>
      </c>
      <c r="B3192" s="37">
        <v>41</v>
      </c>
      <c r="C3192" s="26" t="str">
        <f>IFERROR(INDEX(Clients[Client_Name],MATCH(Table312[[#This Row],[Client_Code]],Clients[Client_Code],0)),"")</f>
        <v>SALMONES ANTÁRTICA</v>
      </c>
      <c r="D3192" s="25">
        <v>5</v>
      </c>
      <c r="E3192" s="25">
        <v>2</v>
      </c>
      <c r="F3192" s="25" t="b">
        <f>IF(E3192&gt;(VLOOKUP(D3192,Months_Weeks!$A$2:$B$13,2,TRUE)),FALSE)</f>
        <v>0</v>
      </c>
      <c r="G3192" s="63">
        <f>IF(Table312[[#This Row],[Facility]]="Buin",1.5%,0.25%)</f>
        <v>2.5000000000000001E-3</v>
      </c>
      <c r="H3192" s="38"/>
      <c r="I3192" s="38">
        <v>75</v>
      </c>
      <c r="J3192" s="27">
        <f t="shared" si="294"/>
        <v>542</v>
      </c>
      <c r="K3192" s="28">
        <f t="shared" si="295"/>
        <v>5</v>
      </c>
      <c r="L3192" s="27">
        <f>IF(K3192=0,0,IF(E3192&gt;1,E3192-1,VLOOKUP(K3192,Months_Weeks!$A$1:$B$13,2,0)))</f>
        <v>1</v>
      </c>
      <c r="M3192" s="29"/>
      <c r="N3192" s="39"/>
      <c r="O3192" s="39"/>
      <c r="P3192" s="50">
        <f t="shared" si="296"/>
        <v>0</v>
      </c>
      <c r="Q3192" s="28">
        <f t="shared" si="297"/>
        <v>5</v>
      </c>
      <c r="R3192" s="28">
        <f>IF(Q3192=0,0,IF(E3192&gt;1,E3192-1,VLOOKUP(Q3192,Months_Weeks!$A$1:$B$13,2,0)))</f>
        <v>1</v>
      </c>
      <c r="S3192" s="30"/>
      <c r="T3192" s="39"/>
      <c r="U3192" s="39"/>
      <c r="V3192" s="50">
        <f t="shared" si="298"/>
        <v>0</v>
      </c>
      <c r="W3192" s="28">
        <f t="shared" si="299"/>
        <v>5</v>
      </c>
      <c r="X3192" s="28">
        <f>IF(W3192=0,0,IF(E3192&gt;1,E3192-1,VLOOKUP(W3192,Months_Weeks!$A$1:$B$13,2,0)))</f>
        <v>1</v>
      </c>
      <c r="Y3192" s="30"/>
      <c r="Z3192" s="39"/>
      <c r="AA3192" s="31"/>
      <c r="AB3192" s="39"/>
      <c r="AC3192" s="31"/>
      <c r="AD3192" s="40"/>
      <c r="AE3192" s="31"/>
      <c r="AF3192" s="40"/>
      <c r="AG3192" s="31"/>
      <c r="AH3192" s="40"/>
      <c r="AI3192" s="31"/>
      <c r="AJ3192" s="40"/>
    </row>
    <row r="3193" spans="1:36" x14ac:dyDescent="0.25">
      <c r="A3193" s="37" t="s">
        <v>32</v>
      </c>
      <c r="B3193" s="37">
        <v>41</v>
      </c>
      <c r="C3193" s="26" t="str">
        <f>IFERROR(INDEX(Clients[Client_Name],MATCH(Table312[[#This Row],[Client_Code]],Clients[Client_Code],0)),"")</f>
        <v>SALMONES ANTÁRTICA</v>
      </c>
      <c r="D3193" s="25">
        <v>5</v>
      </c>
      <c r="E3193" s="25">
        <v>3</v>
      </c>
      <c r="F3193" s="25" t="b">
        <f>IF(E3193&gt;(VLOOKUP(D3193,Months_Weeks!$A$2:$B$13,2,TRUE)),FALSE)</f>
        <v>0</v>
      </c>
      <c r="G3193" s="63">
        <f>IF(Table312[[#This Row],[Facility]]="Buin",1.5%,0.25%)</f>
        <v>2.5000000000000001E-3</v>
      </c>
      <c r="H3193" s="38"/>
      <c r="I3193" s="38">
        <v>75</v>
      </c>
      <c r="J3193" s="27">
        <f t="shared" si="294"/>
        <v>467</v>
      </c>
      <c r="K3193" s="28">
        <f t="shared" si="295"/>
        <v>5</v>
      </c>
      <c r="L3193" s="27">
        <f>IF(K3193=0,0,IF(E3193&gt;1,E3193-1,VLOOKUP(K3193,Months_Weeks!$A$1:$B$13,2,0)))</f>
        <v>2</v>
      </c>
      <c r="M3193" s="29"/>
      <c r="N3193" s="39"/>
      <c r="O3193" s="39"/>
      <c r="P3193" s="50">
        <f t="shared" si="296"/>
        <v>0</v>
      </c>
      <c r="Q3193" s="28">
        <f t="shared" si="297"/>
        <v>5</v>
      </c>
      <c r="R3193" s="28">
        <f>IF(Q3193=0,0,IF(E3193&gt;1,E3193-1,VLOOKUP(Q3193,Months_Weeks!$A$1:$B$13,2,0)))</f>
        <v>2</v>
      </c>
      <c r="S3193" s="30"/>
      <c r="T3193" s="39"/>
      <c r="U3193" s="39"/>
      <c r="V3193" s="50">
        <f t="shared" si="298"/>
        <v>0</v>
      </c>
      <c r="W3193" s="28">
        <f t="shared" si="299"/>
        <v>5</v>
      </c>
      <c r="X3193" s="28">
        <f>IF(W3193=0,0,IF(E3193&gt;1,E3193-1,VLOOKUP(W3193,Months_Weeks!$A$1:$B$13,2,0)))</f>
        <v>2</v>
      </c>
      <c r="Y3193" s="30"/>
      <c r="Z3193" s="39"/>
      <c r="AA3193" s="31"/>
      <c r="AB3193" s="39"/>
      <c r="AC3193" s="31"/>
      <c r="AD3193" s="40"/>
      <c r="AE3193" s="31"/>
      <c r="AF3193" s="40"/>
      <c r="AG3193" s="31"/>
      <c r="AH3193" s="40"/>
      <c r="AI3193" s="31"/>
      <c r="AJ3193" s="40"/>
    </row>
    <row r="3194" spans="1:36" x14ac:dyDescent="0.25">
      <c r="A3194" s="37" t="s">
        <v>32</v>
      </c>
      <c r="B3194" s="37">
        <v>41</v>
      </c>
      <c r="C3194" s="26" t="str">
        <f>IFERROR(INDEX(Clients[Client_Name],MATCH(Table312[[#This Row],[Client_Code]],Clients[Client_Code],0)),"")</f>
        <v>SALMONES ANTÁRTICA</v>
      </c>
      <c r="D3194" s="25">
        <v>5</v>
      </c>
      <c r="E3194" s="25">
        <v>4</v>
      </c>
      <c r="F3194" s="25" t="b">
        <f>IF(E3194&gt;(VLOOKUP(D3194,Months_Weeks!$A$2:$B$13,2,TRUE)),FALSE)</f>
        <v>0</v>
      </c>
      <c r="G3194" s="63">
        <f>IF(Table312[[#This Row],[Facility]]="Buin",1.5%,0.25%)</f>
        <v>2.5000000000000001E-3</v>
      </c>
      <c r="H3194" s="38"/>
      <c r="I3194" s="38">
        <v>75</v>
      </c>
      <c r="J3194" s="27">
        <f t="shared" si="294"/>
        <v>392</v>
      </c>
      <c r="K3194" s="28">
        <f t="shared" si="295"/>
        <v>5</v>
      </c>
      <c r="L3194" s="27">
        <f>IF(K3194=0,0,IF(E3194&gt;1,E3194-1,VLOOKUP(K3194,Months_Weeks!$A$1:$B$13,2,0)))</f>
        <v>3</v>
      </c>
      <c r="M3194" s="29"/>
      <c r="N3194" s="39"/>
      <c r="O3194" s="39"/>
      <c r="P3194" s="50">
        <f t="shared" si="296"/>
        <v>0</v>
      </c>
      <c r="Q3194" s="28">
        <f t="shared" si="297"/>
        <v>5</v>
      </c>
      <c r="R3194" s="28">
        <f>IF(Q3194=0,0,IF(E3194&gt;1,E3194-1,VLOOKUP(Q3194,Months_Weeks!$A$1:$B$13,2,0)))</f>
        <v>3</v>
      </c>
      <c r="S3194" s="30"/>
      <c r="T3194" s="39"/>
      <c r="U3194" s="39"/>
      <c r="V3194" s="50">
        <f t="shared" si="298"/>
        <v>0</v>
      </c>
      <c r="W3194" s="28">
        <f t="shared" si="299"/>
        <v>5</v>
      </c>
      <c r="X3194" s="28">
        <f>IF(W3194=0,0,IF(E3194&gt;1,E3194-1,VLOOKUP(W3194,Months_Weeks!$A$1:$B$13,2,0)))</f>
        <v>3</v>
      </c>
      <c r="Y3194" s="30"/>
      <c r="Z3194" s="39"/>
      <c r="AA3194" s="31"/>
      <c r="AB3194" s="39"/>
      <c r="AC3194" s="31"/>
      <c r="AD3194" s="40"/>
      <c r="AE3194" s="31"/>
      <c r="AF3194" s="40"/>
      <c r="AG3194" s="31"/>
      <c r="AH3194" s="40"/>
      <c r="AI3194" s="31"/>
      <c r="AJ3194" s="40"/>
    </row>
    <row r="3195" spans="1:36" x14ac:dyDescent="0.25">
      <c r="A3195" s="37" t="s">
        <v>32</v>
      </c>
      <c r="B3195" s="37">
        <v>41</v>
      </c>
      <c r="C3195" s="26" t="str">
        <f>IFERROR(INDEX(Clients[Client_Name],MATCH(Table312[[#This Row],[Client_Code]],Clients[Client_Code],0)),"")</f>
        <v>SALMONES ANTÁRTICA</v>
      </c>
      <c r="D3195" s="25">
        <v>6</v>
      </c>
      <c r="E3195" s="25">
        <v>1</v>
      </c>
      <c r="F3195" s="25" t="b">
        <f>IF(E3195&gt;(VLOOKUP(D3195,Months_Weeks!$A$2:$B$13,2,TRUE)),FALSE)</f>
        <v>0</v>
      </c>
      <c r="G3195" s="63">
        <f>IF(Table312[[#This Row],[Facility]]="Buin",1.5%,0.25%)</f>
        <v>2.5000000000000001E-3</v>
      </c>
      <c r="H3195" s="38"/>
      <c r="I3195" s="38">
        <v>100</v>
      </c>
      <c r="J3195" s="27">
        <f t="shared" si="294"/>
        <v>292</v>
      </c>
      <c r="K3195" s="28">
        <f t="shared" si="295"/>
        <v>5</v>
      </c>
      <c r="L3195" s="27">
        <f>IF(K3195=0,0,IF(E3195&gt;1,E3195-1,VLOOKUP(K3195,Months_Weeks!$A$1:$B$13,2,0)))</f>
        <v>4</v>
      </c>
      <c r="M3195" s="29"/>
      <c r="N3195" s="39"/>
      <c r="O3195" s="39"/>
      <c r="P3195" s="50">
        <f t="shared" si="296"/>
        <v>0</v>
      </c>
      <c r="Q3195" s="28">
        <f t="shared" si="297"/>
        <v>5</v>
      </c>
      <c r="R3195" s="28">
        <f>IF(Q3195=0,0,IF(E3195&gt;1,E3195-1,VLOOKUP(Q3195,Months_Weeks!$A$1:$B$13,2,0)))</f>
        <v>4</v>
      </c>
      <c r="S3195" s="30"/>
      <c r="T3195" s="39"/>
      <c r="U3195" s="39"/>
      <c r="V3195" s="50">
        <f t="shared" si="298"/>
        <v>0</v>
      </c>
      <c r="W3195" s="28">
        <f t="shared" si="299"/>
        <v>5</v>
      </c>
      <c r="X3195" s="28">
        <f>IF(W3195=0,0,IF(E3195&gt;1,E3195-1,VLOOKUP(W3195,Months_Weeks!$A$1:$B$13,2,0)))</f>
        <v>4</v>
      </c>
      <c r="Y3195" s="30"/>
      <c r="Z3195" s="39"/>
      <c r="AA3195" s="31"/>
      <c r="AB3195" s="39"/>
      <c r="AC3195" s="31"/>
      <c r="AD3195" s="40"/>
      <c r="AE3195" s="31"/>
      <c r="AF3195" s="40"/>
      <c r="AG3195" s="31"/>
      <c r="AH3195" s="40"/>
      <c r="AI3195" s="31"/>
      <c r="AJ3195" s="40"/>
    </row>
    <row r="3196" spans="1:36" x14ac:dyDescent="0.25">
      <c r="A3196" s="37" t="s">
        <v>32</v>
      </c>
      <c r="B3196" s="37">
        <v>41</v>
      </c>
      <c r="C3196" s="26" t="str">
        <f>IFERROR(INDEX(Clients[Client_Name],MATCH(Table312[[#This Row],[Client_Code]],Clients[Client_Code],0)),"")</f>
        <v>SALMONES ANTÁRTICA</v>
      </c>
      <c r="D3196" s="25">
        <v>6</v>
      </c>
      <c r="E3196" s="25">
        <v>2</v>
      </c>
      <c r="F3196" s="25" t="b">
        <f>IF(E3196&gt;(VLOOKUP(D3196,Months_Weeks!$A$2:$B$13,2,TRUE)),FALSE)</f>
        <v>0</v>
      </c>
      <c r="G3196" s="63">
        <f>IF(Table312[[#This Row],[Facility]]="Buin",1.5%,0.25%)</f>
        <v>2.5000000000000001E-3</v>
      </c>
      <c r="H3196" s="38"/>
      <c r="I3196" s="38">
        <v>100</v>
      </c>
      <c r="J3196" s="27">
        <f t="shared" si="294"/>
        <v>192</v>
      </c>
      <c r="K3196" s="28">
        <f t="shared" si="295"/>
        <v>6</v>
      </c>
      <c r="L3196" s="27">
        <f>IF(K3196=0,0,IF(E3196&gt;1,E3196-1,VLOOKUP(K3196,Months_Weeks!$A$1:$B$13,2,0)))</f>
        <v>1</v>
      </c>
      <c r="M3196" s="29"/>
      <c r="N3196" s="39"/>
      <c r="O3196" s="39"/>
      <c r="P3196" s="50">
        <f t="shared" si="296"/>
        <v>0</v>
      </c>
      <c r="Q3196" s="28">
        <f t="shared" si="297"/>
        <v>6</v>
      </c>
      <c r="R3196" s="28">
        <f>IF(Q3196=0,0,IF(E3196&gt;1,E3196-1,VLOOKUP(Q3196,Months_Weeks!$A$1:$B$13,2,0)))</f>
        <v>1</v>
      </c>
      <c r="S3196" s="30"/>
      <c r="T3196" s="39"/>
      <c r="U3196" s="39"/>
      <c r="V3196" s="50">
        <f t="shared" si="298"/>
        <v>0</v>
      </c>
      <c r="W3196" s="28">
        <f t="shared" si="299"/>
        <v>6</v>
      </c>
      <c r="X3196" s="28">
        <f>IF(W3196=0,0,IF(E3196&gt;1,E3196-1,VLOOKUP(W3196,Months_Weeks!$A$1:$B$13,2,0)))</f>
        <v>1</v>
      </c>
      <c r="Y3196" s="30"/>
      <c r="Z3196" s="39"/>
      <c r="AA3196" s="31"/>
      <c r="AB3196" s="39"/>
      <c r="AC3196" s="31"/>
      <c r="AD3196" s="40"/>
      <c r="AE3196" s="31"/>
      <c r="AF3196" s="40"/>
      <c r="AG3196" s="31"/>
      <c r="AH3196" s="40"/>
      <c r="AI3196" s="31"/>
      <c r="AJ3196" s="40"/>
    </row>
    <row r="3197" spans="1:36" x14ac:dyDescent="0.25">
      <c r="A3197" s="37" t="s">
        <v>32</v>
      </c>
      <c r="B3197" s="37">
        <v>41</v>
      </c>
      <c r="C3197" s="26" t="str">
        <f>IFERROR(INDEX(Clients[Client_Name],MATCH(Table312[[#This Row],[Client_Code]],Clients[Client_Code],0)),"")</f>
        <v>SALMONES ANTÁRTICA</v>
      </c>
      <c r="D3197" s="25">
        <v>6</v>
      </c>
      <c r="E3197" s="25">
        <v>3</v>
      </c>
      <c r="F3197" s="25" t="b">
        <f>IF(E3197&gt;(VLOOKUP(D3197,Months_Weeks!$A$2:$B$13,2,TRUE)),FALSE)</f>
        <v>0</v>
      </c>
      <c r="G3197" s="63">
        <f>IF(Table312[[#This Row],[Facility]]="Buin",1.5%,0.25%)</f>
        <v>2.5000000000000001E-3</v>
      </c>
      <c r="H3197" s="38"/>
      <c r="I3197" s="38">
        <v>100</v>
      </c>
      <c r="J3197" s="27">
        <f t="shared" si="294"/>
        <v>92</v>
      </c>
      <c r="K3197" s="28">
        <f t="shared" si="295"/>
        <v>6</v>
      </c>
      <c r="L3197" s="27">
        <f>IF(K3197=0,0,IF(E3197&gt;1,E3197-1,VLOOKUP(K3197,Months_Weeks!$A$1:$B$13,2,0)))</f>
        <v>2</v>
      </c>
      <c r="M3197" s="29"/>
      <c r="N3197" s="39"/>
      <c r="O3197" s="39"/>
      <c r="P3197" s="50">
        <f t="shared" si="296"/>
        <v>0</v>
      </c>
      <c r="Q3197" s="28">
        <f t="shared" si="297"/>
        <v>6</v>
      </c>
      <c r="R3197" s="28">
        <f>IF(Q3197=0,0,IF(E3197&gt;1,E3197-1,VLOOKUP(Q3197,Months_Weeks!$A$1:$B$13,2,0)))</f>
        <v>2</v>
      </c>
      <c r="S3197" s="30"/>
      <c r="T3197" s="39"/>
      <c r="U3197" s="39"/>
      <c r="V3197" s="50">
        <f t="shared" si="298"/>
        <v>0</v>
      </c>
      <c r="W3197" s="28">
        <f t="shared" si="299"/>
        <v>6</v>
      </c>
      <c r="X3197" s="28">
        <f>IF(W3197=0,0,IF(E3197&gt;1,E3197-1,VLOOKUP(W3197,Months_Weeks!$A$1:$B$13,2,0)))</f>
        <v>2</v>
      </c>
      <c r="Y3197" s="30"/>
      <c r="Z3197" s="39"/>
      <c r="AA3197" s="31"/>
      <c r="AB3197" s="39"/>
      <c r="AC3197" s="31"/>
      <c r="AD3197" s="40"/>
      <c r="AE3197" s="31"/>
      <c r="AF3197" s="40"/>
      <c r="AG3197" s="31"/>
      <c r="AH3197" s="40"/>
      <c r="AI3197" s="31"/>
      <c r="AJ3197" s="40"/>
    </row>
    <row r="3198" spans="1:36" x14ac:dyDescent="0.25">
      <c r="A3198" s="37" t="s">
        <v>32</v>
      </c>
      <c r="B3198" s="37">
        <v>41</v>
      </c>
      <c r="C3198" s="26" t="str">
        <f>IFERROR(INDEX(Clients[Client_Name],MATCH(Table312[[#This Row],[Client_Code]],Clients[Client_Code],0)),"")</f>
        <v>SALMONES ANTÁRTICA</v>
      </c>
      <c r="D3198" s="25">
        <v>6</v>
      </c>
      <c r="E3198" s="25">
        <v>4</v>
      </c>
      <c r="F3198" s="25" t="b">
        <f>IF(E3198&gt;(VLOOKUP(D3198,Months_Weeks!$A$2:$B$13,2,TRUE)),FALSE)</f>
        <v>0</v>
      </c>
      <c r="G3198" s="63">
        <f>IF(Table312[[#This Row],[Facility]]="Buin",1.5%,0.25%)</f>
        <v>2.5000000000000001E-3</v>
      </c>
      <c r="H3198" s="38"/>
      <c r="I3198" s="38">
        <v>92</v>
      </c>
      <c r="J3198" s="27">
        <f t="shared" si="294"/>
        <v>0</v>
      </c>
      <c r="K3198" s="28">
        <f t="shared" si="295"/>
        <v>6</v>
      </c>
      <c r="L3198" s="27">
        <f>IF(K3198=0,0,IF(E3198&gt;1,E3198-1,VLOOKUP(K3198,Months_Weeks!$A$1:$B$13,2,0)))</f>
        <v>3</v>
      </c>
      <c r="M3198" s="29"/>
      <c r="N3198" s="39"/>
      <c r="O3198" s="39"/>
      <c r="P3198" s="50">
        <f t="shared" si="296"/>
        <v>0</v>
      </c>
      <c r="Q3198" s="28">
        <f t="shared" si="297"/>
        <v>6</v>
      </c>
      <c r="R3198" s="28">
        <f>IF(Q3198=0,0,IF(E3198&gt;1,E3198-1,VLOOKUP(Q3198,Months_Weeks!$A$1:$B$13,2,0)))</f>
        <v>3</v>
      </c>
      <c r="S3198" s="30"/>
      <c r="T3198" s="39"/>
      <c r="U3198" s="39"/>
      <c r="V3198" s="50">
        <f t="shared" si="298"/>
        <v>0</v>
      </c>
      <c r="W3198" s="28">
        <f t="shared" si="299"/>
        <v>6</v>
      </c>
      <c r="X3198" s="28">
        <f>IF(W3198=0,0,IF(E3198&gt;1,E3198-1,VLOOKUP(W3198,Months_Weeks!$A$1:$B$13,2,0)))</f>
        <v>3</v>
      </c>
      <c r="Y3198" s="30"/>
      <c r="Z3198" s="39"/>
      <c r="AA3198" s="31"/>
      <c r="AB3198" s="39"/>
      <c r="AC3198" s="31"/>
      <c r="AD3198" s="40"/>
      <c r="AE3198" s="31"/>
      <c r="AF3198" s="40"/>
      <c r="AG3198" s="31"/>
      <c r="AH3198" s="40"/>
      <c r="AI3198" s="31"/>
      <c r="AJ3198" s="40"/>
    </row>
    <row r="3199" spans="1:36" x14ac:dyDescent="0.25">
      <c r="A3199" s="37" t="s">
        <v>32</v>
      </c>
      <c r="B3199" s="37">
        <v>41</v>
      </c>
      <c r="C3199" s="26" t="str">
        <f>IFERROR(INDEX(Clients[Client_Name],MATCH(Table312[[#This Row],[Client_Code]],Clients[Client_Code],0)),"")</f>
        <v>SALMONES ANTÁRTICA</v>
      </c>
      <c r="D3199" s="25">
        <v>6</v>
      </c>
      <c r="E3199" s="25">
        <v>5</v>
      </c>
      <c r="F3199" s="25" t="b">
        <f>IF(E3199&gt;(VLOOKUP(D3199,Months_Weeks!$A$2:$B$13,2,TRUE)),FALSE)</f>
        <v>0</v>
      </c>
      <c r="G3199" s="63">
        <f>IF(Table312[[#This Row],[Facility]]="Buin",1.5%,0.25%)</f>
        <v>2.5000000000000001E-3</v>
      </c>
      <c r="H3199" s="38"/>
      <c r="I3199" s="38"/>
      <c r="J3199" s="27">
        <f t="shared" si="294"/>
        <v>0</v>
      </c>
      <c r="K3199" s="28">
        <f t="shared" si="295"/>
        <v>6</v>
      </c>
      <c r="L3199" s="27">
        <f>IF(K3199=0,0,IF(E3199&gt;1,E3199-1,VLOOKUP(K3199,Months_Weeks!$A$1:$B$13,2,0)))</f>
        <v>4</v>
      </c>
      <c r="M3199" s="29"/>
      <c r="N3199" s="39"/>
      <c r="O3199" s="39"/>
      <c r="P3199" s="50">
        <f t="shared" si="296"/>
        <v>0</v>
      </c>
      <c r="Q3199" s="28">
        <f t="shared" si="297"/>
        <v>6</v>
      </c>
      <c r="R3199" s="28">
        <f>IF(Q3199=0,0,IF(E3199&gt;1,E3199-1,VLOOKUP(Q3199,Months_Weeks!$A$1:$B$13,2,0)))</f>
        <v>4</v>
      </c>
      <c r="S3199" s="30"/>
      <c r="T3199" s="39"/>
      <c r="U3199" s="39"/>
      <c r="V3199" s="50">
        <f t="shared" si="298"/>
        <v>0</v>
      </c>
      <c r="W3199" s="28">
        <f t="shared" si="299"/>
        <v>6</v>
      </c>
      <c r="X3199" s="28">
        <f>IF(W3199=0,0,IF(E3199&gt;1,E3199-1,VLOOKUP(W3199,Months_Weeks!$A$1:$B$13,2,0)))</f>
        <v>4</v>
      </c>
      <c r="Y3199" s="30"/>
      <c r="Z3199" s="39"/>
      <c r="AA3199" s="31"/>
      <c r="AB3199" s="39"/>
      <c r="AC3199" s="31"/>
      <c r="AD3199" s="40"/>
      <c r="AE3199" s="31"/>
      <c r="AF3199" s="40"/>
      <c r="AG3199" s="31"/>
      <c r="AH3199" s="40"/>
      <c r="AI3199" s="31"/>
      <c r="AJ3199" s="40"/>
    </row>
    <row r="3200" spans="1:36" x14ac:dyDescent="0.25">
      <c r="A3200" s="37" t="s">
        <v>32</v>
      </c>
      <c r="B3200" s="37">
        <v>41</v>
      </c>
      <c r="C3200" s="26" t="str">
        <f>IFERROR(INDEX(Clients[Client_Name],MATCH(Table312[[#This Row],[Client_Code]],Clients[Client_Code],0)),"")</f>
        <v>SALMONES ANTÁRTICA</v>
      </c>
      <c r="D3200" s="25">
        <v>7</v>
      </c>
      <c r="E3200" s="25">
        <v>1</v>
      </c>
      <c r="F3200" s="25" t="b">
        <f>IF(E3200&gt;(VLOOKUP(D3200,Months_Weeks!$A$2:$B$13,2,TRUE)),FALSE)</f>
        <v>0</v>
      </c>
      <c r="G3200" s="63">
        <f>IF(Table312[[#This Row],[Facility]]="Buin",1.5%,0.25%)</f>
        <v>2.5000000000000001E-3</v>
      </c>
      <c r="H3200" s="38"/>
      <c r="I3200" s="38"/>
      <c r="J3200" s="27">
        <f t="shared" si="294"/>
        <v>0</v>
      </c>
      <c r="K3200" s="28">
        <f t="shared" si="295"/>
        <v>6</v>
      </c>
      <c r="L3200" s="27">
        <f>IF(K3200=0,0,IF(E3200&gt;1,E3200-1,VLOOKUP(K3200,Months_Weeks!$A$1:$B$13,2,0)))</f>
        <v>5</v>
      </c>
      <c r="M3200" s="29"/>
      <c r="N3200" s="39"/>
      <c r="O3200" s="39"/>
      <c r="P3200" s="50">
        <f t="shared" si="296"/>
        <v>0</v>
      </c>
      <c r="Q3200" s="28">
        <f t="shared" si="297"/>
        <v>6</v>
      </c>
      <c r="R3200" s="28">
        <f>IF(Q3200=0,0,IF(E3200&gt;1,E3200-1,VLOOKUP(Q3200,Months_Weeks!$A$1:$B$13,2,0)))</f>
        <v>5</v>
      </c>
      <c r="S3200" s="30"/>
      <c r="T3200" s="39"/>
      <c r="U3200" s="39"/>
      <c r="V3200" s="50">
        <f t="shared" si="298"/>
        <v>0</v>
      </c>
      <c r="W3200" s="28">
        <f t="shared" si="299"/>
        <v>6</v>
      </c>
      <c r="X3200" s="28">
        <f>IF(W3200=0,0,IF(E3200&gt;1,E3200-1,VLOOKUP(W3200,Months_Weeks!$A$1:$B$13,2,0)))</f>
        <v>5</v>
      </c>
      <c r="Y3200" s="30"/>
      <c r="Z3200" s="39"/>
      <c r="AA3200" s="31"/>
      <c r="AB3200" s="39"/>
      <c r="AC3200" s="31"/>
      <c r="AD3200" s="40"/>
      <c r="AE3200" s="31"/>
      <c r="AF3200" s="40"/>
      <c r="AG3200" s="31"/>
      <c r="AH3200" s="40"/>
      <c r="AI3200" s="31"/>
      <c r="AJ3200" s="40"/>
    </row>
    <row r="3201" spans="1:36" x14ac:dyDescent="0.25">
      <c r="A3201" s="37" t="s">
        <v>32</v>
      </c>
      <c r="B3201" s="37">
        <v>41</v>
      </c>
      <c r="C3201" s="26" t="str">
        <f>IFERROR(INDEX(Clients[Client_Name],MATCH(Table312[[#This Row],[Client_Code]],Clients[Client_Code],0)),"")</f>
        <v>SALMONES ANTÁRTICA</v>
      </c>
      <c r="D3201" s="25">
        <v>7</v>
      </c>
      <c r="E3201" s="25">
        <v>2</v>
      </c>
      <c r="F3201" s="25" t="b">
        <f>IF(E3201&gt;(VLOOKUP(D3201,Months_Weeks!$A$2:$B$13,2,TRUE)),FALSE)</f>
        <v>0</v>
      </c>
      <c r="G3201" s="63">
        <f>IF(Table312[[#This Row],[Facility]]="Buin",1.5%,0.25%)</f>
        <v>2.5000000000000001E-3</v>
      </c>
      <c r="H3201" s="38"/>
      <c r="I3201" s="38"/>
      <c r="J3201" s="27">
        <f t="shared" si="294"/>
        <v>0</v>
      </c>
      <c r="K3201" s="28">
        <f t="shared" si="295"/>
        <v>7</v>
      </c>
      <c r="L3201" s="27">
        <f>IF(K3201=0,0,IF(E3201&gt;1,E3201-1,VLOOKUP(K3201,Months_Weeks!$A$1:$B$13,2,0)))</f>
        <v>1</v>
      </c>
      <c r="M3201" s="29"/>
      <c r="N3201" s="39"/>
      <c r="O3201" s="39"/>
      <c r="P3201" s="50">
        <f t="shared" si="296"/>
        <v>0</v>
      </c>
      <c r="Q3201" s="28">
        <f t="shared" si="297"/>
        <v>7</v>
      </c>
      <c r="R3201" s="28">
        <f>IF(Q3201=0,0,IF(E3201&gt;1,E3201-1,VLOOKUP(Q3201,Months_Weeks!$A$1:$B$13,2,0)))</f>
        <v>1</v>
      </c>
      <c r="S3201" s="30"/>
      <c r="T3201" s="39"/>
      <c r="U3201" s="39"/>
      <c r="V3201" s="50">
        <f t="shared" si="298"/>
        <v>0</v>
      </c>
      <c r="W3201" s="28">
        <f t="shared" si="299"/>
        <v>7</v>
      </c>
      <c r="X3201" s="28">
        <f>IF(W3201=0,0,IF(E3201&gt;1,E3201-1,VLOOKUP(W3201,Months_Weeks!$A$1:$B$13,2,0)))</f>
        <v>1</v>
      </c>
      <c r="Y3201" s="30"/>
      <c r="Z3201" s="39"/>
      <c r="AA3201" s="31"/>
      <c r="AB3201" s="39"/>
      <c r="AC3201" s="31"/>
      <c r="AD3201" s="40"/>
      <c r="AE3201" s="31"/>
      <c r="AF3201" s="40"/>
      <c r="AG3201" s="31"/>
      <c r="AH3201" s="40"/>
      <c r="AI3201" s="31"/>
      <c r="AJ3201" s="40"/>
    </row>
    <row r="3202" spans="1:36" x14ac:dyDescent="0.25">
      <c r="A3202" s="37" t="s">
        <v>32</v>
      </c>
      <c r="B3202" s="37">
        <v>41</v>
      </c>
      <c r="C3202" s="26" t="str">
        <f>IFERROR(INDEX(Clients[Client_Name],MATCH(Table312[[#This Row],[Client_Code]],Clients[Client_Code],0)),"")</f>
        <v>SALMONES ANTÁRTICA</v>
      </c>
      <c r="D3202" s="25">
        <v>7</v>
      </c>
      <c r="E3202" s="25">
        <v>3</v>
      </c>
      <c r="F3202" s="25" t="b">
        <f>IF(E3202&gt;(VLOOKUP(D3202,Months_Weeks!$A$2:$B$13,2,TRUE)),FALSE)</f>
        <v>0</v>
      </c>
      <c r="G3202" s="63">
        <f>IF(Table312[[#This Row],[Facility]]="Buin",1.5%,0.25%)</f>
        <v>2.5000000000000001E-3</v>
      </c>
      <c r="H3202" s="38"/>
      <c r="I3202" s="38"/>
      <c r="J3202" s="27">
        <f t="shared" ref="J3202:J3265" si="300" xml:space="preserve"> SUMIFS(J:J,$B:$B,$B3202,$D:$D,K3202,$E:$E,L3202,$A:$A,$A3202)+H3202-I3202</f>
        <v>0</v>
      </c>
      <c r="K3202" s="28">
        <f t="shared" ref="K3202:K3265" si="301">IF(E3202&gt;1,D3202,D3202-1)</f>
        <v>7</v>
      </c>
      <c r="L3202" s="27">
        <f>IF(K3202=0,0,IF(E3202&gt;1,E3202-1,VLOOKUP(K3202,Months_Weeks!$A$1:$B$13,2,0)))</f>
        <v>2</v>
      </c>
      <c r="M3202" s="29"/>
      <c r="N3202" s="39"/>
      <c r="O3202" s="39"/>
      <c r="P3202" s="50">
        <f t="shared" ref="P3202:P3265" si="302" xml:space="preserve"> SUMIFS(P:P,$B:$B,$B3202,$D:$D,Q3202,$E:$E,R3202,$A:$A,$A3202)+N3202-O3202</f>
        <v>0</v>
      </c>
      <c r="Q3202" s="28">
        <f t="shared" ref="Q3202:Q3265" si="303">IF(E3202&gt;1,D3202,D3202-1)</f>
        <v>7</v>
      </c>
      <c r="R3202" s="28">
        <f>IF(Q3202=0,0,IF(E3202&gt;1,E3202-1,VLOOKUP(Q3202,Months_Weeks!$A$1:$B$13,2,0)))</f>
        <v>2</v>
      </c>
      <c r="S3202" s="30"/>
      <c r="T3202" s="39"/>
      <c r="U3202" s="39"/>
      <c r="V3202" s="50">
        <f t="shared" ref="V3202:V3265" si="304" xml:space="preserve"> SUMIFS(V:V,$B:$B,$B3202,$D:$D,W3202,$E:$E,X3202,$A:$A,$A3202)+T3202-U3202</f>
        <v>0</v>
      </c>
      <c r="W3202" s="28">
        <f t="shared" ref="W3202:W3265" si="305">IF(E3202&gt;1,D3202,D3202-1)</f>
        <v>7</v>
      </c>
      <c r="X3202" s="28">
        <f>IF(W3202=0,0,IF(E3202&gt;1,E3202-1,VLOOKUP(W3202,Months_Weeks!$A$1:$B$13,2,0)))</f>
        <v>2</v>
      </c>
      <c r="Y3202" s="30"/>
      <c r="Z3202" s="39"/>
      <c r="AA3202" s="31"/>
      <c r="AB3202" s="39"/>
      <c r="AC3202" s="31"/>
      <c r="AD3202" s="40"/>
      <c r="AE3202" s="31"/>
      <c r="AF3202" s="40"/>
      <c r="AG3202" s="31"/>
      <c r="AH3202" s="40"/>
      <c r="AI3202" s="31"/>
      <c r="AJ3202" s="40"/>
    </row>
    <row r="3203" spans="1:36" x14ac:dyDescent="0.25">
      <c r="A3203" s="37" t="s">
        <v>32</v>
      </c>
      <c r="B3203" s="37">
        <v>41</v>
      </c>
      <c r="C3203" s="26" t="str">
        <f>IFERROR(INDEX(Clients[Client_Name],MATCH(Table312[[#This Row],[Client_Code]],Clients[Client_Code],0)),"")</f>
        <v>SALMONES ANTÁRTICA</v>
      </c>
      <c r="D3203" s="25">
        <v>7</v>
      </c>
      <c r="E3203" s="25">
        <v>4</v>
      </c>
      <c r="F3203" s="25" t="b">
        <f>IF(E3203&gt;(VLOOKUP(D3203,Months_Weeks!$A$2:$B$13,2,TRUE)),FALSE)</f>
        <v>0</v>
      </c>
      <c r="G3203" s="63">
        <f>IF(Table312[[#This Row],[Facility]]="Buin",1.5%,0.25%)</f>
        <v>2.5000000000000001E-3</v>
      </c>
      <c r="H3203" s="38"/>
      <c r="I3203" s="38"/>
      <c r="J3203" s="27">
        <f t="shared" si="300"/>
        <v>0</v>
      </c>
      <c r="K3203" s="28">
        <f t="shared" si="301"/>
        <v>7</v>
      </c>
      <c r="L3203" s="27">
        <f>IF(K3203=0,0,IF(E3203&gt;1,E3203-1,VLOOKUP(K3203,Months_Weeks!$A$1:$B$13,2,0)))</f>
        <v>3</v>
      </c>
      <c r="M3203" s="29"/>
      <c r="N3203" s="39"/>
      <c r="O3203" s="39"/>
      <c r="P3203" s="50">
        <f t="shared" si="302"/>
        <v>0</v>
      </c>
      <c r="Q3203" s="28">
        <f t="shared" si="303"/>
        <v>7</v>
      </c>
      <c r="R3203" s="28">
        <f>IF(Q3203=0,0,IF(E3203&gt;1,E3203-1,VLOOKUP(Q3203,Months_Weeks!$A$1:$B$13,2,0)))</f>
        <v>3</v>
      </c>
      <c r="S3203" s="30"/>
      <c r="T3203" s="39"/>
      <c r="U3203" s="39"/>
      <c r="V3203" s="50">
        <f t="shared" si="304"/>
        <v>0</v>
      </c>
      <c r="W3203" s="28">
        <f t="shared" si="305"/>
        <v>7</v>
      </c>
      <c r="X3203" s="28">
        <f>IF(W3203=0,0,IF(E3203&gt;1,E3203-1,VLOOKUP(W3203,Months_Weeks!$A$1:$B$13,2,0)))</f>
        <v>3</v>
      </c>
      <c r="Y3203" s="30"/>
      <c r="Z3203" s="39"/>
      <c r="AA3203" s="31"/>
      <c r="AB3203" s="39"/>
      <c r="AC3203" s="31"/>
      <c r="AD3203" s="40"/>
      <c r="AE3203" s="31"/>
      <c r="AF3203" s="40"/>
      <c r="AG3203" s="31"/>
      <c r="AH3203" s="40"/>
      <c r="AI3203" s="31"/>
      <c r="AJ3203" s="40"/>
    </row>
    <row r="3204" spans="1:36" x14ac:dyDescent="0.25">
      <c r="A3204" s="37" t="s">
        <v>32</v>
      </c>
      <c r="B3204" s="37">
        <v>41</v>
      </c>
      <c r="C3204" s="26" t="str">
        <f>IFERROR(INDEX(Clients[Client_Name],MATCH(Table312[[#This Row],[Client_Code]],Clients[Client_Code],0)),"")</f>
        <v>SALMONES ANTÁRTICA</v>
      </c>
      <c r="D3204" s="25">
        <v>8</v>
      </c>
      <c r="E3204" s="25">
        <v>1</v>
      </c>
      <c r="F3204" s="25" t="b">
        <f>IF(E3204&gt;(VLOOKUP(D3204,Months_Weeks!$A$2:$B$13,2,TRUE)),FALSE)</f>
        <v>0</v>
      </c>
      <c r="G3204" s="63">
        <f>IF(Table312[[#This Row],[Facility]]="Buin",1.5%,0.25%)</f>
        <v>2.5000000000000001E-3</v>
      </c>
      <c r="H3204" s="38"/>
      <c r="I3204" s="38"/>
      <c r="J3204" s="27">
        <f t="shared" si="300"/>
        <v>0</v>
      </c>
      <c r="K3204" s="28">
        <f t="shared" si="301"/>
        <v>7</v>
      </c>
      <c r="L3204" s="27">
        <f>IF(K3204=0,0,IF(E3204&gt;1,E3204-1,VLOOKUP(K3204,Months_Weeks!$A$1:$B$13,2,0)))</f>
        <v>4</v>
      </c>
      <c r="M3204" s="29"/>
      <c r="N3204" s="39"/>
      <c r="O3204" s="39"/>
      <c r="P3204" s="50">
        <f t="shared" si="302"/>
        <v>0</v>
      </c>
      <c r="Q3204" s="28">
        <f t="shared" si="303"/>
        <v>7</v>
      </c>
      <c r="R3204" s="28">
        <f>IF(Q3204=0,0,IF(E3204&gt;1,E3204-1,VLOOKUP(Q3204,Months_Weeks!$A$1:$B$13,2,0)))</f>
        <v>4</v>
      </c>
      <c r="S3204" s="30"/>
      <c r="T3204" s="39"/>
      <c r="U3204" s="39"/>
      <c r="V3204" s="50">
        <f t="shared" si="304"/>
        <v>0</v>
      </c>
      <c r="W3204" s="28">
        <f t="shared" si="305"/>
        <v>7</v>
      </c>
      <c r="X3204" s="28">
        <f>IF(W3204=0,0,IF(E3204&gt;1,E3204-1,VLOOKUP(W3204,Months_Weeks!$A$1:$B$13,2,0)))</f>
        <v>4</v>
      </c>
      <c r="Y3204" s="30"/>
      <c r="Z3204" s="39"/>
      <c r="AA3204" s="31"/>
      <c r="AB3204" s="39"/>
      <c r="AC3204" s="31"/>
      <c r="AD3204" s="40"/>
      <c r="AE3204" s="31"/>
      <c r="AF3204" s="40"/>
      <c r="AG3204" s="31"/>
      <c r="AH3204" s="40"/>
      <c r="AI3204" s="31"/>
      <c r="AJ3204" s="40"/>
    </row>
    <row r="3205" spans="1:36" x14ac:dyDescent="0.25">
      <c r="A3205" s="37" t="s">
        <v>32</v>
      </c>
      <c r="B3205" s="37">
        <v>41</v>
      </c>
      <c r="C3205" s="26" t="str">
        <f>IFERROR(INDEX(Clients[Client_Name],MATCH(Table312[[#This Row],[Client_Code]],Clients[Client_Code],0)),"")</f>
        <v>SALMONES ANTÁRTICA</v>
      </c>
      <c r="D3205" s="25">
        <v>8</v>
      </c>
      <c r="E3205" s="25">
        <v>2</v>
      </c>
      <c r="F3205" s="25" t="b">
        <f>IF(E3205&gt;(VLOOKUP(D3205,Months_Weeks!$A$2:$B$13,2,TRUE)),FALSE)</f>
        <v>0</v>
      </c>
      <c r="G3205" s="63">
        <f>IF(Table312[[#This Row],[Facility]]="Buin",1.5%,0.25%)</f>
        <v>2.5000000000000001E-3</v>
      </c>
      <c r="H3205" s="38"/>
      <c r="I3205" s="38"/>
      <c r="J3205" s="27">
        <f t="shared" si="300"/>
        <v>0</v>
      </c>
      <c r="K3205" s="28">
        <f t="shared" si="301"/>
        <v>8</v>
      </c>
      <c r="L3205" s="27">
        <f>IF(K3205=0,0,IF(E3205&gt;1,E3205-1,VLOOKUP(K3205,Months_Weeks!$A$1:$B$13,2,0)))</f>
        <v>1</v>
      </c>
      <c r="M3205" s="29"/>
      <c r="N3205" s="39"/>
      <c r="O3205" s="39"/>
      <c r="P3205" s="50">
        <f t="shared" si="302"/>
        <v>0</v>
      </c>
      <c r="Q3205" s="28">
        <f t="shared" si="303"/>
        <v>8</v>
      </c>
      <c r="R3205" s="28">
        <f>IF(Q3205=0,0,IF(E3205&gt;1,E3205-1,VLOOKUP(Q3205,Months_Weeks!$A$1:$B$13,2,0)))</f>
        <v>1</v>
      </c>
      <c r="S3205" s="30"/>
      <c r="T3205" s="39"/>
      <c r="U3205" s="39"/>
      <c r="V3205" s="50">
        <f t="shared" si="304"/>
        <v>0</v>
      </c>
      <c r="W3205" s="28">
        <f t="shared" si="305"/>
        <v>8</v>
      </c>
      <c r="X3205" s="28">
        <f>IF(W3205=0,0,IF(E3205&gt;1,E3205-1,VLOOKUP(W3205,Months_Weeks!$A$1:$B$13,2,0)))</f>
        <v>1</v>
      </c>
      <c r="Y3205" s="30"/>
      <c r="Z3205" s="39"/>
      <c r="AA3205" s="31"/>
      <c r="AB3205" s="39"/>
      <c r="AC3205" s="31"/>
      <c r="AD3205" s="40"/>
      <c r="AE3205" s="31"/>
      <c r="AF3205" s="40"/>
      <c r="AG3205" s="31"/>
      <c r="AH3205" s="40"/>
      <c r="AI3205" s="31"/>
      <c r="AJ3205" s="40"/>
    </row>
    <row r="3206" spans="1:36" x14ac:dyDescent="0.25">
      <c r="A3206" s="37" t="s">
        <v>32</v>
      </c>
      <c r="B3206" s="37">
        <v>41</v>
      </c>
      <c r="C3206" s="26" t="str">
        <f>IFERROR(INDEX(Clients[Client_Name],MATCH(Table312[[#This Row],[Client_Code]],Clients[Client_Code],0)),"")</f>
        <v>SALMONES ANTÁRTICA</v>
      </c>
      <c r="D3206" s="25">
        <v>8</v>
      </c>
      <c r="E3206" s="25">
        <v>3</v>
      </c>
      <c r="F3206" s="25" t="b">
        <f>IF(E3206&gt;(VLOOKUP(D3206,Months_Weeks!$A$2:$B$13,2,TRUE)),FALSE)</f>
        <v>0</v>
      </c>
      <c r="G3206" s="63">
        <f>IF(Table312[[#This Row],[Facility]]="Buin",1.5%,0.25%)</f>
        <v>2.5000000000000001E-3</v>
      </c>
      <c r="H3206" s="38"/>
      <c r="I3206" s="38"/>
      <c r="J3206" s="27">
        <f t="shared" si="300"/>
        <v>0</v>
      </c>
      <c r="K3206" s="28">
        <f t="shared" si="301"/>
        <v>8</v>
      </c>
      <c r="L3206" s="27">
        <f>IF(K3206=0,0,IF(E3206&gt;1,E3206-1,VLOOKUP(K3206,Months_Weeks!$A$1:$B$13,2,0)))</f>
        <v>2</v>
      </c>
      <c r="M3206" s="29"/>
      <c r="N3206" s="39"/>
      <c r="O3206" s="39"/>
      <c r="P3206" s="50">
        <f t="shared" si="302"/>
        <v>0</v>
      </c>
      <c r="Q3206" s="28">
        <f t="shared" si="303"/>
        <v>8</v>
      </c>
      <c r="R3206" s="28">
        <f>IF(Q3206=0,0,IF(E3206&gt;1,E3206-1,VLOOKUP(Q3206,Months_Weeks!$A$1:$B$13,2,0)))</f>
        <v>2</v>
      </c>
      <c r="S3206" s="30"/>
      <c r="T3206" s="39"/>
      <c r="U3206" s="39"/>
      <c r="V3206" s="50">
        <f t="shared" si="304"/>
        <v>0</v>
      </c>
      <c r="W3206" s="28">
        <f t="shared" si="305"/>
        <v>8</v>
      </c>
      <c r="X3206" s="28">
        <f>IF(W3206=0,0,IF(E3206&gt;1,E3206-1,VLOOKUP(W3206,Months_Weeks!$A$1:$B$13,2,0)))</f>
        <v>2</v>
      </c>
      <c r="Y3206" s="30"/>
      <c r="Z3206" s="39"/>
      <c r="AA3206" s="31"/>
      <c r="AB3206" s="39"/>
      <c r="AC3206" s="31"/>
      <c r="AD3206" s="40"/>
      <c r="AE3206" s="31"/>
      <c r="AF3206" s="40"/>
      <c r="AG3206" s="31"/>
      <c r="AH3206" s="40"/>
      <c r="AI3206" s="31"/>
      <c r="AJ3206" s="40"/>
    </row>
    <row r="3207" spans="1:36" x14ac:dyDescent="0.25">
      <c r="A3207" s="37" t="s">
        <v>32</v>
      </c>
      <c r="B3207" s="37">
        <v>41</v>
      </c>
      <c r="C3207" s="26" t="str">
        <f>IFERROR(INDEX(Clients[Client_Name],MATCH(Table312[[#This Row],[Client_Code]],Clients[Client_Code],0)),"")</f>
        <v>SALMONES ANTÁRTICA</v>
      </c>
      <c r="D3207" s="25">
        <v>8</v>
      </c>
      <c r="E3207" s="25">
        <v>4</v>
      </c>
      <c r="F3207" s="25" t="b">
        <f>IF(E3207&gt;(VLOOKUP(D3207,Months_Weeks!$A$2:$B$13,2,TRUE)),FALSE)</f>
        <v>0</v>
      </c>
      <c r="G3207" s="63">
        <f>IF(Table312[[#This Row],[Facility]]="Buin",1.5%,0.25%)</f>
        <v>2.5000000000000001E-3</v>
      </c>
      <c r="H3207" s="38"/>
      <c r="I3207" s="38"/>
      <c r="J3207" s="27">
        <f t="shared" si="300"/>
        <v>0</v>
      </c>
      <c r="K3207" s="28">
        <f t="shared" si="301"/>
        <v>8</v>
      </c>
      <c r="L3207" s="27">
        <f>IF(K3207=0,0,IF(E3207&gt;1,E3207-1,VLOOKUP(K3207,Months_Weeks!$A$1:$B$13,2,0)))</f>
        <v>3</v>
      </c>
      <c r="M3207" s="29"/>
      <c r="N3207" s="39"/>
      <c r="O3207" s="39"/>
      <c r="P3207" s="50">
        <f t="shared" si="302"/>
        <v>0</v>
      </c>
      <c r="Q3207" s="28">
        <f t="shared" si="303"/>
        <v>8</v>
      </c>
      <c r="R3207" s="28">
        <f>IF(Q3207=0,0,IF(E3207&gt;1,E3207-1,VLOOKUP(Q3207,Months_Weeks!$A$1:$B$13,2,0)))</f>
        <v>3</v>
      </c>
      <c r="S3207" s="30"/>
      <c r="T3207" s="39"/>
      <c r="U3207" s="39"/>
      <c r="V3207" s="50">
        <f t="shared" si="304"/>
        <v>0</v>
      </c>
      <c r="W3207" s="28">
        <f t="shared" si="305"/>
        <v>8</v>
      </c>
      <c r="X3207" s="28">
        <f>IF(W3207=0,0,IF(E3207&gt;1,E3207-1,VLOOKUP(W3207,Months_Weeks!$A$1:$B$13,2,0)))</f>
        <v>3</v>
      </c>
      <c r="Y3207" s="30"/>
      <c r="Z3207" s="39"/>
      <c r="AA3207" s="31"/>
      <c r="AB3207" s="39"/>
      <c r="AC3207" s="31"/>
      <c r="AD3207" s="40"/>
      <c r="AE3207" s="31"/>
      <c r="AF3207" s="40"/>
      <c r="AG3207" s="31"/>
      <c r="AH3207" s="40"/>
      <c r="AI3207" s="31"/>
      <c r="AJ3207" s="40"/>
    </row>
    <row r="3208" spans="1:36" x14ac:dyDescent="0.25">
      <c r="A3208" s="37" t="s">
        <v>32</v>
      </c>
      <c r="B3208" s="37">
        <v>41</v>
      </c>
      <c r="C3208" s="26" t="str">
        <f>IFERROR(INDEX(Clients[Client_Name],MATCH(Table312[[#This Row],[Client_Code]],Clients[Client_Code],0)),"")</f>
        <v>SALMONES ANTÁRTICA</v>
      </c>
      <c r="D3208" s="25">
        <v>9</v>
      </c>
      <c r="E3208" s="25">
        <v>1</v>
      </c>
      <c r="F3208" s="25" t="b">
        <f>IF(E3208&gt;(VLOOKUP(D3208,Months_Weeks!$A$2:$B$13,2,TRUE)),FALSE)</f>
        <v>0</v>
      </c>
      <c r="G3208" s="63">
        <f>IF(Table312[[#This Row],[Facility]]="Buin",1.5%,0.25%)</f>
        <v>2.5000000000000001E-3</v>
      </c>
      <c r="H3208" s="38"/>
      <c r="I3208" s="38"/>
      <c r="J3208" s="27">
        <f t="shared" si="300"/>
        <v>0</v>
      </c>
      <c r="K3208" s="28">
        <f t="shared" si="301"/>
        <v>8</v>
      </c>
      <c r="L3208" s="27">
        <f>IF(K3208=0,0,IF(E3208&gt;1,E3208-1,VLOOKUP(K3208,Months_Weeks!$A$1:$B$13,2,0)))</f>
        <v>4</v>
      </c>
      <c r="M3208" s="29"/>
      <c r="N3208" s="39"/>
      <c r="O3208" s="39"/>
      <c r="P3208" s="50">
        <f t="shared" si="302"/>
        <v>0</v>
      </c>
      <c r="Q3208" s="28">
        <f t="shared" si="303"/>
        <v>8</v>
      </c>
      <c r="R3208" s="28">
        <f>IF(Q3208=0,0,IF(E3208&gt;1,E3208-1,VLOOKUP(Q3208,Months_Weeks!$A$1:$B$13,2,0)))</f>
        <v>4</v>
      </c>
      <c r="S3208" s="30"/>
      <c r="T3208" s="39"/>
      <c r="U3208" s="39"/>
      <c r="V3208" s="50">
        <f t="shared" si="304"/>
        <v>0</v>
      </c>
      <c r="W3208" s="28">
        <f t="shared" si="305"/>
        <v>8</v>
      </c>
      <c r="X3208" s="28">
        <f>IF(W3208=0,0,IF(E3208&gt;1,E3208-1,VLOOKUP(W3208,Months_Weeks!$A$1:$B$13,2,0)))</f>
        <v>4</v>
      </c>
      <c r="Y3208" s="30"/>
      <c r="Z3208" s="39"/>
      <c r="AA3208" s="31"/>
      <c r="AB3208" s="39"/>
      <c r="AC3208" s="31"/>
      <c r="AD3208" s="40"/>
      <c r="AE3208" s="31"/>
      <c r="AF3208" s="40"/>
      <c r="AG3208" s="31"/>
      <c r="AH3208" s="40"/>
      <c r="AI3208" s="31"/>
      <c r="AJ3208" s="40"/>
    </row>
    <row r="3209" spans="1:36" x14ac:dyDescent="0.25">
      <c r="A3209" s="37" t="s">
        <v>32</v>
      </c>
      <c r="B3209" s="37">
        <v>41</v>
      </c>
      <c r="C3209" s="26" t="str">
        <f>IFERROR(INDEX(Clients[Client_Name],MATCH(Table312[[#This Row],[Client_Code]],Clients[Client_Code],0)),"")</f>
        <v>SALMONES ANTÁRTICA</v>
      </c>
      <c r="D3209" s="25">
        <v>9</v>
      </c>
      <c r="E3209" s="25">
        <v>2</v>
      </c>
      <c r="F3209" s="25" t="b">
        <f>IF(E3209&gt;(VLOOKUP(D3209,Months_Weeks!$A$2:$B$13,2,TRUE)),FALSE)</f>
        <v>0</v>
      </c>
      <c r="G3209" s="63">
        <f>IF(Table312[[#This Row],[Facility]]="Buin",1.5%,0.25%)</f>
        <v>2.5000000000000001E-3</v>
      </c>
      <c r="H3209" s="38"/>
      <c r="I3209" s="38"/>
      <c r="J3209" s="27">
        <f t="shared" si="300"/>
        <v>0</v>
      </c>
      <c r="K3209" s="28">
        <f t="shared" si="301"/>
        <v>9</v>
      </c>
      <c r="L3209" s="27">
        <f>IF(K3209=0,0,IF(E3209&gt;1,E3209-1,VLOOKUP(K3209,Months_Weeks!$A$1:$B$13,2,0)))</f>
        <v>1</v>
      </c>
      <c r="M3209" s="29"/>
      <c r="N3209" s="39"/>
      <c r="O3209" s="39"/>
      <c r="P3209" s="50">
        <f t="shared" si="302"/>
        <v>0</v>
      </c>
      <c r="Q3209" s="28">
        <f t="shared" si="303"/>
        <v>9</v>
      </c>
      <c r="R3209" s="28">
        <f>IF(Q3209=0,0,IF(E3209&gt;1,E3209-1,VLOOKUP(Q3209,Months_Weeks!$A$1:$B$13,2,0)))</f>
        <v>1</v>
      </c>
      <c r="S3209" s="30"/>
      <c r="T3209" s="39"/>
      <c r="U3209" s="39"/>
      <c r="V3209" s="50">
        <f t="shared" si="304"/>
        <v>0</v>
      </c>
      <c r="W3209" s="28">
        <f t="shared" si="305"/>
        <v>9</v>
      </c>
      <c r="X3209" s="28">
        <f>IF(W3209=0,0,IF(E3209&gt;1,E3209-1,VLOOKUP(W3209,Months_Weeks!$A$1:$B$13,2,0)))</f>
        <v>1</v>
      </c>
      <c r="Y3209" s="30"/>
      <c r="Z3209" s="39"/>
      <c r="AA3209" s="31"/>
      <c r="AB3209" s="39"/>
      <c r="AC3209" s="31"/>
      <c r="AD3209" s="40"/>
      <c r="AE3209" s="31"/>
      <c r="AF3209" s="40"/>
      <c r="AG3209" s="31"/>
      <c r="AH3209" s="40"/>
      <c r="AI3209" s="31"/>
      <c r="AJ3209" s="40"/>
    </row>
    <row r="3210" spans="1:36" x14ac:dyDescent="0.25">
      <c r="A3210" s="37" t="s">
        <v>32</v>
      </c>
      <c r="B3210" s="37">
        <v>41</v>
      </c>
      <c r="C3210" s="26" t="str">
        <f>IFERROR(INDEX(Clients[Client_Name],MATCH(Table312[[#This Row],[Client_Code]],Clients[Client_Code],0)),"")</f>
        <v>SALMONES ANTÁRTICA</v>
      </c>
      <c r="D3210" s="25">
        <v>9</v>
      </c>
      <c r="E3210" s="25">
        <v>3</v>
      </c>
      <c r="F3210" s="25" t="b">
        <f>IF(E3210&gt;(VLOOKUP(D3210,Months_Weeks!$A$2:$B$13,2,TRUE)),FALSE)</f>
        <v>0</v>
      </c>
      <c r="G3210" s="63">
        <f>IF(Table312[[#This Row],[Facility]]="Buin",1.5%,0.25%)</f>
        <v>2.5000000000000001E-3</v>
      </c>
      <c r="H3210" s="38"/>
      <c r="I3210" s="38"/>
      <c r="J3210" s="27">
        <f t="shared" si="300"/>
        <v>0</v>
      </c>
      <c r="K3210" s="28">
        <f t="shared" si="301"/>
        <v>9</v>
      </c>
      <c r="L3210" s="27">
        <f>IF(K3210=0,0,IF(E3210&gt;1,E3210-1,VLOOKUP(K3210,Months_Weeks!$A$1:$B$13,2,0)))</f>
        <v>2</v>
      </c>
      <c r="M3210" s="29"/>
      <c r="N3210" s="39"/>
      <c r="O3210" s="39"/>
      <c r="P3210" s="50">
        <f t="shared" si="302"/>
        <v>0</v>
      </c>
      <c r="Q3210" s="28">
        <f t="shared" si="303"/>
        <v>9</v>
      </c>
      <c r="R3210" s="28">
        <f>IF(Q3210=0,0,IF(E3210&gt;1,E3210-1,VLOOKUP(Q3210,Months_Weeks!$A$1:$B$13,2,0)))</f>
        <v>2</v>
      </c>
      <c r="S3210" s="30"/>
      <c r="T3210" s="39"/>
      <c r="U3210" s="39"/>
      <c r="V3210" s="50">
        <f t="shared" si="304"/>
        <v>0</v>
      </c>
      <c r="W3210" s="28">
        <f t="shared" si="305"/>
        <v>9</v>
      </c>
      <c r="X3210" s="28">
        <f>IF(W3210=0,0,IF(E3210&gt;1,E3210-1,VLOOKUP(W3210,Months_Weeks!$A$1:$B$13,2,0)))</f>
        <v>2</v>
      </c>
      <c r="Y3210" s="30"/>
      <c r="Z3210" s="39"/>
      <c r="AA3210" s="31"/>
      <c r="AB3210" s="39"/>
      <c r="AC3210" s="31"/>
      <c r="AD3210" s="40"/>
      <c r="AE3210" s="31"/>
      <c r="AF3210" s="40"/>
      <c r="AG3210" s="31"/>
      <c r="AH3210" s="40"/>
      <c r="AI3210" s="31"/>
      <c r="AJ3210" s="40"/>
    </row>
    <row r="3211" spans="1:36" x14ac:dyDescent="0.25">
      <c r="A3211" s="37" t="s">
        <v>32</v>
      </c>
      <c r="B3211" s="37">
        <v>41</v>
      </c>
      <c r="C3211" s="26" t="str">
        <f>IFERROR(INDEX(Clients[Client_Name],MATCH(Table312[[#This Row],[Client_Code]],Clients[Client_Code],0)),"")</f>
        <v>SALMONES ANTÁRTICA</v>
      </c>
      <c r="D3211" s="25">
        <v>9</v>
      </c>
      <c r="E3211" s="25">
        <v>4</v>
      </c>
      <c r="F3211" s="25" t="b">
        <f>IF(E3211&gt;(VLOOKUP(D3211,Months_Weeks!$A$2:$B$13,2,TRUE)),FALSE)</f>
        <v>0</v>
      </c>
      <c r="G3211" s="63">
        <f>IF(Table312[[#This Row],[Facility]]="Buin",1.5%,0.25%)</f>
        <v>2.5000000000000001E-3</v>
      </c>
      <c r="H3211" s="38"/>
      <c r="I3211" s="38"/>
      <c r="J3211" s="27">
        <f t="shared" si="300"/>
        <v>0</v>
      </c>
      <c r="K3211" s="28">
        <f t="shared" si="301"/>
        <v>9</v>
      </c>
      <c r="L3211" s="27">
        <f>IF(K3211=0,0,IF(E3211&gt;1,E3211-1,VLOOKUP(K3211,Months_Weeks!$A$1:$B$13,2,0)))</f>
        <v>3</v>
      </c>
      <c r="M3211" s="29"/>
      <c r="N3211" s="39"/>
      <c r="O3211" s="39"/>
      <c r="P3211" s="50">
        <f t="shared" si="302"/>
        <v>0</v>
      </c>
      <c r="Q3211" s="28">
        <f t="shared" si="303"/>
        <v>9</v>
      </c>
      <c r="R3211" s="28">
        <f>IF(Q3211=0,0,IF(E3211&gt;1,E3211-1,VLOOKUP(Q3211,Months_Weeks!$A$1:$B$13,2,0)))</f>
        <v>3</v>
      </c>
      <c r="S3211" s="30"/>
      <c r="T3211" s="39"/>
      <c r="U3211" s="39"/>
      <c r="V3211" s="50">
        <f t="shared" si="304"/>
        <v>0</v>
      </c>
      <c r="W3211" s="28">
        <f t="shared" si="305"/>
        <v>9</v>
      </c>
      <c r="X3211" s="28">
        <f>IF(W3211=0,0,IF(E3211&gt;1,E3211-1,VLOOKUP(W3211,Months_Weeks!$A$1:$B$13,2,0)))</f>
        <v>3</v>
      </c>
      <c r="Y3211" s="30"/>
      <c r="Z3211" s="39"/>
      <c r="AA3211" s="31"/>
      <c r="AB3211" s="39"/>
      <c r="AC3211" s="31"/>
      <c r="AD3211" s="40"/>
      <c r="AE3211" s="31"/>
      <c r="AF3211" s="40"/>
      <c r="AG3211" s="31"/>
      <c r="AH3211" s="40"/>
      <c r="AI3211" s="31"/>
      <c r="AJ3211" s="40"/>
    </row>
    <row r="3212" spans="1:36" x14ac:dyDescent="0.25">
      <c r="A3212" s="37" t="s">
        <v>32</v>
      </c>
      <c r="B3212" s="37">
        <v>41</v>
      </c>
      <c r="C3212" s="26" t="str">
        <f>IFERROR(INDEX(Clients[Client_Name],MATCH(Table312[[#This Row],[Client_Code]],Clients[Client_Code],0)),"")</f>
        <v>SALMONES ANTÁRTICA</v>
      </c>
      <c r="D3212" s="25">
        <v>9</v>
      </c>
      <c r="E3212" s="25">
        <v>5</v>
      </c>
      <c r="F3212" s="25" t="b">
        <f>IF(E3212&gt;(VLOOKUP(D3212,Months_Weeks!$A$2:$B$13,2,TRUE)),FALSE)</f>
        <v>0</v>
      </c>
      <c r="G3212" s="63">
        <f>IF(Table312[[#This Row],[Facility]]="Buin",1.5%,0.25%)</f>
        <v>2.5000000000000001E-3</v>
      </c>
      <c r="H3212" s="38"/>
      <c r="I3212" s="38"/>
      <c r="J3212" s="27">
        <f t="shared" si="300"/>
        <v>0</v>
      </c>
      <c r="K3212" s="28">
        <f t="shared" si="301"/>
        <v>9</v>
      </c>
      <c r="L3212" s="27">
        <f>IF(K3212=0,0,IF(E3212&gt;1,E3212-1,VLOOKUP(K3212,Months_Weeks!$A$1:$B$13,2,0)))</f>
        <v>4</v>
      </c>
      <c r="M3212" s="29"/>
      <c r="N3212" s="39"/>
      <c r="O3212" s="39"/>
      <c r="P3212" s="50">
        <f t="shared" si="302"/>
        <v>0</v>
      </c>
      <c r="Q3212" s="28">
        <f t="shared" si="303"/>
        <v>9</v>
      </c>
      <c r="R3212" s="28">
        <f>IF(Q3212=0,0,IF(E3212&gt;1,E3212-1,VLOOKUP(Q3212,Months_Weeks!$A$1:$B$13,2,0)))</f>
        <v>4</v>
      </c>
      <c r="S3212" s="30"/>
      <c r="T3212" s="39"/>
      <c r="U3212" s="39"/>
      <c r="V3212" s="50">
        <f t="shared" si="304"/>
        <v>0</v>
      </c>
      <c r="W3212" s="28">
        <f t="shared" si="305"/>
        <v>9</v>
      </c>
      <c r="X3212" s="28">
        <f>IF(W3212=0,0,IF(E3212&gt;1,E3212-1,VLOOKUP(W3212,Months_Weeks!$A$1:$B$13,2,0)))</f>
        <v>4</v>
      </c>
      <c r="Y3212" s="30"/>
      <c r="Z3212" s="39"/>
      <c r="AA3212" s="31"/>
      <c r="AB3212" s="39"/>
      <c r="AC3212" s="31"/>
      <c r="AD3212" s="40"/>
      <c r="AE3212" s="31"/>
      <c r="AF3212" s="40"/>
      <c r="AG3212" s="31"/>
      <c r="AH3212" s="40"/>
      <c r="AI3212" s="31"/>
      <c r="AJ3212" s="40"/>
    </row>
    <row r="3213" spans="1:36" x14ac:dyDescent="0.25">
      <c r="A3213" s="37" t="s">
        <v>32</v>
      </c>
      <c r="B3213" s="37">
        <v>41</v>
      </c>
      <c r="C3213" s="26" t="str">
        <f>IFERROR(INDEX(Clients[Client_Name],MATCH(Table312[[#This Row],[Client_Code]],Clients[Client_Code],0)),"")</f>
        <v>SALMONES ANTÁRTICA</v>
      </c>
      <c r="D3213" s="25">
        <v>10</v>
      </c>
      <c r="E3213" s="25">
        <v>1</v>
      </c>
      <c r="F3213" s="25" t="b">
        <f>IF(E3213&gt;(VLOOKUP(D3213,Months_Weeks!$A$2:$B$13,2,TRUE)),FALSE)</f>
        <v>0</v>
      </c>
      <c r="G3213" s="63">
        <f>IF(Table312[[#This Row],[Facility]]="Buin",1.5%,0.25%)</f>
        <v>2.5000000000000001E-3</v>
      </c>
      <c r="H3213" s="38"/>
      <c r="I3213" s="38"/>
      <c r="J3213" s="27">
        <f t="shared" si="300"/>
        <v>0</v>
      </c>
      <c r="K3213" s="28">
        <f t="shared" si="301"/>
        <v>9</v>
      </c>
      <c r="L3213" s="27">
        <f>IF(K3213=0,0,IF(E3213&gt;1,E3213-1,VLOOKUP(K3213,Months_Weeks!$A$1:$B$13,2,0)))</f>
        <v>5</v>
      </c>
      <c r="M3213" s="29"/>
      <c r="N3213" s="39"/>
      <c r="O3213" s="39"/>
      <c r="P3213" s="50">
        <f t="shared" si="302"/>
        <v>0</v>
      </c>
      <c r="Q3213" s="28">
        <f t="shared" si="303"/>
        <v>9</v>
      </c>
      <c r="R3213" s="28">
        <f>IF(Q3213=0,0,IF(E3213&gt;1,E3213-1,VLOOKUP(Q3213,Months_Weeks!$A$1:$B$13,2,0)))</f>
        <v>5</v>
      </c>
      <c r="S3213" s="30"/>
      <c r="T3213" s="39"/>
      <c r="U3213" s="39"/>
      <c r="V3213" s="50">
        <f t="shared" si="304"/>
        <v>0</v>
      </c>
      <c r="W3213" s="28">
        <f t="shared" si="305"/>
        <v>9</v>
      </c>
      <c r="X3213" s="28">
        <f>IF(W3213=0,0,IF(E3213&gt;1,E3213-1,VLOOKUP(W3213,Months_Weeks!$A$1:$B$13,2,0)))</f>
        <v>5</v>
      </c>
      <c r="Y3213" s="30"/>
      <c r="Z3213" s="39"/>
      <c r="AA3213" s="31"/>
      <c r="AB3213" s="39"/>
      <c r="AC3213" s="31"/>
      <c r="AD3213" s="40"/>
      <c r="AE3213" s="31"/>
      <c r="AF3213" s="40"/>
      <c r="AG3213" s="31"/>
      <c r="AH3213" s="40"/>
      <c r="AI3213" s="31"/>
      <c r="AJ3213" s="40"/>
    </row>
    <row r="3214" spans="1:36" x14ac:dyDescent="0.25">
      <c r="A3214" s="37" t="s">
        <v>32</v>
      </c>
      <c r="B3214" s="37">
        <v>41</v>
      </c>
      <c r="C3214" s="26" t="str">
        <f>IFERROR(INDEX(Clients[Client_Name],MATCH(Table312[[#This Row],[Client_Code]],Clients[Client_Code],0)),"")</f>
        <v>SALMONES ANTÁRTICA</v>
      </c>
      <c r="D3214" s="25">
        <v>10</v>
      </c>
      <c r="E3214" s="25">
        <v>2</v>
      </c>
      <c r="F3214" s="25" t="b">
        <f>IF(E3214&gt;(VLOOKUP(D3214,Months_Weeks!$A$2:$B$13,2,TRUE)),FALSE)</f>
        <v>0</v>
      </c>
      <c r="G3214" s="63">
        <f>IF(Table312[[#This Row],[Facility]]="Buin",1.5%,0.25%)</f>
        <v>2.5000000000000001E-3</v>
      </c>
      <c r="H3214" s="38"/>
      <c r="I3214" s="38"/>
      <c r="J3214" s="27">
        <f t="shared" si="300"/>
        <v>0</v>
      </c>
      <c r="K3214" s="28">
        <f t="shared" si="301"/>
        <v>10</v>
      </c>
      <c r="L3214" s="27">
        <f>IF(K3214=0,0,IF(E3214&gt;1,E3214-1,VLOOKUP(K3214,Months_Weeks!$A$1:$B$13,2,0)))</f>
        <v>1</v>
      </c>
      <c r="M3214" s="29"/>
      <c r="N3214" s="39"/>
      <c r="O3214" s="39"/>
      <c r="P3214" s="50">
        <f t="shared" si="302"/>
        <v>0</v>
      </c>
      <c r="Q3214" s="28">
        <f t="shared" si="303"/>
        <v>10</v>
      </c>
      <c r="R3214" s="28">
        <f>IF(Q3214=0,0,IF(E3214&gt;1,E3214-1,VLOOKUP(Q3214,Months_Weeks!$A$1:$B$13,2,0)))</f>
        <v>1</v>
      </c>
      <c r="S3214" s="30"/>
      <c r="T3214" s="39"/>
      <c r="U3214" s="39"/>
      <c r="V3214" s="50">
        <f t="shared" si="304"/>
        <v>0</v>
      </c>
      <c r="W3214" s="28">
        <f t="shared" si="305"/>
        <v>10</v>
      </c>
      <c r="X3214" s="28">
        <f>IF(W3214=0,0,IF(E3214&gt;1,E3214-1,VLOOKUP(W3214,Months_Weeks!$A$1:$B$13,2,0)))</f>
        <v>1</v>
      </c>
      <c r="Y3214" s="30"/>
      <c r="Z3214" s="39"/>
      <c r="AA3214" s="31"/>
      <c r="AB3214" s="39"/>
      <c r="AC3214" s="31"/>
      <c r="AD3214" s="40"/>
      <c r="AE3214" s="31"/>
      <c r="AF3214" s="40"/>
      <c r="AG3214" s="31"/>
      <c r="AH3214" s="40"/>
      <c r="AI3214" s="31"/>
      <c r="AJ3214" s="40"/>
    </row>
    <row r="3215" spans="1:36" x14ac:dyDescent="0.25">
      <c r="A3215" s="37" t="s">
        <v>32</v>
      </c>
      <c r="B3215" s="37">
        <v>41</v>
      </c>
      <c r="C3215" s="26" t="str">
        <f>IFERROR(INDEX(Clients[Client_Name],MATCH(Table312[[#This Row],[Client_Code]],Clients[Client_Code],0)),"")</f>
        <v>SALMONES ANTÁRTICA</v>
      </c>
      <c r="D3215" s="25">
        <v>10</v>
      </c>
      <c r="E3215" s="25">
        <v>3</v>
      </c>
      <c r="F3215" s="25" t="b">
        <f>IF(E3215&gt;(VLOOKUP(D3215,Months_Weeks!$A$2:$B$13,2,TRUE)),FALSE)</f>
        <v>0</v>
      </c>
      <c r="G3215" s="63">
        <f>IF(Table312[[#This Row],[Facility]]="Buin",1.5%,0.25%)</f>
        <v>2.5000000000000001E-3</v>
      </c>
      <c r="H3215" s="38"/>
      <c r="I3215" s="38"/>
      <c r="J3215" s="27">
        <f t="shared" si="300"/>
        <v>0</v>
      </c>
      <c r="K3215" s="28">
        <f t="shared" si="301"/>
        <v>10</v>
      </c>
      <c r="L3215" s="27">
        <f>IF(K3215=0,0,IF(E3215&gt;1,E3215-1,VLOOKUP(K3215,Months_Weeks!$A$1:$B$13,2,0)))</f>
        <v>2</v>
      </c>
      <c r="M3215" s="29"/>
      <c r="N3215" s="39"/>
      <c r="O3215" s="39"/>
      <c r="P3215" s="50">
        <f t="shared" si="302"/>
        <v>0</v>
      </c>
      <c r="Q3215" s="28">
        <f t="shared" si="303"/>
        <v>10</v>
      </c>
      <c r="R3215" s="28">
        <f>IF(Q3215=0,0,IF(E3215&gt;1,E3215-1,VLOOKUP(Q3215,Months_Weeks!$A$1:$B$13,2,0)))</f>
        <v>2</v>
      </c>
      <c r="S3215" s="30"/>
      <c r="T3215" s="39"/>
      <c r="U3215" s="39"/>
      <c r="V3215" s="50">
        <f t="shared" si="304"/>
        <v>0</v>
      </c>
      <c r="W3215" s="28">
        <f t="shared" si="305"/>
        <v>10</v>
      </c>
      <c r="X3215" s="28">
        <f>IF(W3215=0,0,IF(E3215&gt;1,E3215-1,VLOOKUP(W3215,Months_Weeks!$A$1:$B$13,2,0)))</f>
        <v>2</v>
      </c>
      <c r="Y3215" s="30"/>
      <c r="Z3215" s="39"/>
      <c r="AA3215" s="31"/>
      <c r="AB3215" s="39"/>
      <c r="AC3215" s="31"/>
      <c r="AD3215" s="40"/>
      <c r="AE3215" s="31"/>
      <c r="AF3215" s="40"/>
      <c r="AG3215" s="31"/>
      <c r="AH3215" s="40"/>
      <c r="AI3215" s="31"/>
      <c r="AJ3215" s="40"/>
    </row>
    <row r="3216" spans="1:36" x14ac:dyDescent="0.25">
      <c r="A3216" s="37" t="s">
        <v>32</v>
      </c>
      <c r="B3216" s="37">
        <v>41</v>
      </c>
      <c r="C3216" s="26" t="str">
        <f>IFERROR(INDEX(Clients[Client_Name],MATCH(Table312[[#This Row],[Client_Code]],Clients[Client_Code],0)),"")</f>
        <v>SALMONES ANTÁRTICA</v>
      </c>
      <c r="D3216" s="25">
        <v>10</v>
      </c>
      <c r="E3216" s="25">
        <v>4</v>
      </c>
      <c r="F3216" s="25" t="b">
        <f>IF(E3216&gt;(VLOOKUP(D3216,Months_Weeks!$A$2:$B$13,2,TRUE)),FALSE)</f>
        <v>0</v>
      </c>
      <c r="G3216" s="63">
        <f>IF(Table312[[#This Row],[Facility]]="Buin",1.5%,0.25%)</f>
        <v>2.5000000000000001E-3</v>
      </c>
      <c r="H3216" s="38"/>
      <c r="I3216" s="38"/>
      <c r="J3216" s="27">
        <f t="shared" si="300"/>
        <v>0</v>
      </c>
      <c r="K3216" s="28">
        <f t="shared" si="301"/>
        <v>10</v>
      </c>
      <c r="L3216" s="27">
        <f>IF(K3216=0,0,IF(E3216&gt;1,E3216-1,VLOOKUP(K3216,Months_Weeks!$A$1:$B$13,2,0)))</f>
        <v>3</v>
      </c>
      <c r="M3216" s="29"/>
      <c r="N3216" s="39"/>
      <c r="O3216" s="39"/>
      <c r="P3216" s="50">
        <f t="shared" si="302"/>
        <v>0</v>
      </c>
      <c r="Q3216" s="28">
        <f t="shared" si="303"/>
        <v>10</v>
      </c>
      <c r="R3216" s="28">
        <f>IF(Q3216=0,0,IF(E3216&gt;1,E3216-1,VLOOKUP(Q3216,Months_Weeks!$A$1:$B$13,2,0)))</f>
        <v>3</v>
      </c>
      <c r="S3216" s="30"/>
      <c r="T3216" s="39"/>
      <c r="U3216" s="39"/>
      <c r="V3216" s="50">
        <f t="shared" si="304"/>
        <v>0</v>
      </c>
      <c r="W3216" s="28">
        <f t="shared" si="305"/>
        <v>10</v>
      </c>
      <c r="X3216" s="28">
        <f>IF(W3216=0,0,IF(E3216&gt;1,E3216-1,VLOOKUP(W3216,Months_Weeks!$A$1:$B$13,2,0)))</f>
        <v>3</v>
      </c>
      <c r="Y3216" s="30"/>
      <c r="Z3216" s="39"/>
      <c r="AA3216" s="31"/>
      <c r="AB3216" s="39"/>
      <c r="AC3216" s="31"/>
      <c r="AD3216" s="40"/>
      <c r="AE3216" s="31"/>
      <c r="AF3216" s="40"/>
      <c r="AG3216" s="31"/>
      <c r="AH3216" s="40"/>
      <c r="AI3216" s="31"/>
      <c r="AJ3216" s="40"/>
    </row>
    <row r="3217" spans="1:36" x14ac:dyDescent="0.25">
      <c r="A3217" s="37" t="s">
        <v>32</v>
      </c>
      <c r="B3217" s="37">
        <v>41</v>
      </c>
      <c r="C3217" s="26" t="str">
        <f>IFERROR(INDEX(Clients[Client_Name],MATCH(Table312[[#This Row],[Client_Code]],Clients[Client_Code],0)),"")</f>
        <v>SALMONES ANTÁRTICA</v>
      </c>
      <c r="D3217" s="25">
        <v>11</v>
      </c>
      <c r="E3217" s="25">
        <v>1</v>
      </c>
      <c r="F3217" s="25" t="b">
        <f>IF(E3217&gt;(VLOOKUP(D3217,Months_Weeks!$A$2:$B$13,2,TRUE)),FALSE)</f>
        <v>0</v>
      </c>
      <c r="G3217" s="63">
        <f>IF(Table312[[#This Row],[Facility]]="Buin",1.5%,0.25%)</f>
        <v>2.5000000000000001E-3</v>
      </c>
      <c r="H3217" s="38"/>
      <c r="I3217" s="38"/>
      <c r="J3217" s="27">
        <f t="shared" si="300"/>
        <v>0</v>
      </c>
      <c r="K3217" s="28">
        <f t="shared" si="301"/>
        <v>10</v>
      </c>
      <c r="L3217" s="27">
        <f>IF(K3217=0,0,IF(E3217&gt;1,E3217-1,VLOOKUP(K3217,Months_Weeks!$A$1:$B$13,2,0)))</f>
        <v>4</v>
      </c>
      <c r="M3217" s="29"/>
      <c r="N3217" s="39"/>
      <c r="O3217" s="39"/>
      <c r="P3217" s="50">
        <f t="shared" si="302"/>
        <v>0</v>
      </c>
      <c r="Q3217" s="28">
        <f t="shared" si="303"/>
        <v>10</v>
      </c>
      <c r="R3217" s="28">
        <f>IF(Q3217=0,0,IF(E3217&gt;1,E3217-1,VLOOKUP(Q3217,Months_Weeks!$A$1:$B$13,2,0)))</f>
        <v>4</v>
      </c>
      <c r="S3217" s="30"/>
      <c r="T3217" s="39"/>
      <c r="U3217" s="39"/>
      <c r="V3217" s="50">
        <f t="shared" si="304"/>
        <v>0</v>
      </c>
      <c r="W3217" s="28">
        <f t="shared" si="305"/>
        <v>10</v>
      </c>
      <c r="X3217" s="28">
        <f>IF(W3217=0,0,IF(E3217&gt;1,E3217-1,VLOOKUP(W3217,Months_Weeks!$A$1:$B$13,2,0)))</f>
        <v>4</v>
      </c>
      <c r="Y3217" s="30"/>
      <c r="Z3217" s="39"/>
      <c r="AA3217" s="31"/>
      <c r="AB3217" s="39"/>
      <c r="AC3217" s="31"/>
      <c r="AD3217" s="40"/>
      <c r="AE3217" s="31"/>
      <c r="AF3217" s="40"/>
      <c r="AG3217" s="31"/>
      <c r="AH3217" s="40"/>
      <c r="AI3217" s="31"/>
      <c r="AJ3217" s="40"/>
    </row>
    <row r="3218" spans="1:36" x14ac:dyDescent="0.25">
      <c r="A3218" s="37" t="s">
        <v>32</v>
      </c>
      <c r="B3218" s="37">
        <v>41</v>
      </c>
      <c r="C3218" s="26" t="str">
        <f>IFERROR(INDEX(Clients[Client_Name],MATCH(Table312[[#This Row],[Client_Code]],Clients[Client_Code],0)),"")</f>
        <v>SALMONES ANTÁRTICA</v>
      </c>
      <c r="D3218" s="25">
        <v>11</v>
      </c>
      <c r="E3218" s="25">
        <v>2</v>
      </c>
      <c r="F3218" s="25" t="b">
        <f>IF(E3218&gt;(VLOOKUP(D3218,Months_Weeks!$A$2:$B$13,2,TRUE)),FALSE)</f>
        <v>0</v>
      </c>
      <c r="G3218" s="63">
        <f>IF(Table312[[#This Row],[Facility]]="Buin",1.5%,0.25%)</f>
        <v>2.5000000000000001E-3</v>
      </c>
      <c r="H3218" s="38"/>
      <c r="I3218" s="38"/>
      <c r="J3218" s="27">
        <f t="shared" si="300"/>
        <v>0</v>
      </c>
      <c r="K3218" s="28">
        <f t="shared" si="301"/>
        <v>11</v>
      </c>
      <c r="L3218" s="27">
        <f>IF(K3218=0,0,IF(E3218&gt;1,E3218-1,VLOOKUP(K3218,Months_Weeks!$A$1:$B$13,2,0)))</f>
        <v>1</v>
      </c>
      <c r="M3218" s="29"/>
      <c r="N3218" s="39"/>
      <c r="O3218" s="39"/>
      <c r="P3218" s="50">
        <f t="shared" si="302"/>
        <v>0</v>
      </c>
      <c r="Q3218" s="28">
        <f t="shared" si="303"/>
        <v>11</v>
      </c>
      <c r="R3218" s="28">
        <f>IF(Q3218=0,0,IF(E3218&gt;1,E3218-1,VLOOKUP(Q3218,Months_Weeks!$A$1:$B$13,2,0)))</f>
        <v>1</v>
      </c>
      <c r="S3218" s="30"/>
      <c r="T3218" s="39"/>
      <c r="U3218" s="39"/>
      <c r="V3218" s="50">
        <f t="shared" si="304"/>
        <v>0</v>
      </c>
      <c r="W3218" s="28">
        <f t="shared" si="305"/>
        <v>11</v>
      </c>
      <c r="X3218" s="28">
        <f>IF(W3218=0,0,IF(E3218&gt;1,E3218-1,VLOOKUP(W3218,Months_Weeks!$A$1:$B$13,2,0)))</f>
        <v>1</v>
      </c>
      <c r="Y3218" s="30"/>
      <c r="Z3218" s="39"/>
      <c r="AA3218" s="31"/>
      <c r="AB3218" s="39"/>
      <c r="AC3218" s="31"/>
      <c r="AD3218" s="40"/>
      <c r="AE3218" s="31"/>
      <c r="AF3218" s="40"/>
      <c r="AG3218" s="31"/>
      <c r="AH3218" s="40"/>
      <c r="AI3218" s="31"/>
      <c r="AJ3218" s="40"/>
    </row>
    <row r="3219" spans="1:36" x14ac:dyDescent="0.25">
      <c r="A3219" s="37" t="s">
        <v>32</v>
      </c>
      <c r="B3219" s="37">
        <v>41</v>
      </c>
      <c r="C3219" s="26" t="str">
        <f>IFERROR(INDEX(Clients[Client_Name],MATCH(Table312[[#This Row],[Client_Code]],Clients[Client_Code],0)),"")</f>
        <v>SALMONES ANTÁRTICA</v>
      </c>
      <c r="D3219" s="25">
        <v>11</v>
      </c>
      <c r="E3219" s="25">
        <v>3</v>
      </c>
      <c r="F3219" s="25" t="b">
        <f>IF(E3219&gt;(VLOOKUP(D3219,Months_Weeks!$A$2:$B$13,2,TRUE)),FALSE)</f>
        <v>0</v>
      </c>
      <c r="G3219" s="63">
        <f>IF(Table312[[#This Row],[Facility]]="Buin",1.5%,0.25%)</f>
        <v>2.5000000000000001E-3</v>
      </c>
      <c r="H3219" s="38"/>
      <c r="I3219" s="38"/>
      <c r="J3219" s="27">
        <f t="shared" si="300"/>
        <v>0</v>
      </c>
      <c r="K3219" s="28">
        <f t="shared" si="301"/>
        <v>11</v>
      </c>
      <c r="L3219" s="27">
        <f>IF(K3219=0,0,IF(E3219&gt;1,E3219-1,VLOOKUP(K3219,Months_Weeks!$A$1:$B$13,2,0)))</f>
        <v>2</v>
      </c>
      <c r="M3219" s="29"/>
      <c r="N3219" s="39"/>
      <c r="O3219" s="39"/>
      <c r="P3219" s="50">
        <f t="shared" si="302"/>
        <v>0</v>
      </c>
      <c r="Q3219" s="28">
        <f t="shared" si="303"/>
        <v>11</v>
      </c>
      <c r="R3219" s="28">
        <f>IF(Q3219=0,0,IF(E3219&gt;1,E3219-1,VLOOKUP(Q3219,Months_Weeks!$A$1:$B$13,2,0)))</f>
        <v>2</v>
      </c>
      <c r="S3219" s="30"/>
      <c r="T3219" s="39"/>
      <c r="U3219" s="39"/>
      <c r="V3219" s="50">
        <f t="shared" si="304"/>
        <v>0</v>
      </c>
      <c r="W3219" s="28">
        <f t="shared" si="305"/>
        <v>11</v>
      </c>
      <c r="X3219" s="28">
        <f>IF(W3219=0,0,IF(E3219&gt;1,E3219-1,VLOOKUP(W3219,Months_Weeks!$A$1:$B$13,2,0)))</f>
        <v>2</v>
      </c>
      <c r="Y3219" s="30"/>
      <c r="Z3219" s="39"/>
      <c r="AA3219" s="31"/>
      <c r="AB3219" s="39"/>
      <c r="AC3219" s="31"/>
      <c r="AD3219" s="40"/>
      <c r="AE3219" s="31"/>
      <c r="AF3219" s="40"/>
      <c r="AG3219" s="31"/>
      <c r="AH3219" s="40"/>
      <c r="AI3219" s="31"/>
      <c r="AJ3219" s="40"/>
    </row>
    <row r="3220" spans="1:36" x14ac:dyDescent="0.25">
      <c r="A3220" s="37" t="s">
        <v>32</v>
      </c>
      <c r="B3220" s="37">
        <v>41</v>
      </c>
      <c r="C3220" s="26" t="str">
        <f>IFERROR(INDEX(Clients[Client_Name],MATCH(Table312[[#This Row],[Client_Code]],Clients[Client_Code],0)),"")</f>
        <v>SALMONES ANTÁRTICA</v>
      </c>
      <c r="D3220" s="25">
        <v>11</v>
      </c>
      <c r="E3220" s="25">
        <v>4</v>
      </c>
      <c r="F3220" s="25" t="b">
        <f>IF(E3220&gt;(VLOOKUP(D3220,Months_Weeks!$A$2:$B$13,2,TRUE)),FALSE)</f>
        <v>0</v>
      </c>
      <c r="G3220" s="63">
        <f>IF(Table312[[#This Row],[Facility]]="Buin",1.5%,0.25%)</f>
        <v>2.5000000000000001E-3</v>
      </c>
      <c r="H3220" s="38"/>
      <c r="I3220" s="38"/>
      <c r="J3220" s="27">
        <f t="shared" si="300"/>
        <v>0</v>
      </c>
      <c r="K3220" s="28">
        <f t="shared" si="301"/>
        <v>11</v>
      </c>
      <c r="L3220" s="27">
        <f>IF(K3220=0,0,IF(E3220&gt;1,E3220-1,VLOOKUP(K3220,Months_Weeks!$A$1:$B$13,2,0)))</f>
        <v>3</v>
      </c>
      <c r="M3220" s="29"/>
      <c r="N3220" s="39"/>
      <c r="O3220" s="39"/>
      <c r="P3220" s="50">
        <f t="shared" si="302"/>
        <v>0</v>
      </c>
      <c r="Q3220" s="28">
        <f t="shared" si="303"/>
        <v>11</v>
      </c>
      <c r="R3220" s="28">
        <f>IF(Q3220=0,0,IF(E3220&gt;1,E3220-1,VLOOKUP(Q3220,Months_Weeks!$A$1:$B$13,2,0)))</f>
        <v>3</v>
      </c>
      <c r="S3220" s="30"/>
      <c r="T3220" s="39"/>
      <c r="U3220" s="39"/>
      <c r="V3220" s="50">
        <f t="shared" si="304"/>
        <v>0</v>
      </c>
      <c r="W3220" s="28">
        <f t="shared" si="305"/>
        <v>11</v>
      </c>
      <c r="X3220" s="28">
        <f>IF(W3220=0,0,IF(E3220&gt;1,E3220-1,VLOOKUP(W3220,Months_Weeks!$A$1:$B$13,2,0)))</f>
        <v>3</v>
      </c>
      <c r="Y3220" s="30"/>
      <c r="Z3220" s="39"/>
      <c r="AA3220" s="31"/>
      <c r="AB3220" s="39"/>
      <c r="AC3220" s="31"/>
      <c r="AD3220" s="40"/>
      <c r="AE3220" s="31"/>
      <c r="AF3220" s="40"/>
      <c r="AG3220" s="31"/>
      <c r="AH3220" s="40"/>
      <c r="AI3220" s="31"/>
      <c r="AJ3220" s="40"/>
    </row>
    <row r="3221" spans="1:36" x14ac:dyDescent="0.25">
      <c r="A3221" s="37" t="s">
        <v>32</v>
      </c>
      <c r="B3221" s="37">
        <v>41</v>
      </c>
      <c r="C3221" s="26" t="str">
        <f>IFERROR(INDEX(Clients[Client_Name],MATCH(Table312[[#This Row],[Client_Code]],Clients[Client_Code],0)),"")</f>
        <v>SALMONES ANTÁRTICA</v>
      </c>
      <c r="D3221" s="25">
        <v>12</v>
      </c>
      <c r="E3221" s="25">
        <v>1</v>
      </c>
      <c r="F3221" s="25" t="b">
        <f>IF(E3221&gt;(VLOOKUP(D3221,Months_Weeks!$A$2:$B$13,2,TRUE)),FALSE)</f>
        <v>0</v>
      </c>
      <c r="G3221" s="63">
        <f>IF(Table312[[#This Row],[Facility]]="Buin",1.5%,0.25%)</f>
        <v>2.5000000000000001E-3</v>
      </c>
      <c r="H3221" s="38"/>
      <c r="I3221" s="38"/>
      <c r="J3221" s="27">
        <f t="shared" si="300"/>
        <v>0</v>
      </c>
      <c r="K3221" s="28">
        <f t="shared" si="301"/>
        <v>11</v>
      </c>
      <c r="L3221" s="27">
        <f>IF(K3221=0,0,IF(E3221&gt;1,E3221-1,VLOOKUP(K3221,Months_Weeks!$A$1:$B$13,2,0)))</f>
        <v>4</v>
      </c>
      <c r="M3221" s="29"/>
      <c r="N3221" s="39"/>
      <c r="O3221" s="39"/>
      <c r="P3221" s="50">
        <f t="shared" si="302"/>
        <v>0</v>
      </c>
      <c r="Q3221" s="28">
        <f t="shared" si="303"/>
        <v>11</v>
      </c>
      <c r="R3221" s="28">
        <f>IF(Q3221=0,0,IF(E3221&gt;1,E3221-1,VLOOKUP(Q3221,Months_Weeks!$A$1:$B$13,2,0)))</f>
        <v>4</v>
      </c>
      <c r="S3221" s="30"/>
      <c r="T3221" s="39"/>
      <c r="U3221" s="39"/>
      <c r="V3221" s="50">
        <f t="shared" si="304"/>
        <v>0</v>
      </c>
      <c r="W3221" s="28">
        <f t="shared" si="305"/>
        <v>11</v>
      </c>
      <c r="X3221" s="28">
        <f>IF(W3221=0,0,IF(E3221&gt;1,E3221-1,VLOOKUP(W3221,Months_Weeks!$A$1:$B$13,2,0)))</f>
        <v>4</v>
      </c>
      <c r="Y3221" s="30"/>
      <c r="Z3221" s="39"/>
      <c r="AA3221" s="31"/>
      <c r="AB3221" s="39"/>
      <c r="AC3221" s="31"/>
      <c r="AD3221" s="40"/>
      <c r="AE3221" s="31"/>
      <c r="AF3221" s="40"/>
      <c r="AG3221" s="31"/>
      <c r="AH3221" s="40"/>
      <c r="AI3221" s="31"/>
      <c r="AJ3221" s="40"/>
    </row>
    <row r="3222" spans="1:36" x14ac:dyDescent="0.25">
      <c r="A3222" s="37" t="s">
        <v>32</v>
      </c>
      <c r="B3222" s="37">
        <v>41</v>
      </c>
      <c r="C3222" s="26" t="str">
        <f>IFERROR(INDEX(Clients[Client_Name],MATCH(Table312[[#This Row],[Client_Code]],Clients[Client_Code],0)),"")</f>
        <v>SALMONES ANTÁRTICA</v>
      </c>
      <c r="D3222" s="25">
        <v>12</v>
      </c>
      <c r="E3222" s="25">
        <v>2</v>
      </c>
      <c r="F3222" s="25" t="b">
        <f>IF(E3222&gt;(VLOOKUP(D3222,Months_Weeks!$A$2:$B$13,2,TRUE)),FALSE)</f>
        <v>0</v>
      </c>
      <c r="G3222" s="63">
        <f>IF(Table312[[#This Row],[Facility]]="Buin",1.5%,0.25%)</f>
        <v>2.5000000000000001E-3</v>
      </c>
      <c r="H3222" s="38"/>
      <c r="I3222" s="38"/>
      <c r="J3222" s="27">
        <f t="shared" si="300"/>
        <v>0</v>
      </c>
      <c r="K3222" s="28">
        <f t="shared" si="301"/>
        <v>12</v>
      </c>
      <c r="L3222" s="27">
        <f>IF(K3222=0,0,IF(E3222&gt;1,E3222-1,VLOOKUP(K3222,Months_Weeks!$A$1:$B$13,2,0)))</f>
        <v>1</v>
      </c>
      <c r="M3222" s="29"/>
      <c r="N3222" s="39"/>
      <c r="O3222" s="39"/>
      <c r="P3222" s="50">
        <f t="shared" si="302"/>
        <v>0</v>
      </c>
      <c r="Q3222" s="28">
        <f t="shared" si="303"/>
        <v>12</v>
      </c>
      <c r="R3222" s="28">
        <f>IF(Q3222=0,0,IF(E3222&gt;1,E3222-1,VLOOKUP(Q3222,Months_Weeks!$A$1:$B$13,2,0)))</f>
        <v>1</v>
      </c>
      <c r="S3222" s="30"/>
      <c r="T3222" s="39"/>
      <c r="U3222" s="39"/>
      <c r="V3222" s="50">
        <f t="shared" si="304"/>
        <v>0</v>
      </c>
      <c r="W3222" s="28">
        <f t="shared" si="305"/>
        <v>12</v>
      </c>
      <c r="X3222" s="28">
        <f>IF(W3222=0,0,IF(E3222&gt;1,E3222-1,VLOOKUP(W3222,Months_Weeks!$A$1:$B$13,2,0)))</f>
        <v>1</v>
      </c>
      <c r="Y3222" s="30"/>
      <c r="Z3222" s="39"/>
      <c r="AA3222" s="31"/>
      <c r="AB3222" s="39"/>
      <c r="AC3222" s="31"/>
      <c r="AD3222" s="40"/>
      <c r="AE3222" s="31"/>
      <c r="AF3222" s="40"/>
      <c r="AG3222" s="31"/>
      <c r="AH3222" s="40"/>
      <c r="AI3222" s="31"/>
      <c r="AJ3222" s="40"/>
    </row>
    <row r="3223" spans="1:36" x14ac:dyDescent="0.25">
      <c r="A3223" s="37" t="s">
        <v>32</v>
      </c>
      <c r="B3223" s="37">
        <v>41</v>
      </c>
      <c r="C3223" s="26" t="str">
        <f>IFERROR(INDEX(Clients[Client_Name],MATCH(Table312[[#This Row],[Client_Code]],Clients[Client_Code],0)),"")</f>
        <v>SALMONES ANTÁRTICA</v>
      </c>
      <c r="D3223" s="25">
        <v>12</v>
      </c>
      <c r="E3223" s="25">
        <v>3</v>
      </c>
      <c r="F3223" s="25" t="b">
        <f>IF(E3223&gt;(VLOOKUP(D3223,Months_Weeks!$A$2:$B$13,2,TRUE)),FALSE)</f>
        <v>0</v>
      </c>
      <c r="G3223" s="63">
        <f>IF(Table312[[#This Row],[Facility]]="Buin",1.5%,0.25%)</f>
        <v>2.5000000000000001E-3</v>
      </c>
      <c r="H3223" s="38"/>
      <c r="I3223" s="38"/>
      <c r="J3223" s="27">
        <f t="shared" si="300"/>
        <v>0</v>
      </c>
      <c r="K3223" s="28">
        <f t="shared" si="301"/>
        <v>12</v>
      </c>
      <c r="L3223" s="27">
        <f>IF(K3223=0,0,IF(E3223&gt;1,E3223-1,VLOOKUP(K3223,Months_Weeks!$A$1:$B$13,2,0)))</f>
        <v>2</v>
      </c>
      <c r="M3223" s="29"/>
      <c r="N3223" s="39"/>
      <c r="O3223" s="39"/>
      <c r="P3223" s="50">
        <f t="shared" si="302"/>
        <v>0</v>
      </c>
      <c r="Q3223" s="28">
        <f t="shared" si="303"/>
        <v>12</v>
      </c>
      <c r="R3223" s="28">
        <f>IF(Q3223=0,0,IF(E3223&gt;1,E3223-1,VLOOKUP(Q3223,Months_Weeks!$A$1:$B$13,2,0)))</f>
        <v>2</v>
      </c>
      <c r="S3223" s="30"/>
      <c r="T3223" s="39"/>
      <c r="U3223" s="39"/>
      <c r="V3223" s="50">
        <f t="shared" si="304"/>
        <v>0</v>
      </c>
      <c r="W3223" s="28">
        <f t="shared" si="305"/>
        <v>12</v>
      </c>
      <c r="X3223" s="28">
        <f>IF(W3223=0,0,IF(E3223&gt;1,E3223-1,VLOOKUP(W3223,Months_Weeks!$A$1:$B$13,2,0)))</f>
        <v>2</v>
      </c>
      <c r="Y3223" s="30"/>
      <c r="Z3223" s="39"/>
      <c r="AA3223" s="31"/>
      <c r="AB3223" s="39"/>
      <c r="AC3223" s="31"/>
      <c r="AD3223" s="40"/>
      <c r="AE3223" s="31"/>
      <c r="AF3223" s="40"/>
      <c r="AG3223" s="31"/>
      <c r="AH3223" s="40"/>
      <c r="AI3223" s="31"/>
      <c r="AJ3223" s="40"/>
    </row>
    <row r="3224" spans="1:36" x14ac:dyDescent="0.25">
      <c r="A3224" s="37" t="s">
        <v>32</v>
      </c>
      <c r="B3224" s="37">
        <v>41</v>
      </c>
      <c r="C3224" s="26" t="str">
        <f>IFERROR(INDEX(Clients[Client_Name],MATCH(Table312[[#This Row],[Client_Code]],Clients[Client_Code],0)),"")</f>
        <v>SALMONES ANTÁRTICA</v>
      </c>
      <c r="D3224" s="25">
        <v>12</v>
      </c>
      <c r="E3224" s="25">
        <v>4</v>
      </c>
      <c r="F3224" s="25" t="b">
        <f>IF(E3224&gt;(VLOOKUP(D3224,Months_Weeks!$A$2:$B$13,2,TRUE)),FALSE)</f>
        <v>0</v>
      </c>
      <c r="G3224" s="63">
        <f>IF(Table312[[#This Row],[Facility]]="Buin",1.5%,0.25%)</f>
        <v>2.5000000000000001E-3</v>
      </c>
      <c r="H3224" s="38"/>
      <c r="I3224" s="38"/>
      <c r="J3224" s="27">
        <f t="shared" si="300"/>
        <v>0</v>
      </c>
      <c r="K3224" s="28">
        <f t="shared" si="301"/>
        <v>12</v>
      </c>
      <c r="L3224" s="27">
        <f>IF(K3224=0,0,IF(E3224&gt;1,E3224-1,VLOOKUP(K3224,Months_Weeks!$A$1:$B$13,2,0)))</f>
        <v>3</v>
      </c>
      <c r="M3224" s="29"/>
      <c r="N3224" s="39"/>
      <c r="O3224" s="39"/>
      <c r="P3224" s="50">
        <f t="shared" si="302"/>
        <v>0</v>
      </c>
      <c r="Q3224" s="28">
        <f t="shared" si="303"/>
        <v>12</v>
      </c>
      <c r="R3224" s="28">
        <f>IF(Q3224=0,0,IF(E3224&gt;1,E3224-1,VLOOKUP(Q3224,Months_Weeks!$A$1:$B$13,2,0)))</f>
        <v>3</v>
      </c>
      <c r="S3224" s="30"/>
      <c r="T3224" s="39"/>
      <c r="U3224" s="39"/>
      <c r="V3224" s="50">
        <f t="shared" si="304"/>
        <v>0</v>
      </c>
      <c r="W3224" s="28">
        <f t="shared" si="305"/>
        <v>12</v>
      </c>
      <c r="X3224" s="28">
        <f>IF(W3224=0,0,IF(E3224&gt;1,E3224-1,VLOOKUP(W3224,Months_Weeks!$A$1:$B$13,2,0)))</f>
        <v>3</v>
      </c>
      <c r="Y3224" s="30"/>
      <c r="Z3224" s="39"/>
      <c r="AA3224" s="31"/>
      <c r="AB3224" s="39"/>
      <c r="AC3224" s="31"/>
      <c r="AD3224" s="40"/>
      <c r="AE3224" s="31"/>
      <c r="AF3224" s="40"/>
      <c r="AG3224" s="31"/>
      <c r="AH3224" s="40"/>
      <c r="AI3224" s="31"/>
      <c r="AJ3224" s="40"/>
    </row>
    <row r="3225" spans="1:36" x14ac:dyDescent="0.25">
      <c r="A3225" s="37" t="s">
        <v>32</v>
      </c>
      <c r="B3225" s="37">
        <v>41</v>
      </c>
      <c r="C3225" s="26" t="str">
        <f>IFERROR(INDEX(Clients[Client_Name],MATCH(Table312[[#This Row],[Client_Code]],Clients[Client_Code],0)),"")</f>
        <v>SALMONES ANTÁRTICA</v>
      </c>
      <c r="D3225" s="25">
        <v>12</v>
      </c>
      <c r="E3225" s="25">
        <v>5</v>
      </c>
      <c r="F3225" s="25" t="b">
        <f>IF(E3225&gt;(VLOOKUP(D3225,Months_Weeks!$A$2:$B$13,2,TRUE)),FALSE)</f>
        <v>0</v>
      </c>
      <c r="G3225" s="63">
        <f>IF(Table312[[#This Row],[Facility]]="Buin",1.5%,0.25%)</f>
        <v>2.5000000000000001E-3</v>
      </c>
      <c r="H3225" s="38"/>
      <c r="I3225" s="38"/>
      <c r="J3225" s="27">
        <f t="shared" si="300"/>
        <v>0</v>
      </c>
      <c r="K3225" s="28">
        <f t="shared" si="301"/>
        <v>12</v>
      </c>
      <c r="L3225" s="27">
        <f>IF(K3225=0,0,IF(E3225&gt;1,E3225-1,VLOOKUP(K3225,Months_Weeks!$A$1:$B$13,2,0)))</f>
        <v>4</v>
      </c>
      <c r="M3225" s="29"/>
      <c r="N3225" s="39"/>
      <c r="O3225" s="39"/>
      <c r="P3225" s="50">
        <f t="shared" si="302"/>
        <v>0</v>
      </c>
      <c r="Q3225" s="28">
        <f t="shared" si="303"/>
        <v>12</v>
      </c>
      <c r="R3225" s="28">
        <f>IF(Q3225=0,0,IF(E3225&gt;1,E3225-1,VLOOKUP(Q3225,Months_Weeks!$A$1:$B$13,2,0)))</f>
        <v>4</v>
      </c>
      <c r="S3225" s="30"/>
      <c r="T3225" s="39"/>
      <c r="U3225" s="39"/>
      <c r="V3225" s="50">
        <f t="shared" si="304"/>
        <v>0</v>
      </c>
      <c r="W3225" s="28">
        <f t="shared" si="305"/>
        <v>12</v>
      </c>
      <c r="X3225" s="28">
        <f>IF(W3225=0,0,IF(E3225&gt;1,E3225-1,VLOOKUP(W3225,Months_Weeks!$A$1:$B$13,2,0)))</f>
        <v>4</v>
      </c>
      <c r="Y3225" s="30"/>
      <c r="Z3225" s="39"/>
      <c r="AA3225" s="31"/>
      <c r="AB3225" s="39"/>
      <c r="AC3225" s="31"/>
      <c r="AD3225" s="40"/>
      <c r="AE3225" s="31"/>
      <c r="AF3225" s="40"/>
      <c r="AG3225" s="31"/>
      <c r="AH3225" s="40"/>
      <c r="AI3225" s="31"/>
      <c r="AJ3225" s="40"/>
    </row>
    <row r="3226" spans="1:36" x14ac:dyDescent="0.25">
      <c r="A3226" s="37" t="s">
        <v>32</v>
      </c>
      <c r="B3226" s="37">
        <v>42</v>
      </c>
      <c r="C3226" s="26" t="str">
        <f>IFERROR(INDEX(Clients[Client_Name],MATCH(Table312[[#This Row],[Client_Code]],Clients[Client_Code],0)),"")</f>
        <v>SALMONES AYSÉN</v>
      </c>
      <c r="D3226" s="25">
        <v>1</v>
      </c>
      <c r="E3226" s="25">
        <v>1</v>
      </c>
      <c r="F3226" s="25" t="b">
        <f>IF(E3226&gt;(VLOOKUP(D3226,Months_Weeks!$A$2:$B$13,2,TRUE)),FALSE)</f>
        <v>0</v>
      </c>
      <c r="G3226" s="63">
        <f>IF(Table312[[#This Row],[Facility]]="Buin",1.5%,0.25%)</f>
        <v>2.5000000000000001E-3</v>
      </c>
      <c r="H3226" s="38"/>
      <c r="I3226" s="38"/>
      <c r="J3226" s="27">
        <f t="shared" si="300"/>
        <v>0</v>
      </c>
      <c r="K3226" s="28">
        <f t="shared" si="301"/>
        <v>0</v>
      </c>
      <c r="L3226" s="27">
        <f>IF(K3226=0,0,IF(E3226&gt;1,E3226-1,VLOOKUP(K3226,Months_Weeks!$A$1:$B$13,2,0)))</f>
        <v>0</v>
      </c>
      <c r="M3226" s="29"/>
      <c r="N3226" s="39"/>
      <c r="O3226" s="39"/>
      <c r="P3226" s="50">
        <f t="shared" si="302"/>
        <v>0</v>
      </c>
      <c r="Q3226" s="28">
        <f t="shared" si="303"/>
        <v>0</v>
      </c>
      <c r="R3226" s="28">
        <f>IF(Q3226=0,0,IF(E3226&gt;1,E3226-1,VLOOKUP(Q3226,Months_Weeks!$A$1:$B$13,2,0)))</f>
        <v>0</v>
      </c>
      <c r="S3226" s="30"/>
      <c r="T3226" s="39"/>
      <c r="U3226" s="39"/>
      <c r="V3226" s="50">
        <f t="shared" si="304"/>
        <v>0</v>
      </c>
      <c r="W3226" s="28">
        <f t="shared" si="305"/>
        <v>0</v>
      </c>
      <c r="X3226" s="28">
        <f>IF(W3226=0,0,IF(E3226&gt;1,E3226-1,VLOOKUP(W3226,Months_Weeks!$A$1:$B$13,2,0)))</f>
        <v>0</v>
      </c>
      <c r="Y3226" s="30"/>
      <c r="Z3226" s="39"/>
      <c r="AA3226" s="31">
        <v>1</v>
      </c>
      <c r="AB3226" s="72">
        <v>0.68240000000000001</v>
      </c>
      <c r="AC3226" s="31"/>
      <c r="AD3226" s="40"/>
      <c r="AE3226" s="31"/>
      <c r="AF3226" s="40"/>
      <c r="AG3226" s="31"/>
      <c r="AH3226" s="40"/>
      <c r="AI3226" s="31">
        <v>1</v>
      </c>
      <c r="AJ3226" s="70">
        <v>0.61370000000000002</v>
      </c>
    </row>
    <row r="3227" spans="1:36" x14ac:dyDescent="0.25">
      <c r="A3227" s="37" t="s">
        <v>32</v>
      </c>
      <c r="B3227" s="37">
        <v>42</v>
      </c>
      <c r="C3227" s="26" t="str">
        <f>IFERROR(INDEX(Clients[Client_Name],MATCH(Table312[[#This Row],[Client_Code]],Clients[Client_Code],0)),"")</f>
        <v>SALMONES AYSÉN</v>
      </c>
      <c r="D3227" s="25">
        <v>1</v>
      </c>
      <c r="E3227" s="25">
        <v>2</v>
      </c>
      <c r="F3227" s="25" t="b">
        <f>IF(E3227&gt;(VLOOKUP(D3227,Months_Weeks!$A$2:$B$13,2,TRUE)),FALSE)</f>
        <v>0</v>
      </c>
      <c r="G3227" s="63">
        <f>IF(Table312[[#This Row],[Facility]]="Buin",1.5%,0.25%)</f>
        <v>2.5000000000000001E-3</v>
      </c>
      <c r="H3227" s="38"/>
      <c r="I3227" s="38"/>
      <c r="J3227" s="27">
        <f t="shared" si="300"/>
        <v>0</v>
      </c>
      <c r="K3227" s="28">
        <f t="shared" si="301"/>
        <v>1</v>
      </c>
      <c r="L3227" s="27">
        <f>IF(K3227=0,0,IF(E3227&gt;1,E3227-1,VLOOKUP(K3227,Months_Weeks!$A$1:$B$13,2,0)))</f>
        <v>1</v>
      </c>
      <c r="M3227" s="29"/>
      <c r="N3227" s="39"/>
      <c r="O3227" s="39"/>
      <c r="P3227" s="50">
        <f t="shared" si="302"/>
        <v>0</v>
      </c>
      <c r="Q3227" s="28">
        <f t="shared" si="303"/>
        <v>1</v>
      </c>
      <c r="R3227" s="28">
        <f>IF(Q3227=0,0,IF(E3227&gt;1,E3227-1,VLOOKUP(Q3227,Months_Weeks!$A$1:$B$13,2,0)))</f>
        <v>1</v>
      </c>
      <c r="S3227" s="30"/>
      <c r="T3227" s="39"/>
      <c r="U3227" s="39"/>
      <c r="V3227" s="50">
        <f t="shared" si="304"/>
        <v>0</v>
      </c>
      <c r="W3227" s="28">
        <f t="shared" si="305"/>
        <v>1</v>
      </c>
      <c r="X3227" s="28">
        <f>IF(W3227=0,0,IF(E3227&gt;1,E3227-1,VLOOKUP(W3227,Months_Weeks!$A$1:$B$13,2,0)))</f>
        <v>1</v>
      </c>
      <c r="Y3227" s="30"/>
      <c r="Z3227" s="39"/>
      <c r="AA3227" s="31"/>
      <c r="AB3227" s="39"/>
      <c r="AC3227" s="31"/>
      <c r="AD3227" s="40"/>
      <c r="AE3227" s="31"/>
      <c r="AF3227" s="40"/>
      <c r="AG3227" s="31"/>
      <c r="AH3227" s="40"/>
      <c r="AI3227" s="31"/>
      <c r="AJ3227" s="40"/>
    </row>
    <row r="3228" spans="1:36" x14ac:dyDescent="0.25">
      <c r="A3228" s="37" t="s">
        <v>32</v>
      </c>
      <c r="B3228" s="37">
        <v>42</v>
      </c>
      <c r="C3228" s="26" t="str">
        <f>IFERROR(INDEX(Clients[Client_Name],MATCH(Table312[[#This Row],[Client_Code]],Clients[Client_Code],0)),"")</f>
        <v>SALMONES AYSÉN</v>
      </c>
      <c r="D3228" s="25">
        <v>1</v>
      </c>
      <c r="E3228" s="25">
        <v>3</v>
      </c>
      <c r="F3228" s="25" t="b">
        <f>IF(E3228&gt;(VLOOKUP(D3228,Months_Weeks!$A$2:$B$13,2,TRUE)),FALSE)</f>
        <v>0</v>
      </c>
      <c r="G3228" s="63">
        <f>IF(Table312[[#This Row],[Facility]]="Buin",1.5%,0.25%)</f>
        <v>2.5000000000000001E-3</v>
      </c>
      <c r="H3228" s="38"/>
      <c r="I3228" s="38"/>
      <c r="J3228" s="27">
        <f t="shared" si="300"/>
        <v>0</v>
      </c>
      <c r="K3228" s="28">
        <f t="shared" si="301"/>
        <v>1</v>
      </c>
      <c r="L3228" s="27">
        <f>IF(K3228=0,0,IF(E3228&gt;1,E3228-1,VLOOKUP(K3228,Months_Weeks!$A$1:$B$13,2,0)))</f>
        <v>2</v>
      </c>
      <c r="M3228" s="29"/>
      <c r="N3228" s="39"/>
      <c r="O3228" s="39"/>
      <c r="P3228" s="50">
        <f t="shared" si="302"/>
        <v>0</v>
      </c>
      <c r="Q3228" s="28">
        <f t="shared" si="303"/>
        <v>1</v>
      </c>
      <c r="R3228" s="28">
        <f>IF(Q3228=0,0,IF(E3228&gt;1,E3228-1,VLOOKUP(Q3228,Months_Weeks!$A$1:$B$13,2,0)))</f>
        <v>2</v>
      </c>
      <c r="S3228" s="30"/>
      <c r="T3228" s="39"/>
      <c r="U3228" s="39"/>
      <c r="V3228" s="50">
        <f t="shared" si="304"/>
        <v>0</v>
      </c>
      <c r="W3228" s="28">
        <f t="shared" si="305"/>
        <v>1</v>
      </c>
      <c r="X3228" s="28">
        <f>IF(W3228=0,0,IF(E3228&gt;1,E3228-1,VLOOKUP(W3228,Months_Weeks!$A$1:$B$13,2,0)))</f>
        <v>2</v>
      </c>
      <c r="Y3228" s="30"/>
      <c r="Z3228" s="39"/>
      <c r="AA3228" s="31"/>
      <c r="AB3228" s="39"/>
      <c r="AC3228" s="31"/>
      <c r="AD3228" s="40"/>
      <c r="AE3228" s="31"/>
      <c r="AF3228" s="40"/>
      <c r="AG3228" s="31"/>
      <c r="AH3228" s="40"/>
      <c r="AI3228" s="31"/>
      <c r="AJ3228" s="40"/>
    </row>
    <row r="3229" spans="1:36" x14ac:dyDescent="0.25">
      <c r="A3229" s="37" t="s">
        <v>32</v>
      </c>
      <c r="B3229" s="37">
        <v>42</v>
      </c>
      <c r="C3229" s="26" t="str">
        <f>IFERROR(INDEX(Clients[Client_Name],MATCH(Table312[[#This Row],[Client_Code]],Clients[Client_Code],0)),"")</f>
        <v>SALMONES AYSÉN</v>
      </c>
      <c r="D3229" s="25">
        <v>1</v>
      </c>
      <c r="E3229" s="25">
        <v>4</v>
      </c>
      <c r="F3229" s="25" t="b">
        <f>IF(E3229&gt;(VLOOKUP(D3229,Months_Weeks!$A$2:$B$13,2,TRUE)),FALSE)</f>
        <v>0</v>
      </c>
      <c r="G3229" s="63">
        <f>IF(Table312[[#This Row],[Facility]]="Buin",1.5%,0.25%)</f>
        <v>2.5000000000000001E-3</v>
      </c>
      <c r="H3229" s="38"/>
      <c r="I3229" s="38"/>
      <c r="J3229" s="27">
        <f t="shared" si="300"/>
        <v>0</v>
      </c>
      <c r="K3229" s="28">
        <f t="shared" si="301"/>
        <v>1</v>
      </c>
      <c r="L3229" s="27">
        <f>IF(K3229=0,0,IF(E3229&gt;1,E3229-1,VLOOKUP(K3229,Months_Weeks!$A$1:$B$13,2,0)))</f>
        <v>3</v>
      </c>
      <c r="M3229" s="29"/>
      <c r="N3229" s="39"/>
      <c r="O3229" s="39"/>
      <c r="P3229" s="50">
        <f t="shared" si="302"/>
        <v>0</v>
      </c>
      <c r="Q3229" s="28">
        <f t="shared" si="303"/>
        <v>1</v>
      </c>
      <c r="R3229" s="28">
        <f>IF(Q3229=0,0,IF(E3229&gt;1,E3229-1,VLOOKUP(Q3229,Months_Weeks!$A$1:$B$13,2,0)))</f>
        <v>3</v>
      </c>
      <c r="S3229" s="30"/>
      <c r="T3229" s="39"/>
      <c r="U3229" s="39"/>
      <c r="V3229" s="50">
        <f t="shared" si="304"/>
        <v>0</v>
      </c>
      <c r="W3229" s="28">
        <f t="shared" si="305"/>
        <v>1</v>
      </c>
      <c r="X3229" s="28">
        <f>IF(W3229=0,0,IF(E3229&gt;1,E3229-1,VLOOKUP(W3229,Months_Weeks!$A$1:$B$13,2,0)))</f>
        <v>3</v>
      </c>
      <c r="Y3229" s="30"/>
      <c r="Z3229" s="39"/>
      <c r="AA3229" s="31"/>
      <c r="AB3229" s="39"/>
      <c r="AC3229" s="31"/>
      <c r="AD3229" s="40"/>
      <c r="AE3229" s="31"/>
      <c r="AF3229" s="40"/>
      <c r="AG3229" s="31"/>
      <c r="AH3229" s="40"/>
      <c r="AI3229" s="31"/>
      <c r="AJ3229" s="40"/>
    </row>
    <row r="3230" spans="1:36" x14ac:dyDescent="0.25">
      <c r="A3230" s="37" t="s">
        <v>32</v>
      </c>
      <c r="B3230" s="37">
        <v>42</v>
      </c>
      <c r="C3230" s="26" t="str">
        <f>IFERROR(INDEX(Clients[Client_Name],MATCH(Table312[[#This Row],[Client_Code]],Clients[Client_Code],0)),"")</f>
        <v>SALMONES AYSÉN</v>
      </c>
      <c r="D3230" s="25">
        <v>2</v>
      </c>
      <c r="E3230" s="25">
        <v>1</v>
      </c>
      <c r="F3230" s="25" t="b">
        <f>IF(E3230&gt;(VLOOKUP(D3230,Months_Weeks!$A$2:$B$13,2,TRUE)),FALSE)</f>
        <v>0</v>
      </c>
      <c r="G3230" s="63">
        <f>IF(Table312[[#This Row],[Facility]]="Buin",1.5%,0.25%)</f>
        <v>2.5000000000000001E-3</v>
      </c>
      <c r="H3230" s="38"/>
      <c r="I3230" s="38"/>
      <c r="J3230" s="27">
        <f t="shared" si="300"/>
        <v>0</v>
      </c>
      <c r="K3230" s="28">
        <f t="shared" si="301"/>
        <v>1</v>
      </c>
      <c r="L3230" s="27">
        <f>IF(K3230=0,0,IF(E3230&gt;1,E3230-1,VLOOKUP(K3230,Months_Weeks!$A$1:$B$13,2,0)))</f>
        <v>4</v>
      </c>
      <c r="M3230" s="29"/>
      <c r="N3230" s="39"/>
      <c r="O3230" s="39"/>
      <c r="P3230" s="50">
        <f t="shared" si="302"/>
        <v>0</v>
      </c>
      <c r="Q3230" s="28">
        <f t="shared" si="303"/>
        <v>1</v>
      </c>
      <c r="R3230" s="28">
        <f>IF(Q3230=0,0,IF(E3230&gt;1,E3230-1,VLOOKUP(Q3230,Months_Weeks!$A$1:$B$13,2,0)))</f>
        <v>4</v>
      </c>
      <c r="S3230" s="30"/>
      <c r="T3230" s="39"/>
      <c r="U3230" s="39"/>
      <c r="V3230" s="50">
        <f t="shared" si="304"/>
        <v>0</v>
      </c>
      <c r="W3230" s="28">
        <f t="shared" si="305"/>
        <v>1</v>
      </c>
      <c r="X3230" s="28">
        <f>IF(W3230=0,0,IF(E3230&gt;1,E3230-1,VLOOKUP(W3230,Months_Weeks!$A$1:$B$13,2,0)))</f>
        <v>4</v>
      </c>
      <c r="Y3230" s="30"/>
      <c r="Z3230" s="39"/>
      <c r="AA3230" s="31"/>
      <c r="AB3230" s="39"/>
      <c r="AC3230" s="31"/>
      <c r="AD3230" s="40"/>
      <c r="AE3230" s="31"/>
      <c r="AF3230" s="40"/>
      <c r="AG3230" s="31"/>
      <c r="AH3230" s="40"/>
      <c r="AI3230" s="31"/>
      <c r="AJ3230" s="40"/>
    </row>
    <row r="3231" spans="1:36" x14ac:dyDescent="0.25">
      <c r="A3231" s="37" t="s">
        <v>32</v>
      </c>
      <c r="B3231" s="37">
        <v>42</v>
      </c>
      <c r="C3231" s="26" t="str">
        <f>IFERROR(INDEX(Clients[Client_Name],MATCH(Table312[[#This Row],[Client_Code]],Clients[Client_Code],0)),"")</f>
        <v>SALMONES AYSÉN</v>
      </c>
      <c r="D3231" s="25">
        <v>2</v>
      </c>
      <c r="E3231" s="25">
        <v>2</v>
      </c>
      <c r="F3231" s="25" t="b">
        <f>IF(E3231&gt;(VLOOKUP(D3231,Months_Weeks!$A$2:$B$13,2,TRUE)),FALSE)</f>
        <v>0</v>
      </c>
      <c r="G3231" s="63">
        <f>IF(Table312[[#This Row],[Facility]]="Buin",1.5%,0.25%)</f>
        <v>2.5000000000000001E-3</v>
      </c>
      <c r="H3231" s="38"/>
      <c r="I3231" s="38"/>
      <c r="J3231" s="27">
        <f t="shared" si="300"/>
        <v>0</v>
      </c>
      <c r="K3231" s="28">
        <f t="shared" si="301"/>
        <v>2</v>
      </c>
      <c r="L3231" s="27">
        <f>IF(K3231=0,0,IF(E3231&gt;1,E3231-1,VLOOKUP(K3231,Months_Weeks!$A$1:$B$13,2,0)))</f>
        <v>1</v>
      </c>
      <c r="M3231" s="29"/>
      <c r="N3231" s="39"/>
      <c r="O3231" s="39"/>
      <c r="P3231" s="50">
        <f t="shared" si="302"/>
        <v>0</v>
      </c>
      <c r="Q3231" s="28">
        <f t="shared" si="303"/>
        <v>2</v>
      </c>
      <c r="R3231" s="28">
        <f>IF(Q3231=0,0,IF(E3231&gt;1,E3231-1,VLOOKUP(Q3231,Months_Weeks!$A$1:$B$13,2,0)))</f>
        <v>1</v>
      </c>
      <c r="S3231" s="30"/>
      <c r="T3231" s="39"/>
      <c r="U3231" s="39"/>
      <c r="V3231" s="50">
        <f t="shared" si="304"/>
        <v>0</v>
      </c>
      <c r="W3231" s="28">
        <f t="shared" si="305"/>
        <v>2</v>
      </c>
      <c r="X3231" s="28">
        <f>IF(W3231=0,0,IF(E3231&gt;1,E3231-1,VLOOKUP(W3231,Months_Weeks!$A$1:$B$13,2,0)))</f>
        <v>1</v>
      </c>
      <c r="Y3231" s="30"/>
      <c r="Z3231" s="39"/>
      <c r="AA3231" s="31"/>
      <c r="AB3231" s="39"/>
      <c r="AC3231" s="31"/>
      <c r="AD3231" s="40"/>
      <c r="AE3231" s="31"/>
      <c r="AF3231" s="40"/>
      <c r="AG3231" s="31"/>
      <c r="AH3231" s="40"/>
      <c r="AI3231" s="31"/>
      <c r="AJ3231" s="40"/>
    </row>
    <row r="3232" spans="1:36" x14ac:dyDescent="0.25">
      <c r="A3232" s="37" t="s">
        <v>32</v>
      </c>
      <c r="B3232" s="37">
        <v>42</v>
      </c>
      <c r="C3232" s="26" t="str">
        <f>IFERROR(INDEX(Clients[Client_Name],MATCH(Table312[[#This Row],[Client_Code]],Clients[Client_Code],0)),"")</f>
        <v>SALMONES AYSÉN</v>
      </c>
      <c r="D3232" s="25">
        <v>2</v>
      </c>
      <c r="E3232" s="25">
        <v>3</v>
      </c>
      <c r="F3232" s="25" t="b">
        <f>IF(E3232&gt;(VLOOKUP(D3232,Months_Weeks!$A$2:$B$13,2,TRUE)),FALSE)</f>
        <v>0</v>
      </c>
      <c r="G3232" s="63">
        <f>IF(Table312[[#This Row],[Facility]]="Buin",1.5%,0.25%)</f>
        <v>2.5000000000000001E-3</v>
      </c>
      <c r="H3232" s="38">
        <v>128</v>
      </c>
      <c r="I3232" s="38"/>
      <c r="J3232" s="27">
        <f t="shared" si="300"/>
        <v>128</v>
      </c>
      <c r="K3232" s="28">
        <f t="shared" si="301"/>
        <v>2</v>
      </c>
      <c r="L3232" s="27">
        <f>IF(K3232=0,0,IF(E3232&gt;1,E3232-1,VLOOKUP(K3232,Months_Weeks!$A$1:$B$13,2,0)))</f>
        <v>2</v>
      </c>
      <c r="M3232" s="29"/>
      <c r="N3232" s="39"/>
      <c r="O3232" s="39"/>
      <c r="P3232" s="50">
        <f t="shared" si="302"/>
        <v>0</v>
      </c>
      <c r="Q3232" s="28">
        <f t="shared" si="303"/>
        <v>2</v>
      </c>
      <c r="R3232" s="28">
        <f>IF(Q3232=0,0,IF(E3232&gt;1,E3232-1,VLOOKUP(Q3232,Months_Weeks!$A$1:$B$13,2,0)))</f>
        <v>2</v>
      </c>
      <c r="S3232" s="30"/>
      <c r="T3232" s="39"/>
      <c r="U3232" s="39"/>
      <c r="V3232" s="50">
        <f t="shared" si="304"/>
        <v>0</v>
      </c>
      <c r="W3232" s="28">
        <f t="shared" si="305"/>
        <v>2</v>
      </c>
      <c r="X3232" s="28">
        <f>IF(W3232=0,0,IF(E3232&gt;1,E3232-1,VLOOKUP(W3232,Months_Weeks!$A$1:$B$13,2,0)))</f>
        <v>2</v>
      </c>
      <c r="Y3232" s="30"/>
      <c r="Z3232" s="39"/>
      <c r="AA3232" s="31"/>
      <c r="AB3232" s="39"/>
      <c r="AC3232" s="31"/>
      <c r="AD3232" s="40"/>
      <c r="AE3232" s="31"/>
      <c r="AF3232" s="40"/>
      <c r="AG3232" s="31"/>
      <c r="AH3232" s="40"/>
      <c r="AI3232" s="31"/>
      <c r="AJ3232" s="40"/>
    </row>
    <row r="3233" spans="1:36" x14ac:dyDescent="0.25">
      <c r="A3233" s="37" t="s">
        <v>32</v>
      </c>
      <c r="B3233" s="37">
        <v>42</v>
      </c>
      <c r="C3233" s="26" t="str">
        <f>IFERROR(INDEX(Clients[Client_Name],MATCH(Table312[[#This Row],[Client_Code]],Clients[Client_Code],0)),"")</f>
        <v>SALMONES AYSÉN</v>
      </c>
      <c r="D3233" s="25">
        <v>2</v>
      </c>
      <c r="E3233" s="25">
        <v>4</v>
      </c>
      <c r="F3233" s="25" t="b">
        <f>IF(E3233&gt;(VLOOKUP(D3233,Months_Weeks!$A$2:$B$13,2,TRUE)),FALSE)</f>
        <v>0</v>
      </c>
      <c r="G3233" s="63">
        <f>IF(Table312[[#This Row],[Facility]]="Buin",1.5%,0.25%)</f>
        <v>2.5000000000000001E-3</v>
      </c>
      <c r="H3233" s="38">
        <v>95</v>
      </c>
      <c r="I3233" s="38"/>
      <c r="J3233" s="27">
        <f t="shared" si="300"/>
        <v>223</v>
      </c>
      <c r="K3233" s="28">
        <f t="shared" si="301"/>
        <v>2</v>
      </c>
      <c r="L3233" s="27">
        <f>IF(K3233=0,0,IF(E3233&gt;1,E3233-1,VLOOKUP(K3233,Months_Weeks!$A$1:$B$13,2,0)))</f>
        <v>3</v>
      </c>
      <c r="M3233" s="29"/>
      <c r="N3233" s="39"/>
      <c r="O3233" s="39"/>
      <c r="P3233" s="50">
        <f t="shared" si="302"/>
        <v>0</v>
      </c>
      <c r="Q3233" s="28">
        <f t="shared" si="303"/>
        <v>2</v>
      </c>
      <c r="R3233" s="28">
        <f>IF(Q3233=0,0,IF(E3233&gt;1,E3233-1,VLOOKUP(Q3233,Months_Weeks!$A$1:$B$13,2,0)))</f>
        <v>3</v>
      </c>
      <c r="S3233" s="30"/>
      <c r="T3233" s="39"/>
      <c r="U3233" s="39"/>
      <c r="V3233" s="50">
        <f t="shared" si="304"/>
        <v>0</v>
      </c>
      <c r="W3233" s="28">
        <f t="shared" si="305"/>
        <v>2</v>
      </c>
      <c r="X3233" s="28">
        <f>IF(W3233=0,0,IF(E3233&gt;1,E3233-1,VLOOKUP(W3233,Months_Weeks!$A$1:$B$13,2,0)))</f>
        <v>3</v>
      </c>
      <c r="Y3233" s="30"/>
      <c r="Z3233" s="39"/>
      <c r="AA3233" s="31"/>
      <c r="AB3233" s="39"/>
      <c r="AC3233" s="31"/>
      <c r="AD3233" s="40"/>
      <c r="AE3233" s="31"/>
      <c r="AF3233" s="40"/>
      <c r="AG3233" s="31"/>
      <c r="AH3233" s="40"/>
      <c r="AI3233" s="31"/>
      <c r="AJ3233" s="40"/>
    </row>
    <row r="3234" spans="1:36" x14ac:dyDescent="0.25">
      <c r="A3234" s="37" t="s">
        <v>32</v>
      </c>
      <c r="B3234" s="37">
        <v>42</v>
      </c>
      <c r="C3234" s="26" t="str">
        <f>IFERROR(INDEX(Clients[Client_Name],MATCH(Table312[[#This Row],[Client_Code]],Clients[Client_Code],0)),"")</f>
        <v>SALMONES AYSÉN</v>
      </c>
      <c r="D3234" s="25">
        <v>3</v>
      </c>
      <c r="E3234" s="25">
        <v>1</v>
      </c>
      <c r="F3234" s="25" t="b">
        <f>IF(E3234&gt;(VLOOKUP(D3234,Months_Weeks!$A$2:$B$13,2,TRUE)),FALSE)</f>
        <v>0</v>
      </c>
      <c r="G3234" s="63">
        <f>IF(Table312[[#This Row],[Facility]]="Buin",1.5%,0.25%)</f>
        <v>2.5000000000000001E-3</v>
      </c>
      <c r="H3234" s="38">
        <v>29</v>
      </c>
      <c r="I3234" s="38"/>
      <c r="J3234" s="27">
        <f t="shared" si="300"/>
        <v>252</v>
      </c>
      <c r="K3234" s="28">
        <f t="shared" si="301"/>
        <v>2</v>
      </c>
      <c r="L3234" s="27">
        <f>IF(K3234=0,0,IF(E3234&gt;1,E3234-1,VLOOKUP(K3234,Months_Weeks!$A$1:$B$13,2,0)))</f>
        <v>4</v>
      </c>
      <c r="M3234" s="29"/>
      <c r="N3234" s="39"/>
      <c r="O3234" s="39"/>
      <c r="P3234" s="50">
        <f t="shared" si="302"/>
        <v>0</v>
      </c>
      <c r="Q3234" s="28">
        <f t="shared" si="303"/>
        <v>2</v>
      </c>
      <c r="R3234" s="28">
        <f>IF(Q3234=0,0,IF(E3234&gt;1,E3234-1,VLOOKUP(Q3234,Months_Weeks!$A$1:$B$13,2,0)))</f>
        <v>4</v>
      </c>
      <c r="S3234" s="30"/>
      <c r="T3234" s="39"/>
      <c r="U3234" s="39"/>
      <c r="V3234" s="50">
        <f t="shared" si="304"/>
        <v>0</v>
      </c>
      <c r="W3234" s="28">
        <f t="shared" si="305"/>
        <v>2</v>
      </c>
      <c r="X3234" s="28">
        <f>IF(W3234=0,0,IF(E3234&gt;1,E3234-1,VLOOKUP(W3234,Months_Weeks!$A$1:$B$13,2,0)))</f>
        <v>4</v>
      </c>
      <c r="Y3234" s="30"/>
      <c r="Z3234" s="39"/>
      <c r="AA3234" s="31"/>
      <c r="AB3234" s="39"/>
      <c r="AC3234" s="31"/>
      <c r="AD3234" s="40"/>
      <c r="AE3234" s="31"/>
      <c r="AF3234" s="40"/>
      <c r="AG3234" s="31"/>
      <c r="AH3234" s="40"/>
      <c r="AI3234" s="31"/>
      <c r="AJ3234" s="40"/>
    </row>
    <row r="3235" spans="1:36" x14ac:dyDescent="0.25">
      <c r="A3235" s="37" t="s">
        <v>32</v>
      </c>
      <c r="B3235" s="37">
        <v>42</v>
      </c>
      <c r="C3235" s="26" t="str">
        <f>IFERROR(INDEX(Clients[Client_Name],MATCH(Table312[[#This Row],[Client_Code]],Clients[Client_Code],0)),"")</f>
        <v>SALMONES AYSÉN</v>
      </c>
      <c r="D3235" s="25">
        <v>3</v>
      </c>
      <c r="E3235" s="25">
        <v>2</v>
      </c>
      <c r="F3235" s="25" t="b">
        <f>IF(E3235&gt;(VLOOKUP(D3235,Months_Weeks!$A$2:$B$13,2,TRUE)),FALSE)</f>
        <v>0</v>
      </c>
      <c r="G3235" s="63">
        <f>IF(Table312[[#This Row],[Facility]]="Buin",1.5%,0.25%)</f>
        <v>2.5000000000000001E-3</v>
      </c>
      <c r="H3235" s="38"/>
      <c r="I3235" s="38"/>
      <c r="J3235" s="27">
        <f t="shared" si="300"/>
        <v>252</v>
      </c>
      <c r="K3235" s="28">
        <f t="shared" si="301"/>
        <v>3</v>
      </c>
      <c r="L3235" s="27">
        <f>IF(K3235=0,0,IF(E3235&gt;1,E3235-1,VLOOKUP(K3235,Months_Weeks!$A$1:$B$13,2,0)))</f>
        <v>1</v>
      </c>
      <c r="M3235" s="29"/>
      <c r="N3235" s="39"/>
      <c r="O3235" s="39"/>
      <c r="P3235" s="50">
        <f t="shared" si="302"/>
        <v>0</v>
      </c>
      <c r="Q3235" s="28">
        <f t="shared" si="303"/>
        <v>3</v>
      </c>
      <c r="R3235" s="28">
        <f>IF(Q3235=0,0,IF(E3235&gt;1,E3235-1,VLOOKUP(Q3235,Months_Weeks!$A$1:$B$13,2,0)))</f>
        <v>1</v>
      </c>
      <c r="S3235" s="30"/>
      <c r="T3235" s="39"/>
      <c r="U3235" s="39"/>
      <c r="V3235" s="50">
        <f t="shared" si="304"/>
        <v>0</v>
      </c>
      <c r="W3235" s="28">
        <f t="shared" si="305"/>
        <v>3</v>
      </c>
      <c r="X3235" s="28">
        <f>IF(W3235=0,0,IF(E3235&gt;1,E3235-1,VLOOKUP(W3235,Months_Weeks!$A$1:$B$13,2,0)))</f>
        <v>1</v>
      </c>
      <c r="Y3235" s="30"/>
      <c r="Z3235" s="39"/>
      <c r="AA3235" s="31"/>
      <c r="AB3235" s="39"/>
      <c r="AC3235" s="31"/>
      <c r="AD3235" s="40"/>
      <c r="AE3235" s="31"/>
      <c r="AF3235" s="40"/>
      <c r="AG3235" s="31"/>
      <c r="AH3235" s="40"/>
      <c r="AI3235" s="31"/>
      <c r="AJ3235" s="40"/>
    </row>
    <row r="3236" spans="1:36" x14ac:dyDescent="0.25">
      <c r="A3236" s="37" t="s">
        <v>32</v>
      </c>
      <c r="B3236" s="37">
        <v>42</v>
      </c>
      <c r="C3236" s="26" t="str">
        <f>IFERROR(INDEX(Clients[Client_Name],MATCH(Table312[[#This Row],[Client_Code]],Clients[Client_Code],0)),"")</f>
        <v>SALMONES AYSÉN</v>
      </c>
      <c r="D3236" s="25">
        <v>3</v>
      </c>
      <c r="E3236" s="25">
        <v>3</v>
      </c>
      <c r="F3236" s="25" t="b">
        <f>IF(E3236&gt;(VLOOKUP(D3236,Months_Weeks!$A$2:$B$13,2,TRUE)),FALSE)</f>
        <v>0</v>
      </c>
      <c r="G3236" s="63">
        <f>IF(Table312[[#This Row],[Facility]]="Buin",1.5%,0.25%)</f>
        <v>2.5000000000000001E-3</v>
      </c>
      <c r="H3236" s="38">
        <v>50</v>
      </c>
      <c r="I3236" s="38"/>
      <c r="J3236" s="27">
        <f t="shared" si="300"/>
        <v>302</v>
      </c>
      <c r="K3236" s="28">
        <f t="shared" si="301"/>
        <v>3</v>
      </c>
      <c r="L3236" s="27">
        <f>IF(K3236=0,0,IF(E3236&gt;1,E3236-1,VLOOKUP(K3236,Months_Weeks!$A$1:$B$13,2,0)))</f>
        <v>2</v>
      </c>
      <c r="M3236" s="29"/>
      <c r="N3236" s="39"/>
      <c r="O3236" s="39"/>
      <c r="P3236" s="50">
        <f t="shared" si="302"/>
        <v>0</v>
      </c>
      <c r="Q3236" s="28">
        <f t="shared" si="303"/>
        <v>3</v>
      </c>
      <c r="R3236" s="28">
        <f>IF(Q3236=0,0,IF(E3236&gt;1,E3236-1,VLOOKUP(Q3236,Months_Weeks!$A$1:$B$13,2,0)))</f>
        <v>2</v>
      </c>
      <c r="S3236" s="30"/>
      <c r="T3236" s="39"/>
      <c r="U3236" s="39"/>
      <c r="V3236" s="50">
        <f t="shared" si="304"/>
        <v>0</v>
      </c>
      <c r="W3236" s="28">
        <f t="shared" si="305"/>
        <v>3</v>
      </c>
      <c r="X3236" s="28">
        <f>IF(W3236=0,0,IF(E3236&gt;1,E3236-1,VLOOKUP(W3236,Months_Weeks!$A$1:$B$13,2,0)))</f>
        <v>2</v>
      </c>
      <c r="Y3236" s="30"/>
      <c r="Z3236" s="39"/>
      <c r="AA3236" s="31"/>
      <c r="AB3236" s="39"/>
      <c r="AC3236" s="31"/>
      <c r="AD3236" s="40"/>
      <c r="AE3236" s="31"/>
      <c r="AF3236" s="40"/>
      <c r="AG3236" s="31"/>
      <c r="AH3236" s="40"/>
      <c r="AI3236" s="31"/>
      <c r="AJ3236" s="40"/>
    </row>
    <row r="3237" spans="1:36" x14ac:dyDescent="0.25">
      <c r="A3237" s="37" t="s">
        <v>32</v>
      </c>
      <c r="B3237" s="37">
        <v>42</v>
      </c>
      <c r="C3237" s="26" t="str">
        <f>IFERROR(INDEX(Clients[Client_Name],MATCH(Table312[[#This Row],[Client_Code]],Clients[Client_Code],0)),"")</f>
        <v>SALMONES AYSÉN</v>
      </c>
      <c r="D3237" s="25">
        <v>3</v>
      </c>
      <c r="E3237" s="25">
        <v>4</v>
      </c>
      <c r="F3237" s="25" t="b">
        <f>IF(E3237&gt;(VLOOKUP(D3237,Months_Weeks!$A$2:$B$13,2,TRUE)),FALSE)</f>
        <v>0</v>
      </c>
      <c r="G3237" s="63">
        <f>IF(Table312[[#This Row],[Facility]]="Buin",1.5%,0.25%)</f>
        <v>2.5000000000000001E-3</v>
      </c>
      <c r="H3237" s="38">
        <v>50</v>
      </c>
      <c r="I3237" s="38"/>
      <c r="J3237" s="27">
        <f t="shared" si="300"/>
        <v>352</v>
      </c>
      <c r="K3237" s="28">
        <f t="shared" si="301"/>
        <v>3</v>
      </c>
      <c r="L3237" s="27">
        <f>IF(K3237=0,0,IF(E3237&gt;1,E3237-1,VLOOKUP(K3237,Months_Weeks!$A$1:$B$13,2,0)))</f>
        <v>3</v>
      </c>
      <c r="M3237" s="29"/>
      <c r="N3237" s="39"/>
      <c r="O3237" s="39"/>
      <c r="P3237" s="50">
        <f t="shared" si="302"/>
        <v>0</v>
      </c>
      <c r="Q3237" s="28">
        <f t="shared" si="303"/>
        <v>3</v>
      </c>
      <c r="R3237" s="28">
        <f>IF(Q3237=0,0,IF(E3237&gt;1,E3237-1,VLOOKUP(Q3237,Months_Weeks!$A$1:$B$13,2,0)))</f>
        <v>3</v>
      </c>
      <c r="S3237" s="30"/>
      <c r="T3237" s="39"/>
      <c r="U3237" s="39"/>
      <c r="V3237" s="50">
        <f t="shared" si="304"/>
        <v>0</v>
      </c>
      <c r="W3237" s="28">
        <f t="shared" si="305"/>
        <v>3</v>
      </c>
      <c r="X3237" s="28">
        <f>IF(W3237=0,0,IF(E3237&gt;1,E3237-1,VLOOKUP(W3237,Months_Weeks!$A$1:$B$13,2,0)))</f>
        <v>3</v>
      </c>
      <c r="Y3237" s="30"/>
      <c r="Z3237" s="39"/>
      <c r="AA3237" s="31"/>
      <c r="AB3237" s="39"/>
      <c r="AC3237" s="31"/>
      <c r="AD3237" s="40"/>
      <c r="AE3237" s="31"/>
      <c r="AF3237" s="40"/>
      <c r="AG3237" s="31"/>
      <c r="AH3237" s="40"/>
      <c r="AI3237" s="31"/>
      <c r="AJ3237" s="40"/>
    </row>
    <row r="3238" spans="1:36" x14ac:dyDescent="0.25">
      <c r="A3238" s="37" t="s">
        <v>32</v>
      </c>
      <c r="B3238" s="37">
        <v>42</v>
      </c>
      <c r="C3238" s="26" t="str">
        <f>IFERROR(INDEX(Clients[Client_Name],MATCH(Table312[[#This Row],[Client_Code]],Clients[Client_Code],0)),"")</f>
        <v>SALMONES AYSÉN</v>
      </c>
      <c r="D3238" s="25">
        <v>3</v>
      </c>
      <c r="E3238" s="25">
        <v>5</v>
      </c>
      <c r="F3238" s="25" t="b">
        <f>IF(E3238&gt;(VLOOKUP(D3238,Months_Weeks!$A$2:$B$13,2,TRUE)),FALSE)</f>
        <v>0</v>
      </c>
      <c r="G3238" s="63">
        <f>IF(Table312[[#This Row],[Facility]]="Buin",1.5%,0.25%)</f>
        <v>2.5000000000000001E-3</v>
      </c>
      <c r="H3238" s="38">
        <v>50</v>
      </c>
      <c r="I3238" s="38"/>
      <c r="J3238" s="27">
        <f t="shared" si="300"/>
        <v>402</v>
      </c>
      <c r="K3238" s="28">
        <f t="shared" si="301"/>
        <v>3</v>
      </c>
      <c r="L3238" s="27">
        <f>IF(K3238=0,0,IF(E3238&gt;1,E3238-1,VLOOKUP(K3238,Months_Weeks!$A$1:$B$13,2,0)))</f>
        <v>4</v>
      </c>
      <c r="M3238" s="29"/>
      <c r="N3238" s="39"/>
      <c r="O3238" s="39"/>
      <c r="P3238" s="50">
        <f t="shared" si="302"/>
        <v>0</v>
      </c>
      <c r="Q3238" s="28">
        <f t="shared" si="303"/>
        <v>3</v>
      </c>
      <c r="R3238" s="28">
        <f>IF(Q3238=0,0,IF(E3238&gt;1,E3238-1,VLOOKUP(Q3238,Months_Weeks!$A$1:$B$13,2,0)))</f>
        <v>4</v>
      </c>
      <c r="S3238" s="30"/>
      <c r="T3238" s="39"/>
      <c r="U3238" s="39"/>
      <c r="V3238" s="50">
        <f t="shared" si="304"/>
        <v>0</v>
      </c>
      <c r="W3238" s="28">
        <f t="shared" si="305"/>
        <v>3</v>
      </c>
      <c r="X3238" s="28">
        <f>IF(W3238=0,0,IF(E3238&gt;1,E3238-1,VLOOKUP(W3238,Months_Weeks!$A$1:$B$13,2,0)))</f>
        <v>4</v>
      </c>
      <c r="Y3238" s="30"/>
      <c r="Z3238" s="39"/>
      <c r="AA3238" s="31"/>
      <c r="AB3238" s="39"/>
      <c r="AC3238" s="31"/>
      <c r="AD3238" s="40"/>
      <c r="AE3238" s="31"/>
      <c r="AF3238" s="40"/>
      <c r="AG3238" s="31"/>
      <c r="AH3238" s="40"/>
      <c r="AI3238" s="31"/>
      <c r="AJ3238" s="40"/>
    </row>
    <row r="3239" spans="1:36" x14ac:dyDescent="0.25">
      <c r="A3239" s="37" t="s">
        <v>32</v>
      </c>
      <c r="B3239" s="37">
        <v>42</v>
      </c>
      <c r="C3239" s="26" t="str">
        <f>IFERROR(INDEX(Clients[Client_Name],MATCH(Table312[[#This Row],[Client_Code]],Clients[Client_Code],0)),"")</f>
        <v>SALMONES AYSÉN</v>
      </c>
      <c r="D3239" s="25">
        <v>4</v>
      </c>
      <c r="E3239" s="25">
        <v>1</v>
      </c>
      <c r="F3239" s="25" t="b">
        <f>IF(E3239&gt;(VLOOKUP(D3239,Months_Weeks!$A$2:$B$13,2,TRUE)),FALSE)</f>
        <v>0</v>
      </c>
      <c r="G3239" s="63">
        <f>IF(Table312[[#This Row],[Facility]]="Buin",1.5%,0.25%)</f>
        <v>2.5000000000000001E-3</v>
      </c>
      <c r="H3239" s="38">
        <v>50</v>
      </c>
      <c r="I3239" s="38"/>
      <c r="J3239" s="27">
        <f t="shared" si="300"/>
        <v>452</v>
      </c>
      <c r="K3239" s="28">
        <f t="shared" si="301"/>
        <v>3</v>
      </c>
      <c r="L3239" s="27">
        <f>IF(K3239=0,0,IF(E3239&gt;1,E3239-1,VLOOKUP(K3239,Months_Weeks!$A$1:$B$13,2,0)))</f>
        <v>5</v>
      </c>
      <c r="M3239" s="29"/>
      <c r="N3239" s="39"/>
      <c r="O3239" s="39"/>
      <c r="P3239" s="50">
        <f t="shared" si="302"/>
        <v>0</v>
      </c>
      <c r="Q3239" s="28">
        <f t="shared" si="303"/>
        <v>3</v>
      </c>
      <c r="R3239" s="28">
        <f>IF(Q3239=0,0,IF(E3239&gt;1,E3239-1,VLOOKUP(Q3239,Months_Weeks!$A$1:$B$13,2,0)))</f>
        <v>5</v>
      </c>
      <c r="S3239" s="30"/>
      <c r="T3239" s="39"/>
      <c r="U3239" s="39"/>
      <c r="V3239" s="50">
        <f t="shared" si="304"/>
        <v>0</v>
      </c>
      <c r="W3239" s="28">
        <f t="shared" si="305"/>
        <v>3</v>
      </c>
      <c r="X3239" s="28">
        <f>IF(W3239=0,0,IF(E3239&gt;1,E3239-1,VLOOKUP(W3239,Months_Weeks!$A$1:$B$13,2,0)))</f>
        <v>5</v>
      </c>
      <c r="Y3239" s="30"/>
      <c r="Z3239" s="39"/>
      <c r="AA3239" s="31"/>
      <c r="AB3239" s="39"/>
      <c r="AC3239" s="31"/>
      <c r="AD3239" s="40"/>
      <c r="AE3239" s="31"/>
      <c r="AF3239" s="40"/>
      <c r="AG3239" s="31"/>
      <c r="AH3239" s="40"/>
      <c r="AI3239" s="31"/>
      <c r="AJ3239" s="40"/>
    </row>
    <row r="3240" spans="1:36" x14ac:dyDescent="0.25">
      <c r="A3240" s="37" t="s">
        <v>32</v>
      </c>
      <c r="B3240" s="37">
        <v>42</v>
      </c>
      <c r="C3240" s="26" t="str">
        <f>IFERROR(INDEX(Clients[Client_Name],MATCH(Table312[[#This Row],[Client_Code]],Clients[Client_Code],0)),"")</f>
        <v>SALMONES AYSÉN</v>
      </c>
      <c r="D3240" s="25">
        <v>4</v>
      </c>
      <c r="E3240" s="25">
        <v>2</v>
      </c>
      <c r="F3240" s="25" t="b">
        <f>IF(E3240&gt;(VLOOKUP(D3240,Months_Weeks!$A$2:$B$13,2,TRUE)),FALSE)</f>
        <v>0</v>
      </c>
      <c r="G3240" s="63">
        <f>IF(Table312[[#This Row],[Facility]]="Buin",1.5%,0.25%)</f>
        <v>2.5000000000000001E-3</v>
      </c>
      <c r="H3240" s="38">
        <v>50</v>
      </c>
      <c r="I3240" s="38"/>
      <c r="J3240" s="27">
        <f t="shared" si="300"/>
        <v>502</v>
      </c>
      <c r="K3240" s="28">
        <f t="shared" si="301"/>
        <v>4</v>
      </c>
      <c r="L3240" s="27">
        <f>IF(K3240=0,0,IF(E3240&gt;1,E3240-1,VLOOKUP(K3240,Months_Weeks!$A$1:$B$13,2,0)))</f>
        <v>1</v>
      </c>
      <c r="M3240" s="29"/>
      <c r="N3240" s="39"/>
      <c r="O3240" s="39"/>
      <c r="P3240" s="50">
        <f t="shared" si="302"/>
        <v>0</v>
      </c>
      <c r="Q3240" s="28">
        <f t="shared" si="303"/>
        <v>4</v>
      </c>
      <c r="R3240" s="28">
        <f>IF(Q3240=0,0,IF(E3240&gt;1,E3240-1,VLOOKUP(Q3240,Months_Weeks!$A$1:$B$13,2,0)))</f>
        <v>1</v>
      </c>
      <c r="S3240" s="30"/>
      <c r="T3240" s="39"/>
      <c r="U3240" s="39"/>
      <c r="V3240" s="50">
        <f t="shared" si="304"/>
        <v>0</v>
      </c>
      <c r="W3240" s="28">
        <f t="shared" si="305"/>
        <v>4</v>
      </c>
      <c r="X3240" s="28">
        <f>IF(W3240=0,0,IF(E3240&gt;1,E3240-1,VLOOKUP(W3240,Months_Weeks!$A$1:$B$13,2,0)))</f>
        <v>1</v>
      </c>
      <c r="Y3240" s="30"/>
      <c r="Z3240" s="39"/>
      <c r="AA3240" s="31"/>
      <c r="AB3240" s="39"/>
      <c r="AC3240" s="31"/>
      <c r="AD3240" s="40"/>
      <c r="AE3240" s="31"/>
      <c r="AF3240" s="40"/>
      <c r="AG3240" s="31"/>
      <c r="AH3240" s="40"/>
      <c r="AI3240" s="31"/>
      <c r="AJ3240" s="40"/>
    </row>
    <row r="3241" spans="1:36" x14ac:dyDescent="0.25">
      <c r="A3241" s="37" t="s">
        <v>32</v>
      </c>
      <c r="B3241" s="37">
        <v>42</v>
      </c>
      <c r="C3241" s="26" t="str">
        <f>IFERROR(INDEX(Clients[Client_Name],MATCH(Table312[[#This Row],[Client_Code]],Clients[Client_Code],0)),"")</f>
        <v>SALMONES AYSÉN</v>
      </c>
      <c r="D3241" s="25">
        <v>4</v>
      </c>
      <c r="E3241" s="25">
        <v>3</v>
      </c>
      <c r="F3241" s="25" t="b">
        <f>IF(E3241&gt;(VLOOKUP(D3241,Months_Weeks!$A$2:$B$13,2,TRUE)),FALSE)</f>
        <v>0</v>
      </c>
      <c r="G3241" s="63">
        <f>IF(Table312[[#This Row],[Facility]]="Buin",1.5%,0.25%)</f>
        <v>2.5000000000000001E-3</v>
      </c>
      <c r="H3241" s="38">
        <v>50</v>
      </c>
      <c r="I3241" s="38"/>
      <c r="J3241" s="27">
        <f t="shared" si="300"/>
        <v>552</v>
      </c>
      <c r="K3241" s="28">
        <f t="shared" si="301"/>
        <v>4</v>
      </c>
      <c r="L3241" s="27">
        <f>IF(K3241=0,0,IF(E3241&gt;1,E3241-1,VLOOKUP(K3241,Months_Weeks!$A$1:$B$13,2,0)))</f>
        <v>2</v>
      </c>
      <c r="M3241" s="29"/>
      <c r="N3241" s="39"/>
      <c r="O3241" s="39"/>
      <c r="P3241" s="50">
        <f t="shared" si="302"/>
        <v>0</v>
      </c>
      <c r="Q3241" s="28">
        <f t="shared" si="303"/>
        <v>4</v>
      </c>
      <c r="R3241" s="28">
        <f>IF(Q3241=0,0,IF(E3241&gt;1,E3241-1,VLOOKUP(Q3241,Months_Weeks!$A$1:$B$13,2,0)))</f>
        <v>2</v>
      </c>
      <c r="S3241" s="30"/>
      <c r="T3241" s="39"/>
      <c r="U3241" s="39"/>
      <c r="V3241" s="50">
        <f t="shared" si="304"/>
        <v>0</v>
      </c>
      <c r="W3241" s="28">
        <f t="shared" si="305"/>
        <v>4</v>
      </c>
      <c r="X3241" s="28">
        <f>IF(W3241=0,0,IF(E3241&gt;1,E3241-1,VLOOKUP(W3241,Months_Weeks!$A$1:$B$13,2,0)))</f>
        <v>2</v>
      </c>
      <c r="Y3241" s="30"/>
      <c r="Z3241" s="39"/>
      <c r="AA3241" s="31"/>
      <c r="AB3241" s="39"/>
      <c r="AC3241" s="31"/>
      <c r="AD3241" s="40"/>
      <c r="AE3241" s="31"/>
      <c r="AF3241" s="40"/>
      <c r="AG3241" s="31"/>
      <c r="AH3241" s="40"/>
      <c r="AI3241" s="31"/>
      <c r="AJ3241" s="40"/>
    </row>
    <row r="3242" spans="1:36" x14ac:dyDescent="0.25">
      <c r="A3242" s="37" t="s">
        <v>32</v>
      </c>
      <c r="B3242" s="37">
        <v>42</v>
      </c>
      <c r="C3242" s="26" t="str">
        <f>IFERROR(INDEX(Clients[Client_Name],MATCH(Table312[[#This Row],[Client_Code]],Clients[Client_Code],0)),"")</f>
        <v>SALMONES AYSÉN</v>
      </c>
      <c r="D3242" s="25">
        <v>4</v>
      </c>
      <c r="E3242" s="25">
        <v>4</v>
      </c>
      <c r="F3242" s="25" t="b">
        <f>IF(E3242&gt;(VLOOKUP(D3242,Months_Weeks!$A$2:$B$13,2,TRUE)),FALSE)</f>
        <v>0</v>
      </c>
      <c r="G3242" s="63">
        <f>IF(Table312[[#This Row],[Facility]]="Buin",1.5%,0.25%)</f>
        <v>2.5000000000000001E-3</v>
      </c>
      <c r="H3242" s="38">
        <v>50</v>
      </c>
      <c r="I3242" s="38"/>
      <c r="J3242" s="27">
        <f t="shared" si="300"/>
        <v>602</v>
      </c>
      <c r="K3242" s="28">
        <f t="shared" si="301"/>
        <v>4</v>
      </c>
      <c r="L3242" s="27">
        <f>IF(K3242=0,0,IF(E3242&gt;1,E3242-1,VLOOKUP(K3242,Months_Weeks!$A$1:$B$13,2,0)))</f>
        <v>3</v>
      </c>
      <c r="M3242" s="29"/>
      <c r="N3242" s="39"/>
      <c r="O3242" s="39"/>
      <c r="P3242" s="50">
        <f t="shared" si="302"/>
        <v>0</v>
      </c>
      <c r="Q3242" s="28">
        <f t="shared" si="303"/>
        <v>4</v>
      </c>
      <c r="R3242" s="28">
        <f>IF(Q3242=0,0,IF(E3242&gt;1,E3242-1,VLOOKUP(Q3242,Months_Weeks!$A$1:$B$13,2,0)))</f>
        <v>3</v>
      </c>
      <c r="S3242" s="30"/>
      <c r="T3242" s="39"/>
      <c r="U3242" s="39"/>
      <c r="V3242" s="50">
        <f t="shared" si="304"/>
        <v>0</v>
      </c>
      <c r="W3242" s="28">
        <f t="shared" si="305"/>
        <v>4</v>
      </c>
      <c r="X3242" s="28">
        <f>IF(W3242=0,0,IF(E3242&gt;1,E3242-1,VLOOKUP(W3242,Months_Weeks!$A$1:$B$13,2,0)))</f>
        <v>3</v>
      </c>
      <c r="Y3242" s="30"/>
      <c r="Z3242" s="39"/>
      <c r="AA3242" s="31"/>
      <c r="AB3242" s="39"/>
      <c r="AC3242" s="31"/>
      <c r="AD3242" s="40"/>
      <c r="AE3242" s="31"/>
      <c r="AF3242" s="40"/>
      <c r="AG3242" s="31"/>
      <c r="AH3242" s="40"/>
      <c r="AI3242" s="31"/>
      <c r="AJ3242" s="40"/>
    </row>
    <row r="3243" spans="1:36" x14ac:dyDescent="0.25">
      <c r="A3243" s="37" t="s">
        <v>32</v>
      </c>
      <c r="B3243" s="37">
        <v>42</v>
      </c>
      <c r="C3243" s="26" t="str">
        <f>IFERROR(INDEX(Clients[Client_Name],MATCH(Table312[[#This Row],[Client_Code]],Clients[Client_Code],0)),"")</f>
        <v>SALMONES AYSÉN</v>
      </c>
      <c r="D3243" s="25">
        <v>5</v>
      </c>
      <c r="E3243" s="25">
        <v>1</v>
      </c>
      <c r="F3243" s="25" t="b">
        <f>IF(E3243&gt;(VLOOKUP(D3243,Months_Weeks!$A$2:$B$13,2,TRUE)),FALSE)</f>
        <v>0</v>
      </c>
      <c r="G3243" s="63">
        <f>IF(Table312[[#This Row],[Facility]]="Buin",1.5%,0.25%)</f>
        <v>2.5000000000000001E-3</v>
      </c>
      <c r="H3243" s="38"/>
      <c r="I3243" s="38">
        <v>50</v>
      </c>
      <c r="J3243" s="27">
        <f t="shared" si="300"/>
        <v>552</v>
      </c>
      <c r="K3243" s="28">
        <f t="shared" si="301"/>
        <v>4</v>
      </c>
      <c r="L3243" s="27">
        <f>IF(K3243=0,0,IF(E3243&gt;1,E3243-1,VLOOKUP(K3243,Months_Weeks!$A$1:$B$13,2,0)))</f>
        <v>4</v>
      </c>
      <c r="M3243" s="29"/>
      <c r="N3243" s="39"/>
      <c r="O3243" s="39"/>
      <c r="P3243" s="50">
        <f t="shared" si="302"/>
        <v>0</v>
      </c>
      <c r="Q3243" s="28">
        <f t="shared" si="303"/>
        <v>4</v>
      </c>
      <c r="R3243" s="28">
        <f>IF(Q3243=0,0,IF(E3243&gt;1,E3243-1,VLOOKUP(Q3243,Months_Weeks!$A$1:$B$13,2,0)))</f>
        <v>4</v>
      </c>
      <c r="S3243" s="30"/>
      <c r="T3243" s="39"/>
      <c r="U3243" s="39"/>
      <c r="V3243" s="50">
        <f t="shared" si="304"/>
        <v>0</v>
      </c>
      <c r="W3243" s="28">
        <f t="shared" si="305"/>
        <v>4</v>
      </c>
      <c r="X3243" s="28">
        <f>IF(W3243=0,0,IF(E3243&gt;1,E3243-1,VLOOKUP(W3243,Months_Weeks!$A$1:$B$13,2,0)))</f>
        <v>4</v>
      </c>
      <c r="Y3243" s="30"/>
      <c r="Z3243" s="39"/>
      <c r="AA3243" s="31"/>
      <c r="AB3243" s="39"/>
      <c r="AC3243" s="31"/>
      <c r="AD3243" s="40"/>
      <c r="AE3243" s="31"/>
      <c r="AF3243" s="40"/>
      <c r="AG3243" s="31"/>
      <c r="AH3243" s="40"/>
      <c r="AI3243" s="31"/>
      <c r="AJ3243" s="40"/>
    </row>
    <row r="3244" spans="1:36" x14ac:dyDescent="0.25">
      <c r="A3244" s="37" t="s">
        <v>32</v>
      </c>
      <c r="B3244" s="37">
        <v>42</v>
      </c>
      <c r="C3244" s="26" t="str">
        <f>IFERROR(INDEX(Clients[Client_Name],MATCH(Table312[[#This Row],[Client_Code]],Clients[Client_Code],0)),"")</f>
        <v>SALMONES AYSÉN</v>
      </c>
      <c r="D3244" s="25">
        <v>5</v>
      </c>
      <c r="E3244" s="25">
        <v>2</v>
      </c>
      <c r="F3244" s="25" t="b">
        <f>IF(E3244&gt;(VLOOKUP(D3244,Months_Weeks!$A$2:$B$13,2,TRUE)),FALSE)</f>
        <v>0</v>
      </c>
      <c r="G3244" s="63">
        <f>IF(Table312[[#This Row],[Facility]]="Buin",1.5%,0.25%)</f>
        <v>2.5000000000000001E-3</v>
      </c>
      <c r="H3244" s="38"/>
      <c r="I3244" s="38">
        <v>50</v>
      </c>
      <c r="J3244" s="27">
        <f t="shared" si="300"/>
        <v>502</v>
      </c>
      <c r="K3244" s="28">
        <f t="shared" si="301"/>
        <v>5</v>
      </c>
      <c r="L3244" s="27">
        <f>IF(K3244=0,0,IF(E3244&gt;1,E3244-1,VLOOKUP(K3244,Months_Weeks!$A$1:$B$13,2,0)))</f>
        <v>1</v>
      </c>
      <c r="M3244" s="29"/>
      <c r="N3244" s="39"/>
      <c r="O3244" s="39"/>
      <c r="P3244" s="50">
        <f t="shared" si="302"/>
        <v>0</v>
      </c>
      <c r="Q3244" s="28">
        <f t="shared" si="303"/>
        <v>5</v>
      </c>
      <c r="R3244" s="28">
        <f>IF(Q3244=0,0,IF(E3244&gt;1,E3244-1,VLOOKUP(Q3244,Months_Weeks!$A$1:$B$13,2,0)))</f>
        <v>1</v>
      </c>
      <c r="S3244" s="30"/>
      <c r="T3244" s="39"/>
      <c r="U3244" s="39"/>
      <c r="V3244" s="50">
        <f t="shared" si="304"/>
        <v>0</v>
      </c>
      <c r="W3244" s="28">
        <f t="shared" si="305"/>
        <v>5</v>
      </c>
      <c r="X3244" s="28">
        <f>IF(W3244=0,0,IF(E3244&gt;1,E3244-1,VLOOKUP(W3244,Months_Weeks!$A$1:$B$13,2,0)))</f>
        <v>1</v>
      </c>
      <c r="Y3244" s="30"/>
      <c r="Z3244" s="39"/>
      <c r="AA3244" s="31"/>
      <c r="AB3244" s="39"/>
      <c r="AC3244" s="31"/>
      <c r="AD3244" s="40"/>
      <c r="AE3244" s="31"/>
      <c r="AF3244" s="40"/>
      <c r="AG3244" s="31"/>
      <c r="AH3244" s="40"/>
      <c r="AI3244" s="31"/>
      <c r="AJ3244" s="40"/>
    </row>
    <row r="3245" spans="1:36" x14ac:dyDescent="0.25">
      <c r="A3245" s="37" t="s">
        <v>32</v>
      </c>
      <c r="B3245" s="37">
        <v>42</v>
      </c>
      <c r="C3245" s="26" t="str">
        <f>IFERROR(INDEX(Clients[Client_Name],MATCH(Table312[[#This Row],[Client_Code]],Clients[Client_Code],0)),"")</f>
        <v>SALMONES AYSÉN</v>
      </c>
      <c r="D3245" s="25">
        <v>5</v>
      </c>
      <c r="E3245" s="25">
        <v>3</v>
      </c>
      <c r="F3245" s="25" t="b">
        <f>IF(E3245&gt;(VLOOKUP(D3245,Months_Weeks!$A$2:$B$13,2,TRUE)),FALSE)</f>
        <v>0</v>
      </c>
      <c r="G3245" s="63">
        <f>IF(Table312[[#This Row],[Facility]]="Buin",1.5%,0.25%)</f>
        <v>2.5000000000000001E-3</v>
      </c>
      <c r="H3245" s="38"/>
      <c r="I3245" s="38">
        <v>50</v>
      </c>
      <c r="J3245" s="27">
        <f t="shared" si="300"/>
        <v>452</v>
      </c>
      <c r="K3245" s="28">
        <f t="shared" si="301"/>
        <v>5</v>
      </c>
      <c r="L3245" s="27">
        <f>IF(K3245=0,0,IF(E3245&gt;1,E3245-1,VLOOKUP(K3245,Months_Weeks!$A$1:$B$13,2,0)))</f>
        <v>2</v>
      </c>
      <c r="M3245" s="29"/>
      <c r="N3245" s="39"/>
      <c r="O3245" s="39"/>
      <c r="P3245" s="50">
        <f t="shared" si="302"/>
        <v>0</v>
      </c>
      <c r="Q3245" s="28">
        <f t="shared" si="303"/>
        <v>5</v>
      </c>
      <c r="R3245" s="28">
        <f>IF(Q3245=0,0,IF(E3245&gt;1,E3245-1,VLOOKUP(Q3245,Months_Weeks!$A$1:$B$13,2,0)))</f>
        <v>2</v>
      </c>
      <c r="S3245" s="30"/>
      <c r="T3245" s="39"/>
      <c r="U3245" s="39"/>
      <c r="V3245" s="50">
        <f t="shared" si="304"/>
        <v>0</v>
      </c>
      <c r="W3245" s="28">
        <f t="shared" si="305"/>
        <v>5</v>
      </c>
      <c r="X3245" s="28">
        <f>IF(W3245=0,0,IF(E3245&gt;1,E3245-1,VLOOKUP(W3245,Months_Weeks!$A$1:$B$13,2,0)))</f>
        <v>2</v>
      </c>
      <c r="Y3245" s="30"/>
      <c r="Z3245" s="39"/>
      <c r="AA3245" s="31"/>
      <c r="AB3245" s="39"/>
      <c r="AC3245" s="31"/>
      <c r="AD3245" s="40"/>
      <c r="AE3245" s="31"/>
      <c r="AF3245" s="40"/>
      <c r="AG3245" s="31"/>
      <c r="AH3245" s="40"/>
      <c r="AI3245" s="31"/>
      <c r="AJ3245" s="40"/>
    </row>
    <row r="3246" spans="1:36" x14ac:dyDescent="0.25">
      <c r="A3246" s="37" t="s">
        <v>32</v>
      </c>
      <c r="B3246" s="37">
        <v>42</v>
      </c>
      <c r="C3246" s="26" t="str">
        <f>IFERROR(INDEX(Clients[Client_Name],MATCH(Table312[[#This Row],[Client_Code]],Clients[Client_Code],0)),"")</f>
        <v>SALMONES AYSÉN</v>
      </c>
      <c r="D3246" s="25">
        <v>5</v>
      </c>
      <c r="E3246" s="25">
        <v>4</v>
      </c>
      <c r="F3246" s="25" t="b">
        <f>IF(E3246&gt;(VLOOKUP(D3246,Months_Weeks!$A$2:$B$13,2,TRUE)),FALSE)</f>
        <v>0</v>
      </c>
      <c r="G3246" s="63">
        <f>IF(Table312[[#This Row],[Facility]]="Buin",1.5%,0.25%)</f>
        <v>2.5000000000000001E-3</v>
      </c>
      <c r="H3246" s="38"/>
      <c r="I3246" s="38">
        <v>50</v>
      </c>
      <c r="J3246" s="27">
        <f t="shared" si="300"/>
        <v>402</v>
      </c>
      <c r="K3246" s="28">
        <f t="shared" si="301"/>
        <v>5</v>
      </c>
      <c r="L3246" s="27">
        <f>IF(K3246=0,0,IF(E3246&gt;1,E3246-1,VLOOKUP(K3246,Months_Weeks!$A$1:$B$13,2,0)))</f>
        <v>3</v>
      </c>
      <c r="M3246" s="29"/>
      <c r="N3246" s="39"/>
      <c r="O3246" s="39"/>
      <c r="P3246" s="50">
        <f t="shared" si="302"/>
        <v>0</v>
      </c>
      <c r="Q3246" s="28">
        <f t="shared" si="303"/>
        <v>5</v>
      </c>
      <c r="R3246" s="28">
        <f>IF(Q3246=0,0,IF(E3246&gt;1,E3246-1,VLOOKUP(Q3246,Months_Weeks!$A$1:$B$13,2,0)))</f>
        <v>3</v>
      </c>
      <c r="S3246" s="30"/>
      <c r="T3246" s="39"/>
      <c r="U3246" s="39"/>
      <c r="V3246" s="50">
        <f t="shared" si="304"/>
        <v>0</v>
      </c>
      <c r="W3246" s="28">
        <f t="shared" si="305"/>
        <v>5</v>
      </c>
      <c r="X3246" s="28">
        <f>IF(W3246=0,0,IF(E3246&gt;1,E3246-1,VLOOKUP(W3246,Months_Weeks!$A$1:$B$13,2,0)))</f>
        <v>3</v>
      </c>
      <c r="Y3246" s="30"/>
      <c r="Z3246" s="39"/>
      <c r="AA3246" s="31"/>
      <c r="AB3246" s="39"/>
      <c r="AC3246" s="31"/>
      <c r="AD3246" s="40"/>
      <c r="AE3246" s="31"/>
      <c r="AF3246" s="40"/>
      <c r="AG3246" s="31"/>
      <c r="AH3246" s="40"/>
      <c r="AI3246" s="31"/>
      <c r="AJ3246" s="40"/>
    </row>
    <row r="3247" spans="1:36" x14ac:dyDescent="0.25">
      <c r="A3247" s="37" t="s">
        <v>32</v>
      </c>
      <c r="B3247" s="37">
        <v>42</v>
      </c>
      <c r="C3247" s="26" t="str">
        <f>IFERROR(INDEX(Clients[Client_Name],MATCH(Table312[[#This Row],[Client_Code]],Clients[Client_Code],0)),"")</f>
        <v>SALMONES AYSÉN</v>
      </c>
      <c r="D3247" s="25">
        <v>6</v>
      </c>
      <c r="E3247" s="25">
        <v>1</v>
      </c>
      <c r="F3247" s="25" t="b">
        <f>IF(E3247&gt;(VLOOKUP(D3247,Months_Weeks!$A$2:$B$13,2,TRUE)),FALSE)</f>
        <v>0</v>
      </c>
      <c r="G3247" s="63">
        <f>IF(Table312[[#This Row],[Facility]]="Buin",1.5%,0.25%)</f>
        <v>2.5000000000000001E-3</v>
      </c>
      <c r="H3247" s="38"/>
      <c r="I3247" s="38">
        <v>50</v>
      </c>
      <c r="J3247" s="27">
        <f t="shared" si="300"/>
        <v>352</v>
      </c>
      <c r="K3247" s="28">
        <f t="shared" si="301"/>
        <v>5</v>
      </c>
      <c r="L3247" s="27">
        <f>IF(K3247=0,0,IF(E3247&gt;1,E3247-1,VLOOKUP(K3247,Months_Weeks!$A$1:$B$13,2,0)))</f>
        <v>4</v>
      </c>
      <c r="M3247" s="29"/>
      <c r="N3247" s="39"/>
      <c r="O3247" s="39"/>
      <c r="P3247" s="50">
        <f t="shared" si="302"/>
        <v>0</v>
      </c>
      <c r="Q3247" s="28">
        <f t="shared" si="303"/>
        <v>5</v>
      </c>
      <c r="R3247" s="28">
        <f>IF(Q3247=0,0,IF(E3247&gt;1,E3247-1,VLOOKUP(Q3247,Months_Weeks!$A$1:$B$13,2,0)))</f>
        <v>4</v>
      </c>
      <c r="S3247" s="30"/>
      <c r="T3247" s="39"/>
      <c r="U3247" s="39"/>
      <c r="V3247" s="50">
        <f t="shared" si="304"/>
        <v>0</v>
      </c>
      <c r="W3247" s="28">
        <f t="shared" si="305"/>
        <v>5</v>
      </c>
      <c r="X3247" s="28">
        <f>IF(W3247=0,0,IF(E3247&gt;1,E3247-1,VLOOKUP(W3247,Months_Weeks!$A$1:$B$13,2,0)))</f>
        <v>4</v>
      </c>
      <c r="Y3247" s="30"/>
      <c r="Z3247" s="39"/>
      <c r="AA3247" s="31"/>
      <c r="AB3247" s="39"/>
      <c r="AC3247" s="31"/>
      <c r="AD3247" s="40"/>
      <c r="AE3247" s="31"/>
      <c r="AF3247" s="40"/>
      <c r="AG3247" s="31"/>
      <c r="AH3247" s="40"/>
      <c r="AI3247" s="31"/>
      <c r="AJ3247" s="40"/>
    </row>
    <row r="3248" spans="1:36" x14ac:dyDescent="0.25">
      <c r="A3248" s="37" t="s">
        <v>32</v>
      </c>
      <c r="B3248" s="37">
        <v>42</v>
      </c>
      <c r="C3248" s="26" t="str">
        <f>IFERROR(INDEX(Clients[Client_Name],MATCH(Table312[[#This Row],[Client_Code]],Clients[Client_Code],0)),"")</f>
        <v>SALMONES AYSÉN</v>
      </c>
      <c r="D3248" s="25">
        <v>6</v>
      </c>
      <c r="E3248" s="25">
        <v>2</v>
      </c>
      <c r="F3248" s="25" t="b">
        <f>IF(E3248&gt;(VLOOKUP(D3248,Months_Weeks!$A$2:$B$13,2,TRUE)),FALSE)</f>
        <v>0</v>
      </c>
      <c r="G3248" s="63">
        <f>IF(Table312[[#This Row],[Facility]]="Buin",1.5%,0.25%)</f>
        <v>2.5000000000000001E-3</v>
      </c>
      <c r="H3248" s="38"/>
      <c r="I3248" s="38">
        <v>50</v>
      </c>
      <c r="J3248" s="27">
        <f t="shared" si="300"/>
        <v>302</v>
      </c>
      <c r="K3248" s="28">
        <f t="shared" si="301"/>
        <v>6</v>
      </c>
      <c r="L3248" s="27">
        <f>IF(K3248=0,0,IF(E3248&gt;1,E3248-1,VLOOKUP(K3248,Months_Weeks!$A$1:$B$13,2,0)))</f>
        <v>1</v>
      </c>
      <c r="M3248" s="29"/>
      <c r="N3248" s="39"/>
      <c r="O3248" s="39"/>
      <c r="P3248" s="50">
        <f t="shared" si="302"/>
        <v>0</v>
      </c>
      <c r="Q3248" s="28">
        <f t="shared" si="303"/>
        <v>6</v>
      </c>
      <c r="R3248" s="28">
        <f>IF(Q3248=0,0,IF(E3248&gt;1,E3248-1,VLOOKUP(Q3248,Months_Weeks!$A$1:$B$13,2,0)))</f>
        <v>1</v>
      </c>
      <c r="S3248" s="30"/>
      <c r="T3248" s="39"/>
      <c r="U3248" s="39"/>
      <c r="V3248" s="50">
        <f t="shared" si="304"/>
        <v>0</v>
      </c>
      <c r="W3248" s="28">
        <f t="shared" si="305"/>
        <v>6</v>
      </c>
      <c r="X3248" s="28">
        <f>IF(W3248=0,0,IF(E3248&gt;1,E3248-1,VLOOKUP(W3248,Months_Weeks!$A$1:$B$13,2,0)))</f>
        <v>1</v>
      </c>
      <c r="Y3248" s="30"/>
      <c r="Z3248" s="39"/>
      <c r="AA3248" s="31"/>
      <c r="AB3248" s="39"/>
      <c r="AC3248" s="31"/>
      <c r="AD3248" s="40"/>
      <c r="AE3248" s="31"/>
      <c r="AF3248" s="40"/>
      <c r="AG3248" s="31"/>
      <c r="AH3248" s="40"/>
      <c r="AI3248" s="31"/>
      <c r="AJ3248" s="40"/>
    </row>
    <row r="3249" spans="1:36" x14ac:dyDescent="0.25">
      <c r="A3249" s="37" t="s">
        <v>32</v>
      </c>
      <c r="B3249" s="37">
        <v>42</v>
      </c>
      <c r="C3249" s="26" t="str">
        <f>IFERROR(INDEX(Clients[Client_Name],MATCH(Table312[[#This Row],[Client_Code]],Clients[Client_Code],0)),"")</f>
        <v>SALMONES AYSÉN</v>
      </c>
      <c r="D3249" s="25">
        <v>6</v>
      </c>
      <c r="E3249" s="25">
        <v>3</v>
      </c>
      <c r="F3249" s="25" t="b">
        <f>IF(E3249&gt;(VLOOKUP(D3249,Months_Weeks!$A$2:$B$13,2,TRUE)),FALSE)</f>
        <v>0</v>
      </c>
      <c r="G3249" s="63">
        <f>IF(Table312[[#This Row],[Facility]]="Buin",1.5%,0.25%)</f>
        <v>2.5000000000000001E-3</v>
      </c>
      <c r="H3249" s="38"/>
      <c r="I3249" s="38">
        <v>50</v>
      </c>
      <c r="J3249" s="27">
        <f t="shared" si="300"/>
        <v>252</v>
      </c>
      <c r="K3249" s="28">
        <f t="shared" si="301"/>
        <v>6</v>
      </c>
      <c r="L3249" s="27">
        <f>IF(K3249=0,0,IF(E3249&gt;1,E3249-1,VLOOKUP(K3249,Months_Weeks!$A$1:$B$13,2,0)))</f>
        <v>2</v>
      </c>
      <c r="M3249" s="29"/>
      <c r="N3249" s="39"/>
      <c r="O3249" s="39"/>
      <c r="P3249" s="50">
        <f t="shared" si="302"/>
        <v>0</v>
      </c>
      <c r="Q3249" s="28">
        <f t="shared" si="303"/>
        <v>6</v>
      </c>
      <c r="R3249" s="28">
        <f>IF(Q3249=0,0,IF(E3249&gt;1,E3249-1,VLOOKUP(Q3249,Months_Weeks!$A$1:$B$13,2,0)))</f>
        <v>2</v>
      </c>
      <c r="S3249" s="30"/>
      <c r="T3249" s="39"/>
      <c r="U3249" s="39"/>
      <c r="V3249" s="50">
        <f t="shared" si="304"/>
        <v>0</v>
      </c>
      <c r="W3249" s="28">
        <f t="shared" si="305"/>
        <v>6</v>
      </c>
      <c r="X3249" s="28">
        <f>IF(W3249=0,0,IF(E3249&gt;1,E3249-1,VLOOKUP(W3249,Months_Weeks!$A$1:$B$13,2,0)))</f>
        <v>2</v>
      </c>
      <c r="Y3249" s="30"/>
      <c r="Z3249" s="39"/>
      <c r="AA3249" s="31"/>
      <c r="AB3249" s="39"/>
      <c r="AC3249" s="31"/>
      <c r="AD3249" s="40"/>
      <c r="AE3249" s="31"/>
      <c r="AF3249" s="40"/>
      <c r="AG3249" s="31"/>
      <c r="AH3249" s="40"/>
      <c r="AI3249" s="31"/>
      <c r="AJ3249" s="40"/>
    </row>
    <row r="3250" spans="1:36" x14ac:dyDescent="0.25">
      <c r="A3250" s="37" t="s">
        <v>32</v>
      </c>
      <c r="B3250" s="37">
        <v>42</v>
      </c>
      <c r="C3250" s="26" t="str">
        <f>IFERROR(INDEX(Clients[Client_Name],MATCH(Table312[[#This Row],[Client_Code]],Clients[Client_Code],0)),"")</f>
        <v>SALMONES AYSÉN</v>
      </c>
      <c r="D3250" s="25">
        <v>6</v>
      </c>
      <c r="E3250" s="25">
        <v>4</v>
      </c>
      <c r="F3250" s="25" t="b">
        <f>IF(E3250&gt;(VLOOKUP(D3250,Months_Weeks!$A$2:$B$13,2,TRUE)),FALSE)</f>
        <v>0</v>
      </c>
      <c r="G3250" s="63">
        <f>IF(Table312[[#This Row],[Facility]]="Buin",1.5%,0.25%)</f>
        <v>2.5000000000000001E-3</v>
      </c>
      <c r="H3250" s="38"/>
      <c r="I3250" s="38">
        <v>50</v>
      </c>
      <c r="J3250" s="27">
        <f t="shared" si="300"/>
        <v>202</v>
      </c>
      <c r="K3250" s="28">
        <f t="shared" si="301"/>
        <v>6</v>
      </c>
      <c r="L3250" s="27">
        <f>IF(K3250=0,0,IF(E3250&gt;1,E3250-1,VLOOKUP(K3250,Months_Weeks!$A$1:$B$13,2,0)))</f>
        <v>3</v>
      </c>
      <c r="M3250" s="29"/>
      <c r="N3250" s="39"/>
      <c r="O3250" s="39"/>
      <c r="P3250" s="50">
        <f t="shared" si="302"/>
        <v>0</v>
      </c>
      <c r="Q3250" s="28">
        <f t="shared" si="303"/>
        <v>6</v>
      </c>
      <c r="R3250" s="28">
        <f>IF(Q3250=0,0,IF(E3250&gt;1,E3250-1,VLOOKUP(Q3250,Months_Weeks!$A$1:$B$13,2,0)))</f>
        <v>3</v>
      </c>
      <c r="S3250" s="30"/>
      <c r="T3250" s="39"/>
      <c r="U3250" s="39"/>
      <c r="V3250" s="50">
        <f t="shared" si="304"/>
        <v>0</v>
      </c>
      <c r="W3250" s="28">
        <f t="shared" si="305"/>
        <v>6</v>
      </c>
      <c r="X3250" s="28">
        <f>IF(W3250=0,0,IF(E3250&gt;1,E3250-1,VLOOKUP(W3250,Months_Weeks!$A$1:$B$13,2,0)))</f>
        <v>3</v>
      </c>
      <c r="Y3250" s="30"/>
      <c r="Z3250" s="39"/>
      <c r="AA3250" s="31"/>
      <c r="AB3250" s="39"/>
      <c r="AC3250" s="31"/>
      <c r="AD3250" s="40"/>
      <c r="AE3250" s="31"/>
      <c r="AF3250" s="40"/>
      <c r="AG3250" s="31"/>
      <c r="AH3250" s="40"/>
      <c r="AI3250" s="31"/>
      <c r="AJ3250" s="40"/>
    </row>
    <row r="3251" spans="1:36" x14ac:dyDescent="0.25">
      <c r="A3251" s="37" t="s">
        <v>32</v>
      </c>
      <c r="B3251" s="37">
        <v>42</v>
      </c>
      <c r="C3251" s="26" t="str">
        <f>IFERROR(INDEX(Clients[Client_Name],MATCH(Table312[[#This Row],[Client_Code]],Clients[Client_Code],0)),"")</f>
        <v>SALMONES AYSÉN</v>
      </c>
      <c r="D3251" s="25">
        <v>6</v>
      </c>
      <c r="E3251" s="25">
        <v>5</v>
      </c>
      <c r="F3251" s="25" t="b">
        <f>IF(E3251&gt;(VLOOKUP(D3251,Months_Weeks!$A$2:$B$13,2,TRUE)),FALSE)</f>
        <v>0</v>
      </c>
      <c r="G3251" s="63">
        <f>IF(Table312[[#This Row],[Facility]]="Buin",1.5%,0.25%)</f>
        <v>2.5000000000000001E-3</v>
      </c>
      <c r="H3251" s="38"/>
      <c r="I3251" s="38">
        <v>50</v>
      </c>
      <c r="J3251" s="27">
        <f t="shared" si="300"/>
        <v>152</v>
      </c>
      <c r="K3251" s="28">
        <f t="shared" si="301"/>
        <v>6</v>
      </c>
      <c r="L3251" s="27">
        <f>IF(K3251=0,0,IF(E3251&gt;1,E3251-1,VLOOKUP(K3251,Months_Weeks!$A$1:$B$13,2,0)))</f>
        <v>4</v>
      </c>
      <c r="M3251" s="29"/>
      <c r="N3251" s="39"/>
      <c r="O3251" s="39"/>
      <c r="P3251" s="50">
        <f t="shared" si="302"/>
        <v>0</v>
      </c>
      <c r="Q3251" s="28">
        <f t="shared" si="303"/>
        <v>6</v>
      </c>
      <c r="R3251" s="28">
        <f>IF(Q3251=0,0,IF(E3251&gt;1,E3251-1,VLOOKUP(Q3251,Months_Weeks!$A$1:$B$13,2,0)))</f>
        <v>4</v>
      </c>
      <c r="S3251" s="30"/>
      <c r="T3251" s="39"/>
      <c r="U3251" s="39"/>
      <c r="V3251" s="50">
        <f t="shared" si="304"/>
        <v>0</v>
      </c>
      <c r="W3251" s="28">
        <f t="shared" si="305"/>
        <v>6</v>
      </c>
      <c r="X3251" s="28">
        <f>IF(W3251=0,0,IF(E3251&gt;1,E3251-1,VLOOKUP(W3251,Months_Weeks!$A$1:$B$13,2,0)))</f>
        <v>4</v>
      </c>
      <c r="Y3251" s="30"/>
      <c r="Z3251" s="39"/>
      <c r="AA3251" s="31"/>
      <c r="AB3251" s="39"/>
      <c r="AC3251" s="31"/>
      <c r="AD3251" s="40"/>
      <c r="AE3251" s="31"/>
      <c r="AF3251" s="40"/>
      <c r="AG3251" s="31"/>
      <c r="AH3251" s="40"/>
      <c r="AI3251" s="31"/>
      <c r="AJ3251" s="40"/>
    </row>
    <row r="3252" spans="1:36" x14ac:dyDescent="0.25">
      <c r="A3252" s="37" t="s">
        <v>32</v>
      </c>
      <c r="B3252" s="37">
        <v>42</v>
      </c>
      <c r="C3252" s="26" t="str">
        <f>IFERROR(INDEX(Clients[Client_Name],MATCH(Table312[[#This Row],[Client_Code]],Clients[Client_Code],0)),"")</f>
        <v>SALMONES AYSÉN</v>
      </c>
      <c r="D3252" s="25">
        <v>7</v>
      </c>
      <c r="E3252" s="25">
        <v>1</v>
      </c>
      <c r="F3252" s="25" t="b">
        <f>IF(E3252&gt;(VLOOKUP(D3252,Months_Weeks!$A$2:$B$13,2,TRUE)),FALSE)</f>
        <v>0</v>
      </c>
      <c r="G3252" s="63">
        <f>IF(Table312[[#This Row],[Facility]]="Buin",1.5%,0.25%)</f>
        <v>2.5000000000000001E-3</v>
      </c>
      <c r="H3252" s="38"/>
      <c r="I3252" s="38">
        <v>50</v>
      </c>
      <c r="J3252" s="27">
        <f t="shared" si="300"/>
        <v>102</v>
      </c>
      <c r="K3252" s="28">
        <f t="shared" si="301"/>
        <v>6</v>
      </c>
      <c r="L3252" s="27">
        <f>IF(K3252=0,0,IF(E3252&gt;1,E3252-1,VLOOKUP(K3252,Months_Weeks!$A$1:$B$13,2,0)))</f>
        <v>5</v>
      </c>
      <c r="M3252" s="29"/>
      <c r="N3252" s="39"/>
      <c r="O3252" s="39"/>
      <c r="P3252" s="50">
        <f t="shared" si="302"/>
        <v>0</v>
      </c>
      <c r="Q3252" s="28">
        <f t="shared" si="303"/>
        <v>6</v>
      </c>
      <c r="R3252" s="28">
        <f>IF(Q3252=0,0,IF(E3252&gt;1,E3252-1,VLOOKUP(Q3252,Months_Weeks!$A$1:$B$13,2,0)))</f>
        <v>5</v>
      </c>
      <c r="S3252" s="30"/>
      <c r="T3252" s="39"/>
      <c r="U3252" s="39"/>
      <c r="V3252" s="50">
        <f t="shared" si="304"/>
        <v>0</v>
      </c>
      <c r="W3252" s="28">
        <f t="shared" si="305"/>
        <v>6</v>
      </c>
      <c r="X3252" s="28">
        <f>IF(W3252=0,0,IF(E3252&gt;1,E3252-1,VLOOKUP(W3252,Months_Weeks!$A$1:$B$13,2,0)))</f>
        <v>5</v>
      </c>
      <c r="Y3252" s="30"/>
      <c r="Z3252" s="39"/>
      <c r="AA3252" s="31"/>
      <c r="AB3252" s="39"/>
      <c r="AC3252" s="31"/>
      <c r="AD3252" s="40"/>
      <c r="AE3252" s="31"/>
      <c r="AF3252" s="40"/>
      <c r="AG3252" s="31"/>
      <c r="AH3252" s="40"/>
      <c r="AI3252" s="31"/>
      <c r="AJ3252" s="40"/>
    </row>
    <row r="3253" spans="1:36" x14ac:dyDescent="0.25">
      <c r="A3253" s="37" t="s">
        <v>32</v>
      </c>
      <c r="B3253" s="37">
        <v>42</v>
      </c>
      <c r="C3253" s="26" t="str">
        <f>IFERROR(INDEX(Clients[Client_Name],MATCH(Table312[[#This Row],[Client_Code]],Clients[Client_Code],0)),"")</f>
        <v>SALMONES AYSÉN</v>
      </c>
      <c r="D3253" s="25">
        <v>7</v>
      </c>
      <c r="E3253" s="25">
        <v>2</v>
      </c>
      <c r="F3253" s="25" t="b">
        <f>IF(E3253&gt;(VLOOKUP(D3253,Months_Weeks!$A$2:$B$13,2,TRUE)),FALSE)</f>
        <v>0</v>
      </c>
      <c r="G3253" s="63">
        <f>IF(Table312[[#This Row],[Facility]]="Buin",1.5%,0.25%)</f>
        <v>2.5000000000000001E-3</v>
      </c>
      <c r="H3253" s="38"/>
      <c r="I3253" s="38">
        <v>50</v>
      </c>
      <c r="J3253" s="27">
        <f t="shared" si="300"/>
        <v>52</v>
      </c>
      <c r="K3253" s="28">
        <f t="shared" si="301"/>
        <v>7</v>
      </c>
      <c r="L3253" s="27">
        <f>IF(K3253=0,0,IF(E3253&gt;1,E3253-1,VLOOKUP(K3253,Months_Weeks!$A$1:$B$13,2,0)))</f>
        <v>1</v>
      </c>
      <c r="M3253" s="29"/>
      <c r="N3253" s="39"/>
      <c r="O3253" s="39"/>
      <c r="P3253" s="50">
        <f t="shared" si="302"/>
        <v>0</v>
      </c>
      <c r="Q3253" s="28">
        <f t="shared" si="303"/>
        <v>7</v>
      </c>
      <c r="R3253" s="28">
        <f>IF(Q3253=0,0,IF(E3253&gt;1,E3253-1,VLOOKUP(Q3253,Months_Weeks!$A$1:$B$13,2,0)))</f>
        <v>1</v>
      </c>
      <c r="S3253" s="30"/>
      <c r="T3253" s="39"/>
      <c r="U3253" s="39"/>
      <c r="V3253" s="50">
        <f t="shared" si="304"/>
        <v>0</v>
      </c>
      <c r="W3253" s="28">
        <f t="shared" si="305"/>
        <v>7</v>
      </c>
      <c r="X3253" s="28">
        <f>IF(W3253=0,0,IF(E3253&gt;1,E3253-1,VLOOKUP(W3253,Months_Weeks!$A$1:$B$13,2,0)))</f>
        <v>1</v>
      </c>
      <c r="Y3253" s="30"/>
      <c r="Z3253" s="39"/>
      <c r="AA3253" s="31"/>
      <c r="AB3253" s="39"/>
      <c r="AC3253" s="31"/>
      <c r="AD3253" s="40"/>
      <c r="AE3253" s="31"/>
      <c r="AF3253" s="40"/>
      <c r="AG3253" s="31"/>
      <c r="AH3253" s="40"/>
      <c r="AI3253" s="31"/>
      <c r="AJ3253" s="40"/>
    </row>
    <row r="3254" spans="1:36" x14ac:dyDescent="0.25">
      <c r="A3254" s="37" t="s">
        <v>32</v>
      </c>
      <c r="B3254" s="37">
        <v>42</v>
      </c>
      <c r="C3254" s="26" t="str">
        <f>IFERROR(INDEX(Clients[Client_Name],MATCH(Table312[[#This Row],[Client_Code]],Clients[Client_Code],0)),"")</f>
        <v>SALMONES AYSÉN</v>
      </c>
      <c r="D3254" s="25">
        <v>7</v>
      </c>
      <c r="E3254" s="25">
        <v>3</v>
      </c>
      <c r="F3254" s="25" t="b">
        <f>IF(E3254&gt;(VLOOKUP(D3254,Months_Weeks!$A$2:$B$13,2,TRUE)),FALSE)</f>
        <v>0</v>
      </c>
      <c r="G3254" s="63">
        <f>IF(Table312[[#This Row],[Facility]]="Buin",1.5%,0.25%)</f>
        <v>2.5000000000000001E-3</v>
      </c>
      <c r="H3254" s="38"/>
      <c r="I3254" s="38">
        <v>23</v>
      </c>
      <c r="J3254" s="27">
        <f t="shared" si="300"/>
        <v>29</v>
      </c>
      <c r="K3254" s="28">
        <f t="shared" si="301"/>
        <v>7</v>
      </c>
      <c r="L3254" s="27">
        <f>IF(K3254=0,0,IF(E3254&gt;1,E3254-1,VLOOKUP(K3254,Months_Weeks!$A$1:$B$13,2,0)))</f>
        <v>2</v>
      </c>
      <c r="M3254" s="29"/>
      <c r="N3254" s="39"/>
      <c r="O3254" s="39"/>
      <c r="P3254" s="50">
        <f t="shared" si="302"/>
        <v>0</v>
      </c>
      <c r="Q3254" s="28">
        <f t="shared" si="303"/>
        <v>7</v>
      </c>
      <c r="R3254" s="28">
        <f>IF(Q3254=0,0,IF(E3254&gt;1,E3254-1,VLOOKUP(Q3254,Months_Weeks!$A$1:$B$13,2,0)))</f>
        <v>2</v>
      </c>
      <c r="S3254" s="30"/>
      <c r="T3254" s="39"/>
      <c r="U3254" s="39"/>
      <c r="V3254" s="50">
        <f t="shared" si="304"/>
        <v>0</v>
      </c>
      <c r="W3254" s="28">
        <f t="shared" si="305"/>
        <v>7</v>
      </c>
      <c r="X3254" s="28">
        <f>IF(W3254=0,0,IF(E3254&gt;1,E3254-1,VLOOKUP(W3254,Months_Weeks!$A$1:$B$13,2,0)))</f>
        <v>2</v>
      </c>
      <c r="Y3254" s="30"/>
      <c r="Z3254" s="39"/>
      <c r="AA3254" s="31"/>
      <c r="AB3254" s="39"/>
      <c r="AC3254" s="31"/>
      <c r="AD3254" s="40"/>
      <c r="AE3254" s="31"/>
      <c r="AF3254" s="40"/>
      <c r="AG3254" s="31"/>
      <c r="AH3254" s="40"/>
      <c r="AI3254" s="31"/>
      <c r="AJ3254" s="40"/>
    </row>
    <row r="3255" spans="1:36" x14ac:dyDescent="0.25">
      <c r="A3255" s="37" t="s">
        <v>32</v>
      </c>
      <c r="B3255" s="37">
        <v>42</v>
      </c>
      <c r="C3255" s="26" t="str">
        <f>IFERROR(INDEX(Clients[Client_Name],MATCH(Table312[[#This Row],[Client_Code]],Clients[Client_Code],0)),"")</f>
        <v>SALMONES AYSÉN</v>
      </c>
      <c r="D3255" s="25">
        <v>7</v>
      </c>
      <c r="E3255" s="25">
        <v>4</v>
      </c>
      <c r="F3255" s="25" t="b">
        <f>IF(E3255&gt;(VLOOKUP(D3255,Months_Weeks!$A$2:$B$13,2,TRUE)),FALSE)</f>
        <v>0</v>
      </c>
      <c r="G3255" s="63">
        <f>IF(Table312[[#This Row],[Facility]]="Buin",1.5%,0.25%)</f>
        <v>2.5000000000000001E-3</v>
      </c>
      <c r="H3255" s="38"/>
      <c r="I3255" s="38">
        <v>29</v>
      </c>
      <c r="J3255" s="27">
        <f t="shared" si="300"/>
        <v>0</v>
      </c>
      <c r="K3255" s="28">
        <f t="shared" si="301"/>
        <v>7</v>
      </c>
      <c r="L3255" s="27">
        <f>IF(K3255=0,0,IF(E3255&gt;1,E3255-1,VLOOKUP(K3255,Months_Weeks!$A$1:$B$13,2,0)))</f>
        <v>3</v>
      </c>
      <c r="M3255" s="29"/>
      <c r="N3255" s="39"/>
      <c r="O3255" s="39"/>
      <c r="P3255" s="50">
        <f t="shared" si="302"/>
        <v>0</v>
      </c>
      <c r="Q3255" s="28">
        <f t="shared" si="303"/>
        <v>7</v>
      </c>
      <c r="R3255" s="28">
        <f>IF(Q3255=0,0,IF(E3255&gt;1,E3255-1,VLOOKUP(Q3255,Months_Weeks!$A$1:$B$13,2,0)))</f>
        <v>3</v>
      </c>
      <c r="S3255" s="30"/>
      <c r="T3255" s="39"/>
      <c r="U3255" s="39"/>
      <c r="V3255" s="50">
        <f t="shared" si="304"/>
        <v>0</v>
      </c>
      <c r="W3255" s="28">
        <f t="shared" si="305"/>
        <v>7</v>
      </c>
      <c r="X3255" s="28">
        <f>IF(W3255=0,0,IF(E3255&gt;1,E3255-1,VLOOKUP(W3255,Months_Weeks!$A$1:$B$13,2,0)))</f>
        <v>3</v>
      </c>
      <c r="Y3255" s="30"/>
      <c r="Z3255" s="39"/>
      <c r="AA3255" s="31"/>
      <c r="AB3255" s="39"/>
      <c r="AC3255" s="31"/>
      <c r="AD3255" s="40"/>
      <c r="AE3255" s="31"/>
      <c r="AF3255" s="40"/>
      <c r="AG3255" s="31"/>
      <c r="AH3255" s="40"/>
      <c r="AI3255" s="31"/>
      <c r="AJ3255" s="40"/>
    </row>
    <row r="3256" spans="1:36" x14ac:dyDescent="0.25">
      <c r="A3256" s="37" t="s">
        <v>32</v>
      </c>
      <c r="B3256" s="37">
        <v>42</v>
      </c>
      <c r="C3256" s="26" t="str">
        <f>IFERROR(INDEX(Clients[Client_Name],MATCH(Table312[[#This Row],[Client_Code]],Clients[Client_Code],0)),"")</f>
        <v>SALMONES AYSÉN</v>
      </c>
      <c r="D3256" s="25">
        <v>8</v>
      </c>
      <c r="E3256" s="25">
        <v>1</v>
      </c>
      <c r="F3256" s="25" t="b">
        <f>IF(E3256&gt;(VLOOKUP(D3256,Months_Weeks!$A$2:$B$13,2,TRUE)),FALSE)</f>
        <v>0</v>
      </c>
      <c r="G3256" s="63">
        <f>IF(Table312[[#This Row],[Facility]]="Buin",1.5%,0.25%)</f>
        <v>2.5000000000000001E-3</v>
      </c>
      <c r="H3256" s="38"/>
      <c r="I3256" s="38"/>
      <c r="J3256" s="27">
        <f t="shared" si="300"/>
        <v>0</v>
      </c>
      <c r="K3256" s="28">
        <f t="shared" si="301"/>
        <v>7</v>
      </c>
      <c r="L3256" s="27">
        <f>IF(K3256=0,0,IF(E3256&gt;1,E3256-1,VLOOKUP(K3256,Months_Weeks!$A$1:$B$13,2,0)))</f>
        <v>4</v>
      </c>
      <c r="M3256" s="29"/>
      <c r="N3256" s="39"/>
      <c r="O3256" s="39"/>
      <c r="P3256" s="50">
        <f t="shared" si="302"/>
        <v>0</v>
      </c>
      <c r="Q3256" s="28">
        <f t="shared" si="303"/>
        <v>7</v>
      </c>
      <c r="R3256" s="28">
        <f>IF(Q3256=0,0,IF(E3256&gt;1,E3256-1,VLOOKUP(Q3256,Months_Weeks!$A$1:$B$13,2,0)))</f>
        <v>4</v>
      </c>
      <c r="S3256" s="30"/>
      <c r="T3256" s="39"/>
      <c r="U3256" s="39"/>
      <c r="V3256" s="50">
        <f t="shared" si="304"/>
        <v>0</v>
      </c>
      <c r="W3256" s="28">
        <f t="shared" si="305"/>
        <v>7</v>
      </c>
      <c r="X3256" s="28">
        <f>IF(W3256=0,0,IF(E3256&gt;1,E3256-1,VLOOKUP(W3256,Months_Weeks!$A$1:$B$13,2,0)))</f>
        <v>4</v>
      </c>
      <c r="Y3256" s="30"/>
      <c r="Z3256" s="39"/>
      <c r="AA3256" s="31"/>
      <c r="AB3256" s="39"/>
      <c r="AC3256" s="31"/>
      <c r="AD3256" s="40"/>
      <c r="AE3256" s="31"/>
      <c r="AF3256" s="40"/>
      <c r="AG3256" s="31"/>
      <c r="AH3256" s="40"/>
      <c r="AI3256" s="31"/>
      <c r="AJ3256" s="40"/>
    </row>
    <row r="3257" spans="1:36" x14ac:dyDescent="0.25">
      <c r="A3257" s="37" t="s">
        <v>32</v>
      </c>
      <c r="B3257" s="37">
        <v>42</v>
      </c>
      <c r="C3257" s="26" t="str">
        <f>IFERROR(INDEX(Clients[Client_Name],MATCH(Table312[[#This Row],[Client_Code]],Clients[Client_Code],0)),"")</f>
        <v>SALMONES AYSÉN</v>
      </c>
      <c r="D3257" s="25">
        <v>8</v>
      </c>
      <c r="E3257" s="25">
        <v>2</v>
      </c>
      <c r="F3257" s="25" t="b">
        <f>IF(E3257&gt;(VLOOKUP(D3257,Months_Weeks!$A$2:$B$13,2,TRUE)),FALSE)</f>
        <v>0</v>
      </c>
      <c r="G3257" s="63">
        <f>IF(Table312[[#This Row],[Facility]]="Buin",1.5%,0.25%)</f>
        <v>2.5000000000000001E-3</v>
      </c>
      <c r="H3257" s="38"/>
      <c r="I3257" s="38"/>
      <c r="J3257" s="27">
        <f t="shared" si="300"/>
        <v>0</v>
      </c>
      <c r="K3257" s="28">
        <f t="shared" si="301"/>
        <v>8</v>
      </c>
      <c r="L3257" s="27">
        <f>IF(K3257=0,0,IF(E3257&gt;1,E3257-1,VLOOKUP(K3257,Months_Weeks!$A$1:$B$13,2,0)))</f>
        <v>1</v>
      </c>
      <c r="M3257" s="29"/>
      <c r="N3257" s="39"/>
      <c r="O3257" s="39"/>
      <c r="P3257" s="50">
        <f t="shared" si="302"/>
        <v>0</v>
      </c>
      <c r="Q3257" s="28">
        <f t="shared" si="303"/>
        <v>8</v>
      </c>
      <c r="R3257" s="28">
        <f>IF(Q3257=0,0,IF(E3257&gt;1,E3257-1,VLOOKUP(Q3257,Months_Weeks!$A$1:$B$13,2,0)))</f>
        <v>1</v>
      </c>
      <c r="S3257" s="30"/>
      <c r="T3257" s="39"/>
      <c r="U3257" s="39"/>
      <c r="V3257" s="50">
        <f t="shared" si="304"/>
        <v>0</v>
      </c>
      <c r="W3257" s="28">
        <f t="shared" si="305"/>
        <v>8</v>
      </c>
      <c r="X3257" s="28">
        <f>IF(W3257=0,0,IF(E3257&gt;1,E3257-1,VLOOKUP(W3257,Months_Weeks!$A$1:$B$13,2,0)))</f>
        <v>1</v>
      </c>
      <c r="Y3257" s="30"/>
      <c r="Z3257" s="39"/>
      <c r="AA3257" s="31"/>
      <c r="AB3257" s="39"/>
      <c r="AC3257" s="31"/>
      <c r="AD3257" s="40"/>
      <c r="AE3257" s="31"/>
      <c r="AF3257" s="40"/>
      <c r="AG3257" s="31"/>
      <c r="AH3257" s="40"/>
      <c r="AI3257" s="31"/>
      <c r="AJ3257" s="40"/>
    </row>
    <row r="3258" spans="1:36" x14ac:dyDescent="0.25">
      <c r="A3258" s="37" t="s">
        <v>32</v>
      </c>
      <c r="B3258" s="37">
        <v>42</v>
      </c>
      <c r="C3258" s="26" t="str">
        <f>IFERROR(INDEX(Clients[Client_Name],MATCH(Table312[[#This Row],[Client_Code]],Clients[Client_Code],0)),"")</f>
        <v>SALMONES AYSÉN</v>
      </c>
      <c r="D3258" s="25">
        <v>8</v>
      </c>
      <c r="E3258" s="25">
        <v>3</v>
      </c>
      <c r="F3258" s="25" t="b">
        <f>IF(E3258&gt;(VLOOKUP(D3258,Months_Weeks!$A$2:$B$13,2,TRUE)),FALSE)</f>
        <v>0</v>
      </c>
      <c r="G3258" s="63">
        <f>IF(Table312[[#This Row],[Facility]]="Buin",1.5%,0.25%)</f>
        <v>2.5000000000000001E-3</v>
      </c>
      <c r="H3258" s="38"/>
      <c r="I3258" s="38"/>
      <c r="J3258" s="27">
        <f t="shared" si="300"/>
        <v>0</v>
      </c>
      <c r="K3258" s="28">
        <f t="shared" si="301"/>
        <v>8</v>
      </c>
      <c r="L3258" s="27">
        <f>IF(K3258=0,0,IF(E3258&gt;1,E3258-1,VLOOKUP(K3258,Months_Weeks!$A$1:$B$13,2,0)))</f>
        <v>2</v>
      </c>
      <c r="M3258" s="29"/>
      <c r="N3258" s="39"/>
      <c r="O3258" s="39"/>
      <c r="P3258" s="50">
        <f t="shared" si="302"/>
        <v>0</v>
      </c>
      <c r="Q3258" s="28">
        <f t="shared" si="303"/>
        <v>8</v>
      </c>
      <c r="R3258" s="28">
        <f>IF(Q3258=0,0,IF(E3258&gt;1,E3258-1,VLOOKUP(Q3258,Months_Weeks!$A$1:$B$13,2,0)))</f>
        <v>2</v>
      </c>
      <c r="S3258" s="30"/>
      <c r="T3258" s="39"/>
      <c r="U3258" s="39"/>
      <c r="V3258" s="50">
        <f t="shared" si="304"/>
        <v>0</v>
      </c>
      <c r="W3258" s="28">
        <f t="shared" si="305"/>
        <v>8</v>
      </c>
      <c r="X3258" s="28">
        <f>IF(W3258=0,0,IF(E3258&gt;1,E3258-1,VLOOKUP(W3258,Months_Weeks!$A$1:$B$13,2,0)))</f>
        <v>2</v>
      </c>
      <c r="Y3258" s="30"/>
      <c r="Z3258" s="39"/>
      <c r="AA3258" s="31"/>
      <c r="AB3258" s="39"/>
      <c r="AC3258" s="31"/>
      <c r="AD3258" s="40"/>
      <c r="AE3258" s="31"/>
      <c r="AF3258" s="40"/>
      <c r="AG3258" s="31"/>
      <c r="AH3258" s="40"/>
      <c r="AI3258" s="31"/>
      <c r="AJ3258" s="40"/>
    </row>
    <row r="3259" spans="1:36" x14ac:dyDescent="0.25">
      <c r="A3259" s="37" t="s">
        <v>32</v>
      </c>
      <c r="B3259" s="37">
        <v>42</v>
      </c>
      <c r="C3259" s="26" t="str">
        <f>IFERROR(INDEX(Clients[Client_Name],MATCH(Table312[[#This Row],[Client_Code]],Clients[Client_Code],0)),"")</f>
        <v>SALMONES AYSÉN</v>
      </c>
      <c r="D3259" s="25">
        <v>8</v>
      </c>
      <c r="E3259" s="25">
        <v>4</v>
      </c>
      <c r="F3259" s="25" t="b">
        <f>IF(E3259&gt;(VLOOKUP(D3259,Months_Weeks!$A$2:$B$13,2,TRUE)),FALSE)</f>
        <v>0</v>
      </c>
      <c r="G3259" s="63">
        <f>IF(Table312[[#This Row],[Facility]]="Buin",1.5%,0.25%)</f>
        <v>2.5000000000000001E-3</v>
      </c>
      <c r="H3259" s="38"/>
      <c r="I3259" s="38"/>
      <c r="J3259" s="27">
        <f t="shared" si="300"/>
        <v>0</v>
      </c>
      <c r="K3259" s="28">
        <f t="shared" si="301"/>
        <v>8</v>
      </c>
      <c r="L3259" s="27">
        <f>IF(K3259=0,0,IF(E3259&gt;1,E3259-1,VLOOKUP(K3259,Months_Weeks!$A$1:$B$13,2,0)))</f>
        <v>3</v>
      </c>
      <c r="M3259" s="29"/>
      <c r="N3259" s="39"/>
      <c r="O3259" s="39"/>
      <c r="P3259" s="50">
        <f t="shared" si="302"/>
        <v>0</v>
      </c>
      <c r="Q3259" s="28">
        <f t="shared" si="303"/>
        <v>8</v>
      </c>
      <c r="R3259" s="28">
        <f>IF(Q3259=0,0,IF(E3259&gt;1,E3259-1,VLOOKUP(Q3259,Months_Weeks!$A$1:$B$13,2,0)))</f>
        <v>3</v>
      </c>
      <c r="S3259" s="30"/>
      <c r="T3259" s="39"/>
      <c r="U3259" s="39"/>
      <c r="V3259" s="50">
        <f t="shared" si="304"/>
        <v>0</v>
      </c>
      <c r="W3259" s="28">
        <f t="shared" si="305"/>
        <v>8</v>
      </c>
      <c r="X3259" s="28">
        <f>IF(W3259=0,0,IF(E3259&gt;1,E3259-1,VLOOKUP(W3259,Months_Weeks!$A$1:$B$13,2,0)))</f>
        <v>3</v>
      </c>
      <c r="Y3259" s="30"/>
      <c r="Z3259" s="39"/>
      <c r="AA3259" s="31"/>
      <c r="AB3259" s="39"/>
      <c r="AC3259" s="31"/>
      <c r="AD3259" s="40"/>
      <c r="AE3259" s="31"/>
      <c r="AF3259" s="40"/>
      <c r="AG3259" s="31"/>
      <c r="AH3259" s="40"/>
      <c r="AI3259" s="31"/>
      <c r="AJ3259" s="40"/>
    </row>
    <row r="3260" spans="1:36" x14ac:dyDescent="0.25">
      <c r="A3260" s="37" t="s">
        <v>32</v>
      </c>
      <c r="B3260" s="37">
        <v>42</v>
      </c>
      <c r="C3260" s="26" t="str">
        <f>IFERROR(INDEX(Clients[Client_Name],MATCH(Table312[[#This Row],[Client_Code]],Clients[Client_Code],0)),"")</f>
        <v>SALMONES AYSÉN</v>
      </c>
      <c r="D3260" s="25">
        <v>9</v>
      </c>
      <c r="E3260" s="25">
        <v>1</v>
      </c>
      <c r="F3260" s="25" t="b">
        <f>IF(E3260&gt;(VLOOKUP(D3260,Months_Weeks!$A$2:$B$13,2,TRUE)),FALSE)</f>
        <v>0</v>
      </c>
      <c r="G3260" s="63">
        <f>IF(Table312[[#This Row],[Facility]]="Buin",1.5%,0.25%)</f>
        <v>2.5000000000000001E-3</v>
      </c>
      <c r="H3260" s="38"/>
      <c r="I3260" s="38"/>
      <c r="J3260" s="27">
        <f t="shared" si="300"/>
        <v>0</v>
      </c>
      <c r="K3260" s="28">
        <f t="shared" si="301"/>
        <v>8</v>
      </c>
      <c r="L3260" s="27">
        <f>IF(K3260=0,0,IF(E3260&gt;1,E3260-1,VLOOKUP(K3260,Months_Weeks!$A$1:$B$13,2,0)))</f>
        <v>4</v>
      </c>
      <c r="M3260" s="29"/>
      <c r="N3260" s="39"/>
      <c r="O3260" s="39"/>
      <c r="P3260" s="50">
        <f t="shared" si="302"/>
        <v>0</v>
      </c>
      <c r="Q3260" s="28">
        <f t="shared" si="303"/>
        <v>8</v>
      </c>
      <c r="R3260" s="28">
        <f>IF(Q3260=0,0,IF(E3260&gt;1,E3260-1,VLOOKUP(Q3260,Months_Weeks!$A$1:$B$13,2,0)))</f>
        <v>4</v>
      </c>
      <c r="S3260" s="30"/>
      <c r="T3260" s="39"/>
      <c r="U3260" s="39"/>
      <c r="V3260" s="50">
        <f t="shared" si="304"/>
        <v>0</v>
      </c>
      <c r="W3260" s="28">
        <f t="shared" si="305"/>
        <v>8</v>
      </c>
      <c r="X3260" s="28">
        <f>IF(W3260=0,0,IF(E3260&gt;1,E3260-1,VLOOKUP(W3260,Months_Weeks!$A$1:$B$13,2,0)))</f>
        <v>4</v>
      </c>
      <c r="Y3260" s="30"/>
      <c r="Z3260" s="39"/>
      <c r="AA3260" s="31"/>
      <c r="AB3260" s="39"/>
      <c r="AC3260" s="31"/>
      <c r="AD3260" s="40"/>
      <c r="AE3260" s="31"/>
      <c r="AF3260" s="40"/>
      <c r="AG3260" s="31"/>
      <c r="AH3260" s="40"/>
      <c r="AI3260" s="31"/>
      <c r="AJ3260" s="40"/>
    </row>
    <row r="3261" spans="1:36" x14ac:dyDescent="0.25">
      <c r="A3261" s="37" t="s">
        <v>32</v>
      </c>
      <c r="B3261" s="37">
        <v>42</v>
      </c>
      <c r="C3261" s="26" t="str">
        <f>IFERROR(INDEX(Clients[Client_Name],MATCH(Table312[[#This Row],[Client_Code]],Clients[Client_Code],0)),"")</f>
        <v>SALMONES AYSÉN</v>
      </c>
      <c r="D3261" s="25">
        <v>9</v>
      </c>
      <c r="E3261" s="25">
        <v>2</v>
      </c>
      <c r="F3261" s="25" t="b">
        <f>IF(E3261&gt;(VLOOKUP(D3261,Months_Weeks!$A$2:$B$13,2,TRUE)),FALSE)</f>
        <v>0</v>
      </c>
      <c r="G3261" s="63">
        <f>IF(Table312[[#This Row],[Facility]]="Buin",1.5%,0.25%)</f>
        <v>2.5000000000000001E-3</v>
      </c>
      <c r="H3261" s="38"/>
      <c r="I3261" s="38"/>
      <c r="J3261" s="27">
        <f t="shared" si="300"/>
        <v>0</v>
      </c>
      <c r="K3261" s="28">
        <f t="shared" si="301"/>
        <v>9</v>
      </c>
      <c r="L3261" s="27">
        <f>IF(K3261=0,0,IF(E3261&gt;1,E3261-1,VLOOKUP(K3261,Months_Weeks!$A$1:$B$13,2,0)))</f>
        <v>1</v>
      </c>
      <c r="M3261" s="29"/>
      <c r="N3261" s="39"/>
      <c r="O3261" s="39"/>
      <c r="P3261" s="50">
        <f t="shared" si="302"/>
        <v>0</v>
      </c>
      <c r="Q3261" s="28">
        <f t="shared" si="303"/>
        <v>9</v>
      </c>
      <c r="R3261" s="28">
        <f>IF(Q3261=0,0,IF(E3261&gt;1,E3261-1,VLOOKUP(Q3261,Months_Weeks!$A$1:$B$13,2,0)))</f>
        <v>1</v>
      </c>
      <c r="S3261" s="30"/>
      <c r="T3261" s="39"/>
      <c r="U3261" s="39"/>
      <c r="V3261" s="50">
        <f t="shared" si="304"/>
        <v>0</v>
      </c>
      <c r="W3261" s="28">
        <f t="shared" si="305"/>
        <v>9</v>
      </c>
      <c r="X3261" s="28">
        <f>IF(W3261=0,0,IF(E3261&gt;1,E3261-1,VLOOKUP(W3261,Months_Weeks!$A$1:$B$13,2,0)))</f>
        <v>1</v>
      </c>
      <c r="Y3261" s="30"/>
      <c r="Z3261" s="39"/>
      <c r="AA3261" s="31"/>
      <c r="AB3261" s="39"/>
      <c r="AC3261" s="31"/>
      <c r="AD3261" s="40"/>
      <c r="AE3261" s="31"/>
      <c r="AF3261" s="40"/>
      <c r="AG3261" s="31"/>
      <c r="AH3261" s="40"/>
      <c r="AI3261" s="31"/>
      <c r="AJ3261" s="40"/>
    </row>
    <row r="3262" spans="1:36" x14ac:dyDescent="0.25">
      <c r="A3262" s="37" t="s">
        <v>32</v>
      </c>
      <c r="B3262" s="37">
        <v>42</v>
      </c>
      <c r="C3262" s="26" t="str">
        <f>IFERROR(INDEX(Clients[Client_Name],MATCH(Table312[[#This Row],[Client_Code]],Clients[Client_Code],0)),"")</f>
        <v>SALMONES AYSÉN</v>
      </c>
      <c r="D3262" s="25">
        <v>9</v>
      </c>
      <c r="E3262" s="25">
        <v>3</v>
      </c>
      <c r="F3262" s="25" t="b">
        <f>IF(E3262&gt;(VLOOKUP(D3262,Months_Weeks!$A$2:$B$13,2,TRUE)),FALSE)</f>
        <v>0</v>
      </c>
      <c r="G3262" s="63">
        <f>IF(Table312[[#This Row],[Facility]]="Buin",1.5%,0.25%)</f>
        <v>2.5000000000000001E-3</v>
      </c>
      <c r="H3262" s="38"/>
      <c r="I3262" s="38"/>
      <c r="J3262" s="27">
        <f t="shared" si="300"/>
        <v>0</v>
      </c>
      <c r="K3262" s="28">
        <f t="shared" si="301"/>
        <v>9</v>
      </c>
      <c r="L3262" s="27">
        <f>IF(K3262=0,0,IF(E3262&gt;1,E3262-1,VLOOKUP(K3262,Months_Weeks!$A$1:$B$13,2,0)))</f>
        <v>2</v>
      </c>
      <c r="M3262" s="29"/>
      <c r="N3262" s="39"/>
      <c r="O3262" s="39"/>
      <c r="P3262" s="50">
        <f t="shared" si="302"/>
        <v>0</v>
      </c>
      <c r="Q3262" s="28">
        <f t="shared" si="303"/>
        <v>9</v>
      </c>
      <c r="R3262" s="28">
        <f>IF(Q3262=0,0,IF(E3262&gt;1,E3262-1,VLOOKUP(Q3262,Months_Weeks!$A$1:$B$13,2,0)))</f>
        <v>2</v>
      </c>
      <c r="S3262" s="30"/>
      <c r="T3262" s="39"/>
      <c r="U3262" s="39"/>
      <c r="V3262" s="50">
        <f t="shared" si="304"/>
        <v>0</v>
      </c>
      <c r="W3262" s="28">
        <f t="shared" si="305"/>
        <v>9</v>
      </c>
      <c r="X3262" s="28">
        <f>IF(W3262=0,0,IF(E3262&gt;1,E3262-1,VLOOKUP(W3262,Months_Weeks!$A$1:$B$13,2,0)))</f>
        <v>2</v>
      </c>
      <c r="Y3262" s="30"/>
      <c r="Z3262" s="39"/>
      <c r="AA3262" s="31"/>
      <c r="AB3262" s="39"/>
      <c r="AC3262" s="31"/>
      <c r="AD3262" s="40"/>
      <c r="AE3262" s="31"/>
      <c r="AF3262" s="40"/>
      <c r="AG3262" s="31"/>
      <c r="AH3262" s="40"/>
      <c r="AI3262" s="31"/>
      <c r="AJ3262" s="40"/>
    </row>
    <row r="3263" spans="1:36" x14ac:dyDescent="0.25">
      <c r="A3263" s="37" t="s">
        <v>32</v>
      </c>
      <c r="B3263" s="37">
        <v>42</v>
      </c>
      <c r="C3263" s="26" t="str">
        <f>IFERROR(INDEX(Clients[Client_Name],MATCH(Table312[[#This Row],[Client_Code]],Clients[Client_Code],0)),"")</f>
        <v>SALMONES AYSÉN</v>
      </c>
      <c r="D3263" s="25">
        <v>9</v>
      </c>
      <c r="E3263" s="25">
        <v>4</v>
      </c>
      <c r="F3263" s="25" t="b">
        <f>IF(E3263&gt;(VLOOKUP(D3263,Months_Weeks!$A$2:$B$13,2,TRUE)),FALSE)</f>
        <v>0</v>
      </c>
      <c r="G3263" s="63">
        <f>IF(Table312[[#This Row],[Facility]]="Buin",1.5%,0.25%)</f>
        <v>2.5000000000000001E-3</v>
      </c>
      <c r="H3263" s="38"/>
      <c r="I3263" s="38"/>
      <c r="J3263" s="27">
        <f t="shared" si="300"/>
        <v>0</v>
      </c>
      <c r="K3263" s="28">
        <f t="shared" si="301"/>
        <v>9</v>
      </c>
      <c r="L3263" s="27">
        <f>IF(K3263=0,0,IF(E3263&gt;1,E3263-1,VLOOKUP(K3263,Months_Weeks!$A$1:$B$13,2,0)))</f>
        <v>3</v>
      </c>
      <c r="M3263" s="29"/>
      <c r="N3263" s="39"/>
      <c r="O3263" s="39"/>
      <c r="P3263" s="50">
        <f t="shared" si="302"/>
        <v>0</v>
      </c>
      <c r="Q3263" s="28">
        <f t="shared" si="303"/>
        <v>9</v>
      </c>
      <c r="R3263" s="28">
        <f>IF(Q3263=0,0,IF(E3263&gt;1,E3263-1,VLOOKUP(Q3263,Months_Weeks!$A$1:$B$13,2,0)))</f>
        <v>3</v>
      </c>
      <c r="S3263" s="30"/>
      <c r="T3263" s="39"/>
      <c r="U3263" s="39"/>
      <c r="V3263" s="50">
        <f t="shared" si="304"/>
        <v>0</v>
      </c>
      <c r="W3263" s="28">
        <f t="shared" si="305"/>
        <v>9</v>
      </c>
      <c r="X3263" s="28">
        <f>IF(W3263=0,0,IF(E3263&gt;1,E3263-1,VLOOKUP(W3263,Months_Weeks!$A$1:$B$13,2,0)))</f>
        <v>3</v>
      </c>
      <c r="Y3263" s="30"/>
      <c r="Z3263" s="39"/>
      <c r="AA3263" s="31"/>
      <c r="AB3263" s="39"/>
      <c r="AC3263" s="31"/>
      <c r="AD3263" s="40"/>
      <c r="AE3263" s="31"/>
      <c r="AF3263" s="40"/>
      <c r="AG3263" s="31"/>
      <c r="AH3263" s="40"/>
      <c r="AI3263" s="31"/>
      <c r="AJ3263" s="40"/>
    </row>
    <row r="3264" spans="1:36" x14ac:dyDescent="0.25">
      <c r="A3264" s="37" t="s">
        <v>32</v>
      </c>
      <c r="B3264" s="37">
        <v>42</v>
      </c>
      <c r="C3264" s="26" t="str">
        <f>IFERROR(INDEX(Clients[Client_Name],MATCH(Table312[[#This Row],[Client_Code]],Clients[Client_Code],0)),"")</f>
        <v>SALMONES AYSÉN</v>
      </c>
      <c r="D3264" s="25">
        <v>9</v>
      </c>
      <c r="E3264" s="25">
        <v>5</v>
      </c>
      <c r="F3264" s="25" t="b">
        <f>IF(E3264&gt;(VLOOKUP(D3264,Months_Weeks!$A$2:$B$13,2,TRUE)),FALSE)</f>
        <v>0</v>
      </c>
      <c r="G3264" s="63">
        <f>IF(Table312[[#This Row],[Facility]]="Buin",1.5%,0.25%)</f>
        <v>2.5000000000000001E-3</v>
      </c>
      <c r="H3264" s="38"/>
      <c r="I3264" s="38"/>
      <c r="J3264" s="27">
        <f t="shared" si="300"/>
        <v>0</v>
      </c>
      <c r="K3264" s="28">
        <f t="shared" si="301"/>
        <v>9</v>
      </c>
      <c r="L3264" s="27">
        <f>IF(K3264=0,0,IF(E3264&gt;1,E3264-1,VLOOKUP(K3264,Months_Weeks!$A$1:$B$13,2,0)))</f>
        <v>4</v>
      </c>
      <c r="M3264" s="29"/>
      <c r="N3264" s="39"/>
      <c r="O3264" s="39"/>
      <c r="P3264" s="50">
        <f t="shared" si="302"/>
        <v>0</v>
      </c>
      <c r="Q3264" s="28">
        <f t="shared" si="303"/>
        <v>9</v>
      </c>
      <c r="R3264" s="28">
        <f>IF(Q3264=0,0,IF(E3264&gt;1,E3264-1,VLOOKUP(Q3264,Months_Weeks!$A$1:$B$13,2,0)))</f>
        <v>4</v>
      </c>
      <c r="S3264" s="30"/>
      <c r="T3264" s="39"/>
      <c r="U3264" s="39"/>
      <c r="V3264" s="50">
        <f t="shared" si="304"/>
        <v>0</v>
      </c>
      <c r="W3264" s="28">
        <f t="shared" si="305"/>
        <v>9</v>
      </c>
      <c r="X3264" s="28">
        <f>IF(W3264=0,0,IF(E3264&gt;1,E3264-1,VLOOKUP(W3264,Months_Weeks!$A$1:$B$13,2,0)))</f>
        <v>4</v>
      </c>
      <c r="Y3264" s="30"/>
      <c r="Z3264" s="39"/>
      <c r="AA3264" s="31"/>
      <c r="AB3264" s="39"/>
      <c r="AC3264" s="31"/>
      <c r="AD3264" s="40"/>
      <c r="AE3264" s="31"/>
      <c r="AF3264" s="40"/>
      <c r="AG3264" s="31"/>
      <c r="AH3264" s="40"/>
      <c r="AI3264" s="31"/>
      <c r="AJ3264" s="40"/>
    </row>
    <row r="3265" spans="1:36" x14ac:dyDescent="0.25">
      <c r="A3265" s="37" t="s">
        <v>32</v>
      </c>
      <c r="B3265" s="37">
        <v>42</v>
      </c>
      <c r="C3265" s="26" t="str">
        <f>IFERROR(INDEX(Clients[Client_Name],MATCH(Table312[[#This Row],[Client_Code]],Clients[Client_Code],0)),"")</f>
        <v>SALMONES AYSÉN</v>
      </c>
      <c r="D3265" s="25">
        <v>10</v>
      </c>
      <c r="E3265" s="25">
        <v>1</v>
      </c>
      <c r="F3265" s="25" t="b">
        <f>IF(E3265&gt;(VLOOKUP(D3265,Months_Weeks!$A$2:$B$13,2,TRUE)),FALSE)</f>
        <v>0</v>
      </c>
      <c r="G3265" s="63">
        <f>IF(Table312[[#This Row],[Facility]]="Buin",1.5%,0.25%)</f>
        <v>2.5000000000000001E-3</v>
      </c>
      <c r="H3265" s="38"/>
      <c r="I3265" s="38"/>
      <c r="J3265" s="27">
        <f t="shared" si="300"/>
        <v>0</v>
      </c>
      <c r="K3265" s="28">
        <f t="shared" si="301"/>
        <v>9</v>
      </c>
      <c r="L3265" s="27">
        <f>IF(K3265=0,0,IF(E3265&gt;1,E3265-1,VLOOKUP(K3265,Months_Weeks!$A$1:$B$13,2,0)))</f>
        <v>5</v>
      </c>
      <c r="M3265" s="29"/>
      <c r="N3265" s="39"/>
      <c r="O3265" s="39"/>
      <c r="P3265" s="50">
        <f t="shared" si="302"/>
        <v>0</v>
      </c>
      <c r="Q3265" s="28">
        <f t="shared" si="303"/>
        <v>9</v>
      </c>
      <c r="R3265" s="28">
        <f>IF(Q3265=0,0,IF(E3265&gt;1,E3265-1,VLOOKUP(Q3265,Months_Weeks!$A$1:$B$13,2,0)))</f>
        <v>5</v>
      </c>
      <c r="S3265" s="30"/>
      <c r="T3265" s="39"/>
      <c r="U3265" s="39"/>
      <c r="V3265" s="50">
        <f t="shared" si="304"/>
        <v>0</v>
      </c>
      <c r="W3265" s="28">
        <f t="shared" si="305"/>
        <v>9</v>
      </c>
      <c r="X3265" s="28">
        <f>IF(W3265=0,0,IF(E3265&gt;1,E3265-1,VLOOKUP(W3265,Months_Weeks!$A$1:$B$13,2,0)))</f>
        <v>5</v>
      </c>
      <c r="Y3265" s="30"/>
      <c r="Z3265" s="39"/>
      <c r="AA3265" s="31"/>
      <c r="AB3265" s="39"/>
      <c r="AC3265" s="31"/>
      <c r="AD3265" s="40"/>
      <c r="AE3265" s="31"/>
      <c r="AF3265" s="40"/>
      <c r="AG3265" s="31"/>
      <c r="AH3265" s="40"/>
      <c r="AI3265" s="31"/>
      <c r="AJ3265" s="40"/>
    </row>
    <row r="3266" spans="1:36" x14ac:dyDescent="0.25">
      <c r="A3266" s="37" t="s">
        <v>32</v>
      </c>
      <c r="B3266" s="37">
        <v>42</v>
      </c>
      <c r="C3266" s="26" t="str">
        <f>IFERROR(INDEX(Clients[Client_Name],MATCH(Table312[[#This Row],[Client_Code]],Clients[Client_Code],0)),"")</f>
        <v>SALMONES AYSÉN</v>
      </c>
      <c r="D3266" s="25">
        <v>10</v>
      </c>
      <c r="E3266" s="25">
        <v>2</v>
      </c>
      <c r="F3266" s="25" t="b">
        <f>IF(E3266&gt;(VLOOKUP(D3266,Months_Weeks!$A$2:$B$13,2,TRUE)),FALSE)</f>
        <v>0</v>
      </c>
      <c r="G3266" s="63">
        <f>IF(Table312[[#This Row],[Facility]]="Buin",1.5%,0.25%)</f>
        <v>2.5000000000000001E-3</v>
      </c>
      <c r="H3266" s="38"/>
      <c r="I3266" s="38"/>
      <c r="J3266" s="27">
        <f t="shared" ref="J3266:J3329" si="306" xml:space="preserve"> SUMIFS(J:J,$B:$B,$B3266,$D:$D,K3266,$E:$E,L3266,$A:$A,$A3266)+H3266-I3266</f>
        <v>0</v>
      </c>
      <c r="K3266" s="28">
        <f t="shared" ref="K3266:K3329" si="307">IF(E3266&gt;1,D3266,D3266-1)</f>
        <v>10</v>
      </c>
      <c r="L3266" s="27">
        <f>IF(K3266=0,0,IF(E3266&gt;1,E3266-1,VLOOKUP(K3266,Months_Weeks!$A$1:$B$13,2,0)))</f>
        <v>1</v>
      </c>
      <c r="M3266" s="29"/>
      <c r="N3266" s="39"/>
      <c r="O3266" s="39"/>
      <c r="P3266" s="50">
        <f t="shared" ref="P3266:P3329" si="308" xml:space="preserve"> SUMIFS(P:P,$B:$B,$B3266,$D:$D,Q3266,$E:$E,R3266,$A:$A,$A3266)+N3266-O3266</f>
        <v>0</v>
      </c>
      <c r="Q3266" s="28">
        <f t="shared" ref="Q3266:Q3329" si="309">IF(E3266&gt;1,D3266,D3266-1)</f>
        <v>10</v>
      </c>
      <c r="R3266" s="28">
        <f>IF(Q3266=0,0,IF(E3266&gt;1,E3266-1,VLOOKUP(Q3266,Months_Weeks!$A$1:$B$13,2,0)))</f>
        <v>1</v>
      </c>
      <c r="S3266" s="30"/>
      <c r="T3266" s="39"/>
      <c r="U3266" s="39"/>
      <c r="V3266" s="50">
        <f t="shared" ref="V3266:V3329" si="310" xml:space="preserve"> SUMIFS(V:V,$B:$B,$B3266,$D:$D,W3266,$E:$E,X3266,$A:$A,$A3266)+T3266-U3266</f>
        <v>0</v>
      </c>
      <c r="W3266" s="28">
        <f t="shared" ref="W3266:W3329" si="311">IF(E3266&gt;1,D3266,D3266-1)</f>
        <v>10</v>
      </c>
      <c r="X3266" s="28">
        <f>IF(W3266=0,0,IF(E3266&gt;1,E3266-1,VLOOKUP(W3266,Months_Weeks!$A$1:$B$13,2,0)))</f>
        <v>1</v>
      </c>
      <c r="Y3266" s="30"/>
      <c r="Z3266" s="39"/>
      <c r="AA3266" s="31"/>
      <c r="AB3266" s="39"/>
      <c r="AC3266" s="31"/>
      <c r="AD3266" s="40"/>
      <c r="AE3266" s="31"/>
      <c r="AF3266" s="40"/>
      <c r="AG3266" s="31"/>
      <c r="AH3266" s="40"/>
      <c r="AI3266" s="31"/>
      <c r="AJ3266" s="40"/>
    </row>
    <row r="3267" spans="1:36" x14ac:dyDescent="0.25">
      <c r="A3267" s="37" t="s">
        <v>32</v>
      </c>
      <c r="B3267" s="37">
        <v>42</v>
      </c>
      <c r="C3267" s="26" t="str">
        <f>IFERROR(INDEX(Clients[Client_Name],MATCH(Table312[[#This Row],[Client_Code]],Clients[Client_Code],0)),"")</f>
        <v>SALMONES AYSÉN</v>
      </c>
      <c r="D3267" s="25">
        <v>10</v>
      </c>
      <c r="E3267" s="25">
        <v>3</v>
      </c>
      <c r="F3267" s="25" t="b">
        <f>IF(E3267&gt;(VLOOKUP(D3267,Months_Weeks!$A$2:$B$13,2,TRUE)),FALSE)</f>
        <v>0</v>
      </c>
      <c r="G3267" s="63">
        <f>IF(Table312[[#This Row],[Facility]]="Buin",1.5%,0.25%)</f>
        <v>2.5000000000000001E-3</v>
      </c>
      <c r="H3267" s="38"/>
      <c r="I3267" s="38"/>
      <c r="J3267" s="27">
        <f t="shared" si="306"/>
        <v>0</v>
      </c>
      <c r="K3267" s="28">
        <f t="shared" si="307"/>
        <v>10</v>
      </c>
      <c r="L3267" s="27">
        <f>IF(K3267=0,0,IF(E3267&gt;1,E3267-1,VLOOKUP(K3267,Months_Weeks!$A$1:$B$13,2,0)))</f>
        <v>2</v>
      </c>
      <c r="M3267" s="29"/>
      <c r="N3267" s="39"/>
      <c r="O3267" s="39"/>
      <c r="P3267" s="50">
        <f t="shared" si="308"/>
        <v>0</v>
      </c>
      <c r="Q3267" s="28">
        <f t="shared" si="309"/>
        <v>10</v>
      </c>
      <c r="R3267" s="28">
        <f>IF(Q3267=0,0,IF(E3267&gt;1,E3267-1,VLOOKUP(Q3267,Months_Weeks!$A$1:$B$13,2,0)))</f>
        <v>2</v>
      </c>
      <c r="S3267" s="30"/>
      <c r="T3267" s="39"/>
      <c r="U3267" s="39"/>
      <c r="V3267" s="50">
        <f t="shared" si="310"/>
        <v>0</v>
      </c>
      <c r="W3267" s="28">
        <f t="shared" si="311"/>
        <v>10</v>
      </c>
      <c r="X3267" s="28">
        <f>IF(W3267=0,0,IF(E3267&gt;1,E3267-1,VLOOKUP(W3267,Months_Weeks!$A$1:$B$13,2,0)))</f>
        <v>2</v>
      </c>
      <c r="Y3267" s="30"/>
      <c r="Z3267" s="39"/>
      <c r="AA3267" s="31"/>
      <c r="AB3267" s="39"/>
      <c r="AC3267" s="31"/>
      <c r="AD3267" s="40"/>
      <c r="AE3267" s="31"/>
      <c r="AF3267" s="40"/>
      <c r="AG3267" s="31"/>
      <c r="AH3267" s="40"/>
      <c r="AI3267" s="31"/>
      <c r="AJ3267" s="40"/>
    </row>
    <row r="3268" spans="1:36" x14ac:dyDescent="0.25">
      <c r="A3268" s="37" t="s">
        <v>32</v>
      </c>
      <c r="B3268" s="37">
        <v>42</v>
      </c>
      <c r="C3268" s="26" t="str">
        <f>IFERROR(INDEX(Clients[Client_Name],MATCH(Table312[[#This Row],[Client_Code]],Clients[Client_Code],0)),"")</f>
        <v>SALMONES AYSÉN</v>
      </c>
      <c r="D3268" s="25">
        <v>10</v>
      </c>
      <c r="E3268" s="25">
        <v>4</v>
      </c>
      <c r="F3268" s="25" t="b">
        <f>IF(E3268&gt;(VLOOKUP(D3268,Months_Weeks!$A$2:$B$13,2,TRUE)),FALSE)</f>
        <v>0</v>
      </c>
      <c r="G3268" s="63">
        <f>IF(Table312[[#This Row],[Facility]]="Buin",1.5%,0.25%)</f>
        <v>2.5000000000000001E-3</v>
      </c>
      <c r="H3268" s="38"/>
      <c r="I3268" s="38"/>
      <c r="J3268" s="27">
        <f t="shared" si="306"/>
        <v>0</v>
      </c>
      <c r="K3268" s="28">
        <f t="shared" si="307"/>
        <v>10</v>
      </c>
      <c r="L3268" s="27">
        <f>IF(K3268=0,0,IF(E3268&gt;1,E3268-1,VLOOKUP(K3268,Months_Weeks!$A$1:$B$13,2,0)))</f>
        <v>3</v>
      </c>
      <c r="M3268" s="29"/>
      <c r="N3268" s="39"/>
      <c r="O3268" s="39"/>
      <c r="P3268" s="50">
        <f t="shared" si="308"/>
        <v>0</v>
      </c>
      <c r="Q3268" s="28">
        <f t="shared" si="309"/>
        <v>10</v>
      </c>
      <c r="R3268" s="28">
        <f>IF(Q3268=0,0,IF(E3268&gt;1,E3268-1,VLOOKUP(Q3268,Months_Weeks!$A$1:$B$13,2,0)))</f>
        <v>3</v>
      </c>
      <c r="S3268" s="30"/>
      <c r="T3268" s="39"/>
      <c r="U3268" s="39"/>
      <c r="V3268" s="50">
        <f t="shared" si="310"/>
        <v>0</v>
      </c>
      <c r="W3268" s="28">
        <f t="shared" si="311"/>
        <v>10</v>
      </c>
      <c r="X3268" s="28">
        <f>IF(W3268=0,0,IF(E3268&gt;1,E3268-1,VLOOKUP(W3268,Months_Weeks!$A$1:$B$13,2,0)))</f>
        <v>3</v>
      </c>
      <c r="Y3268" s="30"/>
      <c r="Z3268" s="39"/>
      <c r="AA3268" s="31"/>
      <c r="AB3268" s="39"/>
      <c r="AC3268" s="31"/>
      <c r="AD3268" s="40"/>
      <c r="AE3268" s="31"/>
      <c r="AF3268" s="40"/>
      <c r="AG3268" s="31"/>
      <c r="AH3268" s="40"/>
      <c r="AI3268" s="31"/>
      <c r="AJ3268" s="40"/>
    </row>
    <row r="3269" spans="1:36" x14ac:dyDescent="0.25">
      <c r="A3269" s="37" t="s">
        <v>32</v>
      </c>
      <c r="B3269" s="37">
        <v>42</v>
      </c>
      <c r="C3269" s="26" t="str">
        <f>IFERROR(INDEX(Clients[Client_Name],MATCH(Table312[[#This Row],[Client_Code]],Clients[Client_Code],0)),"")</f>
        <v>SALMONES AYSÉN</v>
      </c>
      <c r="D3269" s="25">
        <v>11</v>
      </c>
      <c r="E3269" s="25">
        <v>1</v>
      </c>
      <c r="F3269" s="25" t="b">
        <f>IF(E3269&gt;(VLOOKUP(D3269,Months_Weeks!$A$2:$B$13,2,TRUE)),FALSE)</f>
        <v>0</v>
      </c>
      <c r="G3269" s="63">
        <f>IF(Table312[[#This Row],[Facility]]="Buin",1.5%,0.25%)</f>
        <v>2.5000000000000001E-3</v>
      </c>
      <c r="H3269" s="38"/>
      <c r="I3269" s="38"/>
      <c r="J3269" s="27">
        <f t="shared" si="306"/>
        <v>0</v>
      </c>
      <c r="K3269" s="28">
        <f t="shared" si="307"/>
        <v>10</v>
      </c>
      <c r="L3269" s="27">
        <f>IF(K3269=0,0,IF(E3269&gt;1,E3269-1,VLOOKUP(K3269,Months_Weeks!$A$1:$B$13,2,0)))</f>
        <v>4</v>
      </c>
      <c r="M3269" s="29"/>
      <c r="N3269" s="39"/>
      <c r="O3269" s="39"/>
      <c r="P3269" s="50">
        <f t="shared" si="308"/>
        <v>0</v>
      </c>
      <c r="Q3269" s="28">
        <f t="shared" si="309"/>
        <v>10</v>
      </c>
      <c r="R3269" s="28">
        <f>IF(Q3269=0,0,IF(E3269&gt;1,E3269-1,VLOOKUP(Q3269,Months_Weeks!$A$1:$B$13,2,0)))</f>
        <v>4</v>
      </c>
      <c r="S3269" s="30"/>
      <c r="T3269" s="39"/>
      <c r="U3269" s="39"/>
      <c r="V3269" s="50">
        <f t="shared" si="310"/>
        <v>0</v>
      </c>
      <c r="W3269" s="28">
        <f t="shared" si="311"/>
        <v>10</v>
      </c>
      <c r="X3269" s="28">
        <f>IF(W3269=0,0,IF(E3269&gt;1,E3269-1,VLOOKUP(W3269,Months_Weeks!$A$1:$B$13,2,0)))</f>
        <v>4</v>
      </c>
      <c r="Y3269" s="30"/>
      <c r="Z3269" s="39"/>
      <c r="AA3269" s="31"/>
      <c r="AB3269" s="39"/>
      <c r="AC3269" s="31"/>
      <c r="AD3269" s="40"/>
      <c r="AE3269" s="31"/>
      <c r="AF3269" s="40"/>
      <c r="AG3269" s="31"/>
      <c r="AH3269" s="40"/>
      <c r="AI3269" s="31"/>
      <c r="AJ3269" s="40"/>
    </row>
    <row r="3270" spans="1:36" x14ac:dyDescent="0.25">
      <c r="A3270" s="37" t="s">
        <v>32</v>
      </c>
      <c r="B3270" s="37">
        <v>42</v>
      </c>
      <c r="C3270" s="26" t="str">
        <f>IFERROR(INDEX(Clients[Client_Name],MATCH(Table312[[#This Row],[Client_Code]],Clients[Client_Code],0)),"")</f>
        <v>SALMONES AYSÉN</v>
      </c>
      <c r="D3270" s="25">
        <v>11</v>
      </c>
      <c r="E3270" s="25">
        <v>2</v>
      </c>
      <c r="F3270" s="25" t="b">
        <f>IF(E3270&gt;(VLOOKUP(D3270,Months_Weeks!$A$2:$B$13,2,TRUE)),FALSE)</f>
        <v>0</v>
      </c>
      <c r="G3270" s="63">
        <f>IF(Table312[[#This Row],[Facility]]="Buin",1.5%,0.25%)</f>
        <v>2.5000000000000001E-3</v>
      </c>
      <c r="H3270" s="38"/>
      <c r="I3270" s="38"/>
      <c r="J3270" s="27">
        <f t="shared" si="306"/>
        <v>0</v>
      </c>
      <c r="K3270" s="28">
        <f t="shared" si="307"/>
        <v>11</v>
      </c>
      <c r="L3270" s="27">
        <f>IF(K3270=0,0,IF(E3270&gt;1,E3270-1,VLOOKUP(K3270,Months_Weeks!$A$1:$B$13,2,0)))</f>
        <v>1</v>
      </c>
      <c r="M3270" s="29"/>
      <c r="N3270" s="39"/>
      <c r="O3270" s="39"/>
      <c r="P3270" s="50">
        <f t="shared" si="308"/>
        <v>0</v>
      </c>
      <c r="Q3270" s="28">
        <f t="shared" si="309"/>
        <v>11</v>
      </c>
      <c r="R3270" s="28">
        <f>IF(Q3270=0,0,IF(E3270&gt;1,E3270-1,VLOOKUP(Q3270,Months_Weeks!$A$1:$B$13,2,0)))</f>
        <v>1</v>
      </c>
      <c r="S3270" s="30"/>
      <c r="T3270" s="39"/>
      <c r="U3270" s="39"/>
      <c r="V3270" s="50">
        <f t="shared" si="310"/>
        <v>0</v>
      </c>
      <c r="W3270" s="28">
        <f t="shared" si="311"/>
        <v>11</v>
      </c>
      <c r="X3270" s="28">
        <f>IF(W3270=0,0,IF(E3270&gt;1,E3270-1,VLOOKUP(W3270,Months_Weeks!$A$1:$B$13,2,0)))</f>
        <v>1</v>
      </c>
      <c r="Y3270" s="30"/>
      <c r="Z3270" s="39"/>
      <c r="AA3270" s="31"/>
      <c r="AB3270" s="39"/>
      <c r="AC3270" s="31"/>
      <c r="AD3270" s="40"/>
      <c r="AE3270" s="31"/>
      <c r="AF3270" s="40"/>
      <c r="AG3270" s="31"/>
      <c r="AH3270" s="40"/>
      <c r="AI3270" s="31"/>
      <c r="AJ3270" s="40"/>
    </row>
    <row r="3271" spans="1:36" x14ac:dyDescent="0.25">
      <c r="A3271" s="37" t="s">
        <v>32</v>
      </c>
      <c r="B3271" s="37">
        <v>42</v>
      </c>
      <c r="C3271" s="26" t="str">
        <f>IFERROR(INDEX(Clients[Client_Name],MATCH(Table312[[#This Row],[Client_Code]],Clients[Client_Code],0)),"")</f>
        <v>SALMONES AYSÉN</v>
      </c>
      <c r="D3271" s="25">
        <v>11</v>
      </c>
      <c r="E3271" s="25">
        <v>3</v>
      </c>
      <c r="F3271" s="25" t="b">
        <f>IF(E3271&gt;(VLOOKUP(D3271,Months_Weeks!$A$2:$B$13,2,TRUE)),FALSE)</f>
        <v>0</v>
      </c>
      <c r="G3271" s="63">
        <f>IF(Table312[[#This Row],[Facility]]="Buin",1.5%,0.25%)</f>
        <v>2.5000000000000001E-3</v>
      </c>
      <c r="H3271" s="38"/>
      <c r="I3271" s="38"/>
      <c r="J3271" s="27">
        <f t="shared" si="306"/>
        <v>0</v>
      </c>
      <c r="K3271" s="28">
        <f t="shared" si="307"/>
        <v>11</v>
      </c>
      <c r="L3271" s="27">
        <f>IF(K3271=0,0,IF(E3271&gt;1,E3271-1,VLOOKUP(K3271,Months_Weeks!$A$1:$B$13,2,0)))</f>
        <v>2</v>
      </c>
      <c r="M3271" s="29"/>
      <c r="N3271" s="39"/>
      <c r="O3271" s="39"/>
      <c r="P3271" s="50">
        <f t="shared" si="308"/>
        <v>0</v>
      </c>
      <c r="Q3271" s="28">
        <f t="shared" si="309"/>
        <v>11</v>
      </c>
      <c r="R3271" s="28">
        <f>IF(Q3271=0,0,IF(E3271&gt;1,E3271-1,VLOOKUP(Q3271,Months_Weeks!$A$1:$B$13,2,0)))</f>
        <v>2</v>
      </c>
      <c r="S3271" s="30"/>
      <c r="T3271" s="39"/>
      <c r="U3271" s="39"/>
      <c r="V3271" s="50">
        <f t="shared" si="310"/>
        <v>0</v>
      </c>
      <c r="W3271" s="28">
        <f t="shared" si="311"/>
        <v>11</v>
      </c>
      <c r="X3271" s="28">
        <f>IF(W3271=0,0,IF(E3271&gt;1,E3271-1,VLOOKUP(W3271,Months_Weeks!$A$1:$B$13,2,0)))</f>
        <v>2</v>
      </c>
      <c r="Y3271" s="30"/>
      <c r="Z3271" s="39"/>
      <c r="AA3271" s="31"/>
      <c r="AB3271" s="39"/>
      <c r="AC3271" s="31"/>
      <c r="AD3271" s="40"/>
      <c r="AE3271" s="31"/>
      <c r="AF3271" s="40"/>
      <c r="AG3271" s="31"/>
      <c r="AH3271" s="40"/>
      <c r="AI3271" s="31"/>
      <c r="AJ3271" s="40"/>
    </row>
    <row r="3272" spans="1:36" x14ac:dyDescent="0.25">
      <c r="A3272" s="37" t="s">
        <v>32</v>
      </c>
      <c r="B3272" s="37">
        <v>42</v>
      </c>
      <c r="C3272" s="26" t="str">
        <f>IFERROR(INDEX(Clients[Client_Name],MATCH(Table312[[#This Row],[Client_Code]],Clients[Client_Code],0)),"")</f>
        <v>SALMONES AYSÉN</v>
      </c>
      <c r="D3272" s="25">
        <v>11</v>
      </c>
      <c r="E3272" s="25">
        <v>4</v>
      </c>
      <c r="F3272" s="25" t="b">
        <f>IF(E3272&gt;(VLOOKUP(D3272,Months_Weeks!$A$2:$B$13,2,TRUE)),FALSE)</f>
        <v>0</v>
      </c>
      <c r="G3272" s="63">
        <f>IF(Table312[[#This Row],[Facility]]="Buin",1.5%,0.25%)</f>
        <v>2.5000000000000001E-3</v>
      </c>
      <c r="H3272" s="38"/>
      <c r="I3272" s="38"/>
      <c r="J3272" s="27">
        <f t="shared" si="306"/>
        <v>0</v>
      </c>
      <c r="K3272" s="28">
        <f t="shared" si="307"/>
        <v>11</v>
      </c>
      <c r="L3272" s="27">
        <f>IF(K3272=0,0,IF(E3272&gt;1,E3272-1,VLOOKUP(K3272,Months_Weeks!$A$1:$B$13,2,0)))</f>
        <v>3</v>
      </c>
      <c r="M3272" s="29"/>
      <c r="N3272" s="39"/>
      <c r="O3272" s="39"/>
      <c r="P3272" s="50">
        <f t="shared" si="308"/>
        <v>0</v>
      </c>
      <c r="Q3272" s="28">
        <f t="shared" si="309"/>
        <v>11</v>
      </c>
      <c r="R3272" s="28">
        <f>IF(Q3272=0,0,IF(E3272&gt;1,E3272-1,VLOOKUP(Q3272,Months_Weeks!$A$1:$B$13,2,0)))</f>
        <v>3</v>
      </c>
      <c r="S3272" s="30"/>
      <c r="T3272" s="39"/>
      <c r="U3272" s="39"/>
      <c r="V3272" s="50">
        <f t="shared" si="310"/>
        <v>0</v>
      </c>
      <c r="W3272" s="28">
        <f t="shared" si="311"/>
        <v>11</v>
      </c>
      <c r="X3272" s="28">
        <f>IF(W3272=0,0,IF(E3272&gt;1,E3272-1,VLOOKUP(W3272,Months_Weeks!$A$1:$B$13,2,0)))</f>
        <v>3</v>
      </c>
      <c r="Y3272" s="30"/>
      <c r="Z3272" s="39"/>
      <c r="AA3272" s="31"/>
      <c r="AB3272" s="39"/>
      <c r="AC3272" s="31"/>
      <c r="AD3272" s="40"/>
      <c r="AE3272" s="31"/>
      <c r="AF3272" s="40"/>
      <c r="AG3272" s="31"/>
      <c r="AH3272" s="40"/>
      <c r="AI3272" s="31"/>
      <c r="AJ3272" s="40"/>
    </row>
    <row r="3273" spans="1:36" x14ac:dyDescent="0.25">
      <c r="A3273" s="37" t="s">
        <v>32</v>
      </c>
      <c r="B3273" s="37">
        <v>42</v>
      </c>
      <c r="C3273" s="26" t="str">
        <f>IFERROR(INDEX(Clients[Client_Name],MATCH(Table312[[#This Row],[Client_Code]],Clients[Client_Code],0)),"")</f>
        <v>SALMONES AYSÉN</v>
      </c>
      <c r="D3273" s="25">
        <v>12</v>
      </c>
      <c r="E3273" s="25">
        <v>1</v>
      </c>
      <c r="F3273" s="25" t="b">
        <f>IF(E3273&gt;(VLOOKUP(D3273,Months_Weeks!$A$2:$B$13,2,TRUE)),FALSE)</f>
        <v>0</v>
      </c>
      <c r="G3273" s="63">
        <f>IF(Table312[[#This Row],[Facility]]="Buin",1.5%,0.25%)</f>
        <v>2.5000000000000001E-3</v>
      </c>
      <c r="H3273" s="38"/>
      <c r="I3273" s="38"/>
      <c r="J3273" s="27">
        <f t="shared" si="306"/>
        <v>0</v>
      </c>
      <c r="K3273" s="28">
        <f t="shared" si="307"/>
        <v>11</v>
      </c>
      <c r="L3273" s="27">
        <f>IF(K3273=0,0,IF(E3273&gt;1,E3273-1,VLOOKUP(K3273,Months_Weeks!$A$1:$B$13,2,0)))</f>
        <v>4</v>
      </c>
      <c r="M3273" s="29"/>
      <c r="N3273" s="39"/>
      <c r="O3273" s="39"/>
      <c r="P3273" s="50">
        <f t="shared" si="308"/>
        <v>0</v>
      </c>
      <c r="Q3273" s="28">
        <f t="shared" si="309"/>
        <v>11</v>
      </c>
      <c r="R3273" s="28">
        <f>IF(Q3273=0,0,IF(E3273&gt;1,E3273-1,VLOOKUP(Q3273,Months_Weeks!$A$1:$B$13,2,0)))</f>
        <v>4</v>
      </c>
      <c r="S3273" s="30"/>
      <c r="T3273" s="39"/>
      <c r="U3273" s="39"/>
      <c r="V3273" s="50">
        <f t="shared" si="310"/>
        <v>0</v>
      </c>
      <c r="W3273" s="28">
        <f t="shared" si="311"/>
        <v>11</v>
      </c>
      <c r="X3273" s="28">
        <f>IF(W3273=0,0,IF(E3273&gt;1,E3273-1,VLOOKUP(W3273,Months_Weeks!$A$1:$B$13,2,0)))</f>
        <v>4</v>
      </c>
      <c r="Y3273" s="30"/>
      <c r="Z3273" s="39"/>
      <c r="AA3273" s="31"/>
      <c r="AB3273" s="39"/>
      <c r="AC3273" s="31"/>
      <c r="AD3273" s="40"/>
      <c r="AE3273" s="31"/>
      <c r="AF3273" s="40"/>
      <c r="AG3273" s="31"/>
      <c r="AH3273" s="40"/>
      <c r="AI3273" s="31"/>
      <c r="AJ3273" s="40"/>
    </row>
    <row r="3274" spans="1:36" x14ac:dyDescent="0.25">
      <c r="A3274" s="37" t="s">
        <v>32</v>
      </c>
      <c r="B3274" s="37">
        <v>42</v>
      </c>
      <c r="C3274" s="26" t="str">
        <f>IFERROR(INDEX(Clients[Client_Name],MATCH(Table312[[#This Row],[Client_Code]],Clients[Client_Code],0)),"")</f>
        <v>SALMONES AYSÉN</v>
      </c>
      <c r="D3274" s="25">
        <v>12</v>
      </c>
      <c r="E3274" s="25">
        <v>2</v>
      </c>
      <c r="F3274" s="25" t="b">
        <f>IF(E3274&gt;(VLOOKUP(D3274,Months_Weeks!$A$2:$B$13,2,TRUE)),FALSE)</f>
        <v>0</v>
      </c>
      <c r="G3274" s="63">
        <f>IF(Table312[[#This Row],[Facility]]="Buin",1.5%,0.25%)</f>
        <v>2.5000000000000001E-3</v>
      </c>
      <c r="H3274" s="38"/>
      <c r="I3274" s="38"/>
      <c r="J3274" s="27">
        <f t="shared" si="306"/>
        <v>0</v>
      </c>
      <c r="K3274" s="28">
        <f t="shared" si="307"/>
        <v>12</v>
      </c>
      <c r="L3274" s="27">
        <f>IF(K3274=0,0,IF(E3274&gt;1,E3274-1,VLOOKUP(K3274,Months_Weeks!$A$1:$B$13,2,0)))</f>
        <v>1</v>
      </c>
      <c r="M3274" s="29"/>
      <c r="N3274" s="39"/>
      <c r="O3274" s="39"/>
      <c r="P3274" s="50">
        <f t="shared" si="308"/>
        <v>0</v>
      </c>
      <c r="Q3274" s="28">
        <f t="shared" si="309"/>
        <v>12</v>
      </c>
      <c r="R3274" s="28">
        <f>IF(Q3274=0,0,IF(E3274&gt;1,E3274-1,VLOOKUP(Q3274,Months_Weeks!$A$1:$B$13,2,0)))</f>
        <v>1</v>
      </c>
      <c r="S3274" s="30"/>
      <c r="T3274" s="39"/>
      <c r="U3274" s="39"/>
      <c r="V3274" s="50">
        <f t="shared" si="310"/>
        <v>0</v>
      </c>
      <c r="W3274" s="28">
        <f t="shared" si="311"/>
        <v>12</v>
      </c>
      <c r="X3274" s="28">
        <f>IF(W3274=0,0,IF(E3274&gt;1,E3274-1,VLOOKUP(W3274,Months_Weeks!$A$1:$B$13,2,0)))</f>
        <v>1</v>
      </c>
      <c r="Y3274" s="30"/>
      <c r="Z3274" s="39"/>
      <c r="AA3274" s="31"/>
      <c r="AB3274" s="39"/>
      <c r="AC3274" s="31"/>
      <c r="AD3274" s="40"/>
      <c r="AE3274" s="31"/>
      <c r="AF3274" s="40"/>
      <c r="AG3274" s="31"/>
      <c r="AH3274" s="40"/>
      <c r="AI3274" s="31"/>
      <c r="AJ3274" s="40"/>
    </row>
    <row r="3275" spans="1:36" x14ac:dyDescent="0.25">
      <c r="A3275" s="37" t="s">
        <v>32</v>
      </c>
      <c r="B3275" s="37">
        <v>42</v>
      </c>
      <c r="C3275" s="26" t="str">
        <f>IFERROR(INDEX(Clients[Client_Name],MATCH(Table312[[#This Row],[Client_Code]],Clients[Client_Code],0)),"")</f>
        <v>SALMONES AYSÉN</v>
      </c>
      <c r="D3275" s="25">
        <v>12</v>
      </c>
      <c r="E3275" s="25">
        <v>3</v>
      </c>
      <c r="F3275" s="25" t="b">
        <f>IF(E3275&gt;(VLOOKUP(D3275,Months_Weeks!$A$2:$B$13,2,TRUE)),FALSE)</f>
        <v>0</v>
      </c>
      <c r="G3275" s="63">
        <f>IF(Table312[[#This Row],[Facility]]="Buin",1.5%,0.25%)</f>
        <v>2.5000000000000001E-3</v>
      </c>
      <c r="H3275" s="38"/>
      <c r="I3275" s="38"/>
      <c r="J3275" s="27">
        <f t="shared" si="306"/>
        <v>0</v>
      </c>
      <c r="K3275" s="28">
        <f t="shared" si="307"/>
        <v>12</v>
      </c>
      <c r="L3275" s="27">
        <f>IF(K3275=0,0,IF(E3275&gt;1,E3275-1,VLOOKUP(K3275,Months_Weeks!$A$1:$B$13,2,0)))</f>
        <v>2</v>
      </c>
      <c r="M3275" s="29"/>
      <c r="N3275" s="39"/>
      <c r="O3275" s="39"/>
      <c r="P3275" s="50">
        <f t="shared" si="308"/>
        <v>0</v>
      </c>
      <c r="Q3275" s="28">
        <f t="shared" si="309"/>
        <v>12</v>
      </c>
      <c r="R3275" s="28">
        <f>IF(Q3275=0,0,IF(E3275&gt;1,E3275-1,VLOOKUP(Q3275,Months_Weeks!$A$1:$B$13,2,0)))</f>
        <v>2</v>
      </c>
      <c r="S3275" s="30"/>
      <c r="T3275" s="39"/>
      <c r="U3275" s="39"/>
      <c r="V3275" s="50">
        <f t="shared" si="310"/>
        <v>0</v>
      </c>
      <c r="W3275" s="28">
        <f t="shared" si="311"/>
        <v>12</v>
      </c>
      <c r="X3275" s="28">
        <f>IF(W3275=0,0,IF(E3275&gt;1,E3275-1,VLOOKUP(W3275,Months_Weeks!$A$1:$B$13,2,0)))</f>
        <v>2</v>
      </c>
      <c r="Y3275" s="30"/>
      <c r="Z3275" s="39"/>
      <c r="AA3275" s="31"/>
      <c r="AB3275" s="39"/>
      <c r="AC3275" s="31"/>
      <c r="AD3275" s="40"/>
      <c r="AE3275" s="31"/>
      <c r="AF3275" s="40"/>
      <c r="AG3275" s="31"/>
      <c r="AH3275" s="40"/>
      <c r="AI3275" s="31"/>
      <c r="AJ3275" s="40"/>
    </row>
    <row r="3276" spans="1:36" x14ac:dyDescent="0.25">
      <c r="A3276" s="37" t="s">
        <v>32</v>
      </c>
      <c r="B3276" s="37">
        <v>42</v>
      </c>
      <c r="C3276" s="26" t="str">
        <f>IFERROR(INDEX(Clients[Client_Name],MATCH(Table312[[#This Row],[Client_Code]],Clients[Client_Code],0)),"")</f>
        <v>SALMONES AYSÉN</v>
      </c>
      <c r="D3276" s="25">
        <v>12</v>
      </c>
      <c r="E3276" s="25">
        <v>4</v>
      </c>
      <c r="F3276" s="25" t="b">
        <f>IF(E3276&gt;(VLOOKUP(D3276,Months_Weeks!$A$2:$B$13,2,TRUE)),FALSE)</f>
        <v>0</v>
      </c>
      <c r="G3276" s="63">
        <f>IF(Table312[[#This Row],[Facility]]="Buin",1.5%,0.25%)</f>
        <v>2.5000000000000001E-3</v>
      </c>
      <c r="H3276" s="38"/>
      <c r="I3276" s="38"/>
      <c r="J3276" s="27">
        <f t="shared" si="306"/>
        <v>0</v>
      </c>
      <c r="K3276" s="28">
        <f t="shared" si="307"/>
        <v>12</v>
      </c>
      <c r="L3276" s="27">
        <f>IF(K3276=0,0,IF(E3276&gt;1,E3276-1,VLOOKUP(K3276,Months_Weeks!$A$1:$B$13,2,0)))</f>
        <v>3</v>
      </c>
      <c r="M3276" s="29"/>
      <c r="N3276" s="39"/>
      <c r="O3276" s="39"/>
      <c r="P3276" s="50">
        <f t="shared" si="308"/>
        <v>0</v>
      </c>
      <c r="Q3276" s="28">
        <f t="shared" si="309"/>
        <v>12</v>
      </c>
      <c r="R3276" s="28">
        <f>IF(Q3276=0,0,IF(E3276&gt;1,E3276-1,VLOOKUP(Q3276,Months_Weeks!$A$1:$B$13,2,0)))</f>
        <v>3</v>
      </c>
      <c r="S3276" s="30"/>
      <c r="T3276" s="39"/>
      <c r="U3276" s="39"/>
      <c r="V3276" s="50">
        <f t="shared" si="310"/>
        <v>0</v>
      </c>
      <c r="W3276" s="28">
        <f t="shared" si="311"/>
        <v>12</v>
      </c>
      <c r="X3276" s="28">
        <f>IF(W3276=0,0,IF(E3276&gt;1,E3276-1,VLOOKUP(W3276,Months_Weeks!$A$1:$B$13,2,0)))</f>
        <v>3</v>
      </c>
      <c r="Y3276" s="30"/>
      <c r="Z3276" s="39"/>
      <c r="AA3276" s="31"/>
      <c r="AB3276" s="39"/>
      <c r="AC3276" s="31"/>
      <c r="AD3276" s="40"/>
      <c r="AE3276" s="31"/>
      <c r="AF3276" s="40"/>
      <c r="AG3276" s="31"/>
      <c r="AH3276" s="40"/>
      <c r="AI3276" s="31"/>
      <c r="AJ3276" s="40"/>
    </row>
    <row r="3277" spans="1:36" x14ac:dyDescent="0.25">
      <c r="A3277" s="37" t="s">
        <v>32</v>
      </c>
      <c r="B3277" s="37">
        <v>42</v>
      </c>
      <c r="C3277" s="26" t="str">
        <f>IFERROR(INDEX(Clients[Client_Name],MATCH(Table312[[#This Row],[Client_Code]],Clients[Client_Code],0)),"")</f>
        <v>SALMONES AYSÉN</v>
      </c>
      <c r="D3277" s="25">
        <v>12</v>
      </c>
      <c r="E3277" s="25">
        <v>5</v>
      </c>
      <c r="F3277" s="25" t="b">
        <f>IF(E3277&gt;(VLOOKUP(D3277,Months_Weeks!$A$2:$B$13,2,TRUE)),FALSE)</f>
        <v>0</v>
      </c>
      <c r="G3277" s="63">
        <f>IF(Table312[[#This Row],[Facility]]="Buin",1.5%,0.25%)</f>
        <v>2.5000000000000001E-3</v>
      </c>
      <c r="H3277" s="38"/>
      <c r="I3277" s="38"/>
      <c r="J3277" s="27">
        <f t="shared" si="306"/>
        <v>0</v>
      </c>
      <c r="K3277" s="28">
        <f t="shared" si="307"/>
        <v>12</v>
      </c>
      <c r="L3277" s="27">
        <f>IF(K3277=0,0,IF(E3277&gt;1,E3277-1,VLOOKUP(K3277,Months_Weeks!$A$1:$B$13,2,0)))</f>
        <v>4</v>
      </c>
      <c r="M3277" s="29"/>
      <c r="N3277" s="39"/>
      <c r="O3277" s="39"/>
      <c r="P3277" s="50">
        <f t="shared" si="308"/>
        <v>0</v>
      </c>
      <c r="Q3277" s="28">
        <f t="shared" si="309"/>
        <v>12</v>
      </c>
      <c r="R3277" s="28">
        <f>IF(Q3277=0,0,IF(E3277&gt;1,E3277-1,VLOOKUP(Q3277,Months_Weeks!$A$1:$B$13,2,0)))</f>
        <v>4</v>
      </c>
      <c r="S3277" s="30"/>
      <c r="T3277" s="39"/>
      <c r="U3277" s="39"/>
      <c r="V3277" s="50">
        <f t="shared" si="310"/>
        <v>0</v>
      </c>
      <c r="W3277" s="28">
        <f t="shared" si="311"/>
        <v>12</v>
      </c>
      <c r="X3277" s="28">
        <f>IF(W3277=0,0,IF(E3277&gt;1,E3277-1,VLOOKUP(W3277,Months_Weeks!$A$1:$B$13,2,0)))</f>
        <v>4</v>
      </c>
      <c r="Y3277" s="30"/>
      <c r="Z3277" s="39"/>
      <c r="AA3277" s="31"/>
      <c r="AB3277" s="39"/>
      <c r="AC3277" s="31"/>
      <c r="AD3277" s="40"/>
      <c r="AE3277" s="31"/>
      <c r="AF3277" s="40"/>
      <c r="AG3277" s="31"/>
      <c r="AH3277" s="40"/>
      <c r="AI3277" s="31"/>
      <c r="AJ3277" s="40"/>
    </row>
    <row r="3278" spans="1:36" x14ac:dyDescent="0.25">
      <c r="A3278" s="37" t="s">
        <v>32</v>
      </c>
      <c r="B3278" s="37">
        <v>8</v>
      </c>
      <c r="C3278" s="26" t="str">
        <f>IFERROR(INDEX(Clients[Client_Name],MATCH(Table312[[#This Row],[Client_Code]],Clients[Client_Code],0)),"")</f>
        <v>SOPRAVAL</v>
      </c>
      <c r="D3278" s="25">
        <v>1</v>
      </c>
      <c r="E3278" s="25">
        <v>1</v>
      </c>
      <c r="F3278" s="25" t="b">
        <f>IF(E3278&gt;(VLOOKUP(D3278,Months_Weeks!$A$2:$B$13,2,TRUE)),FALSE)</f>
        <v>0</v>
      </c>
      <c r="G3278" s="63">
        <f>IF(Table312[[#This Row],[Facility]]="Buin",1.5%,0.25%)</f>
        <v>2.5000000000000001E-3</v>
      </c>
      <c r="H3278" s="38">
        <v>34</v>
      </c>
      <c r="I3278" s="38"/>
      <c r="J3278" s="27">
        <f t="shared" si="306"/>
        <v>34</v>
      </c>
      <c r="K3278" s="28">
        <f t="shared" si="307"/>
        <v>0</v>
      </c>
      <c r="L3278" s="27">
        <f>IF(K3278=0,0,IF(E3278&gt;1,E3278-1,VLOOKUP(K3278,Months_Weeks!$A$1:$B$13,2,0)))</f>
        <v>0</v>
      </c>
      <c r="M3278" s="29"/>
      <c r="N3278" s="39"/>
      <c r="O3278" s="39"/>
      <c r="P3278" s="50">
        <f t="shared" si="308"/>
        <v>0</v>
      </c>
      <c r="Q3278" s="28">
        <f t="shared" si="309"/>
        <v>0</v>
      </c>
      <c r="R3278" s="28">
        <f>IF(Q3278=0,0,IF(E3278&gt;1,E3278-1,VLOOKUP(Q3278,Months_Weeks!$A$1:$B$13,2,0)))</f>
        <v>0</v>
      </c>
      <c r="S3278" s="30"/>
      <c r="T3278" s="39"/>
      <c r="U3278" s="39"/>
      <c r="V3278" s="50">
        <f t="shared" si="310"/>
        <v>0</v>
      </c>
      <c r="W3278" s="28">
        <f t="shared" si="311"/>
        <v>0</v>
      </c>
      <c r="X3278" s="28">
        <f>IF(W3278=0,0,IF(E3278&gt;1,E3278-1,VLOOKUP(W3278,Months_Weeks!$A$1:$B$13,2,0)))</f>
        <v>0</v>
      </c>
      <c r="Y3278" s="30"/>
      <c r="Z3278" s="39"/>
      <c r="AA3278" s="31">
        <v>1</v>
      </c>
      <c r="AB3278" s="72">
        <v>0.39710000000000001</v>
      </c>
      <c r="AC3278" s="31"/>
      <c r="AD3278" s="40"/>
      <c r="AE3278" s="31"/>
      <c r="AF3278" s="40"/>
      <c r="AG3278" s="31"/>
      <c r="AH3278" s="40"/>
      <c r="AI3278" s="31"/>
      <c r="AJ3278" s="40"/>
    </row>
    <row r="3279" spans="1:36" x14ac:dyDescent="0.25">
      <c r="A3279" s="37" t="s">
        <v>32</v>
      </c>
      <c r="B3279" s="37">
        <v>8</v>
      </c>
      <c r="C3279" s="26" t="str">
        <f>IFERROR(INDEX(Clients[Client_Name],MATCH(Table312[[#This Row],[Client_Code]],Clients[Client_Code],0)),"")</f>
        <v>SOPRAVAL</v>
      </c>
      <c r="D3279" s="25">
        <v>1</v>
      </c>
      <c r="E3279" s="25">
        <v>2</v>
      </c>
      <c r="F3279" s="25" t="b">
        <f>IF(E3279&gt;(VLOOKUP(D3279,Months_Weeks!$A$2:$B$13,2,TRUE)),FALSE)</f>
        <v>0</v>
      </c>
      <c r="G3279" s="63">
        <f>IF(Table312[[#This Row],[Facility]]="Buin",1.5%,0.25%)</f>
        <v>2.5000000000000001E-3</v>
      </c>
      <c r="H3279" s="38"/>
      <c r="I3279" s="38">
        <v>31</v>
      </c>
      <c r="J3279" s="27">
        <f t="shared" si="306"/>
        <v>3</v>
      </c>
      <c r="K3279" s="28">
        <f t="shared" si="307"/>
        <v>1</v>
      </c>
      <c r="L3279" s="27">
        <f>IF(K3279=0,0,IF(E3279&gt;1,E3279-1,VLOOKUP(K3279,Months_Weeks!$A$1:$B$13,2,0)))</f>
        <v>1</v>
      </c>
      <c r="M3279" s="29"/>
      <c r="N3279" s="39"/>
      <c r="O3279" s="39"/>
      <c r="P3279" s="50">
        <f t="shared" si="308"/>
        <v>0</v>
      </c>
      <c r="Q3279" s="28">
        <f t="shared" si="309"/>
        <v>1</v>
      </c>
      <c r="R3279" s="28">
        <f>IF(Q3279=0,0,IF(E3279&gt;1,E3279-1,VLOOKUP(Q3279,Months_Weeks!$A$1:$B$13,2,0)))</f>
        <v>1</v>
      </c>
      <c r="S3279" s="30"/>
      <c r="T3279" s="39"/>
      <c r="U3279" s="39"/>
      <c r="V3279" s="50">
        <f t="shared" si="310"/>
        <v>0</v>
      </c>
      <c r="W3279" s="28">
        <f t="shared" si="311"/>
        <v>1</v>
      </c>
      <c r="X3279" s="28">
        <f>IF(W3279=0,0,IF(E3279&gt;1,E3279-1,VLOOKUP(W3279,Months_Weeks!$A$1:$B$13,2,0)))</f>
        <v>1</v>
      </c>
      <c r="Y3279" s="30"/>
      <c r="Z3279" s="39"/>
      <c r="AA3279" s="31"/>
      <c r="AB3279" s="39"/>
      <c r="AC3279" s="31"/>
      <c r="AD3279" s="40"/>
      <c r="AE3279" s="31"/>
      <c r="AF3279" s="40"/>
      <c r="AG3279" s="31"/>
      <c r="AH3279" s="40"/>
      <c r="AI3279" s="31"/>
      <c r="AJ3279" s="40"/>
    </row>
    <row r="3280" spans="1:36" x14ac:dyDescent="0.25">
      <c r="A3280" s="37" t="s">
        <v>32</v>
      </c>
      <c r="B3280" s="37">
        <v>8</v>
      </c>
      <c r="C3280" s="26" t="str">
        <f>IFERROR(INDEX(Clients[Client_Name],MATCH(Table312[[#This Row],[Client_Code]],Clients[Client_Code],0)),"")</f>
        <v>SOPRAVAL</v>
      </c>
      <c r="D3280" s="25">
        <v>1</v>
      </c>
      <c r="E3280" s="25">
        <v>3</v>
      </c>
      <c r="F3280" s="25" t="b">
        <f>IF(E3280&gt;(VLOOKUP(D3280,Months_Weeks!$A$2:$B$13,2,TRUE)),FALSE)</f>
        <v>0</v>
      </c>
      <c r="G3280" s="63">
        <f>IF(Table312[[#This Row],[Facility]]="Buin",1.5%,0.25%)</f>
        <v>2.5000000000000001E-3</v>
      </c>
      <c r="H3280" s="38">
        <v>0</v>
      </c>
      <c r="I3280" s="38"/>
      <c r="J3280" s="27">
        <f t="shared" si="306"/>
        <v>3</v>
      </c>
      <c r="K3280" s="28">
        <f t="shared" si="307"/>
        <v>1</v>
      </c>
      <c r="L3280" s="27">
        <f>IF(K3280=0,0,IF(E3280&gt;1,E3280-1,VLOOKUP(K3280,Months_Weeks!$A$1:$B$13,2,0)))</f>
        <v>2</v>
      </c>
      <c r="M3280" s="29"/>
      <c r="N3280" s="39"/>
      <c r="O3280" s="39"/>
      <c r="P3280" s="50">
        <f t="shared" si="308"/>
        <v>0</v>
      </c>
      <c r="Q3280" s="28">
        <f t="shared" si="309"/>
        <v>1</v>
      </c>
      <c r="R3280" s="28">
        <f>IF(Q3280=0,0,IF(E3280&gt;1,E3280-1,VLOOKUP(Q3280,Months_Weeks!$A$1:$B$13,2,0)))</f>
        <v>2</v>
      </c>
      <c r="S3280" s="30"/>
      <c r="T3280" s="39"/>
      <c r="U3280" s="39"/>
      <c r="V3280" s="50">
        <f t="shared" si="310"/>
        <v>0</v>
      </c>
      <c r="W3280" s="28">
        <f t="shared" si="311"/>
        <v>1</v>
      </c>
      <c r="X3280" s="28">
        <f>IF(W3280=0,0,IF(E3280&gt;1,E3280-1,VLOOKUP(W3280,Months_Weeks!$A$1:$B$13,2,0)))</f>
        <v>2</v>
      </c>
      <c r="Y3280" s="30"/>
      <c r="Z3280" s="39"/>
      <c r="AA3280" s="31"/>
      <c r="AB3280" s="39"/>
      <c r="AC3280" s="31"/>
      <c r="AD3280" s="40"/>
      <c r="AE3280" s="31"/>
      <c r="AF3280" s="40"/>
      <c r="AG3280" s="31"/>
      <c r="AH3280" s="40"/>
      <c r="AI3280" s="31"/>
      <c r="AJ3280" s="40"/>
    </row>
    <row r="3281" spans="1:36" x14ac:dyDescent="0.25">
      <c r="A3281" s="37" t="s">
        <v>32</v>
      </c>
      <c r="B3281" s="37">
        <v>8</v>
      </c>
      <c r="C3281" s="26" t="str">
        <f>IFERROR(INDEX(Clients[Client_Name],MATCH(Table312[[#This Row],[Client_Code]],Clients[Client_Code],0)),"")</f>
        <v>SOPRAVAL</v>
      </c>
      <c r="D3281" s="25">
        <v>1</v>
      </c>
      <c r="E3281" s="25">
        <v>4</v>
      </c>
      <c r="F3281" s="25" t="b">
        <f>IF(E3281&gt;(VLOOKUP(D3281,Months_Weeks!$A$2:$B$13,2,TRUE)),FALSE)</f>
        <v>0</v>
      </c>
      <c r="G3281" s="63">
        <f>IF(Table312[[#This Row],[Facility]]="Buin",1.5%,0.25%)</f>
        <v>2.5000000000000001E-3</v>
      </c>
      <c r="H3281" s="38"/>
      <c r="I3281" s="38"/>
      <c r="J3281" s="27">
        <f t="shared" si="306"/>
        <v>3</v>
      </c>
      <c r="K3281" s="28">
        <f t="shared" si="307"/>
        <v>1</v>
      </c>
      <c r="L3281" s="27">
        <f>IF(K3281=0,0,IF(E3281&gt;1,E3281-1,VLOOKUP(K3281,Months_Weeks!$A$1:$B$13,2,0)))</f>
        <v>3</v>
      </c>
      <c r="M3281" s="29"/>
      <c r="N3281" s="39"/>
      <c r="O3281" s="39"/>
      <c r="P3281" s="50">
        <f t="shared" si="308"/>
        <v>0</v>
      </c>
      <c r="Q3281" s="28">
        <f t="shared" si="309"/>
        <v>1</v>
      </c>
      <c r="R3281" s="28">
        <f>IF(Q3281=0,0,IF(E3281&gt;1,E3281-1,VLOOKUP(Q3281,Months_Weeks!$A$1:$B$13,2,0)))</f>
        <v>3</v>
      </c>
      <c r="S3281" s="30"/>
      <c r="T3281" s="39"/>
      <c r="U3281" s="39"/>
      <c r="V3281" s="50">
        <f t="shared" si="310"/>
        <v>0</v>
      </c>
      <c r="W3281" s="28">
        <f t="shared" si="311"/>
        <v>1</v>
      </c>
      <c r="X3281" s="28">
        <f>IF(W3281=0,0,IF(E3281&gt;1,E3281-1,VLOOKUP(W3281,Months_Weeks!$A$1:$B$13,2,0)))</f>
        <v>3</v>
      </c>
      <c r="Y3281" s="30"/>
      <c r="Z3281" s="39"/>
      <c r="AA3281" s="31"/>
      <c r="AB3281" s="39"/>
      <c r="AC3281" s="31"/>
      <c r="AD3281" s="40"/>
      <c r="AE3281" s="31"/>
      <c r="AF3281" s="40"/>
      <c r="AG3281" s="31"/>
      <c r="AH3281" s="40"/>
      <c r="AI3281" s="31"/>
      <c r="AJ3281" s="40"/>
    </row>
    <row r="3282" spans="1:36" x14ac:dyDescent="0.25">
      <c r="A3282" s="37" t="s">
        <v>32</v>
      </c>
      <c r="B3282" s="37">
        <v>8</v>
      </c>
      <c r="C3282" s="26" t="str">
        <f>IFERROR(INDEX(Clients[Client_Name],MATCH(Table312[[#This Row],[Client_Code]],Clients[Client_Code],0)),"")</f>
        <v>SOPRAVAL</v>
      </c>
      <c r="D3282" s="25">
        <v>2</v>
      </c>
      <c r="E3282" s="25">
        <v>1</v>
      </c>
      <c r="F3282" s="25" t="b">
        <f>IF(E3282&gt;(VLOOKUP(D3282,Months_Weeks!$A$2:$B$13,2,TRUE)),FALSE)</f>
        <v>0</v>
      </c>
      <c r="G3282" s="63">
        <f>IF(Table312[[#This Row],[Facility]]="Buin",1.5%,0.25%)</f>
        <v>2.5000000000000001E-3</v>
      </c>
      <c r="H3282" s="38">
        <v>0</v>
      </c>
      <c r="I3282" s="38"/>
      <c r="J3282" s="27">
        <f t="shared" si="306"/>
        <v>3</v>
      </c>
      <c r="K3282" s="28">
        <f t="shared" si="307"/>
        <v>1</v>
      </c>
      <c r="L3282" s="27">
        <f>IF(K3282=0,0,IF(E3282&gt;1,E3282-1,VLOOKUP(K3282,Months_Weeks!$A$1:$B$13,2,0)))</f>
        <v>4</v>
      </c>
      <c r="M3282" s="29"/>
      <c r="N3282" s="39"/>
      <c r="O3282" s="39"/>
      <c r="P3282" s="50">
        <f t="shared" si="308"/>
        <v>0</v>
      </c>
      <c r="Q3282" s="28">
        <f t="shared" si="309"/>
        <v>1</v>
      </c>
      <c r="R3282" s="28">
        <f>IF(Q3282=0,0,IF(E3282&gt;1,E3282-1,VLOOKUP(Q3282,Months_Weeks!$A$1:$B$13,2,0)))</f>
        <v>4</v>
      </c>
      <c r="S3282" s="30"/>
      <c r="T3282" s="39"/>
      <c r="U3282" s="39"/>
      <c r="V3282" s="50">
        <f t="shared" si="310"/>
        <v>0</v>
      </c>
      <c r="W3282" s="28">
        <f t="shared" si="311"/>
        <v>1</v>
      </c>
      <c r="X3282" s="28">
        <f>IF(W3282=0,0,IF(E3282&gt;1,E3282-1,VLOOKUP(W3282,Months_Weeks!$A$1:$B$13,2,0)))</f>
        <v>4</v>
      </c>
      <c r="Y3282" s="30"/>
      <c r="Z3282" s="39"/>
      <c r="AA3282" s="31"/>
      <c r="AB3282" s="39"/>
      <c r="AC3282" s="31"/>
      <c r="AD3282" s="40"/>
      <c r="AE3282" s="31"/>
      <c r="AF3282" s="40"/>
      <c r="AG3282" s="31"/>
      <c r="AH3282" s="40"/>
      <c r="AI3282" s="31"/>
      <c r="AJ3282" s="40"/>
    </row>
    <row r="3283" spans="1:36" x14ac:dyDescent="0.25">
      <c r="A3283" s="37" t="s">
        <v>32</v>
      </c>
      <c r="B3283" s="37">
        <v>8</v>
      </c>
      <c r="C3283" s="26" t="str">
        <f>IFERROR(INDEX(Clients[Client_Name],MATCH(Table312[[#This Row],[Client_Code]],Clients[Client_Code],0)),"")</f>
        <v>SOPRAVAL</v>
      </c>
      <c r="D3283" s="25">
        <v>2</v>
      </c>
      <c r="E3283" s="25">
        <v>2</v>
      </c>
      <c r="F3283" s="25" t="b">
        <f>IF(E3283&gt;(VLOOKUP(D3283,Months_Weeks!$A$2:$B$13,2,TRUE)),FALSE)</f>
        <v>0</v>
      </c>
      <c r="G3283" s="63">
        <f>IF(Table312[[#This Row],[Facility]]="Buin",1.5%,0.25%)</f>
        <v>2.5000000000000001E-3</v>
      </c>
      <c r="H3283" s="38">
        <v>0</v>
      </c>
      <c r="I3283" s="38"/>
      <c r="J3283" s="27">
        <f t="shared" si="306"/>
        <v>3</v>
      </c>
      <c r="K3283" s="28">
        <f t="shared" si="307"/>
        <v>2</v>
      </c>
      <c r="L3283" s="27">
        <f>IF(K3283=0,0,IF(E3283&gt;1,E3283-1,VLOOKUP(K3283,Months_Weeks!$A$1:$B$13,2,0)))</f>
        <v>1</v>
      </c>
      <c r="M3283" s="29"/>
      <c r="N3283" s="39"/>
      <c r="O3283" s="39"/>
      <c r="P3283" s="50">
        <f t="shared" si="308"/>
        <v>0</v>
      </c>
      <c r="Q3283" s="28">
        <f t="shared" si="309"/>
        <v>2</v>
      </c>
      <c r="R3283" s="28">
        <f>IF(Q3283=0,0,IF(E3283&gt;1,E3283-1,VLOOKUP(Q3283,Months_Weeks!$A$1:$B$13,2,0)))</f>
        <v>1</v>
      </c>
      <c r="S3283" s="30"/>
      <c r="T3283" s="39"/>
      <c r="U3283" s="39"/>
      <c r="V3283" s="50">
        <f t="shared" si="310"/>
        <v>0</v>
      </c>
      <c r="W3283" s="28">
        <f t="shared" si="311"/>
        <v>2</v>
      </c>
      <c r="X3283" s="28">
        <f>IF(W3283=0,0,IF(E3283&gt;1,E3283-1,VLOOKUP(W3283,Months_Weeks!$A$1:$B$13,2,0)))</f>
        <v>1</v>
      </c>
      <c r="Y3283" s="30"/>
      <c r="Z3283" s="39"/>
      <c r="AA3283" s="31"/>
      <c r="AB3283" s="39"/>
      <c r="AC3283" s="31"/>
      <c r="AD3283" s="40"/>
      <c r="AE3283" s="31"/>
      <c r="AF3283" s="40"/>
      <c r="AG3283" s="31"/>
      <c r="AH3283" s="40"/>
      <c r="AI3283" s="31"/>
      <c r="AJ3283" s="40"/>
    </row>
    <row r="3284" spans="1:36" x14ac:dyDescent="0.25">
      <c r="A3284" s="37" t="s">
        <v>32</v>
      </c>
      <c r="B3284" s="37">
        <v>8</v>
      </c>
      <c r="C3284" s="26" t="str">
        <f>IFERROR(INDEX(Clients[Client_Name],MATCH(Table312[[#This Row],[Client_Code]],Clients[Client_Code],0)),"")</f>
        <v>SOPRAVAL</v>
      </c>
      <c r="D3284" s="25">
        <v>2</v>
      </c>
      <c r="E3284" s="25">
        <v>3</v>
      </c>
      <c r="F3284" s="25" t="b">
        <f>IF(E3284&gt;(VLOOKUP(D3284,Months_Weeks!$A$2:$B$13,2,TRUE)),FALSE)</f>
        <v>0</v>
      </c>
      <c r="G3284" s="63">
        <f>IF(Table312[[#This Row],[Facility]]="Buin",1.5%,0.25%)</f>
        <v>2.5000000000000001E-3</v>
      </c>
      <c r="H3284" s="38">
        <v>0</v>
      </c>
      <c r="I3284" s="38"/>
      <c r="J3284" s="27">
        <f t="shared" si="306"/>
        <v>3</v>
      </c>
      <c r="K3284" s="28">
        <f t="shared" si="307"/>
        <v>2</v>
      </c>
      <c r="L3284" s="27">
        <f>IF(K3284=0,0,IF(E3284&gt;1,E3284-1,VLOOKUP(K3284,Months_Weeks!$A$1:$B$13,2,0)))</f>
        <v>2</v>
      </c>
      <c r="M3284" s="29"/>
      <c r="N3284" s="39"/>
      <c r="O3284" s="39"/>
      <c r="P3284" s="50">
        <f t="shared" si="308"/>
        <v>0</v>
      </c>
      <c r="Q3284" s="28">
        <f t="shared" si="309"/>
        <v>2</v>
      </c>
      <c r="R3284" s="28">
        <f>IF(Q3284=0,0,IF(E3284&gt;1,E3284-1,VLOOKUP(Q3284,Months_Weeks!$A$1:$B$13,2,0)))</f>
        <v>2</v>
      </c>
      <c r="S3284" s="30"/>
      <c r="T3284" s="39"/>
      <c r="U3284" s="39"/>
      <c r="V3284" s="50">
        <f t="shared" si="310"/>
        <v>0</v>
      </c>
      <c r="W3284" s="28">
        <f t="shared" si="311"/>
        <v>2</v>
      </c>
      <c r="X3284" s="28">
        <f>IF(W3284=0,0,IF(E3284&gt;1,E3284-1,VLOOKUP(W3284,Months_Weeks!$A$1:$B$13,2,0)))</f>
        <v>2</v>
      </c>
      <c r="Y3284" s="30"/>
      <c r="Z3284" s="39"/>
      <c r="AA3284" s="31"/>
      <c r="AB3284" s="39"/>
      <c r="AC3284" s="31"/>
      <c r="AD3284" s="40"/>
      <c r="AE3284" s="31"/>
      <c r="AF3284" s="40"/>
      <c r="AG3284" s="31"/>
      <c r="AH3284" s="40"/>
      <c r="AI3284" s="31"/>
      <c r="AJ3284" s="40"/>
    </row>
    <row r="3285" spans="1:36" x14ac:dyDescent="0.25">
      <c r="A3285" s="37" t="s">
        <v>32</v>
      </c>
      <c r="B3285" s="37">
        <v>8</v>
      </c>
      <c r="C3285" s="26" t="str">
        <f>IFERROR(INDEX(Clients[Client_Name],MATCH(Table312[[#This Row],[Client_Code]],Clients[Client_Code],0)),"")</f>
        <v>SOPRAVAL</v>
      </c>
      <c r="D3285" s="25">
        <v>2</v>
      </c>
      <c r="E3285" s="25">
        <v>4</v>
      </c>
      <c r="F3285" s="25" t="b">
        <f>IF(E3285&gt;(VLOOKUP(D3285,Months_Weeks!$A$2:$B$13,2,TRUE)),FALSE)</f>
        <v>0</v>
      </c>
      <c r="G3285" s="63">
        <f>IF(Table312[[#This Row],[Facility]]="Buin",1.5%,0.25%)</f>
        <v>2.5000000000000001E-3</v>
      </c>
      <c r="H3285" s="38">
        <v>0</v>
      </c>
      <c r="I3285" s="38"/>
      <c r="J3285" s="27">
        <f t="shared" si="306"/>
        <v>3</v>
      </c>
      <c r="K3285" s="28">
        <f t="shared" si="307"/>
        <v>2</v>
      </c>
      <c r="L3285" s="27">
        <f>IF(K3285=0,0,IF(E3285&gt;1,E3285-1,VLOOKUP(K3285,Months_Weeks!$A$1:$B$13,2,0)))</f>
        <v>3</v>
      </c>
      <c r="M3285" s="29"/>
      <c r="N3285" s="39"/>
      <c r="O3285" s="39"/>
      <c r="P3285" s="50">
        <f t="shared" si="308"/>
        <v>0</v>
      </c>
      <c r="Q3285" s="28">
        <f t="shared" si="309"/>
        <v>2</v>
      </c>
      <c r="R3285" s="28">
        <f>IF(Q3285=0,0,IF(E3285&gt;1,E3285-1,VLOOKUP(Q3285,Months_Weeks!$A$1:$B$13,2,0)))</f>
        <v>3</v>
      </c>
      <c r="S3285" s="30"/>
      <c r="T3285" s="39"/>
      <c r="U3285" s="39"/>
      <c r="V3285" s="50">
        <f t="shared" si="310"/>
        <v>0</v>
      </c>
      <c r="W3285" s="28">
        <f t="shared" si="311"/>
        <v>2</v>
      </c>
      <c r="X3285" s="28">
        <f>IF(W3285=0,0,IF(E3285&gt;1,E3285-1,VLOOKUP(W3285,Months_Weeks!$A$1:$B$13,2,0)))</f>
        <v>3</v>
      </c>
      <c r="Y3285" s="30"/>
      <c r="Z3285" s="39"/>
      <c r="AA3285" s="31"/>
      <c r="AB3285" s="39"/>
      <c r="AC3285" s="31"/>
      <c r="AD3285" s="40"/>
      <c r="AE3285" s="31"/>
      <c r="AF3285" s="40"/>
      <c r="AG3285" s="31"/>
      <c r="AH3285" s="40"/>
      <c r="AI3285" s="31"/>
      <c r="AJ3285" s="40"/>
    </row>
    <row r="3286" spans="1:36" x14ac:dyDescent="0.25">
      <c r="A3286" s="37" t="s">
        <v>32</v>
      </c>
      <c r="B3286" s="37">
        <v>8</v>
      </c>
      <c r="C3286" s="26" t="str">
        <f>IFERROR(INDEX(Clients[Client_Name],MATCH(Table312[[#This Row],[Client_Code]],Clients[Client_Code],0)),"")</f>
        <v>SOPRAVAL</v>
      </c>
      <c r="D3286" s="25">
        <v>3</v>
      </c>
      <c r="E3286" s="25">
        <v>1</v>
      </c>
      <c r="F3286" s="25" t="b">
        <f>IF(E3286&gt;(VLOOKUP(D3286,Months_Weeks!$A$2:$B$13,2,TRUE)),FALSE)</f>
        <v>0</v>
      </c>
      <c r="G3286" s="63">
        <f>IF(Table312[[#This Row],[Facility]]="Buin",1.5%,0.25%)</f>
        <v>2.5000000000000001E-3</v>
      </c>
      <c r="H3286" s="38"/>
      <c r="I3286" s="38">
        <v>0</v>
      </c>
      <c r="J3286" s="27">
        <f t="shared" si="306"/>
        <v>3</v>
      </c>
      <c r="K3286" s="28">
        <f t="shared" si="307"/>
        <v>2</v>
      </c>
      <c r="L3286" s="27">
        <f>IF(K3286=0,0,IF(E3286&gt;1,E3286-1,VLOOKUP(K3286,Months_Weeks!$A$1:$B$13,2,0)))</f>
        <v>4</v>
      </c>
      <c r="M3286" s="29"/>
      <c r="N3286" s="39"/>
      <c r="O3286" s="39"/>
      <c r="P3286" s="50">
        <f t="shared" si="308"/>
        <v>0</v>
      </c>
      <c r="Q3286" s="28">
        <f t="shared" si="309"/>
        <v>2</v>
      </c>
      <c r="R3286" s="28">
        <f>IF(Q3286=0,0,IF(E3286&gt;1,E3286-1,VLOOKUP(Q3286,Months_Weeks!$A$1:$B$13,2,0)))</f>
        <v>4</v>
      </c>
      <c r="S3286" s="30"/>
      <c r="T3286" s="39"/>
      <c r="U3286" s="39"/>
      <c r="V3286" s="50">
        <f t="shared" si="310"/>
        <v>0</v>
      </c>
      <c r="W3286" s="28">
        <f t="shared" si="311"/>
        <v>2</v>
      </c>
      <c r="X3286" s="28">
        <f>IF(W3286=0,0,IF(E3286&gt;1,E3286-1,VLOOKUP(W3286,Months_Weeks!$A$1:$B$13,2,0)))</f>
        <v>4</v>
      </c>
      <c r="Y3286" s="30"/>
      <c r="Z3286" s="39"/>
      <c r="AA3286" s="31"/>
      <c r="AB3286" s="39"/>
      <c r="AC3286" s="31"/>
      <c r="AD3286" s="40"/>
      <c r="AE3286" s="31"/>
      <c r="AF3286" s="40"/>
      <c r="AG3286" s="31"/>
      <c r="AH3286" s="40"/>
      <c r="AI3286" s="31"/>
      <c r="AJ3286" s="40"/>
    </row>
    <row r="3287" spans="1:36" x14ac:dyDescent="0.25">
      <c r="A3287" s="37" t="s">
        <v>32</v>
      </c>
      <c r="B3287" s="37">
        <v>8</v>
      </c>
      <c r="C3287" s="26" t="str">
        <f>IFERROR(INDEX(Clients[Client_Name],MATCH(Table312[[#This Row],[Client_Code]],Clients[Client_Code],0)),"")</f>
        <v>SOPRAVAL</v>
      </c>
      <c r="D3287" s="25">
        <v>3</v>
      </c>
      <c r="E3287" s="25">
        <v>2</v>
      </c>
      <c r="F3287" s="25" t="b">
        <f>IF(E3287&gt;(VLOOKUP(D3287,Months_Weeks!$A$2:$B$13,2,TRUE)),FALSE)</f>
        <v>0</v>
      </c>
      <c r="G3287" s="63">
        <f>IF(Table312[[#This Row],[Facility]]="Buin",1.5%,0.25%)</f>
        <v>2.5000000000000001E-3</v>
      </c>
      <c r="H3287" s="38"/>
      <c r="I3287" s="38">
        <v>3</v>
      </c>
      <c r="J3287" s="27">
        <f t="shared" si="306"/>
        <v>0</v>
      </c>
      <c r="K3287" s="28">
        <f t="shared" si="307"/>
        <v>3</v>
      </c>
      <c r="L3287" s="27">
        <f>IF(K3287=0,0,IF(E3287&gt;1,E3287-1,VLOOKUP(K3287,Months_Weeks!$A$1:$B$13,2,0)))</f>
        <v>1</v>
      </c>
      <c r="M3287" s="29"/>
      <c r="N3287" s="39"/>
      <c r="O3287" s="39"/>
      <c r="P3287" s="50">
        <f t="shared" si="308"/>
        <v>0</v>
      </c>
      <c r="Q3287" s="28">
        <f t="shared" si="309"/>
        <v>3</v>
      </c>
      <c r="R3287" s="28">
        <f>IF(Q3287=0,0,IF(E3287&gt;1,E3287-1,VLOOKUP(Q3287,Months_Weeks!$A$1:$B$13,2,0)))</f>
        <v>1</v>
      </c>
      <c r="S3287" s="30"/>
      <c r="T3287" s="39"/>
      <c r="U3287" s="39"/>
      <c r="V3287" s="50">
        <f t="shared" si="310"/>
        <v>0</v>
      </c>
      <c r="W3287" s="28">
        <f t="shared" si="311"/>
        <v>3</v>
      </c>
      <c r="X3287" s="28">
        <f>IF(W3287=0,0,IF(E3287&gt;1,E3287-1,VLOOKUP(W3287,Months_Weeks!$A$1:$B$13,2,0)))</f>
        <v>1</v>
      </c>
      <c r="Y3287" s="30"/>
      <c r="Z3287" s="39"/>
      <c r="AA3287" s="31"/>
      <c r="AB3287" s="39"/>
      <c r="AC3287" s="31"/>
      <c r="AD3287" s="40"/>
      <c r="AE3287" s="31"/>
      <c r="AF3287" s="40"/>
      <c r="AG3287" s="31"/>
      <c r="AH3287" s="40"/>
      <c r="AI3287" s="31"/>
      <c r="AJ3287" s="40"/>
    </row>
    <row r="3288" spans="1:36" x14ac:dyDescent="0.25">
      <c r="A3288" s="37" t="s">
        <v>32</v>
      </c>
      <c r="B3288" s="37">
        <v>8</v>
      </c>
      <c r="C3288" s="26" t="str">
        <f>IFERROR(INDEX(Clients[Client_Name],MATCH(Table312[[#This Row],[Client_Code]],Clients[Client_Code],0)),"")</f>
        <v>SOPRAVAL</v>
      </c>
      <c r="D3288" s="25">
        <v>3</v>
      </c>
      <c r="E3288" s="25">
        <v>3</v>
      </c>
      <c r="F3288" s="25" t="b">
        <f>IF(E3288&gt;(VLOOKUP(D3288,Months_Weeks!$A$2:$B$13,2,TRUE)),FALSE)</f>
        <v>0</v>
      </c>
      <c r="G3288" s="63">
        <f>IF(Table312[[#This Row],[Facility]]="Buin",1.5%,0.25%)</f>
        <v>2.5000000000000001E-3</v>
      </c>
      <c r="H3288" s="38"/>
      <c r="I3288" s="38"/>
      <c r="J3288" s="27">
        <f t="shared" si="306"/>
        <v>0</v>
      </c>
      <c r="K3288" s="28">
        <f t="shared" si="307"/>
        <v>3</v>
      </c>
      <c r="L3288" s="27">
        <f>IF(K3288=0,0,IF(E3288&gt;1,E3288-1,VLOOKUP(K3288,Months_Weeks!$A$1:$B$13,2,0)))</f>
        <v>2</v>
      </c>
      <c r="M3288" s="29"/>
      <c r="N3288" s="39"/>
      <c r="O3288" s="39"/>
      <c r="P3288" s="50">
        <f t="shared" si="308"/>
        <v>0</v>
      </c>
      <c r="Q3288" s="28">
        <f t="shared" si="309"/>
        <v>3</v>
      </c>
      <c r="R3288" s="28">
        <f>IF(Q3288=0,0,IF(E3288&gt;1,E3288-1,VLOOKUP(Q3288,Months_Weeks!$A$1:$B$13,2,0)))</f>
        <v>2</v>
      </c>
      <c r="S3288" s="30"/>
      <c r="T3288" s="39"/>
      <c r="U3288" s="39"/>
      <c r="V3288" s="50">
        <f t="shared" si="310"/>
        <v>0</v>
      </c>
      <c r="W3288" s="28">
        <f t="shared" si="311"/>
        <v>3</v>
      </c>
      <c r="X3288" s="28">
        <f>IF(W3288=0,0,IF(E3288&gt;1,E3288-1,VLOOKUP(W3288,Months_Weeks!$A$1:$B$13,2,0)))</f>
        <v>2</v>
      </c>
      <c r="Y3288" s="30"/>
      <c r="Z3288" s="39"/>
      <c r="AA3288" s="31"/>
      <c r="AB3288" s="39"/>
      <c r="AC3288" s="31"/>
      <c r="AD3288" s="40"/>
      <c r="AE3288" s="31"/>
      <c r="AF3288" s="40"/>
      <c r="AG3288" s="31"/>
      <c r="AH3288" s="40"/>
      <c r="AI3288" s="31"/>
      <c r="AJ3288" s="40"/>
    </row>
    <row r="3289" spans="1:36" x14ac:dyDescent="0.25">
      <c r="A3289" s="37" t="s">
        <v>32</v>
      </c>
      <c r="B3289" s="37">
        <v>8</v>
      </c>
      <c r="C3289" s="26" t="str">
        <f>IFERROR(INDEX(Clients[Client_Name],MATCH(Table312[[#This Row],[Client_Code]],Clients[Client_Code],0)),"")</f>
        <v>SOPRAVAL</v>
      </c>
      <c r="D3289" s="25">
        <v>3</v>
      </c>
      <c r="E3289" s="25">
        <v>4</v>
      </c>
      <c r="F3289" s="25" t="b">
        <f>IF(E3289&gt;(VLOOKUP(D3289,Months_Weeks!$A$2:$B$13,2,TRUE)),FALSE)</f>
        <v>0</v>
      </c>
      <c r="G3289" s="63">
        <f>IF(Table312[[#This Row],[Facility]]="Buin",1.5%,0.25%)</f>
        <v>2.5000000000000001E-3</v>
      </c>
      <c r="H3289" s="38"/>
      <c r="I3289" s="38"/>
      <c r="J3289" s="27">
        <f t="shared" si="306"/>
        <v>0</v>
      </c>
      <c r="K3289" s="28">
        <f t="shared" si="307"/>
        <v>3</v>
      </c>
      <c r="L3289" s="27">
        <f>IF(K3289=0,0,IF(E3289&gt;1,E3289-1,VLOOKUP(K3289,Months_Weeks!$A$1:$B$13,2,0)))</f>
        <v>3</v>
      </c>
      <c r="M3289" s="29"/>
      <c r="N3289" s="39"/>
      <c r="O3289" s="39"/>
      <c r="P3289" s="50">
        <f t="shared" si="308"/>
        <v>0</v>
      </c>
      <c r="Q3289" s="28">
        <f t="shared" si="309"/>
        <v>3</v>
      </c>
      <c r="R3289" s="28">
        <f>IF(Q3289=0,0,IF(E3289&gt;1,E3289-1,VLOOKUP(Q3289,Months_Weeks!$A$1:$B$13,2,0)))</f>
        <v>3</v>
      </c>
      <c r="S3289" s="30"/>
      <c r="T3289" s="39"/>
      <c r="U3289" s="39"/>
      <c r="V3289" s="50">
        <f t="shared" si="310"/>
        <v>0</v>
      </c>
      <c r="W3289" s="28">
        <f t="shared" si="311"/>
        <v>3</v>
      </c>
      <c r="X3289" s="28">
        <f>IF(W3289=0,0,IF(E3289&gt;1,E3289-1,VLOOKUP(W3289,Months_Weeks!$A$1:$B$13,2,0)))</f>
        <v>3</v>
      </c>
      <c r="Y3289" s="30"/>
      <c r="Z3289" s="39"/>
      <c r="AA3289" s="31"/>
      <c r="AB3289" s="39"/>
      <c r="AC3289" s="31"/>
      <c r="AD3289" s="40"/>
      <c r="AE3289" s="31"/>
      <c r="AF3289" s="40"/>
      <c r="AG3289" s="31"/>
      <c r="AH3289" s="40"/>
      <c r="AI3289" s="31"/>
      <c r="AJ3289" s="40"/>
    </row>
    <row r="3290" spans="1:36" x14ac:dyDescent="0.25">
      <c r="A3290" s="37" t="s">
        <v>32</v>
      </c>
      <c r="B3290" s="37">
        <v>8</v>
      </c>
      <c r="C3290" s="26" t="str">
        <f>IFERROR(INDEX(Clients[Client_Name],MATCH(Table312[[#This Row],[Client_Code]],Clients[Client_Code],0)),"")</f>
        <v>SOPRAVAL</v>
      </c>
      <c r="D3290" s="25">
        <v>3</v>
      </c>
      <c r="E3290" s="25">
        <v>5</v>
      </c>
      <c r="F3290" s="25" t="b">
        <f>IF(E3290&gt;(VLOOKUP(D3290,Months_Weeks!$A$2:$B$13,2,TRUE)),FALSE)</f>
        <v>0</v>
      </c>
      <c r="G3290" s="63">
        <f>IF(Table312[[#This Row],[Facility]]="Buin",1.5%,0.25%)</f>
        <v>2.5000000000000001E-3</v>
      </c>
      <c r="H3290" s="38"/>
      <c r="I3290" s="38"/>
      <c r="J3290" s="27">
        <f t="shared" si="306"/>
        <v>0</v>
      </c>
      <c r="K3290" s="28">
        <f t="shared" si="307"/>
        <v>3</v>
      </c>
      <c r="L3290" s="27">
        <f>IF(K3290=0,0,IF(E3290&gt;1,E3290-1,VLOOKUP(K3290,Months_Weeks!$A$1:$B$13,2,0)))</f>
        <v>4</v>
      </c>
      <c r="M3290" s="29"/>
      <c r="N3290" s="39"/>
      <c r="O3290" s="39"/>
      <c r="P3290" s="50">
        <f t="shared" si="308"/>
        <v>0</v>
      </c>
      <c r="Q3290" s="28">
        <f t="shared" si="309"/>
        <v>3</v>
      </c>
      <c r="R3290" s="28">
        <f>IF(Q3290=0,0,IF(E3290&gt;1,E3290-1,VLOOKUP(Q3290,Months_Weeks!$A$1:$B$13,2,0)))</f>
        <v>4</v>
      </c>
      <c r="S3290" s="30"/>
      <c r="T3290" s="39"/>
      <c r="U3290" s="39"/>
      <c r="V3290" s="50">
        <f t="shared" si="310"/>
        <v>0</v>
      </c>
      <c r="W3290" s="28">
        <f t="shared" si="311"/>
        <v>3</v>
      </c>
      <c r="X3290" s="28">
        <f>IF(W3290=0,0,IF(E3290&gt;1,E3290-1,VLOOKUP(W3290,Months_Weeks!$A$1:$B$13,2,0)))</f>
        <v>4</v>
      </c>
      <c r="Y3290" s="30"/>
      <c r="Z3290" s="39"/>
      <c r="AA3290" s="31"/>
      <c r="AB3290" s="39"/>
      <c r="AC3290" s="31"/>
      <c r="AD3290" s="40"/>
      <c r="AE3290" s="31"/>
      <c r="AF3290" s="40"/>
      <c r="AG3290" s="31"/>
      <c r="AH3290" s="40"/>
      <c r="AI3290" s="31"/>
      <c r="AJ3290" s="40"/>
    </row>
    <row r="3291" spans="1:36" x14ac:dyDescent="0.25">
      <c r="A3291" s="37" t="s">
        <v>32</v>
      </c>
      <c r="B3291" s="37">
        <v>8</v>
      </c>
      <c r="C3291" s="26" t="str">
        <f>IFERROR(INDEX(Clients[Client_Name],MATCH(Table312[[#This Row],[Client_Code]],Clients[Client_Code],0)),"")</f>
        <v>SOPRAVAL</v>
      </c>
      <c r="D3291" s="25">
        <v>4</v>
      </c>
      <c r="E3291" s="25">
        <v>1</v>
      </c>
      <c r="F3291" s="25" t="b">
        <f>IF(E3291&gt;(VLOOKUP(D3291,Months_Weeks!$A$2:$B$13,2,TRUE)),FALSE)</f>
        <v>0</v>
      </c>
      <c r="G3291" s="63">
        <f>IF(Table312[[#This Row],[Facility]]="Buin",1.5%,0.25%)</f>
        <v>2.5000000000000001E-3</v>
      </c>
      <c r="H3291" s="38"/>
      <c r="I3291" s="38"/>
      <c r="J3291" s="27">
        <f t="shared" si="306"/>
        <v>0</v>
      </c>
      <c r="K3291" s="28">
        <f t="shared" si="307"/>
        <v>3</v>
      </c>
      <c r="L3291" s="27">
        <f>IF(K3291=0,0,IF(E3291&gt;1,E3291-1,VLOOKUP(K3291,Months_Weeks!$A$1:$B$13,2,0)))</f>
        <v>5</v>
      </c>
      <c r="M3291" s="29"/>
      <c r="N3291" s="39"/>
      <c r="O3291" s="39"/>
      <c r="P3291" s="50">
        <f t="shared" si="308"/>
        <v>0</v>
      </c>
      <c r="Q3291" s="28">
        <f t="shared" si="309"/>
        <v>3</v>
      </c>
      <c r="R3291" s="28">
        <f>IF(Q3291=0,0,IF(E3291&gt;1,E3291-1,VLOOKUP(Q3291,Months_Weeks!$A$1:$B$13,2,0)))</f>
        <v>5</v>
      </c>
      <c r="S3291" s="30"/>
      <c r="T3291" s="39"/>
      <c r="U3291" s="39"/>
      <c r="V3291" s="50">
        <f t="shared" si="310"/>
        <v>0</v>
      </c>
      <c r="W3291" s="28">
        <f t="shared" si="311"/>
        <v>3</v>
      </c>
      <c r="X3291" s="28">
        <f>IF(W3291=0,0,IF(E3291&gt;1,E3291-1,VLOOKUP(W3291,Months_Weeks!$A$1:$B$13,2,0)))</f>
        <v>5</v>
      </c>
      <c r="Y3291" s="30"/>
      <c r="Z3291" s="39"/>
      <c r="AA3291" s="31"/>
      <c r="AB3291" s="39"/>
      <c r="AC3291" s="31"/>
      <c r="AD3291" s="40"/>
      <c r="AE3291" s="31"/>
      <c r="AF3291" s="40"/>
      <c r="AG3291" s="31"/>
      <c r="AH3291" s="40"/>
      <c r="AI3291" s="31"/>
      <c r="AJ3291" s="40"/>
    </row>
    <row r="3292" spans="1:36" x14ac:dyDescent="0.25">
      <c r="A3292" s="37" t="s">
        <v>32</v>
      </c>
      <c r="B3292" s="37">
        <v>8</v>
      </c>
      <c r="C3292" s="26" t="str">
        <f>IFERROR(INDEX(Clients[Client_Name],MATCH(Table312[[#This Row],[Client_Code]],Clients[Client_Code],0)),"")</f>
        <v>SOPRAVAL</v>
      </c>
      <c r="D3292" s="25">
        <v>4</v>
      </c>
      <c r="E3292" s="25">
        <v>2</v>
      </c>
      <c r="F3292" s="25" t="b">
        <f>IF(E3292&gt;(VLOOKUP(D3292,Months_Weeks!$A$2:$B$13,2,TRUE)),FALSE)</f>
        <v>0</v>
      </c>
      <c r="G3292" s="63">
        <f>IF(Table312[[#This Row],[Facility]]="Buin",1.5%,0.25%)</f>
        <v>2.5000000000000001E-3</v>
      </c>
      <c r="H3292" s="38"/>
      <c r="I3292" s="38"/>
      <c r="J3292" s="27">
        <f t="shared" si="306"/>
        <v>0</v>
      </c>
      <c r="K3292" s="28">
        <f t="shared" si="307"/>
        <v>4</v>
      </c>
      <c r="L3292" s="27">
        <f>IF(K3292=0,0,IF(E3292&gt;1,E3292-1,VLOOKUP(K3292,Months_Weeks!$A$1:$B$13,2,0)))</f>
        <v>1</v>
      </c>
      <c r="M3292" s="29"/>
      <c r="N3292" s="39"/>
      <c r="O3292" s="39"/>
      <c r="P3292" s="50">
        <f t="shared" si="308"/>
        <v>0</v>
      </c>
      <c r="Q3292" s="28">
        <f t="shared" si="309"/>
        <v>4</v>
      </c>
      <c r="R3292" s="28">
        <f>IF(Q3292=0,0,IF(E3292&gt;1,E3292-1,VLOOKUP(Q3292,Months_Weeks!$A$1:$B$13,2,0)))</f>
        <v>1</v>
      </c>
      <c r="S3292" s="30"/>
      <c r="T3292" s="39"/>
      <c r="U3292" s="39"/>
      <c r="V3292" s="50">
        <f t="shared" si="310"/>
        <v>0</v>
      </c>
      <c r="W3292" s="28">
        <f t="shared" si="311"/>
        <v>4</v>
      </c>
      <c r="X3292" s="28">
        <f>IF(W3292=0,0,IF(E3292&gt;1,E3292-1,VLOOKUP(W3292,Months_Weeks!$A$1:$B$13,2,0)))</f>
        <v>1</v>
      </c>
      <c r="Y3292" s="30"/>
      <c r="Z3292" s="39"/>
      <c r="AA3292" s="31"/>
      <c r="AB3292" s="39"/>
      <c r="AC3292" s="31"/>
      <c r="AD3292" s="40"/>
      <c r="AE3292" s="31"/>
      <c r="AF3292" s="40"/>
      <c r="AG3292" s="31"/>
      <c r="AH3292" s="40"/>
      <c r="AI3292" s="31"/>
      <c r="AJ3292" s="40"/>
    </row>
    <row r="3293" spans="1:36" x14ac:dyDescent="0.25">
      <c r="A3293" s="37" t="s">
        <v>32</v>
      </c>
      <c r="B3293" s="37">
        <v>8</v>
      </c>
      <c r="C3293" s="26" t="str">
        <f>IFERROR(INDEX(Clients[Client_Name],MATCH(Table312[[#This Row],[Client_Code]],Clients[Client_Code],0)),"")</f>
        <v>SOPRAVAL</v>
      </c>
      <c r="D3293" s="25">
        <v>4</v>
      </c>
      <c r="E3293" s="25">
        <v>3</v>
      </c>
      <c r="F3293" s="25" t="b">
        <f>IF(E3293&gt;(VLOOKUP(D3293,Months_Weeks!$A$2:$B$13,2,TRUE)),FALSE)</f>
        <v>0</v>
      </c>
      <c r="G3293" s="63">
        <f>IF(Table312[[#This Row],[Facility]]="Buin",1.5%,0.25%)</f>
        <v>2.5000000000000001E-3</v>
      </c>
      <c r="H3293" s="38"/>
      <c r="I3293" s="38"/>
      <c r="J3293" s="27">
        <f t="shared" si="306"/>
        <v>0</v>
      </c>
      <c r="K3293" s="28">
        <f t="shared" si="307"/>
        <v>4</v>
      </c>
      <c r="L3293" s="27">
        <f>IF(K3293=0,0,IF(E3293&gt;1,E3293-1,VLOOKUP(K3293,Months_Weeks!$A$1:$B$13,2,0)))</f>
        <v>2</v>
      </c>
      <c r="M3293" s="29"/>
      <c r="N3293" s="39"/>
      <c r="O3293" s="39"/>
      <c r="P3293" s="50">
        <f t="shared" si="308"/>
        <v>0</v>
      </c>
      <c r="Q3293" s="28">
        <f t="shared" si="309"/>
        <v>4</v>
      </c>
      <c r="R3293" s="28">
        <f>IF(Q3293=0,0,IF(E3293&gt;1,E3293-1,VLOOKUP(Q3293,Months_Weeks!$A$1:$B$13,2,0)))</f>
        <v>2</v>
      </c>
      <c r="S3293" s="30"/>
      <c r="T3293" s="39"/>
      <c r="U3293" s="39"/>
      <c r="V3293" s="50">
        <f t="shared" si="310"/>
        <v>0</v>
      </c>
      <c r="W3293" s="28">
        <f t="shared" si="311"/>
        <v>4</v>
      </c>
      <c r="X3293" s="28">
        <f>IF(W3293=0,0,IF(E3293&gt;1,E3293-1,VLOOKUP(W3293,Months_Weeks!$A$1:$B$13,2,0)))</f>
        <v>2</v>
      </c>
      <c r="Y3293" s="30"/>
      <c r="Z3293" s="39"/>
      <c r="AA3293" s="31"/>
      <c r="AB3293" s="39"/>
      <c r="AC3293" s="31"/>
      <c r="AD3293" s="40"/>
      <c r="AE3293" s="31"/>
      <c r="AF3293" s="40"/>
      <c r="AG3293" s="31"/>
      <c r="AH3293" s="40"/>
      <c r="AI3293" s="31"/>
      <c r="AJ3293" s="40"/>
    </row>
    <row r="3294" spans="1:36" x14ac:dyDescent="0.25">
      <c r="A3294" s="37" t="s">
        <v>32</v>
      </c>
      <c r="B3294" s="37">
        <v>8</v>
      </c>
      <c r="C3294" s="26" t="str">
        <f>IFERROR(INDEX(Clients[Client_Name],MATCH(Table312[[#This Row],[Client_Code]],Clients[Client_Code],0)),"")</f>
        <v>SOPRAVAL</v>
      </c>
      <c r="D3294" s="25">
        <v>4</v>
      </c>
      <c r="E3294" s="25">
        <v>4</v>
      </c>
      <c r="F3294" s="25" t="b">
        <f>IF(E3294&gt;(VLOOKUP(D3294,Months_Weeks!$A$2:$B$13,2,TRUE)),FALSE)</f>
        <v>0</v>
      </c>
      <c r="G3294" s="63">
        <f>IF(Table312[[#This Row],[Facility]]="Buin",1.5%,0.25%)</f>
        <v>2.5000000000000001E-3</v>
      </c>
      <c r="H3294" s="38"/>
      <c r="I3294" s="38"/>
      <c r="J3294" s="27">
        <f t="shared" si="306"/>
        <v>0</v>
      </c>
      <c r="K3294" s="28">
        <f t="shared" si="307"/>
        <v>4</v>
      </c>
      <c r="L3294" s="27">
        <f>IF(K3294=0,0,IF(E3294&gt;1,E3294-1,VLOOKUP(K3294,Months_Weeks!$A$1:$B$13,2,0)))</f>
        <v>3</v>
      </c>
      <c r="M3294" s="29"/>
      <c r="N3294" s="39"/>
      <c r="O3294" s="39"/>
      <c r="P3294" s="50">
        <f t="shared" si="308"/>
        <v>0</v>
      </c>
      <c r="Q3294" s="28">
        <f t="shared" si="309"/>
        <v>4</v>
      </c>
      <c r="R3294" s="28">
        <f>IF(Q3294=0,0,IF(E3294&gt;1,E3294-1,VLOOKUP(Q3294,Months_Weeks!$A$1:$B$13,2,0)))</f>
        <v>3</v>
      </c>
      <c r="S3294" s="30"/>
      <c r="T3294" s="39"/>
      <c r="U3294" s="39"/>
      <c r="V3294" s="50">
        <f t="shared" si="310"/>
        <v>0</v>
      </c>
      <c r="W3294" s="28">
        <f t="shared" si="311"/>
        <v>4</v>
      </c>
      <c r="X3294" s="28">
        <f>IF(W3294=0,0,IF(E3294&gt;1,E3294-1,VLOOKUP(W3294,Months_Weeks!$A$1:$B$13,2,0)))</f>
        <v>3</v>
      </c>
      <c r="Y3294" s="30"/>
      <c r="Z3294" s="39"/>
      <c r="AA3294" s="31"/>
      <c r="AB3294" s="39"/>
      <c r="AC3294" s="31"/>
      <c r="AD3294" s="40"/>
      <c r="AE3294" s="31"/>
      <c r="AF3294" s="40"/>
      <c r="AG3294" s="31"/>
      <c r="AH3294" s="40"/>
      <c r="AI3294" s="31"/>
      <c r="AJ3294" s="40"/>
    </row>
    <row r="3295" spans="1:36" x14ac:dyDescent="0.25">
      <c r="A3295" s="37" t="s">
        <v>32</v>
      </c>
      <c r="B3295" s="37">
        <v>8</v>
      </c>
      <c r="C3295" s="26" t="str">
        <f>IFERROR(INDEX(Clients[Client_Name],MATCH(Table312[[#This Row],[Client_Code]],Clients[Client_Code],0)),"")</f>
        <v>SOPRAVAL</v>
      </c>
      <c r="D3295" s="25">
        <v>5</v>
      </c>
      <c r="E3295" s="25">
        <v>1</v>
      </c>
      <c r="F3295" s="25" t="b">
        <f>IF(E3295&gt;(VLOOKUP(D3295,Months_Weeks!$A$2:$B$13,2,TRUE)),FALSE)</f>
        <v>0</v>
      </c>
      <c r="G3295" s="63">
        <f>IF(Table312[[#This Row],[Facility]]="Buin",1.5%,0.25%)</f>
        <v>2.5000000000000001E-3</v>
      </c>
      <c r="H3295" s="38"/>
      <c r="I3295" s="38"/>
      <c r="J3295" s="27">
        <f t="shared" si="306"/>
        <v>0</v>
      </c>
      <c r="K3295" s="28">
        <f t="shared" si="307"/>
        <v>4</v>
      </c>
      <c r="L3295" s="27">
        <f>IF(K3295=0,0,IF(E3295&gt;1,E3295-1,VLOOKUP(K3295,Months_Weeks!$A$1:$B$13,2,0)))</f>
        <v>4</v>
      </c>
      <c r="M3295" s="29"/>
      <c r="N3295" s="39"/>
      <c r="O3295" s="39"/>
      <c r="P3295" s="50">
        <f t="shared" si="308"/>
        <v>0</v>
      </c>
      <c r="Q3295" s="28">
        <f t="shared" si="309"/>
        <v>4</v>
      </c>
      <c r="R3295" s="28">
        <f>IF(Q3295=0,0,IF(E3295&gt;1,E3295-1,VLOOKUP(Q3295,Months_Weeks!$A$1:$B$13,2,0)))</f>
        <v>4</v>
      </c>
      <c r="S3295" s="30"/>
      <c r="T3295" s="39"/>
      <c r="U3295" s="39"/>
      <c r="V3295" s="50">
        <f t="shared" si="310"/>
        <v>0</v>
      </c>
      <c r="W3295" s="28">
        <f t="shared" si="311"/>
        <v>4</v>
      </c>
      <c r="X3295" s="28">
        <f>IF(W3295=0,0,IF(E3295&gt;1,E3295-1,VLOOKUP(W3295,Months_Weeks!$A$1:$B$13,2,0)))</f>
        <v>4</v>
      </c>
      <c r="Y3295" s="30"/>
      <c r="Z3295" s="39"/>
      <c r="AA3295" s="31"/>
      <c r="AB3295" s="39"/>
      <c r="AC3295" s="31"/>
      <c r="AD3295" s="40"/>
      <c r="AE3295" s="31"/>
      <c r="AF3295" s="40"/>
      <c r="AG3295" s="31"/>
      <c r="AH3295" s="40"/>
      <c r="AI3295" s="31"/>
      <c r="AJ3295" s="40"/>
    </row>
    <row r="3296" spans="1:36" x14ac:dyDescent="0.25">
      <c r="A3296" s="37" t="s">
        <v>32</v>
      </c>
      <c r="B3296" s="37">
        <v>8</v>
      </c>
      <c r="C3296" s="26" t="str">
        <f>IFERROR(INDEX(Clients[Client_Name],MATCH(Table312[[#This Row],[Client_Code]],Clients[Client_Code],0)),"")</f>
        <v>SOPRAVAL</v>
      </c>
      <c r="D3296" s="25">
        <v>5</v>
      </c>
      <c r="E3296" s="25">
        <v>2</v>
      </c>
      <c r="F3296" s="25" t="b">
        <f>IF(E3296&gt;(VLOOKUP(D3296,Months_Weeks!$A$2:$B$13,2,TRUE)),FALSE)</f>
        <v>0</v>
      </c>
      <c r="G3296" s="63">
        <f>IF(Table312[[#This Row],[Facility]]="Buin",1.5%,0.25%)</f>
        <v>2.5000000000000001E-3</v>
      </c>
      <c r="H3296" s="38"/>
      <c r="I3296" s="38"/>
      <c r="J3296" s="27">
        <f t="shared" si="306"/>
        <v>0</v>
      </c>
      <c r="K3296" s="28">
        <f t="shared" si="307"/>
        <v>5</v>
      </c>
      <c r="L3296" s="27">
        <f>IF(K3296=0,0,IF(E3296&gt;1,E3296-1,VLOOKUP(K3296,Months_Weeks!$A$1:$B$13,2,0)))</f>
        <v>1</v>
      </c>
      <c r="M3296" s="29"/>
      <c r="N3296" s="39"/>
      <c r="O3296" s="39"/>
      <c r="P3296" s="50">
        <f t="shared" si="308"/>
        <v>0</v>
      </c>
      <c r="Q3296" s="28">
        <f t="shared" si="309"/>
        <v>5</v>
      </c>
      <c r="R3296" s="28">
        <f>IF(Q3296=0,0,IF(E3296&gt;1,E3296-1,VLOOKUP(Q3296,Months_Weeks!$A$1:$B$13,2,0)))</f>
        <v>1</v>
      </c>
      <c r="S3296" s="30"/>
      <c r="T3296" s="39"/>
      <c r="U3296" s="39"/>
      <c r="V3296" s="50">
        <f t="shared" si="310"/>
        <v>0</v>
      </c>
      <c r="W3296" s="28">
        <f t="shared" si="311"/>
        <v>5</v>
      </c>
      <c r="X3296" s="28">
        <f>IF(W3296=0,0,IF(E3296&gt;1,E3296-1,VLOOKUP(W3296,Months_Weeks!$A$1:$B$13,2,0)))</f>
        <v>1</v>
      </c>
      <c r="Y3296" s="30"/>
      <c r="Z3296" s="39"/>
      <c r="AA3296" s="31"/>
      <c r="AB3296" s="39"/>
      <c r="AC3296" s="31"/>
      <c r="AD3296" s="40"/>
      <c r="AE3296" s="31"/>
      <c r="AF3296" s="40"/>
      <c r="AG3296" s="31"/>
      <c r="AH3296" s="40"/>
      <c r="AI3296" s="31"/>
      <c r="AJ3296" s="40"/>
    </row>
    <row r="3297" spans="1:36" x14ac:dyDescent="0.25">
      <c r="A3297" s="37" t="s">
        <v>32</v>
      </c>
      <c r="B3297" s="37">
        <v>8</v>
      </c>
      <c r="C3297" s="26" t="str">
        <f>IFERROR(INDEX(Clients[Client_Name],MATCH(Table312[[#This Row],[Client_Code]],Clients[Client_Code],0)),"")</f>
        <v>SOPRAVAL</v>
      </c>
      <c r="D3297" s="25">
        <v>5</v>
      </c>
      <c r="E3297" s="25">
        <v>3</v>
      </c>
      <c r="F3297" s="25" t="b">
        <f>IF(E3297&gt;(VLOOKUP(D3297,Months_Weeks!$A$2:$B$13,2,TRUE)),FALSE)</f>
        <v>0</v>
      </c>
      <c r="G3297" s="63">
        <f>IF(Table312[[#This Row],[Facility]]="Buin",1.5%,0.25%)</f>
        <v>2.5000000000000001E-3</v>
      </c>
      <c r="H3297" s="38"/>
      <c r="I3297" s="38"/>
      <c r="J3297" s="27">
        <f t="shared" si="306"/>
        <v>0</v>
      </c>
      <c r="K3297" s="28">
        <f t="shared" si="307"/>
        <v>5</v>
      </c>
      <c r="L3297" s="27">
        <f>IF(K3297=0,0,IF(E3297&gt;1,E3297-1,VLOOKUP(K3297,Months_Weeks!$A$1:$B$13,2,0)))</f>
        <v>2</v>
      </c>
      <c r="M3297" s="29"/>
      <c r="N3297" s="39"/>
      <c r="O3297" s="39"/>
      <c r="P3297" s="50">
        <f t="shared" si="308"/>
        <v>0</v>
      </c>
      <c r="Q3297" s="28">
        <f t="shared" si="309"/>
        <v>5</v>
      </c>
      <c r="R3297" s="28">
        <f>IF(Q3297=0,0,IF(E3297&gt;1,E3297-1,VLOOKUP(Q3297,Months_Weeks!$A$1:$B$13,2,0)))</f>
        <v>2</v>
      </c>
      <c r="S3297" s="30"/>
      <c r="T3297" s="39"/>
      <c r="U3297" s="39"/>
      <c r="V3297" s="50">
        <f t="shared" si="310"/>
        <v>0</v>
      </c>
      <c r="W3297" s="28">
        <f t="shared" si="311"/>
        <v>5</v>
      </c>
      <c r="X3297" s="28">
        <f>IF(W3297=0,0,IF(E3297&gt;1,E3297-1,VLOOKUP(W3297,Months_Weeks!$A$1:$B$13,2,0)))</f>
        <v>2</v>
      </c>
      <c r="Y3297" s="30"/>
      <c r="Z3297" s="39"/>
      <c r="AA3297" s="31"/>
      <c r="AB3297" s="39"/>
      <c r="AC3297" s="31"/>
      <c r="AD3297" s="40"/>
      <c r="AE3297" s="31"/>
      <c r="AF3297" s="40"/>
      <c r="AG3297" s="31"/>
      <c r="AH3297" s="40"/>
      <c r="AI3297" s="31"/>
      <c r="AJ3297" s="40"/>
    </row>
    <row r="3298" spans="1:36" x14ac:dyDescent="0.25">
      <c r="A3298" s="37" t="s">
        <v>32</v>
      </c>
      <c r="B3298" s="37">
        <v>8</v>
      </c>
      <c r="C3298" s="26" t="str">
        <f>IFERROR(INDEX(Clients[Client_Name],MATCH(Table312[[#This Row],[Client_Code]],Clients[Client_Code],0)),"")</f>
        <v>SOPRAVAL</v>
      </c>
      <c r="D3298" s="25">
        <v>5</v>
      </c>
      <c r="E3298" s="25">
        <v>4</v>
      </c>
      <c r="F3298" s="25" t="b">
        <f>IF(E3298&gt;(VLOOKUP(D3298,Months_Weeks!$A$2:$B$13,2,TRUE)),FALSE)</f>
        <v>0</v>
      </c>
      <c r="G3298" s="63">
        <f>IF(Table312[[#This Row],[Facility]]="Buin",1.5%,0.25%)</f>
        <v>2.5000000000000001E-3</v>
      </c>
      <c r="H3298" s="38"/>
      <c r="I3298" s="38"/>
      <c r="J3298" s="27">
        <f t="shared" si="306"/>
        <v>0</v>
      </c>
      <c r="K3298" s="28">
        <f t="shared" si="307"/>
        <v>5</v>
      </c>
      <c r="L3298" s="27">
        <f>IF(K3298=0,0,IF(E3298&gt;1,E3298-1,VLOOKUP(K3298,Months_Weeks!$A$1:$B$13,2,0)))</f>
        <v>3</v>
      </c>
      <c r="M3298" s="29"/>
      <c r="N3298" s="39"/>
      <c r="O3298" s="39"/>
      <c r="P3298" s="50">
        <f t="shared" si="308"/>
        <v>0</v>
      </c>
      <c r="Q3298" s="28">
        <f t="shared" si="309"/>
        <v>5</v>
      </c>
      <c r="R3298" s="28">
        <f>IF(Q3298=0,0,IF(E3298&gt;1,E3298-1,VLOOKUP(Q3298,Months_Weeks!$A$1:$B$13,2,0)))</f>
        <v>3</v>
      </c>
      <c r="S3298" s="30"/>
      <c r="T3298" s="39"/>
      <c r="U3298" s="39"/>
      <c r="V3298" s="50">
        <f t="shared" si="310"/>
        <v>0</v>
      </c>
      <c r="W3298" s="28">
        <f t="shared" si="311"/>
        <v>5</v>
      </c>
      <c r="X3298" s="28">
        <f>IF(W3298=0,0,IF(E3298&gt;1,E3298-1,VLOOKUP(W3298,Months_Weeks!$A$1:$B$13,2,0)))</f>
        <v>3</v>
      </c>
      <c r="Y3298" s="30"/>
      <c r="Z3298" s="39"/>
      <c r="AA3298" s="31"/>
      <c r="AB3298" s="39"/>
      <c r="AC3298" s="31"/>
      <c r="AD3298" s="40"/>
      <c r="AE3298" s="31"/>
      <c r="AF3298" s="40"/>
      <c r="AG3298" s="31"/>
      <c r="AH3298" s="40"/>
      <c r="AI3298" s="31"/>
      <c r="AJ3298" s="40"/>
    </row>
    <row r="3299" spans="1:36" x14ac:dyDescent="0.25">
      <c r="A3299" s="37" t="s">
        <v>32</v>
      </c>
      <c r="B3299" s="37">
        <v>8</v>
      </c>
      <c r="C3299" s="26" t="str">
        <f>IFERROR(INDEX(Clients[Client_Name],MATCH(Table312[[#This Row],[Client_Code]],Clients[Client_Code],0)),"")</f>
        <v>SOPRAVAL</v>
      </c>
      <c r="D3299" s="25">
        <v>6</v>
      </c>
      <c r="E3299" s="25">
        <v>1</v>
      </c>
      <c r="F3299" s="25" t="b">
        <f>IF(E3299&gt;(VLOOKUP(D3299,Months_Weeks!$A$2:$B$13,2,TRUE)),FALSE)</f>
        <v>0</v>
      </c>
      <c r="G3299" s="63">
        <f>IF(Table312[[#This Row],[Facility]]="Buin",1.5%,0.25%)</f>
        <v>2.5000000000000001E-3</v>
      </c>
      <c r="H3299" s="38"/>
      <c r="I3299" s="38"/>
      <c r="J3299" s="27">
        <f t="shared" si="306"/>
        <v>0</v>
      </c>
      <c r="K3299" s="28">
        <f t="shared" si="307"/>
        <v>5</v>
      </c>
      <c r="L3299" s="27">
        <f>IF(K3299=0,0,IF(E3299&gt;1,E3299-1,VLOOKUP(K3299,Months_Weeks!$A$1:$B$13,2,0)))</f>
        <v>4</v>
      </c>
      <c r="M3299" s="29"/>
      <c r="N3299" s="39"/>
      <c r="O3299" s="39"/>
      <c r="P3299" s="50">
        <f t="shared" si="308"/>
        <v>0</v>
      </c>
      <c r="Q3299" s="28">
        <f t="shared" si="309"/>
        <v>5</v>
      </c>
      <c r="R3299" s="28">
        <f>IF(Q3299=0,0,IF(E3299&gt;1,E3299-1,VLOOKUP(Q3299,Months_Weeks!$A$1:$B$13,2,0)))</f>
        <v>4</v>
      </c>
      <c r="S3299" s="30"/>
      <c r="T3299" s="39"/>
      <c r="U3299" s="39"/>
      <c r="V3299" s="50">
        <f t="shared" si="310"/>
        <v>0</v>
      </c>
      <c r="W3299" s="28">
        <f t="shared" si="311"/>
        <v>5</v>
      </c>
      <c r="X3299" s="28">
        <f>IF(W3299=0,0,IF(E3299&gt;1,E3299-1,VLOOKUP(W3299,Months_Weeks!$A$1:$B$13,2,0)))</f>
        <v>4</v>
      </c>
      <c r="Y3299" s="30"/>
      <c r="Z3299" s="39"/>
      <c r="AA3299" s="31"/>
      <c r="AB3299" s="39"/>
      <c r="AC3299" s="31"/>
      <c r="AD3299" s="40"/>
      <c r="AE3299" s="31"/>
      <c r="AF3299" s="40"/>
      <c r="AG3299" s="31"/>
      <c r="AH3299" s="40"/>
      <c r="AI3299" s="31"/>
      <c r="AJ3299" s="40"/>
    </row>
    <row r="3300" spans="1:36" x14ac:dyDescent="0.25">
      <c r="A3300" s="37" t="s">
        <v>32</v>
      </c>
      <c r="B3300" s="37">
        <v>8</v>
      </c>
      <c r="C3300" s="26" t="str">
        <f>IFERROR(INDEX(Clients[Client_Name],MATCH(Table312[[#This Row],[Client_Code]],Clients[Client_Code],0)),"")</f>
        <v>SOPRAVAL</v>
      </c>
      <c r="D3300" s="25">
        <v>6</v>
      </c>
      <c r="E3300" s="25">
        <v>2</v>
      </c>
      <c r="F3300" s="25" t="b">
        <f>IF(E3300&gt;(VLOOKUP(D3300,Months_Weeks!$A$2:$B$13,2,TRUE)),FALSE)</f>
        <v>0</v>
      </c>
      <c r="G3300" s="63">
        <f>IF(Table312[[#This Row],[Facility]]="Buin",1.5%,0.25%)</f>
        <v>2.5000000000000001E-3</v>
      </c>
      <c r="H3300" s="38"/>
      <c r="I3300" s="38"/>
      <c r="J3300" s="27">
        <f t="shared" si="306"/>
        <v>0</v>
      </c>
      <c r="K3300" s="28">
        <f t="shared" si="307"/>
        <v>6</v>
      </c>
      <c r="L3300" s="27">
        <f>IF(K3300=0,0,IF(E3300&gt;1,E3300-1,VLOOKUP(K3300,Months_Weeks!$A$1:$B$13,2,0)))</f>
        <v>1</v>
      </c>
      <c r="M3300" s="29"/>
      <c r="N3300" s="39"/>
      <c r="O3300" s="39"/>
      <c r="P3300" s="50">
        <f t="shared" si="308"/>
        <v>0</v>
      </c>
      <c r="Q3300" s="28">
        <f t="shared" si="309"/>
        <v>6</v>
      </c>
      <c r="R3300" s="28">
        <f>IF(Q3300=0,0,IF(E3300&gt;1,E3300-1,VLOOKUP(Q3300,Months_Weeks!$A$1:$B$13,2,0)))</f>
        <v>1</v>
      </c>
      <c r="S3300" s="30"/>
      <c r="T3300" s="39"/>
      <c r="U3300" s="39"/>
      <c r="V3300" s="50">
        <f t="shared" si="310"/>
        <v>0</v>
      </c>
      <c r="W3300" s="28">
        <f t="shared" si="311"/>
        <v>6</v>
      </c>
      <c r="X3300" s="28">
        <f>IF(W3300=0,0,IF(E3300&gt;1,E3300-1,VLOOKUP(W3300,Months_Weeks!$A$1:$B$13,2,0)))</f>
        <v>1</v>
      </c>
      <c r="Y3300" s="30"/>
      <c r="Z3300" s="39"/>
      <c r="AA3300" s="31"/>
      <c r="AB3300" s="39"/>
      <c r="AC3300" s="31"/>
      <c r="AD3300" s="40"/>
      <c r="AE3300" s="31"/>
      <c r="AF3300" s="40"/>
      <c r="AG3300" s="31"/>
      <c r="AH3300" s="40"/>
      <c r="AI3300" s="31"/>
      <c r="AJ3300" s="40"/>
    </row>
    <row r="3301" spans="1:36" x14ac:dyDescent="0.25">
      <c r="A3301" s="37" t="s">
        <v>32</v>
      </c>
      <c r="B3301" s="37">
        <v>8</v>
      </c>
      <c r="C3301" s="26" t="str">
        <f>IFERROR(INDEX(Clients[Client_Name],MATCH(Table312[[#This Row],[Client_Code]],Clients[Client_Code],0)),"")</f>
        <v>SOPRAVAL</v>
      </c>
      <c r="D3301" s="25">
        <v>6</v>
      </c>
      <c r="E3301" s="25">
        <v>3</v>
      </c>
      <c r="F3301" s="25" t="b">
        <f>IF(E3301&gt;(VLOOKUP(D3301,Months_Weeks!$A$2:$B$13,2,TRUE)),FALSE)</f>
        <v>0</v>
      </c>
      <c r="G3301" s="63">
        <f>IF(Table312[[#This Row],[Facility]]="Buin",1.5%,0.25%)</f>
        <v>2.5000000000000001E-3</v>
      </c>
      <c r="H3301" s="38"/>
      <c r="I3301" s="38"/>
      <c r="J3301" s="27">
        <f t="shared" si="306"/>
        <v>0</v>
      </c>
      <c r="K3301" s="28">
        <f t="shared" si="307"/>
        <v>6</v>
      </c>
      <c r="L3301" s="27">
        <f>IF(K3301=0,0,IF(E3301&gt;1,E3301-1,VLOOKUP(K3301,Months_Weeks!$A$1:$B$13,2,0)))</f>
        <v>2</v>
      </c>
      <c r="M3301" s="29"/>
      <c r="N3301" s="39"/>
      <c r="O3301" s="39"/>
      <c r="P3301" s="50">
        <f t="shared" si="308"/>
        <v>0</v>
      </c>
      <c r="Q3301" s="28">
        <f t="shared" si="309"/>
        <v>6</v>
      </c>
      <c r="R3301" s="28">
        <f>IF(Q3301=0,0,IF(E3301&gt;1,E3301-1,VLOOKUP(Q3301,Months_Weeks!$A$1:$B$13,2,0)))</f>
        <v>2</v>
      </c>
      <c r="S3301" s="30"/>
      <c r="T3301" s="39"/>
      <c r="U3301" s="39"/>
      <c r="V3301" s="50">
        <f t="shared" si="310"/>
        <v>0</v>
      </c>
      <c r="W3301" s="28">
        <f t="shared" si="311"/>
        <v>6</v>
      </c>
      <c r="X3301" s="28">
        <f>IF(W3301=0,0,IF(E3301&gt;1,E3301-1,VLOOKUP(W3301,Months_Weeks!$A$1:$B$13,2,0)))</f>
        <v>2</v>
      </c>
      <c r="Y3301" s="30"/>
      <c r="Z3301" s="39"/>
      <c r="AA3301" s="31"/>
      <c r="AB3301" s="39"/>
      <c r="AC3301" s="31"/>
      <c r="AD3301" s="40"/>
      <c r="AE3301" s="31"/>
      <c r="AF3301" s="40"/>
      <c r="AG3301" s="31"/>
      <c r="AH3301" s="40"/>
      <c r="AI3301" s="31"/>
      <c r="AJ3301" s="40"/>
    </row>
    <row r="3302" spans="1:36" x14ac:dyDescent="0.25">
      <c r="A3302" s="37" t="s">
        <v>32</v>
      </c>
      <c r="B3302" s="37">
        <v>8</v>
      </c>
      <c r="C3302" s="26" t="str">
        <f>IFERROR(INDEX(Clients[Client_Name],MATCH(Table312[[#This Row],[Client_Code]],Clients[Client_Code],0)),"")</f>
        <v>SOPRAVAL</v>
      </c>
      <c r="D3302" s="25">
        <v>6</v>
      </c>
      <c r="E3302" s="25">
        <v>4</v>
      </c>
      <c r="F3302" s="25" t="b">
        <f>IF(E3302&gt;(VLOOKUP(D3302,Months_Weeks!$A$2:$B$13,2,TRUE)),FALSE)</f>
        <v>0</v>
      </c>
      <c r="G3302" s="63">
        <f>IF(Table312[[#This Row],[Facility]]="Buin",1.5%,0.25%)</f>
        <v>2.5000000000000001E-3</v>
      </c>
      <c r="H3302" s="38"/>
      <c r="I3302" s="38"/>
      <c r="J3302" s="27">
        <f t="shared" si="306"/>
        <v>0</v>
      </c>
      <c r="K3302" s="28">
        <f t="shared" si="307"/>
        <v>6</v>
      </c>
      <c r="L3302" s="27">
        <f>IF(K3302=0,0,IF(E3302&gt;1,E3302-1,VLOOKUP(K3302,Months_Weeks!$A$1:$B$13,2,0)))</f>
        <v>3</v>
      </c>
      <c r="M3302" s="29"/>
      <c r="N3302" s="39"/>
      <c r="O3302" s="39"/>
      <c r="P3302" s="50">
        <f t="shared" si="308"/>
        <v>0</v>
      </c>
      <c r="Q3302" s="28">
        <f t="shared" si="309"/>
        <v>6</v>
      </c>
      <c r="R3302" s="28">
        <f>IF(Q3302=0,0,IF(E3302&gt;1,E3302-1,VLOOKUP(Q3302,Months_Weeks!$A$1:$B$13,2,0)))</f>
        <v>3</v>
      </c>
      <c r="S3302" s="30"/>
      <c r="T3302" s="39"/>
      <c r="U3302" s="39"/>
      <c r="V3302" s="50">
        <f t="shared" si="310"/>
        <v>0</v>
      </c>
      <c r="W3302" s="28">
        <f t="shared" si="311"/>
        <v>6</v>
      </c>
      <c r="X3302" s="28">
        <f>IF(W3302=0,0,IF(E3302&gt;1,E3302-1,VLOOKUP(W3302,Months_Weeks!$A$1:$B$13,2,0)))</f>
        <v>3</v>
      </c>
      <c r="Y3302" s="30"/>
      <c r="Z3302" s="39"/>
      <c r="AA3302" s="31"/>
      <c r="AB3302" s="39"/>
      <c r="AC3302" s="31"/>
      <c r="AD3302" s="40"/>
      <c r="AE3302" s="31"/>
      <c r="AF3302" s="40"/>
      <c r="AG3302" s="31"/>
      <c r="AH3302" s="40"/>
      <c r="AI3302" s="31"/>
      <c r="AJ3302" s="40"/>
    </row>
    <row r="3303" spans="1:36" x14ac:dyDescent="0.25">
      <c r="A3303" s="37" t="s">
        <v>32</v>
      </c>
      <c r="B3303" s="37">
        <v>8</v>
      </c>
      <c r="C3303" s="26" t="str">
        <f>IFERROR(INDEX(Clients[Client_Name],MATCH(Table312[[#This Row],[Client_Code]],Clients[Client_Code],0)),"")</f>
        <v>SOPRAVAL</v>
      </c>
      <c r="D3303" s="25">
        <v>6</v>
      </c>
      <c r="E3303" s="25">
        <v>5</v>
      </c>
      <c r="F3303" s="25" t="b">
        <f>IF(E3303&gt;(VLOOKUP(D3303,Months_Weeks!$A$2:$B$13,2,TRUE)),FALSE)</f>
        <v>0</v>
      </c>
      <c r="G3303" s="63">
        <f>IF(Table312[[#This Row],[Facility]]="Buin",1.5%,0.25%)</f>
        <v>2.5000000000000001E-3</v>
      </c>
      <c r="H3303" s="38"/>
      <c r="I3303" s="38"/>
      <c r="J3303" s="27">
        <f t="shared" si="306"/>
        <v>0</v>
      </c>
      <c r="K3303" s="28">
        <f t="shared" si="307"/>
        <v>6</v>
      </c>
      <c r="L3303" s="27">
        <f>IF(K3303=0,0,IF(E3303&gt;1,E3303-1,VLOOKUP(K3303,Months_Weeks!$A$1:$B$13,2,0)))</f>
        <v>4</v>
      </c>
      <c r="M3303" s="29"/>
      <c r="N3303" s="39"/>
      <c r="O3303" s="39"/>
      <c r="P3303" s="50">
        <f t="shared" si="308"/>
        <v>0</v>
      </c>
      <c r="Q3303" s="28">
        <f t="shared" si="309"/>
        <v>6</v>
      </c>
      <c r="R3303" s="28">
        <f>IF(Q3303=0,0,IF(E3303&gt;1,E3303-1,VLOOKUP(Q3303,Months_Weeks!$A$1:$B$13,2,0)))</f>
        <v>4</v>
      </c>
      <c r="S3303" s="30"/>
      <c r="T3303" s="39"/>
      <c r="U3303" s="39"/>
      <c r="V3303" s="50">
        <f t="shared" si="310"/>
        <v>0</v>
      </c>
      <c r="W3303" s="28">
        <f t="shared" si="311"/>
        <v>6</v>
      </c>
      <c r="X3303" s="28">
        <f>IF(W3303=0,0,IF(E3303&gt;1,E3303-1,VLOOKUP(W3303,Months_Weeks!$A$1:$B$13,2,0)))</f>
        <v>4</v>
      </c>
      <c r="Y3303" s="30"/>
      <c r="Z3303" s="39"/>
      <c r="AA3303" s="31"/>
      <c r="AB3303" s="39"/>
      <c r="AC3303" s="31"/>
      <c r="AD3303" s="40"/>
      <c r="AE3303" s="31"/>
      <c r="AF3303" s="40"/>
      <c r="AG3303" s="31"/>
      <c r="AH3303" s="40"/>
      <c r="AI3303" s="31"/>
      <c r="AJ3303" s="40"/>
    </row>
    <row r="3304" spans="1:36" x14ac:dyDescent="0.25">
      <c r="A3304" s="37" t="s">
        <v>32</v>
      </c>
      <c r="B3304" s="37">
        <v>8</v>
      </c>
      <c r="C3304" s="26" t="str">
        <f>IFERROR(INDEX(Clients[Client_Name],MATCH(Table312[[#This Row],[Client_Code]],Clients[Client_Code],0)),"")</f>
        <v>SOPRAVAL</v>
      </c>
      <c r="D3304" s="25">
        <v>7</v>
      </c>
      <c r="E3304" s="25">
        <v>1</v>
      </c>
      <c r="F3304" s="25" t="b">
        <f>IF(E3304&gt;(VLOOKUP(D3304,Months_Weeks!$A$2:$B$13,2,TRUE)),FALSE)</f>
        <v>0</v>
      </c>
      <c r="G3304" s="63">
        <f>IF(Table312[[#This Row],[Facility]]="Buin",1.5%,0.25%)</f>
        <v>2.5000000000000001E-3</v>
      </c>
      <c r="H3304" s="38"/>
      <c r="I3304" s="38"/>
      <c r="J3304" s="27">
        <f t="shared" si="306"/>
        <v>0</v>
      </c>
      <c r="K3304" s="28">
        <f t="shared" si="307"/>
        <v>6</v>
      </c>
      <c r="L3304" s="27">
        <f>IF(K3304=0,0,IF(E3304&gt;1,E3304-1,VLOOKUP(K3304,Months_Weeks!$A$1:$B$13,2,0)))</f>
        <v>5</v>
      </c>
      <c r="M3304" s="29"/>
      <c r="N3304" s="39"/>
      <c r="O3304" s="39"/>
      <c r="P3304" s="50">
        <f t="shared" si="308"/>
        <v>0</v>
      </c>
      <c r="Q3304" s="28">
        <f t="shared" si="309"/>
        <v>6</v>
      </c>
      <c r="R3304" s="28">
        <f>IF(Q3304=0,0,IF(E3304&gt;1,E3304-1,VLOOKUP(Q3304,Months_Weeks!$A$1:$B$13,2,0)))</f>
        <v>5</v>
      </c>
      <c r="S3304" s="30"/>
      <c r="T3304" s="39"/>
      <c r="U3304" s="39"/>
      <c r="V3304" s="50">
        <f t="shared" si="310"/>
        <v>0</v>
      </c>
      <c r="W3304" s="28">
        <f t="shared" si="311"/>
        <v>6</v>
      </c>
      <c r="X3304" s="28">
        <f>IF(W3304=0,0,IF(E3304&gt;1,E3304-1,VLOOKUP(W3304,Months_Weeks!$A$1:$B$13,2,0)))</f>
        <v>5</v>
      </c>
      <c r="Y3304" s="30"/>
      <c r="Z3304" s="39"/>
      <c r="AA3304" s="31"/>
      <c r="AB3304" s="39"/>
      <c r="AC3304" s="31"/>
      <c r="AD3304" s="40"/>
      <c r="AE3304" s="31"/>
      <c r="AF3304" s="40"/>
      <c r="AG3304" s="31"/>
      <c r="AH3304" s="40"/>
      <c r="AI3304" s="31"/>
      <c r="AJ3304" s="40"/>
    </row>
    <row r="3305" spans="1:36" x14ac:dyDescent="0.25">
      <c r="A3305" s="37" t="s">
        <v>32</v>
      </c>
      <c r="B3305" s="37">
        <v>8</v>
      </c>
      <c r="C3305" s="26" t="str">
        <f>IFERROR(INDEX(Clients[Client_Name],MATCH(Table312[[#This Row],[Client_Code]],Clients[Client_Code],0)),"")</f>
        <v>SOPRAVAL</v>
      </c>
      <c r="D3305" s="25">
        <v>7</v>
      </c>
      <c r="E3305" s="25">
        <v>2</v>
      </c>
      <c r="F3305" s="25" t="b">
        <f>IF(E3305&gt;(VLOOKUP(D3305,Months_Weeks!$A$2:$B$13,2,TRUE)),FALSE)</f>
        <v>0</v>
      </c>
      <c r="G3305" s="63">
        <f>IF(Table312[[#This Row],[Facility]]="Buin",1.5%,0.25%)</f>
        <v>2.5000000000000001E-3</v>
      </c>
      <c r="H3305" s="38"/>
      <c r="I3305" s="38"/>
      <c r="J3305" s="27">
        <f t="shared" si="306"/>
        <v>0</v>
      </c>
      <c r="K3305" s="28">
        <f t="shared" si="307"/>
        <v>7</v>
      </c>
      <c r="L3305" s="27">
        <f>IF(K3305=0,0,IF(E3305&gt;1,E3305-1,VLOOKUP(K3305,Months_Weeks!$A$1:$B$13,2,0)))</f>
        <v>1</v>
      </c>
      <c r="M3305" s="29"/>
      <c r="N3305" s="39"/>
      <c r="O3305" s="39"/>
      <c r="P3305" s="50">
        <f t="shared" si="308"/>
        <v>0</v>
      </c>
      <c r="Q3305" s="28">
        <f t="shared" si="309"/>
        <v>7</v>
      </c>
      <c r="R3305" s="28">
        <f>IF(Q3305=0,0,IF(E3305&gt;1,E3305-1,VLOOKUP(Q3305,Months_Weeks!$A$1:$B$13,2,0)))</f>
        <v>1</v>
      </c>
      <c r="S3305" s="30"/>
      <c r="T3305" s="39"/>
      <c r="U3305" s="39"/>
      <c r="V3305" s="50">
        <f t="shared" si="310"/>
        <v>0</v>
      </c>
      <c r="W3305" s="28">
        <f t="shared" si="311"/>
        <v>7</v>
      </c>
      <c r="X3305" s="28">
        <f>IF(W3305=0,0,IF(E3305&gt;1,E3305-1,VLOOKUP(W3305,Months_Weeks!$A$1:$B$13,2,0)))</f>
        <v>1</v>
      </c>
      <c r="Y3305" s="30"/>
      <c r="Z3305" s="39"/>
      <c r="AA3305" s="31"/>
      <c r="AB3305" s="39"/>
      <c r="AC3305" s="31"/>
      <c r="AD3305" s="40"/>
      <c r="AE3305" s="31"/>
      <c r="AF3305" s="40"/>
      <c r="AG3305" s="31"/>
      <c r="AH3305" s="40"/>
      <c r="AI3305" s="31"/>
      <c r="AJ3305" s="40"/>
    </row>
    <row r="3306" spans="1:36" x14ac:dyDescent="0.25">
      <c r="A3306" s="37" t="s">
        <v>32</v>
      </c>
      <c r="B3306" s="37">
        <v>8</v>
      </c>
      <c r="C3306" s="26" t="str">
        <f>IFERROR(INDEX(Clients[Client_Name],MATCH(Table312[[#This Row],[Client_Code]],Clients[Client_Code],0)),"")</f>
        <v>SOPRAVAL</v>
      </c>
      <c r="D3306" s="25">
        <v>7</v>
      </c>
      <c r="E3306" s="25">
        <v>3</v>
      </c>
      <c r="F3306" s="25" t="b">
        <f>IF(E3306&gt;(VLOOKUP(D3306,Months_Weeks!$A$2:$B$13,2,TRUE)),FALSE)</f>
        <v>0</v>
      </c>
      <c r="G3306" s="63">
        <f>IF(Table312[[#This Row],[Facility]]="Buin",1.5%,0.25%)</f>
        <v>2.5000000000000001E-3</v>
      </c>
      <c r="H3306" s="38"/>
      <c r="I3306" s="38"/>
      <c r="J3306" s="27">
        <f t="shared" si="306"/>
        <v>0</v>
      </c>
      <c r="K3306" s="28">
        <f t="shared" si="307"/>
        <v>7</v>
      </c>
      <c r="L3306" s="27">
        <f>IF(K3306=0,0,IF(E3306&gt;1,E3306-1,VLOOKUP(K3306,Months_Weeks!$A$1:$B$13,2,0)))</f>
        <v>2</v>
      </c>
      <c r="M3306" s="29"/>
      <c r="N3306" s="39"/>
      <c r="O3306" s="39"/>
      <c r="P3306" s="50">
        <f t="shared" si="308"/>
        <v>0</v>
      </c>
      <c r="Q3306" s="28">
        <f t="shared" si="309"/>
        <v>7</v>
      </c>
      <c r="R3306" s="28">
        <f>IF(Q3306=0,0,IF(E3306&gt;1,E3306-1,VLOOKUP(Q3306,Months_Weeks!$A$1:$B$13,2,0)))</f>
        <v>2</v>
      </c>
      <c r="S3306" s="30"/>
      <c r="T3306" s="39"/>
      <c r="U3306" s="39"/>
      <c r="V3306" s="50">
        <f t="shared" si="310"/>
        <v>0</v>
      </c>
      <c r="W3306" s="28">
        <f t="shared" si="311"/>
        <v>7</v>
      </c>
      <c r="X3306" s="28">
        <f>IF(W3306=0,0,IF(E3306&gt;1,E3306-1,VLOOKUP(W3306,Months_Weeks!$A$1:$B$13,2,0)))</f>
        <v>2</v>
      </c>
      <c r="Y3306" s="30"/>
      <c r="Z3306" s="39"/>
      <c r="AA3306" s="31"/>
      <c r="AB3306" s="39"/>
      <c r="AC3306" s="31"/>
      <c r="AD3306" s="40"/>
      <c r="AE3306" s="31"/>
      <c r="AF3306" s="40"/>
      <c r="AG3306" s="31"/>
      <c r="AH3306" s="40"/>
      <c r="AI3306" s="31"/>
      <c r="AJ3306" s="40"/>
    </row>
    <row r="3307" spans="1:36" x14ac:dyDescent="0.25">
      <c r="A3307" s="37" t="s">
        <v>32</v>
      </c>
      <c r="B3307" s="37">
        <v>8</v>
      </c>
      <c r="C3307" s="26" t="str">
        <f>IFERROR(INDEX(Clients[Client_Name],MATCH(Table312[[#This Row],[Client_Code]],Clients[Client_Code],0)),"")</f>
        <v>SOPRAVAL</v>
      </c>
      <c r="D3307" s="25">
        <v>7</v>
      </c>
      <c r="E3307" s="25">
        <v>4</v>
      </c>
      <c r="F3307" s="25" t="b">
        <f>IF(E3307&gt;(VLOOKUP(D3307,Months_Weeks!$A$2:$B$13,2,TRUE)),FALSE)</f>
        <v>0</v>
      </c>
      <c r="G3307" s="63">
        <f>IF(Table312[[#This Row],[Facility]]="Buin",1.5%,0.25%)</f>
        <v>2.5000000000000001E-3</v>
      </c>
      <c r="H3307" s="38"/>
      <c r="I3307" s="38"/>
      <c r="J3307" s="27">
        <f t="shared" si="306"/>
        <v>0</v>
      </c>
      <c r="K3307" s="28">
        <f t="shared" si="307"/>
        <v>7</v>
      </c>
      <c r="L3307" s="27">
        <f>IF(K3307=0,0,IF(E3307&gt;1,E3307-1,VLOOKUP(K3307,Months_Weeks!$A$1:$B$13,2,0)))</f>
        <v>3</v>
      </c>
      <c r="M3307" s="29"/>
      <c r="N3307" s="39"/>
      <c r="O3307" s="39"/>
      <c r="P3307" s="50">
        <f t="shared" si="308"/>
        <v>0</v>
      </c>
      <c r="Q3307" s="28">
        <f t="shared" si="309"/>
        <v>7</v>
      </c>
      <c r="R3307" s="28">
        <f>IF(Q3307=0,0,IF(E3307&gt;1,E3307-1,VLOOKUP(Q3307,Months_Weeks!$A$1:$B$13,2,0)))</f>
        <v>3</v>
      </c>
      <c r="S3307" s="30"/>
      <c r="T3307" s="39"/>
      <c r="U3307" s="39"/>
      <c r="V3307" s="50">
        <f t="shared" si="310"/>
        <v>0</v>
      </c>
      <c r="W3307" s="28">
        <f t="shared" si="311"/>
        <v>7</v>
      </c>
      <c r="X3307" s="28">
        <f>IF(W3307=0,0,IF(E3307&gt;1,E3307-1,VLOOKUP(W3307,Months_Weeks!$A$1:$B$13,2,0)))</f>
        <v>3</v>
      </c>
      <c r="Y3307" s="30"/>
      <c r="Z3307" s="39"/>
      <c r="AA3307" s="31"/>
      <c r="AB3307" s="39"/>
      <c r="AC3307" s="31"/>
      <c r="AD3307" s="40"/>
      <c r="AE3307" s="31"/>
      <c r="AF3307" s="40"/>
      <c r="AG3307" s="31"/>
      <c r="AH3307" s="40"/>
      <c r="AI3307" s="31"/>
      <c r="AJ3307" s="40"/>
    </row>
    <row r="3308" spans="1:36" x14ac:dyDescent="0.25">
      <c r="A3308" s="37" t="s">
        <v>32</v>
      </c>
      <c r="B3308" s="37">
        <v>8</v>
      </c>
      <c r="C3308" s="26" t="str">
        <f>IFERROR(INDEX(Clients[Client_Name],MATCH(Table312[[#This Row],[Client_Code]],Clients[Client_Code],0)),"")</f>
        <v>SOPRAVAL</v>
      </c>
      <c r="D3308" s="25">
        <v>8</v>
      </c>
      <c r="E3308" s="25">
        <v>1</v>
      </c>
      <c r="F3308" s="25" t="b">
        <f>IF(E3308&gt;(VLOOKUP(D3308,Months_Weeks!$A$2:$B$13,2,TRUE)),FALSE)</f>
        <v>0</v>
      </c>
      <c r="G3308" s="63">
        <f>IF(Table312[[#This Row],[Facility]]="Buin",1.5%,0.25%)</f>
        <v>2.5000000000000001E-3</v>
      </c>
      <c r="H3308" s="38"/>
      <c r="I3308" s="38"/>
      <c r="J3308" s="27">
        <f t="shared" si="306"/>
        <v>0</v>
      </c>
      <c r="K3308" s="28">
        <f t="shared" si="307"/>
        <v>7</v>
      </c>
      <c r="L3308" s="27">
        <f>IF(K3308=0,0,IF(E3308&gt;1,E3308-1,VLOOKUP(K3308,Months_Weeks!$A$1:$B$13,2,0)))</f>
        <v>4</v>
      </c>
      <c r="M3308" s="29"/>
      <c r="N3308" s="39"/>
      <c r="O3308" s="39"/>
      <c r="P3308" s="50">
        <f t="shared" si="308"/>
        <v>0</v>
      </c>
      <c r="Q3308" s="28">
        <f t="shared" si="309"/>
        <v>7</v>
      </c>
      <c r="R3308" s="28">
        <f>IF(Q3308=0,0,IF(E3308&gt;1,E3308-1,VLOOKUP(Q3308,Months_Weeks!$A$1:$B$13,2,0)))</f>
        <v>4</v>
      </c>
      <c r="S3308" s="30"/>
      <c r="T3308" s="39"/>
      <c r="U3308" s="39"/>
      <c r="V3308" s="50">
        <f t="shared" si="310"/>
        <v>0</v>
      </c>
      <c r="W3308" s="28">
        <f t="shared" si="311"/>
        <v>7</v>
      </c>
      <c r="X3308" s="28">
        <f>IF(W3308=0,0,IF(E3308&gt;1,E3308-1,VLOOKUP(W3308,Months_Weeks!$A$1:$B$13,2,0)))</f>
        <v>4</v>
      </c>
      <c r="Y3308" s="30"/>
      <c r="Z3308" s="39"/>
      <c r="AA3308" s="31"/>
      <c r="AB3308" s="39"/>
      <c r="AC3308" s="31"/>
      <c r="AD3308" s="40"/>
      <c r="AE3308" s="31"/>
      <c r="AF3308" s="40"/>
      <c r="AG3308" s="31"/>
      <c r="AH3308" s="40"/>
      <c r="AI3308" s="31"/>
      <c r="AJ3308" s="40"/>
    </row>
    <row r="3309" spans="1:36" x14ac:dyDescent="0.25">
      <c r="A3309" s="37" t="s">
        <v>32</v>
      </c>
      <c r="B3309" s="37">
        <v>8</v>
      </c>
      <c r="C3309" s="26" t="str">
        <f>IFERROR(INDEX(Clients[Client_Name],MATCH(Table312[[#This Row],[Client_Code]],Clients[Client_Code],0)),"")</f>
        <v>SOPRAVAL</v>
      </c>
      <c r="D3309" s="25">
        <v>8</v>
      </c>
      <c r="E3309" s="25">
        <v>2</v>
      </c>
      <c r="F3309" s="25" t="b">
        <f>IF(E3309&gt;(VLOOKUP(D3309,Months_Weeks!$A$2:$B$13,2,TRUE)),FALSE)</f>
        <v>0</v>
      </c>
      <c r="G3309" s="63">
        <f>IF(Table312[[#This Row],[Facility]]="Buin",1.5%,0.25%)</f>
        <v>2.5000000000000001E-3</v>
      </c>
      <c r="H3309" s="38"/>
      <c r="I3309" s="38"/>
      <c r="J3309" s="27">
        <f t="shared" si="306"/>
        <v>0</v>
      </c>
      <c r="K3309" s="28">
        <f t="shared" si="307"/>
        <v>8</v>
      </c>
      <c r="L3309" s="27">
        <f>IF(K3309=0,0,IF(E3309&gt;1,E3309-1,VLOOKUP(K3309,Months_Weeks!$A$1:$B$13,2,0)))</f>
        <v>1</v>
      </c>
      <c r="M3309" s="29"/>
      <c r="N3309" s="39"/>
      <c r="O3309" s="39"/>
      <c r="P3309" s="50">
        <f t="shared" si="308"/>
        <v>0</v>
      </c>
      <c r="Q3309" s="28">
        <f t="shared" si="309"/>
        <v>8</v>
      </c>
      <c r="R3309" s="28">
        <f>IF(Q3309=0,0,IF(E3309&gt;1,E3309-1,VLOOKUP(Q3309,Months_Weeks!$A$1:$B$13,2,0)))</f>
        <v>1</v>
      </c>
      <c r="S3309" s="30"/>
      <c r="T3309" s="39"/>
      <c r="U3309" s="39"/>
      <c r="V3309" s="50">
        <f t="shared" si="310"/>
        <v>0</v>
      </c>
      <c r="W3309" s="28">
        <f t="shared" si="311"/>
        <v>8</v>
      </c>
      <c r="X3309" s="28">
        <f>IF(W3309=0,0,IF(E3309&gt;1,E3309-1,VLOOKUP(W3309,Months_Weeks!$A$1:$B$13,2,0)))</f>
        <v>1</v>
      </c>
      <c r="Y3309" s="30"/>
      <c r="Z3309" s="39"/>
      <c r="AA3309" s="31"/>
      <c r="AB3309" s="39"/>
      <c r="AC3309" s="31"/>
      <c r="AD3309" s="40"/>
      <c r="AE3309" s="31"/>
      <c r="AF3309" s="40"/>
      <c r="AG3309" s="31"/>
      <c r="AH3309" s="40"/>
      <c r="AI3309" s="31"/>
      <c r="AJ3309" s="40"/>
    </row>
    <row r="3310" spans="1:36" x14ac:dyDescent="0.25">
      <c r="A3310" s="37" t="s">
        <v>32</v>
      </c>
      <c r="B3310" s="37">
        <v>8</v>
      </c>
      <c r="C3310" s="26" t="str">
        <f>IFERROR(INDEX(Clients[Client_Name],MATCH(Table312[[#This Row],[Client_Code]],Clients[Client_Code],0)),"")</f>
        <v>SOPRAVAL</v>
      </c>
      <c r="D3310" s="25">
        <v>8</v>
      </c>
      <c r="E3310" s="25">
        <v>3</v>
      </c>
      <c r="F3310" s="25" t="b">
        <f>IF(E3310&gt;(VLOOKUP(D3310,Months_Weeks!$A$2:$B$13,2,TRUE)),FALSE)</f>
        <v>0</v>
      </c>
      <c r="G3310" s="63">
        <f>IF(Table312[[#This Row],[Facility]]="Buin",1.5%,0.25%)</f>
        <v>2.5000000000000001E-3</v>
      </c>
      <c r="H3310" s="38"/>
      <c r="I3310" s="38"/>
      <c r="J3310" s="27">
        <f t="shared" si="306"/>
        <v>0</v>
      </c>
      <c r="K3310" s="28">
        <f t="shared" si="307"/>
        <v>8</v>
      </c>
      <c r="L3310" s="27">
        <f>IF(K3310=0,0,IF(E3310&gt;1,E3310-1,VLOOKUP(K3310,Months_Weeks!$A$1:$B$13,2,0)))</f>
        <v>2</v>
      </c>
      <c r="M3310" s="29"/>
      <c r="N3310" s="39"/>
      <c r="O3310" s="39"/>
      <c r="P3310" s="50">
        <f t="shared" si="308"/>
        <v>0</v>
      </c>
      <c r="Q3310" s="28">
        <f t="shared" si="309"/>
        <v>8</v>
      </c>
      <c r="R3310" s="28">
        <f>IF(Q3310=0,0,IF(E3310&gt;1,E3310-1,VLOOKUP(Q3310,Months_Weeks!$A$1:$B$13,2,0)))</f>
        <v>2</v>
      </c>
      <c r="S3310" s="30"/>
      <c r="T3310" s="39"/>
      <c r="U3310" s="39"/>
      <c r="V3310" s="50">
        <f t="shared" si="310"/>
        <v>0</v>
      </c>
      <c r="W3310" s="28">
        <f t="shared" si="311"/>
        <v>8</v>
      </c>
      <c r="X3310" s="28">
        <f>IF(W3310=0,0,IF(E3310&gt;1,E3310-1,VLOOKUP(W3310,Months_Weeks!$A$1:$B$13,2,0)))</f>
        <v>2</v>
      </c>
      <c r="Y3310" s="30"/>
      <c r="Z3310" s="39"/>
      <c r="AA3310" s="31"/>
      <c r="AB3310" s="39"/>
      <c r="AC3310" s="31"/>
      <c r="AD3310" s="40"/>
      <c r="AE3310" s="31"/>
      <c r="AF3310" s="40"/>
      <c r="AG3310" s="31"/>
      <c r="AH3310" s="40"/>
      <c r="AI3310" s="31"/>
      <c r="AJ3310" s="40"/>
    </row>
    <row r="3311" spans="1:36" x14ac:dyDescent="0.25">
      <c r="A3311" s="37" t="s">
        <v>32</v>
      </c>
      <c r="B3311" s="37">
        <v>8</v>
      </c>
      <c r="C3311" s="26" t="str">
        <f>IFERROR(INDEX(Clients[Client_Name],MATCH(Table312[[#This Row],[Client_Code]],Clients[Client_Code],0)),"")</f>
        <v>SOPRAVAL</v>
      </c>
      <c r="D3311" s="25">
        <v>8</v>
      </c>
      <c r="E3311" s="25">
        <v>4</v>
      </c>
      <c r="F3311" s="25" t="b">
        <f>IF(E3311&gt;(VLOOKUP(D3311,Months_Weeks!$A$2:$B$13,2,TRUE)),FALSE)</f>
        <v>0</v>
      </c>
      <c r="G3311" s="63">
        <f>IF(Table312[[#This Row],[Facility]]="Buin",1.5%,0.25%)</f>
        <v>2.5000000000000001E-3</v>
      </c>
      <c r="H3311" s="38"/>
      <c r="I3311" s="38"/>
      <c r="J3311" s="27">
        <f t="shared" si="306"/>
        <v>0</v>
      </c>
      <c r="K3311" s="28">
        <f t="shared" si="307"/>
        <v>8</v>
      </c>
      <c r="L3311" s="27">
        <f>IF(K3311=0,0,IF(E3311&gt;1,E3311-1,VLOOKUP(K3311,Months_Weeks!$A$1:$B$13,2,0)))</f>
        <v>3</v>
      </c>
      <c r="M3311" s="29"/>
      <c r="N3311" s="39"/>
      <c r="O3311" s="39"/>
      <c r="P3311" s="50">
        <f t="shared" si="308"/>
        <v>0</v>
      </c>
      <c r="Q3311" s="28">
        <f t="shared" si="309"/>
        <v>8</v>
      </c>
      <c r="R3311" s="28">
        <f>IF(Q3311=0,0,IF(E3311&gt;1,E3311-1,VLOOKUP(Q3311,Months_Weeks!$A$1:$B$13,2,0)))</f>
        <v>3</v>
      </c>
      <c r="S3311" s="30"/>
      <c r="T3311" s="39"/>
      <c r="U3311" s="39"/>
      <c r="V3311" s="50">
        <f t="shared" si="310"/>
        <v>0</v>
      </c>
      <c r="W3311" s="28">
        <f t="shared" si="311"/>
        <v>8</v>
      </c>
      <c r="X3311" s="28">
        <f>IF(W3311=0,0,IF(E3311&gt;1,E3311-1,VLOOKUP(W3311,Months_Weeks!$A$1:$B$13,2,0)))</f>
        <v>3</v>
      </c>
      <c r="Y3311" s="30"/>
      <c r="Z3311" s="39"/>
      <c r="AA3311" s="31"/>
      <c r="AB3311" s="39"/>
      <c r="AC3311" s="31"/>
      <c r="AD3311" s="40"/>
      <c r="AE3311" s="31"/>
      <c r="AF3311" s="40"/>
      <c r="AG3311" s="31"/>
      <c r="AH3311" s="40"/>
      <c r="AI3311" s="31"/>
      <c r="AJ3311" s="40"/>
    </row>
    <row r="3312" spans="1:36" x14ac:dyDescent="0.25">
      <c r="A3312" s="37" t="s">
        <v>32</v>
      </c>
      <c r="B3312" s="37">
        <v>8</v>
      </c>
      <c r="C3312" s="26" t="str">
        <f>IFERROR(INDEX(Clients[Client_Name],MATCH(Table312[[#This Row],[Client_Code]],Clients[Client_Code],0)),"")</f>
        <v>SOPRAVAL</v>
      </c>
      <c r="D3312" s="25">
        <v>9</v>
      </c>
      <c r="E3312" s="25">
        <v>1</v>
      </c>
      <c r="F3312" s="25" t="b">
        <f>IF(E3312&gt;(VLOOKUP(D3312,Months_Weeks!$A$2:$B$13,2,TRUE)),FALSE)</f>
        <v>0</v>
      </c>
      <c r="G3312" s="63">
        <f>IF(Table312[[#This Row],[Facility]]="Buin",1.5%,0.25%)</f>
        <v>2.5000000000000001E-3</v>
      </c>
      <c r="H3312" s="38"/>
      <c r="I3312" s="38"/>
      <c r="J3312" s="27">
        <f t="shared" si="306"/>
        <v>0</v>
      </c>
      <c r="K3312" s="28">
        <f t="shared" si="307"/>
        <v>8</v>
      </c>
      <c r="L3312" s="27">
        <f>IF(K3312=0,0,IF(E3312&gt;1,E3312-1,VLOOKUP(K3312,Months_Weeks!$A$1:$B$13,2,0)))</f>
        <v>4</v>
      </c>
      <c r="M3312" s="29"/>
      <c r="N3312" s="39"/>
      <c r="O3312" s="39"/>
      <c r="P3312" s="50">
        <f t="shared" si="308"/>
        <v>0</v>
      </c>
      <c r="Q3312" s="28">
        <f t="shared" si="309"/>
        <v>8</v>
      </c>
      <c r="R3312" s="28">
        <f>IF(Q3312=0,0,IF(E3312&gt;1,E3312-1,VLOOKUP(Q3312,Months_Weeks!$A$1:$B$13,2,0)))</f>
        <v>4</v>
      </c>
      <c r="S3312" s="30"/>
      <c r="T3312" s="39"/>
      <c r="U3312" s="39"/>
      <c r="V3312" s="50">
        <f t="shared" si="310"/>
        <v>0</v>
      </c>
      <c r="W3312" s="28">
        <f t="shared" si="311"/>
        <v>8</v>
      </c>
      <c r="X3312" s="28">
        <f>IF(W3312=0,0,IF(E3312&gt;1,E3312-1,VLOOKUP(W3312,Months_Weeks!$A$1:$B$13,2,0)))</f>
        <v>4</v>
      </c>
      <c r="Y3312" s="30"/>
      <c r="Z3312" s="39"/>
      <c r="AA3312" s="31"/>
      <c r="AB3312" s="39"/>
      <c r="AC3312" s="31"/>
      <c r="AD3312" s="40"/>
      <c r="AE3312" s="31"/>
      <c r="AF3312" s="40"/>
      <c r="AG3312" s="31"/>
      <c r="AH3312" s="40"/>
      <c r="AI3312" s="31"/>
      <c r="AJ3312" s="40"/>
    </row>
    <row r="3313" spans="1:36" x14ac:dyDescent="0.25">
      <c r="A3313" s="37" t="s">
        <v>32</v>
      </c>
      <c r="B3313" s="37">
        <v>8</v>
      </c>
      <c r="C3313" s="26" t="str">
        <f>IFERROR(INDEX(Clients[Client_Name],MATCH(Table312[[#This Row],[Client_Code]],Clients[Client_Code],0)),"")</f>
        <v>SOPRAVAL</v>
      </c>
      <c r="D3313" s="25">
        <v>9</v>
      </c>
      <c r="E3313" s="25">
        <v>2</v>
      </c>
      <c r="F3313" s="25" t="b">
        <f>IF(E3313&gt;(VLOOKUP(D3313,Months_Weeks!$A$2:$B$13,2,TRUE)),FALSE)</f>
        <v>0</v>
      </c>
      <c r="G3313" s="63">
        <f>IF(Table312[[#This Row],[Facility]]="Buin",1.5%,0.25%)</f>
        <v>2.5000000000000001E-3</v>
      </c>
      <c r="H3313" s="38"/>
      <c r="I3313" s="38"/>
      <c r="J3313" s="27">
        <f t="shared" si="306"/>
        <v>0</v>
      </c>
      <c r="K3313" s="28">
        <f t="shared" si="307"/>
        <v>9</v>
      </c>
      <c r="L3313" s="27">
        <f>IF(K3313=0,0,IF(E3313&gt;1,E3313-1,VLOOKUP(K3313,Months_Weeks!$A$1:$B$13,2,0)))</f>
        <v>1</v>
      </c>
      <c r="M3313" s="29"/>
      <c r="N3313" s="39"/>
      <c r="O3313" s="39"/>
      <c r="P3313" s="50">
        <f t="shared" si="308"/>
        <v>0</v>
      </c>
      <c r="Q3313" s="28">
        <f t="shared" si="309"/>
        <v>9</v>
      </c>
      <c r="R3313" s="28">
        <f>IF(Q3313=0,0,IF(E3313&gt;1,E3313-1,VLOOKUP(Q3313,Months_Weeks!$A$1:$B$13,2,0)))</f>
        <v>1</v>
      </c>
      <c r="S3313" s="30"/>
      <c r="T3313" s="39"/>
      <c r="U3313" s="39"/>
      <c r="V3313" s="50">
        <f t="shared" si="310"/>
        <v>0</v>
      </c>
      <c r="W3313" s="28">
        <f t="shared" si="311"/>
        <v>9</v>
      </c>
      <c r="X3313" s="28">
        <f>IF(W3313=0,0,IF(E3313&gt;1,E3313-1,VLOOKUP(W3313,Months_Weeks!$A$1:$B$13,2,0)))</f>
        <v>1</v>
      </c>
      <c r="Y3313" s="30"/>
      <c r="Z3313" s="39"/>
      <c r="AA3313" s="31"/>
      <c r="AB3313" s="39"/>
      <c r="AC3313" s="31"/>
      <c r="AD3313" s="40"/>
      <c r="AE3313" s="31"/>
      <c r="AF3313" s="40"/>
      <c r="AG3313" s="31"/>
      <c r="AH3313" s="40"/>
      <c r="AI3313" s="31"/>
      <c r="AJ3313" s="40"/>
    </row>
    <row r="3314" spans="1:36" x14ac:dyDescent="0.25">
      <c r="A3314" s="37" t="s">
        <v>32</v>
      </c>
      <c r="B3314" s="37">
        <v>8</v>
      </c>
      <c r="C3314" s="26" t="str">
        <f>IFERROR(INDEX(Clients[Client_Name],MATCH(Table312[[#This Row],[Client_Code]],Clients[Client_Code],0)),"")</f>
        <v>SOPRAVAL</v>
      </c>
      <c r="D3314" s="25">
        <v>9</v>
      </c>
      <c r="E3314" s="25">
        <v>3</v>
      </c>
      <c r="F3314" s="25" t="b">
        <f>IF(E3314&gt;(VLOOKUP(D3314,Months_Weeks!$A$2:$B$13,2,TRUE)),FALSE)</f>
        <v>0</v>
      </c>
      <c r="G3314" s="63">
        <f>IF(Table312[[#This Row],[Facility]]="Buin",1.5%,0.25%)</f>
        <v>2.5000000000000001E-3</v>
      </c>
      <c r="H3314" s="38"/>
      <c r="I3314" s="38"/>
      <c r="J3314" s="27">
        <f t="shared" si="306"/>
        <v>0</v>
      </c>
      <c r="K3314" s="28">
        <f t="shared" si="307"/>
        <v>9</v>
      </c>
      <c r="L3314" s="27">
        <f>IF(K3314=0,0,IF(E3314&gt;1,E3314-1,VLOOKUP(K3314,Months_Weeks!$A$1:$B$13,2,0)))</f>
        <v>2</v>
      </c>
      <c r="M3314" s="29"/>
      <c r="N3314" s="39"/>
      <c r="O3314" s="39"/>
      <c r="P3314" s="50">
        <f t="shared" si="308"/>
        <v>0</v>
      </c>
      <c r="Q3314" s="28">
        <f t="shared" si="309"/>
        <v>9</v>
      </c>
      <c r="R3314" s="28">
        <f>IF(Q3314=0,0,IF(E3314&gt;1,E3314-1,VLOOKUP(Q3314,Months_Weeks!$A$1:$B$13,2,0)))</f>
        <v>2</v>
      </c>
      <c r="S3314" s="30"/>
      <c r="T3314" s="39"/>
      <c r="U3314" s="39"/>
      <c r="V3314" s="50">
        <f t="shared" si="310"/>
        <v>0</v>
      </c>
      <c r="W3314" s="28">
        <f t="shared" si="311"/>
        <v>9</v>
      </c>
      <c r="X3314" s="28">
        <f>IF(W3314=0,0,IF(E3314&gt;1,E3314-1,VLOOKUP(W3314,Months_Weeks!$A$1:$B$13,2,0)))</f>
        <v>2</v>
      </c>
      <c r="Y3314" s="30"/>
      <c r="Z3314" s="39"/>
      <c r="AA3314" s="31"/>
      <c r="AB3314" s="39"/>
      <c r="AC3314" s="31"/>
      <c r="AD3314" s="40"/>
      <c r="AE3314" s="31"/>
      <c r="AF3314" s="40"/>
      <c r="AG3314" s="31"/>
      <c r="AH3314" s="40"/>
      <c r="AI3314" s="31"/>
      <c r="AJ3314" s="40"/>
    </row>
    <row r="3315" spans="1:36" x14ac:dyDescent="0.25">
      <c r="A3315" s="37" t="s">
        <v>32</v>
      </c>
      <c r="B3315" s="37">
        <v>8</v>
      </c>
      <c r="C3315" s="26" t="str">
        <f>IFERROR(INDEX(Clients[Client_Name],MATCH(Table312[[#This Row],[Client_Code]],Clients[Client_Code],0)),"")</f>
        <v>SOPRAVAL</v>
      </c>
      <c r="D3315" s="25">
        <v>9</v>
      </c>
      <c r="E3315" s="25">
        <v>4</v>
      </c>
      <c r="F3315" s="25" t="b">
        <f>IF(E3315&gt;(VLOOKUP(D3315,Months_Weeks!$A$2:$B$13,2,TRUE)),FALSE)</f>
        <v>0</v>
      </c>
      <c r="G3315" s="63">
        <f>IF(Table312[[#This Row],[Facility]]="Buin",1.5%,0.25%)</f>
        <v>2.5000000000000001E-3</v>
      </c>
      <c r="H3315" s="38"/>
      <c r="I3315" s="38"/>
      <c r="J3315" s="27">
        <f t="shared" si="306"/>
        <v>0</v>
      </c>
      <c r="K3315" s="28">
        <f t="shared" si="307"/>
        <v>9</v>
      </c>
      <c r="L3315" s="27">
        <f>IF(K3315=0,0,IF(E3315&gt;1,E3315-1,VLOOKUP(K3315,Months_Weeks!$A$1:$B$13,2,0)))</f>
        <v>3</v>
      </c>
      <c r="M3315" s="29"/>
      <c r="N3315" s="39"/>
      <c r="O3315" s="39"/>
      <c r="P3315" s="50">
        <f t="shared" si="308"/>
        <v>0</v>
      </c>
      <c r="Q3315" s="28">
        <f t="shared" si="309"/>
        <v>9</v>
      </c>
      <c r="R3315" s="28">
        <f>IF(Q3315=0,0,IF(E3315&gt;1,E3315-1,VLOOKUP(Q3315,Months_Weeks!$A$1:$B$13,2,0)))</f>
        <v>3</v>
      </c>
      <c r="S3315" s="30"/>
      <c r="T3315" s="39"/>
      <c r="U3315" s="39"/>
      <c r="V3315" s="50">
        <f t="shared" si="310"/>
        <v>0</v>
      </c>
      <c r="W3315" s="28">
        <f t="shared" si="311"/>
        <v>9</v>
      </c>
      <c r="X3315" s="28">
        <f>IF(W3315=0,0,IF(E3315&gt;1,E3315-1,VLOOKUP(W3315,Months_Weeks!$A$1:$B$13,2,0)))</f>
        <v>3</v>
      </c>
      <c r="Y3315" s="30"/>
      <c r="Z3315" s="39"/>
      <c r="AA3315" s="31"/>
      <c r="AB3315" s="39"/>
      <c r="AC3315" s="31"/>
      <c r="AD3315" s="40"/>
      <c r="AE3315" s="31"/>
      <c r="AF3315" s="40"/>
      <c r="AG3315" s="31"/>
      <c r="AH3315" s="40"/>
      <c r="AI3315" s="31"/>
      <c r="AJ3315" s="40"/>
    </row>
    <row r="3316" spans="1:36" x14ac:dyDescent="0.25">
      <c r="A3316" s="37" t="s">
        <v>32</v>
      </c>
      <c r="B3316" s="37">
        <v>8</v>
      </c>
      <c r="C3316" s="26" t="str">
        <f>IFERROR(INDEX(Clients[Client_Name],MATCH(Table312[[#This Row],[Client_Code]],Clients[Client_Code],0)),"")</f>
        <v>SOPRAVAL</v>
      </c>
      <c r="D3316" s="25">
        <v>9</v>
      </c>
      <c r="E3316" s="25">
        <v>5</v>
      </c>
      <c r="F3316" s="25" t="b">
        <f>IF(E3316&gt;(VLOOKUP(D3316,Months_Weeks!$A$2:$B$13,2,TRUE)),FALSE)</f>
        <v>0</v>
      </c>
      <c r="G3316" s="63">
        <f>IF(Table312[[#This Row],[Facility]]="Buin",1.5%,0.25%)</f>
        <v>2.5000000000000001E-3</v>
      </c>
      <c r="H3316" s="38"/>
      <c r="I3316" s="38"/>
      <c r="J3316" s="27">
        <f t="shared" si="306"/>
        <v>0</v>
      </c>
      <c r="K3316" s="28">
        <f t="shared" si="307"/>
        <v>9</v>
      </c>
      <c r="L3316" s="27">
        <f>IF(K3316=0,0,IF(E3316&gt;1,E3316-1,VLOOKUP(K3316,Months_Weeks!$A$1:$B$13,2,0)))</f>
        <v>4</v>
      </c>
      <c r="M3316" s="29"/>
      <c r="N3316" s="39"/>
      <c r="O3316" s="39"/>
      <c r="P3316" s="50">
        <f t="shared" si="308"/>
        <v>0</v>
      </c>
      <c r="Q3316" s="28">
        <f t="shared" si="309"/>
        <v>9</v>
      </c>
      <c r="R3316" s="28">
        <f>IF(Q3316=0,0,IF(E3316&gt;1,E3316-1,VLOOKUP(Q3316,Months_Weeks!$A$1:$B$13,2,0)))</f>
        <v>4</v>
      </c>
      <c r="S3316" s="30"/>
      <c r="T3316" s="39"/>
      <c r="U3316" s="39"/>
      <c r="V3316" s="50">
        <f t="shared" si="310"/>
        <v>0</v>
      </c>
      <c r="W3316" s="28">
        <f t="shared" si="311"/>
        <v>9</v>
      </c>
      <c r="X3316" s="28">
        <f>IF(W3316=0,0,IF(E3316&gt;1,E3316-1,VLOOKUP(W3316,Months_Weeks!$A$1:$B$13,2,0)))</f>
        <v>4</v>
      </c>
      <c r="Y3316" s="30"/>
      <c r="Z3316" s="39"/>
      <c r="AA3316" s="31"/>
      <c r="AB3316" s="39"/>
      <c r="AC3316" s="31"/>
      <c r="AD3316" s="40"/>
      <c r="AE3316" s="31"/>
      <c r="AF3316" s="40"/>
      <c r="AG3316" s="31"/>
      <c r="AH3316" s="40"/>
      <c r="AI3316" s="31"/>
      <c r="AJ3316" s="40"/>
    </row>
    <row r="3317" spans="1:36" x14ac:dyDescent="0.25">
      <c r="A3317" s="37" t="s">
        <v>32</v>
      </c>
      <c r="B3317" s="37">
        <v>8</v>
      </c>
      <c r="C3317" s="26" t="str">
        <f>IFERROR(INDEX(Clients[Client_Name],MATCH(Table312[[#This Row],[Client_Code]],Clients[Client_Code],0)),"")</f>
        <v>SOPRAVAL</v>
      </c>
      <c r="D3317" s="25">
        <v>10</v>
      </c>
      <c r="E3317" s="25">
        <v>1</v>
      </c>
      <c r="F3317" s="25" t="b">
        <f>IF(E3317&gt;(VLOOKUP(D3317,Months_Weeks!$A$2:$B$13,2,TRUE)),FALSE)</f>
        <v>0</v>
      </c>
      <c r="G3317" s="63">
        <f>IF(Table312[[#This Row],[Facility]]="Buin",1.5%,0.25%)</f>
        <v>2.5000000000000001E-3</v>
      </c>
      <c r="H3317" s="38">
        <v>25</v>
      </c>
      <c r="I3317" s="38"/>
      <c r="J3317" s="27">
        <f t="shared" si="306"/>
        <v>25</v>
      </c>
      <c r="K3317" s="28">
        <f t="shared" si="307"/>
        <v>9</v>
      </c>
      <c r="L3317" s="27">
        <f>IF(K3317=0,0,IF(E3317&gt;1,E3317-1,VLOOKUP(K3317,Months_Weeks!$A$1:$B$13,2,0)))</f>
        <v>5</v>
      </c>
      <c r="M3317" s="29"/>
      <c r="N3317" s="39"/>
      <c r="O3317" s="39"/>
      <c r="P3317" s="50">
        <f t="shared" si="308"/>
        <v>0</v>
      </c>
      <c r="Q3317" s="28">
        <f t="shared" si="309"/>
        <v>9</v>
      </c>
      <c r="R3317" s="28">
        <f>IF(Q3317=0,0,IF(E3317&gt;1,E3317-1,VLOOKUP(Q3317,Months_Weeks!$A$1:$B$13,2,0)))</f>
        <v>5</v>
      </c>
      <c r="S3317" s="30"/>
      <c r="T3317" s="39"/>
      <c r="U3317" s="39"/>
      <c r="V3317" s="50">
        <f t="shared" si="310"/>
        <v>0</v>
      </c>
      <c r="W3317" s="28">
        <f t="shared" si="311"/>
        <v>9</v>
      </c>
      <c r="X3317" s="28">
        <f>IF(W3317=0,0,IF(E3317&gt;1,E3317-1,VLOOKUP(W3317,Months_Weeks!$A$1:$B$13,2,0)))</f>
        <v>5</v>
      </c>
      <c r="Y3317" s="30"/>
      <c r="Z3317" s="39"/>
      <c r="AA3317" s="31"/>
      <c r="AB3317" s="39"/>
      <c r="AC3317" s="31"/>
      <c r="AD3317" s="40"/>
      <c r="AE3317" s="31"/>
      <c r="AF3317" s="40"/>
      <c r="AG3317" s="31"/>
      <c r="AH3317" s="40"/>
      <c r="AI3317" s="31"/>
      <c r="AJ3317" s="40"/>
    </row>
    <row r="3318" spans="1:36" x14ac:dyDescent="0.25">
      <c r="A3318" s="37" t="s">
        <v>32</v>
      </c>
      <c r="B3318" s="37">
        <v>8</v>
      </c>
      <c r="C3318" s="26" t="str">
        <f>IFERROR(INDEX(Clients[Client_Name],MATCH(Table312[[#This Row],[Client_Code]],Clients[Client_Code],0)),"")</f>
        <v>SOPRAVAL</v>
      </c>
      <c r="D3318" s="25">
        <v>10</v>
      </c>
      <c r="E3318" s="25">
        <v>2</v>
      </c>
      <c r="F3318" s="25" t="b">
        <f>IF(E3318&gt;(VLOOKUP(D3318,Months_Weeks!$A$2:$B$13,2,TRUE)),FALSE)</f>
        <v>0</v>
      </c>
      <c r="G3318" s="63">
        <f>IF(Table312[[#This Row],[Facility]]="Buin",1.5%,0.25%)</f>
        <v>2.5000000000000001E-3</v>
      </c>
      <c r="H3318" s="38">
        <v>25</v>
      </c>
      <c r="I3318" s="38"/>
      <c r="J3318" s="27">
        <f t="shared" si="306"/>
        <v>50</v>
      </c>
      <c r="K3318" s="28">
        <f t="shared" si="307"/>
        <v>10</v>
      </c>
      <c r="L3318" s="27">
        <f>IF(K3318=0,0,IF(E3318&gt;1,E3318-1,VLOOKUP(K3318,Months_Weeks!$A$1:$B$13,2,0)))</f>
        <v>1</v>
      </c>
      <c r="M3318" s="29"/>
      <c r="N3318" s="39"/>
      <c r="O3318" s="39"/>
      <c r="P3318" s="50">
        <f t="shared" si="308"/>
        <v>0</v>
      </c>
      <c r="Q3318" s="28">
        <f t="shared" si="309"/>
        <v>10</v>
      </c>
      <c r="R3318" s="28">
        <f>IF(Q3318=0,0,IF(E3318&gt;1,E3318-1,VLOOKUP(Q3318,Months_Weeks!$A$1:$B$13,2,0)))</f>
        <v>1</v>
      </c>
      <c r="S3318" s="30"/>
      <c r="T3318" s="39"/>
      <c r="U3318" s="39"/>
      <c r="V3318" s="50">
        <f t="shared" si="310"/>
        <v>0</v>
      </c>
      <c r="W3318" s="28">
        <f t="shared" si="311"/>
        <v>10</v>
      </c>
      <c r="X3318" s="28">
        <f>IF(W3318=0,0,IF(E3318&gt;1,E3318-1,VLOOKUP(W3318,Months_Weeks!$A$1:$B$13,2,0)))</f>
        <v>1</v>
      </c>
      <c r="Y3318" s="30"/>
      <c r="Z3318" s="39"/>
      <c r="AA3318" s="31"/>
      <c r="AB3318" s="39"/>
      <c r="AC3318" s="31"/>
      <c r="AD3318" s="40"/>
      <c r="AE3318" s="31"/>
      <c r="AF3318" s="40"/>
      <c r="AG3318" s="31"/>
      <c r="AH3318" s="40"/>
      <c r="AI3318" s="31"/>
      <c r="AJ3318" s="40"/>
    </row>
    <row r="3319" spans="1:36" x14ac:dyDescent="0.25">
      <c r="A3319" s="37" t="s">
        <v>32</v>
      </c>
      <c r="B3319" s="37">
        <v>8</v>
      </c>
      <c r="C3319" s="26" t="str">
        <f>IFERROR(INDEX(Clients[Client_Name],MATCH(Table312[[#This Row],[Client_Code]],Clients[Client_Code],0)),"")</f>
        <v>SOPRAVAL</v>
      </c>
      <c r="D3319" s="25">
        <v>10</v>
      </c>
      <c r="E3319" s="25">
        <v>3</v>
      </c>
      <c r="F3319" s="25" t="b">
        <f>IF(E3319&gt;(VLOOKUP(D3319,Months_Weeks!$A$2:$B$13,2,TRUE)),FALSE)</f>
        <v>0</v>
      </c>
      <c r="G3319" s="63">
        <f>IF(Table312[[#This Row],[Facility]]="Buin",1.5%,0.25%)</f>
        <v>2.5000000000000001E-3</v>
      </c>
      <c r="H3319" s="38">
        <v>25</v>
      </c>
      <c r="I3319" s="38"/>
      <c r="J3319" s="27">
        <f t="shared" si="306"/>
        <v>75</v>
      </c>
      <c r="K3319" s="28">
        <f t="shared" si="307"/>
        <v>10</v>
      </c>
      <c r="L3319" s="27">
        <f>IF(K3319=0,0,IF(E3319&gt;1,E3319-1,VLOOKUP(K3319,Months_Weeks!$A$1:$B$13,2,0)))</f>
        <v>2</v>
      </c>
      <c r="M3319" s="29"/>
      <c r="N3319" s="39"/>
      <c r="O3319" s="39"/>
      <c r="P3319" s="50">
        <f t="shared" si="308"/>
        <v>0</v>
      </c>
      <c r="Q3319" s="28">
        <f t="shared" si="309"/>
        <v>10</v>
      </c>
      <c r="R3319" s="28">
        <f>IF(Q3319=0,0,IF(E3319&gt;1,E3319-1,VLOOKUP(Q3319,Months_Weeks!$A$1:$B$13,2,0)))</f>
        <v>2</v>
      </c>
      <c r="S3319" s="30"/>
      <c r="T3319" s="39"/>
      <c r="U3319" s="39"/>
      <c r="V3319" s="50">
        <f t="shared" si="310"/>
        <v>0</v>
      </c>
      <c r="W3319" s="28">
        <f t="shared" si="311"/>
        <v>10</v>
      </c>
      <c r="X3319" s="28">
        <f>IF(W3319=0,0,IF(E3319&gt;1,E3319-1,VLOOKUP(W3319,Months_Weeks!$A$1:$B$13,2,0)))</f>
        <v>2</v>
      </c>
      <c r="Y3319" s="30"/>
      <c r="Z3319" s="39"/>
      <c r="AA3319" s="31"/>
      <c r="AB3319" s="39"/>
      <c r="AC3319" s="31"/>
      <c r="AD3319" s="40"/>
      <c r="AE3319" s="31"/>
      <c r="AF3319" s="40"/>
      <c r="AG3319" s="31"/>
      <c r="AH3319" s="40"/>
      <c r="AI3319" s="31"/>
      <c r="AJ3319" s="40"/>
    </row>
    <row r="3320" spans="1:36" x14ac:dyDescent="0.25">
      <c r="A3320" s="37" t="s">
        <v>32</v>
      </c>
      <c r="B3320" s="37">
        <v>8</v>
      </c>
      <c r="C3320" s="26" t="str">
        <f>IFERROR(INDEX(Clients[Client_Name],MATCH(Table312[[#This Row],[Client_Code]],Clients[Client_Code],0)),"")</f>
        <v>SOPRAVAL</v>
      </c>
      <c r="D3320" s="25">
        <v>10</v>
      </c>
      <c r="E3320" s="25">
        <v>4</v>
      </c>
      <c r="F3320" s="25" t="b">
        <f>IF(E3320&gt;(VLOOKUP(D3320,Months_Weeks!$A$2:$B$13,2,TRUE)),FALSE)</f>
        <v>0</v>
      </c>
      <c r="G3320" s="63">
        <f>IF(Table312[[#This Row],[Facility]]="Buin",1.5%,0.25%)</f>
        <v>2.5000000000000001E-3</v>
      </c>
      <c r="H3320" s="38">
        <v>25</v>
      </c>
      <c r="I3320" s="38"/>
      <c r="J3320" s="27">
        <f t="shared" si="306"/>
        <v>100</v>
      </c>
      <c r="K3320" s="28">
        <f t="shared" si="307"/>
        <v>10</v>
      </c>
      <c r="L3320" s="27">
        <f>IF(K3320=0,0,IF(E3320&gt;1,E3320-1,VLOOKUP(K3320,Months_Weeks!$A$1:$B$13,2,0)))</f>
        <v>3</v>
      </c>
      <c r="M3320" s="29"/>
      <c r="N3320" s="39"/>
      <c r="O3320" s="39"/>
      <c r="P3320" s="50">
        <f t="shared" si="308"/>
        <v>0</v>
      </c>
      <c r="Q3320" s="28">
        <f t="shared" si="309"/>
        <v>10</v>
      </c>
      <c r="R3320" s="28">
        <f>IF(Q3320=0,0,IF(E3320&gt;1,E3320-1,VLOOKUP(Q3320,Months_Weeks!$A$1:$B$13,2,0)))</f>
        <v>3</v>
      </c>
      <c r="S3320" s="30"/>
      <c r="T3320" s="39"/>
      <c r="U3320" s="39"/>
      <c r="V3320" s="50">
        <f t="shared" si="310"/>
        <v>0</v>
      </c>
      <c r="W3320" s="28">
        <f t="shared" si="311"/>
        <v>10</v>
      </c>
      <c r="X3320" s="28">
        <f>IF(W3320=0,0,IF(E3320&gt;1,E3320-1,VLOOKUP(W3320,Months_Weeks!$A$1:$B$13,2,0)))</f>
        <v>3</v>
      </c>
      <c r="Y3320" s="30"/>
      <c r="Z3320" s="39"/>
      <c r="AA3320" s="31"/>
      <c r="AB3320" s="39"/>
      <c r="AC3320" s="31"/>
      <c r="AD3320" s="40"/>
      <c r="AE3320" s="31"/>
      <c r="AF3320" s="40"/>
      <c r="AG3320" s="31"/>
      <c r="AH3320" s="40"/>
      <c r="AI3320" s="31"/>
      <c r="AJ3320" s="40"/>
    </row>
    <row r="3321" spans="1:36" x14ac:dyDescent="0.25">
      <c r="A3321" s="37" t="s">
        <v>32</v>
      </c>
      <c r="B3321" s="37">
        <v>8</v>
      </c>
      <c r="C3321" s="26" t="str">
        <f>IFERROR(INDEX(Clients[Client_Name],MATCH(Table312[[#This Row],[Client_Code]],Clients[Client_Code],0)),"")</f>
        <v>SOPRAVAL</v>
      </c>
      <c r="D3321" s="25">
        <v>11</v>
      </c>
      <c r="E3321" s="25">
        <v>1</v>
      </c>
      <c r="F3321" s="25" t="b">
        <f>IF(E3321&gt;(VLOOKUP(D3321,Months_Weeks!$A$2:$B$13,2,TRUE)),FALSE)</f>
        <v>0</v>
      </c>
      <c r="G3321" s="63">
        <f>IF(Table312[[#This Row],[Facility]]="Buin",1.5%,0.25%)</f>
        <v>2.5000000000000001E-3</v>
      </c>
      <c r="H3321" s="38">
        <v>25</v>
      </c>
      <c r="I3321" s="38"/>
      <c r="J3321" s="27">
        <f t="shared" si="306"/>
        <v>125</v>
      </c>
      <c r="K3321" s="28">
        <f t="shared" si="307"/>
        <v>10</v>
      </c>
      <c r="L3321" s="27">
        <f>IF(K3321=0,0,IF(E3321&gt;1,E3321-1,VLOOKUP(K3321,Months_Weeks!$A$1:$B$13,2,0)))</f>
        <v>4</v>
      </c>
      <c r="M3321" s="29"/>
      <c r="N3321" s="39"/>
      <c r="O3321" s="39"/>
      <c r="P3321" s="50">
        <f t="shared" si="308"/>
        <v>0</v>
      </c>
      <c r="Q3321" s="28">
        <f t="shared" si="309"/>
        <v>10</v>
      </c>
      <c r="R3321" s="28">
        <f>IF(Q3321=0,0,IF(E3321&gt;1,E3321-1,VLOOKUP(Q3321,Months_Weeks!$A$1:$B$13,2,0)))</f>
        <v>4</v>
      </c>
      <c r="S3321" s="30"/>
      <c r="T3321" s="39"/>
      <c r="U3321" s="39"/>
      <c r="V3321" s="50">
        <f t="shared" si="310"/>
        <v>0</v>
      </c>
      <c r="W3321" s="28">
        <f t="shared" si="311"/>
        <v>10</v>
      </c>
      <c r="X3321" s="28">
        <f>IF(W3321=0,0,IF(E3321&gt;1,E3321-1,VLOOKUP(W3321,Months_Weeks!$A$1:$B$13,2,0)))</f>
        <v>4</v>
      </c>
      <c r="Y3321" s="30"/>
      <c r="Z3321" s="39"/>
      <c r="AA3321" s="31"/>
      <c r="AB3321" s="39"/>
      <c r="AC3321" s="31"/>
      <c r="AD3321" s="40"/>
      <c r="AE3321" s="31"/>
      <c r="AF3321" s="40"/>
      <c r="AG3321" s="31"/>
      <c r="AH3321" s="40"/>
      <c r="AI3321" s="31"/>
      <c r="AJ3321" s="40"/>
    </row>
    <row r="3322" spans="1:36" x14ac:dyDescent="0.25">
      <c r="A3322" s="37" t="s">
        <v>32</v>
      </c>
      <c r="B3322" s="37">
        <v>8</v>
      </c>
      <c r="C3322" s="26" t="str">
        <f>IFERROR(INDEX(Clients[Client_Name],MATCH(Table312[[#This Row],[Client_Code]],Clients[Client_Code],0)),"")</f>
        <v>SOPRAVAL</v>
      </c>
      <c r="D3322" s="25">
        <v>11</v>
      </c>
      <c r="E3322" s="25">
        <v>2</v>
      </c>
      <c r="F3322" s="25" t="b">
        <f>IF(E3322&gt;(VLOOKUP(D3322,Months_Weeks!$A$2:$B$13,2,TRUE)),FALSE)</f>
        <v>0</v>
      </c>
      <c r="G3322" s="63">
        <f>IF(Table312[[#This Row],[Facility]]="Buin",1.5%,0.25%)</f>
        <v>2.5000000000000001E-3</v>
      </c>
      <c r="H3322" s="38">
        <v>25</v>
      </c>
      <c r="I3322" s="38"/>
      <c r="J3322" s="27">
        <f t="shared" si="306"/>
        <v>150</v>
      </c>
      <c r="K3322" s="28">
        <f t="shared" si="307"/>
        <v>11</v>
      </c>
      <c r="L3322" s="27">
        <f>IF(K3322=0,0,IF(E3322&gt;1,E3322-1,VLOOKUP(K3322,Months_Weeks!$A$1:$B$13,2,0)))</f>
        <v>1</v>
      </c>
      <c r="M3322" s="29"/>
      <c r="N3322" s="39"/>
      <c r="O3322" s="39"/>
      <c r="P3322" s="50">
        <f t="shared" si="308"/>
        <v>0</v>
      </c>
      <c r="Q3322" s="28">
        <f t="shared" si="309"/>
        <v>11</v>
      </c>
      <c r="R3322" s="28">
        <f>IF(Q3322=0,0,IF(E3322&gt;1,E3322-1,VLOOKUP(Q3322,Months_Weeks!$A$1:$B$13,2,0)))</f>
        <v>1</v>
      </c>
      <c r="S3322" s="30"/>
      <c r="T3322" s="39"/>
      <c r="U3322" s="39"/>
      <c r="V3322" s="50">
        <f t="shared" si="310"/>
        <v>0</v>
      </c>
      <c r="W3322" s="28">
        <f t="shared" si="311"/>
        <v>11</v>
      </c>
      <c r="X3322" s="28">
        <f>IF(W3322=0,0,IF(E3322&gt;1,E3322-1,VLOOKUP(W3322,Months_Weeks!$A$1:$B$13,2,0)))</f>
        <v>1</v>
      </c>
      <c r="Y3322" s="30"/>
      <c r="Z3322" s="39"/>
      <c r="AA3322" s="31"/>
      <c r="AB3322" s="39"/>
      <c r="AC3322" s="31"/>
      <c r="AD3322" s="40"/>
      <c r="AE3322" s="31"/>
      <c r="AF3322" s="40"/>
      <c r="AG3322" s="31"/>
      <c r="AH3322" s="40"/>
      <c r="AI3322" s="31"/>
      <c r="AJ3322" s="40"/>
    </row>
    <row r="3323" spans="1:36" x14ac:dyDescent="0.25">
      <c r="A3323" s="37" t="s">
        <v>32</v>
      </c>
      <c r="B3323" s="37">
        <v>8</v>
      </c>
      <c r="C3323" s="26" t="str">
        <f>IFERROR(INDEX(Clients[Client_Name],MATCH(Table312[[#This Row],[Client_Code]],Clients[Client_Code],0)),"")</f>
        <v>SOPRAVAL</v>
      </c>
      <c r="D3323" s="25">
        <v>11</v>
      </c>
      <c r="E3323" s="25">
        <v>3</v>
      </c>
      <c r="F3323" s="25" t="b">
        <f>IF(E3323&gt;(VLOOKUP(D3323,Months_Weeks!$A$2:$B$13,2,TRUE)),FALSE)</f>
        <v>0</v>
      </c>
      <c r="G3323" s="63">
        <f>IF(Table312[[#This Row],[Facility]]="Buin",1.5%,0.25%)</f>
        <v>2.5000000000000001E-3</v>
      </c>
      <c r="H3323" s="38">
        <v>25</v>
      </c>
      <c r="I3323" s="38"/>
      <c r="J3323" s="27">
        <f t="shared" si="306"/>
        <v>175</v>
      </c>
      <c r="K3323" s="28">
        <f t="shared" si="307"/>
        <v>11</v>
      </c>
      <c r="L3323" s="27">
        <f>IF(K3323=0,0,IF(E3323&gt;1,E3323-1,VLOOKUP(K3323,Months_Weeks!$A$1:$B$13,2,0)))</f>
        <v>2</v>
      </c>
      <c r="M3323" s="29"/>
      <c r="N3323" s="39"/>
      <c r="O3323" s="39"/>
      <c r="P3323" s="50">
        <f t="shared" si="308"/>
        <v>0</v>
      </c>
      <c r="Q3323" s="28">
        <f t="shared" si="309"/>
        <v>11</v>
      </c>
      <c r="R3323" s="28">
        <f>IF(Q3323=0,0,IF(E3323&gt;1,E3323-1,VLOOKUP(Q3323,Months_Weeks!$A$1:$B$13,2,0)))</f>
        <v>2</v>
      </c>
      <c r="S3323" s="30"/>
      <c r="T3323" s="39"/>
      <c r="U3323" s="39"/>
      <c r="V3323" s="50">
        <f t="shared" si="310"/>
        <v>0</v>
      </c>
      <c r="W3323" s="28">
        <f t="shared" si="311"/>
        <v>11</v>
      </c>
      <c r="X3323" s="28">
        <f>IF(W3323=0,0,IF(E3323&gt;1,E3323-1,VLOOKUP(W3323,Months_Weeks!$A$1:$B$13,2,0)))</f>
        <v>2</v>
      </c>
      <c r="Y3323" s="30"/>
      <c r="Z3323" s="39"/>
      <c r="AA3323" s="31"/>
      <c r="AB3323" s="39"/>
      <c r="AC3323" s="31"/>
      <c r="AD3323" s="40"/>
      <c r="AE3323" s="31"/>
      <c r="AF3323" s="40"/>
      <c r="AG3323" s="31"/>
      <c r="AH3323" s="40"/>
      <c r="AI3323" s="31"/>
      <c r="AJ3323" s="40"/>
    </row>
    <row r="3324" spans="1:36" x14ac:dyDescent="0.25">
      <c r="A3324" s="37" t="s">
        <v>32</v>
      </c>
      <c r="B3324" s="37">
        <v>8</v>
      </c>
      <c r="C3324" s="26" t="str">
        <f>IFERROR(INDEX(Clients[Client_Name],MATCH(Table312[[#This Row],[Client_Code]],Clients[Client_Code],0)),"")</f>
        <v>SOPRAVAL</v>
      </c>
      <c r="D3324" s="25">
        <v>11</v>
      </c>
      <c r="E3324" s="25">
        <v>4</v>
      </c>
      <c r="F3324" s="25" t="b">
        <f>IF(E3324&gt;(VLOOKUP(D3324,Months_Weeks!$A$2:$B$13,2,TRUE)),FALSE)</f>
        <v>0</v>
      </c>
      <c r="G3324" s="63">
        <f>IF(Table312[[#This Row],[Facility]]="Buin",1.5%,0.25%)</f>
        <v>2.5000000000000001E-3</v>
      </c>
      <c r="H3324" s="38">
        <v>25</v>
      </c>
      <c r="I3324" s="38"/>
      <c r="J3324" s="27">
        <f t="shared" si="306"/>
        <v>200</v>
      </c>
      <c r="K3324" s="28">
        <f t="shared" si="307"/>
        <v>11</v>
      </c>
      <c r="L3324" s="27">
        <f>IF(K3324=0,0,IF(E3324&gt;1,E3324-1,VLOOKUP(K3324,Months_Weeks!$A$1:$B$13,2,0)))</f>
        <v>3</v>
      </c>
      <c r="M3324" s="29"/>
      <c r="N3324" s="39"/>
      <c r="O3324" s="39"/>
      <c r="P3324" s="50">
        <f t="shared" si="308"/>
        <v>0</v>
      </c>
      <c r="Q3324" s="28">
        <f t="shared" si="309"/>
        <v>11</v>
      </c>
      <c r="R3324" s="28">
        <f>IF(Q3324=0,0,IF(E3324&gt;1,E3324-1,VLOOKUP(Q3324,Months_Weeks!$A$1:$B$13,2,0)))</f>
        <v>3</v>
      </c>
      <c r="S3324" s="30"/>
      <c r="T3324" s="39"/>
      <c r="U3324" s="39"/>
      <c r="V3324" s="50">
        <f t="shared" si="310"/>
        <v>0</v>
      </c>
      <c r="W3324" s="28">
        <f t="shared" si="311"/>
        <v>11</v>
      </c>
      <c r="X3324" s="28">
        <f>IF(W3324=0,0,IF(E3324&gt;1,E3324-1,VLOOKUP(W3324,Months_Weeks!$A$1:$B$13,2,0)))</f>
        <v>3</v>
      </c>
      <c r="Y3324" s="30"/>
      <c r="Z3324" s="39"/>
      <c r="AA3324" s="31"/>
      <c r="AB3324" s="39"/>
      <c r="AC3324" s="31"/>
      <c r="AD3324" s="40"/>
      <c r="AE3324" s="31"/>
      <c r="AF3324" s="40"/>
      <c r="AG3324" s="31"/>
      <c r="AH3324" s="40"/>
      <c r="AI3324" s="31"/>
      <c r="AJ3324" s="40"/>
    </row>
    <row r="3325" spans="1:36" x14ac:dyDescent="0.25">
      <c r="A3325" s="37" t="s">
        <v>32</v>
      </c>
      <c r="B3325" s="37">
        <v>8</v>
      </c>
      <c r="C3325" s="26" t="str">
        <f>IFERROR(INDEX(Clients[Client_Name],MATCH(Table312[[#This Row],[Client_Code]],Clients[Client_Code],0)),"")</f>
        <v>SOPRAVAL</v>
      </c>
      <c r="D3325" s="25">
        <v>12</v>
      </c>
      <c r="E3325" s="25">
        <v>1</v>
      </c>
      <c r="F3325" s="25" t="b">
        <f>IF(E3325&gt;(VLOOKUP(D3325,Months_Weeks!$A$2:$B$13,2,TRUE)),FALSE)</f>
        <v>0</v>
      </c>
      <c r="G3325" s="63">
        <f>IF(Table312[[#This Row],[Facility]]="Buin",1.5%,0.25%)</f>
        <v>2.5000000000000001E-3</v>
      </c>
      <c r="H3325" s="38"/>
      <c r="I3325" s="38"/>
      <c r="J3325" s="27">
        <f t="shared" si="306"/>
        <v>200</v>
      </c>
      <c r="K3325" s="28">
        <f t="shared" si="307"/>
        <v>11</v>
      </c>
      <c r="L3325" s="27">
        <f>IF(K3325=0,0,IF(E3325&gt;1,E3325-1,VLOOKUP(K3325,Months_Weeks!$A$1:$B$13,2,0)))</f>
        <v>4</v>
      </c>
      <c r="M3325" s="29"/>
      <c r="N3325" s="39"/>
      <c r="O3325" s="39"/>
      <c r="P3325" s="50">
        <f t="shared" si="308"/>
        <v>0</v>
      </c>
      <c r="Q3325" s="28">
        <f t="shared" si="309"/>
        <v>11</v>
      </c>
      <c r="R3325" s="28">
        <f>IF(Q3325=0,0,IF(E3325&gt;1,E3325-1,VLOOKUP(Q3325,Months_Weeks!$A$1:$B$13,2,0)))</f>
        <v>4</v>
      </c>
      <c r="S3325" s="30"/>
      <c r="T3325" s="39"/>
      <c r="U3325" s="39"/>
      <c r="V3325" s="50">
        <f t="shared" si="310"/>
        <v>0</v>
      </c>
      <c r="W3325" s="28">
        <f t="shared" si="311"/>
        <v>11</v>
      </c>
      <c r="X3325" s="28">
        <f>IF(W3325=0,0,IF(E3325&gt;1,E3325-1,VLOOKUP(W3325,Months_Weeks!$A$1:$B$13,2,0)))</f>
        <v>4</v>
      </c>
      <c r="Y3325" s="30"/>
      <c r="Z3325" s="39"/>
      <c r="AA3325" s="31"/>
      <c r="AB3325" s="39"/>
      <c r="AC3325" s="31"/>
      <c r="AD3325" s="40"/>
      <c r="AE3325" s="31"/>
      <c r="AF3325" s="40"/>
      <c r="AG3325" s="31"/>
      <c r="AH3325" s="40"/>
      <c r="AI3325" s="31"/>
      <c r="AJ3325" s="40"/>
    </row>
    <row r="3326" spans="1:36" x14ac:dyDescent="0.25">
      <c r="A3326" s="37" t="s">
        <v>32</v>
      </c>
      <c r="B3326" s="37">
        <v>8</v>
      </c>
      <c r="C3326" s="26" t="str">
        <f>IFERROR(INDEX(Clients[Client_Name],MATCH(Table312[[#This Row],[Client_Code]],Clients[Client_Code],0)),"")</f>
        <v>SOPRAVAL</v>
      </c>
      <c r="D3326" s="25">
        <v>12</v>
      </c>
      <c r="E3326" s="25">
        <v>2</v>
      </c>
      <c r="F3326" s="25" t="b">
        <f>IF(E3326&gt;(VLOOKUP(D3326,Months_Weeks!$A$2:$B$13,2,TRUE)),FALSE)</f>
        <v>0</v>
      </c>
      <c r="G3326" s="63">
        <f>IF(Table312[[#This Row],[Facility]]="Buin",1.5%,0.25%)</f>
        <v>2.5000000000000001E-3</v>
      </c>
      <c r="H3326" s="38"/>
      <c r="I3326" s="38"/>
      <c r="J3326" s="27">
        <f t="shared" si="306"/>
        <v>200</v>
      </c>
      <c r="K3326" s="28">
        <f t="shared" si="307"/>
        <v>12</v>
      </c>
      <c r="L3326" s="27">
        <f>IF(K3326=0,0,IF(E3326&gt;1,E3326-1,VLOOKUP(K3326,Months_Weeks!$A$1:$B$13,2,0)))</f>
        <v>1</v>
      </c>
      <c r="M3326" s="29"/>
      <c r="N3326" s="39"/>
      <c r="O3326" s="39"/>
      <c r="P3326" s="50">
        <f t="shared" si="308"/>
        <v>0</v>
      </c>
      <c r="Q3326" s="28">
        <f t="shared" si="309"/>
        <v>12</v>
      </c>
      <c r="R3326" s="28">
        <f>IF(Q3326=0,0,IF(E3326&gt;1,E3326-1,VLOOKUP(Q3326,Months_Weeks!$A$1:$B$13,2,0)))</f>
        <v>1</v>
      </c>
      <c r="S3326" s="30"/>
      <c r="T3326" s="39"/>
      <c r="U3326" s="39"/>
      <c r="V3326" s="50">
        <f t="shared" si="310"/>
        <v>0</v>
      </c>
      <c r="W3326" s="28">
        <f t="shared" si="311"/>
        <v>12</v>
      </c>
      <c r="X3326" s="28">
        <f>IF(W3326=0,0,IF(E3326&gt;1,E3326-1,VLOOKUP(W3326,Months_Weeks!$A$1:$B$13,2,0)))</f>
        <v>1</v>
      </c>
      <c r="Y3326" s="30"/>
      <c r="Z3326" s="39"/>
      <c r="AA3326" s="31"/>
      <c r="AB3326" s="39"/>
      <c r="AC3326" s="31"/>
      <c r="AD3326" s="40"/>
      <c r="AE3326" s="31"/>
      <c r="AF3326" s="40"/>
      <c r="AG3326" s="31"/>
      <c r="AH3326" s="40"/>
      <c r="AI3326" s="31"/>
      <c r="AJ3326" s="40"/>
    </row>
    <row r="3327" spans="1:36" x14ac:dyDescent="0.25">
      <c r="A3327" s="37" t="s">
        <v>32</v>
      </c>
      <c r="B3327" s="37">
        <v>8</v>
      </c>
      <c r="C3327" s="26" t="str">
        <f>IFERROR(INDEX(Clients[Client_Name],MATCH(Table312[[#This Row],[Client_Code]],Clients[Client_Code],0)),"")</f>
        <v>SOPRAVAL</v>
      </c>
      <c r="D3327" s="25">
        <v>12</v>
      </c>
      <c r="E3327" s="25">
        <v>3</v>
      </c>
      <c r="F3327" s="25" t="b">
        <f>IF(E3327&gt;(VLOOKUP(D3327,Months_Weeks!$A$2:$B$13,2,TRUE)),FALSE)</f>
        <v>0</v>
      </c>
      <c r="G3327" s="63">
        <f>IF(Table312[[#This Row],[Facility]]="Buin",1.5%,0.25%)</f>
        <v>2.5000000000000001E-3</v>
      </c>
      <c r="H3327" s="38"/>
      <c r="I3327" s="38"/>
      <c r="J3327" s="27">
        <f t="shared" si="306"/>
        <v>200</v>
      </c>
      <c r="K3327" s="28">
        <f t="shared" si="307"/>
        <v>12</v>
      </c>
      <c r="L3327" s="27">
        <f>IF(K3327=0,0,IF(E3327&gt;1,E3327-1,VLOOKUP(K3327,Months_Weeks!$A$1:$B$13,2,0)))</f>
        <v>2</v>
      </c>
      <c r="M3327" s="29"/>
      <c r="N3327" s="39"/>
      <c r="O3327" s="39"/>
      <c r="P3327" s="50">
        <f t="shared" si="308"/>
        <v>0</v>
      </c>
      <c r="Q3327" s="28">
        <f t="shared" si="309"/>
        <v>12</v>
      </c>
      <c r="R3327" s="28">
        <f>IF(Q3327=0,0,IF(E3327&gt;1,E3327-1,VLOOKUP(Q3327,Months_Weeks!$A$1:$B$13,2,0)))</f>
        <v>2</v>
      </c>
      <c r="S3327" s="30"/>
      <c r="T3327" s="39"/>
      <c r="U3327" s="39"/>
      <c r="V3327" s="50">
        <f t="shared" si="310"/>
        <v>0</v>
      </c>
      <c r="W3327" s="28">
        <f t="shared" si="311"/>
        <v>12</v>
      </c>
      <c r="X3327" s="28">
        <f>IF(W3327=0,0,IF(E3327&gt;1,E3327-1,VLOOKUP(W3327,Months_Weeks!$A$1:$B$13,2,0)))</f>
        <v>2</v>
      </c>
      <c r="Y3327" s="30"/>
      <c r="Z3327" s="39"/>
      <c r="AA3327" s="31"/>
      <c r="AB3327" s="39"/>
      <c r="AC3327" s="31"/>
      <c r="AD3327" s="40"/>
      <c r="AE3327" s="31"/>
      <c r="AF3327" s="40"/>
      <c r="AG3327" s="31"/>
      <c r="AH3327" s="40"/>
      <c r="AI3327" s="31"/>
      <c r="AJ3327" s="40"/>
    </row>
    <row r="3328" spans="1:36" x14ac:dyDescent="0.25">
      <c r="A3328" s="37" t="s">
        <v>32</v>
      </c>
      <c r="B3328" s="37">
        <v>8</v>
      </c>
      <c r="C3328" s="26" t="str">
        <f>IFERROR(INDEX(Clients[Client_Name],MATCH(Table312[[#This Row],[Client_Code]],Clients[Client_Code],0)),"")</f>
        <v>SOPRAVAL</v>
      </c>
      <c r="D3328" s="25">
        <v>12</v>
      </c>
      <c r="E3328" s="25">
        <v>4</v>
      </c>
      <c r="F3328" s="25" t="b">
        <f>IF(E3328&gt;(VLOOKUP(D3328,Months_Weeks!$A$2:$B$13,2,TRUE)),FALSE)</f>
        <v>0</v>
      </c>
      <c r="G3328" s="63">
        <f>IF(Table312[[#This Row],[Facility]]="Buin",1.5%,0.25%)</f>
        <v>2.5000000000000001E-3</v>
      </c>
      <c r="H3328" s="38"/>
      <c r="I3328" s="38"/>
      <c r="J3328" s="27">
        <f t="shared" si="306"/>
        <v>200</v>
      </c>
      <c r="K3328" s="28">
        <f t="shared" si="307"/>
        <v>12</v>
      </c>
      <c r="L3328" s="27">
        <f>IF(K3328=0,0,IF(E3328&gt;1,E3328-1,VLOOKUP(K3328,Months_Weeks!$A$1:$B$13,2,0)))</f>
        <v>3</v>
      </c>
      <c r="M3328" s="29"/>
      <c r="N3328" s="39"/>
      <c r="O3328" s="39"/>
      <c r="P3328" s="50">
        <f t="shared" si="308"/>
        <v>0</v>
      </c>
      <c r="Q3328" s="28">
        <f t="shared" si="309"/>
        <v>12</v>
      </c>
      <c r="R3328" s="28">
        <f>IF(Q3328=0,0,IF(E3328&gt;1,E3328-1,VLOOKUP(Q3328,Months_Weeks!$A$1:$B$13,2,0)))</f>
        <v>3</v>
      </c>
      <c r="S3328" s="30"/>
      <c r="T3328" s="39"/>
      <c r="U3328" s="39"/>
      <c r="V3328" s="50">
        <f t="shared" si="310"/>
        <v>0</v>
      </c>
      <c r="W3328" s="28">
        <f t="shared" si="311"/>
        <v>12</v>
      </c>
      <c r="X3328" s="28">
        <f>IF(W3328=0,0,IF(E3328&gt;1,E3328-1,VLOOKUP(W3328,Months_Weeks!$A$1:$B$13,2,0)))</f>
        <v>3</v>
      </c>
      <c r="Y3328" s="30"/>
      <c r="Z3328" s="39"/>
      <c r="AA3328" s="31"/>
      <c r="AB3328" s="39"/>
      <c r="AC3328" s="31"/>
      <c r="AD3328" s="40"/>
      <c r="AE3328" s="31"/>
      <c r="AF3328" s="40"/>
      <c r="AG3328" s="31"/>
      <c r="AH3328" s="40"/>
      <c r="AI3328" s="31"/>
      <c r="AJ3328" s="40"/>
    </row>
    <row r="3329" spans="1:36" x14ac:dyDescent="0.25">
      <c r="A3329" s="37" t="s">
        <v>32</v>
      </c>
      <c r="B3329" s="37">
        <v>8</v>
      </c>
      <c r="C3329" s="26" t="str">
        <f>IFERROR(INDEX(Clients[Client_Name],MATCH(Table312[[#This Row],[Client_Code]],Clients[Client_Code],0)),"")</f>
        <v>SOPRAVAL</v>
      </c>
      <c r="D3329" s="25">
        <v>12</v>
      </c>
      <c r="E3329" s="25">
        <v>5</v>
      </c>
      <c r="F3329" s="25" t="b">
        <f>IF(E3329&gt;(VLOOKUP(D3329,Months_Weeks!$A$2:$B$13,2,TRUE)),FALSE)</f>
        <v>0</v>
      </c>
      <c r="G3329" s="63">
        <f>IF(Table312[[#This Row],[Facility]]="Buin",1.5%,0.25%)</f>
        <v>2.5000000000000001E-3</v>
      </c>
      <c r="H3329" s="38"/>
      <c r="I3329" s="38"/>
      <c r="J3329" s="27">
        <f t="shared" si="306"/>
        <v>200</v>
      </c>
      <c r="K3329" s="28">
        <f t="shared" si="307"/>
        <v>12</v>
      </c>
      <c r="L3329" s="27">
        <f>IF(K3329=0,0,IF(E3329&gt;1,E3329-1,VLOOKUP(K3329,Months_Weeks!$A$1:$B$13,2,0)))</f>
        <v>4</v>
      </c>
      <c r="M3329" s="29"/>
      <c r="N3329" s="39"/>
      <c r="O3329" s="39"/>
      <c r="P3329" s="50">
        <f t="shared" si="308"/>
        <v>0</v>
      </c>
      <c r="Q3329" s="28">
        <f t="shared" si="309"/>
        <v>12</v>
      </c>
      <c r="R3329" s="28">
        <f>IF(Q3329=0,0,IF(E3329&gt;1,E3329-1,VLOOKUP(Q3329,Months_Weeks!$A$1:$B$13,2,0)))</f>
        <v>4</v>
      </c>
      <c r="S3329" s="30"/>
      <c r="T3329" s="39"/>
      <c r="U3329" s="39"/>
      <c r="V3329" s="50">
        <f t="shared" si="310"/>
        <v>0</v>
      </c>
      <c r="W3329" s="28">
        <f t="shared" si="311"/>
        <v>12</v>
      </c>
      <c r="X3329" s="28">
        <f>IF(W3329=0,0,IF(E3329&gt;1,E3329-1,VLOOKUP(W3329,Months_Weeks!$A$1:$B$13,2,0)))</f>
        <v>4</v>
      </c>
      <c r="Y3329" s="30"/>
      <c r="Z3329" s="39"/>
      <c r="AA3329" s="31"/>
      <c r="AB3329" s="39"/>
      <c r="AC3329" s="31"/>
      <c r="AD3329" s="40"/>
      <c r="AE3329" s="31"/>
      <c r="AF3329" s="40"/>
      <c r="AG3329" s="31"/>
      <c r="AH3329" s="40"/>
      <c r="AI3329" s="31"/>
      <c r="AJ3329" s="40"/>
    </row>
    <row r="3330" spans="1:36" x14ac:dyDescent="0.25">
      <c r="A3330" s="37" t="s">
        <v>62</v>
      </c>
      <c r="B3330" s="37">
        <v>1007</v>
      </c>
      <c r="C3330" s="26" t="str">
        <f>IFERROR(INDEX(Clients[Client_Name],MATCH(Table312[[#This Row],[Client_Code]],Clients[Client_Code],0)),"")</f>
        <v>SOPRAVAL</v>
      </c>
      <c r="D3330" s="25">
        <v>1</v>
      </c>
      <c r="E3330" s="25">
        <v>1</v>
      </c>
      <c r="F3330" s="25" t="b">
        <f>IF(E3330&gt;(VLOOKUP(D3330,Months_Weeks!$A$2:$B$13,2,TRUE)),FALSE)</f>
        <v>0</v>
      </c>
      <c r="G3330" s="63">
        <f>IF(Table312[[#This Row],[Facility]]="Buin",1.5%,0.25%)</f>
        <v>1.4999999999999999E-2</v>
      </c>
      <c r="H3330" s="38">
        <v>88</v>
      </c>
      <c r="I3330" s="38"/>
      <c r="J3330" s="27">
        <f t="shared" ref="J3330:J3393" si="312" xml:space="preserve"> SUMIFS(J:J,$B:$B,$B3330,$D:$D,K3330,$E:$E,L3330,$A:$A,$A3330)+H3330-I3330</f>
        <v>88</v>
      </c>
      <c r="K3330" s="28">
        <f t="shared" ref="K3330:K3393" si="313">IF(E3330&gt;1,D3330,D3330-1)</f>
        <v>0</v>
      </c>
      <c r="L3330" s="27">
        <f>IF(K3330=0,0,IF(E3330&gt;1,E3330-1,VLOOKUP(K3330,Months_Weeks!$A$1:$B$13,2,0)))</f>
        <v>0</v>
      </c>
      <c r="M3330" s="29"/>
      <c r="N3330" s="39"/>
      <c r="O3330" s="39"/>
      <c r="P3330" s="50">
        <f t="shared" ref="P3330:P3393" si="314" xml:space="preserve"> SUMIFS(P:P,$B:$B,$B3330,$D:$D,Q3330,$E:$E,R3330,$A:$A,$A3330)+N3330-O3330</f>
        <v>0</v>
      </c>
      <c r="Q3330" s="28">
        <f t="shared" ref="Q3330:Q3393" si="315">IF(E3330&gt;1,D3330,D3330-1)</f>
        <v>0</v>
      </c>
      <c r="R3330" s="28">
        <f>IF(Q3330=0,0,IF(E3330&gt;1,E3330-1,VLOOKUP(Q3330,Months_Weeks!$A$1:$B$13,2,0)))</f>
        <v>0</v>
      </c>
      <c r="S3330" s="30"/>
      <c r="T3330" s="39"/>
      <c r="U3330" s="39"/>
      <c r="V3330" s="50">
        <f t="shared" ref="V3330:V3393" si="316" xml:space="preserve"> SUMIFS(V:V,$B:$B,$B3330,$D:$D,W3330,$E:$E,X3330,$A:$A,$A3330)+T3330-U3330</f>
        <v>0</v>
      </c>
      <c r="W3330" s="28">
        <f t="shared" ref="W3330:W3393" si="317">IF(E3330&gt;1,D3330,D3330-1)</f>
        <v>0</v>
      </c>
      <c r="X3330" s="28">
        <f>IF(W3330=0,0,IF(E3330&gt;1,E3330-1,VLOOKUP(W3330,Months_Weeks!$A$1:$B$13,2,0)))</f>
        <v>0</v>
      </c>
      <c r="Y3330" s="30"/>
      <c r="Z3330" s="39"/>
      <c r="AA3330" s="31">
        <v>1</v>
      </c>
      <c r="AB3330" s="73">
        <v>0.3</v>
      </c>
      <c r="AC3330" s="31"/>
      <c r="AD3330" s="40"/>
      <c r="AE3330" s="31"/>
      <c r="AF3330" s="40"/>
      <c r="AG3330" s="31"/>
      <c r="AH3330" s="40"/>
      <c r="AI3330" s="31"/>
      <c r="AJ3330" s="40"/>
    </row>
    <row r="3331" spans="1:36" x14ac:dyDescent="0.25">
      <c r="A3331" s="37" t="s">
        <v>62</v>
      </c>
      <c r="B3331" s="37">
        <v>1007</v>
      </c>
      <c r="C3331" s="26" t="str">
        <f>IFERROR(INDEX(Clients[Client_Name],MATCH(Table312[[#This Row],[Client_Code]],Clients[Client_Code],0)),"")</f>
        <v>SOPRAVAL</v>
      </c>
      <c r="D3331" s="25">
        <v>1</v>
      </c>
      <c r="E3331" s="25">
        <v>2</v>
      </c>
      <c r="F3331" s="25" t="b">
        <f>IF(E3331&gt;(VLOOKUP(D3331,Months_Weeks!$A$2:$B$13,2,TRUE)),FALSE)</f>
        <v>0</v>
      </c>
      <c r="G3331" s="63">
        <f>IF(Table312[[#This Row],[Facility]]="Buin",1.5%,0.25%)</f>
        <v>1.4999999999999999E-2</v>
      </c>
      <c r="H3331" s="38"/>
      <c r="I3331" s="38">
        <v>3</v>
      </c>
      <c r="J3331" s="27">
        <f t="shared" si="312"/>
        <v>85</v>
      </c>
      <c r="K3331" s="28">
        <f t="shared" si="313"/>
        <v>1</v>
      </c>
      <c r="L3331" s="27">
        <f>IF(K3331=0,0,IF(E3331&gt;1,E3331-1,VLOOKUP(K3331,Months_Weeks!$A$1:$B$13,2,0)))</f>
        <v>1</v>
      </c>
      <c r="M3331" s="29"/>
      <c r="N3331" s="39"/>
      <c r="O3331" s="39"/>
      <c r="P3331" s="50">
        <f t="shared" si="314"/>
        <v>0</v>
      </c>
      <c r="Q3331" s="28">
        <f t="shared" si="315"/>
        <v>1</v>
      </c>
      <c r="R3331" s="28">
        <f>IF(Q3331=0,0,IF(E3331&gt;1,E3331-1,VLOOKUP(Q3331,Months_Weeks!$A$1:$B$13,2,0)))</f>
        <v>1</v>
      </c>
      <c r="S3331" s="30"/>
      <c r="T3331" s="39"/>
      <c r="U3331" s="39"/>
      <c r="V3331" s="50">
        <f t="shared" si="316"/>
        <v>0</v>
      </c>
      <c r="W3331" s="28">
        <f t="shared" si="317"/>
        <v>1</v>
      </c>
      <c r="X3331" s="28">
        <f>IF(W3331=0,0,IF(E3331&gt;1,E3331-1,VLOOKUP(W3331,Months_Weeks!$A$1:$B$13,2,0)))</f>
        <v>1</v>
      </c>
      <c r="Y3331" s="30"/>
      <c r="Z3331" s="39"/>
      <c r="AA3331" s="31"/>
      <c r="AB3331" s="39"/>
      <c r="AC3331" s="31"/>
      <c r="AD3331" s="40"/>
      <c r="AE3331" s="31"/>
      <c r="AF3331" s="40"/>
      <c r="AG3331" s="31"/>
      <c r="AH3331" s="40"/>
      <c r="AI3331" s="31"/>
      <c r="AJ3331" s="40"/>
    </row>
    <row r="3332" spans="1:36" x14ac:dyDescent="0.25">
      <c r="A3332" s="37" t="s">
        <v>62</v>
      </c>
      <c r="B3332" s="37">
        <v>1007</v>
      </c>
      <c r="C3332" s="26" t="str">
        <f>IFERROR(INDEX(Clients[Client_Name],MATCH(Table312[[#This Row],[Client_Code]],Clients[Client_Code],0)),"")</f>
        <v>SOPRAVAL</v>
      </c>
      <c r="D3332" s="25">
        <v>1</v>
      </c>
      <c r="E3332" s="25">
        <v>3</v>
      </c>
      <c r="F3332" s="25" t="b">
        <f>IF(E3332&gt;(VLOOKUP(D3332,Months_Weeks!$A$2:$B$13,2,TRUE)),FALSE)</f>
        <v>0</v>
      </c>
      <c r="G3332" s="63">
        <f>IF(Table312[[#This Row],[Facility]]="Buin",1.5%,0.25%)</f>
        <v>1.4999999999999999E-2</v>
      </c>
      <c r="H3332" s="38"/>
      <c r="I3332" s="38">
        <v>1</v>
      </c>
      <c r="J3332" s="27">
        <f t="shared" si="312"/>
        <v>84</v>
      </c>
      <c r="K3332" s="28">
        <f t="shared" si="313"/>
        <v>1</v>
      </c>
      <c r="L3332" s="27">
        <f>IF(K3332=0,0,IF(E3332&gt;1,E3332-1,VLOOKUP(K3332,Months_Weeks!$A$1:$B$13,2,0)))</f>
        <v>2</v>
      </c>
      <c r="M3332" s="29"/>
      <c r="N3332" s="39"/>
      <c r="O3332" s="39"/>
      <c r="P3332" s="50">
        <f t="shared" si="314"/>
        <v>0</v>
      </c>
      <c r="Q3332" s="28">
        <f t="shared" si="315"/>
        <v>1</v>
      </c>
      <c r="R3332" s="28">
        <f>IF(Q3332=0,0,IF(E3332&gt;1,E3332-1,VLOOKUP(Q3332,Months_Weeks!$A$1:$B$13,2,0)))</f>
        <v>2</v>
      </c>
      <c r="S3332" s="30"/>
      <c r="T3332" s="39"/>
      <c r="U3332" s="39"/>
      <c r="V3332" s="50">
        <f t="shared" si="316"/>
        <v>0</v>
      </c>
      <c r="W3332" s="28">
        <f t="shared" si="317"/>
        <v>1</v>
      </c>
      <c r="X3332" s="28">
        <f>IF(W3332=0,0,IF(E3332&gt;1,E3332-1,VLOOKUP(W3332,Months_Weeks!$A$1:$B$13,2,0)))</f>
        <v>2</v>
      </c>
      <c r="Y3332" s="30"/>
      <c r="Z3332" s="39"/>
      <c r="AA3332" s="31"/>
      <c r="AB3332" s="39"/>
      <c r="AC3332" s="31"/>
      <c r="AD3332" s="40"/>
      <c r="AE3332" s="31"/>
      <c r="AF3332" s="40"/>
      <c r="AG3332" s="31"/>
      <c r="AH3332" s="40"/>
      <c r="AI3332" s="31"/>
      <c r="AJ3332" s="40"/>
    </row>
    <row r="3333" spans="1:36" x14ac:dyDescent="0.25">
      <c r="A3333" s="37" t="s">
        <v>62</v>
      </c>
      <c r="B3333" s="37">
        <v>1007</v>
      </c>
      <c r="C3333" s="26" t="str">
        <f>IFERROR(INDEX(Clients[Client_Name],MATCH(Table312[[#This Row],[Client_Code]],Clients[Client_Code],0)),"")</f>
        <v>SOPRAVAL</v>
      </c>
      <c r="D3333" s="25">
        <v>1</v>
      </c>
      <c r="E3333" s="25">
        <v>4</v>
      </c>
      <c r="F3333" s="25" t="b">
        <f>IF(E3333&gt;(VLOOKUP(D3333,Months_Weeks!$A$2:$B$13,2,TRUE)),FALSE)</f>
        <v>0</v>
      </c>
      <c r="G3333" s="63">
        <f>IF(Table312[[#This Row],[Facility]]="Buin",1.5%,0.25%)</f>
        <v>1.4999999999999999E-2</v>
      </c>
      <c r="H3333" s="38"/>
      <c r="I3333" s="38">
        <v>5</v>
      </c>
      <c r="J3333" s="27">
        <f t="shared" si="312"/>
        <v>79</v>
      </c>
      <c r="K3333" s="28">
        <f t="shared" si="313"/>
        <v>1</v>
      </c>
      <c r="L3333" s="27">
        <f>IF(K3333=0,0,IF(E3333&gt;1,E3333-1,VLOOKUP(K3333,Months_Weeks!$A$1:$B$13,2,0)))</f>
        <v>3</v>
      </c>
      <c r="M3333" s="29"/>
      <c r="N3333" s="39"/>
      <c r="O3333" s="39"/>
      <c r="P3333" s="50">
        <f t="shared" si="314"/>
        <v>0</v>
      </c>
      <c r="Q3333" s="28">
        <f t="shared" si="315"/>
        <v>1</v>
      </c>
      <c r="R3333" s="28">
        <f>IF(Q3333=0,0,IF(E3333&gt;1,E3333-1,VLOOKUP(Q3333,Months_Weeks!$A$1:$B$13,2,0)))</f>
        <v>3</v>
      </c>
      <c r="S3333" s="30"/>
      <c r="T3333" s="39"/>
      <c r="U3333" s="39"/>
      <c r="V3333" s="50">
        <f t="shared" si="316"/>
        <v>0</v>
      </c>
      <c r="W3333" s="28">
        <f t="shared" si="317"/>
        <v>1</v>
      </c>
      <c r="X3333" s="28">
        <f>IF(W3333=0,0,IF(E3333&gt;1,E3333-1,VLOOKUP(W3333,Months_Weeks!$A$1:$B$13,2,0)))</f>
        <v>3</v>
      </c>
      <c r="Y3333" s="30"/>
      <c r="Z3333" s="39"/>
      <c r="AA3333" s="31"/>
      <c r="AB3333" s="39"/>
      <c r="AC3333" s="31"/>
      <c r="AD3333" s="40"/>
      <c r="AE3333" s="31"/>
      <c r="AF3333" s="40"/>
      <c r="AG3333" s="31"/>
      <c r="AH3333" s="40"/>
      <c r="AI3333" s="31"/>
      <c r="AJ3333" s="40"/>
    </row>
    <row r="3334" spans="1:36" x14ac:dyDescent="0.25">
      <c r="A3334" s="37" t="s">
        <v>62</v>
      </c>
      <c r="B3334" s="37">
        <v>1007</v>
      </c>
      <c r="C3334" s="26" t="str">
        <f>IFERROR(INDEX(Clients[Client_Name],MATCH(Table312[[#This Row],[Client_Code]],Clients[Client_Code],0)),"")</f>
        <v>SOPRAVAL</v>
      </c>
      <c r="D3334" s="25">
        <v>2</v>
      </c>
      <c r="E3334" s="25">
        <v>1</v>
      </c>
      <c r="F3334" s="25" t="b">
        <f>IF(E3334&gt;(VLOOKUP(D3334,Months_Weeks!$A$2:$B$13,2,TRUE)),FALSE)</f>
        <v>0</v>
      </c>
      <c r="G3334" s="63">
        <f>IF(Table312[[#This Row],[Facility]]="Buin",1.5%,0.25%)</f>
        <v>1.4999999999999999E-2</v>
      </c>
      <c r="H3334" s="38">
        <v>0</v>
      </c>
      <c r="I3334" s="38"/>
      <c r="J3334" s="27">
        <f t="shared" si="312"/>
        <v>79</v>
      </c>
      <c r="K3334" s="28">
        <f t="shared" si="313"/>
        <v>1</v>
      </c>
      <c r="L3334" s="27">
        <f>IF(K3334=0,0,IF(E3334&gt;1,E3334-1,VLOOKUP(K3334,Months_Weeks!$A$1:$B$13,2,0)))</f>
        <v>4</v>
      </c>
      <c r="M3334" s="29"/>
      <c r="N3334" s="39"/>
      <c r="O3334" s="39"/>
      <c r="P3334" s="50">
        <f t="shared" si="314"/>
        <v>0</v>
      </c>
      <c r="Q3334" s="28">
        <f t="shared" si="315"/>
        <v>1</v>
      </c>
      <c r="R3334" s="28">
        <f>IF(Q3334=0,0,IF(E3334&gt;1,E3334-1,VLOOKUP(Q3334,Months_Weeks!$A$1:$B$13,2,0)))</f>
        <v>4</v>
      </c>
      <c r="S3334" s="30"/>
      <c r="T3334" s="39"/>
      <c r="U3334" s="39"/>
      <c r="V3334" s="50">
        <f t="shared" si="316"/>
        <v>0</v>
      </c>
      <c r="W3334" s="28">
        <f t="shared" si="317"/>
        <v>1</v>
      </c>
      <c r="X3334" s="28">
        <f>IF(W3334=0,0,IF(E3334&gt;1,E3334-1,VLOOKUP(W3334,Months_Weeks!$A$1:$B$13,2,0)))</f>
        <v>4</v>
      </c>
      <c r="Y3334" s="30"/>
      <c r="Z3334" s="39"/>
      <c r="AA3334" s="31"/>
      <c r="AB3334" s="39"/>
      <c r="AC3334" s="31"/>
      <c r="AD3334" s="40"/>
      <c r="AE3334" s="31"/>
      <c r="AF3334" s="40"/>
      <c r="AG3334" s="31"/>
      <c r="AH3334" s="40"/>
      <c r="AI3334" s="31"/>
      <c r="AJ3334" s="40"/>
    </row>
    <row r="3335" spans="1:36" x14ac:dyDescent="0.25">
      <c r="A3335" s="37" t="s">
        <v>62</v>
      </c>
      <c r="B3335" s="37">
        <v>1007</v>
      </c>
      <c r="C3335" s="26" t="str">
        <f>IFERROR(INDEX(Clients[Client_Name],MATCH(Table312[[#This Row],[Client_Code]],Clients[Client_Code],0)),"")</f>
        <v>SOPRAVAL</v>
      </c>
      <c r="D3335" s="25">
        <v>2</v>
      </c>
      <c r="E3335" s="25">
        <v>2</v>
      </c>
      <c r="F3335" s="25" t="b">
        <f>IF(E3335&gt;(VLOOKUP(D3335,Months_Weeks!$A$2:$B$13,2,TRUE)),FALSE)</f>
        <v>0</v>
      </c>
      <c r="G3335" s="63">
        <f>IF(Table312[[#This Row],[Facility]]="Buin",1.5%,0.25%)</f>
        <v>1.4999999999999999E-2</v>
      </c>
      <c r="H3335" s="38"/>
      <c r="I3335" s="38">
        <v>3</v>
      </c>
      <c r="J3335" s="27">
        <f t="shared" si="312"/>
        <v>76</v>
      </c>
      <c r="K3335" s="28">
        <f t="shared" si="313"/>
        <v>2</v>
      </c>
      <c r="L3335" s="27">
        <f>IF(K3335=0,0,IF(E3335&gt;1,E3335-1,VLOOKUP(K3335,Months_Weeks!$A$1:$B$13,2,0)))</f>
        <v>1</v>
      </c>
      <c r="M3335" s="29"/>
      <c r="N3335" s="39"/>
      <c r="O3335" s="39"/>
      <c r="P3335" s="50">
        <f t="shared" si="314"/>
        <v>0</v>
      </c>
      <c r="Q3335" s="28">
        <f t="shared" si="315"/>
        <v>2</v>
      </c>
      <c r="R3335" s="28">
        <f>IF(Q3335=0,0,IF(E3335&gt;1,E3335-1,VLOOKUP(Q3335,Months_Weeks!$A$1:$B$13,2,0)))</f>
        <v>1</v>
      </c>
      <c r="S3335" s="30"/>
      <c r="T3335" s="39"/>
      <c r="U3335" s="39"/>
      <c r="V3335" s="50">
        <f t="shared" si="316"/>
        <v>0</v>
      </c>
      <c r="W3335" s="28">
        <f t="shared" si="317"/>
        <v>2</v>
      </c>
      <c r="X3335" s="28">
        <f>IF(W3335=0,0,IF(E3335&gt;1,E3335-1,VLOOKUP(W3335,Months_Weeks!$A$1:$B$13,2,0)))</f>
        <v>1</v>
      </c>
      <c r="Y3335" s="30"/>
      <c r="Z3335" s="39"/>
      <c r="AA3335" s="31"/>
      <c r="AB3335" s="39"/>
      <c r="AC3335" s="31"/>
      <c r="AD3335" s="40"/>
      <c r="AE3335" s="31"/>
      <c r="AF3335" s="40"/>
      <c r="AG3335" s="31"/>
      <c r="AH3335" s="40"/>
      <c r="AI3335" s="31"/>
      <c r="AJ3335" s="40"/>
    </row>
    <row r="3336" spans="1:36" x14ac:dyDescent="0.25">
      <c r="A3336" s="37" t="s">
        <v>62</v>
      </c>
      <c r="B3336" s="37">
        <v>1007</v>
      </c>
      <c r="C3336" s="26" t="str">
        <f>IFERROR(INDEX(Clients[Client_Name],MATCH(Table312[[#This Row],[Client_Code]],Clients[Client_Code],0)),"")</f>
        <v>SOPRAVAL</v>
      </c>
      <c r="D3336" s="25">
        <v>2</v>
      </c>
      <c r="E3336" s="25">
        <v>3</v>
      </c>
      <c r="F3336" s="25" t="b">
        <f>IF(E3336&gt;(VLOOKUP(D3336,Months_Weeks!$A$2:$B$13,2,TRUE)),FALSE)</f>
        <v>0</v>
      </c>
      <c r="G3336" s="63">
        <f>IF(Table312[[#This Row],[Facility]]="Buin",1.5%,0.25%)</f>
        <v>1.4999999999999999E-2</v>
      </c>
      <c r="H3336" s="38"/>
      <c r="I3336" s="38">
        <v>6</v>
      </c>
      <c r="J3336" s="27">
        <f t="shared" si="312"/>
        <v>70</v>
      </c>
      <c r="K3336" s="28">
        <f t="shared" si="313"/>
        <v>2</v>
      </c>
      <c r="L3336" s="27">
        <f>IF(K3336=0,0,IF(E3336&gt;1,E3336-1,VLOOKUP(K3336,Months_Weeks!$A$1:$B$13,2,0)))</f>
        <v>2</v>
      </c>
      <c r="M3336" s="29"/>
      <c r="N3336" s="39"/>
      <c r="O3336" s="39"/>
      <c r="P3336" s="50">
        <f t="shared" si="314"/>
        <v>0</v>
      </c>
      <c r="Q3336" s="28">
        <f t="shared" si="315"/>
        <v>2</v>
      </c>
      <c r="R3336" s="28">
        <f>IF(Q3336=0,0,IF(E3336&gt;1,E3336-1,VLOOKUP(Q3336,Months_Weeks!$A$1:$B$13,2,0)))</f>
        <v>2</v>
      </c>
      <c r="S3336" s="30"/>
      <c r="T3336" s="39"/>
      <c r="U3336" s="39"/>
      <c r="V3336" s="50">
        <f t="shared" si="316"/>
        <v>0</v>
      </c>
      <c r="W3336" s="28">
        <f t="shared" si="317"/>
        <v>2</v>
      </c>
      <c r="X3336" s="28">
        <f>IF(W3336=0,0,IF(E3336&gt;1,E3336-1,VLOOKUP(W3336,Months_Weeks!$A$1:$B$13,2,0)))</f>
        <v>2</v>
      </c>
      <c r="Y3336" s="30"/>
      <c r="Z3336" s="39"/>
      <c r="AA3336" s="31"/>
      <c r="AB3336" s="39"/>
      <c r="AC3336" s="31"/>
      <c r="AD3336" s="40"/>
      <c r="AE3336" s="31"/>
      <c r="AF3336" s="40"/>
      <c r="AG3336" s="31"/>
      <c r="AH3336" s="40"/>
      <c r="AI3336" s="31"/>
      <c r="AJ3336" s="40"/>
    </row>
    <row r="3337" spans="1:36" x14ac:dyDescent="0.25">
      <c r="A3337" s="37" t="s">
        <v>62</v>
      </c>
      <c r="B3337" s="37">
        <v>1007</v>
      </c>
      <c r="C3337" s="26" t="str">
        <f>IFERROR(INDEX(Clients[Client_Name],MATCH(Table312[[#This Row],[Client_Code]],Clients[Client_Code],0)),"")</f>
        <v>SOPRAVAL</v>
      </c>
      <c r="D3337" s="25">
        <v>2</v>
      </c>
      <c r="E3337" s="25">
        <v>4</v>
      </c>
      <c r="F3337" s="25" t="b">
        <f>IF(E3337&gt;(VLOOKUP(D3337,Months_Weeks!$A$2:$B$13,2,TRUE)),FALSE)</f>
        <v>0</v>
      </c>
      <c r="G3337" s="63">
        <f>IF(Table312[[#This Row],[Facility]]="Buin",1.5%,0.25%)</f>
        <v>1.4999999999999999E-2</v>
      </c>
      <c r="H3337" s="38">
        <v>39</v>
      </c>
      <c r="I3337" s="38"/>
      <c r="J3337" s="27">
        <f t="shared" si="312"/>
        <v>109</v>
      </c>
      <c r="K3337" s="28">
        <f t="shared" si="313"/>
        <v>2</v>
      </c>
      <c r="L3337" s="27">
        <f>IF(K3337=0,0,IF(E3337&gt;1,E3337-1,VLOOKUP(K3337,Months_Weeks!$A$1:$B$13,2,0)))</f>
        <v>3</v>
      </c>
      <c r="M3337" s="29"/>
      <c r="N3337" s="39"/>
      <c r="O3337" s="39"/>
      <c r="P3337" s="50">
        <f t="shared" si="314"/>
        <v>0</v>
      </c>
      <c r="Q3337" s="28">
        <f t="shared" si="315"/>
        <v>2</v>
      </c>
      <c r="R3337" s="28">
        <f>IF(Q3337=0,0,IF(E3337&gt;1,E3337-1,VLOOKUP(Q3337,Months_Weeks!$A$1:$B$13,2,0)))</f>
        <v>3</v>
      </c>
      <c r="S3337" s="30"/>
      <c r="T3337" s="39"/>
      <c r="U3337" s="39"/>
      <c r="V3337" s="50">
        <f t="shared" si="316"/>
        <v>0</v>
      </c>
      <c r="W3337" s="28">
        <f t="shared" si="317"/>
        <v>2</v>
      </c>
      <c r="X3337" s="28">
        <f>IF(W3337=0,0,IF(E3337&gt;1,E3337-1,VLOOKUP(W3337,Months_Weeks!$A$1:$B$13,2,0)))</f>
        <v>3</v>
      </c>
      <c r="Y3337" s="30"/>
      <c r="Z3337" s="39"/>
      <c r="AA3337" s="31"/>
      <c r="AB3337" s="39"/>
      <c r="AC3337" s="31"/>
      <c r="AD3337" s="40"/>
      <c r="AE3337" s="31"/>
      <c r="AF3337" s="40"/>
      <c r="AG3337" s="31"/>
      <c r="AH3337" s="40"/>
      <c r="AI3337" s="31"/>
      <c r="AJ3337" s="40"/>
    </row>
    <row r="3338" spans="1:36" x14ac:dyDescent="0.25">
      <c r="A3338" s="37" t="s">
        <v>62</v>
      </c>
      <c r="B3338" s="37">
        <v>1007</v>
      </c>
      <c r="C3338" s="26" t="str">
        <f>IFERROR(INDEX(Clients[Client_Name],MATCH(Table312[[#This Row],[Client_Code]],Clients[Client_Code],0)),"")</f>
        <v>SOPRAVAL</v>
      </c>
      <c r="D3338" s="25">
        <v>3</v>
      </c>
      <c r="E3338" s="25">
        <v>1</v>
      </c>
      <c r="F3338" s="25" t="b">
        <f>IF(E3338&gt;(VLOOKUP(D3338,Months_Weeks!$A$2:$B$13,2,TRUE)),FALSE)</f>
        <v>0</v>
      </c>
      <c r="G3338" s="63">
        <f>IF(Table312[[#This Row],[Facility]]="Buin",1.5%,0.25%)</f>
        <v>1.4999999999999999E-2</v>
      </c>
      <c r="H3338" s="38"/>
      <c r="I3338" s="38">
        <v>1</v>
      </c>
      <c r="J3338" s="27">
        <f t="shared" si="312"/>
        <v>108</v>
      </c>
      <c r="K3338" s="28">
        <f t="shared" si="313"/>
        <v>2</v>
      </c>
      <c r="L3338" s="27">
        <f>IF(K3338=0,0,IF(E3338&gt;1,E3338-1,VLOOKUP(K3338,Months_Weeks!$A$1:$B$13,2,0)))</f>
        <v>4</v>
      </c>
      <c r="M3338" s="29"/>
      <c r="N3338" s="39"/>
      <c r="O3338" s="39"/>
      <c r="P3338" s="50">
        <f t="shared" si="314"/>
        <v>0</v>
      </c>
      <c r="Q3338" s="28">
        <f t="shared" si="315"/>
        <v>2</v>
      </c>
      <c r="R3338" s="28">
        <f>IF(Q3338=0,0,IF(E3338&gt;1,E3338-1,VLOOKUP(Q3338,Months_Weeks!$A$1:$B$13,2,0)))</f>
        <v>4</v>
      </c>
      <c r="S3338" s="30"/>
      <c r="T3338" s="39"/>
      <c r="U3338" s="39"/>
      <c r="V3338" s="50">
        <f t="shared" si="316"/>
        <v>0</v>
      </c>
      <c r="W3338" s="28">
        <f t="shared" si="317"/>
        <v>2</v>
      </c>
      <c r="X3338" s="28">
        <f>IF(W3338=0,0,IF(E3338&gt;1,E3338-1,VLOOKUP(W3338,Months_Weeks!$A$1:$B$13,2,0)))</f>
        <v>4</v>
      </c>
      <c r="Y3338" s="30"/>
      <c r="Z3338" s="39"/>
      <c r="AA3338" s="31"/>
      <c r="AB3338" s="39"/>
      <c r="AC3338" s="31"/>
      <c r="AD3338" s="40"/>
      <c r="AE3338" s="31"/>
      <c r="AF3338" s="40"/>
      <c r="AG3338" s="31"/>
      <c r="AH3338" s="40"/>
      <c r="AI3338" s="31"/>
      <c r="AJ3338" s="40"/>
    </row>
    <row r="3339" spans="1:36" x14ac:dyDescent="0.25">
      <c r="A3339" s="37" t="s">
        <v>62</v>
      </c>
      <c r="B3339" s="37">
        <v>1007</v>
      </c>
      <c r="C3339" s="26" t="str">
        <f>IFERROR(INDEX(Clients[Client_Name],MATCH(Table312[[#This Row],[Client_Code]],Clients[Client_Code],0)),"")</f>
        <v>SOPRAVAL</v>
      </c>
      <c r="D3339" s="25">
        <v>3</v>
      </c>
      <c r="E3339" s="25">
        <v>2</v>
      </c>
      <c r="F3339" s="25" t="b">
        <f>IF(E3339&gt;(VLOOKUP(D3339,Months_Weeks!$A$2:$B$13,2,TRUE)),FALSE)</f>
        <v>0</v>
      </c>
      <c r="G3339" s="63">
        <f>IF(Table312[[#This Row],[Facility]]="Buin",1.5%,0.25%)</f>
        <v>1.4999999999999999E-2</v>
      </c>
      <c r="H3339" s="38"/>
      <c r="I3339" s="38"/>
      <c r="J3339" s="27">
        <f t="shared" si="312"/>
        <v>108</v>
      </c>
      <c r="K3339" s="28">
        <f t="shared" si="313"/>
        <v>3</v>
      </c>
      <c r="L3339" s="27">
        <f>IF(K3339=0,0,IF(E3339&gt;1,E3339-1,VLOOKUP(K3339,Months_Weeks!$A$1:$B$13,2,0)))</f>
        <v>1</v>
      </c>
      <c r="M3339" s="29"/>
      <c r="N3339" s="39"/>
      <c r="O3339" s="39"/>
      <c r="P3339" s="50">
        <f t="shared" si="314"/>
        <v>0</v>
      </c>
      <c r="Q3339" s="28">
        <f t="shared" si="315"/>
        <v>3</v>
      </c>
      <c r="R3339" s="28">
        <f>IF(Q3339=0,0,IF(E3339&gt;1,E3339-1,VLOOKUP(Q3339,Months_Weeks!$A$1:$B$13,2,0)))</f>
        <v>1</v>
      </c>
      <c r="S3339" s="30"/>
      <c r="T3339" s="39"/>
      <c r="U3339" s="39"/>
      <c r="V3339" s="50">
        <f t="shared" si="316"/>
        <v>0</v>
      </c>
      <c r="W3339" s="28">
        <f t="shared" si="317"/>
        <v>3</v>
      </c>
      <c r="X3339" s="28">
        <f>IF(W3339=0,0,IF(E3339&gt;1,E3339-1,VLOOKUP(W3339,Months_Weeks!$A$1:$B$13,2,0)))</f>
        <v>1</v>
      </c>
      <c r="Y3339" s="30"/>
      <c r="Z3339" s="39"/>
      <c r="AA3339" s="31"/>
      <c r="AB3339" s="39"/>
      <c r="AC3339" s="31"/>
      <c r="AD3339" s="40"/>
      <c r="AE3339" s="31"/>
      <c r="AF3339" s="40"/>
      <c r="AG3339" s="31"/>
      <c r="AH3339" s="40"/>
      <c r="AI3339" s="31"/>
      <c r="AJ3339" s="40"/>
    </row>
    <row r="3340" spans="1:36" x14ac:dyDescent="0.25">
      <c r="A3340" s="37" t="s">
        <v>62</v>
      </c>
      <c r="B3340" s="37">
        <v>1007</v>
      </c>
      <c r="C3340" s="26" t="str">
        <f>IFERROR(INDEX(Clients[Client_Name],MATCH(Table312[[#This Row],[Client_Code]],Clients[Client_Code],0)),"")</f>
        <v>SOPRAVAL</v>
      </c>
      <c r="D3340" s="25">
        <v>3</v>
      </c>
      <c r="E3340" s="25">
        <v>3</v>
      </c>
      <c r="F3340" s="25" t="b">
        <f>IF(E3340&gt;(VLOOKUP(D3340,Months_Weeks!$A$2:$B$13,2,TRUE)),FALSE)</f>
        <v>0</v>
      </c>
      <c r="G3340" s="63">
        <f>IF(Table312[[#This Row],[Facility]]="Buin",1.5%,0.25%)</f>
        <v>1.4999999999999999E-2</v>
      </c>
      <c r="H3340" s="38"/>
      <c r="I3340" s="38"/>
      <c r="J3340" s="27">
        <f t="shared" si="312"/>
        <v>108</v>
      </c>
      <c r="K3340" s="28">
        <f t="shared" si="313"/>
        <v>3</v>
      </c>
      <c r="L3340" s="27">
        <f>IF(K3340=0,0,IF(E3340&gt;1,E3340-1,VLOOKUP(K3340,Months_Weeks!$A$1:$B$13,2,0)))</f>
        <v>2</v>
      </c>
      <c r="M3340" s="29"/>
      <c r="N3340" s="39"/>
      <c r="O3340" s="39"/>
      <c r="P3340" s="50">
        <f t="shared" si="314"/>
        <v>0</v>
      </c>
      <c r="Q3340" s="28">
        <f t="shared" si="315"/>
        <v>3</v>
      </c>
      <c r="R3340" s="28">
        <f>IF(Q3340=0,0,IF(E3340&gt;1,E3340-1,VLOOKUP(Q3340,Months_Weeks!$A$1:$B$13,2,0)))</f>
        <v>2</v>
      </c>
      <c r="S3340" s="30"/>
      <c r="T3340" s="39"/>
      <c r="U3340" s="39"/>
      <c r="V3340" s="50">
        <f t="shared" si="316"/>
        <v>0</v>
      </c>
      <c r="W3340" s="28">
        <f t="shared" si="317"/>
        <v>3</v>
      </c>
      <c r="X3340" s="28">
        <f>IF(W3340=0,0,IF(E3340&gt;1,E3340-1,VLOOKUP(W3340,Months_Weeks!$A$1:$B$13,2,0)))</f>
        <v>2</v>
      </c>
      <c r="Y3340" s="30"/>
      <c r="Z3340" s="39"/>
      <c r="AA3340" s="31"/>
      <c r="AB3340" s="39"/>
      <c r="AC3340" s="31"/>
      <c r="AD3340" s="40"/>
      <c r="AE3340" s="31"/>
      <c r="AF3340" s="40"/>
      <c r="AG3340" s="31"/>
      <c r="AH3340" s="40"/>
      <c r="AI3340" s="31"/>
      <c r="AJ3340" s="40"/>
    </row>
    <row r="3341" spans="1:36" x14ac:dyDescent="0.25">
      <c r="A3341" s="37" t="s">
        <v>62</v>
      </c>
      <c r="B3341" s="37">
        <v>1007</v>
      </c>
      <c r="C3341" s="26" t="str">
        <f>IFERROR(INDEX(Clients[Client_Name],MATCH(Table312[[#This Row],[Client_Code]],Clients[Client_Code],0)),"")</f>
        <v>SOPRAVAL</v>
      </c>
      <c r="D3341" s="25">
        <v>3</v>
      </c>
      <c r="E3341" s="25">
        <v>4</v>
      </c>
      <c r="F3341" s="25" t="b">
        <f>IF(E3341&gt;(VLOOKUP(D3341,Months_Weeks!$A$2:$B$13,2,TRUE)),FALSE)</f>
        <v>0</v>
      </c>
      <c r="G3341" s="63">
        <f>IF(Table312[[#This Row],[Facility]]="Buin",1.5%,0.25%)</f>
        <v>1.4999999999999999E-2</v>
      </c>
      <c r="H3341" s="38"/>
      <c r="I3341" s="38"/>
      <c r="J3341" s="27">
        <f t="shared" si="312"/>
        <v>108</v>
      </c>
      <c r="K3341" s="28">
        <f t="shared" si="313"/>
        <v>3</v>
      </c>
      <c r="L3341" s="27">
        <f>IF(K3341=0,0,IF(E3341&gt;1,E3341-1,VLOOKUP(K3341,Months_Weeks!$A$1:$B$13,2,0)))</f>
        <v>3</v>
      </c>
      <c r="M3341" s="29"/>
      <c r="N3341" s="39"/>
      <c r="O3341" s="39"/>
      <c r="P3341" s="50">
        <f t="shared" si="314"/>
        <v>0</v>
      </c>
      <c r="Q3341" s="28">
        <f t="shared" si="315"/>
        <v>3</v>
      </c>
      <c r="R3341" s="28">
        <f>IF(Q3341=0,0,IF(E3341&gt;1,E3341-1,VLOOKUP(Q3341,Months_Weeks!$A$1:$B$13,2,0)))</f>
        <v>3</v>
      </c>
      <c r="S3341" s="30"/>
      <c r="T3341" s="39"/>
      <c r="U3341" s="39"/>
      <c r="V3341" s="50">
        <f t="shared" si="316"/>
        <v>0</v>
      </c>
      <c r="W3341" s="28">
        <f t="shared" si="317"/>
        <v>3</v>
      </c>
      <c r="X3341" s="28">
        <f>IF(W3341=0,0,IF(E3341&gt;1,E3341-1,VLOOKUP(W3341,Months_Weeks!$A$1:$B$13,2,0)))</f>
        <v>3</v>
      </c>
      <c r="Y3341" s="30"/>
      <c r="Z3341" s="39"/>
      <c r="AA3341" s="31"/>
      <c r="AB3341" s="39"/>
      <c r="AC3341" s="31"/>
      <c r="AD3341" s="40"/>
      <c r="AE3341" s="31"/>
      <c r="AF3341" s="40"/>
      <c r="AG3341" s="31"/>
      <c r="AH3341" s="40"/>
      <c r="AI3341" s="31"/>
      <c r="AJ3341" s="40"/>
    </row>
    <row r="3342" spans="1:36" x14ac:dyDescent="0.25">
      <c r="A3342" s="37" t="s">
        <v>62</v>
      </c>
      <c r="B3342" s="37">
        <v>1007</v>
      </c>
      <c r="C3342" s="26" t="str">
        <f>IFERROR(INDEX(Clients[Client_Name],MATCH(Table312[[#This Row],[Client_Code]],Clients[Client_Code],0)),"")</f>
        <v>SOPRAVAL</v>
      </c>
      <c r="D3342" s="25">
        <v>3</v>
      </c>
      <c r="E3342" s="25">
        <v>5</v>
      </c>
      <c r="F3342" s="25" t="b">
        <f>IF(E3342&gt;(VLOOKUP(D3342,Months_Weeks!$A$2:$B$13,2,TRUE)),FALSE)</f>
        <v>0</v>
      </c>
      <c r="G3342" s="63">
        <f>IF(Table312[[#This Row],[Facility]]="Buin",1.5%,0.25%)</f>
        <v>1.4999999999999999E-2</v>
      </c>
      <c r="H3342" s="38"/>
      <c r="I3342" s="38"/>
      <c r="J3342" s="27">
        <f t="shared" si="312"/>
        <v>108</v>
      </c>
      <c r="K3342" s="28">
        <f t="shared" si="313"/>
        <v>3</v>
      </c>
      <c r="L3342" s="27">
        <f>IF(K3342=0,0,IF(E3342&gt;1,E3342-1,VLOOKUP(K3342,Months_Weeks!$A$1:$B$13,2,0)))</f>
        <v>4</v>
      </c>
      <c r="M3342" s="29"/>
      <c r="N3342" s="39"/>
      <c r="O3342" s="39"/>
      <c r="P3342" s="50">
        <f t="shared" si="314"/>
        <v>0</v>
      </c>
      <c r="Q3342" s="28">
        <f t="shared" si="315"/>
        <v>3</v>
      </c>
      <c r="R3342" s="28">
        <f>IF(Q3342=0,0,IF(E3342&gt;1,E3342-1,VLOOKUP(Q3342,Months_Weeks!$A$1:$B$13,2,0)))</f>
        <v>4</v>
      </c>
      <c r="S3342" s="30"/>
      <c r="T3342" s="39"/>
      <c r="U3342" s="39"/>
      <c r="V3342" s="50">
        <f t="shared" si="316"/>
        <v>0</v>
      </c>
      <c r="W3342" s="28">
        <f t="shared" si="317"/>
        <v>3</v>
      </c>
      <c r="X3342" s="28">
        <f>IF(W3342=0,0,IF(E3342&gt;1,E3342-1,VLOOKUP(W3342,Months_Weeks!$A$1:$B$13,2,0)))</f>
        <v>4</v>
      </c>
      <c r="Y3342" s="30"/>
      <c r="Z3342" s="39"/>
      <c r="AA3342" s="31"/>
      <c r="AB3342" s="39"/>
      <c r="AC3342" s="31"/>
      <c r="AD3342" s="40"/>
      <c r="AE3342" s="31"/>
      <c r="AF3342" s="40"/>
      <c r="AG3342" s="31"/>
      <c r="AH3342" s="40"/>
      <c r="AI3342" s="31"/>
      <c r="AJ3342" s="40"/>
    </row>
    <row r="3343" spans="1:36" x14ac:dyDescent="0.25">
      <c r="A3343" s="37" t="s">
        <v>62</v>
      </c>
      <c r="B3343" s="37">
        <v>1007</v>
      </c>
      <c r="C3343" s="26" t="str">
        <f>IFERROR(INDEX(Clients[Client_Name],MATCH(Table312[[#This Row],[Client_Code]],Clients[Client_Code],0)),"")</f>
        <v>SOPRAVAL</v>
      </c>
      <c r="D3343" s="25">
        <v>4</v>
      </c>
      <c r="E3343" s="25">
        <v>1</v>
      </c>
      <c r="F3343" s="25" t="b">
        <f>IF(E3343&gt;(VLOOKUP(D3343,Months_Weeks!$A$2:$B$13,2,TRUE)),FALSE)</f>
        <v>0</v>
      </c>
      <c r="G3343" s="63">
        <f>IF(Table312[[#This Row],[Facility]]="Buin",1.5%,0.25%)</f>
        <v>1.4999999999999999E-2</v>
      </c>
      <c r="H3343" s="38"/>
      <c r="I3343" s="38"/>
      <c r="J3343" s="27">
        <f t="shared" si="312"/>
        <v>108</v>
      </c>
      <c r="K3343" s="28">
        <f t="shared" si="313"/>
        <v>3</v>
      </c>
      <c r="L3343" s="27">
        <f>IF(K3343=0,0,IF(E3343&gt;1,E3343-1,VLOOKUP(K3343,Months_Weeks!$A$1:$B$13,2,0)))</f>
        <v>5</v>
      </c>
      <c r="M3343" s="29"/>
      <c r="N3343" s="39"/>
      <c r="O3343" s="39"/>
      <c r="P3343" s="50">
        <f t="shared" si="314"/>
        <v>0</v>
      </c>
      <c r="Q3343" s="28">
        <f t="shared" si="315"/>
        <v>3</v>
      </c>
      <c r="R3343" s="28">
        <f>IF(Q3343=0,0,IF(E3343&gt;1,E3343-1,VLOOKUP(Q3343,Months_Weeks!$A$1:$B$13,2,0)))</f>
        <v>5</v>
      </c>
      <c r="S3343" s="30"/>
      <c r="T3343" s="39"/>
      <c r="U3343" s="39"/>
      <c r="V3343" s="50">
        <f t="shared" si="316"/>
        <v>0</v>
      </c>
      <c r="W3343" s="28">
        <f t="shared" si="317"/>
        <v>3</v>
      </c>
      <c r="X3343" s="28">
        <f>IF(W3343=0,0,IF(E3343&gt;1,E3343-1,VLOOKUP(W3343,Months_Weeks!$A$1:$B$13,2,0)))</f>
        <v>5</v>
      </c>
      <c r="Y3343" s="30"/>
      <c r="Z3343" s="39"/>
      <c r="AA3343" s="31"/>
      <c r="AB3343" s="39"/>
      <c r="AC3343" s="31"/>
      <c r="AD3343" s="40"/>
      <c r="AE3343" s="31"/>
      <c r="AF3343" s="40"/>
      <c r="AG3343" s="31"/>
      <c r="AH3343" s="40"/>
      <c r="AI3343" s="31"/>
      <c r="AJ3343" s="40"/>
    </row>
    <row r="3344" spans="1:36" x14ac:dyDescent="0.25">
      <c r="A3344" s="37" t="s">
        <v>62</v>
      </c>
      <c r="B3344" s="37">
        <v>1007</v>
      </c>
      <c r="C3344" s="26" t="str">
        <f>IFERROR(INDEX(Clients[Client_Name],MATCH(Table312[[#This Row],[Client_Code]],Clients[Client_Code],0)),"")</f>
        <v>SOPRAVAL</v>
      </c>
      <c r="D3344" s="25">
        <v>4</v>
      </c>
      <c r="E3344" s="25">
        <v>2</v>
      </c>
      <c r="F3344" s="25" t="b">
        <f>IF(E3344&gt;(VLOOKUP(D3344,Months_Weeks!$A$2:$B$13,2,TRUE)),FALSE)</f>
        <v>0</v>
      </c>
      <c r="G3344" s="63">
        <f>IF(Table312[[#This Row],[Facility]]="Buin",1.5%,0.25%)</f>
        <v>1.4999999999999999E-2</v>
      </c>
      <c r="H3344" s="38"/>
      <c r="I3344" s="38"/>
      <c r="J3344" s="27">
        <f t="shared" si="312"/>
        <v>108</v>
      </c>
      <c r="K3344" s="28">
        <f t="shared" si="313"/>
        <v>4</v>
      </c>
      <c r="L3344" s="27">
        <f>IF(K3344=0,0,IF(E3344&gt;1,E3344-1,VLOOKUP(K3344,Months_Weeks!$A$1:$B$13,2,0)))</f>
        <v>1</v>
      </c>
      <c r="M3344" s="29"/>
      <c r="N3344" s="39"/>
      <c r="O3344" s="39"/>
      <c r="P3344" s="50">
        <f t="shared" si="314"/>
        <v>0</v>
      </c>
      <c r="Q3344" s="28">
        <f t="shared" si="315"/>
        <v>4</v>
      </c>
      <c r="R3344" s="28">
        <f>IF(Q3344=0,0,IF(E3344&gt;1,E3344-1,VLOOKUP(Q3344,Months_Weeks!$A$1:$B$13,2,0)))</f>
        <v>1</v>
      </c>
      <c r="S3344" s="30"/>
      <c r="T3344" s="39"/>
      <c r="U3344" s="39"/>
      <c r="V3344" s="50">
        <f t="shared" si="316"/>
        <v>0</v>
      </c>
      <c r="W3344" s="28">
        <f t="shared" si="317"/>
        <v>4</v>
      </c>
      <c r="X3344" s="28">
        <f>IF(W3344=0,0,IF(E3344&gt;1,E3344-1,VLOOKUP(W3344,Months_Weeks!$A$1:$B$13,2,0)))</f>
        <v>1</v>
      </c>
      <c r="Y3344" s="30"/>
      <c r="Z3344" s="39"/>
      <c r="AA3344" s="31"/>
      <c r="AB3344" s="39"/>
      <c r="AC3344" s="31"/>
      <c r="AD3344" s="40"/>
      <c r="AE3344" s="31"/>
      <c r="AF3344" s="40"/>
      <c r="AG3344" s="31"/>
      <c r="AH3344" s="40"/>
      <c r="AI3344" s="31"/>
      <c r="AJ3344" s="40"/>
    </row>
    <row r="3345" spans="1:36" x14ac:dyDescent="0.25">
      <c r="A3345" s="37" t="s">
        <v>62</v>
      </c>
      <c r="B3345" s="37">
        <v>1007</v>
      </c>
      <c r="C3345" s="26" t="str">
        <f>IFERROR(INDEX(Clients[Client_Name],MATCH(Table312[[#This Row],[Client_Code]],Clients[Client_Code],0)),"")</f>
        <v>SOPRAVAL</v>
      </c>
      <c r="D3345" s="25">
        <v>4</v>
      </c>
      <c r="E3345" s="25">
        <v>3</v>
      </c>
      <c r="F3345" s="25" t="b">
        <f>IF(E3345&gt;(VLOOKUP(D3345,Months_Weeks!$A$2:$B$13,2,TRUE)),FALSE)</f>
        <v>0</v>
      </c>
      <c r="G3345" s="63">
        <f>IF(Table312[[#This Row],[Facility]]="Buin",1.5%,0.25%)</f>
        <v>1.4999999999999999E-2</v>
      </c>
      <c r="H3345" s="38"/>
      <c r="I3345" s="38"/>
      <c r="J3345" s="27">
        <f t="shared" si="312"/>
        <v>108</v>
      </c>
      <c r="K3345" s="28">
        <f t="shared" si="313"/>
        <v>4</v>
      </c>
      <c r="L3345" s="27">
        <f>IF(K3345=0,0,IF(E3345&gt;1,E3345-1,VLOOKUP(K3345,Months_Weeks!$A$1:$B$13,2,0)))</f>
        <v>2</v>
      </c>
      <c r="M3345" s="29"/>
      <c r="N3345" s="39"/>
      <c r="O3345" s="39"/>
      <c r="P3345" s="50">
        <f t="shared" si="314"/>
        <v>0</v>
      </c>
      <c r="Q3345" s="28">
        <f t="shared" si="315"/>
        <v>4</v>
      </c>
      <c r="R3345" s="28">
        <f>IF(Q3345=0,0,IF(E3345&gt;1,E3345-1,VLOOKUP(Q3345,Months_Weeks!$A$1:$B$13,2,0)))</f>
        <v>2</v>
      </c>
      <c r="S3345" s="30"/>
      <c r="T3345" s="39"/>
      <c r="U3345" s="39"/>
      <c r="V3345" s="50">
        <f t="shared" si="316"/>
        <v>0</v>
      </c>
      <c r="W3345" s="28">
        <f t="shared" si="317"/>
        <v>4</v>
      </c>
      <c r="X3345" s="28">
        <f>IF(W3345=0,0,IF(E3345&gt;1,E3345-1,VLOOKUP(W3345,Months_Weeks!$A$1:$B$13,2,0)))</f>
        <v>2</v>
      </c>
      <c r="Y3345" s="30"/>
      <c r="Z3345" s="39"/>
      <c r="AA3345" s="31"/>
      <c r="AB3345" s="39"/>
      <c r="AC3345" s="31"/>
      <c r="AD3345" s="40"/>
      <c r="AE3345" s="31"/>
      <c r="AF3345" s="40"/>
      <c r="AG3345" s="31"/>
      <c r="AH3345" s="40"/>
      <c r="AI3345" s="31"/>
      <c r="AJ3345" s="40"/>
    </row>
    <row r="3346" spans="1:36" x14ac:dyDescent="0.25">
      <c r="A3346" s="37" t="s">
        <v>62</v>
      </c>
      <c r="B3346" s="37">
        <v>1007</v>
      </c>
      <c r="C3346" s="26" t="str">
        <f>IFERROR(INDEX(Clients[Client_Name],MATCH(Table312[[#This Row],[Client_Code]],Clients[Client_Code],0)),"")</f>
        <v>SOPRAVAL</v>
      </c>
      <c r="D3346" s="25">
        <v>4</v>
      </c>
      <c r="E3346" s="25">
        <v>4</v>
      </c>
      <c r="F3346" s="25" t="b">
        <f>IF(E3346&gt;(VLOOKUP(D3346,Months_Weeks!$A$2:$B$13,2,TRUE)),FALSE)</f>
        <v>0</v>
      </c>
      <c r="G3346" s="63">
        <f>IF(Table312[[#This Row],[Facility]]="Buin",1.5%,0.25%)</f>
        <v>1.4999999999999999E-2</v>
      </c>
      <c r="H3346" s="38"/>
      <c r="I3346" s="38"/>
      <c r="J3346" s="27">
        <f t="shared" si="312"/>
        <v>108</v>
      </c>
      <c r="K3346" s="28">
        <f t="shared" si="313"/>
        <v>4</v>
      </c>
      <c r="L3346" s="27">
        <f>IF(K3346=0,0,IF(E3346&gt;1,E3346-1,VLOOKUP(K3346,Months_Weeks!$A$1:$B$13,2,0)))</f>
        <v>3</v>
      </c>
      <c r="M3346" s="29"/>
      <c r="N3346" s="39"/>
      <c r="O3346" s="39"/>
      <c r="P3346" s="50">
        <f t="shared" si="314"/>
        <v>0</v>
      </c>
      <c r="Q3346" s="28">
        <f t="shared" si="315"/>
        <v>4</v>
      </c>
      <c r="R3346" s="28">
        <f>IF(Q3346=0,0,IF(E3346&gt;1,E3346-1,VLOOKUP(Q3346,Months_Weeks!$A$1:$B$13,2,0)))</f>
        <v>3</v>
      </c>
      <c r="S3346" s="30"/>
      <c r="T3346" s="39"/>
      <c r="U3346" s="39"/>
      <c r="V3346" s="50">
        <f t="shared" si="316"/>
        <v>0</v>
      </c>
      <c r="W3346" s="28">
        <f t="shared" si="317"/>
        <v>4</v>
      </c>
      <c r="X3346" s="28">
        <f>IF(W3346=0,0,IF(E3346&gt;1,E3346-1,VLOOKUP(W3346,Months_Weeks!$A$1:$B$13,2,0)))</f>
        <v>3</v>
      </c>
      <c r="Y3346" s="30"/>
      <c r="Z3346" s="39"/>
      <c r="AA3346" s="31"/>
      <c r="AB3346" s="39"/>
      <c r="AC3346" s="31"/>
      <c r="AD3346" s="40"/>
      <c r="AE3346" s="31"/>
      <c r="AF3346" s="40"/>
      <c r="AG3346" s="31"/>
      <c r="AH3346" s="40"/>
      <c r="AI3346" s="31"/>
      <c r="AJ3346" s="40"/>
    </row>
    <row r="3347" spans="1:36" x14ac:dyDescent="0.25">
      <c r="A3347" s="37" t="s">
        <v>62</v>
      </c>
      <c r="B3347" s="37">
        <v>1007</v>
      </c>
      <c r="C3347" s="26" t="str">
        <f>IFERROR(INDEX(Clients[Client_Name],MATCH(Table312[[#This Row],[Client_Code]],Clients[Client_Code],0)),"")</f>
        <v>SOPRAVAL</v>
      </c>
      <c r="D3347" s="25">
        <v>5</v>
      </c>
      <c r="E3347" s="25">
        <v>1</v>
      </c>
      <c r="F3347" s="25" t="b">
        <f>IF(E3347&gt;(VLOOKUP(D3347,Months_Weeks!$A$2:$B$13,2,TRUE)),FALSE)</f>
        <v>0</v>
      </c>
      <c r="G3347" s="63">
        <f>IF(Table312[[#This Row],[Facility]]="Buin",1.5%,0.25%)</f>
        <v>1.4999999999999999E-2</v>
      </c>
      <c r="H3347" s="38"/>
      <c r="I3347" s="38"/>
      <c r="J3347" s="27">
        <f t="shared" si="312"/>
        <v>108</v>
      </c>
      <c r="K3347" s="28">
        <f t="shared" si="313"/>
        <v>4</v>
      </c>
      <c r="L3347" s="27">
        <f>IF(K3347=0,0,IF(E3347&gt;1,E3347-1,VLOOKUP(K3347,Months_Weeks!$A$1:$B$13,2,0)))</f>
        <v>4</v>
      </c>
      <c r="M3347" s="29"/>
      <c r="N3347" s="39"/>
      <c r="O3347" s="39"/>
      <c r="P3347" s="50">
        <f t="shared" si="314"/>
        <v>0</v>
      </c>
      <c r="Q3347" s="28">
        <f t="shared" si="315"/>
        <v>4</v>
      </c>
      <c r="R3347" s="28">
        <f>IF(Q3347=0,0,IF(E3347&gt;1,E3347-1,VLOOKUP(Q3347,Months_Weeks!$A$1:$B$13,2,0)))</f>
        <v>4</v>
      </c>
      <c r="S3347" s="30"/>
      <c r="T3347" s="39"/>
      <c r="U3347" s="39"/>
      <c r="V3347" s="50">
        <f t="shared" si="316"/>
        <v>0</v>
      </c>
      <c r="W3347" s="28">
        <f t="shared" si="317"/>
        <v>4</v>
      </c>
      <c r="X3347" s="28">
        <f>IF(W3347=0,0,IF(E3347&gt;1,E3347-1,VLOOKUP(W3347,Months_Weeks!$A$1:$B$13,2,0)))</f>
        <v>4</v>
      </c>
      <c r="Y3347" s="30"/>
      <c r="Z3347" s="39"/>
      <c r="AA3347" s="31"/>
      <c r="AB3347" s="39"/>
      <c r="AC3347" s="31"/>
      <c r="AD3347" s="40"/>
      <c r="AE3347" s="31"/>
      <c r="AF3347" s="40"/>
      <c r="AG3347" s="31"/>
      <c r="AH3347" s="40"/>
      <c r="AI3347" s="31"/>
      <c r="AJ3347" s="40"/>
    </row>
    <row r="3348" spans="1:36" x14ac:dyDescent="0.25">
      <c r="A3348" s="37" t="s">
        <v>62</v>
      </c>
      <c r="B3348" s="37">
        <v>1007</v>
      </c>
      <c r="C3348" s="26" t="str">
        <f>IFERROR(INDEX(Clients[Client_Name],MATCH(Table312[[#This Row],[Client_Code]],Clients[Client_Code],0)),"")</f>
        <v>SOPRAVAL</v>
      </c>
      <c r="D3348" s="25">
        <v>5</v>
      </c>
      <c r="E3348" s="25">
        <v>2</v>
      </c>
      <c r="F3348" s="25" t="b">
        <f>IF(E3348&gt;(VLOOKUP(D3348,Months_Weeks!$A$2:$B$13,2,TRUE)),FALSE)</f>
        <v>0</v>
      </c>
      <c r="G3348" s="63">
        <f>IF(Table312[[#This Row],[Facility]]="Buin",1.5%,0.25%)</f>
        <v>1.4999999999999999E-2</v>
      </c>
      <c r="H3348" s="38"/>
      <c r="I3348" s="38"/>
      <c r="J3348" s="27">
        <f t="shared" si="312"/>
        <v>108</v>
      </c>
      <c r="K3348" s="28">
        <f t="shared" si="313"/>
        <v>5</v>
      </c>
      <c r="L3348" s="27">
        <f>IF(K3348=0,0,IF(E3348&gt;1,E3348-1,VLOOKUP(K3348,Months_Weeks!$A$1:$B$13,2,0)))</f>
        <v>1</v>
      </c>
      <c r="M3348" s="29"/>
      <c r="N3348" s="39"/>
      <c r="O3348" s="39"/>
      <c r="P3348" s="50">
        <f t="shared" si="314"/>
        <v>0</v>
      </c>
      <c r="Q3348" s="28">
        <f t="shared" si="315"/>
        <v>5</v>
      </c>
      <c r="R3348" s="28">
        <f>IF(Q3348=0,0,IF(E3348&gt;1,E3348-1,VLOOKUP(Q3348,Months_Weeks!$A$1:$B$13,2,0)))</f>
        <v>1</v>
      </c>
      <c r="S3348" s="30"/>
      <c r="T3348" s="39"/>
      <c r="U3348" s="39"/>
      <c r="V3348" s="50">
        <f t="shared" si="316"/>
        <v>0</v>
      </c>
      <c r="W3348" s="28">
        <f t="shared" si="317"/>
        <v>5</v>
      </c>
      <c r="X3348" s="28">
        <f>IF(W3348=0,0,IF(E3348&gt;1,E3348-1,VLOOKUP(W3348,Months_Weeks!$A$1:$B$13,2,0)))</f>
        <v>1</v>
      </c>
      <c r="Y3348" s="30"/>
      <c r="Z3348" s="39"/>
      <c r="AA3348" s="31"/>
      <c r="AB3348" s="39"/>
      <c r="AC3348" s="31"/>
      <c r="AD3348" s="40"/>
      <c r="AE3348" s="31"/>
      <c r="AF3348" s="40"/>
      <c r="AG3348" s="31"/>
      <c r="AH3348" s="40"/>
      <c r="AI3348" s="31"/>
      <c r="AJ3348" s="40"/>
    </row>
    <row r="3349" spans="1:36" x14ac:dyDescent="0.25">
      <c r="A3349" s="37" t="s">
        <v>62</v>
      </c>
      <c r="B3349" s="37">
        <v>1007</v>
      </c>
      <c r="C3349" s="26" t="str">
        <f>IFERROR(INDEX(Clients[Client_Name],MATCH(Table312[[#This Row],[Client_Code]],Clients[Client_Code],0)),"")</f>
        <v>SOPRAVAL</v>
      </c>
      <c r="D3349" s="25">
        <v>5</v>
      </c>
      <c r="E3349" s="25">
        <v>3</v>
      </c>
      <c r="F3349" s="25" t="b">
        <f>IF(E3349&gt;(VLOOKUP(D3349,Months_Weeks!$A$2:$B$13,2,TRUE)),FALSE)</f>
        <v>0</v>
      </c>
      <c r="G3349" s="63">
        <f>IF(Table312[[#This Row],[Facility]]="Buin",1.5%,0.25%)</f>
        <v>1.4999999999999999E-2</v>
      </c>
      <c r="H3349" s="38"/>
      <c r="I3349" s="38"/>
      <c r="J3349" s="27">
        <f t="shared" si="312"/>
        <v>108</v>
      </c>
      <c r="K3349" s="28">
        <f t="shared" si="313"/>
        <v>5</v>
      </c>
      <c r="L3349" s="27">
        <f>IF(K3349=0,0,IF(E3349&gt;1,E3349-1,VLOOKUP(K3349,Months_Weeks!$A$1:$B$13,2,0)))</f>
        <v>2</v>
      </c>
      <c r="M3349" s="29"/>
      <c r="N3349" s="39"/>
      <c r="O3349" s="39"/>
      <c r="P3349" s="50">
        <f t="shared" si="314"/>
        <v>0</v>
      </c>
      <c r="Q3349" s="28">
        <f t="shared" si="315"/>
        <v>5</v>
      </c>
      <c r="R3349" s="28">
        <f>IF(Q3349=0,0,IF(E3349&gt;1,E3349-1,VLOOKUP(Q3349,Months_Weeks!$A$1:$B$13,2,0)))</f>
        <v>2</v>
      </c>
      <c r="S3349" s="30"/>
      <c r="T3349" s="39"/>
      <c r="U3349" s="39"/>
      <c r="V3349" s="50">
        <f t="shared" si="316"/>
        <v>0</v>
      </c>
      <c r="W3349" s="28">
        <f t="shared" si="317"/>
        <v>5</v>
      </c>
      <c r="X3349" s="28">
        <f>IF(W3349=0,0,IF(E3349&gt;1,E3349-1,VLOOKUP(W3349,Months_Weeks!$A$1:$B$13,2,0)))</f>
        <v>2</v>
      </c>
      <c r="Y3349" s="30"/>
      <c r="Z3349" s="39"/>
      <c r="AA3349" s="31"/>
      <c r="AB3349" s="39"/>
      <c r="AC3349" s="31"/>
      <c r="AD3349" s="40"/>
      <c r="AE3349" s="31"/>
      <c r="AF3349" s="40"/>
      <c r="AG3349" s="31"/>
      <c r="AH3349" s="40"/>
      <c r="AI3349" s="31"/>
      <c r="AJ3349" s="40"/>
    </row>
    <row r="3350" spans="1:36" x14ac:dyDescent="0.25">
      <c r="A3350" s="37" t="s">
        <v>62</v>
      </c>
      <c r="B3350" s="37">
        <v>1007</v>
      </c>
      <c r="C3350" s="26" t="str">
        <f>IFERROR(INDEX(Clients[Client_Name],MATCH(Table312[[#This Row],[Client_Code]],Clients[Client_Code],0)),"")</f>
        <v>SOPRAVAL</v>
      </c>
      <c r="D3350" s="25">
        <v>5</v>
      </c>
      <c r="E3350" s="25">
        <v>4</v>
      </c>
      <c r="F3350" s="25" t="b">
        <f>IF(E3350&gt;(VLOOKUP(D3350,Months_Weeks!$A$2:$B$13,2,TRUE)),FALSE)</f>
        <v>0</v>
      </c>
      <c r="G3350" s="63">
        <f>IF(Table312[[#This Row],[Facility]]="Buin",1.5%,0.25%)</f>
        <v>1.4999999999999999E-2</v>
      </c>
      <c r="H3350" s="38"/>
      <c r="I3350" s="38"/>
      <c r="J3350" s="27">
        <f t="shared" si="312"/>
        <v>108</v>
      </c>
      <c r="K3350" s="28">
        <f t="shared" si="313"/>
        <v>5</v>
      </c>
      <c r="L3350" s="27">
        <f>IF(K3350=0,0,IF(E3350&gt;1,E3350-1,VLOOKUP(K3350,Months_Weeks!$A$1:$B$13,2,0)))</f>
        <v>3</v>
      </c>
      <c r="M3350" s="29"/>
      <c r="N3350" s="39"/>
      <c r="O3350" s="39"/>
      <c r="P3350" s="50">
        <f t="shared" si="314"/>
        <v>0</v>
      </c>
      <c r="Q3350" s="28">
        <f t="shared" si="315"/>
        <v>5</v>
      </c>
      <c r="R3350" s="28">
        <f>IF(Q3350=0,0,IF(E3350&gt;1,E3350-1,VLOOKUP(Q3350,Months_Weeks!$A$1:$B$13,2,0)))</f>
        <v>3</v>
      </c>
      <c r="S3350" s="30"/>
      <c r="T3350" s="39"/>
      <c r="U3350" s="39"/>
      <c r="V3350" s="50">
        <f t="shared" si="316"/>
        <v>0</v>
      </c>
      <c r="W3350" s="28">
        <f t="shared" si="317"/>
        <v>5</v>
      </c>
      <c r="X3350" s="28">
        <f>IF(W3350=0,0,IF(E3350&gt;1,E3350-1,VLOOKUP(W3350,Months_Weeks!$A$1:$B$13,2,0)))</f>
        <v>3</v>
      </c>
      <c r="Y3350" s="30"/>
      <c r="Z3350" s="39"/>
      <c r="AA3350" s="31"/>
      <c r="AB3350" s="39"/>
      <c r="AC3350" s="31"/>
      <c r="AD3350" s="40"/>
      <c r="AE3350" s="31"/>
      <c r="AF3350" s="40"/>
      <c r="AG3350" s="31"/>
      <c r="AH3350" s="40"/>
      <c r="AI3350" s="31"/>
      <c r="AJ3350" s="40"/>
    </row>
    <row r="3351" spans="1:36" x14ac:dyDescent="0.25">
      <c r="A3351" s="37" t="s">
        <v>62</v>
      </c>
      <c r="B3351" s="37">
        <v>1007</v>
      </c>
      <c r="C3351" s="26" t="str">
        <f>IFERROR(INDEX(Clients[Client_Name],MATCH(Table312[[#This Row],[Client_Code]],Clients[Client_Code],0)),"")</f>
        <v>SOPRAVAL</v>
      </c>
      <c r="D3351" s="25">
        <v>6</v>
      </c>
      <c r="E3351" s="25">
        <v>1</v>
      </c>
      <c r="F3351" s="25" t="b">
        <f>IF(E3351&gt;(VLOOKUP(D3351,Months_Weeks!$A$2:$B$13,2,TRUE)),FALSE)</f>
        <v>0</v>
      </c>
      <c r="G3351" s="63">
        <f>IF(Table312[[#This Row],[Facility]]="Buin",1.5%,0.25%)</f>
        <v>1.4999999999999999E-2</v>
      </c>
      <c r="H3351" s="38"/>
      <c r="I3351" s="38"/>
      <c r="J3351" s="27">
        <f t="shared" si="312"/>
        <v>108</v>
      </c>
      <c r="K3351" s="28">
        <f t="shared" si="313"/>
        <v>5</v>
      </c>
      <c r="L3351" s="27">
        <f>IF(K3351=0,0,IF(E3351&gt;1,E3351-1,VLOOKUP(K3351,Months_Weeks!$A$1:$B$13,2,0)))</f>
        <v>4</v>
      </c>
      <c r="M3351" s="29"/>
      <c r="N3351" s="39"/>
      <c r="O3351" s="39"/>
      <c r="P3351" s="50">
        <f t="shared" si="314"/>
        <v>0</v>
      </c>
      <c r="Q3351" s="28">
        <f t="shared" si="315"/>
        <v>5</v>
      </c>
      <c r="R3351" s="28">
        <f>IF(Q3351=0,0,IF(E3351&gt;1,E3351-1,VLOOKUP(Q3351,Months_Weeks!$A$1:$B$13,2,0)))</f>
        <v>4</v>
      </c>
      <c r="S3351" s="30"/>
      <c r="T3351" s="39"/>
      <c r="U3351" s="39"/>
      <c r="V3351" s="50">
        <f t="shared" si="316"/>
        <v>0</v>
      </c>
      <c r="W3351" s="28">
        <f t="shared" si="317"/>
        <v>5</v>
      </c>
      <c r="X3351" s="28">
        <f>IF(W3351=0,0,IF(E3351&gt;1,E3351-1,VLOOKUP(W3351,Months_Weeks!$A$1:$B$13,2,0)))</f>
        <v>4</v>
      </c>
      <c r="Y3351" s="30"/>
      <c r="Z3351" s="39"/>
      <c r="AA3351" s="31"/>
      <c r="AB3351" s="39"/>
      <c r="AC3351" s="31"/>
      <c r="AD3351" s="40"/>
      <c r="AE3351" s="31"/>
      <c r="AF3351" s="40"/>
      <c r="AG3351" s="31"/>
      <c r="AH3351" s="40"/>
      <c r="AI3351" s="31"/>
      <c r="AJ3351" s="40"/>
    </row>
    <row r="3352" spans="1:36" x14ac:dyDescent="0.25">
      <c r="A3352" s="37" t="s">
        <v>62</v>
      </c>
      <c r="B3352" s="37">
        <v>1007</v>
      </c>
      <c r="C3352" s="26" t="str">
        <f>IFERROR(INDEX(Clients[Client_Name],MATCH(Table312[[#This Row],[Client_Code]],Clients[Client_Code],0)),"")</f>
        <v>SOPRAVAL</v>
      </c>
      <c r="D3352" s="25">
        <v>6</v>
      </c>
      <c r="E3352" s="25">
        <v>2</v>
      </c>
      <c r="F3352" s="25" t="b">
        <f>IF(E3352&gt;(VLOOKUP(D3352,Months_Weeks!$A$2:$B$13,2,TRUE)),FALSE)</f>
        <v>0</v>
      </c>
      <c r="G3352" s="63">
        <f>IF(Table312[[#This Row],[Facility]]="Buin",1.5%,0.25%)</f>
        <v>1.4999999999999999E-2</v>
      </c>
      <c r="H3352" s="38"/>
      <c r="I3352" s="38"/>
      <c r="J3352" s="27">
        <f t="shared" si="312"/>
        <v>108</v>
      </c>
      <c r="K3352" s="28">
        <f t="shared" si="313"/>
        <v>6</v>
      </c>
      <c r="L3352" s="27">
        <f>IF(K3352=0,0,IF(E3352&gt;1,E3352-1,VLOOKUP(K3352,Months_Weeks!$A$1:$B$13,2,0)))</f>
        <v>1</v>
      </c>
      <c r="M3352" s="29"/>
      <c r="N3352" s="39"/>
      <c r="O3352" s="39"/>
      <c r="P3352" s="50">
        <f t="shared" si="314"/>
        <v>0</v>
      </c>
      <c r="Q3352" s="28">
        <f t="shared" si="315"/>
        <v>6</v>
      </c>
      <c r="R3352" s="28">
        <f>IF(Q3352=0,0,IF(E3352&gt;1,E3352-1,VLOOKUP(Q3352,Months_Weeks!$A$1:$B$13,2,0)))</f>
        <v>1</v>
      </c>
      <c r="S3352" s="30"/>
      <c r="T3352" s="39"/>
      <c r="U3352" s="39"/>
      <c r="V3352" s="50">
        <f t="shared" si="316"/>
        <v>0</v>
      </c>
      <c r="W3352" s="28">
        <f t="shared" si="317"/>
        <v>6</v>
      </c>
      <c r="X3352" s="28">
        <f>IF(W3352=0,0,IF(E3352&gt;1,E3352-1,VLOOKUP(W3352,Months_Weeks!$A$1:$B$13,2,0)))</f>
        <v>1</v>
      </c>
      <c r="Y3352" s="30"/>
      <c r="Z3352" s="39"/>
      <c r="AA3352" s="31"/>
      <c r="AB3352" s="39"/>
      <c r="AC3352" s="31"/>
      <c r="AD3352" s="40"/>
      <c r="AE3352" s="31"/>
      <c r="AF3352" s="40"/>
      <c r="AG3352" s="31"/>
      <c r="AH3352" s="40"/>
      <c r="AI3352" s="31"/>
      <c r="AJ3352" s="40"/>
    </row>
    <row r="3353" spans="1:36" x14ac:dyDescent="0.25">
      <c r="A3353" s="37" t="s">
        <v>62</v>
      </c>
      <c r="B3353" s="37">
        <v>1007</v>
      </c>
      <c r="C3353" s="26" t="str">
        <f>IFERROR(INDEX(Clients[Client_Name],MATCH(Table312[[#This Row],[Client_Code]],Clients[Client_Code],0)),"")</f>
        <v>SOPRAVAL</v>
      </c>
      <c r="D3353" s="25">
        <v>6</v>
      </c>
      <c r="E3353" s="25">
        <v>3</v>
      </c>
      <c r="F3353" s="25" t="b">
        <f>IF(E3353&gt;(VLOOKUP(D3353,Months_Weeks!$A$2:$B$13,2,TRUE)),FALSE)</f>
        <v>0</v>
      </c>
      <c r="G3353" s="63">
        <f>IF(Table312[[#This Row],[Facility]]="Buin",1.5%,0.25%)</f>
        <v>1.4999999999999999E-2</v>
      </c>
      <c r="H3353" s="38"/>
      <c r="I3353" s="38"/>
      <c r="J3353" s="27">
        <f t="shared" si="312"/>
        <v>108</v>
      </c>
      <c r="K3353" s="28">
        <f t="shared" si="313"/>
        <v>6</v>
      </c>
      <c r="L3353" s="27">
        <f>IF(K3353=0,0,IF(E3353&gt;1,E3353-1,VLOOKUP(K3353,Months_Weeks!$A$1:$B$13,2,0)))</f>
        <v>2</v>
      </c>
      <c r="M3353" s="29"/>
      <c r="N3353" s="39"/>
      <c r="O3353" s="39"/>
      <c r="P3353" s="50">
        <f t="shared" si="314"/>
        <v>0</v>
      </c>
      <c r="Q3353" s="28">
        <f t="shared" si="315"/>
        <v>6</v>
      </c>
      <c r="R3353" s="28">
        <f>IF(Q3353=0,0,IF(E3353&gt;1,E3353-1,VLOOKUP(Q3353,Months_Weeks!$A$1:$B$13,2,0)))</f>
        <v>2</v>
      </c>
      <c r="S3353" s="30"/>
      <c r="T3353" s="39"/>
      <c r="U3353" s="39"/>
      <c r="V3353" s="50">
        <f t="shared" si="316"/>
        <v>0</v>
      </c>
      <c r="W3353" s="28">
        <f t="shared" si="317"/>
        <v>6</v>
      </c>
      <c r="X3353" s="28">
        <f>IF(W3353=0,0,IF(E3353&gt;1,E3353-1,VLOOKUP(W3353,Months_Weeks!$A$1:$B$13,2,0)))</f>
        <v>2</v>
      </c>
      <c r="Y3353" s="30"/>
      <c r="Z3353" s="39"/>
      <c r="AA3353" s="31"/>
      <c r="AB3353" s="39"/>
      <c r="AC3353" s="31"/>
      <c r="AD3353" s="40"/>
      <c r="AE3353" s="31"/>
      <c r="AF3353" s="40"/>
      <c r="AG3353" s="31"/>
      <c r="AH3353" s="40"/>
      <c r="AI3353" s="31"/>
      <c r="AJ3353" s="40"/>
    </row>
    <row r="3354" spans="1:36" x14ac:dyDescent="0.25">
      <c r="A3354" s="37" t="s">
        <v>62</v>
      </c>
      <c r="B3354" s="37">
        <v>1007</v>
      </c>
      <c r="C3354" s="26" t="str">
        <f>IFERROR(INDEX(Clients[Client_Name],MATCH(Table312[[#This Row],[Client_Code]],Clients[Client_Code],0)),"")</f>
        <v>SOPRAVAL</v>
      </c>
      <c r="D3354" s="25">
        <v>6</v>
      </c>
      <c r="E3354" s="25">
        <v>4</v>
      </c>
      <c r="F3354" s="25" t="b">
        <f>IF(E3354&gt;(VLOOKUP(D3354,Months_Weeks!$A$2:$B$13,2,TRUE)),FALSE)</f>
        <v>0</v>
      </c>
      <c r="G3354" s="63">
        <f>IF(Table312[[#This Row],[Facility]]="Buin",1.5%,0.25%)</f>
        <v>1.4999999999999999E-2</v>
      </c>
      <c r="H3354" s="38"/>
      <c r="I3354" s="38"/>
      <c r="J3354" s="27">
        <f t="shared" si="312"/>
        <v>108</v>
      </c>
      <c r="K3354" s="28">
        <f t="shared" si="313"/>
        <v>6</v>
      </c>
      <c r="L3354" s="27">
        <f>IF(K3354=0,0,IF(E3354&gt;1,E3354-1,VLOOKUP(K3354,Months_Weeks!$A$1:$B$13,2,0)))</f>
        <v>3</v>
      </c>
      <c r="M3354" s="29"/>
      <c r="N3354" s="39"/>
      <c r="O3354" s="39"/>
      <c r="P3354" s="50">
        <f t="shared" si="314"/>
        <v>0</v>
      </c>
      <c r="Q3354" s="28">
        <f t="shared" si="315"/>
        <v>6</v>
      </c>
      <c r="R3354" s="28">
        <f>IF(Q3354=0,0,IF(E3354&gt;1,E3354-1,VLOOKUP(Q3354,Months_Weeks!$A$1:$B$13,2,0)))</f>
        <v>3</v>
      </c>
      <c r="S3354" s="30"/>
      <c r="T3354" s="39"/>
      <c r="U3354" s="39"/>
      <c r="V3354" s="50">
        <f t="shared" si="316"/>
        <v>0</v>
      </c>
      <c r="W3354" s="28">
        <f t="shared" si="317"/>
        <v>6</v>
      </c>
      <c r="X3354" s="28">
        <f>IF(W3354=0,0,IF(E3354&gt;1,E3354-1,VLOOKUP(W3354,Months_Weeks!$A$1:$B$13,2,0)))</f>
        <v>3</v>
      </c>
      <c r="Y3354" s="30"/>
      <c r="Z3354" s="39"/>
      <c r="AA3354" s="31"/>
      <c r="AB3354" s="39"/>
      <c r="AC3354" s="31"/>
      <c r="AD3354" s="40"/>
      <c r="AE3354" s="31"/>
      <c r="AF3354" s="40"/>
      <c r="AG3354" s="31"/>
      <c r="AH3354" s="40"/>
      <c r="AI3354" s="31"/>
      <c r="AJ3354" s="40"/>
    </row>
    <row r="3355" spans="1:36" x14ac:dyDescent="0.25">
      <c r="A3355" s="37" t="s">
        <v>62</v>
      </c>
      <c r="B3355" s="37">
        <v>1007</v>
      </c>
      <c r="C3355" s="26" t="str">
        <f>IFERROR(INDEX(Clients[Client_Name],MATCH(Table312[[#This Row],[Client_Code]],Clients[Client_Code],0)),"")</f>
        <v>SOPRAVAL</v>
      </c>
      <c r="D3355" s="25">
        <v>6</v>
      </c>
      <c r="E3355" s="25">
        <v>5</v>
      </c>
      <c r="F3355" s="25" t="b">
        <f>IF(E3355&gt;(VLOOKUP(D3355,Months_Weeks!$A$2:$B$13,2,TRUE)),FALSE)</f>
        <v>0</v>
      </c>
      <c r="G3355" s="63">
        <f>IF(Table312[[#This Row],[Facility]]="Buin",1.5%,0.25%)</f>
        <v>1.4999999999999999E-2</v>
      </c>
      <c r="H3355" s="38"/>
      <c r="I3355" s="38"/>
      <c r="J3355" s="27">
        <f t="shared" si="312"/>
        <v>108</v>
      </c>
      <c r="K3355" s="28">
        <f t="shared" si="313"/>
        <v>6</v>
      </c>
      <c r="L3355" s="27">
        <f>IF(K3355=0,0,IF(E3355&gt;1,E3355-1,VLOOKUP(K3355,Months_Weeks!$A$1:$B$13,2,0)))</f>
        <v>4</v>
      </c>
      <c r="M3355" s="29"/>
      <c r="N3355" s="39"/>
      <c r="O3355" s="39"/>
      <c r="P3355" s="50">
        <f t="shared" si="314"/>
        <v>0</v>
      </c>
      <c r="Q3355" s="28">
        <f t="shared" si="315"/>
        <v>6</v>
      </c>
      <c r="R3355" s="28">
        <f>IF(Q3355=0,0,IF(E3355&gt;1,E3355-1,VLOOKUP(Q3355,Months_Weeks!$A$1:$B$13,2,0)))</f>
        <v>4</v>
      </c>
      <c r="S3355" s="30"/>
      <c r="T3355" s="39"/>
      <c r="U3355" s="39"/>
      <c r="V3355" s="50">
        <f t="shared" si="316"/>
        <v>0</v>
      </c>
      <c r="W3355" s="28">
        <f t="shared" si="317"/>
        <v>6</v>
      </c>
      <c r="X3355" s="28">
        <f>IF(W3355=0,0,IF(E3355&gt;1,E3355-1,VLOOKUP(W3355,Months_Weeks!$A$1:$B$13,2,0)))</f>
        <v>4</v>
      </c>
      <c r="Y3355" s="30"/>
      <c r="Z3355" s="39"/>
      <c r="AA3355" s="31"/>
      <c r="AB3355" s="39"/>
      <c r="AC3355" s="31"/>
      <c r="AD3355" s="40"/>
      <c r="AE3355" s="31"/>
      <c r="AF3355" s="40"/>
      <c r="AG3355" s="31"/>
      <c r="AH3355" s="40"/>
      <c r="AI3355" s="31"/>
      <c r="AJ3355" s="40"/>
    </row>
    <row r="3356" spans="1:36" x14ac:dyDescent="0.25">
      <c r="A3356" s="37" t="s">
        <v>62</v>
      </c>
      <c r="B3356" s="37">
        <v>1007</v>
      </c>
      <c r="C3356" s="26" t="str">
        <f>IFERROR(INDEX(Clients[Client_Name],MATCH(Table312[[#This Row],[Client_Code]],Clients[Client_Code],0)),"")</f>
        <v>SOPRAVAL</v>
      </c>
      <c r="D3356" s="25">
        <v>7</v>
      </c>
      <c r="E3356" s="25">
        <v>1</v>
      </c>
      <c r="F3356" s="25" t="b">
        <f>IF(E3356&gt;(VLOOKUP(D3356,Months_Weeks!$A$2:$B$13,2,TRUE)),FALSE)</f>
        <v>0</v>
      </c>
      <c r="G3356" s="63">
        <f>IF(Table312[[#This Row],[Facility]]="Buin",1.5%,0.25%)</f>
        <v>1.4999999999999999E-2</v>
      </c>
      <c r="H3356" s="38"/>
      <c r="I3356" s="38"/>
      <c r="J3356" s="27">
        <f t="shared" si="312"/>
        <v>108</v>
      </c>
      <c r="K3356" s="28">
        <f t="shared" si="313"/>
        <v>6</v>
      </c>
      <c r="L3356" s="27">
        <f>IF(K3356=0,0,IF(E3356&gt;1,E3356-1,VLOOKUP(K3356,Months_Weeks!$A$1:$B$13,2,0)))</f>
        <v>5</v>
      </c>
      <c r="M3356" s="29"/>
      <c r="N3356" s="39"/>
      <c r="O3356" s="39"/>
      <c r="P3356" s="50">
        <f t="shared" si="314"/>
        <v>0</v>
      </c>
      <c r="Q3356" s="28">
        <f t="shared" si="315"/>
        <v>6</v>
      </c>
      <c r="R3356" s="28">
        <f>IF(Q3356=0,0,IF(E3356&gt;1,E3356-1,VLOOKUP(Q3356,Months_Weeks!$A$1:$B$13,2,0)))</f>
        <v>5</v>
      </c>
      <c r="S3356" s="30"/>
      <c r="T3356" s="39"/>
      <c r="U3356" s="39"/>
      <c r="V3356" s="50">
        <f t="shared" si="316"/>
        <v>0</v>
      </c>
      <c r="W3356" s="28">
        <f t="shared" si="317"/>
        <v>6</v>
      </c>
      <c r="X3356" s="28">
        <f>IF(W3356=0,0,IF(E3356&gt;1,E3356-1,VLOOKUP(W3356,Months_Weeks!$A$1:$B$13,2,0)))</f>
        <v>5</v>
      </c>
      <c r="Y3356" s="30"/>
      <c r="Z3356" s="39"/>
      <c r="AA3356" s="31"/>
      <c r="AB3356" s="39"/>
      <c r="AC3356" s="31"/>
      <c r="AD3356" s="40"/>
      <c r="AE3356" s="31"/>
      <c r="AF3356" s="40"/>
      <c r="AG3356" s="31"/>
      <c r="AH3356" s="40"/>
      <c r="AI3356" s="31"/>
      <c r="AJ3356" s="40"/>
    </row>
    <row r="3357" spans="1:36" x14ac:dyDescent="0.25">
      <c r="A3357" s="37" t="s">
        <v>62</v>
      </c>
      <c r="B3357" s="37">
        <v>1007</v>
      </c>
      <c r="C3357" s="26" t="str">
        <f>IFERROR(INDEX(Clients[Client_Name],MATCH(Table312[[#This Row],[Client_Code]],Clients[Client_Code],0)),"")</f>
        <v>SOPRAVAL</v>
      </c>
      <c r="D3357" s="25">
        <v>7</v>
      </c>
      <c r="E3357" s="25">
        <v>2</v>
      </c>
      <c r="F3357" s="25" t="b">
        <f>IF(E3357&gt;(VLOOKUP(D3357,Months_Weeks!$A$2:$B$13,2,TRUE)),FALSE)</f>
        <v>0</v>
      </c>
      <c r="G3357" s="63">
        <f>IF(Table312[[#This Row],[Facility]]="Buin",1.5%,0.25%)</f>
        <v>1.4999999999999999E-2</v>
      </c>
      <c r="H3357" s="38"/>
      <c r="I3357" s="38"/>
      <c r="J3357" s="27">
        <f t="shared" si="312"/>
        <v>108</v>
      </c>
      <c r="K3357" s="28">
        <f t="shared" si="313"/>
        <v>7</v>
      </c>
      <c r="L3357" s="27">
        <f>IF(K3357=0,0,IF(E3357&gt;1,E3357-1,VLOOKUP(K3357,Months_Weeks!$A$1:$B$13,2,0)))</f>
        <v>1</v>
      </c>
      <c r="M3357" s="29"/>
      <c r="N3357" s="39"/>
      <c r="O3357" s="39"/>
      <c r="P3357" s="50">
        <f t="shared" si="314"/>
        <v>0</v>
      </c>
      <c r="Q3357" s="28">
        <f t="shared" si="315"/>
        <v>7</v>
      </c>
      <c r="R3357" s="28">
        <f>IF(Q3357=0,0,IF(E3357&gt;1,E3357-1,VLOOKUP(Q3357,Months_Weeks!$A$1:$B$13,2,0)))</f>
        <v>1</v>
      </c>
      <c r="S3357" s="30"/>
      <c r="T3357" s="39"/>
      <c r="U3357" s="39"/>
      <c r="V3357" s="50">
        <f t="shared" si="316"/>
        <v>0</v>
      </c>
      <c r="W3357" s="28">
        <f t="shared" si="317"/>
        <v>7</v>
      </c>
      <c r="X3357" s="28">
        <f>IF(W3357=0,0,IF(E3357&gt;1,E3357-1,VLOOKUP(W3357,Months_Weeks!$A$1:$B$13,2,0)))</f>
        <v>1</v>
      </c>
      <c r="Y3357" s="30"/>
      <c r="Z3357" s="39"/>
      <c r="AA3357" s="31"/>
      <c r="AB3357" s="39"/>
      <c r="AC3357" s="31"/>
      <c r="AD3357" s="40"/>
      <c r="AE3357" s="31"/>
      <c r="AF3357" s="40"/>
      <c r="AG3357" s="31"/>
      <c r="AH3357" s="40"/>
      <c r="AI3357" s="31"/>
      <c r="AJ3357" s="40"/>
    </row>
    <row r="3358" spans="1:36" x14ac:dyDescent="0.25">
      <c r="A3358" s="37" t="s">
        <v>62</v>
      </c>
      <c r="B3358" s="37">
        <v>1007</v>
      </c>
      <c r="C3358" s="26" t="str">
        <f>IFERROR(INDEX(Clients[Client_Name],MATCH(Table312[[#This Row],[Client_Code]],Clients[Client_Code],0)),"")</f>
        <v>SOPRAVAL</v>
      </c>
      <c r="D3358" s="25">
        <v>7</v>
      </c>
      <c r="E3358" s="25">
        <v>3</v>
      </c>
      <c r="F3358" s="25" t="b">
        <f>IF(E3358&gt;(VLOOKUP(D3358,Months_Weeks!$A$2:$B$13,2,TRUE)),FALSE)</f>
        <v>0</v>
      </c>
      <c r="G3358" s="63">
        <f>IF(Table312[[#This Row],[Facility]]="Buin",1.5%,0.25%)</f>
        <v>1.4999999999999999E-2</v>
      </c>
      <c r="H3358" s="38"/>
      <c r="I3358" s="38"/>
      <c r="J3358" s="27">
        <f t="shared" si="312"/>
        <v>108</v>
      </c>
      <c r="K3358" s="28">
        <f t="shared" si="313"/>
        <v>7</v>
      </c>
      <c r="L3358" s="27">
        <f>IF(K3358=0,0,IF(E3358&gt;1,E3358-1,VLOOKUP(K3358,Months_Weeks!$A$1:$B$13,2,0)))</f>
        <v>2</v>
      </c>
      <c r="M3358" s="29"/>
      <c r="N3358" s="39"/>
      <c r="O3358" s="39"/>
      <c r="P3358" s="50">
        <f t="shared" si="314"/>
        <v>0</v>
      </c>
      <c r="Q3358" s="28">
        <f t="shared" si="315"/>
        <v>7</v>
      </c>
      <c r="R3358" s="28">
        <f>IF(Q3358=0,0,IF(E3358&gt;1,E3358-1,VLOOKUP(Q3358,Months_Weeks!$A$1:$B$13,2,0)))</f>
        <v>2</v>
      </c>
      <c r="S3358" s="30"/>
      <c r="T3358" s="39"/>
      <c r="U3358" s="39"/>
      <c r="V3358" s="50">
        <f t="shared" si="316"/>
        <v>0</v>
      </c>
      <c r="W3358" s="28">
        <f t="shared" si="317"/>
        <v>7</v>
      </c>
      <c r="X3358" s="28">
        <f>IF(W3358=0,0,IF(E3358&gt;1,E3358-1,VLOOKUP(W3358,Months_Weeks!$A$1:$B$13,2,0)))</f>
        <v>2</v>
      </c>
      <c r="Y3358" s="30"/>
      <c r="Z3358" s="39"/>
      <c r="AA3358" s="31"/>
      <c r="AB3358" s="39"/>
      <c r="AC3358" s="31"/>
      <c r="AD3358" s="40"/>
      <c r="AE3358" s="31"/>
      <c r="AF3358" s="40"/>
      <c r="AG3358" s="31"/>
      <c r="AH3358" s="40"/>
      <c r="AI3358" s="31"/>
      <c r="AJ3358" s="40"/>
    </row>
    <row r="3359" spans="1:36" x14ac:dyDescent="0.25">
      <c r="A3359" s="37" t="s">
        <v>62</v>
      </c>
      <c r="B3359" s="37">
        <v>1007</v>
      </c>
      <c r="C3359" s="26" t="str">
        <f>IFERROR(INDEX(Clients[Client_Name],MATCH(Table312[[#This Row],[Client_Code]],Clients[Client_Code],0)),"")</f>
        <v>SOPRAVAL</v>
      </c>
      <c r="D3359" s="25">
        <v>7</v>
      </c>
      <c r="E3359" s="25">
        <v>4</v>
      </c>
      <c r="F3359" s="25" t="b">
        <f>IF(E3359&gt;(VLOOKUP(D3359,Months_Weeks!$A$2:$B$13,2,TRUE)),FALSE)</f>
        <v>0</v>
      </c>
      <c r="G3359" s="63">
        <f>IF(Table312[[#This Row],[Facility]]="Buin",1.5%,0.25%)</f>
        <v>1.4999999999999999E-2</v>
      </c>
      <c r="H3359" s="38"/>
      <c r="I3359" s="38"/>
      <c r="J3359" s="27">
        <f t="shared" si="312"/>
        <v>108</v>
      </c>
      <c r="K3359" s="28">
        <f t="shared" si="313"/>
        <v>7</v>
      </c>
      <c r="L3359" s="27">
        <f>IF(K3359=0,0,IF(E3359&gt;1,E3359-1,VLOOKUP(K3359,Months_Weeks!$A$1:$B$13,2,0)))</f>
        <v>3</v>
      </c>
      <c r="M3359" s="29"/>
      <c r="N3359" s="39"/>
      <c r="O3359" s="39"/>
      <c r="P3359" s="50">
        <f t="shared" si="314"/>
        <v>0</v>
      </c>
      <c r="Q3359" s="28">
        <f t="shared" si="315"/>
        <v>7</v>
      </c>
      <c r="R3359" s="28">
        <f>IF(Q3359=0,0,IF(E3359&gt;1,E3359-1,VLOOKUP(Q3359,Months_Weeks!$A$1:$B$13,2,0)))</f>
        <v>3</v>
      </c>
      <c r="S3359" s="30"/>
      <c r="T3359" s="39"/>
      <c r="U3359" s="39"/>
      <c r="V3359" s="50">
        <f t="shared" si="316"/>
        <v>0</v>
      </c>
      <c r="W3359" s="28">
        <f t="shared" si="317"/>
        <v>7</v>
      </c>
      <c r="X3359" s="28">
        <f>IF(W3359=0,0,IF(E3359&gt;1,E3359-1,VLOOKUP(W3359,Months_Weeks!$A$1:$B$13,2,0)))</f>
        <v>3</v>
      </c>
      <c r="Y3359" s="30"/>
      <c r="Z3359" s="39"/>
      <c r="AA3359" s="31"/>
      <c r="AB3359" s="39"/>
      <c r="AC3359" s="31"/>
      <c r="AD3359" s="40"/>
      <c r="AE3359" s="31"/>
      <c r="AF3359" s="40"/>
      <c r="AG3359" s="31"/>
      <c r="AH3359" s="40"/>
      <c r="AI3359" s="31"/>
      <c r="AJ3359" s="40"/>
    </row>
    <row r="3360" spans="1:36" x14ac:dyDescent="0.25">
      <c r="A3360" s="37" t="s">
        <v>62</v>
      </c>
      <c r="B3360" s="37">
        <v>1007</v>
      </c>
      <c r="C3360" s="26" t="str">
        <f>IFERROR(INDEX(Clients[Client_Name],MATCH(Table312[[#This Row],[Client_Code]],Clients[Client_Code],0)),"")</f>
        <v>SOPRAVAL</v>
      </c>
      <c r="D3360" s="25">
        <v>8</v>
      </c>
      <c r="E3360" s="25">
        <v>1</v>
      </c>
      <c r="F3360" s="25" t="b">
        <f>IF(E3360&gt;(VLOOKUP(D3360,Months_Weeks!$A$2:$B$13,2,TRUE)),FALSE)</f>
        <v>0</v>
      </c>
      <c r="G3360" s="63">
        <f>IF(Table312[[#This Row],[Facility]]="Buin",1.5%,0.25%)</f>
        <v>1.4999999999999999E-2</v>
      </c>
      <c r="H3360" s="38"/>
      <c r="I3360" s="38"/>
      <c r="J3360" s="27">
        <f t="shared" si="312"/>
        <v>108</v>
      </c>
      <c r="K3360" s="28">
        <f t="shared" si="313"/>
        <v>7</v>
      </c>
      <c r="L3360" s="27">
        <f>IF(K3360=0,0,IF(E3360&gt;1,E3360-1,VLOOKUP(K3360,Months_Weeks!$A$1:$B$13,2,0)))</f>
        <v>4</v>
      </c>
      <c r="M3360" s="29"/>
      <c r="N3360" s="39"/>
      <c r="O3360" s="39"/>
      <c r="P3360" s="50">
        <f t="shared" si="314"/>
        <v>0</v>
      </c>
      <c r="Q3360" s="28">
        <f t="shared" si="315"/>
        <v>7</v>
      </c>
      <c r="R3360" s="28">
        <f>IF(Q3360=0,0,IF(E3360&gt;1,E3360-1,VLOOKUP(Q3360,Months_Weeks!$A$1:$B$13,2,0)))</f>
        <v>4</v>
      </c>
      <c r="S3360" s="30"/>
      <c r="T3360" s="39"/>
      <c r="U3360" s="39"/>
      <c r="V3360" s="50">
        <f t="shared" si="316"/>
        <v>0</v>
      </c>
      <c r="W3360" s="28">
        <f t="shared" si="317"/>
        <v>7</v>
      </c>
      <c r="X3360" s="28">
        <f>IF(W3360=0,0,IF(E3360&gt;1,E3360-1,VLOOKUP(W3360,Months_Weeks!$A$1:$B$13,2,0)))</f>
        <v>4</v>
      </c>
      <c r="Y3360" s="30"/>
      <c r="Z3360" s="39"/>
      <c r="AA3360" s="31"/>
      <c r="AB3360" s="39"/>
      <c r="AC3360" s="31"/>
      <c r="AD3360" s="40"/>
      <c r="AE3360" s="31"/>
      <c r="AF3360" s="40"/>
      <c r="AG3360" s="31"/>
      <c r="AH3360" s="40"/>
      <c r="AI3360" s="31"/>
      <c r="AJ3360" s="40"/>
    </row>
    <row r="3361" spans="1:36" x14ac:dyDescent="0.25">
      <c r="A3361" s="37" t="s">
        <v>62</v>
      </c>
      <c r="B3361" s="37">
        <v>1007</v>
      </c>
      <c r="C3361" s="26" t="str">
        <f>IFERROR(INDEX(Clients[Client_Name],MATCH(Table312[[#This Row],[Client_Code]],Clients[Client_Code],0)),"")</f>
        <v>SOPRAVAL</v>
      </c>
      <c r="D3361" s="25">
        <v>8</v>
      </c>
      <c r="E3361" s="25">
        <v>2</v>
      </c>
      <c r="F3361" s="25" t="b">
        <f>IF(E3361&gt;(VLOOKUP(D3361,Months_Weeks!$A$2:$B$13,2,TRUE)),FALSE)</f>
        <v>0</v>
      </c>
      <c r="G3361" s="63">
        <f>IF(Table312[[#This Row],[Facility]]="Buin",1.5%,0.25%)</f>
        <v>1.4999999999999999E-2</v>
      </c>
      <c r="H3361" s="38"/>
      <c r="I3361" s="38"/>
      <c r="J3361" s="27">
        <f t="shared" si="312"/>
        <v>108</v>
      </c>
      <c r="K3361" s="28">
        <f t="shared" si="313"/>
        <v>8</v>
      </c>
      <c r="L3361" s="27">
        <f>IF(K3361=0,0,IF(E3361&gt;1,E3361-1,VLOOKUP(K3361,Months_Weeks!$A$1:$B$13,2,0)))</f>
        <v>1</v>
      </c>
      <c r="M3361" s="29"/>
      <c r="N3361" s="39"/>
      <c r="O3361" s="39"/>
      <c r="P3361" s="50">
        <f t="shared" si="314"/>
        <v>0</v>
      </c>
      <c r="Q3361" s="28">
        <f t="shared" si="315"/>
        <v>8</v>
      </c>
      <c r="R3361" s="28">
        <f>IF(Q3361=0,0,IF(E3361&gt;1,E3361-1,VLOOKUP(Q3361,Months_Weeks!$A$1:$B$13,2,0)))</f>
        <v>1</v>
      </c>
      <c r="S3361" s="30"/>
      <c r="T3361" s="39"/>
      <c r="U3361" s="39"/>
      <c r="V3361" s="50">
        <f t="shared" si="316"/>
        <v>0</v>
      </c>
      <c r="W3361" s="28">
        <f t="shared" si="317"/>
        <v>8</v>
      </c>
      <c r="X3361" s="28">
        <f>IF(W3361=0,0,IF(E3361&gt;1,E3361-1,VLOOKUP(W3361,Months_Weeks!$A$1:$B$13,2,0)))</f>
        <v>1</v>
      </c>
      <c r="Y3361" s="30"/>
      <c r="Z3361" s="39"/>
      <c r="AA3361" s="31"/>
      <c r="AB3361" s="39"/>
      <c r="AC3361" s="31"/>
      <c r="AD3361" s="40"/>
      <c r="AE3361" s="31"/>
      <c r="AF3361" s="40"/>
      <c r="AG3361" s="31"/>
      <c r="AH3361" s="40"/>
      <c r="AI3361" s="31"/>
      <c r="AJ3361" s="40"/>
    </row>
    <row r="3362" spans="1:36" x14ac:dyDescent="0.25">
      <c r="A3362" s="37" t="s">
        <v>62</v>
      </c>
      <c r="B3362" s="37">
        <v>1007</v>
      </c>
      <c r="C3362" s="26" t="str">
        <f>IFERROR(INDEX(Clients[Client_Name],MATCH(Table312[[#This Row],[Client_Code]],Clients[Client_Code],0)),"")</f>
        <v>SOPRAVAL</v>
      </c>
      <c r="D3362" s="25">
        <v>8</v>
      </c>
      <c r="E3362" s="25">
        <v>3</v>
      </c>
      <c r="F3362" s="25" t="b">
        <f>IF(E3362&gt;(VLOOKUP(D3362,Months_Weeks!$A$2:$B$13,2,TRUE)),FALSE)</f>
        <v>0</v>
      </c>
      <c r="G3362" s="63">
        <f>IF(Table312[[#This Row],[Facility]]="Buin",1.5%,0.25%)</f>
        <v>1.4999999999999999E-2</v>
      </c>
      <c r="H3362" s="38"/>
      <c r="I3362" s="38"/>
      <c r="J3362" s="27">
        <f t="shared" si="312"/>
        <v>108</v>
      </c>
      <c r="K3362" s="28">
        <f t="shared" si="313"/>
        <v>8</v>
      </c>
      <c r="L3362" s="27">
        <f>IF(K3362=0,0,IF(E3362&gt;1,E3362-1,VLOOKUP(K3362,Months_Weeks!$A$1:$B$13,2,0)))</f>
        <v>2</v>
      </c>
      <c r="M3362" s="29"/>
      <c r="N3362" s="39"/>
      <c r="O3362" s="39"/>
      <c r="P3362" s="50">
        <f t="shared" si="314"/>
        <v>0</v>
      </c>
      <c r="Q3362" s="28">
        <f t="shared" si="315"/>
        <v>8</v>
      </c>
      <c r="R3362" s="28">
        <f>IF(Q3362=0,0,IF(E3362&gt;1,E3362-1,VLOOKUP(Q3362,Months_Weeks!$A$1:$B$13,2,0)))</f>
        <v>2</v>
      </c>
      <c r="S3362" s="30"/>
      <c r="T3362" s="39"/>
      <c r="U3362" s="39"/>
      <c r="V3362" s="50">
        <f t="shared" si="316"/>
        <v>0</v>
      </c>
      <c r="W3362" s="28">
        <f t="shared" si="317"/>
        <v>8</v>
      </c>
      <c r="X3362" s="28">
        <f>IF(W3362=0,0,IF(E3362&gt;1,E3362-1,VLOOKUP(W3362,Months_Weeks!$A$1:$B$13,2,0)))</f>
        <v>2</v>
      </c>
      <c r="Y3362" s="30"/>
      <c r="Z3362" s="39"/>
      <c r="AA3362" s="31"/>
      <c r="AB3362" s="39"/>
      <c r="AC3362" s="31"/>
      <c r="AD3362" s="40"/>
      <c r="AE3362" s="31"/>
      <c r="AF3362" s="40"/>
      <c r="AG3362" s="31"/>
      <c r="AH3362" s="40"/>
      <c r="AI3362" s="31"/>
      <c r="AJ3362" s="40"/>
    </row>
    <row r="3363" spans="1:36" x14ac:dyDescent="0.25">
      <c r="A3363" s="37" t="s">
        <v>62</v>
      </c>
      <c r="B3363" s="37">
        <v>1007</v>
      </c>
      <c r="C3363" s="26" t="str">
        <f>IFERROR(INDEX(Clients[Client_Name],MATCH(Table312[[#This Row],[Client_Code]],Clients[Client_Code],0)),"")</f>
        <v>SOPRAVAL</v>
      </c>
      <c r="D3363" s="25">
        <v>8</v>
      </c>
      <c r="E3363" s="25">
        <v>4</v>
      </c>
      <c r="F3363" s="25" t="b">
        <f>IF(E3363&gt;(VLOOKUP(D3363,Months_Weeks!$A$2:$B$13,2,TRUE)),FALSE)</f>
        <v>0</v>
      </c>
      <c r="G3363" s="63">
        <f>IF(Table312[[#This Row],[Facility]]="Buin",1.5%,0.25%)</f>
        <v>1.4999999999999999E-2</v>
      </c>
      <c r="H3363" s="38"/>
      <c r="I3363" s="38"/>
      <c r="J3363" s="27">
        <f t="shared" si="312"/>
        <v>108</v>
      </c>
      <c r="K3363" s="28">
        <f t="shared" si="313"/>
        <v>8</v>
      </c>
      <c r="L3363" s="27">
        <f>IF(K3363=0,0,IF(E3363&gt;1,E3363-1,VLOOKUP(K3363,Months_Weeks!$A$1:$B$13,2,0)))</f>
        <v>3</v>
      </c>
      <c r="M3363" s="29"/>
      <c r="N3363" s="39"/>
      <c r="O3363" s="39"/>
      <c r="P3363" s="50">
        <f t="shared" si="314"/>
        <v>0</v>
      </c>
      <c r="Q3363" s="28">
        <f t="shared" si="315"/>
        <v>8</v>
      </c>
      <c r="R3363" s="28">
        <f>IF(Q3363=0,0,IF(E3363&gt;1,E3363-1,VLOOKUP(Q3363,Months_Weeks!$A$1:$B$13,2,0)))</f>
        <v>3</v>
      </c>
      <c r="S3363" s="30"/>
      <c r="T3363" s="39"/>
      <c r="U3363" s="39"/>
      <c r="V3363" s="50">
        <f t="shared" si="316"/>
        <v>0</v>
      </c>
      <c r="W3363" s="28">
        <f t="shared" si="317"/>
        <v>8</v>
      </c>
      <c r="X3363" s="28">
        <f>IF(W3363=0,0,IF(E3363&gt;1,E3363-1,VLOOKUP(W3363,Months_Weeks!$A$1:$B$13,2,0)))</f>
        <v>3</v>
      </c>
      <c r="Y3363" s="30"/>
      <c r="Z3363" s="39"/>
      <c r="AA3363" s="31"/>
      <c r="AB3363" s="39"/>
      <c r="AC3363" s="31"/>
      <c r="AD3363" s="40"/>
      <c r="AE3363" s="31"/>
      <c r="AF3363" s="40"/>
      <c r="AG3363" s="31"/>
      <c r="AH3363" s="40"/>
      <c r="AI3363" s="31"/>
      <c r="AJ3363" s="40"/>
    </row>
    <row r="3364" spans="1:36" x14ac:dyDescent="0.25">
      <c r="A3364" s="37" t="s">
        <v>62</v>
      </c>
      <c r="B3364" s="37">
        <v>1007</v>
      </c>
      <c r="C3364" s="26" t="str">
        <f>IFERROR(INDEX(Clients[Client_Name],MATCH(Table312[[#This Row],[Client_Code]],Clients[Client_Code],0)),"")</f>
        <v>SOPRAVAL</v>
      </c>
      <c r="D3364" s="25">
        <v>9</v>
      </c>
      <c r="E3364" s="25">
        <v>1</v>
      </c>
      <c r="F3364" s="25" t="b">
        <f>IF(E3364&gt;(VLOOKUP(D3364,Months_Weeks!$A$2:$B$13,2,TRUE)),FALSE)</f>
        <v>0</v>
      </c>
      <c r="G3364" s="63">
        <f>IF(Table312[[#This Row],[Facility]]="Buin",1.5%,0.25%)</f>
        <v>1.4999999999999999E-2</v>
      </c>
      <c r="H3364" s="38"/>
      <c r="I3364" s="38"/>
      <c r="J3364" s="27">
        <f t="shared" si="312"/>
        <v>108</v>
      </c>
      <c r="K3364" s="28">
        <f t="shared" si="313"/>
        <v>8</v>
      </c>
      <c r="L3364" s="27">
        <f>IF(K3364=0,0,IF(E3364&gt;1,E3364-1,VLOOKUP(K3364,Months_Weeks!$A$1:$B$13,2,0)))</f>
        <v>4</v>
      </c>
      <c r="M3364" s="29"/>
      <c r="N3364" s="39"/>
      <c r="O3364" s="39"/>
      <c r="P3364" s="50">
        <f t="shared" si="314"/>
        <v>0</v>
      </c>
      <c r="Q3364" s="28">
        <f t="shared" si="315"/>
        <v>8</v>
      </c>
      <c r="R3364" s="28">
        <f>IF(Q3364=0,0,IF(E3364&gt;1,E3364-1,VLOOKUP(Q3364,Months_Weeks!$A$1:$B$13,2,0)))</f>
        <v>4</v>
      </c>
      <c r="S3364" s="30"/>
      <c r="T3364" s="39"/>
      <c r="U3364" s="39"/>
      <c r="V3364" s="50">
        <f t="shared" si="316"/>
        <v>0</v>
      </c>
      <c r="W3364" s="28">
        <f t="shared" si="317"/>
        <v>8</v>
      </c>
      <c r="X3364" s="28">
        <f>IF(W3364=0,0,IF(E3364&gt;1,E3364-1,VLOOKUP(W3364,Months_Weeks!$A$1:$B$13,2,0)))</f>
        <v>4</v>
      </c>
      <c r="Y3364" s="30"/>
      <c r="Z3364" s="39"/>
      <c r="AA3364" s="31"/>
      <c r="AB3364" s="39"/>
      <c r="AC3364" s="31"/>
      <c r="AD3364" s="40"/>
      <c r="AE3364" s="31"/>
      <c r="AF3364" s="40"/>
      <c r="AG3364" s="31"/>
      <c r="AH3364" s="40"/>
      <c r="AI3364" s="31"/>
      <c r="AJ3364" s="40"/>
    </row>
    <row r="3365" spans="1:36" x14ac:dyDescent="0.25">
      <c r="A3365" s="37" t="s">
        <v>62</v>
      </c>
      <c r="B3365" s="37">
        <v>1007</v>
      </c>
      <c r="C3365" s="26" t="str">
        <f>IFERROR(INDEX(Clients[Client_Name],MATCH(Table312[[#This Row],[Client_Code]],Clients[Client_Code],0)),"")</f>
        <v>SOPRAVAL</v>
      </c>
      <c r="D3365" s="25">
        <v>9</v>
      </c>
      <c r="E3365" s="25">
        <v>2</v>
      </c>
      <c r="F3365" s="25" t="b">
        <f>IF(E3365&gt;(VLOOKUP(D3365,Months_Weeks!$A$2:$B$13,2,TRUE)),FALSE)</f>
        <v>0</v>
      </c>
      <c r="G3365" s="63">
        <f>IF(Table312[[#This Row],[Facility]]="Buin",1.5%,0.25%)</f>
        <v>1.4999999999999999E-2</v>
      </c>
      <c r="H3365" s="38"/>
      <c r="I3365" s="38"/>
      <c r="J3365" s="27">
        <f t="shared" si="312"/>
        <v>108</v>
      </c>
      <c r="K3365" s="28">
        <f t="shared" si="313"/>
        <v>9</v>
      </c>
      <c r="L3365" s="27">
        <f>IF(K3365=0,0,IF(E3365&gt;1,E3365-1,VLOOKUP(K3365,Months_Weeks!$A$1:$B$13,2,0)))</f>
        <v>1</v>
      </c>
      <c r="M3365" s="29"/>
      <c r="N3365" s="39"/>
      <c r="O3365" s="39"/>
      <c r="P3365" s="50">
        <f t="shared" si="314"/>
        <v>0</v>
      </c>
      <c r="Q3365" s="28">
        <f t="shared" si="315"/>
        <v>9</v>
      </c>
      <c r="R3365" s="28">
        <f>IF(Q3365=0,0,IF(E3365&gt;1,E3365-1,VLOOKUP(Q3365,Months_Weeks!$A$1:$B$13,2,0)))</f>
        <v>1</v>
      </c>
      <c r="S3365" s="30"/>
      <c r="T3365" s="39"/>
      <c r="U3365" s="39"/>
      <c r="V3365" s="50">
        <f t="shared" si="316"/>
        <v>0</v>
      </c>
      <c r="W3365" s="28">
        <f t="shared" si="317"/>
        <v>9</v>
      </c>
      <c r="X3365" s="28">
        <f>IF(W3365=0,0,IF(E3365&gt;1,E3365-1,VLOOKUP(W3365,Months_Weeks!$A$1:$B$13,2,0)))</f>
        <v>1</v>
      </c>
      <c r="Y3365" s="30"/>
      <c r="Z3365" s="39"/>
      <c r="AA3365" s="31"/>
      <c r="AB3365" s="39"/>
      <c r="AC3365" s="31"/>
      <c r="AD3365" s="40"/>
      <c r="AE3365" s="31"/>
      <c r="AF3365" s="40"/>
      <c r="AG3365" s="31"/>
      <c r="AH3365" s="40"/>
      <c r="AI3365" s="31"/>
      <c r="AJ3365" s="40"/>
    </row>
    <row r="3366" spans="1:36" x14ac:dyDescent="0.25">
      <c r="A3366" s="37" t="s">
        <v>62</v>
      </c>
      <c r="B3366" s="37">
        <v>1007</v>
      </c>
      <c r="C3366" s="26" t="str">
        <f>IFERROR(INDEX(Clients[Client_Name],MATCH(Table312[[#This Row],[Client_Code]],Clients[Client_Code],0)),"")</f>
        <v>SOPRAVAL</v>
      </c>
      <c r="D3366" s="25">
        <v>9</v>
      </c>
      <c r="E3366" s="25">
        <v>3</v>
      </c>
      <c r="F3366" s="25" t="b">
        <f>IF(E3366&gt;(VLOOKUP(D3366,Months_Weeks!$A$2:$B$13,2,TRUE)),FALSE)</f>
        <v>0</v>
      </c>
      <c r="G3366" s="63">
        <f>IF(Table312[[#This Row],[Facility]]="Buin",1.5%,0.25%)</f>
        <v>1.4999999999999999E-2</v>
      </c>
      <c r="H3366" s="38"/>
      <c r="I3366" s="38"/>
      <c r="J3366" s="27">
        <f t="shared" si="312"/>
        <v>108</v>
      </c>
      <c r="K3366" s="28">
        <f t="shared" si="313"/>
        <v>9</v>
      </c>
      <c r="L3366" s="27">
        <f>IF(K3366=0,0,IF(E3366&gt;1,E3366-1,VLOOKUP(K3366,Months_Weeks!$A$1:$B$13,2,0)))</f>
        <v>2</v>
      </c>
      <c r="M3366" s="29"/>
      <c r="N3366" s="39"/>
      <c r="O3366" s="39"/>
      <c r="P3366" s="50">
        <f t="shared" si="314"/>
        <v>0</v>
      </c>
      <c r="Q3366" s="28">
        <f t="shared" si="315"/>
        <v>9</v>
      </c>
      <c r="R3366" s="28">
        <f>IF(Q3366=0,0,IF(E3366&gt;1,E3366-1,VLOOKUP(Q3366,Months_Weeks!$A$1:$B$13,2,0)))</f>
        <v>2</v>
      </c>
      <c r="S3366" s="30"/>
      <c r="T3366" s="39"/>
      <c r="U3366" s="39"/>
      <c r="V3366" s="50">
        <f t="shared" si="316"/>
        <v>0</v>
      </c>
      <c r="W3366" s="28">
        <f t="shared" si="317"/>
        <v>9</v>
      </c>
      <c r="X3366" s="28">
        <f>IF(W3366=0,0,IF(E3366&gt;1,E3366-1,VLOOKUP(W3366,Months_Weeks!$A$1:$B$13,2,0)))</f>
        <v>2</v>
      </c>
      <c r="Y3366" s="30"/>
      <c r="Z3366" s="39"/>
      <c r="AA3366" s="31"/>
      <c r="AB3366" s="39"/>
      <c r="AC3366" s="31"/>
      <c r="AD3366" s="40"/>
      <c r="AE3366" s="31"/>
      <c r="AF3366" s="40"/>
      <c r="AG3366" s="31"/>
      <c r="AH3366" s="40"/>
      <c r="AI3366" s="31"/>
      <c r="AJ3366" s="40"/>
    </row>
    <row r="3367" spans="1:36" x14ac:dyDescent="0.25">
      <c r="A3367" s="37" t="s">
        <v>62</v>
      </c>
      <c r="B3367" s="37">
        <v>1007</v>
      </c>
      <c r="C3367" s="26" t="str">
        <f>IFERROR(INDEX(Clients[Client_Name],MATCH(Table312[[#This Row],[Client_Code]],Clients[Client_Code],0)),"")</f>
        <v>SOPRAVAL</v>
      </c>
      <c r="D3367" s="25">
        <v>9</v>
      </c>
      <c r="E3367" s="25">
        <v>4</v>
      </c>
      <c r="F3367" s="25" t="b">
        <f>IF(E3367&gt;(VLOOKUP(D3367,Months_Weeks!$A$2:$B$13,2,TRUE)),FALSE)</f>
        <v>0</v>
      </c>
      <c r="G3367" s="63">
        <f>IF(Table312[[#This Row],[Facility]]="Buin",1.5%,0.25%)</f>
        <v>1.4999999999999999E-2</v>
      </c>
      <c r="H3367" s="38"/>
      <c r="I3367" s="38"/>
      <c r="J3367" s="27">
        <f t="shared" si="312"/>
        <v>108</v>
      </c>
      <c r="K3367" s="28">
        <f t="shared" si="313"/>
        <v>9</v>
      </c>
      <c r="L3367" s="27">
        <f>IF(K3367=0,0,IF(E3367&gt;1,E3367-1,VLOOKUP(K3367,Months_Weeks!$A$1:$B$13,2,0)))</f>
        <v>3</v>
      </c>
      <c r="M3367" s="29"/>
      <c r="N3367" s="39"/>
      <c r="O3367" s="39"/>
      <c r="P3367" s="50">
        <f t="shared" si="314"/>
        <v>0</v>
      </c>
      <c r="Q3367" s="28">
        <f t="shared" si="315"/>
        <v>9</v>
      </c>
      <c r="R3367" s="28">
        <f>IF(Q3367=0,0,IF(E3367&gt;1,E3367-1,VLOOKUP(Q3367,Months_Weeks!$A$1:$B$13,2,0)))</f>
        <v>3</v>
      </c>
      <c r="S3367" s="30"/>
      <c r="T3367" s="39"/>
      <c r="U3367" s="39"/>
      <c r="V3367" s="50">
        <f t="shared" si="316"/>
        <v>0</v>
      </c>
      <c r="W3367" s="28">
        <f t="shared" si="317"/>
        <v>9</v>
      </c>
      <c r="X3367" s="28">
        <f>IF(W3367=0,0,IF(E3367&gt;1,E3367-1,VLOOKUP(W3367,Months_Weeks!$A$1:$B$13,2,0)))</f>
        <v>3</v>
      </c>
      <c r="Y3367" s="30"/>
      <c r="Z3367" s="39"/>
      <c r="AA3367" s="31"/>
      <c r="AB3367" s="39"/>
      <c r="AC3367" s="31"/>
      <c r="AD3367" s="40"/>
      <c r="AE3367" s="31"/>
      <c r="AF3367" s="40"/>
      <c r="AG3367" s="31"/>
      <c r="AH3367" s="40"/>
      <c r="AI3367" s="31"/>
      <c r="AJ3367" s="40"/>
    </row>
    <row r="3368" spans="1:36" x14ac:dyDescent="0.25">
      <c r="A3368" s="37" t="s">
        <v>62</v>
      </c>
      <c r="B3368" s="37">
        <v>1007</v>
      </c>
      <c r="C3368" s="26" t="str">
        <f>IFERROR(INDEX(Clients[Client_Name],MATCH(Table312[[#This Row],[Client_Code]],Clients[Client_Code],0)),"")</f>
        <v>SOPRAVAL</v>
      </c>
      <c r="D3368" s="25">
        <v>9</v>
      </c>
      <c r="E3368" s="25">
        <v>5</v>
      </c>
      <c r="F3368" s="25" t="b">
        <f>IF(E3368&gt;(VLOOKUP(D3368,Months_Weeks!$A$2:$B$13,2,TRUE)),FALSE)</f>
        <v>0</v>
      </c>
      <c r="G3368" s="63">
        <f>IF(Table312[[#This Row],[Facility]]="Buin",1.5%,0.25%)</f>
        <v>1.4999999999999999E-2</v>
      </c>
      <c r="H3368" s="38"/>
      <c r="I3368" s="38"/>
      <c r="J3368" s="27">
        <f t="shared" si="312"/>
        <v>108</v>
      </c>
      <c r="K3368" s="28">
        <f t="shared" si="313"/>
        <v>9</v>
      </c>
      <c r="L3368" s="27">
        <f>IF(K3368=0,0,IF(E3368&gt;1,E3368-1,VLOOKUP(K3368,Months_Weeks!$A$1:$B$13,2,0)))</f>
        <v>4</v>
      </c>
      <c r="M3368" s="29"/>
      <c r="N3368" s="39"/>
      <c r="O3368" s="39"/>
      <c r="P3368" s="50">
        <f t="shared" si="314"/>
        <v>0</v>
      </c>
      <c r="Q3368" s="28">
        <f t="shared" si="315"/>
        <v>9</v>
      </c>
      <c r="R3368" s="28">
        <f>IF(Q3368=0,0,IF(E3368&gt;1,E3368-1,VLOOKUP(Q3368,Months_Weeks!$A$1:$B$13,2,0)))</f>
        <v>4</v>
      </c>
      <c r="S3368" s="30"/>
      <c r="T3368" s="39"/>
      <c r="U3368" s="39"/>
      <c r="V3368" s="50">
        <f t="shared" si="316"/>
        <v>0</v>
      </c>
      <c r="W3368" s="28">
        <f t="shared" si="317"/>
        <v>9</v>
      </c>
      <c r="X3368" s="28">
        <f>IF(W3368=0,0,IF(E3368&gt;1,E3368-1,VLOOKUP(W3368,Months_Weeks!$A$1:$B$13,2,0)))</f>
        <v>4</v>
      </c>
      <c r="Y3368" s="30"/>
      <c r="Z3368" s="39"/>
      <c r="AA3368" s="31"/>
      <c r="AB3368" s="39"/>
      <c r="AC3368" s="31"/>
      <c r="AD3368" s="40"/>
      <c r="AE3368" s="31"/>
      <c r="AF3368" s="40"/>
      <c r="AG3368" s="31"/>
      <c r="AH3368" s="40"/>
      <c r="AI3368" s="31"/>
      <c r="AJ3368" s="40"/>
    </row>
    <row r="3369" spans="1:36" x14ac:dyDescent="0.25">
      <c r="A3369" s="37" t="s">
        <v>62</v>
      </c>
      <c r="B3369" s="37">
        <v>1007</v>
      </c>
      <c r="C3369" s="26" t="str">
        <f>IFERROR(INDEX(Clients[Client_Name],MATCH(Table312[[#This Row],[Client_Code]],Clients[Client_Code],0)),"")</f>
        <v>SOPRAVAL</v>
      </c>
      <c r="D3369" s="25">
        <v>10</v>
      </c>
      <c r="E3369" s="25">
        <v>1</v>
      </c>
      <c r="F3369" s="25" t="b">
        <f>IF(E3369&gt;(VLOOKUP(D3369,Months_Weeks!$A$2:$B$13,2,TRUE)),FALSE)</f>
        <v>0</v>
      </c>
      <c r="G3369" s="63">
        <f>IF(Table312[[#This Row],[Facility]]="Buin",1.5%,0.25%)</f>
        <v>1.4999999999999999E-2</v>
      </c>
      <c r="H3369" s="38"/>
      <c r="I3369" s="38"/>
      <c r="J3369" s="27">
        <f t="shared" si="312"/>
        <v>108</v>
      </c>
      <c r="K3369" s="28">
        <f t="shared" si="313"/>
        <v>9</v>
      </c>
      <c r="L3369" s="27">
        <f>IF(K3369=0,0,IF(E3369&gt;1,E3369-1,VLOOKUP(K3369,Months_Weeks!$A$1:$B$13,2,0)))</f>
        <v>5</v>
      </c>
      <c r="M3369" s="29"/>
      <c r="N3369" s="39"/>
      <c r="O3369" s="39"/>
      <c r="P3369" s="50">
        <f t="shared" si="314"/>
        <v>0</v>
      </c>
      <c r="Q3369" s="28">
        <f t="shared" si="315"/>
        <v>9</v>
      </c>
      <c r="R3369" s="28">
        <f>IF(Q3369=0,0,IF(E3369&gt;1,E3369-1,VLOOKUP(Q3369,Months_Weeks!$A$1:$B$13,2,0)))</f>
        <v>5</v>
      </c>
      <c r="S3369" s="30"/>
      <c r="T3369" s="39"/>
      <c r="U3369" s="39"/>
      <c r="V3369" s="50">
        <f t="shared" si="316"/>
        <v>0</v>
      </c>
      <c r="W3369" s="28">
        <f t="shared" si="317"/>
        <v>9</v>
      </c>
      <c r="X3369" s="28">
        <f>IF(W3369=0,0,IF(E3369&gt;1,E3369-1,VLOOKUP(W3369,Months_Weeks!$A$1:$B$13,2,0)))</f>
        <v>5</v>
      </c>
      <c r="Y3369" s="30"/>
      <c r="Z3369" s="39"/>
      <c r="AA3369" s="31"/>
      <c r="AB3369" s="39"/>
      <c r="AC3369" s="31"/>
      <c r="AD3369" s="40"/>
      <c r="AE3369" s="31"/>
      <c r="AF3369" s="40"/>
      <c r="AG3369" s="31"/>
      <c r="AH3369" s="40"/>
      <c r="AI3369" s="31"/>
      <c r="AJ3369" s="40"/>
    </row>
    <row r="3370" spans="1:36" x14ac:dyDescent="0.25">
      <c r="A3370" s="37" t="s">
        <v>62</v>
      </c>
      <c r="B3370" s="37">
        <v>1007</v>
      </c>
      <c r="C3370" s="26" t="str">
        <f>IFERROR(INDEX(Clients[Client_Name],MATCH(Table312[[#This Row],[Client_Code]],Clients[Client_Code],0)),"")</f>
        <v>SOPRAVAL</v>
      </c>
      <c r="D3370" s="25">
        <v>10</v>
      </c>
      <c r="E3370" s="25">
        <v>2</v>
      </c>
      <c r="F3370" s="25" t="b">
        <f>IF(E3370&gt;(VLOOKUP(D3370,Months_Weeks!$A$2:$B$13,2,TRUE)),FALSE)</f>
        <v>0</v>
      </c>
      <c r="G3370" s="63">
        <f>IF(Table312[[#This Row],[Facility]]="Buin",1.5%,0.25%)</f>
        <v>1.4999999999999999E-2</v>
      </c>
      <c r="H3370" s="38"/>
      <c r="I3370" s="38"/>
      <c r="J3370" s="27">
        <f t="shared" si="312"/>
        <v>108</v>
      </c>
      <c r="K3370" s="28">
        <f t="shared" si="313"/>
        <v>10</v>
      </c>
      <c r="L3370" s="27">
        <f>IF(K3370=0,0,IF(E3370&gt;1,E3370-1,VLOOKUP(K3370,Months_Weeks!$A$1:$B$13,2,0)))</f>
        <v>1</v>
      </c>
      <c r="M3370" s="29"/>
      <c r="N3370" s="39"/>
      <c r="O3370" s="39"/>
      <c r="P3370" s="50">
        <f t="shared" si="314"/>
        <v>0</v>
      </c>
      <c r="Q3370" s="28">
        <f t="shared" si="315"/>
        <v>10</v>
      </c>
      <c r="R3370" s="28">
        <f>IF(Q3370=0,0,IF(E3370&gt;1,E3370-1,VLOOKUP(Q3370,Months_Weeks!$A$1:$B$13,2,0)))</f>
        <v>1</v>
      </c>
      <c r="S3370" s="30"/>
      <c r="T3370" s="39"/>
      <c r="U3370" s="39"/>
      <c r="V3370" s="50">
        <f t="shared" si="316"/>
        <v>0</v>
      </c>
      <c r="W3370" s="28">
        <f t="shared" si="317"/>
        <v>10</v>
      </c>
      <c r="X3370" s="28">
        <f>IF(W3370=0,0,IF(E3370&gt;1,E3370-1,VLOOKUP(W3370,Months_Weeks!$A$1:$B$13,2,0)))</f>
        <v>1</v>
      </c>
      <c r="Y3370" s="30"/>
      <c r="Z3370" s="39"/>
      <c r="AA3370" s="31"/>
      <c r="AB3370" s="39"/>
      <c r="AC3370" s="31"/>
      <c r="AD3370" s="40"/>
      <c r="AE3370" s="31"/>
      <c r="AF3370" s="40"/>
      <c r="AG3370" s="31"/>
      <c r="AH3370" s="40"/>
      <c r="AI3370" s="31"/>
      <c r="AJ3370" s="40"/>
    </row>
    <row r="3371" spans="1:36" x14ac:dyDescent="0.25">
      <c r="A3371" s="37" t="s">
        <v>62</v>
      </c>
      <c r="B3371" s="37">
        <v>1007</v>
      </c>
      <c r="C3371" s="26" t="str">
        <f>IFERROR(INDEX(Clients[Client_Name],MATCH(Table312[[#This Row],[Client_Code]],Clients[Client_Code],0)),"")</f>
        <v>SOPRAVAL</v>
      </c>
      <c r="D3371" s="25">
        <v>10</v>
      </c>
      <c r="E3371" s="25">
        <v>3</v>
      </c>
      <c r="F3371" s="25" t="b">
        <f>IF(E3371&gt;(VLOOKUP(D3371,Months_Weeks!$A$2:$B$13,2,TRUE)),FALSE)</f>
        <v>0</v>
      </c>
      <c r="G3371" s="63">
        <f>IF(Table312[[#This Row],[Facility]]="Buin",1.5%,0.25%)</f>
        <v>1.4999999999999999E-2</v>
      </c>
      <c r="H3371" s="38"/>
      <c r="I3371" s="38"/>
      <c r="J3371" s="27">
        <f t="shared" si="312"/>
        <v>108</v>
      </c>
      <c r="K3371" s="28">
        <f t="shared" si="313"/>
        <v>10</v>
      </c>
      <c r="L3371" s="27">
        <f>IF(K3371=0,0,IF(E3371&gt;1,E3371-1,VLOOKUP(K3371,Months_Weeks!$A$1:$B$13,2,0)))</f>
        <v>2</v>
      </c>
      <c r="M3371" s="29"/>
      <c r="N3371" s="39"/>
      <c r="O3371" s="39"/>
      <c r="P3371" s="50">
        <f t="shared" si="314"/>
        <v>0</v>
      </c>
      <c r="Q3371" s="28">
        <f t="shared" si="315"/>
        <v>10</v>
      </c>
      <c r="R3371" s="28">
        <f>IF(Q3371=0,0,IF(E3371&gt;1,E3371-1,VLOOKUP(Q3371,Months_Weeks!$A$1:$B$13,2,0)))</f>
        <v>2</v>
      </c>
      <c r="S3371" s="30"/>
      <c r="T3371" s="39"/>
      <c r="U3371" s="39"/>
      <c r="V3371" s="50">
        <f t="shared" si="316"/>
        <v>0</v>
      </c>
      <c r="W3371" s="28">
        <f t="shared" si="317"/>
        <v>10</v>
      </c>
      <c r="X3371" s="28">
        <f>IF(W3371=0,0,IF(E3371&gt;1,E3371-1,VLOOKUP(W3371,Months_Weeks!$A$1:$B$13,2,0)))</f>
        <v>2</v>
      </c>
      <c r="Y3371" s="30"/>
      <c r="Z3371" s="39"/>
      <c r="AA3371" s="31"/>
      <c r="AB3371" s="39"/>
      <c r="AC3371" s="31"/>
      <c r="AD3371" s="40"/>
      <c r="AE3371" s="31"/>
      <c r="AF3371" s="40"/>
      <c r="AG3371" s="31"/>
      <c r="AH3371" s="40"/>
      <c r="AI3371" s="31"/>
      <c r="AJ3371" s="40"/>
    </row>
    <row r="3372" spans="1:36" x14ac:dyDescent="0.25">
      <c r="A3372" s="37" t="s">
        <v>62</v>
      </c>
      <c r="B3372" s="37">
        <v>1007</v>
      </c>
      <c r="C3372" s="26" t="str">
        <f>IFERROR(INDEX(Clients[Client_Name],MATCH(Table312[[#This Row],[Client_Code]],Clients[Client_Code],0)),"")</f>
        <v>SOPRAVAL</v>
      </c>
      <c r="D3372" s="25">
        <v>10</v>
      </c>
      <c r="E3372" s="25">
        <v>4</v>
      </c>
      <c r="F3372" s="25" t="b">
        <f>IF(E3372&gt;(VLOOKUP(D3372,Months_Weeks!$A$2:$B$13,2,TRUE)),FALSE)</f>
        <v>0</v>
      </c>
      <c r="G3372" s="63">
        <f>IF(Table312[[#This Row],[Facility]]="Buin",1.5%,0.25%)</f>
        <v>1.4999999999999999E-2</v>
      </c>
      <c r="H3372" s="38"/>
      <c r="I3372" s="38"/>
      <c r="J3372" s="27">
        <f t="shared" si="312"/>
        <v>108</v>
      </c>
      <c r="K3372" s="28">
        <f t="shared" si="313"/>
        <v>10</v>
      </c>
      <c r="L3372" s="27">
        <f>IF(K3372=0,0,IF(E3372&gt;1,E3372-1,VLOOKUP(K3372,Months_Weeks!$A$1:$B$13,2,0)))</f>
        <v>3</v>
      </c>
      <c r="M3372" s="29"/>
      <c r="N3372" s="39"/>
      <c r="O3372" s="39"/>
      <c r="P3372" s="50">
        <f t="shared" si="314"/>
        <v>0</v>
      </c>
      <c r="Q3372" s="28">
        <f t="shared" si="315"/>
        <v>10</v>
      </c>
      <c r="R3372" s="28">
        <f>IF(Q3372=0,0,IF(E3372&gt;1,E3372-1,VLOOKUP(Q3372,Months_Weeks!$A$1:$B$13,2,0)))</f>
        <v>3</v>
      </c>
      <c r="S3372" s="30"/>
      <c r="T3372" s="39"/>
      <c r="U3372" s="39"/>
      <c r="V3372" s="50">
        <f t="shared" si="316"/>
        <v>0</v>
      </c>
      <c r="W3372" s="28">
        <f t="shared" si="317"/>
        <v>10</v>
      </c>
      <c r="X3372" s="28">
        <f>IF(W3372=0,0,IF(E3372&gt;1,E3372-1,VLOOKUP(W3372,Months_Weeks!$A$1:$B$13,2,0)))</f>
        <v>3</v>
      </c>
      <c r="Y3372" s="30"/>
      <c r="Z3372" s="39"/>
      <c r="AA3372" s="31"/>
      <c r="AB3372" s="39"/>
      <c r="AC3372" s="31"/>
      <c r="AD3372" s="40"/>
      <c r="AE3372" s="31"/>
      <c r="AF3372" s="40"/>
      <c r="AG3372" s="31"/>
      <c r="AH3372" s="40"/>
      <c r="AI3372" s="31"/>
      <c r="AJ3372" s="40"/>
    </row>
    <row r="3373" spans="1:36" x14ac:dyDescent="0.25">
      <c r="A3373" s="37" t="s">
        <v>62</v>
      </c>
      <c r="B3373" s="37">
        <v>1007</v>
      </c>
      <c r="C3373" s="26" t="str">
        <f>IFERROR(INDEX(Clients[Client_Name],MATCH(Table312[[#This Row],[Client_Code]],Clients[Client_Code],0)),"")</f>
        <v>SOPRAVAL</v>
      </c>
      <c r="D3373" s="25">
        <v>11</v>
      </c>
      <c r="E3373" s="25">
        <v>1</v>
      </c>
      <c r="F3373" s="25" t="b">
        <f>IF(E3373&gt;(VLOOKUP(D3373,Months_Weeks!$A$2:$B$13,2,TRUE)),FALSE)</f>
        <v>0</v>
      </c>
      <c r="G3373" s="63">
        <f>IF(Table312[[#This Row],[Facility]]="Buin",1.5%,0.25%)</f>
        <v>1.4999999999999999E-2</v>
      </c>
      <c r="H3373" s="38"/>
      <c r="I3373" s="38"/>
      <c r="J3373" s="27">
        <f t="shared" si="312"/>
        <v>108</v>
      </c>
      <c r="K3373" s="28">
        <f t="shared" si="313"/>
        <v>10</v>
      </c>
      <c r="L3373" s="27">
        <f>IF(K3373=0,0,IF(E3373&gt;1,E3373-1,VLOOKUP(K3373,Months_Weeks!$A$1:$B$13,2,0)))</f>
        <v>4</v>
      </c>
      <c r="M3373" s="29"/>
      <c r="N3373" s="39"/>
      <c r="O3373" s="39"/>
      <c r="P3373" s="50">
        <f t="shared" si="314"/>
        <v>0</v>
      </c>
      <c r="Q3373" s="28">
        <f t="shared" si="315"/>
        <v>10</v>
      </c>
      <c r="R3373" s="28">
        <f>IF(Q3373=0,0,IF(E3373&gt;1,E3373-1,VLOOKUP(Q3373,Months_Weeks!$A$1:$B$13,2,0)))</f>
        <v>4</v>
      </c>
      <c r="S3373" s="30"/>
      <c r="T3373" s="39"/>
      <c r="U3373" s="39"/>
      <c r="V3373" s="50">
        <f t="shared" si="316"/>
        <v>0</v>
      </c>
      <c r="W3373" s="28">
        <f t="shared" si="317"/>
        <v>10</v>
      </c>
      <c r="X3373" s="28">
        <f>IF(W3373=0,0,IF(E3373&gt;1,E3373-1,VLOOKUP(W3373,Months_Weeks!$A$1:$B$13,2,0)))</f>
        <v>4</v>
      </c>
      <c r="Y3373" s="30"/>
      <c r="Z3373" s="39"/>
      <c r="AA3373" s="31"/>
      <c r="AB3373" s="39"/>
      <c r="AC3373" s="31"/>
      <c r="AD3373" s="40"/>
      <c r="AE3373" s="31"/>
      <c r="AF3373" s="40"/>
      <c r="AG3373" s="31"/>
      <c r="AH3373" s="40"/>
      <c r="AI3373" s="31"/>
      <c r="AJ3373" s="40"/>
    </row>
    <row r="3374" spans="1:36" x14ac:dyDescent="0.25">
      <c r="A3374" s="37" t="s">
        <v>62</v>
      </c>
      <c r="B3374" s="37">
        <v>1007</v>
      </c>
      <c r="C3374" s="26" t="str">
        <f>IFERROR(INDEX(Clients[Client_Name],MATCH(Table312[[#This Row],[Client_Code]],Clients[Client_Code],0)),"")</f>
        <v>SOPRAVAL</v>
      </c>
      <c r="D3374" s="25">
        <v>11</v>
      </c>
      <c r="E3374" s="25">
        <v>2</v>
      </c>
      <c r="F3374" s="25" t="b">
        <f>IF(E3374&gt;(VLOOKUP(D3374,Months_Weeks!$A$2:$B$13,2,TRUE)),FALSE)</f>
        <v>0</v>
      </c>
      <c r="G3374" s="63">
        <f>IF(Table312[[#This Row],[Facility]]="Buin",1.5%,0.25%)</f>
        <v>1.4999999999999999E-2</v>
      </c>
      <c r="H3374" s="38"/>
      <c r="I3374" s="38"/>
      <c r="J3374" s="27">
        <f t="shared" si="312"/>
        <v>108</v>
      </c>
      <c r="K3374" s="28">
        <f t="shared" si="313"/>
        <v>11</v>
      </c>
      <c r="L3374" s="27">
        <f>IF(K3374=0,0,IF(E3374&gt;1,E3374-1,VLOOKUP(K3374,Months_Weeks!$A$1:$B$13,2,0)))</f>
        <v>1</v>
      </c>
      <c r="M3374" s="29"/>
      <c r="N3374" s="39"/>
      <c r="O3374" s="39"/>
      <c r="P3374" s="50">
        <f t="shared" si="314"/>
        <v>0</v>
      </c>
      <c r="Q3374" s="28">
        <f t="shared" si="315"/>
        <v>11</v>
      </c>
      <c r="R3374" s="28">
        <f>IF(Q3374=0,0,IF(E3374&gt;1,E3374-1,VLOOKUP(Q3374,Months_Weeks!$A$1:$B$13,2,0)))</f>
        <v>1</v>
      </c>
      <c r="S3374" s="30"/>
      <c r="T3374" s="39"/>
      <c r="U3374" s="39"/>
      <c r="V3374" s="50">
        <f t="shared" si="316"/>
        <v>0</v>
      </c>
      <c r="W3374" s="28">
        <f t="shared" si="317"/>
        <v>11</v>
      </c>
      <c r="X3374" s="28">
        <f>IF(W3374=0,0,IF(E3374&gt;1,E3374-1,VLOOKUP(W3374,Months_Weeks!$A$1:$B$13,2,0)))</f>
        <v>1</v>
      </c>
      <c r="Y3374" s="30"/>
      <c r="Z3374" s="39"/>
      <c r="AA3374" s="31"/>
      <c r="AB3374" s="39"/>
      <c r="AC3374" s="31"/>
      <c r="AD3374" s="40"/>
      <c r="AE3374" s="31"/>
      <c r="AF3374" s="40"/>
      <c r="AG3374" s="31"/>
      <c r="AH3374" s="40"/>
      <c r="AI3374" s="31"/>
      <c r="AJ3374" s="40"/>
    </row>
    <row r="3375" spans="1:36" x14ac:dyDescent="0.25">
      <c r="A3375" s="37" t="s">
        <v>62</v>
      </c>
      <c r="B3375" s="37">
        <v>1007</v>
      </c>
      <c r="C3375" s="26" t="str">
        <f>IFERROR(INDEX(Clients[Client_Name],MATCH(Table312[[#This Row],[Client_Code]],Clients[Client_Code],0)),"")</f>
        <v>SOPRAVAL</v>
      </c>
      <c r="D3375" s="25">
        <v>11</v>
      </c>
      <c r="E3375" s="25">
        <v>3</v>
      </c>
      <c r="F3375" s="25" t="b">
        <f>IF(E3375&gt;(VLOOKUP(D3375,Months_Weeks!$A$2:$B$13,2,TRUE)),FALSE)</f>
        <v>0</v>
      </c>
      <c r="G3375" s="63">
        <f>IF(Table312[[#This Row],[Facility]]="Buin",1.5%,0.25%)</f>
        <v>1.4999999999999999E-2</v>
      </c>
      <c r="H3375" s="38"/>
      <c r="I3375" s="38"/>
      <c r="J3375" s="27">
        <f t="shared" si="312"/>
        <v>108</v>
      </c>
      <c r="K3375" s="28">
        <f t="shared" si="313"/>
        <v>11</v>
      </c>
      <c r="L3375" s="27">
        <f>IF(K3375=0,0,IF(E3375&gt;1,E3375-1,VLOOKUP(K3375,Months_Weeks!$A$1:$B$13,2,0)))</f>
        <v>2</v>
      </c>
      <c r="M3375" s="29"/>
      <c r="N3375" s="39"/>
      <c r="O3375" s="39"/>
      <c r="P3375" s="50">
        <f t="shared" si="314"/>
        <v>0</v>
      </c>
      <c r="Q3375" s="28">
        <f t="shared" si="315"/>
        <v>11</v>
      </c>
      <c r="R3375" s="28">
        <f>IF(Q3375=0,0,IF(E3375&gt;1,E3375-1,VLOOKUP(Q3375,Months_Weeks!$A$1:$B$13,2,0)))</f>
        <v>2</v>
      </c>
      <c r="S3375" s="30"/>
      <c r="T3375" s="39"/>
      <c r="U3375" s="39"/>
      <c r="V3375" s="50">
        <f t="shared" si="316"/>
        <v>0</v>
      </c>
      <c r="W3375" s="28">
        <f t="shared" si="317"/>
        <v>11</v>
      </c>
      <c r="X3375" s="28">
        <f>IF(W3375=0,0,IF(E3375&gt;1,E3375-1,VLOOKUP(W3375,Months_Weeks!$A$1:$B$13,2,0)))</f>
        <v>2</v>
      </c>
      <c r="Y3375" s="30"/>
      <c r="Z3375" s="39"/>
      <c r="AA3375" s="31"/>
      <c r="AB3375" s="39"/>
      <c r="AC3375" s="31"/>
      <c r="AD3375" s="40"/>
      <c r="AE3375" s="31"/>
      <c r="AF3375" s="40"/>
      <c r="AG3375" s="31"/>
      <c r="AH3375" s="40"/>
      <c r="AI3375" s="31"/>
      <c r="AJ3375" s="40"/>
    </row>
    <row r="3376" spans="1:36" x14ac:dyDescent="0.25">
      <c r="A3376" s="37" t="s">
        <v>62</v>
      </c>
      <c r="B3376" s="37">
        <v>1007</v>
      </c>
      <c r="C3376" s="26" t="str">
        <f>IFERROR(INDEX(Clients[Client_Name],MATCH(Table312[[#This Row],[Client_Code]],Clients[Client_Code],0)),"")</f>
        <v>SOPRAVAL</v>
      </c>
      <c r="D3376" s="25">
        <v>11</v>
      </c>
      <c r="E3376" s="25">
        <v>4</v>
      </c>
      <c r="F3376" s="25" t="b">
        <f>IF(E3376&gt;(VLOOKUP(D3376,Months_Weeks!$A$2:$B$13,2,TRUE)),FALSE)</f>
        <v>0</v>
      </c>
      <c r="G3376" s="63">
        <f>IF(Table312[[#This Row],[Facility]]="Buin",1.5%,0.25%)</f>
        <v>1.4999999999999999E-2</v>
      </c>
      <c r="H3376" s="38"/>
      <c r="I3376" s="38"/>
      <c r="J3376" s="27">
        <f t="shared" si="312"/>
        <v>108</v>
      </c>
      <c r="K3376" s="28">
        <f t="shared" si="313"/>
        <v>11</v>
      </c>
      <c r="L3376" s="27">
        <f>IF(K3376=0,0,IF(E3376&gt;1,E3376-1,VLOOKUP(K3376,Months_Weeks!$A$1:$B$13,2,0)))</f>
        <v>3</v>
      </c>
      <c r="M3376" s="29"/>
      <c r="N3376" s="39"/>
      <c r="O3376" s="39"/>
      <c r="P3376" s="50">
        <f t="shared" si="314"/>
        <v>0</v>
      </c>
      <c r="Q3376" s="28">
        <f t="shared" si="315"/>
        <v>11</v>
      </c>
      <c r="R3376" s="28">
        <f>IF(Q3376=0,0,IF(E3376&gt;1,E3376-1,VLOOKUP(Q3376,Months_Weeks!$A$1:$B$13,2,0)))</f>
        <v>3</v>
      </c>
      <c r="S3376" s="30"/>
      <c r="T3376" s="39"/>
      <c r="U3376" s="39"/>
      <c r="V3376" s="50">
        <f t="shared" si="316"/>
        <v>0</v>
      </c>
      <c r="W3376" s="28">
        <f t="shared" si="317"/>
        <v>11</v>
      </c>
      <c r="X3376" s="28">
        <f>IF(W3376=0,0,IF(E3376&gt;1,E3376-1,VLOOKUP(W3376,Months_Weeks!$A$1:$B$13,2,0)))</f>
        <v>3</v>
      </c>
      <c r="Y3376" s="30"/>
      <c r="Z3376" s="39"/>
      <c r="AA3376" s="31"/>
      <c r="AB3376" s="39"/>
      <c r="AC3376" s="31"/>
      <c r="AD3376" s="40"/>
      <c r="AE3376" s="31"/>
      <c r="AF3376" s="40"/>
      <c r="AG3376" s="31"/>
      <c r="AH3376" s="40"/>
      <c r="AI3376" s="31"/>
      <c r="AJ3376" s="40"/>
    </row>
    <row r="3377" spans="1:36" x14ac:dyDescent="0.25">
      <c r="A3377" s="37" t="s">
        <v>62</v>
      </c>
      <c r="B3377" s="37">
        <v>1007</v>
      </c>
      <c r="C3377" s="26" t="str">
        <f>IFERROR(INDEX(Clients[Client_Name],MATCH(Table312[[#This Row],[Client_Code]],Clients[Client_Code],0)),"")</f>
        <v>SOPRAVAL</v>
      </c>
      <c r="D3377" s="25">
        <v>12</v>
      </c>
      <c r="E3377" s="25">
        <v>1</v>
      </c>
      <c r="F3377" s="25" t="b">
        <f>IF(E3377&gt;(VLOOKUP(D3377,Months_Weeks!$A$2:$B$13,2,TRUE)),FALSE)</f>
        <v>0</v>
      </c>
      <c r="G3377" s="63">
        <f>IF(Table312[[#This Row],[Facility]]="Buin",1.5%,0.25%)</f>
        <v>1.4999999999999999E-2</v>
      </c>
      <c r="H3377" s="38"/>
      <c r="I3377" s="38"/>
      <c r="J3377" s="27">
        <f t="shared" si="312"/>
        <v>108</v>
      </c>
      <c r="K3377" s="28">
        <f t="shared" si="313"/>
        <v>11</v>
      </c>
      <c r="L3377" s="27">
        <f>IF(K3377=0,0,IF(E3377&gt;1,E3377-1,VLOOKUP(K3377,Months_Weeks!$A$1:$B$13,2,0)))</f>
        <v>4</v>
      </c>
      <c r="M3377" s="29"/>
      <c r="N3377" s="39"/>
      <c r="O3377" s="39"/>
      <c r="P3377" s="50">
        <f t="shared" si="314"/>
        <v>0</v>
      </c>
      <c r="Q3377" s="28">
        <f t="shared" si="315"/>
        <v>11</v>
      </c>
      <c r="R3377" s="28">
        <f>IF(Q3377=0,0,IF(E3377&gt;1,E3377-1,VLOOKUP(Q3377,Months_Weeks!$A$1:$B$13,2,0)))</f>
        <v>4</v>
      </c>
      <c r="S3377" s="30"/>
      <c r="T3377" s="39"/>
      <c r="U3377" s="39"/>
      <c r="V3377" s="50">
        <f t="shared" si="316"/>
        <v>0</v>
      </c>
      <c r="W3377" s="28">
        <f t="shared" si="317"/>
        <v>11</v>
      </c>
      <c r="X3377" s="28">
        <f>IF(W3377=0,0,IF(E3377&gt;1,E3377-1,VLOOKUP(W3377,Months_Weeks!$A$1:$B$13,2,0)))</f>
        <v>4</v>
      </c>
      <c r="Y3377" s="30"/>
      <c r="Z3377" s="39"/>
      <c r="AA3377" s="31"/>
      <c r="AB3377" s="39"/>
      <c r="AC3377" s="31"/>
      <c r="AD3377" s="40"/>
      <c r="AE3377" s="31"/>
      <c r="AF3377" s="40"/>
      <c r="AG3377" s="31"/>
      <c r="AH3377" s="40"/>
      <c r="AI3377" s="31"/>
      <c r="AJ3377" s="40"/>
    </row>
    <row r="3378" spans="1:36" x14ac:dyDescent="0.25">
      <c r="A3378" s="37" t="s">
        <v>62</v>
      </c>
      <c r="B3378" s="37">
        <v>1007</v>
      </c>
      <c r="C3378" s="26" t="str">
        <f>IFERROR(INDEX(Clients[Client_Name],MATCH(Table312[[#This Row],[Client_Code]],Clients[Client_Code],0)),"")</f>
        <v>SOPRAVAL</v>
      </c>
      <c r="D3378" s="25">
        <v>12</v>
      </c>
      <c r="E3378" s="25">
        <v>2</v>
      </c>
      <c r="F3378" s="25" t="b">
        <f>IF(E3378&gt;(VLOOKUP(D3378,Months_Weeks!$A$2:$B$13,2,TRUE)),FALSE)</f>
        <v>0</v>
      </c>
      <c r="G3378" s="63">
        <f>IF(Table312[[#This Row],[Facility]]="Buin",1.5%,0.25%)</f>
        <v>1.4999999999999999E-2</v>
      </c>
      <c r="H3378" s="38"/>
      <c r="I3378" s="38"/>
      <c r="J3378" s="27">
        <f t="shared" si="312"/>
        <v>108</v>
      </c>
      <c r="K3378" s="28">
        <f t="shared" si="313"/>
        <v>12</v>
      </c>
      <c r="L3378" s="27">
        <f>IF(K3378=0,0,IF(E3378&gt;1,E3378-1,VLOOKUP(K3378,Months_Weeks!$A$1:$B$13,2,0)))</f>
        <v>1</v>
      </c>
      <c r="M3378" s="29"/>
      <c r="N3378" s="39"/>
      <c r="O3378" s="39"/>
      <c r="P3378" s="50">
        <f t="shared" si="314"/>
        <v>0</v>
      </c>
      <c r="Q3378" s="28">
        <f t="shared" si="315"/>
        <v>12</v>
      </c>
      <c r="R3378" s="28">
        <f>IF(Q3378=0,0,IF(E3378&gt;1,E3378-1,VLOOKUP(Q3378,Months_Weeks!$A$1:$B$13,2,0)))</f>
        <v>1</v>
      </c>
      <c r="S3378" s="30"/>
      <c r="T3378" s="39"/>
      <c r="U3378" s="39"/>
      <c r="V3378" s="50">
        <f t="shared" si="316"/>
        <v>0</v>
      </c>
      <c r="W3378" s="28">
        <f t="shared" si="317"/>
        <v>12</v>
      </c>
      <c r="X3378" s="28">
        <f>IF(W3378=0,0,IF(E3378&gt;1,E3378-1,VLOOKUP(W3378,Months_Weeks!$A$1:$B$13,2,0)))</f>
        <v>1</v>
      </c>
      <c r="Y3378" s="30"/>
      <c r="Z3378" s="39"/>
      <c r="AA3378" s="31"/>
      <c r="AB3378" s="39"/>
      <c r="AC3378" s="31"/>
      <c r="AD3378" s="40"/>
      <c r="AE3378" s="31"/>
      <c r="AF3378" s="40"/>
      <c r="AG3378" s="31"/>
      <c r="AH3378" s="40"/>
      <c r="AI3378" s="31"/>
      <c r="AJ3378" s="40"/>
    </row>
    <row r="3379" spans="1:36" x14ac:dyDescent="0.25">
      <c r="A3379" s="37" t="s">
        <v>62</v>
      </c>
      <c r="B3379" s="37">
        <v>1007</v>
      </c>
      <c r="C3379" s="26" t="str">
        <f>IFERROR(INDEX(Clients[Client_Name],MATCH(Table312[[#This Row],[Client_Code]],Clients[Client_Code],0)),"")</f>
        <v>SOPRAVAL</v>
      </c>
      <c r="D3379" s="25">
        <v>12</v>
      </c>
      <c r="E3379" s="25">
        <v>3</v>
      </c>
      <c r="F3379" s="25" t="b">
        <f>IF(E3379&gt;(VLOOKUP(D3379,Months_Weeks!$A$2:$B$13,2,TRUE)),FALSE)</f>
        <v>0</v>
      </c>
      <c r="G3379" s="63">
        <f>IF(Table312[[#This Row],[Facility]]="Buin",1.5%,0.25%)</f>
        <v>1.4999999999999999E-2</v>
      </c>
      <c r="H3379" s="38"/>
      <c r="I3379" s="38"/>
      <c r="J3379" s="27">
        <f t="shared" si="312"/>
        <v>108</v>
      </c>
      <c r="K3379" s="28">
        <f t="shared" si="313"/>
        <v>12</v>
      </c>
      <c r="L3379" s="27">
        <f>IF(K3379=0,0,IF(E3379&gt;1,E3379-1,VLOOKUP(K3379,Months_Weeks!$A$1:$B$13,2,0)))</f>
        <v>2</v>
      </c>
      <c r="M3379" s="29"/>
      <c r="N3379" s="39"/>
      <c r="O3379" s="39"/>
      <c r="P3379" s="50">
        <f t="shared" si="314"/>
        <v>0</v>
      </c>
      <c r="Q3379" s="28">
        <f t="shared" si="315"/>
        <v>12</v>
      </c>
      <c r="R3379" s="28">
        <f>IF(Q3379=0,0,IF(E3379&gt;1,E3379-1,VLOOKUP(Q3379,Months_Weeks!$A$1:$B$13,2,0)))</f>
        <v>2</v>
      </c>
      <c r="S3379" s="30"/>
      <c r="T3379" s="39"/>
      <c r="U3379" s="39"/>
      <c r="V3379" s="50">
        <f t="shared" si="316"/>
        <v>0</v>
      </c>
      <c r="W3379" s="28">
        <f t="shared" si="317"/>
        <v>12</v>
      </c>
      <c r="X3379" s="28">
        <f>IF(W3379=0,0,IF(E3379&gt;1,E3379-1,VLOOKUP(W3379,Months_Weeks!$A$1:$B$13,2,0)))</f>
        <v>2</v>
      </c>
      <c r="Y3379" s="30"/>
      <c r="Z3379" s="39"/>
      <c r="AA3379" s="31"/>
      <c r="AB3379" s="39"/>
      <c r="AC3379" s="31"/>
      <c r="AD3379" s="40"/>
      <c r="AE3379" s="31"/>
      <c r="AF3379" s="40"/>
      <c r="AG3379" s="31"/>
      <c r="AH3379" s="40"/>
      <c r="AI3379" s="31"/>
      <c r="AJ3379" s="40"/>
    </row>
    <row r="3380" spans="1:36" x14ac:dyDescent="0.25">
      <c r="A3380" s="37" t="s">
        <v>62</v>
      </c>
      <c r="B3380" s="37">
        <v>1007</v>
      </c>
      <c r="C3380" s="26" t="str">
        <f>IFERROR(INDEX(Clients[Client_Name],MATCH(Table312[[#This Row],[Client_Code]],Clients[Client_Code],0)),"")</f>
        <v>SOPRAVAL</v>
      </c>
      <c r="D3380" s="25">
        <v>12</v>
      </c>
      <c r="E3380" s="25">
        <v>4</v>
      </c>
      <c r="F3380" s="25" t="b">
        <f>IF(E3380&gt;(VLOOKUP(D3380,Months_Weeks!$A$2:$B$13,2,TRUE)),FALSE)</f>
        <v>0</v>
      </c>
      <c r="G3380" s="63">
        <f>IF(Table312[[#This Row],[Facility]]="Buin",1.5%,0.25%)</f>
        <v>1.4999999999999999E-2</v>
      </c>
      <c r="H3380" s="38"/>
      <c r="I3380" s="38"/>
      <c r="J3380" s="27">
        <f t="shared" si="312"/>
        <v>108</v>
      </c>
      <c r="K3380" s="28">
        <f t="shared" si="313"/>
        <v>12</v>
      </c>
      <c r="L3380" s="27">
        <f>IF(K3380=0,0,IF(E3380&gt;1,E3380-1,VLOOKUP(K3380,Months_Weeks!$A$1:$B$13,2,0)))</f>
        <v>3</v>
      </c>
      <c r="M3380" s="29"/>
      <c r="N3380" s="39"/>
      <c r="O3380" s="39"/>
      <c r="P3380" s="50">
        <f t="shared" si="314"/>
        <v>0</v>
      </c>
      <c r="Q3380" s="28">
        <f t="shared" si="315"/>
        <v>12</v>
      </c>
      <c r="R3380" s="28">
        <f>IF(Q3380=0,0,IF(E3380&gt;1,E3380-1,VLOOKUP(Q3380,Months_Weeks!$A$1:$B$13,2,0)))</f>
        <v>3</v>
      </c>
      <c r="S3380" s="30"/>
      <c r="T3380" s="39"/>
      <c r="U3380" s="39"/>
      <c r="V3380" s="50">
        <f t="shared" si="316"/>
        <v>0</v>
      </c>
      <c r="W3380" s="28">
        <f t="shared" si="317"/>
        <v>12</v>
      </c>
      <c r="X3380" s="28">
        <f>IF(W3380=0,0,IF(E3380&gt;1,E3380-1,VLOOKUP(W3380,Months_Weeks!$A$1:$B$13,2,0)))</f>
        <v>3</v>
      </c>
      <c r="Y3380" s="30"/>
      <c r="Z3380" s="39"/>
      <c r="AA3380" s="31"/>
      <c r="AB3380" s="39"/>
      <c r="AC3380" s="31"/>
      <c r="AD3380" s="40"/>
      <c r="AE3380" s="31"/>
      <c r="AF3380" s="40"/>
      <c r="AG3380" s="31"/>
      <c r="AH3380" s="40"/>
      <c r="AI3380" s="31"/>
      <c r="AJ3380" s="40"/>
    </row>
    <row r="3381" spans="1:36" x14ac:dyDescent="0.25">
      <c r="A3381" s="37" t="s">
        <v>62</v>
      </c>
      <c r="B3381" s="37">
        <v>1007</v>
      </c>
      <c r="C3381" s="26" t="str">
        <f>IFERROR(INDEX(Clients[Client_Name],MATCH(Table312[[#This Row],[Client_Code]],Clients[Client_Code],0)),"")</f>
        <v>SOPRAVAL</v>
      </c>
      <c r="D3381" s="25">
        <v>12</v>
      </c>
      <c r="E3381" s="25">
        <v>5</v>
      </c>
      <c r="F3381" s="25" t="b">
        <f>IF(E3381&gt;(VLOOKUP(D3381,Months_Weeks!$A$2:$B$13,2,TRUE)),FALSE)</f>
        <v>0</v>
      </c>
      <c r="G3381" s="63">
        <f>IF(Table312[[#This Row],[Facility]]="Buin",1.5%,0.25%)</f>
        <v>1.4999999999999999E-2</v>
      </c>
      <c r="H3381" s="38"/>
      <c r="I3381" s="38"/>
      <c r="J3381" s="27">
        <f t="shared" si="312"/>
        <v>108</v>
      </c>
      <c r="K3381" s="28">
        <f t="shared" si="313"/>
        <v>12</v>
      </c>
      <c r="L3381" s="27">
        <f>IF(K3381=0,0,IF(E3381&gt;1,E3381-1,VLOOKUP(K3381,Months_Weeks!$A$1:$B$13,2,0)))</f>
        <v>4</v>
      </c>
      <c r="M3381" s="29"/>
      <c r="N3381" s="39"/>
      <c r="O3381" s="39"/>
      <c r="P3381" s="50">
        <f t="shared" si="314"/>
        <v>0</v>
      </c>
      <c r="Q3381" s="28">
        <f t="shared" si="315"/>
        <v>12</v>
      </c>
      <c r="R3381" s="28">
        <f>IF(Q3381=0,0,IF(E3381&gt;1,E3381-1,VLOOKUP(Q3381,Months_Weeks!$A$1:$B$13,2,0)))</f>
        <v>4</v>
      </c>
      <c r="S3381" s="30"/>
      <c r="T3381" s="39"/>
      <c r="U3381" s="39"/>
      <c r="V3381" s="50">
        <f t="shared" si="316"/>
        <v>0</v>
      </c>
      <c r="W3381" s="28">
        <f t="shared" si="317"/>
        <v>12</v>
      </c>
      <c r="X3381" s="28">
        <f>IF(W3381=0,0,IF(E3381&gt;1,E3381-1,VLOOKUP(W3381,Months_Weeks!$A$1:$B$13,2,0)))</f>
        <v>4</v>
      </c>
      <c r="Y3381" s="30"/>
      <c r="Z3381" s="39"/>
      <c r="AA3381" s="31"/>
      <c r="AB3381" s="39"/>
      <c r="AC3381" s="31"/>
      <c r="AD3381" s="40"/>
      <c r="AE3381" s="31"/>
      <c r="AF3381" s="40"/>
      <c r="AG3381" s="31"/>
      <c r="AH3381" s="40"/>
      <c r="AI3381" s="31"/>
      <c r="AJ3381" s="40"/>
    </row>
    <row r="3382" spans="1:36" x14ac:dyDescent="0.25">
      <c r="A3382" s="37" t="s">
        <v>62</v>
      </c>
      <c r="B3382" s="37">
        <v>1049</v>
      </c>
      <c r="C3382" s="26" t="str">
        <f>IFERROR(INDEX(Clients[Client_Name],MATCH(Table312[[#This Row],[Client_Code]],Clients[Client_Code],0)),"")</f>
        <v>SOPROLE</v>
      </c>
      <c r="D3382" s="25">
        <v>1</v>
      </c>
      <c r="E3382" s="25">
        <v>1</v>
      </c>
      <c r="F3382" s="25" t="b">
        <f>IF(E3382&gt;(VLOOKUP(D3382,Months_Weeks!$A$2:$B$13,2,TRUE)),FALSE)</f>
        <v>0</v>
      </c>
      <c r="G3382" s="63">
        <f>IF(Table312[[#This Row],[Facility]]="Buin",1.5%,0.25%)</f>
        <v>1.4999999999999999E-2</v>
      </c>
      <c r="H3382" s="38">
        <v>2500</v>
      </c>
      <c r="I3382" s="38"/>
      <c r="J3382" s="27">
        <f t="shared" si="312"/>
        <v>2500</v>
      </c>
      <c r="K3382" s="28">
        <f t="shared" si="313"/>
        <v>0</v>
      </c>
      <c r="L3382" s="27">
        <f>IF(K3382=0,0,IF(E3382&gt;1,E3382-1,VLOOKUP(K3382,Months_Weeks!$A$1:$B$13,2,0)))</f>
        <v>0</v>
      </c>
      <c r="M3382" s="29"/>
      <c r="N3382" s="39"/>
      <c r="O3382" s="39"/>
      <c r="P3382" s="50">
        <f t="shared" si="314"/>
        <v>0</v>
      </c>
      <c r="Q3382" s="28">
        <f t="shared" si="315"/>
        <v>0</v>
      </c>
      <c r="R3382" s="28">
        <f>IF(Q3382=0,0,IF(E3382&gt;1,E3382-1,VLOOKUP(Q3382,Months_Weeks!$A$1:$B$13,2,0)))</f>
        <v>0</v>
      </c>
      <c r="S3382" s="30"/>
      <c r="T3382" s="39"/>
      <c r="U3382" s="39"/>
      <c r="V3382" s="50">
        <f t="shared" si="316"/>
        <v>0</v>
      </c>
      <c r="W3382" s="28">
        <f t="shared" si="317"/>
        <v>0</v>
      </c>
      <c r="X3382" s="28">
        <f>IF(W3382=0,0,IF(E3382&gt;1,E3382-1,VLOOKUP(W3382,Months_Weeks!$A$1:$B$13,2,0)))</f>
        <v>0</v>
      </c>
      <c r="Y3382" s="30"/>
      <c r="Z3382" s="39"/>
      <c r="AA3382" s="31">
        <v>1</v>
      </c>
      <c r="AB3382" s="72">
        <v>0.114</v>
      </c>
      <c r="AC3382" s="31"/>
      <c r="AD3382" s="40"/>
      <c r="AE3382" s="31"/>
      <c r="AF3382" s="40"/>
      <c r="AG3382" s="31"/>
      <c r="AH3382" s="40"/>
      <c r="AI3382" s="31">
        <v>1</v>
      </c>
      <c r="AJ3382" s="70">
        <v>5.8999999999999997E-2</v>
      </c>
    </row>
    <row r="3383" spans="1:36" x14ac:dyDescent="0.25">
      <c r="A3383" s="37" t="s">
        <v>62</v>
      </c>
      <c r="B3383" s="37">
        <v>1049</v>
      </c>
      <c r="C3383" s="26" t="str">
        <f>IFERROR(INDEX(Clients[Client_Name],MATCH(Table312[[#This Row],[Client_Code]],Clients[Client_Code],0)),"")</f>
        <v>SOPROLE</v>
      </c>
      <c r="D3383" s="25">
        <v>1</v>
      </c>
      <c r="E3383" s="25">
        <v>2</v>
      </c>
      <c r="F3383" s="25" t="b">
        <f>IF(E3383&gt;(VLOOKUP(D3383,Months_Weeks!$A$2:$B$13,2,TRUE)),FALSE)</f>
        <v>0</v>
      </c>
      <c r="G3383" s="63">
        <f>IF(Table312[[#This Row],[Facility]]="Buin",1.5%,0.25%)</f>
        <v>1.4999999999999999E-2</v>
      </c>
      <c r="H3383" s="38">
        <v>0</v>
      </c>
      <c r="I3383" s="38"/>
      <c r="J3383" s="27">
        <f t="shared" si="312"/>
        <v>2500</v>
      </c>
      <c r="K3383" s="28">
        <f t="shared" si="313"/>
        <v>1</v>
      </c>
      <c r="L3383" s="27">
        <f>IF(K3383=0,0,IF(E3383&gt;1,E3383-1,VLOOKUP(K3383,Months_Weeks!$A$1:$B$13,2,0)))</f>
        <v>1</v>
      </c>
      <c r="M3383" s="29"/>
      <c r="N3383" s="39"/>
      <c r="O3383" s="39"/>
      <c r="P3383" s="50">
        <f t="shared" si="314"/>
        <v>0</v>
      </c>
      <c r="Q3383" s="28">
        <f t="shared" si="315"/>
        <v>1</v>
      </c>
      <c r="R3383" s="28">
        <f>IF(Q3383=0,0,IF(E3383&gt;1,E3383-1,VLOOKUP(Q3383,Months_Weeks!$A$1:$B$13,2,0)))</f>
        <v>1</v>
      </c>
      <c r="S3383" s="30"/>
      <c r="T3383" s="39"/>
      <c r="U3383" s="39"/>
      <c r="V3383" s="50">
        <f t="shared" si="316"/>
        <v>0</v>
      </c>
      <c r="W3383" s="28">
        <f t="shared" si="317"/>
        <v>1</v>
      </c>
      <c r="X3383" s="28">
        <f>IF(W3383=0,0,IF(E3383&gt;1,E3383-1,VLOOKUP(W3383,Months_Weeks!$A$1:$B$13,2,0)))</f>
        <v>1</v>
      </c>
      <c r="Y3383" s="30"/>
      <c r="Z3383" s="39"/>
      <c r="AA3383" s="31"/>
      <c r="AB3383" s="39"/>
      <c r="AC3383" s="31"/>
      <c r="AD3383" s="40"/>
      <c r="AE3383" s="31"/>
      <c r="AF3383" s="40"/>
      <c r="AG3383" s="31"/>
      <c r="AH3383" s="40"/>
      <c r="AI3383" s="31"/>
      <c r="AJ3383" s="40"/>
    </row>
    <row r="3384" spans="1:36" x14ac:dyDescent="0.25">
      <c r="A3384" s="37" t="s">
        <v>62</v>
      </c>
      <c r="B3384" s="37">
        <v>1049</v>
      </c>
      <c r="C3384" s="26" t="str">
        <f>IFERROR(INDEX(Clients[Client_Name],MATCH(Table312[[#This Row],[Client_Code]],Clients[Client_Code],0)),"")</f>
        <v>SOPROLE</v>
      </c>
      <c r="D3384" s="25">
        <v>1</v>
      </c>
      <c r="E3384" s="25">
        <v>3</v>
      </c>
      <c r="F3384" s="25" t="b">
        <f>IF(E3384&gt;(VLOOKUP(D3384,Months_Weeks!$A$2:$B$13,2,TRUE)),FALSE)</f>
        <v>0</v>
      </c>
      <c r="G3384" s="63">
        <f>IF(Table312[[#This Row],[Facility]]="Buin",1.5%,0.25%)</f>
        <v>1.4999999999999999E-2</v>
      </c>
      <c r="H3384" s="38">
        <v>0</v>
      </c>
      <c r="I3384" s="38"/>
      <c r="J3384" s="27">
        <f t="shared" si="312"/>
        <v>2500</v>
      </c>
      <c r="K3384" s="28">
        <f t="shared" si="313"/>
        <v>1</v>
      </c>
      <c r="L3384" s="27">
        <f>IF(K3384=0,0,IF(E3384&gt;1,E3384-1,VLOOKUP(K3384,Months_Weeks!$A$1:$B$13,2,0)))</f>
        <v>2</v>
      </c>
      <c r="M3384" s="29"/>
      <c r="N3384" s="39"/>
      <c r="O3384" s="39"/>
      <c r="P3384" s="50">
        <f t="shared" si="314"/>
        <v>0</v>
      </c>
      <c r="Q3384" s="28">
        <f t="shared" si="315"/>
        <v>1</v>
      </c>
      <c r="R3384" s="28">
        <f>IF(Q3384=0,0,IF(E3384&gt;1,E3384-1,VLOOKUP(Q3384,Months_Weeks!$A$1:$B$13,2,0)))</f>
        <v>2</v>
      </c>
      <c r="S3384" s="30"/>
      <c r="T3384" s="39"/>
      <c r="U3384" s="39"/>
      <c r="V3384" s="50">
        <f t="shared" si="316"/>
        <v>0</v>
      </c>
      <c r="W3384" s="28">
        <f t="shared" si="317"/>
        <v>1</v>
      </c>
      <c r="X3384" s="28">
        <f>IF(W3384=0,0,IF(E3384&gt;1,E3384-1,VLOOKUP(W3384,Months_Weeks!$A$1:$B$13,2,0)))</f>
        <v>2</v>
      </c>
      <c r="Y3384" s="30"/>
      <c r="Z3384" s="39"/>
      <c r="AA3384" s="31"/>
      <c r="AB3384" s="39"/>
      <c r="AC3384" s="31"/>
      <c r="AD3384" s="40"/>
      <c r="AE3384" s="31"/>
      <c r="AF3384" s="40"/>
      <c r="AG3384" s="31"/>
      <c r="AH3384" s="40"/>
      <c r="AI3384" s="31"/>
      <c r="AJ3384" s="40"/>
    </row>
    <row r="3385" spans="1:36" x14ac:dyDescent="0.25">
      <c r="A3385" s="37" t="s">
        <v>62</v>
      </c>
      <c r="B3385" s="37">
        <v>1049</v>
      </c>
      <c r="C3385" s="26" t="str">
        <f>IFERROR(INDEX(Clients[Client_Name],MATCH(Table312[[#This Row],[Client_Code]],Clients[Client_Code],0)),"")</f>
        <v>SOPROLE</v>
      </c>
      <c r="D3385" s="25">
        <v>1</v>
      </c>
      <c r="E3385" s="25">
        <v>4</v>
      </c>
      <c r="F3385" s="25" t="b">
        <f>IF(E3385&gt;(VLOOKUP(D3385,Months_Weeks!$A$2:$B$13,2,TRUE)),FALSE)</f>
        <v>0</v>
      </c>
      <c r="G3385" s="63">
        <f>IF(Table312[[#This Row],[Facility]]="Buin",1.5%,0.25%)</f>
        <v>1.4999999999999999E-2</v>
      </c>
      <c r="H3385" s="38">
        <v>0</v>
      </c>
      <c r="I3385" s="38"/>
      <c r="J3385" s="27">
        <f t="shared" si="312"/>
        <v>2500</v>
      </c>
      <c r="K3385" s="28">
        <f t="shared" si="313"/>
        <v>1</v>
      </c>
      <c r="L3385" s="27">
        <f>IF(K3385=0,0,IF(E3385&gt;1,E3385-1,VLOOKUP(K3385,Months_Weeks!$A$1:$B$13,2,0)))</f>
        <v>3</v>
      </c>
      <c r="M3385" s="29"/>
      <c r="N3385" s="39"/>
      <c r="O3385" s="39"/>
      <c r="P3385" s="50">
        <f t="shared" si="314"/>
        <v>0</v>
      </c>
      <c r="Q3385" s="28">
        <f t="shared" si="315"/>
        <v>1</v>
      </c>
      <c r="R3385" s="28">
        <f>IF(Q3385=0,0,IF(E3385&gt;1,E3385-1,VLOOKUP(Q3385,Months_Weeks!$A$1:$B$13,2,0)))</f>
        <v>3</v>
      </c>
      <c r="S3385" s="30"/>
      <c r="T3385" s="39"/>
      <c r="U3385" s="39"/>
      <c r="V3385" s="50">
        <f t="shared" si="316"/>
        <v>0</v>
      </c>
      <c r="W3385" s="28">
        <f t="shared" si="317"/>
        <v>1</v>
      </c>
      <c r="X3385" s="28">
        <f>IF(W3385=0,0,IF(E3385&gt;1,E3385-1,VLOOKUP(W3385,Months_Weeks!$A$1:$B$13,2,0)))</f>
        <v>3</v>
      </c>
      <c r="Y3385" s="30"/>
      <c r="Z3385" s="39"/>
      <c r="AA3385" s="31"/>
      <c r="AB3385" s="39"/>
      <c r="AC3385" s="31"/>
      <c r="AD3385" s="40"/>
      <c r="AE3385" s="31"/>
      <c r="AF3385" s="40"/>
      <c r="AG3385" s="31"/>
      <c r="AH3385" s="40"/>
      <c r="AI3385" s="31"/>
      <c r="AJ3385" s="40"/>
    </row>
    <row r="3386" spans="1:36" x14ac:dyDescent="0.25">
      <c r="A3386" s="37" t="s">
        <v>62</v>
      </c>
      <c r="B3386" s="37">
        <v>1049</v>
      </c>
      <c r="C3386" s="26" t="str">
        <f>IFERROR(INDEX(Clients[Client_Name],MATCH(Table312[[#This Row],[Client_Code]],Clients[Client_Code],0)),"")</f>
        <v>SOPROLE</v>
      </c>
      <c r="D3386" s="25">
        <v>2</v>
      </c>
      <c r="E3386" s="25">
        <v>1</v>
      </c>
      <c r="F3386" s="25" t="b">
        <f>IF(E3386&gt;(VLOOKUP(D3386,Months_Weeks!$A$2:$B$13,2,TRUE)),FALSE)</f>
        <v>0</v>
      </c>
      <c r="G3386" s="63">
        <f>IF(Table312[[#This Row],[Facility]]="Buin",1.5%,0.25%)</f>
        <v>1.4999999999999999E-2</v>
      </c>
      <c r="H3386" s="38">
        <v>0</v>
      </c>
      <c r="I3386" s="38"/>
      <c r="J3386" s="27">
        <f t="shared" si="312"/>
        <v>2500</v>
      </c>
      <c r="K3386" s="28">
        <f t="shared" si="313"/>
        <v>1</v>
      </c>
      <c r="L3386" s="27">
        <f>IF(K3386=0,0,IF(E3386&gt;1,E3386-1,VLOOKUP(K3386,Months_Weeks!$A$1:$B$13,2,0)))</f>
        <v>4</v>
      </c>
      <c r="M3386" s="29"/>
      <c r="N3386" s="39"/>
      <c r="O3386" s="39"/>
      <c r="P3386" s="50">
        <f t="shared" si="314"/>
        <v>0</v>
      </c>
      <c r="Q3386" s="28">
        <f t="shared" si="315"/>
        <v>1</v>
      </c>
      <c r="R3386" s="28">
        <f>IF(Q3386=0,0,IF(E3386&gt;1,E3386-1,VLOOKUP(Q3386,Months_Weeks!$A$1:$B$13,2,0)))</f>
        <v>4</v>
      </c>
      <c r="S3386" s="30"/>
      <c r="T3386" s="39"/>
      <c r="U3386" s="39"/>
      <c r="V3386" s="50">
        <f t="shared" si="316"/>
        <v>0</v>
      </c>
      <c r="W3386" s="28">
        <f t="shared" si="317"/>
        <v>1</v>
      </c>
      <c r="X3386" s="28">
        <f>IF(W3386=0,0,IF(E3386&gt;1,E3386-1,VLOOKUP(W3386,Months_Weeks!$A$1:$B$13,2,0)))</f>
        <v>4</v>
      </c>
      <c r="Y3386" s="30"/>
      <c r="Z3386" s="39"/>
      <c r="AA3386" s="31"/>
      <c r="AB3386" s="39"/>
      <c r="AC3386" s="31"/>
      <c r="AD3386" s="40"/>
      <c r="AE3386" s="31"/>
      <c r="AF3386" s="40"/>
      <c r="AG3386" s="31"/>
      <c r="AH3386" s="40"/>
      <c r="AI3386" s="31"/>
      <c r="AJ3386" s="40"/>
    </row>
    <row r="3387" spans="1:36" x14ac:dyDescent="0.25">
      <c r="A3387" s="37" t="s">
        <v>62</v>
      </c>
      <c r="B3387" s="37">
        <v>1049</v>
      </c>
      <c r="C3387" s="26" t="str">
        <f>IFERROR(INDEX(Clients[Client_Name],MATCH(Table312[[#This Row],[Client_Code]],Clients[Client_Code],0)),"")</f>
        <v>SOPROLE</v>
      </c>
      <c r="D3387" s="25">
        <v>2</v>
      </c>
      <c r="E3387" s="25">
        <v>2</v>
      </c>
      <c r="F3387" s="25" t="b">
        <f>IF(E3387&gt;(VLOOKUP(D3387,Months_Weeks!$A$2:$B$13,2,TRUE)),FALSE)</f>
        <v>0</v>
      </c>
      <c r="G3387" s="63">
        <f>IF(Table312[[#This Row],[Facility]]="Buin",1.5%,0.25%)</f>
        <v>1.4999999999999999E-2</v>
      </c>
      <c r="H3387" s="38">
        <v>0</v>
      </c>
      <c r="I3387" s="38"/>
      <c r="J3387" s="27">
        <f t="shared" si="312"/>
        <v>2500</v>
      </c>
      <c r="K3387" s="28">
        <f t="shared" si="313"/>
        <v>2</v>
      </c>
      <c r="L3387" s="27">
        <f>IF(K3387=0,0,IF(E3387&gt;1,E3387-1,VLOOKUP(K3387,Months_Weeks!$A$1:$B$13,2,0)))</f>
        <v>1</v>
      </c>
      <c r="M3387" s="29"/>
      <c r="N3387" s="39"/>
      <c r="O3387" s="39"/>
      <c r="P3387" s="50">
        <f t="shared" si="314"/>
        <v>0</v>
      </c>
      <c r="Q3387" s="28">
        <f t="shared" si="315"/>
        <v>2</v>
      </c>
      <c r="R3387" s="28">
        <f>IF(Q3387=0,0,IF(E3387&gt;1,E3387-1,VLOOKUP(Q3387,Months_Weeks!$A$1:$B$13,2,0)))</f>
        <v>1</v>
      </c>
      <c r="S3387" s="30"/>
      <c r="T3387" s="39"/>
      <c r="U3387" s="39"/>
      <c r="V3387" s="50">
        <f t="shared" si="316"/>
        <v>0</v>
      </c>
      <c r="W3387" s="28">
        <f t="shared" si="317"/>
        <v>2</v>
      </c>
      <c r="X3387" s="28">
        <f>IF(W3387=0,0,IF(E3387&gt;1,E3387-1,VLOOKUP(W3387,Months_Weeks!$A$1:$B$13,2,0)))</f>
        <v>1</v>
      </c>
      <c r="Y3387" s="30"/>
      <c r="Z3387" s="39"/>
      <c r="AA3387" s="31"/>
      <c r="AB3387" s="39"/>
      <c r="AC3387" s="31"/>
      <c r="AD3387" s="40"/>
      <c r="AE3387" s="31"/>
      <c r="AF3387" s="40"/>
      <c r="AG3387" s="31"/>
      <c r="AH3387" s="40"/>
      <c r="AI3387" s="31"/>
      <c r="AJ3387" s="40"/>
    </row>
    <row r="3388" spans="1:36" x14ac:dyDescent="0.25">
      <c r="A3388" s="37" t="s">
        <v>62</v>
      </c>
      <c r="B3388" s="37">
        <v>1049</v>
      </c>
      <c r="C3388" s="26" t="str">
        <f>IFERROR(INDEX(Clients[Client_Name],MATCH(Table312[[#This Row],[Client_Code]],Clients[Client_Code],0)),"")</f>
        <v>SOPROLE</v>
      </c>
      <c r="D3388" s="25">
        <v>2</v>
      </c>
      <c r="E3388" s="25">
        <v>3</v>
      </c>
      <c r="F3388" s="25" t="b">
        <f>IF(E3388&gt;(VLOOKUP(D3388,Months_Weeks!$A$2:$B$13,2,TRUE)),FALSE)</f>
        <v>0</v>
      </c>
      <c r="G3388" s="63">
        <f>IF(Table312[[#This Row],[Facility]]="Buin",1.5%,0.25%)</f>
        <v>1.4999999999999999E-2</v>
      </c>
      <c r="H3388" s="38">
        <v>0</v>
      </c>
      <c r="I3388" s="38"/>
      <c r="J3388" s="27">
        <f t="shared" si="312"/>
        <v>2500</v>
      </c>
      <c r="K3388" s="28">
        <f t="shared" si="313"/>
        <v>2</v>
      </c>
      <c r="L3388" s="27">
        <f>IF(K3388=0,0,IF(E3388&gt;1,E3388-1,VLOOKUP(K3388,Months_Weeks!$A$1:$B$13,2,0)))</f>
        <v>2</v>
      </c>
      <c r="M3388" s="29"/>
      <c r="N3388" s="39"/>
      <c r="O3388" s="39"/>
      <c r="P3388" s="50">
        <f t="shared" si="314"/>
        <v>0</v>
      </c>
      <c r="Q3388" s="28">
        <f t="shared" si="315"/>
        <v>2</v>
      </c>
      <c r="R3388" s="28">
        <f>IF(Q3388=0,0,IF(E3388&gt;1,E3388-1,VLOOKUP(Q3388,Months_Weeks!$A$1:$B$13,2,0)))</f>
        <v>2</v>
      </c>
      <c r="S3388" s="30"/>
      <c r="T3388" s="39"/>
      <c r="U3388" s="39"/>
      <c r="V3388" s="50">
        <f t="shared" si="316"/>
        <v>0</v>
      </c>
      <c r="W3388" s="28">
        <f t="shared" si="317"/>
        <v>2</v>
      </c>
      <c r="X3388" s="28">
        <f>IF(W3388=0,0,IF(E3388&gt;1,E3388-1,VLOOKUP(W3388,Months_Weeks!$A$1:$B$13,2,0)))</f>
        <v>2</v>
      </c>
      <c r="Y3388" s="30"/>
      <c r="Z3388" s="39"/>
      <c r="AA3388" s="31"/>
      <c r="AB3388" s="39"/>
      <c r="AC3388" s="31"/>
      <c r="AD3388" s="40"/>
      <c r="AE3388" s="31"/>
      <c r="AF3388" s="40"/>
      <c r="AG3388" s="31"/>
      <c r="AH3388" s="40"/>
      <c r="AI3388" s="31"/>
      <c r="AJ3388" s="40"/>
    </row>
    <row r="3389" spans="1:36" x14ac:dyDescent="0.25">
      <c r="A3389" s="37" t="s">
        <v>62</v>
      </c>
      <c r="B3389" s="37">
        <v>1049</v>
      </c>
      <c r="C3389" s="26" t="str">
        <f>IFERROR(INDEX(Clients[Client_Name],MATCH(Table312[[#This Row],[Client_Code]],Clients[Client_Code],0)),"")</f>
        <v>SOPROLE</v>
      </c>
      <c r="D3389" s="25">
        <v>2</v>
      </c>
      <c r="E3389" s="25">
        <v>4</v>
      </c>
      <c r="F3389" s="25" t="b">
        <f>IF(E3389&gt;(VLOOKUP(D3389,Months_Weeks!$A$2:$B$13,2,TRUE)),FALSE)</f>
        <v>0</v>
      </c>
      <c r="G3389" s="63">
        <f>IF(Table312[[#This Row],[Facility]]="Buin",1.5%,0.25%)</f>
        <v>1.4999999999999999E-2</v>
      </c>
      <c r="H3389" s="38">
        <v>0</v>
      </c>
      <c r="I3389" s="38"/>
      <c r="J3389" s="27">
        <f t="shared" si="312"/>
        <v>2500</v>
      </c>
      <c r="K3389" s="28">
        <f t="shared" si="313"/>
        <v>2</v>
      </c>
      <c r="L3389" s="27">
        <f>IF(K3389=0,0,IF(E3389&gt;1,E3389-1,VLOOKUP(K3389,Months_Weeks!$A$1:$B$13,2,0)))</f>
        <v>3</v>
      </c>
      <c r="M3389" s="29"/>
      <c r="N3389" s="39"/>
      <c r="O3389" s="39"/>
      <c r="P3389" s="50">
        <f t="shared" si="314"/>
        <v>0</v>
      </c>
      <c r="Q3389" s="28">
        <f t="shared" si="315"/>
        <v>2</v>
      </c>
      <c r="R3389" s="28">
        <f>IF(Q3389=0,0,IF(E3389&gt;1,E3389-1,VLOOKUP(Q3389,Months_Weeks!$A$1:$B$13,2,0)))</f>
        <v>3</v>
      </c>
      <c r="S3389" s="30"/>
      <c r="T3389" s="39"/>
      <c r="U3389" s="39"/>
      <c r="V3389" s="50">
        <f t="shared" si="316"/>
        <v>0</v>
      </c>
      <c r="W3389" s="28">
        <f t="shared" si="317"/>
        <v>2</v>
      </c>
      <c r="X3389" s="28">
        <f>IF(W3389=0,0,IF(E3389&gt;1,E3389-1,VLOOKUP(W3389,Months_Weeks!$A$1:$B$13,2,0)))</f>
        <v>3</v>
      </c>
      <c r="Y3389" s="30"/>
      <c r="Z3389" s="39"/>
      <c r="AA3389" s="31"/>
      <c r="AB3389" s="39"/>
      <c r="AC3389" s="31"/>
      <c r="AD3389" s="40"/>
      <c r="AE3389" s="31"/>
      <c r="AF3389" s="40"/>
      <c r="AG3389" s="31"/>
      <c r="AH3389" s="40"/>
      <c r="AI3389" s="31"/>
      <c r="AJ3389" s="40"/>
    </row>
    <row r="3390" spans="1:36" x14ac:dyDescent="0.25">
      <c r="A3390" s="37" t="s">
        <v>62</v>
      </c>
      <c r="B3390" s="37">
        <v>1049</v>
      </c>
      <c r="C3390" s="26" t="str">
        <f>IFERROR(INDEX(Clients[Client_Name],MATCH(Table312[[#This Row],[Client_Code]],Clients[Client_Code],0)),"")</f>
        <v>SOPROLE</v>
      </c>
      <c r="D3390" s="25">
        <v>3</v>
      </c>
      <c r="E3390" s="25">
        <v>1</v>
      </c>
      <c r="F3390" s="25" t="b">
        <f>IF(E3390&gt;(VLOOKUP(D3390,Months_Weeks!$A$2:$B$13,2,TRUE)),FALSE)</f>
        <v>0</v>
      </c>
      <c r="G3390" s="63">
        <f>IF(Table312[[#This Row],[Facility]]="Buin",1.5%,0.25%)</f>
        <v>1.4999999999999999E-2</v>
      </c>
      <c r="H3390" s="38"/>
      <c r="I3390" s="38">
        <v>400</v>
      </c>
      <c r="J3390" s="27">
        <f t="shared" si="312"/>
        <v>2100</v>
      </c>
      <c r="K3390" s="28">
        <f t="shared" si="313"/>
        <v>2</v>
      </c>
      <c r="L3390" s="27">
        <f>IF(K3390=0,0,IF(E3390&gt;1,E3390-1,VLOOKUP(K3390,Months_Weeks!$A$1:$B$13,2,0)))</f>
        <v>4</v>
      </c>
      <c r="M3390" s="29"/>
      <c r="N3390" s="39"/>
      <c r="O3390" s="39"/>
      <c r="P3390" s="50">
        <f t="shared" si="314"/>
        <v>0</v>
      </c>
      <c r="Q3390" s="28">
        <f t="shared" si="315"/>
        <v>2</v>
      </c>
      <c r="R3390" s="28">
        <f>IF(Q3390=0,0,IF(E3390&gt;1,E3390-1,VLOOKUP(Q3390,Months_Weeks!$A$1:$B$13,2,0)))</f>
        <v>4</v>
      </c>
      <c r="S3390" s="30"/>
      <c r="T3390" s="39"/>
      <c r="U3390" s="39"/>
      <c r="V3390" s="50">
        <f t="shared" si="316"/>
        <v>0</v>
      </c>
      <c r="W3390" s="28">
        <f t="shared" si="317"/>
        <v>2</v>
      </c>
      <c r="X3390" s="28">
        <f>IF(W3390=0,0,IF(E3390&gt;1,E3390-1,VLOOKUP(W3390,Months_Weeks!$A$1:$B$13,2,0)))</f>
        <v>4</v>
      </c>
      <c r="Y3390" s="30"/>
      <c r="Z3390" s="39"/>
      <c r="AA3390" s="31"/>
      <c r="AB3390" s="39"/>
      <c r="AC3390" s="31"/>
      <c r="AD3390" s="40"/>
      <c r="AE3390" s="31"/>
      <c r="AF3390" s="40"/>
      <c r="AG3390" s="31"/>
      <c r="AH3390" s="40"/>
      <c r="AI3390" s="31"/>
      <c r="AJ3390" s="40"/>
    </row>
    <row r="3391" spans="1:36" x14ac:dyDescent="0.25">
      <c r="A3391" s="37" t="s">
        <v>62</v>
      </c>
      <c r="B3391" s="37">
        <v>1049</v>
      </c>
      <c r="C3391" s="26" t="str">
        <f>IFERROR(INDEX(Clients[Client_Name],MATCH(Table312[[#This Row],[Client_Code]],Clients[Client_Code],0)),"")</f>
        <v>SOPROLE</v>
      </c>
      <c r="D3391" s="25">
        <v>3</v>
      </c>
      <c r="E3391" s="25">
        <v>2</v>
      </c>
      <c r="F3391" s="25" t="b">
        <f>IF(E3391&gt;(VLOOKUP(D3391,Months_Weeks!$A$2:$B$13,2,TRUE)),FALSE)</f>
        <v>0</v>
      </c>
      <c r="G3391" s="63">
        <f>IF(Table312[[#This Row],[Facility]]="Buin",1.5%,0.25%)</f>
        <v>1.4999999999999999E-2</v>
      </c>
      <c r="H3391" s="38"/>
      <c r="I3391" s="38"/>
      <c r="J3391" s="27">
        <f t="shared" si="312"/>
        <v>2100</v>
      </c>
      <c r="K3391" s="28">
        <f t="shared" si="313"/>
        <v>3</v>
      </c>
      <c r="L3391" s="27">
        <f>IF(K3391=0,0,IF(E3391&gt;1,E3391-1,VLOOKUP(K3391,Months_Weeks!$A$1:$B$13,2,0)))</f>
        <v>1</v>
      </c>
      <c r="M3391" s="29"/>
      <c r="N3391" s="39"/>
      <c r="O3391" s="39"/>
      <c r="P3391" s="50">
        <f t="shared" si="314"/>
        <v>0</v>
      </c>
      <c r="Q3391" s="28">
        <f t="shared" si="315"/>
        <v>3</v>
      </c>
      <c r="R3391" s="28">
        <f>IF(Q3391=0,0,IF(E3391&gt;1,E3391-1,VLOOKUP(Q3391,Months_Weeks!$A$1:$B$13,2,0)))</f>
        <v>1</v>
      </c>
      <c r="S3391" s="30"/>
      <c r="T3391" s="39"/>
      <c r="U3391" s="39"/>
      <c r="V3391" s="50">
        <f t="shared" si="316"/>
        <v>0</v>
      </c>
      <c r="W3391" s="28">
        <f t="shared" si="317"/>
        <v>3</v>
      </c>
      <c r="X3391" s="28">
        <f>IF(W3391=0,0,IF(E3391&gt;1,E3391-1,VLOOKUP(W3391,Months_Weeks!$A$1:$B$13,2,0)))</f>
        <v>1</v>
      </c>
      <c r="Y3391" s="30"/>
      <c r="Z3391" s="39"/>
      <c r="AA3391" s="31"/>
      <c r="AB3391" s="39"/>
      <c r="AC3391" s="31"/>
      <c r="AD3391" s="40"/>
      <c r="AE3391" s="31"/>
      <c r="AF3391" s="40"/>
      <c r="AG3391" s="31"/>
      <c r="AH3391" s="40"/>
      <c r="AI3391" s="31"/>
      <c r="AJ3391" s="40"/>
    </row>
    <row r="3392" spans="1:36" x14ac:dyDescent="0.25">
      <c r="A3392" s="37" t="s">
        <v>62</v>
      </c>
      <c r="B3392" s="37">
        <v>1049</v>
      </c>
      <c r="C3392" s="26" t="str">
        <f>IFERROR(INDEX(Clients[Client_Name],MATCH(Table312[[#This Row],[Client_Code]],Clients[Client_Code],0)),"")</f>
        <v>SOPROLE</v>
      </c>
      <c r="D3392" s="25">
        <v>3</v>
      </c>
      <c r="E3392" s="25">
        <v>3</v>
      </c>
      <c r="F3392" s="25" t="b">
        <f>IF(E3392&gt;(VLOOKUP(D3392,Months_Weeks!$A$2:$B$13,2,TRUE)),FALSE)</f>
        <v>0</v>
      </c>
      <c r="G3392" s="63">
        <f>IF(Table312[[#This Row],[Facility]]="Buin",1.5%,0.25%)</f>
        <v>1.4999999999999999E-2</v>
      </c>
      <c r="H3392" s="38"/>
      <c r="I3392" s="38"/>
      <c r="J3392" s="27">
        <f t="shared" si="312"/>
        <v>2100</v>
      </c>
      <c r="K3392" s="28">
        <f t="shared" si="313"/>
        <v>3</v>
      </c>
      <c r="L3392" s="27">
        <f>IF(K3392=0,0,IF(E3392&gt;1,E3392-1,VLOOKUP(K3392,Months_Weeks!$A$1:$B$13,2,0)))</f>
        <v>2</v>
      </c>
      <c r="M3392" s="29"/>
      <c r="N3392" s="39"/>
      <c r="O3392" s="39"/>
      <c r="P3392" s="50">
        <f t="shared" si="314"/>
        <v>0</v>
      </c>
      <c r="Q3392" s="28">
        <f t="shared" si="315"/>
        <v>3</v>
      </c>
      <c r="R3392" s="28">
        <f>IF(Q3392=0,0,IF(E3392&gt;1,E3392-1,VLOOKUP(Q3392,Months_Weeks!$A$1:$B$13,2,0)))</f>
        <v>2</v>
      </c>
      <c r="S3392" s="30"/>
      <c r="T3392" s="39"/>
      <c r="U3392" s="39"/>
      <c r="V3392" s="50">
        <f t="shared" si="316"/>
        <v>0</v>
      </c>
      <c r="W3392" s="28">
        <f t="shared" si="317"/>
        <v>3</v>
      </c>
      <c r="X3392" s="28">
        <f>IF(W3392=0,0,IF(E3392&gt;1,E3392-1,VLOOKUP(W3392,Months_Weeks!$A$1:$B$13,2,0)))</f>
        <v>2</v>
      </c>
      <c r="Y3392" s="30"/>
      <c r="Z3392" s="39"/>
      <c r="AA3392" s="31"/>
      <c r="AB3392" s="39"/>
      <c r="AC3392" s="31"/>
      <c r="AD3392" s="40"/>
      <c r="AE3392" s="31"/>
      <c r="AF3392" s="40"/>
      <c r="AG3392" s="31"/>
      <c r="AH3392" s="40"/>
      <c r="AI3392" s="31"/>
      <c r="AJ3392" s="40"/>
    </row>
    <row r="3393" spans="1:36" x14ac:dyDescent="0.25">
      <c r="A3393" s="37" t="s">
        <v>62</v>
      </c>
      <c r="B3393" s="37">
        <v>1049</v>
      </c>
      <c r="C3393" s="26" t="str">
        <f>IFERROR(INDEX(Clients[Client_Name],MATCH(Table312[[#This Row],[Client_Code]],Clients[Client_Code],0)),"")</f>
        <v>SOPROLE</v>
      </c>
      <c r="D3393" s="25">
        <v>3</v>
      </c>
      <c r="E3393" s="25">
        <v>4</v>
      </c>
      <c r="F3393" s="25" t="b">
        <f>IF(E3393&gt;(VLOOKUP(D3393,Months_Weeks!$A$2:$B$13,2,TRUE)),FALSE)</f>
        <v>0</v>
      </c>
      <c r="G3393" s="63">
        <f>IF(Table312[[#This Row],[Facility]]="Buin",1.5%,0.25%)</f>
        <v>1.4999999999999999E-2</v>
      </c>
      <c r="H3393" s="38"/>
      <c r="I3393" s="38"/>
      <c r="J3393" s="27">
        <f t="shared" si="312"/>
        <v>2100</v>
      </c>
      <c r="K3393" s="28">
        <f t="shared" si="313"/>
        <v>3</v>
      </c>
      <c r="L3393" s="27">
        <f>IF(K3393=0,0,IF(E3393&gt;1,E3393-1,VLOOKUP(K3393,Months_Weeks!$A$1:$B$13,2,0)))</f>
        <v>3</v>
      </c>
      <c r="M3393" s="29"/>
      <c r="N3393" s="39"/>
      <c r="O3393" s="39"/>
      <c r="P3393" s="50">
        <f t="shared" si="314"/>
        <v>0</v>
      </c>
      <c r="Q3393" s="28">
        <f t="shared" si="315"/>
        <v>3</v>
      </c>
      <c r="R3393" s="28">
        <f>IF(Q3393=0,0,IF(E3393&gt;1,E3393-1,VLOOKUP(Q3393,Months_Weeks!$A$1:$B$13,2,0)))</f>
        <v>3</v>
      </c>
      <c r="S3393" s="30"/>
      <c r="T3393" s="39"/>
      <c r="U3393" s="39"/>
      <c r="V3393" s="50">
        <f t="shared" si="316"/>
        <v>0</v>
      </c>
      <c r="W3393" s="28">
        <f t="shared" si="317"/>
        <v>3</v>
      </c>
      <c r="X3393" s="28">
        <f>IF(W3393=0,0,IF(E3393&gt;1,E3393-1,VLOOKUP(W3393,Months_Weeks!$A$1:$B$13,2,0)))</f>
        <v>3</v>
      </c>
      <c r="Y3393" s="30"/>
      <c r="Z3393" s="39"/>
      <c r="AA3393" s="31"/>
      <c r="AB3393" s="39"/>
      <c r="AC3393" s="31"/>
      <c r="AD3393" s="40"/>
      <c r="AE3393" s="31"/>
      <c r="AF3393" s="40"/>
      <c r="AG3393" s="31"/>
      <c r="AH3393" s="40"/>
      <c r="AI3393" s="31"/>
      <c r="AJ3393" s="40"/>
    </row>
    <row r="3394" spans="1:36" x14ac:dyDescent="0.25">
      <c r="A3394" s="37" t="s">
        <v>62</v>
      </c>
      <c r="B3394" s="37">
        <v>1049</v>
      </c>
      <c r="C3394" s="26" t="str">
        <f>IFERROR(INDEX(Clients[Client_Name],MATCH(Table312[[#This Row],[Client_Code]],Clients[Client_Code],0)),"")</f>
        <v>SOPROLE</v>
      </c>
      <c r="D3394" s="25">
        <v>3</v>
      </c>
      <c r="E3394" s="25">
        <v>5</v>
      </c>
      <c r="F3394" s="25" t="b">
        <f>IF(E3394&gt;(VLOOKUP(D3394,Months_Weeks!$A$2:$B$13,2,TRUE)),FALSE)</f>
        <v>0</v>
      </c>
      <c r="G3394" s="63">
        <f>IF(Table312[[#This Row],[Facility]]="Buin",1.5%,0.25%)</f>
        <v>1.4999999999999999E-2</v>
      </c>
      <c r="H3394" s="38"/>
      <c r="I3394" s="38"/>
      <c r="J3394" s="27">
        <f t="shared" ref="J3394:J3457" si="318" xml:space="preserve"> SUMIFS(J:J,$B:$B,$B3394,$D:$D,K3394,$E:$E,L3394,$A:$A,$A3394)+H3394-I3394</f>
        <v>2100</v>
      </c>
      <c r="K3394" s="28">
        <f t="shared" ref="K3394:K3457" si="319">IF(E3394&gt;1,D3394,D3394-1)</f>
        <v>3</v>
      </c>
      <c r="L3394" s="27">
        <f>IF(K3394=0,0,IF(E3394&gt;1,E3394-1,VLOOKUP(K3394,Months_Weeks!$A$1:$B$13,2,0)))</f>
        <v>4</v>
      </c>
      <c r="M3394" s="29"/>
      <c r="N3394" s="39"/>
      <c r="O3394" s="39"/>
      <c r="P3394" s="50">
        <f t="shared" ref="P3394:P3457" si="320" xml:space="preserve"> SUMIFS(P:P,$B:$B,$B3394,$D:$D,Q3394,$E:$E,R3394,$A:$A,$A3394)+N3394-O3394</f>
        <v>0</v>
      </c>
      <c r="Q3394" s="28">
        <f t="shared" ref="Q3394:Q3457" si="321">IF(E3394&gt;1,D3394,D3394-1)</f>
        <v>3</v>
      </c>
      <c r="R3394" s="28">
        <f>IF(Q3394=0,0,IF(E3394&gt;1,E3394-1,VLOOKUP(Q3394,Months_Weeks!$A$1:$B$13,2,0)))</f>
        <v>4</v>
      </c>
      <c r="S3394" s="30"/>
      <c r="T3394" s="39"/>
      <c r="U3394" s="39"/>
      <c r="V3394" s="50">
        <f t="shared" ref="V3394:V3457" si="322" xml:space="preserve"> SUMIFS(V:V,$B:$B,$B3394,$D:$D,W3394,$E:$E,X3394,$A:$A,$A3394)+T3394-U3394</f>
        <v>0</v>
      </c>
      <c r="W3394" s="28">
        <f t="shared" ref="W3394:W3457" si="323">IF(E3394&gt;1,D3394,D3394-1)</f>
        <v>3</v>
      </c>
      <c r="X3394" s="28">
        <f>IF(W3394=0,0,IF(E3394&gt;1,E3394-1,VLOOKUP(W3394,Months_Weeks!$A$1:$B$13,2,0)))</f>
        <v>4</v>
      </c>
      <c r="Y3394" s="30"/>
      <c r="Z3394" s="39"/>
      <c r="AA3394" s="31"/>
      <c r="AB3394" s="39"/>
      <c r="AC3394" s="31"/>
      <c r="AD3394" s="40"/>
      <c r="AE3394" s="31"/>
      <c r="AF3394" s="40"/>
      <c r="AG3394" s="31"/>
      <c r="AH3394" s="40"/>
      <c r="AI3394" s="31"/>
      <c r="AJ3394" s="40"/>
    </row>
    <row r="3395" spans="1:36" x14ac:dyDescent="0.25">
      <c r="A3395" s="37" t="s">
        <v>62</v>
      </c>
      <c r="B3395" s="37">
        <v>1049</v>
      </c>
      <c r="C3395" s="26" t="str">
        <f>IFERROR(INDEX(Clients[Client_Name],MATCH(Table312[[#This Row],[Client_Code]],Clients[Client_Code],0)),"")</f>
        <v>SOPROLE</v>
      </c>
      <c r="D3395" s="25">
        <v>4</v>
      </c>
      <c r="E3395" s="25">
        <v>1</v>
      </c>
      <c r="F3395" s="25" t="b">
        <f>IF(E3395&gt;(VLOOKUP(D3395,Months_Weeks!$A$2:$B$13,2,TRUE)),FALSE)</f>
        <v>0</v>
      </c>
      <c r="G3395" s="63">
        <f>IF(Table312[[#This Row],[Facility]]="Buin",1.5%,0.25%)</f>
        <v>1.4999999999999999E-2</v>
      </c>
      <c r="H3395" s="38"/>
      <c r="I3395" s="38"/>
      <c r="J3395" s="27">
        <f t="shared" si="318"/>
        <v>2100</v>
      </c>
      <c r="K3395" s="28">
        <f t="shared" si="319"/>
        <v>3</v>
      </c>
      <c r="L3395" s="27">
        <f>IF(K3395=0,0,IF(E3395&gt;1,E3395-1,VLOOKUP(K3395,Months_Weeks!$A$1:$B$13,2,0)))</f>
        <v>5</v>
      </c>
      <c r="M3395" s="29"/>
      <c r="N3395" s="39"/>
      <c r="O3395" s="39"/>
      <c r="P3395" s="50">
        <f t="shared" si="320"/>
        <v>0</v>
      </c>
      <c r="Q3395" s="28">
        <f t="shared" si="321"/>
        <v>3</v>
      </c>
      <c r="R3395" s="28">
        <f>IF(Q3395=0,0,IF(E3395&gt;1,E3395-1,VLOOKUP(Q3395,Months_Weeks!$A$1:$B$13,2,0)))</f>
        <v>5</v>
      </c>
      <c r="S3395" s="30"/>
      <c r="T3395" s="39"/>
      <c r="U3395" s="39"/>
      <c r="V3395" s="50">
        <f t="shared" si="322"/>
        <v>0</v>
      </c>
      <c r="W3395" s="28">
        <f t="shared" si="323"/>
        <v>3</v>
      </c>
      <c r="X3395" s="28">
        <f>IF(W3395=0,0,IF(E3395&gt;1,E3395-1,VLOOKUP(W3395,Months_Weeks!$A$1:$B$13,2,0)))</f>
        <v>5</v>
      </c>
      <c r="Y3395" s="30"/>
      <c r="Z3395" s="39"/>
      <c r="AA3395" s="31"/>
      <c r="AB3395" s="39"/>
      <c r="AC3395" s="31"/>
      <c r="AD3395" s="40"/>
      <c r="AE3395" s="31"/>
      <c r="AF3395" s="40"/>
      <c r="AG3395" s="31"/>
      <c r="AH3395" s="40"/>
      <c r="AI3395" s="31"/>
      <c r="AJ3395" s="40"/>
    </row>
    <row r="3396" spans="1:36" x14ac:dyDescent="0.25">
      <c r="A3396" s="37" t="s">
        <v>62</v>
      </c>
      <c r="B3396" s="37">
        <v>1049</v>
      </c>
      <c r="C3396" s="26" t="str">
        <f>IFERROR(INDEX(Clients[Client_Name],MATCH(Table312[[#This Row],[Client_Code]],Clients[Client_Code],0)),"")</f>
        <v>SOPROLE</v>
      </c>
      <c r="D3396" s="25">
        <v>4</v>
      </c>
      <c r="E3396" s="25">
        <v>2</v>
      </c>
      <c r="F3396" s="25" t="b">
        <f>IF(E3396&gt;(VLOOKUP(D3396,Months_Weeks!$A$2:$B$13,2,TRUE)),FALSE)</f>
        <v>0</v>
      </c>
      <c r="G3396" s="63">
        <f>IF(Table312[[#This Row],[Facility]]="Buin",1.5%,0.25%)</f>
        <v>1.4999999999999999E-2</v>
      </c>
      <c r="H3396" s="38"/>
      <c r="I3396" s="38"/>
      <c r="J3396" s="27">
        <f t="shared" si="318"/>
        <v>2100</v>
      </c>
      <c r="K3396" s="28">
        <f t="shared" si="319"/>
        <v>4</v>
      </c>
      <c r="L3396" s="27">
        <f>IF(K3396=0,0,IF(E3396&gt;1,E3396-1,VLOOKUP(K3396,Months_Weeks!$A$1:$B$13,2,0)))</f>
        <v>1</v>
      </c>
      <c r="M3396" s="29"/>
      <c r="N3396" s="39"/>
      <c r="O3396" s="39"/>
      <c r="P3396" s="50">
        <f t="shared" si="320"/>
        <v>0</v>
      </c>
      <c r="Q3396" s="28">
        <f t="shared" si="321"/>
        <v>4</v>
      </c>
      <c r="R3396" s="28">
        <f>IF(Q3396=0,0,IF(E3396&gt;1,E3396-1,VLOOKUP(Q3396,Months_Weeks!$A$1:$B$13,2,0)))</f>
        <v>1</v>
      </c>
      <c r="S3396" s="30"/>
      <c r="T3396" s="39"/>
      <c r="U3396" s="39"/>
      <c r="V3396" s="50">
        <f t="shared" si="322"/>
        <v>0</v>
      </c>
      <c r="W3396" s="28">
        <f t="shared" si="323"/>
        <v>4</v>
      </c>
      <c r="X3396" s="28">
        <f>IF(W3396=0,0,IF(E3396&gt;1,E3396-1,VLOOKUP(W3396,Months_Weeks!$A$1:$B$13,2,0)))</f>
        <v>1</v>
      </c>
      <c r="Y3396" s="30"/>
      <c r="Z3396" s="39"/>
      <c r="AA3396" s="31"/>
      <c r="AB3396" s="39"/>
      <c r="AC3396" s="31"/>
      <c r="AD3396" s="40"/>
      <c r="AE3396" s="31"/>
      <c r="AF3396" s="40"/>
      <c r="AG3396" s="31"/>
      <c r="AH3396" s="40"/>
      <c r="AI3396" s="31"/>
      <c r="AJ3396" s="40"/>
    </row>
    <row r="3397" spans="1:36" x14ac:dyDescent="0.25">
      <c r="A3397" s="37" t="s">
        <v>62</v>
      </c>
      <c r="B3397" s="37">
        <v>1049</v>
      </c>
      <c r="C3397" s="26" t="str">
        <f>IFERROR(INDEX(Clients[Client_Name],MATCH(Table312[[#This Row],[Client_Code]],Clients[Client_Code],0)),"")</f>
        <v>SOPROLE</v>
      </c>
      <c r="D3397" s="25">
        <v>4</v>
      </c>
      <c r="E3397" s="25">
        <v>3</v>
      </c>
      <c r="F3397" s="25" t="b">
        <f>IF(E3397&gt;(VLOOKUP(D3397,Months_Weeks!$A$2:$B$13,2,TRUE)),FALSE)</f>
        <v>0</v>
      </c>
      <c r="G3397" s="63">
        <f>IF(Table312[[#This Row],[Facility]]="Buin",1.5%,0.25%)</f>
        <v>1.4999999999999999E-2</v>
      </c>
      <c r="H3397" s="38"/>
      <c r="I3397" s="38"/>
      <c r="J3397" s="27">
        <f t="shared" si="318"/>
        <v>2100</v>
      </c>
      <c r="K3397" s="28">
        <f t="shared" si="319"/>
        <v>4</v>
      </c>
      <c r="L3397" s="27">
        <f>IF(K3397=0,0,IF(E3397&gt;1,E3397-1,VLOOKUP(K3397,Months_Weeks!$A$1:$B$13,2,0)))</f>
        <v>2</v>
      </c>
      <c r="M3397" s="29"/>
      <c r="N3397" s="39"/>
      <c r="O3397" s="39"/>
      <c r="P3397" s="50">
        <f t="shared" si="320"/>
        <v>0</v>
      </c>
      <c r="Q3397" s="28">
        <f t="shared" si="321"/>
        <v>4</v>
      </c>
      <c r="R3397" s="28">
        <f>IF(Q3397=0,0,IF(E3397&gt;1,E3397-1,VLOOKUP(Q3397,Months_Weeks!$A$1:$B$13,2,0)))</f>
        <v>2</v>
      </c>
      <c r="S3397" s="30"/>
      <c r="T3397" s="39"/>
      <c r="U3397" s="39"/>
      <c r="V3397" s="50">
        <f t="shared" si="322"/>
        <v>0</v>
      </c>
      <c r="W3397" s="28">
        <f t="shared" si="323"/>
        <v>4</v>
      </c>
      <c r="X3397" s="28">
        <f>IF(W3397=0,0,IF(E3397&gt;1,E3397-1,VLOOKUP(W3397,Months_Weeks!$A$1:$B$13,2,0)))</f>
        <v>2</v>
      </c>
      <c r="Y3397" s="30"/>
      <c r="Z3397" s="39"/>
      <c r="AA3397" s="31"/>
      <c r="AB3397" s="39"/>
      <c r="AC3397" s="31"/>
      <c r="AD3397" s="40"/>
      <c r="AE3397" s="31"/>
      <c r="AF3397" s="40"/>
      <c r="AG3397" s="31"/>
      <c r="AH3397" s="40"/>
      <c r="AI3397" s="31"/>
      <c r="AJ3397" s="40"/>
    </row>
    <row r="3398" spans="1:36" x14ac:dyDescent="0.25">
      <c r="A3398" s="37" t="s">
        <v>62</v>
      </c>
      <c r="B3398" s="37">
        <v>1049</v>
      </c>
      <c r="C3398" s="26" t="str">
        <f>IFERROR(INDEX(Clients[Client_Name],MATCH(Table312[[#This Row],[Client_Code]],Clients[Client_Code],0)),"")</f>
        <v>SOPROLE</v>
      </c>
      <c r="D3398" s="25">
        <v>4</v>
      </c>
      <c r="E3398" s="25">
        <v>4</v>
      </c>
      <c r="F3398" s="25" t="b">
        <f>IF(E3398&gt;(VLOOKUP(D3398,Months_Weeks!$A$2:$B$13,2,TRUE)),FALSE)</f>
        <v>0</v>
      </c>
      <c r="G3398" s="63">
        <f>IF(Table312[[#This Row],[Facility]]="Buin",1.5%,0.25%)</f>
        <v>1.4999999999999999E-2</v>
      </c>
      <c r="H3398" s="38"/>
      <c r="I3398" s="38"/>
      <c r="J3398" s="27">
        <f t="shared" si="318"/>
        <v>2100</v>
      </c>
      <c r="K3398" s="28">
        <f t="shared" si="319"/>
        <v>4</v>
      </c>
      <c r="L3398" s="27">
        <f>IF(K3398=0,0,IF(E3398&gt;1,E3398-1,VLOOKUP(K3398,Months_Weeks!$A$1:$B$13,2,0)))</f>
        <v>3</v>
      </c>
      <c r="M3398" s="29"/>
      <c r="N3398" s="39"/>
      <c r="O3398" s="39"/>
      <c r="P3398" s="50">
        <f t="shared" si="320"/>
        <v>0</v>
      </c>
      <c r="Q3398" s="28">
        <f t="shared" si="321"/>
        <v>4</v>
      </c>
      <c r="R3398" s="28">
        <f>IF(Q3398=0,0,IF(E3398&gt;1,E3398-1,VLOOKUP(Q3398,Months_Weeks!$A$1:$B$13,2,0)))</f>
        <v>3</v>
      </c>
      <c r="S3398" s="30"/>
      <c r="T3398" s="39"/>
      <c r="U3398" s="39"/>
      <c r="V3398" s="50">
        <f t="shared" si="322"/>
        <v>0</v>
      </c>
      <c r="W3398" s="28">
        <f t="shared" si="323"/>
        <v>4</v>
      </c>
      <c r="X3398" s="28">
        <f>IF(W3398=0,0,IF(E3398&gt;1,E3398-1,VLOOKUP(W3398,Months_Weeks!$A$1:$B$13,2,0)))</f>
        <v>3</v>
      </c>
      <c r="Y3398" s="30"/>
      <c r="Z3398" s="39"/>
      <c r="AA3398" s="31"/>
      <c r="AB3398" s="39"/>
      <c r="AC3398" s="31"/>
      <c r="AD3398" s="40"/>
      <c r="AE3398" s="31"/>
      <c r="AF3398" s="40"/>
      <c r="AG3398" s="31"/>
      <c r="AH3398" s="40"/>
      <c r="AI3398" s="31"/>
      <c r="AJ3398" s="40"/>
    </row>
    <row r="3399" spans="1:36" x14ac:dyDescent="0.25">
      <c r="A3399" s="37" t="s">
        <v>62</v>
      </c>
      <c r="B3399" s="37">
        <v>1049</v>
      </c>
      <c r="C3399" s="26" t="str">
        <f>IFERROR(INDEX(Clients[Client_Name],MATCH(Table312[[#This Row],[Client_Code]],Clients[Client_Code],0)),"")</f>
        <v>SOPROLE</v>
      </c>
      <c r="D3399" s="25">
        <v>5</v>
      </c>
      <c r="E3399" s="25">
        <v>1</v>
      </c>
      <c r="F3399" s="25" t="b">
        <f>IF(E3399&gt;(VLOOKUP(D3399,Months_Weeks!$A$2:$B$13,2,TRUE)),FALSE)</f>
        <v>0</v>
      </c>
      <c r="G3399" s="63">
        <f>IF(Table312[[#This Row],[Facility]]="Buin",1.5%,0.25%)</f>
        <v>1.4999999999999999E-2</v>
      </c>
      <c r="H3399" s="38"/>
      <c r="I3399" s="38"/>
      <c r="J3399" s="27">
        <f t="shared" si="318"/>
        <v>2100</v>
      </c>
      <c r="K3399" s="28">
        <f t="shared" si="319"/>
        <v>4</v>
      </c>
      <c r="L3399" s="27">
        <f>IF(K3399=0,0,IF(E3399&gt;1,E3399-1,VLOOKUP(K3399,Months_Weeks!$A$1:$B$13,2,0)))</f>
        <v>4</v>
      </c>
      <c r="M3399" s="29"/>
      <c r="N3399" s="39"/>
      <c r="O3399" s="39"/>
      <c r="P3399" s="50">
        <f t="shared" si="320"/>
        <v>0</v>
      </c>
      <c r="Q3399" s="28">
        <f t="shared" si="321"/>
        <v>4</v>
      </c>
      <c r="R3399" s="28">
        <f>IF(Q3399=0,0,IF(E3399&gt;1,E3399-1,VLOOKUP(Q3399,Months_Weeks!$A$1:$B$13,2,0)))</f>
        <v>4</v>
      </c>
      <c r="S3399" s="30"/>
      <c r="T3399" s="39"/>
      <c r="U3399" s="39"/>
      <c r="V3399" s="50">
        <f t="shared" si="322"/>
        <v>0</v>
      </c>
      <c r="W3399" s="28">
        <f t="shared" si="323"/>
        <v>4</v>
      </c>
      <c r="X3399" s="28">
        <f>IF(W3399=0,0,IF(E3399&gt;1,E3399-1,VLOOKUP(W3399,Months_Weeks!$A$1:$B$13,2,0)))</f>
        <v>4</v>
      </c>
      <c r="Y3399" s="30"/>
      <c r="Z3399" s="39"/>
      <c r="AA3399" s="31"/>
      <c r="AB3399" s="39"/>
      <c r="AC3399" s="31"/>
      <c r="AD3399" s="40"/>
      <c r="AE3399" s="31"/>
      <c r="AF3399" s="40"/>
      <c r="AG3399" s="31"/>
      <c r="AH3399" s="40"/>
      <c r="AI3399" s="31"/>
      <c r="AJ3399" s="40"/>
    </row>
    <row r="3400" spans="1:36" x14ac:dyDescent="0.25">
      <c r="A3400" s="37" t="s">
        <v>62</v>
      </c>
      <c r="B3400" s="37">
        <v>1049</v>
      </c>
      <c r="C3400" s="26" t="str">
        <f>IFERROR(INDEX(Clients[Client_Name],MATCH(Table312[[#This Row],[Client_Code]],Clients[Client_Code],0)),"")</f>
        <v>SOPROLE</v>
      </c>
      <c r="D3400" s="25">
        <v>5</v>
      </c>
      <c r="E3400" s="25">
        <v>2</v>
      </c>
      <c r="F3400" s="25" t="b">
        <f>IF(E3400&gt;(VLOOKUP(D3400,Months_Weeks!$A$2:$B$13,2,TRUE)),FALSE)</f>
        <v>0</v>
      </c>
      <c r="G3400" s="63">
        <f>IF(Table312[[#This Row],[Facility]]="Buin",1.5%,0.25%)</f>
        <v>1.4999999999999999E-2</v>
      </c>
      <c r="H3400" s="38"/>
      <c r="I3400" s="38"/>
      <c r="J3400" s="27">
        <f t="shared" si="318"/>
        <v>2100</v>
      </c>
      <c r="K3400" s="28">
        <f t="shared" si="319"/>
        <v>5</v>
      </c>
      <c r="L3400" s="27">
        <f>IF(K3400=0,0,IF(E3400&gt;1,E3400-1,VLOOKUP(K3400,Months_Weeks!$A$1:$B$13,2,0)))</f>
        <v>1</v>
      </c>
      <c r="M3400" s="29"/>
      <c r="N3400" s="39"/>
      <c r="O3400" s="39"/>
      <c r="P3400" s="50">
        <f t="shared" si="320"/>
        <v>0</v>
      </c>
      <c r="Q3400" s="28">
        <f t="shared" si="321"/>
        <v>5</v>
      </c>
      <c r="R3400" s="28">
        <f>IF(Q3400=0,0,IF(E3400&gt;1,E3400-1,VLOOKUP(Q3400,Months_Weeks!$A$1:$B$13,2,0)))</f>
        <v>1</v>
      </c>
      <c r="S3400" s="30"/>
      <c r="T3400" s="39"/>
      <c r="U3400" s="39"/>
      <c r="V3400" s="50">
        <f t="shared" si="322"/>
        <v>0</v>
      </c>
      <c r="W3400" s="28">
        <f t="shared" si="323"/>
        <v>5</v>
      </c>
      <c r="X3400" s="28">
        <f>IF(W3400=0,0,IF(E3400&gt;1,E3400-1,VLOOKUP(W3400,Months_Weeks!$A$1:$B$13,2,0)))</f>
        <v>1</v>
      </c>
      <c r="Y3400" s="30"/>
      <c r="Z3400" s="39"/>
      <c r="AA3400" s="31"/>
      <c r="AB3400" s="39"/>
      <c r="AC3400" s="31"/>
      <c r="AD3400" s="40"/>
      <c r="AE3400" s="31"/>
      <c r="AF3400" s="40"/>
      <c r="AG3400" s="31"/>
      <c r="AH3400" s="40"/>
      <c r="AI3400" s="31"/>
      <c r="AJ3400" s="40"/>
    </row>
    <row r="3401" spans="1:36" x14ac:dyDescent="0.25">
      <c r="A3401" s="37" t="s">
        <v>62</v>
      </c>
      <c r="B3401" s="37">
        <v>1049</v>
      </c>
      <c r="C3401" s="26" t="str">
        <f>IFERROR(INDEX(Clients[Client_Name],MATCH(Table312[[#This Row],[Client_Code]],Clients[Client_Code],0)),"")</f>
        <v>SOPROLE</v>
      </c>
      <c r="D3401" s="25">
        <v>5</v>
      </c>
      <c r="E3401" s="25">
        <v>3</v>
      </c>
      <c r="F3401" s="25" t="b">
        <f>IF(E3401&gt;(VLOOKUP(D3401,Months_Weeks!$A$2:$B$13,2,TRUE)),FALSE)</f>
        <v>0</v>
      </c>
      <c r="G3401" s="63">
        <f>IF(Table312[[#This Row],[Facility]]="Buin",1.5%,0.25%)</f>
        <v>1.4999999999999999E-2</v>
      </c>
      <c r="H3401" s="38"/>
      <c r="I3401" s="38"/>
      <c r="J3401" s="27">
        <f t="shared" si="318"/>
        <v>2100</v>
      </c>
      <c r="K3401" s="28">
        <f t="shared" si="319"/>
        <v>5</v>
      </c>
      <c r="L3401" s="27">
        <f>IF(K3401=0,0,IF(E3401&gt;1,E3401-1,VLOOKUP(K3401,Months_Weeks!$A$1:$B$13,2,0)))</f>
        <v>2</v>
      </c>
      <c r="M3401" s="29"/>
      <c r="N3401" s="39"/>
      <c r="O3401" s="39"/>
      <c r="P3401" s="50">
        <f t="shared" si="320"/>
        <v>0</v>
      </c>
      <c r="Q3401" s="28">
        <f t="shared" si="321"/>
        <v>5</v>
      </c>
      <c r="R3401" s="28">
        <f>IF(Q3401=0,0,IF(E3401&gt;1,E3401-1,VLOOKUP(Q3401,Months_Weeks!$A$1:$B$13,2,0)))</f>
        <v>2</v>
      </c>
      <c r="S3401" s="30"/>
      <c r="T3401" s="39"/>
      <c r="U3401" s="39"/>
      <c r="V3401" s="50">
        <f t="shared" si="322"/>
        <v>0</v>
      </c>
      <c r="W3401" s="28">
        <f t="shared" si="323"/>
        <v>5</v>
      </c>
      <c r="X3401" s="28">
        <f>IF(W3401=0,0,IF(E3401&gt;1,E3401-1,VLOOKUP(W3401,Months_Weeks!$A$1:$B$13,2,0)))</f>
        <v>2</v>
      </c>
      <c r="Y3401" s="30"/>
      <c r="Z3401" s="39"/>
      <c r="AA3401" s="31"/>
      <c r="AB3401" s="39"/>
      <c r="AC3401" s="31"/>
      <c r="AD3401" s="40"/>
      <c r="AE3401" s="31"/>
      <c r="AF3401" s="40"/>
      <c r="AG3401" s="31"/>
      <c r="AH3401" s="40"/>
      <c r="AI3401" s="31"/>
      <c r="AJ3401" s="40"/>
    </row>
    <row r="3402" spans="1:36" x14ac:dyDescent="0.25">
      <c r="A3402" s="37" t="s">
        <v>62</v>
      </c>
      <c r="B3402" s="37">
        <v>1049</v>
      </c>
      <c r="C3402" s="26" t="str">
        <f>IFERROR(INDEX(Clients[Client_Name],MATCH(Table312[[#This Row],[Client_Code]],Clients[Client_Code],0)),"")</f>
        <v>SOPROLE</v>
      </c>
      <c r="D3402" s="25">
        <v>5</v>
      </c>
      <c r="E3402" s="25">
        <v>4</v>
      </c>
      <c r="F3402" s="25" t="b">
        <f>IF(E3402&gt;(VLOOKUP(D3402,Months_Weeks!$A$2:$B$13,2,TRUE)),FALSE)</f>
        <v>0</v>
      </c>
      <c r="G3402" s="63">
        <f>IF(Table312[[#This Row],[Facility]]="Buin",1.5%,0.25%)</f>
        <v>1.4999999999999999E-2</v>
      </c>
      <c r="H3402" s="38"/>
      <c r="I3402" s="38"/>
      <c r="J3402" s="27">
        <f t="shared" si="318"/>
        <v>2100</v>
      </c>
      <c r="K3402" s="28">
        <f t="shared" si="319"/>
        <v>5</v>
      </c>
      <c r="L3402" s="27">
        <f>IF(K3402=0,0,IF(E3402&gt;1,E3402-1,VLOOKUP(K3402,Months_Weeks!$A$1:$B$13,2,0)))</f>
        <v>3</v>
      </c>
      <c r="M3402" s="29"/>
      <c r="N3402" s="39"/>
      <c r="O3402" s="39"/>
      <c r="P3402" s="50">
        <f t="shared" si="320"/>
        <v>0</v>
      </c>
      <c r="Q3402" s="28">
        <f t="shared" si="321"/>
        <v>5</v>
      </c>
      <c r="R3402" s="28">
        <f>IF(Q3402=0,0,IF(E3402&gt;1,E3402-1,VLOOKUP(Q3402,Months_Weeks!$A$1:$B$13,2,0)))</f>
        <v>3</v>
      </c>
      <c r="S3402" s="30"/>
      <c r="T3402" s="39"/>
      <c r="U3402" s="39"/>
      <c r="V3402" s="50">
        <f t="shared" si="322"/>
        <v>0</v>
      </c>
      <c r="W3402" s="28">
        <f t="shared" si="323"/>
        <v>5</v>
      </c>
      <c r="X3402" s="28">
        <f>IF(W3402=0,0,IF(E3402&gt;1,E3402-1,VLOOKUP(W3402,Months_Weeks!$A$1:$B$13,2,0)))</f>
        <v>3</v>
      </c>
      <c r="Y3402" s="30"/>
      <c r="Z3402" s="39"/>
      <c r="AA3402" s="31"/>
      <c r="AB3402" s="39"/>
      <c r="AC3402" s="31"/>
      <c r="AD3402" s="40"/>
      <c r="AE3402" s="31"/>
      <c r="AF3402" s="40"/>
      <c r="AG3402" s="31"/>
      <c r="AH3402" s="40"/>
      <c r="AI3402" s="31"/>
      <c r="AJ3402" s="40"/>
    </row>
    <row r="3403" spans="1:36" x14ac:dyDescent="0.25">
      <c r="A3403" s="37" t="s">
        <v>62</v>
      </c>
      <c r="B3403" s="37">
        <v>1049</v>
      </c>
      <c r="C3403" s="26" t="str">
        <f>IFERROR(INDEX(Clients[Client_Name],MATCH(Table312[[#This Row],[Client_Code]],Clients[Client_Code],0)),"")</f>
        <v>SOPROLE</v>
      </c>
      <c r="D3403" s="25">
        <v>6</v>
      </c>
      <c r="E3403" s="25">
        <v>1</v>
      </c>
      <c r="F3403" s="25" t="b">
        <f>IF(E3403&gt;(VLOOKUP(D3403,Months_Weeks!$A$2:$B$13,2,TRUE)),FALSE)</f>
        <v>0</v>
      </c>
      <c r="G3403" s="63">
        <f>IF(Table312[[#This Row],[Facility]]="Buin",1.5%,0.25%)</f>
        <v>1.4999999999999999E-2</v>
      </c>
      <c r="H3403" s="38"/>
      <c r="I3403" s="38"/>
      <c r="J3403" s="27">
        <f t="shared" si="318"/>
        <v>2100</v>
      </c>
      <c r="K3403" s="28">
        <f t="shared" si="319"/>
        <v>5</v>
      </c>
      <c r="L3403" s="27">
        <f>IF(K3403=0,0,IF(E3403&gt;1,E3403-1,VLOOKUP(K3403,Months_Weeks!$A$1:$B$13,2,0)))</f>
        <v>4</v>
      </c>
      <c r="M3403" s="29"/>
      <c r="N3403" s="39"/>
      <c r="O3403" s="39"/>
      <c r="P3403" s="50">
        <f t="shared" si="320"/>
        <v>0</v>
      </c>
      <c r="Q3403" s="28">
        <f t="shared" si="321"/>
        <v>5</v>
      </c>
      <c r="R3403" s="28">
        <f>IF(Q3403=0,0,IF(E3403&gt;1,E3403-1,VLOOKUP(Q3403,Months_Weeks!$A$1:$B$13,2,0)))</f>
        <v>4</v>
      </c>
      <c r="S3403" s="30"/>
      <c r="T3403" s="39"/>
      <c r="U3403" s="39"/>
      <c r="V3403" s="50">
        <f t="shared" si="322"/>
        <v>0</v>
      </c>
      <c r="W3403" s="28">
        <f t="shared" si="323"/>
        <v>5</v>
      </c>
      <c r="X3403" s="28">
        <f>IF(W3403=0,0,IF(E3403&gt;1,E3403-1,VLOOKUP(W3403,Months_Weeks!$A$1:$B$13,2,0)))</f>
        <v>4</v>
      </c>
      <c r="Y3403" s="30"/>
      <c r="Z3403" s="39"/>
      <c r="AA3403" s="31"/>
      <c r="AB3403" s="39"/>
      <c r="AC3403" s="31"/>
      <c r="AD3403" s="40"/>
      <c r="AE3403" s="31"/>
      <c r="AF3403" s="40"/>
      <c r="AG3403" s="31"/>
      <c r="AH3403" s="40"/>
      <c r="AI3403" s="31"/>
      <c r="AJ3403" s="40"/>
    </row>
    <row r="3404" spans="1:36" x14ac:dyDescent="0.25">
      <c r="A3404" s="37" t="s">
        <v>62</v>
      </c>
      <c r="B3404" s="37">
        <v>1049</v>
      </c>
      <c r="C3404" s="26" t="str">
        <f>IFERROR(INDEX(Clients[Client_Name],MATCH(Table312[[#This Row],[Client_Code]],Clients[Client_Code],0)),"")</f>
        <v>SOPROLE</v>
      </c>
      <c r="D3404" s="25">
        <v>6</v>
      </c>
      <c r="E3404" s="25">
        <v>2</v>
      </c>
      <c r="F3404" s="25" t="b">
        <f>IF(E3404&gt;(VLOOKUP(D3404,Months_Weeks!$A$2:$B$13,2,TRUE)),FALSE)</f>
        <v>0</v>
      </c>
      <c r="G3404" s="63">
        <f>IF(Table312[[#This Row],[Facility]]="Buin",1.5%,0.25%)</f>
        <v>1.4999999999999999E-2</v>
      </c>
      <c r="H3404" s="38"/>
      <c r="I3404" s="38"/>
      <c r="J3404" s="27">
        <f t="shared" si="318"/>
        <v>2100</v>
      </c>
      <c r="K3404" s="28">
        <f t="shared" si="319"/>
        <v>6</v>
      </c>
      <c r="L3404" s="27">
        <f>IF(K3404=0,0,IF(E3404&gt;1,E3404-1,VLOOKUP(K3404,Months_Weeks!$A$1:$B$13,2,0)))</f>
        <v>1</v>
      </c>
      <c r="M3404" s="29"/>
      <c r="N3404" s="39"/>
      <c r="O3404" s="39"/>
      <c r="P3404" s="50">
        <f t="shared" si="320"/>
        <v>0</v>
      </c>
      <c r="Q3404" s="28">
        <f t="shared" si="321"/>
        <v>6</v>
      </c>
      <c r="R3404" s="28">
        <f>IF(Q3404=0,0,IF(E3404&gt;1,E3404-1,VLOOKUP(Q3404,Months_Weeks!$A$1:$B$13,2,0)))</f>
        <v>1</v>
      </c>
      <c r="S3404" s="30"/>
      <c r="T3404" s="39"/>
      <c r="U3404" s="39"/>
      <c r="V3404" s="50">
        <f t="shared" si="322"/>
        <v>0</v>
      </c>
      <c r="W3404" s="28">
        <f t="shared" si="323"/>
        <v>6</v>
      </c>
      <c r="X3404" s="28">
        <f>IF(W3404=0,0,IF(E3404&gt;1,E3404-1,VLOOKUP(W3404,Months_Weeks!$A$1:$B$13,2,0)))</f>
        <v>1</v>
      </c>
      <c r="Y3404" s="30"/>
      <c r="Z3404" s="39"/>
      <c r="AA3404" s="31"/>
      <c r="AB3404" s="39"/>
      <c r="AC3404" s="31"/>
      <c r="AD3404" s="40"/>
      <c r="AE3404" s="31"/>
      <c r="AF3404" s="40"/>
      <c r="AG3404" s="31"/>
      <c r="AH3404" s="40"/>
      <c r="AI3404" s="31"/>
      <c r="AJ3404" s="40"/>
    </row>
    <row r="3405" spans="1:36" x14ac:dyDescent="0.25">
      <c r="A3405" s="37" t="s">
        <v>62</v>
      </c>
      <c r="B3405" s="37">
        <v>1049</v>
      </c>
      <c r="C3405" s="26" t="str">
        <f>IFERROR(INDEX(Clients[Client_Name],MATCH(Table312[[#This Row],[Client_Code]],Clients[Client_Code],0)),"")</f>
        <v>SOPROLE</v>
      </c>
      <c r="D3405" s="25">
        <v>6</v>
      </c>
      <c r="E3405" s="25">
        <v>3</v>
      </c>
      <c r="F3405" s="25" t="b">
        <f>IF(E3405&gt;(VLOOKUP(D3405,Months_Weeks!$A$2:$B$13,2,TRUE)),FALSE)</f>
        <v>0</v>
      </c>
      <c r="G3405" s="63">
        <f>IF(Table312[[#This Row],[Facility]]="Buin",1.5%,0.25%)</f>
        <v>1.4999999999999999E-2</v>
      </c>
      <c r="H3405" s="38"/>
      <c r="I3405" s="38"/>
      <c r="J3405" s="27">
        <f t="shared" si="318"/>
        <v>2100</v>
      </c>
      <c r="K3405" s="28">
        <f t="shared" si="319"/>
        <v>6</v>
      </c>
      <c r="L3405" s="27">
        <f>IF(K3405=0,0,IF(E3405&gt;1,E3405-1,VLOOKUP(K3405,Months_Weeks!$A$1:$B$13,2,0)))</f>
        <v>2</v>
      </c>
      <c r="M3405" s="29"/>
      <c r="N3405" s="39"/>
      <c r="O3405" s="39"/>
      <c r="P3405" s="50">
        <f t="shared" si="320"/>
        <v>0</v>
      </c>
      <c r="Q3405" s="28">
        <f t="shared" si="321"/>
        <v>6</v>
      </c>
      <c r="R3405" s="28">
        <f>IF(Q3405=0,0,IF(E3405&gt;1,E3405-1,VLOOKUP(Q3405,Months_Weeks!$A$1:$B$13,2,0)))</f>
        <v>2</v>
      </c>
      <c r="S3405" s="30"/>
      <c r="T3405" s="39"/>
      <c r="U3405" s="39"/>
      <c r="V3405" s="50">
        <f t="shared" si="322"/>
        <v>0</v>
      </c>
      <c r="W3405" s="28">
        <f t="shared" si="323"/>
        <v>6</v>
      </c>
      <c r="X3405" s="28">
        <f>IF(W3405=0,0,IF(E3405&gt;1,E3405-1,VLOOKUP(W3405,Months_Weeks!$A$1:$B$13,2,0)))</f>
        <v>2</v>
      </c>
      <c r="Y3405" s="30"/>
      <c r="Z3405" s="39"/>
      <c r="AA3405" s="31"/>
      <c r="AB3405" s="39"/>
      <c r="AC3405" s="31"/>
      <c r="AD3405" s="40"/>
      <c r="AE3405" s="31"/>
      <c r="AF3405" s="40"/>
      <c r="AG3405" s="31"/>
      <c r="AH3405" s="40"/>
      <c r="AI3405" s="31"/>
      <c r="AJ3405" s="40"/>
    </row>
    <row r="3406" spans="1:36" x14ac:dyDescent="0.25">
      <c r="A3406" s="37" t="s">
        <v>62</v>
      </c>
      <c r="B3406" s="37">
        <v>1049</v>
      </c>
      <c r="C3406" s="26" t="str">
        <f>IFERROR(INDEX(Clients[Client_Name],MATCH(Table312[[#This Row],[Client_Code]],Clients[Client_Code],0)),"")</f>
        <v>SOPROLE</v>
      </c>
      <c r="D3406" s="25">
        <v>6</v>
      </c>
      <c r="E3406" s="25">
        <v>4</v>
      </c>
      <c r="F3406" s="25" t="b">
        <f>IF(E3406&gt;(VLOOKUP(D3406,Months_Weeks!$A$2:$B$13,2,TRUE)),FALSE)</f>
        <v>0</v>
      </c>
      <c r="G3406" s="63">
        <f>IF(Table312[[#This Row],[Facility]]="Buin",1.5%,0.25%)</f>
        <v>1.4999999999999999E-2</v>
      </c>
      <c r="H3406" s="38"/>
      <c r="I3406" s="38"/>
      <c r="J3406" s="27">
        <f t="shared" si="318"/>
        <v>2100</v>
      </c>
      <c r="K3406" s="28">
        <f t="shared" si="319"/>
        <v>6</v>
      </c>
      <c r="L3406" s="27">
        <f>IF(K3406=0,0,IF(E3406&gt;1,E3406-1,VLOOKUP(K3406,Months_Weeks!$A$1:$B$13,2,0)))</f>
        <v>3</v>
      </c>
      <c r="M3406" s="29"/>
      <c r="N3406" s="39"/>
      <c r="O3406" s="39"/>
      <c r="P3406" s="50">
        <f t="shared" si="320"/>
        <v>0</v>
      </c>
      <c r="Q3406" s="28">
        <f t="shared" si="321"/>
        <v>6</v>
      </c>
      <c r="R3406" s="28">
        <f>IF(Q3406=0,0,IF(E3406&gt;1,E3406-1,VLOOKUP(Q3406,Months_Weeks!$A$1:$B$13,2,0)))</f>
        <v>3</v>
      </c>
      <c r="S3406" s="30"/>
      <c r="T3406" s="39"/>
      <c r="U3406" s="39"/>
      <c r="V3406" s="50">
        <f t="shared" si="322"/>
        <v>0</v>
      </c>
      <c r="W3406" s="28">
        <f t="shared" si="323"/>
        <v>6</v>
      </c>
      <c r="X3406" s="28">
        <f>IF(W3406=0,0,IF(E3406&gt;1,E3406-1,VLOOKUP(W3406,Months_Weeks!$A$1:$B$13,2,0)))</f>
        <v>3</v>
      </c>
      <c r="Y3406" s="30"/>
      <c r="Z3406" s="39"/>
      <c r="AA3406" s="31"/>
      <c r="AB3406" s="39"/>
      <c r="AC3406" s="31"/>
      <c r="AD3406" s="40"/>
      <c r="AE3406" s="31"/>
      <c r="AF3406" s="40"/>
      <c r="AG3406" s="31"/>
      <c r="AH3406" s="40"/>
      <c r="AI3406" s="31"/>
      <c r="AJ3406" s="40"/>
    </row>
    <row r="3407" spans="1:36" x14ac:dyDescent="0.25">
      <c r="A3407" s="37" t="s">
        <v>62</v>
      </c>
      <c r="B3407" s="37">
        <v>1049</v>
      </c>
      <c r="C3407" s="26" t="str">
        <f>IFERROR(INDEX(Clients[Client_Name],MATCH(Table312[[#This Row],[Client_Code]],Clients[Client_Code],0)),"")</f>
        <v>SOPROLE</v>
      </c>
      <c r="D3407" s="25">
        <v>6</v>
      </c>
      <c r="E3407" s="25">
        <v>5</v>
      </c>
      <c r="F3407" s="25" t="b">
        <f>IF(E3407&gt;(VLOOKUP(D3407,Months_Weeks!$A$2:$B$13,2,TRUE)),FALSE)</f>
        <v>0</v>
      </c>
      <c r="G3407" s="63">
        <f>IF(Table312[[#This Row],[Facility]]="Buin",1.5%,0.25%)</f>
        <v>1.4999999999999999E-2</v>
      </c>
      <c r="H3407" s="38"/>
      <c r="I3407" s="38"/>
      <c r="J3407" s="27">
        <f t="shared" si="318"/>
        <v>2100</v>
      </c>
      <c r="K3407" s="28">
        <f t="shared" si="319"/>
        <v>6</v>
      </c>
      <c r="L3407" s="27">
        <f>IF(K3407=0,0,IF(E3407&gt;1,E3407-1,VLOOKUP(K3407,Months_Weeks!$A$1:$B$13,2,0)))</f>
        <v>4</v>
      </c>
      <c r="M3407" s="29"/>
      <c r="N3407" s="39"/>
      <c r="O3407" s="39"/>
      <c r="P3407" s="50">
        <f t="shared" si="320"/>
        <v>0</v>
      </c>
      <c r="Q3407" s="28">
        <f t="shared" si="321"/>
        <v>6</v>
      </c>
      <c r="R3407" s="28">
        <f>IF(Q3407=0,0,IF(E3407&gt;1,E3407-1,VLOOKUP(Q3407,Months_Weeks!$A$1:$B$13,2,0)))</f>
        <v>4</v>
      </c>
      <c r="S3407" s="30"/>
      <c r="T3407" s="39"/>
      <c r="U3407" s="39"/>
      <c r="V3407" s="50">
        <f t="shared" si="322"/>
        <v>0</v>
      </c>
      <c r="W3407" s="28">
        <f t="shared" si="323"/>
        <v>6</v>
      </c>
      <c r="X3407" s="28">
        <f>IF(W3407=0,0,IF(E3407&gt;1,E3407-1,VLOOKUP(W3407,Months_Weeks!$A$1:$B$13,2,0)))</f>
        <v>4</v>
      </c>
      <c r="Y3407" s="30"/>
      <c r="Z3407" s="39"/>
      <c r="AA3407" s="31"/>
      <c r="AB3407" s="39"/>
      <c r="AC3407" s="31"/>
      <c r="AD3407" s="40"/>
      <c r="AE3407" s="31"/>
      <c r="AF3407" s="40"/>
      <c r="AG3407" s="31"/>
      <c r="AH3407" s="40"/>
      <c r="AI3407" s="31"/>
      <c r="AJ3407" s="40"/>
    </row>
    <row r="3408" spans="1:36" x14ac:dyDescent="0.25">
      <c r="A3408" s="37" t="s">
        <v>62</v>
      </c>
      <c r="B3408" s="37">
        <v>1049</v>
      </c>
      <c r="C3408" s="26" t="str">
        <f>IFERROR(INDEX(Clients[Client_Name],MATCH(Table312[[#This Row],[Client_Code]],Clients[Client_Code],0)),"")</f>
        <v>SOPROLE</v>
      </c>
      <c r="D3408" s="25">
        <v>7</v>
      </c>
      <c r="E3408" s="25">
        <v>1</v>
      </c>
      <c r="F3408" s="25" t="b">
        <f>IF(E3408&gt;(VLOOKUP(D3408,Months_Weeks!$A$2:$B$13,2,TRUE)),FALSE)</f>
        <v>0</v>
      </c>
      <c r="G3408" s="63">
        <f>IF(Table312[[#This Row],[Facility]]="Buin",1.5%,0.25%)</f>
        <v>1.4999999999999999E-2</v>
      </c>
      <c r="H3408" s="38"/>
      <c r="I3408" s="38"/>
      <c r="J3408" s="27">
        <f t="shared" si="318"/>
        <v>2100</v>
      </c>
      <c r="K3408" s="28">
        <f t="shared" si="319"/>
        <v>6</v>
      </c>
      <c r="L3408" s="27">
        <f>IF(K3408=0,0,IF(E3408&gt;1,E3408-1,VLOOKUP(K3408,Months_Weeks!$A$1:$B$13,2,0)))</f>
        <v>5</v>
      </c>
      <c r="M3408" s="29"/>
      <c r="N3408" s="39"/>
      <c r="O3408" s="39"/>
      <c r="P3408" s="50">
        <f t="shared" si="320"/>
        <v>0</v>
      </c>
      <c r="Q3408" s="28">
        <f t="shared" si="321"/>
        <v>6</v>
      </c>
      <c r="R3408" s="28">
        <f>IF(Q3408=0,0,IF(E3408&gt;1,E3408-1,VLOOKUP(Q3408,Months_Weeks!$A$1:$B$13,2,0)))</f>
        <v>5</v>
      </c>
      <c r="S3408" s="30"/>
      <c r="T3408" s="39"/>
      <c r="U3408" s="39"/>
      <c r="V3408" s="50">
        <f t="shared" si="322"/>
        <v>0</v>
      </c>
      <c r="W3408" s="28">
        <f t="shared" si="323"/>
        <v>6</v>
      </c>
      <c r="X3408" s="28">
        <f>IF(W3408=0,0,IF(E3408&gt;1,E3408-1,VLOOKUP(W3408,Months_Weeks!$A$1:$B$13,2,0)))</f>
        <v>5</v>
      </c>
      <c r="Y3408" s="30"/>
      <c r="Z3408" s="39"/>
      <c r="AA3408" s="31"/>
      <c r="AB3408" s="39"/>
      <c r="AC3408" s="31"/>
      <c r="AD3408" s="40"/>
      <c r="AE3408" s="31"/>
      <c r="AF3408" s="40"/>
      <c r="AG3408" s="31"/>
      <c r="AH3408" s="40"/>
      <c r="AI3408" s="31"/>
      <c r="AJ3408" s="40"/>
    </row>
    <row r="3409" spans="1:36" x14ac:dyDescent="0.25">
      <c r="A3409" s="37" t="s">
        <v>62</v>
      </c>
      <c r="B3409" s="37">
        <v>1049</v>
      </c>
      <c r="C3409" s="26" t="str">
        <f>IFERROR(INDEX(Clients[Client_Name],MATCH(Table312[[#This Row],[Client_Code]],Clients[Client_Code],0)),"")</f>
        <v>SOPROLE</v>
      </c>
      <c r="D3409" s="25">
        <v>7</v>
      </c>
      <c r="E3409" s="25">
        <v>2</v>
      </c>
      <c r="F3409" s="25" t="b">
        <f>IF(E3409&gt;(VLOOKUP(D3409,Months_Weeks!$A$2:$B$13,2,TRUE)),FALSE)</f>
        <v>0</v>
      </c>
      <c r="G3409" s="63">
        <f>IF(Table312[[#This Row],[Facility]]="Buin",1.5%,0.25%)</f>
        <v>1.4999999999999999E-2</v>
      </c>
      <c r="H3409" s="38"/>
      <c r="I3409" s="38"/>
      <c r="J3409" s="27">
        <f t="shared" si="318"/>
        <v>2100</v>
      </c>
      <c r="K3409" s="28">
        <f t="shared" si="319"/>
        <v>7</v>
      </c>
      <c r="L3409" s="27">
        <f>IF(K3409=0,0,IF(E3409&gt;1,E3409-1,VLOOKUP(K3409,Months_Weeks!$A$1:$B$13,2,0)))</f>
        <v>1</v>
      </c>
      <c r="M3409" s="29"/>
      <c r="N3409" s="39"/>
      <c r="O3409" s="39"/>
      <c r="P3409" s="50">
        <f t="shared" si="320"/>
        <v>0</v>
      </c>
      <c r="Q3409" s="28">
        <f t="shared" si="321"/>
        <v>7</v>
      </c>
      <c r="R3409" s="28">
        <f>IF(Q3409=0,0,IF(E3409&gt;1,E3409-1,VLOOKUP(Q3409,Months_Weeks!$A$1:$B$13,2,0)))</f>
        <v>1</v>
      </c>
      <c r="S3409" s="30"/>
      <c r="T3409" s="39"/>
      <c r="U3409" s="39"/>
      <c r="V3409" s="50">
        <f t="shared" si="322"/>
        <v>0</v>
      </c>
      <c r="W3409" s="28">
        <f t="shared" si="323"/>
        <v>7</v>
      </c>
      <c r="X3409" s="28">
        <f>IF(W3409=0,0,IF(E3409&gt;1,E3409-1,VLOOKUP(W3409,Months_Weeks!$A$1:$B$13,2,0)))</f>
        <v>1</v>
      </c>
      <c r="Y3409" s="30"/>
      <c r="Z3409" s="39"/>
      <c r="AA3409" s="31"/>
      <c r="AB3409" s="39"/>
      <c r="AC3409" s="31"/>
      <c r="AD3409" s="40"/>
      <c r="AE3409" s="31"/>
      <c r="AF3409" s="40"/>
      <c r="AG3409" s="31"/>
      <c r="AH3409" s="40"/>
      <c r="AI3409" s="31"/>
      <c r="AJ3409" s="40"/>
    </row>
    <row r="3410" spans="1:36" x14ac:dyDescent="0.25">
      <c r="A3410" s="37" t="s">
        <v>62</v>
      </c>
      <c r="B3410" s="37">
        <v>1049</v>
      </c>
      <c r="C3410" s="26" t="str">
        <f>IFERROR(INDEX(Clients[Client_Name],MATCH(Table312[[#This Row],[Client_Code]],Clients[Client_Code],0)),"")</f>
        <v>SOPROLE</v>
      </c>
      <c r="D3410" s="25">
        <v>7</v>
      </c>
      <c r="E3410" s="25">
        <v>3</v>
      </c>
      <c r="F3410" s="25" t="b">
        <f>IF(E3410&gt;(VLOOKUP(D3410,Months_Weeks!$A$2:$B$13,2,TRUE)),FALSE)</f>
        <v>0</v>
      </c>
      <c r="G3410" s="63">
        <f>IF(Table312[[#This Row],[Facility]]="Buin",1.5%,0.25%)</f>
        <v>1.4999999999999999E-2</v>
      </c>
      <c r="H3410" s="38"/>
      <c r="I3410" s="38"/>
      <c r="J3410" s="27">
        <f t="shared" si="318"/>
        <v>2100</v>
      </c>
      <c r="K3410" s="28">
        <f t="shared" si="319"/>
        <v>7</v>
      </c>
      <c r="L3410" s="27">
        <f>IF(K3410=0,0,IF(E3410&gt;1,E3410-1,VLOOKUP(K3410,Months_Weeks!$A$1:$B$13,2,0)))</f>
        <v>2</v>
      </c>
      <c r="M3410" s="29"/>
      <c r="N3410" s="39"/>
      <c r="O3410" s="39"/>
      <c r="P3410" s="50">
        <f t="shared" si="320"/>
        <v>0</v>
      </c>
      <c r="Q3410" s="28">
        <f t="shared" si="321"/>
        <v>7</v>
      </c>
      <c r="R3410" s="28">
        <f>IF(Q3410=0,0,IF(E3410&gt;1,E3410-1,VLOOKUP(Q3410,Months_Weeks!$A$1:$B$13,2,0)))</f>
        <v>2</v>
      </c>
      <c r="S3410" s="30"/>
      <c r="T3410" s="39"/>
      <c r="U3410" s="39"/>
      <c r="V3410" s="50">
        <f t="shared" si="322"/>
        <v>0</v>
      </c>
      <c r="W3410" s="28">
        <f t="shared" si="323"/>
        <v>7</v>
      </c>
      <c r="X3410" s="28">
        <f>IF(W3410=0,0,IF(E3410&gt;1,E3410-1,VLOOKUP(W3410,Months_Weeks!$A$1:$B$13,2,0)))</f>
        <v>2</v>
      </c>
      <c r="Y3410" s="30"/>
      <c r="Z3410" s="39"/>
      <c r="AA3410" s="31"/>
      <c r="AB3410" s="39"/>
      <c r="AC3410" s="31"/>
      <c r="AD3410" s="40"/>
      <c r="AE3410" s="31"/>
      <c r="AF3410" s="40"/>
      <c r="AG3410" s="31"/>
      <c r="AH3410" s="40"/>
      <c r="AI3410" s="31"/>
      <c r="AJ3410" s="40"/>
    </row>
    <row r="3411" spans="1:36" x14ac:dyDescent="0.25">
      <c r="A3411" s="37" t="s">
        <v>62</v>
      </c>
      <c r="B3411" s="37">
        <v>1049</v>
      </c>
      <c r="C3411" s="26" t="str">
        <f>IFERROR(INDEX(Clients[Client_Name],MATCH(Table312[[#This Row],[Client_Code]],Clients[Client_Code],0)),"")</f>
        <v>SOPROLE</v>
      </c>
      <c r="D3411" s="25">
        <v>7</v>
      </c>
      <c r="E3411" s="25">
        <v>4</v>
      </c>
      <c r="F3411" s="25" t="b">
        <f>IF(E3411&gt;(VLOOKUP(D3411,Months_Weeks!$A$2:$B$13,2,TRUE)),FALSE)</f>
        <v>0</v>
      </c>
      <c r="G3411" s="63">
        <f>IF(Table312[[#This Row],[Facility]]="Buin",1.5%,0.25%)</f>
        <v>1.4999999999999999E-2</v>
      </c>
      <c r="H3411" s="38"/>
      <c r="I3411" s="38"/>
      <c r="J3411" s="27">
        <f t="shared" si="318"/>
        <v>2100</v>
      </c>
      <c r="K3411" s="28">
        <f t="shared" si="319"/>
        <v>7</v>
      </c>
      <c r="L3411" s="27">
        <f>IF(K3411=0,0,IF(E3411&gt;1,E3411-1,VLOOKUP(K3411,Months_Weeks!$A$1:$B$13,2,0)))</f>
        <v>3</v>
      </c>
      <c r="M3411" s="29"/>
      <c r="N3411" s="39"/>
      <c r="O3411" s="39"/>
      <c r="P3411" s="50">
        <f t="shared" si="320"/>
        <v>0</v>
      </c>
      <c r="Q3411" s="28">
        <f t="shared" si="321"/>
        <v>7</v>
      </c>
      <c r="R3411" s="28">
        <f>IF(Q3411=0,0,IF(E3411&gt;1,E3411-1,VLOOKUP(Q3411,Months_Weeks!$A$1:$B$13,2,0)))</f>
        <v>3</v>
      </c>
      <c r="S3411" s="30"/>
      <c r="T3411" s="39"/>
      <c r="U3411" s="39"/>
      <c r="V3411" s="50">
        <f t="shared" si="322"/>
        <v>0</v>
      </c>
      <c r="W3411" s="28">
        <f t="shared" si="323"/>
        <v>7</v>
      </c>
      <c r="X3411" s="28">
        <f>IF(W3411=0,0,IF(E3411&gt;1,E3411-1,VLOOKUP(W3411,Months_Weeks!$A$1:$B$13,2,0)))</f>
        <v>3</v>
      </c>
      <c r="Y3411" s="30"/>
      <c r="Z3411" s="39"/>
      <c r="AA3411" s="31"/>
      <c r="AB3411" s="39"/>
      <c r="AC3411" s="31"/>
      <c r="AD3411" s="40"/>
      <c r="AE3411" s="31"/>
      <c r="AF3411" s="40"/>
      <c r="AG3411" s="31"/>
      <c r="AH3411" s="40"/>
      <c r="AI3411" s="31"/>
      <c r="AJ3411" s="40"/>
    </row>
    <row r="3412" spans="1:36" x14ac:dyDescent="0.25">
      <c r="A3412" s="37" t="s">
        <v>62</v>
      </c>
      <c r="B3412" s="37">
        <v>1049</v>
      </c>
      <c r="C3412" s="26" t="str">
        <f>IFERROR(INDEX(Clients[Client_Name],MATCH(Table312[[#This Row],[Client_Code]],Clients[Client_Code],0)),"")</f>
        <v>SOPROLE</v>
      </c>
      <c r="D3412" s="25">
        <v>8</v>
      </c>
      <c r="E3412" s="25">
        <v>1</v>
      </c>
      <c r="F3412" s="25" t="b">
        <f>IF(E3412&gt;(VLOOKUP(D3412,Months_Weeks!$A$2:$B$13,2,TRUE)),FALSE)</f>
        <v>0</v>
      </c>
      <c r="G3412" s="63">
        <f>IF(Table312[[#This Row],[Facility]]="Buin",1.5%,0.25%)</f>
        <v>1.4999999999999999E-2</v>
      </c>
      <c r="H3412" s="38"/>
      <c r="I3412" s="38"/>
      <c r="J3412" s="27">
        <f t="shared" si="318"/>
        <v>2100</v>
      </c>
      <c r="K3412" s="28">
        <f t="shared" si="319"/>
        <v>7</v>
      </c>
      <c r="L3412" s="27">
        <f>IF(K3412=0,0,IF(E3412&gt;1,E3412-1,VLOOKUP(K3412,Months_Weeks!$A$1:$B$13,2,0)))</f>
        <v>4</v>
      </c>
      <c r="M3412" s="29"/>
      <c r="N3412" s="39"/>
      <c r="O3412" s="39"/>
      <c r="P3412" s="50">
        <f t="shared" si="320"/>
        <v>0</v>
      </c>
      <c r="Q3412" s="28">
        <f t="shared" si="321"/>
        <v>7</v>
      </c>
      <c r="R3412" s="28">
        <f>IF(Q3412=0,0,IF(E3412&gt;1,E3412-1,VLOOKUP(Q3412,Months_Weeks!$A$1:$B$13,2,0)))</f>
        <v>4</v>
      </c>
      <c r="S3412" s="30"/>
      <c r="T3412" s="39"/>
      <c r="U3412" s="39"/>
      <c r="V3412" s="50">
        <f t="shared" si="322"/>
        <v>0</v>
      </c>
      <c r="W3412" s="28">
        <f t="shared" si="323"/>
        <v>7</v>
      </c>
      <c r="X3412" s="28">
        <f>IF(W3412=0,0,IF(E3412&gt;1,E3412-1,VLOOKUP(W3412,Months_Weeks!$A$1:$B$13,2,0)))</f>
        <v>4</v>
      </c>
      <c r="Y3412" s="30"/>
      <c r="Z3412" s="39"/>
      <c r="AA3412" s="31"/>
      <c r="AB3412" s="39"/>
      <c r="AC3412" s="31"/>
      <c r="AD3412" s="40"/>
      <c r="AE3412" s="31"/>
      <c r="AF3412" s="40"/>
      <c r="AG3412" s="31"/>
      <c r="AH3412" s="40"/>
      <c r="AI3412" s="31"/>
      <c r="AJ3412" s="40"/>
    </row>
    <row r="3413" spans="1:36" x14ac:dyDescent="0.25">
      <c r="A3413" s="37" t="s">
        <v>62</v>
      </c>
      <c r="B3413" s="37">
        <v>1049</v>
      </c>
      <c r="C3413" s="26" t="str">
        <f>IFERROR(INDEX(Clients[Client_Name],MATCH(Table312[[#This Row],[Client_Code]],Clients[Client_Code],0)),"")</f>
        <v>SOPROLE</v>
      </c>
      <c r="D3413" s="25">
        <v>8</v>
      </c>
      <c r="E3413" s="25">
        <v>2</v>
      </c>
      <c r="F3413" s="25" t="b">
        <f>IF(E3413&gt;(VLOOKUP(D3413,Months_Weeks!$A$2:$B$13,2,TRUE)),FALSE)</f>
        <v>0</v>
      </c>
      <c r="G3413" s="63">
        <f>IF(Table312[[#This Row],[Facility]]="Buin",1.5%,0.25%)</f>
        <v>1.4999999999999999E-2</v>
      </c>
      <c r="H3413" s="38"/>
      <c r="I3413" s="38"/>
      <c r="J3413" s="27">
        <f t="shared" si="318"/>
        <v>2100</v>
      </c>
      <c r="K3413" s="28">
        <f t="shared" si="319"/>
        <v>8</v>
      </c>
      <c r="L3413" s="27">
        <f>IF(K3413=0,0,IF(E3413&gt;1,E3413-1,VLOOKUP(K3413,Months_Weeks!$A$1:$B$13,2,0)))</f>
        <v>1</v>
      </c>
      <c r="M3413" s="29"/>
      <c r="N3413" s="39"/>
      <c r="O3413" s="39"/>
      <c r="P3413" s="50">
        <f t="shared" si="320"/>
        <v>0</v>
      </c>
      <c r="Q3413" s="28">
        <f t="shared" si="321"/>
        <v>8</v>
      </c>
      <c r="R3413" s="28">
        <f>IF(Q3413=0,0,IF(E3413&gt;1,E3413-1,VLOOKUP(Q3413,Months_Weeks!$A$1:$B$13,2,0)))</f>
        <v>1</v>
      </c>
      <c r="S3413" s="30"/>
      <c r="T3413" s="39"/>
      <c r="U3413" s="39"/>
      <c r="V3413" s="50">
        <f t="shared" si="322"/>
        <v>0</v>
      </c>
      <c r="W3413" s="28">
        <f t="shared" si="323"/>
        <v>8</v>
      </c>
      <c r="X3413" s="28">
        <f>IF(W3413=0,0,IF(E3413&gt;1,E3413-1,VLOOKUP(W3413,Months_Weeks!$A$1:$B$13,2,0)))</f>
        <v>1</v>
      </c>
      <c r="Y3413" s="30"/>
      <c r="Z3413" s="39"/>
      <c r="AA3413" s="31"/>
      <c r="AB3413" s="39"/>
      <c r="AC3413" s="31"/>
      <c r="AD3413" s="40"/>
      <c r="AE3413" s="31"/>
      <c r="AF3413" s="40"/>
      <c r="AG3413" s="31"/>
      <c r="AH3413" s="40"/>
      <c r="AI3413" s="31"/>
      <c r="AJ3413" s="40"/>
    </row>
    <row r="3414" spans="1:36" x14ac:dyDescent="0.25">
      <c r="A3414" s="37" t="s">
        <v>62</v>
      </c>
      <c r="B3414" s="37">
        <v>1049</v>
      </c>
      <c r="C3414" s="26" t="str">
        <f>IFERROR(INDEX(Clients[Client_Name],MATCH(Table312[[#This Row],[Client_Code]],Clients[Client_Code],0)),"")</f>
        <v>SOPROLE</v>
      </c>
      <c r="D3414" s="25">
        <v>8</v>
      </c>
      <c r="E3414" s="25">
        <v>3</v>
      </c>
      <c r="F3414" s="25" t="b">
        <f>IF(E3414&gt;(VLOOKUP(D3414,Months_Weeks!$A$2:$B$13,2,TRUE)),FALSE)</f>
        <v>0</v>
      </c>
      <c r="G3414" s="63">
        <f>IF(Table312[[#This Row],[Facility]]="Buin",1.5%,0.25%)</f>
        <v>1.4999999999999999E-2</v>
      </c>
      <c r="H3414" s="38"/>
      <c r="I3414" s="38"/>
      <c r="J3414" s="27">
        <f t="shared" si="318"/>
        <v>2100</v>
      </c>
      <c r="K3414" s="28">
        <f t="shared" si="319"/>
        <v>8</v>
      </c>
      <c r="L3414" s="27">
        <f>IF(K3414=0,0,IF(E3414&gt;1,E3414-1,VLOOKUP(K3414,Months_Weeks!$A$1:$B$13,2,0)))</f>
        <v>2</v>
      </c>
      <c r="M3414" s="29"/>
      <c r="N3414" s="39"/>
      <c r="O3414" s="39"/>
      <c r="P3414" s="50">
        <f t="shared" si="320"/>
        <v>0</v>
      </c>
      <c r="Q3414" s="28">
        <f t="shared" si="321"/>
        <v>8</v>
      </c>
      <c r="R3414" s="28">
        <f>IF(Q3414=0,0,IF(E3414&gt;1,E3414-1,VLOOKUP(Q3414,Months_Weeks!$A$1:$B$13,2,0)))</f>
        <v>2</v>
      </c>
      <c r="S3414" s="30"/>
      <c r="T3414" s="39"/>
      <c r="U3414" s="39"/>
      <c r="V3414" s="50">
        <f t="shared" si="322"/>
        <v>0</v>
      </c>
      <c r="W3414" s="28">
        <f t="shared" si="323"/>
        <v>8</v>
      </c>
      <c r="X3414" s="28">
        <f>IF(W3414=0,0,IF(E3414&gt;1,E3414-1,VLOOKUP(W3414,Months_Weeks!$A$1:$B$13,2,0)))</f>
        <v>2</v>
      </c>
      <c r="Y3414" s="30"/>
      <c r="Z3414" s="39"/>
      <c r="AA3414" s="31"/>
      <c r="AB3414" s="39"/>
      <c r="AC3414" s="31"/>
      <c r="AD3414" s="40"/>
      <c r="AE3414" s="31"/>
      <c r="AF3414" s="40"/>
      <c r="AG3414" s="31"/>
      <c r="AH3414" s="40"/>
      <c r="AI3414" s="31"/>
      <c r="AJ3414" s="40"/>
    </row>
    <row r="3415" spans="1:36" x14ac:dyDescent="0.25">
      <c r="A3415" s="37" t="s">
        <v>62</v>
      </c>
      <c r="B3415" s="37">
        <v>1049</v>
      </c>
      <c r="C3415" s="26" t="str">
        <f>IFERROR(INDEX(Clients[Client_Name],MATCH(Table312[[#This Row],[Client_Code]],Clients[Client_Code],0)),"")</f>
        <v>SOPROLE</v>
      </c>
      <c r="D3415" s="25">
        <v>8</v>
      </c>
      <c r="E3415" s="25">
        <v>4</v>
      </c>
      <c r="F3415" s="25" t="b">
        <f>IF(E3415&gt;(VLOOKUP(D3415,Months_Weeks!$A$2:$B$13,2,TRUE)),FALSE)</f>
        <v>0</v>
      </c>
      <c r="G3415" s="63">
        <f>IF(Table312[[#This Row],[Facility]]="Buin",1.5%,0.25%)</f>
        <v>1.4999999999999999E-2</v>
      </c>
      <c r="H3415" s="38"/>
      <c r="I3415" s="38"/>
      <c r="J3415" s="27">
        <f t="shared" si="318"/>
        <v>2100</v>
      </c>
      <c r="K3415" s="28">
        <f t="shared" si="319"/>
        <v>8</v>
      </c>
      <c r="L3415" s="27">
        <f>IF(K3415=0,0,IF(E3415&gt;1,E3415-1,VLOOKUP(K3415,Months_Weeks!$A$1:$B$13,2,0)))</f>
        <v>3</v>
      </c>
      <c r="M3415" s="29"/>
      <c r="N3415" s="39"/>
      <c r="O3415" s="39"/>
      <c r="P3415" s="50">
        <f t="shared" si="320"/>
        <v>0</v>
      </c>
      <c r="Q3415" s="28">
        <f t="shared" si="321"/>
        <v>8</v>
      </c>
      <c r="R3415" s="28">
        <f>IF(Q3415=0,0,IF(E3415&gt;1,E3415-1,VLOOKUP(Q3415,Months_Weeks!$A$1:$B$13,2,0)))</f>
        <v>3</v>
      </c>
      <c r="S3415" s="30"/>
      <c r="T3415" s="39"/>
      <c r="U3415" s="39"/>
      <c r="V3415" s="50">
        <f t="shared" si="322"/>
        <v>0</v>
      </c>
      <c r="W3415" s="28">
        <f t="shared" si="323"/>
        <v>8</v>
      </c>
      <c r="X3415" s="28">
        <f>IF(W3415=0,0,IF(E3415&gt;1,E3415-1,VLOOKUP(W3415,Months_Weeks!$A$1:$B$13,2,0)))</f>
        <v>3</v>
      </c>
      <c r="Y3415" s="30"/>
      <c r="Z3415" s="39"/>
      <c r="AA3415" s="31"/>
      <c r="AB3415" s="39"/>
      <c r="AC3415" s="31"/>
      <c r="AD3415" s="40"/>
      <c r="AE3415" s="31"/>
      <c r="AF3415" s="40"/>
      <c r="AG3415" s="31"/>
      <c r="AH3415" s="40"/>
      <c r="AI3415" s="31"/>
      <c r="AJ3415" s="40"/>
    </row>
    <row r="3416" spans="1:36" x14ac:dyDescent="0.25">
      <c r="A3416" s="37" t="s">
        <v>62</v>
      </c>
      <c r="B3416" s="37">
        <v>1049</v>
      </c>
      <c r="C3416" s="26" t="str">
        <f>IFERROR(INDEX(Clients[Client_Name],MATCH(Table312[[#This Row],[Client_Code]],Clients[Client_Code],0)),"")</f>
        <v>SOPROLE</v>
      </c>
      <c r="D3416" s="25">
        <v>9</v>
      </c>
      <c r="E3416" s="25">
        <v>1</v>
      </c>
      <c r="F3416" s="25" t="b">
        <f>IF(E3416&gt;(VLOOKUP(D3416,Months_Weeks!$A$2:$B$13,2,TRUE)),FALSE)</f>
        <v>0</v>
      </c>
      <c r="G3416" s="63">
        <f>IF(Table312[[#This Row],[Facility]]="Buin",1.5%,0.25%)</f>
        <v>1.4999999999999999E-2</v>
      </c>
      <c r="H3416" s="38"/>
      <c r="I3416" s="38"/>
      <c r="J3416" s="27">
        <f t="shared" si="318"/>
        <v>2100</v>
      </c>
      <c r="K3416" s="28">
        <f t="shared" si="319"/>
        <v>8</v>
      </c>
      <c r="L3416" s="27">
        <f>IF(K3416=0,0,IF(E3416&gt;1,E3416-1,VLOOKUP(K3416,Months_Weeks!$A$1:$B$13,2,0)))</f>
        <v>4</v>
      </c>
      <c r="M3416" s="29"/>
      <c r="N3416" s="39"/>
      <c r="O3416" s="39"/>
      <c r="P3416" s="50">
        <f t="shared" si="320"/>
        <v>0</v>
      </c>
      <c r="Q3416" s="28">
        <f t="shared" si="321"/>
        <v>8</v>
      </c>
      <c r="R3416" s="28">
        <f>IF(Q3416=0,0,IF(E3416&gt;1,E3416-1,VLOOKUP(Q3416,Months_Weeks!$A$1:$B$13,2,0)))</f>
        <v>4</v>
      </c>
      <c r="S3416" s="30"/>
      <c r="T3416" s="39"/>
      <c r="U3416" s="39"/>
      <c r="V3416" s="50">
        <f t="shared" si="322"/>
        <v>0</v>
      </c>
      <c r="W3416" s="28">
        <f t="shared" si="323"/>
        <v>8</v>
      </c>
      <c r="X3416" s="28">
        <f>IF(W3416=0,0,IF(E3416&gt;1,E3416-1,VLOOKUP(W3416,Months_Weeks!$A$1:$B$13,2,0)))</f>
        <v>4</v>
      </c>
      <c r="Y3416" s="30"/>
      <c r="Z3416" s="39"/>
      <c r="AA3416" s="31"/>
      <c r="AB3416" s="39"/>
      <c r="AC3416" s="31"/>
      <c r="AD3416" s="40"/>
      <c r="AE3416" s="31"/>
      <c r="AF3416" s="40"/>
      <c r="AG3416" s="31"/>
      <c r="AH3416" s="40"/>
      <c r="AI3416" s="31"/>
      <c r="AJ3416" s="40"/>
    </row>
    <row r="3417" spans="1:36" x14ac:dyDescent="0.25">
      <c r="A3417" s="37" t="s">
        <v>62</v>
      </c>
      <c r="B3417" s="37">
        <v>1049</v>
      </c>
      <c r="C3417" s="26" t="str">
        <f>IFERROR(INDEX(Clients[Client_Name],MATCH(Table312[[#This Row],[Client_Code]],Clients[Client_Code],0)),"")</f>
        <v>SOPROLE</v>
      </c>
      <c r="D3417" s="25">
        <v>9</v>
      </c>
      <c r="E3417" s="25">
        <v>2</v>
      </c>
      <c r="F3417" s="25" t="b">
        <f>IF(E3417&gt;(VLOOKUP(D3417,Months_Weeks!$A$2:$B$13,2,TRUE)),FALSE)</f>
        <v>0</v>
      </c>
      <c r="G3417" s="63">
        <f>IF(Table312[[#This Row],[Facility]]="Buin",1.5%,0.25%)</f>
        <v>1.4999999999999999E-2</v>
      </c>
      <c r="H3417" s="38"/>
      <c r="I3417" s="38"/>
      <c r="J3417" s="27">
        <f t="shared" si="318"/>
        <v>2100</v>
      </c>
      <c r="K3417" s="28">
        <f t="shared" si="319"/>
        <v>9</v>
      </c>
      <c r="L3417" s="27">
        <f>IF(K3417=0,0,IF(E3417&gt;1,E3417-1,VLOOKUP(K3417,Months_Weeks!$A$1:$B$13,2,0)))</f>
        <v>1</v>
      </c>
      <c r="M3417" s="29"/>
      <c r="N3417" s="39"/>
      <c r="O3417" s="39"/>
      <c r="P3417" s="50">
        <f t="shared" si="320"/>
        <v>0</v>
      </c>
      <c r="Q3417" s="28">
        <f t="shared" si="321"/>
        <v>9</v>
      </c>
      <c r="R3417" s="28">
        <f>IF(Q3417=0,0,IF(E3417&gt;1,E3417-1,VLOOKUP(Q3417,Months_Weeks!$A$1:$B$13,2,0)))</f>
        <v>1</v>
      </c>
      <c r="S3417" s="30"/>
      <c r="T3417" s="39"/>
      <c r="U3417" s="39"/>
      <c r="V3417" s="50">
        <f t="shared" si="322"/>
        <v>0</v>
      </c>
      <c r="W3417" s="28">
        <f t="shared" si="323"/>
        <v>9</v>
      </c>
      <c r="X3417" s="28">
        <f>IF(W3417=0,0,IF(E3417&gt;1,E3417-1,VLOOKUP(W3417,Months_Weeks!$A$1:$B$13,2,0)))</f>
        <v>1</v>
      </c>
      <c r="Y3417" s="30"/>
      <c r="Z3417" s="39"/>
      <c r="AA3417" s="31"/>
      <c r="AB3417" s="39"/>
      <c r="AC3417" s="31"/>
      <c r="AD3417" s="40"/>
      <c r="AE3417" s="31"/>
      <c r="AF3417" s="40"/>
      <c r="AG3417" s="31"/>
      <c r="AH3417" s="40"/>
      <c r="AI3417" s="31"/>
      <c r="AJ3417" s="40"/>
    </row>
    <row r="3418" spans="1:36" x14ac:dyDescent="0.25">
      <c r="A3418" s="37" t="s">
        <v>62</v>
      </c>
      <c r="B3418" s="37">
        <v>1049</v>
      </c>
      <c r="C3418" s="26" t="str">
        <f>IFERROR(INDEX(Clients[Client_Name],MATCH(Table312[[#This Row],[Client_Code]],Clients[Client_Code],0)),"")</f>
        <v>SOPROLE</v>
      </c>
      <c r="D3418" s="25">
        <v>9</v>
      </c>
      <c r="E3418" s="25">
        <v>3</v>
      </c>
      <c r="F3418" s="25" t="b">
        <f>IF(E3418&gt;(VLOOKUP(D3418,Months_Weeks!$A$2:$B$13,2,TRUE)),FALSE)</f>
        <v>0</v>
      </c>
      <c r="G3418" s="63">
        <f>IF(Table312[[#This Row],[Facility]]="Buin",1.5%,0.25%)</f>
        <v>1.4999999999999999E-2</v>
      </c>
      <c r="H3418" s="38"/>
      <c r="I3418" s="38"/>
      <c r="J3418" s="27">
        <f t="shared" si="318"/>
        <v>2100</v>
      </c>
      <c r="K3418" s="28">
        <f t="shared" si="319"/>
        <v>9</v>
      </c>
      <c r="L3418" s="27">
        <f>IF(K3418=0,0,IF(E3418&gt;1,E3418-1,VLOOKUP(K3418,Months_Weeks!$A$1:$B$13,2,0)))</f>
        <v>2</v>
      </c>
      <c r="M3418" s="29"/>
      <c r="N3418" s="39"/>
      <c r="O3418" s="39"/>
      <c r="P3418" s="50">
        <f t="shared" si="320"/>
        <v>0</v>
      </c>
      <c r="Q3418" s="28">
        <f t="shared" si="321"/>
        <v>9</v>
      </c>
      <c r="R3418" s="28">
        <f>IF(Q3418=0,0,IF(E3418&gt;1,E3418-1,VLOOKUP(Q3418,Months_Weeks!$A$1:$B$13,2,0)))</f>
        <v>2</v>
      </c>
      <c r="S3418" s="30"/>
      <c r="T3418" s="39"/>
      <c r="U3418" s="39"/>
      <c r="V3418" s="50">
        <f t="shared" si="322"/>
        <v>0</v>
      </c>
      <c r="W3418" s="28">
        <f t="shared" si="323"/>
        <v>9</v>
      </c>
      <c r="X3418" s="28">
        <f>IF(W3418=0,0,IF(E3418&gt;1,E3418-1,VLOOKUP(W3418,Months_Weeks!$A$1:$B$13,2,0)))</f>
        <v>2</v>
      </c>
      <c r="Y3418" s="30"/>
      <c r="Z3418" s="39"/>
      <c r="AA3418" s="31"/>
      <c r="AB3418" s="39"/>
      <c r="AC3418" s="31"/>
      <c r="AD3418" s="40"/>
      <c r="AE3418" s="31"/>
      <c r="AF3418" s="40"/>
      <c r="AG3418" s="31"/>
      <c r="AH3418" s="40"/>
      <c r="AI3418" s="31"/>
      <c r="AJ3418" s="40"/>
    </row>
    <row r="3419" spans="1:36" x14ac:dyDescent="0.25">
      <c r="A3419" s="37" t="s">
        <v>62</v>
      </c>
      <c r="B3419" s="37">
        <v>1049</v>
      </c>
      <c r="C3419" s="26" t="str">
        <f>IFERROR(INDEX(Clients[Client_Name],MATCH(Table312[[#This Row],[Client_Code]],Clients[Client_Code],0)),"")</f>
        <v>SOPROLE</v>
      </c>
      <c r="D3419" s="25">
        <v>9</v>
      </c>
      <c r="E3419" s="25">
        <v>4</v>
      </c>
      <c r="F3419" s="25" t="b">
        <f>IF(E3419&gt;(VLOOKUP(D3419,Months_Weeks!$A$2:$B$13,2,TRUE)),FALSE)</f>
        <v>0</v>
      </c>
      <c r="G3419" s="63">
        <f>IF(Table312[[#This Row],[Facility]]="Buin",1.5%,0.25%)</f>
        <v>1.4999999999999999E-2</v>
      </c>
      <c r="H3419" s="38"/>
      <c r="I3419" s="38"/>
      <c r="J3419" s="27">
        <f t="shared" si="318"/>
        <v>2100</v>
      </c>
      <c r="K3419" s="28">
        <f t="shared" si="319"/>
        <v>9</v>
      </c>
      <c r="L3419" s="27">
        <f>IF(K3419=0,0,IF(E3419&gt;1,E3419-1,VLOOKUP(K3419,Months_Weeks!$A$1:$B$13,2,0)))</f>
        <v>3</v>
      </c>
      <c r="M3419" s="29"/>
      <c r="N3419" s="39"/>
      <c r="O3419" s="39"/>
      <c r="P3419" s="50">
        <f t="shared" si="320"/>
        <v>0</v>
      </c>
      <c r="Q3419" s="28">
        <f t="shared" si="321"/>
        <v>9</v>
      </c>
      <c r="R3419" s="28">
        <f>IF(Q3419=0,0,IF(E3419&gt;1,E3419-1,VLOOKUP(Q3419,Months_Weeks!$A$1:$B$13,2,0)))</f>
        <v>3</v>
      </c>
      <c r="S3419" s="30"/>
      <c r="T3419" s="39"/>
      <c r="U3419" s="39"/>
      <c r="V3419" s="50">
        <f t="shared" si="322"/>
        <v>0</v>
      </c>
      <c r="W3419" s="28">
        <f t="shared" si="323"/>
        <v>9</v>
      </c>
      <c r="X3419" s="28">
        <f>IF(W3419=0,0,IF(E3419&gt;1,E3419-1,VLOOKUP(W3419,Months_Weeks!$A$1:$B$13,2,0)))</f>
        <v>3</v>
      </c>
      <c r="Y3419" s="30"/>
      <c r="Z3419" s="39"/>
      <c r="AA3419" s="31"/>
      <c r="AB3419" s="39"/>
      <c r="AC3419" s="31"/>
      <c r="AD3419" s="40"/>
      <c r="AE3419" s="31"/>
      <c r="AF3419" s="40"/>
      <c r="AG3419" s="31"/>
      <c r="AH3419" s="40"/>
      <c r="AI3419" s="31"/>
      <c r="AJ3419" s="40"/>
    </row>
    <row r="3420" spans="1:36" x14ac:dyDescent="0.25">
      <c r="A3420" s="37" t="s">
        <v>62</v>
      </c>
      <c r="B3420" s="37">
        <v>1049</v>
      </c>
      <c r="C3420" s="26" t="str">
        <f>IFERROR(INDEX(Clients[Client_Name],MATCH(Table312[[#This Row],[Client_Code]],Clients[Client_Code],0)),"")</f>
        <v>SOPROLE</v>
      </c>
      <c r="D3420" s="25">
        <v>9</v>
      </c>
      <c r="E3420" s="25">
        <v>5</v>
      </c>
      <c r="F3420" s="25" t="b">
        <f>IF(E3420&gt;(VLOOKUP(D3420,Months_Weeks!$A$2:$B$13,2,TRUE)),FALSE)</f>
        <v>0</v>
      </c>
      <c r="G3420" s="63">
        <f>IF(Table312[[#This Row],[Facility]]="Buin",1.5%,0.25%)</f>
        <v>1.4999999999999999E-2</v>
      </c>
      <c r="H3420" s="38"/>
      <c r="I3420" s="38"/>
      <c r="J3420" s="27">
        <f t="shared" si="318"/>
        <v>2100</v>
      </c>
      <c r="K3420" s="28">
        <f t="shared" si="319"/>
        <v>9</v>
      </c>
      <c r="L3420" s="27">
        <f>IF(K3420=0,0,IF(E3420&gt;1,E3420-1,VLOOKUP(K3420,Months_Weeks!$A$1:$B$13,2,0)))</f>
        <v>4</v>
      </c>
      <c r="M3420" s="29"/>
      <c r="N3420" s="39"/>
      <c r="O3420" s="39"/>
      <c r="P3420" s="50">
        <f t="shared" si="320"/>
        <v>0</v>
      </c>
      <c r="Q3420" s="28">
        <f t="shared" si="321"/>
        <v>9</v>
      </c>
      <c r="R3420" s="28">
        <f>IF(Q3420=0,0,IF(E3420&gt;1,E3420-1,VLOOKUP(Q3420,Months_Weeks!$A$1:$B$13,2,0)))</f>
        <v>4</v>
      </c>
      <c r="S3420" s="30"/>
      <c r="T3420" s="39"/>
      <c r="U3420" s="39"/>
      <c r="V3420" s="50">
        <f t="shared" si="322"/>
        <v>0</v>
      </c>
      <c r="W3420" s="28">
        <f t="shared" si="323"/>
        <v>9</v>
      </c>
      <c r="X3420" s="28">
        <f>IF(W3420=0,0,IF(E3420&gt;1,E3420-1,VLOOKUP(W3420,Months_Weeks!$A$1:$B$13,2,0)))</f>
        <v>4</v>
      </c>
      <c r="Y3420" s="30"/>
      <c r="Z3420" s="39"/>
      <c r="AA3420" s="31"/>
      <c r="AB3420" s="39"/>
      <c r="AC3420" s="31"/>
      <c r="AD3420" s="40"/>
      <c r="AE3420" s="31"/>
      <c r="AF3420" s="40"/>
      <c r="AG3420" s="31"/>
      <c r="AH3420" s="40"/>
      <c r="AI3420" s="31"/>
      <c r="AJ3420" s="40"/>
    </row>
    <row r="3421" spans="1:36" x14ac:dyDescent="0.25">
      <c r="A3421" s="37" t="s">
        <v>62</v>
      </c>
      <c r="B3421" s="37">
        <v>1049</v>
      </c>
      <c r="C3421" s="26" t="str">
        <f>IFERROR(INDEX(Clients[Client_Name],MATCH(Table312[[#This Row],[Client_Code]],Clients[Client_Code],0)),"")</f>
        <v>SOPROLE</v>
      </c>
      <c r="D3421" s="25">
        <v>10</v>
      </c>
      <c r="E3421" s="25">
        <v>1</v>
      </c>
      <c r="F3421" s="25" t="b">
        <f>IF(E3421&gt;(VLOOKUP(D3421,Months_Weeks!$A$2:$B$13,2,TRUE)),FALSE)</f>
        <v>0</v>
      </c>
      <c r="G3421" s="63">
        <f>IF(Table312[[#This Row],[Facility]]="Buin",1.5%,0.25%)</f>
        <v>1.4999999999999999E-2</v>
      </c>
      <c r="H3421" s="38"/>
      <c r="I3421" s="38"/>
      <c r="J3421" s="27">
        <f t="shared" si="318"/>
        <v>2100</v>
      </c>
      <c r="K3421" s="28">
        <f t="shared" si="319"/>
        <v>9</v>
      </c>
      <c r="L3421" s="27">
        <f>IF(K3421=0,0,IF(E3421&gt;1,E3421-1,VLOOKUP(K3421,Months_Weeks!$A$1:$B$13,2,0)))</f>
        <v>5</v>
      </c>
      <c r="M3421" s="29"/>
      <c r="N3421" s="39"/>
      <c r="O3421" s="39"/>
      <c r="P3421" s="50">
        <f t="shared" si="320"/>
        <v>0</v>
      </c>
      <c r="Q3421" s="28">
        <f t="shared" si="321"/>
        <v>9</v>
      </c>
      <c r="R3421" s="28">
        <f>IF(Q3421=0,0,IF(E3421&gt;1,E3421-1,VLOOKUP(Q3421,Months_Weeks!$A$1:$B$13,2,0)))</f>
        <v>5</v>
      </c>
      <c r="S3421" s="30"/>
      <c r="T3421" s="39"/>
      <c r="U3421" s="39"/>
      <c r="V3421" s="50">
        <f t="shared" si="322"/>
        <v>0</v>
      </c>
      <c r="W3421" s="28">
        <f t="shared" si="323"/>
        <v>9</v>
      </c>
      <c r="X3421" s="28">
        <f>IF(W3421=0,0,IF(E3421&gt;1,E3421-1,VLOOKUP(W3421,Months_Weeks!$A$1:$B$13,2,0)))</f>
        <v>5</v>
      </c>
      <c r="Y3421" s="30"/>
      <c r="Z3421" s="39"/>
      <c r="AA3421" s="31"/>
      <c r="AB3421" s="39"/>
      <c r="AC3421" s="31"/>
      <c r="AD3421" s="40"/>
      <c r="AE3421" s="31"/>
      <c r="AF3421" s="40"/>
      <c r="AG3421" s="31"/>
      <c r="AH3421" s="40"/>
      <c r="AI3421" s="31"/>
      <c r="AJ3421" s="40"/>
    </row>
    <row r="3422" spans="1:36" x14ac:dyDescent="0.25">
      <c r="A3422" s="37" t="s">
        <v>62</v>
      </c>
      <c r="B3422" s="37">
        <v>1049</v>
      </c>
      <c r="C3422" s="26" t="str">
        <f>IFERROR(INDEX(Clients[Client_Name],MATCH(Table312[[#This Row],[Client_Code]],Clients[Client_Code],0)),"")</f>
        <v>SOPROLE</v>
      </c>
      <c r="D3422" s="25">
        <v>10</v>
      </c>
      <c r="E3422" s="25">
        <v>2</v>
      </c>
      <c r="F3422" s="25" t="b">
        <f>IF(E3422&gt;(VLOOKUP(D3422,Months_Weeks!$A$2:$B$13,2,TRUE)),FALSE)</f>
        <v>0</v>
      </c>
      <c r="G3422" s="63">
        <f>IF(Table312[[#This Row],[Facility]]="Buin",1.5%,0.25%)</f>
        <v>1.4999999999999999E-2</v>
      </c>
      <c r="H3422" s="38"/>
      <c r="I3422" s="38"/>
      <c r="J3422" s="27">
        <f t="shared" si="318"/>
        <v>2100</v>
      </c>
      <c r="K3422" s="28">
        <f t="shared" si="319"/>
        <v>10</v>
      </c>
      <c r="L3422" s="27">
        <f>IF(K3422=0,0,IF(E3422&gt;1,E3422-1,VLOOKUP(K3422,Months_Weeks!$A$1:$B$13,2,0)))</f>
        <v>1</v>
      </c>
      <c r="M3422" s="29"/>
      <c r="N3422" s="39"/>
      <c r="O3422" s="39"/>
      <c r="P3422" s="50">
        <f t="shared" si="320"/>
        <v>0</v>
      </c>
      <c r="Q3422" s="28">
        <f t="shared" si="321"/>
        <v>10</v>
      </c>
      <c r="R3422" s="28">
        <f>IF(Q3422=0,0,IF(E3422&gt;1,E3422-1,VLOOKUP(Q3422,Months_Weeks!$A$1:$B$13,2,0)))</f>
        <v>1</v>
      </c>
      <c r="S3422" s="30"/>
      <c r="T3422" s="39"/>
      <c r="U3422" s="39"/>
      <c r="V3422" s="50">
        <f t="shared" si="322"/>
        <v>0</v>
      </c>
      <c r="W3422" s="28">
        <f t="shared" si="323"/>
        <v>10</v>
      </c>
      <c r="X3422" s="28">
        <f>IF(W3422=0,0,IF(E3422&gt;1,E3422-1,VLOOKUP(W3422,Months_Weeks!$A$1:$B$13,2,0)))</f>
        <v>1</v>
      </c>
      <c r="Y3422" s="30"/>
      <c r="Z3422" s="39"/>
      <c r="AA3422" s="31"/>
      <c r="AB3422" s="39"/>
      <c r="AC3422" s="31"/>
      <c r="AD3422" s="40"/>
      <c r="AE3422" s="31"/>
      <c r="AF3422" s="40"/>
      <c r="AG3422" s="31"/>
      <c r="AH3422" s="40"/>
      <c r="AI3422" s="31"/>
      <c r="AJ3422" s="40"/>
    </row>
    <row r="3423" spans="1:36" x14ac:dyDescent="0.25">
      <c r="A3423" s="37" t="s">
        <v>62</v>
      </c>
      <c r="B3423" s="37">
        <v>1049</v>
      </c>
      <c r="C3423" s="26" t="str">
        <f>IFERROR(INDEX(Clients[Client_Name],MATCH(Table312[[#This Row],[Client_Code]],Clients[Client_Code],0)),"")</f>
        <v>SOPROLE</v>
      </c>
      <c r="D3423" s="25">
        <v>10</v>
      </c>
      <c r="E3423" s="25">
        <v>3</v>
      </c>
      <c r="F3423" s="25" t="b">
        <f>IF(E3423&gt;(VLOOKUP(D3423,Months_Weeks!$A$2:$B$13,2,TRUE)),FALSE)</f>
        <v>0</v>
      </c>
      <c r="G3423" s="63">
        <f>IF(Table312[[#This Row],[Facility]]="Buin",1.5%,0.25%)</f>
        <v>1.4999999999999999E-2</v>
      </c>
      <c r="H3423" s="38"/>
      <c r="I3423" s="38"/>
      <c r="J3423" s="27">
        <f t="shared" si="318"/>
        <v>2100</v>
      </c>
      <c r="K3423" s="28">
        <f t="shared" si="319"/>
        <v>10</v>
      </c>
      <c r="L3423" s="27">
        <f>IF(K3423=0,0,IF(E3423&gt;1,E3423-1,VLOOKUP(K3423,Months_Weeks!$A$1:$B$13,2,0)))</f>
        <v>2</v>
      </c>
      <c r="M3423" s="29"/>
      <c r="N3423" s="39"/>
      <c r="O3423" s="39"/>
      <c r="P3423" s="50">
        <f t="shared" si="320"/>
        <v>0</v>
      </c>
      <c r="Q3423" s="28">
        <f t="shared" si="321"/>
        <v>10</v>
      </c>
      <c r="R3423" s="28">
        <f>IF(Q3423=0,0,IF(E3423&gt;1,E3423-1,VLOOKUP(Q3423,Months_Weeks!$A$1:$B$13,2,0)))</f>
        <v>2</v>
      </c>
      <c r="S3423" s="30"/>
      <c r="T3423" s="39"/>
      <c r="U3423" s="39"/>
      <c r="V3423" s="50">
        <f t="shared" si="322"/>
        <v>0</v>
      </c>
      <c r="W3423" s="28">
        <f t="shared" si="323"/>
        <v>10</v>
      </c>
      <c r="X3423" s="28">
        <f>IF(W3423=0,0,IF(E3423&gt;1,E3423-1,VLOOKUP(W3423,Months_Weeks!$A$1:$B$13,2,0)))</f>
        <v>2</v>
      </c>
      <c r="Y3423" s="30"/>
      <c r="Z3423" s="39"/>
      <c r="AA3423" s="31"/>
      <c r="AB3423" s="39"/>
      <c r="AC3423" s="31"/>
      <c r="AD3423" s="40"/>
      <c r="AE3423" s="31"/>
      <c r="AF3423" s="40"/>
      <c r="AG3423" s="31"/>
      <c r="AH3423" s="40"/>
      <c r="AI3423" s="31"/>
      <c r="AJ3423" s="40"/>
    </row>
    <row r="3424" spans="1:36" x14ac:dyDescent="0.25">
      <c r="A3424" s="37" t="s">
        <v>62</v>
      </c>
      <c r="B3424" s="37">
        <v>1049</v>
      </c>
      <c r="C3424" s="26" t="str">
        <f>IFERROR(INDEX(Clients[Client_Name],MATCH(Table312[[#This Row],[Client_Code]],Clients[Client_Code],0)),"")</f>
        <v>SOPROLE</v>
      </c>
      <c r="D3424" s="25">
        <v>10</v>
      </c>
      <c r="E3424" s="25">
        <v>4</v>
      </c>
      <c r="F3424" s="25" t="b">
        <f>IF(E3424&gt;(VLOOKUP(D3424,Months_Weeks!$A$2:$B$13,2,TRUE)),FALSE)</f>
        <v>0</v>
      </c>
      <c r="G3424" s="63">
        <f>IF(Table312[[#This Row],[Facility]]="Buin",1.5%,0.25%)</f>
        <v>1.4999999999999999E-2</v>
      </c>
      <c r="H3424" s="38"/>
      <c r="I3424" s="38"/>
      <c r="J3424" s="27">
        <f t="shared" si="318"/>
        <v>2100</v>
      </c>
      <c r="K3424" s="28">
        <f t="shared" si="319"/>
        <v>10</v>
      </c>
      <c r="L3424" s="27">
        <f>IF(K3424=0,0,IF(E3424&gt;1,E3424-1,VLOOKUP(K3424,Months_Weeks!$A$1:$B$13,2,0)))</f>
        <v>3</v>
      </c>
      <c r="M3424" s="29"/>
      <c r="N3424" s="39"/>
      <c r="O3424" s="39"/>
      <c r="P3424" s="50">
        <f t="shared" si="320"/>
        <v>0</v>
      </c>
      <c r="Q3424" s="28">
        <f t="shared" si="321"/>
        <v>10</v>
      </c>
      <c r="R3424" s="28">
        <f>IF(Q3424=0,0,IF(E3424&gt;1,E3424-1,VLOOKUP(Q3424,Months_Weeks!$A$1:$B$13,2,0)))</f>
        <v>3</v>
      </c>
      <c r="S3424" s="30"/>
      <c r="T3424" s="39"/>
      <c r="U3424" s="39"/>
      <c r="V3424" s="50">
        <f t="shared" si="322"/>
        <v>0</v>
      </c>
      <c r="W3424" s="28">
        <f t="shared" si="323"/>
        <v>10</v>
      </c>
      <c r="X3424" s="28">
        <f>IF(W3424=0,0,IF(E3424&gt;1,E3424-1,VLOOKUP(W3424,Months_Weeks!$A$1:$B$13,2,0)))</f>
        <v>3</v>
      </c>
      <c r="Y3424" s="30"/>
      <c r="Z3424" s="39"/>
      <c r="AA3424" s="31"/>
      <c r="AB3424" s="39"/>
      <c r="AC3424" s="31"/>
      <c r="AD3424" s="40"/>
      <c r="AE3424" s="31"/>
      <c r="AF3424" s="40"/>
      <c r="AG3424" s="31"/>
      <c r="AH3424" s="40"/>
      <c r="AI3424" s="31"/>
      <c r="AJ3424" s="40"/>
    </row>
    <row r="3425" spans="1:36" x14ac:dyDescent="0.25">
      <c r="A3425" s="37" t="s">
        <v>62</v>
      </c>
      <c r="B3425" s="37">
        <v>1049</v>
      </c>
      <c r="C3425" s="26" t="str">
        <f>IFERROR(INDEX(Clients[Client_Name],MATCH(Table312[[#This Row],[Client_Code]],Clients[Client_Code],0)),"")</f>
        <v>SOPROLE</v>
      </c>
      <c r="D3425" s="25">
        <v>11</v>
      </c>
      <c r="E3425" s="25">
        <v>1</v>
      </c>
      <c r="F3425" s="25" t="b">
        <f>IF(E3425&gt;(VLOOKUP(D3425,Months_Weeks!$A$2:$B$13,2,TRUE)),FALSE)</f>
        <v>0</v>
      </c>
      <c r="G3425" s="63">
        <f>IF(Table312[[#This Row],[Facility]]="Buin",1.5%,0.25%)</f>
        <v>1.4999999999999999E-2</v>
      </c>
      <c r="H3425" s="38"/>
      <c r="I3425" s="38"/>
      <c r="J3425" s="27">
        <f t="shared" si="318"/>
        <v>2100</v>
      </c>
      <c r="K3425" s="28">
        <f t="shared" si="319"/>
        <v>10</v>
      </c>
      <c r="L3425" s="27">
        <f>IF(K3425=0,0,IF(E3425&gt;1,E3425-1,VLOOKUP(K3425,Months_Weeks!$A$1:$B$13,2,0)))</f>
        <v>4</v>
      </c>
      <c r="M3425" s="29"/>
      <c r="N3425" s="39"/>
      <c r="O3425" s="39"/>
      <c r="P3425" s="50">
        <f t="shared" si="320"/>
        <v>0</v>
      </c>
      <c r="Q3425" s="28">
        <f t="shared" si="321"/>
        <v>10</v>
      </c>
      <c r="R3425" s="28">
        <f>IF(Q3425=0,0,IF(E3425&gt;1,E3425-1,VLOOKUP(Q3425,Months_Weeks!$A$1:$B$13,2,0)))</f>
        <v>4</v>
      </c>
      <c r="S3425" s="30"/>
      <c r="T3425" s="39"/>
      <c r="U3425" s="39"/>
      <c r="V3425" s="50">
        <f t="shared" si="322"/>
        <v>0</v>
      </c>
      <c r="W3425" s="28">
        <f t="shared" si="323"/>
        <v>10</v>
      </c>
      <c r="X3425" s="28">
        <f>IF(W3425=0,0,IF(E3425&gt;1,E3425-1,VLOOKUP(W3425,Months_Weeks!$A$1:$B$13,2,0)))</f>
        <v>4</v>
      </c>
      <c r="Y3425" s="30"/>
      <c r="Z3425" s="39"/>
      <c r="AA3425" s="31"/>
      <c r="AB3425" s="39"/>
      <c r="AC3425" s="31"/>
      <c r="AD3425" s="40"/>
      <c r="AE3425" s="31"/>
      <c r="AF3425" s="40"/>
      <c r="AG3425" s="31"/>
      <c r="AH3425" s="40"/>
      <c r="AI3425" s="31"/>
      <c r="AJ3425" s="40"/>
    </row>
    <row r="3426" spans="1:36" x14ac:dyDescent="0.25">
      <c r="A3426" s="37" t="s">
        <v>62</v>
      </c>
      <c r="B3426" s="37">
        <v>1049</v>
      </c>
      <c r="C3426" s="26" t="str">
        <f>IFERROR(INDEX(Clients[Client_Name],MATCH(Table312[[#This Row],[Client_Code]],Clients[Client_Code],0)),"")</f>
        <v>SOPROLE</v>
      </c>
      <c r="D3426" s="25">
        <v>11</v>
      </c>
      <c r="E3426" s="25">
        <v>2</v>
      </c>
      <c r="F3426" s="25" t="b">
        <f>IF(E3426&gt;(VLOOKUP(D3426,Months_Weeks!$A$2:$B$13,2,TRUE)),FALSE)</f>
        <v>0</v>
      </c>
      <c r="G3426" s="63">
        <f>IF(Table312[[#This Row],[Facility]]="Buin",1.5%,0.25%)</f>
        <v>1.4999999999999999E-2</v>
      </c>
      <c r="H3426" s="38"/>
      <c r="I3426" s="38"/>
      <c r="J3426" s="27">
        <f t="shared" si="318"/>
        <v>2100</v>
      </c>
      <c r="K3426" s="28">
        <f t="shared" si="319"/>
        <v>11</v>
      </c>
      <c r="L3426" s="27">
        <f>IF(K3426=0,0,IF(E3426&gt;1,E3426-1,VLOOKUP(K3426,Months_Weeks!$A$1:$B$13,2,0)))</f>
        <v>1</v>
      </c>
      <c r="M3426" s="29"/>
      <c r="N3426" s="39"/>
      <c r="O3426" s="39"/>
      <c r="P3426" s="50">
        <f t="shared" si="320"/>
        <v>0</v>
      </c>
      <c r="Q3426" s="28">
        <f t="shared" si="321"/>
        <v>11</v>
      </c>
      <c r="R3426" s="28">
        <f>IF(Q3426=0,0,IF(E3426&gt;1,E3426-1,VLOOKUP(Q3426,Months_Weeks!$A$1:$B$13,2,0)))</f>
        <v>1</v>
      </c>
      <c r="S3426" s="30"/>
      <c r="T3426" s="39"/>
      <c r="U3426" s="39"/>
      <c r="V3426" s="50">
        <f t="shared" si="322"/>
        <v>0</v>
      </c>
      <c r="W3426" s="28">
        <f t="shared" si="323"/>
        <v>11</v>
      </c>
      <c r="X3426" s="28">
        <f>IF(W3426=0,0,IF(E3426&gt;1,E3426-1,VLOOKUP(W3426,Months_Weeks!$A$1:$B$13,2,0)))</f>
        <v>1</v>
      </c>
      <c r="Y3426" s="30"/>
      <c r="Z3426" s="39"/>
      <c r="AA3426" s="31"/>
      <c r="AB3426" s="39"/>
      <c r="AC3426" s="31"/>
      <c r="AD3426" s="40"/>
      <c r="AE3426" s="31"/>
      <c r="AF3426" s="40"/>
      <c r="AG3426" s="31"/>
      <c r="AH3426" s="40"/>
      <c r="AI3426" s="31"/>
      <c r="AJ3426" s="40"/>
    </row>
    <row r="3427" spans="1:36" x14ac:dyDescent="0.25">
      <c r="A3427" s="37" t="s">
        <v>62</v>
      </c>
      <c r="B3427" s="37">
        <v>1049</v>
      </c>
      <c r="C3427" s="26" t="str">
        <f>IFERROR(INDEX(Clients[Client_Name],MATCH(Table312[[#This Row],[Client_Code]],Clients[Client_Code],0)),"")</f>
        <v>SOPROLE</v>
      </c>
      <c r="D3427" s="25">
        <v>11</v>
      </c>
      <c r="E3427" s="25">
        <v>3</v>
      </c>
      <c r="F3427" s="25" t="b">
        <f>IF(E3427&gt;(VLOOKUP(D3427,Months_Weeks!$A$2:$B$13,2,TRUE)),FALSE)</f>
        <v>0</v>
      </c>
      <c r="G3427" s="63">
        <f>IF(Table312[[#This Row],[Facility]]="Buin",1.5%,0.25%)</f>
        <v>1.4999999999999999E-2</v>
      </c>
      <c r="H3427" s="38"/>
      <c r="I3427" s="38"/>
      <c r="J3427" s="27">
        <f t="shared" si="318"/>
        <v>2100</v>
      </c>
      <c r="K3427" s="28">
        <f t="shared" si="319"/>
        <v>11</v>
      </c>
      <c r="L3427" s="27">
        <f>IF(K3427=0,0,IF(E3427&gt;1,E3427-1,VLOOKUP(K3427,Months_Weeks!$A$1:$B$13,2,0)))</f>
        <v>2</v>
      </c>
      <c r="M3427" s="29"/>
      <c r="N3427" s="39"/>
      <c r="O3427" s="39"/>
      <c r="P3427" s="50">
        <f t="shared" si="320"/>
        <v>0</v>
      </c>
      <c r="Q3427" s="28">
        <f t="shared" si="321"/>
        <v>11</v>
      </c>
      <c r="R3427" s="28">
        <f>IF(Q3427=0,0,IF(E3427&gt;1,E3427-1,VLOOKUP(Q3427,Months_Weeks!$A$1:$B$13,2,0)))</f>
        <v>2</v>
      </c>
      <c r="S3427" s="30"/>
      <c r="T3427" s="39"/>
      <c r="U3427" s="39"/>
      <c r="V3427" s="50">
        <f t="shared" si="322"/>
        <v>0</v>
      </c>
      <c r="W3427" s="28">
        <f t="shared" si="323"/>
        <v>11</v>
      </c>
      <c r="X3427" s="28">
        <f>IF(W3427=0,0,IF(E3427&gt;1,E3427-1,VLOOKUP(W3427,Months_Weeks!$A$1:$B$13,2,0)))</f>
        <v>2</v>
      </c>
      <c r="Y3427" s="30"/>
      <c r="Z3427" s="39"/>
      <c r="AA3427" s="31"/>
      <c r="AB3427" s="39"/>
      <c r="AC3427" s="31"/>
      <c r="AD3427" s="40"/>
      <c r="AE3427" s="31"/>
      <c r="AF3427" s="40"/>
      <c r="AG3427" s="31"/>
      <c r="AH3427" s="40"/>
      <c r="AI3427" s="31"/>
      <c r="AJ3427" s="40"/>
    </row>
    <row r="3428" spans="1:36" x14ac:dyDescent="0.25">
      <c r="A3428" s="37" t="s">
        <v>62</v>
      </c>
      <c r="B3428" s="37">
        <v>1049</v>
      </c>
      <c r="C3428" s="26" t="str">
        <f>IFERROR(INDEX(Clients[Client_Name],MATCH(Table312[[#This Row],[Client_Code]],Clients[Client_Code],0)),"")</f>
        <v>SOPROLE</v>
      </c>
      <c r="D3428" s="25">
        <v>11</v>
      </c>
      <c r="E3428" s="25">
        <v>4</v>
      </c>
      <c r="F3428" s="25" t="b">
        <f>IF(E3428&gt;(VLOOKUP(D3428,Months_Weeks!$A$2:$B$13,2,TRUE)),FALSE)</f>
        <v>0</v>
      </c>
      <c r="G3428" s="63">
        <f>IF(Table312[[#This Row],[Facility]]="Buin",1.5%,0.25%)</f>
        <v>1.4999999999999999E-2</v>
      </c>
      <c r="H3428" s="38"/>
      <c r="I3428" s="38"/>
      <c r="J3428" s="27">
        <f t="shared" si="318"/>
        <v>2100</v>
      </c>
      <c r="K3428" s="28">
        <f t="shared" si="319"/>
        <v>11</v>
      </c>
      <c r="L3428" s="27">
        <f>IF(K3428=0,0,IF(E3428&gt;1,E3428-1,VLOOKUP(K3428,Months_Weeks!$A$1:$B$13,2,0)))</f>
        <v>3</v>
      </c>
      <c r="M3428" s="29"/>
      <c r="N3428" s="39"/>
      <c r="O3428" s="39"/>
      <c r="P3428" s="50">
        <f t="shared" si="320"/>
        <v>0</v>
      </c>
      <c r="Q3428" s="28">
        <f t="shared" si="321"/>
        <v>11</v>
      </c>
      <c r="R3428" s="28">
        <f>IF(Q3428=0,0,IF(E3428&gt;1,E3428-1,VLOOKUP(Q3428,Months_Weeks!$A$1:$B$13,2,0)))</f>
        <v>3</v>
      </c>
      <c r="S3428" s="30"/>
      <c r="T3428" s="39"/>
      <c r="U3428" s="39"/>
      <c r="V3428" s="50">
        <f t="shared" si="322"/>
        <v>0</v>
      </c>
      <c r="W3428" s="28">
        <f t="shared" si="323"/>
        <v>11</v>
      </c>
      <c r="X3428" s="28">
        <f>IF(W3428=0,0,IF(E3428&gt;1,E3428-1,VLOOKUP(W3428,Months_Weeks!$A$1:$B$13,2,0)))</f>
        <v>3</v>
      </c>
      <c r="Y3428" s="30"/>
      <c r="Z3428" s="39"/>
      <c r="AA3428" s="31"/>
      <c r="AB3428" s="39"/>
      <c r="AC3428" s="31"/>
      <c r="AD3428" s="40"/>
      <c r="AE3428" s="31"/>
      <c r="AF3428" s="40"/>
      <c r="AG3428" s="31"/>
      <c r="AH3428" s="40"/>
      <c r="AI3428" s="31"/>
      <c r="AJ3428" s="40"/>
    </row>
    <row r="3429" spans="1:36" x14ac:dyDescent="0.25">
      <c r="A3429" s="37" t="s">
        <v>62</v>
      </c>
      <c r="B3429" s="37">
        <v>1049</v>
      </c>
      <c r="C3429" s="26" t="str">
        <f>IFERROR(INDEX(Clients[Client_Name],MATCH(Table312[[#This Row],[Client_Code]],Clients[Client_Code],0)),"")</f>
        <v>SOPROLE</v>
      </c>
      <c r="D3429" s="25">
        <v>12</v>
      </c>
      <c r="E3429" s="25">
        <v>1</v>
      </c>
      <c r="F3429" s="25" t="b">
        <f>IF(E3429&gt;(VLOOKUP(D3429,Months_Weeks!$A$2:$B$13,2,TRUE)),FALSE)</f>
        <v>0</v>
      </c>
      <c r="G3429" s="63">
        <f>IF(Table312[[#This Row],[Facility]]="Buin",1.5%,0.25%)</f>
        <v>1.4999999999999999E-2</v>
      </c>
      <c r="H3429" s="38"/>
      <c r="I3429" s="38"/>
      <c r="J3429" s="27">
        <f t="shared" si="318"/>
        <v>2100</v>
      </c>
      <c r="K3429" s="28">
        <f t="shared" si="319"/>
        <v>11</v>
      </c>
      <c r="L3429" s="27">
        <f>IF(K3429=0,0,IF(E3429&gt;1,E3429-1,VLOOKUP(K3429,Months_Weeks!$A$1:$B$13,2,0)))</f>
        <v>4</v>
      </c>
      <c r="M3429" s="29"/>
      <c r="N3429" s="39"/>
      <c r="O3429" s="39"/>
      <c r="P3429" s="50">
        <f t="shared" si="320"/>
        <v>0</v>
      </c>
      <c r="Q3429" s="28">
        <f t="shared" si="321"/>
        <v>11</v>
      </c>
      <c r="R3429" s="28">
        <f>IF(Q3429=0,0,IF(E3429&gt;1,E3429-1,VLOOKUP(Q3429,Months_Weeks!$A$1:$B$13,2,0)))</f>
        <v>4</v>
      </c>
      <c r="S3429" s="30"/>
      <c r="T3429" s="39"/>
      <c r="U3429" s="39"/>
      <c r="V3429" s="50">
        <f t="shared" si="322"/>
        <v>0</v>
      </c>
      <c r="W3429" s="28">
        <f t="shared" si="323"/>
        <v>11</v>
      </c>
      <c r="X3429" s="28">
        <f>IF(W3429=0,0,IF(E3429&gt;1,E3429-1,VLOOKUP(W3429,Months_Weeks!$A$1:$B$13,2,0)))</f>
        <v>4</v>
      </c>
      <c r="Y3429" s="30"/>
      <c r="Z3429" s="39"/>
      <c r="AA3429" s="31"/>
      <c r="AB3429" s="39"/>
      <c r="AC3429" s="31"/>
      <c r="AD3429" s="40"/>
      <c r="AE3429" s="31"/>
      <c r="AF3429" s="40"/>
      <c r="AG3429" s="31"/>
      <c r="AH3429" s="40"/>
      <c r="AI3429" s="31"/>
      <c r="AJ3429" s="40"/>
    </row>
    <row r="3430" spans="1:36" x14ac:dyDescent="0.25">
      <c r="A3430" s="37" t="s">
        <v>62</v>
      </c>
      <c r="B3430" s="37">
        <v>1049</v>
      </c>
      <c r="C3430" s="26" t="str">
        <f>IFERROR(INDEX(Clients[Client_Name],MATCH(Table312[[#This Row],[Client_Code]],Clients[Client_Code],0)),"")</f>
        <v>SOPROLE</v>
      </c>
      <c r="D3430" s="25">
        <v>12</v>
      </c>
      <c r="E3430" s="25">
        <v>2</v>
      </c>
      <c r="F3430" s="25" t="b">
        <f>IF(E3430&gt;(VLOOKUP(D3430,Months_Weeks!$A$2:$B$13,2,TRUE)),FALSE)</f>
        <v>0</v>
      </c>
      <c r="G3430" s="63">
        <f>IF(Table312[[#This Row],[Facility]]="Buin",1.5%,0.25%)</f>
        <v>1.4999999999999999E-2</v>
      </c>
      <c r="H3430" s="38"/>
      <c r="I3430" s="38"/>
      <c r="J3430" s="27">
        <f t="shared" si="318"/>
        <v>2100</v>
      </c>
      <c r="K3430" s="28">
        <f t="shared" si="319"/>
        <v>12</v>
      </c>
      <c r="L3430" s="27">
        <f>IF(K3430=0,0,IF(E3430&gt;1,E3430-1,VLOOKUP(K3430,Months_Weeks!$A$1:$B$13,2,0)))</f>
        <v>1</v>
      </c>
      <c r="M3430" s="29"/>
      <c r="N3430" s="39"/>
      <c r="O3430" s="39"/>
      <c r="P3430" s="50">
        <f t="shared" si="320"/>
        <v>0</v>
      </c>
      <c r="Q3430" s="28">
        <f t="shared" si="321"/>
        <v>12</v>
      </c>
      <c r="R3430" s="28">
        <f>IF(Q3430=0,0,IF(E3430&gt;1,E3430-1,VLOOKUP(Q3430,Months_Weeks!$A$1:$B$13,2,0)))</f>
        <v>1</v>
      </c>
      <c r="S3430" s="30"/>
      <c r="T3430" s="39"/>
      <c r="U3430" s="39"/>
      <c r="V3430" s="50">
        <f t="shared" si="322"/>
        <v>0</v>
      </c>
      <c r="W3430" s="28">
        <f t="shared" si="323"/>
        <v>12</v>
      </c>
      <c r="X3430" s="28">
        <f>IF(W3430=0,0,IF(E3430&gt;1,E3430-1,VLOOKUP(W3430,Months_Weeks!$A$1:$B$13,2,0)))</f>
        <v>1</v>
      </c>
      <c r="Y3430" s="30"/>
      <c r="Z3430" s="39"/>
      <c r="AA3430" s="31"/>
      <c r="AB3430" s="39"/>
      <c r="AC3430" s="31"/>
      <c r="AD3430" s="40"/>
      <c r="AE3430" s="31"/>
      <c r="AF3430" s="40"/>
      <c r="AG3430" s="31"/>
      <c r="AH3430" s="40"/>
      <c r="AI3430" s="31"/>
      <c r="AJ3430" s="40"/>
    </row>
    <row r="3431" spans="1:36" x14ac:dyDescent="0.25">
      <c r="A3431" s="37" t="s">
        <v>62</v>
      </c>
      <c r="B3431" s="37">
        <v>1049</v>
      </c>
      <c r="C3431" s="26" t="str">
        <f>IFERROR(INDEX(Clients[Client_Name],MATCH(Table312[[#This Row],[Client_Code]],Clients[Client_Code],0)),"")</f>
        <v>SOPROLE</v>
      </c>
      <c r="D3431" s="25">
        <v>12</v>
      </c>
      <c r="E3431" s="25">
        <v>3</v>
      </c>
      <c r="F3431" s="25" t="b">
        <f>IF(E3431&gt;(VLOOKUP(D3431,Months_Weeks!$A$2:$B$13,2,TRUE)),FALSE)</f>
        <v>0</v>
      </c>
      <c r="G3431" s="63">
        <f>IF(Table312[[#This Row],[Facility]]="Buin",1.5%,0.25%)</f>
        <v>1.4999999999999999E-2</v>
      </c>
      <c r="H3431" s="38"/>
      <c r="I3431" s="38"/>
      <c r="J3431" s="27">
        <f t="shared" si="318"/>
        <v>2100</v>
      </c>
      <c r="K3431" s="28">
        <f t="shared" si="319"/>
        <v>12</v>
      </c>
      <c r="L3431" s="27">
        <f>IF(K3431=0,0,IF(E3431&gt;1,E3431-1,VLOOKUP(K3431,Months_Weeks!$A$1:$B$13,2,0)))</f>
        <v>2</v>
      </c>
      <c r="M3431" s="29"/>
      <c r="N3431" s="39"/>
      <c r="O3431" s="39"/>
      <c r="P3431" s="50">
        <f t="shared" si="320"/>
        <v>0</v>
      </c>
      <c r="Q3431" s="28">
        <f t="shared" si="321"/>
        <v>12</v>
      </c>
      <c r="R3431" s="28">
        <f>IF(Q3431=0,0,IF(E3431&gt;1,E3431-1,VLOOKUP(Q3431,Months_Weeks!$A$1:$B$13,2,0)))</f>
        <v>2</v>
      </c>
      <c r="S3431" s="30"/>
      <c r="T3431" s="39"/>
      <c r="U3431" s="39"/>
      <c r="V3431" s="50">
        <f t="shared" si="322"/>
        <v>0</v>
      </c>
      <c r="W3431" s="28">
        <f t="shared" si="323"/>
        <v>12</v>
      </c>
      <c r="X3431" s="28">
        <f>IF(W3431=0,0,IF(E3431&gt;1,E3431-1,VLOOKUP(W3431,Months_Weeks!$A$1:$B$13,2,0)))</f>
        <v>2</v>
      </c>
      <c r="Y3431" s="30"/>
      <c r="Z3431" s="39"/>
      <c r="AA3431" s="31"/>
      <c r="AB3431" s="39"/>
      <c r="AC3431" s="31"/>
      <c r="AD3431" s="40"/>
      <c r="AE3431" s="31"/>
      <c r="AF3431" s="40"/>
      <c r="AG3431" s="31"/>
      <c r="AH3431" s="40"/>
      <c r="AI3431" s="31"/>
      <c r="AJ3431" s="40"/>
    </row>
    <row r="3432" spans="1:36" x14ac:dyDescent="0.25">
      <c r="A3432" s="37" t="s">
        <v>62</v>
      </c>
      <c r="B3432" s="37">
        <v>1049</v>
      </c>
      <c r="C3432" s="26" t="str">
        <f>IFERROR(INDEX(Clients[Client_Name],MATCH(Table312[[#This Row],[Client_Code]],Clients[Client_Code],0)),"")</f>
        <v>SOPROLE</v>
      </c>
      <c r="D3432" s="25">
        <v>12</v>
      </c>
      <c r="E3432" s="25">
        <v>4</v>
      </c>
      <c r="F3432" s="25" t="b">
        <f>IF(E3432&gt;(VLOOKUP(D3432,Months_Weeks!$A$2:$B$13,2,TRUE)),FALSE)</f>
        <v>0</v>
      </c>
      <c r="G3432" s="63">
        <f>IF(Table312[[#This Row],[Facility]]="Buin",1.5%,0.25%)</f>
        <v>1.4999999999999999E-2</v>
      </c>
      <c r="H3432" s="38"/>
      <c r="I3432" s="38"/>
      <c r="J3432" s="27">
        <f t="shared" si="318"/>
        <v>2100</v>
      </c>
      <c r="K3432" s="28">
        <f t="shared" si="319"/>
        <v>12</v>
      </c>
      <c r="L3432" s="27">
        <f>IF(K3432=0,0,IF(E3432&gt;1,E3432-1,VLOOKUP(K3432,Months_Weeks!$A$1:$B$13,2,0)))</f>
        <v>3</v>
      </c>
      <c r="M3432" s="29"/>
      <c r="N3432" s="39"/>
      <c r="O3432" s="39"/>
      <c r="P3432" s="50">
        <f t="shared" si="320"/>
        <v>0</v>
      </c>
      <c r="Q3432" s="28">
        <f t="shared" si="321"/>
        <v>12</v>
      </c>
      <c r="R3432" s="28">
        <f>IF(Q3432=0,0,IF(E3432&gt;1,E3432-1,VLOOKUP(Q3432,Months_Weeks!$A$1:$B$13,2,0)))</f>
        <v>3</v>
      </c>
      <c r="S3432" s="30"/>
      <c r="T3432" s="39"/>
      <c r="U3432" s="39"/>
      <c r="V3432" s="50">
        <f t="shared" si="322"/>
        <v>0</v>
      </c>
      <c r="W3432" s="28">
        <f t="shared" si="323"/>
        <v>12</v>
      </c>
      <c r="X3432" s="28">
        <f>IF(W3432=0,0,IF(E3432&gt;1,E3432-1,VLOOKUP(W3432,Months_Weeks!$A$1:$B$13,2,0)))</f>
        <v>3</v>
      </c>
      <c r="Y3432" s="30"/>
      <c r="Z3432" s="39"/>
      <c r="AA3432" s="31"/>
      <c r="AB3432" s="39"/>
      <c r="AC3432" s="31"/>
      <c r="AD3432" s="40"/>
      <c r="AE3432" s="31"/>
      <c r="AF3432" s="40"/>
      <c r="AG3432" s="31"/>
      <c r="AH3432" s="40"/>
      <c r="AI3432" s="31"/>
      <c r="AJ3432" s="40"/>
    </row>
    <row r="3433" spans="1:36" x14ac:dyDescent="0.25">
      <c r="A3433" s="37" t="s">
        <v>62</v>
      </c>
      <c r="B3433" s="37">
        <v>1049</v>
      </c>
      <c r="C3433" s="26" t="str">
        <f>IFERROR(INDEX(Clients[Client_Name],MATCH(Table312[[#This Row],[Client_Code]],Clients[Client_Code],0)),"")</f>
        <v>SOPROLE</v>
      </c>
      <c r="D3433" s="25">
        <v>12</v>
      </c>
      <c r="E3433" s="25">
        <v>5</v>
      </c>
      <c r="F3433" s="25" t="b">
        <f>IF(E3433&gt;(VLOOKUP(D3433,Months_Weeks!$A$2:$B$13,2,TRUE)),FALSE)</f>
        <v>0</v>
      </c>
      <c r="G3433" s="63">
        <f>IF(Table312[[#This Row],[Facility]]="Buin",1.5%,0.25%)</f>
        <v>1.4999999999999999E-2</v>
      </c>
      <c r="H3433" s="38"/>
      <c r="I3433" s="38"/>
      <c r="J3433" s="27">
        <f t="shared" si="318"/>
        <v>2100</v>
      </c>
      <c r="K3433" s="28">
        <f t="shared" si="319"/>
        <v>12</v>
      </c>
      <c r="L3433" s="27">
        <f>IF(K3433=0,0,IF(E3433&gt;1,E3433-1,VLOOKUP(K3433,Months_Weeks!$A$1:$B$13,2,0)))</f>
        <v>4</v>
      </c>
      <c r="M3433" s="29"/>
      <c r="N3433" s="39"/>
      <c r="O3433" s="39"/>
      <c r="P3433" s="50">
        <f t="shared" si="320"/>
        <v>0</v>
      </c>
      <c r="Q3433" s="28">
        <f t="shared" si="321"/>
        <v>12</v>
      </c>
      <c r="R3433" s="28">
        <f>IF(Q3433=0,0,IF(E3433&gt;1,E3433-1,VLOOKUP(Q3433,Months_Weeks!$A$1:$B$13,2,0)))</f>
        <v>4</v>
      </c>
      <c r="S3433" s="30"/>
      <c r="T3433" s="39"/>
      <c r="U3433" s="39"/>
      <c r="V3433" s="50">
        <f t="shared" si="322"/>
        <v>0</v>
      </c>
      <c r="W3433" s="28">
        <f t="shared" si="323"/>
        <v>12</v>
      </c>
      <c r="X3433" s="28">
        <f>IF(W3433=0,0,IF(E3433&gt;1,E3433-1,VLOOKUP(W3433,Months_Weeks!$A$1:$B$13,2,0)))</f>
        <v>4</v>
      </c>
      <c r="Y3433" s="30"/>
      <c r="Z3433" s="39"/>
      <c r="AA3433" s="31"/>
      <c r="AB3433" s="39"/>
      <c r="AC3433" s="31"/>
      <c r="AD3433" s="40"/>
      <c r="AE3433" s="31"/>
      <c r="AF3433" s="40"/>
      <c r="AG3433" s="31"/>
      <c r="AH3433" s="40"/>
      <c r="AI3433" s="31"/>
      <c r="AJ3433" s="40"/>
    </row>
    <row r="3434" spans="1:36" x14ac:dyDescent="0.25">
      <c r="A3434" s="37" t="s">
        <v>62</v>
      </c>
      <c r="B3434" s="37">
        <v>1008</v>
      </c>
      <c r="C3434" s="26" t="str">
        <f>IFERROR(INDEX(Clients[Client_Name],MATCH(Table312[[#This Row],[Client_Code]],Clients[Client_Code],0)),"")</f>
        <v>SUPER LO MIRANDA</v>
      </c>
      <c r="D3434" s="25">
        <v>1</v>
      </c>
      <c r="E3434" s="25">
        <v>1</v>
      </c>
      <c r="F3434" s="25" t="b">
        <f>IF(E3434&gt;(VLOOKUP(D3434,Months_Weeks!$A$2:$B$13,2,TRUE)),FALSE)</f>
        <v>0</v>
      </c>
      <c r="G3434" s="63">
        <f>IF(Table312[[#This Row],[Facility]]="Buin",1.5%,0.25%)</f>
        <v>1.4999999999999999E-2</v>
      </c>
      <c r="H3434" s="38">
        <v>138</v>
      </c>
      <c r="I3434" s="38"/>
      <c r="J3434" s="27">
        <f t="shared" si="318"/>
        <v>138</v>
      </c>
      <c r="K3434" s="28">
        <f t="shared" si="319"/>
        <v>0</v>
      </c>
      <c r="L3434" s="27">
        <f>IF(K3434=0,0,IF(E3434&gt;1,E3434-1,VLOOKUP(K3434,Months_Weeks!$A$1:$B$13,2,0)))</f>
        <v>0</v>
      </c>
      <c r="M3434" s="29"/>
      <c r="N3434" s="39"/>
      <c r="O3434" s="39"/>
      <c r="P3434" s="50">
        <f t="shared" si="320"/>
        <v>0</v>
      </c>
      <c r="Q3434" s="28">
        <f t="shared" si="321"/>
        <v>0</v>
      </c>
      <c r="R3434" s="28">
        <f>IF(Q3434=0,0,IF(E3434&gt;1,E3434-1,VLOOKUP(Q3434,Months_Weeks!$A$1:$B$13,2,0)))</f>
        <v>0</v>
      </c>
      <c r="S3434" s="30"/>
      <c r="T3434" s="39"/>
      <c r="U3434" s="39"/>
      <c r="V3434" s="50">
        <f t="shared" si="322"/>
        <v>0</v>
      </c>
      <c r="W3434" s="28">
        <f t="shared" si="323"/>
        <v>0</v>
      </c>
      <c r="X3434" s="28">
        <f>IF(W3434=0,0,IF(E3434&gt;1,E3434-1,VLOOKUP(W3434,Months_Weeks!$A$1:$B$13,2,0)))</f>
        <v>0</v>
      </c>
      <c r="Y3434" s="30"/>
      <c r="Z3434" s="39"/>
      <c r="AA3434" s="31">
        <v>1</v>
      </c>
      <c r="AB3434" s="72">
        <v>0.52910000000000001</v>
      </c>
      <c r="AC3434" s="31"/>
      <c r="AD3434" s="40"/>
      <c r="AE3434" s="31"/>
      <c r="AF3434" s="40"/>
      <c r="AG3434" s="31"/>
      <c r="AH3434" s="40"/>
      <c r="AI3434" s="31">
        <v>1</v>
      </c>
      <c r="AJ3434" s="70">
        <v>0.78290000000000004</v>
      </c>
    </row>
    <row r="3435" spans="1:36" x14ac:dyDescent="0.25">
      <c r="A3435" s="37" t="s">
        <v>62</v>
      </c>
      <c r="B3435" s="37">
        <v>1008</v>
      </c>
      <c r="C3435" s="26" t="str">
        <f>IFERROR(INDEX(Clients[Client_Name],MATCH(Table312[[#This Row],[Client_Code]],Clients[Client_Code],0)),"")</f>
        <v>SUPER LO MIRANDA</v>
      </c>
      <c r="D3435" s="25">
        <v>1</v>
      </c>
      <c r="E3435" s="25">
        <v>2</v>
      </c>
      <c r="F3435" s="25" t="b">
        <f>IF(E3435&gt;(VLOOKUP(D3435,Months_Weeks!$A$2:$B$13,2,TRUE)),FALSE)</f>
        <v>0</v>
      </c>
      <c r="G3435" s="63">
        <f>IF(Table312[[#This Row],[Facility]]="Buin",1.5%,0.25%)</f>
        <v>1.4999999999999999E-2</v>
      </c>
      <c r="H3435" s="38">
        <v>0</v>
      </c>
      <c r="I3435" s="38"/>
      <c r="J3435" s="27">
        <f t="shared" si="318"/>
        <v>138</v>
      </c>
      <c r="K3435" s="28">
        <f t="shared" si="319"/>
        <v>1</v>
      </c>
      <c r="L3435" s="27">
        <f>IF(K3435=0,0,IF(E3435&gt;1,E3435-1,VLOOKUP(K3435,Months_Weeks!$A$1:$B$13,2,0)))</f>
        <v>1</v>
      </c>
      <c r="M3435" s="29"/>
      <c r="N3435" s="39"/>
      <c r="O3435" s="39"/>
      <c r="P3435" s="50">
        <f t="shared" si="320"/>
        <v>0</v>
      </c>
      <c r="Q3435" s="28">
        <f t="shared" si="321"/>
        <v>1</v>
      </c>
      <c r="R3435" s="28">
        <f>IF(Q3435=0,0,IF(E3435&gt;1,E3435-1,VLOOKUP(Q3435,Months_Weeks!$A$1:$B$13,2,0)))</f>
        <v>1</v>
      </c>
      <c r="S3435" s="30"/>
      <c r="T3435" s="39"/>
      <c r="U3435" s="39"/>
      <c r="V3435" s="50">
        <f t="shared" si="322"/>
        <v>0</v>
      </c>
      <c r="W3435" s="28">
        <f t="shared" si="323"/>
        <v>1</v>
      </c>
      <c r="X3435" s="28">
        <f>IF(W3435=0,0,IF(E3435&gt;1,E3435-1,VLOOKUP(W3435,Months_Weeks!$A$1:$B$13,2,0)))</f>
        <v>1</v>
      </c>
      <c r="Y3435" s="30"/>
      <c r="Z3435" s="39"/>
      <c r="AA3435" s="31"/>
      <c r="AB3435" s="39"/>
      <c r="AC3435" s="31"/>
      <c r="AD3435" s="40"/>
      <c r="AE3435" s="31"/>
      <c r="AF3435" s="40"/>
      <c r="AG3435" s="31"/>
      <c r="AH3435" s="40"/>
      <c r="AI3435" s="31"/>
      <c r="AJ3435" s="40"/>
    </row>
    <row r="3436" spans="1:36" x14ac:dyDescent="0.25">
      <c r="A3436" s="37" t="s">
        <v>62</v>
      </c>
      <c r="B3436" s="37">
        <v>1008</v>
      </c>
      <c r="C3436" s="26" t="str">
        <f>IFERROR(INDEX(Clients[Client_Name],MATCH(Table312[[#This Row],[Client_Code]],Clients[Client_Code],0)),"")</f>
        <v>SUPER LO MIRANDA</v>
      </c>
      <c r="D3436" s="25">
        <v>1</v>
      </c>
      <c r="E3436" s="25">
        <v>3</v>
      </c>
      <c r="F3436" s="25" t="b">
        <f>IF(E3436&gt;(VLOOKUP(D3436,Months_Weeks!$A$2:$B$13,2,TRUE)),FALSE)</f>
        <v>0</v>
      </c>
      <c r="G3436" s="63">
        <f>IF(Table312[[#This Row],[Facility]]="Buin",1.5%,0.25%)</f>
        <v>1.4999999999999999E-2</v>
      </c>
      <c r="H3436" s="38">
        <v>34</v>
      </c>
      <c r="I3436" s="38"/>
      <c r="J3436" s="27">
        <f t="shared" si="318"/>
        <v>172</v>
      </c>
      <c r="K3436" s="28">
        <f t="shared" si="319"/>
        <v>1</v>
      </c>
      <c r="L3436" s="27">
        <f>IF(K3436=0,0,IF(E3436&gt;1,E3436-1,VLOOKUP(K3436,Months_Weeks!$A$1:$B$13,2,0)))</f>
        <v>2</v>
      </c>
      <c r="M3436" s="29"/>
      <c r="N3436" s="39"/>
      <c r="O3436" s="39"/>
      <c r="P3436" s="50">
        <f t="shared" si="320"/>
        <v>0</v>
      </c>
      <c r="Q3436" s="28">
        <f t="shared" si="321"/>
        <v>1</v>
      </c>
      <c r="R3436" s="28">
        <f>IF(Q3436=0,0,IF(E3436&gt;1,E3436-1,VLOOKUP(Q3436,Months_Weeks!$A$1:$B$13,2,0)))</f>
        <v>2</v>
      </c>
      <c r="S3436" s="30"/>
      <c r="T3436" s="39"/>
      <c r="U3436" s="39"/>
      <c r="V3436" s="50">
        <f t="shared" si="322"/>
        <v>0</v>
      </c>
      <c r="W3436" s="28">
        <f t="shared" si="323"/>
        <v>1</v>
      </c>
      <c r="X3436" s="28">
        <f>IF(W3436=0,0,IF(E3436&gt;1,E3436-1,VLOOKUP(W3436,Months_Weeks!$A$1:$B$13,2,0)))</f>
        <v>2</v>
      </c>
      <c r="Y3436" s="30"/>
      <c r="Z3436" s="39"/>
      <c r="AA3436" s="31"/>
      <c r="AB3436" s="39"/>
      <c r="AC3436" s="31"/>
      <c r="AD3436" s="40"/>
      <c r="AE3436" s="31"/>
      <c r="AF3436" s="40"/>
      <c r="AG3436" s="31"/>
      <c r="AH3436" s="40"/>
      <c r="AI3436" s="31"/>
      <c r="AJ3436" s="40"/>
    </row>
    <row r="3437" spans="1:36" x14ac:dyDescent="0.25">
      <c r="A3437" s="37" t="s">
        <v>62</v>
      </c>
      <c r="B3437" s="37">
        <v>1008</v>
      </c>
      <c r="C3437" s="26" t="str">
        <f>IFERROR(INDEX(Clients[Client_Name],MATCH(Table312[[#This Row],[Client_Code]],Clients[Client_Code],0)),"")</f>
        <v>SUPER LO MIRANDA</v>
      </c>
      <c r="D3437" s="25">
        <v>1</v>
      </c>
      <c r="E3437" s="25">
        <v>4</v>
      </c>
      <c r="F3437" s="25" t="b">
        <f>IF(E3437&gt;(VLOOKUP(D3437,Months_Weeks!$A$2:$B$13,2,TRUE)),FALSE)</f>
        <v>0</v>
      </c>
      <c r="G3437" s="63">
        <f>IF(Table312[[#This Row],[Facility]]="Buin",1.5%,0.25%)</f>
        <v>1.4999999999999999E-2</v>
      </c>
      <c r="H3437" s="38">
        <v>25</v>
      </c>
      <c r="I3437" s="38"/>
      <c r="J3437" s="27">
        <f t="shared" si="318"/>
        <v>197</v>
      </c>
      <c r="K3437" s="28">
        <f t="shared" si="319"/>
        <v>1</v>
      </c>
      <c r="L3437" s="27">
        <f>IF(K3437=0,0,IF(E3437&gt;1,E3437-1,VLOOKUP(K3437,Months_Weeks!$A$1:$B$13,2,0)))</f>
        <v>3</v>
      </c>
      <c r="M3437" s="29"/>
      <c r="N3437" s="39"/>
      <c r="O3437" s="39"/>
      <c r="P3437" s="50">
        <f t="shared" si="320"/>
        <v>0</v>
      </c>
      <c r="Q3437" s="28">
        <f t="shared" si="321"/>
        <v>1</v>
      </c>
      <c r="R3437" s="28">
        <f>IF(Q3437=0,0,IF(E3437&gt;1,E3437-1,VLOOKUP(Q3437,Months_Weeks!$A$1:$B$13,2,0)))</f>
        <v>3</v>
      </c>
      <c r="S3437" s="30"/>
      <c r="T3437" s="39"/>
      <c r="U3437" s="39"/>
      <c r="V3437" s="50">
        <f t="shared" si="322"/>
        <v>0</v>
      </c>
      <c r="W3437" s="28">
        <f t="shared" si="323"/>
        <v>1</v>
      </c>
      <c r="X3437" s="28">
        <f>IF(W3437=0,0,IF(E3437&gt;1,E3437-1,VLOOKUP(W3437,Months_Weeks!$A$1:$B$13,2,0)))</f>
        <v>3</v>
      </c>
      <c r="Y3437" s="30"/>
      <c r="Z3437" s="39"/>
      <c r="AA3437" s="31"/>
      <c r="AB3437" s="39"/>
      <c r="AC3437" s="31"/>
      <c r="AD3437" s="40"/>
      <c r="AE3437" s="31"/>
      <c r="AF3437" s="40"/>
      <c r="AG3437" s="31"/>
      <c r="AH3437" s="40"/>
      <c r="AI3437" s="31"/>
      <c r="AJ3437" s="40"/>
    </row>
    <row r="3438" spans="1:36" x14ac:dyDescent="0.25">
      <c r="A3438" s="37" t="s">
        <v>62</v>
      </c>
      <c r="B3438" s="37">
        <v>1008</v>
      </c>
      <c r="C3438" s="26" t="str">
        <f>IFERROR(INDEX(Clients[Client_Name],MATCH(Table312[[#This Row],[Client_Code]],Clients[Client_Code],0)),"")</f>
        <v>SUPER LO MIRANDA</v>
      </c>
      <c r="D3438" s="25">
        <v>2</v>
      </c>
      <c r="E3438" s="25">
        <v>1</v>
      </c>
      <c r="F3438" s="25" t="b">
        <f>IF(E3438&gt;(VLOOKUP(D3438,Months_Weeks!$A$2:$B$13,2,TRUE)),FALSE)</f>
        <v>0</v>
      </c>
      <c r="G3438" s="63">
        <f>IF(Table312[[#This Row],[Facility]]="Buin",1.5%,0.25%)</f>
        <v>1.4999999999999999E-2</v>
      </c>
      <c r="H3438" s="38">
        <v>61</v>
      </c>
      <c r="I3438" s="38"/>
      <c r="J3438" s="27">
        <f t="shared" si="318"/>
        <v>258</v>
      </c>
      <c r="K3438" s="28">
        <f t="shared" si="319"/>
        <v>1</v>
      </c>
      <c r="L3438" s="27">
        <f>IF(K3438=0,0,IF(E3438&gt;1,E3438-1,VLOOKUP(K3438,Months_Weeks!$A$1:$B$13,2,0)))</f>
        <v>4</v>
      </c>
      <c r="M3438" s="29"/>
      <c r="N3438" s="39"/>
      <c r="O3438" s="39"/>
      <c r="P3438" s="50">
        <f t="shared" si="320"/>
        <v>0</v>
      </c>
      <c r="Q3438" s="28">
        <f t="shared" si="321"/>
        <v>1</v>
      </c>
      <c r="R3438" s="28">
        <f>IF(Q3438=0,0,IF(E3438&gt;1,E3438-1,VLOOKUP(Q3438,Months_Weeks!$A$1:$B$13,2,0)))</f>
        <v>4</v>
      </c>
      <c r="S3438" s="30"/>
      <c r="T3438" s="39"/>
      <c r="U3438" s="39"/>
      <c r="V3438" s="50">
        <f t="shared" si="322"/>
        <v>0</v>
      </c>
      <c r="W3438" s="28">
        <f t="shared" si="323"/>
        <v>1</v>
      </c>
      <c r="X3438" s="28">
        <f>IF(W3438=0,0,IF(E3438&gt;1,E3438-1,VLOOKUP(W3438,Months_Weeks!$A$1:$B$13,2,0)))</f>
        <v>4</v>
      </c>
      <c r="Y3438" s="30"/>
      <c r="Z3438" s="39"/>
      <c r="AA3438" s="31"/>
      <c r="AB3438" s="39"/>
      <c r="AC3438" s="31"/>
      <c r="AD3438" s="40"/>
      <c r="AE3438" s="31"/>
      <c r="AF3438" s="40"/>
      <c r="AG3438" s="31"/>
      <c r="AH3438" s="40"/>
      <c r="AI3438" s="31"/>
      <c r="AJ3438" s="40"/>
    </row>
    <row r="3439" spans="1:36" x14ac:dyDescent="0.25">
      <c r="A3439" s="37" t="s">
        <v>62</v>
      </c>
      <c r="B3439" s="37">
        <v>1008</v>
      </c>
      <c r="C3439" s="26" t="str">
        <f>IFERROR(INDEX(Clients[Client_Name],MATCH(Table312[[#This Row],[Client_Code]],Clients[Client_Code],0)),"")</f>
        <v>SUPER LO MIRANDA</v>
      </c>
      <c r="D3439" s="25">
        <v>2</v>
      </c>
      <c r="E3439" s="25">
        <v>2</v>
      </c>
      <c r="F3439" s="25" t="b">
        <f>IF(E3439&gt;(VLOOKUP(D3439,Months_Weeks!$A$2:$B$13,2,TRUE)),FALSE)</f>
        <v>0</v>
      </c>
      <c r="G3439" s="63">
        <f>IF(Table312[[#This Row],[Facility]]="Buin",1.5%,0.25%)</f>
        <v>1.4999999999999999E-2</v>
      </c>
      <c r="H3439" s="38">
        <v>10</v>
      </c>
      <c r="I3439" s="38"/>
      <c r="J3439" s="27">
        <f t="shared" si="318"/>
        <v>268</v>
      </c>
      <c r="K3439" s="28">
        <f t="shared" si="319"/>
        <v>2</v>
      </c>
      <c r="L3439" s="27">
        <f>IF(K3439=0,0,IF(E3439&gt;1,E3439-1,VLOOKUP(K3439,Months_Weeks!$A$1:$B$13,2,0)))</f>
        <v>1</v>
      </c>
      <c r="M3439" s="29"/>
      <c r="N3439" s="39"/>
      <c r="O3439" s="39"/>
      <c r="P3439" s="50">
        <f t="shared" si="320"/>
        <v>0</v>
      </c>
      <c r="Q3439" s="28">
        <f t="shared" si="321"/>
        <v>2</v>
      </c>
      <c r="R3439" s="28">
        <f>IF(Q3439=0,0,IF(E3439&gt;1,E3439-1,VLOOKUP(Q3439,Months_Weeks!$A$1:$B$13,2,0)))</f>
        <v>1</v>
      </c>
      <c r="S3439" s="30"/>
      <c r="T3439" s="39"/>
      <c r="U3439" s="39"/>
      <c r="V3439" s="50">
        <f t="shared" si="322"/>
        <v>0</v>
      </c>
      <c r="W3439" s="28">
        <f t="shared" si="323"/>
        <v>2</v>
      </c>
      <c r="X3439" s="28">
        <f>IF(W3439=0,0,IF(E3439&gt;1,E3439-1,VLOOKUP(W3439,Months_Weeks!$A$1:$B$13,2,0)))</f>
        <v>1</v>
      </c>
      <c r="Y3439" s="30"/>
      <c r="Z3439" s="39"/>
      <c r="AA3439" s="31"/>
      <c r="AB3439" s="39"/>
      <c r="AC3439" s="31"/>
      <c r="AD3439" s="40"/>
      <c r="AE3439" s="31"/>
      <c r="AF3439" s="40"/>
      <c r="AG3439" s="31"/>
      <c r="AH3439" s="40"/>
      <c r="AI3439" s="31"/>
      <c r="AJ3439" s="40"/>
    </row>
    <row r="3440" spans="1:36" x14ac:dyDescent="0.25">
      <c r="A3440" s="37" t="s">
        <v>62</v>
      </c>
      <c r="B3440" s="37">
        <v>1008</v>
      </c>
      <c r="C3440" s="26" t="str">
        <f>IFERROR(INDEX(Clients[Client_Name],MATCH(Table312[[#This Row],[Client_Code]],Clients[Client_Code],0)),"")</f>
        <v>SUPER LO MIRANDA</v>
      </c>
      <c r="D3440" s="25">
        <v>2</v>
      </c>
      <c r="E3440" s="25">
        <v>3</v>
      </c>
      <c r="F3440" s="25" t="b">
        <f>IF(E3440&gt;(VLOOKUP(D3440,Months_Weeks!$A$2:$B$13,2,TRUE)),FALSE)</f>
        <v>0</v>
      </c>
      <c r="G3440" s="63">
        <f>IF(Table312[[#This Row],[Facility]]="Buin",1.5%,0.25%)</f>
        <v>1.4999999999999999E-2</v>
      </c>
      <c r="H3440" s="38">
        <v>23</v>
      </c>
      <c r="I3440" s="38"/>
      <c r="J3440" s="27">
        <f t="shared" si="318"/>
        <v>291</v>
      </c>
      <c r="K3440" s="28">
        <f t="shared" si="319"/>
        <v>2</v>
      </c>
      <c r="L3440" s="27">
        <f>IF(K3440=0,0,IF(E3440&gt;1,E3440-1,VLOOKUP(K3440,Months_Weeks!$A$1:$B$13,2,0)))</f>
        <v>2</v>
      </c>
      <c r="M3440" s="29"/>
      <c r="N3440" s="39"/>
      <c r="O3440" s="39"/>
      <c r="P3440" s="50">
        <f t="shared" si="320"/>
        <v>0</v>
      </c>
      <c r="Q3440" s="28">
        <f t="shared" si="321"/>
        <v>2</v>
      </c>
      <c r="R3440" s="28">
        <f>IF(Q3440=0,0,IF(E3440&gt;1,E3440-1,VLOOKUP(Q3440,Months_Weeks!$A$1:$B$13,2,0)))</f>
        <v>2</v>
      </c>
      <c r="S3440" s="30"/>
      <c r="T3440" s="39"/>
      <c r="U3440" s="39"/>
      <c r="V3440" s="50">
        <f t="shared" si="322"/>
        <v>0</v>
      </c>
      <c r="W3440" s="28">
        <f t="shared" si="323"/>
        <v>2</v>
      </c>
      <c r="X3440" s="28">
        <f>IF(W3440=0,0,IF(E3440&gt;1,E3440-1,VLOOKUP(W3440,Months_Weeks!$A$1:$B$13,2,0)))</f>
        <v>2</v>
      </c>
      <c r="Y3440" s="30"/>
      <c r="Z3440" s="39">
        <v>204537</v>
      </c>
      <c r="AA3440" s="31"/>
      <c r="AB3440" s="39"/>
      <c r="AC3440" s="31"/>
      <c r="AD3440" s="40"/>
      <c r="AE3440" s="31"/>
      <c r="AF3440" s="40"/>
      <c r="AG3440" s="31"/>
      <c r="AH3440" s="40"/>
      <c r="AI3440" s="31"/>
      <c r="AJ3440" s="40"/>
    </row>
    <row r="3441" spans="1:36" x14ac:dyDescent="0.25">
      <c r="A3441" s="37" t="s">
        <v>62</v>
      </c>
      <c r="B3441" s="37">
        <v>1008</v>
      </c>
      <c r="C3441" s="26" t="str">
        <f>IFERROR(INDEX(Clients[Client_Name],MATCH(Table312[[#This Row],[Client_Code]],Clients[Client_Code],0)),"")</f>
        <v>SUPER LO MIRANDA</v>
      </c>
      <c r="D3441" s="25">
        <v>2</v>
      </c>
      <c r="E3441" s="25">
        <v>4</v>
      </c>
      <c r="F3441" s="25" t="b">
        <f>IF(E3441&gt;(VLOOKUP(D3441,Months_Weeks!$A$2:$B$13,2,TRUE)),FALSE)</f>
        <v>0</v>
      </c>
      <c r="G3441" s="63">
        <f>IF(Table312[[#This Row],[Facility]]="Buin",1.5%,0.25%)</f>
        <v>1.4999999999999999E-2</v>
      </c>
      <c r="H3441" s="38">
        <v>56</v>
      </c>
      <c r="I3441" s="38"/>
      <c r="J3441" s="27">
        <f t="shared" si="318"/>
        <v>347</v>
      </c>
      <c r="K3441" s="28">
        <f t="shared" si="319"/>
        <v>2</v>
      </c>
      <c r="L3441" s="27">
        <f>IF(K3441=0,0,IF(E3441&gt;1,E3441-1,VLOOKUP(K3441,Months_Weeks!$A$1:$B$13,2,0)))</f>
        <v>3</v>
      </c>
      <c r="M3441" s="29"/>
      <c r="N3441" s="39"/>
      <c r="O3441" s="39"/>
      <c r="P3441" s="50">
        <f t="shared" si="320"/>
        <v>0</v>
      </c>
      <c r="Q3441" s="28">
        <f t="shared" si="321"/>
        <v>2</v>
      </c>
      <c r="R3441" s="28">
        <f>IF(Q3441=0,0,IF(E3441&gt;1,E3441-1,VLOOKUP(Q3441,Months_Weeks!$A$1:$B$13,2,0)))</f>
        <v>3</v>
      </c>
      <c r="S3441" s="30"/>
      <c r="T3441" s="39"/>
      <c r="U3441" s="39"/>
      <c r="V3441" s="50">
        <f t="shared" si="322"/>
        <v>0</v>
      </c>
      <c r="W3441" s="28">
        <f t="shared" si="323"/>
        <v>2</v>
      </c>
      <c r="X3441" s="28">
        <f>IF(W3441=0,0,IF(E3441&gt;1,E3441-1,VLOOKUP(W3441,Months_Weeks!$A$1:$B$13,2,0)))</f>
        <v>3</v>
      </c>
      <c r="Y3441" s="30"/>
      <c r="Z3441" s="39"/>
      <c r="AA3441" s="31"/>
      <c r="AB3441" s="39"/>
      <c r="AC3441" s="31"/>
      <c r="AD3441" s="40"/>
      <c r="AE3441" s="31"/>
      <c r="AF3441" s="40"/>
      <c r="AG3441" s="31"/>
      <c r="AH3441" s="40"/>
      <c r="AI3441" s="31"/>
      <c r="AJ3441" s="40"/>
    </row>
    <row r="3442" spans="1:36" x14ac:dyDescent="0.25">
      <c r="A3442" s="37" t="s">
        <v>62</v>
      </c>
      <c r="B3442" s="37">
        <v>1008</v>
      </c>
      <c r="C3442" s="26" t="str">
        <f>IFERROR(INDEX(Clients[Client_Name],MATCH(Table312[[#This Row],[Client_Code]],Clients[Client_Code],0)),"")</f>
        <v>SUPER LO MIRANDA</v>
      </c>
      <c r="D3442" s="25">
        <v>3</v>
      </c>
      <c r="E3442" s="25">
        <v>1</v>
      </c>
      <c r="F3442" s="25" t="b">
        <f>IF(E3442&gt;(VLOOKUP(D3442,Months_Weeks!$A$2:$B$13,2,TRUE)),FALSE)</f>
        <v>0</v>
      </c>
      <c r="G3442" s="63">
        <f>IF(Table312[[#This Row],[Facility]]="Buin",1.5%,0.25%)</f>
        <v>1.4999999999999999E-2</v>
      </c>
      <c r="H3442" s="38">
        <v>37</v>
      </c>
      <c r="I3442" s="38"/>
      <c r="J3442" s="27">
        <f t="shared" si="318"/>
        <v>384</v>
      </c>
      <c r="K3442" s="28">
        <f t="shared" si="319"/>
        <v>2</v>
      </c>
      <c r="L3442" s="27">
        <f>IF(K3442=0,0,IF(E3442&gt;1,E3442-1,VLOOKUP(K3442,Months_Weeks!$A$1:$B$13,2,0)))</f>
        <v>4</v>
      </c>
      <c r="M3442" s="29"/>
      <c r="N3442" s="39"/>
      <c r="O3442" s="39"/>
      <c r="P3442" s="50">
        <f t="shared" si="320"/>
        <v>0</v>
      </c>
      <c r="Q3442" s="28">
        <f t="shared" si="321"/>
        <v>2</v>
      </c>
      <c r="R3442" s="28">
        <f>IF(Q3442=0,0,IF(E3442&gt;1,E3442-1,VLOOKUP(Q3442,Months_Weeks!$A$1:$B$13,2,0)))</f>
        <v>4</v>
      </c>
      <c r="S3442" s="30"/>
      <c r="T3442" s="39"/>
      <c r="U3442" s="39"/>
      <c r="V3442" s="50">
        <f t="shared" si="322"/>
        <v>0</v>
      </c>
      <c r="W3442" s="28">
        <f t="shared" si="323"/>
        <v>2</v>
      </c>
      <c r="X3442" s="28">
        <f>IF(W3442=0,0,IF(E3442&gt;1,E3442-1,VLOOKUP(W3442,Months_Weeks!$A$1:$B$13,2,0)))</f>
        <v>4</v>
      </c>
      <c r="Y3442" s="30"/>
      <c r="Z3442" s="39"/>
      <c r="AA3442" s="31"/>
      <c r="AB3442" s="39"/>
      <c r="AC3442" s="31"/>
      <c r="AD3442" s="40"/>
      <c r="AE3442" s="31"/>
      <c r="AF3442" s="40"/>
      <c r="AG3442" s="31"/>
      <c r="AH3442" s="40"/>
      <c r="AI3442" s="31"/>
      <c r="AJ3442" s="40"/>
    </row>
    <row r="3443" spans="1:36" x14ac:dyDescent="0.25">
      <c r="A3443" s="37" t="s">
        <v>62</v>
      </c>
      <c r="B3443" s="37">
        <v>1008</v>
      </c>
      <c r="C3443" s="26" t="str">
        <f>IFERROR(INDEX(Clients[Client_Name],MATCH(Table312[[#This Row],[Client_Code]],Clients[Client_Code],0)),"")</f>
        <v>SUPER LO MIRANDA</v>
      </c>
      <c r="D3443" s="25">
        <v>3</v>
      </c>
      <c r="E3443" s="25">
        <v>2</v>
      </c>
      <c r="F3443" s="25" t="b">
        <f>IF(E3443&gt;(VLOOKUP(D3443,Months_Weeks!$A$2:$B$13,2,TRUE)),FALSE)</f>
        <v>0</v>
      </c>
      <c r="G3443" s="63">
        <f>IF(Table312[[#This Row],[Facility]]="Buin",1.5%,0.25%)</f>
        <v>1.4999999999999999E-2</v>
      </c>
      <c r="H3443" s="38"/>
      <c r="I3443" s="38"/>
      <c r="J3443" s="27">
        <f t="shared" si="318"/>
        <v>384</v>
      </c>
      <c r="K3443" s="28">
        <f t="shared" si="319"/>
        <v>3</v>
      </c>
      <c r="L3443" s="27">
        <f>IF(K3443=0,0,IF(E3443&gt;1,E3443-1,VLOOKUP(K3443,Months_Weeks!$A$1:$B$13,2,0)))</f>
        <v>1</v>
      </c>
      <c r="M3443" s="29"/>
      <c r="N3443" s="39"/>
      <c r="O3443" s="39"/>
      <c r="P3443" s="50">
        <f t="shared" si="320"/>
        <v>0</v>
      </c>
      <c r="Q3443" s="28">
        <f t="shared" si="321"/>
        <v>3</v>
      </c>
      <c r="R3443" s="28">
        <f>IF(Q3443=0,0,IF(E3443&gt;1,E3443-1,VLOOKUP(Q3443,Months_Weeks!$A$1:$B$13,2,0)))</f>
        <v>1</v>
      </c>
      <c r="S3443" s="30"/>
      <c r="T3443" s="39"/>
      <c r="U3443" s="39"/>
      <c r="V3443" s="50">
        <f t="shared" si="322"/>
        <v>0</v>
      </c>
      <c r="W3443" s="28">
        <f t="shared" si="323"/>
        <v>3</v>
      </c>
      <c r="X3443" s="28">
        <f>IF(W3443=0,0,IF(E3443&gt;1,E3443-1,VLOOKUP(W3443,Months_Weeks!$A$1:$B$13,2,0)))</f>
        <v>1</v>
      </c>
      <c r="Y3443" s="30"/>
      <c r="Z3443" s="39"/>
      <c r="AA3443" s="31"/>
      <c r="AB3443" s="39"/>
      <c r="AC3443" s="31"/>
      <c r="AD3443" s="40"/>
      <c r="AE3443" s="31"/>
      <c r="AF3443" s="40"/>
      <c r="AG3443" s="31"/>
      <c r="AH3443" s="40"/>
      <c r="AI3443" s="31"/>
      <c r="AJ3443" s="40"/>
    </row>
    <row r="3444" spans="1:36" x14ac:dyDescent="0.25">
      <c r="A3444" s="37" t="s">
        <v>62</v>
      </c>
      <c r="B3444" s="37">
        <v>1008</v>
      </c>
      <c r="C3444" s="26" t="str">
        <f>IFERROR(INDEX(Clients[Client_Name],MATCH(Table312[[#This Row],[Client_Code]],Clients[Client_Code],0)),"")</f>
        <v>SUPER LO MIRANDA</v>
      </c>
      <c r="D3444" s="25">
        <v>3</v>
      </c>
      <c r="E3444" s="25">
        <v>3</v>
      </c>
      <c r="F3444" s="25" t="b">
        <f>IF(E3444&gt;(VLOOKUP(D3444,Months_Weeks!$A$2:$B$13,2,TRUE)),FALSE)</f>
        <v>0</v>
      </c>
      <c r="G3444" s="63">
        <f>IF(Table312[[#This Row],[Facility]]="Buin",1.5%,0.25%)</f>
        <v>1.4999999999999999E-2</v>
      </c>
      <c r="H3444" s="38"/>
      <c r="I3444" s="38"/>
      <c r="J3444" s="27">
        <f t="shared" si="318"/>
        <v>384</v>
      </c>
      <c r="K3444" s="28">
        <f t="shared" si="319"/>
        <v>3</v>
      </c>
      <c r="L3444" s="27">
        <f>IF(K3444=0,0,IF(E3444&gt;1,E3444-1,VLOOKUP(K3444,Months_Weeks!$A$1:$B$13,2,0)))</f>
        <v>2</v>
      </c>
      <c r="M3444" s="29"/>
      <c r="N3444" s="39"/>
      <c r="O3444" s="39"/>
      <c r="P3444" s="50">
        <f t="shared" si="320"/>
        <v>0</v>
      </c>
      <c r="Q3444" s="28">
        <f t="shared" si="321"/>
        <v>3</v>
      </c>
      <c r="R3444" s="28">
        <f>IF(Q3444=0,0,IF(E3444&gt;1,E3444-1,VLOOKUP(Q3444,Months_Weeks!$A$1:$B$13,2,0)))</f>
        <v>2</v>
      </c>
      <c r="S3444" s="30"/>
      <c r="T3444" s="39"/>
      <c r="U3444" s="39"/>
      <c r="V3444" s="50">
        <f t="shared" si="322"/>
        <v>0</v>
      </c>
      <c r="W3444" s="28">
        <f t="shared" si="323"/>
        <v>3</v>
      </c>
      <c r="X3444" s="28">
        <f>IF(W3444=0,0,IF(E3444&gt;1,E3444-1,VLOOKUP(W3444,Months_Weeks!$A$1:$B$13,2,0)))</f>
        <v>2</v>
      </c>
      <c r="Y3444" s="30"/>
      <c r="Z3444" s="39"/>
      <c r="AA3444" s="31"/>
      <c r="AB3444" s="39"/>
      <c r="AC3444" s="31"/>
      <c r="AD3444" s="40"/>
      <c r="AE3444" s="31"/>
      <c r="AF3444" s="40"/>
      <c r="AG3444" s="31"/>
      <c r="AH3444" s="40"/>
      <c r="AI3444" s="31"/>
      <c r="AJ3444" s="40"/>
    </row>
    <row r="3445" spans="1:36" x14ac:dyDescent="0.25">
      <c r="A3445" s="37" t="s">
        <v>62</v>
      </c>
      <c r="B3445" s="37">
        <v>1008</v>
      </c>
      <c r="C3445" s="26" t="str">
        <f>IFERROR(INDEX(Clients[Client_Name],MATCH(Table312[[#This Row],[Client_Code]],Clients[Client_Code],0)),"")</f>
        <v>SUPER LO MIRANDA</v>
      </c>
      <c r="D3445" s="25">
        <v>3</v>
      </c>
      <c r="E3445" s="25">
        <v>4</v>
      </c>
      <c r="F3445" s="25" t="b">
        <f>IF(E3445&gt;(VLOOKUP(D3445,Months_Weeks!$A$2:$B$13,2,TRUE)),FALSE)</f>
        <v>0</v>
      </c>
      <c r="G3445" s="63">
        <f>IF(Table312[[#This Row],[Facility]]="Buin",1.5%,0.25%)</f>
        <v>1.4999999999999999E-2</v>
      </c>
      <c r="H3445" s="38"/>
      <c r="I3445" s="38"/>
      <c r="J3445" s="27">
        <f t="shared" si="318"/>
        <v>384</v>
      </c>
      <c r="K3445" s="28">
        <f t="shared" si="319"/>
        <v>3</v>
      </c>
      <c r="L3445" s="27">
        <f>IF(K3445=0,0,IF(E3445&gt;1,E3445-1,VLOOKUP(K3445,Months_Weeks!$A$1:$B$13,2,0)))</f>
        <v>3</v>
      </c>
      <c r="M3445" s="29"/>
      <c r="N3445" s="39"/>
      <c r="O3445" s="39"/>
      <c r="P3445" s="50">
        <f t="shared" si="320"/>
        <v>0</v>
      </c>
      <c r="Q3445" s="28">
        <f t="shared" si="321"/>
        <v>3</v>
      </c>
      <c r="R3445" s="28">
        <f>IF(Q3445=0,0,IF(E3445&gt;1,E3445-1,VLOOKUP(Q3445,Months_Weeks!$A$1:$B$13,2,0)))</f>
        <v>3</v>
      </c>
      <c r="S3445" s="30"/>
      <c r="T3445" s="39"/>
      <c r="U3445" s="39"/>
      <c r="V3445" s="50">
        <f t="shared" si="322"/>
        <v>0</v>
      </c>
      <c r="W3445" s="28">
        <f t="shared" si="323"/>
        <v>3</v>
      </c>
      <c r="X3445" s="28">
        <f>IF(W3445=0,0,IF(E3445&gt;1,E3445-1,VLOOKUP(W3445,Months_Weeks!$A$1:$B$13,2,0)))</f>
        <v>3</v>
      </c>
      <c r="Y3445" s="30"/>
      <c r="Z3445" s="39"/>
      <c r="AA3445" s="31"/>
      <c r="AB3445" s="39"/>
      <c r="AC3445" s="31"/>
      <c r="AD3445" s="40"/>
      <c r="AE3445" s="31"/>
      <c r="AF3445" s="40"/>
      <c r="AG3445" s="31"/>
      <c r="AH3445" s="40"/>
      <c r="AI3445" s="31"/>
      <c r="AJ3445" s="40"/>
    </row>
    <row r="3446" spans="1:36" x14ac:dyDescent="0.25">
      <c r="A3446" s="37" t="s">
        <v>62</v>
      </c>
      <c r="B3446" s="37">
        <v>1008</v>
      </c>
      <c r="C3446" s="26" t="str">
        <f>IFERROR(INDEX(Clients[Client_Name],MATCH(Table312[[#This Row],[Client_Code]],Clients[Client_Code],0)),"")</f>
        <v>SUPER LO MIRANDA</v>
      </c>
      <c r="D3446" s="25">
        <v>3</v>
      </c>
      <c r="E3446" s="25">
        <v>5</v>
      </c>
      <c r="F3446" s="25" t="b">
        <f>IF(E3446&gt;(VLOOKUP(D3446,Months_Weeks!$A$2:$B$13,2,TRUE)),FALSE)</f>
        <v>0</v>
      </c>
      <c r="G3446" s="63">
        <f>IF(Table312[[#This Row],[Facility]]="Buin",1.5%,0.25%)</f>
        <v>1.4999999999999999E-2</v>
      </c>
      <c r="H3446" s="38"/>
      <c r="I3446" s="38"/>
      <c r="J3446" s="27">
        <f t="shared" si="318"/>
        <v>384</v>
      </c>
      <c r="K3446" s="28">
        <f t="shared" si="319"/>
        <v>3</v>
      </c>
      <c r="L3446" s="27">
        <f>IF(K3446=0,0,IF(E3446&gt;1,E3446-1,VLOOKUP(K3446,Months_Weeks!$A$1:$B$13,2,0)))</f>
        <v>4</v>
      </c>
      <c r="M3446" s="29"/>
      <c r="N3446" s="39"/>
      <c r="O3446" s="39"/>
      <c r="P3446" s="50">
        <f t="shared" si="320"/>
        <v>0</v>
      </c>
      <c r="Q3446" s="28">
        <f t="shared" si="321"/>
        <v>3</v>
      </c>
      <c r="R3446" s="28">
        <f>IF(Q3446=0,0,IF(E3446&gt;1,E3446-1,VLOOKUP(Q3446,Months_Weeks!$A$1:$B$13,2,0)))</f>
        <v>4</v>
      </c>
      <c r="S3446" s="30"/>
      <c r="T3446" s="39"/>
      <c r="U3446" s="39"/>
      <c r="V3446" s="50">
        <f t="shared" si="322"/>
        <v>0</v>
      </c>
      <c r="W3446" s="28">
        <f t="shared" si="323"/>
        <v>3</v>
      </c>
      <c r="X3446" s="28">
        <f>IF(W3446=0,0,IF(E3446&gt;1,E3446-1,VLOOKUP(W3446,Months_Weeks!$A$1:$B$13,2,0)))</f>
        <v>4</v>
      </c>
      <c r="Y3446" s="30"/>
      <c r="Z3446" s="39"/>
      <c r="AA3446" s="31"/>
      <c r="AB3446" s="39"/>
      <c r="AC3446" s="31"/>
      <c r="AD3446" s="40"/>
      <c r="AE3446" s="31"/>
      <c r="AF3446" s="40"/>
      <c r="AG3446" s="31"/>
      <c r="AH3446" s="40"/>
      <c r="AI3446" s="31"/>
      <c r="AJ3446" s="40"/>
    </row>
    <row r="3447" spans="1:36" x14ac:dyDescent="0.25">
      <c r="A3447" s="37" t="s">
        <v>62</v>
      </c>
      <c r="B3447" s="37">
        <v>1008</v>
      </c>
      <c r="C3447" s="26" t="str">
        <f>IFERROR(INDEX(Clients[Client_Name],MATCH(Table312[[#This Row],[Client_Code]],Clients[Client_Code],0)),"")</f>
        <v>SUPER LO MIRANDA</v>
      </c>
      <c r="D3447" s="25">
        <v>4</v>
      </c>
      <c r="E3447" s="25">
        <v>1</v>
      </c>
      <c r="F3447" s="25" t="b">
        <f>IF(E3447&gt;(VLOOKUP(D3447,Months_Weeks!$A$2:$B$13,2,TRUE)),FALSE)</f>
        <v>0</v>
      </c>
      <c r="G3447" s="63">
        <f>IF(Table312[[#This Row],[Facility]]="Buin",1.5%,0.25%)</f>
        <v>1.4999999999999999E-2</v>
      </c>
      <c r="H3447" s="38"/>
      <c r="I3447" s="38"/>
      <c r="J3447" s="27">
        <f t="shared" si="318"/>
        <v>384</v>
      </c>
      <c r="K3447" s="28">
        <f t="shared" si="319"/>
        <v>3</v>
      </c>
      <c r="L3447" s="27">
        <f>IF(K3447=0,0,IF(E3447&gt;1,E3447-1,VLOOKUP(K3447,Months_Weeks!$A$1:$B$13,2,0)))</f>
        <v>5</v>
      </c>
      <c r="M3447" s="29"/>
      <c r="N3447" s="39"/>
      <c r="O3447" s="39"/>
      <c r="P3447" s="50">
        <f t="shared" si="320"/>
        <v>0</v>
      </c>
      <c r="Q3447" s="28">
        <f t="shared" si="321"/>
        <v>3</v>
      </c>
      <c r="R3447" s="28">
        <f>IF(Q3447=0,0,IF(E3447&gt;1,E3447-1,VLOOKUP(Q3447,Months_Weeks!$A$1:$B$13,2,0)))</f>
        <v>5</v>
      </c>
      <c r="S3447" s="30"/>
      <c r="T3447" s="39"/>
      <c r="U3447" s="39"/>
      <c r="V3447" s="50">
        <f t="shared" si="322"/>
        <v>0</v>
      </c>
      <c r="W3447" s="28">
        <f t="shared" si="323"/>
        <v>3</v>
      </c>
      <c r="X3447" s="28">
        <f>IF(W3447=0,0,IF(E3447&gt;1,E3447-1,VLOOKUP(W3447,Months_Weeks!$A$1:$B$13,2,0)))</f>
        <v>5</v>
      </c>
      <c r="Y3447" s="30"/>
      <c r="Z3447" s="39"/>
      <c r="AA3447" s="31"/>
      <c r="AB3447" s="39"/>
      <c r="AC3447" s="31"/>
      <c r="AD3447" s="40"/>
      <c r="AE3447" s="31"/>
      <c r="AF3447" s="40"/>
      <c r="AG3447" s="31"/>
      <c r="AH3447" s="40"/>
      <c r="AI3447" s="31"/>
      <c r="AJ3447" s="40"/>
    </row>
    <row r="3448" spans="1:36" x14ac:dyDescent="0.25">
      <c r="A3448" s="37" t="s">
        <v>62</v>
      </c>
      <c r="B3448" s="37">
        <v>1008</v>
      </c>
      <c r="C3448" s="26" t="str">
        <f>IFERROR(INDEX(Clients[Client_Name],MATCH(Table312[[#This Row],[Client_Code]],Clients[Client_Code],0)),"")</f>
        <v>SUPER LO MIRANDA</v>
      </c>
      <c r="D3448" s="25">
        <v>4</v>
      </c>
      <c r="E3448" s="25">
        <v>2</v>
      </c>
      <c r="F3448" s="25" t="b">
        <f>IF(E3448&gt;(VLOOKUP(D3448,Months_Weeks!$A$2:$B$13,2,TRUE)),FALSE)</f>
        <v>0</v>
      </c>
      <c r="G3448" s="63">
        <f>IF(Table312[[#This Row],[Facility]]="Buin",1.5%,0.25%)</f>
        <v>1.4999999999999999E-2</v>
      </c>
      <c r="H3448" s="38"/>
      <c r="I3448" s="38"/>
      <c r="J3448" s="27">
        <f t="shared" si="318"/>
        <v>384</v>
      </c>
      <c r="K3448" s="28">
        <f t="shared" si="319"/>
        <v>4</v>
      </c>
      <c r="L3448" s="27">
        <f>IF(K3448=0,0,IF(E3448&gt;1,E3448-1,VLOOKUP(K3448,Months_Weeks!$A$1:$B$13,2,0)))</f>
        <v>1</v>
      </c>
      <c r="M3448" s="29"/>
      <c r="N3448" s="39"/>
      <c r="O3448" s="39"/>
      <c r="P3448" s="50">
        <f t="shared" si="320"/>
        <v>0</v>
      </c>
      <c r="Q3448" s="28">
        <f t="shared" si="321"/>
        <v>4</v>
      </c>
      <c r="R3448" s="28">
        <f>IF(Q3448=0,0,IF(E3448&gt;1,E3448-1,VLOOKUP(Q3448,Months_Weeks!$A$1:$B$13,2,0)))</f>
        <v>1</v>
      </c>
      <c r="S3448" s="30"/>
      <c r="T3448" s="39"/>
      <c r="U3448" s="39"/>
      <c r="V3448" s="50">
        <f t="shared" si="322"/>
        <v>0</v>
      </c>
      <c r="W3448" s="28">
        <f t="shared" si="323"/>
        <v>4</v>
      </c>
      <c r="X3448" s="28">
        <f>IF(W3448=0,0,IF(E3448&gt;1,E3448-1,VLOOKUP(W3448,Months_Weeks!$A$1:$B$13,2,0)))</f>
        <v>1</v>
      </c>
      <c r="Y3448" s="30"/>
      <c r="Z3448" s="39"/>
      <c r="AA3448" s="31"/>
      <c r="AB3448" s="39"/>
      <c r="AC3448" s="31"/>
      <c r="AD3448" s="40"/>
      <c r="AE3448" s="31"/>
      <c r="AF3448" s="40"/>
      <c r="AG3448" s="31"/>
      <c r="AH3448" s="40"/>
      <c r="AI3448" s="31"/>
      <c r="AJ3448" s="40"/>
    </row>
    <row r="3449" spans="1:36" x14ac:dyDescent="0.25">
      <c r="A3449" s="37" t="s">
        <v>62</v>
      </c>
      <c r="B3449" s="37">
        <v>1008</v>
      </c>
      <c r="C3449" s="26" t="str">
        <f>IFERROR(INDEX(Clients[Client_Name],MATCH(Table312[[#This Row],[Client_Code]],Clients[Client_Code],0)),"")</f>
        <v>SUPER LO MIRANDA</v>
      </c>
      <c r="D3449" s="25">
        <v>4</v>
      </c>
      <c r="E3449" s="25">
        <v>3</v>
      </c>
      <c r="F3449" s="25" t="b">
        <f>IF(E3449&gt;(VLOOKUP(D3449,Months_Weeks!$A$2:$B$13,2,TRUE)),FALSE)</f>
        <v>0</v>
      </c>
      <c r="G3449" s="63">
        <f>IF(Table312[[#This Row],[Facility]]="Buin",1.5%,0.25%)</f>
        <v>1.4999999999999999E-2</v>
      </c>
      <c r="H3449" s="38"/>
      <c r="I3449" s="38"/>
      <c r="J3449" s="27">
        <f t="shared" si="318"/>
        <v>384</v>
      </c>
      <c r="K3449" s="28">
        <f t="shared" si="319"/>
        <v>4</v>
      </c>
      <c r="L3449" s="27">
        <f>IF(K3449=0,0,IF(E3449&gt;1,E3449-1,VLOOKUP(K3449,Months_Weeks!$A$1:$B$13,2,0)))</f>
        <v>2</v>
      </c>
      <c r="M3449" s="29"/>
      <c r="N3449" s="39"/>
      <c r="O3449" s="39"/>
      <c r="P3449" s="50">
        <f t="shared" si="320"/>
        <v>0</v>
      </c>
      <c r="Q3449" s="28">
        <f t="shared" si="321"/>
        <v>4</v>
      </c>
      <c r="R3449" s="28">
        <f>IF(Q3449=0,0,IF(E3449&gt;1,E3449-1,VLOOKUP(Q3449,Months_Weeks!$A$1:$B$13,2,0)))</f>
        <v>2</v>
      </c>
      <c r="S3449" s="30"/>
      <c r="T3449" s="39"/>
      <c r="U3449" s="39"/>
      <c r="V3449" s="50">
        <f t="shared" si="322"/>
        <v>0</v>
      </c>
      <c r="W3449" s="28">
        <f t="shared" si="323"/>
        <v>4</v>
      </c>
      <c r="X3449" s="28">
        <f>IF(W3449=0,0,IF(E3449&gt;1,E3449-1,VLOOKUP(W3449,Months_Weeks!$A$1:$B$13,2,0)))</f>
        <v>2</v>
      </c>
      <c r="Y3449" s="30"/>
      <c r="Z3449" s="39"/>
      <c r="AA3449" s="31"/>
      <c r="AB3449" s="39"/>
      <c r="AC3449" s="31"/>
      <c r="AD3449" s="40"/>
      <c r="AE3449" s="31"/>
      <c r="AF3449" s="40"/>
      <c r="AG3449" s="31"/>
      <c r="AH3449" s="40"/>
      <c r="AI3449" s="31"/>
      <c r="AJ3449" s="40"/>
    </row>
    <row r="3450" spans="1:36" x14ac:dyDescent="0.25">
      <c r="A3450" s="37" t="s">
        <v>62</v>
      </c>
      <c r="B3450" s="37">
        <v>1008</v>
      </c>
      <c r="C3450" s="26" t="str">
        <f>IFERROR(INDEX(Clients[Client_Name],MATCH(Table312[[#This Row],[Client_Code]],Clients[Client_Code],0)),"")</f>
        <v>SUPER LO MIRANDA</v>
      </c>
      <c r="D3450" s="25">
        <v>4</v>
      </c>
      <c r="E3450" s="25">
        <v>4</v>
      </c>
      <c r="F3450" s="25" t="b">
        <f>IF(E3450&gt;(VLOOKUP(D3450,Months_Weeks!$A$2:$B$13,2,TRUE)),FALSE)</f>
        <v>0</v>
      </c>
      <c r="G3450" s="63">
        <f>IF(Table312[[#This Row],[Facility]]="Buin",1.5%,0.25%)</f>
        <v>1.4999999999999999E-2</v>
      </c>
      <c r="H3450" s="38"/>
      <c r="I3450" s="38"/>
      <c r="J3450" s="27">
        <f t="shared" si="318"/>
        <v>384</v>
      </c>
      <c r="K3450" s="28">
        <f t="shared" si="319"/>
        <v>4</v>
      </c>
      <c r="L3450" s="27">
        <f>IF(K3450=0,0,IF(E3450&gt;1,E3450-1,VLOOKUP(K3450,Months_Weeks!$A$1:$B$13,2,0)))</f>
        <v>3</v>
      </c>
      <c r="M3450" s="29"/>
      <c r="N3450" s="39"/>
      <c r="O3450" s="39"/>
      <c r="P3450" s="50">
        <f t="shared" si="320"/>
        <v>0</v>
      </c>
      <c r="Q3450" s="28">
        <f t="shared" si="321"/>
        <v>4</v>
      </c>
      <c r="R3450" s="28">
        <f>IF(Q3450=0,0,IF(E3450&gt;1,E3450-1,VLOOKUP(Q3450,Months_Weeks!$A$1:$B$13,2,0)))</f>
        <v>3</v>
      </c>
      <c r="S3450" s="30"/>
      <c r="T3450" s="39"/>
      <c r="U3450" s="39"/>
      <c r="V3450" s="50">
        <f t="shared" si="322"/>
        <v>0</v>
      </c>
      <c r="W3450" s="28">
        <f t="shared" si="323"/>
        <v>4</v>
      </c>
      <c r="X3450" s="28">
        <f>IF(W3450=0,0,IF(E3450&gt;1,E3450-1,VLOOKUP(W3450,Months_Weeks!$A$1:$B$13,2,0)))</f>
        <v>3</v>
      </c>
      <c r="Y3450" s="30"/>
      <c r="Z3450" s="39"/>
      <c r="AA3450" s="31"/>
      <c r="AB3450" s="39"/>
      <c r="AC3450" s="31"/>
      <c r="AD3450" s="40"/>
      <c r="AE3450" s="31"/>
      <c r="AF3450" s="40"/>
      <c r="AG3450" s="31"/>
      <c r="AH3450" s="40"/>
      <c r="AI3450" s="31"/>
      <c r="AJ3450" s="40"/>
    </row>
    <row r="3451" spans="1:36" x14ac:dyDescent="0.25">
      <c r="A3451" s="37" t="s">
        <v>62</v>
      </c>
      <c r="B3451" s="37">
        <v>1008</v>
      </c>
      <c r="C3451" s="26" t="str">
        <f>IFERROR(INDEX(Clients[Client_Name],MATCH(Table312[[#This Row],[Client_Code]],Clients[Client_Code],0)),"")</f>
        <v>SUPER LO MIRANDA</v>
      </c>
      <c r="D3451" s="25">
        <v>5</v>
      </c>
      <c r="E3451" s="25">
        <v>1</v>
      </c>
      <c r="F3451" s="25" t="b">
        <f>IF(E3451&gt;(VLOOKUP(D3451,Months_Weeks!$A$2:$B$13,2,TRUE)),FALSE)</f>
        <v>0</v>
      </c>
      <c r="G3451" s="63">
        <f>IF(Table312[[#This Row],[Facility]]="Buin",1.5%,0.25%)</f>
        <v>1.4999999999999999E-2</v>
      </c>
      <c r="H3451" s="38"/>
      <c r="I3451" s="38"/>
      <c r="J3451" s="27">
        <f t="shared" si="318"/>
        <v>384</v>
      </c>
      <c r="K3451" s="28">
        <f t="shared" si="319"/>
        <v>4</v>
      </c>
      <c r="L3451" s="27">
        <f>IF(K3451=0,0,IF(E3451&gt;1,E3451-1,VLOOKUP(K3451,Months_Weeks!$A$1:$B$13,2,0)))</f>
        <v>4</v>
      </c>
      <c r="M3451" s="29"/>
      <c r="N3451" s="39"/>
      <c r="O3451" s="39"/>
      <c r="P3451" s="50">
        <f t="shared" si="320"/>
        <v>0</v>
      </c>
      <c r="Q3451" s="28">
        <f t="shared" si="321"/>
        <v>4</v>
      </c>
      <c r="R3451" s="28">
        <f>IF(Q3451=0,0,IF(E3451&gt;1,E3451-1,VLOOKUP(Q3451,Months_Weeks!$A$1:$B$13,2,0)))</f>
        <v>4</v>
      </c>
      <c r="S3451" s="30"/>
      <c r="T3451" s="39"/>
      <c r="U3451" s="39"/>
      <c r="V3451" s="50">
        <f t="shared" si="322"/>
        <v>0</v>
      </c>
      <c r="W3451" s="28">
        <f t="shared" si="323"/>
        <v>4</v>
      </c>
      <c r="X3451" s="28">
        <f>IF(W3451=0,0,IF(E3451&gt;1,E3451-1,VLOOKUP(W3451,Months_Weeks!$A$1:$B$13,2,0)))</f>
        <v>4</v>
      </c>
      <c r="Y3451" s="30"/>
      <c r="Z3451" s="39"/>
      <c r="AA3451" s="31"/>
      <c r="AB3451" s="39"/>
      <c r="AC3451" s="31"/>
      <c r="AD3451" s="40"/>
      <c r="AE3451" s="31"/>
      <c r="AF3451" s="40"/>
      <c r="AG3451" s="31"/>
      <c r="AH3451" s="40"/>
      <c r="AI3451" s="31"/>
      <c r="AJ3451" s="40"/>
    </row>
    <row r="3452" spans="1:36" x14ac:dyDescent="0.25">
      <c r="A3452" s="37" t="s">
        <v>62</v>
      </c>
      <c r="B3452" s="37">
        <v>1008</v>
      </c>
      <c r="C3452" s="26" t="str">
        <f>IFERROR(INDEX(Clients[Client_Name],MATCH(Table312[[#This Row],[Client_Code]],Clients[Client_Code],0)),"")</f>
        <v>SUPER LO MIRANDA</v>
      </c>
      <c r="D3452" s="25">
        <v>5</v>
      </c>
      <c r="E3452" s="25">
        <v>2</v>
      </c>
      <c r="F3452" s="25" t="b">
        <f>IF(E3452&gt;(VLOOKUP(D3452,Months_Weeks!$A$2:$B$13,2,TRUE)),FALSE)</f>
        <v>0</v>
      </c>
      <c r="G3452" s="63">
        <f>IF(Table312[[#This Row],[Facility]]="Buin",1.5%,0.25%)</f>
        <v>1.4999999999999999E-2</v>
      </c>
      <c r="H3452" s="38"/>
      <c r="I3452" s="38"/>
      <c r="J3452" s="27">
        <f t="shared" si="318"/>
        <v>384</v>
      </c>
      <c r="K3452" s="28">
        <f t="shared" si="319"/>
        <v>5</v>
      </c>
      <c r="L3452" s="27">
        <f>IF(K3452=0,0,IF(E3452&gt;1,E3452-1,VLOOKUP(K3452,Months_Weeks!$A$1:$B$13,2,0)))</f>
        <v>1</v>
      </c>
      <c r="M3452" s="29"/>
      <c r="N3452" s="39"/>
      <c r="O3452" s="39"/>
      <c r="P3452" s="50">
        <f t="shared" si="320"/>
        <v>0</v>
      </c>
      <c r="Q3452" s="28">
        <f t="shared" si="321"/>
        <v>5</v>
      </c>
      <c r="R3452" s="28">
        <f>IF(Q3452=0,0,IF(E3452&gt;1,E3452-1,VLOOKUP(Q3452,Months_Weeks!$A$1:$B$13,2,0)))</f>
        <v>1</v>
      </c>
      <c r="S3452" s="30"/>
      <c r="T3452" s="39"/>
      <c r="U3452" s="39"/>
      <c r="V3452" s="50">
        <f t="shared" si="322"/>
        <v>0</v>
      </c>
      <c r="W3452" s="28">
        <f t="shared" si="323"/>
        <v>5</v>
      </c>
      <c r="X3452" s="28">
        <f>IF(W3452=0,0,IF(E3452&gt;1,E3452-1,VLOOKUP(W3452,Months_Weeks!$A$1:$B$13,2,0)))</f>
        <v>1</v>
      </c>
      <c r="Y3452" s="30"/>
      <c r="Z3452" s="39"/>
      <c r="AA3452" s="31"/>
      <c r="AB3452" s="39"/>
      <c r="AC3452" s="31"/>
      <c r="AD3452" s="40"/>
      <c r="AE3452" s="31"/>
      <c r="AF3452" s="40"/>
      <c r="AG3452" s="31"/>
      <c r="AH3452" s="40"/>
      <c r="AI3452" s="31"/>
      <c r="AJ3452" s="40"/>
    </row>
    <row r="3453" spans="1:36" x14ac:dyDescent="0.25">
      <c r="A3453" s="37" t="s">
        <v>62</v>
      </c>
      <c r="B3453" s="37">
        <v>1008</v>
      </c>
      <c r="C3453" s="26" t="str">
        <f>IFERROR(INDEX(Clients[Client_Name],MATCH(Table312[[#This Row],[Client_Code]],Clients[Client_Code],0)),"")</f>
        <v>SUPER LO MIRANDA</v>
      </c>
      <c r="D3453" s="25">
        <v>5</v>
      </c>
      <c r="E3453" s="25">
        <v>3</v>
      </c>
      <c r="F3453" s="25" t="b">
        <f>IF(E3453&gt;(VLOOKUP(D3453,Months_Weeks!$A$2:$B$13,2,TRUE)),FALSE)</f>
        <v>0</v>
      </c>
      <c r="G3453" s="63">
        <f>IF(Table312[[#This Row],[Facility]]="Buin",1.5%,0.25%)</f>
        <v>1.4999999999999999E-2</v>
      </c>
      <c r="H3453" s="38"/>
      <c r="I3453" s="38"/>
      <c r="J3453" s="27">
        <f t="shared" si="318"/>
        <v>384</v>
      </c>
      <c r="K3453" s="28">
        <f t="shared" si="319"/>
        <v>5</v>
      </c>
      <c r="L3453" s="27">
        <f>IF(K3453=0,0,IF(E3453&gt;1,E3453-1,VLOOKUP(K3453,Months_Weeks!$A$1:$B$13,2,0)))</f>
        <v>2</v>
      </c>
      <c r="M3453" s="29"/>
      <c r="N3453" s="39"/>
      <c r="O3453" s="39"/>
      <c r="P3453" s="50">
        <f t="shared" si="320"/>
        <v>0</v>
      </c>
      <c r="Q3453" s="28">
        <f t="shared" si="321"/>
        <v>5</v>
      </c>
      <c r="R3453" s="28">
        <f>IF(Q3453=0,0,IF(E3453&gt;1,E3453-1,VLOOKUP(Q3453,Months_Weeks!$A$1:$B$13,2,0)))</f>
        <v>2</v>
      </c>
      <c r="S3453" s="30"/>
      <c r="T3453" s="39"/>
      <c r="U3453" s="39"/>
      <c r="V3453" s="50">
        <f t="shared" si="322"/>
        <v>0</v>
      </c>
      <c r="W3453" s="28">
        <f t="shared" si="323"/>
        <v>5</v>
      </c>
      <c r="X3453" s="28">
        <f>IF(W3453=0,0,IF(E3453&gt;1,E3453-1,VLOOKUP(W3453,Months_Weeks!$A$1:$B$13,2,0)))</f>
        <v>2</v>
      </c>
      <c r="Y3453" s="30"/>
      <c r="Z3453" s="39"/>
      <c r="AA3453" s="31"/>
      <c r="AB3453" s="39"/>
      <c r="AC3453" s="31"/>
      <c r="AD3453" s="40"/>
      <c r="AE3453" s="31"/>
      <c r="AF3453" s="40"/>
      <c r="AG3453" s="31"/>
      <c r="AH3453" s="40"/>
      <c r="AI3453" s="31"/>
      <c r="AJ3453" s="40"/>
    </row>
    <row r="3454" spans="1:36" x14ac:dyDescent="0.25">
      <c r="A3454" s="37" t="s">
        <v>62</v>
      </c>
      <c r="B3454" s="37">
        <v>1008</v>
      </c>
      <c r="C3454" s="26" t="str">
        <f>IFERROR(INDEX(Clients[Client_Name],MATCH(Table312[[#This Row],[Client_Code]],Clients[Client_Code],0)),"")</f>
        <v>SUPER LO MIRANDA</v>
      </c>
      <c r="D3454" s="25">
        <v>5</v>
      </c>
      <c r="E3454" s="25">
        <v>4</v>
      </c>
      <c r="F3454" s="25" t="b">
        <f>IF(E3454&gt;(VLOOKUP(D3454,Months_Weeks!$A$2:$B$13,2,TRUE)),FALSE)</f>
        <v>0</v>
      </c>
      <c r="G3454" s="63">
        <f>IF(Table312[[#This Row],[Facility]]="Buin",1.5%,0.25%)</f>
        <v>1.4999999999999999E-2</v>
      </c>
      <c r="H3454" s="38"/>
      <c r="I3454" s="38"/>
      <c r="J3454" s="27">
        <f t="shared" si="318"/>
        <v>384</v>
      </c>
      <c r="K3454" s="28">
        <f t="shared" si="319"/>
        <v>5</v>
      </c>
      <c r="L3454" s="27">
        <f>IF(K3454=0,0,IF(E3454&gt;1,E3454-1,VLOOKUP(K3454,Months_Weeks!$A$1:$B$13,2,0)))</f>
        <v>3</v>
      </c>
      <c r="M3454" s="29"/>
      <c r="N3454" s="39"/>
      <c r="O3454" s="39"/>
      <c r="P3454" s="50">
        <f t="shared" si="320"/>
        <v>0</v>
      </c>
      <c r="Q3454" s="28">
        <f t="shared" si="321"/>
        <v>5</v>
      </c>
      <c r="R3454" s="28">
        <f>IF(Q3454=0,0,IF(E3454&gt;1,E3454-1,VLOOKUP(Q3454,Months_Weeks!$A$1:$B$13,2,0)))</f>
        <v>3</v>
      </c>
      <c r="S3454" s="30"/>
      <c r="T3454" s="39"/>
      <c r="U3454" s="39"/>
      <c r="V3454" s="50">
        <f t="shared" si="322"/>
        <v>0</v>
      </c>
      <c r="W3454" s="28">
        <f t="shared" si="323"/>
        <v>5</v>
      </c>
      <c r="X3454" s="28">
        <f>IF(W3454=0,0,IF(E3454&gt;1,E3454-1,VLOOKUP(W3454,Months_Weeks!$A$1:$B$13,2,0)))</f>
        <v>3</v>
      </c>
      <c r="Y3454" s="30"/>
      <c r="Z3454" s="39"/>
      <c r="AA3454" s="31"/>
      <c r="AB3454" s="39"/>
      <c r="AC3454" s="31"/>
      <c r="AD3454" s="40"/>
      <c r="AE3454" s="31"/>
      <c r="AF3454" s="40"/>
      <c r="AG3454" s="31"/>
      <c r="AH3454" s="40"/>
      <c r="AI3454" s="31"/>
      <c r="AJ3454" s="40"/>
    </row>
    <row r="3455" spans="1:36" x14ac:dyDescent="0.25">
      <c r="A3455" s="37" t="s">
        <v>62</v>
      </c>
      <c r="B3455" s="37">
        <v>1008</v>
      </c>
      <c r="C3455" s="26" t="str">
        <f>IFERROR(INDEX(Clients[Client_Name],MATCH(Table312[[#This Row],[Client_Code]],Clients[Client_Code],0)),"")</f>
        <v>SUPER LO MIRANDA</v>
      </c>
      <c r="D3455" s="25">
        <v>6</v>
      </c>
      <c r="E3455" s="25">
        <v>1</v>
      </c>
      <c r="F3455" s="25" t="b">
        <f>IF(E3455&gt;(VLOOKUP(D3455,Months_Weeks!$A$2:$B$13,2,TRUE)),FALSE)</f>
        <v>0</v>
      </c>
      <c r="G3455" s="63">
        <f>IF(Table312[[#This Row],[Facility]]="Buin",1.5%,0.25%)</f>
        <v>1.4999999999999999E-2</v>
      </c>
      <c r="H3455" s="38"/>
      <c r="I3455" s="38"/>
      <c r="J3455" s="27">
        <f t="shared" si="318"/>
        <v>384</v>
      </c>
      <c r="K3455" s="28">
        <f t="shared" si="319"/>
        <v>5</v>
      </c>
      <c r="L3455" s="27">
        <f>IF(K3455=0,0,IF(E3455&gt;1,E3455-1,VLOOKUP(K3455,Months_Weeks!$A$1:$B$13,2,0)))</f>
        <v>4</v>
      </c>
      <c r="M3455" s="29"/>
      <c r="N3455" s="39"/>
      <c r="O3455" s="39"/>
      <c r="P3455" s="50">
        <f t="shared" si="320"/>
        <v>0</v>
      </c>
      <c r="Q3455" s="28">
        <f t="shared" si="321"/>
        <v>5</v>
      </c>
      <c r="R3455" s="28">
        <f>IF(Q3455=0,0,IF(E3455&gt;1,E3455-1,VLOOKUP(Q3455,Months_Weeks!$A$1:$B$13,2,0)))</f>
        <v>4</v>
      </c>
      <c r="S3455" s="30"/>
      <c r="T3455" s="39"/>
      <c r="U3455" s="39"/>
      <c r="V3455" s="50">
        <f t="shared" si="322"/>
        <v>0</v>
      </c>
      <c r="W3455" s="28">
        <f t="shared" si="323"/>
        <v>5</v>
      </c>
      <c r="X3455" s="28">
        <f>IF(W3455=0,0,IF(E3455&gt;1,E3455-1,VLOOKUP(W3455,Months_Weeks!$A$1:$B$13,2,0)))</f>
        <v>4</v>
      </c>
      <c r="Y3455" s="30"/>
      <c r="Z3455" s="39"/>
      <c r="AA3455" s="31"/>
      <c r="AB3455" s="39"/>
      <c r="AC3455" s="31"/>
      <c r="AD3455" s="40"/>
      <c r="AE3455" s="31"/>
      <c r="AF3455" s="40"/>
      <c r="AG3455" s="31"/>
      <c r="AH3455" s="40"/>
      <c r="AI3455" s="31"/>
      <c r="AJ3455" s="40"/>
    </row>
    <row r="3456" spans="1:36" x14ac:dyDescent="0.25">
      <c r="A3456" s="37" t="s">
        <v>62</v>
      </c>
      <c r="B3456" s="37">
        <v>1008</v>
      </c>
      <c r="C3456" s="26" t="str">
        <f>IFERROR(INDEX(Clients[Client_Name],MATCH(Table312[[#This Row],[Client_Code]],Clients[Client_Code],0)),"")</f>
        <v>SUPER LO MIRANDA</v>
      </c>
      <c r="D3456" s="25">
        <v>6</v>
      </c>
      <c r="E3456" s="25">
        <v>2</v>
      </c>
      <c r="F3456" s="25" t="b">
        <f>IF(E3456&gt;(VLOOKUP(D3456,Months_Weeks!$A$2:$B$13,2,TRUE)),FALSE)</f>
        <v>0</v>
      </c>
      <c r="G3456" s="63">
        <f>IF(Table312[[#This Row],[Facility]]="Buin",1.5%,0.25%)</f>
        <v>1.4999999999999999E-2</v>
      </c>
      <c r="H3456" s="38"/>
      <c r="I3456" s="38"/>
      <c r="J3456" s="27">
        <f t="shared" si="318"/>
        <v>384</v>
      </c>
      <c r="K3456" s="28">
        <f t="shared" si="319"/>
        <v>6</v>
      </c>
      <c r="L3456" s="27">
        <f>IF(K3456=0,0,IF(E3456&gt;1,E3456-1,VLOOKUP(K3456,Months_Weeks!$A$1:$B$13,2,0)))</f>
        <v>1</v>
      </c>
      <c r="M3456" s="29"/>
      <c r="N3456" s="39"/>
      <c r="O3456" s="39"/>
      <c r="P3456" s="50">
        <f t="shared" si="320"/>
        <v>0</v>
      </c>
      <c r="Q3456" s="28">
        <f t="shared" si="321"/>
        <v>6</v>
      </c>
      <c r="R3456" s="28">
        <f>IF(Q3456=0,0,IF(E3456&gt;1,E3456-1,VLOOKUP(Q3456,Months_Weeks!$A$1:$B$13,2,0)))</f>
        <v>1</v>
      </c>
      <c r="S3456" s="30"/>
      <c r="T3456" s="39"/>
      <c r="U3456" s="39"/>
      <c r="V3456" s="50">
        <f t="shared" si="322"/>
        <v>0</v>
      </c>
      <c r="W3456" s="28">
        <f t="shared" si="323"/>
        <v>6</v>
      </c>
      <c r="X3456" s="28">
        <f>IF(W3456=0,0,IF(E3456&gt;1,E3456-1,VLOOKUP(W3456,Months_Weeks!$A$1:$B$13,2,0)))</f>
        <v>1</v>
      </c>
      <c r="Y3456" s="30"/>
      <c r="Z3456" s="39"/>
      <c r="AA3456" s="31"/>
      <c r="AB3456" s="39"/>
      <c r="AC3456" s="31"/>
      <c r="AD3456" s="40"/>
      <c r="AE3456" s="31"/>
      <c r="AF3456" s="40"/>
      <c r="AG3456" s="31"/>
      <c r="AH3456" s="40"/>
      <c r="AI3456" s="31"/>
      <c r="AJ3456" s="40"/>
    </row>
    <row r="3457" spans="1:36" x14ac:dyDescent="0.25">
      <c r="A3457" s="37" t="s">
        <v>62</v>
      </c>
      <c r="B3457" s="37">
        <v>1008</v>
      </c>
      <c r="C3457" s="26" t="str">
        <f>IFERROR(INDEX(Clients[Client_Name],MATCH(Table312[[#This Row],[Client_Code]],Clients[Client_Code],0)),"")</f>
        <v>SUPER LO MIRANDA</v>
      </c>
      <c r="D3457" s="25">
        <v>6</v>
      </c>
      <c r="E3457" s="25">
        <v>3</v>
      </c>
      <c r="F3457" s="25" t="b">
        <f>IF(E3457&gt;(VLOOKUP(D3457,Months_Weeks!$A$2:$B$13,2,TRUE)),FALSE)</f>
        <v>0</v>
      </c>
      <c r="G3457" s="63">
        <f>IF(Table312[[#This Row],[Facility]]="Buin",1.5%,0.25%)</f>
        <v>1.4999999999999999E-2</v>
      </c>
      <c r="H3457" s="38"/>
      <c r="I3457" s="38"/>
      <c r="J3457" s="27">
        <f t="shared" si="318"/>
        <v>384</v>
      </c>
      <c r="K3457" s="28">
        <f t="shared" si="319"/>
        <v>6</v>
      </c>
      <c r="L3457" s="27">
        <f>IF(K3457=0,0,IF(E3457&gt;1,E3457-1,VLOOKUP(K3457,Months_Weeks!$A$1:$B$13,2,0)))</f>
        <v>2</v>
      </c>
      <c r="M3457" s="29"/>
      <c r="N3457" s="39"/>
      <c r="O3457" s="39"/>
      <c r="P3457" s="50">
        <f t="shared" si="320"/>
        <v>0</v>
      </c>
      <c r="Q3457" s="28">
        <f t="shared" si="321"/>
        <v>6</v>
      </c>
      <c r="R3457" s="28">
        <f>IF(Q3457=0,0,IF(E3457&gt;1,E3457-1,VLOOKUP(Q3457,Months_Weeks!$A$1:$B$13,2,0)))</f>
        <v>2</v>
      </c>
      <c r="S3457" s="30"/>
      <c r="T3457" s="39"/>
      <c r="U3457" s="39"/>
      <c r="V3457" s="50">
        <f t="shared" si="322"/>
        <v>0</v>
      </c>
      <c r="W3457" s="28">
        <f t="shared" si="323"/>
        <v>6</v>
      </c>
      <c r="X3457" s="28">
        <f>IF(W3457=0,0,IF(E3457&gt;1,E3457-1,VLOOKUP(W3457,Months_Weeks!$A$1:$B$13,2,0)))</f>
        <v>2</v>
      </c>
      <c r="Y3457" s="30"/>
      <c r="Z3457" s="39"/>
      <c r="AA3457" s="31"/>
      <c r="AB3457" s="39"/>
      <c r="AC3457" s="31"/>
      <c r="AD3457" s="40"/>
      <c r="AE3457" s="31"/>
      <c r="AF3457" s="40"/>
      <c r="AG3457" s="31"/>
      <c r="AH3457" s="40"/>
      <c r="AI3457" s="31"/>
      <c r="AJ3457" s="40"/>
    </row>
    <row r="3458" spans="1:36" x14ac:dyDescent="0.25">
      <c r="A3458" s="37" t="s">
        <v>62</v>
      </c>
      <c r="B3458" s="37">
        <v>1008</v>
      </c>
      <c r="C3458" s="26" t="str">
        <f>IFERROR(INDEX(Clients[Client_Name],MATCH(Table312[[#This Row],[Client_Code]],Clients[Client_Code],0)),"")</f>
        <v>SUPER LO MIRANDA</v>
      </c>
      <c r="D3458" s="25">
        <v>6</v>
      </c>
      <c r="E3458" s="25">
        <v>4</v>
      </c>
      <c r="F3458" s="25" t="b">
        <f>IF(E3458&gt;(VLOOKUP(D3458,Months_Weeks!$A$2:$B$13,2,TRUE)),FALSE)</f>
        <v>0</v>
      </c>
      <c r="G3458" s="63">
        <f>IF(Table312[[#This Row],[Facility]]="Buin",1.5%,0.25%)</f>
        <v>1.4999999999999999E-2</v>
      </c>
      <c r="H3458" s="38"/>
      <c r="I3458" s="38"/>
      <c r="J3458" s="27">
        <f t="shared" ref="J3458:J3521" si="324" xml:space="preserve"> SUMIFS(J:J,$B:$B,$B3458,$D:$D,K3458,$E:$E,L3458,$A:$A,$A3458)+H3458-I3458</f>
        <v>384</v>
      </c>
      <c r="K3458" s="28">
        <f t="shared" ref="K3458:K3521" si="325">IF(E3458&gt;1,D3458,D3458-1)</f>
        <v>6</v>
      </c>
      <c r="L3458" s="27">
        <f>IF(K3458=0,0,IF(E3458&gt;1,E3458-1,VLOOKUP(K3458,Months_Weeks!$A$1:$B$13,2,0)))</f>
        <v>3</v>
      </c>
      <c r="M3458" s="29"/>
      <c r="N3458" s="39"/>
      <c r="O3458" s="39"/>
      <c r="P3458" s="50">
        <f t="shared" ref="P3458:P3521" si="326" xml:space="preserve"> SUMIFS(P:P,$B:$B,$B3458,$D:$D,Q3458,$E:$E,R3458,$A:$A,$A3458)+N3458-O3458</f>
        <v>0</v>
      </c>
      <c r="Q3458" s="28">
        <f t="shared" ref="Q3458:Q3521" si="327">IF(E3458&gt;1,D3458,D3458-1)</f>
        <v>6</v>
      </c>
      <c r="R3458" s="28">
        <f>IF(Q3458=0,0,IF(E3458&gt;1,E3458-1,VLOOKUP(Q3458,Months_Weeks!$A$1:$B$13,2,0)))</f>
        <v>3</v>
      </c>
      <c r="S3458" s="30"/>
      <c r="T3458" s="39"/>
      <c r="U3458" s="39"/>
      <c r="V3458" s="50">
        <f t="shared" ref="V3458:V3521" si="328" xml:space="preserve"> SUMIFS(V:V,$B:$B,$B3458,$D:$D,W3458,$E:$E,X3458,$A:$A,$A3458)+T3458-U3458</f>
        <v>0</v>
      </c>
      <c r="W3458" s="28">
        <f t="shared" ref="W3458:W3521" si="329">IF(E3458&gt;1,D3458,D3458-1)</f>
        <v>6</v>
      </c>
      <c r="X3458" s="28">
        <f>IF(W3458=0,0,IF(E3458&gt;1,E3458-1,VLOOKUP(W3458,Months_Weeks!$A$1:$B$13,2,0)))</f>
        <v>3</v>
      </c>
      <c r="Y3458" s="30"/>
      <c r="Z3458" s="39"/>
      <c r="AA3458" s="31"/>
      <c r="AB3458" s="39"/>
      <c r="AC3458" s="31"/>
      <c r="AD3458" s="40"/>
      <c r="AE3458" s="31"/>
      <c r="AF3458" s="40"/>
      <c r="AG3458" s="31"/>
      <c r="AH3458" s="40"/>
      <c r="AI3458" s="31"/>
      <c r="AJ3458" s="40"/>
    </row>
    <row r="3459" spans="1:36" x14ac:dyDescent="0.25">
      <c r="A3459" s="37" t="s">
        <v>62</v>
      </c>
      <c r="B3459" s="37">
        <v>1008</v>
      </c>
      <c r="C3459" s="26" t="str">
        <f>IFERROR(INDEX(Clients[Client_Name],MATCH(Table312[[#This Row],[Client_Code]],Clients[Client_Code],0)),"")</f>
        <v>SUPER LO MIRANDA</v>
      </c>
      <c r="D3459" s="25">
        <v>6</v>
      </c>
      <c r="E3459" s="25">
        <v>5</v>
      </c>
      <c r="F3459" s="25" t="b">
        <f>IF(E3459&gt;(VLOOKUP(D3459,Months_Weeks!$A$2:$B$13,2,TRUE)),FALSE)</f>
        <v>0</v>
      </c>
      <c r="G3459" s="63">
        <f>IF(Table312[[#This Row],[Facility]]="Buin",1.5%,0.25%)</f>
        <v>1.4999999999999999E-2</v>
      </c>
      <c r="H3459" s="38"/>
      <c r="I3459" s="38"/>
      <c r="J3459" s="27">
        <f t="shared" si="324"/>
        <v>384</v>
      </c>
      <c r="K3459" s="28">
        <f t="shared" si="325"/>
        <v>6</v>
      </c>
      <c r="L3459" s="27">
        <f>IF(K3459=0,0,IF(E3459&gt;1,E3459-1,VLOOKUP(K3459,Months_Weeks!$A$1:$B$13,2,0)))</f>
        <v>4</v>
      </c>
      <c r="M3459" s="29"/>
      <c r="N3459" s="39"/>
      <c r="O3459" s="39"/>
      <c r="P3459" s="50">
        <f t="shared" si="326"/>
        <v>0</v>
      </c>
      <c r="Q3459" s="28">
        <f t="shared" si="327"/>
        <v>6</v>
      </c>
      <c r="R3459" s="28">
        <f>IF(Q3459=0,0,IF(E3459&gt;1,E3459-1,VLOOKUP(Q3459,Months_Weeks!$A$1:$B$13,2,0)))</f>
        <v>4</v>
      </c>
      <c r="S3459" s="30"/>
      <c r="T3459" s="39"/>
      <c r="U3459" s="39"/>
      <c r="V3459" s="50">
        <f t="shared" si="328"/>
        <v>0</v>
      </c>
      <c r="W3459" s="28">
        <f t="shared" si="329"/>
        <v>6</v>
      </c>
      <c r="X3459" s="28">
        <f>IF(W3459=0,0,IF(E3459&gt;1,E3459-1,VLOOKUP(W3459,Months_Weeks!$A$1:$B$13,2,0)))</f>
        <v>4</v>
      </c>
      <c r="Y3459" s="30"/>
      <c r="Z3459" s="39"/>
      <c r="AA3459" s="31"/>
      <c r="AB3459" s="39"/>
      <c r="AC3459" s="31"/>
      <c r="AD3459" s="40"/>
      <c r="AE3459" s="31"/>
      <c r="AF3459" s="40"/>
      <c r="AG3459" s="31"/>
      <c r="AH3459" s="40"/>
      <c r="AI3459" s="31"/>
      <c r="AJ3459" s="40"/>
    </row>
    <row r="3460" spans="1:36" x14ac:dyDescent="0.25">
      <c r="A3460" s="37" t="s">
        <v>62</v>
      </c>
      <c r="B3460" s="37">
        <v>1008</v>
      </c>
      <c r="C3460" s="26" t="str">
        <f>IFERROR(INDEX(Clients[Client_Name],MATCH(Table312[[#This Row],[Client_Code]],Clients[Client_Code],0)),"")</f>
        <v>SUPER LO MIRANDA</v>
      </c>
      <c r="D3460" s="25">
        <v>7</v>
      </c>
      <c r="E3460" s="25">
        <v>1</v>
      </c>
      <c r="F3460" s="25" t="b">
        <f>IF(E3460&gt;(VLOOKUP(D3460,Months_Weeks!$A$2:$B$13,2,TRUE)),FALSE)</f>
        <v>0</v>
      </c>
      <c r="G3460" s="63">
        <f>IF(Table312[[#This Row],[Facility]]="Buin",1.5%,0.25%)</f>
        <v>1.4999999999999999E-2</v>
      </c>
      <c r="H3460" s="38"/>
      <c r="I3460" s="38"/>
      <c r="J3460" s="27">
        <f t="shared" si="324"/>
        <v>384</v>
      </c>
      <c r="K3460" s="28">
        <f t="shared" si="325"/>
        <v>6</v>
      </c>
      <c r="L3460" s="27">
        <f>IF(K3460=0,0,IF(E3460&gt;1,E3460-1,VLOOKUP(K3460,Months_Weeks!$A$1:$B$13,2,0)))</f>
        <v>5</v>
      </c>
      <c r="M3460" s="29"/>
      <c r="N3460" s="39"/>
      <c r="O3460" s="39"/>
      <c r="P3460" s="50">
        <f t="shared" si="326"/>
        <v>0</v>
      </c>
      <c r="Q3460" s="28">
        <f t="shared" si="327"/>
        <v>6</v>
      </c>
      <c r="R3460" s="28">
        <f>IF(Q3460=0,0,IF(E3460&gt;1,E3460-1,VLOOKUP(Q3460,Months_Weeks!$A$1:$B$13,2,0)))</f>
        <v>5</v>
      </c>
      <c r="S3460" s="30"/>
      <c r="T3460" s="39"/>
      <c r="U3460" s="39"/>
      <c r="V3460" s="50">
        <f t="shared" si="328"/>
        <v>0</v>
      </c>
      <c r="W3460" s="28">
        <f t="shared" si="329"/>
        <v>6</v>
      </c>
      <c r="X3460" s="28">
        <f>IF(W3460=0,0,IF(E3460&gt;1,E3460-1,VLOOKUP(W3460,Months_Weeks!$A$1:$B$13,2,0)))</f>
        <v>5</v>
      </c>
      <c r="Y3460" s="30"/>
      <c r="Z3460" s="39"/>
      <c r="AA3460" s="31"/>
      <c r="AB3460" s="39"/>
      <c r="AC3460" s="31"/>
      <c r="AD3460" s="40"/>
      <c r="AE3460" s="31"/>
      <c r="AF3460" s="40"/>
      <c r="AG3460" s="31"/>
      <c r="AH3460" s="40"/>
      <c r="AI3460" s="31"/>
      <c r="AJ3460" s="40"/>
    </row>
    <row r="3461" spans="1:36" x14ac:dyDescent="0.25">
      <c r="A3461" s="37" t="s">
        <v>62</v>
      </c>
      <c r="B3461" s="37">
        <v>1008</v>
      </c>
      <c r="C3461" s="26" t="str">
        <f>IFERROR(INDEX(Clients[Client_Name],MATCH(Table312[[#This Row],[Client_Code]],Clients[Client_Code],0)),"")</f>
        <v>SUPER LO MIRANDA</v>
      </c>
      <c r="D3461" s="25">
        <v>7</v>
      </c>
      <c r="E3461" s="25">
        <v>2</v>
      </c>
      <c r="F3461" s="25" t="b">
        <f>IF(E3461&gt;(VLOOKUP(D3461,Months_Weeks!$A$2:$B$13,2,TRUE)),FALSE)</f>
        <v>0</v>
      </c>
      <c r="G3461" s="63">
        <f>IF(Table312[[#This Row],[Facility]]="Buin",1.5%,0.25%)</f>
        <v>1.4999999999999999E-2</v>
      </c>
      <c r="H3461" s="38"/>
      <c r="I3461" s="38"/>
      <c r="J3461" s="27">
        <f t="shared" si="324"/>
        <v>384</v>
      </c>
      <c r="K3461" s="28">
        <f t="shared" si="325"/>
        <v>7</v>
      </c>
      <c r="L3461" s="27">
        <f>IF(K3461=0,0,IF(E3461&gt;1,E3461-1,VLOOKUP(K3461,Months_Weeks!$A$1:$B$13,2,0)))</f>
        <v>1</v>
      </c>
      <c r="M3461" s="29"/>
      <c r="N3461" s="39"/>
      <c r="O3461" s="39"/>
      <c r="P3461" s="50">
        <f t="shared" si="326"/>
        <v>0</v>
      </c>
      <c r="Q3461" s="28">
        <f t="shared" si="327"/>
        <v>7</v>
      </c>
      <c r="R3461" s="28">
        <f>IF(Q3461=0,0,IF(E3461&gt;1,E3461-1,VLOOKUP(Q3461,Months_Weeks!$A$1:$B$13,2,0)))</f>
        <v>1</v>
      </c>
      <c r="S3461" s="30"/>
      <c r="T3461" s="39"/>
      <c r="U3461" s="39"/>
      <c r="V3461" s="50">
        <f t="shared" si="328"/>
        <v>0</v>
      </c>
      <c r="W3461" s="28">
        <f t="shared" si="329"/>
        <v>7</v>
      </c>
      <c r="X3461" s="28">
        <f>IF(W3461=0,0,IF(E3461&gt;1,E3461-1,VLOOKUP(W3461,Months_Weeks!$A$1:$B$13,2,0)))</f>
        <v>1</v>
      </c>
      <c r="Y3461" s="30"/>
      <c r="Z3461" s="39"/>
      <c r="AA3461" s="31"/>
      <c r="AB3461" s="39"/>
      <c r="AC3461" s="31"/>
      <c r="AD3461" s="40"/>
      <c r="AE3461" s="31"/>
      <c r="AF3461" s="40"/>
      <c r="AG3461" s="31"/>
      <c r="AH3461" s="40"/>
      <c r="AI3461" s="31"/>
      <c r="AJ3461" s="40"/>
    </row>
    <row r="3462" spans="1:36" x14ac:dyDescent="0.25">
      <c r="A3462" s="37" t="s">
        <v>62</v>
      </c>
      <c r="B3462" s="37">
        <v>1008</v>
      </c>
      <c r="C3462" s="26" t="str">
        <f>IFERROR(INDEX(Clients[Client_Name],MATCH(Table312[[#This Row],[Client_Code]],Clients[Client_Code],0)),"")</f>
        <v>SUPER LO MIRANDA</v>
      </c>
      <c r="D3462" s="25">
        <v>7</v>
      </c>
      <c r="E3462" s="25">
        <v>3</v>
      </c>
      <c r="F3462" s="25" t="b">
        <f>IF(E3462&gt;(VLOOKUP(D3462,Months_Weeks!$A$2:$B$13,2,TRUE)),FALSE)</f>
        <v>0</v>
      </c>
      <c r="G3462" s="63">
        <f>IF(Table312[[#This Row],[Facility]]="Buin",1.5%,0.25%)</f>
        <v>1.4999999999999999E-2</v>
      </c>
      <c r="H3462" s="38"/>
      <c r="I3462" s="38"/>
      <c r="J3462" s="27">
        <f t="shared" si="324"/>
        <v>384</v>
      </c>
      <c r="K3462" s="28">
        <f t="shared" si="325"/>
        <v>7</v>
      </c>
      <c r="L3462" s="27">
        <f>IF(K3462=0,0,IF(E3462&gt;1,E3462-1,VLOOKUP(K3462,Months_Weeks!$A$1:$B$13,2,0)))</f>
        <v>2</v>
      </c>
      <c r="M3462" s="29"/>
      <c r="N3462" s="39"/>
      <c r="O3462" s="39"/>
      <c r="P3462" s="50">
        <f t="shared" si="326"/>
        <v>0</v>
      </c>
      <c r="Q3462" s="28">
        <f t="shared" si="327"/>
        <v>7</v>
      </c>
      <c r="R3462" s="28">
        <f>IF(Q3462=0,0,IF(E3462&gt;1,E3462-1,VLOOKUP(Q3462,Months_Weeks!$A$1:$B$13,2,0)))</f>
        <v>2</v>
      </c>
      <c r="S3462" s="30"/>
      <c r="T3462" s="39"/>
      <c r="U3462" s="39"/>
      <c r="V3462" s="50">
        <f t="shared" si="328"/>
        <v>0</v>
      </c>
      <c r="W3462" s="28">
        <f t="shared" si="329"/>
        <v>7</v>
      </c>
      <c r="X3462" s="28">
        <f>IF(W3462=0,0,IF(E3462&gt;1,E3462-1,VLOOKUP(W3462,Months_Weeks!$A$1:$B$13,2,0)))</f>
        <v>2</v>
      </c>
      <c r="Y3462" s="30"/>
      <c r="Z3462" s="39"/>
      <c r="AA3462" s="31"/>
      <c r="AB3462" s="39"/>
      <c r="AC3462" s="31"/>
      <c r="AD3462" s="40"/>
      <c r="AE3462" s="31"/>
      <c r="AF3462" s="40"/>
      <c r="AG3462" s="31"/>
      <c r="AH3462" s="40"/>
      <c r="AI3462" s="31"/>
      <c r="AJ3462" s="40"/>
    </row>
    <row r="3463" spans="1:36" x14ac:dyDescent="0.25">
      <c r="A3463" s="37" t="s">
        <v>62</v>
      </c>
      <c r="B3463" s="37">
        <v>1008</v>
      </c>
      <c r="C3463" s="26" t="str">
        <f>IFERROR(INDEX(Clients[Client_Name],MATCH(Table312[[#This Row],[Client_Code]],Clients[Client_Code],0)),"")</f>
        <v>SUPER LO MIRANDA</v>
      </c>
      <c r="D3463" s="25">
        <v>7</v>
      </c>
      <c r="E3463" s="25">
        <v>4</v>
      </c>
      <c r="F3463" s="25" t="b">
        <f>IF(E3463&gt;(VLOOKUP(D3463,Months_Weeks!$A$2:$B$13,2,TRUE)),FALSE)</f>
        <v>0</v>
      </c>
      <c r="G3463" s="63">
        <f>IF(Table312[[#This Row],[Facility]]="Buin",1.5%,0.25%)</f>
        <v>1.4999999999999999E-2</v>
      </c>
      <c r="H3463" s="38"/>
      <c r="I3463" s="38"/>
      <c r="J3463" s="27">
        <f t="shared" si="324"/>
        <v>384</v>
      </c>
      <c r="K3463" s="28">
        <f t="shared" si="325"/>
        <v>7</v>
      </c>
      <c r="L3463" s="27">
        <f>IF(K3463=0,0,IF(E3463&gt;1,E3463-1,VLOOKUP(K3463,Months_Weeks!$A$1:$B$13,2,0)))</f>
        <v>3</v>
      </c>
      <c r="M3463" s="29"/>
      <c r="N3463" s="39"/>
      <c r="O3463" s="39"/>
      <c r="P3463" s="50">
        <f t="shared" si="326"/>
        <v>0</v>
      </c>
      <c r="Q3463" s="28">
        <f t="shared" si="327"/>
        <v>7</v>
      </c>
      <c r="R3463" s="28">
        <f>IF(Q3463=0,0,IF(E3463&gt;1,E3463-1,VLOOKUP(Q3463,Months_Weeks!$A$1:$B$13,2,0)))</f>
        <v>3</v>
      </c>
      <c r="S3463" s="30"/>
      <c r="T3463" s="39"/>
      <c r="U3463" s="39"/>
      <c r="V3463" s="50">
        <f t="shared" si="328"/>
        <v>0</v>
      </c>
      <c r="W3463" s="28">
        <f t="shared" si="329"/>
        <v>7</v>
      </c>
      <c r="X3463" s="28">
        <f>IF(W3463=0,0,IF(E3463&gt;1,E3463-1,VLOOKUP(W3463,Months_Weeks!$A$1:$B$13,2,0)))</f>
        <v>3</v>
      </c>
      <c r="Y3463" s="30"/>
      <c r="Z3463" s="39"/>
      <c r="AA3463" s="31"/>
      <c r="AB3463" s="39"/>
      <c r="AC3463" s="31"/>
      <c r="AD3463" s="40"/>
      <c r="AE3463" s="31"/>
      <c r="AF3463" s="40"/>
      <c r="AG3463" s="31"/>
      <c r="AH3463" s="40"/>
      <c r="AI3463" s="31"/>
      <c r="AJ3463" s="40"/>
    </row>
    <row r="3464" spans="1:36" x14ac:dyDescent="0.25">
      <c r="A3464" s="37" t="s">
        <v>62</v>
      </c>
      <c r="B3464" s="37">
        <v>1008</v>
      </c>
      <c r="C3464" s="26" t="str">
        <f>IFERROR(INDEX(Clients[Client_Name],MATCH(Table312[[#This Row],[Client_Code]],Clients[Client_Code],0)),"")</f>
        <v>SUPER LO MIRANDA</v>
      </c>
      <c r="D3464" s="25">
        <v>8</v>
      </c>
      <c r="E3464" s="25">
        <v>1</v>
      </c>
      <c r="F3464" s="25" t="b">
        <f>IF(E3464&gt;(VLOOKUP(D3464,Months_Weeks!$A$2:$B$13,2,TRUE)),FALSE)</f>
        <v>0</v>
      </c>
      <c r="G3464" s="63">
        <f>IF(Table312[[#This Row],[Facility]]="Buin",1.5%,0.25%)</f>
        <v>1.4999999999999999E-2</v>
      </c>
      <c r="H3464" s="38"/>
      <c r="I3464" s="38"/>
      <c r="J3464" s="27">
        <f t="shared" si="324"/>
        <v>384</v>
      </c>
      <c r="K3464" s="28">
        <f t="shared" si="325"/>
        <v>7</v>
      </c>
      <c r="L3464" s="27">
        <f>IF(K3464=0,0,IF(E3464&gt;1,E3464-1,VLOOKUP(K3464,Months_Weeks!$A$1:$B$13,2,0)))</f>
        <v>4</v>
      </c>
      <c r="M3464" s="29"/>
      <c r="N3464" s="39"/>
      <c r="O3464" s="39"/>
      <c r="P3464" s="50">
        <f t="shared" si="326"/>
        <v>0</v>
      </c>
      <c r="Q3464" s="28">
        <f t="shared" si="327"/>
        <v>7</v>
      </c>
      <c r="R3464" s="28">
        <f>IF(Q3464=0,0,IF(E3464&gt;1,E3464-1,VLOOKUP(Q3464,Months_Weeks!$A$1:$B$13,2,0)))</f>
        <v>4</v>
      </c>
      <c r="S3464" s="30"/>
      <c r="T3464" s="39"/>
      <c r="U3464" s="39"/>
      <c r="V3464" s="50">
        <f t="shared" si="328"/>
        <v>0</v>
      </c>
      <c r="W3464" s="28">
        <f t="shared" si="329"/>
        <v>7</v>
      </c>
      <c r="X3464" s="28">
        <f>IF(W3464=0,0,IF(E3464&gt;1,E3464-1,VLOOKUP(W3464,Months_Weeks!$A$1:$B$13,2,0)))</f>
        <v>4</v>
      </c>
      <c r="Y3464" s="30"/>
      <c r="Z3464" s="39"/>
      <c r="AA3464" s="31"/>
      <c r="AB3464" s="39"/>
      <c r="AC3464" s="31"/>
      <c r="AD3464" s="40"/>
      <c r="AE3464" s="31"/>
      <c r="AF3464" s="40"/>
      <c r="AG3464" s="31"/>
      <c r="AH3464" s="40"/>
      <c r="AI3464" s="31"/>
      <c r="AJ3464" s="40"/>
    </row>
    <row r="3465" spans="1:36" x14ac:dyDescent="0.25">
      <c r="A3465" s="37" t="s">
        <v>62</v>
      </c>
      <c r="B3465" s="37">
        <v>1008</v>
      </c>
      <c r="C3465" s="26" t="str">
        <f>IFERROR(INDEX(Clients[Client_Name],MATCH(Table312[[#This Row],[Client_Code]],Clients[Client_Code],0)),"")</f>
        <v>SUPER LO MIRANDA</v>
      </c>
      <c r="D3465" s="25">
        <v>8</v>
      </c>
      <c r="E3465" s="25">
        <v>2</v>
      </c>
      <c r="F3465" s="25" t="b">
        <f>IF(E3465&gt;(VLOOKUP(D3465,Months_Weeks!$A$2:$B$13,2,TRUE)),FALSE)</f>
        <v>0</v>
      </c>
      <c r="G3465" s="63">
        <f>IF(Table312[[#This Row],[Facility]]="Buin",1.5%,0.25%)</f>
        <v>1.4999999999999999E-2</v>
      </c>
      <c r="H3465" s="38"/>
      <c r="I3465" s="38"/>
      <c r="J3465" s="27">
        <f t="shared" si="324"/>
        <v>384</v>
      </c>
      <c r="K3465" s="28">
        <f t="shared" si="325"/>
        <v>8</v>
      </c>
      <c r="L3465" s="27">
        <f>IF(K3465=0,0,IF(E3465&gt;1,E3465-1,VLOOKUP(K3465,Months_Weeks!$A$1:$B$13,2,0)))</f>
        <v>1</v>
      </c>
      <c r="M3465" s="29"/>
      <c r="N3465" s="39"/>
      <c r="O3465" s="39"/>
      <c r="P3465" s="50">
        <f t="shared" si="326"/>
        <v>0</v>
      </c>
      <c r="Q3465" s="28">
        <f t="shared" si="327"/>
        <v>8</v>
      </c>
      <c r="R3465" s="28">
        <f>IF(Q3465=0,0,IF(E3465&gt;1,E3465-1,VLOOKUP(Q3465,Months_Weeks!$A$1:$B$13,2,0)))</f>
        <v>1</v>
      </c>
      <c r="S3465" s="30"/>
      <c r="T3465" s="39"/>
      <c r="U3465" s="39"/>
      <c r="V3465" s="50">
        <f t="shared" si="328"/>
        <v>0</v>
      </c>
      <c r="W3465" s="28">
        <f t="shared" si="329"/>
        <v>8</v>
      </c>
      <c r="X3465" s="28">
        <f>IF(W3465=0,0,IF(E3465&gt;1,E3465-1,VLOOKUP(W3465,Months_Weeks!$A$1:$B$13,2,0)))</f>
        <v>1</v>
      </c>
      <c r="Y3465" s="30"/>
      <c r="Z3465" s="39"/>
      <c r="AA3465" s="31"/>
      <c r="AB3465" s="39"/>
      <c r="AC3465" s="31"/>
      <c r="AD3465" s="40"/>
      <c r="AE3465" s="31"/>
      <c r="AF3465" s="40"/>
      <c r="AG3465" s="31"/>
      <c r="AH3465" s="40"/>
      <c r="AI3465" s="31"/>
      <c r="AJ3465" s="40"/>
    </row>
    <row r="3466" spans="1:36" x14ac:dyDescent="0.25">
      <c r="A3466" s="37" t="s">
        <v>62</v>
      </c>
      <c r="B3466" s="37">
        <v>1008</v>
      </c>
      <c r="C3466" s="26" t="str">
        <f>IFERROR(INDEX(Clients[Client_Name],MATCH(Table312[[#This Row],[Client_Code]],Clients[Client_Code],0)),"")</f>
        <v>SUPER LO MIRANDA</v>
      </c>
      <c r="D3466" s="25">
        <v>8</v>
      </c>
      <c r="E3466" s="25">
        <v>3</v>
      </c>
      <c r="F3466" s="25" t="b">
        <f>IF(E3466&gt;(VLOOKUP(D3466,Months_Weeks!$A$2:$B$13,2,TRUE)),FALSE)</f>
        <v>0</v>
      </c>
      <c r="G3466" s="63">
        <f>IF(Table312[[#This Row],[Facility]]="Buin",1.5%,0.25%)</f>
        <v>1.4999999999999999E-2</v>
      </c>
      <c r="H3466" s="38"/>
      <c r="I3466" s="38"/>
      <c r="J3466" s="27">
        <f t="shared" si="324"/>
        <v>384</v>
      </c>
      <c r="K3466" s="28">
        <f t="shared" si="325"/>
        <v>8</v>
      </c>
      <c r="L3466" s="27">
        <f>IF(K3466=0,0,IF(E3466&gt;1,E3466-1,VLOOKUP(K3466,Months_Weeks!$A$1:$B$13,2,0)))</f>
        <v>2</v>
      </c>
      <c r="M3466" s="29"/>
      <c r="N3466" s="39"/>
      <c r="O3466" s="39"/>
      <c r="P3466" s="50">
        <f t="shared" si="326"/>
        <v>0</v>
      </c>
      <c r="Q3466" s="28">
        <f t="shared" si="327"/>
        <v>8</v>
      </c>
      <c r="R3466" s="28">
        <f>IF(Q3466=0,0,IF(E3466&gt;1,E3466-1,VLOOKUP(Q3466,Months_Weeks!$A$1:$B$13,2,0)))</f>
        <v>2</v>
      </c>
      <c r="S3466" s="30"/>
      <c r="T3466" s="39"/>
      <c r="U3466" s="39"/>
      <c r="V3466" s="50">
        <f t="shared" si="328"/>
        <v>0</v>
      </c>
      <c r="W3466" s="28">
        <f t="shared" si="329"/>
        <v>8</v>
      </c>
      <c r="X3466" s="28">
        <f>IF(W3466=0,0,IF(E3466&gt;1,E3466-1,VLOOKUP(W3466,Months_Weeks!$A$1:$B$13,2,0)))</f>
        <v>2</v>
      </c>
      <c r="Y3466" s="30"/>
      <c r="Z3466" s="39"/>
      <c r="AA3466" s="31"/>
      <c r="AB3466" s="39"/>
      <c r="AC3466" s="31"/>
      <c r="AD3466" s="40"/>
      <c r="AE3466" s="31"/>
      <c r="AF3466" s="40"/>
      <c r="AG3466" s="31"/>
      <c r="AH3466" s="40"/>
      <c r="AI3466" s="31"/>
      <c r="AJ3466" s="40"/>
    </row>
    <row r="3467" spans="1:36" x14ac:dyDescent="0.25">
      <c r="A3467" s="37" t="s">
        <v>62</v>
      </c>
      <c r="B3467" s="37">
        <v>1008</v>
      </c>
      <c r="C3467" s="26" t="str">
        <f>IFERROR(INDEX(Clients[Client_Name],MATCH(Table312[[#This Row],[Client_Code]],Clients[Client_Code],0)),"")</f>
        <v>SUPER LO MIRANDA</v>
      </c>
      <c r="D3467" s="25">
        <v>8</v>
      </c>
      <c r="E3467" s="25">
        <v>4</v>
      </c>
      <c r="F3467" s="25" t="b">
        <f>IF(E3467&gt;(VLOOKUP(D3467,Months_Weeks!$A$2:$B$13,2,TRUE)),FALSE)</f>
        <v>0</v>
      </c>
      <c r="G3467" s="63">
        <f>IF(Table312[[#This Row],[Facility]]="Buin",1.5%,0.25%)</f>
        <v>1.4999999999999999E-2</v>
      </c>
      <c r="H3467" s="38"/>
      <c r="I3467" s="38"/>
      <c r="J3467" s="27">
        <f t="shared" si="324"/>
        <v>384</v>
      </c>
      <c r="K3467" s="28">
        <f t="shared" si="325"/>
        <v>8</v>
      </c>
      <c r="L3467" s="27">
        <f>IF(K3467=0,0,IF(E3467&gt;1,E3467-1,VLOOKUP(K3467,Months_Weeks!$A$1:$B$13,2,0)))</f>
        <v>3</v>
      </c>
      <c r="M3467" s="29"/>
      <c r="N3467" s="39"/>
      <c r="O3467" s="39"/>
      <c r="P3467" s="50">
        <f t="shared" si="326"/>
        <v>0</v>
      </c>
      <c r="Q3467" s="28">
        <f t="shared" si="327"/>
        <v>8</v>
      </c>
      <c r="R3467" s="28">
        <f>IF(Q3467=0,0,IF(E3467&gt;1,E3467-1,VLOOKUP(Q3467,Months_Weeks!$A$1:$B$13,2,0)))</f>
        <v>3</v>
      </c>
      <c r="S3467" s="30"/>
      <c r="T3467" s="39"/>
      <c r="U3467" s="39"/>
      <c r="V3467" s="50">
        <f t="shared" si="328"/>
        <v>0</v>
      </c>
      <c r="W3467" s="28">
        <f t="shared" si="329"/>
        <v>8</v>
      </c>
      <c r="X3467" s="28">
        <f>IF(W3467=0,0,IF(E3467&gt;1,E3467-1,VLOOKUP(W3467,Months_Weeks!$A$1:$B$13,2,0)))</f>
        <v>3</v>
      </c>
      <c r="Y3467" s="30"/>
      <c r="Z3467" s="39"/>
      <c r="AA3467" s="31"/>
      <c r="AB3467" s="39"/>
      <c r="AC3467" s="31"/>
      <c r="AD3467" s="40"/>
      <c r="AE3467" s="31"/>
      <c r="AF3467" s="40"/>
      <c r="AG3467" s="31"/>
      <c r="AH3467" s="40"/>
      <c r="AI3467" s="31"/>
      <c r="AJ3467" s="40"/>
    </row>
    <row r="3468" spans="1:36" x14ac:dyDescent="0.25">
      <c r="A3468" s="37" t="s">
        <v>62</v>
      </c>
      <c r="B3468" s="37">
        <v>1008</v>
      </c>
      <c r="C3468" s="26" t="str">
        <f>IFERROR(INDEX(Clients[Client_Name],MATCH(Table312[[#This Row],[Client_Code]],Clients[Client_Code],0)),"")</f>
        <v>SUPER LO MIRANDA</v>
      </c>
      <c r="D3468" s="25">
        <v>9</v>
      </c>
      <c r="E3468" s="25">
        <v>1</v>
      </c>
      <c r="F3468" s="25" t="b">
        <f>IF(E3468&gt;(VLOOKUP(D3468,Months_Weeks!$A$2:$B$13,2,TRUE)),FALSE)</f>
        <v>0</v>
      </c>
      <c r="G3468" s="63">
        <f>IF(Table312[[#This Row],[Facility]]="Buin",1.5%,0.25%)</f>
        <v>1.4999999999999999E-2</v>
      </c>
      <c r="H3468" s="38"/>
      <c r="I3468" s="38"/>
      <c r="J3468" s="27">
        <f t="shared" si="324"/>
        <v>384</v>
      </c>
      <c r="K3468" s="28">
        <f t="shared" si="325"/>
        <v>8</v>
      </c>
      <c r="L3468" s="27">
        <f>IF(K3468=0,0,IF(E3468&gt;1,E3468-1,VLOOKUP(K3468,Months_Weeks!$A$1:$B$13,2,0)))</f>
        <v>4</v>
      </c>
      <c r="M3468" s="29"/>
      <c r="N3468" s="39"/>
      <c r="O3468" s="39"/>
      <c r="P3468" s="50">
        <f t="shared" si="326"/>
        <v>0</v>
      </c>
      <c r="Q3468" s="28">
        <f t="shared" si="327"/>
        <v>8</v>
      </c>
      <c r="R3468" s="28">
        <f>IF(Q3468=0,0,IF(E3468&gt;1,E3468-1,VLOOKUP(Q3468,Months_Weeks!$A$1:$B$13,2,0)))</f>
        <v>4</v>
      </c>
      <c r="S3468" s="30"/>
      <c r="T3468" s="39"/>
      <c r="U3468" s="39"/>
      <c r="V3468" s="50">
        <f t="shared" si="328"/>
        <v>0</v>
      </c>
      <c r="W3468" s="28">
        <f t="shared" si="329"/>
        <v>8</v>
      </c>
      <c r="X3468" s="28">
        <f>IF(W3468=0,0,IF(E3468&gt;1,E3468-1,VLOOKUP(W3468,Months_Weeks!$A$1:$B$13,2,0)))</f>
        <v>4</v>
      </c>
      <c r="Y3468" s="30"/>
      <c r="Z3468" s="39"/>
      <c r="AA3468" s="31"/>
      <c r="AB3468" s="39"/>
      <c r="AC3468" s="31"/>
      <c r="AD3468" s="40"/>
      <c r="AE3468" s="31"/>
      <c r="AF3468" s="40"/>
      <c r="AG3468" s="31"/>
      <c r="AH3468" s="40"/>
      <c r="AI3468" s="31"/>
      <c r="AJ3468" s="40"/>
    </row>
    <row r="3469" spans="1:36" x14ac:dyDescent="0.25">
      <c r="A3469" s="37" t="s">
        <v>62</v>
      </c>
      <c r="B3469" s="37">
        <v>1008</v>
      </c>
      <c r="C3469" s="26" t="str">
        <f>IFERROR(INDEX(Clients[Client_Name],MATCH(Table312[[#This Row],[Client_Code]],Clients[Client_Code],0)),"")</f>
        <v>SUPER LO MIRANDA</v>
      </c>
      <c r="D3469" s="25">
        <v>9</v>
      </c>
      <c r="E3469" s="25">
        <v>2</v>
      </c>
      <c r="F3469" s="25" t="b">
        <f>IF(E3469&gt;(VLOOKUP(D3469,Months_Weeks!$A$2:$B$13,2,TRUE)),FALSE)</f>
        <v>0</v>
      </c>
      <c r="G3469" s="63">
        <f>IF(Table312[[#This Row],[Facility]]="Buin",1.5%,0.25%)</f>
        <v>1.4999999999999999E-2</v>
      </c>
      <c r="H3469" s="38"/>
      <c r="I3469" s="38"/>
      <c r="J3469" s="27">
        <f t="shared" si="324"/>
        <v>384</v>
      </c>
      <c r="K3469" s="28">
        <f t="shared" si="325"/>
        <v>9</v>
      </c>
      <c r="L3469" s="27">
        <f>IF(K3469=0,0,IF(E3469&gt;1,E3469-1,VLOOKUP(K3469,Months_Weeks!$A$1:$B$13,2,0)))</f>
        <v>1</v>
      </c>
      <c r="M3469" s="29"/>
      <c r="N3469" s="39"/>
      <c r="O3469" s="39"/>
      <c r="P3469" s="50">
        <f t="shared" si="326"/>
        <v>0</v>
      </c>
      <c r="Q3469" s="28">
        <f t="shared" si="327"/>
        <v>9</v>
      </c>
      <c r="R3469" s="28">
        <f>IF(Q3469=0,0,IF(E3469&gt;1,E3469-1,VLOOKUP(Q3469,Months_Weeks!$A$1:$B$13,2,0)))</f>
        <v>1</v>
      </c>
      <c r="S3469" s="30"/>
      <c r="T3469" s="39"/>
      <c r="U3469" s="39"/>
      <c r="V3469" s="50">
        <f t="shared" si="328"/>
        <v>0</v>
      </c>
      <c r="W3469" s="28">
        <f t="shared" si="329"/>
        <v>9</v>
      </c>
      <c r="X3469" s="28">
        <f>IF(W3469=0,0,IF(E3469&gt;1,E3469-1,VLOOKUP(W3469,Months_Weeks!$A$1:$B$13,2,0)))</f>
        <v>1</v>
      </c>
      <c r="Y3469" s="30"/>
      <c r="Z3469" s="39"/>
      <c r="AA3469" s="31"/>
      <c r="AB3469" s="39"/>
      <c r="AC3469" s="31"/>
      <c r="AD3469" s="40"/>
      <c r="AE3469" s="31"/>
      <c r="AF3469" s="40"/>
      <c r="AG3469" s="31"/>
      <c r="AH3469" s="40"/>
      <c r="AI3469" s="31"/>
      <c r="AJ3469" s="40"/>
    </row>
    <row r="3470" spans="1:36" x14ac:dyDescent="0.25">
      <c r="A3470" s="37" t="s">
        <v>62</v>
      </c>
      <c r="B3470" s="37">
        <v>1008</v>
      </c>
      <c r="C3470" s="26" t="str">
        <f>IFERROR(INDEX(Clients[Client_Name],MATCH(Table312[[#This Row],[Client_Code]],Clients[Client_Code],0)),"")</f>
        <v>SUPER LO MIRANDA</v>
      </c>
      <c r="D3470" s="25">
        <v>9</v>
      </c>
      <c r="E3470" s="25">
        <v>3</v>
      </c>
      <c r="F3470" s="25" t="b">
        <f>IF(E3470&gt;(VLOOKUP(D3470,Months_Weeks!$A$2:$B$13,2,TRUE)),FALSE)</f>
        <v>0</v>
      </c>
      <c r="G3470" s="63">
        <f>IF(Table312[[#This Row],[Facility]]="Buin",1.5%,0.25%)</f>
        <v>1.4999999999999999E-2</v>
      </c>
      <c r="H3470" s="38"/>
      <c r="I3470" s="38"/>
      <c r="J3470" s="27">
        <f t="shared" si="324"/>
        <v>384</v>
      </c>
      <c r="K3470" s="28">
        <f t="shared" si="325"/>
        <v>9</v>
      </c>
      <c r="L3470" s="27">
        <f>IF(K3470=0,0,IF(E3470&gt;1,E3470-1,VLOOKUP(K3470,Months_Weeks!$A$1:$B$13,2,0)))</f>
        <v>2</v>
      </c>
      <c r="M3470" s="29"/>
      <c r="N3470" s="39"/>
      <c r="O3470" s="39"/>
      <c r="P3470" s="50">
        <f t="shared" si="326"/>
        <v>0</v>
      </c>
      <c r="Q3470" s="28">
        <f t="shared" si="327"/>
        <v>9</v>
      </c>
      <c r="R3470" s="28">
        <f>IF(Q3470=0,0,IF(E3470&gt;1,E3470-1,VLOOKUP(Q3470,Months_Weeks!$A$1:$B$13,2,0)))</f>
        <v>2</v>
      </c>
      <c r="S3470" s="30"/>
      <c r="T3470" s="39"/>
      <c r="U3470" s="39"/>
      <c r="V3470" s="50">
        <f t="shared" si="328"/>
        <v>0</v>
      </c>
      <c r="W3470" s="28">
        <f t="shared" si="329"/>
        <v>9</v>
      </c>
      <c r="X3470" s="28">
        <f>IF(W3470=0,0,IF(E3470&gt;1,E3470-1,VLOOKUP(W3470,Months_Weeks!$A$1:$B$13,2,0)))</f>
        <v>2</v>
      </c>
      <c r="Y3470" s="30"/>
      <c r="Z3470" s="39"/>
      <c r="AA3470" s="31"/>
      <c r="AB3470" s="39"/>
      <c r="AC3470" s="31"/>
      <c r="AD3470" s="40"/>
      <c r="AE3470" s="31"/>
      <c r="AF3470" s="40"/>
      <c r="AG3470" s="31"/>
      <c r="AH3470" s="40"/>
      <c r="AI3470" s="31"/>
      <c r="AJ3470" s="40"/>
    </row>
    <row r="3471" spans="1:36" x14ac:dyDescent="0.25">
      <c r="A3471" s="37" t="s">
        <v>62</v>
      </c>
      <c r="B3471" s="37">
        <v>1008</v>
      </c>
      <c r="C3471" s="26" t="str">
        <f>IFERROR(INDEX(Clients[Client_Name],MATCH(Table312[[#This Row],[Client_Code]],Clients[Client_Code],0)),"")</f>
        <v>SUPER LO MIRANDA</v>
      </c>
      <c r="D3471" s="25">
        <v>9</v>
      </c>
      <c r="E3471" s="25">
        <v>4</v>
      </c>
      <c r="F3471" s="25" t="b">
        <f>IF(E3471&gt;(VLOOKUP(D3471,Months_Weeks!$A$2:$B$13,2,TRUE)),FALSE)</f>
        <v>0</v>
      </c>
      <c r="G3471" s="63">
        <f>IF(Table312[[#This Row],[Facility]]="Buin",1.5%,0.25%)</f>
        <v>1.4999999999999999E-2</v>
      </c>
      <c r="H3471" s="38"/>
      <c r="I3471" s="38"/>
      <c r="J3471" s="27">
        <f t="shared" si="324"/>
        <v>384</v>
      </c>
      <c r="K3471" s="28">
        <f t="shared" si="325"/>
        <v>9</v>
      </c>
      <c r="L3471" s="27">
        <f>IF(K3471=0,0,IF(E3471&gt;1,E3471-1,VLOOKUP(K3471,Months_Weeks!$A$1:$B$13,2,0)))</f>
        <v>3</v>
      </c>
      <c r="M3471" s="29"/>
      <c r="N3471" s="39"/>
      <c r="O3471" s="39"/>
      <c r="P3471" s="50">
        <f t="shared" si="326"/>
        <v>0</v>
      </c>
      <c r="Q3471" s="28">
        <f t="shared" si="327"/>
        <v>9</v>
      </c>
      <c r="R3471" s="28">
        <f>IF(Q3471=0,0,IF(E3471&gt;1,E3471-1,VLOOKUP(Q3471,Months_Weeks!$A$1:$B$13,2,0)))</f>
        <v>3</v>
      </c>
      <c r="S3471" s="30"/>
      <c r="T3471" s="39"/>
      <c r="U3471" s="39"/>
      <c r="V3471" s="50">
        <f t="shared" si="328"/>
        <v>0</v>
      </c>
      <c r="W3471" s="28">
        <f t="shared" si="329"/>
        <v>9</v>
      </c>
      <c r="X3471" s="28">
        <f>IF(W3471=0,0,IF(E3471&gt;1,E3471-1,VLOOKUP(W3471,Months_Weeks!$A$1:$B$13,2,0)))</f>
        <v>3</v>
      </c>
      <c r="Y3471" s="30"/>
      <c r="Z3471" s="39"/>
      <c r="AA3471" s="31"/>
      <c r="AB3471" s="39"/>
      <c r="AC3471" s="31"/>
      <c r="AD3471" s="40"/>
      <c r="AE3471" s="31"/>
      <c r="AF3471" s="40"/>
      <c r="AG3471" s="31"/>
      <c r="AH3471" s="40"/>
      <c r="AI3471" s="31"/>
      <c r="AJ3471" s="40"/>
    </row>
    <row r="3472" spans="1:36" x14ac:dyDescent="0.25">
      <c r="A3472" s="37" t="s">
        <v>62</v>
      </c>
      <c r="B3472" s="37">
        <v>1008</v>
      </c>
      <c r="C3472" s="26" t="str">
        <f>IFERROR(INDEX(Clients[Client_Name],MATCH(Table312[[#This Row],[Client_Code]],Clients[Client_Code],0)),"")</f>
        <v>SUPER LO MIRANDA</v>
      </c>
      <c r="D3472" s="25">
        <v>9</v>
      </c>
      <c r="E3472" s="25">
        <v>5</v>
      </c>
      <c r="F3472" s="25" t="b">
        <f>IF(E3472&gt;(VLOOKUP(D3472,Months_Weeks!$A$2:$B$13,2,TRUE)),FALSE)</f>
        <v>0</v>
      </c>
      <c r="G3472" s="63">
        <f>IF(Table312[[#This Row],[Facility]]="Buin",1.5%,0.25%)</f>
        <v>1.4999999999999999E-2</v>
      </c>
      <c r="H3472" s="38"/>
      <c r="I3472" s="38"/>
      <c r="J3472" s="27">
        <f t="shared" si="324"/>
        <v>384</v>
      </c>
      <c r="K3472" s="28">
        <f t="shared" si="325"/>
        <v>9</v>
      </c>
      <c r="L3472" s="27">
        <f>IF(K3472=0,0,IF(E3472&gt;1,E3472-1,VLOOKUP(K3472,Months_Weeks!$A$1:$B$13,2,0)))</f>
        <v>4</v>
      </c>
      <c r="M3472" s="29"/>
      <c r="N3472" s="39"/>
      <c r="O3472" s="39"/>
      <c r="P3472" s="50">
        <f t="shared" si="326"/>
        <v>0</v>
      </c>
      <c r="Q3472" s="28">
        <f t="shared" si="327"/>
        <v>9</v>
      </c>
      <c r="R3472" s="28">
        <f>IF(Q3472=0,0,IF(E3472&gt;1,E3472-1,VLOOKUP(Q3472,Months_Weeks!$A$1:$B$13,2,0)))</f>
        <v>4</v>
      </c>
      <c r="S3472" s="30"/>
      <c r="T3472" s="39"/>
      <c r="U3472" s="39"/>
      <c r="V3472" s="50">
        <f t="shared" si="328"/>
        <v>0</v>
      </c>
      <c r="W3472" s="28">
        <f t="shared" si="329"/>
        <v>9</v>
      </c>
      <c r="X3472" s="28">
        <f>IF(W3472=0,0,IF(E3472&gt;1,E3472-1,VLOOKUP(W3472,Months_Weeks!$A$1:$B$13,2,0)))</f>
        <v>4</v>
      </c>
      <c r="Y3472" s="30"/>
      <c r="Z3472" s="39"/>
      <c r="AA3472" s="31"/>
      <c r="AB3472" s="39"/>
      <c r="AC3472" s="31"/>
      <c r="AD3472" s="40"/>
      <c r="AE3472" s="31"/>
      <c r="AF3472" s="40"/>
      <c r="AG3472" s="31"/>
      <c r="AH3472" s="40"/>
      <c r="AI3472" s="31"/>
      <c r="AJ3472" s="40"/>
    </row>
    <row r="3473" spans="1:36" x14ac:dyDescent="0.25">
      <c r="A3473" s="37" t="s">
        <v>62</v>
      </c>
      <c r="B3473" s="37">
        <v>1008</v>
      </c>
      <c r="C3473" s="26" t="str">
        <f>IFERROR(INDEX(Clients[Client_Name],MATCH(Table312[[#This Row],[Client_Code]],Clients[Client_Code],0)),"")</f>
        <v>SUPER LO MIRANDA</v>
      </c>
      <c r="D3473" s="25">
        <v>10</v>
      </c>
      <c r="E3473" s="25">
        <v>1</v>
      </c>
      <c r="F3473" s="25" t="b">
        <f>IF(E3473&gt;(VLOOKUP(D3473,Months_Weeks!$A$2:$B$13,2,TRUE)),FALSE)</f>
        <v>0</v>
      </c>
      <c r="G3473" s="63">
        <f>IF(Table312[[#This Row],[Facility]]="Buin",1.5%,0.25%)</f>
        <v>1.4999999999999999E-2</v>
      </c>
      <c r="H3473" s="38"/>
      <c r="I3473" s="38"/>
      <c r="J3473" s="27">
        <f t="shared" si="324"/>
        <v>384</v>
      </c>
      <c r="K3473" s="28">
        <f t="shared" si="325"/>
        <v>9</v>
      </c>
      <c r="L3473" s="27">
        <f>IF(K3473=0,0,IF(E3473&gt;1,E3473-1,VLOOKUP(K3473,Months_Weeks!$A$1:$B$13,2,0)))</f>
        <v>5</v>
      </c>
      <c r="M3473" s="29"/>
      <c r="N3473" s="39"/>
      <c r="O3473" s="39"/>
      <c r="P3473" s="50">
        <f t="shared" si="326"/>
        <v>0</v>
      </c>
      <c r="Q3473" s="28">
        <f t="shared" si="327"/>
        <v>9</v>
      </c>
      <c r="R3473" s="28">
        <f>IF(Q3473=0,0,IF(E3473&gt;1,E3473-1,VLOOKUP(Q3473,Months_Weeks!$A$1:$B$13,2,0)))</f>
        <v>5</v>
      </c>
      <c r="S3473" s="30"/>
      <c r="T3473" s="39"/>
      <c r="U3473" s="39"/>
      <c r="V3473" s="50">
        <f t="shared" si="328"/>
        <v>0</v>
      </c>
      <c r="W3473" s="28">
        <f t="shared" si="329"/>
        <v>9</v>
      </c>
      <c r="X3473" s="28">
        <f>IF(W3473=0,0,IF(E3473&gt;1,E3473-1,VLOOKUP(W3473,Months_Weeks!$A$1:$B$13,2,0)))</f>
        <v>5</v>
      </c>
      <c r="Y3473" s="30"/>
      <c r="Z3473" s="39"/>
      <c r="AA3473" s="31"/>
      <c r="AB3473" s="39"/>
      <c r="AC3473" s="31"/>
      <c r="AD3473" s="40"/>
      <c r="AE3473" s="31"/>
      <c r="AF3473" s="40"/>
      <c r="AG3473" s="31"/>
      <c r="AH3473" s="40"/>
      <c r="AI3473" s="31"/>
      <c r="AJ3473" s="40"/>
    </row>
    <row r="3474" spans="1:36" x14ac:dyDescent="0.25">
      <c r="A3474" s="37" t="s">
        <v>62</v>
      </c>
      <c r="B3474" s="37">
        <v>1008</v>
      </c>
      <c r="C3474" s="26" t="str">
        <f>IFERROR(INDEX(Clients[Client_Name],MATCH(Table312[[#This Row],[Client_Code]],Clients[Client_Code],0)),"")</f>
        <v>SUPER LO MIRANDA</v>
      </c>
      <c r="D3474" s="25">
        <v>10</v>
      </c>
      <c r="E3474" s="25">
        <v>2</v>
      </c>
      <c r="F3474" s="25" t="b">
        <f>IF(E3474&gt;(VLOOKUP(D3474,Months_Weeks!$A$2:$B$13,2,TRUE)),FALSE)</f>
        <v>0</v>
      </c>
      <c r="G3474" s="63">
        <f>IF(Table312[[#This Row],[Facility]]="Buin",1.5%,0.25%)</f>
        <v>1.4999999999999999E-2</v>
      </c>
      <c r="H3474" s="38"/>
      <c r="I3474" s="38"/>
      <c r="J3474" s="27">
        <f t="shared" si="324"/>
        <v>384</v>
      </c>
      <c r="K3474" s="28">
        <f t="shared" si="325"/>
        <v>10</v>
      </c>
      <c r="L3474" s="27">
        <f>IF(K3474=0,0,IF(E3474&gt;1,E3474-1,VLOOKUP(K3474,Months_Weeks!$A$1:$B$13,2,0)))</f>
        <v>1</v>
      </c>
      <c r="M3474" s="29"/>
      <c r="N3474" s="39"/>
      <c r="O3474" s="39"/>
      <c r="P3474" s="50">
        <f t="shared" si="326"/>
        <v>0</v>
      </c>
      <c r="Q3474" s="28">
        <f t="shared" si="327"/>
        <v>10</v>
      </c>
      <c r="R3474" s="28">
        <f>IF(Q3474=0,0,IF(E3474&gt;1,E3474-1,VLOOKUP(Q3474,Months_Weeks!$A$1:$B$13,2,0)))</f>
        <v>1</v>
      </c>
      <c r="S3474" s="30"/>
      <c r="T3474" s="39"/>
      <c r="U3474" s="39"/>
      <c r="V3474" s="50">
        <f t="shared" si="328"/>
        <v>0</v>
      </c>
      <c r="W3474" s="28">
        <f t="shared" si="329"/>
        <v>10</v>
      </c>
      <c r="X3474" s="28">
        <f>IF(W3474=0,0,IF(E3474&gt;1,E3474-1,VLOOKUP(W3474,Months_Weeks!$A$1:$B$13,2,0)))</f>
        <v>1</v>
      </c>
      <c r="Y3474" s="30"/>
      <c r="Z3474" s="39"/>
      <c r="AA3474" s="31"/>
      <c r="AB3474" s="39"/>
      <c r="AC3474" s="31"/>
      <c r="AD3474" s="40"/>
      <c r="AE3474" s="31"/>
      <c r="AF3474" s="40"/>
      <c r="AG3474" s="31"/>
      <c r="AH3474" s="40"/>
      <c r="AI3474" s="31"/>
      <c r="AJ3474" s="40"/>
    </row>
    <row r="3475" spans="1:36" x14ac:dyDescent="0.25">
      <c r="A3475" s="37" t="s">
        <v>62</v>
      </c>
      <c r="B3475" s="37">
        <v>1008</v>
      </c>
      <c r="C3475" s="26" t="str">
        <f>IFERROR(INDEX(Clients[Client_Name],MATCH(Table312[[#This Row],[Client_Code]],Clients[Client_Code],0)),"")</f>
        <v>SUPER LO MIRANDA</v>
      </c>
      <c r="D3475" s="25">
        <v>10</v>
      </c>
      <c r="E3475" s="25">
        <v>3</v>
      </c>
      <c r="F3475" s="25" t="b">
        <f>IF(E3475&gt;(VLOOKUP(D3475,Months_Weeks!$A$2:$B$13,2,TRUE)),FALSE)</f>
        <v>0</v>
      </c>
      <c r="G3475" s="63">
        <f>IF(Table312[[#This Row],[Facility]]="Buin",1.5%,0.25%)</f>
        <v>1.4999999999999999E-2</v>
      </c>
      <c r="H3475" s="38"/>
      <c r="I3475" s="38"/>
      <c r="J3475" s="27">
        <f t="shared" si="324"/>
        <v>384</v>
      </c>
      <c r="K3475" s="28">
        <f t="shared" si="325"/>
        <v>10</v>
      </c>
      <c r="L3475" s="27">
        <f>IF(K3475=0,0,IF(E3475&gt;1,E3475-1,VLOOKUP(K3475,Months_Weeks!$A$1:$B$13,2,0)))</f>
        <v>2</v>
      </c>
      <c r="M3475" s="29"/>
      <c r="N3475" s="39"/>
      <c r="O3475" s="39"/>
      <c r="P3475" s="50">
        <f t="shared" si="326"/>
        <v>0</v>
      </c>
      <c r="Q3475" s="28">
        <f t="shared" si="327"/>
        <v>10</v>
      </c>
      <c r="R3475" s="28">
        <f>IF(Q3475=0,0,IF(E3475&gt;1,E3475-1,VLOOKUP(Q3475,Months_Weeks!$A$1:$B$13,2,0)))</f>
        <v>2</v>
      </c>
      <c r="S3475" s="30"/>
      <c r="T3475" s="39"/>
      <c r="U3475" s="39"/>
      <c r="V3475" s="50">
        <f t="shared" si="328"/>
        <v>0</v>
      </c>
      <c r="W3475" s="28">
        <f t="shared" si="329"/>
        <v>10</v>
      </c>
      <c r="X3475" s="28">
        <f>IF(W3475=0,0,IF(E3475&gt;1,E3475-1,VLOOKUP(W3475,Months_Weeks!$A$1:$B$13,2,0)))</f>
        <v>2</v>
      </c>
      <c r="Y3475" s="30"/>
      <c r="Z3475" s="39"/>
      <c r="AA3475" s="31"/>
      <c r="AB3475" s="39"/>
      <c r="AC3475" s="31"/>
      <c r="AD3475" s="40"/>
      <c r="AE3475" s="31"/>
      <c r="AF3475" s="40"/>
      <c r="AG3475" s="31"/>
      <c r="AH3475" s="40"/>
      <c r="AI3475" s="31"/>
      <c r="AJ3475" s="40"/>
    </row>
    <row r="3476" spans="1:36" x14ac:dyDescent="0.25">
      <c r="A3476" s="37" t="s">
        <v>62</v>
      </c>
      <c r="B3476" s="37">
        <v>1008</v>
      </c>
      <c r="C3476" s="26" t="str">
        <f>IFERROR(INDEX(Clients[Client_Name],MATCH(Table312[[#This Row],[Client_Code]],Clients[Client_Code],0)),"")</f>
        <v>SUPER LO MIRANDA</v>
      </c>
      <c r="D3476" s="25">
        <v>10</v>
      </c>
      <c r="E3476" s="25">
        <v>4</v>
      </c>
      <c r="F3476" s="25" t="b">
        <f>IF(E3476&gt;(VLOOKUP(D3476,Months_Weeks!$A$2:$B$13,2,TRUE)),FALSE)</f>
        <v>0</v>
      </c>
      <c r="G3476" s="63">
        <f>IF(Table312[[#This Row],[Facility]]="Buin",1.5%,0.25%)</f>
        <v>1.4999999999999999E-2</v>
      </c>
      <c r="H3476" s="38"/>
      <c r="I3476" s="38"/>
      <c r="J3476" s="27">
        <f t="shared" si="324"/>
        <v>384</v>
      </c>
      <c r="K3476" s="28">
        <f t="shared" si="325"/>
        <v>10</v>
      </c>
      <c r="L3476" s="27">
        <f>IF(K3476=0,0,IF(E3476&gt;1,E3476-1,VLOOKUP(K3476,Months_Weeks!$A$1:$B$13,2,0)))</f>
        <v>3</v>
      </c>
      <c r="M3476" s="29"/>
      <c r="N3476" s="39"/>
      <c r="O3476" s="39"/>
      <c r="P3476" s="50">
        <f t="shared" si="326"/>
        <v>0</v>
      </c>
      <c r="Q3476" s="28">
        <f t="shared" si="327"/>
        <v>10</v>
      </c>
      <c r="R3476" s="28">
        <f>IF(Q3476=0,0,IF(E3476&gt;1,E3476-1,VLOOKUP(Q3476,Months_Weeks!$A$1:$B$13,2,0)))</f>
        <v>3</v>
      </c>
      <c r="S3476" s="30"/>
      <c r="T3476" s="39"/>
      <c r="U3476" s="39"/>
      <c r="V3476" s="50">
        <f t="shared" si="328"/>
        <v>0</v>
      </c>
      <c r="W3476" s="28">
        <f t="shared" si="329"/>
        <v>10</v>
      </c>
      <c r="X3476" s="28">
        <f>IF(W3476=0,0,IF(E3476&gt;1,E3476-1,VLOOKUP(W3476,Months_Weeks!$A$1:$B$13,2,0)))</f>
        <v>3</v>
      </c>
      <c r="Y3476" s="30"/>
      <c r="Z3476" s="39"/>
      <c r="AA3476" s="31"/>
      <c r="AB3476" s="39"/>
      <c r="AC3476" s="31"/>
      <c r="AD3476" s="40"/>
      <c r="AE3476" s="31"/>
      <c r="AF3476" s="40"/>
      <c r="AG3476" s="31"/>
      <c r="AH3476" s="40"/>
      <c r="AI3476" s="31"/>
      <c r="AJ3476" s="40"/>
    </row>
    <row r="3477" spans="1:36" x14ac:dyDescent="0.25">
      <c r="A3477" s="37" t="s">
        <v>62</v>
      </c>
      <c r="B3477" s="37">
        <v>1008</v>
      </c>
      <c r="C3477" s="26" t="str">
        <f>IFERROR(INDEX(Clients[Client_Name],MATCH(Table312[[#This Row],[Client_Code]],Clients[Client_Code],0)),"")</f>
        <v>SUPER LO MIRANDA</v>
      </c>
      <c r="D3477" s="25">
        <v>11</v>
      </c>
      <c r="E3477" s="25">
        <v>1</v>
      </c>
      <c r="F3477" s="25" t="b">
        <f>IF(E3477&gt;(VLOOKUP(D3477,Months_Weeks!$A$2:$B$13,2,TRUE)),FALSE)</f>
        <v>0</v>
      </c>
      <c r="G3477" s="63">
        <f>IF(Table312[[#This Row],[Facility]]="Buin",1.5%,0.25%)</f>
        <v>1.4999999999999999E-2</v>
      </c>
      <c r="H3477" s="38"/>
      <c r="I3477" s="38"/>
      <c r="J3477" s="27">
        <f t="shared" si="324"/>
        <v>384</v>
      </c>
      <c r="K3477" s="28">
        <f t="shared" si="325"/>
        <v>10</v>
      </c>
      <c r="L3477" s="27">
        <f>IF(K3477=0,0,IF(E3477&gt;1,E3477-1,VLOOKUP(K3477,Months_Weeks!$A$1:$B$13,2,0)))</f>
        <v>4</v>
      </c>
      <c r="M3477" s="29"/>
      <c r="N3477" s="39"/>
      <c r="O3477" s="39"/>
      <c r="P3477" s="50">
        <f t="shared" si="326"/>
        <v>0</v>
      </c>
      <c r="Q3477" s="28">
        <f t="shared" si="327"/>
        <v>10</v>
      </c>
      <c r="R3477" s="28">
        <f>IF(Q3477=0,0,IF(E3477&gt;1,E3477-1,VLOOKUP(Q3477,Months_Weeks!$A$1:$B$13,2,0)))</f>
        <v>4</v>
      </c>
      <c r="S3477" s="30"/>
      <c r="T3477" s="39"/>
      <c r="U3477" s="39"/>
      <c r="V3477" s="50">
        <f t="shared" si="328"/>
        <v>0</v>
      </c>
      <c r="W3477" s="28">
        <f t="shared" si="329"/>
        <v>10</v>
      </c>
      <c r="X3477" s="28">
        <f>IF(W3477=0,0,IF(E3477&gt;1,E3477-1,VLOOKUP(W3477,Months_Weeks!$A$1:$B$13,2,0)))</f>
        <v>4</v>
      </c>
      <c r="Y3477" s="30"/>
      <c r="Z3477" s="39"/>
      <c r="AA3477" s="31"/>
      <c r="AB3477" s="39"/>
      <c r="AC3477" s="31"/>
      <c r="AD3477" s="40"/>
      <c r="AE3477" s="31"/>
      <c r="AF3477" s="40"/>
      <c r="AG3477" s="31"/>
      <c r="AH3477" s="40"/>
      <c r="AI3477" s="31"/>
      <c r="AJ3477" s="40"/>
    </row>
    <row r="3478" spans="1:36" x14ac:dyDescent="0.25">
      <c r="A3478" s="37" t="s">
        <v>62</v>
      </c>
      <c r="B3478" s="37">
        <v>1008</v>
      </c>
      <c r="C3478" s="26" t="str">
        <f>IFERROR(INDEX(Clients[Client_Name],MATCH(Table312[[#This Row],[Client_Code]],Clients[Client_Code],0)),"")</f>
        <v>SUPER LO MIRANDA</v>
      </c>
      <c r="D3478" s="25">
        <v>11</v>
      </c>
      <c r="E3478" s="25">
        <v>2</v>
      </c>
      <c r="F3478" s="25" t="b">
        <f>IF(E3478&gt;(VLOOKUP(D3478,Months_Weeks!$A$2:$B$13,2,TRUE)),FALSE)</f>
        <v>0</v>
      </c>
      <c r="G3478" s="63">
        <f>IF(Table312[[#This Row],[Facility]]="Buin",1.5%,0.25%)</f>
        <v>1.4999999999999999E-2</v>
      </c>
      <c r="H3478" s="38"/>
      <c r="I3478" s="38"/>
      <c r="J3478" s="27">
        <f t="shared" si="324"/>
        <v>384</v>
      </c>
      <c r="K3478" s="28">
        <f t="shared" si="325"/>
        <v>11</v>
      </c>
      <c r="L3478" s="27">
        <f>IF(K3478=0,0,IF(E3478&gt;1,E3478-1,VLOOKUP(K3478,Months_Weeks!$A$1:$B$13,2,0)))</f>
        <v>1</v>
      </c>
      <c r="M3478" s="29"/>
      <c r="N3478" s="39"/>
      <c r="O3478" s="39"/>
      <c r="P3478" s="50">
        <f t="shared" si="326"/>
        <v>0</v>
      </c>
      <c r="Q3478" s="28">
        <f t="shared" si="327"/>
        <v>11</v>
      </c>
      <c r="R3478" s="28">
        <f>IF(Q3478=0,0,IF(E3478&gt;1,E3478-1,VLOOKUP(Q3478,Months_Weeks!$A$1:$B$13,2,0)))</f>
        <v>1</v>
      </c>
      <c r="S3478" s="30"/>
      <c r="T3478" s="39"/>
      <c r="U3478" s="39"/>
      <c r="V3478" s="50">
        <f t="shared" si="328"/>
        <v>0</v>
      </c>
      <c r="W3478" s="28">
        <f t="shared" si="329"/>
        <v>11</v>
      </c>
      <c r="X3478" s="28">
        <f>IF(W3478=0,0,IF(E3478&gt;1,E3478-1,VLOOKUP(W3478,Months_Weeks!$A$1:$B$13,2,0)))</f>
        <v>1</v>
      </c>
      <c r="Y3478" s="30"/>
      <c r="Z3478" s="39"/>
      <c r="AA3478" s="31"/>
      <c r="AB3478" s="39"/>
      <c r="AC3478" s="31"/>
      <c r="AD3478" s="40"/>
      <c r="AE3478" s="31"/>
      <c r="AF3478" s="40"/>
      <c r="AG3478" s="31"/>
      <c r="AH3478" s="40"/>
      <c r="AI3478" s="31"/>
      <c r="AJ3478" s="40"/>
    </row>
    <row r="3479" spans="1:36" x14ac:dyDescent="0.25">
      <c r="A3479" s="37" t="s">
        <v>62</v>
      </c>
      <c r="B3479" s="37">
        <v>1008</v>
      </c>
      <c r="C3479" s="26" t="str">
        <f>IFERROR(INDEX(Clients[Client_Name],MATCH(Table312[[#This Row],[Client_Code]],Clients[Client_Code],0)),"")</f>
        <v>SUPER LO MIRANDA</v>
      </c>
      <c r="D3479" s="25">
        <v>11</v>
      </c>
      <c r="E3479" s="25">
        <v>3</v>
      </c>
      <c r="F3479" s="25" t="b">
        <f>IF(E3479&gt;(VLOOKUP(D3479,Months_Weeks!$A$2:$B$13,2,TRUE)),FALSE)</f>
        <v>0</v>
      </c>
      <c r="G3479" s="63">
        <f>IF(Table312[[#This Row],[Facility]]="Buin",1.5%,0.25%)</f>
        <v>1.4999999999999999E-2</v>
      </c>
      <c r="H3479" s="38"/>
      <c r="I3479" s="38"/>
      <c r="J3479" s="27">
        <f t="shared" si="324"/>
        <v>384</v>
      </c>
      <c r="K3479" s="28">
        <f t="shared" si="325"/>
        <v>11</v>
      </c>
      <c r="L3479" s="27">
        <f>IF(K3479=0,0,IF(E3479&gt;1,E3479-1,VLOOKUP(K3479,Months_Weeks!$A$1:$B$13,2,0)))</f>
        <v>2</v>
      </c>
      <c r="M3479" s="29"/>
      <c r="N3479" s="39"/>
      <c r="O3479" s="39"/>
      <c r="P3479" s="50">
        <f t="shared" si="326"/>
        <v>0</v>
      </c>
      <c r="Q3479" s="28">
        <f t="shared" si="327"/>
        <v>11</v>
      </c>
      <c r="R3479" s="28">
        <f>IF(Q3479=0,0,IF(E3479&gt;1,E3479-1,VLOOKUP(Q3479,Months_Weeks!$A$1:$B$13,2,0)))</f>
        <v>2</v>
      </c>
      <c r="S3479" s="30"/>
      <c r="T3479" s="39"/>
      <c r="U3479" s="39"/>
      <c r="V3479" s="50">
        <f t="shared" si="328"/>
        <v>0</v>
      </c>
      <c r="W3479" s="28">
        <f t="shared" si="329"/>
        <v>11</v>
      </c>
      <c r="X3479" s="28">
        <f>IF(W3479=0,0,IF(E3479&gt;1,E3479-1,VLOOKUP(W3479,Months_Weeks!$A$1:$B$13,2,0)))</f>
        <v>2</v>
      </c>
      <c r="Y3479" s="30"/>
      <c r="Z3479" s="39"/>
      <c r="AA3479" s="31"/>
      <c r="AB3479" s="39"/>
      <c r="AC3479" s="31"/>
      <c r="AD3479" s="40"/>
      <c r="AE3479" s="31"/>
      <c r="AF3479" s="40"/>
      <c r="AG3479" s="31"/>
      <c r="AH3479" s="40"/>
      <c r="AI3479" s="31"/>
      <c r="AJ3479" s="40"/>
    </row>
    <row r="3480" spans="1:36" x14ac:dyDescent="0.25">
      <c r="A3480" s="37" t="s">
        <v>62</v>
      </c>
      <c r="B3480" s="37">
        <v>1008</v>
      </c>
      <c r="C3480" s="26" t="str">
        <f>IFERROR(INDEX(Clients[Client_Name],MATCH(Table312[[#This Row],[Client_Code]],Clients[Client_Code],0)),"")</f>
        <v>SUPER LO MIRANDA</v>
      </c>
      <c r="D3480" s="25">
        <v>11</v>
      </c>
      <c r="E3480" s="25">
        <v>4</v>
      </c>
      <c r="F3480" s="25" t="b">
        <f>IF(E3480&gt;(VLOOKUP(D3480,Months_Weeks!$A$2:$B$13,2,TRUE)),FALSE)</f>
        <v>0</v>
      </c>
      <c r="G3480" s="63">
        <f>IF(Table312[[#This Row],[Facility]]="Buin",1.5%,0.25%)</f>
        <v>1.4999999999999999E-2</v>
      </c>
      <c r="H3480" s="38"/>
      <c r="I3480" s="38"/>
      <c r="J3480" s="27">
        <f t="shared" si="324"/>
        <v>384</v>
      </c>
      <c r="K3480" s="28">
        <f t="shared" si="325"/>
        <v>11</v>
      </c>
      <c r="L3480" s="27">
        <f>IF(K3480=0,0,IF(E3480&gt;1,E3480-1,VLOOKUP(K3480,Months_Weeks!$A$1:$B$13,2,0)))</f>
        <v>3</v>
      </c>
      <c r="M3480" s="29"/>
      <c r="N3480" s="39"/>
      <c r="O3480" s="39"/>
      <c r="P3480" s="50">
        <f t="shared" si="326"/>
        <v>0</v>
      </c>
      <c r="Q3480" s="28">
        <f t="shared" si="327"/>
        <v>11</v>
      </c>
      <c r="R3480" s="28">
        <f>IF(Q3480=0,0,IF(E3480&gt;1,E3480-1,VLOOKUP(Q3480,Months_Weeks!$A$1:$B$13,2,0)))</f>
        <v>3</v>
      </c>
      <c r="S3480" s="30"/>
      <c r="T3480" s="39"/>
      <c r="U3480" s="39"/>
      <c r="V3480" s="50">
        <f t="shared" si="328"/>
        <v>0</v>
      </c>
      <c r="W3480" s="28">
        <f t="shared" si="329"/>
        <v>11</v>
      </c>
      <c r="X3480" s="28">
        <f>IF(W3480=0,0,IF(E3480&gt;1,E3480-1,VLOOKUP(W3480,Months_Weeks!$A$1:$B$13,2,0)))</f>
        <v>3</v>
      </c>
      <c r="Y3480" s="30"/>
      <c r="Z3480" s="39"/>
      <c r="AA3480" s="31"/>
      <c r="AB3480" s="39"/>
      <c r="AC3480" s="31"/>
      <c r="AD3480" s="40"/>
      <c r="AE3480" s="31"/>
      <c r="AF3480" s="40"/>
      <c r="AG3480" s="31"/>
      <c r="AH3480" s="40"/>
      <c r="AI3480" s="31"/>
      <c r="AJ3480" s="40"/>
    </row>
    <row r="3481" spans="1:36" x14ac:dyDescent="0.25">
      <c r="A3481" s="37" t="s">
        <v>62</v>
      </c>
      <c r="B3481" s="37">
        <v>1008</v>
      </c>
      <c r="C3481" s="26" t="str">
        <f>IFERROR(INDEX(Clients[Client_Name],MATCH(Table312[[#This Row],[Client_Code]],Clients[Client_Code],0)),"")</f>
        <v>SUPER LO MIRANDA</v>
      </c>
      <c r="D3481" s="25">
        <v>12</v>
      </c>
      <c r="E3481" s="25">
        <v>1</v>
      </c>
      <c r="F3481" s="25" t="b">
        <f>IF(E3481&gt;(VLOOKUP(D3481,Months_Weeks!$A$2:$B$13,2,TRUE)),FALSE)</f>
        <v>0</v>
      </c>
      <c r="G3481" s="63">
        <f>IF(Table312[[#This Row],[Facility]]="Buin",1.5%,0.25%)</f>
        <v>1.4999999999999999E-2</v>
      </c>
      <c r="H3481" s="38"/>
      <c r="I3481" s="38"/>
      <c r="J3481" s="27">
        <f t="shared" si="324"/>
        <v>384</v>
      </c>
      <c r="K3481" s="28">
        <f t="shared" si="325"/>
        <v>11</v>
      </c>
      <c r="L3481" s="27">
        <f>IF(K3481=0,0,IF(E3481&gt;1,E3481-1,VLOOKUP(K3481,Months_Weeks!$A$1:$B$13,2,0)))</f>
        <v>4</v>
      </c>
      <c r="M3481" s="29"/>
      <c r="N3481" s="39"/>
      <c r="O3481" s="39"/>
      <c r="P3481" s="50">
        <f t="shared" si="326"/>
        <v>0</v>
      </c>
      <c r="Q3481" s="28">
        <f t="shared" si="327"/>
        <v>11</v>
      </c>
      <c r="R3481" s="28">
        <f>IF(Q3481=0,0,IF(E3481&gt;1,E3481-1,VLOOKUP(Q3481,Months_Weeks!$A$1:$B$13,2,0)))</f>
        <v>4</v>
      </c>
      <c r="S3481" s="30"/>
      <c r="T3481" s="39"/>
      <c r="U3481" s="39"/>
      <c r="V3481" s="50">
        <f t="shared" si="328"/>
        <v>0</v>
      </c>
      <c r="W3481" s="28">
        <f t="shared" si="329"/>
        <v>11</v>
      </c>
      <c r="X3481" s="28">
        <f>IF(W3481=0,0,IF(E3481&gt;1,E3481-1,VLOOKUP(W3481,Months_Weeks!$A$1:$B$13,2,0)))</f>
        <v>4</v>
      </c>
      <c r="Y3481" s="30"/>
      <c r="Z3481" s="39"/>
      <c r="AA3481" s="31"/>
      <c r="AB3481" s="39"/>
      <c r="AC3481" s="31"/>
      <c r="AD3481" s="40"/>
      <c r="AE3481" s="31"/>
      <c r="AF3481" s="40"/>
      <c r="AG3481" s="31"/>
      <c r="AH3481" s="40"/>
      <c r="AI3481" s="31"/>
      <c r="AJ3481" s="40"/>
    </row>
    <row r="3482" spans="1:36" x14ac:dyDescent="0.25">
      <c r="A3482" s="37" t="s">
        <v>62</v>
      </c>
      <c r="B3482" s="37">
        <v>1008</v>
      </c>
      <c r="C3482" s="26" t="str">
        <f>IFERROR(INDEX(Clients[Client_Name],MATCH(Table312[[#This Row],[Client_Code]],Clients[Client_Code],0)),"")</f>
        <v>SUPER LO MIRANDA</v>
      </c>
      <c r="D3482" s="25">
        <v>12</v>
      </c>
      <c r="E3482" s="25">
        <v>2</v>
      </c>
      <c r="F3482" s="25" t="b">
        <f>IF(E3482&gt;(VLOOKUP(D3482,Months_Weeks!$A$2:$B$13,2,TRUE)),FALSE)</f>
        <v>0</v>
      </c>
      <c r="G3482" s="63">
        <f>IF(Table312[[#This Row],[Facility]]="Buin",1.5%,0.25%)</f>
        <v>1.4999999999999999E-2</v>
      </c>
      <c r="H3482" s="38"/>
      <c r="I3482" s="38"/>
      <c r="J3482" s="27">
        <f t="shared" si="324"/>
        <v>384</v>
      </c>
      <c r="K3482" s="28">
        <f t="shared" si="325"/>
        <v>12</v>
      </c>
      <c r="L3482" s="27">
        <f>IF(K3482=0,0,IF(E3482&gt;1,E3482-1,VLOOKUP(K3482,Months_Weeks!$A$1:$B$13,2,0)))</f>
        <v>1</v>
      </c>
      <c r="M3482" s="29"/>
      <c r="N3482" s="39"/>
      <c r="O3482" s="39"/>
      <c r="P3482" s="50">
        <f t="shared" si="326"/>
        <v>0</v>
      </c>
      <c r="Q3482" s="28">
        <f t="shared" si="327"/>
        <v>12</v>
      </c>
      <c r="R3482" s="28">
        <f>IF(Q3482=0,0,IF(E3482&gt;1,E3482-1,VLOOKUP(Q3482,Months_Weeks!$A$1:$B$13,2,0)))</f>
        <v>1</v>
      </c>
      <c r="S3482" s="30"/>
      <c r="T3482" s="39"/>
      <c r="U3482" s="39"/>
      <c r="V3482" s="50">
        <f t="shared" si="328"/>
        <v>0</v>
      </c>
      <c r="W3482" s="28">
        <f t="shared" si="329"/>
        <v>12</v>
      </c>
      <c r="X3482" s="28">
        <f>IF(W3482=0,0,IF(E3482&gt;1,E3482-1,VLOOKUP(W3482,Months_Weeks!$A$1:$B$13,2,0)))</f>
        <v>1</v>
      </c>
      <c r="Y3482" s="30"/>
      <c r="Z3482" s="39"/>
      <c r="AA3482" s="31"/>
      <c r="AB3482" s="39"/>
      <c r="AC3482" s="31"/>
      <c r="AD3482" s="40"/>
      <c r="AE3482" s="31"/>
      <c r="AF3482" s="40"/>
      <c r="AG3482" s="31"/>
      <c r="AH3482" s="40"/>
      <c r="AI3482" s="31"/>
      <c r="AJ3482" s="40"/>
    </row>
    <row r="3483" spans="1:36" x14ac:dyDescent="0.25">
      <c r="A3483" s="37" t="s">
        <v>62</v>
      </c>
      <c r="B3483" s="37">
        <v>1008</v>
      </c>
      <c r="C3483" s="26" t="str">
        <f>IFERROR(INDEX(Clients[Client_Name],MATCH(Table312[[#This Row],[Client_Code]],Clients[Client_Code],0)),"")</f>
        <v>SUPER LO MIRANDA</v>
      </c>
      <c r="D3483" s="25">
        <v>12</v>
      </c>
      <c r="E3483" s="25">
        <v>3</v>
      </c>
      <c r="F3483" s="25" t="b">
        <f>IF(E3483&gt;(VLOOKUP(D3483,Months_Weeks!$A$2:$B$13,2,TRUE)),FALSE)</f>
        <v>0</v>
      </c>
      <c r="G3483" s="63">
        <f>IF(Table312[[#This Row],[Facility]]="Buin",1.5%,0.25%)</f>
        <v>1.4999999999999999E-2</v>
      </c>
      <c r="H3483" s="38"/>
      <c r="I3483" s="38"/>
      <c r="J3483" s="27">
        <f t="shared" si="324"/>
        <v>384</v>
      </c>
      <c r="K3483" s="28">
        <f t="shared" si="325"/>
        <v>12</v>
      </c>
      <c r="L3483" s="27">
        <f>IF(K3483=0,0,IF(E3483&gt;1,E3483-1,VLOOKUP(K3483,Months_Weeks!$A$1:$B$13,2,0)))</f>
        <v>2</v>
      </c>
      <c r="M3483" s="29"/>
      <c r="N3483" s="39"/>
      <c r="O3483" s="39"/>
      <c r="P3483" s="50">
        <f t="shared" si="326"/>
        <v>0</v>
      </c>
      <c r="Q3483" s="28">
        <f t="shared" si="327"/>
        <v>12</v>
      </c>
      <c r="R3483" s="28">
        <f>IF(Q3483=0,0,IF(E3483&gt;1,E3483-1,VLOOKUP(Q3483,Months_Weeks!$A$1:$B$13,2,0)))</f>
        <v>2</v>
      </c>
      <c r="S3483" s="30"/>
      <c r="T3483" s="39"/>
      <c r="U3483" s="39"/>
      <c r="V3483" s="50">
        <f t="shared" si="328"/>
        <v>0</v>
      </c>
      <c r="W3483" s="28">
        <f t="shared" si="329"/>
        <v>12</v>
      </c>
      <c r="X3483" s="28">
        <f>IF(W3483=0,0,IF(E3483&gt;1,E3483-1,VLOOKUP(W3483,Months_Weeks!$A$1:$B$13,2,0)))</f>
        <v>2</v>
      </c>
      <c r="Y3483" s="30"/>
      <c r="Z3483" s="39"/>
      <c r="AA3483" s="31"/>
      <c r="AB3483" s="39"/>
      <c r="AC3483" s="31"/>
      <c r="AD3483" s="40"/>
      <c r="AE3483" s="31"/>
      <c r="AF3483" s="40"/>
      <c r="AG3483" s="31"/>
      <c r="AH3483" s="40"/>
      <c r="AI3483" s="31"/>
      <c r="AJ3483" s="40"/>
    </row>
    <row r="3484" spans="1:36" x14ac:dyDescent="0.25">
      <c r="A3484" s="37" t="s">
        <v>62</v>
      </c>
      <c r="B3484" s="37">
        <v>1008</v>
      </c>
      <c r="C3484" s="26" t="str">
        <f>IFERROR(INDEX(Clients[Client_Name],MATCH(Table312[[#This Row],[Client_Code]],Clients[Client_Code],0)),"")</f>
        <v>SUPER LO MIRANDA</v>
      </c>
      <c r="D3484" s="25">
        <v>12</v>
      </c>
      <c r="E3484" s="25">
        <v>4</v>
      </c>
      <c r="F3484" s="25" t="b">
        <f>IF(E3484&gt;(VLOOKUP(D3484,Months_Weeks!$A$2:$B$13,2,TRUE)),FALSE)</f>
        <v>0</v>
      </c>
      <c r="G3484" s="63">
        <f>IF(Table312[[#This Row],[Facility]]="Buin",1.5%,0.25%)</f>
        <v>1.4999999999999999E-2</v>
      </c>
      <c r="H3484" s="38"/>
      <c r="I3484" s="38"/>
      <c r="J3484" s="27">
        <f t="shared" si="324"/>
        <v>384</v>
      </c>
      <c r="K3484" s="28">
        <f t="shared" si="325"/>
        <v>12</v>
      </c>
      <c r="L3484" s="27">
        <f>IF(K3484=0,0,IF(E3484&gt;1,E3484-1,VLOOKUP(K3484,Months_Weeks!$A$1:$B$13,2,0)))</f>
        <v>3</v>
      </c>
      <c r="M3484" s="29"/>
      <c r="N3484" s="39"/>
      <c r="O3484" s="39"/>
      <c r="P3484" s="50">
        <f t="shared" si="326"/>
        <v>0</v>
      </c>
      <c r="Q3484" s="28">
        <f t="shared" si="327"/>
        <v>12</v>
      </c>
      <c r="R3484" s="28">
        <f>IF(Q3484=0,0,IF(E3484&gt;1,E3484-1,VLOOKUP(Q3484,Months_Weeks!$A$1:$B$13,2,0)))</f>
        <v>3</v>
      </c>
      <c r="S3484" s="30"/>
      <c r="T3484" s="39"/>
      <c r="U3484" s="39"/>
      <c r="V3484" s="50">
        <f t="shared" si="328"/>
        <v>0</v>
      </c>
      <c r="W3484" s="28">
        <f t="shared" si="329"/>
        <v>12</v>
      </c>
      <c r="X3484" s="28">
        <f>IF(W3484=0,0,IF(E3484&gt;1,E3484-1,VLOOKUP(W3484,Months_Weeks!$A$1:$B$13,2,0)))</f>
        <v>3</v>
      </c>
      <c r="Y3484" s="30"/>
      <c r="Z3484" s="39"/>
      <c r="AA3484" s="31"/>
      <c r="AB3484" s="39"/>
      <c r="AC3484" s="31"/>
      <c r="AD3484" s="40"/>
      <c r="AE3484" s="31"/>
      <c r="AF3484" s="40"/>
      <c r="AG3484" s="31"/>
      <c r="AH3484" s="40"/>
      <c r="AI3484" s="31"/>
      <c r="AJ3484" s="40"/>
    </row>
    <row r="3485" spans="1:36" x14ac:dyDescent="0.25">
      <c r="A3485" s="37" t="s">
        <v>62</v>
      </c>
      <c r="B3485" s="37">
        <v>1008</v>
      </c>
      <c r="C3485" s="26" t="str">
        <f>IFERROR(INDEX(Clients[Client_Name],MATCH(Table312[[#This Row],[Client_Code]],Clients[Client_Code],0)),"")</f>
        <v>SUPER LO MIRANDA</v>
      </c>
      <c r="D3485" s="25">
        <v>12</v>
      </c>
      <c r="E3485" s="25">
        <v>5</v>
      </c>
      <c r="F3485" s="25" t="b">
        <f>IF(E3485&gt;(VLOOKUP(D3485,Months_Weeks!$A$2:$B$13,2,TRUE)),FALSE)</f>
        <v>0</v>
      </c>
      <c r="G3485" s="63">
        <f>IF(Table312[[#This Row],[Facility]]="Buin",1.5%,0.25%)</f>
        <v>1.4999999999999999E-2</v>
      </c>
      <c r="H3485" s="38"/>
      <c r="I3485" s="38"/>
      <c r="J3485" s="27">
        <f t="shared" si="324"/>
        <v>384</v>
      </c>
      <c r="K3485" s="28">
        <f t="shared" si="325"/>
        <v>12</v>
      </c>
      <c r="L3485" s="27">
        <f>IF(K3485=0,0,IF(E3485&gt;1,E3485-1,VLOOKUP(K3485,Months_Weeks!$A$1:$B$13,2,0)))</f>
        <v>4</v>
      </c>
      <c r="M3485" s="29"/>
      <c r="N3485" s="39"/>
      <c r="O3485" s="39"/>
      <c r="P3485" s="50">
        <f t="shared" si="326"/>
        <v>0</v>
      </c>
      <c r="Q3485" s="28">
        <f t="shared" si="327"/>
        <v>12</v>
      </c>
      <c r="R3485" s="28">
        <f>IF(Q3485=0,0,IF(E3485&gt;1,E3485-1,VLOOKUP(Q3485,Months_Weeks!$A$1:$B$13,2,0)))</f>
        <v>4</v>
      </c>
      <c r="S3485" s="30"/>
      <c r="T3485" s="39"/>
      <c r="U3485" s="39"/>
      <c r="V3485" s="50">
        <f t="shared" si="328"/>
        <v>0</v>
      </c>
      <c r="W3485" s="28">
        <f t="shared" si="329"/>
        <v>12</v>
      </c>
      <c r="X3485" s="28">
        <f>IF(W3485=0,0,IF(E3485&gt;1,E3485-1,VLOOKUP(W3485,Months_Weeks!$A$1:$B$13,2,0)))</f>
        <v>4</v>
      </c>
      <c r="Y3485" s="30"/>
      <c r="Z3485" s="39"/>
      <c r="AA3485" s="31"/>
      <c r="AB3485" s="39"/>
      <c r="AC3485" s="31"/>
      <c r="AD3485" s="40"/>
      <c r="AE3485" s="31"/>
      <c r="AF3485" s="40"/>
      <c r="AG3485" s="31"/>
      <c r="AH3485" s="40"/>
      <c r="AI3485" s="31"/>
      <c r="AJ3485" s="40"/>
    </row>
    <row r="3486" spans="1:36" x14ac:dyDescent="0.25">
      <c r="A3486" s="37" t="s">
        <v>62</v>
      </c>
      <c r="B3486" s="37">
        <v>1009</v>
      </c>
      <c r="C3486" s="26" t="str">
        <f>IFERROR(INDEX(Clients[Client_Name],MATCH(Table312[[#This Row],[Client_Code]],Clients[Client_Code],0)),"")</f>
        <v>SUPER ROSARIO</v>
      </c>
      <c r="D3486" s="25">
        <v>1</v>
      </c>
      <c r="E3486" s="25">
        <v>1</v>
      </c>
      <c r="F3486" s="25" t="b">
        <f>IF(E3486&gt;(VLOOKUP(D3486,Months_Weeks!$A$2:$B$13,2,TRUE)),FALSE)</f>
        <v>0</v>
      </c>
      <c r="G3486" s="63">
        <f>IF(Table312[[#This Row],[Facility]]="Buin",1.5%,0.25%)</f>
        <v>1.4999999999999999E-2</v>
      </c>
      <c r="H3486" s="38">
        <v>749</v>
      </c>
      <c r="I3486" s="38"/>
      <c r="J3486" s="27">
        <f t="shared" si="324"/>
        <v>749</v>
      </c>
      <c r="K3486" s="28">
        <f t="shared" si="325"/>
        <v>0</v>
      </c>
      <c r="L3486" s="27">
        <f>IF(K3486=0,0,IF(E3486&gt;1,E3486-1,VLOOKUP(K3486,Months_Weeks!$A$1:$B$13,2,0)))</f>
        <v>0</v>
      </c>
      <c r="M3486" s="29"/>
      <c r="N3486" s="39"/>
      <c r="O3486" s="39"/>
      <c r="P3486" s="50">
        <f t="shared" si="326"/>
        <v>0</v>
      </c>
      <c r="Q3486" s="28">
        <f t="shared" si="327"/>
        <v>0</v>
      </c>
      <c r="R3486" s="28">
        <f>IF(Q3486=0,0,IF(E3486&gt;1,E3486-1,VLOOKUP(Q3486,Months_Weeks!$A$1:$B$13,2,0)))</f>
        <v>0</v>
      </c>
      <c r="S3486" s="30"/>
      <c r="T3486" s="39"/>
      <c r="U3486" s="39"/>
      <c r="V3486" s="50">
        <f t="shared" si="328"/>
        <v>0</v>
      </c>
      <c r="W3486" s="28">
        <f t="shared" si="329"/>
        <v>0</v>
      </c>
      <c r="X3486" s="28">
        <f>IF(W3486=0,0,IF(E3486&gt;1,E3486-1,VLOOKUP(W3486,Months_Weeks!$A$1:$B$13,2,0)))</f>
        <v>0</v>
      </c>
      <c r="Y3486" s="30"/>
      <c r="Z3486" s="39"/>
      <c r="AA3486" s="31">
        <v>1</v>
      </c>
      <c r="AB3486" s="72">
        <v>0.67820000000000003</v>
      </c>
      <c r="AC3486" s="31"/>
      <c r="AD3486" s="40"/>
      <c r="AE3486" s="31"/>
      <c r="AF3486" s="40"/>
      <c r="AG3486" s="31"/>
      <c r="AH3486" s="40"/>
      <c r="AI3486" s="31">
        <v>1</v>
      </c>
      <c r="AJ3486" s="70">
        <v>0.73129999999999995</v>
      </c>
    </row>
    <row r="3487" spans="1:36" x14ac:dyDescent="0.25">
      <c r="A3487" s="37" t="s">
        <v>62</v>
      </c>
      <c r="B3487" s="37">
        <v>1009</v>
      </c>
      <c r="C3487" s="26" t="str">
        <f>IFERROR(INDEX(Clients[Client_Name],MATCH(Table312[[#This Row],[Client_Code]],Clients[Client_Code],0)),"")</f>
        <v>SUPER ROSARIO</v>
      </c>
      <c r="D3487" s="25">
        <v>1</v>
      </c>
      <c r="E3487" s="25">
        <v>2</v>
      </c>
      <c r="F3487" s="25" t="b">
        <f>IF(E3487&gt;(VLOOKUP(D3487,Months_Weeks!$A$2:$B$13,2,TRUE)),FALSE)</f>
        <v>0</v>
      </c>
      <c r="G3487" s="63">
        <f>IF(Table312[[#This Row],[Facility]]="Buin",1.5%,0.25%)</f>
        <v>1.4999999999999999E-2</v>
      </c>
      <c r="H3487" s="38">
        <v>93</v>
      </c>
      <c r="I3487" s="38"/>
      <c r="J3487" s="27">
        <f t="shared" si="324"/>
        <v>842</v>
      </c>
      <c r="K3487" s="28">
        <f t="shared" si="325"/>
        <v>1</v>
      </c>
      <c r="L3487" s="27">
        <f>IF(K3487=0,0,IF(E3487&gt;1,E3487-1,VLOOKUP(K3487,Months_Weeks!$A$1:$B$13,2,0)))</f>
        <v>1</v>
      </c>
      <c r="M3487" s="29"/>
      <c r="N3487" s="39"/>
      <c r="O3487" s="39"/>
      <c r="P3487" s="50">
        <f t="shared" si="326"/>
        <v>0</v>
      </c>
      <c r="Q3487" s="28">
        <f t="shared" si="327"/>
        <v>1</v>
      </c>
      <c r="R3487" s="28">
        <f>IF(Q3487=0,0,IF(E3487&gt;1,E3487-1,VLOOKUP(Q3487,Months_Weeks!$A$1:$B$13,2,0)))</f>
        <v>1</v>
      </c>
      <c r="S3487" s="30"/>
      <c r="T3487" s="39"/>
      <c r="U3487" s="39"/>
      <c r="V3487" s="50">
        <f t="shared" si="328"/>
        <v>0</v>
      </c>
      <c r="W3487" s="28">
        <f t="shared" si="329"/>
        <v>1</v>
      </c>
      <c r="X3487" s="28">
        <f>IF(W3487=0,0,IF(E3487&gt;1,E3487-1,VLOOKUP(W3487,Months_Weeks!$A$1:$B$13,2,0)))</f>
        <v>1</v>
      </c>
      <c r="Y3487" s="30"/>
      <c r="Z3487" s="39"/>
      <c r="AA3487" s="31"/>
      <c r="AB3487" s="39"/>
      <c r="AC3487" s="31"/>
      <c r="AD3487" s="40"/>
      <c r="AE3487" s="31"/>
      <c r="AF3487" s="40"/>
      <c r="AG3487" s="31"/>
      <c r="AH3487" s="40"/>
      <c r="AI3487" s="31"/>
      <c r="AJ3487" s="40"/>
    </row>
    <row r="3488" spans="1:36" x14ac:dyDescent="0.25">
      <c r="A3488" s="37" t="s">
        <v>62</v>
      </c>
      <c r="B3488" s="37">
        <v>1009</v>
      </c>
      <c r="C3488" s="26" t="str">
        <f>IFERROR(INDEX(Clients[Client_Name],MATCH(Table312[[#This Row],[Client_Code]],Clients[Client_Code],0)),"")</f>
        <v>SUPER ROSARIO</v>
      </c>
      <c r="D3488" s="25">
        <v>1</v>
      </c>
      <c r="E3488" s="25">
        <v>3</v>
      </c>
      <c r="F3488" s="25" t="b">
        <f>IF(E3488&gt;(VLOOKUP(D3488,Months_Weeks!$A$2:$B$13,2,TRUE)),FALSE)</f>
        <v>0</v>
      </c>
      <c r="G3488" s="63">
        <f>IF(Table312[[#This Row],[Facility]]="Buin",1.5%,0.25%)</f>
        <v>1.4999999999999999E-2</v>
      </c>
      <c r="H3488" s="38">
        <v>151</v>
      </c>
      <c r="I3488" s="38"/>
      <c r="J3488" s="27">
        <f t="shared" si="324"/>
        <v>993</v>
      </c>
      <c r="K3488" s="28">
        <f t="shared" si="325"/>
        <v>1</v>
      </c>
      <c r="L3488" s="27">
        <f>IF(K3488=0,0,IF(E3488&gt;1,E3488-1,VLOOKUP(K3488,Months_Weeks!$A$1:$B$13,2,0)))</f>
        <v>2</v>
      </c>
      <c r="M3488" s="29"/>
      <c r="N3488" s="39"/>
      <c r="O3488" s="39"/>
      <c r="P3488" s="50">
        <f t="shared" si="326"/>
        <v>0</v>
      </c>
      <c r="Q3488" s="28">
        <f t="shared" si="327"/>
        <v>1</v>
      </c>
      <c r="R3488" s="28">
        <f>IF(Q3488=0,0,IF(E3488&gt;1,E3488-1,VLOOKUP(Q3488,Months_Weeks!$A$1:$B$13,2,0)))</f>
        <v>2</v>
      </c>
      <c r="S3488" s="30"/>
      <c r="T3488" s="39"/>
      <c r="U3488" s="39"/>
      <c r="V3488" s="50">
        <f t="shared" si="328"/>
        <v>0</v>
      </c>
      <c r="W3488" s="28">
        <f t="shared" si="329"/>
        <v>1</v>
      </c>
      <c r="X3488" s="28">
        <f>IF(W3488=0,0,IF(E3488&gt;1,E3488-1,VLOOKUP(W3488,Months_Weeks!$A$1:$B$13,2,0)))</f>
        <v>2</v>
      </c>
      <c r="Y3488" s="30"/>
      <c r="Z3488" s="39"/>
      <c r="AA3488" s="31"/>
      <c r="AB3488" s="39"/>
      <c r="AC3488" s="31"/>
      <c r="AD3488" s="40"/>
      <c r="AE3488" s="31"/>
      <c r="AF3488" s="40"/>
      <c r="AG3488" s="31"/>
      <c r="AH3488" s="40"/>
      <c r="AI3488" s="31"/>
      <c r="AJ3488" s="40"/>
    </row>
    <row r="3489" spans="1:36" x14ac:dyDescent="0.25">
      <c r="A3489" s="37" t="s">
        <v>62</v>
      </c>
      <c r="B3489" s="37">
        <v>1009</v>
      </c>
      <c r="C3489" s="26" t="str">
        <f>IFERROR(INDEX(Clients[Client_Name],MATCH(Table312[[#This Row],[Client_Code]],Clients[Client_Code],0)),"")</f>
        <v>SUPER ROSARIO</v>
      </c>
      <c r="D3489" s="25">
        <v>1</v>
      </c>
      <c r="E3489" s="25">
        <v>4</v>
      </c>
      <c r="F3489" s="25" t="b">
        <f>IF(E3489&gt;(VLOOKUP(D3489,Months_Weeks!$A$2:$B$13,2,TRUE)),FALSE)</f>
        <v>0</v>
      </c>
      <c r="G3489" s="63">
        <f>IF(Table312[[#This Row],[Facility]]="Buin",1.5%,0.25%)</f>
        <v>1.4999999999999999E-2</v>
      </c>
      <c r="H3489" s="38"/>
      <c r="I3489" s="38">
        <v>84</v>
      </c>
      <c r="J3489" s="27">
        <f t="shared" si="324"/>
        <v>909</v>
      </c>
      <c r="K3489" s="28">
        <f t="shared" si="325"/>
        <v>1</v>
      </c>
      <c r="L3489" s="27">
        <f>IF(K3489=0,0,IF(E3489&gt;1,E3489-1,VLOOKUP(K3489,Months_Weeks!$A$1:$B$13,2,0)))</f>
        <v>3</v>
      </c>
      <c r="M3489" s="29"/>
      <c r="N3489" s="39"/>
      <c r="O3489" s="39"/>
      <c r="P3489" s="50">
        <f t="shared" si="326"/>
        <v>0</v>
      </c>
      <c r="Q3489" s="28">
        <f t="shared" si="327"/>
        <v>1</v>
      </c>
      <c r="R3489" s="28">
        <f>IF(Q3489=0,0,IF(E3489&gt;1,E3489-1,VLOOKUP(Q3489,Months_Weeks!$A$1:$B$13,2,0)))</f>
        <v>3</v>
      </c>
      <c r="S3489" s="30"/>
      <c r="T3489" s="39"/>
      <c r="U3489" s="39"/>
      <c r="V3489" s="50">
        <f t="shared" si="328"/>
        <v>0</v>
      </c>
      <c r="W3489" s="28">
        <f t="shared" si="329"/>
        <v>1</v>
      </c>
      <c r="X3489" s="28">
        <f>IF(W3489=0,0,IF(E3489&gt;1,E3489-1,VLOOKUP(W3489,Months_Weeks!$A$1:$B$13,2,0)))</f>
        <v>3</v>
      </c>
      <c r="Y3489" s="30"/>
      <c r="Z3489" s="39">
        <v>1076441</v>
      </c>
      <c r="AA3489" s="31"/>
      <c r="AB3489" s="39"/>
      <c r="AC3489" s="31"/>
      <c r="AD3489" s="40"/>
      <c r="AE3489" s="31"/>
      <c r="AF3489" s="40"/>
      <c r="AG3489" s="31"/>
      <c r="AH3489" s="40"/>
      <c r="AI3489" s="31"/>
      <c r="AJ3489" s="40"/>
    </row>
    <row r="3490" spans="1:36" x14ac:dyDescent="0.25">
      <c r="A3490" s="37" t="s">
        <v>62</v>
      </c>
      <c r="B3490" s="37">
        <v>1009</v>
      </c>
      <c r="C3490" s="26" t="str">
        <f>IFERROR(INDEX(Clients[Client_Name],MATCH(Table312[[#This Row],[Client_Code]],Clients[Client_Code],0)),"")</f>
        <v>SUPER ROSARIO</v>
      </c>
      <c r="D3490" s="25">
        <v>2</v>
      </c>
      <c r="E3490" s="25">
        <v>1</v>
      </c>
      <c r="F3490" s="25" t="b">
        <f>IF(E3490&gt;(VLOOKUP(D3490,Months_Weeks!$A$2:$B$13,2,TRUE)),FALSE)</f>
        <v>0</v>
      </c>
      <c r="G3490" s="63">
        <f>IF(Table312[[#This Row],[Facility]]="Buin",1.5%,0.25%)</f>
        <v>1.4999999999999999E-2</v>
      </c>
      <c r="H3490" s="38">
        <v>14</v>
      </c>
      <c r="I3490" s="38"/>
      <c r="J3490" s="27">
        <f t="shared" si="324"/>
        <v>923</v>
      </c>
      <c r="K3490" s="28">
        <f t="shared" si="325"/>
        <v>1</v>
      </c>
      <c r="L3490" s="27">
        <f>IF(K3490=0,0,IF(E3490&gt;1,E3490-1,VLOOKUP(K3490,Months_Weeks!$A$1:$B$13,2,0)))</f>
        <v>4</v>
      </c>
      <c r="M3490" s="29"/>
      <c r="N3490" s="39"/>
      <c r="O3490" s="39"/>
      <c r="P3490" s="50">
        <f t="shared" si="326"/>
        <v>0</v>
      </c>
      <c r="Q3490" s="28">
        <f t="shared" si="327"/>
        <v>1</v>
      </c>
      <c r="R3490" s="28">
        <f>IF(Q3490=0,0,IF(E3490&gt;1,E3490-1,VLOOKUP(Q3490,Months_Weeks!$A$1:$B$13,2,0)))</f>
        <v>4</v>
      </c>
      <c r="S3490" s="30"/>
      <c r="T3490" s="39"/>
      <c r="U3490" s="39"/>
      <c r="V3490" s="50">
        <f t="shared" si="328"/>
        <v>0</v>
      </c>
      <c r="W3490" s="28">
        <f t="shared" si="329"/>
        <v>1</v>
      </c>
      <c r="X3490" s="28">
        <f>IF(W3490=0,0,IF(E3490&gt;1,E3490-1,VLOOKUP(W3490,Months_Weeks!$A$1:$B$13,2,0)))</f>
        <v>4</v>
      </c>
      <c r="Y3490" s="30"/>
      <c r="Z3490" s="39"/>
      <c r="AA3490" s="31"/>
      <c r="AB3490" s="39"/>
      <c r="AC3490" s="31"/>
      <c r="AD3490" s="40"/>
      <c r="AE3490" s="31"/>
      <c r="AF3490" s="40"/>
      <c r="AG3490" s="31"/>
      <c r="AH3490" s="40"/>
      <c r="AI3490" s="31"/>
      <c r="AJ3490" s="40"/>
    </row>
    <row r="3491" spans="1:36" x14ac:dyDescent="0.25">
      <c r="A3491" s="37" t="s">
        <v>62</v>
      </c>
      <c r="B3491" s="37">
        <v>1009</v>
      </c>
      <c r="C3491" s="26" t="str">
        <f>IFERROR(INDEX(Clients[Client_Name],MATCH(Table312[[#This Row],[Client_Code]],Clients[Client_Code],0)),"")</f>
        <v>SUPER ROSARIO</v>
      </c>
      <c r="D3491" s="25">
        <v>2</v>
      </c>
      <c r="E3491" s="25">
        <v>2</v>
      </c>
      <c r="F3491" s="25" t="b">
        <f>IF(E3491&gt;(VLOOKUP(D3491,Months_Weeks!$A$2:$B$13,2,TRUE)),FALSE)</f>
        <v>0</v>
      </c>
      <c r="G3491" s="63">
        <f>IF(Table312[[#This Row],[Facility]]="Buin",1.5%,0.25%)</f>
        <v>1.4999999999999999E-2</v>
      </c>
      <c r="H3491" s="38">
        <v>118</v>
      </c>
      <c r="I3491" s="38"/>
      <c r="J3491" s="27">
        <f t="shared" si="324"/>
        <v>1041</v>
      </c>
      <c r="K3491" s="28">
        <f t="shared" si="325"/>
        <v>2</v>
      </c>
      <c r="L3491" s="27">
        <f>IF(K3491=0,0,IF(E3491&gt;1,E3491-1,VLOOKUP(K3491,Months_Weeks!$A$1:$B$13,2,0)))</f>
        <v>1</v>
      </c>
      <c r="M3491" s="29"/>
      <c r="N3491" s="39"/>
      <c r="O3491" s="39"/>
      <c r="P3491" s="50">
        <f t="shared" si="326"/>
        <v>0</v>
      </c>
      <c r="Q3491" s="28">
        <f t="shared" si="327"/>
        <v>2</v>
      </c>
      <c r="R3491" s="28">
        <f>IF(Q3491=0,0,IF(E3491&gt;1,E3491-1,VLOOKUP(Q3491,Months_Weeks!$A$1:$B$13,2,0)))</f>
        <v>1</v>
      </c>
      <c r="S3491" s="30"/>
      <c r="T3491" s="39"/>
      <c r="U3491" s="39"/>
      <c r="V3491" s="50">
        <f t="shared" si="328"/>
        <v>0</v>
      </c>
      <c r="W3491" s="28">
        <f t="shared" si="329"/>
        <v>2</v>
      </c>
      <c r="X3491" s="28">
        <f>IF(W3491=0,0,IF(E3491&gt;1,E3491-1,VLOOKUP(W3491,Months_Weeks!$A$1:$B$13,2,0)))</f>
        <v>1</v>
      </c>
      <c r="Y3491" s="30"/>
      <c r="Z3491" s="39"/>
      <c r="AA3491" s="31"/>
      <c r="AB3491" s="39"/>
      <c r="AC3491" s="31"/>
      <c r="AD3491" s="40"/>
      <c r="AE3491" s="31"/>
      <c r="AF3491" s="40"/>
      <c r="AG3491" s="31"/>
      <c r="AH3491" s="40"/>
      <c r="AI3491" s="31"/>
      <c r="AJ3491" s="40"/>
    </row>
    <row r="3492" spans="1:36" x14ac:dyDescent="0.25">
      <c r="A3492" s="37" t="s">
        <v>62</v>
      </c>
      <c r="B3492" s="37">
        <v>1009</v>
      </c>
      <c r="C3492" s="26" t="str">
        <f>IFERROR(INDEX(Clients[Client_Name],MATCH(Table312[[#This Row],[Client_Code]],Clients[Client_Code],0)),"")</f>
        <v>SUPER ROSARIO</v>
      </c>
      <c r="D3492" s="25">
        <v>2</v>
      </c>
      <c r="E3492" s="25">
        <v>3</v>
      </c>
      <c r="F3492" s="25" t="b">
        <f>IF(E3492&gt;(VLOOKUP(D3492,Months_Weeks!$A$2:$B$13,2,TRUE)),FALSE)</f>
        <v>0</v>
      </c>
      <c r="G3492" s="63">
        <f>IF(Table312[[#This Row],[Facility]]="Buin",1.5%,0.25%)</f>
        <v>1.4999999999999999E-2</v>
      </c>
      <c r="H3492" s="38"/>
      <c r="I3492" s="38">
        <v>158</v>
      </c>
      <c r="J3492" s="27">
        <f t="shared" si="324"/>
        <v>883</v>
      </c>
      <c r="K3492" s="28">
        <f t="shared" si="325"/>
        <v>2</v>
      </c>
      <c r="L3492" s="27">
        <f>IF(K3492=0,0,IF(E3492&gt;1,E3492-1,VLOOKUP(K3492,Months_Weeks!$A$1:$B$13,2,0)))</f>
        <v>2</v>
      </c>
      <c r="M3492" s="29"/>
      <c r="N3492" s="39"/>
      <c r="O3492" s="39"/>
      <c r="P3492" s="50">
        <f t="shared" si="326"/>
        <v>0</v>
      </c>
      <c r="Q3492" s="28">
        <f t="shared" si="327"/>
        <v>2</v>
      </c>
      <c r="R3492" s="28">
        <f>IF(Q3492=0,0,IF(E3492&gt;1,E3492-1,VLOOKUP(Q3492,Months_Weeks!$A$1:$B$13,2,0)))</f>
        <v>2</v>
      </c>
      <c r="S3492" s="30"/>
      <c r="T3492" s="39"/>
      <c r="U3492" s="39"/>
      <c r="V3492" s="50">
        <f t="shared" si="328"/>
        <v>0</v>
      </c>
      <c r="W3492" s="28">
        <f t="shared" si="329"/>
        <v>2</v>
      </c>
      <c r="X3492" s="28">
        <f>IF(W3492=0,0,IF(E3492&gt;1,E3492-1,VLOOKUP(W3492,Months_Weeks!$A$1:$B$13,2,0)))</f>
        <v>2</v>
      </c>
      <c r="Y3492" s="30"/>
      <c r="Z3492" s="39">
        <v>1108341</v>
      </c>
      <c r="AA3492" s="31"/>
      <c r="AB3492" s="39"/>
      <c r="AC3492" s="31"/>
      <c r="AD3492" s="40"/>
      <c r="AE3492" s="31"/>
      <c r="AF3492" s="40"/>
      <c r="AG3492" s="31"/>
      <c r="AH3492" s="40"/>
      <c r="AI3492" s="31"/>
      <c r="AJ3492" s="40"/>
    </row>
    <row r="3493" spans="1:36" x14ac:dyDescent="0.25">
      <c r="A3493" s="37" t="s">
        <v>62</v>
      </c>
      <c r="B3493" s="37">
        <v>1009</v>
      </c>
      <c r="C3493" s="26" t="str">
        <f>IFERROR(INDEX(Clients[Client_Name],MATCH(Table312[[#This Row],[Client_Code]],Clients[Client_Code],0)),"")</f>
        <v>SUPER ROSARIO</v>
      </c>
      <c r="D3493" s="25">
        <v>2</v>
      </c>
      <c r="E3493" s="25">
        <v>4</v>
      </c>
      <c r="F3493" s="25" t="b">
        <f>IF(E3493&gt;(VLOOKUP(D3493,Months_Weeks!$A$2:$B$13,2,TRUE)),FALSE)</f>
        <v>0</v>
      </c>
      <c r="G3493" s="63">
        <f>IF(Table312[[#This Row],[Facility]]="Buin",1.5%,0.25%)</f>
        <v>1.4999999999999999E-2</v>
      </c>
      <c r="H3493" s="38">
        <v>209</v>
      </c>
      <c r="I3493" s="38"/>
      <c r="J3493" s="27">
        <f t="shared" si="324"/>
        <v>1092</v>
      </c>
      <c r="K3493" s="28">
        <f t="shared" si="325"/>
        <v>2</v>
      </c>
      <c r="L3493" s="27">
        <f>IF(K3493=0,0,IF(E3493&gt;1,E3493-1,VLOOKUP(K3493,Months_Weeks!$A$1:$B$13,2,0)))</f>
        <v>3</v>
      </c>
      <c r="M3493" s="29"/>
      <c r="N3493" s="39"/>
      <c r="O3493" s="39"/>
      <c r="P3493" s="50">
        <f t="shared" si="326"/>
        <v>0</v>
      </c>
      <c r="Q3493" s="28">
        <f t="shared" si="327"/>
        <v>2</v>
      </c>
      <c r="R3493" s="28">
        <f>IF(Q3493=0,0,IF(E3493&gt;1,E3493-1,VLOOKUP(Q3493,Months_Weeks!$A$1:$B$13,2,0)))</f>
        <v>3</v>
      </c>
      <c r="S3493" s="30"/>
      <c r="T3493" s="39"/>
      <c r="U3493" s="39"/>
      <c r="V3493" s="50">
        <f t="shared" si="328"/>
        <v>0</v>
      </c>
      <c r="W3493" s="28">
        <f t="shared" si="329"/>
        <v>2</v>
      </c>
      <c r="X3493" s="28">
        <f>IF(W3493=0,0,IF(E3493&gt;1,E3493-1,VLOOKUP(W3493,Months_Weeks!$A$1:$B$13,2,0)))</f>
        <v>3</v>
      </c>
      <c r="Y3493" s="30"/>
      <c r="Z3493" s="39"/>
      <c r="AA3493" s="31"/>
      <c r="AB3493" s="39"/>
      <c r="AC3493" s="31"/>
      <c r="AD3493" s="40"/>
      <c r="AE3493" s="31"/>
      <c r="AF3493" s="40"/>
      <c r="AG3493" s="31"/>
      <c r="AH3493" s="40"/>
      <c r="AI3493" s="31"/>
      <c r="AJ3493" s="40"/>
    </row>
    <row r="3494" spans="1:36" x14ac:dyDescent="0.25">
      <c r="A3494" s="37" t="s">
        <v>62</v>
      </c>
      <c r="B3494" s="37">
        <v>1009</v>
      </c>
      <c r="C3494" s="26" t="str">
        <f>IFERROR(INDEX(Clients[Client_Name],MATCH(Table312[[#This Row],[Client_Code]],Clients[Client_Code],0)),"")</f>
        <v>SUPER ROSARIO</v>
      </c>
      <c r="D3494" s="25">
        <v>3</v>
      </c>
      <c r="E3494" s="25">
        <v>1</v>
      </c>
      <c r="F3494" s="25" t="b">
        <f>IF(E3494&gt;(VLOOKUP(D3494,Months_Weeks!$A$2:$B$13,2,TRUE)),FALSE)</f>
        <v>0</v>
      </c>
      <c r="G3494" s="63">
        <f>IF(Table312[[#This Row],[Facility]]="Buin",1.5%,0.25%)</f>
        <v>1.4999999999999999E-2</v>
      </c>
      <c r="H3494" s="38">
        <v>363</v>
      </c>
      <c r="I3494" s="38"/>
      <c r="J3494" s="27">
        <f t="shared" si="324"/>
        <v>1455</v>
      </c>
      <c r="K3494" s="28">
        <f t="shared" si="325"/>
        <v>2</v>
      </c>
      <c r="L3494" s="27">
        <f>IF(K3494=0,0,IF(E3494&gt;1,E3494-1,VLOOKUP(K3494,Months_Weeks!$A$1:$B$13,2,0)))</f>
        <v>4</v>
      </c>
      <c r="M3494" s="29"/>
      <c r="N3494" s="39"/>
      <c r="O3494" s="39"/>
      <c r="P3494" s="50">
        <f t="shared" si="326"/>
        <v>0</v>
      </c>
      <c r="Q3494" s="28">
        <f t="shared" si="327"/>
        <v>2</v>
      </c>
      <c r="R3494" s="28">
        <f>IF(Q3494=0,0,IF(E3494&gt;1,E3494-1,VLOOKUP(Q3494,Months_Weeks!$A$1:$B$13,2,0)))</f>
        <v>4</v>
      </c>
      <c r="S3494" s="30"/>
      <c r="T3494" s="39"/>
      <c r="U3494" s="39"/>
      <c r="V3494" s="50">
        <f t="shared" si="328"/>
        <v>0</v>
      </c>
      <c r="W3494" s="28">
        <f t="shared" si="329"/>
        <v>2</v>
      </c>
      <c r="X3494" s="28">
        <f>IF(W3494=0,0,IF(E3494&gt;1,E3494-1,VLOOKUP(W3494,Months_Weeks!$A$1:$B$13,2,0)))</f>
        <v>4</v>
      </c>
      <c r="Y3494" s="30"/>
      <c r="Z3494" s="39">
        <f>880000/4</f>
        <v>220000</v>
      </c>
      <c r="AA3494" s="31"/>
      <c r="AB3494" s="39"/>
      <c r="AC3494" s="31"/>
      <c r="AD3494" s="40"/>
      <c r="AE3494" s="31"/>
      <c r="AF3494" s="40"/>
      <c r="AG3494" s="31"/>
      <c r="AH3494" s="40"/>
      <c r="AI3494" s="31"/>
      <c r="AJ3494" s="40"/>
    </row>
    <row r="3495" spans="1:36" x14ac:dyDescent="0.25">
      <c r="A3495" s="37" t="s">
        <v>62</v>
      </c>
      <c r="B3495" s="37">
        <v>1009</v>
      </c>
      <c r="C3495" s="26" t="str">
        <f>IFERROR(INDEX(Clients[Client_Name],MATCH(Table312[[#This Row],[Client_Code]],Clients[Client_Code],0)),"")</f>
        <v>SUPER ROSARIO</v>
      </c>
      <c r="D3495" s="25">
        <v>3</v>
      </c>
      <c r="E3495" s="25">
        <v>2</v>
      </c>
      <c r="F3495" s="25" t="b">
        <f>IF(E3495&gt;(VLOOKUP(D3495,Months_Weeks!$A$2:$B$13,2,TRUE)),FALSE)</f>
        <v>0</v>
      </c>
      <c r="G3495" s="63">
        <f>IF(Table312[[#This Row],[Facility]]="Buin",1.5%,0.25%)</f>
        <v>1.4999999999999999E-2</v>
      </c>
      <c r="H3495" s="38">
        <v>110</v>
      </c>
      <c r="I3495" s="38"/>
      <c r="J3495" s="27">
        <f t="shared" si="324"/>
        <v>1565</v>
      </c>
      <c r="K3495" s="28">
        <f t="shared" si="325"/>
        <v>3</v>
      </c>
      <c r="L3495" s="27">
        <f>IF(K3495=0,0,IF(E3495&gt;1,E3495-1,VLOOKUP(K3495,Months_Weeks!$A$1:$B$13,2,0)))</f>
        <v>1</v>
      </c>
      <c r="M3495" s="29"/>
      <c r="N3495" s="39"/>
      <c r="O3495" s="39"/>
      <c r="P3495" s="50">
        <f t="shared" si="326"/>
        <v>0</v>
      </c>
      <c r="Q3495" s="28">
        <f t="shared" si="327"/>
        <v>3</v>
      </c>
      <c r="R3495" s="28">
        <f>IF(Q3495=0,0,IF(E3495&gt;1,E3495-1,VLOOKUP(Q3495,Months_Weeks!$A$1:$B$13,2,0)))</f>
        <v>1</v>
      </c>
      <c r="S3495" s="30"/>
      <c r="T3495" s="39"/>
      <c r="U3495" s="39"/>
      <c r="V3495" s="50">
        <f t="shared" si="328"/>
        <v>0</v>
      </c>
      <c r="W3495" s="28">
        <f t="shared" si="329"/>
        <v>3</v>
      </c>
      <c r="X3495" s="28">
        <f>IF(W3495=0,0,IF(E3495&gt;1,E3495-1,VLOOKUP(W3495,Months_Weeks!$A$1:$B$13,2,0)))</f>
        <v>1</v>
      </c>
      <c r="Y3495" s="30"/>
      <c r="Z3495" s="39">
        <f>880000/4</f>
        <v>220000</v>
      </c>
      <c r="AA3495" s="31"/>
      <c r="AB3495" s="39"/>
      <c r="AC3495" s="31"/>
      <c r="AD3495" s="40"/>
      <c r="AE3495" s="31"/>
      <c r="AF3495" s="40"/>
      <c r="AG3495" s="31"/>
      <c r="AH3495" s="40"/>
      <c r="AI3495" s="31"/>
      <c r="AJ3495" s="40"/>
    </row>
    <row r="3496" spans="1:36" x14ac:dyDescent="0.25">
      <c r="A3496" s="37" t="s">
        <v>62</v>
      </c>
      <c r="B3496" s="37">
        <v>1009</v>
      </c>
      <c r="C3496" s="26" t="str">
        <f>IFERROR(INDEX(Clients[Client_Name],MATCH(Table312[[#This Row],[Client_Code]],Clients[Client_Code],0)),"")</f>
        <v>SUPER ROSARIO</v>
      </c>
      <c r="D3496" s="25">
        <v>3</v>
      </c>
      <c r="E3496" s="25">
        <v>3</v>
      </c>
      <c r="F3496" s="25" t="b">
        <f>IF(E3496&gt;(VLOOKUP(D3496,Months_Weeks!$A$2:$B$13,2,TRUE)),FALSE)</f>
        <v>0</v>
      </c>
      <c r="G3496" s="63">
        <f>IF(Table312[[#This Row],[Facility]]="Buin",1.5%,0.25%)</f>
        <v>1.4999999999999999E-2</v>
      </c>
      <c r="H3496" s="38"/>
      <c r="I3496" s="38"/>
      <c r="J3496" s="27">
        <f t="shared" si="324"/>
        <v>1565</v>
      </c>
      <c r="K3496" s="28">
        <f t="shared" si="325"/>
        <v>3</v>
      </c>
      <c r="L3496" s="27">
        <f>IF(K3496=0,0,IF(E3496&gt;1,E3496-1,VLOOKUP(K3496,Months_Weeks!$A$1:$B$13,2,0)))</f>
        <v>2</v>
      </c>
      <c r="M3496" s="29"/>
      <c r="N3496" s="39"/>
      <c r="O3496" s="39"/>
      <c r="P3496" s="50">
        <f t="shared" si="326"/>
        <v>0</v>
      </c>
      <c r="Q3496" s="28">
        <f t="shared" si="327"/>
        <v>3</v>
      </c>
      <c r="R3496" s="28">
        <f>IF(Q3496=0,0,IF(E3496&gt;1,E3496-1,VLOOKUP(Q3496,Months_Weeks!$A$1:$B$13,2,0)))</f>
        <v>2</v>
      </c>
      <c r="S3496" s="30"/>
      <c r="T3496" s="39"/>
      <c r="U3496" s="39"/>
      <c r="V3496" s="50">
        <f t="shared" si="328"/>
        <v>0</v>
      </c>
      <c r="W3496" s="28">
        <f t="shared" si="329"/>
        <v>3</v>
      </c>
      <c r="X3496" s="28">
        <f>IF(W3496=0,0,IF(E3496&gt;1,E3496-1,VLOOKUP(W3496,Months_Weeks!$A$1:$B$13,2,0)))</f>
        <v>2</v>
      </c>
      <c r="Y3496" s="30"/>
      <c r="Z3496" s="39">
        <f>880000/4</f>
        <v>220000</v>
      </c>
      <c r="AA3496" s="31"/>
      <c r="AB3496" s="39"/>
      <c r="AC3496" s="31"/>
      <c r="AD3496" s="40"/>
      <c r="AE3496" s="31"/>
      <c r="AF3496" s="40"/>
      <c r="AG3496" s="31"/>
      <c r="AH3496" s="40"/>
      <c r="AI3496" s="31"/>
      <c r="AJ3496" s="40"/>
    </row>
    <row r="3497" spans="1:36" x14ac:dyDescent="0.25">
      <c r="A3497" s="37" t="s">
        <v>62</v>
      </c>
      <c r="B3497" s="37">
        <v>1009</v>
      </c>
      <c r="C3497" s="26" t="str">
        <f>IFERROR(INDEX(Clients[Client_Name],MATCH(Table312[[#This Row],[Client_Code]],Clients[Client_Code],0)),"")</f>
        <v>SUPER ROSARIO</v>
      </c>
      <c r="D3497" s="25">
        <v>3</v>
      </c>
      <c r="E3497" s="25">
        <v>4</v>
      </c>
      <c r="F3497" s="25" t="b">
        <f>IF(E3497&gt;(VLOOKUP(D3497,Months_Weeks!$A$2:$B$13,2,TRUE)),FALSE)</f>
        <v>0</v>
      </c>
      <c r="G3497" s="63">
        <f>IF(Table312[[#This Row],[Facility]]="Buin",1.5%,0.25%)</f>
        <v>1.4999999999999999E-2</v>
      </c>
      <c r="H3497" s="38"/>
      <c r="I3497" s="38"/>
      <c r="J3497" s="27">
        <f t="shared" si="324"/>
        <v>1565</v>
      </c>
      <c r="K3497" s="28">
        <f t="shared" si="325"/>
        <v>3</v>
      </c>
      <c r="L3497" s="27">
        <f>IF(K3497=0,0,IF(E3497&gt;1,E3497-1,VLOOKUP(K3497,Months_Weeks!$A$1:$B$13,2,0)))</f>
        <v>3</v>
      </c>
      <c r="M3497" s="29"/>
      <c r="N3497" s="39"/>
      <c r="O3497" s="39"/>
      <c r="P3497" s="50">
        <f t="shared" si="326"/>
        <v>0</v>
      </c>
      <c r="Q3497" s="28">
        <f t="shared" si="327"/>
        <v>3</v>
      </c>
      <c r="R3497" s="28">
        <f>IF(Q3497=0,0,IF(E3497&gt;1,E3497-1,VLOOKUP(Q3497,Months_Weeks!$A$1:$B$13,2,0)))</f>
        <v>3</v>
      </c>
      <c r="S3497" s="30"/>
      <c r="T3497" s="39"/>
      <c r="U3497" s="39"/>
      <c r="V3497" s="50">
        <f t="shared" si="328"/>
        <v>0</v>
      </c>
      <c r="W3497" s="28">
        <f t="shared" si="329"/>
        <v>3</v>
      </c>
      <c r="X3497" s="28">
        <f>IF(W3497=0,0,IF(E3497&gt;1,E3497-1,VLOOKUP(W3497,Months_Weeks!$A$1:$B$13,2,0)))</f>
        <v>3</v>
      </c>
      <c r="Y3497" s="30"/>
      <c r="Z3497" s="39">
        <f>880000/4</f>
        <v>220000</v>
      </c>
      <c r="AA3497" s="31"/>
      <c r="AB3497" s="39"/>
      <c r="AC3497" s="31"/>
      <c r="AD3497" s="40"/>
      <c r="AE3497" s="31"/>
      <c r="AF3497" s="40"/>
      <c r="AG3497" s="31"/>
      <c r="AH3497" s="40"/>
      <c r="AI3497" s="31"/>
      <c r="AJ3497" s="40"/>
    </row>
    <row r="3498" spans="1:36" x14ac:dyDescent="0.25">
      <c r="A3498" s="37" t="s">
        <v>62</v>
      </c>
      <c r="B3498" s="37">
        <v>1009</v>
      </c>
      <c r="C3498" s="26" t="str">
        <f>IFERROR(INDEX(Clients[Client_Name],MATCH(Table312[[#This Row],[Client_Code]],Clients[Client_Code],0)),"")</f>
        <v>SUPER ROSARIO</v>
      </c>
      <c r="D3498" s="25">
        <v>3</v>
      </c>
      <c r="E3498" s="25">
        <v>5</v>
      </c>
      <c r="F3498" s="25" t="b">
        <f>IF(E3498&gt;(VLOOKUP(D3498,Months_Weeks!$A$2:$B$13,2,TRUE)),FALSE)</f>
        <v>0</v>
      </c>
      <c r="G3498" s="63">
        <f>IF(Table312[[#This Row],[Facility]]="Buin",1.5%,0.25%)</f>
        <v>1.4999999999999999E-2</v>
      </c>
      <c r="H3498" s="38"/>
      <c r="I3498" s="38"/>
      <c r="J3498" s="27">
        <f t="shared" si="324"/>
        <v>1565</v>
      </c>
      <c r="K3498" s="28">
        <f t="shared" si="325"/>
        <v>3</v>
      </c>
      <c r="L3498" s="27">
        <f>IF(K3498=0,0,IF(E3498&gt;1,E3498-1,VLOOKUP(K3498,Months_Weeks!$A$1:$B$13,2,0)))</f>
        <v>4</v>
      </c>
      <c r="M3498" s="29"/>
      <c r="N3498" s="39"/>
      <c r="O3498" s="39"/>
      <c r="P3498" s="50">
        <f t="shared" si="326"/>
        <v>0</v>
      </c>
      <c r="Q3498" s="28">
        <f t="shared" si="327"/>
        <v>3</v>
      </c>
      <c r="R3498" s="28">
        <f>IF(Q3498=0,0,IF(E3498&gt;1,E3498-1,VLOOKUP(Q3498,Months_Weeks!$A$1:$B$13,2,0)))</f>
        <v>4</v>
      </c>
      <c r="S3498" s="30"/>
      <c r="T3498" s="39"/>
      <c r="U3498" s="39"/>
      <c r="V3498" s="50">
        <f t="shared" si="328"/>
        <v>0</v>
      </c>
      <c r="W3498" s="28">
        <f t="shared" si="329"/>
        <v>3</v>
      </c>
      <c r="X3498" s="28">
        <f>IF(W3498=0,0,IF(E3498&gt;1,E3498-1,VLOOKUP(W3498,Months_Weeks!$A$1:$B$13,2,0)))</f>
        <v>4</v>
      </c>
      <c r="Y3498" s="30"/>
      <c r="Z3498" s="39">
        <v>80000</v>
      </c>
      <c r="AA3498" s="31"/>
      <c r="AB3498" s="39"/>
      <c r="AC3498" s="31"/>
      <c r="AD3498" s="40"/>
      <c r="AE3498" s="31"/>
      <c r="AF3498" s="40"/>
      <c r="AG3498" s="31"/>
      <c r="AH3498" s="40"/>
      <c r="AI3498" s="31"/>
      <c r="AJ3498" s="40"/>
    </row>
    <row r="3499" spans="1:36" x14ac:dyDescent="0.25">
      <c r="A3499" s="37" t="s">
        <v>62</v>
      </c>
      <c r="B3499" s="37">
        <v>1009</v>
      </c>
      <c r="C3499" s="26" t="str">
        <f>IFERROR(INDEX(Clients[Client_Name],MATCH(Table312[[#This Row],[Client_Code]],Clients[Client_Code],0)),"")</f>
        <v>SUPER ROSARIO</v>
      </c>
      <c r="D3499" s="25">
        <v>4</v>
      </c>
      <c r="E3499" s="25">
        <v>1</v>
      </c>
      <c r="F3499" s="25" t="b">
        <f>IF(E3499&gt;(VLOOKUP(D3499,Months_Weeks!$A$2:$B$13,2,TRUE)),FALSE)</f>
        <v>0</v>
      </c>
      <c r="G3499" s="63">
        <f>IF(Table312[[#This Row],[Facility]]="Buin",1.5%,0.25%)</f>
        <v>1.4999999999999999E-2</v>
      </c>
      <c r="H3499" s="38"/>
      <c r="I3499" s="38"/>
      <c r="J3499" s="27">
        <f t="shared" si="324"/>
        <v>1565</v>
      </c>
      <c r="K3499" s="28">
        <f t="shared" si="325"/>
        <v>3</v>
      </c>
      <c r="L3499" s="27">
        <f>IF(K3499=0,0,IF(E3499&gt;1,E3499-1,VLOOKUP(K3499,Months_Weeks!$A$1:$B$13,2,0)))</f>
        <v>5</v>
      </c>
      <c r="M3499" s="29"/>
      <c r="N3499" s="39"/>
      <c r="O3499" s="39"/>
      <c r="P3499" s="50">
        <f t="shared" si="326"/>
        <v>0</v>
      </c>
      <c r="Q3499" s="28">
        <f t="shared" si="327"/>
        <v>3</v>
      </c>
      <c r="R3499" s="28">
        <f>IF(Q3499=0,0,IF(E3499&gt;1,E3499-1,VLOOKUP(Q3499,Months_Weeks!$A$1:$B$13,2,0)))</f>
        <v>5</v>
      </c>
      <c r="S3499" s="30"/>
      <c r="T3499" s="39"/>
      <c r="U3499" s="39"/>
      <c r="V3499" s="50">
        <f t="shared" si="328"/>
        <v>0</v>
      </c>
      <c r="W3499" s="28">
        <f t="shared" si="329"/>
        <v>3</v>
      </c>
      <c r="X3499" s="28">
        <f>IF(W3499=0,0,IF(E3499&gt;1,E3499-1,VLOOKUP(W3499,Months_Weeks!$A$1:$B$13,2,0)))</f>
        <v>5</v>
      </c>
      <c r="Y3499" s="30"/>
      <c r="Z3499" s="39"/>
      <c r="AA3499" s="31"/>
      <c r="AB3499" s="39"/>
      <c r="AC3499" s="31"/>
      <c r="AD3499" s="40"/>
      <c r="AE3499" s="31"/>
      <c r="AF3499" s="40"/>
      <c r="AG3499" s="31"/>
      <c r="AH3499" s="40"/>
      <c r="AI3499" s="31"/>
      <c r="AJ3499" s="40"/>
    </row>
    <row r="3500" spans="1:36" x14ac:dyDescent="0.25">
      <c r="A3500" s="37" t="s">
        <v>62</v>
      </c>
      <c r="B3500" s="37">
        <v>1009</v>
      </c>
      <c r="C3500" s="26" t="str">
        <f>IFERROR(INDEX(Clients[Client_Name],MATCH(Table312[[#This Row],[Client_Code]],Clients[Client_Code],0)),"")</f>
        <v>SUPER ROSARIO</v>
      </c>
      <c r="D3500" s="25">
        <v>4</v>
      </c>
      <c r="E3500" s="25">
        <v>2</v>
      </c>
      <c r="F3500" s="25" t="b">
        <f>IF(E3500&gt;(VLOOKUP(D3500,Months_Weeks!$A$2:$B$13,2,TRUE)),FALSE)</f>
        <v>0</v>
      </c>
      <c r="G3500" s="63">
        <f>IF(Table312[[#This Row],[Facility]]="Buin",1.5%,0.25%)</f>
        <v>1.4999999999999999E-2</v>
      </c>
      <c r="H3500" s="38"/>
      <c r="I3500" s="38"/>
      <c r="J3500" s="27">
        <f t="shared" si="324"/>
        <v>1565</v>
      </c>
      <c r="K3500" s="28">
        <f t="shared" si="325"/>
        <v>4</v>
      </c>
      <c r="L3500" s="27">
        <f>IF(K3500=0,0,IF(E3500&gt;1,E3500-1,VLOOKUP(K3500,Months_Weeks!$A$1:$B$13,2,0)))</f>
        <v>1</v>
      </c>
      <c r="M3500" s="29"/>
      <c r="N3500" s="39"/>
      <c r="O3500" s="39"/>
      <c r="P3500" s="50">
        <f t="shared" si="326"/>
        <v>0</v>
      </c>
      <c r="Q3500" s="28">
        <f t="shared" si="327"/>
        <v>4</v>
      </c>
      <c r="R3500" s="28">
        <f>IF(Q3500=0,0,IF(E3500&gt;1,E3500-1,VLOOKUP(Q3500,Months_Weeks!$A$1:$B$13,2,0)))</f>
        <v>1</v>
      </c>
      <c r="S3500" s="30"/>
      <c r="T3500" s="39"/>
      <c r="U3500" s="39"/>
      <c r="V3500" s="50">
        <f t="shared" si="328"/>
        <v>0</v>
      </c>
      <c r="W3500" s="28">
        <f t="shared" si="329"/>
        <v>4</v>
      </c>
      <c r="X3500" s="28">
        <f>IF(W3500=0,0,IF(E3500&gt;1,E3500-1,VLOOKUP(W3500,Months_Weeks!$A$1:$B$13,2,0)))</f>
        <v>1</v>
      </c>
      <c r="Y3500" s="30"/>
      <c r="Z3500" s="39"/>
      <c r="AA3500" s="31"/>
      <c r="AB3500" s="39"/>
      <c r="AC3500" s="31"/>
      <c r="AD3500" s="40"/>
      <c r="AE3500" s="31"/>
      <c r="AF3500" s="40"/>
      <c r="AG3500" s="31"/>
      <c r="AH3500" s="40"/>
      <c r="AI3500" s="31"/>
      <c r="AJ3500" s="40"/>
    </row>
    <row r="3501" spans="1:36" x14ac:dyDescent="0.25">
      <c r="A3501" s="37" t="s">
        <v>62</v>
      </c>
      <c r="B3501" s="37">
        <v>1009</v>
      </c>
      <c r="C3501" s="26" t="str">
        <f>IFERROR(INDEX(Clients[Client_Name],MATCH(Table312[[#This Row],[Client_Code]],Clients[Client_Code],0)),"")</f>
        <v>SUPER ROSARIO</v>
      </c>
      <c r="D3501" s="25">
        <v>4</v>
      </c>
      <c r="E3501" s="25">
        <v>3</v>
      </c>
      <c r="F3501" s="25" t="b">
        <f>IF(E3501&gt;(VLOOKUP(D3501,Months_Weeks!$A$2:$B$13,2,TRUE)),FALSE)</f>
        <v>0</v>
      </c>
      <c r="G3501" s="63">
        <f>IF(Table312[[#This Row],[Facility]]="Buin",1.5%,0.25%)</f>
        <v>1.4999999999999999E-2</v>
      </c>
      <c r="H3501" s="38"/>
      <c r="I3501" s="38"/>
      <c r="J3501" s="27">
        <f t="shared" si="324"/>
        <v>1565</v>
      </c>
      <c r="K3501" s="28">
        <f t="shared" si="325"/>
        <v>4</v>
      </c>
      <c r="L3501" s="27">
        <f>IF(K3501=0,0,IF(E3501&gt;1,E3501-1,VLOOKUP(K3501,Months_Weeks!$A$1:$B$13,2,0)))</f>
        <v>2</v>
      </c>
      <c r="M3501" s="29"/>
      <c r="N3501" s="39"/>
      <c r="O3501" s="39"/>
      <c r="P3501" s="50">
        <f t="shared" si="326"/>
        <v>0</v>
      </c>
      <c r="Q3501" s="28">
        <f t="shared" si="327"/>
        <v>4</v>
      </c>
      <c r="R3501" s="28">
        <f>IF(Q3501=0,0,IF(E3501&gt;1,E3501-1,VLOOKUP(Q3501,Months_Weeks!$A$1:$B$13,2,0)))</f>
        <v>2</v>
      </c>
      <c r="S3501" s="30"/>
      <c r="T3501" s="39"/>
      <c r="U3501" s="39"/>
      <c r="V3501" s="50">
        <f t="shared" si="328"/>
        <v>0</v>
      </c>
      <c r="W3501" s="28">
        <f t="shared" si="329"/>
        <v>4</v>
      </c>
      <c r="X3501" s="28">
        <f>IF(W3501=0,0,IF(E3501&gt;1,E3501-1,VLOOKUP(W3501,Months_Weeks!$A$1:$B$13,2,0)))</f>
        <v>2</v>
      </c>
      <c r="Y3501" s="30"/>
      <c r="Z3501" s="39">
        <v>1120000</v>
      </c>
      <c r="AA3501" s="31"/>
      <c r="AB3501" s="39"/>
      <c r="AC3501" s="31"/>
      <c r="AD3501" s="40"/>
      <c r="AE3501" s="31"/>
      <c r="AF3501" s="40"/>
      <c r="AG3501" s="31"/>
      <c r="AH3501" s="40"/>
      <c r="AI3501" s="31"/>
      <c r="AJ3501" s="40"/>
    </row>
    <row r="3502" spans="1:36" x14ac:dyDescent="0.25">
      <c r="A3502" s="37" t="s">
        <v>62</v>
      </c>
      <c r="B3502" s="37">
        <v>1009</v>
      </c>
      <c r="C3502" s="26" t="str">
        <f>IFERROR(INDEX(Clients[Client_Name],MATCH(Table312[[#This Row],[Client_Code]],Clients[Client_Code],0)),"")</f>
        <v>SUPER ROSARIO</v>
      </c>
      <c r="D3502" s="25">
        <v>4</v>
      </c>
      <c r="E3502" s="25">
        <v>4</v>
      </c>
      <c r="F3502" s="25" t="b">
        <f>IF(E3502&gt;(VLOOKUP(D3502,Months_Weeks!$A$2:$B$13,2,TRUE)),FALSE)</f>
        <v>0</v>
      </c>
      <c r="G3502" s="63">
        <f>IF(Table312[[#This Row],[Facility]]="Buin",1.5%,0.25%)</f>
        <v>1.4999999999999999E-2</v>
      </c>
      <c r="H3502" s="38"/>
      <c r="I3502" s="38"/>
      <c r="J3502" s="27">
        <f t="shared" si="324"/>
        <v>1565</v>
      </c>
      <c r="K3502" s="28">
        <f t="shared" si="325"/>
        <v>4</v>
      </c>
      <c r="L3502" s="27">
        <f>IF(K3502=0,0,IF(E3502&gt;1,E3502-1,VLOOKUP(K3502,Months_Weeks!$A$1:$B$13,2,0)))</f>
        <v>3</v>
      </c>
      <c r="M3502" s="29"/>
      <c r="N3502" s="39"/>
      <c r="O3502" s="39"/>
      <c r="P3502" s="50">
        <f t="shared" si="326"/>
        <v>0</v>
      </c>
      <c r="Q3502" s="28">
        <f t="shared" si="327"/>
        <v>4</v>
      </c>
      <c r="R3502" s="28">
        <f>IF(Q3502=0,0,IF(E3502&gt;1,E3502-1,VLOOKUP(Q3502,Months_Weeks!$A$1:$B$13,2,0)))</f>
        <v>3</v>
      </c>
      <c r="S3502" s="30"/>
      <c r="T3502" s="39"/>
      <c r="U3502" s="39"/>
      <c r="V3502" s="50">
        <f t="shared" si="328"/>
        <v>0</v>
      </c>
      <c r="W3502" s="28">
        <f t="shared" si="329"/>
        <v>4</v>
      </c>
      <c r="X3502" s="28">
        <f>IF(W3502=0,0,IF(E3502&gt;1,E3502-1,VLOOKUP(W3502,Months_Weeks!$A$1:$B$13,2,0)))</f>
        <v>3</v>
      </c>
      <c r="Y3502" s="30"/>
      <c r="Z3502" s="39"/>
      <c r="AA3502" s="31"/>
      <c r="AB3502" s="39"/>
      <c r="AC3502" s="31"/>
      <c r="AD3502" s="40"/>
      <c r="AE3502" s="31"/>
      <c r="AF3502" s="40"/>
      <c r="AG3502" s="31"/>
      <c r="AH3502" s="40"/>
      <c r="AI3502" s="31"/>
      <c r="AJ3502" s="40"/>
    </row>
    <row r="3503" spans="1:36" x14ac:dyDescent="0.25">
      <c r="A3503" s="37" t="s">
        <v>62</v>
      </c>
      <c r="B3503" s="37">
        <v>1009</v>
      </c>
      <c r="C3503" s="26" t="str">
        <f>IFERROR(INDEX(Clients[Client_Name],MATCH(Table312[[#This Row],[Client_Code]],Clients[Client_Code],0)),"")</f>
        <v>SUPER ROSARIO</v>
      </c>
      <c r="D3503" s="25">
        <v>5</v>
      </c>
      <c r="E3503" s="25">
        <v>1</v>
      </c>
      <c r="F3503" s="25" t="b">
        <f>IF(E3503&gt;(VLOOKUP(D3503,Months_Weeks!$A$2:$B$13,2,TRUE)),FALSE)</f>
        <v>0</v>
      </c>
      <c r="G3503" s="63">
        <f>IF(Table312[[#This Row],[Facility]]="Buin",1.5%,0.25%)</f>
        <v>1.4999999999999999E-2</v>
      </c>
      <c r="H3503" s="38"/>
      <c r="I3503" s="38"/>
      <c r="J3503" s="27">
        <f t="shared" si="324"/>
        <v>1565</v>
      </c>
      <c r="K3503" s="28">
        <f t="shared" si="325"/>
        <v>4</v>
      </c>
      <c r="L3503" s="27">
        <f>IF(K3503=0,0,IF(E3503&gt;1,E3503-1,VLOOKUP(K3503,Months_Weeks!$A$1:$B$13,2,0)))</f>
        <v>4</v>
      </c>
      <c r="M3503" s="29"/>
      <c r="N3503" s="39"/>
      <c r="O3503" s="39"/>
      <c r="P3503" s="50">
        <f t="shared" si="326"/>
        <v>0</v>
      </c>
      <c r="Q3503" s="28">
        <f t="shared" si="327"/>
        <v>4</v>
      </c>
      <c r="R3503" s="28">
        <f>IF(Q3503=0,0,IF(E3503&gt;1,E3503-1,VLOOKUP(Q3503,Months_Weeks!$A$1:$B$13,2,0)))</f>
        <v>4</v>
      </c>
      <c r="S3503" s="30"/>
      <c r="T3503" s="39"/>
      <c r="U3503" s="39"/>
      <c r="V3503" s="50">
        <f t="shared" si="328"/>
        <v>0</v>
      </c>
      <c r="W3503" s="28">
        <f t="shared" si="329"/>
        <v>4</v>
      </c>
      <c r="X3503" s="28">
        <f>IF(W3503=0,0,IF(E3503&gt;1,E3503-1,VLOOKUP(W3503,Months_Weeks!$A$1:$B$13,2,0)))</f>
        <v>4</v>
      </c>
      <c r="Y3503" s="30"/>
      <c r="Z3503" s="39"/>
      <c r="AA3503" s="31"/>
      <c r="AB3503" s="39"/>
      <c r="AC3503" s="31"/>
      <c r="AD3503" s="40"/>
      <c r="AE3503" s="31"/>
      <c r="AF3503" s="40"/>
      <c r="AG3503" s="31"/>
      <c r="AH3503" s="40"/>
      <c r="AI3503" s="31"/>
      <c r="AJ3503" s="40"/>
    </row>
    <row r="3504" spans="1:36" x14ac:dyDescent="0.25">
      <c r="A3504" s="37" t="s">
        <v>62</v>
      </c>
      <c r="B3504" s="37">
        <v>1009</v>
      </c>
      <c r="C3504" s="26" t="str">
        <f>IFERROR(INDEX(Clients[Client_Name],MATCH(Table312[[#This Row],[Client_Code]],Clients[Client_Code],0)),"")</f>
        <v>SUPER ROSARIO</v>
      </c>
      <c r="D3504" s="25">
        <v>5</v>
      </c>
      <c r="E3504" s="25">
        <v>2</v>
      </c>
      <c r="F3504" s="25" t="b">
        <f>IF(E3504&gt;(VLOOKUP(D3504,Months_Weeks!$A$2:$B$13,2,TRUE)),FALSE)</f>
        <v>0</v>
      </c>
      <c r="G3504" s="63">
        <f>IF(Table312[[#This Row],[Facility]]="Buin",1.5%,0.25%)</f>
        <v>1.4999999999999999E-2</v>
      </c>
      <c r="H3504" s="38"/>
      <c r="I3504" s="38"/>
      <c r="J3504" s="27">
        <f t="shared" si="324"/>
        <v>1565</v>
      </c>
      <c r="K3504" s="28">
        <f t="shared" si="325"/>
        <v>5</v>
      </c>
      <c r="L3504" s="27">
        <f>IF(K3504=0,0,IF(E3504&gt;1,E3504-1,VLOOKUP(K3504,Months_Weeks!$A$1:$B$13,2,0)))</f>
        <v>1</v>
      </c>
      <c r="M3504" s="29"/>
      <c r="N3504" s="39"/>
      <c r="O3504" s="39"/>
      <c r="P3504" s="50">
        <f t="shared" si="326"/>
        <v>0</v>
      </c>
      <c r="Q3504" s="28">
        <f t="shared" si="327"/>
        <v>5</v>
      </c>
      <c r="R3504" s="28">
        <f>IF(Q3504=0,0,IF(E3504&gt;1,E3504-1,VLOOKUP(Q3504,Months_Weeks!$A$1:$B$13,2,0)))</f>
        <v>1</v>
      </c>
      <c r="S3504" s="30"/>
      <c r="T3504" s="39"/>
      <c r="U3504" s="39"/>
      <c r="V3504" s="50">
        <f t="shared" si="328"/>
        <v>0</v>
      </c>
      <c r="W3504" s="28">
        <f t="shared" si="329"/>
        <v>5</v>
      </c>
      <c r="X3504" s="28">
        <f>IF(W3504=0,0,IF(E3504&gt;1,E3504-1,VLOOKUP(W3504,Months_Weeks!$A$1:$B$13,2,0)))</f>
        <v>1</v>
      </c>
      <c r="Y3504" s="30"/>
      <c r="Z3504" s="39"/>
      <c r="AA3504" s="31"/>
      <c r="AB3504" s="39"/>
      <c r="AC3504" s="31"/>
      <c r="AD3504" s="40"/>
      <c r="AE3504" s="31"/>
      <c r="AF3504" s="40"/>
      <c r="AG3504" s="31"/>
      <c r="AH3504" s="40"/>
      <c r="AI3504" s="31"/>
      <c r="AJ3504" s="40"/>
    </row>
    <row r="3505" spans="1:36" x14ac:dyDescent="0.25">
      <c r="A3505" s="37" t="s">
        <v>62</v>
      </c>
      <c r="B3505" s="37">
        <v>1009</v>
      </c>
      <c r="C3505" s="26" t="str">
        <f>IFERROR(INDEX(Clients[Client_Name],MATCH(Table312[[#This Row],[Client_Code]],Clients[Client_Code],0)),"")</f>
        <v>SUPER ROSARIO</v>
      </c>
      <c r="D3505" s="25">
        <v>5</v>
      </c>
      <c r="E3505" s="25">
        <v>3</v>
      </c>
      <c r="F3505" s="25" t="b">
        <f>IF(E3505&gt;(VLOOKUP(D3505,Months_Weeks!$A$2:$B$13,2,TRUE)),FALSE)</f>
        <v>0</v>
      </c>
      <c r="G3505" s="63">
        <f>IF(Table312[[#This Row],[Facility]]="Buin",1.5%,0.25%)</f>
        <v>1.4999999999999999E-2</v>
      </c>
      <c r="H3505" s="38"/>
      <c r="I3505" s="38"/>
      <c r="J3505" s="27">
        <f t="shared" si="324"/>
        <v>1565</v>
      </c>
      <c r="K3505" s="28">
        <f t="shared" si="325"/>
        <v>5</v>
      </c>
      <c r="L3505" s="27">
        <f>IF(K3505=0,0,IF(E3505&gt;1,E3505-1,VLOOKUP(K3505,Months_Weeks!$A$1:$B$13,2,0)))</f>
        <v>2</v>
      </c>
      <c r="M3505" s="29"/>
      <c r="N3505" s="39"/>
      <c r="O3505" s="39"/>
      <c r="P3505" s="50">
        <f t="shared" si="326"/>
        <v>0</v>
      </c>
      <c r="Q3505" s="28">
        <f t="shared" si="327"/>
        <v>5</v>
      </c>
      <c r="R3505" s="28">
        <f>IF(Q3505=0,0,IF(E3505&gt;1,E3505-1,VLOOKUP(Q3505,Months_Weeks!$A$1:$B$13,2,0)))</f>
        <v>2</v>
      </c>
      <c r="S3505" s="30"/>
      <c r="T3505" s="39"/>
      <c r="U3505" s="39"/>
      <c r="V3505" s="50">
        <f t="shared" si="328"/>
        <v>0</v>
      </c>
      <c r="W3505" s="28">
        <f t="shared" si="329"/>
        <v>5</v>
      </c>
      <c r="X3505" s="28">
        <f>IF(W3505=0,0,IF(E3505&gt;1,E3505-1,VLOOKUP(W3505,Months_Weeks!$A$1:$B$13,2,0)))</f>
        <v>2</v>
      </c>
      <c r="Y3505" s="30"/>
      <c r="Z3505" s="39">
        <v>960000</v>
      </c>
      <c r="AA3505" s="31"/>
      <c r="AB3505" s="39"/>
      <c r="AC3505" s="31"/>
      <c r="AD3505" s="40"/>
      <c r="AE3505" s="31"/>
      <c r="AF3505" s="40"/>
      <c r="AG3505" s="31"/>
      <c r="AH3505" s="40"/>
      <c r="AI3505" s="31"/>
      <c r="AJ3505" s="40"/>
    </row>
    <row r="3506" spans="1:36" x14ac:dyDescent="0.25">
      <c r="A3506" s="37" t="s">
        <v>62</v>
      </c>
      <c r="B3506" s="37">
        <v>1009</v>
      </c>
      <c r="C3506" s="26" t="str">
        <f>IFERROR(INDEX(Clients[Client_Name],MATCH(Table312[[#This Row],[Client_Code]],Clients[Client_Code],0)),"")</f>
        <v>SUPER ROSARIO</v>
      </c>
      <c r="D3506" s="25">
        <v>5</v>
      </c>
      <c r="E3506" s="25">
        <v>4</v>
      </c>
      <c r="F3506" s="25" t="b">
        <f>IF(E3506&gt;(VLOOKUP(D3506,Months_Weeks!$A$2:$B$13,2,TRUE)),FALSE)</f>
        <v>0</v>
      </c>
      <c r="G3506" s="63">
        <f>IF(Table312[[#This Row],[Facility]]="Buin",1.5%,0.25%)</f>
        <v>1.4999999999999999E-2</v>
      </c>
      <c r="H3506" s="38"/>
      <c r="I3506" s="38"/>
      <c r="J3506" s="27">
        <f t="shared" si="324"/>
        <v>1565</v>
      </c>
      <c r="K3506" s="28">
        <f t="shared" si="325"/>
        <v>5</v>
      </c>
      <c r="L3506" s="27">
        <f>IF(K3506=0,0,IF(E3506&gt;1,E3506-1,VLOOKUP(K3506,Months_Weeks!$A$1:$B$13,2,0)))</f>
        <v>3</v>
      </c>
      <c r="M3506" s="29"/>
      <c r="N3506" s="39"/>
      <c r="O3506" s="39"/>
      <c r="P3506" s="50">
        <f t="shared" si="326"/>
        <v>0</v>
      </c>
      <c r="Q3506" s="28">
        <f t="shared" si="327"/>
        <v>5</v>
      </c>
      <c r="R3506" s="28">
        <f>IF(Q3506=0,0,IF(E3506&gt;1,E3506-1,VLOOKUP(Q3506,Months_Weeks!$A$1:$B$13,2,0)))</f>
        <v>3</v>
      </c>
      <c r="S3506" s="30"/>
      <c r="T3506" s="39"/>
      <c r="U3506" s="39"/>
      <c r="V3506" s="50">
        <f t="shared" si="328"/>
        <v>0</v>
      </c>
      <c r="W3506" s="28">
        <f t="shared" si="329"/>
        <v>5</v>
      </c>
      <c r="X3506" s="28">
        <f>IF(W3506=0,0,IF(E3506&gt;1,E3506-1,VLOOKUP(W3506,Months_Weeks!$A$1:$B$13,2,0)))</f>
        <v>3</v>
      </c>
      <c r="Y3506" s="30"/>
      <c r="Z3506" s="39"/>
      <c r="AA3506" s="31"/>
      <c r="AB3506" s="39"/>
      <c r="AC3506" s="31"/>
      <c r="AD3506" s="40"/>
      <c r="AE3506" s="31"/>
      <c r="AF3506" s="40"/>
      <c r="AG3506" s="31"/>
      <c r="AH3506" s="40"/>
      <c r="AI3506" s="31"/>
      <c r="AJ3506" s="40"/>
    </row>
    <row r="3507" spans="1:36" x14ac:dyDescent="0.25">
      <c r="A3507" s="37" t="s">
        <v>62</v>
      </c>
      <c r="B3507" s="37">
        <v>1009</v>
      </c>
      <c r="C3507" s="26" t="str">
        <f>IFERROR(INDEX(Clients[Client_Name],MATCH(Table312[[#This Row],[Client_Code]],Clients[Client_Code],0)),"")</f>
        <v>SUPER ROSARIO</v>
      </c>
      <c r="D3507" s="25">
        <v>6</v>
      </c>
      <c r="E3507" s="25">
        <v>1</v>
      </c>
      <c r="F3507" s="25" t="b">
        <f>IF(E3507&gt;(VLOOKUP(D3507,Months_Weeks!$A$2:$B$13,2,TRUE)),FALSE)</f>
        <v>0</v>
      </c>
      <c r="G3507" s="63">
        <f>IF(Table312[[#This Row],[Facility]]="Buin",1.5%,0.25%)</f>
        <v>1.4999999999999999E-2</v>
      </c>
      <c r="H3507" s="38"/>
      <c r="I3507" s="38"/>
      <c r="J3507" s="27">
        <f t="shared" si="324"/>
        <v>1565</v>
      </c>
      <c r="K3507" s="28">
        <f t="shared" si="325"/>
        <v>5</v>
      </c>
      <c r="L3507" s="27">
        <f>IF(K3507=0,0,IF(E3507&gt;1,E3507-1,VLOOKUP(K3507,Months_Weeks!$A$1:$B$13,2,0)))</f>
        <v>4</v>
      </c>
      <c r="M3507" s="29"/>
      <c r="N3507" s="39"/>
      <c r="O3507" s="39"/>
      <c r="P3507" s="50">
        <f t="shared" si="326"/>
        <v>0</v>
      </c>
      <c r="Q3507" s="28">
        <f t="shared" si="327"/>
        <v>5</v>
      </c>
      <c r="R3507" s="28">
        <f>IF(Q3507=0,0,IF(E3507&gt;1,E3507-1,VLOOKUP(Q3507,Months_Weeks!$A$1:$B$13,2,0)))</f>
        <v>4</v>
      </c>
      <c r="S3507" s="30"/>
      <c r="T3507" s="39"/>
      <c r="U3507" s="39"/>
      <c r="V3507" s="50">
        <f t="shared" si="328"/>
        <v>0</v>
      </c>
      <c r="W3507" s="28">
        <f t="shared" si="329"/>
        <v>5</v>
      </c>
      <c r="X3507" s="28">
        <f>IF(W3507=0,0,IF(E3507&gt;1,E3507-1,VLOOKUP(W3507,Months_Weeks!$A$1:$B$13,2,0)))</f>
        <v>4</v>
      </c>
      <c r="Y3507" s="30"/>
      <c r="Z3507" s="39"/>
      <c r="AA3507" s="31"/>
      <c r="AB3507" s="39"/>
      <c r="AC3507" s="31"/>
      <c r="AD3507" s="40"/>
      <c r="AE3507" s="31"/>
      <c r="AF3507" s="40"/>
      <c r="AG3507" s="31"/>
      <c r="AH3507" s="40"/>
      <c r="AI3507" s="31"/>
      <c r="AJ3507" s="40"/>
    </row>
    <row r="3508" spans="1:36" x14ac:dyDescent="0.25">
      <c r="A3508" s="37" t="s">
        <v>62</v>
      </c>
      <c r="B3508" s="37">
        <v>1009</v>
      </c>
      <c r="C3508" s="26" t="str">
        <f>IFERROR(INDEX(Clients[Client_Name],MATCH(Table312[[#This Row],[Client_Code]],Clients[Client_Code],0)),"")</f>
        <v>SUPER ROSARIO</v>
      </c>
      <c r="D3508" s="25">
        <v>6</v>
      </c>
      <c r="E3508" s="25">
        <v>2</v>
      </c>
      <c r="F3508" s="25" t="b">
        <f>IF(E3508&gt;(VLOOKUP(D3508,Months_Weeks!$A$2:$B$13,2,TRUE)),FALSE)</f>
        <v>0</v>
      </c>
      <c r="G3508" s="63">
        <f>IF(Table312[[#This Row],[Facility]]="Buin",1.5%,0.25%)</f>
        <v>1.4999999999999999E-2</v>
      </c>
      <c r="H3508" s="38"/>
      <c r="I3508" s="38"/>
      <c r="J3508" s="27">
        <f t="shared" si="324"/>
        <v>1565</v>
      </c>
      <c r="K3508" s="28">
        <f t="shared" si="325"/>
        <v>6</v>
      </c>
      <c r="L3508" s="27">
        <f>IF(K3508=0,0,IF(E3508&gt;1,E3508-1,VLOOKUP(K3508,Months_Weeks!$A$1:$B$13,2,0)))</f>
        <v>1</v>
      </c>
      <c r="M3508" s="29"/>
      <c r="N3508" s="39"/>
      <c r="O3508" s="39"/>
      <c r="P3508" s="50">
        <f t="shared" si="326"/>
        <v>0</v>
      </c>
      <c r="Q3508" s="28">
        <f t="shared" si="327"/>
        <v>6</v>
      </c>
      <c r="R3508" s="28">
        <f>IF(Q3508=0,0,IF(E3508&gt;1,E3508-1,VLOOKUP(Q3508,Months_Weeks!$A$1:$B$13,2,0)))</f>
        <v>1</v>
      </c>
      <c r="S3508" s="30"/>
      <c r="T3508" s="39"/>
      <c r="U3508" s="39"/>
      <c r="V3508" s="50">
        <f t="shared" si="328"/>
        <v>0</v>
      </c>
      <c r="W3508" s="28">
        <f t="shared" si="329"/>
        <v>6</v>
      </c>
      <c r="X3508" s="28">
        <f>IF(W3508=0,0,IF(E3508&gt;1,E3508-1,VLOOKUP(W3508,Months_Weeks!$A$1:$B$13,2,0)))</f>
        <v>1</v>
      </c>
      <c r="Y3508" s="30"/>
      <c r="Z3508" s="39"/>
      <c r="AA3508" s="31"/>
      <c r="AB3508" s="39"/>
      <c r="AC3508" s="31"/>
      <c r="AD3508" s="40"/>
      <c r="AE3508" s="31"/>
      <c r="AF3508" s="40"/>
      <c r="AG3508" s="31"/>
      <c r="AH3508" s="40"/>
      <c r="AI3508" s="31"/>
      <c r="AJ3508" s="40"/>
    </row>
    <row r="3509" spans="1:36" x14ac:dyDescent="0.25">
      <c r="A3509" s="37" t="s">
        <v>62</v>
      </c>
      <c r="B3509" s="37">
        <v>1009</v>
      </c>
      <c r="C3509" s="26" t="str">
        <f>IFERROR(INDEX(Clients[Client_Name],MATCH(Table312[[#This Row],[Client_Code]],Clients[Client_Code],0)),"")</f>
        <v>SUPER ROSARIO</v>
      </c>
      <c r="D3509" s="25">
        <v>6</v>
      </c>
      <c r="E3509" s="25">
        <v>3</v>
      </c>
      <c r="F3509" s="25" t="b">
        <f>IF(E3509&gt;(VLOOKUP(D3509,Months_Weeks!$A$2:$B$13,2,TRUE)),FALSE)</f>
        <v>0</v>
      </c>
      <c r="G3509" s="63">
        <f>IF(Table312[[#This Row],[Facility]]="Buin",1.5%,0.25%)</f>
        <v>1.4999999999999999E-2</v>
      </c>
      <c r="H3509" s="38"/>
      <c r="I3509" s="38"/>
      <c r="J3509" s="27">
        <f t="shared" si="324"/>
        <v>1565</v>
      </c>
      <c r="K3509" s="28">
        <f t="shared" si="325"/>
        <v>6</v>
      </c>
      <c r="L3509" s="27">
        <f>IF(K3509=0,0,IF(E3509&gt;1,E3509-1,VLOOKUP(K3509,Months_Weeks!$A$1:$B$13,2,0)))</f>
        <v>2</v>
      </c>
      <c r="M3509" s="29"/>
      <c r="N3509" s="39"/>
      <c r="O3509" s="39"/>
      <c r="P3509" s="50">
        <f t="shared" si="326"/>
        <v>0</v>
      </c>
      <c r="Q3509" s="28">
        <f t="shared" si="327"/>
        <v>6</v>
      </c>
      <c r="R3509" s="28">
        <f>IF(Q3509=0,0,IF(E3509&gt;1,E3509-1,VLOOKUP(Q3509,Months_Weeks!$A$1:$B$13,2,0)))</f>
        <v>2</v>
      </c>
      <c r="S3509" s="30"/>
      <c r="T3509" s="39"/>
      <c r="U3509" s="39"/>
      <c r="V3509" s="50">
        <f t="shared" si="328"/>
        <v>0</v>
      </c>
      <c r="W3509" s="28">
        <f t="shared" si="329"/>
        <v>6</v>
      </c>
      <c r="X3509" s="28">
        <f>IF(W3509=0,0,IF(E3509&gt;1,E3509-1,VLOOKUP(W3509,Months_Weeks!$A$1:$B$13,2,0)))</f>
        <v>2</v>
      </c>
      <c r="Y3509" s="30"/>
      <c r="Z3509" s="39">
        <v>1440000</v>
      </c>
      <c r="AA3509" s="31"/>
      <c r="AB3509" s="39"/>
      <c r="AC3509" s="31"/>
      <c r="AD3509" s="40"/>
      <c r="AE3509" s="31"/>
      <c r="AF3509" s="40"/>
      <c r="AG3509" s="31"/>
      <c r="AH3509" s="40"/>
      <c r="AI3509" s="31"/>
      <c r="AJ3509" s="40"/>
    </row>
    <row r="3510" spans="1:36" x14ac:dyDescent="0.25">
      <c r="A3510" s="37" t="s">
        <v>62</v>
      </c>
      <c r="B3510" s="37">
        <v>1009</v>
      </c>
      <c r="C3510" s="26" t="str">
        <f>IFERROR(INDEX(Clients[Client_Name],MATCH(Table312[[#This Row],[Client_Code]],Clients[Client_Code],0)),"")</f>
        <v>SUPER ROSARIO</v>
      </c>
      <c r="D3510" s="25">
        <v>6</v>
      </c>
      <c r="E3510" s="25">
        <v>4</v>
      </c>
      <c r="F3510" s="25" t="b">
        <f>IF(E3510&gt;(VLOOKUP(D3510,Months_Weeks!$A$2:$B$13,2,TRUE)),FALSE)</f>
        <v>0</v>
      </c>
      <c r="G3510" s="63">
        <f>IF(Table312[[#This Row],[Facility]]="Buin",1.5%,0.25%)</f>
        <v>1.4999999999999999E-2</v>
      </c>
      <c r="H3510" s="38"/>
      <c r="I3510" s="38"/>
      <c r="J3510" s="27">
        <f t="shared" si="324"/>
        <v>1565</v>
      </c>
      <c r="K3510" s="28">
        <f t="shared" si="325"/>
        <v>6</v>
      </c>
      <c r="L3510" s="27">
        <f>IF(K3510=0,0,IF(E3510&gt;1,E3510-1,VLOOKUP(K3510,Months_Weeks!$A$1:$B$13,2,0)))</f>
        <v>3</v>
      </c>
      <c r="M3510" s="29"/>
      <c r="N3510" s="39"/>
      <c r="O3510" s="39"/>
      <c r="P3510" s="50">
        <f t="shared" si="326"/>
        <v>0</v>
      </c>
      <c r="Q3510" s="28">
        <f t="shared" si="327"/>
        <v>6</v>
      </c>
      <c r="R3510" s="28">
        <f>IF(Q3510=0,0,IF(E3510&gt;1,E3510-1,VLOOKUP(Q3510,Months_Weeks!$A$1:$B$13,2,0)))</f>
        <v>3</v>
      </c>
      <c r="S3510" s="30"/>
      <c r="T3510" s="39"/>
      <c r="U3510" s="39"/>
      <c r="V3510" s="50">
        <f t="shared" si="328"/>
        <v>0</v>
      </c>
      <c r="W3510" s="28">
        <f t="shared" si="329"/>
        <v>6</v>
      </c>
      <c r="X3510" s="28">
        <f>IF(W3510=0,0,IF(E3510&gt;1,E3510-1,VLOOKUP(W3510,Months_Weeks!$A$1:$B$13,2,0)))</f>
        <v>3</v>
      </c>
      <c r="Y3510" s="30"/>
      <c r="Z3510" s="39"/>
      <c r="AA3510" s="31"/>
      <c r="AB3510" s="39"/>
      <c r="AC3510" s="31"/>
      <c r="AD3510" s="40"/>
      <c r="AE3510" s="31"/>
      <c r="AF3510" s="40"/>
      <c r="AG3510" s="31"/>
      <c r="AH3510" s="40"/>
      <c r="AI3510" s="31"/>
      <c r="AJ3510" s="40"/>
    </row>
    <row r="3511" spans="1:36" x14ac:dyDescent="0.25">
      <c r="A3511" s="37" t="s">
        <v>62</v>
      </c>
      <c r="B3511" s="37">
        <v>1009</v>
      </c>
      <c r="C3511" s="26" t="str">
        <f>IFERROR(INDEX(Clients[Client_Name],MATCH(Table312[[#This Row],[Client_Code]],Clients[Client_Code],0)),"")</f>
        <v>SUPER ROSARIO</v>
      </c>
      <c r="D3511" s="25">
        <v>6</v>
      </c>
      <c r="E3511" s="25">
        <v>5</v>
      </c>
      <c r="F3511" s="25" t="b">
        <f>IF(E3511&gt;(VLOOKUP(D3511,Months_Weeks!$A$2:$B$13,2,TRUE)),FALSE)</f>
        <v>0</v>
      </c>
      <c r="G3511" s="63">
        <f>IF(Table312[[#This Row],[Facility]]="Buin",1.5%,0.25%)</f>
        <v>1.4999999999999999E-2</v>
      </c>
      <c r="H3511" s="38"/>
      <c r="I3511" s="38"/>
      <c r="J3511" s="27">
        <f t="shared" si="324"/>
        <v>1565</v>
      </c>
      <c r="K3511" s="28">
        <f t="shared" si="325"/>
        <v>6</v>
      </c>
      <c r="L3511" s="27">
        <f>IF(K3511=0,0,IF(E3511&gt;1,E3511-1,VLOOKUP(K3511,Months_Weeks!$A$1:$B$13,2,0)))</f>
        <v>4</v>
      </c>
      <c r="M3511" s="29"/>
      <c r="N3511" s="39"/>
      <c r="O3511" s="39"/>
      <c r="P3511" s="50">
        <f t="shared" si="326"/>
        <v>0</v>
      </c>
      <c r="Q3511" s="28">
        <f t="shared" si="327"/>
        <v>6</v>
      </c>
      <c r="R3511" s="28">
        <f>IF(Q3511=0,0,IF(E3511&gt;1,E3511-1,VLOOKUP(Q3511,Months_Weeks!$A$1:$B$13,2,0)))</f>
        <v>4</v>
      </c>
      <c r="S3511" s="30"/>
      <c r="T3511" s="39"/>
      <c r="U3511" s="39"/>
      <c r="V3511" s="50">
        <f t="shared" si="328"/>
        <v>0</v>
      </c>
      <c r="W3511" s="28">
        <f t="shared" si="329"/>
        <v>6</v>
      </c>
      <c r="X3511" s="28">
        <f>IF(W3511=0,0,IF(E3511&gt;1,E3511-1,VLOOKUP(W3511,Months_Weeks!$A$1:$B$13,2,0)))</f>
        <v>4</v>
      </c>
      <c r="Y3511" s="30"/>
      <c r="Z3511" s="39"/>
      <c r="AA3511" s="31"/>
      <c r="AB3511" s="39"/>
      <c r="AC3511" s="31"/>
      <c r="AD3511" s="40"/>
      <c r="AE3511" s="31"/>
      <c r="AF3511" s="40"/>
      <c r="AG3511" s="31"/>
      <c r="AH3511" s="40"/>
      <c r="AI3511" s="31"/>
      <c r="AJ3511" s="40"/>
    </row>
    <row r="3512" spans="1:36" x14ac:dyDescent="0.25">
      <c r="A3512" s="37" t="s">
        <v>62</v>
      </c>
      <c r="B3512" s="37">
        <v>1009</v>
      </c>
      <c r="C3512" s="26" t="str">
        <f>IFERROR(INDEX(Clients[Client_Name],MATCH(Table312[[#This Row],[Client_Code]],Clients[Client_Code],0)),"")</f>
        <v>SUPER ROSARIO</v>
      </c>
      <c r="D3512" s="25">
        <v>7</v>
      </c>
      <c r="E3512" s="25">
        <v>1</v>
      </c>
      <c r="F3512" s="25" t="b">
        <f>IF(E3512&gt;(VLOOKUP(D3512,Months_Weeks!$A$2:$B$13,2,TRUE)),FALSE)</f>
        <v>0</v>
      </c>
      <c r="G3512" s="63">
        <f>IF(Table312[[#This Row],[Facility]]="Buin",1.5%,0.25%)</f>
        <v>1.4999999999999999E-2</v>
      </c>
      <c r="H3512" s="38"/>
      <c r="I3512" s="38"/>
      <c r="J3512" s="27">
        <f t="shared" si="324"/>
        <v>1565</v>
      </c>
      <c r="K3512" s="28">
        <f t="shared" si="325"/>
        <v>6</v>
      </c>
      <c r="L3512" s="27">
        <f>IF(K3512=0,0,IF(E3512&gt;1,E3512-1,VLOOKUP(K3512,Months_Weeks!$A$1:$B$13,2,0)))</f>
        <v>5</v>
      </c>
      <c r="M3512" s="29"/>
      <c r="N3512" s="39"/>
      <c r="O3512" s="39"/>
      <c r="P3512" s="50">
        <f t="shared" si="326"/>
        <v>0</v>
      </c>
      <c r="Q3512" s="28">
        <f t="shared" si="327"/>
        <v>6</v>
      </c>
      <c r="R3512" s="28">
        <f>IF(Q3512=0,0,IF(E3512&gt;1,E3512-1,VLOOKUP(Q3512,Months_Weeks!$A$1:$B$13,2,0)))</f>
        <v>5</v>
      </c>
      <c r="S3512" s="30"/>
      <c r="T3512" s="39"/>
      <c r="U3512" s="39"/>
      <c r="V3512" s="50">
        <f t="shared" si="328"/>
        <v>0</v>
      </c>
      <c r="W3512" s="28">
        <f t="shared" si="329"/>
        <v>6</v>
      </c>
      <c r="X3512" s="28">
        <f>IF(W3512=0,0,IF(E3512&gt;1,E3512-1,VLOOKUP(W3512,Months_Weeks!$A$1:$B$13,2,0)))</f>
        <v>5</v>
      </c>
      <c r="Y3512" s="30"/>
      <c r="Z3512" s="39"/>
      <c r="AA3512" s="31"/>
      <c r="AB3512" s="39"/>
      <c r="AC3512" s="31"/>
      <c r="AD3512" s="40"/>
      <c r="AE3512" s="31"/>
      <c r="AF3512" s="40"/>
      <c r="AG3512" s="31"/>
      <c r="AH3512" s="40"/>
      <c r="AI3512" s="31"/>
      <c r="AJ3512" s="40"/>
    </row>
    <row r="3513" spans="1:36" x14ac:dyDescent="0.25">
      <c r="A3513" s="37" t="s">
        <v>62</v>
      </c>
      <c r="B3513" s="37">
        <v>1009</v>
      </c>
      <c r="C3513" s="26" t="str">
        <f>IFERROR(INDEX(Clients[Client_Name],MATCH(Table312[[#This Row],[Client_Code]],Clients[Client_Code],0)),"")</f>
        <v>SUPER ROSARIO</v>
      </c>
      <c r="D3513" s="25">
        <v>7</v>
      </c>
      <c r="E3513" s="25">
        <v>2</v>
      </c>
      <c r="F3513" s="25" t="b">
        <f>IF(E3513&gt;(VLOOKUP(D3513,Months_Weeks!$A$2:$B$13,2,TRUE)),FALSE)</f>
        <v>0</v>
      </c>
      <c r="G3513" s="63">
        <f>IF(Table312[[#This Row],[Facility]]="Buin",1.5%,0.25%)</f>
        <v>1.4999999999999999E-2</v>
      </c>
      <c r="H3513" s="38"/>
      <c r="I3513" s="38"/>
      <c r="J3513" s="27">
        <f t="shared" si="324"/>
        <v>1565</v>
      </c>
      <c r="K3513" s="28">
        <f t="shared" si="325"/>
        <v>7</v>
      </c>
      <c r="L3513" s="27">
        <f>IF(K3513=0,0,IF(E3513&gt;1,E3513-1,VLOOKUP(K3513,Months_Weeks!$A$1:$B$13,2,0)))</f>
        <v>1</v>
      </c>
      <c r="M3513" s="29"/>
      <c r="N3513" s="39"/>
      <c r="O3513" s="39"/>
      <c r="P3513" s="50">
        <f t="shared" si="326"/>
        <v>0</v>
      </c>
      <c r="Q3513" s="28">
        <f t="shared" si="327"/>
        <v>7</v>
      </c>
      <c r="R3513" s="28">
        <f>IF(Q3513=0,0,IF(E3513&gt;1,E3513-1,VLOOKUP(Q3513,Months_Weeks!$A$1:$B$13,2,0)))</f>
        <v>1</v>
      </c>
      <c r="S3513" s="30"/>
      <c r="T3513" s="39"/>
      <c r="U3513" s="39"/>
      <c r="V3513" s="50">
        <f t="shared" si="328"/>
        <v>0</v>
      </c>
      <c r="W3513" s="28">
        <f t="shared" si="329"/>
        <v>7</v>
      </c>
      <c r="X3513" s="28">
        <f>IF(W3513=0,0,IF(E3513&gt;1,E3513-1,VLOOKUP(W3513,Months_Weeks!$A$1:$B$13,2,0)))</f>
        <v>1</v>
      </c>
      <c r="Y3513" s="30"/>
      <c r="Z3513" s="39">
        <v>1260000</v>
      </c>
      <c r="AA3513" s="31"/>
      <c r="AB3513" s="39"/>
      <c r="AC3513" s="31"/>
      <c r="AD3513" s="40"/>
      <c r="AE3513" s="31"/>
      <c r="AF3513" s="40"/>
      <c r="AG3513" s="31"/>
      <c r="AH3513" s="40"/>
      <c r="AI3513" s="31"/>
      <c r="AJ3513" s="40"/>
    </row>
    <row r="3514" spans="1:36" x14ac:dyDescent="0.25">
      <c r="A3514" s="37" t="s">
        <v>62</v>
      </c>
      <c r="B3514" s="37">
        <v>1009</v>
      </c>
      <c r="C3514" s="26" t="str">
        <f>IFERROR(INDEX(Clients[Client_Name],MATCH(Table312[[#This Row],[Client_Code]],Clients[Client_Code],0)),"")</f>
        <v>SUPER ROSARIO</v>
      </c>
      <c r="D3514" s="25">
        <v>7</v>
      </c>
      <c r="E3514" s="25">
        <v>3</v>
      </c>
      <c r="F3514" s="25" t="b">
        <f>IF(E3514&gt;(VLOOKUP(D3514,Months_Weeks!$A$2:$B$13,2,TRUE)),FALSE)</f>
        <v>0</v>
      </c>
      <c r="G3514" s="63">
        <f>IF(Table312[[#This Row],[Facility]]="Buin",1.5%,0.25%)</f>
        <v>1.4999999999999999E-2</v>
      </c>
      <c r="H3514" s="38"/>
      <c r="I3514" s="38"/>
      <c r="J3514" s="27">
        <f t="shared" si="324"/>
        <v>1565</v>
      </c>
      <c r="K3514" s="28">
        <f t="shared" si="325"/>
        <v>7</v>
      </c>
      <c r="L3514" s="27">
        <f>IF(K3514=0,0,IF(E3514&gt;1,E3514-1,VLOOKUP(K3514,Months_Weeks!$A$1:$B$13,2,0)))</f>
        <v>2</v>
      </c>
      <c r="M3514" s="29"/>
      <c r="N3514" s="39"/>
      <c r="O3514" s="39"/>
      <c r="P3514" s="50">
        <f t="shared" si="326"/>
        <v>0</v>
      </c>
      <c r="Q3514" s="28">
        <f t="shared" si="327"/>
        <v>7</v>
      </c>
      <c r="R3514" s="28">
        <f>IF(Q3514=0,0,IF(E3514&gt;1,E3514-1,VLOOKUP(Q3514,Months_Weeks!$A$1:$B$13,2,0)))</f>
        <v>2</v>
      </c>
      <c r="S3514" s="30"/>
      <c r="T3514" s="39"/>
      <c r="U3514" s="39"/>
      <c r="V3514" s="50">
        <f t="shared" si="328"/>
        <v>0</v>
      </c>
      <c r="W3514" s="28">
        <f t="shared" si="329"/>
        <v>7</v>
      </c>
      <c r="X3514" s="28">
        <f>IF(W3514=0,0,IF(E3514&gt;1,E3514-1,VLOOKUP(W3514,Months_Weeks!$A$1:$B$13,2,0)))</f>
        <v>2</v>
      </c>
      <c r="Y3514" s="30"/>
      <c r="Z3514" s="39"/>
      <c r="AA3514" s="31"/>
      <c r="AB3514" s="39"/>
      <c r="AC3514" s="31"/>
      <c r="AD3514" s="40"/>
      <c r="AE3514" s="31"/>
      <c r="AF3514" s="40"/>
      <c r="AG3514" s="31"/>
      <c r="AH3514" s="40"/>
      <c r="AI3514" s="31"/>
      <c r="AJ3514" s="40"/>
    </row>
    <row r="3515" spans="1:36" x14ac:dyDescent="0.25">
      <c r="A3515" s="37" t="s">
        <v>62</v>
      </c>
      <c r="B3515" s="37">
        <v>1009</v>
      </c>
      <c r="C3515" s="26" t="str">
        <f>IFERROR(INDEX(Clients[Client_Name],MATCH(Table312[[#This Row],[Client_Code]],Clients[Client_Code],0)),"")</f>
        <v>SUPER ROSARIO</v>
      </c>
      <c r="D3515" s="25">
        <v>7</v>
      </c>
      <c r="E3515" s="25">
        <v>4</v>
      </c>
      <c r="F3515" s="25" t="b">
        <f>IF(E3515&gt;(VLOOKUP(D3515,Months_Weeks!$A$2:$B$13,2,TRUE)),FALSE)</f>
        <v>0</v>
      </c>
      <c r="G3515" s="63">
        <f>IF(Table312[[#This Row],[Facility]]="Buin",1.5%,0.25%)</f>
        <v>1.4999999999999999E-2</v>
      </c>
      <c r="H3515" s="38"/>
      <c r="I3515" s="38"/>
      <c r="J3515" s="27">
        <f t="shared" si="324"/>
        <v>1565</v>
      </c>
      <c r="K3515" s="28">
        <f t="shared" si="325"/>
        <v>7</v>
      </c>
      <c r="L3515" s="27">
        <f>IF(K3515=0,0,IF(E3515&gt;1,E3515-1,VLOOKUP(K3515,Months_Weeks!$A$1:$B$13,2,0)))</f>
        <v>3</v>
      </c>
      <c r="M3515" s="29"/>
      <c r="N3515" s="39"/>
      <c r="O3515" s="39"/>
      <c r="P3515" s="50">
        <f t="shared" si="326"/>
        <v>0</v>
      </c>
      <c r="Q3515" s="28">
        <f t="shared" si="327"/>
        <v>7</v>
      </c>
      <c r="R3515" s="28">
        <f>IF(Q3515=0,0,IF(E3515&gt;1,E3515-1,VLOOKUP(Q3515,Months_Weeks!$A$1:$B$13,2,0)))</f>
        <v>3</v>
      </c>
      <c r="S3515" s="30"/>
      <c r="T3515" s="39"/>
      <c r="U3515" s="39"/>
      <c r="V3515" s="50">
        <f t="shared" si="328"/>
        <v>0</v>
      </c>
      <c r="W3515" s="28">
        <f t="shared" si="329"/>
        <v>7</v>
      </c>
      <c r="X3515" s="28">
        <f>IF(W3515=0,0,IF(E3515&gt;1,E3515-1,VLOOKUP(W3515,Months_Weeks!$A$1:$B$13,2,0)))</f>
        <v>3</v>
      </c>
      <c r="Y3515" s="30"/>
      <c r="Z3515" s="39"/>
      <c r="AA3515" s="31"/>
      <c r="AB3515" s="39"/>
      <c r="AC3515" s="31"/>
      <c r="AD3515" s="40"/>
      <c r="AE3515" s="31"/>
      <c r="AF3515" s="40"/>
      <c r="AG3515" s="31"/>
      <c r="AH3515" s="40"/>
      <c r="AI3515" s="31"/>
      <c r="AJ3515" s="40"/>
    </row>
    <row r="3516" spans="1:36" x14ac:dyDescent="0.25">
      <c r="A3516" s="37" t="s">
        <v>62</v>
      </c>
      <c r="B3516" s="37">
        <v>1009</v>
      </c>
      <c r="C3516" s="26" t="str">
        <f>IFERROR(INDEX(Clients[Client_Name],MATCH(Table312[[#This Row],[Client_Code]],Clients[Client_Code],0)),"")</f>
        <v>SUPER ROSARIO</v>
      </c>
      <c r="D3516" s="25">
        <v>8</v>
      </c>
      <c r="E3516" s="25">
        <v>1</v>
      </c>
      <c r="F3516" s="25" t="b">
        <f>IF(E3516&gt;(VLOOKUP(D3516,Months_Weeks!$A$2:$B$13,2,TRUE)),FALSE)</f>
        <v>0</v>
      </c>
      <c r="G3516" s="63">
        <f>IF(Table312[[#This Row],[Facility]]="Buin",1.5%,0.25%)</f>
        <v>1.4999999999999999E-2</v>
      </c>
      <c r="H3516" s="38"/>
      <c r="I3516" s="38"/>
      <c r="J3516" s="27">
        <f t="shared" si="324"/>
        <v>1565</v>
      </c>
      <c r="K3516" s="28">
        <f t="shared" si="325"/>
        <v>7</v>
      </c>
      <c r="L3516" s="27">
        <f>IF(K3516=0,0,IF(E3516&gt;1,E3516-1,VLOOKUP(K3516,Months_Weeks!$A$1:$B$13,2,0)))</f>
        <v>4</v>
      </c>
      <c r="M3516" s="29"/>
      <c r="N3516" s="39"/>
      <c r="O3516" s="39"/>
      <c r="P3516" s="50">
        <f t="shared" si="326"/>
        <v>0</v>
      </c>
      <c r="Q3516" s="28">
        <f t="shared" si="327"/>
        <v>7</v>
      </c>
      <c r="R3516" s="28">
        <f>IF(Q3516=0,0,IF(E3516&gt;1,E3516-1,VLOOKUP(Q3516,Months_Weeks!$A$1:$B$13,2,0)))</f>
        <v>4</v>
      </c>
      <c r="S3516" s="30"/>
      <c r="T3516" s="39"/>
      <c r="U3516" s="39"/>
      <c r="V3516" s="50">
        <f t="shared" si="328"/>
        <v>0</v>
      </c>
      <c r="W3516" s="28">
        <f t="shared" si="329"/>
        <v>7</v>
      </c>
      <c r="X3516" s="28">
        <f>IF(W3516=0,0,IF(E3516&gt;1,E3516-1,VLOOKUP(W3516,Months_Weeks!$A$1:$B$13,2,0)))</f>
        <v>4</v>
      </c>
      <c r="Y3516" s="30"/>
      <c r="Z3516" s="39">
        <v>1440000</v>
      </c>
      <c r="AA3516" s="31"/>
      <c r="AB3516" s="39"/>
      <c r="AC3516" s="31"/>
      <c r="AD3516" s="40"/>
      <c r="AE3516" s="31"/>
      <c r="AF3516" s="40"/>
      <c r="AG3516" s="31"/>
      <c r="AH3516" s="40"/>
      <c r="AI3516" s="31"/>
      <c r="AJ3516" s="40"/>
    </row>
    <row r="3517" spans="1:36" x14ac:dyDescent="0.25">
      <c r="A3517" s="37" t="s">
        <v>62</v>
      </c>
      <c r="B3517" s="37">
        <v>1009</v>
      </c>
      <c r="C3517" s="26" t="str">
        <f>IFERROR(INDEX(Clients[Client_Name],MATCH(Table312[[#This Row],[Client_Code]],Clients[Client_Code],0)),"")</f>
        <v>SUPER ROSARIO</v>
      </c>
      <c r="D3517" s="25">
        <v>8</v>
      </c>
      <c r="E3517" s="25">
        <v>2</v>
      </c>
      <c r="F3517" s="25" t="b">
        <f>IF(E3517&gt;(VLOOKUP(D3517,Months_Weeks!$A$2:$B$13,2,TRUE)),FALSE)</f>
        <v>0</v>
      </c>
      <c r="G3517" s="63">
        <f>IF(Table312[[#This Row],[Facility]]="Buin",1.5%,0.25%)</f>
        <v>1.4999999999999999E-2</v>
      </c>
      <c r="H3517" s="38"/>
      <c r="I3517" s="38"/>
      <c r="J3517" s="27">
        <f t="shared" si="324"/>
        <v>1565</v>
      </c>
      <c r="K3517" s="28">
        <f t="shared" si="325"/>
        <v>8</v>
      </c>
      <c r="L3517" s="27">
        <f>IF(K3517=0,0,IF(E3517&gt;1,E3517-1,VLOOKUP(K3517,Months_Weeks!$A$1:$B$13,2,0)))</f>
        <v>1</v>
      </c>
      <c r="M3517" s="29"/>
      <c r="N3517" s="39"/>
      <c r="O3517" s="39"/>
      <c r="P3517" s="50">
        <f t="shared" si="326"/>
        <v>0</v>
      </c>
      <c r="Q3517" s="28">
        <f t="shared" si="327"/>
        <v>8</v>
      </c>
      <c r="R3517" s="28">
        <f>IF(Q3517=0,0,IF(E3517&gt;1,E3517-1,VLOOKUP(Q3517,Months_Weeks!$A$1:$B$13,2,0)))</f>
        <v>1</v>
      </c>
      <c r="S3517" s="30"/>
      <c r="T3517" s="39"/>
      <c r="U3517" s="39"/>
      <c r="V3517" s="50">
        <f t="shared" si="328"/>
        <v>0</v>
      </c>
      <c r="W3517" s="28">
        <f t="shared" si="329"/>
        <v>8</v>
      </c>
      <c r="X3517" s="28">
        <f>IF(W3517=0,0,IF(E3517&gt;1,E3517-1,VLOOKUP(W3517,Months_Weeks!$A$1:$B$13,2,0)))</f>
        <v>1</v>
      </c>
      <c r="Y3517" s="30"/>
      <c r="Z3517" s="39"/>
      <c r="AA3517" s="31"/>
      <c r="AB3517" s="39"/>
      <c r="AC3517" s="31"/>
      <c r="AD3517" s="40"/>
      <c r="AE3517" s="31"/>
      <c r="AF3517" s="40"/>
      <c r="AG3517" s="31"/>
      <c r="AH3517" s="40"/>
      <c r="AI3517" s="31"/>
      <c r="AJ3517" s="40"/>
    </row>
    <row r="3518" spans="1:36" x14ac:dyDescent="0.25">
      <c r="A3518" s="37" t="s">
        <v>62</v>
      </c>
      <c r="B3518" s="37">
        <v>1009</v>
      </c>
      <c r="C3518" s="26" t="str">
        <f>IFERROR(INDEX(Clients[Client_Name],MATCH(Table312[[#This Row],[Client_Code]],Clients[Client_Code],0)),"")</f>
        <v>SUPER ROSARIO</v>
      </c>
      <c r="D3518" s="25">
        <v>8</v>
      </c>
      <c r="E3518" s="25">
        <v>3</v>
      </c>
      <c r="F3518" s="25" t="b">
        <f>IF(E3518&gt;(VLOOKUP(D3518,Months_Weeks!$A$2:$B$13,2,TRUE)),FALSE)</f>
        <v>0</v>
      </c>
      <c r="G3518" s="63">
        <f>IF(Table312[[#This Row],[Facility]]="Buin",1.5%,0.25%)</f>
        <v>1.4999999999999999E-2</v>
      </c>
      <c r="H3518" s="38"/>
      <c r="I3518" s="38"/>
      <c r="J3518" s="27">
        <f t="shared" si="324"/>
        <v>1565</v>
      </c>
      <c r="K3518" s="28">
        <f t="shared" si="325"/>
        <v>8</v>
      </c>
      <c r="L3518" s="27">
        <f>IF(K3518=0,0,IF(E3518&gt;1,E3518-1,VLOOKUP(K3518,Months_Weeks!$A$1:$B$13,2,0)))</f>
        <v>2</v>
      </c>
      <c r="M3518" s="29"/>
      <c r="N3518" s="39"/>
      <c r="O3518" s="39"/>
      <c r="P3518" s="50">
        <f t="shared" si="326"/>
        <v>0</v>
      </c>
      <c r="Q3518" s="28">
        <f t="shared" si="327"/>
        <v>8</v>
      </c>
      <c r="R3518" s="28">
        <f>IF(Q3518=0,0,IF(E3518&gt;1,E3518-1,VLOOKUP(Q3518,Months_Weeks!$A$1:$B$13,2,0)))</f>
        <v>2</v>
      </c>
      <c r="S3518" s="30"/>
      <c r="T3518" s="39"/>
      <c r="U3518" s="39"/>
      <c r="V3518" s="50">
        <f t="shared" si="328"/>
        <v>0</v>
      </c>
      <c r="W3518" s="28">
        <f t="shared" si="329"/>
        <v>8</v>
      </c>
      <c r="X3518" s="28">
        <f>IF(W3518=0,0,IF(E3518&gt;1,E3518-1,VLOOKUP(W3518,Months_Weeks!$A$1:$B$13,2,0)))</f>
        <v>2</v>
      </c>
      <c r="Y3518" s="30"/>
      <c r="Z3518" s="39"/>
      <c r="AA3518" s="31"/>
      <c r="AB3518" s="39"/>
      <c r="AC3518" s="31"/>
      <c r="AD3518" s="40"/>
      <c r="AE3518" s="31"/>
      <c r="AF3518" s="40"/>
      <c r="AG3518" s="31"/>
      <c r="AH3518" s="40"/>
      <c r="AI3518" s="31"/>
      <c r="AJ3518" s="40"/>
    </row>
    <row r="3519" spans="1:36" x14ac:dyDescent="0.25">
      <c r="A3519" s="37" t="s">
        <v>62</v>
      </c>
      <c r="B3519" s="37">
        <v>1009</v>
      </c>
      <c r="C3519" s="26" t="str">
        <f>IFERROR(INDEX(Clients[Client_Name],MATCH(Table312[[#This Row],[Client_Code]],Clients[Client_Code],0)),"")</f>
        <v>SUPER ROSARIO</v>
      </c>
      <c r="D3519" s="25">
        <v>8</v>
      </c>
      <c r="E3519" s="25">
        <v>4</v>
      </c>
      <c r="F3519" s="25" t="b">
        <f>IF(E3519&gt;(VLOOKUP(D3519,Months_Weeks!$A$2:$B$13,2,TRUE)),FALSE)</f>
        <v>0</v>
      </c>
      <c r="G3519" s="63">
        <f>IF(Table312[[#This Row],[Facility]]="Buin",1.5%,0.25%)</f>
        <v>1.4999999999999999E-2</v>
      </c>
      <c r="H3519" s="38"/>
      <c r="I3519" s="38"/>
      <c r="J3519" s="27">
        <f t="shared" si="324"/>
        <v>1565</v>
      </c>
      <c r="K3519" s="28">
        <f t="shared" si="325"/>
        <v>8</v>
      </c>
      <c r="L3519" s="27">
        <f>IF(K3519=0,0,IF(E3519&gt;1,E3519-1,VLOOKUP(K3519,Months_Weeks!$A$1:$B$13,2,0)))</f>
        <v>3</v>
      </c>
      <c r="M3519" s="29"/>
      <c r="N3519" s="39"/>
      <c r="O3519" s="39"/>
      <c r="P3519" s="50">
        <f t="shared" si="326"/>
        <v>0</v>
      </c>
      <c r="Q3519" s="28">
        <f t="shared" si="327"/>
        <v>8</v>
      </c>
      <c r="R3519" s="28">
        <f>IF(Q3519=0,0,IF(E3519&gt;1,E3519-1,VLOOKUP(Q3519,Months_Weeks!$A$1:$B$13,2,0)))</f>
        <v>3</v>
      </c>
      <c r="S3519" s="30"/>
      <c r="T3519" s="39"/>
      <c r="U3519" s="39"/>
      <c r="V3519" s="50">
        <f t="shared" si="328"/>
        <v>0</v>
      </c>
      <c r="W3519" s="28">
        <f t="shared" si="329"/>
        <v>8</v>
      </c>
      <c r="X3519" s="28">
        <f>IF(W3519=0,0,IF(E3519&gt;1,E3519-1,VLOOKUP(W3519,Months_Weeks!$A$1:$B$13,2,0)))</f>
        <v>3</v>
      </c>
      <c r="Y3519" s="30"/>
      <c r="Z3519" s="39"/>
      <c r="AA3519" s="31"/>
      <c r="AB3519" s="39"/>
      <c r="AC3519" s="31"/>
      <c r="AD3519" s="40"/>
      <c r="AE3519" s="31"/>
      <c r="AF3519" s="40"/>
      <c r="AG3519" s="31"/>
      <c r="AH3519" s="40"/>
      <c r="AI3519" s="31"/>
      <c r="AJ3519" s="40"/>
    </row>
    <row r="3520" spans="1:36" x14ac:dyDescent="0.25">
      <c r="A3520" s="37" t="s">
        <v>62</v>
      </c>
      <c r="B3520" s="37">
        <v>1009</v>
      </c>
      <c r="C3520" s="26" t="str">
        <f>IFERROR(INDEX(Clients[Client_Name],MATCH(Table312[[#This Row],[Client_Code]],Clients[Client_Code],0)),"")</f>
        <v>SUPER ROSARIO</v>
      </c>
      <c r="D3520" s="25">
        <v>9</v>
      </c>
      <c r="E3520" s="25">
        <v>1</v>
      </c>
      <c r="F3520" s="25" t="b">
        <f>IF(E3520&gt;(VLOOKUP(D3520,Months_Weeks!$A$2:$B$13,2,TRUE)),FALSE)</f>
        <v>0</v>
      </c>
      <c r="G3520" s="63">
        <f>IF(Table312[[#This Row],[Facility]]="Buin",1.5%,0.25%)</f>
        <v>1.4999999999999999E-2</v>
      </c>
      <c r="H3520" s="38"/>
      <c r="I3520" s="38"/>
      <c r="J3520" s="27">
        <f t="shared" si="324"/>
        <v>1565</v>
      </c>
      <c r="K3520" s="28">
        <f t="shared" si="325"/>
        <v>8</v>
      </c>
      <c r="L3520" s="27">
        <f>IF(K3520=0,0,IF(E3520&gt;1,E3520-1,VLOOKUP(K3520,Months_Weeks!$A$1:$B$13,2,0)))</f>
        <v>4</v>
      </c>
      <c r="M3520" s="29"/>
      <c r="N3520" s="39"/>
      <c r="O3520" s="39"/>
      <c r="P3520" s="50">
        <f t="shared" si="326"/>
        <v>0</v>
      </c>
      <c r="Q3520" s="28">
        <f t="shared" si="327"/>
        <v>8</v>
      </c>
      <c r="R3520" s="28">
        <f>IF(Q3520=0,0,IF(E3520&gt;1,E3520-1,VLOOKUP(Q3520,Months_Weeks!$A$1:$B$13,2,0)))</f>
        <v>4</v>
      </c>
      <c r="S3520" s="30"/>
      <c r="T3520" s="39"/>
      <c r="U3520" s="39"/>
      <c r="V3520" s="50">
        <f t="shared" si="328"/>
        <v>0</v>
      </c>
      <c r="W3520" s="28">
        <f t="shared" si="329"/>
        <v>8</v>
      </c>
      <c r="X3520" s="28">
        <f>IF(W3520=0,0,IF(E3520&gt;1,E3520-1,VLOOKUP(W3520,Months_Weeks!$A$1:$B$13,2,0)))</f>
        <v>4</v>
      </c>
      <c r="Y3520" s="30"/>
      <c r="Z3520" s="39">
        <v>900000</v>
      </c>
      <c r="AA3520" s="31"/>
      <c r="AB3520" s="39"/>
      <c r="AC3520" s="31"/>
      <c r="AD3520" s="40"/>
      <c r="AE3520" s="31"/>
      <c r="AF3520" s="40"/>
      <c r="AG3520" s="31"/>
      <c r="AH3520" s="40"/>
      <c r="AI3520" s="31"/>
      <c r="AJ3520" s="40"/>
    </row>
    <row r="3521" spans="1:36" x14ac:dyDescent="0.25">
      <c r="A3521" s="37" t="s">
        <v>62</v>
      </c>
      <c r="B3521" s="37">
        <v>1009</v>
      </c>
      <c r="C3521" s="26" t="str">
        <f>IFERROR(INDEX(Clients[Client_Name],MATCH(Table312[[#This Row],[Client_Code]],Clients[Client_Code],0)),"")</f>
        <v>SUPER ROSARIO</v>
      </c>
      <c r="D3521" s="25">
        <v>9</v>
      </c>
      <c r="E3521" s="25">
        <v>2</v>
      </c>
      <c r="F3521" s="25" t="b">
        <f>IF(E3521&gt;(VLOOKUP(D3521,Months_Weeks!$A$2:$B$13,2,TRUE)),FALSE)</f>
        <v>0</v>
      </c>
      <c r="G3521" s="63">
        <f>IF(Table312[[#This Row],[Facility]]="Buin",1.5%,0.25%)</f>
        <v>1.4999999999999999E-2</v>
      </c>
      <c r="H3521" s="38"/>
      <c r="I3521" s="38"/>
      <c r="J3521" s="27">
        <f t="shared" si="324"/>
        <v>1565</v>
      </c>
      <c r="K3521" s="28">
        <f t="shared" si="325"/>
        <v>9</v>
      </c>
      <c r="L3521" s="27">
        <f>IF(K3521=0,0,IF(E3521&gt;1,E3521-1,VLOOKUP(K3521,Months_Weeks!$A$1:$B$13,2,0)))</f>
        <v>1</v>
      </c>
      <c r="M3521" s="29"/>
      <c r="N3521" s="39"/>
      <c r="O3521" s="39"/>
      <c r="P3521" s="50">
        <f t="shared" si="326"/>
        <v>0</v>
      </c>
      <c r="Q3521" s="28">
        <f t="shared" si="327"/>
        <v>9</v>
      </c>
      <c r="R3521" s="28">
        <f>IF(Q3521=0,0,IF(E3521&gt;1,E3521-1,VLOOKUP(Q3521,Months_Weeks!$A$1:$B$13,2,0)))</f>
        <v>1</v>
      </c>
      <c r="S3521" s="30"/>
      <c r="T3521" s="39"/>
      <c r="U3521" s="39"/>
      <c r="V3521" s="50">
        <f t="shared" si="328"/>
        <v>0</v>
      </c>
      <c r="W3521" s="28">
        <f t="shared" si="329"/>
        <v>9</v>
      </c>
      <c r="X3521" s="28">
        <f>IF(W3521=0,0,IF(E3521&gt;1,E3521-1,VLOOKUP(W3521,Months_Weeks!$A$1:$B$13,2,0)))</f>
        <v>1</v>
      </c>
      <c r="Y3521" s="30"/>
      <c r="Z3521" s="39"/>
      <c r="AA3521" s="31"/>
      <c r="AB3521" s="39"/>
      <c r="AC3521" s="31"/>
      <c r="AD3521" s="40"/>
      <c r="AE3521" s="31"/>
      <c r="AF3521" s="40"/>
      <c r="AG3521" s="31"/>
      <c r="AH3521" s="40"/>
      <c r="AI3521" s="31"/>
      <c r="AJ3521" s="40"/>
    </row>
    <row r="3522" spans="1:36" x14ac:dyDescent="0.25">
      <c r="A3522" s="37" t="s">
        <v>62</v>
      </c>
      <c r="B3522" s="37">
        <v>1009</v>
      </c>
      <c r="C3522" s="26" t="str">
        <f>IFERROR(INDEX(Clients[Client_Name],MATCH(Table312[[#This Row],[Client_Code]],Clients[Client_Code],0)),"")</f>
        <v>SUPER ROSARIO</v>
      </c>
      <c r="D3522" s="25">
        <v>9</v>
      </c>
      <c r="E3522" s="25">
        <v>3</v>
      </c>
      <c r="F3522" s="25" t="b">
        <f>IF(E3522&gt;(VLOOKUP(D3522,Months_Weeks!$A$2:$B$13,2,TRUE)),FALSE)</f>
        <v>0</v>
      </c>
      <c r="G3522" s="63">
        <f>IF(Table312[[#This Row],[Facility]]="Buin",1.5%,0.25%)</f>
        <v>1.4999999999999999E-2</v>
      </c>
      <c r="H3522" s="38"/>
      <c r="I3522" s="38"/>
      <c r="J3522" s="27">
        <f t="shared" ref="J3522:J3585" si="330" xml:space="preserve"> SUMIFS(J:J,$B:$B,$B3522,$D:$D,K3522,$E:$E,L3522,$A:$A,$A3522)+H3522-I3522</f>
        <v>1565</v>
      </c>
      <c r="K3522" s="28">
        <f t="shared" ref="K3522:K3585" si="331">IF(E3522&gt;1,D3522,D3522-1)</f>
        <v>9</v>
      </c>
      <c r="L3522" s="27">
        <f>IF(K3522=0,0,IF(E3522&gt;1,E3522-1,VLOOKUP(K3522,Months_Weeks!$A$1:$B$13,2,0)))</f>
        <v>2</v>
      </c>
      <c r="M3522" s="29"/>
      <c r="N3522" s="39"/>
      <c r="O3522" s="39"/>
      <c r="P3522" s="50">
        <f t="shared" ref="P3522:P3585" si="332" xml:space="preserve"> SUMIFS(P:P,$B:$B,$B3522,$D:$D,Q3522,$E:$E,R3522,$A:$A,$A3522)+N3522-O3522</f>
        <v>0</v>
      </c>
      <c r="Q3522" s="28">
        <f t="shared" ref="Q3522:Q3585" si="333">IF(E3522&gt;1,D3522,D3522-1)</f>
        <v>9</v>
      </c>
      <c r="R3522" s="28">
        <f>IF(Q3522=0,0,IF(E3522&gt;1,E3522-1,VLOOKUP(Q3522,Months_Weeks!$A$1:$B$13,2,0)))</f>
        <v>2</v>
      </c>
      <c r="S3522" s="30"/>
      <c r="T3522" s="39"/>
      <c r="U3522" s="39"/>
      <c r="V3522" s="50">
        <f t="shared" ref="V3522:V3585" si="334" xml:space="preserve"> SUMIFS(V:V,$B:$B,$B3522,$D:$D,W3522,$E:$E,X3522,$A:$A,$A3522)+T3522-U3522</f>
        <v>0</v>
      </c>
      <c r="W3522" s="28">
        <f t="shared" ref="W3522:W3585" si="335">IF(E3522&gt;1,D3522,D3522-1)</f>
        <v>9</v>
      </c>
      <c r="X3522" s="28">
        <f>IF(W3522=0,0,IF(E3522&gt;1,E3522-1,VLOOKUP(W3522,Months_Weeks!$A$1:$B$13,2,0)))</f>
        <v>2</v>
      </c>
      <c r="Y3522" s="30"/>
      <c r="Z3522" s="39"/>
      <c r="AA3522" s="31"/>
      <c r="AB3522" s="39"/>
      <c r="AC3522" s="31"/>
      <c r="AD3522" s="40"/>
      <c r="AE3522" s="31"/>
      <c r="AF3522" s="40"/>
      <c r="AG3522" s="31"/>
      <c r="AH3522" s="40"/>
      <c r="AI3522" s="31"/>
      <c r="AJ3522" s="40"/>
    </row>
    <row r="3523" spans="1:36" x14ac:dyDescent="0.25">
      <c r="A3523" s="37" t="s">
        <v>62</v>
      </c>
      <c r="B3523" s="37">
        <v>1009</v>
      </c>
      <c r="C3523" s="26" t="str">
        <f>IFERROR(INDEX(Clients[Client_Name],MATCH(Table312[[#This Row],[Client_Code]],Clients[Client_Code],0)),"")</f>
        <v>SUPER ROSARIO</v>
      </c>
      <c r="D3523" s="25">
        <v>9</v>
      </c>
      <c r="E3523" s="25">
        <v>4</v>
      </c>
      <c r="F3523" s="25" t="b">
        <f>IF(E3523&gt;(VLOOKUP(D3523,Months_Weeks!$A$2:$B$13,2,TRUE)),FALSE)</f>
        <v>0</v>
      </c>
      <c r="G3523" s="63">
        <f>IF(Table312[[#This Row],[Facility]]="Buin",1.5%,0.25%)</f>
        <v>1.4999999999999999E-2</v>
      </c>
      <c r="H3523" s="38"/>
      <c r="I3523" s="38"/>
      <c r="J3523" s="27">
        <f t="shared" si="330"/>
        <v>1565</v>
      </c>
      <c r="K3523" s="28">
        <f t="shared" si="331"/>
        <v>9</v>
      </c>
      <c r="L3523" s="27">
        <f>IF(K3523=0,0,IF(E3523&gt;1,E3523-1,VLOOKUP(K3523,Months_Weeks!$A$1:$B$13,2,0)))</f>
        <v>3</v>
      </c>
      <c r="M3523" s="29"/>
      <c r="N3523" s="39"/>
      <c r="O3523" s="39"/>
      <c r="P3523" s="50">
        <f t="shared" si="332"/>
        <v>0</v>
      </c>
      <c r="Q3523" s="28">
        <f t="shared" si="333"/>
        <v>9</v>
      </c>
      <c r="R3523" s="28">
        <f>IF(Q3523=0,0,IF(E3523&gt;1,E3523-1,VLOOKUP(Q3523,Months_Weeks!$A$1:$B$13,2,0)))</f>
        <v>3</v>
      </c>
      <c r="S3523" s="30"/>
      <c r="T3523" s="39"/>
      <c r="U3523" s="39"/>
      <c r="V3523" s="50">
        <f t="shared" si="334"/>
        <v>0</v>
      </c>
      <c r="W3523" s="28">
        <f t="shared" si="335"/>
        <v>9</v>
      </c>
      <c r="X3523" s="28">
        <f>IF(W3523=0,0,IF(E3523&gt;1,E3523-1,VLOOKUP(W3523,Months_Weeks!$A$1:$B$13,2,0)))</f>
        <v>3</v>
      </c>
      <c r="Y3523" s="30"/>
      <c r="Z3523" s="39"/>
      <c r="AA3523" s="31"/>
      <c r="AB3523" s="39"/>
      <c r="AC3523" s="31"/>
      <c r="AD3523" s="40"/>
      <c r="AE3523" s="31"/>
      <c r="AF3523" s="40"/>
      <c r="AG3523" s="31"/>
      <c r="AH3523" s="40"/>
      <c r="AI3523" s="31"/>
      <c r="AJ3523" s="40"/>
    </row>
    <row r="3524" spans="1:36" x14ac:dyDescent="0.25">
      <c r="A3524" s="37" t="s">
        <v>62</v>
      </c>
      <c r="B3524" s="37">
        <v>1009</v>
      </c>
      <c r="C3524" s="26" t="str">
        <f>IFERROR(INDEX(Clients[Client_Name],MATCH(Table312[[#This Row],[Client_Code]],Clients[Client_Code],0)),"")</f>
        <v>SUPER ROSARIO</v>
      </c>
      <c r="D3524" s="25">
        <v>9</v>
      </c>
      <c r="E3524" s="25">
        <v>5</v>
      </c>
      <c r="F3524" s="25" t="b">
        <f>IF(E3524&gt;(VLOOKUP(D3524,Months_Weeks!$A$2:$B$13,2,TRUE)),FALSE)</f>
        <v>0</v>
      </c>
      <c r="G3524" s="63">
        <f>IF(Table312[[#This Row],[Facility]]="Buin",1.5%,0.25%)</f>
        <v>1.4999999999999999E-2</v>
      </c>
      <c r="H3524" s="38"/>
      <c r="I3524" s="38"/>
      <c r="J3524" s="27">
        <f t="shared" si="330"/>
        <v>1565</v>
      </c>
      <c r="K3524" s="28">
        <f t="shared" si="331"/>
        <v>9</v>
      </c>
      <c r="L3524" s="27">
        <f>IF(K3524=0,0,IF(E3524&gt;1,E3524-1,VLOOKUP(K3524,Months_Weeks!$A$1:$B$13,2,0)))</f>
        <v>4</v>
      </c>
      <c r="M3524" s="29"/>
      <c r="N3524" s="39"/>
      <c r="O3524" s="39"/>
      <c r="P3524" s="50">
        <f t="shared" si="332"/>
        <v>0</v>
      </c>
      <c r="Q3524" s="28">
        <f t="shared" si="333"/>
        <v>9</v>
      </c>
      <c r="R3524" s="28">
        <f>IF(Q3524=0,0,IF(E3524&gt;1,E3524-1,VLOOKUP(Q3524,Months_Weeks!$A$1:$B$13,2,0)))</f>
        <v>4</v>
      </c>
      <c r="S3524" s="30"/>
      <c r="T3524" s="39"/>
      <c r="U3524" s="39"/>
      <c r="V3524" s="50">
        <f t="shared" si="334"/>
        <v>0</v>
      </c>
      <c r="W3524" s="28">
        <f t="shared" si="335"/>
        <v>9</v>
      </c>
      <c r="X3524" s="28">
        <f>IF(W3524=0,0,IF(E3524&gt;1,E3524-1,VLOOKUP(W3524,Months_Weeks!$A$1:$B$13,2,0)))</f>
        <v>4</v>
      </c>
      <c r="Y3524" s="30"/>
      <c r="Z3524" s="39"/>
      <c r="AA3524" s="31"/>
      <c r="AB3524" s="39"/>
      <c r="AC3524" s="31"/>
      <c r="AD3524" s="40"/>
      <c r="AE3524" s="31"/>
      <c r="AF3524" s="40"/>
      <c r="AG3524" s="31"/>
      <c r="AH3524" s="40"/>
      <c r="AI3524" s="31"/>
      <c r="AJ3524" s="40"/>
    </row>
    <row r="3525" spans="1:36" x14ac:dyDescent="0.25">
      <c r="A3525" s="37" t="s">
        <v>62</v>
      </c>
      <c r="B3525" s="37">
        <v>1009</v>
      </c>
      <c r="C3525" s="26" t="str">
        <f>IFERROR(INDEX(Clients[Client_Name],MATCH(Table312[[#This Row],[Client_Code]],Clients[Client_Code],0)),"")</f>
        <v>SUPER ROSARIO</v>
      </c>
      <c r="D3525" s="25">
        <v>10</v>
      </c>
      <c r="E3525" s="25">
        <v>1</v>
      </c>
      <c r="F3525" s="25" t="b">
        <f>IF(E3525&gt;(VLOOKUP(D3525,Months_Weeks!$A$2:$B$13,2,TRUE)),FALSE)</f>
        <v>0</v>
      </c>
      <c r="G3525" s="63">
        <f>IF(Table312[[#This Row],[Facility]]="Buin",1.5%,0.25%)</f>
        <v>1.4999999999999999E-2</v>
      </c>
      <c r="H3525" s="38"/>
      <c r="I3525" s="38"/>
      <c r="J3525" s="27">
        <f t="shared" si="330"/>
        <v>1565</v>
      </c>
      <c r="K3525" s="28">
        <f t="shared" si="331"/>
        <v>9</v>
      </c>
      <c r="L3525" s="27">
        <f>IF(K3525=0,0,IF(E3525&gt;1,E3525-1,VLOOKUP(K3525,Months_Weeks!$A$1:$B$13,2,0)))</f>
        <v>5</v>
      </c>
      <c r="M3525" s="29"/>
      <c r="N3525" s="39"/>
      <c r="O3525" s="39"/>
      <c r="P3525" s="50">
        <f t="shared" si="332"/>
        <v>0</v>
      </c>
      <c r="Q3525" s="28">
        <f t="shared" si="333"/>
        <v>9</v>
      </c>
      <c r="R3525" s="28">
        <f>IF(Q3525=0,0,IF(E3525&gt;1,E3525-1,VLOOKUP(Q3525,Months_Weeks!$A$1:$B$13,2,0)))</f>
        <v>5</v>
      </c>
      <c r="S3525" s="30"/>
      <c r="T3525" s="39"/>
      <c r="U3525" s="39"/>
      <c r="V3525" s="50">
        <f t="shared" si="334"/>
        <v>0</v>
      </c>
      <c r="W3525" s="28">
        <f t="shared" si="335"/>
        <v>9</v>
      </c>
      <c r="X3525" s="28">
        <f>IF(W3525=0,0,IF(E3525&gt;1,E3525-1,VLOOKUP(W3525,Months_Weeks!$A$1:$B$13,2,0)))</f>
        <v>5</v>
      </c>
      <c r="Y3525" s="30"/>
      <c r="Z3525" s="39"/>
      <c r="AA3525" s="31"/>
      <c r="AB3525" s="39"/>
      <c r="AC3525" s="31"/>
      <c r="AD3525" s="40"/>
      <c r="AE3525" s="31"/>
      <c r="AF3525" s="40"/>
      <c r="AG3525" s="31"/>
      <c r="AH3525" s="40"/>
      <c r="AI3525" s="31"/>
      <c r="AJ3525" s="40"/>
    </row>
    <row r="3526" spans="1:36" x14ac:dyDescent="0.25">
      <c r="A3526" s="37" t="s">
        <v>62</v>
      </c>
      <c r="B3526" s="37">
        <v>1009</v>
      </c>
      <c r="C3526" s="26" t="str">
        <f>IFERROR(INDEX(Clients[Client_Name],MATCH(Table312[[#This Row],[Client_Code]],Clients[Client_Code],0)),"")</f>
        <v>SUPER ROSARIO</v>
      </c>
      <c r="D3526" s="25">
        <v>10</v>
      </c>
      <c r="E3526" s="25">
        <v>2</v>
      </c>
      <c r="F3526" s="25" t="b">
        <f>IF(E3526&gt;(VLOOKUP(D3526,Months_Weeks!$A$2:$B$13,2,TRUE)),FALSE)</f>
        <v>0</v>
      </c>
      <c r="G3526" s="63">
        <f>IF(Table312[[#This Row],[Facility]]="Buin",1.5%,0.25%)</f>
        <v>1.4999999999999999E-2</v>
      </c>
      <c r="H3526" s="38"/>
      <c r="I3526" s="38"/>
      <c r="J3526" s="27">
        <f t="shared" si="330"/>
        <v>1565</v>
      </c>
      <c r="K3526" s="28">
        <f t="shared" si="331"/>
        <v>10</v>
      </c>
      <c r="L3526" s="27">
        <f>IF(K3526=0,0,IF(E3526&gt;1,E3526-1,VLOOKUP(K3526,Months_Weeks!$A$1:$B$13,2,0)))</f>
        <v>1</v>
      </c>
      <c r="M3526" s="29"/>
      <c r="N3526" s="39"/>
      <c r="O3526" s="39"/>
      <c r="P3526" s="50">
        <f t="shared" si="332"/>
        <v>0</v>
      </c>
      <c r="Q3526" s="28">
        <f t="shared" si="333"/>
        <v>10</v>
      </c>
      <c r="R3526" s="28">
        <f>IF(Q3526=0,0,IF(E3526&gt;1,E3526-1,VLOOKUP(Q3526,Months_Weeks!$A$1:$B$13,2,0)))</f>
        <v>1</v>
      </c>
      <c r="S3526" s="30"/>
      <c r="T3526" s="39"/>
      <c r="U3526" s="39"/>
      <c r="V3526" s="50">
        <f t="shared" si="334"/>
        <v>0</v>
      </c>
      <c r="W3526" s="28">
        <f t="shared" si="335"/>
        <v>10</v>
      </c>
      <c r="X3526" s="28">
        <f>IF(W3526=0,0,IF(E3526&gt;1,E3526-1,VLOOKUP(W3526,Months_Weeks!$A$1:$B$13,2,0)))</f>
        <v>1</v>
      </c>
      <c r="Y3526" s="30"/>
      <c r="Z3526" s="39">
        <v>1160000</v>
      </c>
      <c r="AA3526" s="31"/>
      <c r="AB3526" s="39"/>
      <c r="AC3526" s="31"/>
      <c r="AD3526" s="40"/>
      <c r="AE3526" s="31"/>
      <c r="AF3526" s="40"/>
      <c r="AG3526" s="31"/>
      <c r="AH3526" s="40"/>
      <c r="AI3526" s="31"/>
      <c r="AJ3526" s="40"/>
    </row>
    <row r="3527" spans="1:36" x14ac:dyDescent="0.25">
      <c r="A3527" s="37" t="s">
        <v>62</v>
      </c>
      <c r="B3527" s="37">
        <v>1009</v>
      </c>
      <c r="C3527" s="26" t="str">
        <f>IFERROR(INDEX(Clients[Client_Name],MATCH(Table312[[#This Row],[Client_Code]],Clients[Client_Code],0)),"")</f>
        <v>SUPER ROSARIO</v>
      </c>
      <c r="D3527" s="25">
        <v>10</v>
      </c>
      <c r="E3527" s="25">
        <v>3</v>
      </c>
      <c r="F3527" s="25" t="b">
        <f>IF(E3527&gt;(VLOOKUP(D3527,Months_Weeks!$A$2:$B$13,2,TRUE)),FALSE)</f>
        <v>0</v>
      </c>
      <c r="G3527" s="63">
        <f>IF(Table312[[#This Row],[Facility]]="Buin",1.5%,0.25%)</f>
        <v>1.4999999999999999E-2</v>
      </c>
      <c r="H3527" s="38"/>
      <c r="I3527" s="38"/>
      <c r="J3527" s="27">
        <f t="shared" si="330"/>
        <v>1565</v>
      </c>
      <c r="K3527" s="28">
        <f t="shared" si="331"/>
        <v>10</v>
      </c>
      <c r="L3527" s="27">
        <f>IF(K3527=0,0,IF(E3527&gt;1,E3527-1,VLOOKUP(K3527,Months_Weeks!$A$1:$B$13,2,0)))</f>
        <v>2</v>
      </c>
      <c r="M3527" s="29"/>
      <c r="N3527" s="39"/>
      <c r="O3527" s="39"/>
      <c r="P3527" s="50">
        <f t="shared" si="332"/>
        <v>0</v>
      </c>
      <c r="Q3527" s="28">
        <f t="shared" si="333"/>
        <v>10</v>
      </c>
      <c r="R3527" s="28">
        <f>IF(Q3527=0,0,IF(E3527&gt;1,E3527-1,VLOOKUP(Q3527,Months_Weeks!$A$1:$B$13,2,0)))</f>
        <v>2</v>
      </c>
      <c r="S3527" s="30"/>
      <c r="T3527" s="39"/>
      <c r="U3527" s="39"/>
      <c r="V3527" s="50">
        <f t="shared" si="334"/>
        <v>0</v>
      </c>
      <c r="W3527" s="28">
        <f t="shared" si="335"/>
        <v>10</v>
      </c>
      <c r="X3527" s="28">
        <f>IF(W3527=0,0,IF(E3527&gt;1,E3527-1,VLOOKUP(W3527,Months_Weeks!$A$1:$B$13,2,0)))</f>
        <v>2</v>
      </c>
      <c r="Y3527" s="30"/>
      <c r="Z3527" s="39"/>
      <c r="AA3527" s="31"/>
      <c r="AB3527" s="39"/>
      <c r="AC3527" s="31"/>
      <c r="AD3527" s="40"/>
      <c r="AE3527" s="31"/>
      <c r="AF3527" s="40"/>
      <c r="AG3527" s="31"/>
      <c r="AH3527" s="40"/>
      <c r="AI3527" s="31"/>
      <c r="AJ3527" s="40"/>
    </row>
    <row r="3528" spans="1:36" x14ac:dyDescent="0.25">
      <c r="A3528" s="37" t="s">
        <v>62</v>
      </c>
      <c r="B3528" s="37">
        <v>1009</v>
      </c>
      <c r="C3528" s="26" t="str">
        <f>IFERROR(INDEX(Clients[Client_Name],MATCH(Table312[[#This Row],[Client_Code]],Clients[Client_Code],0)),"")</f>
        <v>SUPER ROSARIO</v>
      </c>
      <c r="D3528" s="25">
        <v>10</v>
      </c>
      <c r="E3528" s="25">
        <v>4</v>
      </c>
      <c r="F3528" s="25" t="b">
        <f>IF(E3528&gt;(VLOOKUP(D3528,Months_Weeks!$A$2:$B$13,2,TRUE)),FALSE)</f>
        <v>0</v>
      </c>
      <c r="G3528" s="63">
        <f>IF(Table312[[#This Row],[Facility]]="Buin",1.5%,0.25%)</f>
        <v>1.4999999999999999E-2</v>
      </c>
      <c r="H3528" s="38"/>
      <c r="I3528" s="38"/>
      <c r="J3528" s="27">
        <f t="shared" si="330"/>
        <v>1565</v>
      </c>
      <c r="K3528" s="28">
        <f t="shared" si="331"/>
        <v>10</v>
      </c>
      <c r="L3528" s="27">
        <f>IF(K3528=0,0,IF(E3528&gt;1,E3528-1,VLOOKUP(K3528,Months_Weeks!$A$1:$B$13,2,0)))</f>
        <v>3</v>
      </c>
      <c r="M3528" s="29"/>
      <c r="N3528" s="39"/>
      <c r="O3528" s="39"/>
      <c r="P3528" s="50">
        <f t="shared" si="332"/>
        <v>0</v>
      </c>
      <c r="Q3528" s="28">
        <f t="shared" si="333"/>
        <v>10</v>
      </c>
      <c r="R3528" s="28">
        <f>IF(Q3528=0,0,IF(E3528&gt;1,E3528-1,VLOOKUP(Q3528,Months_Weeks!$A$1:$B$13,2,0)))</f>
        <v>3</v>
      </c>
      <c r="S3528" s="30"/>
      <c r="T3528" s="39"/>
      <c r="U3528" s="39"/>
      <c r="V3528" s="50">
        <f t="shared" si="334"/>
        <v>0</v>
      </c>
      <c r="W3528" s="28">
        <f t="shared" si="335"/>
        <v>10</v>
      </c>
      <c r="X3528" s="28">
        <f>IF(W3528=0,0,IF(E3528&gt;1,E3528-1,VLOOKUP(W3528,Months_Weeks!$A$1:$B$13,2,0)))</f>
        <v>3</v>
      </c>
      <c r="Y3528" s="30"/>
      <c r="Z3528" s="39"/>
      <c r="AA3528" s="31"/>
      <c r="AB3528" s="39"/>
      <c r="AC3528" s="31"/>
      <c r="AD3528" s="40"/>
      <c r="AE3528" s="31"/>
      <c r="AF3528" s="40"/>
      <c r="AG3528" s="31"/>
      <c r="AH3528" s="40"/>
      <c r="AI3528" s="31"/>
      <c r="AJ3528" s="40"/>
    </row>
    <row r="3529" spans="1:36" x14ac:dyDescent="0.25">
      <c r="A3529" s="37" t="s">
        <v>62</v>
      </c>
      <c r="B3529" s="37">
        <v>1009</v>
      </c>
      <c r="C3529" s="26" t="str">
        <f>IFERROR(INDEX(Clients[Client_Name],MATCH(Table312[[#This Row],[Client_Code]],Clients[Client_Code],0)),"")</f>
        <v>SUPER ROSARIO</v>
      </c>
      <c r="D3529" s="25">
        <v>11</v>
      </c>
      <c r="E3529" s="25">
        <v>1</v>
      </c>
      <c r="F3529" s="25" t="b">
        <f>IF(E3529&gt;(VLOOKUP(D3529,Months_Weeks!$A$2:$B$13,2,TRUE)),FALSE)</f>
        <v>0</v>
      </c>
      <c r="G3529" s="63">
        <f>IF(Table312[[#This Row],[Facility]]="Buin",1.5%,0.25%)</f>
        <v>1.4999999999999999E-2</v>
      </c>
      <c r="H3529" s="38"/>
      <c r="I3529" s="38"/>
      <c r="J3529" s="27">
        <f t="shared" si="330"/>
        <v>1565</v>
      </c>
      <c r="K3529" s="28">
        <f t="shared" si="331"/>
        <v>10</v>
      </c>
      <c r="L3529" s="27">
        <f>IF(K3529=0,0,IF(E3529&gt;1,E3529-1,VLOOKUP(K3529,Months_Weeks!$A$1:$B$13,2,0)))</f>
        <v>4</v>
      </c>
      <c r="M3529" s="29"/>
      <c r="N3529" s="39"/>
      <c r="O3529" s="39"/>
      <c r="P3529" s="50">
        <f t="shared" si="332"/>
        <v>0</v>
      </c>
      <c r="Q3529" s="28">
        <f t="shared" si="333"/>
        <v>10</v>
      </c>
      <c r="R3529" s="28">
        <f>IF(Q3529=0,0,IF(E3529&gt;1,E3529-1,VLOOKUP(Q3529,Months_Weeks!$A$1:$B$13,2,0)))</f>
        <v>4</v>
      </c>
      <c r="S3529" s="30"/>
      <c r="T3529" s="39"/>
      <c r="U3529" s="39"/>
      <c r="V3529" s="50">
        <f t="shared" si="334"/>
        <v>0</v>
      </c>
      <c r="W3529" s="28">
        <f t="shared" si="335"/>
        <v>10</v>
      </c>
      <c r="X3529" s="28">
        <f>IF(W3529=0,0,IF(E3529&gt;1,E3529-1,VLOOKUP(W3529,Months_Weeks!$A$1:$B$13,2,0)))</f>
        <v>4</v>
      </c>
      <c r="Y3529" s="30"/>
      <c r="Z3529" s="39"/>
      <c r="AA3529" s="31"/>
      <c r="AB3529" s="39"/>
      <c r="AC3529" s="31"/>
      <c r="AD3529" s="40"/>
      <c r="AE3529" s="31"/>
      <c r="AF3529" s="40"/>
      <c r="AG3529" s="31"/>
      <c r="AH3529" s="40"/>
      <c r="AI3529" s="31"/>
      <c r="AJ3529" s="40"/>
    </row>
    <row r="3530" spans="1:36" x14ac:dyDescent="0.25">
      <c r="A3530" s="37" t="s">
        <v>62</v>
      </c>
      <c r="B3530" s="37">
        <v>1009</v>
      </c>
      <c r="C3530" s="26" t="str">
        <f>IFERROR(INDEX(Clients[Client_Name],MATCH(Table312[[#This Row],[Client_Code]],Clients[Client_Code],0)),"")</f>
        <v>SUPER ROSARIO</v>
      </c>
      <c r="D3530" s="25">
        <v>11</v>
      </c>
      <c r="E3530" s="25">
        <v>2</v>
      </c>
      <c r="F3530" s="25" t="b">
        <f>IF(E3530&gt;(VLOOKUP(D3530,Months_Weeks!$A$2:$B$13,2,TRUE)),FALSE)</f>
        <v>0</v>
      </c>
      <c r="G3530" s="63">
        <f>IF(Table312[[#This Row],[Facility]]="Buin",1.5%,0.25%)</f>
        <v>1.4999999999999999E-2</v>
      </c>
      <c r="H3530" s="38"/>
      <c r="I3530" s="38"/>
      <c r="J3530" s="27">
        <f t="shared" si="330"/>
        <v>1565</v>
      </c>
      <c r="K3530" s="28">
        <f t="shared" si="331"/>
        <v>11</v>
      </c>
      <c r="L3530" s="27">
        <f>IF(K3530=0,0,IF(E3530&gt;1,E3530-1,VLOOKUP(K3530,Months_Weeks!$A$1:$B$13,2,0)))</f>
        <v>1</v>
      </c>
      <c r="M3530" s="29"/>
      <c r="N3530" s="39"/>
      <c r="O3530" s="39"/>
      <c r="P3530" s="50">
        <f t="shared" si="332"/>
        <v>0</v>
      </c>
      <c r="Q3530" s="28">
        <f t="shared" si="333"/>
        <v>11</v>
      </c>
      <c r="R3530" s="28">
        <f>IF(Q3530=0,0,IF(E3530&gt;1,E3530-1,VLOOKUP(Q3530,Months_Weeks!$A$1:$B$13,2,0)))</f>
        <v>1</v>
      </c>
      <c r="S3530" s="30"/>
      <c r="T3530" s="39"/>
      <c r="U3530" s="39"/>
      <c r="V3530" s="50">
        <f t="shared" si="334"/>
        <v>0</v>
      </c>
      <c r="W3530" s="28">
        <f t="shared" si="335"/>
        <v>11</v>
      </c>
      <c r="X3530" s="28">
        <f>IF(W3530=0,0,IF(E3530&gt;1,E3530-1,VLOOKUP(W3530,Months_Weeks!$A$1:$B$13,2,0)))</f>
        <v>1</v>
      </c>
      <c r="Y3530" s="30"/>
      <c r="Z3530" s="39">
        <v>1480000</v>
      </c>
      <c r="AA3530" s="31"/>
      <c r="AB3530" s="39"/>
      <c r="AC3530" s="31"/>
      <c r="AD3530" s="40"/>
      <c r="AE3530" s="31"/>
      <c r="AF3530" s="40"/>
      <c r="AG3530" s="31"/>
      <c r="AH3530" s="40"/>
      <c r="AI3530" s="31"/>
      <c r="AJ3530" s="40"/>
    </row>
    <row r="3531" spans="1:36" x14ac:dyDescent="0.25">
      <c r="A3531" s="37" t="s">
        <v>62</v>
      </c>
      <c r="B3531" s="37">
        <v>1009</v>
      </c>
      <c r="C3531" s="26" t="str">
        <f>IFERROR(INDEX(Clients[Client_Name],MATCH(Table312[[#This Row],[Client_Code]],Clients[Client_Code],0)),"")</f>
        <v>SUPER ROSARIO</v>
      </c>
      <c r="D3531" s="25">
        <v>11</v>
      </c>
      <c r="E3531" s="25">
        <v>3</v>
      </c>
      <c r="F3531" s="25" t="b">
        <f>IF(E3531&gt;(VLOOKUP(D3531,Months_Weeks!$A$2:$B$13,2,TRUE)),FALSE)</f>
        <v>0</v>
      </c>
      <c r="G3531" s="63">
        <f>IF(Table312[[#This Row],[Facility]]="Buin",1.5%,0.25%)</f>
        <v>1.4999999999999999E-2</v>
      </c>
      <c r="H3531" s="38"/>
      <c r="I3531" s="38"/>
      <c r="J3531" s="27">
        <f t="shared" si="330"/>
        <v>1565</v>
      </c>
      <c r="K3531" s="28">
        <f t="shared" si="331"/>
        <v>11</v>
      </c>
      <c r="L3531" s="27">
        <f>IF(K3531=0,0,IF(E3531&gt;1,E3531-1,VLOOKUP(K3531,Months_Weeks!$A$1:$B$13,2,0)))</f>
        <v>2</v>
      </c>
      <c r="M3531" s="29"/>
      <c r="N3531" s="39"/>
      <c r="O3531" s="39"/>
      <c r="P3531" s="50">
        <f t="shared" si="332"/>
        <v>0</v>
      </c>
      <c r="Q3531" s="28">
        <f t="shared" si="333"/>
        <v>11</v>
      </c>
      <c r="R3531" s="28">
        <f>IF(Q3531=0,0,IF(E3531&gt;1,E3531-1,VLOOKUP(Q3531,Months_Weeks!$A$1:$B$13,2,0)))</f>
        <v>2</v>
      </c>
      <c r="S3531" s="30"/>
      <c r="T3531" s="39"/>
      <c r="U3531" s="39"/>
      <c r="V3531" s="50">
        <f t="shared" si="334"/>
        <v>0</v>
      </c>
      <c r="W3531" s="28">
        <f t="shared" si="335"/>
        <v>11</v>
      </c>
      <c r="X3531" s="28">
        <f>IF(W3531=0,0,IF(E3531&gt;1,E3531-1,VLOOKUP(W3531,Months_Weeks!$A$1:$B$13,2,0)))</f>
        <v>2</v>
      </c>
      <c r="Y3531" s="30"/>
      <c r="Z3531" s="39"/>
      <c r="AA3531" s="31"/>
      <c r="AB3531" s="39"/>
      <c r="AC3531" s="31"/>
      <c r="AD3531" s="40"/>
      <c r="AE3531" s="31"/>
      <c r="AF3531" s="40"/>
      <c r="AG3531" s="31"/>
      <c r="AH3531" s="40"/>
      <c r="AI3531" s="31"/>
      <c r="AJ3531" s="40"/>
    </row>
    <row r="3532" spans="1:36" x14ac:dyDescent="0.25">
      <c r="A3532" s="37" t="s">
        <v>62</v>
      </c>
      <c r="B3532" s="37">
        <v>1009</v>
      </c>
      <c r="C3532" s="26" t="str">
        <f>IFERROR(INDEX(Clients[Client_Name],MATCH(Table312[[#This Row],[Client_Code]],Clients[Client_Code],0)),"")</f>
        <v>SUPER ROSARIO</v>
      </c>
      <c r="D3532" s="25">
        <v>11</v>
      </c>
      <c r="E3532" s="25">
        <v>4</v>
      </c>
      <c r="F3532" s="25" t="b">
        <f>IF(E3532&gt;(VLOOKUP(D3532,Months_Weeks!$A$2:$B$13,2,TRUE)),FALSE)</f>
        <v>0</v>
      </c>
      <c r="G3532" s="63">
        <f>IF(Table312[[#This Row],[Facility]]="Buin",1.5%,0.25%)</f>
        <v>1.4999999999999999E-2</v>
      </c>
      <c r="H3532" s="38"/>
      <c r="I3532" s="38"/>
      <c r="J3532" s="27">
        <f t="shared" si="330"/>
        <v>1565</v>
      </c>
      <c r="K3532" s="28">
        <f t="shared" si="331"/>
        <v>11</v>
      </c>
      <c r="L3532" s="27">
        <f>IF(K3532=0,0,IF(E3532&gt;1,E3532-1,VLOOKUP(K3532,Months_Weeks!$A$1:$B$13,2,0)))</f>
        <v>3</v>
      </c>
      <c r="M3532" s="29"/>
      <c r="N3532" s="39"/>
      <c r="O3532" s="39"/>
      <c r="P3532" s="50">
        <f t="shared" si="332"/>
        <v>0</v>
      </c>
      <c r="Q3532" s="28">
        <f t="shared" si="333"/>
        <v>11</v>
      </c>
      <c r="R3532" s="28">
        <f>IF(Q3532=0,0,IF(E3532&gt;1,E3532-1,VLOOKUP(Q3532,Months_Weeks!$A$1:$B$13,2,0)))</f>
        <v>3</v>
      </c>
      <c r="S3532" s="30"/>
      <c r="T3532" s="39"/>
      <c r="U3532" s="39"/>
      <c r="V3532" s="50">
        <f t="shared" si="334"/>
        <v>0</v>
      </c>
      <c r="W3532" s="28">
        <f t="shared" si="335"/>
        <v>11</v>
      </c>
      <c r="X3532" s="28">
        <f>IF(W3532=0,0,IF(E3532&gt;1,E3532-1,VLOOKUP(W3532,Months_Weeks!$A$1:$B$13,2,0)))</f>
        <v>3</v>
      </c>
      <c r="Y3532" s="30"/>
      <c r="Z3532" s="39"/>
      <c r="AA3532" s="31"/>
      <c r="AB3532" s="39"/>
      <c r="AC3532" s="31"/>
      <c r="AD3532" s="40"/>
      <c r="AE3532" s="31"/>
      <c r="AF3532" s="40"/>
      <c r="AG3532" s="31"/>
      <c r="AH3532" s="40"/>
      <c r="AI3532" s="31"/>
      <c r="AJ3532" s="40"/>
    </row>
    <row r="3533" spans="1:36" x14ac:dyDescent="0.25">
      <c r="A3533" s="37" t="s">
        <v>62</v>
      </c>
      <c r="B3533" s="37">
        <v>1009</v>
      </c>
      <c r="C3533" s="26" t="str">
        <f>IFERROR(INDEX(Clients[Client_Name],MATCH(Table312[[#This Row],[Client_Code]],Clients[Client_Code],0)),"")</f>
        <v>SUPER ROSARIO</v>
      </c>
      <c r="D3533" s="25">
        <v>12</v>
      </c>
      <c r="E3533" s="25">
        <v>1</v>
      </c>
      <c r="F3533" s="25" t="b">
        <f>IF(E3533&gt;(VLOOKUP(D3533,Months_Weeks!$A$2:$B$13,2,TRUE)),FALSE)</f>
        <v>0</v>
      </c>
      <c r="G3533" s="63">
        <f>IF(Table312[[#This Row],[Facility]]="Buin",1.5%,0.25%)</f>
        <v>1.4999999999999999E-2</v>
      </c>
      <c r="H3533" s="38"/>
      <c r="I3533" s="38"/>
      <c r="J3533" s="27">
        <f t="shared" si="330"/>
        <v>1565</v>
      </c>
      <c r="K3533" s="28">
        <f t="shared" si="331"/>
        <v>11</v>
      </c>
      <c r="L3533" s="27">
        <f>IF(K3533=0,0,IF(E3533&gt;1,E3533-1,VLOOKUP(K3533,Months_Weeks!$A$1:$B$13,2,0)))</f>
        <v>4</v>
      </c>
      <c r="M3533" s="29"/>
      <c r="N3533" s="39"/>
      <c r="O3533" s="39"/>
      <c r="P3533" s="50">
        <f t="shared" si="332"/>
        <v>0</v>
      </c>
      <c r="Q3533" s="28">
        <f t="shared" si="333"/>
        <v>11</v>
      </c>
      <c r="R3533" s="28">
        <f>IF(Q3533=0,0,IF(E3533&gt;1,E3533-1,VLOOKUP(Q3533,Months_Weeks!$A$1:$B$13,2,0)))</f>
        <v>4</v>
      </c>
      <c r="S3533" s="30"/>
      <c r="T3533" s="39"/>
      <c r="U3533" s="39"/>
      <c r="V3533" s="50">
        <f t="shared" si="334"/>
        <v>0</v>
      </c>
      <c r="W3533" s="28">
        <f t="shared" si="335"/>
        <v>11</v>
      </c>
      <c r="X3533" s="28">
        <f>IF(W3533=0,0,IF(E3533&gt;1,E3533-1,VLOOKUP(W3533,Months_Weeks!$A$1:$B$13,2,0)))</f>
        <v>4</v>
      </c>
      <c r="Y3533" s="30"/>
      <c r="Z3533" s="39"/>
      <c r="AA3533" s="31"/>
      <c r="AB3533" s="39"/>
      <c r="AC3533" s="31"/>
      <c r="AD3533" s="40"/>
      <c r="AE3533" s="31"/>
      <c r="AF3533" s="40"/>
      <c r="AG3533" s="31"/>
      <c r="AH3533" s="40"/>
      <c r="AI3533" s="31"/>
      <c r="AJ3533" s="40"/>
    </row>
    <row r="3534" spans="1:36" x14ac:dyDescent="0.25">
      <c r="A3534" s="37" t="s">
        <v>62</v>
      </c>
      <c r="B3534" s="37">
        <v>1009</v>
      </c>
      <c r="C3534" s="26" t="str">
        <f>IFERROR(INDEX(Clients[Client_Name],MATCH(Table312[[#This Row],[Client_Code]],Clients[Client_Code],0)),"")</f>
        <v>SUPER ROSARIO</v>
      </c>
      <c r="D3534" s="25">
        <v>12</v>
      </c>
      <c r="E3534" s="25">
        <v>2</v>
      </c>
      <c r="F3534" s="25" t="b">
        <f>IF(E3534&gt;(VLOOKUP(D3534,Months_Weeks!$A$2:$B$13,2,TRUE)),FALSE)</f>
        <v>0</v>
      </c>
      <c r="G3534" s="63">
        <f>IF(Table312[[#This Row],[Facility]]="Buin",1.5%,0.25%)</f>
        <v>1.4999999999999999E-2</v>
      </c>
      <c r="H3534" s="38"/>
      <c r="I3534" s="38"/>
      <c r="J3534" s="27">
        <f t="shared" si="330"/>
        <v>1565</v>
      </c>
      <c r="K3534" s="28">
        <f t="shared" si="331"/>
        <v>12</v>
      </c>
      <c r="L3534" s="27">
        <f>IF(K3534=0,0,IF(E3534&gt;1,E3534-1,VLOOKUP(K3534,Months_Weeks!$A$1:$B$13,2,0)))</f>
        <v>1</v>
      </c>
      <c r="M3534" s="29"/>
      <c r="N3534" s="39"/>
      <c r="O3534" s="39"/>
      <c r="P3534" s="50">
        <f t="shared" si="332"/>
        <v>0</v>
      </c>
      <c r="Q3534" s="28">
        <f t="shared" si="333"/>
        <v>12</v>
      </c>
      <c r="R3534" s="28">
        <f>IF(Q3534=0,0,IF(E3534&gt;1,E3534-1,VLOOKUP(Q3534,Months_Weeks!$A$1:$B$13,2,0)))</f>
        <v>1</v>
      </c>
      <c r="S3534" s="30"/>
      <c r="T3534" s="39"/>
      <c r="U3534" s="39"/>
      <c r="V3534" s="50">
        <f t="shared" si="334"/>
        <v>0</v>
      </c>
      <c r="W3534" s="28">
        <f t="shared" si="335"/>
        <v>12</v>
      </c>
      <c r="X3534" s="28">
        <f>IF(W3534=0,0,IF(E3534&gt;1,E3534-1,VLOOKUP(W3534,Months_Weeks!$A$1:$B$13,2,0)))</f>
        <v>1</v>
      </c>
      <c r="Y3534" s="30"/>
      <c r="Z3534" s="39">
        <v>1200000</v>
      </c>
      <c r="AA3534" s="31"/>
      <c r="AB3534" s="39"/>
      <c r="AC3534" s="31"/>
      <c r="AD3534" s="40"/>
      <c r="AE3534" s="31"/>
      <c r="AF3534" s="40"/>
      <c r="AG3534" s="31"/>
      <c r="AH3534" s="40"/>
      <c r="AI3534" s="31"/>
      <c r="AJ3534" s="40"/>
    </row>
    <row r="3535" spans="1:36" x14ac:dyDescent="0.25">
      <c r="A3535" s="37" t="s">
        <v>62</v>
      </c>
      <c r="B3535" s="37">
        <v>1009</v>
      </c>
      <c r="C3535" s="26" t="str">
        <f>IFERROR(INDEX(Clients[Client_Name],MATCH(Table312[[#This Row],[Client_Code]],Clients[Client_Code],0)),"")</f>
        <v>SUPER ROSARIO</v>
      </c>
      <c r="D3535" s="25">
        <v>12</v>
      </c>
      <c r="E3535" s="25">
        <v>3</v>
      </c>
      <c r="F3535" s="25" t="b">
        <f>IF(E3535&gt;(VLOOKUP(D3535,Months_Weeks!$A$2:$B$13,2,TRUE)),FALSE)</f>
        <v>0</v>
      </c>
      <c r="G3535" s="63">
        <f>IF(Table312[[#This Row],[Facility]]="Buin",1.5%,0.25%)</f>
        <v>1.4999999999999999E-2</v>
      </c>
      <c r="H3535" s="38"/>
      <c r="I3535" s="38"/>
      <c r="J3535" s="27">
        <f t="shared" si="330"/>
        <v>1565</v>
      </c>
      <c r="K3535" s="28">
        <f t="shared" si="331"/>
        <v>12</v>
      </c>
      <c r="L3535" s="27">
        <f>IF(K3535=0,0,IF(E3535&gt;1,E3535-1,VLOOKUP(K3535,Months_Weeks!$A$1:$B$13,2,0)))</f>
        <v>2</v>
      </c>
      <c r="M3535" s="29"/>
      <c r="N3535" s="39"/>
      <c r="O3535" s="39"/>
      <c r="P3535" s="50">
        <f t="shared" si="332"/>
        <v>0</v>
      </c>
      <c r="Q3535" s="28">
        <f t="shared" si="333"/>
        <v>12</v>
      </c>
      <c r="R3535" s="28">
        <f>IF(Q3535=0,0,IF(E3535&gt;1,E3535-1,VLOOKUP(Q3535,Months_Weeks!$A$1:$B$13,2,0)))</f>
        <v>2</v>
      </c>
      <c r="S3535" s="30"/>
      <c r="T3535" s="39"/>
      <c r="U3535" s="39"/>
      <c r="V3535" s="50">
        <f t="shared" si="334"/>
        <v>0</v>
      </c>
      <c r="W3535" s="28">
        <f t="shared" si="335"/>
        <v>12</v>
      </c>
      <c r="X3535" s="28">
        <f>IF(W3535=0,0,IF(E3535&gt;1,E3535-1,VLOOKUP(W3535,Months_Weeks!$A$1:$B$13,2,0)))</f>
        <v>2</v>
      </c>
      <c r="Y3535" s="30"/>
      <c r="Z3535" s="39"/>
      <c r="AA3535" s="31"/>
      <c r="AB3535" s="39"/>
      <c r="AC3535" s="31"/>
      <c r="AD3535" s="40"/>
      <c r="AE3535" s="31"/>
      <c r="AF3535" s="40"/>
      <c r="AG3535" s="31"/>
      <c r="AH3535" s="40"/>
      <c r="AI3535" s="31"/>
      <c r="AJ3535" s="40"/>
    </row>
    <row r="3536" spans="1:36" x14ac:dyDescent="0.25">
      <c r="A3536" s="37" t="s">
        <v>62</v>
      </c>
      <c r="B3536" s="37">
        <v>1009</v>
      </c>
      <c r="C3536" s="26" t="str">
        <f>IFERROR(INDEX(Clients[Client_Name],MATCH(Table312[[#This Row],[Client_Code]],Clients[Client_Code],0)),"")</f>
        <v>SUPER ROSARIO</v>
      </c>
      <c r="D3536" s="25">
        <v>12</v>
      </c>
      <c r="E3536" s="25">
        <v>4</v>
      </c>
      <c r="F3536" s="25" t="b">
        <f>IF(E3536&gt;(VLOOKUP(D3536,Months_Weeks!$A$2:$B$13,2,TRUE)),FALSE)</f>
        <v>0</v>
      </c>
      <c r="G3536" s="63">
        <f>IF(Table312[[#This Row],[Facility]]="Buin",1.5%,0.25%)</f>
        <v>1.4999999999999999E-2</v>
      </c>
      <c r="H3536" s="38"/>
      <c r="I3536" s="38"/>
      <c r="J3536" s="27">
        <f t="shared" si="330"/>
        <v>1565</v>
      </c>
      <c r="K3536" s="28">
        <f t="shared" si="331"/>
        <v>12</v>
      </c>
      <c r="L3536" s="27">
        <f>IF(K3536=0,0,IF(E3536&gt;1,E3536-1,VLOOKUP(K3536,Months_Weeks!$A$1:$B$13,2,0)))</f>
        <v>3</v>
      </c>
      <c r="M3536" s="29"/>
      <c r="N3536" s="39"/>
      <c r="O3536" s="39"/>
      <c r="P3536" s="50">
        <f t="shared" si="332"/>
        <v>0</v>
      </c>
      <c r="Q3536" s="28">
        <f t="shared" si="333"/>
        <v>12</v>
      </c>
      <c r="R3536" s="28">
        <f>IF(Q3536=0,0,IF(E3536&gt;1,E3536-1,VLOOKUP(Q3536,Months_Weeks!$A$1:$B$13,2,0)))</f>
        <v>3</v>
      </c>
      <c r="S3536" s="30"/>
      <c r="T3536" s="39"/>
      <c r="U3536" s="39"/>
      <c r="V3536" s="50">
        <f t="shared" si="334"/>
        <v>0</v>
      </c>
      <c r="W3536" s="28">
        <f t="shared" si="335"/>
        <v>12</v>
      </c>
      <c r="X3536" s="28">
        <f>IF(W3536=0,0,IF(E3536&gt;1,E3536-1,VLOOKUP(W3536,Months_Weeks!$A$1:$B$13,2,0)))</f>
        <v>3</v>
      </c>
      <c r="Y3536" s="30"/>
      <c r="Z3536" s="39"/>
      <c r="AA3536" s="31"/>
      <c r="AB3536" s="39"/>
      <c r="AC3536" s="31"/>
      <c r="AD3536" s="40"/>
      <c r="AE3536" s="31"/>
      <c r="AF3536" s="40"/>
      <c r="AG3536" s="31"/>
      <c r="AH3536" s="40"/>
      <c r="AI3536" s="31"/>
      <c r="AJ3536" s="40"/>
    </row>
    <row r="3537" spans="1:36" x14ac:dyDescent="0.25">
      <c r="A3537" s="37" t="s">
        <v>62</v>
      </c>
      <c r="B3537" s="37">
        <v>1009</v>
      </c>
      <c r="C3537" s="26" t="str">
        <f>IFERROR(INDEX(Clients[Client_Name],MATCH(Table312[[#This Row],[Client_Code]],Clients[Client_Code],0)),"")</f>
        <v>SUPER ROSARIO</v>
      </c>
      <c r="D3537" s="25">
        <v>12</v>
      </c>
      <c r="E3537" s="25">
        <v>5</v>
      </c>
      <c r="F3537" s="25" t="b">
        <f>IF(E3537&gt;(VLOOKUP(D3537,Months_Weeks!$A$2:$B$13,2,TRUE)),FALSE)</f>
        <v>0</v>
      </c>
      <c r="G3537" s="63">
        <f>IF(Table312[[#This Row],[Facility]]="Buin",1.5%,0.25%)</f>
        <v>1.4999999999999999E-2</v>
      </c>
      <c r="H3537" s="38"/>
      <c r="I3537" s="38"/>
      <c r="J3537" s="27">
        <f t="shared" si="330"/>
        <v>1565</v>
      </c>
      <c r="K3537" s="28">
        <f t="shared" si="331"/>
        <v>12</v>
      </c>
      <c r="L3537" s="27">
        <f>IF(K3537=0,0,IF(E3537&gt;1,E3537-1,VLOOKUP(K3537,Months_Weeks!$A$1:$B$13,2,0)))</f>
        <v>4</v>
      </c>
      <c r="M3537" s="29"/>
      <c r="N3537" s="39"/>
      <c r="O3537" s="39"/>
      <c r="P3537" s="50">
        <f t="shared" si="332"/>
        <v>0</v>
      </c>
      <c r="Q3537" s="28">
        <f t="shared" si="333"/>
        <v>12</v>
      </c>
      <c r="R3537" s="28">
        <f>IF(Q3537=0,0,IF(E3537&gt;1,E3537-1,VLOOKUP(Q3537,Months_Weeks!$A$1:$B$13,2,0)))</f>
        <v>4</v>
      </c>
      <c r="S3537" s="30"/>
      <c r="T3537" s="39"/>
      <c r="U3537" s="39"/>
      <c r="V3537" s="50">
        <f t="shared" si="334"/>
        <v>0</v>
      </c>
      <c r="W3537" s="28">
        <f t="shared" si="335"/>
        <v>12</v>
      </c>
      <c r="X3537" s="28">
        <f>IF(W3537=0,0,IF(E3537&gt;1,E3537-1,VLOOKUP(W3537,Months_Weeks!$A$1:$B$13,2,0)))</f>
        <v>4</v>
      </c>
      <c r="Y3537" s="30"/>
      <c r="Z3537" s="39"/>
      <c r="AA3537" s="31"/>
      <c r="AB3537" s="39"/>
      <c r="AC3537" s="31"/>
      <c r="AD3537" s="40"/>
      <c r="AE3537" s="31"/>
      <c r="AF3537" s="40"/>
      <c r="AG3537" s="31"/>
      <c r="AH3537" s="40"/>
      <c r="AI3537" s="31"/>
      <c r="AJ3537" s="40"/>
    </row>
    <row r="3538" spans="1:36" x14ac:dyDescent="0.25">
      <c r="A3538" s="37" t="s">
        <v>62</v>
      </c>
      <c r="B3538" s="37">
        <v>1010</v>
      </c>
      <c r="C3538" s="26" t="str">
        <f>IFERROR(INDEX(Clients[Client_Name],MATCH(Table312[[#This Row],[Client_Code]],Clients[Client_Code],0)),"")</f>
        <v>SUPER SAN VICENTE</v>
      </c>
      <c r="D3538" s="25">
        <v>1</v>
      </c>
      <c r="E3538" s="25">
        <v>1</v>
      </c>
      <c r="F3538" s="25" t="b">
        <f>IF(E3538&gt;(VLOOKUP(D3538,Months_Weeks!$A$2:$B$13,2,TRUE)),FALSE)</f>
        <v>0</v>
      </c>
      <c r="G3538" s="63">
        <f>IF(Table312[[#This Row],[Facility]]="Buin",1.5%,0.25%)</f>
        <v>1.4999999999999999E-2</v>
      </c>
      <c r="H3538" s="38">
        <v>387</v>
      </c>
      <c r="I3538" s="38"/>
      <c r="J3538" s="27">
        <f t="shared" si="330"/>
        <v>387</v>
      </c>
      <c r="K3538" s="28">
        <f t="shared" si="331"/>
        <v>0</v>
      </c>
      <c r="L3538" s="27">
        <f>IF(K3538=0,0,IF(E3538&gt;1,E3538-1,VLOOKUP(K3538,Months_Weeks!$A$1:$B$13,2,0)))</f>
        <v>0</v>
      </c>
      <c r="M3538" s="29"/>
      <c r="N3538" s="39"/>
      <c r="O3538" s="39"/>
      <c r="P3538" s="50">
        <f t="shared" si="332"/>
        <v>0</v>
      </c>
      <c r="Q3538" s="28">
        <f t="shared" si="333"/>
        <v>0</v>
      </c>
      <c r="R3538" s="28">
        <f>IF(Q3538=0,0,IF(E3538&gt;1,E3538-1,VLOOKUP(Q3538,Months_Weeks!$A$1:$B$13,2,0)))</f>
        <v>0</v>
      </c>
      <c r="S3538" s="30"/>
      <c r="T3538" s="39"/>
      <c r="U3538" s="39"/>
      <c r="V3538" s="50">
        <f t="shared" si="334"/>
        <v>0</v>
      </c>
      <c r="W3538" s="28">
        <f t="shared" si="335"/>
        <v>0</v>
      </c>
      <c r="X3538" s="28">
        <f>IF(W3538=0,0,IF(E3538&gt;1,E3538-1,VLOOKUP(W3538,Months_Weeks!$A$1:$B$13,2,0)))</f>
        <v>0</v>
      </c>
      <c r="Y3538" s="30"/>
      <c r="Z3538" s="39"/>
      <c r="AA3538" s="31">
        <v>1</v>
      </c>
      <c r="AB3538" s="72">
        <v>0.49330000000000002</v>
      </c>
      <c r="AC3538" s="31"/>
      <c r="AD3538" s="40"/>
      <c r="AE3538" s="31"/>
      <c r="AF3538" s="40"/>
      <c r="AG3538" s="31"/>
      <c r="AH3538" s="40"/>
      <c r="AI3538" s="31">
        <v>1</v>
      </c>
      <c r="AJ3538" s="70">
        <v>0.58760000000000001</v>
      </c>
    </row>
    <row r="3539" spans="1:36" x14ac:dyDescent="0.25">
      <c r="A3539" s="37" t="s">
        <v>62</v>
      </c>
      <c r="B3539" s="37">
        <v>1010</v>
      </c>
      <c r="C3539" s="26" t="str">
        <f>IFERROR(INDEX(Clients[Client_Name],MATCH(Table312[[#This Row],[Client_Code]],Clients[Client_Code],0)),"")</f>
        <v>SUPER SAN VICENTE</v>
      </c>
      <c r="D3539" s="25">
        <v>1</v>
      </c>
      <c r="E3539" s="25">
        <v>2</v>
      </c>
      <c r="F3539" s="25" t="b">
        <f>IF(E3539&gt;(VLOOKUP(D3539,Months_Weeks!$A$2:$B$13,2,TRUE)),FALSE)</f>
        <v>0</v>
      </c>
      <c r="G3539" s="63">
        <f>IF(Table312[[#This Row],[Facility]]="Buin",1.5%,0.25%)</f>
        <v>1.4999999999999999E-2</v>
      </c>
      <c r="H3539" s="38"/>
      <c r="I3539" s="38">
        <v>141</v>
      </c>
      <c r="J3539" s="27">
        <f t="shared" si="330"/>
        <v>246</v>
      </c>
      <c r="K3539" s="28">
        <f t="shared" si="331"/>
        <v>1</v>
      </c>
      <c r="L3539" s="27">
        <f>IF(K3539=0,0,IF(E3539&gt;1,E3539-1,VLOOKUP(K3539,Months_Weeks!$A$1:$B$13,2,0)))</f>
        <v>1</v>
      </c>
      <c r="M3539" s="29"/>
      <c r="N3539" s="39"/>
      <c r="O3539" s="39"/>
      <c r="P3539" s="50">
        <f t="shared" si="332"/>
        <v>0</v>
      </c>
      <c r="Q3539" s="28">
        <f t="shared" si="333"/>
        <v>1</v>
      </c>
      <c r="R3539" s="28">
        <f>IF(Q3539=0,0,IF(E3539&gt;1,E3539-1,VLOOKUP(Q3539,Months_Weeks!$A$1:$B$13,2,0)))</f>
        <v>1</v>
      </c>
      <c r="S3539" s="30"/>
      <c r="T3539" s="39"/>
      <c r="U3539" s="39"/>
      <c r="V3539" s="50">
        <f t="shared" si="334"/>
        <v>0</v>
      </c>
      <c r="W3539" s="28">
        <f t="shared" si="335"/>
        <v>1</v>
      </c>
      <c r="X3539" s="28">
        <f>IF(W3539=0,0,IF(E3539&gt;1,E3539-1,VLOOKUP(W3539,Months_Weeks!$A$1:$B$13,2,0)))</f>
        <v>1</v>
      </c>
      <c r="Y3539" s="30"/>
      <c r="Z3539" s="39"/>
      <c r="AA3539" s="31"/>
      <c r="AB3539" s="39"/>
      <c r="AC3539" s="31"/>
      <c r="AD3539" s="40"/>
      <c r="AE3539" s="31"/>
      <c r="AF3539" s="40"/>
      <c r="AG3539" s="31"/>
      <c r="AH3539" s="40"/>
      <c r="AI3539" s="31"/>
      <c r="AJ3539" s="40"/>
    </row>
    <row r="3540" spans="1:36" x14ac:dyDescent="0.25">
      <c r="A3540" s="37" t="s">
        <v>62</v>
      </c>
      <c r="B3540" s="37">
        <v>1010</v>
      </c>
      <c r="C3540" s="26" t="str">
        <f>IFERROR(INDEX(Clients[Client_Name],MATCH(Table312[[#This Row],[Client_Code]],Clients[Client_Code],0)),"")</f>
        <v>SUPER SAN VICENTE</v>
      </c>
      <c r="D3540" s="25">
        <v>1</v>
      </c>
      <c r="E3540" s="25">
        <v>3</v>
      </c>
      <c r="F3540" s="25" t="b">
        <f>IF(E3540&gt;(VLOOKUP(D3540,Months_Weeks!$A$2:$B$13,2,TRUE)),FALSE)</f>
        <v>0</v>
      </c>
      <c r="G3540" s="63">
        <f>IF(Table312[[#This Row],[Facility]]="Buin",1.5%,0.25%)</f>
        <v>1.4999999999999999E-2</v>
      </c>
      <c r="H3540" s="38"/>
      <c r="I3540" s="38">
        <v>10</v>
      </c>
      <c r="J3540" s="27">
        <f t="shared" si="330"/>
        <v>236</v>
      </c>
      <c r="K3540" s="28">
        <f t="shared" si="331"/>
        <v>1</v>
      </c>
      <c r="L3540" s="27">
        <f>IF(K3540=0,0,IF(E3540&gt;1,E3540-1,VLOOKUP(K3540,Months_Weeks!$A$1:$B$13,2,0)))</f>
        <v>2</v>
      </c>
      <c r="M3540" s="29"/>
      <c r="N3540" s="39"/>
      <c r="O3540" s="39"/>
      <c r="P3540" s="50">
        <f t="shared" si="332"/>
        <v>0</v>
      </c>
      <c r="Q3540" s="28">
        <f t="shared" si="333"/>
        <v>1</v>
      </c>
      <c r="R3540" s="28">
        <f>IF(Q3540=0,0,IF(E3540&gt;1,E3540-1,VLOOKUP(Q3540,Months_Weeks!$A$1:$B$13,2,0)))</f>
        <v>2</v>
      </c>
      <c r="S3540" s="30"/>
      <c r="T3540" s="39"/>
      <c r="U3540" s="39"/>
      <c r="V3540" s="50">
        <f t="shared" si="334"/>
        <v>0</v>
      </c>
      <c r="W3540" s="28">
        <f t="shared" si="335"/>
        <v>1</v>
      </c>
      <c r="X3540" s="28">
        <f>IF(W3540=0,0,IF(E3540&gt;1,E3540-1,VLOOKUP(W3540,Months_Weeks!$A$1:$B$13,2,0)))</f>
        <v>2</v>
      </c>
      <c r="Y3540" s="30"/>
      <c r="Z3540" s="39"/>
      <c r="AA3540" s="31"/>
      <c r="AB3540" s="39"/>
      <c r="AC3540" s="31"/>
      <c r="AD3540" s="40"/>
      <c r="AE3540" s="31"/>
      <c r="AF3540" s="40"/>
      <c r="AG3540" s="31"/>
      <c r="AH3540" s="40"/>
      <c r="AI3540" s="31"/>
      <c r="AJ3540" s="40"/>
    </row>
    <row r="3541" spans="1:36" x14ac:dyDescent="0.25">
      <c r="A3541" s="37" t="s">
        <v>62</v>
      </c>
      <c r="B3541" s="37">
        <v>1010</v>
      </c>
      <c r="C3541" s="26" t="str">
        <f>IFERROR(INDEX(Clients[Client_Name],MATCH(Table312[[#This Row],[Client_Code]],Clients[Client_Code],0)),"")</f>
        <v>SUPER SAN VICENTE</v>
      </c>
      <c r="D3541" s="25">
        <v>1</v>
      </c>
      <c r="E3541" s="25">
        <v>4</v>
      </c>
      <c r="F3541" s="25" t="b">
        <f>IF(E3541&gt;(VLOOKUP(D3541,Months_Weeks!$A$2:$B$13,2,TRUE)),FALSE)</f>
        <v>0</v>
      </c>
      <c r="G3541" s="63">
        <f>IF(Table312[[#This Row],[Facility]]="Buin",1.5%,0.25%)</f>
        <v>1.4999999999999999E-2</v>
      </c>
      <c r="H3541" s="38"/>
      <c r="I3541" s="38">
        <v>23</v>
      </c>
      <c r="J3541" s="27">
        <f t="shared" si="330"/>
        <v>213</v>
      </c>
      <c r="K3541" s="28">
        <f t="shared" si="331"/>
        <v>1</v>
      </c>
      <c r="L3541" s="27">
        <f>IF(K3541=0,0,IF(E3541&gt;1,E3541-1,VLOOKUP(K3541,Months_Weeks!$A$1:$B$13,2,0)))</f>
        <v>3</v>
      </c>
      <c r="M3541" s="29"/>
      <c r="N3541" s="39"/>
      <c r="O3541" s="39"/>
      <c r="P3541" s="50">
        <f t="shared" si="332"/>
        <v>0</v>
      </c>
      <c r="Q3541" s="28">
        <f t="shared" si="333"/>
        <v>1</v>
      </c>
      <c r="R3541" s="28">
        <f>IF(Q3541=0,0,IF(E3541&gt;1,E3541-1,VLOOKUP(Q3541,Months_Weeks!$A$1:$B$13,2,0)))</f>
        <v>3</v>
      </c>
      <c r="S3541" s="30"/>
      <c r="T3541" s="39"/>
      <c r="U3541" s="39"/>
      <c r="V3541" s="50">
        <f t="shared" si="334"/>
        <v>0</v>
      </c>
      <c r="W3541" s="28">
        <f t="shared" si="335"/>
        <v>1</v>
      </c>
      <c r="X3541" s="28">
        <f>IF(W3541=0,0,IF(E3541&gt;1,E3541-1,VLOOKUP(W3541,Months_Weeks!$A$1:$B$13,2,0)))</f>
        <v>3</v>
      </c>
      <c r="Y3541" s="30"/>
      <c r="Z3541" s="39"/>
      <c r="AA3541" s="31"/>
      <c r="AB3541" s="39"/>
      <c r="AC3541" s="31"/>
      <c r="AD3541" s="40"/>
      <c r="AE3541" s="31"/>
      <c r="AF3541" s="40"/>
      <c r="AG3541" s="31"/>
      <c r="AH3541" s="40"/>
      <c r="AI3541" s="31"/>
      <c r="AJ3541" s="40"/>
    </row>
    <row r="3542" spans="1:36" x14ac:dyDescent="0.25">
      <c r="A3542" s="37" t="s">
        <v>62</v>
      </c>
      <c r="B3542" s="37">
        <v>1010</v>
      </c>
      <c r="C3542" s="26" t="str">
        <f>IFERROR(INDEX(Clients[Client_Name],MATCH(Table312[[#This Row],[Client_Code]],Clients[Client_Code],0)),"")</f>
        <v>SUPER SAN VICENTE</v>
      </c>
      <c r="D3542" s="25">
        <v>2</v>
      </c>
      <c r="E3542" s="25">
        <v>1</v>
      </c>
      <c r="F3542" s="25" t="b">
        <f>IF(E3542&gt;(VLOOKUP(D3542,Months_Weeks!$A$2:$B$13,2,TRUE)),FALSE)</f>
        <v>0</v>
      </c>
      <c r="G3542" s="63">
        <f>IF(Table312[[#This Row],[Facility]]="Buin",1.5%,0.25%)</f>
        <v>1.4999999999999999E-2</v>
      </c>
      <c r="H3542" s="38"/>
      <c r="I3542" s="38">
        <v>39</v>
      </c>
      <c r="J3542" s="27">
        <f t="shared" si="330"/>
        <v>174</v>
      </c>
      <c r="K3542" s="28">
        <f t="shared" si="331"/>
        <v>1</v>
      </c>
      <c r="L3542" s="27">
        <f>IF(K3542=0,0,IF(E3542&gt;1,E3542-1,VLOOKUP(K3542,Months_Weeks!$A$1:$B$13,2,0)))</f>
        <v>4</v>
      </c>
      <c r="M3542" s="29"/>
      <c r="N3542" s="39"/>
      <c r="O3542" s="39"/>
      <c r="P3542" s="50">
        <f t="shared" si="332"/>
        <v>0</v>
      </c>
      <c r="Q3542" s="28">
        <f t="shared" si="333"/>
        <v>1</v>
      </c>
      <c r="R3542" s="28">
        <f>IF(Q3542=0,0,IF(E3542&gt;1,E3542-1,VLOOKUP(Q3542,Months_Weeks!$A$1:$B$13,2,0)))</f>
        <v>4</v>
      </c>
      <c r="S3542" s="30"/>
      <c r="T3542" s="39"/>
      <c r="U3542" s="39"/>
      <c r="V3542" s="50">
        <f t="shared" si="334"/>
        <v>0</v>
      </c>
      <c r="W3542" s="28">
        <f t="shared" si="335"/>
        <v>1</v>
      </c>
      <c r="X3542" s="28">
        <f>IF(W3542=0,0,IF(E3542&gt;1,E3542-1,VLOOKUP(W3542,Months_Weeks!$A$1:$B$13,2,0)))</f>
        <v>4</v>
      </c>
      <c r="Y3542" s="30"/>
      <c r="Z3542" s="39"/>
      <c r="AA3542" s="31"/>
      <c r="AB3542" s="39"/>
      <c r="AC3542" s="31"/>
      <c r="AD3542" s="40"/>
      <c r="AE3542" s="31"/>
      <c r="AF3542" s="40"/>
      <c r="AG3542" s="31"/>
      <c r="AH3542" s="40"/>
      <c r="AI3542" s="31"/>
      <c r="AJ3542" s="40"/>
    </row>
    <row r="3543" spans="1:36" x14ac:dyDescent="0.25">
      <c r="A3543" s="37" t="s">
        <v>62</v>
      </c>
      <c r="B3543" s="37">
        <v>1010</v>
      </c>
      <c r="C3543" s="26" t="str">
        <f>IFERROR(INDEX(Clients[Client_Name],MATCH(Table312[[#This Row],[Client_Code]],Clients[Client_Code],0)),"")</f>
        <v>SUPER SAN VICENTE</v>
      </c>
      <c r="D3543" s="25">
        <v>2</v>
      </c>
      <c r="E3543" s="25">
        <v>2</v>
      </c>
      <c r="F3543" s="25" t="b">
        <f>IF(E3543&gt;(VLOOKUP(D3543,Months_Weeks!$A$2:$B$13,2,TRUE)),FALSE)</f>
        <v>0</v>
      </c>
      <c r="G3543" s="63">
        <f>IF(Table312[[#This Row],[Facility]]="Buin",1.5%,0.25%)</f>
        <v>1.4999999999999999E-2</v>
      </c>
      <c r="H3543" s="38"/>
      <c r="I3543" s="38">
        <v>8</v>
      </c>
      <c r="J3543" s="27">
        <f t="shared" si="330"/>
        <v>166</v>
      </c>
      <c r="K3543" s="28">
        <f t="shared" si="331"/>
        <v>2</v>
      </c>
      <c r="L3543" s="27">
        <f>IF(K3543=0,0,IF(E3543&gt;1,E3543-1,VLOOKUP(K3543,Months_Weeks!$A$1:$B$13,2,0)))</f>
        <v>1</v>
      </c>
      <c r="M3543" s="29"/>
      <c r="N3543" s="39"/>
      <c r="O3543" s="39"/>
      <c r="P3543" s="50">
        <f t="shared" si="332"/>
        <v>0</v>
      </c>
      <c r="Q3543" s="28">
        <f t="shared" si="333"/>
        <v>2</v>
      </c>
      <c r="R3543" s="28">
        <f>IF(Q3543=0,0,IF(E3543&gt;1,E3543-1,VLOOKUP(Q3543,Months_Weeks!$A$1:$B$13,2,0)))</f>
        <v>1</v>
      </c>
      <c r="S3543" s="30"/>
      <c r="T3543" s="39"/>
      <c r="U3543" s="39"/>
      <c r="V3543" s="50">
        <f t="shared" si="334"/>
        <v>0</v>
      </c>
      <c r="W3543" s="28">
        <f t="shared" si="335"/>
        <v>2</v>
      </c>
      <c r="X3543" s="28">
        <f>IF(W3543=0,0,IF(E3543&gt;1,E3543-1,VLOOKUP(W3543,Months_Weeks!$A$1:$B$13,2,0)))</f>
        <v>1</v>
      </c>
      <c r="Y3543" s="30"/>
      <c r="Z3543" s="39"/>
      <c r="AA3543" s="31"/>
      <c r="AB3543" s="39"/>
      <c r="AC3543" s="31"/>
      <c r="AD3543" s="40"/>
      <c r="AE3543" s="31"/>
      <c r="AF3543" s="40"/>
      <c r="AG3543" s="31"/>
      <c r="AH3543" s="40"/>
      <c r="AI3543" s="31"/>
      <c r="AJ3543" s="40"/>
    </row>
    <row r="3544" spans="1:36" x14ac:dyDescent="0.25">
      <c r="A3544" s="37" t="s">
        <v>62</v>
      </c>
      <c r="B3544" s="37">
        <v>1010</v>
      </c>
      <c r="C3544" s="26" t="str">
        <f>IFERROR(INDEX(Clients[Client_Name],MATCH(Table312[[#This Row],[Client_Code]],Clients[Client_Code],0)),"")</f>
        <v>SUPER SAN VICENTE</v>
      </c>
      <c r="D3544" s="25">
        <v>2</v>
      </c>
      <c r="E3544" s="25">
        <v>3</v>
      </c>
      <c r="F3544" s="25" t="b">
        <f>IF(E3544&gt;(VLOOKUP(D3544,Months_Weeks!$A$2:$B$13,2,TRUE)),FALSE)</f>
        <v>0</v>
      </c>
      <c r="G3544" s="63">
        <f>IF(Table312[[#This Row],[Facility]]="Buin",1.5%,0.25%)</f>
        <v>1.4999999999999999E-2</v>
      </c>
      <c r="H3544" s="38">
        <v>55</v>
      </c>
      <c r="I3544" s="38"/>
      <c r="J3544" s="27">
        <f t="shared" si="330"/>
        <v>221</v>
      </c>
      <c r="K3544" s="28">
        <f t="shared" si="331"/>
        <v>2</v>
      </c>
      <c r="L3544" s="27">
        <f>IF(K3544=0,0,IF(E3544&gt;1,E3544-1,VLOOKUP(K3544,Months_Weeks!$A$1:$B$13,2,0)))</f>
        <v>2</v>
      </c>
      <c r="M3544" s="29"/>
      <c r="N3544" s="39"/>
      <c r="O3544" s="39"/>
      <c r="P3544" s="50">
        <f t="shared" si="332"/>
        <v>0</v>
      </c>
      <c r="Q3544" s="28">
        <f t="shared" si="333"/>
        <v>2</v>
      </c>
      <c r="R3544" s="28">
        <f>IF(Q3544=0,0,IF(E3544&gt;1,E3544-1,VLOOKUP(Q3544,Months_Weeks!$A$1:$B$13,2,0)))</f>
        <v>2</v>
      </c>
      <c r="S3544" s="30"/>
      <c r="T3544" s="39"/>
      <c r="U3544" s="39"/>
      <c r="V3544" s="50">
        <f t="shared" si="334"/>
        <v>0</v>
      </c>
      <c r="W3544" s="28">
        <f t="shared" si="335"/>
        <v>2</v>
      </c>
      <c r="X3544" s="28">
        <f>IF(W3544=0,0,IF(E3544&gt;1,E3544-1,VLOOKUP(W3544,Months_Weeks!$A$1:$B$13,2,0)))</f>
        <v>2</v>
      </c>
      <c r="Y3544" s="30"/>
      <c r="Z3544" s="39"/>
      <c r="AA3544" s="31"/>
      <c r="AB3544" s="39"/>
      <c r="AC3544" s="31"/>
      <c r="AD3544" s="40"/>
      <c r="AE3544" s="31"/>
      <c r="AF3544" s="40"/>
      <c r="AG3544" s="31"/>
      <c r="AH3544" s="40"/>
      <c r="AI3544" s="31"/>
      <c r="AJ3544" s="40"/>
    </row>
    <row r="3545" spans="1:36" x14ac:dyDescent="0.25">
      <c r="A3545" s="37" t="s">
        <v>62</v>
      </c>
      <c r="B3545" s="37">
        <v>1010</v>
      </c>
      <c r="C3545" s="26" t="str">
        <f>IFERROR(INDEX(Clients[Client_Name],MATCH(Table312[[#This Row],[Client_Code]],Clients[Client_Code],0)),"")</f>
        <v>SUPER SAN VICENTE</v>
      </c>
      <c r="D3545" s="25">
        <v>2</v>
      </c>
      <c r="E3545" s="25">
        <v>4</v>
      </c>
      <c r="F3545" s="25" t="b">
        <f>IF(E3545&gt;(VLOOKUP(D3545,Months_Weeks!$A$2:$B$13,2,TRUE)),FALSE)</f>
        <v>0</v>
      </c>
      <c r="G3545" s="63">
        <f>IF(Table312[[#This Row],[Facility]]="Buin",1.5%,0.25%)</f>
        <v>1.4999999999999999E-2</v>
      </c>
      <c r="H3545" s="38">
        <v>102</v>
      </c>
      <c r="I3545" s="38"/>
      <c r="J3545" s="27">
        <f t="shared" si="330"/>
        <v>323</v>
      </c>
      <c r="K3545" s="28">
        <f t="shared" si="331"/>
        <v>2</v>
      </c>
      <c r="L3545" s="27">
        <f>IF(K3545=0,0,IF(E3545&gt;1,E3545-1,VLOOKUP(K3545,Months_Weeks!$A$1:$B$13,2,0)))</f>
        <v>3</v>
      </c>
      <c r="M3545" s="29"/>
      <c r="N3545" s="39"/>
      <c r="O3545" s="39"/>
      <c r="P3545" s="50">
        <f t="shared" si="332"/>
        <v>0</v>
      </c>
      <c r="Q3545" s="28">
        <f t="shared" si="333"/>
        <v>2</v>
      </c>
      <c r="R3545" s="28">
        <f>IF(Q3545=0,0,IF(E3545&gt;1,E3545-1,VLOOKUP(Q3545,Months_Weeks!$A$1:$B$13,2,0)))</f>
        <v>3</v>
      </c>
      <c r="S3545" s="30"/>
      <c r="T3545" s="39"/>
      <c r="U3545" s="39"/>
      <c r="V3545" s="50">
        <f t="shared" si="334"/>
        <v>0</v>
      </c>
      <c r="W3545" s="28">
        <f t="shared" si="335"/>
        <v>2</v>
      </c>
      <c r="X3545" s="28">
        <f>IF(W3545=0,0,IF(E3545&gt;1,E3545-1,VLOOKUP(W3545,Months_Weeks!$A$1:$B$13,2,0)))</f>
        <v>3</v>
      </c>
      <c r="Y3545" s="30"/>
      <c r="Z3545" s="39"/>
      <c r="AA3545" s="31"/>
      <c r="AB3545" s="39"/>
      <c r="AC3545" s="31"/>
      <c r="AD3545" s="40"/>
      <c r="AE3545" s="31"/>
      <c r="AF3545" s="40"/>
      <c r="AG3545" s="31"/>
      <c r="AH3545" s="40"/>
      <c r="AI3545" s="31"/>
      <c r="AJ3545" s="40"/>
    </row>
    <row r="3546" spans="1:36" x14ac:dyDescent="0.25">
      <c r="A3546" s="37" t="s">
        <v>62</v>
      </c>
      <c r="B3546" s="37">
        <v>1010</v>
      </c>
      <c r="C3546" s="26" t="str">
        <f>IFERROR(INDEX(Clients[Client_Name],MATCH(Table312[[#This Row],[Client_Code]],Clients[Client_Code],0)),"")</f>
        <v>SUPER SAN VICENTE</v>
      </c>
      <c r="D3546" s="25">
        <v>3</v>
      </c>
      <c r="E3546" s="25">
        <v>1</v>
      </c>
      <c r="F3546" s="25" t="b">
        <f>IF(E3546&gt;(VLOOKUP(D3546,Months_Weeks!$A$2:$B$13,2,TRUE)),FALSE)</f>
        <v>0</v>
      </c>
      <c r="G3546" s="63">
        <f>IF(Table312[[#This Row],[Facility]]="Buin",1.5%,0.25%)</f>
        <v>1.4999999999999999E-2</v>
      </c>
      <c r="H3546" s="38">
        <v>96</v>
      </c>
      <c r="I3546" s="38"/>
      <c r="J3546" s="27">
        <f t="shared" si="330"/>
        <v>419</v>
      </c>
      <c r="K3546" s="28">
        <f t="shared" si="331"/>
        <v>2</v>
      </c>
      <c r="L3546" s="27">
        <f>IF(K3546=0,0,IF(E3546&gt;1,E3546-1,VLOOKUP(K3546,Months_Weeks!$A$1:$B$13,2,0)))</f>
        <v>4</v>
      </c>
      <c r="M3546" s="29"/>
      <c r="N3546" s="39"/>
      <c r="O3546" s="39"/>
      <c r="P3546" s="50">
        <f t="shared" si="332"/>
        <v>0</v>
      </c>
      <c r="Q3546" s="28">
        <f t="shared" si="333"/>
        <v>2</v>
      </c>
      <c r="R3546" s="28">
        <f>IF(Q3546=0,0,IF(E3546&gt;1,E3546-1,VLOOKUP(Q3546,Months_Weeks!$A$1:$B$13,2,0)))</f>
        <v>4</v>
      </c>
      <c r="S3546" s="30"/>
      <c r="T3546" s="39"/>
      <c r="U3546" s="39"/>
      <c r="V3546" s="50">
        <f t="shared" si="334"/>
        <v>0</v>
      </c>
      <c r="W3546" s="28">
        <f t="shared" si="335"/>
        <v>2</v>
      </c>
      <c r="X3546" s="28">
        <f>IF(W3546=0,0,IF(E3546&gt;1,E3546-1,VLOOKUP(W3546,Months_Weeks!$A$1:$B$13,2,0)))</f>
        <v>4</v>
      </c>
      <c r="Y3546" s="30"/>
      <c r="Z3546" s="39"/>
      <c r="AA3546" s="31"/>
      <c r="AB3546" s="39"/>
      <c r="AC3546" s="31"/>
      <c r="AD3546" s="40"/>
      <c r="AE3546" s="31"/>
      <c r="AF3546" s="40"/>
      <c r="AG3546" s="31"/>
      <c r="AH3546" s="40"/>
      <c r="AI3546" s="31"/>
      <c r="AJ3546" s="40"/>
    </row>
    <row r="3547" spans="1:36" x14ac:dyDescent="0.25">
      <c r="A3547" s="37" t="s">
        <v>62</v>
      </c>
      <c r="B3547" s="37">
        <v>1010</v>
      </c>
      <c r="C3547" s="26" t="str">
        <f>IFERROR(INDEX(Clients[Client_Name],MATCH(Table312[[#This Row],[Client_Code]],Clients[Client_Code],0)),"")</f>
        <v>SUPER SAN VICENTE</v>
      </c>
      <c r="D3547" s="25">
        <v>3</v>
      </c>
      <c r="E3547" s="25">
        <v>2</v>
      </c>
      <c r="F3547" s="25" t="b">
        <f>IF(E3547&gt;(VLOOKUP(D3547,Months_Weeks!$A$2:$B$13,2,TRUE)),FALSE)</f>
        <v>0</v>
      </c>
      <c r="G3547" s="63">
        <f>IF(Table312[[#This Row],[Facility]]="Buin",1.5%,0.25%)</f>
        <v>1.4999999999999999E-2</v>
      </c>
      <c r="H3547" s="38"/>
      <c r="I3547" s="38"/>
      <c r="J3547" s="27">
        <f t="shared" si="330"/>
        <v>419</v>
      </c>
      <c r="K3547" s="28">
        <f t="shared" si="331"/>
        <v>3</v>
      </c>
      <c r="L3547" s="27">
        <f>IF(K3547=0,0,IF(E3547&gt;1,E3547-1,VLOOKUP(K3547,Months_Weeks!$A$1:$B$13,2,0)))</f>
        <v>1</v>
      </c>
      <c r="M3547" s="29"/>
      <c r="N3547" s="39"/>
      <c r="O3547" s="39"/>
      <c r="P3547" s="50">
        <f t="shared" si="332"/>
        <v>0</v>
      </c>
      <c r="Q3547" s="28">
        <f t="shared" si="333"/>
        <v>3</v>
      </c>
      <c r="R3547" s="28">
        <f>IF(Q3547=0,0,IF(E3547&gt;1,E3547-1,VLOOKUP(Q3547,Months_Weeks!$A$1:$B$13,2,0)))</f>
        <v>1</v>
      </c>
      <c r="S3547" s="30"/>
      <c r="T3547" s="39"/>
      <c r="U3547" s="39"/>
      <c r="V3547" s="50">
        <f t="shared" si="334"/>
        <v>0</v>
      </c>
      <c r="W3547" s="28">
        <f t="shared" si="335"/>
        <v>3</v>
      </c>
      <c r="X3547" s="28">
        <f>IF(W3547=0,0,IF(E3547&gt;1,E3547-1,VLOOKUP(W3547,Months_Weeks!$A$1:$B$13,2,0)))</f>
        <v>1</v>
      </c>
      <c r="Y3547" s="30"/>
      <c r="Z3547" s="39"/>
      <c r="AA3547" s="31"/>
      <c r="AB3547" s="39"/>
      <c r="AC3547" s="31"/>
      <c r="AD3547" s="40"/>
      <c r="AE3547" s="31"/>
      <c r="AF3547" s="40"/>
      <c r="AG3547" s="31"/>
      <c r="AH3547" s="40"/>
      <c r="AI3547" s="31"/>
      <c r="AJ3547" s="40"/>
    </row>
    <row r="3548" spans="1:36" x14ac:dyDescent="0.25">
      <c r="A3548" s="37" t="s">
        <v>62</v>
      </c>
      <c r="B3548" s="37">
        <v>1010</v>
      </c>
      <c r="C3548" s="26" t="str">
        <f>IFERROR(INDEX(Clients[Client_Name],MATCH(Table312[[#This Row],[Client_Code]],Clients[Client_Code],0)),"")</f>
        <v>SUPER SAN VICENTE</v>
      </c>
      <c r="D3548" s="25">
        <v>3</v>
      </c>
      <c r="E3548" s="25">
        <v>3</v>
      </c>
      <c r="F3548" s="25" t="b">
        <f>IF(E3548&gt;(VLOOKUP(D3548,Months_Weeks!$A$2:$B$13,2,TRUE)),FALSE)</f>
        <v>0</v>
      </c>
      <c r="G3548" s="63">
        <f>IF(Table312[[#This Row],[Facility]]="Buin",1.5%,0.25%)</f>
        <v>1.4999999999999999E-2</v>
      </c>
      <c r="H3548" s="38"/>
      <c r="I3548" s="38"/>
      <c r="J3548" s="27">
        <f t="shared" si="330"/>
        <v>419</v>
      </c>
      <c r="K3548" s="28">
        <f t="shared" si="331"/>
        <v>3</v>
      </c>
      <c r="L3548" s="27">
        <f>IF(K3548=0,0,IF(E3548&gt;1,E3548-1,VLOOKUP(K3548,Months_Weeks!$A$1:$B$13,2,0)))</f>
        <v>2</v>
      </c>
      <c r="M3548" s="29"/>
      <c r="N3548" s="39"/>
      <c r="O3548" s="39"/>
      <c r="P3548" s="50">
        <f t="shared" si="332"/>
        <v>0</v>
      </c>
      <c r="Q3548" s="28">
        <f t="shared" si="333"/>
        <v>3</v>
      </c>
      <c r="R3548" s="28">
        <f>IF(Q3548=0,0,IF(E3548&gt;1,E3548-1,VLOOKUP(Q3548,Months_Weeks!$A$1:$B$13,2,0)))</f>
        <v>2</v>
      </c>
      <c r="S3548" s="30"/>
      <c r="T3548" s="39"/>
      <c r="U3548" s="39"/>
      <c r="V3548" s="50">
        <f t="shared" si="334"/>
        <v>0</v>
      </c>
      <c r="W3548" s="28">
        <f t="shared" si="335"/>
        <v>3</v>
      </c>
      <c r="X3548" s="28">
        <f>IF(W3548=0,0,IF(E3548&gt;1,E3548-1,VLOOKUP(W3548,Months_Weeks!$A$1:$B$13,2,0)))</f>
        <v>2</v>
      </c>
      <c r="Y3548" s="30"/>
      <c r="Z3548" s="39"/>
      <c r="AA3548" s="31"/>
      <c r="AB3548" s="39"/>
      <c r="AC3548" s="31"/>
      <c r="AD3548" s="40"/>
      <c r="AE3548" s="31"/>
      <c r="AF3548" s="40"/>
      <c r="AG3548" s="31"/>
      <c r="AH3548" s="40"/>
      <c r="AI3548" s="31"/>
      <c r="AJ3548" s="40"/>
    </row>
    <row r="3549" spans="1:36" x14ac:dyDescent="0.25">
      <c r="A3549" s="37" t="s">
        <v>62</v>
      </c>
      <c r="B3549" s="37">
        <v>1010</v>
      </c>
      <c r="C3549" s="26" t="str">
        <f>IFERROR(INDEX(Clients[Client_Name],MATCH(Table312[[#This Row],[Client_Code]],Clients[Client_Code],0)),"")</f>
        <v>SUPER SAN VICENTE</v>
      </c>
      <c r="D3549" s="25">
        <v>3</v>
      </c>
      <c r="E3549" s="25">
        <v>4</v>
      </c>
      <c r="F3549" s="25" t="b">
        <f>IF(E3549&gt;(VLOOKUP(D3549,Months_Weeks!$A$2:$B$13,2,TRUE)),FALSE)</f>
        <v>0</v>
      </c>
      <c r="G3549" s="63">
        <f>IF(Table312[[#This Row],[Facility]]="Buin",1.5%,0.25%)</f>
        <v>1.4999999999999999E-2</v>
      </c>
      <c r="H3549" s="38"/>
      <c r="I3549" s="38"/>
      <c r="J3549" s="27">
        <f t="shared" si="330"/>
        <v>419</v>
      </c>
      <c r="K3549" s="28">
        <f t="shared" si="331"/>
        <v>3</v>
      </c>
      <c r="L3549" s="27">
        <f>IF(K3549=0,0,IF(E3549&gt;1,E3549-1,VLOOKUP(K3549,Months_Weeks!$A$1:$B$13,2,0)))</f>
        <v>3</v>
      </c>
      <c r="M3549" s="29"/>
      <c r="N3549" s="39"/>
      <c r="O3549" s="39"/>
      <c r="P3549" s="50">
        <f t="shared" si="332"/>
        <v>0</v>
      </c>
      <c r="Q3549" s="28">
        <f t="shared" si="333"/>
        <v>3</v>
      </c>
      <c r="R3549" s="28">
        <f>IF(Q3549=0,0,IF(E3549&gt;1,E3549-1,VLOOKUP(Q3549,Months_Weeks!$A$1:$B$13,2,0)))</f>
        <v>3</v>
      </c>
      <c r="S3549" s="30"/>
      <c r="T3549" s="39"/>
      <c r="U3549" s="39"/>
      <c r="V3549" s="50">
        <f t="shared" si="334"/>
        <v>0</v>
      </c>
      <c r="W3549" s="28">
        <f t="shared" si="335"/>
        <v>3</v>
      </c>
      <c r="X3549" s="28">
        <f>IF(W3549=0,0,IF(E3549&gt;1,E3549-1,VLOOKUP(W3549,Months_Weeks!$A$1:$B$13,2,0)))</f>
        <v>3</v>
      </c>
      <c r="Y3549" s="30"/>
      <c r="Z3549" s="39"/>
      <c r="AA3549" s="31"/>
      <c r="AB3549" s="39"/>
      <c r="AC3549" s="31"/>
      <c r="AD3549" s="40"/>
      <c r="AE3549" s="31"/>
      <c r="AF3549" s="40"/>
      <c r="AG3549" s="31"/>
      <c r="AH3549" s="40"/>
      <c r="AI3549" s="31"/>
      <c r="AJ3549" s="40"/>
    </row>
    <row r="3550" spans="1:36" x14ac:dyDescent="0.25">
      <c r="A3550" s="37" t="s">
        <v>62</v>
      </c>
      <c r="B3550" s="37">
        <v>1010</v>
      </c>
      <c r="C3550" s="26" t="str">
        <f>IFERROR(INDEX(Clients[Client_Name],MATCH(Table312[[#This Row],[Client_Code]],Clients[Client_Code],0)),"")</f>
        <v>SUPER SAN VICENTE</v>
      </c>
      <c r="D3550" s="25">
        <v>3</v>
      </c>
      <c r="E3550" s="25">
        <v>5</v>
      </c>
      <c r="F3550" s="25" t="b">
        <f>IF(E3550&gt;(VLOOKUP(D3550,Months_Weeks!$A$2:$B$13,2,TRUE)),FALSE)</f>
        <v>0</v>
      </c>
      <c r="G3550" s="63">
        <f>IF(Table312[[#This Row],[Facility]]="Buin",1.5%,0.25%)</f>
        <v>1.4999999999999999E-2</v>
      </c>
      <c r="H3550" s="38"/>
      <c r="I3550" s="38"/>
      <c r="J3550" s="27">
        <f t="shared" si="330"/>
        <v>419</v>
      </c>
      <c r="K3550" s="28">
        <f t="shared" si="331"/>
        <v>3</v>
      </c>
      <c r="L3550" s="27">
        <f>IF(K3550=0,0,IF(E3550&gt;1,E3550-1,VLOOKUP(K3550,Months_Weeks!$A$1:$B$13,2,0)))</f>
        <v>4</v>
      </c>
      <c r="M3550" s="29"/>
      <c r="N3550" s="39"/>
      <c r="O3550" s="39"/>
      <c r="P3550" s="50">
        <f t="shared" si="332"/>
        <v>0</v>
      </c>
      <c r="Q3550" s="28">
        <f t="shared" si="333"/>
        <v>3</v>
      </c>
      <c r="R3550" s="28">
        <f>IF(Q3550=0,0,IF(E3550&gt;1,E3550-1,VLOOKUP(Q3550,Months_Weeks!$A$1:$B$13,2,0)))</f>
        <v>4</v>
      </c>
      <c r="S3550" s="30"/>
      <c r="T3550" s="39"/>
      <c r="U3550" s="39"/>
      <c r="V3550" s="50">
        <f t="shared" si="334"/>
        <v>0</v>
      </c>
      <c r="W3550" s="28">
        <f t="shared" si="335"/>
        <v>3</v>
      </c>
      <c r="X3550" s="28">
        <f>IF(W3550=0,0,IF(E3550&gt;1,E3550-1,VLOOKUP(W3550,Months_Weeks!$A$1:$B$13,2,0)))</f>
        <v>4</v>
      </c>
      <c r="Y3550" s="30"/>
      <c r="Z3550" s="39"/>
      <c r="AA3550" s="31"/>
      <c r="AB3550" s="39"/>
      <c r="AC3550" s="31"/>
      <c r="AD3550" s="40"/>
      <c r="AE3550" s="31"/>
      <c r="AF3550" s="40"/>
      <c r="AG3550" s="31"/>
      <c r="AH3550" s="40"/>
      <c r="AI3550" s="31"/>
      <c r="AJ3550" s="40"/>
    </row>
    <row r="3551" spans="1:36" x14ac:dyDescent="0.25">
      <c r="A3551" s="37" t="s">
        <v>62</v>
      </c>
      <c r="B3551" s="37">
        <v>1010</v>
      </c>
      <c r="C3551" s="26" t="str">
        <f>IFERROR(INDEX(Clients[Client_Name],MATCH(Table312[[#This Row],[Client_Code]],Clients[Client_Code],0)),"")</f>
        <v>SUPER SAN VICENTE</v>
      </c>
      <c r="D3551" s="25">
        <v>4</v>
      </c>
      <c r="E3551" s="25">
        <v>1</v>
      </c>
      <c r="F3551" s="25" t="b">
        <f>IF(E3551&gt;(VLOOKUP(D3551,Months_Weeks!$A$2:$B$13,2,TRUE)),FALSE)</f>
        <v>0</v>
      </c>
      <c r="G3551" s="63">
        <f>IF(Table312[[#This Row],[Facility]]="Buin",1.5%,0.25%)</f>
        <v>1.4999999999999999E-2</v>
      </c>
      <c r="H3551" s="38"/>
      <c r="I3551" s="38"/>
      <c r="J3551" s="27">
        <f t="shared" si="330"/>
        <v>419</v>
      </c>
      <c r="K3551" s="28">
        <f t="shared" si="331"/>
        <v>3</v>
      </c>
      <c r="L3551" s="27">
        <f>IF(K3551=0,0,IF(E3551&gt;1,E3551-1,VLOOKUP(K3551,Months_Weeks!$A$1:$B$13,2,0)))</f>
        <v>5</v>
      </c>
      <c r="M3551" s="29"/>
      <c r="N3551" s="39"/>
      <c r="O3551" s="39"/>
      <c r="P3551" s="50">
        <f t="shared" si="332"/>
        <v>0</v>
      </c>
      <c r="Q3551" s="28">
        <f t="shared" si="333"/>
        <v>3</v>
      </c>
      <c r="R3551" s="28">
        <f>IF(Q3551=0,0,IF(E3551&gt;1,E3551-1,VLOOKUP(Q3551,Months_Weeks!$A$1:$B$13,2,0)))</f>
        <v>5</v>
      </c>
      <c r="S3551" s="30"/>
      <c r="T3551" s="39"/>
      <c r="U3551" s="39"/>
      <c r="V3551" s="50">
        <f t="shared" si="334"/>
        <v>0</v>
      </c>
      <c r="W3551" s="28">
        <f t="shared" si="335"/>
        <v>3</v>
      </c>
      <c r="X3551" s="28">
        <f>IF(W3551=0,0,IF(E3551&gt;1,E3551-1,VLOOKUP(W3551,Months_Weeks!$A$1:$B$13,2,0)))</f>
        <v>5</v>
      </c>
      <c r="Y3551" s="30"/>
      <c r="Z3551" s="39"/>
      <c r="AA3551" s="31"/>
      <c r="AB3551" s="39"/>
      <c r="AC3551" s="31"/>
      <c r="AD3551" s="40"/>
      <c r="AE3551" s="31"/>
      <c r="AF3551" s="40"/>
      <c r="AG3551" s="31"/>
      <c r="AH3551" s="40"/>
      <c r="AI3551" s="31"/>
      <c r="AJ3551" s="40"/>
    </row>
    <row r="3552" spans="1:36" x14ac:dyDescent="0.25">
      <c r="A3552" s="37" t="s">
        <v>62</v>
      </c>
      <c r="B3552" s="37">
        <v>1010</v>
      </c>
      <c r="C3552" s="26" t="str">
        <f>IFERROR(INDEX(Clients[Client_Name],MATCH(Table312[[#This Row],[Client_Code]],Clients[Client_Code],0)),"")</f>
        <v>SUPER SAN VICENTE</v>
      </c>
      <c r="D3552" s="25">
        <v>4</v>
      </c>
      <c r="E3552" s="25">
        <v>2</v>
      </c>
      <c r="F3552" s="25" t="b">
        <f>IF(E3552&gt;(VLOOKUP(D3552,Months_Weeks!$A$2:$B$13,2,TRUE)),FALSE)</f>
        <v>0</v>
      </c>
      <c r="G3552" s="63">
        <f>IF(Table312[[#This Row],[Facility]]="Buin",1.5%,0.25%)</f>
        <v>1.4999999999999999E-2</v>
      </c>
      <c r="H3552" s="38"/>
      <c r="I3552" s="38"/>
      <c r="J3552" s="27">
        <f t="shared" si="330"/>
        <v>419</v>
      </c>
      <c r="K3552" s="28">
        <f t="shared" si="331"/>
        <v>4</v>
      </c>
      <c r="L3552" s="27">
        <f>IF(K3552=0,0,IF(E3552&gt;1,E3552-1,VLOOKUP(K3552,Months_Weeks!$A$1:$B$13,2,0)))</f>
        <v>1</v>
      </c>
      <c r="M3552" s="29"/>
      <c r="N3552" s="39"/>
      <c r="O3552" s="39"/>
      <c r="P3552" s="50">
        <f t="shared" si="332"/>
        <v>0</v>
      </c>
      <c r="Q3552" s="28">
        <f t="shared" si="333"/>
        <v>4</v>
      </c>
      <c r="R3552" s="28">
        <f>IF(Q3552=0,0,IF(E3552&gt;1,E3552-1,VLOOKUP(Q3552,Months_Weeks!$A$1:$B$13,2,0)))</f>
        <v>1</v>
      </c>
      <c r="S3552" s="30"/>
      <c r="T3552" s="39"/>
      <c r="U3552" s="39"/>
      <c r="V3552" s="50">
        <f t="shared" si="334"/>
        <v>0</v>
      </c>
      <c r="W3552" s="28">
        <f t="shared" si="335"/>
        <v>4</v>
      </c>
      <c r="X3552" s="28">
        <f>IF(W3552=0,0,IF(E3552&gt;1,E3552-1,VLOOKUP(W3552,Months_Weeks!$A$1:$B$13,2,0)))</f>
        <v>1</v>
      </c>
      <c r="Y3552" s="30"/>
      <c r="Z3552" s="39"/>
      <c r="AA3552" s="31"/>
      <c r="AB3552" s="39"/>
      <c r="AC3552" s="31"/>
      <c r="AD3552" s="40"/>
      <c r="AE3552" s="31"/>
      <c r="AF3552" s="40"/>
      <c r="AG3552" s="31"/>
      <c r="AH3552" s="40"/>
      <c r="AI3552" s="31"/>
      <c r="AJ3552" s="40"/>
    </row>
    <row r="3553" spans="1:36" x14ac:dyDescent="0.25">
      <c r="A3553" s="37" t="s">
        <v>62</v>
      </c>
      <c r="B3553" s="37">
        <v>1010</v>
      </c>
      <c r="C3553" s="26" t="str">
        <f>IFERROR(INDEX(Clients[Client_Name],MATCH(Table312[[#This Row],[Client_Code]],Clients[Client_Code],0)),"")</f>
        <v>SUPER SAN VICENTE</v>
      </c>
      <c r="D3553" s="25">
        <v>4</v>
      </c>
      <c r="E3553" s="25">
        <v>3</v>
      </c>
      <c r="F3553" s="25" t="b">
        <f>IF(E3553&gt;(VLOOKUP(D3553,Months_Weeks!$A$2:$B$13,2,TRUE)),FALSE)</f>
        <v>0</v>
      </c>
      <c r="G3553" s="63">
        <f>IF(Table312[[#This Row],[Facility]]="Buin",1.5%,0.25%)</f>
        <v>1.4999999999999999E-2</v>
      </c>
      <c r="H3553" s="38"/>
      <c r="I3553" s="38"/>
      <c r="J3553" s="27">
        <f t="shared" si="330"/>
        <v>419</v>
      </c>
      <c r="K3553" s="28">
        <f t="shared" si="331"/>
        <v>4</v>
      </c>
      <c r="L3553" s="27">
        <f>IF(K3553=0,0,IF(E3553&gt;1,E3553-1,VLOOKUP(K3553,Months_Weeks!$A$1:$B$13,2,0)))</f>
        <v>2</v>
      </c>
      <c r="M3553" s="29"/>
      <c r="N3553" s="39"/>
      <c r="O3553" s="39"/>
      <c r="P3553" s="50">
        <f t="shared" si="332"/>
        <v>0</v>
      </c>
      <c r="Q3553" s="28">
        <f t="shared" si="333"/>
        <v>4</v>
      </c>
      <c r="R3553" s="28">
        <f>IF(Q3553=0,0,IF(E3553&gt;1,E3553-1,VLOOKUP(Q3553,Months_Weeks!$A$1:$B$13,2,0)))</f>
        <v>2</v>
      </c>
      <c r="S3553" s="30"/>
      <c r="T3553" s="39"/>
      <c r="U3553" s="39"/>
      <c r="V3553" s="50">
        <f t="shared" si="334"/>
        <v>0</v>
      </c>
      <c r="W3553" s="28">
        <f t="shared" si="335"/>
        <v>4</v>
      </c>
      <c r="X3553" s="28">
        <f>IF(W3553=0,0,IF(E3553&gt;1,E3553-1,VLOOKUP(W3553,Months_Weeks!$A$1:$B$13,2,0)))</f>
        <v>2</v>
      </c>
      <c r="Y3553" s="30"/>
      <c r="Z3553" s="39"/>
      <c r="AA3553" s="31"/>
      <c r="AB3553" s="39"/>
      <c r="AC3553" s="31"/>
      <c r="AD3553" s="40"/>
      <c r="AE3553" s="31"/>
      <c r="AF3553" s="40"/>
      <c r="AG3553" s="31"/>
      <c r="AH3553" s="40"/>
      <c r="AI3553" s="31"/>
      <c r="AJ3553" s="40"/>
    </row>
    <row r="3554" spans="1:36" x14ac:dyDescent="0.25">
      <c r="A3554" s="37" t="s">
        <v>62</v>
      </c>
      <c r="B3554" s="37">
        <v>1010</v>
      </c>
      <c r="C3554" s="26" t="str">
        <f>IFERROR(INDEX(Clients[Client_Name],MATCH(Table312[[#This Row],[Client_Code]],Clients[Client_Code],0)),"")</f>
        <v>SUPER SAN VICENTE</v>
      </c>
      <c r="D3554" s="25">
        <v>4</v>
      </c>
      <c r="E3554" s="25">
        <v>4</v>
      </c>
      <c r="F3554" s="25" t="b">
        <f>IF(E3554&gt;(VLOOKUP(D3554,Months_Weeks!$A$2:$B$13,2,TRUE)),FALSE)</f>
        <v>0</v>
      </c>
      <c r="G3554" s="63">
        <f>IF(Table312[[#This Row],[Facility]]="Buin",1.5%,0.25%)</f>
        <v>1.4999999999999999E-2</v>
      </c>
      <c r="H3554" s="38"/>
      <c r="I3554" s="38"/>
      <c r="J3554" s="27">
        <f t="shared" si="330"/>
        <v>419</v>
      </c>
      <c r="K3554" s="28">
        <f t="shared" si="331"/>
        <v>4</v>
      </c>
      <c r="L3554" s="27">
        <f>IF(K3554=0,0,IF(E3554&gt;1,E3554-1,VLOOKUP(K3554,Months_Weeks!$A$1:$B$13,2,0)))</f>
        <v>3</v>
      </c>
      <c r="M3554" s="29"/>
      <c r="N3554" s="39"/>
      <c r="O3554" s="39"/>
      <c r="P3554" s="50">
        <f t="shared" si="332"/>
        <v>0</v>
      </c>
      <c r="Q3554" s="28">
        <f t="shared" si="333"/>
        <v>4</v>
      </c>
      <c r="R3554" s="28">
        <f>IF(Q3554=0,0,IF(E3554&gt;1,E3554-1,VLOOKUP(Q3554,Months_Weeks!$A$1:$B$13,2,0)))</f>
        <v>3</v>
      </c>
      <c r="S3554" s="30"/>
      <c r="T3554" s="39"/>
      <c r="U3554" s="39"/>
      <c r="V3554" s="50">
        <f t="shared" si="334"/>
        <v>0</v>
      </c>
      <c r="W3554" s="28">
        <f t="shared" si="335"/>
        <v>4</v>
      </c>
      <c r="X3554" s="28">
        <f>IF(W3554=0,0,IF(E3554&gt;1,E3554-1,VLOOKUP(W3554,Months_Weeks!$A$1:$B$13,2,0)))</f>
        <v>3</v>
      </c>
      <c r="Y3554" s="30"/>
      <c r="Z3554" s="39"/>
      <c r="AA3554" s="31"/>
      <c r="AB3554" s="39"/>
      <c r="AC3554" s="31"/>
      <c r="AD3554" s="40"/>
      <c r="AE3554" s="31"/>
      <c r="AF3554" s="40"/>
      <c r="AG3554" s="31"/>
      <c r="AH3554" s="40"/>
      <c r="AI3554" s="31"/>
      <c r="AJ3554" s="40"/>
    </row>
    <row r="3555" spans="1:36" x14ac:dyDescent="0.25">
      <c r="A3555" s="37" t="s">
        <v>62</v>
      </c>
      <c r="B3555" s="37">
        <v>1010</v>
      </c>
      <c r="C3555" s="26" t="str">
        <f>IFERROR(INDEX(Clients[Client_Name],MATCH(Table312[[#This Row],[Client_Code]],Clients[Client_Code],0)),"")</f>
        <v>SUPER SAN VICENTE</v>
      </c>
      <c r="D3555" s="25">
        <v>5</v>
      </c>
      <c r="E3555" s="25">
        <v>1</v>
      </c>
      <c r="F3555" s="25" t="b">
        <f>IF(E3555&gt;(VLOOKUP(D3555,Months_Weeks!$A$2:$B$13,2,TRUE)),FALSE)</f>
        <v>0</v>
      </c>
      <c r="G3555" s="63">
        <f>IF(Table312[[#This Row],[Facility]]="Buin",1.5%,0.25%)</f>
        <v>1.4999999999999999E-2</v>
      </c>
      <c r="H3555" s="38"/>
      <c r="I3555" s="38"/>
      <c r="J3555" s="27">
        <f t="shared" si="330"/>
        <v>419</v>
      </c>
      <c r="K3555" s="28">
        <f t="shared" si="331"/>
        <v>4</v>
      </c>
      <c r="L3555" s="27">
        <f>IF(K3555=0,0,IF(E3555&gt;1,E3555-1,VLOOKUP(K3555,Months_Weeks!$A$1:$B$13,2,0)))</f>
        <v>4</v>
      </c>
      <c r="M3555" s="29"/>
      <c r="N3555" s="39"/>
      <c r="O3555" s="39"/>
      <c r="P3555" s="50">
        <f t="shared" si="332"/>
        <v>0</v>
      </c>
      <c r="Q3555" s="28">
        <f t="shared" si="333"/>
        <v>4</v>
      </c>
      <c r="R3555" s="28">
        <f>IF(Q3555=0,0,IF(E3555&gt;1,E3555-1,VLOOKUP(Q3555,Months_Weeks!$A$1:$B$13,2,0)))</f>
        <v>4</v>
      </c>
      <c r="S3555" s="30"/>
      <c r="T3555" s="39"/>
      <c r="U3555" s="39"/>
      <c r="V3555" s="50">
        <f t="shared" si="334"/>
        <v>0</v>
      </c>
      <c r="W3555" s="28">
        <f t="shared" si="335"/>
        <v>4</v>
      </c>
      <c r="X3555" s="28">
        <f>IF(W3555=0,0,IF(E3555&gt;1,E3555-1,VLOOKUP(W3555,Months_Weeks!$A$1:$B$13,2,0)))</f>
        <v>4</v>
      </c>
      <c r="Y3555" s="30"/>
      <c r="Z3555" s="39"/>
      <c r="AA3555" s="31"/>
      <c r="AB3555" s="39"/>
      <c r="AC3555" s="31"/>
      <c r="AD3555" s="40"/>
      <c r="AE3555" s="31"/>
      <c r="AF3555" s="40"/>
      <c r="AG3555" s="31"/>
      <c r="AH3555" s="40"/>
      <c r="AI3555" s="31"/>
      <c r="AJ3555" s="40"/>
    </row>
    <row r="3556" spans="1:36" x14ac:dyDescent="0.25">
      <c r="A3556" s="37" t="s">
        <v>62</v>
      </c>
      <c r="B3556" s="37">
        <v>1010</v>
      </c>
      <c r="C3556" s="26" t="str">
        <f>IFERROR(INDEX(Clients[Client_Name],MATCH(Table312[[#This Row],[Client_Code]],Clients[Client_Code],0)),"")</f>
        <v>SUPER SAN VICENTE</v>
      </c>
      <c r="D3556" s="25">
        <v>5</v>
      </c>
      <c r="E3556" s="25">
        <v>2</v>
      </c>
      <c r="F3556" s="25" t="b">
        <f>IF(E3556&gt;(VLOOKUP(D3556,Months_Weeks!$A$2:$B$13,2,TRUE)),FALSE)</f>
        <v>0</v>
      </c>
      <c r="G3556" s="63">
        <f>IF(Table312[[#This Row],[Facility]]="Buin",1.5%,0.25%)</f>
        <v>1.4999999999999999E-2</v>
      </c>
      <c r="H3556" s="38"/>
      <c r="I3556" s="38"/>
      <c r="J3556" s="27">
        <f t="shared" si="330"/>
        <v>419</v>
      </c>
      <c r="K3556" s="28">
        <f t="shared" si="331"/>
        <v>5</v>
      </c>
      <c r="L3556" s="27">
        <f>IF(K3556=0,0,IF(E3556&gt;1,E3556-1,VLOOKUP(K3556,Months_Weeks!$A$1:$B$13,2,0)))</f>
        <v>1</v>
      </c>
      <c r="M3556" s="29"/>
      <c r="N3556" s="39"/>
      <c r="O3556" s="39"/>
      <c r="P3556" s="50">
        <f t="shared" si="332"/>
        <v>0</v>
      </c>
      <c r="Q3556" s="28">
        <f t="shared" si="333"/>
        <v>5</v>
      </c>
      <c r="R3556" s="28">
        <f>IF(Q3556=0,0,IF(E3556&gt;1,E3556-1,VLOOKUP(Q3556,Months_Weeks!$A$1:$B$13,2,0)))</f>
        <v>1</v>
      </c>
      <c r="S3556" s="30"/>
      <c r="T3556" s="39"/>
      <c r="U3556" s="39"/>
      <c r="V3556" s="50">
        <f t="shared" si="334"/>
        <v>0</v>
      </c>
      <c r="W3556" s="28">
        <f t="shared" si="335"/>
        <v>5</v>
      </c>
      <c r="X3556" s="28">
        <f>IF(W3556=0,0,IF(E3556&gt;1,E3556-1,VLOOKUP(W3556,Months_Weeks!$A$1:$B$13,2,0)))</f>
        <v>1</v>
      </c>
      <c r="Y3556" s="30"/>
      <c r="Z3556" s="39"/>
      <c r="AA3556" s="31"/>
      <c r="AB3556" s="39"/>
      <c r="AC3556" s="31"/>
      <c r="AD3556" s="40"/>
      <c r="AE3556" s="31"/>
      <c r="AF3556" s="40"/>
      <c r="AG3556" s="31"/>
      <c r="AH3556" s="40"/>
      <c r="AI3556" s="31"/>
      <c r="AJ3556" s="40"/>
    </row>
    <row r="3557" spans="1:36" x14ac:dyDescent="0.25">
      <c r="A3557" s="37" t="s">
        <v>62</v>
      </c>
      <c r="B3557" s="37">
        <v>1010</v>
      </c>
      <c r="C3557" s="26" t="str">
        <f>IFERROR(INDEX(Clients[Client_Name],MATCH(Table312[[#This Row],[Client_Code]],Clients[Client_Code],0)),"")</f>
        <v>SUPER SAN VICENTE</v>
      </c>
      <c r="D3557" s="25">
        <v>5</v>
      </c>
      <c r="E3557" s="25">
        <v>3</v>
      </c>
      <c r="F3557" s="25" t="b">
        <f>IF(E3557&gt;(VLOOKUP(D3557,Months_Weeks!$A$2:$B$13,2,TRUE)),FALSE)</f>
        <v>0</v>
      </c>
      <c r="G3557" s="63">
        <f>IF(Table312[[#This Row],[Facility]]="Buin",1.5%,0.25%)</f>
        <v>1.4999999999999999E-2</v>
      </c>
      <c r="H3557" s="38"/>
      <c r="I3557" s="38"/>
      <c r="J3557" s="27">
        <f t="shared" si="330"/>
        <v>419</v>
      </c>
      <c r="K3557" s="28">
        <f t="shared" si="331"/>
        <v>5</v>
      </c>
      <c r="L3557" s="27">
        <f>IF(K3557=0,0,IF(E3557&gt;1,E3557-1,VLOOKUP(K3557,Months_Weeks!$A$1:$B$13,2,0)))</f>
        <v>2</v>
      </c>
      <c r="M3557" s="29"/>
      <c r="N3557" s="39"/>
      <c r="O3557" s="39"/>
      <c r="P3557" s="50">
        <f t="shared" si="332"/>
        <v>0</v>
      </c>
      <c r="Q3557" s="28">
        <f t="shared" si="333"/>
        <v>5</v>
      </c>
      <c r="R3557" s="28">
        <f>IF(Q3557=0,0,IF(E3557&gt;1,E3557-1,VLOOKUP(Q3557,Months_Weeks!$A$1:$B$13,2,0)))</f>
        <v>2</v>
      </c>
      <c r="S3557" s="30"/>
      <c r="T3557" s="39"/>
      <c r="U3557" s="39"/>
      <c r="V3557" s="50">
        <f t="shared" si="334"/>
        <v>0</v>
      </c>
      <c r="W3557" s="28">
        <f t="shared" si="335"/>
        <v>5</v>
      </c>
      <c r="X3557" s="28">
        <f>IF(W3557=0,0,IF(E3557&gt;1,E3557-1,VLOOKUP(W3557,Months_Weeks!$A$1:$B$13,2,0)))</f>
        <v>2</v>
      </c>
      <c r="Y3557" s="30"/>
      <c r="Z3557" s="39"/>
      <c r="AA3557" s="31"/>
      <c r="AB3557" s="39"/>
      <c r="AC3557" s="31"/>
      <c r="AD3557" s="40"/>
      <c r="AE3557" s="31"/>
      <c r="AF3557" s="40"/>
      <c r="AG3557" s="31"/>
      <c r="AH3557" s="40"/>
      <c r="AI3557" s="31"/>
      <c r="AJ3557" s="40"/>
    </row>
    <row r="3558" spans="1:36" x14ac:dyDescent="0.25">
      <c r="A3558" s="37" t="s">
        <v>62</v>
      </c>
      <c r="B3558" s="37">
        <v>1010</v>
      </c>
      <c r="C3558" s="26" t="str">
        <f>IFERROR(INDEX(Clients[Client_Name],MATCH(Table312[[#This Row],[Client_Code]],Clients[Client_Code],0)),"")</f>
        <v>SUPER SAN VICENTE</v>
      </c>
      <c r="D3558" s="25">
        <v>5</v>
      </c>
      <c r="E3558" s="25">
        <v>4</v>
      </c>
      <c r="F3558" s="25" t="b">
        <f>IF(E3558&gt;(VLOOKUP(D3558,Months_Weeks!$A$2:$B$13,2,TRUE)),FALSE)</f>
        <v>0</v>
      </c>
      <c r="G3558" s="63">
        <f>IF(Table312[[#This Row],[Facility]]="Buin",1.5%,0.25%)</f>
        <v>1.4999999999999999E-2</v>
      </c>
      <c r="H3558" s="38"/>
      <c r="I3558" s="38"/>
      <c r="J3558" s="27">
        <f t="shared" si="330"/>
        <v>419</v>
      </c>
      <c r="K3558" s="28">
        <f t="shared" si="331"/>
        <v>5</v>
      </c>
      <c r="L3558" s="27">
        <f>IF(K3558=0,0,IF(E3558&gt;1,E3558-1,VLOOKUP(K3558,Months_Weeks!$A$1:$B$13,2,0)))</f>
        <v>3</v>
      </c>
      <c r="M3558" s="29"/>
      <c r="N3558" s="39"/>
      <c r="O3558" s="39"/>
      <c r="P3558" s="50">
        <f t="shared" si="332"/>
        <v>0</v>
      </c>
      <c r="Q3558" s="28">
        <f t="shared" si="333"/>
        <v>5</v>
      </c>
      <c r="R3558" s="28">
        <f>IF(Q3558=0,0,IF(E3558&gt;1,E3558-1,VLOOKUP(Q3558,Months_Weeks!$A$1:$B$13,2,0)))</f>
        <v>3</v>
      </c>
      <c r="S3558" s="30"/>
      <c r="T3558" s="39"/>
      <c r="U3558" s="39"/>
      <c r="V3558" s="50">
        <f t="shared" si="334"/>
        <v>0</v>
      </c>
      <c r="W3558" s="28">
        <f t="shared" si="335"/>
        <v>5</v>
      </c>
      <c r="X3558" s="28">
        <f>IF(W3558=0,0,IF(E3558&gt;1,E3558-1,VLOOKUP(W3558,Months_Weeks!$A$1:$B$13,2,0)))</f>
        <v>3</v>
      </c>
      <c r="Y3558" s="30"/>
      <c r="Z3558" s="39"/>
      <c r="AA3558" s="31"/>
      <c r="AB3558" s="39"/>
      <c r="AC3558" s="31"/>
      <c r="AD3558" s="40"/>
      <c r="AE3558" s="31"/>
      <c r="AF3558" s="40"/>
      <c r="AG3558" s="31"/>
      <c r="AH3558" s="40"/>
      <c r="AI3558" s="31"/>
      <c r="AJ3558" s="40"/>
    </row>
    <row r="3559" spans="1:36" x14ac:dyDescent="0.25">
      <c r="A3559" s="37" t="s">
        <v>62</v>
      </c>
      <c r="B3559" s="37">
        <v>1010</v>
      </c>
      <c r="C3559" s="26" t="str">
        <f>IFERROR(INDEX(Clients[Client_Name],MATCH(Table312[[#This Row],[Client_Code]],Clients[Client_Code],0)),"")</f>
        <v>SUPER SAN VICENTE</v>
      </c>
      <c r="D3559" s="25">
        <v>6</v>
      </c>
      <c r="E3559" s="25">
        <v>1</v>
      </c>
      <c r="F3559" s="25" t="b">
        <f>IF(E3559&gt;(VLOOKUP(D3559,Months_Weeks!$A$2:$B$13,2,TRUE)),FALSE)</f>
        <v>0</v>
      </c>
      <c r="G3559" s="63">
        <f>IF(Table312[[#This Row],[Facility]]="Buin",1.5%,0.25%)</f>
        <v>1.4999999999999999E-2</v>
      </c>
      <c r="H3559" s="38"/>
      <c r="I3559" s="38"/>
      <c r="J3559" s="27">
        <f t="shared" si="330"/>
        <v>419</v>
      </c>
      <c r="K3559" s="28">
        <f t="shared" si="331"/>
        <v>5</v>
      </c>
      <c r="L3559" s="27">
        <f>IF(K3559=0,0,IF(E3559&gt;1,E3559-1,VLOOKUP(K3559,Months_Weeks!$A$1:$B$13,2,0)))</f>
        <v>4</v>
      </c>
      <c r="M3559" s="29"/>
      <c r="N3559" s="39"/>
      <c r="O3559" s="39"/>
      <c r="P3559" s="50">
        <f t="shared" si="332"/>
        <v>0</v>
      </c>
      <c r="Q3559" s="28">
        <f t="shared" si="333"/>
        <v>5</v>
      </c>
      <c r="R3559" s="28">
        <f>IF(Q3559=0,0,IF(E3559&gt;1,E3559-1,VLOOKUP(Q3559,Months_Weeks!$A$1:$B$13,2,0)))</f>
        <v>4</v>
      </c>
      <c r="S3559" s="30"/>
      <c r="T3559" s="39"/>
      <c r="U3559" s="39"/>
      <c r="V3559" s="50">
        <f t="shared" si="334"/>
        <v>0</v>
      </c>
      <c r="W3559" s="28">
        <f t="shared" si="335"/>
        <v>5</v>
      </c>
      <c r="X3559" s="28">
        <f>IF(W3559=0,0,IF(E3559&gt;1,E3559-1,VLOOKUP(W3559,Months_Weeks!$A$1:$B$13,2,0)))</f>
        <v>4</v>
      </c>
      <c r="Y3559" s="30"/>
      <c r="Z3559" s="39"/>
      <c r="AA3559" s="31"/>
      <c r="AB3559" s="39"/>
      <c r="AC3559" s="31"/>
      <c r="AD3559" s="40"/>
      <c r="AE3559" s="31"/>
      <c r="AF3559" s="40"/>
      <c r="AG3559" s="31"/>
      <c r="AH3559" s="40"/>
      <c r="AI3559" s="31"/>
      <c r="AJ3559" s="40"/>
    </row>
    <row r="3560" spans="1:36" x14ac:dyDescent="0.25">
      <c r="A3560" s="37" t="s">
        <v>62</v>
      </c>
      <c r="B3560" s="37">
        <v>1010</v>
      </c>
      <c r="C3560" s="26" t="str">
        <f>IFERROR(INDEX(Clients[Client_Name],MATCH(Table312[[#This Row],[Client_Code]],Clients[Client_Code],0)),"")</f>
        <v>SUPER SAN VICENTE</v>
      </c>
      <c r="D3560" s="25">
        <v>6</v>
      </c>
      <c r="E3560" s="25">
        <v>2</v>
      </c>
      <c r="F3560" s="25" t="b">
        <f>IF(E3560&gt;(VLOOKUP(D3560,Months_Weeks!$A$2:$B$13,2,TRUE)),FALSE)</f>
        <v>0</v>
      </c>
      <c r="G3560" s="63">
        <f>IF(Table312[[#This Row],[Facility]]="Buin",1.5%,0.25%)</f>
        <v>1.4999999999999999E-2</v>
      </c>
      <c r="H3560" s="38"/>
      <c r="I3560" s="38"/>
      <c r="J3560" s="27">
        <f t="shared" si="330"/>
        <v>419</v>
      </c>
      <c r="K3560" s="28">
        <f t="shared" si="331"/>
        <v>6</v>
      </c>
      <c r="L3560" s="27">
        <f>IF(K3560=0,0,IF(E3560&gt;1,E3560-1,VLOOKUP(K3560,Months_Weeks!$A$1:$B$13,2,0)))</f>
        <v>1</v>
      </c>
      <c r="M3560" s="29"/>
      <c r="N3560" s="39"/>
      <c r="O3560" s="39"/>
      <c r="P3560" s="50">
        <f t="shared" si="332"/>
        <v>0</v>
      </c>
      <c r="Q3560" s="28">
        <f t="shared" si="333"/>
        <v>6</v>
      </c>
      <c r="R3560" s="28">
        <f>IF(Q3560=0,0,IF(E3560&gt;1,E3560-1,VLOOKUP(Q3560,Months_Weeks!$A$1:$B$13,2,0)))</f>
        <v>1</v>
      </c>
      <c r="S3560" s="30"/>
      <c r="T3560" s="39"/>
      <c r="U3560" s="39"/>
      <c r="V3560" s="50">
        <f t="shared" si="334"/>
        <v>0</v>
      </c>
      <c r="W3560" s="28">
        <f t="shared" si="335"/>
        <v>6</v>
      </c>
      <c r="X3560" s="28">
        <f>IF(W3560=0,0,IF(E3560&gt;1,E3560-1,VLOOKUP(W3560,Months_Weeks!$A$1:$B$13,2,0)))</f>
        <v>1</v>
      </c>
      <c r="Y3560" s="30"/>
      <c r="Z3560" s="39"/>
      <c r="AA3560" s="31"/>
      <c r="AB3560" s="39"/>
      <c r="AC3560" s="31"/>
      <c r="AD3560" s="40"/>
      <c r="AE3560" s="31"/>
      <c r="AF3560" s="40"/>
      <c r="AG3560" s="31"/>
      <c r="AH3560" s="40"/>
      <c r="AI3560" s="31"/>
      <c r="AJ3560" s="40"/>
    </row>
    <row r="3561" spans="1:36" x14ac:dyDescent="0.25">
      <c r="A3561" s="37" t="s">
        <v>62</v>
      </c>
      <c r="B3561" s="37">
        <v>1010</v>
      </c>
      <c r="C3561" s="26" t="str">
        <f>IFERROR(INDEX(Clients[Client_Name],MATCH(Table312[[#This Row],[Client_Code]],Clients[Client_Code],0)),"")</f>
        <v>SUPER SAN VICENTE</v>
      </c>
      <c r="D3561" s="25">
        <v>6</v>
      </c>
      <c r="E3561" s="25">
        <v>3</v>
      </c>
      <c r="F3561" s="25" t="b">
        <f>IF(E3561&gt;(VLOOKUP(D3561,Months_Weeks!$A$2:$B$13,2,TRUE)),FALSE)</f>
        <v>0</v>
      </c>
      <c r="G3561" s="63">
        <f>IF(Table312[[#This Row],[Facility]]="Buin",1.5%,0.25%)</f>
        <v>1.4999999999999999E-2</v>
      </c>
      <c r="H3561" s="38"/>
      <c r="I3561" s="38"/>
      <c r="J3561" s="27">
        <f t="shared" si="330"/>
        <v>419</v>
      </c>
      <c r="K3561" s="28">
        <f t="shared" si="331"/>
        <v>6</v>
      </c>
      <c r="L3561" s="27">
        <f>IF(K3561=0,0,IF(E3561&gt;1,E3561-1,VLOOKUP(K3561,Months_Weeks!$A$1:$B$13,2,0)))</f>
        <v>2</v>
      </c>
      <c r="M3561" s="29"/>
      <c r="N3561" s="39"/>
      <c r="O3561" s="39"/>
      <c r="P3561" s="50">
        <f t="shared" si="332"/>
        <v>0</v>
      </c>
      <c r="Q3561" s="28">
        <f t="shared" si="333"/>
        <v>6</v>
      </c>
      <c r="R3561" s="28">
        <f>IF(Q3561=0,0,IF(E3561&gt;1,E3561-1,VLOOKUP(Q3561,Months_Weeks!$A$1:$B$13,2,0)))</f>
        <v>2</v>
      </c>
      <c r="S3561" s="30"/>
      <c r="T3561" s="39"/>
      <c r="U3561" s="39"/>
      <c r="V3561" s="50">
        <f t="shared" si="334"/>
        <v>0</v>
      </c>
      <c r="W3561" s="28">
        <f t="shared" si="335"/>
        <v>6</v>
      </c>
      <c r="X3561" s="28">
        <f>IF(W3561=0,0,IF(E3561&gt;1,E3561-1,VLOOKUP(W3561,Months_Weeks!$A$1:$B$13,2,0)))</f>
        <v>2</v>
      </c>
      <c r="Y3561" s="30"/>
      <c r="Z3561" s="39"/>
      <c r="AA3561" s="31"/>
      <c r="AB3561" s="39"/>
      <c r="AC3561" s="31"/>
      <c r="AD3561" s="40"/>
      <c r="AE3561" s="31"/>
      <c r="AF3561" s="40"/>
      <c r="AG3561" s="31"/>
      <c r="AH3561" s="40"/>
      <c r="AI3561" s="31"/>
      <c r="AJ3561" s="40"/>
    </row>
    <row r="3562" spans="1:36" x14ac:dyDescent="0.25">
      <c r="A3562" s="37" t="s">
        <v>62</v>
      </c>
      <c r="B3562" s="37">
        <v>1010</v>
      </c>
      <c r="C3562" s="26" t="str">
        <f>IFERROR(INDEX(Clients[Client_Name],MATCH(Table312[[#This Row],[Client_Code]],Clients[Client_Code],0)),"")</f>
        <v>SUPER SAN VICENTE</v>
      </c>
      <c r="D3562" s="25">
        <v>6</v>
      </c>
      <c r="E3562" s="25">
        <v>4</v>
      </c>
      <c r="F3562" s="25" t="b">
        <f>IF(E3562&gt;(VLOOKUP(D3562,Months_Weeks!$A$2:$B$13,2,TRUE)),FALSE)</f>
        <v>0</v>
      </c>
      <c r="G3562" s="63">
        <f>IF(Table312[[#This Row],[Facility]]="Buin",1.5%,0.25%)</f>
        <v>1.4999999999999999E-2</v>
      </c>
      <c r="H3562" s="38"/>
      <c r="I3562" s="38"/>
      <c r="J3562" s="27">
        <f t="shared" si="330"/>
        <v>419</v>
      </c>
      <c r="K3562" s="28">
        <f t="shared" si="331"/>
        <v>6</v>
      </c>
      <c r="L3562" s="27">
        <f>IF(K3562=0,0,IF(E3562&gt;1,E3562-1,VLOOKUP(K3562,Months_Weeks!$A$1:$B$13,2,0)))</f>
        <v>3</v>
      </c>
      <c r="M3562" s="29"/>
      <c r="N3562" s="39"/>
      <c r="O3562" s="39"/>
      <c r="P3562" s="50">
        <f t="shared" si="332"/>
        <v>0</v>
      </c>
      <c r="Q3562" s="28">
        <f t="shared" si="333"/>
        <v>6</v>
      </c>
      <c r="R3562" s="28">
        <f>IF(Q3562=0,0,IF(E3562&gt;1,E3562-1,VLOOKUP(Q3562,Months_Weeks!$A$1:$B$13,2,0)))</f>
        <v>3</v>
      </c>
      <c r="S3562" s="30"/>
      <c r="T3562" s="39"/>
      <c r="U3562" s="39"/>
      <c r="V3562" s="50">
        <f t="shared" si="334"/>
        <v>0</v>
      </c>
      <c r="W3562" s="28">
        <f t="shared" si="335"/>
        <v>6</v>
      </c>
      <c r="X3562" s="28">
        <f>IF(W3562=0,0,IF(E3562&gt;1,E3562-1,VLOOKUP(W3562,Months_Weeks!$A$1:$B$13,2,0)))</f>
        <v>3</v>
      </c>
      <c r="Y3562" s="30"/>
      <c r="Z3562" s="39"/>
      <c r="AA3562" s="31"/>
      <c r="AB3562" s="39"/>
      <c r="AC3562" s="31"/>
      <c r="AD3562" s="40"/>
      <c r="AE3562" s="31"/>
      <c r="AF3562" s="40"/>
      <c r="AG3562" s="31"/>
      <c r="AH3562" s="40"/>
      <c r="AI3562" s="31"/>
      <c r="AJ3562" s="40"/>
    </row>
    <row r="3563" spans="1:36" x14ac:dyDescent="0.25">
      <c r="A3563" s="37" t="s">
        <v>62</v>
      </c>
      <c r="B3563" s="37">
        <v>1010</v>
      </c>
      <c r="C3563" s="26" t="str">
        <f>IFERROR(INDEX(Clients[Client_Name],MATCH(Table312[[#This Row],[Client_Code]],Clients[Client_Code],0)),"")</f>
        <v>SUPER SAN VICENTE</v>
      </c>
      <c r="D3563" s="25">
        <v>6</v>
      </c>
      <c r="E3563" s="25">
        <v>5</v>
      </c>
      <c r="F3563" s="25" t="b">
        <f>IF(E3563&gt;(VLOOKUP(D3563,Months_Weeks!$A$2:$B$13,2,TRUE)),FALSE)</f>
        <v>0</v>
      </c>
      <c r="G3563" s="63">
        <f>IF(Table312[[#This Row],[Facility]]="Buin",1.5%,0.25%)</f>
        <v>1.4999999999999999E-2</v>
      </c>
      <c r="H3563" s="38"/>
      <c r="I3563" s="38"/>
      <c r="J3563" s="27">
        <f t="shared" si="330"/>
        <v>419</v>
      </c>
      <c r="K3563" s="28">
        <f t="shared" si="331"/>
        <v>6</v>
      </c>
      <c r="L3563" s="27">
        <f>IF(K3563=0,0,IF(E3563&gt;1,E3563-1,VLOOKUP(K3563,Months_Weeks!$A$1:$B$13,2,0)))</f>
        <v>4</v>
      </c>
      <c r="M3563" s="29"/>
      <c r="N3563" s="39"/>
      <c r="O3563" s="39"/>
      <c r="P3563" s="50">
        <f t="shared" si="332"/>
        <v>0</v>
      </c>
      <c r="Q3563" s="28">
        <f t="shared" si="333"/>
        <v>6</v>
      </c>
      <c r="R3563" s="28">
        <f>IF(Q3563=0,0,IF(E3563&gt;1,E3563-1,VLOOKUP(Q3563,Months_Weeks!$A$1:$B$13,2,0)))</f>
        <v>4</v>
      </c>
      <c r="S3563" s="30"/>
      <c r="T3563" s="39"/>
      <c r="U3563" s="39"/>
      <c r="V3563" s="50">
        <f t="shared" si="334"/>
        <v>0</v>
      </c>
      <c r="W3563" s="28">
        <f t="shared" si="335"/>
        <v>6</v>
      </c>
      <c r="X3563" s="28">
        <f>IF(W3563=0,0,IF(E3563&gt;1,E3563-1,VLOOKUP(W3563,Months_Weeks!$A$1:$B$13,2,0)))</f>
        <v>4</v>
      </c>
      <c r="Y3563" s="30"/>
      <c r="Z3563" s="39"/>
      <c r="AA3563" s="31"/>
      <c r="AB3563" s="39"/>
      <c r="AC3563" s="31"/>
      <c r="AD3563" s="40"/>
      <c r="AE3563" s="31"/>
      <c r="AF3563" s="40"/>
      <c r="AG3563" s="31"/>
      <c r="AH3563" s="40"/>
      <c r="AI3563" s="31"/>
      <c r="AJ3563" s="40"/>
    </row>
    <row r="3564" spans="1:36" x14ac:dyDescent="0.25">
      <c r="A3564" s="37" t="s">
        <v>62</v>
      </c>
      <c r="B3564" s="37">
        <v>1010</v>
      </c>
      <c r="C3564" s="26" t="str">
        <f>IFERROR(INDEX(Clients[Client_Name],MATCH(Table312[[#This Row],[Client_Code]],Clients[Client_Code],0)),"")</f>
        <v>SUPER SAN VICENTE</v>
      </c>
      <c r="D3564" s="25">
        <v>7</v>
      </c>
      <c r="E3564" s="25">
        <v>1</v>
      </c>
      <c r="F3564" s="25" t="b">
        <f>IF(E3564&gt;(VLOOKUP(D3564,Months_Weeks!$A$2:$B$13,2,TRUE)),FALSE)</f>
        <v>0</v>
      </c>
      <c r="G3564" s="63">
        <f>IF(Table312[[#This Row],[Facility]]="Buin",1.5%,0.25%)</f>
        <v>1.4999999999999999E-2</v>
      </c>
      <c r="H3564" s="38"/>
      <c r="I3564" s="38"/>
      <c r="J3564" s="27">
        <f t="shared" si="330"/>
        <v>419</v>
      </c>
      <c r="K3564" s="28">
        <f t="shared" si="331"/>
        <v>6</v>
      </c>
      <c r="L3564" s="27">
        <f>IF(K3564=0,0,IF(E3564&gt;1,E3564-1,VLOOKUP(K3564,Months_Weeks!$A$1:$B$13,2,0)))</f>
        <v>5</v>
      </c>
      <c r="M3564" s="29"/>
      <c r="N3564" s="39"/>
      <c r="O3564" s="39"/>
      <c r="P3564" s="50">
        <f t="shared" si="332"/>
        <v>0</v>
      </c>
      <c r="Q3564" s="28">
        <f t="shared" si="333"/>
        <v>6</v>
      </c>
      <c r="R3564" s="28">
        <f>IF(Q3564=0,0,IF(E3564&gt;1,E3564-1,VLOOKUP(Q3564,Months_Weeks!$A$1:$B$13,2,0)))</f>
        <v>5</v>
      </c>
      <c r="S3564" s="30"/>
      <c r="T3564" s="39"/>
      <c r="U3564" s="39"/>
      <c r="V3564" s="50">
        <f t="shared" si="334"/>
        <v>0</v>
      </c>
      <c r="W3564" s="28">
        <f t="shared" si="335"/>
        <v>6</v>
      </c>
      <c r="X3564" s="28">
        <f>IF(W3564=0,0,IF(E3564&gt;1,E3564-1,VLOOKUP(W3564,Months_Weeks!$A$1:$B$13,2,0)))</f>
        <v>5</v>
      </c>
      <c r="Y3564" s="30"/>
      <c r="Z3564" s="39"/>
      <c r="AA3564" s="31"/>
      <c r="AB3564" s="39"/>
      <c r="AC3564" s="31"/>
      <c r="AD3564" s="40"/>
      <c r="AE3564" s="31"/>
      <c r="AF3564" s="40"/>
      <c r="AG3564" s="31"/>
      <c r="AH3564" s="40"/>
      <c r="AI3564" s="31"/>
      <c r="AJ3564" s="40"/>
    </row>
    <row r="3565" spans="1:36" x14ac:dyDescent="0.25">
      <c r="A3565" s="37" t="s">
        <v>62</v>
      </c>
      <c r="B3565" s="37">
        <v>1010</v>
      </c>
      <c r="C3565" s="26" t="str">
        <f>IFERROR(INDEX(Clients[Client_Name],MATCH(Table312[[#This Row],[Client_Code]],Clients[Client_Code],0)),"")</f>
        <v>SUPER SAN VICENTE</v>
      </c>
      <c r="D3565" s="25">
        <v>7</v>
      </c>
      <c r="E3565" s="25">
        <v>2</v>
      </c>
      <c r="F3565" s="25" t="b">
        <f>IF(E3565&gt;(VLOOKUP(D3565,Months_Weeks!$A$2:$B$13,2,TRUE)),FALSE)</f>
        <v>0</v>
      </c>
      <c r="G3565" s="63">
        <f>IF(Table312[[#This Row],[Facility]]="Buin",1.5%,0.25%)</f>
        <v>1.4999999999999999E-2</v>
      </c>
      <c r="H3565" s="38"/>
      <c r="I3565" s="38"/>
      <c r="J3565" s="27">
        <f t="shared" si="330"/>
        <v>419</v>
      </c>
      <c r="K3565" s="28">
        <f t="shared" si="331"/>
        <v>7</v>
      </c>
      <c r="L3565" s="27">
        <f>IF(K3565=0,0,IF(E3565&gt;1,E3565-1,VLOOKUP(K3565,Months_Weeks!$A$1:$B$13,2,0)))</f>
        <v>1</v>
      </c>
      <c r="M3565" s="29"/>
      <c r="N3565" s="39"/>
      <c r="O3565" s="39"/>
      <c r="P3565" s="50">
        <f t="shared" si="332"/>
        <v>0</v>
      </c>
      <c r="Q3565" s="28">
        <f t="shared" si="333"/>
        <v>7</v>
      </c>
      <c r="R3565" s="28">
        <f>IF(Q3565=0,0,IF(E3565&gt;1,E3565-1,VLOOKUP(Q3565,Months_Weeks!$A$1:$B$13,2,0)))</f>
        <v>1</v>
      </c>
      <c r="S3565" s="30"/>
      <c r="T3565" s="39"/>
      <c r="U3565" s="39"/>
      <c r="V3565" s="50">
        <f t="shared" si="334"/>
        <v>0</v>
      </c>
      <c r="W3565" s="28">
        <f t="shared" si="335"/>
        <v>7</v>
      </c>
      <c r="X3565" s="28">
        <f>IF(W3565=0,0,IF(E3565&gt;1,E3565-1,VLOOKUP(W3565,Months_Weeks!$A$1:$B$13,2,0)))</f>
        <v>1</v>
      </c>
      <c r="Y3565" s="30"/>
      <c r="Z3565" s="39"/>
      <c r="AA3565" s="31"/>
      <c r="AB3565" s="39"/>
      <c r="AC3565" s="31"/>
      <c r="AD3565" s="40"/>
      <c r="AE3565" s="31"/>
      <c r="AF3565" s="40"/>
      <c r="AG3565" s="31"/>
      <c r="AH3565" s="40"/>
      <c r="AI3565" s="31"/>
      <c r="AJ3565" s="40"/>
    </row>
    <row r="3566" spans="1:36" x14ac:dyDescent="0.25">
      <c r="A3566" s="37" t="s">
        <v>62</v>
      </c>
      <c r="B3566" s="37">
        <v>1010</v>
      </c>
      <c r="C3566" s="26" t="str">
        <f>IFERROR(INDEX(Clients[Client_Name],MATCH(Table312[[#This Row],[Client_Code]],Clients[Client_Code],0)),"")</f>
        <v>SUPER SAN VICENTE</v>
      </c>
      <c r="D3566" s="25">
        <v>7</v>
      </c>
      <c r="E3566" s="25">
        <v>3</v>
      </c>
      <c r="F3566" s="25" t="b">
        <f>IF(E3566&gt;(VLOOKUP(D3566,Months_Weeks!$A$2:$B$13,2,TRUE)),FALSE)</f>
        <v>0</v>
      </c>
      <c r="G3566" s="63">
        <f>IF(Table312[[#This Row],[Facility]]="Buin",1.5%,0.25%)</f>
        <v>1.4999999999999999E-2</v>
      </c>
      <c r="H3566" s="38"/>
      <c r="I3566" s="38"/>
      <c r="J3566" s="27">
        <f t="shared" si="330"/>
        <v>419</v>
      </c>
      <c r="K3566" s="28">
        <f t="shared" si="331"/>
        <v>7</v>
      </c>
      <c r="L3566" s="27">
        <f>IF(K3566=0,0,IF(E3566&gt;1,E3566-1,VLOOKUP(K3566,Months_Weeks!$A$1:$B$13,2,0)))</f>
        <v>2</v>
      </c>
      <c r="M3566" s="29"/>
      <c r="N3566" s="39"/>
      <c r="O3566" s="39"/>
      <c r="P3566" s="50">
        <f t="shared" si="332"/>
        <v>0</v>
      </c>
      <c r="Q3566" s="28">
        <f t="shared" si="333"/>
        <v>7</v>
      </c>
      <c r="R3566" s="28">
        <f>IF(Q3566=0,0,IF(E3566&gt;1,E3566-1,VLOOKUP(Q3566,Months_Weeks!$A$1:$B$13,2,0)))</f>
        <v>2</v>
      </c>
      <c r="S3566" s="30"/>
      <c r="T3566" s="39"/>
      <c r="U3566" s="39"/>
      <c r="V3566" s="50">
        <f t="shared" si="334"/>
        <v>0</v>
      </c>
      <c r="W3566" s="28">
        <f t="shared" si="335"/>
        <v>7</v>
      </c>
      <c r="X3566" s="28">
        <f>IF(W3566=0,0,IF(E3566&gt;1,E3566-1,VLOOKUP(W3566,Months_Weeks!$A$1:$B$13,2,0)))</f>
        <v>2</v>
      </c>
      <c r="Y3566" s="30"/>
      <c r="Z3566" s="39"/>
      <c r="AA3566" s="31"/>
      <c r="AB3566" s="39"/>
      <c r="AC3566" s="31"/>
      <c r="AD3566" s="40"/>
      <c r="AE3566" s="31"/>
      <c r="AF3566" s="40"/>
      <c r="AG3566" s="31"/>
      <c r="AH3566" s="40"/>
      <c r="AI3566" s="31"/>
      <c r="AJ3566" s="40"/>
    </row>
    <row r="3567" spans="1:36" x14ac:dyDescent="0.25">
      <c r="A3567" s="37" t="s">
        <v>62</v>
      </c>
      <c r="B3567" s="37">
        <v>1010</v>
      </c>
      <c r="C3567" s="26" t="str">
        <f>IFERROR(INDEX(Clients[Client_Name],MATCH(Table312[[#This Row],[Client_Code]],Clients[Client_Code],0)),"")</f>
        <v>SUPER SAN VICENTE</v>
      </c>
      <c r="D3567" s="25">
        <v>7</v>
      </c>
      <c r="E3567" s="25">
        <v>4</v>
      </c>
      <c r="F3567" s="25" t="b">
        <f>IF(E3567&gt;(VLOOKUP(D3567,Months_Weeks!$A$2:$B$13,2,TRUE)),FALSE)</f>
        <v>0</v>
      </c>
      <c r="G3567" s="63">
        <f>IF(Table312[[#This Row],[Facility]]="Buin",1.5%,0.25%)</f>
        <v>1.4999999999999999E-2</v>
      </c>
      <c r="H3567" s="38"/>
      <c r="I3567" s="38"/>
      <c r="J3567" s="27">
        <f t="shared" si="330"/>
        <v>419</v>
      </c>
      <c r="K3567" s="28">
        <f t="shared" si="331"/>
        <v>7</v>
      </c>
      <c r="L3567" s="27">
        <f>IF(K3567=0,0,IF(E3567&gt;1,E3567-1,VLOOKUP(K3567,Months_Weeks!$A$1:$B$13,2,0)))</f>
        <v>3</v>
      </c>
      <c r="M3567" s="29"/>
      <c r="N3567" s="39"/>
      <c r="O3567" s="39"/>
      <c r="P3567" s="50">
        <f t="shared" si="332"/>
        <v>0</v>
      </c>
      <c r="Q3567" s="28">
        <f t="shared" si="333"/>
        <v>7</v>
      </c>
      <c r="R3567" s="28">
        <f>IF(Q3567=0,0,IF(E3567&gt;1,E3567-1,VLOOKUP(Q3567,Months_Weeks!$A$1:$B$13,2,0)))</f>
        <v>3</v>
      </c>
      <c r="S3567" s="30"/>
      <c r="T3567" s="39"/>
      <c r="U3567" s="39"/>
      <c r="V3567" s="50">
        <f t="shared" si="334"/>
        <v>0</v>
      </c>
      <c r="W3567" s="28">
        <f t="shared" si="335"/>
        <v>7</v>
      </c>
      <c r="X3567" s="28">
        <f>IF(W3567=0,0,IF(E3567&gt;1,E3567-1,VLOOKUP(W3567,Months_Weeks!$A$1:$B$13,2,0)))</f>
        <v>3</v>
      </c>
      <c r="Y3567" s="30"/>
      <c r="Z3567" s="39"/>
      <c r="AA3567" s="31"/>
      <c r="AB3567" s="39"/>
      <c r="AC3567" s="31"/>
      <c r="AD3567" s="40"/>
      <c r="AE3567" s="31"/>
      <c r="AF3567" s="40"/>
      <c r="AG3567" s="31"/>
      <c r="AH3567" s="40"/>
      <c r="AI3567" s="31"/>
      <c r="AJ3567" s="40"/>
    </row>
    <row r="3568" spans="1:36" x14ac:dyDescent="0.25">
      <c r="A3568" s="37" t="s">
        <v>62</v>
      </c>
      <c r="B3568" s="37">
        <v>1010</v>
      </c>
      <c r="C3568" s="26" t="str">
        <f>IFERROR(INDEX(Clients[Client_Name],MATCH(Table312[[#This Row],[Client_Code]],Clients[Client_Code],0)),"")</f>
        <v>SUPER SAN VICENTE</v>
      </c>
      <c r="D3568" s="25">
        <v>8</v>
      </c>
      <c r="E3568" s="25">
        <v>1</v>
      </c>
      <c r="F3568" s="25" t="b">
        <f>IF(E3568&gt;(VLOOKUP(D3568,Months_Weeks!$A$2:$B$13,2,TRUE)),FALSE)</f>
        <v>0</v>
      </c>
      <c r="G3568" s="63">
        <f>IF(Table312[[#This Row],[Facility]]="Buin",1.5%,0.25%)</f>
        <v>1.4999999999999999E-2</v>
      </c>
      <c r="H3568" s="38"/>
      <c r="I3568" s="38"/>
      <c r="J3568" s="27">
        <f t="shared" si="330"/>
        <v>419</v>
      </c>
      <c r="K3568" s="28">
        <f t="shared" si="331"/>
        <v>7</v>
      </c>
      <c r="L3568" s="27">
        <f>IF(K3568=0,0,IF(E3568&gt;1,E3568-1,VLOOKUP(K3568,Months_Weeks!$A$1:$B$13,2,0)))</f>
        <v>4</v>
      </c>
      <c r="M3568" s="29"/>
      <c r="N3568" s="39"/>
      <c r="O3568" s="39"/>
      <c r="P3568" s="50">
        <f t="shared" si="332"/>
        <v>0</v>
      </c>
      <c r="Q3568" s="28">
        <f t="shared" si="333"/>
        <v>7</v>
      </c>
      <c r="R3568" s="28">
        <f>IF(Q3568=0,0,IF(E3568&gt;1,E3568-1,VLOOKUP(Q3568,Months_Weeks!$A$1:$B$13,2,0)))</f>
        <v>4</v>
      </c>
      <c r="S3568" s="30"/>
      <c r="T3568" s="39"/>
      <c r="U3568" s="39"/>
      <c r="V3568" s="50">
        <f t="shared" si="334"/>
        <v>0</v>
      </c>
      <c r="W3568" s="28">
        <f t="shared" si="335"/>
        <v>7</v>
      </c>
      <c r="X3568" s="28">
        <f>IF(W3568=0,0,IF(E3568&gt;1,E3568-1,VLOOKUP(W3568,Months_Weeks!$A$1:$B$13,2,0)))</f>
        <v>4</v>
      </c>
      <c r="Y3568" s="30"/>
      <c r="Z3568" s="39"/>
      <c r="AA3568" s="31"/>
      <c r="AB3568" s="39"/>
      <c r="AC3568" s="31"/>
      <c r="AD3568" s="40"/>
      <c r="AE3568" s="31"/>
      <c r="AF3568" s="40"/>
      <c r="AG3568" s="31"/>
      <c r="AH3568" s="40"/>
      <c r="AI3568" s="31"/>
      <c r="AJ3568" s="40"/>
    </row>
    <row r="3569" spans="1:36" x14ac:dyDescent="0.25">
      <c r="A3569" s="37" t="s">
        <v>62</v>
      </c>
      <c r="B3569" s="37">
        <v>1010</v>
      </c>
      <c r="C3569" s="26" t="str">
        <f>IFERROR(INDEX(Clients[Client_Name],MATCH(Table312[[#This Row],[Client_Code]],Clients[Client_Code],0)),"")</f>
        <v>SUPER SAN VICENTE</v>
      </c>
      <c r="D3569" s="25">
        <v>8</v>
      </c>
      <c r="E3569" s="25">
        <v>2</v>
      </c>
      <c r="F3569" s="25" t="b">
        <f>IF(E3569&gt;(VLOOKUP(D3569,Months_Weeks!$A$2:$B$13,2,TRUE)),FALSE)</f>
        <v>0</v>
      </c>
      <c r="G3569" s="63">
        <f>IF(Table312[[#This Row],[Facility]]="Buin",1.5%,0.25%)</f>
        <v>1.4999999999999999E-2</v>
      </c>
      <c r="H3569" s="38"/>
      <c r="I3569" s="38"/>
      <c r="J3569" s="27">
        <f t="shared" si="330"/>
        <v>419</v>
      </c>
      <c r="K3569" s="28">
        <f t="shared" si="331"/>
        <v>8</v>
      </c>
      <c r="L3569" s="27">
        <f>IF(K3569=0,0,IF(E3569&gt;1,E3569-1,VLOOKUP(K3569,Months_Weeks!$A$1:$B$13,2,0)))</f>
        <v>1</v>
      </c>
      <c r="M3569" s="29"/>
      <c r="N3569" s="39"/>
      <c r="O3569" s="39"/>
      <c r="P3569" s="50">
        <f t="shared" si="332"/>
        <v>0</v>
      </c>
      <c r="Q3569" s="28">
        <f t="shared" si="333"/>
        <v>8</v>
      </c>
      <c r="R3569" s="28">
        <f>IF(Q3569=0,0,IF(E3569&gt;1,E3569-1,VLOOKUP(Q3569,Months_Weeks!$A$1:$B$13,2,0)))</f>
        <v>1</v>
      </c>
      <c r="S3569" s="30"/>
      <c r="T3569" s="39"/>
      <c r="U3569" s="39"/>
      <c r="V3569" s="50">
        <f t="shared" si="334"/>
        <v>0</v>
      </c>
      <c r="W3569" s="28">
        <f t="shared" si="335"/>
        <v>8</v>
      </c>
      <c r="X3569" s="28">
        <f>IF(W3569=0,0,IF(E3569&gt;1,E3569-1,VLOOKUP(W3569,Months_Weeks!$A$1:$B$13,2,0)))</f>
        <v>1</v>
      </c>
      <c r="Y3569" s="30"/>
      <c r="Z3569" s="39"/>
      <c r="AA3569" s="31"/>
      <c r="AB3569" s="39"/>
      <c r="AC3569" s="31"/>
      <c r="AD3569" s="40"/>
      <c r="AE3569" s="31"/>
      <c r="AF3569" s="40"/>
      <c r="AG3569" s="31"/>
      <c r="AH3569" s="40"/>
      <c r="AI3569" s="31"/>
      <c r="AJ3569" s="40"/>
    </row>
    <row r="3570" spans="1:36" x14ac:dyDescent="0.25">
      <c r="A3570" s="37" t="s">
        <v>62</v>
      </c>
      <c r="B3570" s="37">
        <v>1010</v>
      </c>
      <c r="C3570" s="26" t="str">
        <f>IFERROR(INDEX(Clients[Client_Name],MATCH(Table312[[#This Row],[Client_Code]],Clients[Client_Code],0)),"")</f>
        <v>SUPER SAN VICENTE</v>
      </c>
      <c r="D3570" s="25">
        <v>8</v>
      </c>
      <c r="E3570" s="25">
        <v>3</v>
      </c>
      <c r="F3570" s="25" t="b">
        <f>IF(E3570&gt;(VLOOKUP(D3570,Months_Weeks!$A$2:$B$13,2,TRUE)),FALSE)</f>
        <v>0</v>
      </c>
      <c r="G3570" s="63">
        <f>IF(Table312[[#This Row],[Facility]]="Buin",1.5%,0.25%)</f>
        <v>1.4999999999999999E-2</v>
      </c>
      <c r="H3570" s="38"/>
      <c r="I3570" s="38"/>
      <c r="J3570" s="27">
        <f t="shared" si="330"/>
        <v>419</v>
      </c>
      <c r="K3570" s="28">
        <f t="shared" si="331"/>
        <v>8</v>
      </c>
      <c r="L3570" s="27">
        <f>IF(K3570=0,0,IF(E3570&gt;1,E3570-1,VLOOKUP(K3570,Months_Weeks!$A$1:$B$13,2,0)))</f>
        <v>2</v>
      </c>
      <c r="M3570" s="29"/>
      <c r="N3570" s="39"/>
      <c r="O3570" s="39"/>
      <c r="P3570" s="50">
        <f t="shared" si="332"/>
        <v>0</v>
      </c>
      <c r="Q3570" s="28">
        <f t="shared" si="333"/>
        <v>8</v>
      </c>
      <c r="R3570" s="28">
        <f>IF(Q3570=0,0,IF(E3570&gt;1,E3570-1,VLOOKUP(Q3570,Months_Weeks!$A$1:$B$13,2,0)))</f>
        <v>2</v>
      </c>
      <c r="S3570" s="30"/>
      <c r="T3570" s="39"/>
      <c r="U3570" s="39"/>
      <c r="V3570" s="50">
        <f t="shared" si="334"/>
        <v>0</v>
      </c>
      <c r="W3570" s="28">
        <f t="shared" si="335"/>
        <v>8</v>
      </c>
      <c r="X3570" s="28">
        <f>IF(W3570=0,0,IF(E3570&gt;1,E3570-1,VLOOKUP(W3570,Months_Weeks!$A$1:$B$13,2,0)))</f>
        <v>2</v>
      </c>
      <c r="Y3570" s="30"/>
      <c r="Z3570" s="39"/>
      <c r="AA3570" s="31"/>
      <c r="AB3570" s="39"/>
      <c r="AC3570" s="31"/>
      <c r="AD3570" s="40"/>
      <c r="AE3570" s="31"/>
      <c r="AF3570" s="40"/>
      <c r="AG3570" s="31"/>
      <c r="AH3570" s="40"/>
      <c r="AI3570" s="31"/>
      <c r="AJ3570" s="40"/>
    </row>
    <row r="3571" spans="1:36" x14ac:dyDescent="0.25">
      <c r="A3571" s="37" t="s">
        <v>62</v>
      </c>
      <c r="B3571" s="37">
        <v>1010</v>
      </c>
      <c r="C3571" s="26" t="str">
        <f>IFERROR(INDEX(Clients[Client_Name],MATCH(Table312[[#This Row],[Client_Code]],Clients[Client_Code],0)),"")</f>
        <v>SUPER SAN VICENTE</v>
      </c>
      <c r="D3571" s="25">
        <v>8</v>
      </c>
      <c r="E3571" s="25">
        <v>4</v>
      </c>
      <c r="F3571" s="25" t="b">
        <f>IF(E3571&gt;(VLOOKUP(D3571,Months_Weeks!$A$2:$B$13,2,TRUE)),FALSE)</f>
        <v>0</v>
      </c>
      <c r="G3571" s="63">
        <f>IF(Table312[[#This Row],[Facility]]="Buin",1.5%,0.25%)</f>
        <v>1.4999999999999999E-2</v>
      </c>
      <c r="H3571" s="38"/>
      <c r="I3571" s="38"/>
      <c r="J3571" s="27">
        <f t="shared" si="330"/>
        <v>419</v>
      </c>
      <c r="K3571" s="28">
        <f t="shared" si="331"/>
        <v>8</v>
      </c>
      <c r="L3571" s="27">
        <f>IF(K3571=0,0,IF(E3571&gt;1,E3571-1,VLOOKUP(K3571,Months_Weeks!$A$1:$B$13,2,0)))</f>
        <v>3</v>
      </c>
      <c r="M3571" s="29"/>
      <c r="N3571" s="39"/>
      <c r="O3571" s="39"/>
      <c r="P3571" s="50">
        <f t="shared" si="332"/>
        <v>0</v>
      </c>
      <c r="Q3571" s="28">
        <f t="shared" si="333"/>
        <v>8</v>
      </c>
      <c r="R3571" s="28">
        <f>IF(Q3571=0,0,IF(E3571&gt;1,E3571-1,VLOOKUP(Q3571,Months_Weeks!$A$1:$B$13,2,0)))</f>
        <v>3</v>
      </c>
      <c r="S3571" s="30"/>
      <c r="T3571" s="39"/>
      <c r="U3571" s="39"/>
      <c r="V3571" s="50">
        <f t="shared" si="334"/>
        <v>0</v>
      </c>
      <c r="W3571" s="28">
        <f t="shared" si="335"/>
        <v>8</v>
      </c>
      <c r="X3571" s="28">
        <f>IF(W3571=0,0,IF(E3571&gt;1,E3571-1,VLOOKUP(W3571,Months_Weeks!$A$1:$B$13,2,0)))</f>
        <v>3</v>
      </c>
      <c r="Y3571" s="30"/>
      <c r="Z3571" s="39"/>
      <c r="AA3571" s="31"/>
      <c r="AB3571" s="39"/>
      <c r="AC3571" s="31"/>
      <c r="AD3571" s="40"/>
      <c r="AE3571" s="31"/>
      <c r="AF3571" s="40"/>
      <c r="AG3571" s="31"/>
      <c r="AH3571" s="40"/>
      <c r="AI3571" s="31"/>
      <c r="AJ3571" s="40"/>
    </row>
    <row r="3572" spans="1:36" x14ac:dyDescent="0.25">
      <c r="A3572" s="37" t="s">
        <v>62</v>
      </c>
      <c r="B3572" s="37">
        <v>1010</v>
      </c>
      <c r="C3572" s="26" t="str">
        <f>IFERROR(INDEX(Clients[Client_Name],MATCH(Table312[[#This Row],[Client_Code]],Clients[Client_Code],0)),"")</f>
        <v>SUPER SAN VICENTE</v>
      </c>
      <c r="D3572" s="25">
        <v>9</v>
      </c>
      <c r="E3572" s="25">
        <v>1</v>
      </c>
      <c r="F3572" s="25" t="b">
        <f>IF(E3572&gt;(VLOOKUP(D3572,Months_Weeks!$A$2:$B$13,2,TRUE)),FALSE)</f>
        <v>0</v>
      </c>
      <c r="G3572" s="63">
        <f>IF(Table312[[#This Row],[Facility]]="Buin",1.5%,0.25%)</f>
        <v>1.4999999999999999E-2</v>
      </c>
      <c r="H3572" s="38"/>
      <c r="I3572" s="38"/>
      <c r="J3572" s="27">
        <f t="shared" si="330"/>
        <v>419</v>
      </c>
      <c r="K3572" s="28">
        <f t="shared" si="331"/>
        <v>8</v>
      </c>
      <c r="L3572" s="27">
        <f>IF(K3572=0,0,IF(E3572&gt;1,E3572-1,VLOOKUP(K3572,Months_Weeks!$A$1:$B$13,2,0)))</f>
        <v>4</v>
      </c>
      <c r="M3572" s="29"/>
      <c r="N3572" s="39"/>
      <c r="O3572" s="39"/>
      <c r="P3572" s="50">
        <f t="shared" si="332"/>
        <v>0</v>
      </c>
      <c r="Q3572" s="28">
        <f t="shared" si="333"/>
        <v>8</v>
      </c>
      <c r="R3572" s="28">
        <f>IF(Q3572=0,0,IF(E3572&gt;1,E3572-1,VLOOKUP(Q3572,Months_Weeks!$A$1:$B$13,2,0)))</f>
        <v>4</v>
      </c>
      <c r="S3572" s="30"/>
      <c r="T3572" s="39"/>
      <c r="U3572" s="39"/>
      <c r="V3572" s="50">
        <f t="shared" si="334"/>
        <v>0</v>
      </c>
      <c r="W3572" s="28">
        <f t="shared" si="335"/>
        <v>8</v>
      </c>
      <c r="X3572" s="28">
        <f>IF(W3572=0,0,IF(E3572&gt;1,E3572-1,VLOOKUP(W3572,Months_Weeks!$A$1:$B$13,2,0)))</f>
        <v>4</v>
      </c>
      <c r="Y3572" s="30"/>
      <c r="Z3572" s="39"/>
      <c r="AA3572" s="31"/>
      <c r="AB3572" s="39"/>
      <c r="AC3572" s="31"/>
      <c r="AD3572" s="40"/>
      <c r="AE3572" s="31"/>
      <c r="AF3572" s="40"/>
      <c r="AG3572" s="31"/>
      <c r="AH3572" s="40"/>
      <c r="AI3572" s="31"/>
      <c r="AJ3572" s="40"/>
    </row>
    <row r="3573" spans="1:36" x14ac:dyDescent="0.25">
      <c r="A3573" s="37" t="s">
        <v>62</v>
      </c>
      <c r="B3573" s="37">
        <v>1010</v>
      </c>
      <c r="C3573" s="26" t="str">
        <f>IFERROR(INDEX(Clients[Client_Name],MATCH(Table312[[#This Row],[Client_Code]],Clients[Client_Code],0)),"")</f>
        <v>SUPER SAN VICENTE</v>
      </c>
      <c r="D3573" s="25">
        <v>9</v>
      </c>
      <c r="E3573" s="25">
        <v>2</v>
      </c>
      <c r="F3573" s="25" t="b">
        <f>IF(E3573&gt;(VLOOKUP(D3573,Months_Weeks!$A$2:$B$13,2,TRUE)),FALSE)</f>
        <v>0</v>
      </c>
      <c r="G3573" s="63">
        <f>IF(Table312[[#This Row],[Facility]]="Buin",1.5%,0.25%)</f>
        <v>1.4999999999999999E-2</v>
      </c>
      <c r="H3573" s="38"/>
      <c r="I3573" s="38"/>
      <c r="J3573" s="27">
        <f t="shared" si="330"/>
        <v>419</v>
      </c>
      <c r="K3573" s="28">
        <f t="shared" si="331"/>
        <v>9</v>
      </c>
      <c r="L3573" s="27">
        <f>IF(K3573=0,0,IF(E3573&gt;1,E3573-1,VLOOKUP(K3573,Months_Weeks!$A$1:$B$13,2,0)))</f>
        <v>1</v>
      </c>
      <c r="M3573" s="29"/>
      <c r="N3573" s="39"/>
      <c r="O3573" s="39"/>
      <c r="P3573" s="50">
        <f t="shared" si="332"/>
        <v>0</v>
      </c>
      <c r="Q3573" s="28">
        <f t="shared" si="333"/>
        <v>9</v>
      </c>
      <c r="R3573" s="28">
        <f>IF(Q3573=0,0,IF(E3573&gt;1,E3573-1,VLOOKUP(Q3573,Months_Weeks!$A$1:$B$13,2,0)))</f>
        <v>1</v>
      </c>
      <c r="S3573" s="30"/>
      <c r="T3573" s="39"/>
      <c r="U3573" s="39"/>
      <c r="V3573" s="50">
        <f t="shared" si="334"/>
        <v>0</v>
      </c>
      <c r="W3573" s="28">
        <f t="shared" si="335"/>
        <v>9</v>
      </c>
      <c r="X3573" s="28">
        <f>IF(W3573=0,0,IF(E3573&gt;1,E3573-1,VLOOKUP(W3573,Months_Weeks!$A$1:$B$13,2,0)))</f>
        <v>1</v>
      </c>
      <c r="Y3573" s="30"/>
      <c r="Z3573" s="39"/>
      <c r="AA3573" s="31"/>
      <c r="AB3573" s="39"/>
      <c r="AC3573" s="31"/>
      <c r="AD3573" s="40"/>
      <c r="AE3573" s="31"/>
      <c r="AF3573" s="40"/>
      <c r="AG3573" s="31"/>
      <c r="AH3573" s="40"/>
      <c r="AI3573" s="31"/>
      <c r="AJ3573" s="40"/>
    </row>
    <row r="3574" spans="1:36" x14ac:dyDescent="0.25">
      <c r="A3574" s="37" t="s">
        <v>62</v>
      </c>
      <c r="B3574" s="37">
        <v>1010</v>
      </c>
      <c r="C3574" s="26" t="str">
        <f>IFERROR(INDEX(Clients[Client_Name],MATCH(Table312[[#This Row],[Client_Code]],Clients[Client_Code],0)),"")</f>
        <v>SUPER SAN VICENTE</v>
      </c>
      <c r="D3574" s="25">
        <v>9</v>
      </c>
      <c r="E3574" s="25">
        <v>3</v>
      </c>
      <c r="F3574" s="25" t="b">
        <f>IF(E3574&gt;(VLOOKUP(D3574,Months_Weeks!$A$2:$B$13,2,TRUE)),FALSE)</f>
        <v>0</v>
      </c>
      <c r="G3574" s="63">
        <f>IF(Table312[[#This Row],[Facility]]="Buin",1.5%,0.25%)</f>
        <v>1.4999999999999999E-2</v>
      </c>
      <c r="H3574" s="38"/>
      <c r="I3574" s="38"/>
      <c r="J3574" s="27">
        <f t="shared" si="330"/>
        <v>419</v>
      </c>
      <c r="K3574" s="28">
        <f t="shared" si="331"/>
        <v>9</v>
      </c>
      <c r="L3574" s="27">
        <f>IF(K3574=0,0,IF(E3574&gt;1,E3574-1,VLOOKUP(K3574,Months_Weeks!$A$1:$B$13,2,0)))</f>
        <v>2</v>
      </c>
      <c r="M3574" s="29"/>
      <c r="N3574" s="39"/>
      <c r="O3574" s="39"/>
      <c r="P3574" s="50">
        <f t="shared" si="332"/>
        <v>0</v>
      </c>
      <c r="Q3574" s="28">
        <f t="shared" si="333"/>
        <v>9</v>
      </c>
      <c r="R3574" s="28">
        <f>IF(Q3574=0,0,IF(E3574&gt;1,E3574-1,VLOOKUP(Q3574,Months_Weeks!$A$1:$B$13,2,0)))</f>
        <v>2</v>
      </c>
      <c r="S3574" s="30"/>
      <c r="T3574" s="39"/>
      <c r="U3574" s="39"/>
      <c r="V3574" s="50">
        <f t="shared" si="334"/>
        <v>0</v>
      </c>
      <c r="W3574" s="28">
        <f t="shared" si="335"/>
        <v>9</v>
      </c>
      <c r="X3574" s="28">
        <f>IF(W3574=0,0,IF(E3574&gt;1,E3574-1,VLOOKUP(W3574,Months_Weeks!$A$1:$B$13,2,0)))</f>
        <v>2</v>
      </c>
      <c r="Y3574" s="30"/>
      <c r="Z3574" s="39"/>
      <c r="AA3574" s="31"/>
      <c r="AB3574" s="39"/>
      <c r="AC3574" s="31"/>
      <c r="AD3574" s="40"/>
      <c r="AE3574" s="31"/>
      <c r="AF3574" s="40"/>
      <c r="AG3574" s="31"/>
      <c r="AH3574" s="40"/>
      <c r="AI3574" s="31"/>
      <c r="AJ3574" s="40"/>
    </row>
    <row r="3575" spans="1:36" x14ac:dyDescent="0.25">
      <c r="A3575" s="37" t="s">
        <v>62</v>
      </c>
      <c r="B3575" s="37">
        <v>1010</v>
      </c>
      <c r="C3575" s="26" t="str">
        <f>IFERROR(INDEX(Clients[Client_Name],MATCH(Table312[[#This Row],[Client_Code]],Clients[Client_Code],0)),"")</f>
        <v>SUPER SAN VICENTE</v>
      </c>
      <c r="D3575" s="25">
        <v>9</v>
      </c>
      <c r="E3575" s="25">
        <v>4</v>
      </c>
      <c r="F3575" s="25" t="b">
        <f>IF(E3575&gt;(VLOOKUP(D3575,Months_Weeks!$A$2:$B$13,2,TRUE)),FALSE)</f>
        <v>0</v>
      </c>
      <c r="G3575" s="63">
        <f>IF(Table312[[#This Row],[Facility]]="Buin",1.5%,0.25%)</f>
        <v>1.4999999999999999E-2</v>
      </c>
      <c r="H3575" s="38"/>
      <c r="I3575" s="38"/>
      <c r="J3575" s="27">
        <f t="shared" si="330"/>
        <v>419</v>
      </c>
      <c r="K3575" s="28">
        <f t="shared" si="331"/>
        <v>9</v>
      </c>
      <c r="L3575" s="27">
        <f>IF(K3575=0,0,IF(E3575&gt;1,E3575-1,VLOOKUP(K3575,Months_Weeks!$A$1:$B$13,2,0)))</f>
        <v>3</v>
      </c>
      <c r="M3575" s="29"/>
      <c r="N3575" s="39"/>
      <c r="O3575" s="39"/>
      <c r="P3575" s="50">
        <f t="shared" si="332"/>
        <v>0</v>
      </c>
      <c r="Q3575" s="28">
        <f t="shared" si="333"/>
        <v>9</v>
      </c>
      <c r="R3575" s="28">
        <f>IF(Q3575=0,0,IF(E3575&gt;1,E3575-1,VLOOKUP(Q3575,Months_Weeks!$A$1:$B$13,2,0)))</f>
        <v>3</v>
      </c>
      <c r="S3575" s="30"/>
      <c r="T3575" s="39"/>
      <c r="U3575" s="39"/>
      <c r="V3575" s="50">
        <f t="shared" si="334"/>
        <v>0</v>
      </c>
      <c r="W3575" s="28">
        <f t="shared" si="335"/>
        <v>9</v>
      </c>
      <c r="X3575" s="28">
        <f>IF(W3575=0,0,IF(E3575&gt;1,E3575-1,VLOOKUP(W3575,Months_Weeks!$A$1:$B$13,2,0)))</f>
        <v>3</v>
      </c>
      <c r="Y3575" s="30"/>
      <c r="Z3575" s="39"/>
      <c r="AA3575" s="31"/>
      <c r="AB3575" s="39"/>
      <c r="AC3575" s="31"/>
      <c r="AD3575" s="40"/>
      <c r="AE3575" s="31"/>
      <c r="AF3575" s="40"/>
      <c r="AG3575" s="31"/>
      <c r="AH3575" s="40"/>
      <c r="AI3575" s="31"/>
      <c r="AJ3575" s="40"/>
    </row>
    <row r="3576" spans="1:36" x14ac:dyDescent="0.25">
      <c r="A3576" s="37" t="s">
        <v>62</v>
      </c>
      <c r="B3576" s="37">
        <v>1010</v>
      </c>
      <c r="C3576" s="26" t="str">
        <f>IFERROR(INDEX(Clients[Client_Name],MATCH(Table312[[#This Row],[Client_Code]],Clients[Client_Code],0)),"")</f>
        <v>SUPER SAN VICENTE</v>
      </c>
      <c r="D3576" s="25">
        <v>9</v>
      </c>
      <c r="E3576" s="25">
        <v>5</v>
      </c>
      <c r="F3576" s="25" t="b">
        <f>IF(E3576&gt;(VLOOKUP(D3576,Months_Weeks!$A$2:$B$13,2,TRUE)),FALSE)</f>
        <v>0</v>
      </c>
      <c r="G3576" s="63">
        <f>IF(Table312[[#This Row],[Facility]]="Buin",1.5%,0.25%)</f>
        <v>1.4999999999999999E-2</v>
      </c>
      <c r="H3576" s="38"/>
      <c r="I3576" s="38"/>
      <c r="J3576" s="27">
        <f t="shared" si="330"/>
        <v>419</v>
      </c>
      <c r="K3576" s="28">
        <f t="shared" si="331"/>
        <v>9</v>
      </c>
      <c r="L3576" s="27">
        <f>IF(K3576=0,0,IF(E3576&gt;1,E3576-1,VLOOKUP(K3576,Months_Weeks!$A$1:$B$13,2,0)))</f>
        <v>4</v>
      </c>
      <c r="M3576" s="29"/>
      <c r="N3576" s="39"/>
      <c r="O3576" s="39"/>
      <c r="P3576" s="50">
        <f t="shared" si="332"/>
        <v>0</v>
      </c>
      <c r="Q3576" s="28">
        <f t="shared" si="333"/>
        <v>9</v>
      </c>
      <c r="R3576" s="28">
        <f>IF(Q3576=0,0,IF(E3576&gt;1,E3576-1,VLOOKUP(Q3576,Months_Weeks!$A$1:$B$13,2,0)))</f>
        <v>4</v>
      </c>
      <c r="S3576" s="30"/>
      <c r="T3576" s="39"/>
      <c r="U3576" s="39"/>
      <c r="V3576" s="50">
        <f t="shared" si="334"/>
        <v>0</v>
      </c>
      <c r="W3576" s="28">
        <f t="shared" si="335"/>
        <v>9</v>
      </c>
      <c r="X3576" s="28">
        <f>IF(W3576=0,0,IF(E3576&gt;1,E3576-1,VLOOKUP(W3576,Months_Weeks!$A$1:$B$13,2,0)))</f>
        <v>4</v>
      </c>
      <c r="Y3576" s="30"/>
      <c r="Z3576" s="39"/>
      <c r="AA3576" s="31"/>
      <c r="AB3576" s="39"/>
      <c r="AC3576" s="31"/>
      <c r="AD3576" s="40"/>
      <c r="AE3576" s="31"/>
      <c r="AF3576" s="40"/>
      <c r="AG3576" s="31"/>
      <c r="AH3576" s="40"/>
      <c r="AI3576" s="31"/>
      <c r="AJ3576" s="40"/>
    </row>
    <row r="3577" spans="1:36" x14ac:dyDescent="0.25">
      <c r="A3577" s="37" t="s">
        <v>62</v>
      </c>
      <c r="B3577" s="37">
        <v>1010</v>
      </c>
      <c r="C3577" s="26" t="str">
        <f>IFERROR(INDEX(Clients[Client_Name],MATCH(Table312[[#This Row],[Client_Code]],Clients[Client_Code],0)),"")</f>
        <v>SUPER SAN VICENTE</v>
      </c>
      <c r="D3577" s="25">
        <v>10</v>
      </c>
      <c r="E3577" s="25">
        <v>1</v>
      </c>
      <c r="F3577" s="25" t="b">
        <f>IF(E3577&gt;(VLOOKUP(D3577,Months_Weeks!$A$2:$B$13,2,TRUE)),FALSE)</f>
        <v>0</v>
      </c>
      <c r="G3577" s="63">
        <f>IF(Table312[[#This Row],[Facility]]="Buin",1.5%,0.25%)</f>
        <v>1.4999999999999999E-2</v>
      </c>
      <c r="H3577" s="38"/>
      <c r="I3577" s="38"/>
      <c r="J3577" s="27">
        <f t="shared" si="330"/>
        <v>419</v>
      </c>
      <c r="K3577" s="28">
        <f t="shared" si="331"/>
        <v>9</v>
      </c>
      <c r="L3577" s="27">
        <f>IF(K3577=0,0,IF(E3577&gt;1,E3577-1,VLOOKUP(K3577,Months_Weeks!$A$1:$B$13,2,0)))</f>
        <v>5</v>
      </c>
      <c r="M3577" s="29"/>
      <c r="N3577" s="39"/>
      <c r="O3577" s="39"/>
      <c r="P3577" s="50">
        <f t="shared" si="332"/>
        <v>0</v>
      </c>
      <c r="Q3577" s="28">
        <f t="shared" si="333"/>
        <v>9</v>
      </c>
      <c r="R3577" s="28">
        <f>IF(Q3577=0,0,IF(E3577&gt;1,E3577-1,VLOOKUP(Q3577,Months_Weeks!$A$1:$B$13,2,0)))</f>
        <v>5</v>
      </c>
      <c r="S3577" s="30"/>
      <c r="T3577" s="39"/>
      <c r="U3577" s="39"/>
      <c r="V3577" s="50">
        <f t="shared" si="334"/>
        <v>0</v>
      </c>
      <c r="W3577" s="28">
        <f t="shared" si="335"/>
        <v>9</v>
      </c>
      <c r="X3577" s="28">
        <f>IF(W3577=0,0,IF(E3577&gt;1,E3577-1,VLOOKUP(W3577,Months_Weeks!$A$1:$B$13,2,0)))</f>
        <v>5</v>
      </c>
      <c r="Y3577" s="30"/>
      <c r="Z3577" s="39"/>
      <c r="AA3577" s="31"/>
      <c r="AB3577" s="39"/>
      <c r="AC3577" s="31"/>
      <c r="AD3577" s="40"/>
      <c r="AE3577" s="31"/>
      <c r="AF3577" s="40"/>
      <c r="AG3577" s="31"/>
      <c r="AH3577" s="40"/>
      <c r="AI3577" s="31"/>
      <c r="AJ3577" s="40"/>
    </row>
    <row r="3578" spans="1:36" x14ac:dyDescent="0.25">
      <c r="A3578" s="37" t="s">
        <v>62</v>
      </c>
      <c r="B3578" s="37">
        <v>1010</v>
      </c>
      <c r="C3578" s="26" t="str">
        <f>IFERROR(INDEX(Clients[Client_Name],MATCH(Table312[[#This Row],[Client_Code]],Clients[Client_Code],0)),"")</f>
        <v>SUPER SAN VICENTE</v>
      </c>
      <c r="D3578" s="25">
        <v>10</v>
      </c>
      <c r="E3578" s="25">
        <v>2</v>
      </c>
      <c r="F3578" s="25" t="b">
        <f>IF(E3578&gt;(VLOOKUP(D3578,Months_Weeks!$A$2:$B$13,2,TRUE)),FALSE)</f>
        <v>0</v>
      </c>
      <c r="G3578" s="63">
        <f>IF(Table312[[#This Row],[Facility]]="Buin",1.5%,0.25%)</f>
        <v>1.4999999999999999E-2</v>
      </c>
      <c r="H3578" s="38"/>
      <c r="I3578" s="38"/>
      <c r="J3578" s="27">
        <f t="shared" si="330"/>
        <v>419</v>
      </c>
      <c r="K3578" s="28">
        <f t="shared" si="331"/>
        <v>10</v>
      </c>
      <c r="L3578" s="27">
        <f>IF(K3578=0,0,IF(E3578&gt;1,E3578-1,VLOOKUP(K3578,Months_Weeks!$A$1:$B$13,2,0)))</f>
        <v>1</v>
      </c>
      <c r="M3578" s="29"/>
      <c r="N3578" s="39"/>
      <c r="O3578" s="39"/>
      <c r="P3578" s="50">
        <f t="shared" si="332"/>
        <v>0</v>
      </c>
      <c r="Q3578" s="28">
        <f t="shared" si="333"/>
        <v>10</v>
      </c>
      <c r="R3578" s="28">
        <f>IF(Q3578=0,0,IF(E3578&gt;1,E3578-1,VLOOKUP(Q3578,Months_Weeks!$A$1:$B$13,2,0)))</f>
        <v>1</v>
      </c>
      <c r="S3578" s="30"/>
      <c r="T3578" s="39"/>
      <c r="U3578" s="39"/>
      <c r="V3578" s="50">
        <f t="shared" si="334"/>
        <v>0</v>
      </c>
      <c r="W3578" s="28">
        <f t="shared" si="335"/>
        <v>10</v>
      </c>
      <c r="X3578" s="28">
        <f>IF(W3578=0,0,IF(E3578&gt;1,E3578-1,VLOOKUP(W3578,Months_Weeks!$A$1:$B$13,2,0)))</f>
        <v>1</v>
      </c>
      <c r="Y3578" s="30"/>
      <c r="Z3578" s="39"/>
      <c r="AA3578" s="31"/>
      <c r="AB3578" s="39"/>
      <c r="AC3578" s="31"/>
      <c r="AD3578" s="40"/>
      <c r="AE3578" s="31"/>
      <c r="AF3578" s="40"/>
      <c r="AG3578" s="31"/>
      <c r="AH3578" s="40"/>
      <c r="AI3578" s="31"/>
      <c r="AJ3578" s="40"/>
    </row>
    <row r="3579" spans="1:36" x14ac:dyDescent="0.25">
      <c r="A3579" s="37" t="s">
        <v>62</v>
      </c>
      <c r="B3579" s="37">
        <v>1010</v>
      </c>
      <c r="C3579" s="26" t="str">
        <f>IFERROR(INDEX(Clients[Client_Name],MATCH(Table312[[#This Row],[Client_Code]],Clients[Client_Code],0)),"")</f>
        <v>SUPER SAN VICENTE</v>
      </c>
      <c r="D3579" s="25">
        <v>10</v>
      </c>
      <c r="E3579" s="25">
        <v>3</v>
      </c>
      <c r="F3579" s="25" t="b">
        <f>IF(E3579&gt;(VLOOKUP(D3579,Months_Weeks!$A$2:$B$13,2,TRUE)),FALSE)</f>
        <v>0</v>
      </c>
      <c r="G3579" s="63">
        <f>IF(Table312[[#This Row],[Facility]]="Buin",1.5%,0.25%)</f>
        <v>1.4999999999999999E-2</v>
      </c>
      <c r="H3579" s="38"/>
      <c r="I3579" s="38"/>
      <c r="J3579" s="27">
        <f t="shared" si="330"/>
        <v>419</v>
      </c>
      <c r="K3579" s="28">
        <f t="shared" si="331"/>
        <v>10</v>
      </c>
      <c r="L3579" s="27">
        <f>IF(K3579=0,0,IF(E3579&gt;1,E3579-1,VLOOKUP(K3579,Months_Weeks!$A$1:$B$13,2,0)))</f>
        <v>2</v>
      </c>
      <c r="M3579" s="29"/>
      <c r="N3579" s="39"/>
      <c r="O3579" s="39"/>
      <c r="P3579" s="50">
        <f t="shared" si="332"/>
        <v>0</v>
      </c>
      <c r="Q3579" s="28">
        <f t="shared" si="333"/>
        <v>10</v>
      </c>
      <c r="R3579" s="28">
        <f>IF(Q3579=0,0,IF(E3579&gt;1,E3579-1,VLOOKUP(Q3579,Months_Weeks!$A$1:$B$13,2,0)))</f>
        <v>2</v>
      </c>
      <c r="S3579" s="30"/>
      <c r="T3579" s="39"/>
      <c r="U3579" s="39"/>
      <c r="V3579" s="50">
        <f t="shared" si="334"/>
        <v>0</v>
      </c>
      <c r="W3579" s="28">
        <f t="shared" si="335"/>
        <v>10</v>
      </c>
      <c r="X3579" s="28">
        <f>IF(W3579=0,0,IF(E3579&gt;1,E3579-1,VLOOKUP(W3579,Months_Weeks!$A$1:$B$13,2,0)))</f>
        <v>2</v>
      </c>
      <c r="Y3579" s="30"/>
      <c r="Z3579" s="39"/>
      <c r="AA3579" s="31"/>
      <c r="AB3579" s="39"/>
      <c r="AC3579" s="31"/>
      <c r="AD3579" s="40"/>
      <c r="AE3579" s="31"/>
      <c r="AF3579" s="40"/>
      <c r="AG3579" s="31"/>
      <c r="AH3579" s="40"/>
      <c r="AI3579" s="31"/>
      <c r="AJ3579" s="40"/>
    </row>
    <row r="3580" spans="1:36" x14ac:dyDescent="0.25">
      <c r="A3580" s="37" t="s">
        <v>62</v>
      </c>
      <c r="B3580" s="37">
        <v>1010</v>
      </c>
      <c r="C3580" s="26" t="str">
        <f>IFERROR(INDEX(Clients[Client_Name],MATCH(Table312[[#This Row],[Client_Code]],Clients[Client_Code],0)),"")</f>
        <v>SUPER SAN VICENTE</v>
      </c>
      <c r="D3580" s="25">
        <v>10</v>
      </c>
      <c r="E3580" s="25">
        <v>4</v>
      </c>
      <c r="F3580" s="25" t="b">
        <f>IF(E3580&gt;(VLOOKUP(D3580,Months_Weeks!$A$2:$B$13,2,TRUE)),FALSE)</f>
        <v>0</v>
      </c>
      <c r="G3580" s="63">
        <f>IF(Table312[[#This Row],[Facility]]="Buin",1.5%,0.25%)</f>
        <v>1.4999999999999999E-2</v>
      </c>
      <c r="H3580" s="38"/>
      <c r="I3580" s="38"/>
      <c r="J3580" s="27">
        <f t="shared" si="330"/>
        <v>419</v>
      </c>
      <c r="K3580" s="28">
        <f t="shared" si="331"/>
        <v>10</v>
      </c>
      <c r="L3580" s="27">
        <f>IF(K3580=0,0,IF(E3580&gt;1,E3580-1,VLOOKUP(K3580,Months_Weeks!$A$1:$B$13,2,0)))</f>
        <v>3</v>
      </c>
      <c r="M3580" s="29"/>
      <c r="N3580" s="39"/>
      <c r="O3580" s="39"/>
      <c r="P3580" s="50">
        <f t="shared" si="332"/>
        <v>0</v>
      </c>
      <c r="Q3580" s="28">
        <f t="shared" si="333"/>
        <v>10</v>
      </c>
      <c r="R3580" s="28">
        <f>IF(Q3580=0,0,IF(E3580&gt;1,E3580-1,VLOOKUP(Q3580,Months_Weeks!$A$1:$B$13,2,0)))</f>
        <v>3</v>
      </c>
      <c r="S3580" s="30"/>
      <c r="T3580" s="39"/>
      <c r="U3580" s="39"/>
      <c r="V3580" s="50">
        <f t="shared" si="334"/>
        <v>0</v>
      </c>
      <c r="W3580" s="28">
        <f t="shared" si="335"/>
        <v>10</v>
      </c>
      <c r="X3580" s="28">
        <f>IF(W3580=0,0,IF(E3580&gt;1,E3580-1,VLOOKUP(W3580,Months_Weeks!$A$1:$B$13,2,0)))</f>
        <v>3</v>
      </c>
      <c r="Y3580" s="30"/>
      <c r="Z3580" s="39"/>
      <c r="AA3580" s="31"/>
      <c r="AB3580" s="39"/>
      <c r="AC3580" s="31"/>
      <c r="AD3580" s="40"/>
      <c r="AE3580" s="31"/>
      <c r="AF3580" s="40"/>
      <c r="AG3580" s="31"/>
      <c r="AH3580" s="40"/>
      <c r="AI3580" s="31"/>
      <c r="AJ3580" s="40"/>
    </row>
    <row r="3581" spans="1:36" x14ac:dyDescent="0.25">
      <c r="A3581" s="37" t="s">
        <v>62</v>
      </c>
      <c r="B3581" s="37">
        <v>1010</v>
      </c>
      <c r="C3581" s="26" t="str">
        <f>IFERROR(INDEX(Clients[Client_Name],MATCH(Table312[[#This Row],[Client_Code]],Clients[Client_Code],0)),"")</f>
        <v>SUPER SAN VICENTE</v>
      </c>
      <c r="D3581" s="25">
        <v>11</v>
      </c>
      <c r="E3581" s="25">
        <v>1</v>
      </c>
      <c r="F3581" s="25" t="b">
        <f>IF(E3581&gt;(VLOOKUP(D3581,Months_Weeks!$A$2:$B$13,2,TRUE)),FALSE)</f>
        <v>0</v>
      </c>
      <c r="G3581" s="63">
        <f>IF(Table312[[#This Row],[Facility]]="Buin",1.5%,0.25%)</f>
        <v>1.4999999999999999E-2</v>
      </c>
      <c r="H3581" s="38"/>
      <c r="I3581" s="38"/>
      <c r="J3581" s="27">
        <f t="shared" si="330"/>
        <v>419</v>
      </c>
      <c r="K3581" s="28">
        <f t="shared" si="331"/>
        <v>10</v>
      </c>
      <c r="L3581" s="27">
        <f>IF(K3581=0,0,IF(E3581&gt;1,E3581-1,VLOOKUP(K3581,Months_Weeks!$A$1:$B$13,2,0)))</f>
        <v>4</v>
      </c>
      <c r="M3581" s="29"/>
      <c r="N3581" s="39"/>
      <c r="O3581" s="39"/>
      <c r="P3581" s="50">
        <f t="shared" si="332"/>
        <v>0</v>
      </c>
      <c r="Q3581" s="28">
        <f t="shared" si="333"/>
        <v>10</v>
      </c>
      <c r="R3581" s="28">
        <f>IF(Q3581=0,0,IF(E3581&gt;1,E3581-1,VLOOKUP(Q3581,Months_Weeks!$A$1:$B$13,2,0)))</f>
        <v>4</v>
      </c>
      <c r="S3581" s="30"/>
      <c r="T3581" s="39"/>
      <c r="U3581" s="39"/>
      <c r="V3581" s="50">
        <f t="shared" si="334"/>
        <v>0</v>
      </c>
      <c r="W3581" s="28">
        <f t="shared" si="335"/>
        <v>10</v>
      </c>
      <c r="X3581" s="28">
        <f>IF(W3581=0,0,IF(E3581&gt;1,E3581-1,VLOOKUP(W3581,Months_Weeks!$A$1:$B$13,2,0)))</f>
        <v>4</v>
      </c>
      <c r="Y3581" s="30"/>
      <c r="Z3581" s="39"/>
      <c r="AA3581" s="31"/>
      <c r="AB3581" s="39"/>
      <c r="AC3581" s="31"/>
      <c r="AD3581" s="40"/>
      <c r="AE3581" s="31"/>
      <c r="AF3581" s="40"/>
      <c r="AG3581" s="31"/>
      <c r="AH3581" s="40"/>
      <c r="AI3581" s="31"/>
      <c r="AJ3581" s="40"/>
    </row>
    <row r="3582" spans="1:36" x14ac:dyDescent="0.25">
      <c r="A3582" s="37" t="s">
        <v>62</v>
      </c>
      <c r="B3582" s="37">
        <v>1010</v>
      </c>
      <c r="C3582" s="26" t="str">
        <f>IFERROR(INDEX(Clients[Client_Name],MATCH(Table312[[#This Row],[Client_Code]],Clients[Client_Code],0)),"")</f>
        <v>SUPER SAN VICENTE</v>
      </c>
      <c r="D3582" s="25">
        <v>11</v>
      </c>
      <c r="E3582" s="25">
        <v>2</v>
      </c>
      <c r="F3582" s="25" t="b">
        <f>IF(E3582&gt;(VLOOKUP(D3582,Months_Weeks!$A$2:$B$13,2,TRUE)),FALSE)</f>
        <v>0</v>
      </c>
      <c r="G3582" s="63">
        <f>IF(Table312[[#This Row],[Facility]]="Buin",1.5%,0.25%)</f>
        <v>1.4999999999999999E-2</v>
      </c>
      <c r="H3582" s="38"/>
      <c r="I3582" s="38"/>
      <c r="J3582" s="27">
        <f t="shared" si="330"/>
        <v>419</v>
      </c>
      <c r="K3582" s="28">
        <f t="shared" si="331"/>
        <v>11</v>
      </c>
      <c r="L3582" s="27">
        <f>IF(K3582=0,0,IF(E3582&gt;1,E3582-1,VLOOKUP(K3582,Months_Weeks!$A$1:$B$13,2,0)))</f>
        <v>1</v>
      </c>
      <c r="M3582" s="29"/>
      <c r="N3582" s="39"/>
      <c r="O3582" s="39"/>
      <c r="P3582" s="50">
        <f t="shared" si="332"/>
        <v>0</v>
      </c>
      <c r="Q3582" s="28">
        <f t="shared" si="333"/>
        <v>11</v>
      </c>
      <c r="R3582" s="28">
        <f>IF(Q3582=0,0,IF(E3582&gt;1,E3582-1,VLOOKUP(Q3582,Months_Weeks!$A$1:$B$13,2,0)))</f>
        <v>1</v>
      </c>
      <c r="S3582" s="30"/>
      <c r="T3582" s="39"/>
      <c r="U3582" s="39"/>
      <c r="V3582" s="50">
        <f t="shared" si="334"/>
        <v>0</v>
      </c>
      <c r="W3582" s="28">
        <f t="shared" si="335"/>
        <v>11</v>
      </c>
      <c r="X3582" s="28">
        <f>IF(W3582=0,0,IF(E3582&gt;1,E3582-1,VLOOKUP(W3582,Months_Weeks!$A$1:$B$13,2,0)))</f>
        <v>1</v>
      </c>
      <c r="Y3582" s="30"/>
      <c r="Z3582" s="39"/>
      <c r="AA3582" s="31"/>
      <c r="AB3582" s="39"/>
      <c r="AC3582" s="31"/>
      <c r="AD3582" s="40"/>
      <c r="AE3582" s="31"/>
      <c r="AF3582" s="40"/>
      <c r="AG3582" s="31"/>
      <c r="AH3582" s="40"/>
      <c r="AI3582" s="31"/>
      <c r="AJ3582" s="40"/>
    </row>
    <row r="3583" spans="1:36" x14ac:dyDescent="0.25">
      <c r="A3583" s="37" t="s">
        <v>62</v>
      </c>
      <c r="B3583" s="37">
        <v>1010</v>
      </c>
      <c r="C3583" s="26" t="str">
        <f>IFERROR(INDEX(Clients[Client_Name],MATCH(Table312[[#This Row],[Client_Code]],Clients[Client_Code],0)),"")</f>
        <v>SUPER SAN VICENTE</v>
      </c>
      <c r="D3583" s="25">
        <v>11</v>
      </c>
      <c r="E3583" s="25">
        <v>3</v>
      </c>
      <c r="F3583" s="25" t="b">
        <f>IF(E3583&gt;(VLOOKUP(D3583,Months_Weeks!$A$2:$B$13,2,TRUE)),FALSE)</f>
        <v>0</v>
      </c>
      <c r="G3583" s="63">
        <f>IF(Table312[[#This Row],[Facility]]="Buin",1.5%,0.25%)</f>
        <v>1.4999999999999999E-2</v>
      </c>
      <c r="H3583" s="38"/>
      <c r="I3583" s="38"/>
      <c r="J3583" s="27">
        <f t="shared" si="330"/>
        <v>419</v>
      </c>
      <c r="K3583" s="28">
        <f t="shared" si="331"/>
        <v>11</v>
      </c>
      <c r="L3583" s="27">
        <f>IF(K3583=0,0,IF(E3583&gt;1,E3583-1,VLOOKUP(K3583,Months_Weeks!$A$1:$B$13,2,0)))</f>
        <v>2</v>
      </c>
      <c r="M3583" s="29"/>
      <c r="N3583" s="39"/>
      <c r="O3583" s="39"/>
      <c r="P3583" s="50">
        <f t="shared" si="332"/>
        <v>0</v>
      </c>
      <c r="Q3583" s="28">
        <f t="shared" si="333"/>
        <v>11</v>
      </c>
      <c r="R3583" s="28">
        <f>IF(Q3583=0,0,IF(E3583&gt;1,E3583-1,VLOOKUP(Q3583,Months_Weeks!$A$1:$B$13,2,0)))</f>
        <v>2</v>
      </c>
      <c r="S3583" s="30"/>
      <c r="T3583" s="39"/>
      <c r="U3583" s="39"/>
      <c r="V3583" s="50">
        <f t="shared" si="334"/>
        <v>0</v>
      </c>
      <c r="W3583" s="28">
        <f t="shared" si="335"/>
        <v>11</v>
      </c>
      <c r="X3583" s="28">
        <f>IF(W3583=0,0,IF(E3583&gt;1,E3583-1,VLOOKUP(W3583,Months_Weeks!$A$1:$B$13,2,0)))</f>
        <v>2</v>
      </c>
      <c r="Y3583" s="30"/>
      <c r="Z3583" s="39"/>
      <c r="AA3583" s="31"/>
      <c r="AB3583" s="39"/>
      <c r="AC3583" s="31"/>
      <c r="AD3583" s="40"/>
      <c r="AE3583" s="31"/>
      <c r="AF3583" s="40"/>
      <c r="AG3583" s="31"/>
      <c r="AH3583" s="40"/>
      <c r="AI3583" s="31"/>
      <c r="AJ3583" s="40"/>
    </row>
    <row r="3584" spans="1:36" x14ac:dyDescent="0.25">
      <c r="A3584" s="37" t="s">
        <v>62</v>
      </c>
      <c r="B3584" s="37">
        <v>1010</v>
      </c>
      <c r="C3584" s="26" t="str">
        <f>IFERROR(INDEX(Clients[Client_Name],MATCH(Table312[[#This Row],[Client_Code]],Clients[Client_Code],0)),"")</f>
        <v>SUPER SAN VICENTE</v>
      </c>
      <c r="D3584" s="25">
        <v>11</v>
      </c>
      <c r="E3584" s="25">
        <v>4</v>
      </c>
      <c r="F3584" s="25" t="b">
        <f>IF(E3584&gt;(VLOOKUP(D3584,Months_Weeks!$A$2:$B$13,2,TRUE)),FALSE)</f>
        <v>0</v>
      </c>
      <c r="G3584" s="63">
        <f>IF(Table312[[#This Row],[Facility]]="Buin",1.5%,0.25%)</f>
        <v>1.4999999999999999E-2</v>
      </c>
      <c r="H3584" s="38"/>
      <c r="I3584" s="38"/>
      <c r="J3584" s="27">
        <f t="shared" si="330"/>
        <v>419</v>
      </c>
      <c r="K3584" s="28">
        <f t="shared" si="331"/>
        <v>11</v>
      </c>
      <c r="L3584" s="27">
        <f>IF(K3584=0,0,IF(E3584&gt;1,E3584-1,VLOOKUP(K3584,Months_Weeks!$A$1:$B$13,2,0)))</f>
        <v>3</v>
      </c>
      <c r="M3584" s="29"/>
      <c r="N3584" s="39"/>
      <c r="O3584" s="39"/>
      <c r="P3584" s="50">
        <f t="shared" si="332"/>
        <v>0</v>
      </c>
      <c r="Q3584" s="28">
        <f t="shared" si="333"/>
        <v>11</v>
      </c>
      <c r="R3584" s="28">
        <f>IF(Q3584=0,0,IF(E3584&gt;1,E3584-1,VLOOKUP(Q3584,Months_Weeks!$A$1:$B$13,2,0)))</f>
        <v>3</v>
      </c>
      <c r="S3584" s="30"/>
      <c r="T3584" s="39"/>
      <c r="U3584" s="39"/>
      <c r="V3584" s="50">
        <f t="shared" si="334"/>
        <v>0</v>
      </c>
      <c r="W3584" s="28">
        <f t="shared" si="335"/>
        <v>11</v>
      </c>
      <c r="X3584" s="28">
        <f>IF(W3584=0,0,IF(E3584&gt;1,E3584-1,VLOOKUP(W3584,Months_Weeks!$A$1:$B$13,2,0)))</f>
        <v>3</v>
      </c>
      <c r="Y3584" s="30"/>
      <c r="Z3584" s="39"/>
      <c r="AA3584" s="31"/>
      <c r="AB3584" s="39"/>
      <c r="AC3584" s="31"/>
      <c r="AD3584" s="40"/>
      <c r="AE3584" s="31"/>
      <c r="AF3584" s="40"/>
      <c r="AG3584" s="31"/>
      <c r="AH3584" s="40"/>
      <c r="AI3584" s="31"/>
      <c r="AJ3584" s="40"/>
    </row>
    <row r="3585" spans="1:36" x14ac:dyDescent="0.25">
      <c r="A3585" s="37" t="s">
        <v>62</v>
      </c>
      <c r="B3585" s="37">
        <v>1010</v>
      </c>
      <c r="C3585" s="26" t="str">
        <f>IFERROR(INDEX(Clients[Client_Name],MATCH(Table312[[#This Row],[Client_Code]],Clients[Client_Code],0)),"")</f>
        <v>SUPER SAN VICENTE</v>
      </c>
      <c r="D3585" s="25">
        <v>12</v>
      </c>
      <c r="E3585" s="25">
        <v>1</v>
      </c>
      <c r="F3585" s="25" t="b">
        <f>IF(E3585&gt;(VLOOKUP(D3585,Months_Weeks!$A$2:$B$13,2,TRUE)),FALSE)</f>
        <v>0</v>
      </c>
      <c r="G3585" s="63">
        <f>IF(Table312[[#This Row],[Facility]]="Buin",1.5%,0.25%)</f>
        <v>1.4999999999999999E-2</v>
      </c>
      <c r="H3585" s="38"/>
      <c r="I3585" s="38"/>
      <c r="J3585" s="27">
        <f t="shared" si="330"/>
        <v>419</v>
      </c>
      <c r="K3585" s="28">
        <f t="shared" si="331"/>
        <v>11</v>
      </c>
      <c r="L3585" s="27">
        <f>IF(K3585=0,0,IF(E3585&gt;1,E3585-1,VLOOKUP(K3585,Months_Weeks!$A$1:$B$13,2,0)))</f>
        <v>4</v>
      </c>
      <c r="M3585" s="29"/>
      <c r="N3585" s="39"/>
      <c r="O3585" s="39"/>
      <c r="P3585" s="50">
        <f t="shared" si="332"/>
        <v>0</v>
      </c>
      <c r="Q3585" s="28">
        <f t="shared" si="333"/>
        <v>11</v>
      </c>
      <c r="R3585" s="28">
        <f>IF(Q3585=0,0,IF(E3585&gt;1,E3585-1,VLOOKUP(Q3585,Months_Weeks!$A$1:$B$13,2,0)))</f>
        <v>4</v>
      </c>
      <c r="S3585" s="30"/>
      <c r="T3585" s="39"/>
      <c r="U3585" s="39"/>
      <c r="V3585" s="50">
        <f t="shared" si="334"/>
        <v>0</v>
      </c>
      <c r="W3585" s="28">
        <f t="shared" si="335"/>
        <v>11</v>
      </c>
      <c r="X3585" s="28">
        <f>IF(W3585=0,0,IF(E3585&gt;1,E3585-1,VLOOKUP(W3585,Months_Weeks!$A$1:$B$13,2,0)))</f>
        <v>4</v>
      </c>
      <c r="Y3585" s="30"/>
      <c r="Z3585" s="39"/>
      <c r="AA3585" s="31"/>
      <c r="AB3585" s="39"/>
      <c r="AC3585" s="31"/>
      <c r="AD3585" s="40"/>
      <c r="AE3585" s="31"/>
      <c r="AF3585" s="40"/>
      <c r="AG3585" s="31"/>
      <c r="AH3585" s="40"/>
      <c r="AI3585" s="31"/>
      <c r="AJ3585" s="40"/>
    </row>
    <row r="3586" spans="1:36" x14ac:dyDescent="0.25">
      <c r="A3586" s="37" t="s">
        <v>62</v>
      </c>
      <c r="B3586" s="37">
        <v>1010</v>
      </c>
      <c r="C3586" s="26" t="str">
        <f>IFERROR(INDEX(Clients[Client_Name],MATCH(Table312[[#This Row],[Client_Code]],Clients[Client_Code],0)),"")</f>
        <v>SUPER SAN VICENTE</v>
      </c>
      <c r="D3586" s="25">
        <v>12</v>
      </c>
      <c r="E3586" s="25">
        <v>2</v>
      </c>
      <c r="F3586" s="25" t="b">
        <f>IF(E3586&gt;(VLOOKUP(D3586,Months_Weeks!$A$2:$B$13,2,TRUE)),FALSE)</f>
        <v>0</v>
      </c>
      <c r="G3586" s="63">
        <f>IF(Table312[[#This Row],[Facility]]="Buin",1.5%,0.25%)</f>
        <v>1.4999999999999999E-2</v>
      </c>
      <c r="H3586" s="38"/>
      <c r="I3586" s="38"/>
      <c r="J3586" s="27">
        <f t="shared" ref="J3586:J3649" si="336" xml:space="preserve"> SUMIFS(J:J,$B:$B,$B3586,$D:$D,K3586,$E:$E,L3586,$A:$A,$A3586)+H3586-I3586</f>
        <v>419</v>
      </c>
      <c r="K3586" s="28">
        <f t="shared" ref="K3586:K3649" si="337">IF(E3586&gt;1,D3586,D3586-1)</f>
        <v>12</v>
      </c>
      <c r="L3586" s="27">
        <f>IF(K3586=0,0,IF(E3586&gt;1,E3586-1,VLOOKUP(K3586,Months_Weeks!$A$1:$B$13,2,0)))</f>
        <v>1</v>
      </c>
      <c r="M3586" s="29"/>
      <c r="N3586" s="39"/>
      <c r="O3586" s="39"/>
      <c r="P3586" s="50">
        <f t="shared" ref="P3586:P3649" si="338" xml:space="preserve"> SUMIFS(P:P,$B:$B,$B3586,$D:$D,Q3586,$E:$E,R3586,$A:$A,$A3586)+N3586-O3586</f>
        <v>0</v>
      </c>
      <c r="Q3586" s="28">
        <f t="shared" ref="Q3586:Q3649" si="339">IF(E3586&gt;1,D3586,D3586-1)</f>
        <v>12</v>
      </c>
      <c r="R3586" s="28">
        <f>IF(Q3586=0,0,IF(E3586&gt;1,E3586-1,VLOOKUP(Q3586,Months_Weeks!$A$1:$B$13,2,0)))</f>
        <v>1</v>
      </c>
      <c r="S3586" s="30"/>
      <c r="T3586" s="39"/>
      <c r="U3586" s="39"/>
      <c r="V3586" s="50">
        <f t="shared" ref="V3586:V3649" si="340" xml:space="preserve"> SUMIFS(V:V,$B:$B,$B3586,$D:$D,W3586,$E:$E,X3586,$A:$A,$A3586)+T3586-U3586</f>
        <v>0</v>
      </c>
      <c r="W3586" s="28">
        <f t="shared" ref="W3586:W3649" si="341">IF(E3586&gt;1,D3586,D3586-1)</f>
        <v>12</v>
      </c>
      <c r="X3586" s="28">
        <f>IF(W3586=0,0,IF(E3586&gt;1,E3586-1,VLOOKUP(W3586,Months_Weeks!$A$1:$B$13,2,0)))</f>
        <v>1</v>
      </c>
      <c r="Y3586" s="30"/>
      <c r="Z3586" s="39"/>
      <c r="AA3586" s="31"/>
      <c r="AB3586" s="39"/>
      <c r="AC3586" s="31"/>
      <c r="AD3586" s="40"/>
      <c r="AE3586" s="31"/>
      <c r="AF3586" s="40"/>
      <c r="AG3586" s="31"/>
      <c r="AH3586" s="40"/>
      <c r="AI3586" s="31"/>
      <c r="AJ3586" s="40"/>
    </row>
    <row r="3587" spans="1:36" x14ac:dyDescent="0.25">
      <c r="A3587" s="37" t="s">
        <v>62</v>
      </c>
      <c r="B3587" s="37">
        <v>1010</v>
      </c>
      <c r="C3587" s="26" t="str">
        <f>IFERROR(INDEX(Clients[Client_Name],MATCH(Table312[[#This Row],[Client_Code]],Clients[Client_Code],0)),"")</f>
        <v>SUPER SAN VICENTE</v>
      </c>
      <c r="D3587" s="25">
        <v>12</v>
      </c>
      <c r="E3587" s="25">
        <v>3</v>
      </c>
      <c r="F3587" s="25" t="b">
        <f>IF(E3587&gt;(VLOOKUP(D3587,Months_Weeks!$A$2:$B$13,2,TRUE)),FALSE)</f>
        <v>0</v>
      </c>
      <c r="G3587" s="63">
        <f>IF(Table312[[#This Row],[Facility]]="Buin",1.5%,0.25%)</f>
        <v>1.4999999999999999E-2</v>
      </c>
      <c r="H3587" s="38"/>
      <c r="I3587" s="38"/>
      <c r="J3587" s="27">
        <f t="shared" si="336"/>
        <v>419</v>
      </c>
      <c r="K3587" s="28">
        <f t="shared" si="337"/>
        <v>12</v>
      </c>
      <c r="L3587" s="27">
        <f>IF(K3587=0,0,IF(E3587&gt;1,E3587-1,VLOOKUP(K3587,Months_Weeks!$A$1:$B$13,2,0)))</f>
        <v>2</v>
      </c>
      <c r="M3587" s="29"/>
      <c r="N3587" s="39"/>
      <c r="O3587" s="39"/>
      <c r="P3587" s="50">
        <f t="shared" si="338"/>
        <v>0</v>
      </c>
      <c r="Q3587" s="28">
        <f t="shared" si="339"/>
        <v>12</v>
      </c>
      <c r="R3587" s="28">
        <f>IF(Q3587=0,0,IF(E3587&gt;1,E3587-1,VLOOKUP(Q3587,Months_Weeks!$A$1:$B$13,2,0)))</f>
        <v>2</v>
      </c>
      <c r="S3587" s="30"/>
      <c r="T3587" s="39"/>
      <c r="U3587" s="39"/>
      <c r="V3587" s="50">
        <f t="shared" si="340"/>
        <v>0</v>
      </c>
      <c r="W3587" s="28">
        <f t="shared" si="341"/>
        <v>12</v>
      </c>
      <c r="X3587" s="28">
        <f>IF(W3587=0,0,IF(E3587&gt;1,E3587-1,VLOOKUP(W3587,Months_Weeks!$A$1:$B$13,2,0)))</f>
        <v>2</v>
      </c>
      <c r="Y3587" s="30"/>
      <c r="Z3587" s="39"/>
      <c r="AA3587" s="31"/>
      <c r="AB3587" s="39"/>
      <c r="AC3587" s="31"/>
      <c r="AD3587" s="40"/>
      <c r="AE3587" s="31"/>
      <c r="AF3587" s="40"/>
      <c r="AG3587" s="31"/>
      <c r="AH3587" s="40"/>
      <c r="AI3587" s="31"/>
      <c r="AJ3587" s="40"/>
    </row>
    <row r="3588" spans="1:36" x14ac:dyDescent="0.25">
      <c r="A3588" s="37" t="s">
        <v>62</v>
      </c>
      <c r="B3588" s="37">
        <v>1010</v>
      </c>
      <c r="C3588" s="26" t="str">
        <f>IFERROR(INDEX(Clients[Client_Name],MATCH(Table312[[#This Row],[Client_Code]],Clients[Client_Code],0)),"")</f>
        <v>SUPER SAN VICENTE</v>
      </c>
      <c r="D3588" s="25">
        <v>12</v>
      </c>
      <c r="E3588" s="25">
        <v>4</v>
      </c>
      <c r="F3588" s="25" t="b">
        <f>IF(E3588&gt;(VLOOKUP(D3588,Months_Weeks!$A$2:$B$13,2,TRUE)),FALSE)</f>
        <v>0</v>
      </c>
      <c r="G3588" s="63">
        <f>IF(Table312[[#This Row],[Facility]]="Buin",1.5%,0.25%)</f>
        <v>1.4999999999999999E-2</v>
      </c>
      <c r="H3588" s="38"/>
      <c r="I3588" s="38"/>
      <c r="J3588" s="27">
        <f t="shared" si="336"/>
        <v>419</v>
      </c>
      <c r="K3588" s="28">
        <f t="shared" si="337"/>
        <v>12</v>
      </c>
      <c r="L3588" s="27">
        <f>IF(K3588=0,0,IF(E3588&gt;1,E3588-1,VLOOKUP(K3588,Months_Weeks!$A$1:$B$13,2,0)))</f>
        <v>3</v>
      </c>
      <c r="M3588" s="29"/>
      <c r="N3588" s="39"/>
      <c r="O3588" s="39"/>
      <c r="P3588" s="50">
        <f t="shared" si="338"/>
        <v>0</v>
      </c>
      <c r="Q3588" s="28">
        <f t="shared" si="339"/>
        <v>12</v>
      </c>
      <c r="R3588" s="28">
        <f>IF(Q3588=0,0,IF(E3588&gt;1,E3588-1,VLOOKUP(Q3588,Months_Weeks!$A$1:$B$13,2,0)))</f>
        <v>3</v>
      </c>
      <c r="S3588" s="30"/>
      <c r="T3588" s="39"/>
      <c r="U3588" s="39"/>
      <c r="V3588" s="50">
        <f t="shared" si="340"/>
        <v>0</v>
      </c>
      <c r="W3588" s="28">
        <f t="shared" si="341"/>
        <v>12</v>
      </c>
      <c r="X3588" s="28">
        <f>IF(W3588=0,0,IF(E3588&gt;1,E3588-1,VLOOKUP(W3588,Months_Weeks!$A$1:$B$13,2,0)))</f>
        <v>3</v>
      </c>
      <c r="Y3588" s="30"/>
      <c r="Z3588" s="39"/>
      <c r="AA3588" s="31"/>
      <c r="AB3588" s="39"/>
      <c r="AC3588" s="31"/>
      <c r="AD3588" s="40"/>
      <c r="AE3588" s="31"/>
      <c r="AF3588" s="40"/>
      <c r="AG3588" s="31"/>
      <c r="AH3588" s="40"/>
      <c r="AI3588" s="31"/>
      <c r="AJ3588" s="40"/>
    </row>
    <row r="3589" spans="1:36" x14ac:dyDescent="0.25">
      <c r="A3589" s="37" t="s">
        <v>62</v>
      </c>
      <c r="B3589" s="37">
        <v>1010</v>
      </c>
      <c r="C3589" s="26" t="str">
        <f>IFERROR(INDEX(Clients[Client_Name],MATCH(Table312[[#This Row],[Client_Code]],Clients[Client_Code],0)),"")</f>
        <v>SUPER SAN VICENTE</v>
      </c>
      <c r="D3589" s="25">
        <v>12</v>
      </c>
      <c r="E3589" s="25">
        <v>5</v>
      </c>
      <c r="F3589" s="25" t="b">
        <f>IF(E3589&gt;(VLOOKUP(D3589,Months_Weeks!$A$2:$B$13,2,TRUE)),FALSE)</f>
        <v>0</v>
      </c>
      <c r="G3589" s="63">
        <f>IF(Table312[[#This Row],[Facility]]="Buin",1.5%,0.25%)</f>
        <v>1.4999999999999999E-2</v>
      </c>
      <c r="H3589" s="38"/>
      <c r="I3589" s="38"/>
      <c r="J3589" s="27">
        <f t="shared" si="336"/>
        <v>419</v>
      </c>
      <c r="K3589" s="28">
        <f t="shared" si="337"/>
        <v>12</v>
      </c>
      <c r="L3589" s="27">
        <f>IF(K3589=0,0,IF(E3589&gt;1,E3589-1,VLOOKUP(K3589,Months_Weeks!$A$1:$B$13,2,0)))</f>
        <v>4</v>
      </c>
      <c r="M3589" s="29"/>
      <c r="N3589" s="39"/>
      <c r="O3589" s="39"/>
      <c r="P3589" s="50">
        <f t="shared" si="338"/>
        <v>0</v>
      </c>
      <c r="Q3589" s="28">
        <f t="shared" si="339"/>
        <v>12</v>
      </c>
      <c r="R3589" s="28">
        <f>IF(Q3589=0,0,IF(E3589&gt;1,E3589-1,VLOOKUP(Q3589,Months_Weeks!$A$1:$B$13,2,0)))</f>
        <v>4</v>
      </c>
      <c r="S3589" s="30"/>
      <c r="T3589" s="39"/>
      <c r="U3589" s="39"/>
      <c r="V3589" s="50">
        <f t="shared" si="340"/>
        <v>0</v>
      </c>
      <c r="W3589" s="28">
        <f t="shared" si="341"/>
        <v>12</v>
      </c>
      <c r="X3589" s="28">
        <f>IF(W3589=0,0,IF(E3589&gt;1,E3589-1,VLOOKUP(W3589,Months_Weeks!$A$1:$B$13,2,0)))</f>
        <v>4</v>
      </c>
      <c r="Y3589" s="30"/>
      <c r="Z3589" s="39"/>
      <c r="AA3589" s="31"/>
      <c r="AB3589" s="39"/>
      <c r="AC3589" s="31"/>
      <c r="AD3589" s="40"/>
      <c r="AE3589" s="31"/>
      <c r="AF3589" s="40"/>
      <c r="AG3589" s="31"/>
      <c r="AH3589" s="40"/>
      <c r="AI3589" s="31"/>
      <c r="AJ3589" s="40"/>
    </row>
    <row r="3590" spans="1:36" x14ac:dyDescent="0.25">
      <c r="A3590" s="37" t="s">
        <v>32</v>
      </c>
      <c r="B3590" s="37">
        <v>43</v>
      </c>
      <c r="C3590" s="26" t="str">
        <f>IFERROR(INDEX(Clients[Client_Name],MATCH(Table312[[#This Row],[Client_Code]],Clients[Client_Code],0)),"")</f>
        <v>SUSARON</v>
      </c>
      <c r="D3590" s="25">
        <v>1</v>
      </c>
      <c r="E3590" s="25">
        <v>1</v>
      </c>
      <c r="F3590" s="25" t="b">
        <f>IF(E3590&gt;(VLOOKUP(D3590,Months_Weeks!$A$2:$B$13,2,TRUE)),FALSE)</f>
        <v>0</v>
      </c>
      <c r="G3590" s="63">
        <f>IF(Table312[[#This Row],[Facility]]="Buin",1.5%,0.25%)</f>
        <v>2.5000000000000001E-3</v>
      </c>
      <c r="H3590" s="38">
        <v>58</v>
      </c>
      <c r="I3590" s="38"/>
      <c r="J3590" s="27">
        <f t="shared" si="336"/>
        <v>58</v>
      </c>
      <c r="K3590" s="28">
        <f t="shared" si="337"/>
        <v>0</v>
      </c>
      <c r="L3590" s="27">
        <f>IF(K3590=0,0,IF(E3590&gt;1,E3590-1,VLOOKUP(K3590,Months_Weeks!$A$1:$B$13,2,0)))</f>
        <v>0</v>
      </c>
      <c r="M3590" s="29"/>
      <c r="N3590" s="39"/>
      <c r="O3590" s="39"/>
      <c r="P3590" s="50">
        <f t="shared" si="338"/>
        <v>0</v>
      </c>
      <c r="Q3590" s="28">
        <f t="shared" si="339"/>
        <v>0</v>
      </c>
      <c r="R3590" s="28">
        <f>IF(Q3590=0,0,IF(E3590&gt;1,E3590-1,VLOOKUP(Q3590,Months_Weeks!$A$1:$B$13,2,0)))</f>
        <v>0</v>
      </c>
      <c r="S3590" s="30"/>
      <c r="T3590" s="39"/>
      <c r="U3590" s="39"/>
      <c r="V3590" s="50">
        <f t="shared" si="340"/>
        <v>0</v>
      </c>
      <c r="W3590" s="28">
        <f t="shared" si="341"/>
        <v>0</v>
      </c>
      <c r="X3590" s="28">
        <f>IF(W3590=0,0,IF(E3590&gt;1,E3590-1,VLOOKUP(W3590,Months_Weeks!$A$1:$B$13,2,0)))</f>
        <v>0</v>
      </c>
      <c r="Y3590" s="30"/>
      <c r="Z3590" s="39"/>
      <c r="AA3590" s="31">
        <v>1</v>
      </c>
      <c r="AB3590" s="72">
        <v>1.3776999999999999</v>
      </c>
      <c r="AC3590" s="31"/>
      <c r="AD3590" s="40"/>
      <c r="AE3590" s="31"/>
      <c r="AF3590" s="40"/>
      <c r="AG3590" s="31"/>
      <c r="AH3590" s="40"/>
      <c r="AI3590" s="31">
        <v>1</v>
      </c>
      <c r="AJ3590" s="70">
        <v>4.7575000000000003</v>
      </c>
    </row>
    <row r="3591" spans="1:36" x14ac:dyDescent="0.25">
      <c r="A3591" s="37" t="s">
        <v>32</v>
      </c>
      <c r="B3591" s="37">
        <v>43</v>
      </c>
      <c r="C3591" s="26" t="str">
        <f>IFERROR(INDEX(Clients[Client_Name],MATCH(Table312[[#This Row],[Client_Code]],Clients[Client_Code],0)),"")</f>
        <v>SUSARON</v>
      </c>
      <c r="D3591" s="25">
        <v>1</v>
      </c>
      <c r="E3591" s="25">
        <v>2</v>
      </c>
      <c r="F3591" s="25" t="b">
        <f>IF(E3591&gt;(VLOOKUP(D3591,Months_Weeks!$A$2:$B$13,2,TRUE)),FALSE)</f>
        <v>0</v>
      </c>
      <c r="G3591" s="63">
        <f>IF(Table312[[#This Row],[Facility]]="Buin",1.5%,0.25%)</f>
        <v>2.5000000000000001E-3</v>
      </c>
      <c r="H3591" s="38">
        <v>17</v>
      </c>
      <c r="I3591" s="38"/>
      <c r="J3591" s="27">
        <f t="shared" si="336"/>
        <v>75</v>
      </c>
      <c r="K3591" s="28">
        <f t="shared" si="337"/>
        <v>1</v>
      </c>
      <c r="L3591" s="27">
        <f>IF(K3591=0,0,IF(E3591&gt;1,E3591-1,VLOOKUP(K3591,Months_Weeks!$A$1:$B$13,2,0)))</f>
        <v>1</v>
      </c>
      <c r="M3591" s="29"/>
      <c r="N3591" s="39"/>
      <c r="O3591" s="39"/>
      <c r="P3591" s="50">
        <f t="shared" si="338"/>
        <v>0</v>
      </c>
      <c r="Q3591" s="28">
        <f t="shared" si="339"/>
        <v>1</v>
      </c>
      <c r="R3591" s="28">
        <f>IF(Q3591=0,0,IF(E3591&gt;1,E3591-1,VLOOKUP(Q3591,Months_Weeks!$A$1:$B$13,2,0)))</f>
        <v>1</v>
      </c>
      <c r="S3591" s="30"/>
      <c r="T3591" s="39"/>
      <c r="U3591" s="39"/>
      <c r="V3591" s="50">
        <f t="shared" si="340"/>
        <v>0</v>
      </c>
      <c r="W3591" s="28">
        <f t="shared" si="341"/>
        <v>1</v>
      </c>
      <c r="X3591" s="28">
        <f>IF(W3591=0,0,IF(E3591&gt;1,E3591-1,VLOOKUP(W3591,Months_Weeks!$A$1:$B$13,2,0)))</f>
        <v>1</v>
      </c>
      <c r="Y3591" s="30"/>
      <c r="Z3591" s="39"/>
      <c r="AA3591" s="31"/>
      <c r="AB3591" s="39"/>
      <c r="AC3591" s="31"/>
      <c r="AD3591" s="40"/>
      <c r="AE3591" s="31"/>
      <c r="AF3591" s="40"/>
      <c r="AG3591" s="31"/>
      <c r="AH3591" s="40"/>
      <c r="AI3591" s="31"/>
      <c r="AJ3591" s="40"/>
    </row>
    <row r="3592" spans="1:36" x14ac:dyDescent="0.25">
      <c r="A3592" s="37" t="s">
        <v>32</v>
      </c>
      <c r="B3592" s="37">
        <v>43</v>
      </c>
      <c r="C3592" s="26" t="str">
        <f>IFERROR(INDEX(Clients[Client_Name],MATCH(Table312[[#This Row],[Client_Code]],Clients[Client_Code],0)),"")</f>
        <v>SUSARON</v>
      </c>
      <c r="D3592" s="25">
        <v>1</v>
      </c>
      <c r="E3592" s="25">
        <v>3</v>
      </c>
      <c r="F3592" s="25" t="b">
        <f>IF(E3592&gt;(VLOOKUP(D3592,Months_Weeks!$A$2:$B$13,2,TRUE)),FALSE)</f>
        <v>0</v>
      </c>
      <c r="G3592" s="63">
        <f>IF(Table312[[#This Row],[Facility]]="Buin",1.5%,0.25%)</f>
        <v>2.5000000000000001E-3</v>
      </c>
      <c r="H3592" s="38"/>
      <c r="I3592" s="38">
        <v>2</v>
      </c>
      <c r="J3592" s="27">
        <f t="shared" si="336"/>
        <v>73</v>
      </c>
      <c r="K3592" s="28">
        <f t="shared" si="337"/>
        <v>1</v>
      </c>
      <c r="L3592" s="27">
        <f>IF(K3592=0,0,IF(E3592&gt;1,E3592-1,VLOOKUP(K3592,Months_Weeks!$A$1:$B$13,2,0)))</f>
        <v>2</v>
      </c>
      <c r="M3592" s="29"/>
      <c r="N3592" s="39"/>
      <c r="O3592" s="39"/>
      <c r="P3592" s="50">
        <f t="shared" si="338"/>
        <v>0</v>
      </c>
      <c r="Q3592" s="28">
        <f t="shared" si="339"/>
        <v>1</v>
      </c>
      <c r="R3592" s="28">
        <f>IF(Q3592=0,0,IF(E3592&gt;1,E3592-1,VLOOKUP(Q3592,Months_Weeks!$A$1:$B$13,2,0)))</f>
        <v>2</v>
      </c>
      <c r="S3592" s="30"/>
      <c r="T3592" s="39"/>
      <c r="U3592" s="39"/>
      <c r="V3592" s="50">
        <f t="shared" si="340"/>
        <v>0</v>
      </c>
      <c r="W3592" s="28">
        <f t="shared" si="341"/>
        <v>1</v>
      </c>
      <c r="X3592" s="28">
        <f>IF(W3592=0,0,IF(E3592&gt;1,E3592-1,VLOOKUP(W3592,Months_Weeks!$A$1:$B$13,2,0)))</f>
        <v>2</v>
      </c>
      <c r="Y3592" s="30"/>
      <c r="Z3592" s="39"/>
      <c r="AA3592" s="31"/>
      <c r="AB3592" s="39"/>
      <c r="AC3592" s="31"/>
      <c r="AD3592" s="40"/>
      <c r="AE3592" s="31"/>
      <c r="AF3592" s="40"/>
      <c r="AG3592" s="31"/>
      <c r="AH3592" s="40"/>
      <c r="AI3592" s="31"/>
      <c r="AJ3592" s="40"/>
    </row>
    <row r="3593" spans="1:36" x14ac:dyDescent="0.25">
      <c r="A3593" s="37" t="s">
        <v>32</v>
      </c>
      <c r="B3593" s="37">
        <v>43</v>
      </c>
      <c r="C3593" s="26" t="str">
        <f>IFERROR(INDEX(Clients[Client_Name],MATCH(Table312[[#This Row],[Client_Code]],Clients[Client_Code],0)),"")</f>
        <v>SUSARON</v>
      </c>
      <c r="D3593" s="25">
        <v>1</v>
      </c>
      <c r="E3593" s="25">
        <v>4</v>
      </c>
      <c r="F3593" s="25" t="b">
        <f>IF(E3593&gt;(VLOOKUP(D3593,Months_Weeks!$A$2:$B$13,2,TRUE)),FALSE)</f>
        <v>0</v>
      </c>
      <c r="G3593" s="63">
        <f>IF(Table312[[#This Row],[Facility]]="Buin",1.5%,0.25%)</f>
        <v>2.5000000000000001E-3</v>
      </c>
      <c r="H3593" s="38"/>
      <c r="I3593" s="38">
        <v>50</v>
      </c>
      <c r="J3593" s="27">
        <f t="shared" si="336"/>
        <v>23</v>
      </c>
      <c r="K3593" s="28">
        <f t="shared" si="337"/>
        <v>1</v>
      </c>
      <c r="L3593" s="27">
        <f>IF(K3593=0,0,IF(E3593&gt;1,E3593-1,VLOOKUP(K3593,Months_Weeks!$A$1:$B$13,2,0)))</f>
        <v>3</v>
      </c>
      <c r="M3593" s="29"/>
      <c r="N3593" s="39"/>
      <c r="O3593" s="39"/>
      <c r="P3593" s="50">
        <f t="shared" si="338"/>
        <v>0</v>
      </c>
      <c r="Q3593" s="28">
        <f t="shared" si="339"/>
        <v>1</v>
      </c>
      <c r="R3593" s="28">
        <f>IF(Q3593=0,0,IF(E3593&gt;1,E3593-1,VLOOKUP(Q3593,Months_Weeks!$A$1:$B$13,2,0)))</f>
        <v>3</v>
      </c>
      <c r="S3593" s="30"/>
      <c r="T3593" s="39"/>
      <c r="U3593" s="39"/>
      <c r="V3593" s="50">
        <f t="shared" si="340"/>
        <v>0</v>
      </c>
      <c r="W3593" s="28">
        <f t="shared" si="341"/>
        <v>1</v>
      </c>
      <c r="X3593" s="28">
        <f>IF(W3593=0,0,IF(E3593&gt;1,E3593-1,VLOOKUP(W3593,Months_Weeks!$A$1:$B$13,2,0)))</f>
        <v>3</v>
      </c>
      <c r="Y3593" s="30"/>
      <c r="Z3593" s="39"/>
      <c r="AA3593" s="31"/>
      <c r="AB3593" s="39"/>
      <c r="AC3593" s="31"/>
      <c r="AD3593" s="40"/>
      <c r="AE3593" s="31"/>
      <c r="AF3593" s="40"/>
      <c r="AG3593" s="31"/>
      <c r="AH3593" s="40"/>
      <c r="AI3593" s="31"/>
      <c r="AJ3593" s="40"/>
    </row>
    <row r="3594" spans="1:36" x14ac:dyDescent="0.25">
      <c r="A3594" s="37" t="s">
        <v>32</v>
      </c>
      <c r="B3594" s="37">
        <v>43</v>
      </c>
      <c r="C3594" s="26" t="str">
        <f>IFERROR(INDEX(Clients[Client_Name],MATCH(Table312[[#This Row],[Client_Code]],Clients[Client_Code],0)),"")</f>
        <v>SUSARON</v>
      </c>
      <c r="D3594" s="25">
        <v>2</v>
      </c>
      <c r="E3594" s="25">
        <v>1</v>
      </c>
      <c r="F3594" s="25" t="b">
        <f>IF(E3594&gt;(VLOOKUP(D3594,Months_Weeks!$A$2:$B$13,2,TRUE)),FALSE)</f>
        <v>0</v>
      </c>
      <c r="G3594" s="63">
        <f>IF(Table312[[#This Row],[Facility]]="Buin",1.5%,0.25%)</f>
        <v>2.5000000000000001E-3</v>
      </c>
      <c r="H3594" s="38">
        <v>0</v>
      </c>
      <c r="I3594" s="38"/>
      <c r="J3594" s="27">
        <f t="shared" si="336"/>
        <v>23</v>
      </c>
      <c r="K3594" s="28">
        <f t="shared" si="337"/>
        <v>1</v>
      </c>
      <c r="L3594" s="27">
        <f>IF(K3594=0,0,IF(E3594&gt;1,E3594-1,VLOOKUP(K3594,Months_Weeks!$A$1:$B$13,2,0)))</f>
        <v>4</v>
      </c>
      <c r="M3594" s="29"/>
      <c r="N3594" s="39"/>
      <c r="O3594" s="39"/>
      <c r="P3594" s="50">
        <f t="shared" si="338"/>
        <v>0</v>
      </c>
      <c r="Q3594" s="28">
        <f t="shared" si="339"/>
        <v>1</v>
      </c>
      <c r="R3594" s="28">
        <f>IF(Q3594=0,0,IF(E3594&gt;1,E3594-1,VLOOKUP(Q3594,Months_Weeks!$A$1:$B$13,2,0)))</f>
        <v>4</v>
      </c>
      <c r="S3594" s="30"/>
      <c r="T3594" s="39"/>
      <c r="U3594" s="39"/>
      <c r="V3594" s="50">
        <f t="shared" si="340"/>
        <v>0</v>
      </c>
      <c r="W3594" s="28">
        <f t="shared" si="341"/>
        <v>1</v>
      </c>
      <c r="X3594" s="28">
        <f>IF(W3594=0,0,IF(E3594&gt;1,E3594-1,VLOOKUP(W3594,Months_Weeks!$A$1:$B$13,2,0)))</f>
        <v>4</v>
      </c>
      <c r="Y3594" s="30"/>
      <c r="Z3594" s="39"/>
      <c r="AA3594" s="31"/>
      <c r="AB3594" s="39"/>
      <c r="AC3594" s="31"/>
      <c r="AD3594" s="40"/>
      <c r="AE3594" s="31"/>
      <c r="AF3594" s="40"/>
      <c r="AG3594" s="31"/>
      <c r="AH3594" s="40"/>
      <c r="AI3594" s="31"/>
      <c r="AJ3594" s="40"/>
    </row>
    <row r="3595" spans="1:36" x14ac:dyDescent="0.25">
      <c r="A3595" s="37" t="s">
        <v>32</v>
      </c>
      <c r="B3595" s="37">
        <v>43</v>
      </c>
      <c r="C3595" s="26" t="str">
        <f>IFERROR(INDEX(Clients[Client_Name],MATCH(Table312[[#This Row],[Client_Code]],Clients[Client_Code],0)),"")</f>
        <v>SUSARON</v>
      </c>
      <c r="D3595" s="25">
        <v>2</v>
      </c>
      <c r="E3595" s="25">
        <v>2</v>
      </c>
      <c r="F3595" s="25" t="b">
        <f>IF(E3595&gt;(VLOOKUP(D3595,Months_Weeks!$A$2:$B$13,2,TRUE)),FALSE)</f>
        <v>0</v>
      </c>
      <c r="G3595" s="63">
        <f>IF(Table312[[#This Row],[Facility]]="Buin",1.5%,0.25%)</f>
        <v>2.5000000000000001E-3</v>
      </c>
      <c r="H3595" s="38"/>
      <c r="I3595" s="38">
        <v>23</v>
      </c>
      <c r="J3595" s="27">
        <f t="shared" si="336"/>
        <v>0</v>
      </c>
      <c r="K3595" s="28">
        <f t="shared" si="337"/>
        <v>2</v>
      </c>
      <c r="L3595" s="27">
        <f>IF(K3595=0,0,IF(E3595&gt;1,E3595-1,VLOOKUP(K3595,Months_Weeks!$A$1:$B$13,2,0)))</f>
        <v>1</v>
      </c>
      <c r="M3595" s="29"/>
      <c r="N3595" s="39"/>
      <c r="O3595" s="39"/>
      <c r="P3595" s="50">
        <f t="shared" si="338"/>
        <v>0</v>
      </c>
      <c r="Q3595" s="28">
        <f t="shared" si="339"/>
        <v>2</v>
      </c>
      <c r="R3595" s="28">
        <f>IF(Q3595=0,0,IF(E3595&gt;1,E3595-1,VLOOKUP(Q3595,Months_Weeks!$A$1:$B$13,2,0)))</f>
        <v>1</v>
      </c>
      <c r="S3595" s="30"/>
      <c r="T3595" s="39"/>
      <c r="U3595" s="39"/>
      <c r="V3595" s="50">
        <f t="shared" si="340"/>
        <v>0</v>
      </c>
      <c r="W3595" s="28">
        <f t="shared" si="341"/>
        <v>2</v>
      </c>
      <c r="X3595" s="28">
        <f>IF(W3595=0,0,IF(E3595&gt;1,E3595-1,VLOOKUP(W3595,Months_Weeks!$A$1:$B$13,2,0)))</f>
        <v>1</v>
      </c>
      <c r="Y3595" s="30"/>
      <c r="Z3595" s="39"/>
      <c r="AA3595" s="31"/>
      <c r="AB3595" s="39"/>
      <c r="AC3595" s="31"/>
      <c r="AD3595" s="40"/>
      <c r="AE3595" s="31"/>
      <c r="AF3595" s="40"/>
      <c r="AG3595" s="31"/>
      <c r="AH3595" s="40"/>
      <c r="AI3595" s="31"/>
      <c r="AJ3595" s="40"/>
    </row>
    <row r="3596" spans="1:36" x14ac:dyDescent="0.25">
      <c r="A3596" s="37" t="s">
        <v>32</v>
      </c>
      <c r="B3596" s="37">
        <v>43</v>
      </c>
      <c r="C3596" s="26" t="str">
        <f>IFERROR(INDEX(Clients[Client_Name],MATCH(Table312[[#This Row],[Client_Code]],Clients[Client_Code],0)),"")</f>
        <v>SUSARON</v>
      </c>
      <c r="D3596" s="25">
        <v>2</v>
      </c>
      <c r="E3596" s="25">
        <v>3</v>
      </c>
      <c r="F3596" s="25" t="b">
        <f>IF(E3596&gt;(VLOOKUP(D3596,Months_Weeks!$A$2:$B$13,2,TRUE)),FALSE)</f>
        <v>0</v>
      </c>
      <c r="G3596" s="63">
        <f>IF(Table312[[#This Row],[Facility]]="Buin",1.5%,0.25%)</f>
        <v>2.5000000000000001E-3</v>
      </c>
      <c r="H3596" s="38">
        <v>57</v>
      </c>
      <c r="I3596" s="38"/>
      <c r="J3596" s="27">
        <f t="shared" si="336"/>
        <v>57</v>
      </c>
      <c r="K3596" s="28">
        <f t="shared" si="337"/>
        <v>2</v>
      </c>
      <c r="L3596" s="27">
        <f>IF(K3596=0,0,IF(E3596&gt;1,E3596-1,VLOOKUP(K3596,Months_Weeks!$A$1:$B$13,2,0)))</f>
        <v>2</v>
      </c>
      <c r="M3596" s="29"/>
      <c r="N3596" s="39"/>
      <c r="O3596" s="39"/>
      <c r="P3596" s="50">
        <f t="shared" si="338"/>
        <v>0</v>
      </c>
      <c r="Q3596" s="28">
        <f t="shared" si="339"/>
        <v>2</v>
      </c>
      <c r="R3596" s="28">
        <f>IF(Q3596=0,0,IF(E3596&gt;1,E3596-1,VLOOKUP(Q3596,Months_Weeks!$A$1:$B$13,2,0)))</f>
        <v>2</v>
      </c>
      <c r="S3596" s="30"/>
      <c r="T3596" s="39"/>
      <c r="U3596" s="39"/>
      <c r="V3596" s="50">
        <f t="shared" si="340"/>
        <v>0</v>
      </c>
      <c r="W3596" s="28">
        <f t="shared" si="341"/>
        <v>2</v>
      </c>
      <c r="X3596" s="28">
        <f>IF(W3596=0,0,IF(E3596&gt;1,E3596-1,VLOOKUP(W3596,Months_Weeks!$A$1:$B$13,2,0)))</f>
        <v>2</v>
      </c>
      <c r="Y3596" s="30"/>
      <c r="Z3596" s="39"/>
      <c r="AA3596" s="31"/>
      <c r="AB3596" s="39"/>
      <c r="AC3596" s="31"/>
      <c r="AD3596" s="40"/>
      <c r="AE3596" s="31"/>
      <c r="AF3596" s="40"/>
      <c r="AG3596" s="31"/>
      <c r="AH3596" s="40"/>
      <c r="AI3596" s="31"/>
      <c r="AJ3596" s="40"/>
    </row>
    <row r="3597" spans="1:36" x14ac:dyDescent="0.25">
      <c r="A3597" s="37" t="s">
        <v>32</v>
      </c>
      <c r="B3597" s="37">
        <v>43</v>
      </c>
      <c r="C3597" s="26" t="str">
        <f>IFERROR(INDEX(Clients[Client_Name],MATCH(Table312[[#This Row],[Client_Code]],Clients[Client_Code],0)),"")</f>
        <v>SUSARON</v>
      </c>
      <c r="D3597" s="25">
        <v>2</v>
      </c>
      <c r="E3597" s="25">
        <v>4</v>
      </c>
      <c r="F3597" s="25" t="b">
        <f>IF(E3597&gt;(VLOOKUP(D3597,Months_Weeks!$A$2:$B$13,2,TRUE)),FALSE)</f>
        <v>0</v>
      </c>
      <c r="G3597" s="63">
        <f>IF(Table312[[#This Row],[Facility]]="Buin",1.5%,0.25%)</f>
        <v>2.5000000000000001E-3</v>
      </c>
      <c r="H3597" s="38">
        <v>34</v>
      </c>
      <c r="I3597" s="38"/>
      <c r="J3597" s="27">
        <f t="shared" si="336"/>
        <v>91</v>
      </c>
      <c r="K3597" s="28">
        <f t="shared" si="337"/>
        <v>2</v>
      </c>
      <c r="L3597" s="27">
        <f>IF(K3597=0,0,IF(E3597&gt;1,E3597-1,VLOOKUP(K3597,Months_Weeks!$A$1:$B$13,2,0)))</f>
        <v>3</v>
      </c>
      <c r="M3597" s="29"/>
      <c r="N3597" s="39"/>
      <c r="O3597" s="39"/>
      <c r="P3597" s="50">
        <f t="shared" si="338"/>
        <v>0</v>
      </c>
      <c r="Q3597" s="28">
        <f t="shared" si="339"/>
        <v>2</v>
      </c>
      <c r="R3597" s="28">
        <f>IF(Q3597=0,0,IF(E3597&gt;1,E3597-1,VLOOKUP(Q3597,Months_Weeks!$A$1:$B$13,2,0)))</f>
        <v>3</v>
      </c>
      <c r="S3597" s="30"/>
      <c r="T3597" s="39"/>
      <c r="U3597" s="39"/>
      <c r="V3597" s="50">
        <f t="shared" si="340"/>
        <v>0</v>
      </c>
      <c r="W3597" s="28">
        <f t="shared" si="341"/>
        <v>2</v>
      </c>
      <c r="X3597" s="28">
        <f>IF(W3597=0,0,IF(E3597&gt;1,E3597-1,VLOOKUP(W3597,Months_Weeks!$A$1:$B$13,2,0)))</f>
        <v>3</v>
      </c>
      <c r="Y3597" s="30"/>
      <c r="Z3597" s="39"/>
      <c r="AA3597" s="31"/>
      <c r="AB3597" s="39"/>
      <c r="AC3597" s="31"/>
      <c r="AD3597" s="40"/>
      <c r="AE3597" s="31"/>
      <c r="AF3597" s="40"/>
      <c r="AG3597" s="31"/>
      <c r="AH3597" s="40"/>
      <c r="AI3597" s="31"/>
      <c r="AJ3597" s="40"/>
    </row>
    <row r="3598" spans="1:36" x14ac:dyDescent="0.25">
      <c r="A3598" s="37" t="s">
        <v>32</v>
      </c>
      <c r="B3598" s="37">
        <v>43</v>
      </c>
      <c r="C3598" s="26" t="str">
        <f>IFERROR(INDEX(Clients[Client_Name],MATCH(Table312[[#This Row],[Client_Code]],Clients[Client_Code],0)),"")</f>
        <v>SUSARON</v>
      </c>
      <c r="D3598" s="25">
        <v>3</v>
      </c>
      <c r="E3598" s="25">
        <v>1</v>
      </c>
      <c r="F3598" s="25" t="b">
        <f>IF(E3598&gt;(VLOOKUP(D3598,Months_Weeks!$A$2:$B$13,2,TRUE)),FALSE)</f>
        <v>0</v>
      </c>
      <c r="G3598" s="63">
        <f>IF(Table312[[#This Row],[Facility]]="Buin",1.5%,0.25%)</f>
        <v>2.5000000000000001E-3</v>
      </c>
      <c r="H3598" s="38">
        <v>102</v>
      </c>
      <c r="I3598" s="38"/>
      <c r="J3598" s="27">
        <f t="shared" si="336"/>
        <v>193</v>
      </c>
      <c r="K3598" s="28">
        <f t="shared" si="337"/>
        <v>2</v>
      </c>
      <c r="L3598" s="27">
        <f>IF(K3598=0,0,IF(E3598&gt;1,E3598-1,VLOOKUP(K3598,Months_Weeks!$A$1:$B$13,2,0)))</f>
        <v>4</v>
      </c>
      <c r="M3598" s="29"/>
      <c r="N3598" s="39"/>
      <c r="O3598" s="39"/>
      <c r="P3598" s="50">
        <f t="shared" si="338"/>
        <v>0</v>
      </c>
      <c r="Q3598" s="28">
        <f t="shared" si="339"/>
        <v>2</v>
      </c>
      <c r="R3598" s="28">
        <f>IF(Q3598=0,0,IF(E3598&gt;1,E3598-1,VLOOKUP(Q3598,Months_Weeks!$A$1:$B$13,2,0)))</f>
        <v>4</v>
      </c>
      <c r="S3598" s="30"/>
      <c r="T3598" s="39"/>
      <c r="U3598" s="39"/>
      <c r="V3598" s="50">
        <f t="shared" si="340"/>
        <v>0</v>
      </c>
      <c r="W3598" s="28">
        <f t="shared" si="341"/>
        <v>2</v>
      </c>
      <c r="X3598" s="28">
        <f>IF(W3598=0,0,IF(E3598&gt;1,E3598-1,VLOOKUP(W3598,Months_Weeks!$A$1:$B$13,2,0)))</f>
        <v>4</v>
      </c>
      <c r="Y3598" s="30"/>
      <c r="Z3598" s="39"/>
      <c r="AA3598" s="31"/>
      <c r="AB3598" s="39"/>
      <c r="AC3598" s="31"/>
      <c r="AD3598" s="40"/>
      <c r="AE3598" s="31"/>
      <c r="AF3598" s="40"/>
      <c r="AG3598" s="31"/>
      <c r="AH3598" s="40"/>
      <c r="AI3598" s="31"/>
      <c r="AJ3598" s="40"/>
    </row>
    <row r="3599" spans="1:36" x14ac:dyDescent="0.25">
      <c r="A3599" s="37" t="s">
        <v>32</v>
      </c>
      <c r="B3599" s="37">
        <v>43</v>
      </c>
      <c r="C3599" s="26" t="str">
        <f>IFERROR(INDEX(Clients[Client_Name],MATCH(Table312[[#This Row],[Client_Code]],Clients[Client_Code],0)),"")</f>
        <v>SUSARON</v>
      </c>
      <c r="D3599" s="25">
        <v>3</v>
      </c>
      <c r="E3599" s="25">
        <v>2</v>
      </c>
      <c r="F3599" s="25" t="b">
        <f>IF(E3599&gt;(VLOOKUP(D3599,Months_Weeks!$A$2:$B$13,2,TRUE)),FALSE)</f>
        <v>0</v>
      </c>
      <c r="G3599" s="63">
        <f>IF(Table312[[#This Row],[Facility]]="Buin",1.5%,0.25%)</f>
        <v>2.5000000000000001E-3</v>
      </c>
      <c r="H3599" s="38"/>
      <c r="I3599" s="38"/>
      <c r="J3599" s="27">
        <f t="shared" si="336"/>
        <v>193</v>
      </c>
      <c r="K3599" s="28">
        <f t="shared" si="337"/>
        <v>3</v>
      </c>
      <c r="L3599" s="27">
        <f>IF(K3599=0,0,IF(E3599&gt;1,E3599-1,VLOOKUP(K3599,Months_Weeks!$A$1:$B$13,2,0)))</f>
        <v>1</v>
      </c>
      <c r="M3599" s="29"/>
      <c r="N3599" s="39"/>
      <c r="O3599" s="39"/>
      <c r="P3599" s="50">
        <f t="shared" si="338"/>
        <v>0</v>
      </c>
      <c r="Q3599" s="28">
        <f t="shared" si="339"/>
        <v>3</v>
      </c>
      <c r="R3599" s="28">
        <f>IF(Q3599=0,0,IF(E3599&gt;1,E3599-1,VLOOKUP(Q3599,Months_Weeks!$A$1:$B$13,2,0)))</f>
        <v>1</v>
      </c>
      <c r="S3599" s="30"/>
      <c r="T3599" s="39"/>
      <c r="U3599" s="39"/>
      <c r="V3599" s="50">
        <f t="shared" si="340"/>
        <v>0</v>
      </c>
      <c r="W3599" s="28">
        <f t="shared" si="341"/>
        <v>3</v>
      </c>
      <c r="X3599" s="28">
        <f>IF(W3599=0,0,IF(E3599&gt;1,E3599-1,VLOOKUP(W3599,Months_Weeks!$A$1:$B$13,2,0)))</f>
        <v>1</v>
      </c>
      <c r="Y3599" s="30"/>
      <c r="Z3599" s="39"/>
      <c r="AA3599" s="31"/>
      <c r="AB3599" s="39"/>
      <c r="AC3599" s="31"/>
      <c r="AD3599" s="40"/>
      <c r="AE3599" s="31"/>
      <c r="AF3599" s="40"/>
      <c r="AG3599" s="31"/>
      <c r="AH3599" s="40"/>
      <c r="AI3599" s="31"/>
      <c r="AJ3599" s="40"/>
    </row>
    <row r="3600" spans="1:36" x14ac:dyDescent="0.25">
      <c r="A3600" s="37" t="s">
        <v>32</v>
      </c>
      <c r="B3600" s="37">
        <v>43</v>
      </c>
      <c r="C3600" s="26" t="str">
        <f>IFERROR(INDEX(Clients[Client_Name],MATCH(Table312[[#This Row],[Client_Code]],Clients[Client_Code],0)),"")</f>
        <v>SUSARON</v>
      </c>
      <c r="D3600" s="25">
        <v>3</v>
      </c>
      <c r="E3600" s="25">
        <v>3</v>
      </c>
      <c r="F3600" s="25" t="b">
        <f>IF(E3600&gt;(VLOOKUP(D3600,Months_Weeks!$A$2:$B$13,2,TRUE)),FALSE)</f>
        <v>0</v>
      </c>
      <c r="G3600" s="63">
        <f>IF(Table312[[#This Row],[Facility]]="Buin",1.5%,0.25%)</f>
        <v>2.5000000000000001E-3</v>
      </c>
      <c r="H3600" s="38"/>
      <c r="I3600" s="38"/>
      <c r="J3600" s="27">
        <f t="shared" si="336"/>
        <v>193</v>
      </c>
      <c r="K3600" s="28">
        <f t="shared" si="337"/>
        <v>3</v>
      </c>
      <c r="L3600" s="27">
        <f>IF(K3600=0,0,IF(E3600&gt;1,E3600-1,VLOOKUP(K3600,Months_Weeks!$A$1:$B$13,2,0)))</f>
        <v>2</v>
      </c>
      <c r="M3600" s="29"/>
      <c r="N3600" s="39"/>
      <c r="O3600" s="39"/>
      <c r="P3600" s="50">
        <f t="shared" si="338"/>
        <v>0</v>
      </c>
      <c r="Q3600" s="28">
        <f t="shared" si="339"/>
        <v>3</v>
      </c>
      <c r="R3600" s="28">
        <f>IF(Q3600=0,0,IF(E3600&gt;1,E3600-1,VLOOKUP(Q3600,Months_Weeks!$A$1:$B$13,2,0)))</f>
        <v>2</v>
      </c>
      <c r="S3600" s="30"/>
      <c r="T3600" s="39"/>
      <c r="U3600" s="39"/>
      <c r="V3600" s="50">
        <f t="shared" si="340"/>
        <v>0</v>
      </c>
      <c r="W3600" s="28">
        <f t="shared" si="341"/>
        <v>3</v>
      </c>
      <c r="X3600" s="28">
        <f>IF(W3600=0,0,IF(E3600&gt;1,E3600-1,VLOOKUP(W3600,Months_Weeks!$A$1:$B$13,2,0)))</f>
        <v>2</v>
      </c>
      <c r="Y3600" s="30"/>
      <c r="Z3600" s="39"/>
      <c r="AA3600" s="31"/>
      <c r="AB3600" s="39"/>
      <c r="AC3600" s="31"/>
      <c r="AD3600" s="40"/>
      <c r="AE3600" s="31"/>
      <c r="AF3600" s="40"/>
      <c r="AG3600" s="31"/>
      <c r="AH3600" s="40"/>
      <c r="AI3600" s="31"/>
      <c r="AJ3600" s="40"/>
    </row>
    <row r="3601" spans="1:36" x14ac:dyDescent="0.25">
      <c r="A3601" s="37" t="s">
        <v>32</v>
      </c>
      <c r="B3601" s="37">
        <v>43</v>
      </c>
      <c r="C3601" s="26" t="str">
        <f>IFERROR(INDEX(Clients[Client_Name],MATCH(Table312[[#This Row],[Client_Code]],Clients[Client_Code],0)),"")</f>
        <v>SUSARON</v>
      </c>
      <c r="D3601" s="25">
        <v>3</v>
      </c>
      <c r="E3601" s="25">
        <v>4</v>
      </c>
      <c r="F3601" s="25" t="b">
        <f>IF(E3601&gt;(VLOOKUP(D3601,Months_Weeks!$A$2:$B$13,2,TRUE)),FALSE)</f>
        <v>0</v>
      </c>
      <c r="G3601" s="63">
        <f>IF(Table312[[#This Row],[Facility]]="Buin",1.5%,0.25%)</f>
        <v>2.5000000000000001E-3</v>
      </c>
      <c r="H3601" s="38"/>
      <c r="I3601" s="38"/>
      <c r="J3601" s="27">
        <f t="shared" si="336"/>
        <v>193</v>
      </c>
      <c r="K3601" s="28">
        <f t="shared" si="337"/>
        <v>3</v>
      </c>
      <c r="L3601" s="27">
        <f>IF(K3601=0,0,IF(E3601&gt;1,E3601-1,VLOOKUP(K3601,Months_Weeks!$A$1:$B$13,2,0)))</f>
        <v>3</v>
      </c>
      <c r="M3601" s="29"/>
      <c r="N3601" s="39"/>
      <c r="O3601" s="39"/>
      <c r="P3601" s="50">
        <f t="shared" si="338"/>
        <v>0</v>
      </c>
      <c r="Q3601" s="28">
        <f t="shared" si="339"/>
        <v>3</v>
      </c>
      <c r="R3601" s="28">
        <f>IF(Q3601=0,0,IF(E3601&gt;1,E3601-1,VLOOKUP(Q3601,Months_Weeks!$A$1:$B$13,2,0)))</f>
        <v>3</v>
      </c>
      <c r="S3601" s="30"/>
      <c r="T3601" s="39"/>
      <c r="U3601" s="39"/>
      <c r="V3601" s="50">
        <f t="shared" si="340"/>
        <v>0</v>
      </c>
      <c r="W3601" s="28">
        <f t="shared" si="341"/>
        <v>3</v>
      </c>
      <c r="X3601" s="28">
        <f>IF(W3601=0,0,IF(E3601&gt;1,E3601-1,VLOOKUP(W3601,Months_Weeks!$A$1:$B$13,2,0)))</f>
        <v>3</v>
      </c>
      <c r="Y3601" s="30"/>
      <c r="Z3601" s="39"/>
      <c r="AA3601" s="31"/>
      <c r="AB3601" s="39"/>
      <c r="AC3601" s="31"/>
      <c r="AD3601" s="40"/>
      <c r="AE3601" s="31"/>
      <c r="AF3601" s="40"/>
      <c r="AG3601" s="31"/>
      <c r="AH3601" s="40"/>
      <c r="AI3601" s="31"/>
      <c r="AJ3601" s="40"/>
    </row>
    <row r="3602" spans="1:36" x14ac:dyDescent="0.25">
      <c r="A3602" s="37" t="s">
        <v>32</v>
      </c>
      <c r="B3602" s="37">
        <v>43</v>
      </c>
      <c r="C3602" s="26" t="str">
        <f>IFERROR(INDEX(Clients[Client_Name],MATCH(Table312[[#This Row],[Client_Code]],Clients[Client_Code],0)),"")</f>
        <v>SUSARON</v>
      </c>
      <c r="D3602" s="25">
        <v>3</v>
      </c>
      <c r="E3602" s="25">
        <v>5</v>
      </c>
      <c r="F3602" s="25" t="b">
        <f>IF(E3602&gt;(VLOOKUP(D3602,Months_Weeks!$A$2:$B$13,2,TRUE)),FALSE)</f>
        <v>0</v>
      </c>
      <c r="G3602" s="63">
        <f>IF(Table312[[#This Row],[Facility]]="Buin",1.5%,0.25%)</f>
        <v>2.5000000000000001E-3</v>
      </c>
      <c r="H3602" s="38"/>
      <c r="I3602" s="38"/>
      <c r="J3602" s="27">
        <f t="shared" si="336"/>
        <v>193</v>
      </c>
      <c r="K3602" s="28">
        <f t="shared" si="337"/>
        <v>3</v>
      </c>
      <c r="L3602" s="27">
        <f>IF(K3602=0,0,IF(E3602&gt;1,E3602-1,VLOOKUP(K3602,Months_Weeks!$A$1:$B$13,2,0)))</f>
        <v>4</v>
      </c>
      <c r="M3602" s="29"/>
      <c r="N3602" s="39"/>
      <c r="O3602" s="39"/>
      <c r="P3602" s="50">
        <f t="shared" si="338"/>
        <v>0</v>
      </c>
      <c r="Q3602" s="28">
        <f t="shared" si="339"/>
        <v>3</v>
      </c>
      <c r="R3602" s="28">
        <f>IF(Q3602=0,0,IF(E3602&gt;1,E3602-1,VLOOKUP(Q3602,Months_Weeks!$A$1:$B$13,2,0)))</f>
        <v>4</v>
      </c>
      <c r="S3602" s="30"/>
      <c r="T3602" s="39"/>
      <c r="U3602" s="39"/>
      <c r="V3602" s="50">
        <f t="shared" si="340"/>
        <v>0</v>
      </c>
      <c r="W3602" s="28">
        <f t="shared" si="341"/>
        <v>3</v>
      </c>
      <c r="X3602" s="28">
        <f>IF(W3602=0,0,IF(E3602&gt;1,E3602-1,VLOOKUP(W3602,Months_Weeks!$A$1:$B$13,2,0)))</f>
        <v>4</v>
      </c>
      <c r="Y3602" s="30"/>
      <c r="Z3602" s="39"/>
      <c r="AA3602" s="31"/>
      <c r="AB3602" s="39"/>
      <c r="AC3602" s="31"/>
      <c r="AD3602" s="40"/>
      <c r="AE3602" s="31"/>
      <c r="AF3602" s="40"/>
      <c r="AG3602" s="31"/>
      <c r="AH3602" s="40"/>
      <c r="AI3602" s="31"/>
      <c r="AJ3602" s="40"/>
    </row>
    <row r="3603" spans="1:36" x14ac:dyDescent="0.25">
      <c r="A3603" s="37" t="s">
        <v>32</v>
      </c>
      <c r="B3603" s="37">
        <v>43</v>
      </c>
      <c r="C3603" s="26" t="str">
        <f>IFERROR(INDEX(Clients[Client_Name],MATCH(Table312[[#This Row],[Client_Code]],Clients[Client_Code],0)),"")</f>
        <v>SUSARON</v>
      </c>
      <c r="D3603" s="25">
        <v>4</v>
      </c>
      <c r="E3603" s="25">
        <v>1</v>
      </c>
      <c r="F3603" s="25" t="b">
        <f>IF(E3603&gt;(VLOOKUP(D3603,Months_Weeks!$A$2:$B$13,2,TRUE)),FALSE)</f>
        <v>0</v>
      </c>
      <c r="G3603" s="63">
        <f>IF(Table312[[#This Row],[Facility]]="Buin",1.5%,0.25%)</f>
        <v>2.5000000000000001E-3</v>
      </c>
      <c r="H3603" s="38"/>
      <c r="I3603" s="38">
        <v>10</v>
      </c>
      <c r="J3603" s="27">
        <f t="shared" si="336"/>
        <v>183</v>
      </c>
      <c r="K3603" s="28">
        <f t="shared" si="337"/>
        <v>3</v>
      </c>
      <c r="L3603" s="27">
        <f>IF(K3603=0,0,IF(E3603&gt;1,E3603-1,VLOOKUP(K3603,Months_Weeks!$A$1:$B$13,2,0)))</f>
        <v>5</v>
      </c>
      <c r="M3603" s="29"/>
      <c r="N3603" s="39"/>
      <c r="O3603" s="39"/>
      <c r="P3603" s="50">
        <f t="shared" si="338"/>
        <v>0</v>
      </c>
      <c r="Q3603" s="28">
        <f t="shared" si="339"/>
        <v>3</v>
      </c>
      <c r="R3603" s="28">
        <f>IF(Q3603=0,0,IF(E3603&gt;1,E3603-1,VLOOKUP(Q3603,Months_Weeks!$A$1:$B$13,2,0)))</f>
        <v>5</v>
      </c>
      <c r="S3603" s="30"/>
      <c r="T3603" s="39"/>
      <c r="U3603" s="39"/>
      <c r="V3603" s="50">
        <f t="shared" si="340"/>
        <v>0</v>
      </c>
      <c r="W3603" s="28">
        <f t="shared" si="341"/>
        <v>3</v>
      </c>
      <c r="X3603" s="28">
        <f>IF(W3603=0,0,IF(E3603&gt;1,E3603-1,VLOOKUP(W3603,Months_Weeks!$A$1:$B$13,2,0)))</f>
        <v>5</v>
      </c>
      <c r="Y3603" s="30"/>
      <c r="Z3603" s="39"/>
      <c r="AA3603" s="31"/>
      <c r="AB3603" s="39"/>
      <c r="AC3603" s="31"/>
      <c r="AD3603" s="40"/>
      <c r="AE3603" s="31"/>
      <c r="AF3603" s="40"/>
      <c r="AG3603" s="31"/>
      <c r="AH3603" s="40"/>
      <c r="AI3603" s="31"/>
      <c r="AJ3603" s="40"/>
    </row>
    <row r="3604" spans="1:36" x14ac:dyDescent="0.25">
      <c r="A3604" s="37" t="s">
        <v>32</v>
      </c>
      <c r="B3604" s="37">
        <v>43</v>
      </c>
      <c r="C3604" s="26" t="str">
        <f>IFERROR(INDEX(Clients[Client_Name],MATCH(Table312[[#This Row],[Client_Code]],Clients[Client_Code],0)),"")</f>
        <v>SUSARON</v>
      </c>
      <c r="D3604" s="25">
        <v>4</v>
      </c>
      <c r="E3604" s="25">
        <v>2</v>
      </c>
      <c r="F3604" s="25" t="b">
        <f>IF(E3604&gt;(VLOOKUP(D3604,Months_Weeks!$A$2:$B$13,2,TRUE)),FALSE)</f>
        <v>0</v>
      </c>
      <c r="G3604" s="63">
        <f>IF(Table312[[#This Row],[Facility]]="Buin",1.5%,0.25%)</f>
        <v>2.5000000000000001E-3</v>
      </c>
      <c r="H3604" s="38"/>
      <c r="I3604" s="38">
        <v>10</v>
      </c>
      <c r="J3604" s="27">
        <f t="shared" si="336"/>
        <v>173</v>
      </c>
      <c r="K3604" s="28">
        <f t="shared" si="337"/>
        <v>4</v>
      </c>
      <c r="L3604" s="27">
        <f>IF(K3604=0,0,IF(E3604&gt;1,E3604-1,VLOOKUP(K3604,Months_Weeks!$A$1:$B$13,2,0)))</f>
        <v>1</v>
      </c>
      <c r="M3604" s="29"/>
      <c r="N3604" s="39"/>
      <c r="O3604" s="39"/>
      <c r="P3604" s="50">
        <f t="shared" si="338"/>
        <v>0</v>
      </c>
      <c r="Q3604" s="28">
        <f t="shared" si="339"/>
        <v>4</v>
      </c>
      <c r="R3604" s="28">
        <f>IF(Q3604=0,0,IF(E3604&gt;1,E3604-1,VLOOKUP(Q3604,Months_Weeks!$A$1:$B$13,2,0)))</f>
        <v>1</v>
      </c>
      <c r="S3604" s="30"/>
      <c r="T3604" s="39"/>
      <c r="U3604" s="39"/>
      <c r="V3604" s="50">
        <f t="shared" si="340"/>
        <v>0</v>
      </c>
      <c r="W3604" s="28">
        <f t="shared" si="341"/>
        <v>4</v>
      </c>
      <c r="X3604" s="28">
        <f>IF(W3604=0,0,IF(E3604&gt;1,E3604-1,VLOOKUP(W3604,Months_Weeks!$A$1:$B$13,2,0)))</f>
        <v>1</v>
      </c>
      <c r="Y3604" s="30"/>
      <c r="Z3604" s="39"/>
      <c r="AA3604" s="31"/>
      <c r="AB3604" s="39"/>
      <c r="AC3604" s="31"/>
      <c r="AD3604" s="40"/>
      <c r="AE3604" s="31"/>
      <c r="AF3604" s="40"/>
      <c r="AG3604" s="31"/>
      <c r="AH3604" s="40"/>
      <c r="AI3604" s="31"/>
      <c r="AJ3604" s="40"/>
    </row>
    <row r="3605" spans="1:36" x14ac:dyDescent="0.25">
      <c r="A3605" s="37" t="s">
        <v>32</v>
      </c>
      <c r="B3605" s="37">
        <v>43</v>
      </c>
      <c r="C3605" s="26" t="str">
        <f>IFERROR(INDEX(Clients[Client_Name],MATCH(Table312[[#This Row],[Client_Code]],Clients[Client_Code],0)),"")</f>
        <v>SUSARON</v>
      </c>
      <c r="D3605" s="25">
        <v>4</v>
      </c>
      <c r="E3605" s="25">
        <v>3</v>
      </c>
      <c r="F3605" s="25" t="b">
        <f>IF(E3605&gt;(VLOOKUP(D3605,Months_Weeks!$A$2:$B$13,2,TRUE)),FALSE)</f>
        <v>0</v>
      </c>
      <c r="G3605" s="63">
        <f>IF(Table312[[#This Row],[Facility]]="Buin",1.5%,0.25%)</f>
        <v>2.5000000000000001E-3</v>
      </c>
      <c r="H3605" s="38"/>
      <c r="I3605" s="38">
        <v>10</v>
      </c>
      <c r="J3605" s="27">
        <f t="shared" si="336"/>
        <v>163</v>
      </c>
      <c r="K3605" s="28">
        <f t="shared" si="337"/>
        <v>4</v>
      </c>
      <c r="L3605" s="27">
        <f>IF(K3605=0,0,IF(E3605&gt;1,E3605-1,VLOOKUP(K3605,Months_Weeks!$A$1:$B$13,2,0)))</f>
        <v>2</v>
      </c>
      <c r="M3605" s="29"/>
      <c r="N3605" s="39"/>
      <c r="O3605" s="39"/>
      <c r="P3605" s="50">
        <f t="shared" si="338"/>
        <v>0</v>
      </c>
      <c r="Q3605" s="28">
        <f t="shared" si="339"/>
        <v>4</v>
      </c>
      <c r="R3605" s="28">
        <f>IF(Q3605=0,0,IF(E3605&gt;1,E3605-1,VLOOKUP(Q3605,Months_Weeks!$A$1:$B$13,2,0)))</f>
        <v>2</v>
      </c>
      <c r="S3605" s="30"/>
      <c r="T3605" s="39"/>
      <c r="U3605" s="39"/>
      <c r="V3605" s="50">
        <f t="shared" si="340"/>
        <v>0</v>
      </c>
      <c r="W3605" s="28">
        <f t="shared" si="341"/>
        <v>4</v>
      </c>
      <c r="X3605" s="28">
        <f>IF(W3605=0,0,IF(E3605&gt;1,E3605-1,VLOOKUP(W3605,Months_Weeks!$A$1:$B$13,2,0)))</f>
        <v>2</v>
      </c>
      <c r="Y3605" s="30"/>
      <c r="Z3605" s="39"/>
      <c r="AA3605" s="31"/>
      <c r="AB3605" s="39"/>
      <c r="AC3605" s="31"/>
      <c r="AD3605" s="40"/>
      <c r="AE3605" s="31"/>
      <c r="AF3605" s="40"/>
      <c r="AG3605" s="31"/>
      <c r="AH3605" s="40"/>
      <c r="AI3605" s="31"/>
      <c r="AJ3605" s="40"/>
    </row>
    <row r="3606" spans="1:36" x14ac:dyDescent="0.25">
      <c r="A3606" s="37" t="s">
        <v>32</v>
      </c>
      <c r="B3606" s="37">
        <v>43</v>
      </c>
      <c r="C3606" s="26" t="str">
        <f>IFERROR(INDEX(Clients[Client_Name],MATCH(Table312[[#This Row],[Client_Code]],Clients[Client_Code],0)),"")</f>
        <v>SUSARON</v>
      </c>
      <c r="D3606" s="25">
        <v>4</v>
      </c>
      <c r="E3606" s="25">
        <v>4</v>
      </c>
      <c r="F3606" s="25" t="b">
        <f>IF(E3606&gt;(VLOOKUP(D3606,Months_Weeks!$A$2:$B$13,2,TRUE)),FALSE)</f>
        <v>0</v>
      </c>
      <c r="G3606" s="63">
        <f>IF(Table312[[#This Row],[Facility]]="Buin",1.5%,0.25%)</f>
        <v>2.5000000000000001E-3</v>
      </c>
      <c r="H3606" s="38"/>
      <c r="I3606" s="38">
        <v>10</v>
      </c>
      <c r="J3606" s="27">
        <f t="shared" si="336"/>
        <v>153</v>
      </c>
      <c r="K3606" s="28">
        <f t="shared" si="337"/>
        <v>4</v>
      </c>
      <c r="L3606" s="27">
        <f>IF(K3606=0,0,IF(E3606&gt;1,E3606-1,VLOOKUP(K3606,Months_Weeks!$A$1:$B$13,2,0)))</f>
        <v>3</v>
      </c>
      <c r="M3606" s="29"/>
      <c r="N3606" s="39"/>
      <c r="O3606" s="39"/>
      <c r="P3606" s="50">
        <f t="shared" si="338"/>
        <v>0</v>
      </c>
      <c r="Q3606" s="28">
        <f t="shared" si="339"/>
        <v>4</v>
      </c>
      <c r="R3606" s="28">
        <f>IF(Q3606=0,0,IF(E3606&gt;1,E3606-1,VLOOKUP(Q3606,Months_Weeks!$A$1:$B$13,2,0)))</f>
        <v>3</v>
      </c>
      <c r="S3606" s="30"/>
      <c r="T3606" s="39"/>
      <c r="U3606" s="39"/>
      <c r="V3606" s="50">
        <f t="shared" si="340"/>
        <v>0</v>
      </c>
      <c r="W3606" s="28">
        <f t="shared" si="341"/>
        <v>4</v>
      </c>
      <c r="X3606" s="28">
        <f>IF(W3606=0,0,IF(E3606&gt;1,E3606-1,VLOOKUP(W3606,Months_Weeks!$A$1:$B$13,2,0)))</f>
        <v>3</v>
      </c>
      <c r="Y3606" s="30"/>
      <c r="Z3606" s="39"/>
      <c r="AA3606" s="31"/>
      <c r="AB3606" s="39"/>
      <c r="AC3606" s="31"/>
      <c r="AD3606" s="40"/>
      <c r="AE3606" s="31"/>
      <c r="AF3606" s="40"/>
      <c r="AG3606" s="31"/>
      <c r="AH3606" s="40"/>
      <c r="AI3606" s="31"/>
      <c r="AJ3606" s="40"/>
    </row>
    <row r="3607" spans="1:36" x14ac:dyDescent="0.25">
      <c r="A3607" s="37" t="s">
        <v>32</v>
      </c>
      <c r="B3607" s="37">
        <v>43</v>
      </c>
      <c r="C3607" s="26" t="str">
        <f>IFERROR(INDEX(Clients[Client_Name],MATCH(Table312[[#This Row],[Client_Code]],Clients[Client_Code],0)),"")</f>
        <v>SUSARON</v>
      </c>
      <c r="D3607" s="25">
        <v>5</v>
      </c>
      <c r="E3607" s="25">
        <v>1</v>
      </c>
      <c r="F3607" s="25" t="b">
        <f>IF(E3607&gt;(VLOOKUP(D3607,Months_Weeks!$A$2:$B$13,2,TRUE)),FALSE)</f>
        <v>0</v>
      </c>
      <c r="G3607" s="63">
        <f>IF(Table312[[#This Row],[Facility]]="Buin",1.5%,0.25%)</f>
        <v>2.5000000000000001E-3</v>
      </c>
      <c r="H3607" s="38"/>
      <c r="I3607" s="38">
        <v>10</v>
      </c>
      <c r="J3607" s="27">
        <f t="shared" si="336"/>
        <v>143</v>
      </c>
      <c r="K3607" s="28">
        <f t="shared" si="337"/>
        <v>4</v>
      </c>
      <c r="L3607" s="27">
        <f>IF(K3607=0,0,IF(E3607&gt;1,E3607-1,VLOOKUP(K3607,Months_Weeks!$A$1:$B$13,2,0)))</f>
        <v>4</v>
      </c>
      <c r="M3607" s="29"/>
      <c r="N3607" s="39"/>
      <c r="O3607" s="39"/>
      <c r="P3607" s="50">
        <f t="shared" si="338"/>
        <v>0</v>
      </c>
      <c r="Q3607" s="28">
        <f t="shared" si="339"/>
        <v>4</v>
      </c>
      <c r="R3607" s="28">
        <f>IF(Q3607=0,0,IF(E3607&gt;1,E3607-1,VLOOKUP(Q3607,Months_Weeks!$A$1:$B$13,2,0)))</f>
        <v>4</v>
      </c>
      <c r="S3607" s="30"/>
      <c r="T3607" s="39"/>
      <c r="U3607" s="39"/>
      <c r="V3607" s="50">
        <f t="shared" si="340"/>
        <v>0</v>
      </c>
      <c r="W3607" s="28">
        <f t="shared" si="341"/>
        <v>4</v>
      </c>
      <c r="X3607" s="28">
        <f>IF(W3607=0,0,IF(E3607&gt;1,E3607-1,VLOOKUP(W3607,Months_Weeks!$A$1:$B$13,2,0)))</f>
        <v>4</v>
      </c>
      <c r="Y3607" s="30"/>
      <c r="Z3607" s="39"/>
      <c r="AA3607" s="31"/>
      <c r="AB3607" s="39"/>
      <c r="AC3607" s="31"/>
      <c r="AD3607" s="40"/>
      <c r="AE3607" s="31"/>
      <c r="AF3607" s="40"/>
      <c r="AG3607" s="31"/>
      <c r="AH3607" s="40"/>
      <c r="AI3607" s="31"/>
      <c r="AJ3607" s="40"/>
    </row>
    <row r="3608" spans="1:36" x14ac:dyDescent="0.25">
      <c r="A3608" s="37" t="s">
        <v>32</v>
      </c>
      <c r="B3608" s="37">
        <v>43</v>
      </c>
      <c r="C3608" s="26" t="str">
        <f>IFERROR(INDEX(Clients[Client_Name],MATCH(Table312[[#This Row],[Client_Code]],Clients[Client_Code],0)),"")</f>
        <v>SUSARON</v>
      </c>
      <c r="D3608" s="25">
        <v>5</v>
      </c>
      <c r="E3608" s="25">
        <v>2</v>
      </c>
      <c r="F3608" s="25" t="b">
        <f>IF(E3608&gt;(VLOOKUP(D3608,Months_Weeks!$A$2:$B$13,2,TRUE)),FALSE)</f>
        <v>0</v>
      </c>
      <c r="G3608" s="63">
        <f>IF(Table312[[#This Row],[Facility]]="Buin",1.5%,0.25%)</f>
        <v>2.5000000000000001E-3</v>
      </c>
      <c r="H3608" s="38"/>
      <c r="I3608" s="38">
        <v>10</v>
      </c>
      <c r="J3608" s="27">
        <f t="shared" si="336"/>
        <v>133</v>
      </c>
      <c r="K3608" s="28">
        <f t="shared" si="337"/>
        <v>5</v>
      </c>
      <c r="L3608" s="27">
        <f>IF(K3608=0,0,IF(E3608&gt;1,E3608-1,VLOOKUP(K3608,Months_Weeks!$A$1:$B$13,2,0)))</f>
        <v>1</v>
      </c>
      <c r="M3608" s="29"/>
      <c r="N3608" s="39"/>
      <c r="O3608" s="39"/>
      <c r="P3608" s="50">
        <f t="shared" si="338"/>
        <v>0</v>
      </c>
      <c r="Q3608" s="28">
        <f t="shared" si="339"/>
        <v>5</v>
      </c>
      <c r="R3608" s="28">
        <f>IF(Q3608=0,0,IF(E3608&gt;1,E3608-1,VLOOKUP(Q3608,Months_Weeks!$A$1:$B$13,2,0)))</f>
        <v>1</v>
      </c>
      <c r="S3608" s="30"/>
      <c r="T3608" s="39"/>
      <c r="U3608" s="39"/>
      <c r="V3608" s="50">
        <f t="shared" si="340"/>
        <v>0</v>
      </c>
      <c r="W3608" s="28">
        <f t="shared" si="341"/>
        <v>5</v>
      </c>
      <c r="X3608" s="28">
        <f>IF(W3608=0,0,IF(E3608&gt;1,E3608-1,VLOOKUP(W3608,Months_Weeks!$A$1:$B$13,2,0)))</f>
        <v>1</v>
      </c>
      <c r="Y3608" s="30"/>
      <c r="Z3608" s="39"/>
      <c r="AA3608" s="31"/>
      <c r="AB3608" s="39"/>
      <c r="AC3608" s="31"/>
      <c r="AD3608" s="40"/>
      <c r="AE3608" s="31"/>
      <c r="AF3608" s="40"/>
      <c r="AG3608" s="31"/>
      <c r="AH3608" s="40"/>
      <c r="AI3608" s="31"/>
      <c r="AJ3608" s="40"/>
    </row>
    <row r="3609" spans="1:36" x14ac:dyDescent="0.25">
      <c r="A3609" s="37" t="s">
        <v>32</v>
      </c>
      <c r="B3609" s="37">
        <v>43</v>
      </c>
      <c r="C3609" s="26" t="str">
        <f>IFERROR(INDEX(Clients[Client_Name],MATCH(Table312[[#This Row],[Client_Code]],Clients[Client_Code],0)),"")</f>
        <v>SUSARON</v>
      </c>
      <c r="D3609" s="25">
        <v>5</v>
      </c>
      <c r="E3609" s="25">
        <v>3</v>
      </c>
      <c r="F3609" s="25" t="b">
        <f>IF(E3609&gt;(VLOOKUP(D3609,Months_Weeks!$A$2:$B$13,2,TRUE)),FALSE)</f>
        <v>0</v>
      </c>
      <c r="G3609" s="63">
        <f>IF(Table312[[#This Row],[Facility]]="Buin",1.5%,0.25%)</f>
        <v>2.5000000000000001E-3</v>
      </c>
      <c r="H3609" s="38"/>
      <c r="I3609" s="38">
        <v>10</v>
      </c>
      <c r="J3609" s="27">
        <f t="shared" si="336"/>
        <v>123</v>
      </c>
      <c r="K3609" s="28">
        <f t="shared" si="337"/>
        <v>5</v>
      </c>
      <c r="L3609" s="27">
        <f>IF(K3609=0,0,IF(E3609&gt;1,E3609-1,VLOOKUP(K3609,Months_Weeks!$A$1:$B$13,2,0)))</f>
        <v>2</v>
      </c>
      <c r="M3609" s="29"/>
      <c r="N3609" s="39"/>
      <c r="O3609" s="39"/>
      <c r="P3609" s="50">
        <f t="shared" si="338"/>
        <v>0</v>
      </c>
      <c r="Q3609" s="28">
        <f t="shared" si="339"/>
        <v>5</v>
      </c>
      <c r="R3609" s="28">
        <f>IF(Q3609=0,0,IF(E3609&gt;1,E3609-1,VLOOKUP(Q3609,Months_Weeks!$A$1:$B$13,2,0)))</f>
        <v>2</v>
      </c>
      <c r="S3609" s="30"/>
      <c r="T3609" s="39"/>
      <c r="U3609" s="39"/>
      <c r="V3609" s="50">
        <f t="shared" si="340"/>
        <v>0</v>
      </c>
      <c r="W3609" s="28">
        <f t="shared" si="341"/>
        <v>5</v>
      </c>
      <c r="X3609" s="28">
        <f>IF(W3609=0,0,IF(E3609&gt;1,E3609-1,VLOOKUP(W3609,Months_Weeks!$A$1:$B$13,2,0)))</f>
        <v>2</v>
      </c>
      <c r="Y3609" s="30"/>
      <c r="Z3609" s="39"/>
      <c r="AA3609" s="31"/>
      <c r="AB3609" s="39"/>
      <c r="AC3609" s="31"/>
      <c r="AD3609" s="40"/>
      <c r="AE3609" s="31"/>
      <c r="AF3609" s="40"/>
      <c r="AG3609" s="31"/>
      <c r="AH3609" s="40"/>
      <c r="AI3609" s="31"/>
      <c r="AJ3609" s="40"/>
    </row>
    <row r="3610" spans="1:36" x14ac:dyDescent="0.25">
      <c r="A3610" s="37" t="s">
        <v>32</v>
      </c>
      <c r="B3610" s="37">
        <v>43</v>
      </c>
      <c r="C3610" s="26" t="str">
        <f>IFERROR(INDEX(Clients[Client_Name],MATCH(Table312[[#This Row],[Client_Code]],Clients[Client_Code],0)),"")</f>
        <v>SUSARON</v>
      </c>
      <c r="D3610" s="25">
        <v>5</v>
      </c>
      <c r="E3610" s="25">
        <v>4</v>
      </c>
      <c r="F3610" s="25" t="b">
        <f>IF(E3610&gt;(VLOOKUP(D3610,Months_Weeks!$A$2:$B$13,2,TRUE)),FALSE)</f>
        <v>0</v>
      </c>
      <c r="G3610" s="63">
        <f>IF(Table312[[#This Row],[Facility]]="Buin",1.5%,0.25%)</f>
        <v>2.5000000000000001E-3</v>
      </c>
      <c r="H3610" s="38"/>
      <c r="I3610" s="38">
        <v>10</v>
      </c>
      <c r="J3610" s="27">
        <f t="shared" si="336"/>
        <v>113</v>
      </c>
      <c r="K3610" s="28">
        <f t="shared" si="337"/>
        <v>5</v>
      </c>
      <c r="L3610" s="27">
        <f>IF(K3610=0,0,IF(E3610&gt;1,E3610-1,VLOOKUP(K3610,Months_Weeks!$A$1:$B$13,2,0)))</f>
        <v>3</v>
      </c>
      <c r="M3610" s="29"/>
      <c r="N3610" s="39"/>
      <c r="O3610" s="39"/>
      <c r="P3610" s="50">
        <f t="shared" si="338"/>
        <v>0</v>
      </c>
      <c r="Q3610" s="28">
        <f t="shared" si="339"/>
        <v>5</v>
      </c>
      <c r="R3610" s="28">
        <f>IF(Q3610=0,0,IF(E3610&gt;1,E3610-1,VLOOKUP(Q3610,Months_Weeks!$A$1:$B$13,2,0)))</f>
        <v>3</v>
      </c>
      <c r="S3610" s="30"/>
      <c r="T3610" s="39"/>
      <c r="U3610" s="39"/>
      <c r="V3610" s="50">
        <f t="shared" si="340"/>
        <v>0</v>
      </c>
      <c r="W3610" s="28">
        <f t="shared" si="341"/>
        <v>5</v>
      </c>
      <c r="X3610" s="28">
        <f>IF(W3610=0,0,IF(E3610&gt;1,E3610-1,VLOOKUP(W3610,Months_Weeks!$A$1:$B$13,2,0)))</f>
        <v>3</v>
      </c>
      <c r="Y3610" s="30"/>
      <c r="Z3610" s="39"/>
      <c r="AA3610" s="31"/>
      <c r="AB3610" s="39"/>
      <c r="AC3610" s="31"/>
      <c r="AD3610" s="40"/>
      <c r="AE3610" s="31"/>
      <c r="AF3610" s="40"/>
      <c r="AG3610" s="31"/>
      <c r="AH3610" s="40"/>
      <c r="AI3610" s="31"/>
      <c r="AJ3610" s="40"/>
    </row>
    <row r="3611" spans="1:36" x14ac:dyDescent="0.25">
      <c r="A3611" s="37" t="s">
        <v>32</v>
      </c>
      <c r="B3611" s="37">
        <v>43</v>
      </c>
      <c r="C3611" s="26" t="str">
        <f>IFERROR(INDEX(Clients[Client_Name],MATCH(Table312[[#This Row],[Client_Code]],Clients[Client_Code],0)),"")</f>
        <v>SUSARON</v>
      </c>
      <c r="D3611" s="25">
        <v>6</v>
      </c>
      <c r="E3611" s="25">
        <v>1</v>
      </c>
      <c r="F3611" s="25" t="b">
        <f>IF(E3611&gt;(VLOOKUP(D3611,Months_Weeks!$A$2:$B$13,2,TRUE)),FALSE)</f>
        <v>0</v>
      </c>
      <c r="G3611" s="63">
        <f>IF(Table312[[#This Row],[Facility]]="Buin",1.5%,0.25%)</f>
        <v>2.5000000000000001E-3</v>
      </c>
      <c r="H3611" s="38"/>
      <c r="I3611" s="38">
        <v>10</v>
      </c>
      <c r="J3611" s="27">
        <f t="shared" si="336"/>
        <v>103</v>
      </c>
      <c r="K3611" s="28">
        <f t="shared" si="337"/>
        <v>5</v>
      </c>
      <c r="L3611" s="27">
        <f>IF(K3611=0,0,IF(E3611&gt;1,E3611-1,VLOOKUP(K3611,Months_Weeks!$A$1:$B$13,2,0)))</f>
        <v>4</v>
      </c>
      <c r="M3611" s="29"/>
      <c r="N3611" s="39"/>
      <c r="O3611" s="39"/>
      <c r="P3611" s="50">
        <f t="shared" si="338"/>
        <v>0</v>
      </c>
      <c r="Q3611" s="28">
        <f t="shared" si="339"/>
        <v>5</v>
      </c>
      <c r="R3611" s="28">
        <f>IF(Q3611=0,0,IF(E3611&gt;1,E3611-1,VLOOKUP(Q3611,Months_Weeks!$A$1:$B$13,2,0)))</f>
        <v>4</v>
      </c>
      <c r="S3611" s="30"/>
      <c r="T3611" s="39"/>
      <c r="U3611" s="39"/>
      <c r="V3611" s="50">
        <f t="shared" si="340"/>
        <v>0</v>
      </c>
      <c r="W3611" s="28">
        <f t="shared" si="341"/>
        <v>5</v>
      </c>
      <c r="X3611" s="28">
        <f>IF(W3611=0,0,IF(E3611&gt;1,E3611-1,VLOOKUP(W3611,Months_Weeks!$A$1:$B$13,2,0)))</f>
        <v>4</v>
      </c>
      <c r="Y3611" s="30"/>
      <c r="Z3611" s="39"/>
      <c r="AA3611" s="31"/>
      <c r="AB3611" s="39"/>
      <c r="AC3611" s="31"/>
      <c r="AD3611" s="40"/>
      <c r="AE3611" s="31"/>
      <c r="AF3611" s="40"/>
      <c r="AG3611" s="31"/>
      <c r="AH3611" s="40"/>
      <c r="AI3611" s="31"/>
      <c r="AJ3611" s="40"/>
    </row>
    <row r="3612" spans="1:36" x14ac:dyDescent="0.25">
      <c r="A3612" s="37" t="s">
        <v>32</v>
      </c>
      <c r="B3612" s="37">
        <v>43</v>
      </c>
      <c r="C3612" s="26" t="str">
        <f>IFERROR(INDEX(Clients[Client_Name],MATCH(Table312[[#This Row],[Client_Code]],Clients[Client_Code],0)),"")</f>
        <v>SUSARON</v>
      </c>
      <c r="D3612" s="25">
        <v>6</v>
      </c>
      <c r="E3612" s="25">
        <v>2</v>
      </c>
      <c r="F3612" s="25" t="b">
        <f>IF(E3612&gt;(VLOOKUP(D3612,Months_Weeks!$A$2:$B$13,2,TRUE)),FALSE)</f>
        <v>0</v>
      </c>
      <c r="G3612" s="63">
        <f>IF(Table312[[#This Row],[Facility]]="Buin",1.5%,0.25%)</f>
        <v>2.5000000000000001E-3</v>
      </c>
      <c r="H3612" s="38"/>
      <c r="I3612" s="38">
        <v>10</v>
      </c>
      <c r="J3612" s="27">
        <f t="shared" si="336"/>
        <v>93</v>
      </c>
      <c r="K3612" s="28">
        <f t="shared" si="337"/>
        <v>6</v>
      </c>
      <c r="L3612" s="27">
        <f>IF(K3612=0,0,IF(E3612&gt;1,E3612-1,VLOOKUP(K3612,Months_Weeks!$A$1:$B$13,2,0)))</f>
        <v>1</v>
      </c>
      <c r="M3612" s="29"/>
      <c r="N3612" s="39"/>
      <c r="O3612" s="39"/>
      <c r="P3612" s="50">
        <f t="shared" si="338"/>
        <v>0</v>
      </c>
      <c r="Q3612" s="28">
        <f t="shared" si="339"/>
        <v>6</v>
      </c>
      <c r="R3612" s="28">
        <f>IF(Q3612=0,0,IF(E3612&gt;1,E3612-1,VLOOKUP(Q3612,Months_Weeks!$A$1:$B$13,2,0)))</f>
        <v>1</v>
      </c>
      <c r="S3612" s="30"/>
      <c r="T3612" s="39"/>
      <c r="U3612" s="39"/>
      <c r="V3612" s="50">
        <f t="shared" si="340"/>
        <v>0</v>
      </c>
      <c r="W3612" s="28">
        <f t="shared" si="341"/>
        <v>6</v>
      </c>
      <c r="X3612" s="28">
        <f>IF(W3612=0,0,IF(E3612&gt;1,E3612-1,VLOOKUP(W3612,Months_Weeks!$A$1:$B$13,2,0)))</f>
        <v>1</v>
      </c>
      <c r="Y3612" s="30"/>
      <c r="Z3612" s="39"/>
      <c r="AA3612" s="31"/>
      <c r="AB3612" s="39"/>
      <c r="AC3612" s="31"/>
      <c r="AD3612" s="40"/>
      <c r="AE3612" s="31"/>
      <c r="AF3612" s="40"/>
      <c r="AG3612" s="31"/>
      <c r="AH3612" s="40"/>
      <c r="AI3612" s="31"/>
      <c r="AJ3612" s="40"/>
    </row>
    <row r="3613" spans="1:36" x14ac:dyDescent="0.25">
      <c r="A3613" s="37" t="s">
        <v>32</v>
      </c>
      <c r="B3613" s="37">
        <v>43</v>
      </c>
      <c r="C3613" s="26" t="str">
        <f>IFERROR(INDEX(Clients[Client_Name],MATCH(Table312[[#This Row],[Client_Code]],Clients[Client_Code],0)),"")</f>
        <v>SUSARON</v>
      </c>
      <c r="D3613" s="25">
        <v>6</v>
      </c>
      <c r="E3613" s="25">
        <v>3</v>
      </c>
      <c r="F3613" s="25" t="b">
        <f>IF(E3613&gt;(VLOOKUP(D3613,Months_Weeks!$A$2:$B$13,2,TRUE)),FALSE)</f>
        <v>0</v>
      </c>
      <c r="G3613" s="63">
        <f>IF(Table312[[#This Row],[Facility]]="Buin",1.5%,0.25%)</f>
        <v>2.5000000000000001E-3</v>
      </c>
      <c r="H3613" s="38"/>
      <c r="I3613" s="38">
        <v>10</v>
      </c>
      <c r="J3613" s="27">
        <f t="shared" si="336"/>
        <v>83</v>
      </c>
      <c r="K3613" s="28">
        <f t="shared" si="337"/>
        <v>6</v>
      </c>
      <c r="L3613" s="27">
        <f>IF(K3613=0,0,IF(E3613&gt;1,E3613-1,VLOOKUP(K3613,Months_Weeks!$A$1:$B$13,2,0)))</f>
        <v>2</v>
      </c>
      <c r="M3613" s="29"/>
      <c r="N3613" s="39"/>
      <c r="O3613" s="39"/>
      <c r="P3613" s="50">
        <f t="shared" si="338"/>
        <v>0</v>
      </c>
      <c r="Q3613" s="28">
        <f t="shared" si="339"/>
        <v>6</v>
      </c>
      <c r="R3613" s="28">
        <f>IF(Q3613=0,0,IF(E3613&gt;1,E3613-1,VLOOKUP(Q3613,Months_Weeks!$A$1:$B$13,2,0)))</f>
        <v>2</v>
      </c>
      <c r="S3613" s="30"/>
      <c r="T3613" s="39"/>
      <c r="U3613" s="39"/>
      <c r="V3613" s="50">
        <f t="shared" si="340"/>
        <v>0</v>
      </c>
      <c r="W3613" s="28">
        <f t="shared" si="341"/>
        <v>6</v>
      </c>
      <c r="X3613" s="28">
        <f>IF(W3613=0,0,IF(E3613&gt;1,E3613-1,VLOOKUP(W3613,Months_Weeks!$A$1:$B$13,2,0)))</f>
        <v>2</v>
      </c>
      <c r="Y3613" s="30"/>
      <c r="Z3613" s="39"/>
      <c r="AA3613" s="31"/>
      <c r="AB3613" s="39"/>
      <c r="AC3613" s="31"/>
      <c r="AD3613" s="40"/>
      <c r="AE3613" s="31"/>
      <c r="AF3613" s="40"/>
      <c r="AG3613" s="31"/>
      <c r="AH3613" s="40"/>
      <c r="AI3613" s="31"/>
      <c r="AJ3613" s="40"/>
    </row>
    <row r="3614" spans="1:36" x14ac:dyDescent="0.25">
      <c r="A3614" s="37" t="s">
        <v>32</v>
      </c>
      <c r="B3614" s="37">
        <v>43</v>
      </c>
      <c r="C3614" s="26" t="str">
        <f>IFERROR(INDEX(Clients[Client_Name],MATCH(Table312[[#This Row],[Client_Code]],Clients[Client_Code],0)),"")</f>
        <v>SUSARON</v>
      </c>
      <c r="D3614" s="25">
        <v>6</v>
      </c>
      <c r="E3614" s="25">
        <v>4</v>
      </c>
      <c r="F3614" s="25" t="b">
        <f>IF(E3614&gt;(VLOOKUP(D3614,Months_Weeks!$A$2:$B$13,2,TRUE)),FALSE)</f>
        <v>0</v>
      </c>
      <c r="G3614" s="63">
        <f>IF(Table312[[#This Row],[Facility]]="Buin",1.5%,0.25%)</f>
        <v>2.5000000000000001E-3</v>
      </c>
      <c r="H3614" s="38"/>
      <c r="I3614" s="38">
        <v>10</v>
      </c>
      <c r="J3614" s="27">
        <f t="shared" si="336"/>
        <v>73</v>
      </c>
      <c r="K3614" s="28">
        <f t="shared" si="337"/>
        <v>6</v>
      </c>
      <c r="L3614" s="27">
        <f>IF(K3614=0,0,IF(E3614&gt;1,E3614-1,VLOOKUP(K3614,Months_Weeks!$A$1:$B$13,2,0)))</f>
        <v>3</v>
      </c>
      <c r="M3614" s="29"/>
      <c r="N3614" s="39"/>
      <c r="O3614" s="39"/>
      <c r="P3614" s="50">
        <f t="shared" si="338"/>
        <v>0</v>
      </c>
      <c r="Q3614" s="28">
        <f t="shared" si="339"/>
        <v>6</v>
      </c>
      <c r="R3614" s="28">
        <f>IF(Q3614=0,0,IF(E3614&gt;1,E3614-1,VLOOKUP(Q3614,Months_Weeks!$A$1:$B$13,2,0)))</f>
        <v>3</v>
      </c>
      <c r="S3614" s="30"/>
      <c r="T3614" s="39"/>
      <c r="U3614" s="39"/>
      <c r="V3614" s="50">
        <f t="shared" si="340"/>
        <v>0</v>
      </c>
      <c r="W3614" s="28">
        <f t="shared" si="341"/>
        <v>6</v>
      </c>
      <c r="X3614" s="28">
        <f>IF(W3614=0,0,IF(E3614&gt;1,E3614-1,VLOOKUP(W3614,Months_Weeks!$A$1:$B$13,2,0)))</f>
        <v>3</v>
      </c>
      <c r="Y3614" s="30"/>
      <c r="Z3614" s="39"/>
      <c r="AA3614" s="31"/>
      <c r="AB3614" s="39"/>
      <c r="AC3614" s="31"/>
      <c r="AD3614" s="40"/>
      <c r="AE3614" s="31"/>
      <c r="AF3614" s="40"/>
      <c r="AG3614" s="31"/>
      <c r="AH3614" s="40"/>
      <c r="AI3614" s="31"/>
      <c r="AJ3614" s="40"/>
    </row>
    <row r="3615" spans="1:36" x14ac:dyDescent="0.25">
      <c r="A3615" s="37" t="s">
        <v>32</v>
      </c>
      <c r="B3615" s="37">
        <v>43</v>
      </c>
      <c r="C3615" s="26" t="str">
        <f>IFERROR(INDEX(Clients[Client_Name],MATCH(Table312[[#This Row],[Client_Code]],Clients[Client_Code],0)),"")</f>
        <v>SUSARON</v>
      </c>
      <c r="D3615" s="25">
        <v>6</v>
      </c>
      <c r="E3615" s="25">
        <v>5</v>
      </c>
      <c r="F3615" s="25" t="b">
        <f>IF(E3615&gt;(VLOOKUP(D3615,Months_Weeks!$A$2:$B$13,2,TRUE)),FALSE)</f>
        <v>0</v>
      </c>
      <c r="G3615" s="63">
        <f>IF(Table312[[#This Row],[Facility]]="Buin",1.5%,0.25%)</f>
        <v>2.5000000000000001E-3</v>
      </c>
      <c r="H3615" s="38"/>
      <c r="I3615" s="38">
        <v>10</v>
      </c>
      <c r="J3615" s="27">
        <f t="shared" si="336"/>
        <v>63</v>
      </c>
      <c r="K3615" s="28">
        <f t="shared" si="337"/>
        <v>6</v>
      </c>
      <c r="L3615" s="27">
        <f>IF(K3615=0,0,IF(E3615&gt;1,E3615-1,VLOOKUP(K3615,Months_Weeks!$A$1:$B$13,2,0)))</f>
        <v>4</v>
      </c>
      <c r="M3615" s="29"/>
      <c r="N3615" s="39"/>
      <c r="O3615" s="39"/>
      <c r="P3615" s="50">
        <f t="shared" si="338"/>
        <v>0</v>
      </c>
      <c r="Q3615" s="28">
        <f t="shared" si="339"/>
        <v>6</v>
      </c>
      <c r="R3615" s="28">
        <f>IF(Q3615=0,0,IF(E3615&gt;1,E3615-1,VLOOKUP(Q3615,Months_Weeks!$A$1:$B$13,2,0)))</f>
        <v>4</v>
      </c>
      <c r="S3615" s="30"/>
      <c r="T3615" s="39"/>
      <c r="U3615" s="39"/>
      <c r="V3615" s="50">
        <f t="shared" si="340"/>
        <v>0</v>
      </c>
      <c r="W3615" s="28">
        <f t="shared" si="341"/>
        <v>6</v>
      </c>
      <c r="X3615" s="28">
        <f>IF(W3615=0,0,IF(E3615&gt;1,E3615-1,VLOOKUP(W3615,Months_Weeks!$A$1:$B$13,2,0)))</f>
        <v>4</v>
      </c>
      <c r="Y3615" s="30"/>
      <c r="Z3615" s="39"/>
      <c r="AA3615" s="31"/>
      <c r="AB3615" s="39"/>
      <c r="AC3615" s="31"/>
      <c r="AD3615" s="40"/>
      <c r="AE3615" s="31"/>
      <c r="AF3615" s="40"/>
      <c r="AG3615" s="31"/>
      <c r="AH3615" s="40"/>
      <c r="AI3615" s="31"/>
      <c r="AJ3615" s="40"/>
    </row>
    <row r="3616" spans="1:36" x14ac:dyDescent="0.25">
      <c r="A3616" s="37" t="s">
        <v>32</v>
      </c>
      <c r="B3616" s="37">
        <v>43</v>
      </c>
      <c r="C3616" s="26" t="str">
        <f>IFERROR(INDEX(Clients[Client_Name],MATCH(Table312[[#This Row],[Client_Code]],Clients[Client_Code],0)),"")</f>
        <v>SUSARON</v>
      </c>
      <c r="D3616" s="25">
        <v>7</v>
      </c>
      <c r="E3616" s="25">
        <v>1</v>
      </c>
      <c r="F3616" s="25" t="b">
        <f>IF(E3616&gt;(VLOOKUP(D3616,Months_Weeks!$A$2:$B$13,2,TRUE)),FALSE)</f>
        <v>0</v>
      </c>
      <c r="G3616" s="63">
        <f>IF(Table312[[#This Row],[Facility]]="Buin",1.5%,0.25%)</f>
        <v>2.5000000000000001E-3</v>
      </c>
      <c r="H3616" s="38"/>
      <c r="I3616" s="38">
        <v>10</v>
      </c>
      <c r="J3616" s="27">
        <f t="shared" si="336"/>
        <v>53</v>
      </c>
      <c r="K3616" s="28">
        <f t="shared" si="337"/>
        <v>6</v>
      </c>
      <c r="L3616" s="27">
        <f>IF(K3616=0,0,IF(E3616&gt;1,E3616-1,VLOOKUP(K3616,Months_Weeks!$A$1:$B$13,2,0)))</f>
        <v>5</v>
      </c>
      <c r="M3616" s="29"/>
      <c r="N3616" s="39"/>
      <c r="O3616" s="39"/>
      <c r="P3616" s="50">
        <f t="shared" si="338"/>
        <v>0</v>
      </c>
      <c r="Q3616" s="28">
        <f t="shared" si="339"/>
        <v>6</v>
      </c>
      <c r="R3616" s="28">
        <f>IF(Q3616=0,0,IF(E3616&gt;1,E3616-1,VLOOKUP(Q3616,Months_Weeks!$A$1:$B$13,2,0)))</f>
        <v>5</v>
      </c>
      <c r="S3616" s="30"/>
      <c r="T3616" s="39"/>
      <c r="U3616" s="39"/>
      <c r="V3616" s="50">
        <f t="shared" si="340"/>
        <v>0</v>
      </c>
      <c r="W3616" s="28">
        <f t="shared" si="341"/>
        <v>6</v>
      </c>
      <c r="X3616" s="28">
        <f>IF(W3616=0,0,IF(E3616&gt;1,E3616-1,VLOOKUP(W3616,Months_Weeks!$A$1:$B$13,2,0)))</f>
        <v>5</v>
      </c>
      <c r="Y3616" s="30"/>
      <c r="Z3616" s="39"/>
      <c r="AA3616" s="31"/>
      <c r="AB3616" s="39"/>
      <c r="AC3616" s="31"/>
      <c r="AD3616" s="40"/>
      <c r="AE3616" s="31"/>
      <c r="AF3616" s="40"/>
      <c r="AG3616" s="31"/>
      <c r="AH3616" s="40"/>
      <c r="AI3616" s="31"/>
      <c r="AJ3616" s="40"/>
    </row>
    <row r="3617" spans="1:36" x14ac:dyDescent="0.25">
      <c r="A3617" s="37" t="s">
        <v>32</v>
      </c>
      <c r="B3617" s="37">
        <v>43</v>
      </c>
      <c r="C3617" s="26" t="str">
        <f>IFERROR(INDEX(Clients[Client_Name],MATCH(Table312[[#This Row],[Client_Code]],Clients[Client_Code],0)),"")</f>
        <v>SUSARON</v>
      </c>
      <c r="D3617" s="25">
        <v>7</v>
      </c>
      <c r="E3617" s="25">
        <v>2</v>
      </c>
      <c r="F3617" s="25" t="b">
        <f>IF(E3617&gt;(VLOOKUP(D3617,Months_Weeks!$A$2:$B$13,2,TRUE)),FALSE)</f>
        <v>0</v>
      </c>
      <c r="G3617" s="63">
        <f>IF(Table312[[#This Row],[Facility]]="Buin",1.5%,0.25%)</f>
        <v>2.5000000000000001E-3</v>
      </c>
      <c r="H3617" s="38"/>
      <c r="I3617" s="38">
        <v>10</v>
      </c>
      <c r="J3617" s="27">
        <f t="shared" si="336"/>
        <v>43</v>
      </c>
      <c r="K3617" s="28">
        <f t="shared" si="337"/>
        <v>7</v>
      </c>
      <c r="L3617" s="27">
        <f>IF(K3617=0,0,IF(E3617&gt;1,E3617-1,VLOOKUP(K3617,Months_Weeks!$A$1:$B$13,2,0)))</f>
        <v>1</v>
      </c>
      <c r="M3617" s="29"/>
      <c r="N3617" s="39"/>
      <c r="O3617" s="39"/>
      <c r="P3617" s="50">
        <f t="shared" si="338"/>
        <v>0</v>
      </c>
      <c r="Q3617" s="28">
        <f t="shared" si="339"/>
        <v>7</v>
      </c>
      <c r="R3617" s="28">
        <f>IF(Q3617=0,0,IF(E3617&gt;1,E3617-1,VLOOKUP(Q3617,Months_Weeks!$A$1:$B$13,2,0)))</f>
        <v>1</v>
      </c>
      <c r="S3617" s="30"/>
      <c r="T3617" s="39"/>
      <c r="U3617" s="39"/>
      <c r="V3617" s="50">
        <f t="shared" si="340"/>
        <v>0</v>
      </c>
      <c r="W3617" s="28">
        <f t="shared" si="341"/>
        <v>7</v>
      </c>
      <c r="X3617" s="28">
        <f>IF(W3617=0,0,IF(E3617&gt;1,E3617-1,VLOOKUP(W3617,Months_Weeks!$A$1:$B$13,2,0)))</f>
        <v>1</v>
      </c>
      <c r="Y3617" s="30"/>
      <c r="Z3617" s="39"/>
      <c r="AA3617" s="31"/>
      <c r="AB3617" s="39"/>
      <c r="AC3617" s="31"/>
      <c r="AD3617" s="40"/>
      <c r="AE3617" s="31"/>
      <c r="AF3617" s="40"/>
      <c r="AG3617" s="31"/>
      <c r="AH3617" s="40"/>
      <c r="AI3617" s="31"/>
      <c r="AJ3617" s="40"/>
    </row>
    <row r="3618" spans="1:36" x14ac:dyDescent="0.25">
      <c r="A3618" s="37" t="s">
        <v>32</v>
      </c>
      <c r="B3618" s="37">
        <v>43</v>
      </c>
      <c r="C3618" s="26" t="str">
        <f>IFERROR(INDEX(Clients[Client_Name],MATCH(Table312[[#This Row],[Client_Code]],Clients[Client_Code],0)),"")</f>
        <v>SUSARON</v>
      </c>
      <c r="D3618" s="25">
        <v>7</v>
      </c>
      <c r="E3618" s="25">
        <v>3</v>
      </c>
      <c r="F3618" s="25" t="b">
        <f>IF(E3618&gt;(VLOOKUP(D3618,Months_Weeks!$A$2:$B$13,2,TRUE)),FALSE)</f>
        <v>0</v>
      </c>
      <c r="G3618" s="63">
        <f>IF(Table312[[#This Row],[Facility]]="Buin",1.5%,0.25%)</f>
        <v>2.5000000000000001E-3</v>
      </c>
      <c r="H3618" s="38">
        <v>25</v>
      </c>
      <c r="I3618" s="38"/>
      <c r="J3618" s="27">
        <f t="shared" si="336"/>
        <v>68</v>
      </c>
      <c r="K3618" s="28">
        <f t="shared" si="337"/>
        <v>7</v>
      </c>
      <c r="L3618" s="27">
        <f>IF(K3618=0,0,IF(E3618&gt;1,E3618-1,VLOOKUP(K3618,Months_Weeks!$A$1:$B$13,2,0)))</f>
        <v>2</v>
      </c>
      <c r="M3618" s="29"/>
      <c r="N3618" s="39"/>
      <c r="O3618" s="39"/>
      <c r="P3618" s="50">
        <f t="shared" si="338"/>
        <v>0</v>
      </c>
      <c r="Q3618" s="28">
        <f t="shared" si="339"/>
        <v>7</v>
      </c>
      <c r="R3618" s="28">
        <f>IF(Q3618=0,0,IF(E3618&gt;1,E3618-1,VLOOKUP(Q3618,Months_Weeks!$A$1:$B$13,2,0)))</f>
        <v>2</v>
      </c>
      <c r="S3618" s="30"/>
      <c r="T3618" s="39"/>
      <c r="U3618" s="39"/>
      <c r="V3618" s="50">
        <f t="shared" si="340"/>
        <v>0</v>
      </c>
      <c r="W3618" s="28">
        <f t="shared" si="341"/>
        <v>7</v>
      </c>
      <c r="X3618" s="28">
        <f>IF(W3618=0,0,IF(E3618&gt;1,E3618-1,VLOOKUP(W3618,Months_Weeks!$A$1:$B$13,2,0)))</f>
        <v>2</v>
      </c>
      <c r="Y3618" s="30"/>
      <c r="Z3618" s="39"/>
      <c r="AA3618" s="31"/>
      <c r="AB3618" s="39"/>
      <c r="AC3618" s="31"/>
      <c r="AD3618" s="40"/>
      <c r="AE3618" s="31"/>
      <c r="AF3618" s="40"/>
      <c r="AG3618" s="31"/>
      <c r="AH3618" s="40"/>
      <c r="AI3618" s="31"/>
      <c r="AJ3618" s="40"/>
    </row>
    <row r="3619" spans="1:36" x14ac:dyDescent="0.25">
      <c r="A3619" s="37" t="s">
        <v>32</v>
      </c>
      <c r="B3619" s="37">
        <v>43</v>
      </c>
      <c r="C3619" s="26" t="str">
        <f>IFERROR(INDEX(Clients[Client_Name],MATCH(Table312[[#This Row],[Client_Code]],Clients[Client_Code],0)),"")</f>
        <v>SUSARON</v>
      </c>
      <c r="D3619" s="25">
        <v>7</v>
      </c>
      <c r="E3619" s="25">
        <v>4</v>
      </c>
      <c r="F3619" s="25" t="b">
        <f>IF(E3619&gt;(VLOOKUP(D3619,Months_Weeks!$A$2:$B$13,2,TRUE)),FALSE)</f>
        <v>0</v>
      </c>
      <c r="G3619" s="63">
        <f>IF(Table312[[#This Row],[Facility]]="Buin",1.5%,0.25%)</f>
        <v>2.5000000000000001E-3</v>
      </c>
      <c r="H3619" s="38">
        <v>25</v>
      </c>
      <c r="I3619" s="38"/>
      <c r="J3619" s="27">
        <f t="shared" si="336"/>
        <v>93</v>
      </c>
      <c r="K3619" s="28">
        <f t="shared" si="337"/>
        <v>7</v>
      </c>
      <c r="L3619" s="27">
        <f>IF(K3619=0,0,IF(E3619&gt;1,E3619-1,VLOOKUP(K3619,Months_Weeks!$A$1:$B$13,2,0)))</f>
        <v>3</v>
      </c>
      <c r="M3619" s="29"/>
      <c r="N3619" s="39"/>
      <c r="O3619" s="39"/>
      <c r="P3619" s="50">
        <f t="shared" si="338"/>
        <v>0</v>
      </c>
      <c r="Q3619" s="28">
        <f t="shared" si="339"/>
        <v>7</v>
      </c>
      <c r="R3619" s="28">
        <f>IF(Q3619=0,0,IF(E3619&gt;1,E3619-1,VLOOKUP(Q3619,Months_Weeks!$A$1:$B$13,2,0)))</f>
        <v>3</v>
      </c>
      <c r="S3619" s="30"/>
      <c r="T3619" s="39"/>
      <c r="U3619" s="39"/>
      <c r="V3619" s="50">
        <f t="shared" si="340"/>
        <v>0</v>
      </c>
      <c r="W3619" s="28">
        <f t="shared" si="341"/>
        <v>7</v>
      </c>
      <c r="X3619" s="28">
        <f>IF(W3619=0,0,IF(E3619&gt;1,E3619-1,VLOOKUP(W3619,Months_Weeks!$A$1:$B$13,2,0)))</f>
        <v>3</v>
      </c>
      <c r="Y3619" s="30"/>
      <c r="Z3619" s="39"/>
      <c r="AA3619" s="31"/>
      <c r="AB3619" s="39"/>
      <c r="AC3619" s="31"/>
      <c r="AD3619" s="40"/>
      <c r="AE3619" s="31"/>
      <c r="AF3619" s="40"/>
      <c r="AG3619" s="31"/>
      <c r="AH3619" s="40"/>
      <c r="AI3619" s="31"/>
      <c r="AJ3619" s="40"/>
    </row>
    <row r="3620" spans="1:36" x14ac:dyDescent="0.25">
      <c r="A3620" s="37" t="s">
        <v>32</v>
      </c>
      <c r="B3620" s="37">
        <v>43</v>
      </c>
      <c r="C3620" s="26" t="str">
        <f>IFERROR(INDEX(Clients[Client_Name],MATCH(Table312[[#This Row],[Client_Code]],Clients[Client_Code],0)),"")</f>
        <v>SUSARON</v>
      </c>
      <c r="D3620" s="25">
        <v>8</v>
      </c>
      <c r="E3620" s="25">
        <v>1</v>
      </c>
      <c r="F3620" s="25" t="b">
        <f>IF(E3620&gt;(VLOOKUP(D3620,Months_Weeks!$A$2:$B$13,2,TRUE)),FALSE)</f>
        <v>0</v>
      </c>
      <c r="G3620" s="63">
        <f>IF(Table312[[#This Row],[Facility]]="Buin",1.5%,0.25%)</f>
        <v>2.5000000000000001E-3</v>
      </c>
      <c r="H3620" s="38">
        <v>50</v>
      </c>
      <c r="I3620" s="38"/>
      <c r="J3620" s="27">
        <f t="shared" si="336"/>
        <v>143</v>
      </c>
      <c r="K3620" s="28">
        <f t="shared" si="337"/>
        <v>7</v>
      </c>
      <c r="L3620" s="27">
        <f>IF(K3620=0,0,IF(E3620&gt;1,E3620-1,VLOOKUP(K3620,Months_Weeks!$A$1:$B$13,2,0)))</f>
        <v>4</v>
      </c>
      <c r="M3620" s="29"/>
      <c r="N3620" s="39"/>
      <c r="O3620" s="39"/>
      <c r="P3620" s="50">
        <f t="shared" si="338"/>
        <v>0</v>
      </c>
      <c r="Q3620" s="28">
        <f t="shared" si="339"/>
        <v>7</v>
      </c>
      <c r="R3620" s="28">
        <f>IF(Q3620=0,0,IF(E3620&gt;1,E3620-1,VLOOKUP(Q3620,Months_Weeks!$A$1:$B$13,2,0)))</f>
        <v>4</v>
      </c>
      <c r="S3620" s="30"/>
      <c r="T3620" s="39"/>
      <c r="U3620" s="39"/>
      <c r="V3620" s="50">
        <f t="shared" si="340"/>
        <v>0</v>
      </c>
      <c r="W3620" s="28">
        <f t="shared" si="341"/>
        <v>7</v>
      </c>
      <c r="X3620" s="28">
        <f>IF(W3620=0,0,IF(E3620&gt;1,E3620-1,VLOOKUP(W3620,Months_Weeks!$A$1:$B$13,2,0)))</f>
        <v>4</v>
      </c>
      <c r="Y3620" s="30"/>
      <c r="Z3620" s="39"/>
      <c r="AA3620" s="31"/>
      <c r="AB3620" s="39"/>
      <c r="AC3620" s="31"/>
      <c r="AD3620" s="40"/>
      <c r="AE3620" s="31"/>
      <c r="AF3620" s="40"/>
      <c r="AG3620" s="31"/>
      <c r="AH3620" s="40"/>
      <c r="AI3620" s="31"/>
      <c r="AJ3620" s="40"/>
    </row>
    <row r="3621" spans="1:36" x14ac:dyDescent="0.25">
      <c r="A3621" s="37" t="s">
        <v>32</v>
      </c>
      <c r="B3621" s="37">
        <v>43</v>
      </c>
      <c r="C3621" s="26" t="str">
        <f>IFERROR(INDEX(Clients[Client_Name],MATCH(Table312[[#This Row],[Client_Code]],Clients[Client_Code],0)),"")</f>
        <v>SUSARON</v>
      </c>
      <c r="D3621" s="25">
        <v>8</v>
      </c>
      <c r="E3621" s="25">
        <v>2</v>
      </c>
      <c r="F3621" s="25" t="b">
        <f>IF(E3621&gt;(VLOOKUP(D3621,Months_Weeks!$A$2:$B$13,2,TRUE)),FALSE)</f>
        <v>0</v>
      </c>
      <c r="G3621" s="63">
        <f>IF(Table312[[#This Row],[Facility]]="Buin",1.5%,0.25%)</f>
        <v>2.5000000000000001E-3</v>
      </c>
      <c r="H3621" s="38">
        <v>50</v>
      </c>
      <c r="I3621" s="38"/>
      <c r="J3621" s="27">
        <f t="shared" si="336"/>
        <v>193</v>
      </c>
      <c r="K3621" s="28">
        <f t="shared" si="337"/>
        <v>8</v>
      </c>
      <c r="L3621" s="27">
        <f>IF(K3621=0,0,IF(E3621&gt;1,E3621-1,VLOOKUP(K3621,Months_Weeks!$A$1:$B$13,2,0)))</f>
        <v>1</v>
      </c>
      <c r="M3621" s="29"/>
      <c r="N3621" s="39"/>
      <c r="O3621" s="39"/>
      <c r="P3621" s="50">
        <f t="shared" si="338"/>
        <v>0</v>
      </c>
      <c r="Q3621" s="28">
        <f t="shared" si="339"/>
        <v>8</v>
      </c>
      <c r="R3621" s="28">
        <f>IF(Q3621=0,0,IF(E3621&gt;1,E3621-1,VLOOKUP(Q3621,Months_Weeks!$A$1:$B$13,2,0)))</f>
        <v>1</v>
      </c>
      <c r="S3621" s="30"/>
      <c r="T3621" s="39"/>
      <c r="U3621" s="39"/>
      <c r="V3621" s="50">
        <f t="shared" si="340"/>
        <v>0</v>
      </c>
      <c r="W3621" s="28">
        <f t="shared" si="341"/>
        <v>8</v>
      </c>
      <c r="X3621" s="28">
        <f>IF(W3621=0,0,IF(E3621&gt;1,E3621-1,VLOOKUP(W3621,Months_Weeks!$A$1:$B$13,2,0)))</f>
        <v>1</v>
      </c>
      <c r="Y3621" s="30"/>
      <c r="Z3621" s="39"/>
      <c r="AA3621" s="31"/>
      <c r="AB3621" s="39"/>
      <c r="AC3621" s="31"/>
      <c r="AD3621" s="40"/>
      <c r="AE3621" s="31"/>
      <c r="AF3621" s="40"/>
      <c r="AG3621" s="31"/>
      <c r="AH3621" s="40"/>
      <c r="AI3621" s="31"/>
      <c r="AJ3621" s="40"/>
    </row>
    <row r="3622" spans="1:36" x14ac:dyDescent="0.25">
      <c r="A3622" s="37" t="s">
        <v>32</v>
      </c>
      <c r="B3622" s="37">
        <v>43</v>
      </c>
      <c r="C3622" s="26" t="str">
        <f>IFERROR(INDEX(Clients[Client_Name],MATCH(Table312[[#This Row],[Client_Code]],Clients[Client_Code],0)),"")</f>
        <v>SUSARON</v>
      </c>
      <c r="D3622" s="25">
        <v>8</v>
      </c>
      <c r="E3622" s="25">
        <v>3</v>
      </c>
      <c r="F3622" s="25" t="b">
        <f>IF(E3622&gt;(VLOOKUP(D3622,Months_Weeks!$A$2:$B$13,2,TRUE)),FALSE)</f>
        <v>0</v>
      </c>
      <c r="G3622" s="63">
        <f>IF(Table312[[#This Row],[Facility]]="Buin",1.5%,0.25%)</f>
        <v>2.5000000000000001E-3</v>
      </c>
      <c r="H3622" s="38">
        <v>50</v>
      </c>
      <c r="I3622" s="38"/>
      <c r="J3622" s="27">
        <f t="shared" si="336"/>
        <v>243</v>
      </c>
      <c r="K3622" s="28">
        <f t="shared" si="337"/>
        <v>8</v>
      </c>
      <c r="L3622" s="27">
        <f>IF(K3622=0,0,IF(E3622&gt;1,E3622-1,VLOOKUP(K3622,Months_Weeks!$A$1:$B$13,2,0)))</f>
        <v>2</v>
      </c>
      <c r="M3622" s="29"/>
      <c r="N3622" s="39"/>
      <c r="O3622" s="39"/>
      <c r="P3622" s="50">
        <f t="shared" si="338"/>
        <v>0</v>
      </c>
      <c r="Q3622" s="28">
        <f t="shared" si="339"/>
        <v>8</v>
      </c>
      <c r="R3622" s="28">
        <f>IF(Q3622=0,0,IF(E3622&gt;1,E3622-1,VLOOKUP(Q3622,Months_Weeks!$A$1:$B$13,2,0)))</f>
        <v>2</v>
      </c>
      <c r="S3622" s="30"/>
      <c r="T3622" s="39"/>
      <c r="U3622" s="39"/>
      <c r="V3622" s="50">
        <f t="shared" si="340"/>
        <v>0</v>
      </c>
      <c r="W3622" s="28">
        <f t="shared" si="341"/>
        <v>8</v>
      </c>
      <c r="X3622" s="28">
        <f>IF(W3622=0,0,IF(E3622&gt;1,E3622-1,VLOOKUP(W3622,Months_Weeks!$A$1:$B$13,2,0)))</f>
        <v>2</v>
      </c>
      <c r="Y3622" s="30"/>
      <c r="Z3622" s="39"/>
      <c r="AA3622" s="31"/>
      <c r="AB3622" s="39"/>
      <c r="AC3622" s="31"/>
      <c r="AD3622" s="40"/>
      <c r="AE3622" s="31"/>
      <c r="AF3622" s="40"/>
      <c r="AG3622" s="31"/>
      <c r="AH3622" s="40"/>
      <c r="AI3622" s="31"/>
      <c r="AJ3622" s="40"/>
    </row>
    <row r="3623" spans="1:36" x14ac:dyDescent="0.25">
      <c r="A3623" s="37" t="s">
        <v>32</v>
      </c>
      <c r="B3623" s="37">
        <v>43</v>
      </c>
      <c r="C3623" s="26" t="str">
        <f>IFERROR(INDEX(Clients[Client_Name],MATCH(Table312[[#This Row],[Client_Code]],Clients[Client_Code],0)),"")</f>
        <v>SUSARON</v>
      </c>
      <c r="D3623" s="25">
        <v>8</v>
      </c>
      <c r="E3623" s="25">
        <v>4</v>
      </c>
      <c r="F3623" s="25" t="b">
        <f>IF(E3623&gt;(VLOOKUP(D3623,Months_Weeks!$A$2:$B$13,2,TRUE)),FALSE)</f>
        <v>0</v>
      </c>
      <c r="G3623" s="63">
        <f>IF(Table312[[#This Row],[Facility]]="Buin",1.5%,0.25%)</f>
        <v>2.5000000000000001E-3</v>
      </c>
      <c r="H3623" s="38">
        <v>50</v>
      </c>
      <c r="I3623" s="38"/>
      <c r="J3623" s="27">
        <f t="shared" si="336"/>
        <v>293</v>
      </c>
      <c r="K3623" s="28">
        <f t="shared" si="337"/>
        <v>8</v>
      </c>
      <c r="L3623" s="27">
        <f>IF(K3623=0,0,IF(E3623&gt;1,E3623-1,VLOOKUP(K3623,Months_Weeks!$A$1:$B$13,2,0)))</f>
        <v>3</v>
      </c>
      <c r="M3623" s="29"/>
      <c r="N3623" s="39"/>
      <c r="O3623" s="39"/>
      <c r="P3623" s="50">
        <f t="shared" si="338"/>
        <v>0</v>
      </c>
      <c r="Q3623" s="28">
        <f t="shared" si="339"/>
        <v>8</v>
      </c>
      <c r="R3623" s="28">
        <f>IF(Q3623=0,0,IF(E3623&gt;1,E3623-1,VLOOKUP(Q3623,Months_Weeks!$A$1:$B$13,2,0)))</f>
        <v>3</v>
      </c>
      <c r="S3623" s="30"/>
      <c r="T3623" s="39"/>
      <c r="U3623" s="39"/>
      <c r="V3623" s="50">
        <f t="shared" si="340"/>
        <v>0</v>
      </c>
      <c r="W3623" s="28">
        <f t="shared" si="341"/>
        <v>8</v>
      </c>
      <c r="X3623" s="28">
        <f>IF(W3623=0,0,IF(E3623&gt;1,E3623-1,VLOOKUP(W3623,Months_Weeks!$A$1:$B$13,2,0)))</f>
        <v>3</v>
      </c>
      <c r="Y3623" s="30"/>
      <c r="Z3623" s="39"/>
      <c r="AA3623" s="31"/>
      <c r="AB3623" s="39"/>
      <c r="AC3623" s="31"/>
      <c r="AD3623" s="40"/>
      <c r="AE3623" s="31"/>
      <c r="AF3623" s="40"/>
      <c r="AG3623" s="31"/>
      <c r="AH3623" s="40"/>
      <c r="AI3623" s="31"/>
      <c r="AJ3623" s="40"/>
    </row>
    <row r="3624" spans="1:36" x14ac:dyDescent="0.25">
      <c r="A3624" s="37" t="s">
        <v>32</v>
      </c>
      <c r="B3624" s="37">
        <v>43</v>
      </c>
      <c r="C3624" s="26" t="str">
        <f>IFERROR(INDEX(Clients[Client_Name],MATCH(Table312[[#This Row],[Client_Code]],Clients[Client_Code],0)),"")</f>
        <v>SUSARON</v>
      </c>
      <c r="D3624" s="25">
        <v>9</v>
      </c>
      <c r="E3624" s="25">
        <v>1</v>
      </c>
      <c r="F3624" s="25" t="b">
        <f>IF(E3624&gt;(VLOOKUP(D3624,Months_Weeks!$A$2:$B$13,2,TRUE)),FALSE)</f>
        <v>0</v>
      </c>
      <c r="G3624" s="63">
        <f>IF(Table312[[#This Row],[Facility]]="Buin",1.5%,0.25%)</f>
        <v>2.5000000000000001E-3</v>
      </c>
      <c r="H3624" s="38">
        <v>50</v>
      </c>
      <c r="I3624" s="38"/>
      <c r="J3624" s="27">
        <f t="shared" si="336"/>
        <v>343</v>
      </c>
      <c r="K3624" s="28">
        <f t="shared" si="337"/>
        <v>8</v>
      </c>
      <c r="L3624" s="27">
        <f>IF(K3624=0,0,IF(E3624&gt;1,E3624-1,VLOOKUP(K3624,Months_Weeks!$A$1:$B$13,2,0)))</f>
        <v>4</v>
      </c>
      <c r="M3624" s="29"/>
      <c r="N3624" s="39"/>
      <c r="O3624" s="39"/>
      <c r="P3624" s="50">
        <f t="shared" si="338"/>
        <v>0</v>
      </c>
      <c r="Q3624" s="28">
        <f t="shared" si="339"/>
        <v>8</v>
      </c>
      <c r="R3624" s="28">
        <f>IF(Q3624=0,0,IF(E3624&gt;1,E3624-1,VLOOKUP(Q3624,Months_Weeks!$A$1:$B$13,2,0)))</f>
        <v>4</v>
      </c>
      <c r="S3624" s="30"/>
      <c r="T3624" s="39"/>
      <c r="U3624" s="39"/>
      <c r="V3624" s="50">
        <f t="shared" si="340"/>
        <v>0</v>
      </c>
      <c r="W3624" s="28">
        <f t="shared" si="341"/>
        <v>8</v>
      </c>
      <c r="X3624" s="28">
        <f>IF(W3624=0,0,IF(E3624&gt;1,E3624-1,VLOOKUP(W3624,Months_Weeks!$A$1:$B$13,2,0)))</f>
        <v>4</v>
      </c>
      <c r="Y3624" s="30"/>
      <c r="Z3624" s="39"/>
      <c r="AA3624" s="31"/>
      <c r="AB3624" s="39"/>
      <c r="AC3624" s="31"/>
      <c r="AD3624" s="40"/>
      <c r="AE3624" s="31"/>
      <c r="AF3624" s="40"/>
      <c r="AG3624" s="31"/>
      <c r="AH3624" s="40"/>
      <c r="AI3624" s="31"/>
      <c r="AJ3624" s="40"/>
    </row>
    <row r="3625" spans="1:36" x14ac:dyDescent="0.25">
      <c r="A3625" s="37" t="s">
        <v>32</v>
      </c>
      <c r="B3625" s="37">
        <v>43</v>
      </c>
      <c r="C3625" s="26" t="str">
        <f>IFERROR(INDEX(Clients[Client_Name],MATCH(Table312[[#This Row],[Client_Code]],Clients[Client_Code],0)),"")</f>
        <v>SUSARON</v>
      </c>
      <c r="D3625" s="25">
        <v>9</v>
      </c>
      <c r="E3625" s="25">
        <v>2</v>
      </c>
      <c r="F3625" s="25" t="b">
        <f>IF(E3625&gt;(VLOOKUP(D3625,Months_Weeks!$A$2:$B$13,2,TRUE)),FALSE)</f>
        <v>0</v>
      </c>
      <c r="G3625" s="63">
        <f>IF(Table312[[#This Row],[Facility]]="Buin",1.5%,0.25%)</f>
        <v>2.5000000000000001E-3</v>
      </c>
      <c r="H3625" s="38">
        <v>50</v>
      </c>
      <c r="I3625" s="38">
        <v>150</v>
      </c>
      <c r="J3625" s="27">
        <f t="shared" si="336"/>
        <v>243</v>
      </c>
      <c r="K3625" s="28">
        <f t="shared" si="337"/>
        <v>9</v>
      </c>
      <c r="L3625" s="27">
        <f>IF(K3625=0,0,IF(E3625&gt;1,E3625-1,VLOOKUP(K3625,Months_Weeks!$A$1:$B$13,2,0)))</f>
        <v>1</v>
      </c>
      <c r="M3625" s="29"/>
      <c r="N3625" s="39"/>
      <c r="O3625" s="39"/>
      <c r="P3625" s="50">
        <f t="shared" si="338"/>
        <v>0</v>
      </c>
      <c r="Q3625" s="28">
        <f t="shared" si="339"/>
        <v>9</v>
      </c>
      <c r="R3625" s="28">
        <f>IF(Q3625=0,0,IF(E3625&gt;1,E3625-1,VLOOKUP(Q3625,Months_Weeks!$A$1:$B$13,2,0)))</f>
        <v>1</v>
      </c>
      <c r="S3625" s="30"/>
      <c r="T3625" s="39"/>
      <c r="U3625" s="39"/>
      <c r="V3625" s="50">
        <f t="shared" si="340"/>
        <v>0</v>
      </c>
      <c r="W3625" s="28">
        <f t="shared" si="341"/>
        <v>9</v>
      </c>
      <c r="X3625" s="28">
        <f>IF(W3625=0,0,IF(E3625&gt;1,E3625-1,VLOOKUP(W3625,Months_Weeks!$A$1:$B$13,2,0)))</f>
        <v>1</v>
      </c>
      <c r="Y3625" s="30"/>
      <c r="Z3625" s="39"/>
      <c r="AA3625" s="31"/>
      <c r="AB3625" s="39"/>
      <c r="AC3625" s="31"/>
      <c r="AD3625" s="40"/>
      <c r="AE3625" s="31"/>
      <c r="AF3625" s="40"/>
      <c r="AG3625" s="31"/>
      <c r="AH3625" s="40"/>
      <c r="AI3625" s="31"/>
      <c r="AJ3625" s="40"/>
    </row>
    <row r="3626" spans="1:36" x14ac:dyDescent="0.25">
      <c r="A3626" s="37" t="s">
        <v>32</v>
      </c>
      <c r="B3626" s="37">
        <v>43</v>
      </c>
      <c r="C3626" s="26" t="str">
        <f>IFERROR(INDEX(Clients[Client_Name],MATCH(Table312[[#This Row],[Client_Code]],Clients[Client_Code],0)),"")</f>
        <v>SUSARON</v>
      </c>
      <c r="D3626" s="25">
        <v>9</v>
      </c>
      <c r="E3626" s="25">
        <v>3</v>
      </c>
      <c r="F3626" s="25" t="b">
        <f>IF(E3626&gt;(VLOOKUP(D3626,Months_Weeks!$A$2:$B$13,2,TRUE)),FALSE)</f>
        <v>0</v>
      </c>
      <c r="G3626" s="63">
        <f>IF(Table312[[#This Row],[Facility]]="Buin",1.5%,0.25%)</f>
        <v>2.5000000000000001E-3</v>
      </c>
      <c r="H3626" s="38"/>
      <c r="I3626" s="38">
        <v>75</v>
      </c>
      <c r="J3626" s="27">
        <f t="shared" si="336"/>
        <v>168</v>
      </c>
      <c r="K3626" s="28">
        <f t="shared" si="337"/>
        <v>9</v>
      </c>
      <c r="L3626" s="27">
        <f>IF(K3626=0,0,IF(E3626&gt;1,E3626-1,VLOOKUP(K3626,Months_Weeks!$A$1:$B$13,2,0)))</f>
        <v>2</v>
      </c>
      <c r="M3626" s="29"/>
      <c r="N3626" s="39"/>
      <c r="O3626" s="39"/>
      <c r="P3626" s="50">
        <f t="shared" si="338"/>
        <v>0</v>
      </c>
      <c r="Q3626" s="28">
        <f t="shared" si="339"/>
        <v>9</v>
      </c>
      <c r="R3626" s="28">
        <f>IF(Q3626=0,0,IF(E3626&gt;1,E3626-1,VLOOKUP(Q3626,Months_Weeks!$A$1:$B$13,2,0)))</f>
        <v>2</v>
      </c>
      <c r="S3626" s="30"/>
      <c r="T3626" s="39"/>
      <c r="U3626" s="39"/>
      <c r="V3626" s="50">
        <f t="shared" si="340"/>
        <v>0</v>
      </c>
      <c r="W3626" s="28">
        <f t="shared" si="341"/>
        <v>9</v>
      </c>
      <c r="X3626" s="28">
        <f>IF(W3626=0,0,IF(E3626&gt;1,E3626-1,VLOOKUP(W3626,Months_Weeks!$A$1:$B$13,2,0)))</f>
        <v>2</v>
      </c>
      <c r="Y3626" s="30"/>
      <c r="Z3626" s="39"/>
      <c r="AA3626" s="31"/>
      <c r="AB3626" s="39"/>
      <c r="AC3626" s="31"/>
      <c r="AD3626" s="40"/>
      <c r="AE3626" s="31"/>
      <c r="AF3626" s="40"/>
      <c r="AG3626" s="31"/>
      <c r="AH3626" s="40"/>
      <c r="AI3626" s="31"/>
      <c r="AJ3626" s="40"/>
    </row>
    <row r="3627" spans="1:36" x14ac:dyDescent="0.25">
      <c r="A3627" s="37" t="s">
        <v>32</v>
      </c>
      <c r="B3627" s="37">
        <v>43</v>
      </c>
      <c r="C3627" s="26" t="str">
        <f>IFERROR(INDEX(Clients[Client_Name],MATCH(Table312[[#This Row],[Client_Code]],Clients[Client_Code],0)),"")</f>
        <v>SUSARON</v>
      </c>
      <c r="D3627" s="25">
        <v>9</v>
      </c>
      <c r="E3627" s="25">
        <v>4</v>
      </c>
      <c r="F3627" s="25" t="b">
        <f>IF(E3627&gt;(VLOOKUP(D3627,Months_Weeks!$A$2:$B$13,2,TRUE)),FALSE)</f>
        <v>0</v>
      </c>
      <c r="G3627" s="63">
        <f>IF(Table312[[#This Row],[Facility]]="Buin",1.5%,0.25%)</f>
        <v>2.5000000000000001E-3</v>
      </c>
      <c r="H3627" s="38"/>
      <c r="I3627" s="38"/>
      <c r="J3627" s="27">
        <f t="shared" si="336"/>
        <v>168</v>
      </c>
      <c r="K3627" s="28">
        <f t="shared" si="337"/>
        <v>9</v>
      </c>
      <c r="L3627" s="27">
        <f>IF(K3627=0,0,IF(E3627&gt;1,E3627-1,VLOOKUP(K3627,Months_Weeks!$A$1:$B$13,2,0)))</f>
        <v>3</v>
      </c>
      <c r="M3627" s="29"/>
      <c r="N3627" s="39"/>
      <c r="O3627" s="39"/>
      <c r="P3627" s="50">
        <f t="shared" si="338"/>
        <v>0</v>
      </c>
      <c r="Q3627" s="28">
        <f t="shared" si="339"/>
        <v>9</v>
      </c>
      <c r="R3627" s="28">
        <f>IF(Q3627=0,0,IF(E3627&gt;1,E3627-1,VLOOKUP(Q3627,Months_Weeks!$A$1:$B$13,2,0)))</f>
        <v>3</v>
      </c>
      <c r="S3627" s="30"/>
      <c r="T3627" s="39"/>
      <c r="U3627" s="39"/>
      <c r="V3627" s="50">
        <f t="shared" si="340"/>
        <v>0</v>
      </c>
      <c r="W3627" s="28">
        <f t="shared" si="341"/>
        <v>9</v>
      </c>
      <c r="X3627" s="28">
        <f>IF(W3627=0,0,IF(E3627&gt;1,E3627-1,VLOOKUP(W3627,Months_Weeks!$A$1:$B$13,2,0)))</f>
        <v>3</v>
      </c>
      <c r="Y3627" s="30"/>
      <c r="Z3627" s="39"/>
      <c r="AA3627" s="31"/>
      <c r="AB3627" s="39"/>
      <c r="AC3627" s="31"/>
      <c r="AD3627" s="40"/>
      <c r="AE3627" s="31"/>
      <c r="AF3627" s="40"/>
      <c r="AG3627" s="31"/>
      <c r="AH3627" s="40"/>
      <c r="AI3627" s="31"/>
      <c r="AJ3627" s="40"/>
    </row>
    <row r="3628" spans="1:36" x14ac:dyDescent="0.25">
      <c r="A3628" s="37" t="s">
        <v>32</v>
      </c>
      <c r="B3628" s="37">
        <v>43</v>
      </c>
      <c r="C3628" s="26" t="str">
        <f>IFERROR(INDEX(Clients[Client_Name],MATCH(Table312[[#This Row],[Client_Code]],Clients[Client_Code],0)),"")</f>
        <v>SUSARON</v>
      </c>
      <c r="D3628" s="25">
        <v>9</v>
      </c>
      <c r="E3628" s="25">
        <v>5</v>
      </c>
      <c r="F3628" s="25" t="b">
        <f>IF(E3628&gt;(VLOOKUP(D3628,Months_Weeks!$A$2:$B$13,2,TRUE)),FALSE)</f>
        <v>0</v>
      </c>
      <c r="G3628" s="63">
        <f>IF(Table312[[#This Row],[Facility]]="Buin",1.5%,0.25%)</f>
        <v>2.5000000000000001E-3</v>
      </c>
      <c r="H3628" s="38"/>
      <c r="I3628" s="38"/>
      <c r="J3628" s="27">
        <f t="shared" si="336"/>
        <v>168</v>
      </c>
      <c r="K3628" s="28">
        <f t="shared" si="337"/>
        <v>9</v>
      </c>
      <c r="L3628" s="27">
        <f>IF(K3628=0,0,IF(E3628&gt;1,E3628-1,VLOOKUP(K3628,Months_Weeks!$A$1:$B$13,2,0)))</f>
        <v>4</v>
      </c>
      <c r="M3628" s="29"/>
      <c r="N3628" s="39"/>
      <c r="O3628" s="39"/>
      <c r="P3628" s="50">
        <f t="shared" si="338"/>
        <v>0</v>
      </c>
      <c r="Q3628" s="28">
        <f t="shared" si="339"/>
        <v>9</v>
      </c>
      <c r="R3628" s="28">
        <f>IF(Q3628=0,0,IF(E3628&gt;1,E3628-1,VLOOKUP(Q3628,Months_Weeks!$A$1:$B$13,2,0)))</f>
        <v>4</v>
      </c>
      <c r="S3628" s="30"/>
      <c r="T3628" s="39"/>
      <c r="U3628" s="39"/>
      <c r="V3628" s="50">
        <f t="shared" si="340"/>
        <v>0</v>
      </c>
      <c r="W3628" s="28">
        <f t="shared" si="341"/>
        <v>9</v>
      </c>
      <c r="X3628" s="28">
        <f>IF(W3628=0,0,IF(E3628&gt;1,E3628-1,VLOOKUP(W3628,Months_Weeks!$A$1:$B$13,2,0)))</f>
        <v>4</v>
      </c>
      <c r="Y3628" s="30"/>
      <c r="Z3628" s="39"/>
      <c r="AA3628" s="31"/>
      <c r="AB3628" s="39"/>
      <c r="AC3628" s="31"/>
      <c r="AD3628" s="40"/>
      <c r="AE3628" s="31"/>
      <c r="AF3628" s="40"/>
      <c r="AG3628" s="31"/>
      <c r="AH3628" s="40"/>
      <c r="AI3628" s="31"/>
      <c r="AJ3628" s="40"/>
    </row>
    <row r="3629" spans="1:36" x14ac:dyDescent="0.25">
      <c r="A3629" s="37" t="s">
        <v>32</v>
      </c>
      <c r="B3629" s="37">
        <v>43</v>
      </c>
      <c r="C3629" s="26" t="str">
        <f>IFERROR(INDEX(Clients[Client_Name],MATCH(Table312[[#This Row],[Client_Code]],Clients[Client_Code],0)),"")</f>
        <v>SUSARON</v>
      </c>
      <c r="D3629" s="25">
        <v>10</v>
      </c>
      <c r="E3629" s="25">
        <v>1</v>
      </c>
      <c r="F3629" s="25" t="b">
        <f>IF(E3629&gt;(VLOOKUP(D3629,Months_Weeks!$A$2:$B$13,2,TRUE)),FALSE)</f>
        <v>0</v>
      </c>
      <c r="G3629" s="63">
        <f>IF(Table312[[#This Row],[Facility]]="Buin",1.5%,0.25%)</f>
        <v>2.5000000000000001E-3</v>
      </c>
      <c r="H3629" s="38"/>
      <c r="I3629" s="38"/>
      <c r="J3629" s="27">
        <f t="shared" si="336"/>
        <v>168</v>
      </c>
      <c r="K3629" s="28">
        <f t="shared" si="337"/>
        <v>9</v>
      </c>
      <c r="L3629" s="27">
        <f>IF(K3629=0,0,IF(E3629&gt;1,E3629-1,VLOOKUP(K3629,Months_Weeks!$A$1:$B$13,2,0)))</f>
        <v>5</v>
      </c>
      <c r="M3629" s="29"/>
      <c r="N3629" s="39"/>
      <c r="O3629" s="39"/>
      <c r="P3629" s="50">
        <f t="shared" si="338"/>
        <v>0</v>
      </c>
      <c r="Q3629" s="28">
        <f t="shared" si="339"/>
        <v>9</v>
      </c>
      <c r="R3629" s="28">
        <f>IF(Q3629=0,0,IF(E3629&gt;1,E3629-1,VLOOKUP(Q3629,Months_Weeks!$A$1:$B$13,2,0)))</f>
        <v>5</v>
      </c>
      <c r="S3629" s="30"/>
      <c r="T3629" s="39"/>
      <c r="U3629" s="39"/>
      <c r="V3629" s="50">
        <f t="shared" si="340"/>
        <v>0</v>
      </c>
      <c r="W3629" s="28">
        <f t="shared" si="341"/>
        <v>9</v>
      </c>
      <c r="X3629" s="28">
        <f>IF(W3629=0,0,IF(E3629&gt;1,E3629-1,VLOOKUP(W3629,Months_Weeks!$A$1:$B$13,2,0)))</f>
        <v>5</v>
      </c>
      <c r="Y3629" s="30"/>
      <c r="Z3629" s="39"/>
      <c r="AA3629" s="31"/>
      <c r="AB3629" s="39"/>
      <c r="AC3629" s="31"/>
      <c r="AD3629" s="40"/>
      <c r="AE3629" s="31"/>
      <c r="AF3629" s="40"/>
      <c r="AG3629" s="31"/>
      <c r="AH3629" s="40"/>
      <c r="AI3629" s="31"/>
      <c r="AJ3629" s="40"/>
    </row>
    <row r="3630" spans="1:36" x14ac:dyDescent="0.25">
      <c r="A3630" s="37" t="s">
        <v>32</v>
      </c>
      <c r="B3630" s="37">
        <v>43</v>
      </c>
      <c r="C3630" s="26" t="str">
        <f>IFERROR(INDEX(Clients[Client_Name],MATCH(Table312[[#This Row],[Client_Code]],Clients[Client_Code],0)),"")</f>
        <v>SUSARON</v>
      </c>
      <c r="D3630" s="25">
        <v>10</v>
      </c>
      <c r="E3630" s="25">
        <v>2</v>
      </c>
      <c r="F3630" s="25" t="b">
        <f>IF(E3630&gt;(VLOOKUP(D3630,Months_Weeks!$A$2:$B$13,2,TRUE)),FALSE)</f>
        <v>0</v>
      </c>
      <c r="G3630" s="63">
        <f>IF(Table312[[#This Row],[Facility]]="Buin",1.5%,0.25%)</f>
        <v>2.5000000000000001E-3</v>
      </c>
      <c r="H3630" s="38"/>
      <c r="I3630" s="38"/>
      <c r="J3630" s="27">
        <f t="shared" si="336"/>
        <v>168</v>
      </c>
      <c r="K3630" s="28">
        <f t="shared" si="337"/>
        <v>10</v>
      </c>
      <c r="L3630" s="27">
        <f>IF(K3630=0,0,IF(E3630&gt;1,E3630-1,VLOOKUP(K3630,Months_Weeks!$A$1:$B$13,2,0)))</f>
        <v>1</v>
      </c>
      <c r="M3630" s="29"/>
      <c r="N3630" s="39"/>
      <c r="O3630" s="39"/>
      <c r="P3630" s="50">
        <f t="shared" si="338"/>
        <v>0</v>
      </c>
      <c r="Q3630" s="28">
        <f t="shared" si="339"/>
        <v>10</v>
      </c>
      <c r="R3630" s="28">
        <f>IF(Q3630=0,0,IF(E3630&gt;1,E3630-1,VLOOKUP(Q3630,Months_Weeks!$A$1:$B$13,2,0)))</f>
        <v>1</v>
      </c>
      <c r="S3630" s="30"/>
      <c r="T3630" s="39"/>
      <c r="U3630" s="39"/>
      <c r="V3630" s="50">
        <f t="shared" si="340"/>
        <v>0</v>
      </c>
      <c r="W3630" s="28">
        <f t="shared" si="341"/>
        <v>10</v>
      </c>
      <c r="X3630" s="28">
        <f>IF(W3630=0,0,IF(E3630&gt;1,E3630-1,VLOOKUP(W3630,Months_Weeks!$A$1:$B$13,2,0)))</f>
        <v>1</v>
      </c>
      <c r="Y3630" s="30"/>
      <c r="Z3630" s="39"/>
      <c r="AA3630" s="31"/>
      <c r="AB3630" s="39"/>
      <c r="AC3630" s="31"/>
      <c r="AD3630" s="40"/>
      <c r="AE3630" s="31"/>
      <c r="AF3630" s="40"/>
      <c r="AG3630" s="31"/>
      <c r="AH3630" s="40"/>
      <c r="AI3630" s="31"/>
      <c r="AJ3630" s="40"/>
    </row>
    <row r="3631" spans="1:36" x14ac:dyDescent="0.25">
      <c r="A3631" s="37" t="s">
        <v>32</v>
      </c>
      <c r="B3631" s="37">
        <v>43</v>
      </c>
      <c r="C3631" s="26" t="str">
        <f>IFERROR(INDEX(Clients[Client_Name],MATCH(Table312[[#This Row],[Client_Code]],Clients[Client_Code],0)),"")</f>
        <v>SUSARON</v>
      </c>
      <c r="D3631" s="25">
        <v>10</v>
      </c>
      <c r="E3631" s="25">
        <v>3</v>
      </c>
      <c r="F3631" s="25" t="b">
        <f>IF(E3631&gt;(VLOOKUP(D3631,Months_Weeks!$A$2:$B$13,2,TRUE)),FALSE)</f>
        <v>0</v>
      </c>
      <c r="G3631" s="63">
        <f>IF(Table312[[#This Row],[Facility]]="Buin",1.5%,0.25%)</f>
        <v>2.5000000000000001E-3</v>
      </c>
      <c r="H3631" s="38"/>
      <c r="I3631" s="38"/>
      <c r="J3631" s="27">
        <f t="shared" si="336"/>
        <v>168</v>
      </c>
      <c r="K3631" s="28">
        <f t="shared" si="337"/>
        <v>10</v>
      </c>
      <c r="L3631" s="27">
        <f>IF(K3631=0,0,IF(E3631&gt;1,E3631-1,VLOOKUP(K3631,Months_Weeks!$A$1:$B$13,2,0)))</f>
        <v>2</v>
      </c>
      <c r="M3631" s="29"/>
      <c r="N3631" s="39"/>
      <c r="O3631" s="39"/>
      <c r="P3631" s="50">
        <f t="shared" si="338"/>
        <v>0</v>
      </c>
      <c r="Q3631" s="28">
        <f t="shared" si="339"/>
        <v>10</v>
      </c>
      <c r="R3631" s="28">
        <f>IF(Q3631=0,0,IF(E3631&gt;1,E3631-1,VLOOKUP(Q3631,Months_Weeks!$A$1:$B$13,2,0)))</f>
        <v>2</v>
      </c>
      <c r="S3631" s="30"/>
      <c r="T3631" s="39"/>
      <c r="U3631" s="39"/>
      <c r="V3631" s="50">
        <f t="shared" si="340"/>
        <v>0</v>
      </c>
      <c r="W3631" s="28">
        <f t="shared" si="341"/>
        <v>10</v>
      </c>
      <c r="X3631" s="28">
        <f>IF(W3631=0,0,IF(E3631&gt;1,E3631-1,VLOOKUP(W3631,Months_Weeks!$A$1:$B$13,2,0)))</f>
        <v>2</v>
      </c>
      <c r="Y3631" s="30"/>
      <c r="Z3631" s="39"/>
      <c r="AA3631" s="31"/>
      <c r="AB3631" s="39"/>
      <c r="AC3631" s="31"/>
      <c r="AD3631" s="40"/>
      <c r="AE3631" s="31"/>
      <c r="AF3631" s="40"/>
      <c r="AG3631" s="31"/>
      <c r="AH3631" s="40"/>
      <c r="AI3631" s="31"/>
      <c r="AJ3631" s="40"/>
    </row>
    <row r="3632" spans="1:36" x14ac:dyDescent="0.25">
      <c r="A3632" s="37" t="s">
        <v>32</v>
      </c>
      <c r="B3632" s="37">
        <v>43</v>
      </c>
      <c r="C3632" s="26" t="str">
        <f>IFERROR(INDEX(Clients[Client_Name],MATCH(Table312[[#This Row],[Client_Code]],Clients[Client_Code],0)),"")</f>
        <v>SUSARON</v>
      </c>
      <c r="D3632" s="25">
        <v>10</v>
      </c>
      <c r="E3632" s="25">
        <v>4</v>
      </c>
      <c r="F3632" s="25" t="b">
        <f>IF(E3632&gt;(VLOOKUP(D3632,Months_Weeks!$A$2:$B$13,2,TRUE)),FALSE)</f>
        <v>0</v>
      </c>
      <c r="G3632" s="63">
        <f>IF(Table312[[#This Row],[Facility]]="Buin",1.5%,0.25%)</f>
        <v>2.5000000000000001E-3</v>
      </c>
      <c r="H3632" s="38"/>
      <c r="I3632" s="38"/>
      <c r="J3632" s="27">
        <f t="shared" si="336"/>
        <v>168</v>
      </c>
      <c r="K3632" s="28">
        <f t="shared" si="337"/>
        <v>10</v>
      </c>
      <c r="L3632" s="27">
        <f>IF(K3632=0,0,IF(E3632&gt;1,E3632-1,VLOOKUP(K3632,Months_Weeks!$A$1:$B$13,2,0)))</f>
        <v>3</v>
      </c>
      <c r="M3632" s="29"/>
      <c r="N3632" s="39"/>
      <c r="O3632" s="39"/>
      <c r="P3632" s="50">
        <f t="shared" si="338"/>
        <v>0</v>
      </c>
      <c r="Q3632" s="28">
        <f t="shared" si="339"/>
        <v>10</v>
      </c>
      <c r="R3632" s="28">
        <f>IF(Q3632=0,0,IF(E3632&gt;1,E3632-1,VLOOKUP(Q3632,Months_Weeks!$A$1:$B$13,2,0)))</f>
        <v>3</v>
      </c>
      <c r="S3632" s="30"/>
      <c r="T3632" s="39"/>
      <c r="U3632" s="39"/>
      <c r="V3632" s="50">
        <f t="shared" si="340"/>
        <v>0</v>
      </c>
      <c r="W3632" s="28">
        <f t="shared" si="341"/>
        <v>10</v>
      </c>
      <c r="X3632" s="28">
        <f>IF(W3632=0,0,IF(E3632&gt;1,E3632-1,VLOOKUP(W3632,Months_Weeks!$A$1:$B$13,2,0)))</f>
        <v>3</v>
      </c>
      <c r="Y3632" s="30"/>
      <c r="Z3632" s="39"/>
      <c r="AA3632" s="31"/>
      <c r="AB3632" s="39"/>
      <c r="AC3632" s="31"/>
      <c r="AD3632" s="40"/>
      <c r="AE3632" s="31"/>
      <c r="AF3632" s="40"/>
      <c r="AG3632" s="31"/>
      <c r="AH3632" s="40"/>
      <c r="AI3632" s="31"/>
      <c r="AJ3632" s="40"/>
    </row>
    <row r="3633" spans="1:36" x14ac:dyDescent="0.25">
      <c r="A3633" s="37" t="s">
        <v>32</v>
      </c>
      <c r="B3633" s="37">
        <v>43</v>
      </c>
      <c r="C3633" s="26" t="str">
        <f>IFERROR(INDEX(Clients[Client_Name],MATCH(Table312[[#This Row],[Client_Code]],Clients[Client_Code],0)),"")</f>
        <v>SUSARON</v>
      </c>
      <c r="D3633" s="25">
        <v>11</v>
      </c>
      <c r="E3633" s="25">
        <v>1</v>
      </c>
      <c r="F3633" s="25" t="b">
        <f>IF(E3633&gt;(VLOOKUP(D3633,Months_Weeks!$A$2:$B$13,2,TRUE)),FALSE)</f>
        <v>0</v>
      </c>
      <c r="G3633" s="63">
        <f>IF(Table312[[#This Row],[Facility]]="Buin",1.5%,0.25%)</f>
        <v>2.5000000000000001E-3</v>
      </c>
      <c r="H3633" s="38"/>
      <c r="I3633" s="38"/>
      <c r="J3633" s="27">
        <f t="shared" si="336"/>
        <v>168</v>
      </c>
      <c r="K3633" s="28">
        <f t="shared" si="337"/>
        <v>10</v>
      </c>
      <c r="L3633" s="27">
        <f>IF(K3633=0,0,IF(E3633&gt;1,E3633-1,VLOOKUP(K3633,Months_Weeks!$A$1:$B$13,2,0)))</f>
        <v>4</v>
      </c>
      <c r="M3633" s="29"/>
      <c r="N3633" s="39"/>
      <c r="O3633" s="39"/>
      <c r="P3633" s="50">
        <f t="shared" si="338"/>
        <v>0</v>
      </c>
      <c r="Q3633" s="28">
        <f t="shared" si="339"/>
        <v>10</v>
      </c>
      <c r="R3633" s="28">
        <f>IF(Q3633=0,0,IF(E3633&gt;1,E3633-1,VLOOKUP(Q3633,Months_Weeks!$A$1:$B$13,2,0)))</f>
        <v>4</v>
      </c>
      <c r="S3633" s="30"/>
      <c r="T3633" s="39"/>
      <c r="U3633" s="39"/>
      <c r="V3633" s="50">
        <f t="shared" si="340"/>
        <v>0</v>
      </c>
      <c r="W3633" s="28">
        <f t="shared" si="341"/>
        <v>10</v>
      </c>
      <c r="X3633" s="28">
        <f>IF(W3633=0,0,IF(E3633&gt;1,E3633-1,VLOOKUP(W3633,Months_Weeks!$A$1:$B$13,2,0)))</f>
        <v>4</v>
      </c>
      <c r="Y3633" s="30"/>
      <c r="Z3633" s="39"/>
      <c r="AA3633" s="31"/>
      <c r="AB3633" s="39"/>
      <c r="AC3633" s="31"/>
      <c r="AD3633" s="40"/>
      <c r="AE3633" s="31"/>
      <c r="AF3633" s="40"/>
      <c r="AG3633" s="31"/>
      <c r="AH3633" s="40"/>
      <c r="AI3633" s="31"/>
      <c r="AJ3633" s="40"/>
    </row>
    <row r="3634" spans="1:36" x14ac:dyDescent="0.25">
      <c r="A3634" s="37" t="s">
        <v>32</v>
      </c>
      <c r="B3634" s="37">
        <v>43</v>
      </c>
      <c r="C3634" s="26" t="str">
        <f>IFERROR(INDEX(Clients[Client_Name],MATCH(Table312[[#This Row],[Client_Code]],Clients[Client_Code],0)),"")</f>
        <v>SUSARON</v>
      </c>
      <c r="D3634" s="25">
        <v>11</v>
      </c>
      <c r="E3634" s="25">
        <v>2</v>
      </c>
      <c r="F3634" s="25" t="b">
        <f>IF(E3634&gt;(VLOOKUP(D3634,Months_Weeks!$A$2:$B$13,2,TRUE)),FALSE)</f>
        <v>0</v>
      </c>
      <c r="G3634" s="63">
        <f>IF(Table312[[#This Row],[Facility]]="Buin",1.5%,0.25%)</f>
        <v>2.5000000000000001E-3</v>
      </c>
      <c r="H3634" s="38"/>
      <c r="I3634" s="38"/>
      <c r="J3634" s="27">
        <f t="shared" si="336"/>
        <v>168</v>
      </c>
      <c r="K3634" s="28">
        <f t="shared" si="337"/>
        <v>11</v>
      </c>
      <c r="L3634" s="27">
        <f>IF(K3634=0,0,IF(E3634&gt;1,E3634-1,VLOOKUP(K3634,Months_Weeks!$A$1:$B$13,2,0)))</f>
        <v>1</v>
      </c>
      <c r="M3634" s="29"/>
      <c r="N3634" s="39"/>
      <c r="O3634" s="39"/>
      <c r="P3634" s="50">
        <f t="shared" si="338"/>
        <v>0</v>
      </c>
      <c r="Q3634" s="28">
        <f t="shared" si="339"/>
        <v>11</v>
      </c>
      <c r="R3634" s="28">
        <f>IF(Q3634=0,0,IF(E3634&gt;1,E3634-1,VLOOKUP(Q3634,Months_Weeks!$A$1:$B$13,2,0)))</f>
        <v>1</v>
      </c>
      <c r="S3634" s="30"/>
      <c r="T3634" s="39"/>
      <c r="U3634" s="39"/>
      <c r="V3634" s="50">
        <f t="shared" si="340"/>
        <v>0</v>
      </c>
      <c r="W3634" s="28">
        <f t="shared" si="341"/>
        <v>11</v>
      </c>
      <c r="X3634" s="28">
        <f>IF(W3634=0,0,IF(E3634&gt;1,E3634-1,VLOOKUP(W3634,Months_Weeks!$A$1:$B$13,2,0)))</f>
        <v>1</v>
      </c>
      <c r="Y3634" s="30"/>
      <c r="Z3634" s="39"/>
      <c r="AA3634" s="31"/>
      <c r="AB3634" s="39"/>
      <c r="AC3634" s="31"/>
      <c r="AD3634" s="40"/>
      <c r="AE3634" s="31"/>
      <c r="AF3634" s="40"/>
      <c r="AG3634" s="31"/>
      <c r="AH3634" s="40"/>
      <c r="AI3634" s="31"/>
      <c r="AJ3634" s="40"/>
    </row>
    <row r="3635" spans="1:36" x14ac:dyDescent="0.25">
      <c r="A3635" s="37" t="s">
        <v>32</v>
      </c>
      <c r="B3635" s="37">
        <v>43</v>
      </c>
      <c r="C3635" s="26" t="str">
        <f>IFERROR(INDEX(Clients[Client_Name],MATCH(Table312[[#This Row],[Client_Code]],Clients[Client_Code],0)),"")</f>
        <v>SUSARON</v>
      </c>
      <c r="D3635" s="25">
        <v>11</v>
      </c>
      <c r="E3635" s="25">
        <v>3</v>
      </c>
      <c r="F3635" s="25" t="b">
        <f>IF(E3635&gt;(VLOOKUP(D3635,Months_Weeks!$A$2:$B$13,2,TRUE)),FALSE)</f>
        <v>0</v>
      </c>
      <c r="G3635" s="63">
        <f>IF(Table312[[#This Row],[Facility]]="Buin",1.5%,0.25%)</f>
        <v>2.5000000000000001E-3</v>
      </c>
      <c r="H3635" s="38">
        <v>50</v>
      </c>
      <c r="I3635" s="38"/>
      <c r="J3635" s="27">
        <f t="shared" si="336"/>
        <v>218</v>
      </c>
      <c r="K3635" s="28">
        <f t="shared" si="337"/>
        <v>11</v>
      </c>
      <c r="L3635" s="27">
        <f>IF(K3635=0,0,IF(E3635&gt;1,E3635-1,VLOOKUP(K3635,Months_Weeks!$A$1:$B$13,2,0)))</f>
        <v>2</v>
      </c>
      <c r="M3635" s="29"/>
      <c r="N3635" s="39"/>
      <c r="O3635" s="39"/>
      <c r="P3635" s="50">
        <f t="shared" si="338"/>
        <v>0</v>
      </c>
      <c r="Q3635" s="28">
        <f t="shared" si="339"/>
        <v>11</v>
      </c>
      <c r="R3635" s="28">
        <f>IF(Q3635=0,0,IF(E3635&gt;1,E3635-1,VLOOKUP(Q3635,Months_Weeks!$A$1:$B$13,2,0)))</f>
        <v>2</v>
      </c>
      <c r="S3635" s="30"/>
      <c r="T3635" s="39"/>
      <c r="U3635" s="39"/>
      <c r="V3635" s="50">
        <f t="shared" si="340"/>
        <v>0</v>
      </c>
      <c r="W3635" s="28">
        <f t="shared" si="341"/>
        <v>11</v>
      </c>
      <c r="X3635" s="28">
        <f>IF(W3635=0,0,IF(E3635&gt;1,E3635-1,VLOOKUP(W3635,Months_Weeks!$A$1:$B$13,2,0)))</f>
        <v>2</v>
      </c>
      <c r="Y3635" s="30"/>
      <c r="Z3635" s="39"/>
      <c r="AA3635" s="31"/>
      <c r="AB3635" s="39"/>
      <c r="AC3635" s="31"/>
      <c r="AD3635" s="40"/>
      <c r="AE3635" s="31"/>
      <c r="AF3635" s="40"/>
      <c r="AG3635" s="31"/>
      <c r="AH3635" s="40"/>
      <c r="AI3635" s="31"/>
      <c r="AJ3635" s="40"/>
    </row>
    <row r="3636" spans="1:36" x14ac:dyDescent="0.25">
      <c r="A3636" s="37" t="s">
        <v>32</v>
      </c>
      <c r="B3636" s="37">
        <v>43</v>
      </c>
      <c r="C3636" s="26" t="str">
        <f>IFERROR(INDEX(Clients[Client_Name],MATCH(Table312[[#This Row],[Client_Code]],Clients[Client_Code],0)),"")</f>
        <v>SUSARON</v>
      </c>
      <c r="D3636" s="25">
        <v>11</v>
      </c>
      <c r="E3636" s="25">
        <v>4</v>
      </c>
      <c r="F3636" s="25" t="b">
        <f>IF(E3636&gt;(VLOOKUP(D3636,Months_Weeks!$A$2:$B$13,2,TRUE)),FALSE)</f>
        <v>0</v>
      </c>
      <c r="G3636" s="63">
        <f>IF(Table312[[#This Row],[Facility]]="Buin",1.5%,0.25%)</f>
        <v>2.5000000000000001E-3</v>
      </c>
      <c r="H3636" s="38">
        <v>50</v>
      </c>
      <c r="I3636" s="38"/>
      <c r="J3636" s="27">
        <f t="shared" si="336"/>
        <v>268</v>
      </c>
      <c r="K3636" s="28">
        <f t="shared" si="337"/>
        <v>11</v>
      </c>
      <c r="L3636" s="27">
        <f>IF(K3636=0,0,IF(E3636&gt;1,E3636-1,VLOOKUP(K3636,Months_Weeks!$A$1:$B$13,2,0)))</f>
        <v>3</v>
      </c>
      <c r="M3636" s="29"/>
      <c r="N3636" s="39"/>
      <c r="O3636" s="39"/>
      <c r="P3636" s="50">
        <f t="shared" si="338"/>
        <v>0</v>
      </c>
      <c r="Q3636" s="28">
        <f t="shared" si="339"/>
        <v>11</v>
      </c>
      <c r="R3636" s="28">
        <f>IF(Q3636=0,0,IF(E3636&gt;1,E3636-1,VLOOKUP(Q3636,Months_Weeks!$A$1:$B$13,2,0)))</f>
        <v>3</v>
      </c>
      <c r="S3636" s="30"/>
      <c r="T3636" s="39"/>
      <c r="U3636" s="39"/>
      <c r="V3636" s="50">
        <f t="shared" si="340"/>
        <v>0</v>
      </c>
      <c r="W3636" s="28">
        <f t="shared" si="341"/>
        <v>11</v>
      </c>
      <c r="X3636" s="28">
        <f>IF(W3636=0,0,IF(E3636&gt;1,E3636-1,VLOOKUP(W3636,Months_Weeks!$A$1:$B$13,2,0)))</f>
        <v>3</v>
      </c>
      <c r="Y3636" s="30"/>
      <c r="Z3636" s="39"/>
      <c r="AA3636" s="31"/>
      <c r="AB3636" s="39"/>
      <c r="AC3636" s="31"/>
      <c r="AD3636" s="40"/>
      <c r="AE3636" s="31"/>
      <c r="AF3636" s="40"/>
      <c r="AG3636" s="31"/>
      <c r="AH3636" s="40"/>
      <c r="AI3636" s="31"/>
      <c r="AJ3636" s="40"/>
    </row>
    <row r="3637" spans="1:36" x14ac:dyDescent="0.25">
      <c r="A3637" s="37" t="s">
        <v>32</v>
      </c>
      <c r="B3637" s="37">
        <v>43</v>
      </c>
      <c r="C3637" s="26" t="str">
        <f>IFERROR(INDEX(Clients[Client_Name],MATCH(Table312[[#This Row],[Client_Code]],Clients[Client_Code],0)),"")</f>
        <v>SUSARON</v>
      </c>
      <c r="D3637" s="25">
        <v>12</v>
      </c>
      <c r="E3637" s="25">
        <v>1</v>
      </c>
      <c r="F3637" s="25" t="b">
        <f>IF(E3637&gt;(VLOOKUP(D3637,Months_Weeks!$A$2:$B$13,2,TRUE)),FALSE)</f>
        <v>0</v>
      </c>
      <c r="G3637" s="63">
        <f>IF(Table312[[#This Row],[Facility]]="Buin",1.5%,0.25%)</f>
        <v>2.5000000000000001E-3</v>
      </c>
      <c r="H3637" s="38"/>
      <c r="I3637" s="38"/>
      <c r="J3637" s="27">
        <f t="shared" si="336"/>
        <v>268</v>
      </c>
      <c r="K3637" s="28">
        <f t="shared" si="337"/>
        <v>11</v>
      </c>
      <c r="L3637" s="27">
        <f>IF(K3637=0,0,IF(E3637&gt;1,E3637-1,VLOOKUP(K3637,Months_Weeks!$A$1:$B$13,2,0)))</f>
        <v>4</v>
      </c>
      <c r="M3637" s="29"/>
      <c r="N3637" s="39"/>
      <c r="O3637" s="39"/>
      <c r="P3637" s="50">
        <f t="shared" si="338"/>
        <v>0</v>
      </c>
      <c r="Q3637" s="28">
        <f t="shared" si="339"/>
        <v>11</v>
      </c>
      <c r="R3637" s="28">
        <f>IF(Q3637=0,0,IF(E3637&gt;1,E3637-1,VLOOKUP(Q3637,Months_Weeks!$A$1:$B$13,2,0)))</f>
        <v>4</v>
      </c>
      <c r="S3637" s="30"/>
      <c r="T3637" s="39"/>
      <c r="U3637" s="39"/>
      <c r="V3637" s="50">
        <f t="shared" si="340"/>
        <v>0</v>
      </c>
      <c r="W3637" s="28">
        <f t="shared" si="341"/>
        <v>11</v>
      </c>
      <c r="X3637" s="28">
        <f>IF(W3637=0,0,IF(E3637&gt;1,E3637-1,VLOOKUP(W3637,Months_Weeks!$A$1:$B$13,2,0)))</f>
        <v>4</v>
      </c>
      <c r="Y3637" s="30"/>
      <c r="Z3637" s="39"/>
      <c r="AA3637" s="31"/>
      <c r="AB3637" s="39"/>
      <c r="AC3637" s="31"/>
      <c r="AD3637" s="40"/>
      <c r="AE3637" s="31"/>
      <c r="AF3637" s="40"/>
      <c r="AG3637" s="31"/>
      <c r="AH3637" s="40"/>
      <c r="AI3637" s="31"/>
      <c r="AJ3637" s="40"/>
    </row>
    <row r="3638" spans="1:36" x14ac:dyDescent="0.25">
      <c r="A3638" s="37" t="s">
        <v>32</v>
      </c>
      <c r="B3638" s="37">
        <v>43</v>
      </c>
      <c r="C3638" s="26" t="str">
        <f>IFERROR(INDEX(Clients[Client_Name],MATCH(Table312[[#This Row],[Client_Code]],Clients[Client_Code],0)),"")</f>
        <v>SUSARON</v>
      </c>
      <c r="D3638" s="25">
        <v>12</v>
      </c>
      <c r="E3638" s="25">
        <v>2</v>
      </c>
      <c r="F3638" s="25" t="b">
        <f>IF(E3638&gt;(VLOOKUP(D3638,Months_Weeks!$A$2:$B$13,2,TRUE)),FALSE)</f>
        <v>0</v>
      </c>
      <c r="G3638" s="63">
        <f>IF(Table312[[#This Row],[Facility]]="Buin",1.5%,0.25%)</f>
        <v>2.5000000000000001E-3</v>
      </c>
      <c r="H3638" s="38"/>
      <c r="I3638" s="38"/>
      <c r="J3638" s="27">
        <f t="shared" si="336"/>
        <v>268</v>
      </c>
      <c r="K3638" s="28">
        <f t="shared" si="337"/>
        <v>12</v>
      </c>
      <c r="L3638" s="27">
        <f>IF(K3638=0,0,IF(E3638&gt;1,E3638-1,VLOOKUP(K3638,Months_Weeks!$A$1:$B$13,2,0)))</f>
        <v>1</v>
      </c>
      <c r="M3638" s="29"/>
      <c r="N3638" s="39"/>
      <c r="O3638" s="39"/>
      <c r="P3638" s="50">
        <f t="shared" si="338"/>
        <v>0</v>
      </c>
      <c r="Q3638" s="28">
        <f t="shared" si="339"/>
        <v>12</v>
      </c>
      <c r="R3638" s="28">
        <f>IF(Q3638=0,0,IF(E3638&gt;1,E3638-1,VLOOKUP(Q3638,Months_Weeks!$A$1:$B$13,2,0)))</f>
        <v>1</v>
      </c>
      <c r="S3638" s="30"/>
      <c r="T3638" s="39"/>
      <c r="U3638" s="39"/>
      <c r="V3638" s="50">
        <f t="shared" si="340"/>
        <v>0</v>
      </c>
      <c r="W3638" s="28">
        <f t="shared" si="341"/>
        <v>12</v>
      </c>
      <c r="X3638" s="28">
        <f>IF(W3638=0,0,IF(E3638&gt;1,E3638-1,VLOOKUP(W3638,Months_Weeks!$A$1:$B$13,2,0)))</f>
        <v>1</v>
      </c>
      <c r="Y3638" s="30"/>
      <c r="Z3638" s="39"/>
      <c r="AA3638" s="31"/>
      <c r="AB3638" s="39"/>
      <c r="AC3638" s="31"/>
      <c r="AD3638" s="40"/>
      <c r="AE3638" s="31"/>
      <c r="AF3638" s="40"/>
      <c r="AG3638" s="31"/>
      <c r="AH3638" s="40"/>
      <c r="AI3638" s="31"/>
      <c r="AJ3638" s="40"/>
    </row>
    <row r="3639" spans="1:36" x14ac:dyDescent="0.25">
      <c r="A3639" s="37" t="s">
        <v>32</v>
      </c>
      <c r="B3639" s="37">
        <v>43</v>
      </c>
      <c r="C3639" s="26" t="str">
        <f>IFERROR(INDEX(Clients[Client_Name],MATCH(Table312[[#This Row],[Client_Code]],Clients[Client_Code],0)),"")</f>
        <v>SUSARON</v>
      </c>
      <c r="D3639" s="25">
        <v>12</v>
      </c>
      <c r="E3639" s="25">
        <v>3</v>
      </c>
      <c r="F3639" s="25" t="b">
        <f>IF(E3639&gt;(VLOOKUP(D3639,Months_Weeks!$A$2:$B$13,2,TRUE)),FALSE)</f>
        <v>0</v>
      </c>
      <c r="G3639" s="63">
        <f>IF(Table312[[#This Row],[Facility]]="Buin",1.5%,0.25%)</f>
        <v>2.5000000000000001E-3</v>
      </c>
      <c r="H3639" s="38"/>
      <c r="I3639" s="38">
        <v>75</v>
      </c>
      <c r="J3639" s="27">
        <f t="shared" si="336"/>
        <v>193</v>
      </c>
      <c r="K3639" s="28">
        <f t="shared" si="337"/>
        <v>12</v>
      </c>
      <c r="L3639" s="27">
        <f>IF(K3639=0,0,IF(E3639&gt;1,E3639-1,VLOOKUP(K3639,Months_Weeks!$A$1:$B$13,2,0)))</f>
        <v>2</v>
      </c>
      <c r="M3639" s="29"/>
      <c r="N3639" s="39"/>
      <c r="O3639" s="39"/>
      <c r="P3639" s="50">
        <f t="shared" si="338"/>
        <v>0</v>
      </c>
      <c r="Q3639" s="28">
        <f t="shared" si="339"/>
        <v>12</v>
      </c>
      <c r="R3639" s="28">
        <f>IF(Q3639=0,0,IF(E3639&gt;1,E3639-1,VLOOKUP(Q3639,Months_Weeks!$A$1:$B$13,2,0)))</f>
        <v>2</v>
      </c>
      <c r="S3639" s="30"/>
      <c r="T3639" s="39"/>
      <c r="U3639" s="39"/>
      <c r="V3639" s="50">
        <f t="shared" si="340"/>
        <v>0</v>
      </c>
      <c r="W3639" s="28">
        <f t="shared" si="341"/>
        <v>12</v>
      </c>
      <c r="X3639" s="28">
        <f>IF(W3639=0,0,IF(E3639&gt;1,E3639-1,VLOOKUP(W3639,Months_Weeks!$A$1:$B$13,2,0)))</f>
        <v>2</v>
      </c>
      <c r="Y3639" s="30"/>
      <c r="Z3639" s="39"/>
      <c r="AA3639" s="31"/>
      <c r="AB3639" s="39"/>
      <c r="AC3639" s="31"/>
      <c r="AD3639" s="40"/>
      <c r="AE3639" s="31"/>
      <c r="AF3639" s="40"/>
      <c r="AG3639" s="31"/>
      <c r="AH3639" s="40"/>
      <c r="AI3639" s="31"/>
      <c r="AJ3639" s="40"/>
    </row>
    <row r="3640" spans="1:36" x14ac:dyDescent="0.25">
      <c r="A3640" s="37" t="s">
        <v>32</v>
      </c>
      <c r="B3640" s="37">
        <v>43</v>
      </c>
      <c r="C3640" s="26" t="str">
        <f>IFERROR(INDEX(Clients[Client_Name],MATCH(Table312[[#This Row],[Client_Code]],Clients[Client_Code],0)),"")</f>
        <v>SUSARON</v>
      </c>
      <c r="D3640" s="25">
        <v>12</v>
      </c>
      <c r="E3640" s="25">
        <v>4</v>
      </c>
      <c r="F3640" s="25" t="b">
        <f>IF(E3640&gt;(VLOOKUP(D3640,Months_Weeks!$A$2:$B$13,2,TRUE)),FALSE)</f>
        <v>0</v>
      </c>
      <c r="G3640" s="63">
        <f>IF(Table312[[#This Row],[Facility]]="Buin",1.5%,0.25%)</f>
        <v>2.5000000000000001E-3</v>
      </c>
      <c r="H3640" s="38"/>
      <c r="I3640" s="38">
        <v>75</v>
      </c>
      <c r="J3640" s="27">
        <f t="shared" si="336"/>
        <v>118</v>
      </c>
      <c r="K3640" s="28">
        <f t="shared" si="337"/>
        <v>12</v>
      </c>
      <c r="L3640" s="27">
        <f>IF(K3640=0,0,IF(E3640&gt;1,E3640-1,VLOOKUP(K3640,Months_Weeks!$A$1:$B$13,2,0)))</f>
        <v>3</v>
      </c>
      <c r="M3640" s="29"/>
      <c r="N3640" s="39"/>
      <c r="O3640" s="39"/>
      <c r="P3640" s="50">
        <f t="shared" si="338"/>
        <v>0</v>
      </c>
      <c r="Q3640" s="28">
        <f t="shared" si="339"/>
        <v>12</v>
      </c>
      <c r="R3640" s="28">
        <f>IF(Q3640=0,0,IF(E3640&gt;1,E3640-1,VLOOKUP(Q3640,Months_Weeks!$A$1:$B$13,2,0)))</f>
        <v>3</v>
      </c>
      <c r="S3640" s="30"/>
      <c r="T3640" s="39"/>
      <c r="U3640" s="39"/>
      <c r="V3640" s="50">
        <f t="shared" si="340"/>
        <v>0</v>
      </c>
      <c r="W3640" s="28">
        <f t="shared" si="341"/>
        <v>12</v>
      </c>
      <c r="X3640" s="28">
        <f>IF(W3640=0,0,IF(E3640&gt;1,E3640-1,VLOOKUP(W3640,Months_Weeks!$A$1:$B$13,2,0)))</f>
        <v>3</v>
      </c>
      <c r="Y3640" s="30"/>
      <c r="Z3640" s="39"/>
      <c r="AA3640" s="31"/>
      <c r="AB3640" s="39"/>
      <c r="AC3640" s="31"/>
      <c r="AD3640" s="40"/>
      <c r="AE3640" s="31"/>
      <c r="AF3640" s="40"/>
      <c r="AG3640" s="31"/>
      <c r="AH3640" s="40"/>
      <c r="AI3640" s="31"/>
      <c r="AJ3640" s="40"/>
    </row>
    <row r="3641" spans="1:36" x14ac:dyDescent="0.25">
      <c r="A3641" s="37" t="s">
        <v>32</v>
      </c>
      <c r="B3641" s="37">
        <v>43</v>
      </c>
      <c r="C3641" s="26" t="str">
        <f>IFERROR(INDEX(Clients[Client_Name],MATCH(Table312[[#This Row],[Client_Code]],Clients[Client_Code],0)),"")</f>
        <v>SUSARON</v>
      </c>
      <c r="D3641" s="25">
        <v>12</v>
      </c>
      <c r="E3641" s="25">
        <v>5</v>
      </c>
      <c r="F3641" s="25" t="b">
        <f>IF(E3641&gt;(VLOOKUP(D3641,Months_Weeks!$A$2:$B$13,2,TRUE)),FALSE)</f>
        <v>0</v>
      </c>
      <c r="G3641" s="63">
        <f>IF(Table312[[#This Row],[Facility]]="Buin",1.5%,0.25%)</f>
        <v>2.5000000000000001E-3</v>
      </c>
      <c r="H3641" s="38"/>
      <c r="I3641" s="38">
        <v>75</v>
      </c>
      <c r="J3641" s="27">
        <f t="shared" si="336"/>
        <v>43</v>
      </c>
      <c r="K3641" s="28">
        <f t="shared" si="337"/>
        <v>12</v>
      </c>
      <c r="L3641" s="27">
        <f>IF(K3641=0,0,IF(E3641&gt;1,E3641-1,VLOOKUP(K3641,Months_Weeks!$A$1:$B$13,2,0)))</f>
        <v>4</v>
      </c>
      <c r="M3641" s="29"/>
      <c r="N3641" s="39"/>
      <c r="O3641" s="39"/>
      <c r="P3641" s="50">
        <f t="shared" si="338"/>
        <v>0</v>
      </c>
      <c r="Q3641" s="28">
        <f t="shared" si="339"/>
        <v>12</v>
      </c>
      <c r="R3641" s="28">
        <f>IF(Q3641=0,0,IF(E3641&gt;1,E3641-1,VLOOKUP(Q3641,Months_Weeks!$A$1:$B$13,2,0)))</f>
        <v>4</v>
      </c>
      <c r="S3641" s="30"/>
      <c r="T3641" s="39"/>
      <c r="U3641" s="39"/>
      <c r="V3641" s="50">
        <f t="shared" si="340"/>
        <v>0</v>
      </c>
      <c r="W3641" s="28">
        <f t="shared" si="341"/>
        <v>12</v>
      </c>
      <c r="X3641" s="28">
        <f>IF(W3641=0,0,IF(E3641&gt;1,E3641-1,VLOOKUP(W3641,Months_Weeks!$A$1:$B$13,2,0)))</f>
        <v>4</v>
      </c>
      <c r="Y3641" s="30"/>
      <c r="Z3641" s="39"/>
      <c r="AA3641" s="31"/>
      <c r="AB3641" s="39"/>
      <c r="AC3641" s="31"/>
      <c r="AD3641" s="40"/>
      <c r="AE3641" s="31"/>
      <c r="AF3641" s="40"/>
      <c r="AG3641" s="31"/>
      <c r="AH3641" s="40"/>
      <c r="AI3641" s="31"/>
      <c r="AJ3641" s="40"/>
    </row>
    <row r="3642" spans="1:36" x14ac:dyDescent="0.25">
      <c r="A3642" s="37" t="s">
        <v>62</v>
      </c>
      <c r="B3642" s="37">
        <v>1050</v>
      </c>
      <c r="C3642" s="26" t="str">
        <f>IFERROR(INDEX(Clients[Client_Name],MATCH(Table312[[#This Row],[Client_Code]],Clients[Client_Code],0)),"")</f>
        <v>TAK</v>
      </c>
      <c r="D3642" s="25">
        <v>1</v>
      </c>
      <c r="E3642" s="25">
        <v>1</v>
      </c>
      <c r="F3642" s="25" t="b">
        <f>IF(E3642&gt;(VLOOKUP(D3642,Months_Weeks!$A$2:$B$13,2,TRUE)),FALSE)</f>
        <v>0</v>
      </c>
      <c r="G3642" s="63">
        <f>IF(Table312[[#This Row],[Facility]]="Buin",1.5%,0.25%)</f>
        <v>1.4999999999999999E-2</v>
      </c>
      <c r="H3642" s="38">
        <v>162</v>
      </c>
      <c r="I3642" s="38"/>
      <c r="J3642" s="27">
        <f t="shared" si="336"/>
        <v>162</v>
      </c>
      <c r="K3642" s="28">
        <f t="shared" si="337"/>
        <v>0</v>
      </c>
      <c r="L3642" s="27">
        <f>IF(K3642=0,0,IF(E3642&gt;1,E3642-1,VLOOKUP(K3642,Months_Weeks!$A$1:$B$13,2,0)))</f>
        <v>0</v>
      </c>
      <c r="M3642" s="29"/>
      <c r="N3642" s="39"/>
      <c r="O3642" s="39"/>
      <c r="P3642" s="50">
        <f t="shared" si="338"/>
        <v>0</v>
      </c>
      <c r="Q3642" s="28">
        <f t="shared" si="339"/>
        <v>0</v>
      </c>
      <c r="R3642" s="28">
        <f>IF(Q3642=0,0,IF(E3642&gt;1,E3642-1,VLOOKUP(Q3642,Months_Weeks!$A$1:$B$13,2,0)))</f>
        <v>0</v>
      </c>
      <c r="S3642" s="30"/>
      <c r="T3642" s="39"/>
      <c r="U3642" s="39"/>
      <c r="V3642" s="50">
        <f t="shared" si="340"/>
        <v>0</v>
      </c>
      <c r="W3642" s="28">
        <f t="shared" si="341"/>
        <v>0</v>
      </c>
      <c r="X3642" s="28">
        <f>IF(W3642=0,0,IF(E3642&gt;1,E3642-1,VLOOKUP(W3642,Months_Weeks!$A$1:$B$13,2,0)))</f>
        <v>0</v>
      </c>
      <c r="Y3642" s="30"/>
      <c r="Z3642" s="39"/>
      <c r="AA3642" s="31">
        <v>1</v>
      </c>
      <c r="AB3642" s="72">
        <v>0.14399999999999999</v>
      </c>
      <c r="AC3642" s="31"/>
      <c r="AD3642" s="40"/>
      <c r="AE3642" s="31"/>
      <c r="AF3642" s="40"/>
      <c r="AG3642" s="31"/>
      <c r="AH3642" s="40"/>
      <c r="AI3642" s="31">
        <v>1</v>
      </c>
      <c r="AJ3642" s="70">
        <v>0.51300000000000001</v>
      </c>
    </row>
    <row r="3643" spans="1:36" x14ac:dyDescent="0.25">
      <c r="A3643" s="37" t="s">
        <v>62</v>
      </c>
      <c r="B3643" s="37">
        <v>1050</v>
      </c>
      <c r="C3643" s="26" t="str">
        <f>IFERROR(INDEX(Clients[Client_Name],MATCH(Table312[[#This Row],[Client_Code]],Clients[Client_Code],0)),"")</f>
        <v>TAK</v>
      </c>
      <c r="D3643" s="25">
        <v>1</v>
      </c>
      <c r="E3643" s="25">
        <v>2</v>
      </c>
      <c r="F3643" s="25" t="b">
        <f>IF(E3643&gt;(VLOOKUP(D3643,Months_Weeks!$A$2:$B$13,2,TRUE)),FALSE)</f>
        <v>0</v>
      </c>
      <c r="G3643" s="63">
        <f>IF(Table312[[#This Row],[Facility]]="Buin",1.5%,0.25%)</f>
        <v>1.4999999999999999E-2</v>
      </c>
      <c r="H3643" s="38">
        <v>18</v>
      </c>
      <c r="I3643" s="38"/>
      <c r="J3643" s="27">
        <f t="shared" si="336"/>
        <v>180</v>
      </c>
      <c r="K3643" s="28">
        <f t="shared" si="337"/>
        <v>1</v>
      </c>
      <c r="L3643" s="27">
        <f>IF(K3643=0,0,IF(E3643&gt;1,E3643-1,VLOOKUP(K3643,Months_Weeks!$A$1:$B$13,2,0)))</f>
        <v>1</v>
      </c>
      <c r="M3643" s="29"/>
      <c r="N3643" s="39"/>
      <c r="O3643" s="39"/>
      <c r="P3643" s="50">
        <f t="shared" si="338"/>
        <v>0</v>
      </c>
      <c r="Q3643" s="28">
        <f t="shared" si="339"/>
        <v>1</v>
      </c>
      <c r="R3643" s="28">
        <f>IF(Q3643=0,0,IF(E3643&gt;1,E3643-1,VLOOKUP(Q3643,Months_Weeks!$A$1:$B$13,2,0)))</f>
        <v>1</v>
      </c>
      <c r="S3643" s="30"/>
      <c r="T3643" s="39"/>
      <c r="U3643" s="39"/>
      <c r="V3643" s="50">
        <f t="shared" si="340"/>
        <v>0</v>
      </c>
      <c r="W3643" s="28">
        <f t="shared" si="341"/>
        <v>1</v>
      </c>
      <c r="X3643" s="28">
        <f>IF(W3643=0,0,IF(E3643&gt;1,E3643-1,VLOOKUP(W3643,Months_Weeks!$A$1:$B$13,2,0)))</f>
        <v>1</v>
      </c>
      <c r="Y3643" s="30"/>
      <c r="Z3643" s="39"/>
      <c r="AA3643" s="31"/>
      <c r="AB3643" s="39"/>
      <c r="AC3643" s="31"/>
      <c r="AD3643" s="40"/>
      <c r="AE3643" s="31"/>
      <c r="AF3643" s="40"/>
      <c r="AG3643" s="31"/>
      <c r="AH3643" s="40"/>
      <c r="AI3643" s="31"/>
      <c r="AJ3643" s="40"/>
    </row>
    <row r="3644" spans="1:36" x14ac:dyDescent="0.25">
      <c r="A3644" s="37" t="s">
        <v>62</v>
      </c>
      <c r="B3644" s="37">
        <v>1050</v>
      </c>
      <c r="C3644" s="26" t="str">
        <f>IFERROR(INDEX(Clients[Client_Name],MATCH(Table312[[#This Row],[Client_Code]],Clients[Client_Code],0)),"")</f>
        <v>TAK</v>
      </c>
      <c r="D3644" s="25">
        <v>1</v>
      </c>
      <c r="E3644" s="25">
        <v>3</v>
      </c>
      <c r="F3644" s="25" t="b">
        <f>IF(E3644&gt;(VLOOKUP(D3644,Months_Weeks!$A$2:$B$13,2,TRUE)),FALSE)</f>
        <v>0</v>
      </c>
      <c r="G3644" s="63">
        <f>IF(Table312[[#This Row],[Facility]]="Buin",1.5%,0.25%)</f>
        <v>1.4999999999999999E-2</v>
      </c>
      <c r="H3644" s="38">
        <v>17</v>
      </c>
      <c r="I3644" s="38"/>
      <c r="J3644" s="27">
        <f t="shared" si="336"/>
        <v>197</v>
      </c>
      <c r="K3644" s="28">
        <f t="shared" si="337"/>
        <v>1</v>
      </c>
      <c r="L3644" s="27">
        <f>IF(K3644=0,0,IF(E3644&gt;1,E3644-1,VLOOKUP(K3644,Months_Weeks!$A$1:$B$13,2,0)))</f>
        <v>2</v>
      </c>
      <c r="M3644" s="29"/>
      <c r="N3644" s="39"/>
      <c r="O3644" s="39"/>
      <c r="P3644" s="50">
        <f t="shared" si="338"/>
        <v>0</v>
      </c>
      <c r="Q3644" s="28">
        <f t="shared" si="339"/>
        <v>1</v>
      </c>
      <c r="R3644" s="28">
        <f>IF(Q3644=0,0,IF(E3644&gt;1,E3644-1,VLOOKUP(Q3644,Months_Weeks!$A$1:$B$13,2,0)))</f>
        <v>2</v>
      </c>
      <c r="S3644" s="30"/>
      <c r="T3644" s="39"/>
      <c r="U3644" s="39"/>
      <c r="V3644" s="50">
        <f t="shared" si="340"/>
        <v>0</v>
      </c>
      <c r="W3644" s="28">
        <f t="shared" si="341"/>
        <v>1</v>
      </c>
      <c r="X3644" s="28">
        <f>IF(W3644=0,0,IF(E3644&gt;1,E3644-1,VLOOKUP(W3644,Months_Weeks!$A$1:$B$13,2,0)))</f>
        <v>2</v>
      </c>
      <c r="Y3644" s="30"/>
      <c r="Z3644" s="39"/>
      <c r="AA3644" s="31"/>
      <c r="AB3644" s="39"/>
      <c r="AC3644" s="31"/>
      <c r="AD3644" s="40"/>
      <c r="AE3644" s="31"/>
      <c r="AF3644" s="40"/>
      <c r="AG3644" s="31"/>
      <c r="AH3644" s="40"/>
      <c r="AI3644" s="31"/>
      <c r="AJ3644" s="40"/>
    </row>
    <row r="3645" spans="1:36" x14ac:dyDescent="0.25">
      <c r="A3645" s="37" t="s">
        <v>62</v>
      </c>
      <c r="B3645" s="37">
        <v>1050</v>
      </c>
      <c r="C3645" s="26" t="str">
        <f>IFERROR(INDEX(Clients[Client_Name],MATCH(Table312[[#This Row],[Client_Code]],Clients[Client_Code],0)),"")</f>
        <v>TAK</v>
      </c>
      <c r="D3645" s="25">
        <v>1</v>
      </c>
      <c r="E3645" s="25">
        <v>4</v>
      </c>
      <c r="F3645" s="25" t="b">
        <f>IF(E3645&gt;(VLOOKUP(D3645,Months_Weeks!$A$2:$B$13,2,TRUE)),FALSE)</f>
        <v>0</v>
      </c>
      <c r="G3645" s="63">
        <f>IF(Table312[[#This Row],[Facility]]="Buin",1.5%,0.25%)</f>
        <v>1.4999999999999999E-2</v>
      </c>
      <c r="H3645" s="38"/>
      <c r="I3645" s="38">
        <v>29</v>
      </c>
      <c r="J3645" s="27">
        <f t="shared" si="336"/>
        <v>168</v>
      </c>
      <c r="K3645" s="28">
        <f t="shared" si="337"/>
        <v>1</v>
      </c>
      <c r="L3645" s="27">
        <f>IF(K3645=0,0,IF(E3645&gt;1,E3645-1,VLOOKUP(K3645,Months_Weeks!$A$1:$B$13,2,0)))</f>
        <v>3</v>
      </c>
      <c r="M3645" s="29"/>
      <c r="N3645" s="39"/>
      <c r="O3645" s="39"/>
      <c r="P3645" s="50">
        <f t="shared" si="338"/>
        <v>0</v>
      </c>
      <c r="Q3645" s="28">
        <f t="shared" si="339"/>
        <v>1</v>
      </c>
      <c r="R3645" s="28">
        <f>IF(Q3645=0,0,IF(E3645&gt;1,E3645-1,VLOOKUP(Q3645,Months_Weeks!$A$1:$B$13,2,0)))</f>
        <v>3</v>
      </c>
      <c r="S3645" s="30"/>
      <c r="T3645" s="39"/>
      <c r="U3645" s="39"/>
      <c r="V3645" s="50">
        <f t="shared" si="340"/>
        <v>0</v>
      </c>
      <c r="W3645" s="28">
        <f t="shared" si="341"/>
        <v>1</v>
      </c>
      <c r="X3645" s="28">
        <f>IF(W3645=0,0,IF(E3645&gt;1,E3645-1,VLOOKUP(W3645,Months_Weeks!$A$1:$B$13,2,0)))</f>
        <v>3</v>
      </c>
      <c r="Y3645" s="30"/>
      <c r="Z3645" s="39"/>
      <c r="AA3645" s="31"/>
      <c r="AB3645" s="39"/>
      <c r="AC3645" s="31"/>
      <c r="AD3645" s="40"/>
      <c r="AE3645" s="31"/>
      <c r="AF3645" s="40"/>
      <c r="AG3645" s="31"/>
      <c r="AH3645" s="40"/>
      <c r="AI3645" s="31"/>
      <c r="AJ3645" s="40"/>
    </row>
    <row r="3646" spans="1:36" x14ac:dyDescent="0.25">
      <c r="A3646" s="37" t="s">
        <v>62</v>
      </c>
      <c r="B3646" s="37">
        <v>1050</v>
      </c>
      <c r="C3646" s="26" t="str">
        <f>IFERROR(INDEX(Clients[Client_Name],MATCH(Table312[[#This Row],[Client_Code]],Clients[Client_Code],0)),"")</f>
        <v>TAK</v>
      </c>
      <c r="D3646" s="25">
        <v>2</v>
      </c>
      <c r="E3646" s="25">
        <v>1</v>
      </c>
      <c r="F3646" s="25" t="b">
        <f>IF(E3646&gt;(VLOOKUP(D3646,Months_Weeks!$A$2:$B$13,2,TRUE)),FALSE)</f>
        <v>0</v>
      </c>
      <c r="G3646" s="63">
        <f>IF(Table312[[#This Row],[Facility]]="Buin",1.5%,0.25%)</f>
        <v>1.4999999999999999E-2</v>
      </c>
      <c r="H3646" s="38"/>
      <c r="I3646" s="38">
        <v>13</v>
      </c>
      <c r="J3646" s="27">
        <f t="shared" si="336"/>
        <v>155</v>
      </c>
      <c r="K3646" s="28">
        <f t="shared" si="337"/>
        <v>1</v>
      </c>
      <c r="L3646" s="27">
        <f>IF(K3646=0,0,IF(E3646&gt;1,E3646-1,VLOOKUP(K3646,Months_Weeks!$A$1:$B$13,2,0)))</f>
        <v>4</v>
      </c>
      <c r="M3646" s="29"/>
      <c r="N3646" s="39"/>
      <c r="O3646" s="39"/>
      <c r="P3646" s="50">
        <f t="shared" si="338"/>
        <v>0</v>
      </c>
      <c r="Q3646" s="28">
        <f t="shared" si="339"/>
        <v>1</v>
      </c>
      <c r="R3646" s="28">
        <f>IF(Q3646=0,0,IF(E3646&gt;1,E3646-1,VLOOKUP(Q3646,Months_Weeks!$A$1:$B$13,2,0)))</f>
        <v>4</v>
      </c>
      <c r="S3646" s="30"/>
      <c r="T3646" s="39"/>
      <c r="U3646" s="39"/>
      <c r="V3646" s="50">
        <f t="shared" si="340"/>
        <v>0</v>
      </c>
      <c r="W3646" s="28">
        <f t="shared" si="341"/>
        <v>1</v>
      </c>
      <c r="X3646" s="28">
        <f>IF(W3646=0,0,IF(E3646&gt;1,E3646-1,VLOOKUP(W3646,Months_Weeks!$A$1:$B$13,2,0)))</f>
        <v>4</v>
      </c>
      <c r="Y3646" s="30"/>
      <c r="Z3646" s="39"/>
      <c r="AA3646" s="31"/>
      <c r="AB3646" s="39"/>
      <c r="AC3646" s="31"/>
      <c r="AD3646" s="40"/>
      <c r="AE3646" s="31"/>
      <c r="AF3646" s="40"/>
      <c r="AG3646" s="31"/>
      <c r="AH3646" s="40"/>
      <c r="AI3646" s="31"/>
      <c r="AJ3646" s="40"/>
    </row>
    <row r="3647" spans="1:36" x14ac:dyDescent="0.25">
      <c r="A3647" s="37" t="s">
        <v>62</v>
      </c>
      <c r="B3647" s="37">
        <v>1050</v>
      </c>
      <c r="C3647" s="26" t="str">
        <f>IFERROR(INDEX(Clients[Client_Name],MATCH(Table312[[#This Row],[Client_Code]],Clients[Client_Code],0)),"")</f>
        <v>TAK</v>
      </c>
      <c r="D3647" s="25">
        <v>2</v>
      </c>
      <c r="E3647" s="25">
        <v>2</v>
      </c>
      <c r="F3647" s="25" t="b">
        <f>IF(E3647&gt;(VLOOKUP(D3647,Months_Weeks!$A$2:$B$13,2,TRUE)),FALSE)</f>
        <v>0</v>
      </c>
      <c r="G3647" s="63">
        <f>IF(Table312[[#This Row],[Facility]]="Buin",1.5%,0.25%)</f>
        <v>1.4999999999999999E-2</v>
      </c>
      <c r="H3647" s="38"/>
      <c r="I3647" s="38">
        <v>19</v>
      </c>
      <c r="J3647" s="27">
        <f t="shared" si="336"/>
        <v>136</v>
      </c>
      <c r="K3647" s="28">
        <f t="shared" si="337"/>
        <v>2</v>
      </c>
      <c r="L3647" s="27">
        <f>IF(K3647=0,0,IF(E3647&gt;1,E3647-1,VLOOKUP(K3647,Months_Weeks!$A$1:$B$13,2,0)))</f>
        <v>1</v>
      </c>
      <c r="M3647" s="29"/>
      <c r="N3647" s="39"/>
      <c r="O3647" s="39"/>
      <c r="P3647" s="50">
        <f t="shared" si="338"/>
        <v>0</v>
      </c>
      <c r="Q3647" s="28">
        <f t="shared" si="339"/>
        <v>2</v>
      </c>
      <c r="R3647" s="28">
        <f>IF(Q3647=0,0,IF(E3647&gt;1,E3647-1,VLOOKUP(Q3647,Months_Weeks!$A$1:$B$13,2,0)))</f>
        <v>1</v>
      </c>
      <c r="S3647" s="30"/>
      <c r="T3647" s="39"/>
      <c r="U3647" s="39"/>
      <c r="V3647" s="50">
        <f t="shared" si="340"/>
        <v>0</v>
      </c>
      <c r="W3647" s="28">
        <f t="shared" si="341"/>
        <v>2</v>
      </c>
      <c r="X3647" s="28">
        <f>IF(W3647=0,0,IF(E3647&gt;1,E3647-1,VLOOKUP(W3647,Months_Weeks!$A$1:$B$13,2,0)))</f>
        <v>1</v>
      </c>
      <c r="Y3647" s="30"/>
      <c r="Z3647" s="39"/>
      <c r="AA3647" s="31"/>
      <c r="AB3647" s="39"/>
      <c r="AC3647" s="31"/>
      <c r="AD3647" s="40"/>
      <c r="AE3647" s="31"/>
      <c r="AF3647" s="40"/>
      <c r="AG3647" s="31"/>
      <c r="AH3647" s="40"/>
      <c r="AI3647" s="31"/>
      <c r="AJ3647" s="40"/>
    </row>
    <row r="3648" spans="1:36" x14ac:dyDescent="0.25">
      <c r="A3648" s="37" t="s">
        <v>62</v>
      </c>
      <c r="B3648" s="37">
        <v>1050</v>
      </c>
      <c r="C3648" s="26" t="str">
        <f>IFERROR(INDEX(Clients[Client_Name],MATCH(Table312[[#This Row],[Client_Code]],Clients[Client_Code],0)),"")</f>
        <v>TAK</v>
      </c>
      <c r="D3648" s="25">
        <v>2</v>
      </c>
      <c r="E3648" s="25">
        <v>3</v>
      </c>
      <c r="F3648" s="25" t="b">
        <f>IF(E3648&gt;(VLOOKUP(D3648,Months_Weeks!$A$2:$B$13,2,TRUE)),FALSE)</f>
        <v>0</v>
      </c>
      <c r="G3648" s="63">
        <f>IF(Table312[[#This Row],[Facility]]="Buin",1.5%,0.25%)</f>
        <v>1.4999999999999999E-2</v>
      </c>
      <c r="H3648" s="38">
        <v>4</v>
      </c>
      <c r="I3648" s="38"/>
      <c r="J3648" s="27">
        <f t="shared" si="336"/>
        <v>140</v>
      </c>
      <c r="K3648" s="28">
        <f t="shared" si="337"/>
        <v>2</v>
      </c>
      <c r="L3648" s="27">
        <f>IF(K3648=0,0,IF(E3648&gt;1,E3648-1,VLOOKUP(K3648,Months_Weeks!$A$1:$B$13,2,0)))</f>
        <v>2</v>
      </c>
      <c r="M3648" s="29"/>
      <c r="N3648" s="39"/>
      <c r="O3648" s="39"/>
      <c r="P3648" s="50">
        <f t="shared" si="338"/>
        <v>0</v>
      </c>
      <c r="Q3648" s="28">
        <f t="shared" si="339"/>
        <v>2</v>
      </c>
      <c r="R3648" s="28">
        <f>IF(Q3648=0,0,IF(E3648&gt;1,E3648-1,VLOOKUP(Q3648,Months_Weeks!$A$1:$B$13,2,0)))</f>
        <v>2</v>
      </c>
      <c r="S3648" s="30"/>
      <c r="T3648" s="39"/>
      <c r="U3648" s="39"/>
      <c r="V3648" s="50">
        <f t="shared" si="340"/>
        <v>0</v>
      </c>
      <c r="W3648" s="28">
        <f t="shared" si="341"/>
        <v>2</v>
      </c>
      <c r="X3648" s="28">
        <f>IF(W3648=0,0,IF(E3648&gt;1,E3648-1,VLOOKUP(W3648,Months_Weeks!$A$1:$B$13,2,0)))</f>
        <v>2</v>
      </c>
      <c r="Y3648" s="30"/>
      <c r="Z3648" s="39"/>
      <c r="AA3648" s="31"/>
      <c r="AB3648" s="39"/>
      <c r="AC3648" s="31"/>
      <c r="AD3648" s="40"/>
      <c r="AE3648" s="31"/>
      <c r="AF3648" s="40"/>
      <c r="AG3648" s="31"/>
      <c r="AH3648" s="40"/>
      <c r="AI3648" s="31"/>
      <c r="AJ3648" s="40"/>
    </row>
    <row r="3649" spans="1:36" x14ac:dyDescent="0.25">
      <c r="A3649" s="37" t="s">
        <v>62</v>
      </c>
      <c r="B3649" s="37">
        <v>1050</v>
      </c>
      <c r="C3649" s="26" t="str">
        <f>IFERROR(INDEX(Clients[Client_Name],MATCH(Table312[[#This Row],[Client_Code]],Clients[Client_Code],0)),"")</f>
        <v>TAK</v>
      </c>
      <c r="D3649" s="25">
        <v>2</v>
      </c>
      <c r="E3649" s="25">
        <v>4</v>
      </c>
      <c r="F3649" s="25" t="b">
        <f>IF(E3649&gt;(VLOOKUP(D3649,Months_Weeks!$A$2:$B$13,2,TRUE)),FALSE)</f>
        <v>0</v>
      </c>
      <c r="G3649" s="63">
        <f>IF(Table312[[#This Row],[Facility]]="Buin",1.5%,0.25%)</f>
        <v>1.4999999999999999E-2</v>
      </c>
      <c r="H3649" s="38">
        <v>10</v>
      </c>
      <c r="I3649" s="38"/>
      <c r="J3649" s="27">
        <f t="shared" si="336"/>
        <v>150</v>
      </c>
      <c r="K3649" s="28">
        <f t="shared" si="337"/>
        <v>2</v>
      </c>
      <c r="L3649" s="27">
        <f>IF(K3649=0,0,IF(E3649&gt;1,E3649-1,VLOOKUP(K3649,Months_Weeks!$A$1:$B$13,2,0)))</f>
        <v>3</v>
      </c>
      <c r="M3649" s="29"/>
      <c r="N3649" s="39"/>
      <c r="O3649" s="39"/>
      <c r="P3649" s="50">
        <f t="shared" si="338"/>
        <v>0</v>
      </c>
      <c r="Q3649" s="28">
        <f t="shared" si="339"/>
        <v>2</v>
      </c>
      <c r="R3649" s="28">
        <f>IF(Q3649=0,0,IF(E3649&gt;1,E3649-1,VLOOKUP(Q3649,Months_Weeks!$A$1:$B$13,2,0)))</f>
        <v>3</v>
      </c>
      <c r="S3649" s="30"/>
      <c r="T3649" s="39"/>
      <c r="U3649" s="39"/>
      <c r="V3649" s="50">
        <f t="shared" si="340"/>
        <v>0</v>
      </c>
      <c r="W3649" s="28">
        <f t="shared" si="341"/>
        <v>2</v>
      </c>
      <c r="X3649" s="28">
        <f>IF(W3649=0,0,IF(E3649&gt;1,E3649-1,VLOOKUP(W3649,Months_Weeks!$A$1:$B$13,2,0)))</f>
        <v>3</v>
      </c>
      <c r="Y3649" s="30"/>
      <c r="Z3649" s="39"/>
      <c r="AA3649" s="31"/>
      <c r="AB3649" s="39"/>
      <c r="AC3649" s="31"/>
      <c r="AD3649" s="40"/>
      <c r="AE3649" s="31"/>
      <c r="AF3649" s="40"/>
      <c r="AG3649" s="31"/>
      <c r="AH3649" s="40"/>
      <c r="AI3649" s="31"/>
      <c r="AJ3649" s="40"/>
    </row>
    <row r="3650" spans="1:36" x14ac:dyDescent="0.25">
      <c r="A3650" s="37" t="s">
        <v>62</v>
      </c>
      <c r="B3650" s="37">
        <v>1050</v>
      </c>
      <c r="C3650" s="26" t="str">
        <f>IFERROR(INDEX(Clients[Client_Name],MATCH(Table312[[#This Row],[Client_Code]],Clients[Client_Code],0)),"")</f>
        <v>TAK</v>
      </c>
      <c r="D3650" s="25">
        <v>3</v>
      </c>
      <c r="E3650" s="25">
        <v>1</v>
      </c>
      <c r="F3650" s="25" t="b">
        <f>IF(E3650&gt;(VLOOKUP(D3650,Months_Weeks!$A$2:$B$13,2,TRUE)),FALSE)</f>
        <v>0</v>
      </c>
      <c r="G3650" s="63">
        <f>IF(Table312[[#This Row],[Facility]]="Buin",1.5%,0.25%)</f>
        <v>1.4999999999999999E-2</v>
      </c>
      <c r="H3650" s="38">
        <v>24</v>
      </c>
      <c r="I3650" s="38"/>
      <c r="J3650" s="27">
        <f t="shared" ref="J3650:J3713" si="342" xml:space="preserve"> SUMIFS(J:J,$B:$B,$B3650,$D:$D,K3650,$E:$E,L3650,$A:$A,$A3650)+H3650-I3650</f>
        <v>174</v>
      </c>
      <c r="K3650" s="28">
        <f t="shared" ref="K3650:K3713" si="343">IF(E3650&gt;1,D3650,D3650-1)</f>
        <v>2</v>
      </c>
      <c r="L3650" s="27">
        <f>IF(K3650=0,0,IF(E3650&gt;1,E3650-1,VLOOKUP(K3650,Months_Weeks!$A$1:$B$13,2,0)))</f>
        <v>4</v>
      </c>
      <c r="M3650" s="29"/>
      <c r="N3650" s="39"/>
      <c r="O3650" s="39"/>
      <c r="P3650" s="50">
        <f t="shared" ref="P3650:P3713" si="344" xml:space="preserve"> SUMIFS(P:P,$B:$B,$B3650,$D:$D,Q3650,$E:$E,R3650,$A:$A,$A3650)+N3650-O3650</f>
        <v>0</v>
      </c>
      <c r="Q3650" s="28">
        <f t="shared" ref="Q3650:Q3713" si="345">IF(E3650&gt;1,D3650,D3650-1)</f>
        <v>2</v>
      </c>
      <c r="R3650" s="28">
        <f>IF(Q3650=0,0,IF(E3650&gt;1,E3650-1,VLOOKUP(Q3650,Months_Weeks!$A$1:$B$13,2,0)))</f>
        <v>4</v>
      </c>
      <c r="S3650" s="30"/>
      <c r="T3650" s="39"/>
      <c r="U3650" s="39"/>
      <c r="V3650" s="50">
        <f t="shared" ref="V3650:V3713" si="346" xml:space="preserve"> SUMIFS(V:V,$B:$B,$B3650,$D:$D,W3650,$E:$E,X3650,$A:$A,$A3650)+T3650-U3650</f>
        <v>0</v>
      </c>
      <c r="W3650" s="28">
        <f t="shared" ref="W3650:W3713" si="347">IF(E3650&gt;1,D3650,D3650-1)</f>
        <v>2</v>
      </c>
      <c r="X3650" s="28">
        <f>IF(W3650=0,0,IF(E3650&gt;1,E3650-1,VLOOKUP(W3650,Months_Weeks!$A$1:$B$13,2,0)))</f>
        <v>4</v>
      </c>
      <c r="Y3650" s="30"/>
      <c r="Z3650" s="39"/>
      <c r="AA3650" s="31"/>
      <c r="AB3650" s="39"/>
      <c r="AC3650" s="31"/>
      <c r="AD3650" s="40"/>
      <c r="AE3650" s="31"/>
      <c r="AF3650" s="40"/>
      <c r="AG3650" s="31"/>
      <c r="AH3650" s="40"/>
      <c r="AI3650" s="31"/>
      <c r="AJ3650" s="40"/>
    </row>
    <row r="3651" spans="1:36" x14ac:dyDescent="0.25">
      <c r="A3651" s="37" t="s">
        <v>62</v>
      </c>
      <c r="B3651" s="37">
        <v>1050</v>
      </c>
      <c r="C3651" s="26" t="str">
        <f>IFERROR(INDEX(Clients[Client_Name],MATCH(Table312[[#This Row],[Client_Code]],Clients[Client_Code],0)),"")</f>
        <v>TAK</v>
      </c>
      <c r="D3651" s="25">
        <v>3</v>
      </c>
      <c r="E3651" s="25">
        <v>2</v>
      </c>
      <c r="F3651" s="25" t="b">
        <f>IF(E3651&gt;(VLOOKUP(D3651,Months_Weeks!$A$2:$B$13,2,TRUE)),FALSE)</f>
        <v>0</v>
      </c>
      <c r="G3651" s="63">
        <f>IF(Table312[[#This Row],[Facility]]="Buin",1.5%,0.25%)</f>
        <v>1.4999999999999999E-2</v>
      </c>
      <c r="H3651" s="38"/>
      <c r="I3651" s="38"/>
      <c r="J3651" s="27">
        <f t="shared" si="342"/>
        <v>174</v>
      </c>
      <c r="K3651" s="28">
        <f t="shared" si="343"/>
        <v>3</v>
      </c>
      <c r="L3651" s="27">
        <f>IF(K3651=0,0,IF(E3651&gt;1,E3651-1,VLOOKUP(K3651,Months_Weeks!$A$1:$B$13,2,0)))</f>
        <v>1</v>
      </c>
      <c r="M3651" s="29"/>
      <c r="N3651" s="39"/>
      <c r="O3651" s="39"/>
      <c r="P3651" s="50">
        <f t="shared" si="344"/>
        <v>0</v>
      </c>
      <c r="Q3651" s="28">
        <f t="shared" si="345"/>
        <v>3</v>
      </c>
      <c r="R3651" s="28">
        <f>IF(Q3651=0,0,IF(E3651&gt;1,E3651-1,VLOOKUP(Q3651,Months_Weeks!$A$1:$B$13,2,0)))</f>
        <v>1</v>
      </c>
      <c r="S3651" s="30"/>
      <c r="T3651" s="39"/>
      <c r="U3651" s="39"/>
      <c r="V3651" s="50">
        <f t="shared" si="346"/>
        <v>0</v>
      </c>
      <c r="W3651" s="28">
        <f t="shared" si="347"/>
        <v>3</v>
      </c>
      <c r="X3651" s="28">
        <f>IF(W3651=0,0,IF(E3651&gt;1,E3651-1,VLOOKUP(W3651,Months_Weeks!$A$1:$B$13,2,0)))</f>
        <v>1</v>
      </c>
      <c r="Y3651" s="30"/>
      <c r="Z3651" s="39"/>
      <c r="AA3651" s="31"/>
      <c r="AB3651" s="39"/>
      <c r="AC3651" s="31"/>
      <c r="AD3651" s="40"/>
      <c r="AE3651" s="31"/>
      <c r="AF3651" s="40"/>
      <c r="AG3651" s="31"/>
      <c r="AH3651" s="40"/>
      <c r="AI3651" s="31"/>
      <c r="AJ3651" s="40"/>
    </row>
    <row r="3652" spans="1:36" x14ac:dyDescent="0.25">
      <c r="A3652" s="37" t="s">
        <v>62</v>
      </c>
      <c r="B3652" s="37">
        <v>1050</v>
      </c>
      <c r="C3652" s="26" t="str">
        <f>IFERROR(INDEX(Clients[Client_Name],MATCH(Table312[[#This Row],[Client_Code]],Clients[Client_Code],0)),"")</f>
        <v>TAK</v>
      </c>
      <c r="D3652" s="25">
        <v>3</v>
      </c>
      <c r="E3652" s="25">
        <v>3</v>
      </c>
      <c r="F3652" s="25" t="b">
        <f>IF(E3652&gt;(VLOOKUP(D3652,Months_Weeks!$A$2:$B$13,2,TRUE)),FALSE)</f>
        <v>0</v>
      </c>
      <c r="G3652" s="63">
        <f>IF(Table312[[#This Row],[Facility]]="Buin",1.5%,0.25%)</f>
        <v>1.4999999999999999E-2</v>
      </c>
      <c r="H3652" s="38"/>
      <c r="I3652" s="38"/>
      <c r="J3652" s="27">
        <f t="shared" si="342"/>
        <v>174</v>
      </c>
      <c r="K3652" s="28">
        <f t="shared" si="343"/>
        <v>3</v>
      </c>
      <c r="L3652" s="27">
        <f>IF(K3652=0,0,IF(E3652&gt;1,E3652-1,VLOOKUP(K3652,Months_Weeks!$A$1:$B$13,2,0)))</f>
        <v>2</v>
      </c>
      <c r="M3652" s="29"/>
      <c r="N3652" s="39"/>
      <c r="O3652" s="39"/>
      <c r="P3652" s="50">
        <f t="shared" si="344"/>
        <v>0</v>
      </c>
      <c r="Q3652" s="28">
        <f t="shared" si="345"/>
        <v>3</v>
      </c>
      <c r="R3652" s="28">
        <f>IF(Q3652=0,0,IF(E3652&gt;1,E3652-1,VLOOKUP(Q3652,Months_Weeks!$A$1:$B$13,2,0)))</f>
        <v>2</v>
      </c>
      <c r="S3652" s="30"/>
      <c r="T3652" s="39"/>
      <c r="U3652" s="39"/>
      <c r="V3652" s="50">
        <f t="shared" si="346"/>
        <v>0</v>
      </c>
      <c r="W3652" s="28">
        <f t="shared" si="347"/>
        <v>3</v>
      </c>
      <c r="X3652" s="28">
        <f>IF(W3652=0,0,IF(E3652&gt;1,E3652-1,VLOOKUP(W3652,Months_Weeks!$A$1:$B$13,2,0)))</f>
        <v>2</v>
      </c>
      <c r="Y3652" s="30"/>
      <c r="Z3652" s="39"/>
      <c r="AA3652" s="31"/>
      <c r="AB3652" s="39"/>
      <c r="AC3652" s="31"/>
      <c r="AD3652" s="40"/>
      <c r="AE3652" s="31"/>
      <c r="AF3652" s="40"/>
      <c r="AG3652" s="31"/>
      <c r="AH3652" s="40"/>
      <c r="AI3652" s="31"/>
      <c r="AJ3652" s="40"/>
    </row>
    <row r="3653" spans="1:36" x14ac:dyDescent="0.25">
      <c r="A3653" s="37" t="s">
        <v>62</v>
      </c>
      <c r="B3653" s="37">
        <v>1050</v>
      </c>
      <c r="C3653" s="26" t="str">
        <f>IFERROR(INDEX(Clients[Client_Name],MATCH(Table312[[#This Row],[Client_Code]],Clients[Client_Code],0)),"")</f>
        <v>TAK</v>
      </c>
      <c r="D3653" s="25">
        <v>3</v>
      </c>
      <c r="E3653" s="25">
        <v>4</v>
      </c>
      <c r="F3653" s="25" t="b">
        <f>IF(E3653&gt;(VLOOKUP(D3653,Months_Weeks!$A$2:$B$13,2,TRUE)),FALSE)</f>
        <v>0</v>
      </c>
      <c r="G3653" s="63">
        <f>IF(Table312[[#This Row],[Facility]]="Buin",1.5%,0.25%)</f>
        <v>1.4999999999999999E-2</v>
      </c>
      <c r="H3653" s="38"/>
      <c r="I3653" s="38"/>
      <c r="J3653" s="27">
        <f t="shared" si="342"/>
        <v>174</v>
      </c>
      <c r="K3653" s="28">
        <f t="shared" si="343"/>
        <v>3</v>
      </c>
      <c r="L3653" s="27">
        <f>IF(K3653=0,0,IF(E3653&gt;1,E3653-1,VLOOKUP(K3653,Months_Weeks!$A$1:$B$13,2,0)))</f>
        <v>3</v>
      </c>
      <c r="M3653" s="29"/>
      <c r="N3653" s="39"/>
      <c r="O3653" s="39"/>
      <c r="P3653" s="50">
        <f t="shared" si="344"/>
        <v>0</v>
      </c>
      <c r="Q3653" s="28">
        <f t="shared" si="345"/>
        <v>3</v>
      </c>
      <c r="R3653" s="28">
        <f>IF(Q3653=0,0,IF(E3653&gt;1,E3653-1,VLOOKUP(Q3653,Months_Weeks!$A$1:$B$13,2,0)))</f>
        <v>3</v>
      </c>
      <c r="S3653" s="30"/>
      <c r="T3653" s="39"/>
      <c r="U3653" s="39"/>
      <c r="V3653" s="50">
        <f t="shared" si="346"/>
        <v>0</v>
      </c>
      <c r="W3653" s="28">
        <f t="shared" si="347"/>
        <v>3</v>
      </c>
      <c r="X3653" s="28">
        <f>IF(W3653=0,0,IF(E3653&gt;1,E3653-1,VLOOKUP(W3653,Months_Weeks!$A$1:$B$13,2,0)))</f>
        <v>3</v>
      </c>
      <c r="Y3653" s="30"/>
      <c r="Z3653" s="39"/>
      <c r="AA3653" s="31"/>
      <c r="AB3653" s="39"/>
      <c r="AC3653" s="31"/>
      <c r="AD3653" s="40"/>
      <c r="AE3653" s="31"/>
      <c r="AF3653" s="40"/>
      <c r="AG3653" s="31"/>
      <c r="AH3653" s="40"/>
      <c r="AI3653" s="31"/>
      <c r="AJ3653" s="40"/>
    </row>
    <row r="3654" spans="1:36" x14ac:dyDescent="0.25">
      <c r="A3654" s="37" t="s">
        <v>62</v>
      </c>
      <c r="B3654" s="37">
        <v>1050</v>
      </c>
      <c r="C3654" s="26" t="str">
        <f>IFERROR(INDEX(Clients[Client_Name],MATCH(Table312[[#This Row],[Client_Code]],Clients[Client_Code],0)),"")</f>
        <v>TAK</v>
      </c>
      <c r="D3654" s="25">
        <v>3</v>
      </c>
      <c r="E3654" s="25">
        <v>5</v>
      </c>
      <c r="F3654" s="25" t="b">
        <f>IF(E3654&gt;(VLOOKUP(D3654,Months_Weeks!$A$2:$B$13,2,TRUE)),FALSE)</f>
        <v>0</v>
      </c>
      <c r="G3654" s="63">
        <f>IF(Table312[[#This Row],[Facility]]="Buin",1.5%,0.25%)</f>
        <v>1.4999999999999999E-2</v>
      </c>
      <c r="H3654" s="38"/>
      <c r="I3654" s="38"/>
      <c r="J3654" s="27">
        <f t="shared" si="342"/>
        <v>174</v>
      </c>
      <c r="K3654" s="28">
        <f t="shared" si="343"/>
        <v>3</v>
      </c>
      <c r="L3654" s="27">
        <f>IF(K3654=0,0,IF(E3654&gt;1,E3654-1,VLOOKUP(K3654,Months_Weeks!$A$1:$B$13,2,0)))</f>
        <v>4</v>
      </c>
      <c r="M3654" s="29"/>
      <c r="N3654" s="39"/>
      <c r="O3654" s="39"/>
      <c r="P3654" s="50">
        <f t="shared" si="344"/>
        <v>0</v>
      </c>
      <c r="Q3654" s="28">
        <f t="shared" si="345"/>
        <v>3</v>
      </c>
      <c r="R3654" s="28">
        <f>IF(Q3654=0,0,IF(E3654&gt;1,E3654-1,VLOOKUP(Q3654,Months_Weeks!$A$1:$B$13,2,0)))</f>
        <v>4</v>
      </c>
      <c r="S3654" s="30"/>
      <c r="T3654" s="39"/>
      <c r="U3654" s="39"/>
      <c r="V3654" s="50">
        <f t="shared" si="346"/>
        <v>0</v>
      </c>
      <c r="W3654" s="28">
        <f t="shared" si="347"/>
        <v>3</v>
      </c>
      <c r="X3654" s="28">
        <f>IF(W3654=0,0,IF(E3654&gt;1,E3654-1,VLOOKUP(W3654,Months_Weeks!$A$1:$B$13,2,0)))</f>
        <v>4</v>
      </c>
      <c r="Y3654" s="30"/>
      <c r="Z3654" s="39"/>
      <c r="AA3654" s="31"/>
      <c r="AB3654" s="39"/>
      <c r="AC3654" s="31"/>
      <c r="AD3654" s="40"/>
      <c r="AE3654" s="31"/>
      <c r="AF3654" s="40"/>
      <c r="AG3654" s="31"/>
      <c r="AH3654" s="40"/>
      <c r="AI3654" s="31"/>
      <c r="AJ3654" s="40"/>
    </row>
    <row r="3655" spans="1:36" x14ac:dyDescent="0.25">
      <c r="A3655" s="37" t="s">
        <v>62</v>
      </c>
      <c r="B3655" s="37">
        <v>1050</v>
      </c>
      <c r="C3655" s="26" t="str">
        <f>IFERROR(INDEX(Clients[Client_Name],MATCH(Table312[[#This Row],[Client_Code]],Clients[Client_Code],0)),"")</f>
        <v>TAK</v>
      </c>
      <c r="D3655" s="25">
        <v>4</v>
      </c>
      <c r="E3655" s="25">
        <v>1</v>
      </c>
      <c r="F3655" s="25" t="b">
        <f>IF(E3655&gt;(VLOOKUP(D3655,Months_Weeks!$A$2:$B$13,2,TRUE)),FALSE)</f>
        <v>0</v>
      </c>
      <c r="G3655" s="63">
        <f>IF(Table312[[#This Row],[Facility]]="Buin",1.5%,0.25%)</f>
        <v>1.4999999999999999E-2</v>
      </c>
      <c r="H3655" s="38"/>
      <c r="I3655" s="38"/>
      <c r="J3655" s="27">
        <f t="shared" si="342"/>
        <v>174</v>
      </c>
      <c r="K3655" s="28">
        <f t="shared" si="343"/>
        <v>3</v>
      </c>
      <c r="L3655" s="27">
        <f>IF(K3655=0,0,IF(E3655&gt;1,E3655-1,VLOOKUP(K3655,Months_Weeks!$A$1:$B$13,2,0)))</f>
        <v>5</v>
      </c>
      <c r="M3655" s="29"/>
      <c r="N3655" s="39"/>
      <c r="O3655" s="39"/>
      <c r="P3655" s="50">
        <f t="shared" si="344"/>
        <v>0</v>
      </c>
      <c r="Q3655" s="28">
        <f t="shared" si="345"/>
        <v>3</v>
      </c>
      <c r="R3655" s="28">
        <f>IF(Q3655=0,0,IF(E3655&gt;1,E3655-1,VLOOKUP(Q3655,Months_Weeks!$A$1:$B$13,2,0)))</f>
        <v>5</v>
      </c>
      <c r="S3655" s="30"/>
      <c r="T3655" s="39"/>
      <c r="U3655" s="39"/>
      <c r="V3655" s="50">
        <f t="shared" si="346"/>
        <v>0</v>
      </c>
      <c r="W3655" s="28">
        <f t="shared" si="347"/>
        <v>3</v>
      </c>
      <c r="X3655" s="28">
        <f>IF(W3655=0,0,IF(E3655&gt;1,E3655-1,VLOOKUP(W3655,Months_Weeks!$A$1:$B$13,2,0)))</f>
        <v>5</v>
      </c>
      <c r="Y3655" s="30"/>
      <c r="Z3655" s="39"/>
      <c r="AA3655" s="31"/>
      <c r="AB3655" s="39"/>
      <c r="AC3655" s="31"/>
      <c r="AD3655" s="40"/>
      <c r="AE3655" s="31"/>
      <c r="AF3655" s="40"/>
      <c r="AG3655" s="31"/>
      <c r="AH3655" s="40"/>
      <c r="AI3655" s="31"/>
      <c r="AJ3655" s="40"/>
    </row>
    <row r="3656" spans="1:36" x14ac:dyDescent="0.25">
      <c r="A3656" s="37" t="s">
        <v>62</v>
      </c>
      <c r="B3656" s="37">
        <v>1050</v>
      </c>
      <c r="C3656" s="26" t="str">
        <f>IFERROR(INDEX(Clients[Client_Name],MATCH(Table312[[#This Row],[Client_Code]],Clients[Client_Code],0)),"")</f>
        <v>TAK</v>
      </c>
      <c r="D3656" s="25">
        <v>4</v>
      </c>
      <c r="E3656" s="25">
        <v>2</v>
      </c>
      <c r="F3656" s="25" t="b">
        <f>IF(E3656&gt;(VLOOKUP(D3656,Months_Weeks!$A$2:$B$13,2,TRUE)),FALSE)</f>
        <v>0</v>
      </c>
      <c r="G3656" s="63">
        <f>IF(Table312[[#This Row],[Facility]]="Buin",1.5%,0.25%)</f>
        <v>1.4999999999999999E-2</v>
      </c>
      <c r="H3656" s="38"/>
      <c r="I3656" s="38"/>
      <c r="J3656" s="27">
        <f t="shared" si="342"/>
        <v>174</v>
      </c>
      <c r="K3656" s="28">
        <f t="shared" si="343"/>
        <v>4</v>
      </c>
      <c r="L3656" s="27">
        <f>IF(K3656=0,0,IF(E3656&gt;1,E3656-1,VLOOKUP(K3656,Months_Weeks!$A$1:$B$13,2,0)))</f>
        <v>1</v>
      </c>
      <c r="M3656" s="29"/>
      <c r="N3656" s="39"/>
      <c r="O3656" s="39"/>
      <c r="P3656" s="50">
        <f t="shared" si="344"/>
        <v>0</v>
      </c>
      <c r="Q3656" s="28">
        <f t="shared" si="345"/>
        <v>4</v>
      </c>
      <c r="R3656" s="28">
        <f>IF(Q3656=0,0,IF(E3656&gt;1,E3656-1,VLOOKUP(Q3656,Months_Weeks!$A$1:$B$13,2,0)))</f>
        <v>1</v>
      </c>
      <c r="S3656" s="30"/>
      <c r="T3656" s="39"/>
      <c r="U3656" s="39"/>
      <c r="V3656" s="50">
        <f t="shared" si="346"/>
        <v>0</v>
      </c>
      <c r="W3656" s="28">
        <f t="shared" si="347"/>
        <v>4</v>
      </c>
      <c r="X3656" s="28">
        <f>IF(W3656=0,0,IF(E3656&gt;1,E3656-1,VLOOKUP(W3656,Months_Weeks!$A$1:$B$13,2,0)))</f>
        <v>1</v>
      </c>
      <c r="Y3656" s="30"/>
      <c r="Z3656" s="39"/>
      <c r="AA3656" s="31"/>
      <c r="AB3656" s="39"/>
      <c r="AC3656" s="31"/>
      <c r="AD3656" s="40"/>
      <c r="AE3656" s="31"/>
      <c r="AF3656" s="40"/>
      <c r="AG3656" s="31"/>
      <c r="AH3656" s="40"/>
      <c r="AI3656" s="31"/>
      <c r="AJ3656" s="40"/>
    </row>
    <row r="3657" spans="1:36" x14ac:dyDescent="0.25">
      <c r="A3657" s="37" t="s">
        <v>62</v>
      </c>
      <c r="B3657" s="37">
        <v>1050</v>
      </c>
      <c r="C3657" s="26" t="str">
        <f>IFERROR(INDEX(Clients[Client_Name],MATCH(Table312[[#This Row],[Client_Code]],Clients[Client_Code],0)),"")</f>
        <v>TAK</v>
      </c>
      <c r="D3657" s="25">
        <v>4</v>
      </c>
      <c r="E3657" s="25">
        <v>3</v>
      </c>
      <c r="F3657" s="25" t="b">
        <f>IF(E3657&gt;(VLOOKUP(D3657,Months_Weeks!$A$2:$B$13,2,TRUE)),FALSE)</f>
        <v>0</v>
      </c>
      <c r="G3657" s="63">
        <f>IF(Table312[[#This Row],[Facility]]="Buin",1.5%,0.25%)</f>
        <v>1.4999999999999999E-2</v>
      </c>
      <c r="H3657" s="38"/>
      <c r="I3657" s="38"/>
      <c r="J3657" s="27">
        <f t="shared" si="342"/>
        <v>174</v>
      </c>
      <c r="K3657" s="28">
        <f t="shared" si="343"/>
        <v>4</v>
      </c>
      <c r="L3657" s="27">
        <f>IF(K3657=0,0,IF(E3657&gt;1,E3657-1,VLOOKUP(K3657,Months_Weeks!$A$1:$B$13,2,0)))</f>
        <v>2</v>
      </c>
      <c r="M3657" s="29"/>
      <c r="N3657" s="39"/>
      <c r="O3657" s="39"/>
      <c r="P3657" s="50">
        <f t="shared" si="344"/>
        <v>0</v>
      </c>
      <c r="Q3657" s="28">
        <f t="shared" si="345"/>
        <v>4</v>
      </c>
      <c r="R3657" s="28">
        <f>IF(Q3657=0,0,IF(E3657&gt;1,E3657-1,VLOOKUP(Q3657,Months_Weeks!$A$1:$B$13,2,0)))</f>
        <v>2</v>
      </c>
      <c r="S3657" s="30"/>
      <c r="T3657" s="39"/>
      <c r="U3657" s="39"/>
      <c r="V3657" s="50">
        <f t="shared" si="346"/>
        <v>0</v>
      </c>
      <c r="W3657" s="28">
        <f t="shared" si="347"/>
        <v>4</v>
      </c>
      <c r="X3657" s="28">
        <f>IF(W3657=0,0,IF(E3657&gt;1,E3657-1,VLOOKUP(W3657,Months_Weeks!$A$1:$B$13,2,0)))</f>
        <v>2</v>
      </c>
      <c r="Y3657" s="30"/>
      <c r="Z3657" s="39"/>
      <c r="AA3657" s="31"/>
      <c r="AB3657" s="39"/>
      <c r="AC3657" s="31"/>
      <c r="AD3657" s="40"/>
      <c r="AE3657" s="31"/>
      <c r="AF3657" s="40"/>
      <c r="AG3657" s="31"/>
      <c r="AH3657" s="40"/>
      <c r="AI3657" s="31"/>
      <c r="AJ3657" s="40"/>
    </row>
    <row r="3658" spans="1:36" x14ac:dyDescent="0.25">
      <c r="A3658" s="37" t="s">
        <v>62</v>
      </c>
      <c r="B3658" s="37">
        <v>1050</v>
      </c>
      <c r="C3658" s="26" t="str">
        <f>IFERROR(INDEX(Clients[Client_Name],MATCH(Table312[[#This Row],[Client_Code]],Clients[Client_Code],0)),"")</f>
        <v>TAK</v>
      </c>
      <c r="D3658" s="25">
        <v>4</v>
      </c>
      <c r="E3658" s="25">
        <v>4</v>
      </c>
      <c r="F3658" s="25" t="b">
        <f>IF(E3658&gt;(VLOOKUP(D3658,Months_Weeks!$A$2:$B$13,2,TRUE)),FALSE)</f>
        <v>0</v>
      </c>
      <c r="G3658" s="63">
        <f>IF(Table312[[#This Row],[Facility]]="Buin",1.5%,0.25%)</f>
        <v>1.4999999999999999E-2</v>
      </c>
      <c r="H3658" s="38"/>
      <c r="I3658" s="38"/>
      <c r="J3658" s="27">
        <f t="shared" si="342"/>
        <v>174</v>
      </c>
      <c r="K3658" s="28">
        <f t="shared" si="343"/>
        <v>4</v>
      </c>
      <c r="L3658" s="27">
        <f>IF(K3658=0,0,IF(E3658&gt;1,E3658-1,VLOOKUP(K3658,Months_Weeks!$A$1:$B$13,2,0)))</f>
        <v>3</v>
      </c>
      <c r="M3658" s="29"/>
      <c r="N3658" s="39"/>
      <c r="O3658" s="39"/>
      <c r="P3658" s="50">
        <f t="shared" si="344"/>
        <v>0</v>
      </c>
      <c r="Q3658" s="28">
        <f t="shared" si="345"/>
        <v>4</v>
      </c>
      <c r="R3658" s="28">
        <f>IF(Q3658=0,0,IF(E3658&gt;1,E3658-1,VLOOKUP(Q3658,Months_Weeks!$A$1:$B$13,2,0)))</f>
        <v>3</v>
      </c>
      <c r="S3658" s="30"/>
      <c r="T3658" s="39"/>
      <c r="U3658" s="39"/>
      <c r="V3658" s="50">
        <f t="shared" si="346"/>
        <v>0</v>
      </c>
      <c r="W3658" s="28">
        <f t="shared" si="347"/>
        <v>4</v>
      </c>
      <c r="X3658" s="28">
        <f>IF(W3658=0,0,IF(E3658&gt;1,E3658-1,VLOOKUP(W3658,Months_Weeks!$A$1:$B$13,2,0)))</f>
        <v>3</v>
      </c>
      <c r="Y3658" s="30"/>
      <c r="Z3658" s="39"/>
      <c r="AA3658" s="31"/>
      <c r="AB3658" s="39"/>
      <c r="AC3658" s="31"/>
      <c r="AD3658" s="40"/>
      <c r="AE3658" s="31"/>
      <c r="AF3658" s="40"/>
      <c r="AG3658" s="31"/>
      <c r="AH3658" s="40"/>
      <c r="AI3658" s="31"/>
      <c r="AJ3658" s="40"/>
    </row>
    <row r="3659" spans="1:36" x14ac:dyDescent="0.25">
      <c r="A3659" s="37" t="s">
        <v>62</v>
      </c>
      <c r="B3659" s="37">
        <v>1050</v>
      </c>
      <c r="C3659" s="26" t="str">
        <f>IFERROR(INDEX(Clients[Client_Name],MATCH(Table312[[#This Row],[Client_Code]],Clients[Client_Code],0)),"")</f>
        <v>TAK</v>
      </c>
      <c r="D3659" s="25">
        <v>5</v>
      </c>
      <c r="E3659" s="25">
        <v>1</v>
      </c>
      <c r="F3659" s="25" t="b">
        <f>IF(E3659&gt;(VLOOKUP(D3659,Months_Weeks!$A$2:$B$13,2,TRUE)),FALSE)</f>
        <v>0</v>
      </c>
      <c r="G3659" s="63">
        <f>IF(Table312[[#This Row],[Facility]]="Buin",1.5%,0.25%)</f>
        <v>1.4999999999999999E-2</v>
      </c>
      <c r="H3659" s="38"/>
      <c r="I3659" s="38"/>
      <c r="J3659" s="27">
        <f t="shared" si="342"/>
        <v>174</v>
      </c>
      <c r="K3659" s="28">
        <f t="shared" si="343"/>
        <v>4</v>
      </c>
      <c r="L3659" s="27">
        <f>IF(K3659=0,0,IF(E3659&gt;1,E3659-1,VLOOKUP(K3659,Months_Weeks!$A$1:$B$13,2,0)))</f>
        <v>4</v>
      </c>
      <c r="M3659" s="29"/>
      <c r="N3659" s="39"/>
      <c r="O3659" s="39"/>
      <c r="P3659" s="50">
        <f t="shared" si="344"/>
        <v>0</v>
      </c>
      <c r="Q3659" s="28">
        <f t="shared" si="345"/>
        <v>4</v>
      </c>
      <c r="R3659" s="28">
        <f>IF(Q3659=0,0,IF(E3659&gt;1,E3659-1,VLOOKUP(Q3659,Months_Weeks!$A$1:$B$13,2,0)))</f>
        <v>4</v>
      </c>
      <c r="S3659" s="30"/>
      <c r="T3659" s="39"/>
      <c r="U3659" s="39"/>
      <c r="V3659" s="50">
        <f t="shared" si="346"/>
        <v>0</v>
      </c>
      <c r="W3659" s="28">
        <f t="shared" si="347"/>
        <v>4</v>
      </c>
      <c r="X3659" s="28">
        <f>IF(W3659=0,0,IF(E3659&gt;1,E3659-1,VLOOKUP(W3659,Months_Weeks!$A$1:$B$13,2,0)))</f>
        <v>4</v>
      </c>
      <c r="Y3659" s="30"/>
      <c r="Z3659" s="39"/>
      <c r="AA3659" s="31"/>
      <c r="AB3659" s="39"/>
      <c r="AC3659" s="31"/>
      <c r="AD3659" s="40"/>
      <c r="AE3659" s="31"/>
      <c r="AF3659" s="40"/>
      <c r="AG3659" s="31"/>
      <c r="AH3659" s="40"/>
      <c r="AI3659" s="31"/>
      <c r="AJ3659" s="40"/>
    </row>
    <row r="3660" spans="1:36" x14ac:dyDescent="0.25">
      <c r="A3660" s="37" t="s">
        <v>62</v>
      </c>
      <c r="B3660" s="37">
        <v>1050</v>
      </c>
      <c r="C3660" s="26" t="str">
        <f>IFERROR(INDEX(Clients[Client_Name],MATCH(Table312[[#This Row],[Client_Code]],Clients[Client_Code],0)),"")</f>
        <v>TAK</v>
      </c>
      <c r="D3660" s="25">
        <v>5</v>
      </c>
      <c r="E3660" s="25">
        <v>2</v>
      </c>
      <c r="F3660" s="25" t="b">
        <f>IF(E3660&gt;(VLOOKUP(D3660,Months_Weeks!$A$2:$B$13,2,TRUE)),FALSE)</f>
        <v>0</v>
      </c>
      <c r="G3660" s="63">
        <f>IF(Table312[[#This Row],[Facility]]="Buin",1.5%,0.25%)</f>
        <v>1.4999999999999999E-2</v>
      </c>
      <c r="H3660" s="38"/>
      <c r="I3660" s="38"/>
      <c r="J3660" s="27">
        <f t="shared" si="342"/>
        <v>174</v>
      </c>
      <c r="K3660" s="28">
        <f t="shared" si="343"/>
        <v>5</v>
      </c>
      <c r="L3660" s="27">
        <f>IF(K3660=0,0,IF(E3660&gt;1,E3660-1,VLOOKUP(K3660,Months_Weeks!$A$1:$B$13,2,0)))</f>
        <v>1</v>
      </c>
      <c r="M3660" s="29"/>
      <c r="N3660" s="39"/>
      <c r="O3660" s="39"/>
      <c r="P3660" s="50">
        <f t="shared" si="344"/>
        <v>0</v>
      </c>
      <c r="Q3660" s="28">
        <f t="shared" si="345"/>
        <v>5</v>
      </c>
      <c r="R3660" s="28">
        <f>IF(Q3660=0,0,IF(E3660&gt;1,E3660-1,VLOOKUP(Q3660,Months_Weeks!$A$1:$B$13,2,0)))</f>
        <v>1</v>
      </c>
      <c r="S3660" s="30"/>
      <c r="T3660" s="39"/>
      <c r="U3660" s="39"/>
      <c r="V3660" s="50">
        <f t="shared" si="346"/>
        <v>0</v>
      </c>
      <c r="W3660" s="28">
        <f t="shared" si="347"/>
        <v>5</v>
      </c>
      <c r="X3660" s="28">
        <f>IF(W3660=0,0,IF(E3660&gt;1,E3660-1,VLOOKUP(W3660,Months_Weeks!$A$1:$B$13,2,0)))</f>
        <v>1</v>
      </c>
      <c r="Y3660" s="30"/>
      <c r="Z3660" s="39"/>
      <c r="AA3660" s="31"/>
      <c r="AB3660" s="39"/>
      <c r="AC3660" s="31"/>
      <c r="AD3660" s="40"/>
      <c r="AE3660" s="31"/>
      <c r="AF3660" s="40"/>
      <c r="AG3660" s="31"/>
      <c r="AH3660" s="40"/>
      <c r="AI3660" s="31"/>
      <c r="AJ3660" s="40"/>
    </row>
    <row r="3661" spans="1:36" x14ac:dyDescent="0.25">
      <c r="A3661" s="37" t="s">
        <v>62</v>
      </c>
      <c r="B3661" s="37">
        <v>1050</v>
      </c>
      <c r="C3661" s="26" t="str">
        <f>IFERROR(INDEX(Clients[Client_Name],MATCH(Table312[[#This Row],[Client_Code]],Clients[Client_Code],0)),"")</f>
        <v>TAK</v>
      </c>
      <c r="D3661" s="25">
        <v>5</v>
      </c>
      <c r="E3661" s="25">
        <v>3</v>
      </c>
      <c r="F3661" s="25" t="b">
        <f>IF(E3661&gt;(VLOOKUP(D3661,Months_Weeks!$A$2:$B$13,2,TRUE)),FALSE)</f>
        <v>0</v>
      </c>
      <c r="G3661" s="63">
        <f>IF(Table312[[#This Row],[Facility]]="Buin",1.5%,0.25%)</f>
        <v>1.4999999999999999E-2</v>
      </c>
      <c r="H3661" s="38"/>
      <c r="I3661" s="38"/>
      <c r="J3661" s="27">
        <f t="shared" si="342"/>
        <v>174</v>
      </c>
      <c r="K3661" s="28">
        <f t="shared" si="343"/>
        <v>5</v>
      </c>
      <c r="L3661" s="27">
        <f>IF(K3661=0,0,IF(E3661&gt;1,E3661-1,VLOOKUP(K3661,Months_Weeks!$A$1:$B$13,2,0)))</f>
        <v>2</v>
      </c>
      <c r="M3661" s="29"/>
      <c r="N3661" s="39"/>
      <c r="O3661" s="39"/>
      <c r="P3661" s="50">
        <f t="shared" si="344"/>
        <v>0</v>
      </c>
      <c r="Q3661" s="28">
        <f t="shared" si="345"/>
        <v>5</v>
      </c>
      <c r="R3661" s="28">
        <f>IF(Q3661=0,0,IF(E3661&gt;1,E3661-1,VLOOKUP(Q3661,Months_Weeks!$A$1:$B$13,2,0)))</f>
        <v>2</v>
      </c>
      <c r="S3661" s="30"/>
      <c r="T3661" s="39"/>
      <c r="U3661" s="39"/>
      <c r="V3661" s="50">
        <f t="shared" si="346"/>
        <v>0</v>
      </c>
      <c r="W3661" s="28">
        <f t="shared" si="347"/>
        <v>5</v>
      </c>
      <c r="X3661" s="28">
        <f>IF(W3661=0,0,IF(E3661&gt;1,E3661-1,VLOOKUP(W3661,Months_Weeks!$A$1:$B$13,2,0)))</f>
        <v>2</v>
      </c>
      <c r="Y3661" s="30"/>
      <c r="Z3661" s="39"/>
      <c r="AA3661" s="31"/>
      <c r="AB3661" s="39"/>
      <c r="AC3661" s="31"/>
      <c r="AD3661" s="40"/>
      <c r="AE3661" s="31"/>
      <c r="AF3661" s="40"/>
      <c r="AG3661" s="31"/>
      <c r="AH3661" s="40"/>
      <c r="AI3661" s="31"/>
      <c r="AJ3661" s="40"/>
    </row>
    <row r="3662" spans="1:36" x14ac:dyDescent="0.25">
      <c r="A3662" s="37" t="s">
        <v>62</v>
      </c>
      <c r="B3662" s="37">
        <v>1050</v>
      </c>
      <c r="C3662" s="26" t="str">
        <f>IFERROR(INDEX(Clients[Client_Name],MATCH(Table312[[#This Row],[Client_Code]],Clients[Client_Code],0)),"")</f>
        <v>TAK</v>
      </c>
      <c r="D3662" s="25">
        <v>5</v>
      </c>
      <c r="E3662" s="25">
        <v>4</v>
      </c>
      <c r="F3662" s="25" t="b">
        <f>IF(E3662&gt;(VLOOKUP(D3662,Months_Weeks!$A$2:$B$13,2,TRUE)),FALSE)</f>
        <v>0</v>
      </c>
      <c r="G3662" s="63">
        <f>IF(Table312[[#This Row],[Facility]]="Buin",1.5%,0.25%)</f>
        <v>1.4999999999999999E-2</v>
      </c>
      <c r="H3662" s="38"/>
      <c r="I3662" s="38"/>
      <c r="J3662" s="27">
        <f t="shared" si="342"/>
        <v>174</v>
      </c>
      <c r="K3662" s="28">
        <f t="shared" si="343"/>
        <v>5</v>
      </c>
      <c r="L3662" s="27">
        <f>IF(K3662=0,0,IF(E3662&gt;1,E3662-1,VLOOKUP(K3662,Months_Weeks!$A$1:$B$13,2,0)))</f>
        <v>3</v>
      </c>
      <c r="M3662" s="29"/>
      <c r="N3662" s="39"/>
      <c r="O3662" s="39"/>
      <c r="P3662" s="50">
        <f t="shared" si="344"/>
        <v>0</v>
      </c>
      <c r="Q3662" s="28">
        <f t="shared" si="345"/>
        <v>5</v>
      </c>
      <c r="R3662" s="28">
        <f>IF(Q3662=0,0,IF(E3662&gt;1,E3662-1,VLOOKUP(Q3662,Months_Weeks!$A$1:$B$13,2,0)))</f>
        <v>3</v>
      </c>
      <c r="S3662" s="30"/>
      <c r="T3662" s="39"/>
      <c r="U3662" s="39"/>
      <c r="V3662" s="50">
        <f t="shared" si="346"/>
        <v>0</v>
      </c>
      <c r="W3662" s="28">
        <f t="shared" si="347"/>
        <v>5</v>
      </c>
      <c r="X3662" s="28">
        <f>IF(W3662=0,0,IF(E3662&gt;1,E3662-1,VLOOKUP(W3662,Months_Weeks!$A$1:$B$13,2,0)))</f>
        <v>3</v>
      </c>
      <c r="Y3662" s="30"/>
      <c r="Z3662" s="39"/>
      <c r="AA3662" s="31"/>
      <c r="AB3662" s="39"/>
      <c r="AC3662" s="31"/>
      <c r="AD3662" s="40"/>
      <c r="AE3662" s="31"/>
      <c r="AF3662" s="40"/>
      <c r="AG3662" s="31"/>
      <c r="AH3662" s="40"/>
      <c r="AI3662" s="31"/>
      <c r="AJ3662" s="40"/>
    </row>
    <row r="3663" spans="1:36" x14ac:dyDescent="0.25">
      <c r="A3663" s="37" t="s">
        <v>62</v>
      </c>
      <c r="B3663" s="37">
        <v>1050</v>
      </c>
      <c r="C3663" s="26" t="str">
        <f>IFERROR(INDEX(Clients[Client_Name],MATCH(Table312[[#This Row],[Client_Code]],Clients[Client_Code],0)),"")</f>
        <v>TAK</v>
      </c>
      <c r="D3663" s="25">
        <v>6</v>
      </c>
      <c r="E3663" s="25">
        <v>1</v>
      </c>
      <c r="F3663" s="25" t="b">
        <f>IF(E3663&gt;(VLOOKUP(D3663,Months_Weeks!$A$2:$B$13,2,TRUE)),FALSE)</f>
        <v>0</v>
      </c>
      <c r="G3663" s="63">
        <f>IF(Table312[[#This Row],[Facility]]="Buin",1.5%,0.25%)</f>
        <v>1.4999999999999999E-2</v>
      </c>
      <c r="H3663" s="38"/>
      <c r="I3663" s="38"/>
      <c r="J3663" s="27">
        <f t="shared" si="342"/>
        <v>174</v>
      </c>
      <c r="K3663" s="28">
        <f t="shared" si="343"/>
        <v>5</v>
      </c>
      <c r="L3663" s="27">
        <f>IF(K3663=0,0,IF(E3663&gt;1,E3663-1,VLOOKUP(K3663,Months_Weeks!$A$1:$B$13,2,0)))</f>
        <v>4</v>
      </c>
      <c r="M3663" s="29"/>
      <c r="N3663" s="39"/>
      <c r="O3663" s="39"/>
      <c r="P3663" s="50">
        <f t="shared" si="344"/>
        <v>0</v>
      </c>
      <c r="Q3663" s="28">
        <f t="shared" si="345"/>
        <v>5</v>
      </c>
      <c r="R3663" s="28">
        <f>IF(Q3663=0,0,IF(E3663&gt;1,E3663-1,VLOOKUP(Q3663,Months_Weeks!$A$1:$B$13,2,0)))</f>
        <v>4</v>
      </c>
      <c r="S3663" s="30"/>
      <c r="T3663" s="39"/>
      <c r="U3663" s="39"/>
      <c r="V3663" s="50">
        <f t="shared" si="346"/>
        <v>0</v>
      </c>
      <c r="W3663" s="28">
        <f t="shared" si="347"/>
        <v>5</v>
      </c>
      <c r="X3663" s="28">
        <f>IF(W3663=0,0,IF(E3663&gt;1,E3663-1,VLOOKUP(W3663,Months_Weeks!$A$1:$B$13,2,0)))</f>
        <v>4</v>
      </c>
      <c r="Y3663" s="30"/>
      <c r="Z3663" s="39"/>
      <c r="AA3663" s="31"/>
      <c r="AB3663" s="39"/>
      <c r="AC3663" s="31"/>
      <c r="AD3663" s="40"/>
      <c r="AE3663" s="31"/>
      <c r="AF3663" s="40"/>
      <c r="AG3663" s="31"/>
      <c r="AH3663" s="40"/>
      <c r="AI3663" s="31"/>
      <c r="AJ3663" s="40"/>
    </row>
    <row r="3664" spans="1:36" x14ac:dyDescent="0.25">
      <c r="A3664" s="37" t="s">
        <v>62</v>
      </c>
      <c r="B3664" s="37">
        <v>1050</v>
      </c>
      <c r="C3664" s="26" t="str">
        <f>IFERROR(INDEX(Clients[Client_Name],MATCH(Table312[[#This Row],[Client_Code]],Clients[Client_Code],0)),"")</f>
        <v>TAK</v>
      </c>
      <c r="D3664" s="25">
        <v>6</v>
      </c>
      <c r="E3664" s="25">
        <v>2</v>
      </c>
      <c r="F3664" s="25" t="b">
        <f>IF(E3664&gt;(VLOOKUP(D3664,Months_Weeks!$A$2:$B$13,2,TRUE)),FALSE)</f>
        <v>0</v>
      </c>
      <c r="G3664" s="63">
        <f>IF(Table312[[#This Row],[Facility]]="Buin",1.5%,0.25%)</f>
        <v>1.4999999999999999E-2</v>
      </c>
      <c r="H3664" s="38"/>
      <c r="I3664" s="38"/>
      <c r="J3664" s="27">
        <f t="shared" si="342"/>
        <v>174</v>
      </c>
      <c r="K3664" s="28">
        <f t="shared" si="343"/>
        <v>6</v>
      </c>
      <c r="L3664" s="27">
        <f>IF(K3664=0,0,IF(E3664&gt;1,E3664-1,VLOOKUP(K3664,Months_Weeks!$A$1:$B$13,2,0)))</f>
        <v>1</v>
      </c>
      <c r="M3664" s="29"/>
      <c r="N3664" s="39"/>
      <c r="O3664" s="39"/>
      <c r="P3664" s="50">
        <f t="shared" si="344"/>
        <v>0</v>
      </c>
      <c r="Q3664" s="28">
        <f t="shared" si="345"/>
        <v>6</v>
      </c>
      <c r="R3664" s="28">
        <f>IF(Q3664=0,0,IF(E3664&gt;1,E3664-1,VLOOKUP(Q3664,Months_Weeks!$A$1:$B$13,2,0)))</f>
        <v>1</v>
      </c>
      <c r="S3664" s="30"/>
      <c r="T3664" s="39"/>
      <c r="U3664" s="39"/>
      <c r="V3664" s="50">
        <f t="shared" si="346"/>
        <v>0</v>
      </c>
      <c r="W3664" s="28">
        <f t="shared" si="347"/>
        <v>6</v>
      </c>
      <c r="X3664" s="28">
        <f>IF(W3664=0,0,IF(E3664&gt;1,E3664-1,VLOOKUP(W3664,Months_Weeks!$A$1:$B$13,2,0)))</f>
        <v>1</v>
      </c>
      <c r="Y3664" s="30"/>
      <c r="Z3664" s="39"/>
      <c r="AA3664" s="31"/>
      <c r="AB3664" s="39"/>
      <c r="AC3664" s="31"/>
      <c r="AD3664" s="40"/>
      <c r="AE3664" s="31"/>
      <c r="AF3664" s="40"/>
      <c r="AG3664" s="31"/>
      <c r="AH3664" s="40"/>
      <c r="AI3664" s="31"/>
      <c r="AJ3664" s="40"/>
    </row>
    <row r="3665" spans="1:36" x14ac:dyDescent="0.25">
      <c r="A3665" s="37" t="s">
        <v>62</v>
      </c>
      <c r="B3665" s="37">
        <v>1050</v>
      </c>
      <c r="C3665" s="26" t="str">
        <f>IFERROR(INDEX(Clients[Client_Name],MATCH(Table312[[#This Row],[Client_Code]],Clients[Client_Code],0)),"")</f>
        <v>TAK</v>
      </c>
      <c r="D3665" s="25">
        <v>6</v>
      </c>
      <c r="E3665" s="25">
        <v>3</v>
      </c>
      <c r="F3665" s="25" t="b">
        <f>IF(E3665&gt;(VLOOKUP(D3665,Months_Weeks!$A$2:$B$13,2,TRUE)),FALSE)</f>
        <v>0</v>
      </c>
      <c r="G3665" s="63">
        <f>IF(Table312[[#This Row],[Facility]]="Buin",1.5%,0.25%)</f>
        <v>1.4999999999999999E-2</v>
      </c>
      <c r="H3665" s="38"/>
      <c r="I3665" s="38"/>
      <c r="J3665" s="27">
        <f t="shared" si="342"/>
        <v>174</v>
      </c>
      <c r="K3665" s="28">
        <f t="shared" si="343"/>
        <v>6</v>
      </c>
      <c r="L3665" s="27">
        <f>IF(K3665=0,0,IF(E3665&gt;1,E3665-1,VLOOKUP(K3665,Months_Weeks!$A$1:$B$13,2,0)))</f>
        <v>2</v>
      </c>
      <c r="M3665" s="29"/>
      <c r="N3665" s="39"/>
      <c r="O3665" s="39"/>
      <c r="P3665" s="50">
        <f t="shared" si="344"/>
        <v>0</v>
      </c>
      <c r="Q3665" s="28">
        <f t="shared" si="345"/>
        <v>6</v>
      </c>
      <c r="R3665" s="28">
        <f>IF(Q3665=0,0,IF(E3665&gt;1,E3665-1,VLOOKUP(Q3665,Months_Weeks!$A$1:$B$13,2,0)))</f>
        <v>2</v>
      </c>
      <c r="S3665" s="30"/>
      <c r="T3665" s="39"/>
      <c r="U3665" s="39"/>
      <c r="V3665" s="50">
        <f t="shared" si="346"/>
        <v>0</v>
      </c>
      <c r="W3665" s="28">
        <f t="shared" si="347"/>
        <v>6</v>
      </c>
      <c r="X3665" s="28">
        <f>IF(W3665=0,0,IF(E3665&gt;1,E3665-1,VLOOKUP(W3665,Months_Weeks!$A$1:$B$13,2,0)))</f>
        <v>2</v>
      </c>
      <c r="Y3665" s="30"/>
      <c r="Z3665" s="39"/>
      <c r="AA3665" s="31"/>
      <c r="AB3665" s="39"/>
      <c r="AC3665" s="31"/>
      <c r="AD3665" s="40"/>
      <c r="AE3665" s="31"/>
      <c r="AF3665" s="40"/>
      <c r="AG3665" s="31"/>
      <c r="AH3665" s="40"/>
      <c r="AI3665" s="31"/>
      <c r="AJ3665" s="40"/>
    </row>
    <row r="3666" spans="1:36" x14ac:dyDescent="0.25">
      <c r="A3666" s="37" t="s">
        <v>62</v>
      </c>
      <c r="B3666" s="37">
        <v>1050</v>
      </c>
      <c r="C3666" s="26" t="str">
        <f>IFERROR(INDEX(Clients[Client_Name],MATCH(Table312[[#This Row],[Client_Code]],Clients[Client_Code],0)),"")</f>
        <v>TAK</v>
      </c>
      <c r="D3666" s="25">
        <v>6</v>
      </c>
      <c r="E3666" s="25">
        <v>4</v>
      </c>
      <c r="F3666" s="25" t="b">
        <f>IF(E3666&gt;(VLOOKUP(D3666,Months_Weeks!$A$2:$B$13,2,TRUE)),FALSE)</f>
        <v>0</v>
      </c>
      <c r="G3666" s="63">
        <f>IF(Table312[[#This Row],[Facility]]="Buin",1.5%,0.25%)</f>
        <v>1.4999999999999999E-2</v>
      </c>
      <c r="H3666" s="38"/>
      <c r="I3666" s="38"/>
      <c r="J3666" s="27">
        <f t="shared" si="342"/>
        <v>174</v>
      </c>
      <c r="K3666" s="28">
        <f t="shared" si="343"/>
        <v>6</v>
      </c>
      <c r="L3666" s="27">
        <f>IF(K3666=0,0,IF(E3666&gt;1,E3666-1,VLOOKUP(K3666,Months_Weeks!$A$1:$B$13,2,0)))</f>
        <v>3</v>
      </c>
      <c r="M3666" s="29"/>
      <c r="N3666" s="39"/>
      <c r="O3666" s="39"/>
      <c r="P3666" s="50">
        <f t="shared" si="344"/>
        <v>0</v>
      </c>
      <c r="Q3666" s="28">
        <f t="shared" si="345"/>
        <v>6</v>
      </c>
      <c r="R3666" s="28">
        <f>IF(Q3666=0,0,IF(E3666&gt;1,E3666-1,VLOOKUP(Q3666,Months_Weeks!$A$1:$B$13,2,0)))</f>
        <v>3</v>
      </c>
      <c r="S3666" s="30"/>
      <c r="T3666" s="39"/>
      <c r="U3666" s="39"/>
      <c r="V3666" s="50">
        <f t="shared" si="346"/>
        <v>0</v>
      </c>
      <c r="W3666" s="28">
        <f t="shared" si="347"/>
        <v>6</v>
      </c>
      <c r="X3666" s="28">
        <f>IF(W3666=0,0,IF(E3666&gt;1,E3666-1,VLOOKUP(W3666,Months_Weeks!$A$1:$B$13,2,0)))</f>
        <v>3</v>
      </c>
      <c r="Y3666" s="30"/>
      <c r="Z3666" s="39"/>
      <c r="AA3666" s="31"/>
      <c r="AB3666" s="39"/>
      <c r="AC3666" s="31"/>
      <c r="AD3666" s="40"/>
      <c r="AE3666" s="31"/>
      <c r="AF3666" s="40"/>
      <c r="AG3666" s="31"/>
      <c r="AH3666" s="40"/>
      <c r="AI3666" s="31"/>
      <c r="AJ3666" s="40"/>
    </row>
    <row r="3667" spans="1:36" x14ac:dyDescent="0.25">
      <c r="A3667" s="37" t="s">
        <v>62</v>
      </c>
      <c r="B3667" s="37">
        <v>1050</v>
      </c>
      <c r="C3667" s="26" t="str">
        <f>IFERROR(INDEX(Clients[Client_Name],MATCH(Table312[[#This Row],[Client_Code]],Clients[Client_Code],0)),"")</f>
        <v>TAK</v>
      </c>
      <c r="D3667" s="25">
        <v>6</v>
      </c>
      <c r="E3667" s="25">
        <v>5</v>
      </c>
      <c r="F3667" s="25" t="b">
        <f>IF(E3667&gt;(VLOOKUP(D3667,Months_Weeks!$A$2:$B$13,2,TRUE)),FALSE)</f>
        <v>0</v>
      </c>
      <c r="G3667" s="63">
        <f>IF(Table312[[#This Row],[Facility]]="Buin",1.5%,0.25%)</f>
        <v>1.4999999999999999E-2</v>
      </c>
      <c r="H3667" s="38"/>
      <c r="I3667" s="38"/>
      <c r="J3667" s="27">
        <f t="shared" si="342"/>
        <v>174</v>
      </c>
      <c r="K3667" s="28">
        <f t="shared" si="343"/>
        <v>6</v>
      </c>
      <c r="L3667" s="27">
        <f>IF(K3667=0,0,IF(E3667&gt;1,E3667-1,VLOOKUP(K3667,Months_Weeks!$A$1:$B$13,2,0)))</f>
        <v>4</v>
      </c>
      <c r="M3667" s="29"/>
      <c r="N3667" s="39"/>
      <c r="O3667" s="39"/>
      <c r="P3667" s="50">
        <f t="shared" si="344"/>
        <v>0</v>
      </c>
      <c r="Q3667" s="28">
        <f t="shared" si="345"/>
        <v>6</v>
      </c>
      <c r="R3667" s="28">
        <f>IF(Q3667=0,0,IF(E3667&gt;1,E3667-1,VLOOKUP(Q3667,Months_Weeks!$A$1:$B$13,2,0)))</f>
        <v>4</v>
      </c>
      <c r="S3667" s="30"/>
      <c r="T3667" s="39"/>
      <c r="U3667" s="39"/>
      <c r="V3667" s="50">
        <f t="shared" si="346"/>
        <v>0</v>
      </c>
      <c r="W3667" s="28">
        <f t="shared" si="347"/>
        <v>6</v>
      </c>
      <c r="X3667" s="28">
        <f>IF(W3667=0,0,IF(E3667&gt;1,E3667-1,VLOOKUP(W3667,Months_Weeks!$A$1:$B$13,2,0)))</f>
        <v>4</v>
      </c>
      <c r="Y3667" s="30"/>
      <c r="Z3667" s="39"/>
      <c r="AA3667" s="31"/>
      <c r="AB3667" s="39"/>
      <c r="AC3667" s="31"/>
      <c r="AD3667" s="40"/>
      <c r="AE3667" s="31"/>
      <c r="AF3667" s="40"/>
      <c r="AG3667" s="31"/>
      <c r="AH3667" s="40"/>
      <c r="AI3667" s="31"/>
      <c r="AJ3667" s="40"/>
    </row>
    <row r="3668" spans="1:36" x14ac:dyDescent="0.25">
      <c r="A3668" s="37" t="s">
        <v>62</v>
      </c>
      <c r="B3668" s="37">
        <v>1050</v>
      </c>
      <c r="C3668" s="26" t="str">
        <f>IFERROR(INDEX(Clients[Client_Name],MATCH(Table312[[#This Row],[Client_Code]],Clients[Client_Code],0)),"")</f>
        <v>TAK</v>
      </c>
      <c r="D3668" s="25">
        <v>7</v>
      </c>
      <c r="E3668" s="25">
        <v>1</v>
      </c>
      <c r="F3668" s="25" t="b">
        <f>IF(E3668&gt;(VLOOKUP(D3668,Months_Weeks!$A$2:$B$13,2,TRUE)),FALSE)</f>
        <v>0</v>
      </c>
      <c r="G3668" s="63">
        <f>IF(Table312[[#This Row],[Facility]]="Buin",1.5%,0.25%)</f>
        <v>1.4999999999999999E-2</v>
      </c>
      <c r="H3668" s="38"/>
      <c r="I3668" s="38"/>
      <c r="J3668" s="27">
        <f t="shared" si="342"/>
        <v>174</v>
      </c>
      <c r="K3668" s="28">
        <f t="shared" si="343"/>
        <v>6</v>
      </c>
      <c r="L3668" s="27">
        <f>IF(K3668=0,0,IF(E3668&gt;1,E3668-1,VLOOKUP(K3668,Months_Weeks!$A$1:$B$13,2,0)))</f>
        <v>5</v>
      </c>
      <c r="M3668" s="29"/>
      <c r="N3668" s="39"/>
      <c r="O3668" s="39"/>
      <c r="P3668" s="50">
        <f t="shared" si="344"/>
        <v>0</v>
      </c>
      <c r="Q3668" s="28">
        <f t="shared" si="345"/>
        <v>6</v>
      </c>
      <c r="R3668" s="28">
        <f>IF(Q3668=0,0,IF(E3668&gt;1,E3668-1,VLOOKUP(Q3668,Months_Weeks!$A$1:$B$13,2,0)))</f>
        <v>5</v>
      </c>
      <c r="S3668" s="30"/>
      <c r="T3668" s="39"/>
      <c r="U3668" s="39"/>
      <c r="V3668" s="50">
        <f t="shared" si="346"/>
        <v>0</v>
      </c>
      <c r="W3668" s="28">
        <f t="shared" si="347"/>
        <v>6</v>
      </c>
      <c r="X3668" s="28">
        <f>IF(W3668=0,0,IF(E3668&gt;1,E3668-1,VLOOKUP(W3668,Months_Weeks!$A$1:$B$13,2,0)))</f>
        <v>5</v>
      </c>
      <c r="Y3668" s="30"/>
      <c r="Z3668" s="39"/>
      <c r="AA3668" s="31"/>
      <c r="AB3668" s="39"/>
      <c r="AC3668" s="31"/>
      <c r="AD3668" s="40"/>
      <c r="AE3668" s="31"/>
      <c r="AF3668" s="40"/>
      <c r="AG3668" s="31"/>
      <c r="AH3668" s="40"/>
      <c r="AI3668" s="31"/>
      <c r="AJ3668" s="40"/>
    </row>
    <row r="3669" spans="1:36" x14ac:dyDescent="0.25">
      <c r="A3669" s="37" t="s">
        <v>62</v>
      </c>
      <c r="B3669" s="37">
        <v>1050</v>
      </c>
      <c r="C3669" s="26" t="str">
        <f>IFERROR(INDEX(Clients[Client_Name],MATCH(Table312[[#This Row],[Client_Code]],Clients[Client_Code],0)),"")</f>
        <v>TAK</v>
      </c>
      <c r="D3669" s="25">
        <v>7</v>
      </c>
      <c r="E3669" s="25">
        <v>2</v>
      </c>
      <c r="F3669" s="25" t="b">
        <f>IF(E3669&gt;(VLOOKUP(D3669,Months_Weeks!$A$2:$B$13,2,TRUE)),FALSE)</f>
        <v>0</v>
      </c>
      <c r="G3669" s="63">
        <f>IF(Table312[[#This Row],[Facility]]="Buin",1.5%,0.25%)</f>
        <v>1.4999999999999999E-2</v>
      </c>
      <c r="H3669" s="38"/>
      <c r="I3669" s="38"/>
      <c r="J3669" s="27">
        <f t="shared" si="342"/>
        <v>174</v>
      </c>
      <c r="K3669" s="28">
        <f t="shared" si="343"/>
        <v>7</v>
      </c>
      <c r="L3669" s="27">
        <f>IF(K3669=0,0,IF(E3669&gt;1,E3669-1,VLOOKUP(K3669,Months_Weeks!$A$1:$B$13,2,0)))</f>
        <v>1</v>
      </c>
      <c r="M3669" s="29"/>
      <c r="N3669" s="39"/>
      <c r="O3669" s="39"/>
      <c r="P3669" s="50">
        <f t="shared" si="344"/>
        <v>0</v>
      </c>
      <c r="Q3669" s="28">
        <f t="shared" si="345"/>
        <v>7</v>
      </c>
      <c r="R3669" s="28">
        <f>IF(Q3669=0,0,IF(E3669&gt;1,E3669-1,VLOOKUP(Q3669,Months_Weeks!$A$1:$B$13,2,0)))</f>
        <v>1</v>
      </c>
      <c r="S3669" s="30"/>
      <c r="T3669" s="39"/>
      <c r="U3669" s="39"/>
      <c r="V3669" s="50">
        <f t="shared" si="346"/>
        <v>0</v>
      </c>
      <c r="W3669" s="28">
        <f t="shared" si="347"/>
        <v>7</v>
      </c>
      <c r="X3669" s="28">
        <f>IF(W3669=0,0,IF(E3669&gt;1,E3669-1,VLOOKUP(W3669,Months_Weeks!$A$1:$B$13,2,0)))</f>
        <v>1</v>
      </c>
      <c r="Y3669" s="30"/>
      <c r="Z3669" s="39"/>
      <c r="AA3669" s="31"/>
      <c r="AB3669" s="39"/>
      <c r="AC3669" s="31"/>
      <c r="AD3669" s="40"/>
      <c r="AE3669" s="31"/>
      <c r="AF3669" s="40"/>
      <c r="AG3669" s="31"/>
      <c r="AH3669" s="40"/>
      <c r="AI3669" s="31"/>
      <c r="AJ3669" s="40"/>
    </row>
    <row r="3670" spans="1:36" x14ac:dyDescent="0.25">
      <c r="A3670" s="37" t="s">
        <v>62</v>
      </c>
      <c r="B3670" s="37">
        <v>1050</v>
      </c>
      <c r="C3670" s="26" t="str">
        <f>IFERROR(INDEX(Clients[Client_Name],MATCH(Table312[[#This Row],[Client_Code]],Clients[Client_Code],0)),"")</f>
        <v>TAK</v>
      </c>
      <c r="D3670" s="25">
        <v>7</v>
      </c>
      <c r="E3670" s="25">
        <v>3</v>
      </c>
      <c r="F3670" s="25" t="b">
        <f>IF(E3670&gt;(VLOOKUP(D3670,Months_Weeks!$A$2:$B$13,2,TRUE)),FALSE)</f>
        <v>0</v>
      </c>
      <c r="G3670" s="63">
        <f>IF(Table312[[#This Row],[Facility]]="Buin",1.5%,0.25%)</f>
        <v>1.4999999999999999E-2</v>
      </c>
      <c r="H3670" s="38"/>
      <c r="I3670" s="38"/>
      <c r="J3670" s="27">
        <f t="shared" si="342"/>
        <v>174</v>
      </c>
      <c r="K3670" s="28">
        <f t="shared" si="343"/>
        <v>7</v>
      </c>
      <c r="L3670" s="27">
        <f>IF(K3670=0,0,IF(E3670&gt;1,E3670-1,VLOOKUP(K3670,Months_Weeks!$A$1:$B$13,2,0)))</f>
        <v>2</v>
      </c>
      <c r="M3670" s="29"/>
      <c r="N3670" s="39"/>
      <c r="O3670" s="39"/>
      <c r="P3670" s="50">
        <f t="shared" si="344"/>
        <v>0</v>
      </c>
      <c r="Q3670" s="28">
        <f t="shared" si="345"/>
        <v>7</v>
      </c>
      <c r="R3670" s="28">
        <f>IF(Q3670=0,0,IF(E3670&gt;1,E3670-1,VLOOKUP(Q3670,Months_Weeks!$A$1:$B$13,2,0)))</f>
        <v>2</v>
      </c>
      <c r="S3670" s="30"/>
      <c r="T3670" s="39"/>
      <c r="U3670" s="39"/>
      <c r="V3670" s="50">
        <f t="shared" si="346"/>
        <v>0</v>
      </c>
      <c r="W3670" s="28">
        <f t="shared" si="347"/>
        <v>7</v>
      </c>
      <c r="X3670" s="28">
        <f>IF(W3670=0,0,IF(E3670&gt;1,E3670-1,VLOOKUP(W3670,Months_Weeks!$A$1:$B$13,2,0)))</f>
        <v>2</v>
      </c>
      <c r="Y3670" s="30"/>
      <c r="Z3670" s="39"/>
      <c r="AA3670" s="31"/>
      <c r="AB3670" s="39"/>
      <c r="AC3670" s="31"/>
      <c r="AD3670" s="40"/>
      <c r="AE3670" s="31"/>
      <c r="AF3670" s="40"/>
      <c r="AG3670" s="31"/>
      <c r="AH3670" s="40"/>
      <c r="AI3670" s="31"/>
      <c r="AJ3670" s="40"/>
    </row>
    <row r="3671" spans="1:36" x14ac:dyDescent="0.25">
      <c r="A3671" s="37" t="s">
        <v>62</v>
      </c>
      <c r="B3671" s="37">
        <v>1050</v>
      </c>
      <c r="C3671" s="26" t="str">
        <f>IFERROR(INDEX(Clients[Client_Name],MATCH(Table312[[#This Row],[Client_Code]],Clients[Client_Code],0)),"")</f>
        <v>TAK</v>
      </c>
      <c r="D3671" s="25">
        <v>7</v>
      </c>
      <c r="E3671" s="25">
        <v>4</v>
      </c>
      <c r="F3671" s="25" t="b">
        <f>IF(E3671&gt;(VLOOKUP(D3671,Months_Weeks!$A$2:$B$13,2,TRUE)),FALSE)</f>
        <v>0</v>
      </c>
      <c r="G3671" s="63">
        <f>IF(Table312[[#This Row],[Facility]]="Buin",1.5%,0.25%)</f>
        <v>1.4999999999999999E-2</v>
      </c>
      <c r="H3671" s="38"/>
      <c r="I3671" s="38"/>
      <c r="J3671" s="27">
        <f t="shared" si="342"/>
        <v>174</v>
      </c>
      <c r="K3671" s="28">
        <f t="shared" si="343"/>
        <v>7</v>
      </c>
      <c r="L3671" s="27">
        <f>IF(K3671=0,0,IF(E3671&gt;1,E3671-1,VLOOKUP(K3671,Months_Weeks!$A$1:$B$13,2,0)))</f>
        <v>3</v>
      </c>
      <c r="M3671" s="29"/>
      <c r="N3671" s="39"/>
      <c r="O3671" s="39"/>
      <c r="P3671" s="50">
        <f t="shared" si="344"/>
        <v>0</v>
      </c>
      <c r="Q3671" s="28">
        <f t="shared" si="345"/>
        <v>7</v>
      </c>
      <c r="R3671" s="28">
        <f>IF(Q3671=0,0,IF(E3671&gt;1,E3671-1,VLOOKUP(Q3671,Months_Weeks!$A$1:$B$13,2,0)))</f>
        <v>3</v>
      </c>
      <c r="S3671" s="30"/>
      <c r="T3671" s="39"/>
      <c r="U3671" s="39"/>
      <c r="V3671" s="50">
        <f t="shared" si="346"/>
        <v>0</v>
      </c>
      <c r="W3671" s="28">
        <f t="shared" si="347"/>
        <v>7</v>
      </c>
      <c r="X3671" s="28">
        <f>IF(W3671=0,0,IF(E3671&gt;1,E3671-1,VLOOKUP(W3671,Months_Weeks!$A$1:$B$13,2,0)))</f>
        <v>3</v>
      </c>
      <c r="Y3671" s="30"/>
      <c r="Z3671" s="39"/>
      <c r="AA3671" s="31"/>
      <c r="AB3671" s="39"/>
      <c r="AC3671" s="31"/>
      <c r="AD3671" s="40"/>
      <c r="AE3671" s="31"/>
      <c r="AF3671" s="40"/>
      <c r="AG3671" s="31"/>
      <c r="AH3671" s="40"/>
      <c r="AI3671" s="31"/>
      <c r="AJ3671" s="40"/>
    </row>
    <row r="3672" spans="1:36" x14ac:dyDescent="0.25">
      <c r="A3672" s="37" t="s">
        <v>62</v>
      </c>
      <c r="B3672" s="37">
        <v>1050</v>
      </c>
      <c r="C3672" s="26" t="str">
        <f>IFERROR(INDEX(Clients[Client_Name],MATCH(Table312[[#This Row],[Client_Code]],Clients[Client_Code],0)),"")</f>
        <v>TAK</v>
      </c>
      <c r="D3672" s="25">
        <v>8</v>
      </c>
      <c r="E3672" s="25">
        <v>1</v>
      </c>
      <c r="F3672" s="25" t="b">
        <f>IF(E3672&gt;(VLOOKUP(D3672,Months_Weeks!$A$2:$B$13,2,TRUE)),FALSE)</f>
        <v>0</v>
      </c>
      <c r="G3672" s="63">
        <f>IF(Table312[[#This Row],[Facility]]="Buin",1.5%,0.25%)</f>
        <v>1.4999999999999999E-2</v>
      </c>
      <c r="H3672" s="38"/>
      <c r="I3672" s="38"/>
      <c r="J3672" s="27">
        <f t="shared" si="342"/>
        <v>174</v>
      </c>
      <c r="K3672" s="28">
        <f t="shared" si="343"/>
        <v>7</v>
      </c>
      <c r="L3672" s="27">
        <f>IF(K3672=0,0,IF(E3672&gt;1,E3672-1,VLOOKUP(K3672,Months_Weeks!$A$1:$B$13,2,0)))</f>
        <v>4</v>
      </c>
      <c r="M3672" s="29"/>
      <c r="N3672" s="39"/>
      <c r="O3672" s="39"/>
      <c r="P3672" s="50">
        <f t="shared" si="344"/>
        <v>0</v>
      </c>
      <c r="Q3672" s="28">
        <f t="shared" si="345"/>
        <v>7</v>
      </c>
      <c r="R3672" s="28">
        <f>IF(Q3672=0,0,IF(E3672&gt;1,E3672-1,VLOOKUP(Q3672,Months_Weeks!$A$1:$B$13,2,0)))</f>
        <v>4</v>
      </c>
      <c r="S3672" s="30"/>
      <c r="T3672" s="39"/>
      <c r="U3672" s="39"/>
      <c r="V3672" s="50">
        <f t="shared" si="346"/>
        <v>0</v>
      </c>
      <c r="W3672" s="28">
        <f t="shared" si="347"/>
        <v>7</v>
      </c>
      <c r="X3672" s="28">
        <f>IF(W3672=0,0,IF(E3672&gt;1,E3672-1,VLOOKUP(W3672,Months_Weeks!$A$1:$B$13,2,0)))</f>
        <v>4</v>
      </c>
      <c r="Y3672" s="30"/>
      <c r="Z3672" s="39"/>
      <c r="AA3672" s="31"/>
      <c r="AB3672" s="39"/>
      <c r="AC3672" s="31"/>
      <c r="AD3672" s="40"/>
      <c r="AE3672" s="31"/>
      <c r="AF3672" s="40"/>
      <c r="AG3672" s="31"/>
      <c r="AH3672" s="40"/>
      <c r="AI3672" s="31"/>
      <c r="AJ3672" s="40"/>
    </row>
    <row r="3673" spans="1:36" x14ac:dyDescent="0.25">
      <c r="A3673" s="37" t="s">
        <v>62</v>
      </c>
      <c r="B3673" s="37">
        <v>1050</v>
      </c>
      <c r="C3673" s="26" t="str">
        <f>IFERROR(INDEX(Clients[Client_Name],MATCH(Table312[[#This Row],[Client_Code]],Clients[Client_Code],0)),"")</f>
        <v>TAK</v>
      </c>
      <c r="D3673" s="25">
        <v>8</v>
      </c>
      <c r="E3673" s="25">
        <v>2</v>
      </c>
      <c r="F3673" s="25" t="b">
        <f>IF(E3673&gt;(VLOOKUP(D3673,Months_Weeks!$A$2:$B$13,2,TRUE)),FALSE)</f>
        <v>0</v>
      </c>
      <c r="G3673" s="63">
        <f>IF(Table312[[#This Row],[Facility]]="Buin",1.5%,0.25%)</f>
        <v>1.4999999999999999E-2</v>
      </c>
      <c r="H3673" s="38"/>
      <c r="I3673" s="38"/>
      <c r="J3673" s="27">
        <f t="shared" si="342"/>
        <v>174</v>
      </c>
      <c r="K3673" s="28">
        <f t="shared" si="343"/>
        <v>8</v>
      </c>
      <c r="L3673" s="27">
        <f>IF(K3673=0,0,IF(E3673&gt;1,E3673-1,VLOOKUP(K3673,Months_Weeks!$A$1:$B$13,2,0)))</f>
        <v>1</v>
      </c>
      <c r="M3673" s="29"/>
      <c r="N3673" s="39"/>
      <c r="O3673" s="39"/>
      <c r="P3673" s="50">
        <f t="shared" si="344"/>
        <v>0</v>
      </c>
      <c r="Q3673" s="28">
        <f t="shared" si="345"/>
        <v>8</v>
      </c>
      <c r="R3673" s="28">
        <f>IF(Q3673=0,0,IF(E3673&gt;1,E3673-1,VLOOKUP(Q3673,Months_Weeks!$A$1:$B$13,2,0)))</f>
        <v>1</v>
      </c>
      <c r="S3673" s="30"/>
      <c r="T3673" s="39"/>
      <c r="U3673" s="39"/>
      <c r="V3673" s="50">
        <f t="shared" si="346"/>
        <v>0</v>
      </c>
      <c r="W3673" s="28">
        <f t="shared" si="347"/>
        <v>8</v>
      </c>
      <c r="X3673" s="28">
        <f>IF(W3673=0,0,IF(E3673&gt;1,E3673-1,VLOOKUP(W3673,Months_Weeks!$A$1:$B$13,2,0)))</f>
        <v>1</v>
      </c>
      <c r="Y3673" s="30"/>
      <c r="Z3673" s="39"/>
      <c r="AA3673" s="31"/>
      <c r="AB3673" s="39"/>
      <c r="AC3673" s="31"/>
      <c r="AD3673" s="40"/>
      <c r="AE3673" s="31"/>
      <c r="AF3673" s="40"/>
      <c r="AG3673" s="31"/>
      <c r="AH3673" s="40"/>
      <c r="AI3673" s="31"/>
      <c r="AJ3673" s="40"/>
    </row>
    <row r="3674" spans="1:36" x14ac:dyDescent="0.25">
      <c r="A3674" s="37" t="s">
        <v>62</v>
      </c>
      <c r="B3674" s="37">
        <v>1050</v>
      </c>
      <c r="C3674" s="26" t="str">
        <f>IFERROR(INDEX(Clients[Client_Name],MATCH(Table312[[#This Row],[Client_Code]],Clients[Client_Code],0)),"")</f>
        <v>TAK</v>
      </c>
      <c r="D3674" s="25">
        <v>8</v>
      </c>
      <c r="E3674" s="25">
        <v>3</v>
      </c>
      <c r="F3674" s="25" t="b">
        <f>IF(E3674&gt;(VLOOKUP(D3674,Months_Weeks!$A$2:$B$13,2,TRUE)),FALSE)</f>
        <v>0</v>
      </c>
      <c r="G3674" s="63">
        <f>IF(Table312[[#This Row],[Facility]]="Buin",1.5%,0.25%)</f>
        <v>1.4999999999999999E-2</v>
      </c>
      <c r="H3674" s="38"/>
      <c r="I3674" s="38"/>
      <c r="J3674" s="27">
        <f t="shared" si="342"/>
        <v>174</v>
      </c>
      <c r="K3674" s="28">
        <f t="shared" si="343"/>
        <v>8</v>
      </c>
      <c r="L3674" s="27">
        <f>IF(K3674=0,0,IF(E3674&gt;1,E3674-1,VLOOKUP(K3674,Months_Weeks!$A$1:$B$13,2,0)))</f>
        <v>2</v>
      </c>
      <c r="M3674" s="29"/>
      <c r="N3674" s="39"/>
      <c r="O3674" s="39"/>
      <c r="P3674" s="50">
        <f t="shared" si="344"/>
        <v>0</v>
      </c>
      <c r="Q3674" s="28">
        <f t="shared" si="345"/>
        <v>8</v>
      </c>
      <c r="R3674" s="28">
        <f>IF(Q3674=0,0,IF(E3674&gt;1,E3674-1,VLOOKUP(Q3674,Months_Weeks!$A$1:$B$13,2,0)))</f>
        <v>2</v>
      </c>
      <c r="S3674" s="30"/>
      <c r="T3674" s="39"/>
      <c r="U3674" s="39"/>
      <c r="V3674" s="50">
        <f t="shared" si="346"/>
        <v>0</v>
      </c>
      <c r="W3674" s="28">
        <f t="shared" si="347"/>
        <v>8</v>
      </c>
      <c r="X3674" s="28">
        <f>IF(W3674=0,0,IF(E3674&gt;1,E3674-1,VLOOKUP(W3674,Months_Weeks!$A$1:$B$13,2,0)))</f>
        <v>2</v>
      </c>
      <c r="Y3674" s="30"/>
      <c r="Z3674" s="39"/>
      <c r="AA3674" s="31"/>
      <c r="AB3674" s="39"/>
      <c r="AC3674" s="31"/>
      <c r="AD3674" s="40"/>
      <c r="AE3674" s="31"/>
      <c r="AF3674" s="40"/>
      <c r="AG3674" s="31"/>
      <c r="AH3674" s="40"/>
      <c r="AI3674" s="31"/>
      <c r="AJ3674" s="40"/>
    </row>
    <row r="3675" spans="1:36" x14ac:dyDescent="0.25">
      <c r="A3675" s="37" t="s">
        <v>62</v>
      </c>
      <c r="B3675" s="37">
        <v>1050</v>
      </c>
      <c r="C3675" s="26" t="str">
        <f>IFERROR(INDEX(Clients[Client_Name],MATCH(Table312[[#This Row],[Client_Code]],Clients[Client_Code],0)),"")</f>
        <v>TAK</v>
      </c>
      <c r="D3675" s="25">
        <v>8</v>
      </c>
      <c r="E3675" s="25">
        <v>4</v>
      </c>
      <c r="F3675" s="25" t="b">
        <f>IF(E3675&gt;(VLOOKUP(D3675,Months_Weeks!$A$2:$B$13,2,TRUE)),FALSE)</f>
        <v>0</v>
      </c>
      <c r="G3675" s="63">
        <f>IF(Table312[[#This Row],[Facility]]="Buin",1.5%,0.25%)</f>
        <v>1.4999999999999999E-2</v>
      </c>
      <c r="H3675" s="38"/>
      <c r="I3675" s="38"/>
      <c r="J3675" s="27">
        <f t="shared" si="342"/>
        <v>174</v>
      </c>
      <c r="K3675" s="28">
        <f t="shared" si="343"/>
        <v>8</v>
      </c>
      <c r="L3675" s="27">
        <f>IF(K3675=0,0,IF(E3675&gt;1,E3675-1,VLOOKUP(K3675,Months_Weeks!$A$1:$B$13,2,0)))</f>
        <v>3</v>
      </c>
      <c r="M3675" s="29"/>
      <c r="N3675" s="39"/>
      <c r="O3675" s="39"/>
      <c r="P3675" s="50">
        <f t="shared" si="344"/>
        <v>0</v>
      </c>
      <c r="Q3675" s="28">
        <f t="shared" si="345"/>
        <v>8</v>
      </c>
      <c r="R3675" s="28">
        <f>IF(Q3675=0,0,IF(E3675&gt;1,E3675-1,VLOOKUP(Q3675,Months_Weeks!$A$1:$B$13,2,0)))</f>
        <v>3</v>
      </c>
      <c r="S3675" s="30"/>
      <c r="T3675" s="39"/>
      <c r="U3675" s="39"/>
      <c r="V3675" s="50">
        <f t="shared" si="346"/>
        <v>0</v>
      </c>
      <c r="W3675" s="28">
        <f t="shared" si="347"/>
        <v>8</v>
      </c>
      <c r="X3675" s="28">
        <f>IF(W3675=0,0,IF(E3675&gt;1,E3675-1,VLOOKUP(W3675,Months_Weeks!$A$1:$B$13,2,0)))</f>
        <v>3</v>
      </c>
      <c r="Y3675" s="30"/>
      <c r="Z3675" s="39"/>
      <c r="AA3675" s="31"/>
      <c r="AB3675" s="39"/>
      <c r="AC3675" s="31"/>
      <c r="AD3675" s="40"/>
      <c r="AE3675" s="31"/>
      <c r="AF3675" s="40"/>
      <c r="AG3675" s="31"/>
      <c r="AH3675" s="40"/>
      <c r="AI3675" s="31"/>
      <c r="AJ3675" s="40"/>
    </row>
    <row r="3676" spans="1:36" x14ac:dyDescent="0.25">
      <c r="A3676" s="37" t="s">
        <v>62</v>
      </c>
      <c r="B3676" s="37">
        <v>1050</v>
      </c>
      <c r="C3676" s="26" t="str">
        <f>IFERROR(INDEX(Clients[Client_Name],MATCH(Table312[[#This Row],[Client_Code]],Clients[Client_Code],0)),"")</f>
        <v>TAK</v>
      </c>
      <c r="D3676" s="25">
        <v>9</v>
      </c>
      <c r="E3676" s="25">
        <v>1</v>
      </c>
      <c r="F3676" s="25" t="b">
        <f>IF(E3676&gt;(VLOOKUP(D3676,Months_Weeks!$A$2:$B$13,2,TRUE)),FALSE)</f>
        <v>0</v>
      </c>
      <c r="G3676" s="63">
        <f>IF(Table312[[#This Row],[Facility]]="Buin",1.5%,0.25%)</f>
        <v>1.4999999999999999E-2</v>
      </c>
      <c r="H3676" s="38"/>
      <c r="I3676" s="38"/>
      <c r="J3676" s="27">
        <f t="shared" si="342"/>
        <v>174</v>
      </c>
      <c r="K3676" s="28">
        <f t="shared" si="343"/>
        <v>8</v>
      </c>
      <c r="L3676" s="27">
        <f>IF(K3676=0,0,IF(E3676&gt;1,E3676-1,VLOOKUP(K3676,Months_Weeks!$A$1:$B$13,2,0)))</f>
        <v>4</v>
      </c>
      <c r="M3676" s="29"/>
      <c r="N3676" s="39"/>
      <c r="O3676" s="39"/>
      <c r="P3676" s="50">
        <f t="shared" si="344"/>
        <v>0</v>
      </c>
      <c r="Q3676" s="28">
        <f t="shared" si="345"/>
        <v>8</v>
      </c>
      <c r="R3676" s="28">
        <f>IF(Q3676=0,0,IF(E3676&gt;1,E3676-1,VLOOKUP(Q3676,Months_Weeks!$A$1:$B$13,2,0)))</f>
        <v>4</v>
      </c>
      <c r="S3676" s="30"/>
      <c r="T3676" s="39"/>
      <c r="U3676" s="39"/>
      <c r="V3676" s="50">
        <f t="shared" si="346"/>
        <v>0</v>
      </c>
      <c r="W3676" s="28">
        <f t="shared" si="347"/>
        <v>8</v>
      </c>
      <c r="X3676" s="28">
        <f>IF(W3676=0,0,IF(E3676&gt;1,E3676-1,VLOOKUP(W3676,Months_Weeks!$A$1:$B$13,2,0)))</f>
        <v>4</v>
      </c>
      <c r="Y3676" s="30"/>
      <c r="Z3676" s="39"/>
      <c r="AA3676" s="31"/>
      <c r="AB3676" s="39"/>
      <c r="AC3676" s="31"/>
      <c r="AD3676" s="40"/>
      <c r="AE3676" s="31"/>
      <c r="AF3676" s="40"/>
      <c r="AG3676" s="31"/>
      <c r="AH3676" s="40"/>
      <c r="AI3676" s="31"/>
      <c r="AJ3676" s="40"/>
    </row>
    <row r="3677" spans="1:36" x14ac:dyDescent="0.25">
      <c r="A3677" s="37" t="s">
        <v>62</v>
      </c>
      <c r="B3677" s="37">
        <v>1050</v>
      </c>
      <c r="C3677" s="26" t="str">
        <f>IFERROR(INDEX(Clients[Client_Name],MATCH(Table312[[#This Row],[Client_Code]],Clients[Client_Code],0)),"")</f>
        <v>TAK</v>
      </c>
      <c r="D3677" s="25">
        <v>9</v>
      </c>
      <c r="E3677" s="25">
        <v>2</v>
      </c>
      <c r="F3677" s="25" t="b">
        <f>IF(E3677&gt;(VLOOKUP(D3677,Months_Weeks!$A$2:$B$13,2,TRUE)),FALSE)</f>
        <v>0</v>
      </c>
      <c r="G3677" s="63">
        <f>IF(Table312[[#This Row],[Facility]]="Buin",1.5%,0.25%)</f>
        <v>1.4999999999999999E-2</v>
      </c>
      <c r="H3677" s="38"/>
      <c r="I3677" s="38"/>
      <c r="J3677" s="27">
        <f t="shared" si="342"/>
        <v>174</v>
      </c>
      <c r="K3677" s="28">
        <f t="shared" si="343"/>
        <v>9</v>
      </c>
      <c r="L3677" s="27">
        <f>IF(K3677=0,0,IF(E3677&gt;1,E3677-1,VLOOKUP(K3677,Months_Weeks!$A$1:$B$13,2,0)))</f>
        <v>1</v>
      </c>
      <c r="M3677" s="29"/>
      <c r="N3677" s="39"/>
      <c r="O3677" s="39"/>
      <c r="P3677" s="50">
        <f t="shared" si="344"/>
        <v>0</v>
      </c>
      <c r="Q3677" s="28">
        <f t="shared" si="345"/>
        <v>9</v>
      </c>
      <c r="R3677" s="28">
        <f>IF(Q3677=0,0,IF(E3677&gt;1,E3677-1,VLOOKUP(Q3677,Months_Weeks!$A$1:$B$13,2,0)))</f>
        <v>1</v>
      </c>
      <c r="S3677" s="30"/>
      <c r="T3677" s="39"/>
      <c r="U3677" s="39"/>
      <c r="V3677" s="50">
        <f t="shared" si="346"/>
        <v>0</v>
      </c>
      <c r="W3677" s="28">
        <f t="shared" si="347"/>
        <v>9</v>
      </c>
      <c r="X3677" s="28">
        <f>IF(W3677=0,0,IF(E3677&gt;1,E3677-1,VLOOKUP(W3677,Months_Weeks!$A$1:$B$13,2,0)))</f>
        <v>1</v>
      </c>
      <c r="Y3677" s="30"/>
      <c r="Z3677" s="39"/>
      <c r="AA3677" s="31"/>
      <c r="AB3677" s="39"/>
      <c r="AC3677" s="31"/>
      <c r="AD3677" s="40"/>
      <c r="AE3677" s="31"/>
      <c r="AF3677" s="40"/>
      <c r="AG3677" s="31"/>
      <c r="AH3677" s="40"/>
      <c r="AI3677" s="31"/>
      <c r="AJ3677" s="40"/>
    </row>
    <row r="3678" spans="1:36" x14ac:dyDescent="0.25">
      <c r="A3678" s="37" t="s">
        <v>62</v>
      </c>
      <c r="B3678" s="37">
        <v>1050</v>
      </c>
      <c r="C3678" s="26" t="str">
        <f>IFERROR(INDEX(Clients[Client_Name],MATCH(Table312[[#This Row],[Client_Code]],Clients[Client_Code],0)),"")</f>
        <v>TAK</v>
      </c>
      <c r="D3678" s="25">
        <v>9</v>
      </c>
      <c r="E3678" s="25">
        <v>3</v>
      </c>
      <c r="F3678" s="25" t="b">
        <f>IF(E3678&gt;(VLOOKUP(D3678,Months_Weeks!$A$2:$B$13,2,TRUE)),FALSE)</f>
        <v>0</v>
      </c>
      <c r="G3678" s="63">
        <f>IF(Table312[[#This Row],[Facility]]="Buin",1.5%,0.25%)</f>
        <v>1.4999999999999999E-2</v>
      </c>
      <c r="H3678" s="38"/>
      <c r="I3678" s="38"/>
      <c r="J3678" s="27">
        <f t="shared" si="342"/>
        <v>174</v>
      </c>
      <c r="K3678" s="28">
        <f t="shared" si="343"/>
        <v>9</v>
      </c>
      <c r="L3678" s="27">
        <f>IF(K3678=0,0,IF(E3678&gt;1,E3678-1,VLOOKUP(K3678,Months_Weeks!$A$1:$B$13,2,0)))</f>
        <v>2</v>
      </c>
      <c r="M3678" s="29"/>
      <c r="N3678" s="39"/>
      <c r="O3678" s="39"/>
      <c r="P3678" s="50">
        <f t="shared" si="344"/>
        <v>0</v>
      </c>
      <c r="Q3678" s="28">
        <f t="shared" si="345"/>
        <v>9</v>
      </c>
      <c r="R3678" s="28">
        <f>IF(Q3678=0,0,IF(E3678&gt;1,E3678-1,VLOOKUP(Q3678,Months_Weeks!$A$1:$B$13,2,0)))</f>
        <v>2</v>
      </c>
      <c r="S3678" s="30"/>
      <c r="T3678" s="39"/>
      <c r="U3678" s="39"/>
      <c r="V3678" s="50">
        <f t="shared" si="346"/>
        <v>0</v>
      </c>
      <c r="W3678" s="28">
        <f t="shared" si="347"/>
        <v>9</v>
      </c>
      <c r="X3678" s="28">
        <f>IF(W3678=0,0,IF(E3678&gt;1,E3678-1,VLOOKUP(W3678,Months_Weeks!$A$1:$B$13,2,0)))</f>
        <v>2</v>
      </c>
      <c r="Y3678" s="30"/>
      <c r="Z3678" s="39"/>
      <c r="AA3678" s="31"/>
      <c r="AB3678" s="39"/>
      <c r="AC3678" s="31"/>
      <c r="AD3678" s="40"/>
      <c r="AE3678" s="31"/>
      <c r="AF3678" s="40"/>
      <c r="AG3678" s="31"/>
      <c r="AH3678" s="40"/>
      <c r="AI3678" s="31"/>
      <c r="AJ3678" s="40"/>
    </row>
    <row r="3679" spans="1:36" x14ac:dyDescent="0.25">
      <c r="A3679" s="37" t="s">
        <v>62</v>
      </c>
      <c r="B3679" s="37">
        <v>1050</v>
      </c>
      <c r="C3679" s="26" t="str">
        <f>IFERROR(INDEX(Clients[Client_Name],MATCH(Table312[[#This Row],[Client_Code]],Clients[Client_Code],0)),"")</f>
        <v>TAK</v>
      </c>
      <c r="D3679" s="25">
        <v>9</v>
      </c>
      <c r="E3679" s="25">
        <v>4</v>
      </c>
      <c r="F3679" s="25" t="b">
        <f>IF(E3679&gt;(VLOOKUP(D3679,Months_Weeks!$A$2:$B$13,2,TRUE)),FALSE)</f>
        <v>0</v>
      </c>
      <c r="G3679" s="63">
        <f>IF(Table312[[#This Row],[Facility]]="Buin",1.5%,0.25%)</f>
        <v>1.4999999999999999E-2</v>
      </c>
      <c r="H3679" s="38"/>
      <c r="I3679" s="38"/>
      <c r="J3679" s="27">
        <f t="shared" si="342"/>
        <v>174</v>
      </c>
      <c r="K3679" s="28">
        <f t="shared" si="343"/>
        <v>9</v>
      </c>
      <c r="L3679" s="27">
        <f>IF(K3679=0,0,IF(E3679&gt;1,E3679-1,VLOOKUP(K3679,Months_Weeks!$A$1:$B$13,2,0)))</f>
        <v>3</v>
      </c>
      <c r="M3679" s="29"/>
      <c r="N3679" s="39"/>
      <c r="O3679" s="39"/>
      <c r="P3679" s="50">
        <f t="shared" si="344"/>
        <v>0</v>
      </c>
      <c r="Q3679" s="28">
        <f t="shared" si="345"/>
        <v>9</v>
      </c>
      <c r="R3679" s="28">
        <f>IF(Q3679=0,0,IF(E3679&gt;1,E3679-1,VLOOKUP(Q3679,Months_Weeks!$A$1:$B$13,2,0)))</f>
        <v>3</v>
      </c>
      <c r="S3679" s="30"/>
      <c r="T3679" s="39"/>
      <c r="U3679" s="39"/>
      <c r="V3679" s="50">
        <f t="shared" si="346"/>
        <v>0</v>
      </c>
      <c r="W3679" s="28">
        <f t="shared" si="347"/>
        <v>9</v>
      </c>
      <c r="X3679" s="28">
        <f>IF(W3679=0,0,IF(E3679&gt;1,E3679-1,VLOOKUP(W3679,Months_Weeks!$A$1:$B$13,2,0)))</f>
        <v>3</v>
      </c>
      <c r="Y3679" s="30"/>
      <c r="Z3679" s="39"/>
      <c r="AA3679" s="31"/>
      <c r="AB3679" s="39"/>
      <c r="AC3679" s="31"/>
      <c r="AD3679" s="40"/>
      <c r="AE3679" s="31"/>
      <c r="AF3679" s="40"/>
      <c r="AG3679" s="31"/>
      <c r="AH3679" s="40"/>
      <c r="AI3679" s="31"/>
      <c r="AJ3679" s="40"/>
    </row>
    <row r="3680" spans="1:36" x14ac:dyDescent="0.25">
      <c r="A3680" s="37" t="s">
        <v>62</v>
      </c>
      <c r="B3680" s="37">
        <v>1050</v>
      </c>
      <c r="C3680" s="26" t="str">
        <f>IFERROR(INDEX(Clients[Client_Name],MATCH(Table312[[#This Row],[Client_Code]],Clients[Client_Code],0)),"")</f>
        <v>TAK</v>
      </c>
      <c r="D3680" s="25">
        <v>9</v>
      </c>
      <c r="E3680" s="25">
        <v>5</v>
      </c>
      <c r="F3680" s="25" t="b">
        <f>IF(E3680&gt;(VLOOKUP(D3680,Months_Weeks!$A$2:$B$13,2,TRUE)),FALSE)</f>
        <v>0</v>
      </c>
      <c r="G3680" s="63">
        <f>IF(Table312[[#This Row],[Facility]]="Buin",1.5%,0.25%)</f>
        <v>1.4999999999999999E-2</v>
      </c>
      <c r="H3680" s="38"/>
      <c r="I3680" s="38"/>
      <c r="J3680" s="27">
        <f t="shared" si="342"/>
        <v>174</v>
      </c>
      <c r="K3680" s="28">
        <f t="shared" si="343"/>
        <v>9</v>
      </c>
      <c r="L3680" s="27">
        <f>IF(K3680=0,0,IF(E3680&gt;1,E3680-1,VLOOKUP(K3680,Months_Weeks!$A$1:$B$13,2,0)))</f>
        <v>4</v>
      </c>
      <c r="M3680" s="29"/>
      <c r="N3680" s="39"/>
      <c r="O3680" s="39"/>
      <c r="P3680" s="50">
        <f t="shared" si="344"/>
        <v>0</v>
      </c>
      <c r="Q3680" s="28">
        <f t="shared" si="345"/>
        <v>9</v>
      </c>
      <c r="R3680" s="28">
        <f>IF(Q3680=0,0,IF(E3680&gt;1,E3680-1,VLOOKUP(Q3680,Months_Weeks!$A$1:$B$13,2,0)))</f>
        <v>4</v>
      </c>
      <c r="S3680" s="30"/>
      <c r="T3680" s="39"/>
      <c r="U3680" s="39"/>
      <c r="V3680" s="50">
        <f t="shared" si="346"/>
        <v>0</v>
      </c>
      <c r="W3680" s="28">
        <f t="shared" si="347"/>
        <v>9</v>
      </c>
      <c r="X3680" s="28">
        <f>IF(W3680=0,0,IF(E3680&gt;1,E3680-1,VLOOKUP(W3680,Months_Weeks!$A$1:$B$13,2,0)))</f>
        <v>4</v>
      </c>
      <c r="Y3680" s="30"/>
      <c r="Z3680" s="39"/>
      <c r="AA3680" s="31"/>
      <c r="AB3680" s="39"/>
      <c r="AC3680" s="31"/>
      <c r="AD3680" s="40"/>
      <c r="AE3680" s="31"/>
      <c r="AF3680" s="40"/>
      <c r="AG3680" s="31"/>
      <c r="AH3680" s="40"/>
      <c r="AI3680" s="31"/>
      <c r="AJ3680" s="40"/>
    </row>
    <row r="3681" spans="1:36" x14ac:dyDescent="0.25">
      <c r="A3681" s="37" t="s">
        <v>62</v>
      </c>
      <c r="B3681" s="37">
        <v>1050</v>
      </c>
      <c r="C3681" s="26" t="str">
        <f>IFERROR(INDEX(Clients[Client_Name],MATCH(Table312[[#This Row],[Client_Code]],Clients[Client_Code],0)),"")</f>
        <v>TAK</v>
      </c>
      <c r="D3681" s="25">
        <v>10</v>
      </c>
      <c r="E3681" s="25">
        <v>1</v>
      </c>
      <c r="F3681" s="25" t="b">
        <f>IF(E3681&gt;(VLOOKUP(D3681,Months_Weeks!$A$2:$B$13,2,TRUE)),FALSE)</f>
        <v>0</v>
      </c>
      <c r="G3681" s="63">
        <f>IF(Table312[[#This Row],[Facility]]="Buin",1.5%,0.25%)</f>
        <v>1.4999999999999999E-2</v>
      </c>
      <c r="H3681" s="38"/>
      <c r="I3681" s="38"/>
      <c r="J3681" s="27">
        <f t="shared" si="342"/>
        <v>174</v>
      </c>
      <c r="K3681" s="28">
        <f t="shared" si="343"/>
        <v>9</v>
      </c>
      <c r="L3681" s="27">
        <f>IF(K3681=0,0,IF(E3681&gt;1,E3681-1,VLOOKUP(K3681,Months_Weeks!$A$1:$B$13,2,0)))</f>
        <v>5</v>
      </c>
      <c r="M3681" s="29"/>
      <c r="N3681" s="39"/>
      <c r="O3681" s="39"/>
      <c r="P3681" s="50">
        <f t="shared" si="344"/>
        <v>0</v>
      </c>
      <c r="Q3681" s="28">
        <f t="shared" si="345"/>
        <v>9</v>
      </c>
      <c r="R3681" s="28">
        <f>IF(Q3681=0,0,IF(E3681&gt;1,E3681-1,VLOOKUP(Q3681,Months_Weeks!$A$1:$B$13,2,0)))</f>
        <v>5</v>
      </c>
      <c r="S3681" s="30"/>
      <c r="T3681" s="39"/>
      <c r="U3681" s="39"/>
      <c r="V3681" s="50">
        <f t="shared" si="346"/>
        <v>0</v>
      </c>
      <c r="W3681" s="28">
        <f t="shared" si="347"/>
        <v>9</v>
      </c>
      <c r="X3681" s="28">
        <f>IF(W3681=0,0,IF(E3681&gt;1,E3681-1,VLOOKUP(W3681,Months_Weeks!$A$1:$B$13,2,0)))</f>
        <v>5</v>
      </c>
      <c r="Y3681" s="30"/>
      <c r="Z3681" s="39"/>
      <c r="AA3681" s="31"/>
      <c r="AB3681" s="39"/>
      <c r="AC3681" s="31"/>
      <c r="AD3681" s="40"/>
      <c r="AE3681" s="31"/>
      <c r="AF3681" s="40"/>
      <c r="AG3681" s="31"/>
      <c r="AH3681" s="40"/>
      <c r="AI3681" s="31"/>
      <c r="AJ3681" s="40"/>
    </row>
    <row r="3682" spans="1:36" x14ac:dyDescent="0.25">
      <c r="A3682" s="37" t="s">
        <v>62</v>
      </c>
      <c r="B3682" s="37">
        <v>1050</v>
      </c>
      <c r="C3682" s="26" t="str">
        <f>IFERROR(INDEX(Clients[Client_Name],MATCH(Table312[[#This Row],[Client_Code]],Clients[Client_Code],0)),"")</f>
        <v>TAK</v>
      </c>
      <c r="D3682" s="25">
        <v>10</v>
      </c>
      <c r="E3682" s="25">
        <v>2</v>
      </c>
      <c r="F3682" s="25" t="b">
        <f>IF(E3682&gt;(VLOOKUP(D3682,Months_Weeks!$A$2:$B$13,2,TRUE)),FALSE)</f>
        <v>0</v>
      </c>
      <c r="G3682" s="63">
        <f>IF(Table312[[#This Row],[Facility]]="Buin",1.5%,0.25%)</f>
        <v>1.4999999999999999E-2</v>
      </c>
      <c r="H3682" s="38"/>
      <c r="I3682" s="38"/>
      <c r="J3682" s="27">
        <f t="shared" si="342"/>
        <v>174</v>
      </c>
      <c r="K3682" s="28">
        <f t="shared" si="343"/>
        <v>10</v>
      </c>
      <c r="L3682" s="27">
        <f>IF(K3682=0,0,IF(E3682&gt;1,E3682-1,VLOOKUP(K3682,Months_Weeks!$A$1:$B$13,2,0)))</f>
        <v>1</v>
      </c>
      <c r="M3682" s="29"/>
      <c r="N3682" s="39"/>
      <c r="O3682" s="39"/>
      <c r="P3682" s="50">
        <f t="shared" si="344"/>
        <v>0</v>
      </c>
      <c r="Q3682" s="28">
        <f t="shared" si="345"/>
        <v>10</v>
      </c>
      <c r="R3682" s="28">
        <f>IF(Q3682=0,0,IF(E3682&gt;1,E3682-1,VLOOKUP(Q3682,Months_Weeks!$A$1:$B$13,2,0)))</f>
        <v>1</v>
      </c>
      <c r="S3682" s="30"/>
      <c r="T3682" s="39"/>
      <c r="U3682" s="39"/>
      <c r="V3682" s="50">
        <f t="shared" si="346"/>
        <v>0</v>
      </c>
      <c r="W3682" s="28">
        <f t="shared" si="347"/>
        <v>10</v>
      </c>
      <c r="X3682" s="28">
        <f>IF(W3682=0,0,IF(E3682&gt;1,E3682-1,VLOOKUP(W3682,Months_Weeks!$A$1:$B$13,2,0)))</f>
        <v>1</v>
      </c>
      <c r="Y3682" s="30"/>
      <c r="Z3682" s="39"/>
      <c r="AA3682" s="31"/>
      <c r="AB3682" s="39"/>
      <c r="AC3682" s="31"/>
      <c r="AD3682" s="40"/>
      <c r="AE3682" s="31"/>
      <c r="AF3682" s="40"/>
      <c r="AG3682" s="31"/>
      <c r="AH3682" s="40"/>
      <c r="AI3682" s="31"/>
      <c r="AJ3682" s="40"/>
    </row>
    <row r="3683" spans="1:36" x14ac:dyDescent="0.25">
      <c r="A3683" s="37" t="s">
        <v>62</v>
      </c>
      <c r="B3683" s="37">
        <v>1050</v>
      </c>
      <c r="C3683" s="26" t="str">
        <f>IFERROR(INDEX(Clients[Client_Name],MATCH(Table312[[#This Row],[Client_Code]],Clients[Client_Code],0)),"")</f>
        <v>TAK</v>
      </c>
      <c r="D3683" s="25">
        <v>10</v>
      </c>
      <c r="E3683" s="25">
        <v>3</v>
      </c>
      <c r="F3683" s="25" t="b">
        <f>IF(E3683&gt;(VLOOKUP(D3683,Months_Weeks!$A$2:$B$13,2,TRUE)),FALSE)</f>
        <v>0</v>
      </c>
      <c r="G3683" s="63">
        <f>IF(Table312[[#This Row],[Facility]]="Buin",1.5%,0.25%)</f>
        <v>1.4999999999999999E-2</v>
      </c>
      <c r="H3683" s="38"/>
      <c r="I3683" s="38"/>
      <c r="J3683" s="27">
        <f t="shared" si="342"/>
        <v>174</v>
      </c>
      <c r="K3683" s="28">
        <f t="shared" si="343"/>
        <v>10</v>
      </c>
      <c r="L3683" s="27">
        <f>IF(K3683=0,0,IF(E3683&gt;1,E3683-1,VLOOKUP(K3683,Months_Weeks!$A$1:$B$13,2,0)))</f>
        <v>2</v>
      </c>
      <c r="M3683" s="29"/>
      <c r="N3683" s="39"/>
      <c r="O3683" s="39"/>
      <c r="P3683" s="50">
        <f t="shared" si="344"/>
        <v>0</v>
      </c>
      <c r="Q3683" s="28">
        <f t="shared" si="345"/>
        <v>10</v>
      </c>
      <c r="R3683" s="28">
        <f>IF(Q3683=0,0,IF(E3683&gt;1,E3683-1,VLOOKUP(Q3683,Months_Weeks!$A$1:$B$13,2,0)))</f>
        <v>2</v>
      </c>
      <c r="S3683" s="30"/>
      <c r="T3683" s="39"/>
      <c r="U3683" s="39"/>
      <c r="V3683" s="50">
        <f t="shared" si="346"/>
        <v>0</v>
      </c>
      <c r="W3683" s="28">
        <f t="shared" si="347"/>
        <v>10</v>
      </c>
      <c r="X3683" s="28">
        <f>IF(W3683=0,0,IF(E3683&gt;1,E3683-1,VLOOKUP(W3683,Months_Weeks!$A$1:$B$13,2,0)))</f>
        <v>2</v>
      </c>
      <c r="Y3683" s="30"/>
      <c r="Z3683" s="39"/>
      <c r="AA3683" s="31"/>
      <c r="AB3683" s="39"/>
      <c r="AC3683" s="31"/>
      <c r="AD3683" s="40"/>
      <c r="AE3683" s="31"/>
      <c r="AF3683" s="40"/>
      <c r="AG3683" s="31"/>
      <c r="AH3683" s="40"/>
      <c r="AI3683" s="31"/>
      <c r="AJ3683" s="40"/>
    </row>
    <row r="3684" spans="1:36" x14ac:dyDescent="0.25">
      <c r="A3684" s="37" t="s">
        <v>62</v>
      </c>
      <c r="B3684" s="37">
        <v>1050</v>
      </c>
      <c r="C3684" s="26" t="str">
        <f>IFERROR(INDEX(Clients[Client_Name],MATCH(Table312[[#This Row],[Client_Code]],Clients[Client_Code],0)),"")</f>
        <v>TAK</v>
      </c>
      <c r="D3684" s="25">
        <v>10</v>
      </c>
      <c r="E3684" s="25">
        <v>4</v>
      </c>
      <c r="F3684" s="25" t="b">
        <f>IF(E3684&gt;(VLOOKUP(D3684,Months_Weeks!$A$2:$B$13,2,TRUE)),FALSE)</f>
        <v>0</v>
      </c>
      <c r="G3684" s="63">
        <f>IF(Table312[[#This Row],[Facility]]="Buin",1.5%,0.25%)</f>
        <v>1.4999999999999999E-2</v>
      </c>
      <c r="H3684" s="38"/>
      <c r="I3684" s="38"/>
      <c r="J3684" s="27">
        <f t="shared" si="342"/>
        <v>174</v>
      </c>
      <c r="K3684" s="28">
        <f t="shared" si="343"/>
        <v>10</v>
      </c>
      <c r="L3684" s="27">
        <f>IF(K3684=0,0,IF(E3684&gt;1,E3684-1,VLOOKUP(K3684,Months_Weeks!$A$1:$B$13,2,0)))</f>
        <v>3</v>
      </c>
      <c r="M3684" s="29"/>
      <c r="N3684" s="39"/>
      <c r="O3684" s="39"/>
      <c r="P3684" s="50">
        <f t="shared" si="344"/>
        <v>0</v>
      </c>
      <c r="Q3684" s="28">
        <f t="shared" si="345"/>
        <v>10</v>
      </c>
      <c r="R3684" s="28">
        <f>IF(Q3684=0,0,IF(E3684&gt;1,E3684-1,VLOOKUP(Q3684,Months_Weeks!$A$1:$B$13,2,0)))</f>
        <v>3</v>
      </c>
      <c r="S3684" s="30"/>
      <c r="T3684" s="39"/>
      <c r="U3684" s="39"/>
      <c r="V3684" s="50">
        <f t="shared" si="346"/>
        <v>0</v>
      </c>
      <c r="W3684" s="28">
        <f t="shared" si="347"/>
        <v>10</v>
      </c>
      <c r="X3684" s="28">
        <f>IF(W3684=0,0,IF(E3684&gt;1,E3684-1,VLOOKUP(W3684,Months_Weeks!$A$1:$B$13,2,0)))</f>
        <v>3</v>
      </c>
      <c r="Y3684" s="30"/>
      <c r="Z3684" s="39"/>
      <c r="AA3684" s="31"/>
      <c r="AB3684" s="39"/>
      <c r="AC3684" s="31"/>
      <c r="AD3684" s="40"/>
      <c r="AE3684" s="31"/>
      <c r="AF3684" s="40"/>
      <c r="AG3684" s="31"/>
      <c r="AH3684" s="40"/>
      <c r="AI3684" s="31"/>
      <c r="AJ3684" s="40"/>
    </row>
    <row r="3685" spans="1:36" x14ac:dyDescent="0.25">
      <c r="A3685" s="37" t="s">
        <v>62</v>
      </c>
      <c r="B3685" s="37">
        <v>1050</v>
      </c>
      <c r="C3685" s="26" t="str">
        <f>IFERROR(INDEX(Clients[Client_Name],MATCH(Table312[[#This Row],[Client_Code]],Clients[Client_Code],0)),"")</f>
        <v>TAK</v>
      </c>
      <c r="D3685" s="25">
        <v>11</v>
      </c>
      <c r="E3685" s="25">
        <v>1</v>
      </c>
      <c r="F3685" s="25" t="b">
        <f>IF(E3685&gt;(VLOOKUP(D3685,Months_Weeks!$A$2:$B$13,2,TRUE)),FALSE)</f>
        <v>0</v>
      </c>
      <c r="G3685" s="63">
        <f>IF(Table312[[#This Row],[Facility]]="Buin",1.5%,0.25%)</f>
        <v>1.4999999999999999E-2</v>
      </c>
      <c r="H3685" s="38"/>
      <c r="I3685" s="38"/>
      <c r="J3685" s="27">
        <f t="shared" si="342"/>
        <v>174</v>
      </c>
      <c r="K3685" s="28">
        <f t="shared" si="343"/>
        <v>10</v>
      </c>
      <c r="L3685" s="27">
        <f>IF(K3685=0,0,IF(E3685&gt;1,E3685-1,VLOOKUP(K3685,Months_Weeks!$A$1:$B$13,2,0)))</f>
        <v>4</v>
      </c>
      <c r="M3685" s="29"/>
      <c r="N3685" s="39"/>
      <c r="O3685" s="39"/>
      <c r="P3685" s="50">
        <f t="shared" si="344"/>
        <v>0</v>
      </c>
      <c r="Q3685" s="28">
        <f t="shared" si="345"/>
        <v>10</v>
      </c>
      <c r="R3685" s="28">
        <f>IF(Q3685=0,0,IF(E3685&gt;1,E3685-1,VLOOKUP(Q3685,Months_Weeks!$A$1:$B$13,2,0)))</f>
        <v>4</v>
      </c>
      <c r="S3685" s="30"/>
      <c r="T3685" s="39"/>
      <c r="U3685" s="39"/>
      <c r="V3685" s="50">
        <f t="shared" si="346"/>
        <v>0</v>
      </c>
      <c r="W3685" s="28">
        <f t="shared" si="347"/>
        <v>10</v>
      </c>
      <c r="X3685" s="28">
        <f>IF(W3685=0,0,IF(E3685&gt;1,E3685-1,VLOOKUP(W3685,Months_Weeks!$A$1:$B$13,2,0)))</f>
        <v>4</v>
      </c>
      <c r="Y3685" s="30"/>
      <c r="Z3685" s="39"/>
      <c r="AA3685" s="31"/>
      <c r="AB3685" s="39"/>
      <c r="AC3685" s="31"/>
      <c r="AD3685" s="40"/>
      <c r="AE3685" s="31"/>
      <c r="AF3685" s="40"/>
      <c r="AG3685" s="31"/>
      <c r="AH3685" s="40"/>
      <c r="AI3685" s="31"/>
      <c r="AJ3685" s="40"/>
    </row>
    <row r="3686" spans="1:36" x14ac:dyDescent="0.25">
      <c r="A3686" s="37" t="s">
        <v>62</v>
      </c>
      <c r="B3686" s="37">
        <v>1050</v>
      </c>
      <c r="C3686" s="26" t="str">
        <f>IFERROR(INDEX(Clients[Client_Name],MATCH(Table312[[#This Row],[Client_Code]],Clients[Client_Code],0)),"")</f>
        <v>TAK</v>
      </c>
      <c r="D3686" s="25">
        <v>11</v>
      </c>
      <c r="E3686" s="25">
        <v>2</v>
      </c>
      <c r="F3686" s="25" t="b">
        <f>IF(E3686&gt;(VLOOKUP(D3686,Months_Weeks!$A$2:$B$13,2,TRUE)),FALSE)</f>
        <v>0</v>
      </c>
      <c r="G3686" s="63">
        <f>IF(Table312[[#This Row],[Facility]]="Buin",1.5%,0.25%)</f>
        <v>1.4999999999999999E-2</v>
      </c>
      <c r="H3686" s="38"/>
      <c r="I3686" s="38"/>
      <c r="J3686" s="27">
        <f t="shared" si="342"/>
        <v>174</v>
      </c>
      <c r="K3686" s="28">
        <f t="shared" si="343"/>
        <v>11</v>
      </c>
      <c r="L3686" s="27">
        <f>IF(K3686=0,0,IF(E3686&gt;1,E3686-1,VLOOKUP(K3686,Months_Weeks!$A$1:$B$13,2,0)))</f>
        <v>1</v>
      </c>
      <c r="M3686" s="29"/>
      <c r="N3686" s="39"/>
      <c r="O3686" s="39"/>
      <c r="P3686" s="50">
        <f t="shared" si="344"/>
        <v>0</v>
      </c>
      <c r="Q3686" s="28">
        <f t="shared" si="345"/>
        <v>11</v>
      </c>
      <c r="R3686" s="28">
        <f>IF(Q3686=0,0,IF(E3686&gt;1,E3686-1,VLOOKUP(Q3686,Months_Weeks!$A$1:$B$13,2,0)))</f>
        <v>1</v>
      </c>
      <c r="S3686" s="30"/>
      <c r="T3686" s="39"/>
      <c r="U3686" s="39"/>
      <c r="V3686" s="50">
        <f t="shared" si="346"/>
        <v>0</v>
      </c>
      <c r="W3686" s="28">
        <f t="shared" si="347"/>
        <v>11</v>
      </c>
      <c r="X3686" s="28">
        <f>IF(W3686=0,0,IF(E3686&gt;1,E3686-1,VLOOKUP(W3686,Months_Weeks!$A$1:$B$13,2,0)))</f>
        <v>1</v>
      </c>
      <c r="Y3686" s="30"/>
      <c r="Z3686" s="39"/>
      <c r="AA3686" s="31"/>
      <c r="AB3686" s="39"/>
      <c r="AC3686" s="31"/>
      <c r="AD3686" s="40"/>
      <c r="AE3686" s="31"/>
      <c r="AF3686" s="40"/>
      <c r="AG3686" s="31"/>
      <c r="AH3686" s="40"/>
      <c r="AI3686" s="31"/>
      <c r="AJ3686" s="40"/>
    </row>
    <row r="3687" spans="1:36" x14ac:dyDescent="0.25">
      <c r="A3687" s="37" t="s">
        <v>62</v>
      </c>
      <c r="B3687" s="37">
        <v>1050</v>
      </c>
      <c r="C3687" s="26" t="str">
        <f>IFERROR(INDEX(Clients[Client_Name],MATCH(Table312[[#This Row],[Client_Code]],Clients[Client_Code],0)),"")</f>
        <v>TAK</v>
      </c>
      <c r="D3687" s="25">
        <v>11</v>
      </c>
      <c r="E3687" s="25">
        <v>3</v>
      </c>
      <c r="F3687" s="25" t="b">
        <f>IF(E3687&gt;(VLOOKUP(D3687,Months_Weeks!$A$2:$B$13,2,TRUE)),FALSE)</f>
        <v>0</v>
      </c>
      <c r="G3687" s="63">
        <f>IF(Table312[[#This Row],[Facility]]="Buin",1.5%,0.25%)</f>
        <v>1.4999999999999999E-2</v>
      </c>
      <c r="H3687" s="38"/>
      <c r="I3687" s="38"/>
      <c r="J3687" s="27">
        <f t="shared" si="342"/>
        <v>174</v>
      </c>
      <c r="K3687" s="28">
        <f t="shared" si="343"/>
        <v>11</v>
      </c>
      <c r="L3687" s="27">
        <f>IF(K3687=0,0,IF(E3687&gt;1,E3687-1,VLOOKUP(K3687,Months_Weeks!$A$1:$B$13,2,0)))</f>
        <v>2</v>
      </c>
      <c r="M3687" s="29"/>
      <c r="N3687" s="39"/>
      <c r="O3687" s="39"/>
      <c r="P3687" s="50">
        <f t="shared" si="344"/>
        <v>0</v>
      </c>
      <c r="Q3687" s="28">
        <f t="shared" si="345"/>
        <v>11</v>
      </c>
      <c r="R3687" s="28">
        <f>IF(Q3687=0,0,IF(E3687&gt;1,E3687-1,VLOOKUP(Q3687,Months_Weeks!$A$1:$B$13,2,0)))</f>
        <v>2</v>
      </c>
      <c r="S3687" s="30"/>
      <c r="T3687" s="39"/>
      <c r="U3687" s="39"/>
      <c r="V3687" s="50">
        <f t="shared" si="346"/>
        <v>0</v>
      </c>
      <c r="W3687" s="28">
        <f t="shared" si="347"/>
        <v>11</v>
      </c>
      <c r="X3687" s="28">
        <f>IF(W3687=0,0,IF(E3687&gt;1,E3687-1,VLOOKUP(W3687,Months_Weeks!$A$1:$B$13,2,0)))</f>
        <v>2</v>
      </c>
      <c r="Y3687" s="30"/>
      <c r="Z3687" s="39"/>
      <c r="AA3687" s="31"/>
      <c r="AB3687" s="39"/>
      <c r="AC3687" s="31"/>
      <c r="AD3687" s="40"/>
      <c r="AE3687" s="31"/>
      <c r="AF3687" s="40"/>
      <c r="AG3687" s="31"/>
      <c r="AH3687" s="40"/>
      <c r="AI3687" s="31"/>
      <c r="AJ3687" s="40"/>
    </row>
    <row r="3688" spans="1:36" x14ac:dyDescent="0.25">
      <c r="A3688" s="37" t="s">
        <v>62</v>
      </c>
      <c r="B3688" s="37">
        <v>1050</v>
      </c>
      <c r="C3688" s="26" t="str">
        <f>IFERROR(INDEX(Clients[Client_Name],MATCH(Table312[[#This Row],[Client_Code]],Clients[Client_Code],0)),"")</f>
        <v>TAK</v>
      </c>
      <c r="D3688" s="25">
        <v>11</v>
      </c>
      <c r="E3688" s="25">
        <v>4</v>
      </c>
      <c r="F3688" s="25" t="b">
        <f>IF(E3688&gt;(VLOOKUP(D3688,Months_Weeks!$A$2:$B$13,2,TRUE)),FALSE)</f>
        <v>0</v>
      </c>
      <c r="G3688" s="63">
        <f>IF(Table312[[#This Row],[Facility]]="Buin",1.5%,0.25%)</f>
        <v>1.4999999999999999E-2</v>
      </c>
      <c r="H3688" s="38"/>
      <c r="I3688" s="38"/>
      <c r="J3688" s="27">
        <f t="shared" si="342"/>
        <v>174</v>
      </c>
      <c r="K3688" s="28">
        <f t="shared" si="343"/>
        <v>11</v>
      </c>
      <c r="L3688" s="27">
        <f>IF(K3688=0,0,IF(E3688&gt;1,E3688-1,VLOOKUP(K3688,Months_Weeks!$A$1:$B$13,2,0)))</f>
        <v>3</v>
      </c>
      <c r="M3688" s="29"/>
      <c r="N3688" s="39"/>
      <c r="O3688" s="39"/>
      <c r="P3688" s="50">
        <f t="shared" si="344"/>
        <v>0</v>
      </c>
      <c r="Q3688" s="28">
        <f t="shared" si="345"/>
        <v>11</v>
      </c>
      <c r="R3688" s="28">
        <f>IF(Q3688=0,0,IF(E3688&gt;1,E3688-1,VLOOKUP(Q3688,Months_Weeks!$A$1:$B$13,2,0)))</f>
        <v>3</v>
      </c>
      <c r="S3688" s="30"/>
      <c r="T3688" s="39"/>
      <c r="U3688" s="39"/>
      <c r="V3688" s="50">
        <f t="shared" si="346"/>
        <v>0</v>
      </c>
      <c r="W3688" s="28">
        <f t="shared" si="347"/>
        <v>11</v>
      </c>
      <c r="X3688" s="28">
        <f>IF(W3688=0,0,IF(E3688&gt;1,E3688-1,VLOOKUP(W3688,Months_Weeks!$A$1:$B$13,2,0)))</f>
        <v>3</v>
      </c>
      <c r="Y3688" s="30"/>
      <c r="Z3688" s="39"/>
      <c r="AA3688" s="31"/>
      <c r="AB3688" s="39"/>
      <c r="AC3688" s="31"/>
      <c r="AD3688" s="40"/>
      <c r="AE3688" s="31"/>
      <c r="AF3688" s="40"/>
      <c r="AG3688" s="31"/>
      <c r="AH3688" s="40"/>
      <c r="AI3688" s="31"/>
      <c r="AJ3688" s="40"/>
    </row>
    <row r="3689" spans="1:36" x14ac:dyDescent="0.25">
      <c r="A3689" s="37" t="s">
        <v>62</v>
      </c>
      <c r="B3689" s="37">
        <v>1050</v>
      </c>
      <c r="C3689" s="26" t="str">
        <f>IFERROR(INDEX(Clients[Client_Name],MATCH(Table312[[#This Row],[Client_Code]],Clients[Client_Code],0)),"")</f>
        <v>TAK</v>
      </c>
      <c r="D3689" s="25">
        <v>12</v>
      </c>
      <c r="E3689" s="25">
        <v>1</v>
      </c>
      <c r="F3689" s="25" t="b">
        <f>IF(E3689&gt;(VLOOKUP(D3689,Months_Weeks!$A$2:$B$13,2,TRUE)),FALSE)</f>
        <v>0</v>
      </c>
      <c r="G3689" s="63">
        <f>IF(Table312[[#This Row],[Facility]]="Buin",1.5%,0.25%)</f>
        <v>1.4999999999999999E-2</v>
      </c>
      <c r="H3689" s="38"/>
      <c r="I3689" s="38"/>
      <c r="J3689" s="27">
        <f t="shared" si="342"/>
        <v>174</v>
      </c>
      <c r="K3689" s="28">
        <f t="shared" si="343"/>
        <v>11</v>
      </c>
      <c r="L3689" s="27">
        <f>IF(K3689=0,0,IF(E3689&gt;1,E3689-1,VLOOKUP(K3689,Months_Weeks!$A$1:$B$13,2,0)))</f>
        <v>4</v>
      </c>
      <c r="M3689" s="29"/>
      <c r="N3689" s="39"/>
      <c r="O3689" s="39"/>
      <c r="P3689" s="50">
        <f t="shared" si="344"/>
        <v>0</v>
      </c>
      <c r="Q3689" s="28">
        <f t="shared" si="345"/>
        <v>11</v>
      </c>
      <c r="R3689" s="28">
        <f>IF(Q3689=0,0,IF(E3689&gt;1,E3689-1,VLOOKUP(Q3689,Months_Weeks!$A$1:$B$13,2,0)))</f>
        <v>4</v>
      </c>
      <c r="S3689" s="30"/>
      <c r="T3689" s="39"/>
      <c r="U3689" s="39"/>
      <c r="V3689" s="50">
        <f t="shared" si="346"/>
        <v>0</v>
      </c>
      <c r="W3689" s="28">
        <f t="shared" si="347"/>
        <v>11</v>
      </c>
      <c r="X3689" s="28">
        <f>IF(W3689=0,0,IF(E3689&gt;1,E3689-1,VLOOKUP(W3689,Months_Weeks!$A$1:$B$13,2,0)))</f>
        <v>4</v>
      </c>
      <c r="Y3689" s="30"/>
      <c r="Z3689" s="39"/>
      <c r="AA3689" s="31"/>
      <c r="AB3689" s="39"/>
      <c r="AC3689" s="31"/>
      <c r="AD3689" s="40"/>
      <c r="AE3689" s="31"/>
      <c r="AF3689" s="40"/>
      <c r="AG3689" s="31"/>
      <c r="AH3689" s="40"/>
      <c r="AI3689" s="31"/>
      <c r="AJ3689" s="40"/>
    </row>
    <row r="3690" spans="1:36" x14ac:dyDescent="0.25">
      <c r="A3690" s="37" t="s">
        <v>62</v>
      </c>
      <c r="B3690" s="37">
        <v>1050</v>
      </c>
      <c r="C3690" s="26" t="str">
        <f>IFERROR(INDEX(Clients[Client_Name],MATCH(Table312[[#This Row],[Client_Code]],Clients[Client_Code],0)),"")</f>
        <v>TAK</v>
      </c>
      <c r="D3690" s="25">
        <v>12</v>
      </c>
      <c r="E3690" s="25">
        <v>2</v>
      </c>
      <c r="F3690" s="25" t="b">
        <f>IF(E3690&gt;(VLOOKUP(D3690,Months_Weeks!$A$2:$B$13,2,TRUE)),FALSE)</f>
        <v>0</v>
      </c>
      <c r="G3690" s="63">
        <f>IF(Table312[[#This Row],[Facility]]="Buin",1.5%,0.25%)</f>
        <v>1.4999999999999999E-2</v>
      </c>
      <c r="H3690" s="38"/>
      <c r="I3690" s="38"/>
      <c r="J3690" s="27">
        <f t="shared" si="342"/>
        <v>174</v>
      </c>
      <c r="K3690" s="28">
        <f t="shared" si="343"/>
        <v>12</v>
      </c>
      <c r="L3690" s="27">
        <f>IF(K3690=0,0,IF(E3690&gt;1,E3690-1,VLOOKUP(K3690,Months_Weeks!$A$1:$B$13,2,0)))</f>
        <v>1</v>
      </c>
      <c r="M3690" s="29"/>
      <c r="N3690" s="39"/>
      <c r="O3690" s="39"/>
      <c r="P3690" s="50">
        <f t="shared" si="344"/>
        <v>0</v>
      </c>
      <c r="Q3690" s="28">
        <f t="shared" si="345"/>
        <v>12</v>
      </c>
      <c r="R3690" s="28">
        <f>IF(Q3690=0,0,IF(E3690&gt;1,E3690-1,VLOOKUP(Q3690,Months_Weeks!$A$1:$B$13,2,0)))</f>
        <v>1</v>
      </c>
      <c r="S3690" s="30"/>
      <c r="T3690" s="39"/>
      <c r="U3690" s="39"/>
      <c r="V3690" s="50">
        <f t="shared" si="346"/>
        <v>0</v>
      </c>
      <c r="W3690" s="28">
        <f t="shared" si="347"/>
        <v>12</v>
      </c>
      <c r="X3690" s="28">
        <f>IF(W3690=0,0,IF(E3690&gt;1,E3690-1,VLOOKUP(W3690,Months_Weeks!$A$1:$B$13,2,0)))</f>
        <v>1</v>
      </c>
      <c r="Y3690" s="30"/>
      <c r="Z3690" s="39"/>
      <c r="AA3690" s="31"/>
      <c r="AB3690" s="39"/>
      <c r="AC3690" s="31"/>
      <c r="AD3690" s="40"/>
      <c r="AE3690" s="31"/>
      <c r="AF3690" s="40"/>
      <c r="AG3690" s="31"/>
      <c r="AH3690" s="40"/>
      <c r="AI3690" s="31"/>
      <c r="AJ3690" s="40"/>
    </row>
    <row r="3691" spans="1:36" x14ac:dyDescent="0.25">
      <c r="A3691" s="37" t="s">
        <v>62</v>
      </c>
      <c r="B3691" s="37">
        <v>1050</v>
      </c>
      <c r="C3691" s="26" t="str">
        <f>IFERROR(INDEX(Clients[Client_Name],MATCH(Table312[[#This Row],[Client_Code]],Clients[Client_Code],0)),"")</f>
        <v>TAK</v>
      </c>
      <c r="D3691" s="25">
        <v>12</v>
      </c>
      <c r="E3691" s="25">
        <v>3</v>
      </c>
      <c r="F3691" s="25" t="b">
        <f>IF(E3691&gt;(VLOOKUP(D3691,Months_Weeks!$A$2:$B$13,2,TRUE)),FALSE)</f>
        <v>0</v>
      </c>
      <c r="G3691" s="63">
        <f>IF(Table312[[#This Row],[Facility]]="Buin",1.5%,0.25%)</f>
        <v>1.4999999999999999E-2</v>
      </c>
      <c r="H3691" s="38"/>
      <c r="I3691" s="38"/>
      <c r="J3691" s="27">
        <f t="shared" si="342"/>
        <v>174</v>
      </c>
      <c r="K3691" s="28">
        <f t="shared" si="343"/>
        <v>12</v>
      </c>
      <c r="L3691" s="27">
        <f>IF(K3691=0,0,IF(E3691&gt;1,E3691-1,VLOOKUP(K3691,Months_Weeks!$A$1:$B$13,2,0)))</f>
        <v>2</v>
      </c>
      <c r="M3691" s="29"/>
      <c r="N3691" s="39"/>
      <c r="O3691" s="39"/>
      <c r="P3691" s="50">
        <f t="shared" si="344"/>
        <v>0</v>
      </c>
      <c r="Q3691" s="28">
        <f t="shared" si="345"/>
        <v>12</v>
      </c>
      <c r="R3691" s="28">
        <f>IF(Q3691=0,0,IF(E3691&gt;1,E3691-1,VLOOKUP(Q3691,Months_Weeks!$A$1:$B$13,2,0)))</f>
        <v>2</v>
      </c>
      <c r="S3691" s="30"/>
      <c r="T3691" s="39"/>
      <c r="U3691" s="39"/>
      <c r="V3691" s="50">
        <f t="shared" si="346"/>
        <v>0</v>
      </c>
      <c r="W3691" s="28">
        <f t="shared" si="347"/>
        <v>12</v>
      </c>
      <c r="X3691" s="28">
        <f>IF(W3691=0,0,IF(E3691&gt;1,E3691-1,VLOOKUP(W3691,Months_Weeks!$A$1:$B$13,2,0)))</f>
        <v>2</v>
      </c>
      <c r="Y3691" s="30"/>
      <c r="Z3691" s="39"/>
      <c r="AA3691" s="31"/>
      <c r="AB3691" s="39"/>
      <c r="AC3691" s="31"/>
      <c r="AD3691" s="40"/>
      <c r="AE3691" s="31"/>
      <c r="AF3691" s="40"/>
      <c r="AG3691" s="31"/>
      <c r="AH3691" s="40"/>
      <c r="AI3691" s="31"/>
      <c r="AJ3691" s="40"/>
    </row>
    <row r="3692" spans="1:36" x14ac:dyDescent="0.25">
      <c r="A3692" s="37" t="s">
        <v>62</v>
      </c>
      <c r="B3692" s="37">
        <v>1050</v>
      </c>
      <c r="C3692" s="26" t="str">
        <f>IFERROR(INDEX(Clients[Client_Name],MATCH(Table312[[#This Row],[Client_Code]],Clients[Client_Code],0)),"")</f>
        <v>TAK</v>
      </c>
      <c r="D3692" s="25">
        <v>12</v>
      </c>
      <c r="E3692" s="25">
        <v>4</v>
      </c>
      <c r="F3692" s="25" t="b">
        <f>IF(E3692&gt;(VLOOKUP(D3692,Months_Weeks!$A$2:$B$13,2,TRUE)),FALSE)</f>
        <v>0</v>
      </c>
      <c r="G3692" s="63">
        <f>IF(Table312[[#This Row],[Facility]]="Buin",1.5%,0.25%)</f>
        <v>1.4999999999999999E-2</v>
      </c>
      <c r="H3692" s="38"/>
      <c r="I3692" s="38"/>
      <c r="J3692" s="27">
        <f t="shared" si="342"/>
        <v>174</v>
      </c>
      <c r="K3692" s="28">
        <f t="shared" si="343"/>
        <v>12</v>
      </c>
      <c r="L3692" s="27">
        <f>IF(K3692=0,0,IF(E3692&gt;1,E3692-1,VLOOKUP(K3692,Months_Weeks!$A$1:$B$13,2,0)))</f>
        <v>3</v>
      </c>
      <c r="M3692" s="29"/>
      <c r="N3692" s="39"/>
      <c r="O3692" s="39"/>
      <c r="P3692" s="50">
        <f t="shared" si="344"/>
        <v>0</v>
      </c>
      <c r="Q3692" s="28">
        <f t="shared" si="345"/>
        <v>12</v>
      </c>
      <c r="R3692" s="28">
        <f>IF(Q3692=0,0,IF(E3692&gt;1,E3692-1,VLOOKUP(Q3692,Months_Weeks!$A$1:$B$13,2,0)))</f>
        <v>3</v>
      </c>
      <c r="S3692" s="30"/>
      <c r="T3692" s="39"/>
      <c r="U3692" s="39"/>
      <c r="V3692" s="50">
        <f t="shared" si="346"/>
        <v>0</v>
      </c>
      <c r="W3692" s="28">
        <f t="shared" si="347"/>
        <v>12</v>
      </c>
      <c r="X3692" s="28">
        <f>IF(W3692=0,0,IF(E3692&gt;1,E3692-1,VLOOKUP(W3692,Months_Weeks!$A$1:$B$13,2,0)))</f>
        <v>3</v>
      </c>
      <c r="Y3692" s="30"/>
      <c r="Z3692" s="39"/>
      <c r="AA3692" s="31"/>
      <c r="AB3692" s="39"/>
      <c r="AC3692" s="31"/>
      <c r="AD3692" s="40"/>
      <c r="AE3692" s="31"/>
      <c r="AF3692" s="40"/>
      <c r="AG3692" s="31"/>
      <c r="AH3692" s="40"/>
      <c r="AI3692" s="31"/>
      <c r="AJ3692" s="40"/>
    </row>
    <row r="3693" spans="1:36" x14ac:dyDescent="0.25">
      <c r="A3693" s="37" t="s">
        <v>62</v>
      </c>
      <c r="B3693" s="37">
        <v>1050</v>
      </c>
      <c r="C3693" s="26" t="str">
        <f>IFERROR(INDEX(Clients[Client_Name],MATCH(Table312[[#This Row],[Client_Code]],Clients[Client_Code],0)),"")</f>
        <v>TAK</v>
      </c>
      <c r="D3693" s="25">
        <v>12</v>
      </c>
      <c r="E3693" s="25">
        <v>5</v>
      </c>
      <c r="F3693" s="25" t="b">
        <f>IF(E3693&gt;(VLOOKUP(D3693,Months_Weeks!$A$2:$B$13,2,TRUE)),FALSE)</f>
        <v>0</v>
      </c>
      <c r="G3693" s="63">
        <f>IF(Table312[[#This Row],[Facility]]="Buin",1.5%,0.25%)</f>
        <v>1.4999999999999999E-2</v>
      </c>
      <c r="H3693" s="38"/>
      <c r="I3693" s="38"/>
      <c r="J3693" s="27">
        <f t="shared" si="342"/>
        <v>174</v>
      </c>
      <c r="K3693" s="28">
        <f t="shared" si="343"/>
        <v>12</v>
      </c>
      <c r="L3693" s="27">
        <f>IF(K3693=0,0,IF(E3693&gt;1,E3693-1,VLOOKUP(K3693,Months_Weeks!$A$1:$B$13,2,0)))</f>
        <v>4</v>
      </c>
      <c r="M3693" s="29"/>
      <c r="N3693" s="39"/>
      <c r="O3693" s="39"/>
      <c r="P3693" s="50">
        <f t="shared" si="344"/>
        <v>0</v>
      </c>
      <c r="Q3693" s="28">
        <f t="shared" si="345"/>
        <v>12</v>
      </c>
      <c r="R3693" s="28">
        <f>IF(Q3693=0,0,IF(E3693&gt;1,E3693-1,VLOOKUP(Q3693,Months_Weeks!$A$1:$B$13,2,0)))</f>
        <v>4</v>
      </c>
      <c r="S3693" s="30"/>
      <c r="T3693" s="39"/>
      <c r="U3693" s="39"/>
      <c r="V3693" s="50">
        <f t="shared" si="346"/>
        <v>0</v>
      </c>
      <c r="W3693" s="28">
        <f t="shared" si="347"/>
        <v>12</v>
      </c>
      <c r="X3693" s="28">
        <f>IF(W3693=0,0,IF(E3693&gt;1,E3693-1,VLOOKUP(W3693,Months_Weeks!$A$1:$B$13,2,0)))</f>
        <v>4</v>
      </c>
      <c r="Y3693" s="30"/>
      <c r="Z3693" s="39"/>
      <c r="AA3693" s="31"/>
      <c r="AB3693" s="39"/>
      <c r="AC3693" s="31"/>
      <c r="AD3693" s="40"/>
      <c r="AE3693" s="31"/>
      <c r="AF3693" s="40"/>
      <c r="AG3693" s="31"/>
      <c r="AH3693" s="40"/>
      <c r="AI3693" s="31"/>
      <c r="AJ3693" s="40"/>
    </row>
    <row r="3694" spans="1:36" x14ac:dyDescent="0.25">
      <c r="A3694" s="37" t="s">
        <v>32</v>
      </c>
      <c r="B3694" s="37">
        <v>44</v>
      </c>
      <c r="C3694" s="26" t="str">
        <f>IFERROR(INDEX(Clients[Client_Name],MATCH(Table312[[#This Row],[Client_Code]],Clients[Client_Code],0)),"")</f>
        <v>TOTTUS</v>
      </c>
      <c r="D3694" s="25">
        <v>1</v>
      </c>
      <c r="E3694" s="25">
        <v>1</v>
      </c>
      <c r="F3694" s="25" t="b">
        <f>IF(E3694&gt;(VLOOKUP(D3694,Months_Weeks!$A$2:$B$13,2,TRUE)),FALSE)</f>
        <v>0</v>
      </c>
      <c r="G3694" s="63">
        <f>IF(Table312[[#This Row],[Facility]]="Buin",1.5%,0.25%)</f>
        <v>2.5000000000000001E-3</v>
      </c>
      <c r="H3694" s="38">
        <v>7435</v>
      </c>
      <c r="I3694" s="38"/>
      <c r="J3694" s="27">
        <f t="shared" si="342"/>
        <v>7435</v>
      </c>
      <c r="K3694" s="28">
        <f t="shared" si="343"/>
        <v>0</v>
      </c>
      <c r="L3694" s="27">
        <f>IF(K3694=0,0,IF(E3694&gt;1,E3694-1,VLOOKUP(K3694,Months_Weeks!$A$1:$B$13,2,0)))</f>
        <v>0</v>
      </c>
      <c r="M3694" s="29"/>
      <c r="N3694" s="39"/>
      <c r="O3694" s="39"/>
      <c r="P3694" s="50">
        <f t="shared" si="344"/>
        <v>0</v>
      </c>
      <c r="Q3694" s="28">
        <f t="shared" si="345"/>
        <v>0</v>
      </c>
      <c r="R3694" s="28">
        <f>IF(Q3694=0,0,IF(E3694&gt;1,E3694-1,VLOOKUP(Q3694,Months_Weeks!$A$1:$B$13,2,0)))</f>
        <v>0</v>
      </c>
      <c r="S3694" s="30"/>
      <c r="T3694" s="39"/>
      <c r="U3694" s="39"/>
      <c r="V3694" s="50">
        <f t="shared" si="346"/>
        <v>0</v>
      </c>
      <c r="W3694" s="28">
        <f t="shared" si="347"/>
        <v>0</v>
      </c>
      <c r="X3694" s="28">
        <f>IF(W3694=0,0,IF(E3694&gt;1,E3694-1,VLOOKUP(W3694,Months_Weeks!$A$1:$B$13,2,0)))</f>
        <v>0</v>
      </c>
      <c r="Y3694" s="30"/>
      <c r="Z3694" s="39"/>
      <c r="AA3694" s="31">
        <v>1</v>
      </c>
      <c r="AB3694" s="72">
        <v>2E-3</v>
      </c>
      <c r="AC3694" s="31"/>
      <c r="AD3694" s="40"/>
      <c r="AE3694" s="31"/>
      <c r="AF3694" s="40"/>
      <c r="AG3694" s="31"/>
      <c r="AH3694" s="40"/>
      <c r="AI3694" s="31">
        <v>1</v>
      </c>
      <c r="AJ3694" s="70">
        <v>5.7999999999999996E-3</v>
      </c>
    </row>
    <row r="3695" spans="1:36" x14ac:dyDescent="0.25">
      <c r="A3695" s="37" t="s">
        <v>32</v>
      </c>
      <c r="B3695" s="37">
        <v>44</v>
      </c>
      <c r="C3695" s="26" t="str">
        <f>IFERROR(INDEX(Clients[Client_Name],MATCH(Table312[[#This Row],[Client_Code]],Clients[Client_Code],0)),"")</f>
        <v>TOTTUS</v>
      </c>
      <c r="D3695" s="25">
        <v>1</v>
      </c>
      <c r="E3695" s="25">
        <v>2</v>
      </c>
      <c r="F3695" s="25" t="b">
        <f>IF(E3695&gt;(VLOOKUP(D3695,Months_Weeks!$A$2:$B$13,2,TRUE)),FALSE)</f>
        <v>0</v>
      </c>
      <c r="G3695" s="63">
        <f>IF(Table312[[#This Row],[Facility]]="Buin",1.5%,0.25%)</f>
        <v>2.5000000000000001E-3</v>
      </c>
      <c r="H3695" s="38"/>
      <c r="I3695" s="38">
        <v>61</v>
      </c>
      <c r="J3695" s="27">
        <f t="shared" si="342"/>
        <v>7374</v>
      </c>
      <c r="K3695" s="28">
        <f t="shared" si="343"/>
        <v>1</v>
      </c>
      <c r="L3695" s="27">
        <f>IF(K3695=0,0,IF(E3695&gt;1,E3695-1,VLOOKUP(K3695,Months_Weeks!$A$1:$B$13,2,0)))</f>
        <v>1</v>
      </c>
      <c r="M3695" s="29"/>
      <c r="N3695" s="39"/>
      <c r="O3695" s="39"/>
      <c r="P3695" s="50">
        <f t="shared" si="344"/>
        <v>0</v>
      </c>
      <c r="Q3695" s="28">
        <f t="shared" si="345"/>
        <v>1</v>
      </c>
      <c r="R3695" s="28">
        <f>IF(Q3695=0,0,IF(E3695&gt;1,E3695-1,VLOOKUP(Q3695,Months_Weeks!$A$1:$B$13,2,0)))</f>
        <v>1</v>
      </c>
      <c r="S3695" s="30"/>
      <c r="T3695" s="39"/>
      <c r="U3695" s="39"/>
      <c r="V3695" s="50">
        <f t="shared" si="346"/>
        <v>0</v>
      </c>
      <c r="W3695" s="28">
        <f t="shared" si="347"/>
        <v>1</v>
      </c>
      <c r="X3695" s="28">
        <f>IF(W3695=0,0,IF(E3695&gt;1,E3695-1,VLOOKUP(W3695,Months_Weeks!$A$1:$B$13,2,0)))</f>
        <v>1</v>
      </c>
      <c r="Y3695" s="30"/>
      <c r="Z3695" s="39"/>
      <c r="AA3695" s="31"/>
      <c r="AB3695" s="39"/>
      <c r="AC3695" s="31"/>
      <c r="AD3695" s="40"/>
      <c r="AE3695" s="31"/>
      <c r="AF3695" s="40"/>
      <c r="AG3695" s="31"/>
      <c r="AH3695" s="40"/>
      <c r="AI3695" s="31"/>
      <c r="AJ3695" s="40"/>
    </row>
    <row r="3696" spans="1:36" x14ac:dyDescent="0.25">
      <c r="A3696" s="37" t="s">
        <v>32</v>
      </c>
      <c r="B3696" s="37">
        <v>44</v>
      </c>
      <c r="C3696" s="26" t="str">
        <f>IFERROR(INDEX(Clients[Client_Name],MATCH(Table312[[#This Row],[Client_Code]],Clients[Client_Code],0)),"")</f>
        <v>TOTTUS</v>
      </c>
      <c r="D3696" s="25">
        <v>1</v>
      </c>
      <c r="E3696" s="25">
        <v>3</v>
      </c>
      <c r="F3696" s="25" t="b">
        <f>IF(E3696&gt;(VLOOKUP(D3696,Months_Weeks!$A$2:$B$13,2,TRUE)),FALSE)</f>
        <v>0</v>
      </c>
      <c r="G3696" s="63">
        <f>IF(Table312[[#This Row],[Facility]]="Buin",1.5%,0.25%)</f>
        <v>2.5000000000000001E-3</v>
      </c>
      <c r="H3696" s="38">
        <v>0</v>
      </c>
      <c r="I3696" s="38"/>
      <c r="J3696" s="27">
        <f t="shared" si="342"/>
        <v>7374</v>
      </c>
      <c r="K3696" s="28">
        <f t="shared" si="343"/>
        <v>1</v>
      </c>
      <c r="L3696" s="27">
        <f>IF(K3696=0,0,IF(E3696&gt;1,E3696-1,VLOOKUP(K3696,Months_Weeks!$A$1:$B$13,2,0)))</f>
        <v>2</v>
      </c>
      <c r="M3696" s="29"/>
      <c r="N3696" s="39"/>
      <c r="O3696" s="39"/>
      <c r="P3696" s="50">
        <f t="shared" si="344"/>
        <v>0</v>
      </c>
      <c r="Q3696" s="28">
        <f t="shared" si="345"/>
        <v>1</v>
      </c>
      <c r="R3696" s="28">
        <f>IF(Q3696=0,0,IF(E3696&gt;1,E3696-1,VLOOKUP(Q3696,Months_Weeks!$A$1:$B$13,2,0)))</f>
        <v>2</v>
      </c>
      <c r="S3696" s="30"/>
      <c r="T3696" s="39"/>
      <c r="U3696" s="39"/>
      <c r="V3696" s="50">
        <f t="shared" si="346"/>
        <v>0</v>
      </c>
      <c r="W3696" s="28">
        <f t="shared" si="347"/>
        <v>1</v>
      </c>
      <c r="X3696" s="28">
        <f>IF(W3696=0,0,IF(E3696&gt;1,E3696-1,VLOOKUP(W3696,Months_Weeks!$A$1:$B$13,2,0)))</f>
        <v>2</v>
      </c>
      <c r="Y3696" s="30"/>
      <c r="Z3696" s="39"/>
      <c r="AA3696" s="31"/>
      <c r="AB3696" s="39"/>
      <c r="AC3696" s="31"/>
      <c r="AD3696" s="40"/>
      <c r="AE3696" s="31"/>
      <c r="AF3696" s="40"/>
      <c r="AG3696" s="31"/>
      <c r="AH3696" s="40"/>
      <c r="AI3696" s="31"/>
      <c r="AJ3696" s="40"/>
    </row>
    <row r="3697" spans="1:36" x14ac:dyDescent="0.25">
      <c r="A3697" s="37" t="s">
        <v>32</v>
      </c>
      <c r="B3697" s="37">
        <v>44</v>
      </c>
      <c r="C3697" s="26" t="str">
        <f>IFERROR(INDEX(Clients[Client_Name],MATCH(Table312[[#This Row],[Client_Code]],Clients[Client_Code],0)),"")</f>
        <v>TOTTUS</v>
      </c>
      <c r="D3697" s="25">
        <v>1</v>
      </c>
      <c r="E3697" s="25">
        <v>4</v>
      </c>
      <c r="F3697" s="25" t="b">
        <f>IF(E3697&gt;(VLOOKUP(D3697,Months_Weeks!$A$2:$B$13,2,TRUE)),FALSE)</f>
        <v>0</v>
      </c>
      <c r="G3697" s="63">
        <f>IF(Table312[[#This Row],[Facility]]="Buin",1.5%,0.25%)</f>
        <v>2.5000000000000001E-3</v>
      </c>
      <c r="H3697" s="38">
        <v>31</v>
      </c>
      <c r="I3697" s="38"/>
      <c r="J3697" s="27">
        <f t="shared" si="342"/>
        <v>7405</v>
      </c>
      <c r="K3697" s="28">
        <f t="shared" si="343"/>
        <v>1</v>
      </c>
      <c r="L3697" s="27">
        <f>IF(K3697=0,0,IF(E3697&gt;1,E3697-1,VLOOKUP(K3697,Months_Weeks!$A$1:$B$13,2,0)))</f>
        <v>3</v>
      </c>
      <c r="M3697" s="29"/>
      <c r="N3697" s="39"/>
      <c r="O3697" s="39"/>
      <c r="P3697" s="50">
        <f t="shared" si="344"/>
        <v>0</v>
      </c>
      <c r="Q3697" s="28">
        <f t="shared" si="345"/>
        <v>1</v>
      </c>
      <c r="R3697" s="28">
        <f>IF(Q3697=0,0,IF(E3697&gt;1,E3697-1,VLOOKUP(Q3697,Months_Weeks!$A$1:$B$13,2,0)))</f>
        <v>3</v>
      </c>
      <c r="S3697" s="30"/>
      <c r="T3697" s="39"/>
      <c r="U3697" s="39"/>
      <c r="V3697" s="50">
        <f t="shared" si="346"/>
        <v>0</v>
      </c>
      <c r="W3697" s="28">
        <f t="shared" si="347"/>
        <v>1</v>
      </c>
      <c r="X3697" s="28">
        <f>IF(W3697=0,0,IF(E3697&gt;1,E3697-1,VLOOKUP(W3697,Months_Weeks!$A$1:$B$13,2,0)))</f>
        <v>3</v>
      </c>
      <c r="Y3697" s="30"/>
      <c r="Z3697" s="39"/>
      <c r="AA3697" s="31"/>
      <c r="AB3697" s="39"/>
      <c r="AC3697" s="31"/>
      <c r="AD3697" s="40"/>
      <c r="AE3697" s="31"/>
      <c r="AF3697" s="40"/>
      <c r="AG3697" s="31"/>
      <c r="AH3697" s="40"/>
      <c r="AI3697" s="31"/>
      <c r="AJ3697" s="40"/>
    </row>
    <row r="3698" spans="1:36" x14ac:dyDescent="0.25">
      <c r="A3698" s="37" t="s">
        <v>32</v>
      </c>
      <c r="B3698" s="37">
        <v>44</v>
      </c>
      <c r="C3698" s="26" t="str">
        <f>IFERROR(INDEX(Clients[Client_Name],MATCH(Table312[[#This Row],[Client_Code]],Clients[Client_Code],0)),"")</f>
        <v>TOTTUS</v>
      </c>
      <c r="D3698" s="25">
        <v>2</v>
      </c>
      <c r="E3698" s="25">
        <v>1</v>
      </c>
      <c r="F3698" s="25" t="b">
        <f>IF(E3698&gt;(VLOOKUP(D3698,Months_Weeks!$A$2:$B$13,2,TRUE)),FALSE)</f>
        <v>0</v>
      </c>
      <c r="G3698" s="63">
        <f>IF(Table312[[#This Row],[Facility]]="Buin",1.5%,0.25%)</f>
        <v>2.5000000000000001E-3</v>
      </c>
      <c r="H3698" s="38"/>
      <c r="I3698" s="38">
        <v>31</v>
      </c>
      <c r="J3698" s="27">
        <f t="shared" si="342"/>
        <v>7374</v>
      </c>
      <c r="K3698" s="28">
        <f t="shared" si="343"/>
        <v>1</v>
      </c>
      <c r="L3698" s="27">
        <f>IF(K3698=0,0,IF(E3698&gt;1,E3698-1,VLOOKUP(K3698,Months_Weeks!$A$1:$B$13,2,0)))</f>
        <v>4</v>
      </c>
      <c r="M3698" s="29"/>
      <c r="N3698" s="39"/>
      <c r="O3698" s="39"/>
      <c r="P3698" s="50">
        <f t="shared" si="344"/>
        <v>0</v>
      </c>
      <c r="Q3698" s="28">
        <f t="shared" si="345"/>
        <v>1</v>
      </c>
      <c r="R3698" s="28">
        <f>IF(Q3698=0,0,IF(E3698&gt;1,E3698-1,VLOOKUP(Q3698,Months_Weeks!$A$1:$B$13,2,0)))</f>
        <v>4</v>
      </c>
      <c r="S3698" s="30"/>
      <c r="T3698" s="39"/>
      <c r="U3698" s="39"/>
      <c r="V3698" s="50">
        <f t="shared" si="346"/>
        <v>0</v>
      </c>
      <c r="W3698" s="28">
        <f t="shared" si="347"/>
        <v>1</v>
      </c>
      <c r="X3698" s="28">
        <f>IF(W3698=0,0,IF(E3698&gt;1,E3698-1,VLOOKUP(W3698,Months_Weeks!$A$1:$B$13,2,0)))</f>
        <v>4</v>
      </c>
      <c r="Y3698" s="30"/>
      <c r="Z3698" s="39"/>
      <c r="AA3698" s="31"/>
      <c r="AB3698" s="39"/>
      <c r="AC3698" s="31"/>
      <c r="AD3698" s="40"/>
      <c r="AE3698" s="31"/>
      <c r="AF3698" s="40"/>
      <c r="AG3698" s="31"/>
      <c r="AH3698" s="40"/>
      <c r="AI3698" s="31"/>
      <c r="AJ3698" s="40"/>
    </row>
    <row r="3699" spans="1:36" x14ac:dyDescent="0.25">
      <c r="A3699" s="37" t="s">
        <v>32</v>
      </c>
      <c r="B3699" s="37">
        <v>44</v>
      </c>
      <c r="C3699" s="26" t="str">
        <f>IFERROR(INDEX(Clients[Client_Name],MATCH(Table312[[#This Row],[Client_Code]],Clients[Client_Code],0)),"")</f>
        <v>TOTTUS</v>
      </c>
      <c r="D3699" s="25">
        <v>2</v>
      </c>
      <c r="E3699" s="25">
        <v>2</v>
      </c>
      <c r="F3699" s="25" t="b">
        <f>IF(E3699&gt;(VLOOKUP(D3699,Months_Weeks!$A$2:$B$13,2,TRUE)),FALSE)</f>
        <v>0</v>
      </c>
      <c r="G3699" s="63">
        <f>IF(Table312[[#This Row],[Facility]]="Buin",1.5%,0.25%)</f>
        <v>2.5000000000000001E-3</v>
      </c>
      <c r="H3699" s="38">
        <v>0</v>
      </c>
      <c r="I3699" s="38"/>
      <c r="J3699" s="27">
        <f t="shared" si="342"/>
        <v>7374</v>
      </c>
      <c r="K3699" s="28">
        <f t="shared" si="343"/>
        <v>2</v>
      </c>
      <c r="L3699" s="27">
        <f>IF(K3699=0,0,IF(E3699&gt;1,E3699-1,VLOOKUP(K3699,Months_Weeks!$A$1:$B$13,2,0)))</f>
        <v>1</v>
      </c>
      <c r="M3699" s="29"/>
      <c r="N3699" s="39"/>
      <c r="O3699" s="39"/>
      <c r="P3699" s="50">
        <f t="shared" si="344"/>
        <v>0</v>
      </c>
      <c r="Q3699" s="28">
        <f t="shared" si="345"/>
        <v>2</v>
      </c>
      <c r="R3699" s="28">
        <f>IF(Q3699=0,0,IF(E3699&gt;1,E3699-1,VLOOKUP(Q3699,Months_Weeks!$A$1:$B$13,2,0)))</f>
        <v>1</v>
      </c>
      <c r="S3699" s="30"/>
      <c r="T3699" s="39"/>
      <c r="U3699" s="39"/>
      <c r="V3699" s="50">
        <f t="shared" si="346"/>
        <v>0</v>
      </c>
      <c r="W3699" s="28">
        <f t="shared" si="347"/>
        <v>2</v>
      </c>
      <c r="X3699" s="28">
        <f>IF(W3699=0,0,IF(E3699&gt;1,E3699-1,VLOOKUP(W3699,Months_Weeks!$A$1:$B$13,2,0)))</f>
        <v>1</v>
      </c>
      <c r="Y3699" s="30"/>
      <c r="Z3699" s="39"/>
      <c r="AA3699" s="31"/>
      <c r="AB3699" s="39"/>
      <c r="AC3699" s="31"/>
      <c r="AD3699" s="40"/>
      <c r="AE3699" s="31"/>
      <c r="AF3699" s="40"/>
      <c r="AG3699" s="31"/>
      <c r="AH3699" s="40"/>
      <c r="AI3699" s="31"/>
      <c r="AJ3699" s="40"/>
    </row>
    <row r="3700" spans="1:36" x14ac:dyDescent="0.25">
      <c r="A3700" s="37" t="s">
        <v>32</v>
      </c>
      <c r="B3700" s="37">
        <v>44</v>
      </c>
      <c r="C3700" s="26" t="str">
        <f>IFERROR(INDEX(Clients[Client_Name],MATCH(Table312[[#This Row],[Client_Code]],Clients[Client_Code],0)),"")</f>
        <v>TOTTUS</v>
      </c>
      <c r="D3700" s="25">
        <v>2</v>
      </c>
      <c r="E3700" s="25">
        <v>3</v>
      </c>
      <c r="F3700" s="25" t="b">
        <f>IF(E3700&gt;(VLOOKUP(D3700,Months_Weeks!$A$2:$B$13,2,TRUE)),FALSE)</f>
        <v>0</v>
      </c>
      <c r="G3700" s="63">
        <f>IF(Table312[[#This Row],[Facility]]="Buin",1.5%,0.25%)</f>
        <v>2.5000000000000001E-3</v>
      </c>
      <c r="H3700" s="38">
        <v>0</v>
      </c>
      <c r="I3700" s="38"/>
      <c r="J3700" s="27">
        <f t="shared" si="342"/>
        <v>7374</v>
      </c>
      <c r="K3700" s="28">
        <f t="shared" si="343"/>
        <v>2</v>
      </c>
      <c r="L3700" s="27">
        <f>IF(K3700=0,0,IF(E3700&gt;1,E3700-1,VLOOKUP(K3700,Months_Weeks!$A$1:$B$13,2,0)))</f>
        <v>2</v>
      </c>
      <c r="M3700" s="29"/>
      <c r="N3700" s="39"/>
      <c r="O3700" s="39"/>
      <c r="P3700" s="50">
        <f t="shared" si="344"/>
        <v>0</v>
      </c>
      <c r="Q3700" s="28">
        <f t="shared" si="345"/>
        <v>2</v>
      </c>
      <c r="R3700" s="28">
        <f>IF(Q3700=0,0,IF(E3700&gt;1,E3700-1,VLOOKUP(Q3700,Months_Weeks!$A$1:$B$13,2,0)))</f>
        <v>2</v>
      </c>
      <c r="S3700" s="30"/>
      <c r="T3700" s="39"/>
      <c r="U3700" s="39"/>
      <c r="V3700" s="50">
        <f t="shared" si="346"/>
        <v>0</v>
      </c>
      <c r="W3700" s="28">
        <f t="shared" si="347"/>
        <v>2</v>
      </c>
      <c r="X3700" s="28">
        <f>IF(W3700=0,0,IF(E3700&gt;1,E3700-1,VLOOKUP(W3700,Months_Weeks!$A$1:$B$13,2,0)))</f>
        <v>2</v>
      </c>
      <c r="Y3700" s="30"/>
      <c r="Z3700" s="39"/>
      <c r="AA3700" s="31"/>
      <c r="AB3700" s="39"/>
      <c r="AC3700" s="31"/>
      <c r="AD3700" s="40"/>
      <c r="AE3700" s="31"/>
      <c r="AF3700" s="40"/>
      <c r="AG3700" s="31"/>
      <c r="AH3700" s="40"/>
      <c r="AI3700" s="31"/>
      <c r="AJ3700" s="40"/>
    </row>
    <row r="3701" spans="1:36" x14ac:dyDescent="0.25">
      <c r="A3701" s="37" t="s">
        <v>32</v>
      </c>
      <c r="B3701" s="37">
        <v>44</v>
      </c>
      <c r="C3701" s="26" t="str">
        <f>IFERROR(INDEX(Clients[Client_Name],MATCH(Table312[[#This Row],[Client_Code]],Clients[Client_Code],0)),"")</f>
        <v>TOTTUS</v>
      </c>
      <c r="D3701" s="25">
        <v>2</v>
      </c>
      <c r="E3701" s="25">
        <v>4</v>
      </c>
      <c r="F3701" s="25" t="b">
        <f>IF(E3701&gt;(VLOOKUP(D3701,Months_Weeks!$A$2:$B$13,2,TRUE)),FALSE)</f>
        <v>0</v>
      </c>
      <c r="G3701" s="63">
        <f>IF(Table312[[#This Row],[Facility]]="Buin",1.5%,0.25%)</f>
        <v>2.5000000000000001E-3</v>
      </c>
      <c r="H3701" s="38">
        <v>0</v>
      </c>
      <c r="I3701" s="38"/>
      <c r="J3701" s="27">
        <f t="shared" si="342"/>
        <v>7374</v>
      </c>
      <c r="K3701" s="28">
        <f t="shared" si="343"/>
        <v>2</v>
      </c>
      <c r="L3701" s="27">
        <f>IF(K3701=0,0,IF(E3701&gt;1,E3701-1,VLOOKUP(K3701,Months_Weeks!$A$1:$B$13,2,0)))</f>
        <v>3</v>
      </c>
      <c r="M3701" s="29"/>
      <c r="N3701" s="39"/>
      <c r="O3701" s="39"/>
      <c r="P3701" s="50">
        <f t="shared" si="344"/>
        <v>0</v>
      </c>
      <c r="Q3701" s="28">
        <f t="shared" si="345"/>
        <v>2</v>
      </c>
      <c r="R3701" s="28">
        <f>IF(Q3701=0,0,IF(E3701&gt;1,E3701-1,VLOOKUP(Q3701,Months_Weeks!$A$1:$B$13,2,0)))</f>
        <v>3</v>
      </c>
      <c r="S3701" s="30"/>
      <c r="T3701" s="39"/>
      <c r="U3701" s="39"/>
      <c r="V3701" s="50">
        <f t="shared" si="346"/>
        <v>0</v>
      </c>
      <c r="W3701" s="28">
        <f t="shared" si="347"/>
        <v>2</v>
      </c>
      <c r="X3701" s="28">
        <f>IF(W3701=0,0,IF(E3701&gt;1,E3701-1,VLOOKUP(W3701,Months_Weeks!$A$1:$B$13,2,0)))</f>
        <v>3</v>
      </c>
      <c r="Y3701" s="30"/>
      <c r="Z3701" s="39"/>
      <c r="AA3701" s="31"/>
      <c r="AB3701" s="39"/>
      <c r="AC3701" s="31"/>
      <c r="AD3701" s="40"/>
      <c r="AE3701" s="31"/>
      <c r="AF3701" s="40"/>
      <c r="AG3701" s="31"/>
      <c r="AH3701" s="40"/>
      <c r="AI3701" s="31"/>
      <c r="AJ3701" s="40"/>
    </row>
    <row r="3702" spans="1:36" x14ac:dyDescent="0.25">
      <c r="A3702" s="37" t="s">
        <v>32</v>
      </c>
      <c r="B3702" s="37">
        <v>44</v>
      </c>
      <c r="C3702" s="26" t="str">
        <f>IFERROR(INDEX(Clients[Client_Name],MATCH(Table312[[#This Row],[Client_Code]],Clients[Client_Code],0)),"")</f>
        <v>TOTTUS</v>
      </c>
      <c r="D3702" s="25">
        <v>3</v>
      </c>
      <c r="E3702" s="25">
        <v>1</v>
      </c>
      <c r="F3702" s="25" t="b">
        <f>IF(E3702&gt;(VLOOKUP(D3702,Months_Weeks!$A$2:$B$13,2,TRUE)),FALSE)</f>
        <v>0</v>
      </c>
      <c r="G3702" s="63">
        <f>IF(Table312[[#This Row],[Facility]]="Buin",1.5%,0.25%)</f>
        <v>2.5000000000000001E-3</v>
      </c>
      <c r="H3702" s="38"/>
      <c r="I3702" s="38"/>
      <c r="J3702" s="27">
        <f t="shared" si="342"/>
        <v>7374</v>
      </c>
      <c r="K3702" s="28">
        <f t="shared" si="343"/>
        <v>2</v>
      </c>
      <c r="L3702" s="27">
        <f>IF(K3702=0,0,IF(E3702&gt;1,E3702-1,VLOOKUP(K3702,Months_Weeks!$A$1:$B$13,2,0)))</f>
        <v>4</v>
      </c>
      <c r="M3702" s="29"/>
      <c r="N3702" s="39"/>
      <c r="O3702" s="39"/>
      <c r="P3702" s="50">
        <f t="shared" si="344"/>
        <v>0</v>
      </c>
      <c r="Q3702" s="28">
        <f t="shared" si="345"/>
        <v>2</v>
      </c>
      <c r="R3702" s="28">
        <f>IF(Q3702=0,0,IF(E3702&gt;1,E3702-1,VLOOKUP(Q3702,Months_Weeks!$A$1:$B$13,2,0)))</f>
        <v>4</v>
      </c>
      <c r="S3702" s="30"/>
      <c r="T3702" s="39"/>
      <c r="U3702" s="39"/>
      <c r="V3702" s="50">
        <f t="shared" si="346"/>
        <v>0</v>
      </c>
      <c r="W3702" s="28">
        <f t="shared" si="347"/>
        <v>2</v>
      </c>
      <c r="X3702" s="28">
        <f>IF(W3702=0,0,IF(E3702&gt;1,E3702-1,VLOOKUP(W3702,Months_Weeks!$A$1:$B$13,2,0)))</f>
        <v>4</v>
      </c>
      <c r="Y3702" s="30"/>
      <c r="Z3702" s="39"/>
      <c r="AA3702" s="31"/>
      <c r="AB3702" s="39"/>
      <c r="AC3702" s="31"/>
      <c r="AD3702" s="40"/>
      <c r="AE3702" s="31"/>
      <c r="AF3702" s="40"/>
      <c r="AG3702" s="31"/>
      <c r="AH3702" s="40"/>
      <c r="AI3702" s="31"/>
      <c r="AJ3702" s="40"/>
    </row>
    <row r="3703" spans="1:36" x14ac:dyDescent="0.25">
      <c r="A3703" s="37" t="s">
        <v>32</v>
      </c>
      <c r="B3703" s="37">
        <v>44</v>
      </c>
      <c r="C3703" s="26" t="str">
        <f>IFERROR(INDEX(Clients[Client_Name],MATCH(Table312[[#This Row],[Client_Code]],Clients[Client_Code],0)),"")</f>
        <v>TOTTUS</v>
      </c>
      <c r="D3703" s="25">
        <v>3</v>
      </c>
      <c r="E3703" s="25">
        <v>2</v>
      </c>
      <c r="F3703" s="25" t="b">
        <f>IF(E3703&gt;(VLOOKUP(D3703,Months_Weeks!$A$2:$B$13,2,TRUE)),FALSE)</f>
        <v>0</v>
      </c>
      <c r="G3703" s="63">
        <f>IF(Table312[[#This Row],[Facility]]="Buin",1.5%,0.25%)</f>
        <v>2.5000000000000001E-3</v>
      </c>
      <c r="H3703" s="38"/>
      <c r="I3703" s="38"/>
      <c r="J3703" s="27">
        <f t="shared" si="342"/>
        <v>7374</v>
      </c>
      <c r="K3703" s="28">
        <f t="shared" si="343"/>
        <v>3</v>
      </c>
      <c r="L3703" s="27">
        <f>IF(K3703=0,0,IF(E3703&gt;1,E3703-1,VLOOKUP(K3703,Months_Weeks!$A$1:$B$13,2,0)))</f>
        <v>1</v>
      </c>
      <c r="M3703" s="29"/>
      <c r="N3703" s="39"/>
      <c r="O3703" s="39"/>
      <c r="P3703" s="50">
        <f t="shared" si="344"/>
        <v>0</v>
      </c>
      <c r="Q3703" s="28">
        <f t="shared" si="345"/>
        <v>3</v>
      </c>
      <c r="R3703" s="28">
        <f>IF(Q3703=0,0,IF(E3703&gt;1,E3703-1,VLOOKUP(Q3703,Months_Weeks!$A$1:$B$13,2,0)))</f>
        <v>1</v>
      </c>
      <c r="S3703" s="30"/>
      <c r="T3703" s="39"/>
      <c r="U3703" s="39"/>
      <c r="V3703" s="50">
        <f t="shared" si="346"/>
        <v>0</v>
      </c>
      <c r="W3703" s="28">
        <f t="shared" si="347"/>
        <v>3</v>
      </c>
      <c r="X3703" s="28">
        <f>IF(W3703=0,0,IF(E3703&gt;1,E3703-1,VLOOKUP(W3703,Months_Weeks!$A$1:$B$13,2,0)))</f>
        <v>1</v>
      </c>
      <c r="Y3703" s="30"/>
      <c r="Z3703" s="39"/>
      <c r="AA3703" s="31"/>
      <c r="AB3703" s="39"/>
      <c r="AC3703" s="31"/>
      <c r="AD3703" s="40"/>
      <c r="AE3703" s="31"/>
      <c r="AF3703" s="40"/>
      <c r="AG3703" s="31"/>
      <c r="AH3703" s="40"/>
      <c r="AI3703" s="31"/>
      <c r="AJ3703" s="40"/>
    </row>
    <row r="3704" spans="1:36" x14ac:dyDescent="0.25">
      <c r="A3704" s="37" t="s">
        <v>32</v>
      </c>
      <c r="B3704" s="37">
        <v>44</v>
      </c>
      <c r="C3704" s="26" t="str">
        <f>IFERROR(INDEX(Clients[Client_Name],MATCH(Table312[[#This Row],[Client_Code]],Clients[Client_Code],0)),"")</f>
        <v>TOTTUS</v>
      </c>
      <c r="D3704" s="25">
        <v>3</v>
      </c>
      <c r="E3704" s="25">
        <v>3</v>
      </c>
      <c r="F3704" s="25" t="b">
        <f>IF(E3704&gt;(VLOOKUP(D3704,Months_Weeks!$A$2:$B$13,2,TRUE)),FALSE)</f>
        <v>0</v>
      </c>
      <c r="G3704" s="63">
        <f>IF(Table312[[#This Row],[Facility]]="Buin",1.5%,0.25%)</f>
        <v>2.5000000000000001E-3</v>
      </c>
      <c r="H3704" s="38"/>
      <c r="I3704" s="38"/>
      <c r="J3704" s="27">
        <f t="shared" si="342"/>
        <v>7374</v>
      </c>
      <c r="K3704" s="28">
        <f t="shared" si="343"/>
        <v>3</v>
      </c>
      <c r="L3704" s="27">
        <f>IF(K3704=0,0,IF(E3704&gt;1,E3704-1,VLOOKUP(K3704,Months_Weeks!$A$1:$B$13,2,0)))</f>
        <v>2</v>
      </c>
      <c r="M3704" s="29"/>
      <c r="N3704" s="39"/>
      <c r="O3704" s="39"/>
      <c r="P3704" s="50">
        <f t="shared" si="344"/>
        <v>0</v>
      </c>
      <c r="Q3704" s="28">
        <f t="shared" si="345"/>
        <v>3</v>
      </c>
      <c r="R3704" s="28">
        <f>IF(Q3704=0,0,IF(E3704&gt;1,E3704-1,VLOOKUP(Q3704,Months_Weeks!$A$1:$B$13,2,0)))</f>
        <v>2</v>
      </c>
      <c r="S3704" s="30"/>
      <c r="T3704" s="39"/>
      <c r="U3704" s="39"/>
      <c r="V3704" s="50">
        <f t="shared" si="346"/>
        <v>0</v>
      </c>
      <c r="W3704" s="28">
        <f t="shared" si="347"/>
        <v>3</v>
      </c>
      <c r="X3704" s="28">
        <f>IF(W3704=0,0,IF(E3704&gt;1,E3704-1,VLOOKUP(W3704,Months_Weeks!$A$1:$B$13,2,0)))</f>
        <v>2</v>
      </c>
      <c r="Y3704" s="30"/>
      <c r="Z3704" s="39"/>
      <c r="AA3704" s="31"/>
      <c r="AB3704" s="39"/>
      <c r="AC3704" s="31"/>
      <c r="AD3704" s="40"/>
      <c r="AE3704" s="31"/>
      <c r="AF3704" s="40"/>
      <c r="AG3704" s="31"/>
      <c r="AH3704" s="40"/>
      <c r="AI3704" s="31"/>
      <c r="AJ3704" s="40"/>
    </row>
    <row r="3705" spans="1:36" x14ac:dyDescent="0.25">
      <c r="A3705" s="37" t="s">
        <v>32</v>
      </c>
      <c r="B3705" s="37">
        <v>44</v>
      </c>
      <c r="C3705" s="26" t="str">
        <f>IFERROR(INDEX(Clients[Client_Name],MATCH(Table312[[#This Row],[Client_Code]],Clients[Client_Code],0)),"")</f>
        <v>TOTTUS</v>
      </c>
      <c r="D3705" s="25">
        <v>3</v>
      </c>
      <c r="E3705" s="25">
        <v>4</v>
      </c>
      <c r="F3705" s="25" t="b">
        <f>IF(E3705&gt;(VLOOKUP(D3705,Months_Weeks!$A$2:$B$13,2,TRUE)),FALSE)</f>
        <v>0</v>
      </c>
      <c r="G3705" s="63">
        <f>IF(Table312[[#This Row],[Facility]]="Buin",1.5%,0.25%)</f>
        <v>2.5000000000000001E-3</v>
      </c>
      <c r="H3705" s="38"/>
      <c r="I3705" s="38"/>
      <c r="J3705" s="27">
        <f t="shared" si="342"/>
        <v>7374</v>
      </c>
      <c r="K3705" s="28">
        <f t="shared" si="343"/>
        <v>3</v>
      </c>
      <c r="L3705" s="27">
        <f>IF(K3705=0,0,IF(E3705&gt;1,E3705-1,VLOOKUP(K3705,Months_Weeks!$A$1:$B$13,2,0)))</f>
        <v>3</v>
      </c>
      <c r="M3705" s="29"/>
      <c r="N3705" s="39"/>
      <c r="O3705" s="39"/>
      <c r="P3705" s="50">
        <f t="shared" si="344"/>
        <v>0</v>
      </c>
      <c r="Q3705" s="28">
        <f t="shared" si="345"/>
        <v>3</v>
      </c>
      <c r="R3705" s="28">
        <f>IF(Q3705=0,0,IF(E3705&gt;1,E3705-1,VLOOKUP(Q3705,Months_Weeks!$A$1:$B$13,2,0)))</f>
        <v>3</v>
      </c>
      <c r="S3705" s="30"/>
      <c r="T3705" s="39"/>
      <c r="U3705" s="39"/>
      <c r="V3705" s="50">
        <f t="shared" si="346"/>
        <v>0</v>
      </c>
      <c r="W3705" s="28">
        <f t="shared" si="347"/>
        <v>3</v>
      </c>
      <c r="X3705" s="28">
        <f>IF(W3705=0,0,IF(E3705&gt;1,E3705-1,VLOOKUP(W3705,Months_Weeks!$A$1:$B$13,2,0)))</f>
        <v>3</v>
      </c>
      <c r="Y3705" s="30"/>
      <c r="Z3705" s="39"/>
      <c r="AA3705" s="31"/>
      <c r="AB3705" s="39"/>
      <c r="AC3705" s="31"/>
      <c r="AD3705" s="40"/>
      <c r="AE3705" s="31"/>
      <c r="AF3705" s="40"/>
      <c r="AG3705" s="31"/>
      <c r="AH3705" s="40"/>
      <c r="AI3705" s="31"/>
      <c r="AJ3705" s="40"/>
    </row>
    <row r="3706" spans="1:36" x14ac:dyDescent="0.25">
      <c r="A3706" s="37" t="s">
        <v>32</v>
      </c>
      <c r="B3706" s="37">
        <v>44</v>
      </c>
      <c r="C3706" s="26" t="str">
        <f>IFERROR(INDEX(Clients[Client_Name],MATCH(Table312[[#This Row],[Client_Code]],Clients[Client_Code],0)),"")</f>
        <v>TOTTUS</v>
      </c>
      <c r="D3706" s="25">
        <v>3</v>
      </c>
      <c r="E3706" s="25">
        <v>5</v>
      </c>
      <c r="F3706" s="25" t="b">
        <f>IF(E3706&gt;(VLOOKUP(D3706,Months_Weeks!$A$2:$B$13,2,TRUE)),FALSE)</f>
        <v>0</v>
      </c>
      <c r="G3706" s="63">
        <f>IF(Table312[[#This Row],[Facility]]="Buin",1.5%,0.25%)</f>
        <v>2.5000000000000001E-3</v>
      </c>
      <c r="H3706" s="38"/>
      <c r="I3706" s="38"/>
      <c r="J3706" s="27">
        <f t="shared" si="342"/>
        <v>7374</v>
      </c>
      <c r="K3706" s="28">
        <f t="shared" si="343"/>
        <v>3</v>
      </c>
      <c r="L3706" s="27">
        <f>IF(K3706=0,0,IF(E3706&gt;1,E3706-1,VLOOKUP(K3706,Months_Weeks!$A$1:$B$13,2,0)))</f>
        <v>4</v>
      </c>
      <c r="M3706" s="29"/>
      <c r="N3706" s="39"/>
      <c r="O3706" s="39"/>
      <c r="P3706" s="50">
        <f t="shared" si="344"/>
        <v>0</v>
      </c>
      <c r="Q3706" s="28">
        <f t="shared" si="345"/>
        <v>3</v>
      </c>
      <c r="R3706" s="28">
        <f>IF(Q3706=0,0,IF(E3706&gt;1,E3706-1,VLOOKUP(Q3706,Months_Weeks!$A$1:$B$13,2,0)))</f>
        <v>4</v>
      </c>
      <c r="S3706" s="30"/>
      <c r="T3706" s="39"/>
      <c r="U3706" s="39"/>
      <c r="V3706" s="50">
        <f t="shared" si="346"/>
        <v>0</v>
      </c>
      <c r="W3706" s="28">
        <f t="shared" si="347"/>
        <v>3</v>
      </c>
      <c r="X3706" s="28">
        <f>IF(W3706=0,0,IF(E3706&gt;1,E3706-1,VLOOKUP(W3706,Months_Weeks!$A$1:$B$13,2,0)))</f>
        <v>4</v>
      </c>
      <c r="Y3706" s="30"/>
      <c r="Z3706" s="39"/>
      <c r="AA3706" s="31"/>
      <c r="AB3706" s="39"/>
      <c r="AC3706" s="31"/>
      <c r="AD3706" s="40"/>
      <c r="AE3706" s="31"/>
      <c r="AF3706" s="40"/>
      <c r="AG3706" s="31"/>
      <c r="AH3706" s="40"/>
      <c r="AI3706" s="31"/>
      <c r="AJ3706" s="40"/>
    </row>
    <row r="3707" spans="1:36" x14ac:dyDescent="0.25">
      <c r="A3707" s="37" t="s">
        <v>32</v>
      </c>
      <c r="B3707" s="37">
        <v>44</v>
      </c>
      <c r="C3707" s="26" t="str">
        <f>IFERROR(INDEX(Clients[Client_Name],MATCH(Table312[[#This Row],[Client_Code]],Clients[Client_Code],0)),"")</f>
        <v>TOTTUS</v>
      </c>
      <c r="D3707" s="25">
        <v>4</v>
      </c>
      <c r="E3707" s="25">
        <v>1</v>
      </c>
      <c r="F3707" s="25" t="b">
        <f>IF(E3707&gt;(VLOOKUP(D3707,Months_Weeks!$A$2:$B$13,2,TRUE)),FALSE)</f>
        <v>0</v>
      </c>
      <c r="G3707" s="63">
        <f>IF(Table312[[#This Row],[Facility]]="Buin",1.5%,0.25%)</f>
        <v>2.5000000000000001E-3</v>
      </c>
      <c r="H3707" s="38"/>
      <c r="I3707" s="38"/>
      <c r="J3707" s="27">
        <f t="shared" si="342"/>
        <v>7374</v>
      </c>
      <c r="K3707" s="28">
        <f t="shared" si="343"/>
        <v>3</v>
      </c>
      <c r="L3707" s="27">
        <f>IF(K3707=0,0,IF(E3707&gt;1,E3707-1,VLOOKUP(K3707,Months_Weeks!$A$1:$B$13,2,0)))</f>
        <v>5</v>
      </c>
      <c r="M3707" s="29"/>
      <c r="N3707" s="39"/>
      <c r="O3707" s="39"/>
      <c r="P3707" s="50">
        <f t="shared" si="344"/>
        <v>0</v>
      </c>
      <c r="Q3707" s="28">
        <f t="shared" si="345"/>
        <v>3</v>
      </c>
      <c r="R3707" s="28">
        <f>IF(Q3707=0,0,IF(E3707&gt;1,E3707-1,VLOOKUP(Q3707,Months_Weeks!$A$1:$B$13,2,0)))</f>
        <v>5</v>
      </c>
      <c r="S3707" s="30"/>
      <c r="T3707" s="39"/>
      <c r="U3707" s="39"/>
      <c r="V3707" s="50">
        <f t="shared" si="346"/>
        <v>0</v>
      </c>
      <c r="W3707" s="28">
        <f t="shared" si="347"/>
        <v>3</v>
      </c>
      <c r="X3707" s="28">
        <f>IF(W3707=0,0,IF(E3707&gt;1,E3707-1,VLOOKUP(W3707,Months_Weeks!$A$1:$B$13,2,0)))</f>
        <v>5</v>
      </c>
      <c r="Y3707" s="30"/>
      <c r="Z3707" s="39"/>
      <c r="AA3707" s="31"/>
      <c r="AB3707" s="39"/>
      <c r="AC3707" s="31"/>
      <c r="AD3707" s="40"/>
      <c r="AE3707" s="31"/>
      <c r="AF3707" s="40"/>
      <c r="AG3707" s="31"/>
      <c r="AH3707" s="40"/>
      <c r="AI3707" s="31"/>
      <c r="AJ3707" s="40"/>
    </row>
    <row r="3708" spans="1:36" x14ac:dyDescent="0.25">
      <c r="A3708" s="37" t="s">
        <v>32</v>
      </c>
      <c r="B3708" s="37">
        <v>44</v>
      </c>
      <c r="C3708" s="26" t="str">
        <f>IFERROR(INDEX(Clients[Client_Name],MATCH(Table312[[#This Row],[Client_Code]],Clients[Client_Code],0)),"")</f>
        <v>TOTTUS</v>
      </c>
      <c r="D3708" s="25">
        <v>4</v>
      </c>
      <c r="E3708" s="25">
        <v>2</v>
      </c>
      <c r="F3708" s="25" t="b">
        <f>IF(E3708&gt;(VLOOKUP(D3708,Months_Weeks!$A$2:$B$13,2,TRUE)),FALSE)</f>
        <v>0</v>
      </c>
      <c r="G3708" s="63">
        <f>IF(Table312[[#This Row],[Facility]]="Buin",1.5%,0.25%)</f>
        <v>2.5000000000000001E-3</v>
      </c>
      <c r="H3708" s="38"/>
      <c r="I3708" s="38"/>
      <c r="J3708" s="27">
        <f t="shared" si="342"/>
        <v>7374</v>
      </c>
      <c r="K3708" s="28">
        <f t="shared" si="343"/>
        <v>4</v>
      </c>
      <c r="L3708" s="27">
        <f>IF(K3708=0,0,IF(E3708&gt;1,E3708-1,VLOOKUP(K3708,Months_Weeks!$A$1:$B$13,2,0)))</f>
        <v>1</v>
      </c>
      <c r="M3708" s="29"/>
      <c r="N3708" s="39"/>
      <c r="O3708" s="39"/>
      <c r="P3708" s="50">
        <f t="shared" si="344"/>
        <v>0</v>
      </c>
      <c r="Q3708" s="28">
        <f t="shared" si="345"/>
        <v>4</v>
      </c>
      <c r="R3708" s="28">
        <f>IF(Q3708=0,0,IF(E3708&gt;1,E3708-1,VLOOKUP(Q3708,Months_Weeks!$A$1:$B$13,2,0)))</f>
        <v>1</v>
      </c>
      <c r="S3708" s="30"/>
      <c r="T3708" s="39"/>
      <c r="U3708" s="39"/>
      <c r="V3708" s="50">
        <f t="shared" si="346"/>
        <v>0</v>
      </c>
      <c r="W3708" s="28">
        <f t="shared" si="347"/>
        <v>4</v>
      </c>
      <c r="X3708" s="28">
        <f>IF(W3708=0,0,IF(E3708&gt;1,E3708-1,VLOOKUP(W3708,Months_Weeks!$A$1:$B$13,2,0)))</f>
        <v>1</v>
      </c>
      <c r="Y3708" s="30"/>
      <c r="Z3708" s="39"/>
      <c r="AA3708" s="31"/>
      <c r="AB3708" s="39"/>
      <c r="AC3708" s="31"/>
      <c r="AD3708" s="40"/>
      <c r="AE3708" s="31"/>
      <c r="AF3708" s="40"/>
      <c r="AG3708" s="31"/>
      <c r="AH3708" s="40"/>
      <c r="AI3708" s="31"/>
      <c r="AJ3708" s="40"/>
    </row>
    <row r="3709" spans="1:36" x14ac:dyDescent="0.25">
      <c r="A3709" s="37" t="s">
        <v>32</v>
      </c>
      <c r="B3709" s="37">
        <v>44</v>
      </c>
      <c r="C3709" s="26" t="str">
        <f>IFERROR(INDEX(Clients[Client_Name],MATCH(Table312[[#This Row],[Client_Code]],Clients[Client_Code],0)),"")</f>
        <v>TOTTUS</v>
      </c>
      <c r="D3709" s="25">
        <v>4</v>
      </c>
      <c r="E3709" s="25">
        <v>3</v>
      </c>
      <c r="F3709" s="25" t="b">
        <f>IF(E3709&gt;(VLOOKUP(D3709,Months_Weeks!$A$2:$B$13,2,TRUE)),FALSE)</f>
        <v>0</v>
      </c>
      <c r="G3709" s="63">
        <f>IF(Table312[[#This Row],[Facility]]="Buin",1.5%,0.25%)</f>
        <v>2.5000000000000001E-3</v>
      </c>
      <c r="H3709" s="38"/>
      <c r="I3709" s="38"/>
      <c r="J3709" s="27">
        <f t="shared" si="342"/>
        <v>7374</v>
      </c>
      <c r="K3709" s="28">
        <f t="shared" si="343"/>
        <v>4</v>
      </c>
      <c r="L3709" s="27">
        <f>IF(K3709=0,0,IF(E3709&gt;1,E3709-1,VLOOKUP(K3709,Months_Weeks!$A$1:$B$13,2,0)))</f>
        <v>2</v>
      </c>
      <c r="M3709" s="29"/>
      <c r="N3709" s="39"/>
      <c r="O3709" s="39"/>
      <c r="P3709" s="50">
        <f t="shared" si="344"/>
        <v>0</v>
      </c>
      <c r="Q3709" s="28">
        <f t="shared" si="345"/>
        <v>4</v>
      </c>
      <c r="R3709" s="28">
        <f>IF(Q3709=0,0,IF(E3709&gt;1,E3709-1,VLOOKUP(Q3709,Months_Weeks!$A$1:$B$13,2,0)))</f>
        <v>2</v>
      </c>
      <c r="S3709" s="30"/>
      <c r="T3709" s="39"/>
      <c r="U3709" s="39"/>
      <c r="V3709" s="50">
        <f t="shared" si="346"/>
        <v>0</v>
      </c>
      <c r="W3709" s="28">
        <f t="shared" si="347"/>
        <v>4</v>
      </c>
      <c r="X3709" s="28">
        <f>IF(W3709=0,0,IF(E3709&gt;1,E3709-1,VLOOKUP(W3709,Months_Weeks!$A$1:$B$13,2,0)))</f>
        <v>2</v>
      </c>
      <c r="Y3709" s="30"/>
      <c r="Z3709" s="39"/>
      <c r="AA3709" s="31"/>
      <c r="AB3709" s="39"/>
      <c r="AC3709" s="31"/>
      <c r="AD3709" s="40"/>
      <c r="AE3709" s="31"/>
      <c r="AF3709" s="40"/>
      <c r="AG3709" s="31"/>
      <c r="AH3709" s="40"/>
      <c r="AI3709" s="31"/>
      <c r="AJ3709" s="40"/>
    </row>
    <row r="3710" spans="1:36" x14ac:dyDescent="0.25">
      <c r="A3710" s="37" t="s">
        <v>32</v>
      </c>
      <c r="B3710" s="37">
        <v>44</v>
      </c>
      <c r="C3710" s="26" t="str">
        <f>IFERROR(INDEX(Clients[Client_Name],MATCH(Table312[[#This Row],[Client_Code]],Clients[Client_Code],0)),"")</f>
        <v>TOTTUS</v>
      </c>
      <c r="D3710" s="25">
        <v>4</v>
      </c>
      <c r="E3710" s="25">
        <v>4</v>
      </c>
      <c r="F3710" s="25" t="b">
        <f>IF(E3710&gt;(VLOOKUP(D3710,Months_Weeks!$A$2:$B$13,2,TRUE)),FALSE)</f>
        <v>0</v>
      </c>
      <c r="G3710" s="63">
        <f>IF(Table312[[#This Row],[Facility]]="Buin",1.5%,0.25%)</f>
        <v>2.5000000000000001E-3</v>
      </c>
      <c r="H3710" s="38"/>
      <c r="I3710" s="38"/>
      <c r="J3710" s="27">
        <f t="shared" si="342"/>
        <v>7374</v>
      </c>
      <c r="K3710" s="28">
        <f t="shared" si="343"/>
        <v>4</v>
      </c>
      <c r="L3710" s="27">
        <f>IF(K3710=0,0,IF(E3710&gt;1,E3710-1,VLOOKUP(K3710,Months_Weeks!$A$1:$B$13,2,0)))</f>
        <v>3</v>
      </c>
      <c r="M3710" s="29"/>
      <c r="N3710" s="39"/>
      <c r="O3710" s="39"/>
      <c r="P3710" s="50">
        <f t="shared" si="344"/>
        <v>0</v>
      </c>
      <c r="Q3710" s="28">
        <f t="shared" si="345"/>
        <v>4</v>
      </c>
      <c r="R3710" s="28">
        <f>IF(Q3710=0,0,IF(E3710&gt;1,E3710-1,VLOOKUP(Q3710,Months_Weeks!$A$1:$B$13,2,0)))</f>
        <v>3</v>
      </c>
      <c r="S3710" s="30"/>
      <c r="T3710" s="39"/>
      <c r="U3710" s="39"/>
      <c r="V3710" s="50">
        <f t="shared" si="346"/>
        <v>0</v>
      </c>
      <c r="W3710" s="28">
        <f t="shared" si="347"/>
        <v>4</v>
      </c>
      <c r="X3710" s="28">
        <f>IF(W3710=0,0,IF(E3710&gt;1,E3710-1,VLOOKUP(W3710,Months_Weeks!$A$1:$B$13,2,0)))</f>
        <v>3</v>
      </c>
      <c r="Y3710" s="30"/>
      <c r="Z3710" s="39"/>
      <c r="AA3710" s="31"/>
      <c r="AB3710" s="39"/>
      <c r="AC3710" s="31"/>
      <c r="AD3710" s="40"/>
      <c r="AE3710" s="31"/>
      <c r="AF3710" s="40"/>
      <c r="AG3710" s="31"/>
      <c r="AH3710" s="40"/>
      <c r="AI3710" s="31"/>
      <c r="AJ3710" s="40"/>
    </row>
    <row r="3711" spans="1:36" x14ac:dyDescent="0.25">
      <c r="A3711" s="37" t="s">
        <v>32</v>
      </c>
      <c r="B3711" s="37">
        <v>44</v>
      </c>
      <c r="C3711" s="26" t="str">
        <f>IFERROR(INDEX(Clients[Client_Name],MATCH(Table312[[#This Row],[Client_Code]],Clients[Client_Code],0)),"")</f>
        <v>TOTTUS</v>
      </c>
      <c r="D3711" s="25">
        <v>5</v>
      </c>
      <c r="E3711" s="25">
        <v>1</v>
      </c>
      <c r="F3711" s="25" t="b">
        <f>IF(E3711&gt;(VLOOKUP(D3711,Months_Weeks!$A$2:$B$13,2,TRUE)),FALSE)</f>
        <v>0</v>
      </c>
      <c r="G3711" s="63">
        <f>IF(Table312[[#This Row],[Facility]]="Buin",1.5%,0.25%)</f>
        <v>2.5000000000000001E-3</v>
      </c>
      <c r="H3711" s="38"/>
      <c r="I3711" s="38"/>
      <c r="J3711" s="27">
        <f t="shared" si="342"/>
        <v>7374</v>
      </c>
      <c r="K3711" s="28">
        <f t="shared" si="343"/>
        <v>4</v>
      </c>
      <c r="L3711" s="27">
        <f>IF(K3711=0,0,IF(E3711&gt;1,E3711-1,VLOOKUP(K3711,Months_Weeks!$A$1:$B$13,2,0)))</f>
        <v>4</v>
      </c>
      <c r="M3711" s="29"/>
      <c r="N3711" s="39"/>
      <c r="O3711" s="39"/>
      <c r="P3711" s="50">
        <f t="shared" si="344"/>
        <v>0</v>
      </c>
      <c r="Q3711" s="28">
        <f t="shared" si="345"/>
        <v>4</v>
      </c>
      <c r="R3711" s="28">
        <f>IF(Q3711=0,0,IF(E3711&gt;1,E3711-1,VLOOKUP(Q3711,Months_Weeks!$A$1:$B$13,2,0)))</f>
        <v>4</v>
      </c>
      <c r="S3711" s="30"/>
      <c r="T3711" s="39"/>
      <c r="U3711" s="39"/>
      <c r="V3711" s="50">
        <f t="shared" si="346"/>
        <v>0</v>
      </c>
      <c r="W3711" s="28">
        <f t="shared" si="347"/>
        <v>4</v>
      </c>
      <c r="X3711" s="28">
        <f>IF(W3711=0,0,IF(E3711&gt;1,E3711-1,VLOOKUP(W3711,Months_Weeks!$A$1:$B$13,2,0)))</f>
        <v>4</v>
      </c>
      <c r="Y3711" s="30"/>
      <c r="Z3711" s="39"/>
      <c r="AA3711" s="31"/>
      <c r="AB3711" s="39"/>
      <c r="AC3711" s="31"/>
      <c r="AD3711" s="40"/>
      <c r="AE3711" s="31"/>
      <c r="AF3711" s="40"/>
      <c r="AG3711" s="31"/>
      <c r="AH3711" s="40"/>
      <c r="AI3711" s="31"/>
      <c r="AJ3711" s="40"/>
    </row>
    <row r="3712" spans="1:36" x14ac:dyDescent="0.25">
      <c r="A3712" s="37" t="s">
        <v>32</v>
      </c>
      <c r="B3712" s="37">
        <v>44</v>
      </c>
      <c r="C3712" s="26" t="str">
        <f>IFERROR(INDEX(Clients[Client_Name],MATCH(Table312[[#This Row],[Client_Code]],Clients[Client_Code],0)),"")</f>
        <v>TOTTUS</v>
      </c>
      <c r="D3712" s="25">
        <v>5</v>
      </c>
      <c r="E3712" s="25">
        <v>2</v>
      </c>
      <c r="F3712" s="25" t="b">
        <f>IF(E3712&gt;(VLOOKUP(D3712,Months_Weeks!$A$2:$B$13,2,TRUE)),FALSE)</f>
        <v>0</v>
      </c>
      <c r="G3712" s="63">
        <f>IF(Table312[[#This Row],[Facility]]="Buin",1.5%,0.25%)</f>
        <v>2.5000000000000001E-3</v>
      </c>
      <c r="H3712" s="38"/>
      <c r="I3712" s="38"/>
      <c r="J3712" s="27">
        <f t="shared" si="342"/>
        <v>7374</v>
      </c>
      <c r="K3712" s="28">
        <f t="shared" si="343"/>
        <v>5</v>
      </c>
      <c r="L3712" s="27">
        <f>IF(K3712=0,0,IF(E3712&gt;1,E3712-1,VLOOKUP(K3712,Months_Weeks!$A$1:$B$13,2,0)))</f>
        <v>1</v>
      </c>
      <c r="M3712" s="29"/>
      <c r="N3712" s="39"/>
      <c r="O3712" s="39"/>
      <c r="P3712" s="50">
        <f t="shared" si="344"/>
        <v>0</v>
      </c>
      <c r="Q3712" s="28">
        <f t="shared" si="345"/>
        <v>5</v>
      </c>
      <c r="R3712" s="28">
        <f>IF(Q3712=0,0,IF(E3712&gt;1,E3712-1,VLOOKUP(Q3712,Months_Weeks!$A$1:$B$13,2,0)))</f>
        <v>1</v>
      </c>
      <c r="S3712" s="30"/>
      <c r="T3712" s="39"/>
      <c r="U3712" s="39"/>
      <c r="V3712" s="50">
        <f t="shared" si="346"/>
        <v>0</v>
      </c>
      <c r="W3712" s="28">
        <f t="shared" si="347"/>
        <v>5</v>
      </c>
      <c r="X3712" s="28">
        <f>IF(W3712=0,0,IF(E3712&gt;1,E3712-1,VLOOKUP(W3712,Months_Weeks!$A$1:$B$13,2,0)))</f>
        <v>1</v>
      </c>
      <c r="Y3712" s="30"/>
      <c r="Z3712" s="39"/>
      <c r="AA3712" s="31"/>
      <c r="AB3712" s="39"/>
      <c r="AC3712" s="31"/>
      <c r="AD3712" s="40"/>
      <c r="AE3712" s="31"/>
      <c r="AF3712" s="40"/>
      <c r="AG3712" s="31"/>
      <c r="AH3712" s="40"/>
      <c r="AI3712" s="31"/>
      <c r="AJ3712" s="40"/>
    </row>
    <row r="3713" spans="1:36" x14ac:dyDescent="0.25">
      <c r="A3713" s="37" t="s">
        <v>32</v>
      </c>
      <c r="B3713" s="37">
        <v>44</v>
      </c>
      <c r="C3713" s="26" t="str">
        <f>IFERROR(INDEX(Clients[Client_Name],MATCH(Table312[[#This Row],[Client_Code]],Clients[Client_Code],0)),"")</f>
        <v>TOTTUS</v>
      </c>
      <c r="D3713" s="25">
        <v>5</v>
      </c>
      <c r="E3713" s="25">
        <v>3</v>
      </c>
      <c r="F3713" s="25" t="b">
        <f>IF(E3713&gt;(VLOOKUP(D3713,Months_Weeks!$A$2:$B$13,2,TRUE)),FALSE)</f>
        <v>0</v>
      </c>
      <c r="G3713" s="63">
        <f>IF(Table312[[#This Row],[Facility]]="Buin",1.5%,0.25%)</f>
        <v>2.5000000000000001E-3</v>
      </c>
      <c r="H3713" s="38"/>
      <c r="I3713" s="38"/>
      <c r="J3713" s="27">
        <f t="shared" si="342"/>
        <v>7374</v>
      </c>
      <c r="K3713" s="28">
        <f t="shared" si="343"/>
        <v>5</v>
      </c>
      <c r="L3713" s="27">
        <f>IF(K3713=0,0,IF(E3713&gt;1,E3713-1,VLOOKUP(K3713,Months_Weeks!$A$1:$B$13,2,0)))</f>
        <v>2</v>
      </c>
      <c r="M3713" s="29"/>
      <c r="N3713" s="39"/>
      <c r="O3713" s="39"/>
      <c r="P3713" s="50">
        <f t="shared" si="344"/>
        <v>0</v>
      </c>
      <c r="Q3713" s="28">
        <f t="shared" si="345"/>
        <v>5</v>
      </c>
      <c r="R3713" s="28">
        <f>IF(Q3713=0,0,IF(E3713&gt;1,E3713-1,VLOOKUP(Q3713,Months_Weeks!$A$1:$B$13,2,0)))</f>
        <v>2</v>
      </c>
      <c r="S3713" s="30"/>
      <c r="T3713" s="39"/>
      <c r="U3713" s="39"/>
      <c r="V3713" s="50">
        <f t="shared" si="346"/>
        <v>0</v>
      </c>
      <c r="W3713" s="28">
        <f t="shared" si="347"/>
        <v>5</v>
      </c>
      <c r="X3713" s="28">
        <f>IF(W3713=0,0,IF(E3713&gt;1,E3713-1,VLOOKUP(W3713,Months_Weeks!$A$1:$B$13,2,0)))</f>
        <v>2</v>
      </c>
      <c r="Y3713" s="30"/>
      <c r="Z3713" s="39"/>
      <c r="AA3713" s="31"/>
      <c r="AB3713" s="39"/>
      <c r="AC3713" s="31"/>
      <c r="AD3713" s="40"/>
      <c r="AE3713" s="31"/>
      <c r="AF3713" s="40"/>
      <c r="AG3713" s="31"/>
      <c r="AH3713" s="40"/>
      <c r="AI3713" s="31"/>
      <c r="AJ3713" s="40"/>
    </row>
    <row r="3714" spans="1:36" x14ac:dyDescent="0.25">
      <c r="A3714" s="37" t="s">
        <v>32</v>
      </c>
      <c r="B3714" s="37">
        <v>44</v>
      </c>
      <c r="C3714" s="26" t="str">
        <f>IFERROR(INDEX(Clients[Client_Name],MATCH(Table312[[#This Row],[Client_Code]],Clients[Client_Code],0)),"")</f>
        <v>TOTTUS</v>
      </c>
      <c r="D3714" s="25">
        <v>5</v>
      </c>
      <c r="E3714" s="25">
        <v>4</v>
      </c>
      <c r="F3714" s="25" t="b">
        <f>IF(E3714&gt;(VLOOKUP(D3714,Months_Weeks!$A$2:$B$13,2,TRUE)),FALSE)</f>
        <v>0</v>
      </c>
      <c r="G3714" s="63">
        <f>IF(Table312[[#This Row],[Facility]]="Buin",1.5%,0.25%)</f>
        <v>2.5000000000000001E-3</v>
      </c>
      <c r="H3714" s="38"/>
      <c r="I3714" s="38"/>
      <c r="J3714" s="27">
        <f t="shared" ref="J3714:J3777" si="348" xml:space="preserve"> SUMIFS(J:J,$B:$B,$B3714,$D:$D,K3714,$E:$E,L3714,$A:$A,$A3714)+H3714-I3714</f>
        <v>7374</v>
      </c>
      <c r="K3714" s="28">
        <f t="shared" ref="K3714:K3777" si="349">IF(E3714&gt;1,D3714,D3714-1)</f>
        <v>5</v>
      </c>
      <c r="L3714" s="27">
        <f>IF(K3714=0,0,IF(E3714&gt;1,E3714-1,VLOOKUP(K3714,Months_Weeks!$A$1:$B$13,2,0)))</f>
        <v>3</v>
      </c>
      <c r="M3714" s="29"/>
      <c r="N3714" s="39"/>
      <c r="O3714" s="39"/>
      <c r="P3714" s="50">
        <f t="shared" ref="P3714:P3777" si="350" xml:space="preserve"> SUMIFS(P:P,$B:$B,$B3714,$D:$D,Q3714,$E:$E,R3714,$A:$A,$A3714)+N3714-O3714</f>
        <v>0</v>
      </c>
      <c r="Q3714" s="28">
        <f t="shared" ref="Q3714:Q3777" si="351">IF(E3714&gt;1,D3714,D3714-1)</f>
        <v>5</v>
      </c>
      <c r="R3714" s="28">
        <f>IF(Q3714=0,0,IF(E3714&gt;1,E3714-1,VLOOKUP(Q3714,Months_Weeks!$A$1:$B$13,2,0)))</f>
        <v>3</v>
      </c>
      <c r="S3714" s="30"/>
      <c r="T3714" s="39"/>
      <c r="U3714" s="39"/>
      <c r="V3714" s="50">
        <f t="shared" ref="V3714:V3777" si="352" xml:space="preserve"> SUMIFS(V:V,$B:$B,$B3714,$D:$D,W3714,$E:$E,X3714,$A:$A,$A3714)+T3714-U3714</f>
        <v>0</v>
      </c>
      <c r="W3714" s="28">
        <f t="shared" ref="W3714:W3777" si="353">IF(E3714&gt;1,D3714,D3714-1)</f>
        <v>5</v>
      </c>
      <c r="X3714" s="28">
        <f>IF(W3714=0,0,IF(E3714&gt;1,E3714-1,VLOOKUP(W3714,Months_Weeks!$A$1:$B$13,2,0)))</f>
        <v>3</v>
      </c>
      <c r="Y3714" s="30"/>
      <c r="Z3714" s="39"/>
      <c r="AA3714" s="31"/>
      <c r="AB3714" s="39"/>
      <c r="AC3714" s="31"/>
      <c r="AD3714" s="40"/>
      <c r="AE3714" s="31"/>
      <c r="AF3714" s="40"/>
      <c r="AG3714" s="31"/>
      <c r="AH3714" s="40"/>
      <c r="AI3714" s="31"/>
      <c r="AJ3714" s="40"/>
    </row>
    <row r="3715" spans="1:36" x14ac:dyDescent="0.25">
      <c r="A3715" s="37" t="s">
        <v>32</v>
      </c>
      <c r="B3715" s="37">
        <v>44</v>
      </c>
      <c r="C3715" s="26" t="str">
        <f>IFERROR(INDEX(Clients[Client_Name],MATCH(Table312[[#This Row],[Client_Code]],Clients[Client_Code],0)),"")</f>
        <v>TOTTUS</v>
      </c>
      <c r="D3715" s="25">
        <v>6</v>
      </c>
      <c r="E3715" s="25">
        <v>1</v>
      </c>
      <c r="F3715" s="25" t="b">
        <f>IF(E3715&gt;(VLOOKUP(D3715,Months_Weeks!$A$2:$B$13,2,TRUE)),FALSE)</f>
        <v>0</v>
      </c>
      <c r="G3715" s="63">
        <f>IF(Table312[[#This Row],[Facility]]="Buin",1.5%,0.25%)</f>
        <v>2.5000000000000001E-3</v>
      </c>
      <c r="H3715" s="38"/>
      <c r="I3715" s="38"/>
      <c r="J3715" s="27">
        <f t="shared" si="348"/>
        <v>7374</v>
      </c>
      <c r="K3715" s="28">
        <f t="shared" si="349"/>
        <v>5</v>
      </c>
      <c r="L3715" s="27">
        <f>IF(K3715=0,0,IF(E3715&gt;1,E3715-1,VLOOKUP(K3715,Months_Weeks!$A$1:$B$13,2,0)))</f>
        <v>4</v>
      </c>
      <c r="M3715" s="29"/>
      <c r="N3715" s="39"/>
      <c r="O3715" s="39"/>
      <c r="P3715" s="50">
        <f t="shared" si="350"/>
        <v>0</v>
      </c>
      <c r="Q3715" s="28">
        <f t="shared" si="351"/>
        <v>5</v>
      </c>
      <c r="R3715" s="28">
        <f>IF(Q3715=0,0,IF(E3715&gt;1,E3715-1,VLOOKUP(Q3715,Months_Weeks!$A$1:$B$13,2,0)))</f>
        <v>4</v>
      </c>
      <c r="S3715" s="30"/>
      <c r="T3715" s="39"/>
      <c r="U3715" s="39"/>
      <c r="V3715" s="50">
        <f t="shared" si="352"/>
        <v>0</v>
      </c>
      <c r="W3715" s="28">
        <f t="shared" si="353"/>
        <v>5</v>
      </c>
      <c r="X3715" s="28">
        <f>IF(W3715=0,0,IF(E3715&gt;1,E3715-1,VLOOKUP(W3715,Months_Weeks!$A$1:$B$13,2,0)))</f>
        <v>4</v>
      </c>
      <c r="Y3715" s="30"/>
      <c r="Z3715" s="39"/>
      <c r="AA3715" s="31"/>
      <c r="AB3715" s="39"/>
      <c r="AC3715" s="31"/>
      <c r="AD3715" s="40"/>
      <c r="AE3715" s="31"/>
      <c r="AF3715" s="40"/>
      <c r="AG3715" s="31"/>
      <c r="AH3715" s="40"/>
      <c r="AI3715" s="31"/>
      <c r="AJ3715" s="40"/>
    </row>
    <row r="3716" spans="1:36" x14ac:dyDescent="0.25">
      <c r="A3716" s="37" t="s">
        <v>32</v>
      </c>
      <c r="B3716" s="37">
        <v>44</v>
      </c>
      <c r="C3716" s="26" t="str">
        <f>IFERROR(INDEX(Clients[Client_Name],MATCH(Table312[[#This Row],[Client_Code]],Clients[Client_Code],0)),"")</f>
        <v>TOTTUS</v>
      </c>
      <c r="D3716" s="25">
        <v>6</v>
      </c>
      <c r="E3716" s="25">
        <v>2</v>
      </c>
      <c r="F3716" s="25" t="b">
        <f>IF(E3716&gt;(VLOOKUP(D3716,Months_Weeks!$A$2:$B$13,2,TRUE)),FALSE)</f>
        <v>0</v>
      </c>
      <c r="G3716" s="63">
        <f>IF(Table312[[#This Row],[Facility]]="Buin",1.5%,0.25%)</f>
        <v>2.5000000000000001E-3</v>
      </c>
      <c r="H3716" s="38"/>
      <c r="I3716" s="38"/>
      <c r="J3716" s="27">
        <f t="shared" si="348"/>
        <v>7374</v>
      </c>
      <c r="K3716" s="28">
        <f t="shared" si="349"/>
        <v>6</v>
      </c>
      <c r="L3716" s="27">
        <f>IF(K3716=0,0,IF(E3716&gt;1,E3716-1,VLOOKUP(K3716,Months_Weeks!$A$1:$B$13,2,0)))</f>
        <v>1</v>
      </c>
      <c r="M3716" s="29"/>
      <c r="N3716" s="39"/>
      <c r="O3716" s="39"/>
      <c r="P3716" s="50">
        <f t="shared" si="350"/>
        <v>0</v>
      </c>
      <c r="Q3716" s="28">
        <f t="shared" si="351"/>
        <v>6</v>
      </c>
      <c r="R3716" s="28">
        <f>IF(Q3716=0,0,IF(E3716&gt;1,E3716-1,VLOOKUP(Q3716,Months_Weeks!$A$1:$B$13,2,0)))</f>
        <v>1</v>
      </c>
      <c r="S3716" s="30"/>
      <c r="T3716" s="39"/>
      <c r="U3716" s="39"/>
      <c r="V3716" s="50">
        <f t="shared" si="352"/>
        <v>0</v>
      </c>
      <c r="W3716" s="28">
        <f t="shared" si="353"/>
        <v>6</v>
      </c>
      <c r="X3716" s="28">
        <f>IF(W3716=0,0,IF(E3716&gt;1,E3716-1,VLOOKUP(W3716,Months_Weeks!$A$1:$B$13,2,0)))</f>
        <v>1</v>
      </c>
      <c r="Y3716" s="30"/>
      <c r="Z3716" s="39"/>
      <c r="AA3716" s="31"/>
      <c r="AB3716" s="39"/>
      <c r="AC3716" s="31"/>
      <c r="AD3716" s="40"/>
      <c r="AE3716" s="31"/>
      <c r="AF3716" s="40"/>
      <c r="AG3716" s="31"/>
      <c r="AH3716" s="40"/>
      <c r="AI3716" s="31"/>
      <c r="AJ3716" s="40"/>
    </row>
    <row r="3717" spans="1:36" x14ac:dyDescent="0.25">
      <c r="A3717" s="37" t="s">
        <v>32</v>
      </c>
      <c r="B3717" s="37">
        <v>44</v>
      </c>
      <c r="C3717" s="26" t="str">
        <f>IFERROR(INDEX(Clients[Client_Name],MATCH(Table312[[#This Row],[Client_Code]],Clients[Client_Code],0)),"")</f>
        <v>TOTTUS</v>
      </c>
      <c r="D3717" s="25">
        <v>6</v>
      </c>
      <c r="E3717" s="25">
        <v>3</v>
      </c>
      <c r="F3717" s="25" t="b">
        <f>IF(E3717&gt;(VLOOKUP(D3717,Months_Weeks!$A$2:$B$13,2,TRUE)),FALSE)</f>
        <v>0</v>
      </c>
      <c r="G3717" s="63">
        <f>IF(Table312[[#This Row],[Facility]]="Buin",1.5%,0.25%)</f>
        <v>2.5000000000000001E-3</v>
      </c>
      <c r="H3717" s="38"/>
      <c r="I3717" s="38"/>
      <c r="J3717" s="27">
        <f t="shared" si="348"/>
        <v>7374</v>
      </c>
      <c r="K3717" s="28">
        <f t="shared" si="349"/>
        <v>6</v>
      </c>
      <c r="L3717" s="27">
        <f>IF(K3717=0,0,IF(E3717&gt;1,E3717-1,VLOOKUP(K3717,Months_Weeks!$A$1:$B$13,2,0)))</f>
        <v>2</v>
      </c>
      <c r="M3717" s="29"/>
      <c r="N3717" s="39"/>
      <c r="O3717" s="39"/>
      <c r="P3717" s="50">
        <f t="shared" si="350"/>
        <v>0</v>
      </c>
      <c r="Q3717" s="28">
        <f t="shared" si="351"/>
        <v>6</v>
      </c>
      <c r="R3717" s="28">
        <f>IF(Q3717=0,0,IF(E3717&gt;1,E3717-1,VLOOKUP(Q3717,Months_Weeks!$A$1:$B$13,2,0)))</f>
        <v>2</v>
      </c>
      <c r="S3717" s="30"/>
      <c r="T3717" s="39"/>
      <c r="U3717" s="39"/>
      <c r="V3717" s="50">
        <f t="shared" si="352"/>
        <v>0</v>
      </c>
      <c r="W3717" s="28">
        <f t="shared" si="353"/>
        <v>6</v>
      </c>
      <c r="X3717" s="28">
        <f>IF(W3717=0,0,IF(E3717&gt;1,E3717-1,VLOOKUP(W3717,Months_Weeks!$A$1:$B$13,2,0)))</f>
        <v>2</v>
      </c>
      <c r="Y3717" s="30"/>
      <c r="Z3717" s="39"/>
      <c r="AA3717" s="31"/>
      <c r="AB3717" s="39"/>
      <c r="AC3717" s="31"/>
      <c r="AD3717" s="40"/>
      <c r="AE3717" s="31"/>
      <c r="AF3717" s="40"/>
      <c r="AG3717" s="31"/>
      <c r="AH3717" s="40"/>
      <c r="AI3717" s="31"/>
      <c r="AJ3717" s="40"/>
    </row>
    <row r="3718" spans="1:36" x14ac:dyDescent="0.25">
      <c r="A3718" s="37" t="s">
        <v>32</v>
      </c>
      <c r="B3718" s="37">
        <v>44</v>
      </c>
      <c r="C3718" s="26" t="str">
        <f>IFERROR(INDEX(Clients[Client_Name],MATCH(Table312[[#This Row],[Client_Code]],Clients[Client_Code],0)),"")</f>
        <v>TOTTUS</v>
      </c>
      <c r="D3718" s="25">
        <v>6</v>
      </c>
      <c r="E3718" s="25">
        <v>4</v>
      </c>
      <c r="F3718" s="25" t="b">
        <f>IF(E3718&gt;(VLOOKUP(D3718,Months_Weeks!$A$2:$B$13,2,TRUE)),FALSE)</f>
        <v>0</v>
      </c>
      <c r="G3718" s="63">
        <f>IF(Table312[[#This Row],[Facility]]="Buin",1.5%,0.25%)</f>
        <v>2.5000000000000001E-3</v>
      </c>
      <c r="H3718" s="38"/>
      <c r="I3718" s="38"/>
      <c r="J3718" s="27">
        <f t="shared" si="348"/>
        <v>7374</v>
      </c>
      <c r="K3718" s="28">
        <f t="shared" si="349"/>
        <v>6</v>
      </c>
      <c r="L3718" s="27">
        <f>IF(K3718=0,0,IF(E3718&gt;1,E3718-1,VLOOKUP(K3718,Months_Weeks!$A$1:$B$13,2,0)))</f>
        <v>3</v>
      </c>
      <c r="M3718" s="29"/>
      <c r="N3718" s="39"/>
      <c r="O3718" s="39"/>
      <c r="P3718" s="50">
        <f t="shared" si="350"/>
        <v>0</v>
      </c>
      <c r="Q3718" s="28">
        <f t="shared" si="351"/>
        <v>6</v>
      </c>
      <c r="R3718" s="28">
        <f>IF(Q3718=0,0,IF(E3718&gt;1,E3718-1,VLOOKUP(Q3718,Months_Weeks!$A$1:$B$13,2,0)))</f>
        <v>3</v>
      </c>
      <c r="S3718" s="30"/>
      <c r="T3718" s="39"/>
      <c r="U3718" s="39"/>
      <c r="V3718" s="50">
        <f t="shared" si="352"/>
        <v>0</v>
      </c>
      <c r="W3718" s="28">
        <f t="shared" si="353"/>
        <v>6</v>
      </c>
      <c r="X3718" s="28">
        <f>IF(W3718=0,0,IF(E3718&gt;1,E3718-1,VLOOKUP(W3718,Months_Weeks!$A$1:$B$13,2,0)))</f>
        <v>3</v>
      </c>
      <c r="Y3718" s="30"/>
      <c r="Z3718" s="39"/>
      <c r="AA3718" s="31"/>
      <c r="AB3718" s="39"/>
      <c r="AC3718" s="31"/>
      <c r="AD3718" s="40"/>
      <c r="AE3718" s="31"/>
      <c r="AF3718" s="40"/>
      <c r="AG3718" s="31"/>
      <c r="AH3718" s="40"/>
      <c r="AI3718" s="31"/>
      <c r="AJ3718" s="40"/>
    </row>
    <row r="3719" spans="1:36" x14ac:dyDescent="0.25">
      <c r="A3719" s="37" t="s">
        <v>32</v>
      </c>
      <c r="B3719" s="37">
        <v>44</v>
      </c>
      <c r="C3719" s="26" t="str">
        <f>IFERROR(INDEX(Clients[Client_Name],MATCH(Table312[[#This Row],[Client_Code]],Clients[Client_Code],0)),"")</f>
        <v>TOTTUS</v>
      </c>
      <c r="D3719" s="25">
        <v>6</v>
      </c>
      <c r="E3719" s="25">
        <v>5</v>
      </c>
      <c r="F3719" s="25" t="b">
        <f>IF(E3719&gt;(VLOOKUP(D3719,Months_Weeks!$A$2:$B$13,2,TRUE)),FALSE)</f>
        <v>0</v>
      </c>
      <c r="G3719" s="63">
        <f>IF(Table312[[#This Row],[Facility]]="Buin",1.5%,0.25%)</f>
        <v>2.5000000000000001E-3</v>
      </c>
      <c r="H3719" s="38"/>
      <c r="I3719" s="38"/>
      <c r="J3719" s="27">
        <f t="shared" si="348"/>
        <v>7374</v>
      </c>
      <c r="K3719" s="28">
        <f t="shared" si="349"/>
        <v>6</v>
      </c>
      <c r="L3719" s="27">
        <f>IF(K3719=0,0,IF(E3719&gt;1,E3719-1,VLOOKUP(K3719,Months_Weeks!$A$1:$B$13,2,0)))</f>
        <v>4</v>
      </c>
      <c r="M3719" s="29"/>
      <c r="N3719" s="39"/>
      <c r="O3719" s="39"/>
      <c r="P3719" s="50">
        <f t="shared" si="350"/>
        <v>0</v>
      </c>
      <c r="Q3719" s="28">
        <f t="shared" si="351"/>
        <v>6</v>
      </c>
      <c r="R3719" s="28">
        <f>IF(Q3719=0,0,IF(E3719&gt;1,E3719-1,VLOOKUP(Q3719,Months_Weeks!$A$1:$B$13,2,0)))</f>
        <v>4</v>
      </c>
      <c r="S3719" s="30"/>
      <c r="T3719" s="39"/>
      <c r="U3719" s="39"/>
      <c r="V3719" s="50">
        <f t="shared" si="352"/>
        <v>0</v>
      </c>
      <c r="W3719" s="28">
        <f t="shared" si="353"/>
        <v>6</v>
      </c>
      <c r="X3719" s="28">
        <f>IF(W3719=0,0,IF(E3719&gt;1,E3719-1,VLOOKUP(W3719,Months_Weeks!$A$1:$B$13,2,0)))</f>
        <v>4</v>
      </c>
      <c r="Y3719" s="30"/>
      <c r="Z3719" s="39"/>
      <c r="AA3719" s="31"/>
      <c r="AB3719" s="39"/>
      <c r="AC3719" s="31"/>
      <c r="AD3719" s="40"/>
      <c r="AE3719" s="31"/>
      <c r="AF3719" s="40"/>
      <c r="AG3719" s="31"/>
      <c r="AH3719" s="40"/>
      <c r="AI3719" s="31"/>
      <c r="AJ3719" s="40"/>
    </row>
    <row r="3720" spans="1:36" x14ac:dyDescent="0.25">
      <c r="A3720" s="37" t="s">
        <v>32</v>
      </c>
      <c r="B3720" s="37">
        <v>44</v>
      </c>
      <c r="C3720" s="26" t="str">
        <f>IFERROR(INDEX(Clients[Client_Name],MATCH(Table312[[#This Row],[Client_Code]],Clients[Client_Code],0)),"")</f>
        <v>TOTTUS</v>
      </c>
      <c r="D3720" s="25">
        <v>7</v>
      </c>
      <c r="E3720" s="25">
        <v>1</v>
      </c>
      <c r="F3720" s="25" t="b">
        <f>IF(E3720&gt;(VLOOKUP(D3720,Months_Weeks!$A$2:$B$13,2,TRUE)),FALSE)</f>
        <v>0</v>
      </c>
      <c r="G3720" s="63">
        <f>IF(Table312[[#This Row],[Facility]]="Buin",1.5%,0.25%)</f>
        <v>2.5000000000000001E-3</v>
      </c>
      <c r="H3720" s="38"/>
      <c r="I3720" s="38"/>
      <c r="J3720" s="27">
        <f t="shared" si="348"/>
        <v>7374</v>
      </c>
      <c r="K3720" s="28">
        <f t="shared" si="349"/>
        <v>6</v>
      </c>
      <c r="L3720" s="27">
        <f>IF(K3720=0,0,IF(E3720&gt;1,E3720-1,VLOOKUP(K3720,Months_Weeks!$A$1:$B$13,2,0)))</f>
        <v>5</v>
      </c>
      <c r="M3720" s="29"/>
      <c r="N3720" s="39"/>
      <c r="O3720" s="39"/>
      <c r="P3720" s="50">
        <f t="shared" si="350"/>
        <v>0</v>
      </c>
      <c r="Q3720" s="28">
        <f t="shared" si="351"/>
        <v>6</v>
      </c>
      <c r="R3720" s="28">
        <f>IF(Q3720=0,0,IF(E3720&gt;1,E3720-1,VLOOKUP(Q3720,Months_Weeks!$A$1:$B$13,2,0)))</f>
        <v>5</v>
      </c>
      <c r="S3720" s="30"/>
      <c r="T3720" s="39"/>
      <c r="U3720" s="39"/>
      <c r="V3720" s="50">
        <f t="shared" si="352"/>
        <v>0</v>
      </c>
      <c r="W3720" s="28">
        <f t="shared" si="353"/>
        <v>6</v>
      </c>
      <c r="X3720" s="28">
        <f>IF(W3720=0,0,IF(E3720&gt;1,E3720-1,VLOOKUP(W3720,Months_Weeks!$A$1:$B$13,2,0)))</f>
        <v>5</v>
      </c>
      <c r="Y3720" s="30"/>
      <c r="Z3720" s="39"/>
      <c r="AA3720" s="31"/>
      <c r="AB3720" s="39"/>
      <c r="AC3720" s="31"/>
      <c r="AD3720" s="40"/>
      <c r="AE3720" s="31"/>
      <c r="AF3720" s="40"/>
      <c r="AG3720" s="31"/>
      <c r="AH3720" s="40"/>
      <c r="AI3720" s="31"/>
      <c r="AJ3720" s="40"/>
    </row>
    <row r="3721" spans="1:36" x14ac:dyDescent="0.25">
      <c r="A3721" s="37" t="s">
        <v>32</v>
      </c>
      <c r="B3721" s="37">
        <v>44</v>
      </c>
      <c r="C3721" s="26" t="str">
        <f>IFERROR(INDEX(Clients[Client_Name],MATCH(Table312[[#This Row],[Client_Code]],Clients[Client_Code],0)),"")</f>
        <v>TOTTUS</v>
      </c>
      <c r="D3721" s="25">
        <v>7</v>
      </c>
      <c r="E3721" s="25">
        <v>2</v>
      </c>
      <c r="F3721" s="25" t="b">
        <f>IF(E3721&gt;(VLOOKUP(D3721,Months_Weeks!$A$2:$B$13,2,TRUE)),FALSE)</f>
        <v>0</v>
      </c>
      <c r="G3721" s="63">
        <f>IF(Table312[[#This Row],[Facility]]="Buin",1.5%,0.25%)</f>
        <v>2.5000000000000001E-3</v>
      </c>
      <c r="H3721" s="38"/>
      <c r="I3721" s="38"/>
      <c r="J3721" s="27">
        <f t="shared" si="348"/>
        <v>7374</v>
      </c>
      <c r="K3721" s="28">
        <f t="shared" si="349"/>
        <v>7</v>
      </c>
      <c r="L3721" s="27">
        <f>IF(K3721=0,0,IF(E3721&gt;1,E3721-1,VLOOKUP(K3721,Months_Weeks!$A$1:$B$13,2,0)))</f>
        <v>1</v>
      </c>
      <c r="M3721" s="29"/>
      <c r="N3721" s="39"/>
      <c r="O3721" s="39"/>
      <c r="P3721" s="50">
        <f t="shared" si="350"/>
        <v>0</v>
      </c>
      <c r="Q3721" s="28">
        <f t="shared" si="351"/>
        <v>7</v>
      </c>
      <c r="R3721" s="28">
        <f>IF(Q3721=0,0,IF(E3721&gt;1,E3721-1,VLOOKUP(Q3721,Months_Weeks!$A$1:$B$13,2,0)))</f>
        <v>1</v>
      </c>
      <c r="S3721" s="30"/>
      <c r="T3721" s="39"/>
      <c r="U3721" s="39"/>
      <c r="V3721" s="50">
        <f t="shared" si="352"/>
        <v>0</v>
      </c>
      <c r="W3721" s="28">
        <f t="shared" si="353"/>
        <v>7</v>
      </c>
      <c r="X3721" s="28">
        <f>IF(W3721=0,0,IF(E3721&gt;1,E3721-1,VLOOKUP(W3721,Months_Weeks!$A$1:$B$13,2,0)))</f>
        <v>1</v>
      </c>
      <c r="Y3721" s="30"/>
      <c r="Z3721" s="39"/>
      <c r="AA3721" s="31"/>
      <c r="AB3721" s="39"/>
      <c r="AC3721" s="31"/>
      <c r="AD3721" s="40"/>
      <c r="AE3721" s="31"/>
      <c r="AF3721" s="40"/>
      <c r="AG3721" s="31"/>
      <c r="AH3721" s="40"/>
      <c r="AI3721" s="31"/>
      <c r="AJ3721" s="40"/>
    </row>
    <row r="3722" spans="1:36" x14ac:dyDescent="0.25">
      <c r="A3722" s="37" t="s">
        <v>32</v>
      </c>
      <c r="B3722" s="37">
        <v>44</v>
      </c>
      <c r="C3722" s="26" t="str">
        <f>IFERROR(INDEX(Clients[Client_Name],MATCH(Table312[[#This Row],[Client_Code]],Clients[Client_Code],0)),"")</f>
        <v>TOTTUS</v>
      </c>
      <c r="D3722" s="25">
        <v>7</v>
      </c>
      <c r="E3722" s="25">
        <v>3</v>
      </c>
      <c r="F3722" s="25" t="b">
        <f>IF(E3722&gt;(VLOOKUP(D3722,Months_Weeks!$A$2:$B$13,2,TRUE)),FALSE)</f>
        <v>0</v>
      </c>
      <c r="G3722" s="63">
        <f>IF(Table312[[#This Row],[Facility]]="Buin",1.5%,0.25%)</f>
        <v>2.5000000000000001E-3</v>
      </c>
      <c r="H3722" s="38"/>
      <c r="I3722" s="38"/>
      <c r="J3722" s="27">
        <f t="shared" si="348"/>
        <v>7374</v>
      </c>
      <c r="K3722" s="28">
        <f t="shared" si="349"/>
        <v>7</v>
      </c>
      <c r="L3722" s="27">
        <f>IF(K3722=0,0,IF(E3722&gt;1,E3722-1,VLOOKUP(K3722,Months_Weeks!$A$1:$B$13,2,0)))</f>
        <v>2</v>
      </c>
      <c r="M3722" s="29"/>
      <c r="N3722" s="39"/>
      <c r="O3722" s="39"/>
      <c r="P3722" s="50">
        <f t="shared" si="350"/>
        <v>0</v>
      </c>
      <c r="Q3722" s="28">
        <f t="shared" si="351"/>
        <v>7</v>
      </c>
      <c r="R3722" s="28">
        <f>IF(Q3722=0,0,IF(E3722&gt;1,E3722-1,VLOOKUP(Q3722,Months_Weeks!$A$1:$B$13,2,0)))</f>
        <v>2</v>
      </c>
      <c r="S3722" s="30"/>
      <c r="T3722" s="39"/>
      <c r="U3722" s="39"/>
      <c r="V3722" s="50">
        <f t="shared" si="352"/>
        <v>0</v>
      </c>
      <c r="W3722" s="28">
        <f t="shared" si="353"/>
        <v>7</v>
      </c>
      <c r="X3722" s="28">
        <f>IF(W3722=0,0,IF(E3722&gt;1,E3722-1,VLOOKUP(W3722,Months_Weeks!$A$1:$B$13,2,0)))</f>
        <v>2</v>
      </c>
      <c r="Y3722" s="30"/>
      <c r="Z3722" s="39"/>
      <c r="AA3722" s="31"/>
      <c r="AB3722" s="39"/>
      <c r="AC3722" s="31"/>
      <c r="AD3722" s="40"/>
      <c r="AE3722" s="31"/>
      <c r="AF3722" s="40"/>
      <c r="AG3722" s="31"/>
      <c r="AH3722" s="40"/>
      <c r="AI3722" s="31"/>
      <c r="AJ3722" s="40"/>
    </row>
    <row r="3723" spans="1:36" x14ac:dyDescent="0.25">
      <c r="A3723" s="37" t="s">
        <v>32</v>
      </c>
      <c r="B3723" s="37">
        <v>44</v>
      </c>
      <c r="C3723" s="26" t="str">
        <f>IFERROR(INDEX(Clients[Client_Name],MATCH(Table312[[#This Row],[Client_Code]],Clients[Client_Code],0)),"")</f>
        <v>TOTTUS</v>
      </c>
      <c r="D3723" s="25">
        <v>7</v>
      </c>
      <c r="E3723" s="25">
        <v>4</v>
      </c>
      <c r="F3723" s="25" t="b">
        <f>IF(E3723&gt;(VLOOKUP(D3723,Months_Weeks!$A$2:$B$13,2,TRUE)),FALSE)</f>
        <v>0</v>
      </c>
      <c r="G3723" s="63">
        <f>IF(Table312[[#This Row],[Facility]]="Buin",1.5%,0.25%)</f>
        <v>2.5000000000000001E-3</v>
      </c>
      <c r="H3723" s="38"/>
      <c r="I3723" s="38"/>
      <c r="J3723" s="27">
        <f t="shared" si="348"/>
        <v>7374</v>
      </c>
      <c r="K3723" s="28">
        <f t="shared" si="349"/>
        <v>7</v>
      </c>
      <c r="L3723" s="27">
        <f>IF(K3723=0,0,IF(E3723&gt;1,E3723-1,VLOOKUP(K3723,Months_Weeks!$A$1:$B$13,2,0)))</f>
        <v>3</v>
      </c>
      <c r="M3723" s="29"/>
      <c r="N3723" s="39"/>
      <c r="O3723" s="39"/>
      <c r="P3723" s="50">
        <f t="shared" si="350"/>
        <v>0</v>
      </c>
      <c r="Q3723" s="28">
        <f t="shared" si="351"/>
        <v>7</v>
      </c>
      <c r="R3723" s="28">
        <f>IF(Q3723=0,0,IF(E3723&gt;1,E3723-1,VLOOKUP(Q3723,Months_Weeks!$A$1:$B$13,2,0)))</f>
        <v>3</v>
      </c>
      <c r="S3723" s="30"/>
      <c r="T3723" s="39"/>
      <c r="U3723" s="39"/>
      <c r="V3723" s="50">
        <f t="shared" si="352"/>
        <v>0</v>
      </c>
      <c r="W3723" s="28">
        <f t="shared" si="353"/>
        <v>7</v>
      </c>
      <c r="X3723" s="28">
        <f>IF(W3723=0,0,IF(E3723&gt;1,E3723-1,VLOOKUP(W3723,Months_Weeks!$A$1:$B$13,2,0)))</f>
        <v>3</v>
      </c>
      <c r="Y3723" s="30"/>
      <c r="Z3723" s="39"/>
      <c r="AA3723" s="31"/>
      <c r="AB3723" s="39"/>
      <c r="AC3723" s="31"/>
      <c r="AD3723" s="40"/>
      <c r="AE3723" s="31"/>
      <c r="AF3723" s="40"/>
      <c r="AG3723" s="31"/>
      <c r="AH3723" s="40"/>
      <c r="AI3723" s="31"/>
      <c r="AJ3723" s="40"/>
    </row>
    <row r="3724" spans="1:36" x14ac:dyDescent="0.25">
      <c r="A3724" s="37" t="s">
        <v>32</v>
      </c>
      <c r="B3724" s="37">
        <v>44</v>
      </c>
      <c r="C3724" s="26" t="str">
        <f>IFERROR(INDEX(Clients[Client_Name],MATCH(Table312[[#This Row],[Client_Code]],Clients[Client_Code],0)),"")</f>
        <v>TOTTUS</v>
      </c>
      <c r="D3724" s="25">
        <v>8</v>
      </c>
      <c r="E3724" s="25">
        <v>1</v>
      </c>
      <c r="F3724" s="25" t="b">
        <f>IF(E3724&gt;(VLOOKUP(D3724,Months_Weeks!$A$2:$B$13,2,TRUE)),FALSE)</f>
        <v>0</v>
      </c>
      <c r="G3724" s="63">
        <f>IF(Table312[[#This Row],[Facility]]="Buin",1.5%,0.25%)</f>
        <v>2.5000000000000001E-3</v>
      </c>
      <c r="H3724" s="38"/>
      <c r="I3724" s="38"/>
      <c r="J3724" s="27">
        <f t="shared" si="348"/>
        <v>7374</v>
      </c>
      <c r="K3724" s="28">
        <f t="shared" si="349"/>
        <v>7</v>
      </c>
      <c r="L3724" s="27">
        <f>IF(K3724=0,0,IF(E3724&gt;1,E3724-1,VLOOKUP(K3724,Months_Weeks!$A$1:$B$13,2,0)))</f>
        <v>4</v>
      </c>
      <c r="M3724" s="29"/>
      <c r="N3724" s="39"/>
      <c r="O3724" s="39"/>
      <c r="P3724" s="50">
        <f t="shared" si="350"/>
        <v>0</v>
      </c>
      <c r="Q3724" s="28">
        <f t="shared" si="351"/>
        <v>7</v>
      </c>
      <c r="R3724" s="28">
        <f>IF(Q3724=0,0,IF(E3724&gt;1,E3724-1,VLOOKUP(Q3724,Months_Weeks!$A$1:$B$13,2,0)))</f>
        <v>4</v>
      </c>
      <c r="S3724" s="30"/>
      <c r="T3724" s="39"/>
      <c r="U3724" s="39"/>
      <c r="V3724" s="50">
        <f t="shared" si="352"/>
        <v>0</v>
      </c>
      <c r="W3724" s="28">
        <f t="shared" si="353"/>
        <v>7</v>
      </c>
      <c r="X3724" s="28">
        <f>IF(W3724=0,0,IF(E3724&gt;1,E3724-1,VLOOKUP(W3724,Months_Weeks!$A$1:$B$13,2,0)))</f>
        <v>4</v>
      </c>
      <c r="Y3724" s="30"/>
      <c r="Z3724" s="39"/>
      <c r="AA3724" s="31"/>
      <c r="AB3724" s="39"/>
      <c r="AC3724" s="31"/>
      <c r="AD3724" s="40"/>
      <c r="AE3724" s="31"/>
      <c r="AF3724" s="40"/>
      <c r="AG3724" s="31"/>
      <c r="AH3724" s="40"/>
      <c r="AI3724" s="31"/>
      <c r="AJ3724" s="40"/>
    </row>
    <row r="3725" spans="1:36" x14ac:dyDescent="0.25">
      <c r="A3725" s="37" t="s">
        <v>32</v>
      </c>
      <c r="B3725" s="37">
        <v>44</v>
      </c>
      <c r="C3725" s="26" t="str">
        <f>IFERROR(INDEX(Clients[Client_Name],MATCH(Table312[[#This Row],[Client_Code]],Clients[Client_Code],0)),"")</f>
        <v>TOTTUS</v>
      </c>
      <c r="D3725" s="25">
        <v>8</v>
      </c>
      <c r="E3725" s="25">
        <v>2</v>
      </c>
      <c r="F3725" s="25" t="b">
        <f>IF(E3725&gt;(VLOOKUP(D3725,Months_Weeks!$A$2:$B$13,2,TRUE)),FALSE)</f>
        <v>0</v>
      </c>
      <c r="G3725" s="63">
        <f>IF(Table312[[#This Row],[Facility]]="Buin",1.5%,0.25%)</f>
        <v>2.5000000000000001E-3</v>
      </c>
      <c r="H3725" s="38"/>
      <c r="I3725" s="38"/>
      <c r="J3725" s="27">
        <f t="shared" si="348"/>
        <v>7374</v>
      </c>
      <c r="K3725" s="28">
        <f t="shared" si="349"/>
        <v>8</v>
      </c>
      <c r="L3725" s="27">
        <f>IF(K3725=0,0,IF(E3725&gt;1,E3725-1,VLOOKUP(K3725,Months_Weeks!$A$1:$B$13,2,0)))</f>
        <v>1</v>
      </c>
      <c r="M3725" s="29"/>
      <c r="N3725" s="39"/>
      <c r="O3725" s="39"/>
      <c r="P3725" s="50">
        <f t="shared" si="350"/>
        <v>0</v>
      </c>
      <c r="Q3725" s="28">
        <f t="shared" si="351"/>
        <v>8</v>
      </c>
      <c r="R3725" s="28">
        <f>IF(Q3725=0,0,IF(E3725&gt;1,E3725-1,VLOOKUP(Q3725,Months_Weeks!$A$1:$B$13,2,0)))</f>
        <v>1</v>
      </c>
      <c r="S3725" s="30"/>
      <c r="T3725" s="39"/>
      <c r="U3725" s="39"/>
      <c r="V3725" s="50">
        <f t="shared" si="352"/>
        <v>0</v>
      </c>
      <c r="W3725" s="28">
        <f t="shared" si="353"/>
        <v>8</v>
      </c>
      <c r="X3725" s="28">
        <f>IF(W3725=0,0,IF(E3725&gt;1,E3725-1,VLOOKUP(W3725,Months_Weeks!$A$1:$B$13,2,0)))</f>
        <v>1</v>
      </c>
      <c r="Y3725" s="30"/>
      <c r="Z3725" s="39"/>
      <c r="AA3725" s="31"/>
      <c r="AB3725" s="39"/>
      <c r="AC3725" s="31"/>
      <c r="AD3725" s="40"/>
      <c r="AE3725" s="31"/>
      <c r="AF3725" s="40"/>
      <c r="AG3725" s="31"/>
      <c r="AH3725" s="40"/>
      <c r="AI3725" s="31"/>
      <c r="AJ3725" s="40"/>
    </row>
    <row r="3726" spans="1:36" x14ac:dyDescent="0.25">
      <c r="A3726" s="37" t="s">
        <v>32</v>
      </c>
      <c r="B3726" s="37">
        <v>44</v>
      </c>
      <c r="C3726" s="26" t="str">
        <f>IFERROR(INDEX(Clients[Client_Name],MATCH(Table312[[#This Row],[Client_Code]],Clients[Client_Code],0)),"")</f>
        <v>TOTTUS</v>
      </c>
      <c r="D3726" s="25">
        <v>8</v>
      </c>
      <c r="E3726" s="25">
        <v>3</v>
      </c>
      <c r="F3726" s="25" t="b">
        <f>IF(E3726&gt;(VLOOKUP(D3726,Months_Weeks!$A$2:$B$13,2,TRUE)),FALSE)</f>
        <v>0</v>
      </c>
      <c r="G3726" s="63">
        <f>IF(Table312[[#This Row],[Facility]]="Buin",1.5%,0.25%)</f>
        <v>2.5000000000000001E-3</v>
      </c>
      <c r="H3726" s="38"/>
      <c r="I3726" s="38"/>
      <c r="J3726" s="27">
        <f t="shared" si="348"/>
        <v>7374</v>
      </c>
      <c r="K3726" s="28">
        <f t="shared" si="349"/>
        <v>8</v>
      </c>
      <c r="L3726" s="27">
        <f>IF(K3726=0,0,IF(E3726&gt;1,E3726-1,VLOOKUP(K3726,Months_Weeks!$A$1:$B$13,2,0)))</f>
        <v>2</v>
      </c>
      <c r="M3726" s="29"/>
      <c r="N3726" s="39"/>
      <c r="O3726" s="39"/>
      <c r="P3726" s="50">
        <f t="shared" si="350"/>
        <v>0</v>
      </c>
      <c r="Q3726" s="28">
        <f t="shared" si="351"/>
        <v>8</v>
      </c>
      <c r="R3726" s="28">
        <f>IF(Q3726=0,0,IF(E3726&gt;1,E3726-1,VLOOKUP(Q3726,Months_Weeks!$A$1:$B$13,2,0)))</f>
        <v>2</v>
      </c>
      <c r="S3726" s="30"/>
      <c r="T3726" s="39"/>
      <c r="U3726" s="39"/>
      <c r="V3726" s="50">
        <f t="shared" si="352"/>
        <v>0</v>
      </c>
      <c r="W3726" s="28">
        <f t="shared" si="353"/>
        <v>8</v>
      </c>
      <c r="X3726" s="28">
        <f>IF(W3726=0,0,IF(E3726&gt;1,E3726-1,VLOOKUP(W3726,Months_Weeks!$A$1:$B$13,2,0)))</f>
        <v>2</v>
      </c>
      <c r="Y3726" s="30"/>
      <c r="Z3726" s="39"/>
      <c r="AA3726" s="31"/>
      <c r="AB3726" s="39"/>
      <c r="AC3726" s="31"/>
      <c r="AD3726" s="40"/>
      <c r="AE3726" s="31"/>
      <c r="AF3726" s="40"/>
      <c r="AG3726" s="31"/>
      <c r="AH3726" s="40"/>
      <c r="AI3726" s="31"/>
      <c r="AJ3726" s="40"/>
    </row>
    <row r="3727" spans="1:36" x14ac:dyDescent="0.25">
      <c r="A3727" s="37" t="s">
        <v>32</v>
      </c>
      <c r="B3727" s="37">
        <v>44</v>
      </c>
      <c r="C3727" s="26" t="str">
        <f>IFERROR(INDEX(Clients[Client_Name],MATCH(Table312[[#This Row],[Client_Code]],Clients[Client_Code],0)),"")</f>
        <v>TOTTUS</v>
      </c>
      <c r="D3727" s="25">
        <v>8</v>
      </c>
      <c r="E3727" s="25">
        <v>4</v>
      </c>
      <c r="F3727" s="25" t="b">
        <f>IF(E3727&gt;(VLOOKUP(D3727,Months_Weeks!$A$2:$B$13,2,TRUE)),FALSE)</f>
        <v>0</v>
      </c>
      <c r="G3727" s="63">
        <f>IF(Table312[[#This Row],[Facility]]="Buin",1.5%,0.25%)</f>
        <v>2.5000000000000001E-3</v>
      </c>
      <c r="H3727" s="38"/>
      <c r="I3727" s="38"/>
      <c r="J3727" s="27">
        <f t="shared" si="348"/>
        <v>7374</v>
      </c>
      <c r="K3727" s="28">
        <f t="shared" si="349"/>
        <v>8</v>
      </c>
      <c r="L3727" s="27">
        <f>IF(K3727=0,0,IF(E3727&gt;1,E3727-1,VLOOKUP(K3727,Months_Weeks!$A$1:$B$13,2,0)))</f>
        <v>3</v>
      </c>
      <c r="M3727" s="29"/>
      <c r="N3727" s="39"/>
      <c r="O3727" s="39"/>
      <c r="P3727" s="50">
        <f t="shared" si="350"/>
        <v>0</v>
      </c>
      <c r="Q3727" s="28">
        <f t="shared" si="351"/>
        <v>8</v>
      </c>
      <c r="R3727" s="28">
        <f>IF(Q3727=0,0,IF(E3727&gt;1,E3727-1,VLOOKUP(Q3727,Months_Weeks!$A$1:$B$13,2,0)))</f>
        <v>3</v>
      </c>
      <c r="S3727" s="30"/>
      <c r="T3727" s="39"/>
      <c r="U3727" s="39"/>
      <c r="V3727" s="50">
        <f t="shared" si="352"/>
        <v>0</v>
      </c>
      <c r="W3727" s="28">
        <f t="shared" si="353"/>
        <v>8</v>
      </c>
      <c r="X3727" s="28">
        <f>IF(W3727=0,0,IF(E3727&gt;1,E3727-1,VLOOKUP(W3727,Months_Weeks!$A$1:$B$13,2,0)))</f>
        <v>3</v>
      </c>
      <c r="Y3727" s="30"/>
      <c r="Z3727" s="39"/>
      <c r="AA3727" s="31"/>
      <c r="AB3727" s="39"/>
      <c r="AC3727" s="31"/>
      <c r="AD3727" s="40"/>
      <c r="AE3727" s="31"/>
      <c r="AF3727" s="40"/>
      <c r="AG3727" s="31"/>
      <c r="AH3727" s="40"/>
      <c r="AI3727" s="31"/>
      <c r="AJ3727" s="40"/>
    </row>
    <row r="3728" spans="1:36" x14ac:dyDescent="0.25">
      <c r="A3728" s="37" t="s">
        <v>32</v>
      </c>
      <c r="B3728" s="37">
        <v>44</v>
      </c>
      <c r="C3728" s="26" t="str">
        <f>IFERROR(INDEX(Clients[Client_Name],MATCH(Table312[[#This Row],[Client_Code]],Clients[Client_Code],0)),"")</f>
        <v>TOTTUS</v>
      </c>
      <c r="D3728" s="25">
        <v>9</v>
      </c>
      <c r="E3728" s="25">
        <v>1</v>
      </c>
      <c r="F3728" s="25" t="b">
        <f>IF(E3728&gt;(VLOOKUP(D3728,Months_Weeks!$A$2:$B$13,2,TRUE)),FALSE)</f>
        <v>0</v>
      </c>
      <c r="G3728" s="63">
        <f>IF(Table312[[#This Row],[Facility]]="Buin",1.5%,0.25%)</f>
        <v>2.5000000000000001E-3</v>
      </c>
      <c r="H3728" s="38"/>
      <c r="I3728" s="38"/>
      <c r="J3728" s="27">
        <f t="shared" si="348"/>
        <v>7374</v>
      </c>
      <c r="K3728" s="28">
        <f t="shared" si="349"/>
        <v>8</v>
      </c>
      <c r="L3728" s="27">
        <f>IF(K3728=0,0,IF(E3728&gt;1,E3728-1,VLOOKUP(K3728,Months_Weeks!$A$1:$B$13,2,0)))</f>
        <v>4</v>
      </c>
      <c r="M3728" s="29"/>
      <c r="N3728" s="39"/>
      <c r="O3728" s="39"/>
      <c r="P3728" s="50">
        <f t="shared" si="350"/>
        <v>0</v>
      </c>
      <c r="Q3728" s="28">
        <f t="shared" si="351"/>
        <v>8</v>
      </c>
      <c r="R3728" s="28">
        <f>IF(Q3728=0,0,IF(E3728&gt;1,E3728-1,VLOOKUP(Q3728,Months_Weeks!$A$1:$B$13,2,0)))</f>
        <v>4</v>
      </c>
      <c r="S3728" s="30"/>
      <c r="T3728" s="39"/>
      <c r="U3728" s="39"/>
      <c r="V3728" s="50">
        <f t="shared" si="352"/>
        <v>0</v>
      </c>
      <c r="W3728" s="28">
        <f t="shared" si="353"/>
        <v>8</v>
      </c>
      <c r="X3728" s="28">
        <f>IF(W3728=0,0,IF(E3728&gt;1,E3728-1,VLOOKUP(W3728,Months_Weeks!$A$1:$B$13,2,0)))</f>
        <v>4</v>
      </c>
      <c r="Y3728" s="30"/>
      <c r="Z3728" s="39"/>
      <c r="AA3728" s="31"/>
      <c r="AB3728" s="39"/>
      <c r="AC3728" s="31"/>
      <c r="AD3728" s="40"/>
      <c r="AE3728" s="31"/>
      <c r="AF3728" s="40"/>
      <c r="AG3728" s="31"/>
      <c r="AH3728" s="40"/>
      <c r="AI3728" s="31"/>
      <c r="AJ3728" s="40"/>
    </row>
    <row r="3729" spans="1:36" x14ac:dyDescent="0.25">
      <c r="A3729" s="37" t="s">
        <v>32</v>
      </c>
      <c r="B3729" s="37">
        <v>44</v>
      </c>
      <c r="C3729" s="26" t="str">
        <f>IFERROR(INDEX(Clients[Client_Name],MATCH(Table312[[#This Row],[Client_Code]],Clients[Client_Code],0)),"")</f>
        <v>TOTTUS</v>
      </c>
      <c r="D3729" s="25">
        <v>9</v>
      </c>
      <c r="E3729" s="25">
        <v>2</v>
      </c>
      <c r="F3729" s="25" t="b">
        <f>IF(E3729&gt;(VLOOKUP(D3729,Months_Weeks!$A$2:$B$13,2,TRUE)),FALSE)</f>
        <v>0</v>
      </c>
      <c r="G3729" s="63">
        <f>IF(Table312[[#This Row],[Facility]]="Buin",1.5%,0.25%)</f>
        <v>2.5000000000000001E-3</v>
      </c>
      <c r="H3729" s="38"/>
      <c r="I3729" s="38"/>
      <c r="J3729" s="27">
        <f t="shared" si="348"/>
        <v>7374</v>
      </c>
      <c r="K3729" s="28">
        <f t="shared" si="349"/>
        <v>9</v>
      </c>
      <c r="L3729" s="27">
        <f>IF(K3729=0,0,IF(E3729&gt;1,E3729-1,VLOOKUP(K3729,Months_Weeks!$A$1:$B$13,2,0)))</f>
        <v>1</v>
      </c>
      <c r="M3729" s="29"/>
      <c r="N3729" s="39"/>
      <c r="O3729" s="39"/>
      <c r="P3729" s="50">
        <f t="shared" si="350"/>
        <v>0</v>
      </c>
      <c r="Q3729" s="28">
        <f t="shared" si="351"/>
        <v>9</v>
      </c>
      <c r="R3729" s="28">
        <f>IF(Q3729=0,0,IF(E3729&gt;1,E3729-1,VLOOKUP(Q3729,Months_Weeks!$A$1:$B$13,2,0)))</f>
        <v>1</v>
      </c>
      <c r="S3729" s="30"/>
      <c r="T3729" s="39"/>
      <c r="U3729" s="39"/>
      <c r="V3729" s="50">
        <f t="shared" si="352"/>
        <v>0</v>
      </c>
      <c r="W3729" s="28">
        <f t="shared" si="353"/>
        <v>9</v>
      </c>
      <c r="X3729" s="28">
        <f>IF(W3729=0,0,IF(E3729&gt;1,E3729-1,VLOOKUP(W3729,Months_Weeks!$A$1:$B$13,2,0)))</f>
        <v>1</v>
      </c>
      <c r="Y3729" s="30"/>
      <c r="Z3729" s="39"/>
      <c r="AA3729" s="31"/>
      <c r="AB3729" s="39"/>
      <c r="AC3729" s="31"/>
      <c r="AD3729" s="40"/>
      <c r="AE3729" s="31"/>
      <c r="AF3729" s="40"/>
      <c r="AG3729" s="31"/>
      <c r="AH3729" s="40"/>
      <c r="AI3729" s="31"/>
      <c r="AJ3729" s="40"/>
    </row>
    <row r="3730" spans="1:36" x14ac:dyDescent="0.25">
      <c r="A3730" s="37" t="s">
        <v>32</v>
      </c>
      <c r="B3730" s="37">
        <v>44</v>
      </c>
      <c r="C3730" s="26" t="str">
        <f>IFERROR(INDEX(Clients[Client_Name],MATCH(Table312[[#This Row],[Client_Code]],Clients[Client_Code],0)),"")</f>
        <v>TOTTUS</v>
      </c>
      <c r="D3730" s="25">
        <v>9</v>
      </c>
      <c r="E3730" s="25">
        <v>3</v>
      </c>
      <c r="F3730" s="25" t="b">
        <f>IF(E3730&gt;(VLOOKUP(D3730,Months_Weeks!$A$2:$B$13,2,TRUE)),FALSE)</f>
        <v>0</v>
      </c>
      <c r="G3730" s="63">
        <f>IF(Table312[[#This Row],[Facility]]="Buin",1.5%,0.25%)</f>
        <v>2.5000000000000001E-3</v>
      </c>
      <c r="H3730" s="38"/>
      <c r="I3730" s="38"/>
      <c r="J3730" s="27">
        <f t="shared" si="348"/>
        <v>7374</v>
      </c>
      <c r="K3730" s="28">
        <f t="shared" si="349"/>
        <v>9</v>
      </c>
      <c r="L3730" s="27">
        <f>IF(K3730=0,0,IF(E3730&gt;1,E3730-1,VLOOKUP(K3730,Months_Weeks!$A$1:$B$13,2,0)))</f>
        <v>2</v>
      </c>
      <c r="M3730" s="29"/>
      <c r="N3730" s="39"/>
      <c r="O3730" s="39"/>
      <c r="P3730" s="50">
        <f t="shared" si="350"/>
        <v>0</v>
      </c>
      <c r="Q3730" s="28">
        <f t="shared" si="351"/>
        <v>9</v>
      </c>
      <c r="R3730" s="28">
        <f>IF(Q3730=0,0,IF(E3730&gt;1,E3730-1,VLOOKUP(Q3730,Months_Weeks!$A$1:$B$13,2,0)))</f>
        <v>2</v>
      </c>
      <c r="S3730" s="30"/>
      <c r="T3730" s="39"/>
      <c r="U3730" s="39"/>
      <c r="V3730" s="50">
        <f t="shared" si="352"/>
        <v>0</v>
      </c>
      <c r="W3730" s="28">
        <f t="shared" si="353"/>
        <v>9</v>
      </c>
      <c r="X3730" s="28">
        <f>IF(W3730=0,0,IF(E3730&gt;1,E3730-1,VLOOKUP(W3730,Months_Weeks!$A$1:$B$13,2,0)))</f>
        <v>2</v>
      </c>
      <c r="Y3730" s="30"/>
      <c r="Z3730" s="39"/>
      <c r="AA3730" s="31"/>
      <c r="AB3730" s="39"/>
      <c r="AC3730" s="31"/>
      <c r="AD3730" s="40"/>
      <c r="AE3730" s="31"/>
      <c r="AF3730" s="40"/>
      <c r="AG3730" s="31"/>
      <c r="AH3730" s="40"/>
      <c r="AI3730" s="31"/>
      <c r="AJ3730" s="40"/>
    </row>
    <row r="3731" spans="1:36" x14ac:dyDescent="0.25">
      <c r="A3731" s="37" t="s">
        <v>32</v>
      </c>
      <c r="B3731" s="37">
        <v>44</v>
      </c>
      <c r="C3731" s="26" t="str">
        <f>IFERROR(INDEX(Clients[Client_Name],MATCH(Table312[[#This Row],[Client_Code]],Clients[Client_Code],0)),"")</f>
        <v>TOTTUS</v>
      </c>
      <c r="D3731" s="25">
        <v>9</v>
      </c>
      <c r="E3731" s="25">
        <v>4</v>
      </c>
      <c r="F3731" s="25" t="b">
        <f>IF(E3731&gt;(VLOOKUP(D3731,Months_Weeks!$A$2:$B$13,2,TRUE)),FALSE)</f>
        <v>0</v>
      </c>
      <c r="G3731" s="63">
        <f>IF(Table312[[#This Row],[Facility]]="Buin",1.5%,0.25%)</f>
        <v>2.5000000000000001E-3</v>
      </c>
      <c r="H3731" s="38"/>
      <c r="I3731" s="38"/>
      <c r="J3731" s="27">
        <f t="shared" si="348"/>
        <v>7374</v>
      </c>
      <c r="K3731" s="28">
        <f t="shared" si="349"/>
        <v>9</v>
      </c>
      <c r="L3731" s="27">
        <f>IF(K3731=0,0,IF(E3731&gt;1,E3731-1,VLOOKUP(K3731,Months_Weeks!$A$1:$B$13,2,0)))</f>
        <v>3</v>
      </c>
      <c r="M3731" s="29"/>
      <c r="N3731" s="39"/>
      <c r="O3731" s="39"/>
      <c r="P3731" s="50">
        <f t="shared" si="350"/>
        <v>0</v>
      </c>
      <c r="Q3731" s="28">
        <f t="shared" si="351"/>
        <v>9</v>
      </c>
      <c r="R3731" s="28">
        <f>IF(Q3731=0,0,IF(E3731&gt;1,E3731-1,VLOOKUP(Q3731,Months_Weeks!$A$1:$B$13,2,0)))</f>
        <v>3</v>
      </c>
      <c r="S3731" s="30"/>
      <c r="T3731" s="39"/>
      <c r="U3731" s="39"/>
      <c r="V3731" s="50">
        <f t="shared" si="352"/>
        <v>0</v>
      </c>
      <c r="W3731" s="28">
        <f t="shared" si="353"/>
        <v>9</v>
      </c>
      <c r="X3731" s="28">
        <f>IF(W3731=0,0,IF(E3731&gt;1,E3731-1,VLOOKUP(W3731,Months_Weeks!$A$1:$B$13,2,0)))</f>
        <v>3</v>
      </c>
      <c r="Y3731" s="30"/>
      <c r="Z3731" s="39"/>
      <c r="AA3731" s="31"/>
      <c r="AB3731" s="39"/>
      <c r="AC3731" s="31"/>
      <c r="AD3731" s="40"/>
      <c r="AE3731" s="31"/>
      <c r="AF3731" s="40"/>
      <c r="AG3731" s="31"/>
      <c r="AH3731" s="40"/>
      <c r="AI3731" s="31"/>
      <c r="AJ3731" s="40"/>
    </row>
    <row r="3732" spans="1:36" x14ac:dyDescent="0.25">
      <c r="A3732" s="37" t="s">
        <v>32</v>
      </c>
      <c r="B3732" s="37">
        <v>44</v>
      </c>
      <c r="C3732" s="26" t="str">
        <f>IFERROR(INDEX(Clients[Client_Name],MATCH(Table312[[#This Row],[Client_Code]],Clients[Client_Code],0)),"")</f>
        <v>TOTTUS</v>
      </c>
      <c r="D3732" s="25">
        <v>9</v>
      </c>
      <c r="E3732" s="25">
        <v>5</v>
      </c>
      <c r="F3732" s="25" t="b">
        <f>IF(E3732&gt;(VLOOKUP(D3732,Months_Weeks!$A$2:$B$13,2,TRUE)),FALSE)</f>
        <v>0</v>
      </c>
      <c r="G3732" s="63">
        <f>IF(Table312[[#This Row],[Facility]]="Buin",1.5%,0.25%)</f>
        <v>2.5000000000000001E-3</v>
      </c>
      <c r="H3732" s="38"/>
      <c r="I3732" s="38"/>
      <c r="J3732" s="27">
        <f t="shared" si="348"/>
        <v>7374</v>
      </c>
      <c r="K3732" s="28">
        <f t="shared" si="349"/>
        <v>9</v>
      </c>
      <c r="L3732" s="27">
        <f>IF(K3732=0,0,IF(E3732&gt;1,E3732-1,VLOOKUP(K3732,Months_Weeks!$A$1:$B$13,2,0)))</f>
        <v>4</v>
      </c>
      <c r="M3732" s="29"/>
      <c r="N3732" s="39"/>
      <c r="O3732" s="39"/>
      <c r="P3732" s="50">
        <f t="shared" si="350"/>
        <v>0</v>
      </c>
      <c r="Q3732" s="28">
        <f t="shared" si="351"/>
        <v>9</v>
      </c>
      <c r="R3732" s="28">
        <f>IF(Q3732=0,0,IF(E3732&gt;1,E3732-1,VLOOKUP(Q3732,Months_Weeks!$A$1:$B$13,2,0)))</f>
        <v>4</v>
      </c>
      <c r="S3732" s="30"/>
      <c r="T3732" s="39"/>
      <c r="U3732" s="39"/>
      <c r="V3732" s="50">
        <f t="shared" si="352"/>
        <v>0</v>
      </c>
      <c r="W3732" s="28">
        <f t="shared" si="353"/>
        <v>9</v>
      </c>
      <c r="X3732" s="28">
        <f>IF(W3732=0,0,IF(E3732&gt;1,E3732-1,VLOOKUP(W3732,Months_Weeks!$A$1:$B$13,2,0)))</f>
        <v>4</v>
      </c>
      <c r="Y3732" s="30"/>
      <c r="Z3732" s="39"/>
      <c r="AA3732" s="31"/>
      <c r="AB3732" s="39"/>
      <c r="AC3732" s="31"/>
      <c r="AD3732" s="40"/>
      <c r="AE3732" s="31"/>
      <c r="AF3732" s="40"/>
      <c r="AG3732" s="31"/>
      <c r="AH3732" s="40"/>
      <c r="AI3732" s="31"/>
      <c r="AJ3732" s="40"/>
    </row>
    <row r="3733" spans="1:36" x14ac:dyDescent="0.25">
      <c r="A3733" s="37" t="s">
        <v>32</v>
      </c>
      <c r="B3733" s="37">
        <v>44</v>
      </c>
      <c r="C3733" s="26" t="str">
        <f>IFERROR(INDEX(Clients[Client_Name],MATCH(Table312[[#This Row],[Client_Code]],Clients[Client_Code],0)),"")</f>
        <v>TOTTUS</v>
      </c>
      <c r="D3733" s="25">
        <v>10</v>
      </c>
      <c r="E3733" s="25">
        <v>1</v>
      </c>
      <c r="F3733" s="25" t="b">
        <f>IF(E3733&gt;(VLOOKUP(D3733,Months_Weeks!$A$2:$B$13,2,TRUE)),FALSE)</f>
        <v>0</v>
      </c>
      <c r="G3733" s="63">
        <f>IF(Table312[[#This Row],[Facility]]="Buin",1.5%,0.25%)</f>
        <v>2.5000000000000001E-3</v>
      </c>
      <c r="H3733" s="38"/>
      <c r="I3733" s="38"/>
      <c r="J3733" s="27">
        <f t="shared" si="348"/>
        <v>7374</v>
      </c>
      <c r="K3733" s="28">
        <f t="shared" si="349"/>
        <v>9</v>
      </c>
      <c r="L3733" s="27">
        <f>IF(K3733=0,0,IF(E3733&gt;1,E3733-1,VLOOKUP(K3733,Months_Weeks!$A$1:$B$13,2,0)))</f>
        <v>5</v>
      </c>
      <c r="M3733" s="29"/>
      <c r="N3733" s="39"/>
      <c r="O3733" s="39"/>
      <c r="P3733" s="50">
        <f t="shared" si="350"/>
        <v>0</v>
      </c>
      <c r="Q3733" s="28">
        <f t="shared" si="351"/>
        <v>9</v>
      </c>
      <c r="R3733" s="28">
        <f>IF(Q3733=0,0,IF(E3733&gt;1,E3733-1,VLOOKUP(Q3733,Months_Weeks!$A$1:$B$13,2,0)))</f>
        <v>5</v>
      </c>
      <c r="S3733" s="30"/>
      <c r="T3733" s="39"/>
      <c r="U3733" s="39"/>
      <c r="V3733" s="50">
        <f t="shared" si="352"/>
        <v>0</v>
      </c>
      <c r="W3733" s="28">
        <f t="shared" si="353"/>
        <v>9</v>
      </c>
      <c r="X3733" s="28">
        <f>IF(W3733=0,0,IF(E3733&gt;1,E3733-1,VLOOKUP(W3733,Months_Weeks!$A$1:$B$13,2,0)))</f>
        <v>5</v>
      </c>
      <c r="Y3733" s="30"/>
      <c r="Z3733" s="39"/>
      <c r="AA3733" s="31"/>
      <c r="AB3733" s="39"/>
      <c r="AC3733" s="31"/>
      <c r="AD3733" s="40"/>
      <c r="AE3733" s="31"/>
      <c r="AF3733" s="40"/>
      <c r="AG3733" s="31"/>
      <c r="AH3733" s="40"/>
      <c r="AI3733" s="31"/>
      <c r="AJ3733" s="40"/>
    </row>
    <row r="3734" spans="1:36" x14ac:dyDescent="0.25">
      <c r="A3734" s="37" t="s">
        <v>32</v>
      </c>
      <c r="B3734" s="37">
        <v>44</v>
      </c>
      <c r="C3734" s="26" t="str">
        <f>IFERROR(INDEX(Clients[Client_Name],MATCH(Table312[[#This Row],[Client_Code]],Clients[Client_Code],0)),"")</f>
        <v>TOTTUS</v>
      </c>
      <c r="D3734" s="25">
        <v>10</v>
      </c>
      <c r="E3734" s="25">
        <v>2</v>
      </c>
      <c r="F3734" s="25" t="b">
        <f>IF(E3734&gt;(VLOOKUP(D3734,Months_Weeks!$A$2:$B$13,2,TRUE)),FALSE)</f>
        <v>0</v>
      </c>
      <c r="G3734" s="63">
        <f>IF(Table312[[#This Row],[Facility]]="Buin",1.5%,0.25%)</f>
        <v>2.5000000000000001E-3</v>
      </c>
      <c r="H3734" s="38"/>
      <c r="I3734" s="38"/>
      <c r="J3734" s="27">
        <f t="shared" si="348"/>
        <v>7374</v>
      </c>
      <c r="K3734" s="28">
        <f t="shared" si="349"/>
        <v>10</v>
      </c>
      <c r="L3734" s="27">
        <f>IF(K3734=0,0,IF(E3734&gt;1,E3734-1,VLOOKUP(K3734,Months_Weeks!$A$1:$B$13,2,0)))</f>
        <v>1</v>
      </c>
      <c r="M3734" s="29"/>
      <c r="N3734" s="39"/>
      <c r="O3734" s="39"/>
      <c r="P3734" s="50">
        <f t="shared" si="350"/>
        <v>0</v>
      </c>
      <c r="Q3734" s="28">
        <f t="shared" si="351"/>
        <v>10</v>
      </c>
      <c r="R3734" s="28">
        <f>IF(Q3734=0,0,IF(E3734&gt;1,E3734-1,VLOOKUP(Q3734,Months_Weeks!$A$1:$B$13,2,0)))</f>
        <v>1</v>
      </c>
      <c r="S3734" s="30"/>
      <c r="T3734" s="39"/>
      <c r="U3734" s="39"/>
      <c r="V3734" s="50">
        <f t="shared" si="352"/>
        <v>0</v>
      </c>
      <c r="W3734" s="28">
        <f t="shared" si="353"/>
        <v>10</v>
      </c>
      <c r="X3734" s="28">
        <f>IF(W3734=0,0,IF(E3734&gt;1,E3734-1,VLOOKUP(W3734,Months_Weeks!$A$1:$B$13,2,0)))</f>
        <v>1</v>
      </c>
      <c r="Y3734" s="30"/>
      <c r="Z3734" s="39"/>
      <c r="AA3734" s="31"/>
      <c r="AB3734" s="39"/>
      <c r="AC3734" s="31"/>
      <c r="AD3734" s="40"/>
      <c r="AE3734" s="31"/>
      <c r="AF3734" s="40"/>
      <c r="AG3734" s="31"/>
      <c r="AH3734" s="40"/>
      <c r="AI3734" s="31"/>
      <c r="AJ3734" s="40"/>
    </row>
    <row r="3735" spans="1:36" x14ac:dyDescent="0.25">
      <c r="A3735" s="37" t="s">
        <v>32</v>
      </c>
      <c r="B3735" s="37">
        <v>44</v>
      </c>
      <c r="C3735" s="26" t="str">
        <f>IFERROR(INDEX(Clients[Client_Name],MATCH(Table312[[#This Row],[Client_Code]],Clients[Client_Code],0)),"")</f>
        <v>TOTTUS</v>
      </c>
      <c r="D3735" s="25">
        <v>10</v>
      </c>
      <c r="E3735" s="25">
        <v>3</v>
      </c>
      <c r="F3735" s="25" t="b">
        <f>IF(E3735&gt;(VLOOKUP(D3735,Months_Weeks!$A$2:$B$13,2,TRUE)),FALSE)</f>
        <v>0</v>
      </c>
      <c r="G3735" s="63">
        <f>IF(Table312[[#This Row],[Facility]]="Buin",1.5%,0.25%)</f>
        <v>2.5000000000000001E-3</v>
      </c>
      <c r="H3735" s="38"/>
      <c r="I3735" s="38"/>
      <c r="J3735" s="27">
        <f t="shared" si="348"/>
        <v>7374</v>
      </c>
      <c r="K3735" s="28">
        <f t="shared" si="349"/>
        <v>10</v>
      </c>
      <c r="L3735" s="27">
        <f>IF(K3735=0,0,IF(E3735&gt;1,E3735-1,VLOOKUP(K3735,Months_Weeks!$A$1:$B$13,2,0)))</f>
        <v>2</v>
      </c>
      <c r="M3735" s="29"/>
      <c r="N3735" s="39"/>
      <c r="O3735" s="39"/>
      <c r="P3735" s="50">
        <f t="shared" si="350"/>
        <v>0</v>
      </c>
      <c r="Q3735" s="28">
        <f t="shared" si="351"/>
        <v>10</v>
      </c>
      <c r="R3735" s="28">
        <f>IF(Q3735=0,0,IF(E3735&gt;1,E3735-1,VLOOKUP(Q3735,Months_Weeks!$A$1:$B$13,2,0)))</f>
        <v>2</v>
      </c>
      <c r="S3735" s="30"/>
      <c r="T3735" s="39"/>
      <c r="U3735" s="39"/>
      <c r="V3735" s="50">
        <f t="shared" si="352"/>
        <v>0</v>
      </c>
      <c r="W3735" s="28">
        <f t="shared" si="353"/>
        <v>10</v>
      </c>
      <c r="X3735" s="28">
        <f>IF(W3735=0,0,IF(E3735&gt;1,E3735-1,VLOOKUP(W3735,Months_Weeks!$A$1:$B$13,2,0)))</f>
        <v>2</v>
      </c>
      <c r="Y3735" s="30"/>
      <c r="Z3735" s="39"/>
      <c r="AA3735" s="31"/>
      <c r="AB3735" s="39"/>
      <c r="AC3735" s="31"/>
      <c r="AD3735" s="40"/>
      <c r="AE3735" s="31"/>
      <c r="AF3735" s="40"/>
      <c r="AG3735" s="31"/>
      <c r="AH3735" s="40"/>
      <c r="AI3735" s="31"/>
      <c r="AJ3735" s="40"/>
    </row>
    <row r="3736" spans="1:36" x14ac:dyDescent="0.25">
      <c r="A3736" s="37" t="s">
        <v>32</v>
      </c>
      <c r="B3736" s="37">
        <v>44</v>
      </c>
      <c r="C3736" s="26" t="str">
        <f>IFERROR(INDEX(Clients[Client_Name],MATCH(Table312[[#This Row],[Client_Code]],Clients[Client_Code],0)),"")</f>
        <v>TOTTUS</v>
      </c>
      <c r="D3736" s="25">
        <v>10</v>
      </c>
      <c r="E3736" s="25">
        <v>4</v>
      </c>
      <c r="F3736" s="25" t="b">
        <f>IF(E3736&gt;(VLOOKUP(D3736,Months_Weeks!$A$2:$B$13,2,TRUE)),FALSE)</f>
        <v>0</v>
      </c>
      <c r="G3736" s="63">
        <f>IF(Table312[[#This Row],[Facility]]="Buin",1.5%,0.25%)</f>
        <v>2.5000000000000001E-3</v>
      </c>
      <c r="H3736" s="38"/>
      <c r="I3736" s="38"/>
      <c r="J3736" s="27">
        <f t="shared" si="348"/>
        <v>7374</v>
      </c>
      <c r="K3736" s="28">
        <f t="shared" si="349"/>
        <v>10</v>
      </c>
      <c r="L3736" s="27">
        <f>IF(K3736=0,0,IF(E3736&gt;1,E3736-1,VLOOKUP(K3736,Months_Weeks!$A$1:$B$13,2,0)))</f>
        <v>3</v>
      </c>
      <c r="M3736" s="29"/>
      <c r="N3736" s="39"/>
      <c r="O3736" s="39"/>
      <c r="P3736" s="50">
        <f t="shared" si="350"/>
        <v>0</v>
      </c>
      <c r="Q3736" s="28">
        <f t="shared" si="351"/>
        <v>10</v>
      </c>
      <c r="R3736" s="28">
        <f>IF(Q3736=0,0,IF(E3736&gt;1,E3736-1,VLOOKUP(Q3736,Months_Weeks!$A$1:$B$13,2,0)))</f>
        <v>3</v>
      </c>
      <c r="S3736" s="30"/>
      <c r="T3736" s="39"/>
      <c r="U3736" s="39"/>
      <c r="V3736" s="50">
        <f t="shared" si="352"/>
        <v>0</v>
      </c>
      <c r="W3736" s="28">
        <f t="shared" si="353"/>
        <v>10</v>
      </c>
      <c r="X3736" s="28">
        <f>IF(W3736=0,0,IF(E3736&gt;1,E3736-1,VLOOKUP(W3736,Months_Weeks!$A$1:$B$13,2,0)))</f>
        <v>3</v>
      </c>
      <c r="Y3736" s="30"/>
      <c r="Z3736" s="39"/>
      <c r="AA3736" s="31"/>
      <c r="AB3736" s="39"/>
      <c r="AC3736" s="31"/>
      <c r="AD3736" s="40"/>
      <c r="AE3736" s="31"/>
      <c r="AF3736" s="40"/>
      <c r="AG3736" s="31"/>
      <c r="AH3736" s="40"/>
      <c r="AI3736" s="31"/>
      <c r="AJ3736" s="40"/>
    </row>
    <row r="3737" spans="1:36" x14ac:dyDescent="0.25">
      <c r="A3737" s="37" t="s">
        <v>32</v>
      </c>
      <c r="B3737" s="37">
        <v>44</v>
      </c>
      <c r="C3737" s="26" t="str">
        <f>IFERROR(INDEX(Clients[Client_Name],MATCH(Table312[[#This Row],[Client_Code]],Clients[Client_Code],0)),"")</f>
        <v>TOTTUS</v>
      </c>
      <c r="D3737" s="25">
        <v>11</v>
      </c>
      <c r="E3737" s="25">
        <v>1</v>
      </c>
      <c r="F3737" s="25" t="b">
        <f>IF(E3737&gt;(VLOOKUP(D3737,Months_Weeks!$A$2:$B$13,2,TRUE)),FALSE)</f>
        <v>0</v>
      </c>
      <c r="G3737" s="63">
        <f>IF(Table312[[#This Row],[Facility]]="Buin",1.5%,0.25%)</f>
        <v>2.5000000000000001E-3</v>
      </c>
      <c r="H3737" s="38"/>
      <c r="I3737" s="38"/>
      <c r="J3737" s="27">
        <f t="shared" si="348"/>
        <v>7374</v>
      </c>
      <c r="K3737" s="28">
        <f t="shared" si="349"/>
        <v>10</v>
      </c>
      <c r="L3737" s="27">
        <f>IF(K3737=0,0,IF(E3737&gt;1,E3737-1,VLOOKUP(K3737,Months_Weeks!$A$1:$B$13,2,0)))</f>
        <v>4</v>
      </c>
      <c r="M3737" s="29"/>
      <c r="N3737" s="39"/>
      <c r="O3737" s="39"/>
      <c r="P3737" s="50">
        <f t="shared" si="350"/>
        <v>0</v>
      </c>
      <c r="Q3737" s="28">
        <f t="shared" si="351"/>
        <v>10</v>
      </c>
      <c r="R3737" s="28">
        <f>IF(Q3737=0,0,IF(E3737&gt;1,E3737-1,VLOOKUP(Q3737,Months_Weeks!$A$1:$B$13,2,0)))</f>
        <v>4</v>
      </c>
      <c r="S3737" s="30"/>
      <c r="T3737" s="39"/>
      <c r="U3737" s="39"/>
      <c r="V3737" s="50">
        <f t="shared" si="352"/>
        <v>0</v>
      </c>
      <c r="W3737" s="28">
        <f t="shared" si="353"/>
        <v>10</v>
      </c>
      <c r="X3737" s="28">
        <f>IF(W3737=0,0,IF(E3737&gt;1,E3737-1,VLOOKUP(W3737,Months_Weeks!$A$1:$B$13,2,0)))</f>
        <v>4</v>
      </c>
      <c r="Y3737" s="30"/>
      <c r="Z3737" s="39"/>
      <c r="AA3737" s="31"/>
      <c r="AB3737" s="39"/>
      <c r="AC3737" s="31"/>
      <c r="AD3737" s="40"/>
      <c r="AE3737" s="31"/>
      <c r="AF3737" s="40"/>
      <c r="AG3737" s="31"/>
      <c r="AH3737" s="40"/>
      <c r="AI3737" s="31"/>
      <c r="AJ3737" s="40"/>
    </row>
    <row r="3738" spans="1:36" x14ac:dyDescent="0.25">
      <c r="A3738" s="37" t="s">
        <v>32</v>
      </c>
      <c r="B3738" s="37">
        <v>44</v>
      </c>
      <c r="C3738" s="26" t="str">
        <f>IFERROR(INDEX(Clients[Client_Name],MATCH(Table312[[#This Row],[Client_Code]],Clients[Client_Code],0)),"")</f>
        <v>TOTTUS</v>
      </c>
      <c r="D3738" s="25">
        <v>11</v>
      </c>
      <c r="E3738" s="25">
        <v>2</v>
      </c>
      <c r="F3738" s="25" t="b">
        <f>IF(E3738&gt;(VLOOKUP(D3738,Months_Weeks!$A$2:$B$13,2,TRUE)),FALSE)</f>
        <v>0</v>
      </c>
      <c r="G3738" s="63">
        <f>IF(Table312[[#This Row],[Facility]]="Buin",1.5%,0.25%)</f>
        <v>2.5000000000000001E-3</v>
      </c>
      <c r="H3738" s="38"/>
      <c r="I3738" s="38"/>
      <c r="J3738" s="27">
        <f t="shared" si="348"/>
        <v>7374</v>
      </c>
      <c r="K3738" s="28">
        <f t="shared" si="349"/>
        <v>11</v>
      </c>
      <c r="L3738" s="27">
        <f>IF(K3738=0,0,IF(E3738&gt;1,E3738-1,VLOOKUP(K3738,Months_Weeks!$A$1:$B$13,2,0)))</f>
        <v>1</v>
      </c>
      <c r="M3738" s="29"/>
      <c r="N3738" s="39"/>
      <c r="O3738" s="39"/>
      <c r="P3738" s="50">
        <f t="shared" si="350"/>
        <v>0</v>
      </c>
      <c r="Q3738" s="28">
        <f t="shared" si="351"/>
        <v>11</v>
      </c>
      <c r="R3738" s="28">
        <f>IF(Q3738=0,0,IF(E3738&gt;1,E3738-1,VLOOKUP(Q3738,Months_Weeks!$A$1:$B$13,2,0)))</f>
        <v>1</v>
      </c>
      <c r="S3738" s="30"/>
      <c r="T3738" s="39"/>
      <c r="U3738" s="39"/>
      <c r="V3738" s="50">
        <f t="shared" si="352"/>
        <v>0</v>
      </c>
      <c r="W3738" s="28">
        <f t="shared" si="353"/>
        <v>11</v>
      </c>
      <c r="X3738" s="28">
        <f>IF(W3738=0,0,IF(E3738&gt;1,E3738-1,VLOOKUP(W3738,Months_Weeks!$A$1:$B$13,2,0)))</f>
        <v>1</v>
      </c>
      <c r="Y3738" s="30"/>
      <c r="Z3738" s="39"/>
      <c r="AA3738" s="31"/>
      <c r="AB3738" s="39"/>
      <c r="AC3738" s="31"/>
      <c r="AD3738" s="40"/>
      <c r="AE3738" s="31"/>
      <c r="AF3738" s="40"/>
      <c r="AG3738" s="31"/>
      <c r="AH3738" s="40"/>
      <c r="AI3738" s="31"/>
      <c r="AJ3738" s="40"/>
    </row>
    <row r="3739" spans="1:36" x14ac:dyDescent="0.25">
      <c r="A3739" s="37" t="s">
        <v>32</v>
      </c>
      <c r="B3739" s="37">
        <v>44</v>
      </c>
      <c r="C3739" s="26" t="str">
        <f>IFERROR(INDEX(Clients[Client_Name],MATCH(Table312[[#This Row],[Client_Code]],Clients[Client_Code],0)),"")</f>
        <v>TOTTUS</v>
      </c>
      <c r="D3739" s="25">
        <v>11</v>
      </c>
      <c r="E3739" s="25">
        <v>3</v>
      </c>
      <c r="F3739" s="25" t="b">
        <f>IF(E3739&gt;(VLOOKUP(D3739,Months_Weeks!$A$2:$B$13,2,TRUE)),FALSE)</f>
        <v>0</v>
      </c>
      <c r="G3739" s="63">
        <f>IF(Table312[[#This Row],[Facility]]="Buin",1.5%,0.25%)</f>
        <v>2.5000000000000001E-3</v>
      </c>
      <c r="H3739" s="38"/>
      <c r="I3739" s="38"/>
      <c r="J3739" s="27">
        <f t="shared" si="348"/>
        <v>7374</v>
      </c>
      <c r="K3739" s="28">
        <f t="shared" si="349"/>
        <v>11</v>
      </c>
      <c r="L3739" s="27">
        <f>IF(K3739=0,0,IF(E3739&gt;1,E3739-1,VLOOKUP(K3739,Months_Weeks!$A$1:$B$13,2,0)))</f>
        <v>2</v>
      </c>
      <c r="M3739" s="29"/>
      <c r="N3739" s="39"/>
      <c r="O3739" s="39"/>
      <c r="P3739" s="50">
        <f t="shared" si="350"/>
        <v>0</v>
      </c>
      <c r="Q3739" s="28">
        <f t="shared" si="351"/>
        <v>11</v>
      </c>
      <c r="R3739" s="28">
        <f>IF(Q3739=0,0,IF(E3739&gt;1,E3739-1,VLOOKUP(Q3739,Months_Weeks!$A$1:$B$13,2,0)))</f>
        <v>2</v>
      </c>
      <c r="S3739" s="30"/>
      <c r="T3739" s="39"/>
      <c r="U3739" s="39"/>
      <c r="V3739" s="50">
        <f t="shared" si="352"/>
        <v>0</v>
      </c>
      <c r="W3739" s="28">
        <f t="shared" si="353"/>
        <v>11</v>
      </c>
      <c r="X3739" s="28">
        <f>IF(W3739=0,0,IF(E3739&gt;1,E3739-1,VLOOKUP(W3739,Months_Weeks!$A$1:$B$13,2,0)))</f>
        <v>2</v>
      </c>
      <c r="Y3739" s="30"/>
      <c r="Z3739" s="39"/>
      <c r="AA3739" s="31"/>
      <c r="AB3739" s="39"/>
      <c r="AC3739" s="31"/>
      <c r="AD3739" s="40"/>
      <c r="AE3739" s="31"/>
      <c r="AF3739" s="40"/>
      <c r="AG3739" s="31"/>
      <c r="AH3739" s="40"/>
      <c r="AI3739" s="31"/>
      <c r="AJ3739" s="40"/>
    </row>
    <row r="3740" spans="1:36" x14ac:dyDescent="0.25">
      <c r="A3740" s="37" t="s">
        <v>32</v>
      </c>
      <c r="B3740" s="37">
        <v>44</v>
      </c>
      <c r="C3740" s="26" t="str">
        <f>IFERROR(INDEX(Clients[Client_Name],MATCH(Table312[[#This Row],[Client_Code]],Clients[Client_Code],0)),"")</f>
        <v>TOTTUS</v>
      </c>
      <c r="D3740" s="25">
        <v>11</v>
      </c>
      <c r="E3740" s="25">
        <v>4</v>
      </c>
      <c r="F3740" s="25" t="b">
        <f>IF(E3740&gt;(VLOOKUP(D3740,Months_Weeks!$A$2:$B$13,2,TRUE)),FALSE)</f>
        <v>0</v>
      </c>
      <c r="G3740" s="63">
        <f>IF(Table312[[#This Row],[Facility]]="Buin",1.5%,0.25%)</f>
        <v>2.5000000000000001E-3</v>
      </c>
      <c r="H3740" s="38"/>
      <c r="I3740" s="38"/>
      <c r="J3740" s="27">
        <f t="shared" si="348"/>
        <v>7374</v>
      </c>
      <c r="K3740" s="28">
        <f t="shared" si="349"/>
        <v>11</v>
      </c>
      <c r="L3740" s="27">
        <f>IF(K3740=0,0,IF(E3740&gt;1,E3740-1,VLOOKUP(K3740,Months_Weeks!$A$1:$B$13,2,0)))</f>
        <v>3</v>
      </c>
      <c r="M3740" s="29"/>
      <c r="N3740" s="39"/>
      <c r="O3740" s="39"/>
      <c r="P3740" s="50">
        <f t="shared" si="350"/>
        <v>0</v>
      </c>
      <c r="Q3740" s="28">
        <f t="shared" si="351"/>
        <v>11</v>
      </c>
      <c r="R3740" s="28">
        <f>IF(Q3740=0,0,IF(E3740&gt;1,E3740-1,VLOOKUP(Q3740,Months_Weeks!$A$1:$B$13,2,0)))</f>
        <v>3</v>
      </c>
      <c r="S3740" s="30"/>
      <c r="T3740" s="39"/>
      <c r="U3740" s="39"/>
      <c r="V3740" s="50">
        <f t="shared" si="352"/>
        <v>0</v>
      </c>
      <c r="W3740" s="28">
        <f t="shared" si="353"/>
        <v>11</v>
      </c>
      <c r="X3740" s="28">
        <f>IF(W3740=0,0,IF(E3740&gt;1,E3740-1,VLOOKUP(W3740,Months_Weeks!$A$1:$B$13,2,0)))</f>
        <v>3</v>
      </c>
      <c r="Y3740" s="30"/>
      <c r="Z3740" s="39"/>
      <c r="AA3740" s="31"/>
      <c r="AB3740" s="39"/>
      <c r="AC3740" s="31"/>
      <c r="AD3740" s="40"/>
      <c r="AE3740" s="31"/>
      <c r="AF3740" s="40"/>
      <c r="AG3740" s="31"/>
      <c r="AH3740" s="40"/>
      <c r="AI3740" s="31"/>
      <c r="AJ3740" s="40"/>
    </row>
    <row r="3741" spans="1:36" x14ac:dyDescent="0.25">
      <c r="A3741" s="37" t="s">
        <v>32</v>
      </c>
      <c r="B3741" s="37">
        <v>44</v>
      </c>
      <c r="C3741" s="26" t="str">
        <f>IFERROR(INDEX(Clients[Client_Name],MATCH(Table312[[#This Row],[Client_Code]],Clients[Client_Code],0)),"")</f>
        <v>TOTTUS</v>
      </c>
      <c r="D3741" s="25">
        <v>12</v>
      </c>
      <c r="E3741" s="25">
        <v>1</v>
      </c>
      <c r="F3741" s="25" t="b">
        <f>IF(E3741&gt;(VLOOKUP(D3741,Months_Weeks!$A$2:$B$13,2,TRUE)),FALSE)</f>
        <v>0</v>
      </c>
      <c r="G3741" s="63">
        <f>IF(Table312[[#This Row],[Facility]]="Buin",1.5%,0.25%)</f>
        <v>2.5000000000000001E-3</v>
      </c>
      <c r="H3741" s="38"/>
      <c r="I3741" s="38"/>
      <c r="J3741" s="27">
        <f t="shared" si="348"/>
        <v>7374</v>
      </c>
      <c r="K3741" s="28">
        <f t="shared" si="349"/>
        <v>11</v>
      </c>
      <c r="L3741" s="27">
        <f>IF(K3741=0,0,IF(E3741&gt;1,E3741-1,VLOOKUP(K3741,Months_Weeks!$A$1:$B$13,2,0)))</f>
        <v>4</v>
      </c>
      <c r="M3741" s="29"/>
      <c r="N3741" s="39"/>
      <c r="O3741" s="39"/>
      <c r="P3741" s="50">
        <f t="shared" si="350"/>
        <v>0</v>
      </c>
      <c r="Q3741" s="28">
        <f t="shared" si="351"/>
        <v>11</v>
      </c>
      <c r="R3741" s="28">
        <f>IF(Q3741=0,0,IF(E3741&gt;1,E3741-1,VLOOKUP(Q3741,Months_Weeks!$A$1:$B$13,2,0)))</f>
        <v>4</v>
      </c>
      <c r="S3741" s="30"/>
      <c r="T3741" s="39"/>
      <c r="U3741" s="39"/>
      <c r="V3741" s="50">
        <f t="shared" si="352"/>
        <v>0</v>
      </c>
      <c r="W3741" s="28">
        <f t="shared" si="353"/>
        <v>11</v>
      </c>
      <c r="X3741" s="28">
        <f>IF(W3741=0,0,IF(E3741&gt;1,E3741-1,VLOOKUP(W3741,Months_Weeks!$A$1:$B$13,2,0)))</f>
        <v>4</v>
      </c>
      <c r="Y3741" s="30"/>
      <c r="Z3741" s="39"/>
      <c r="AA3741" s="31"/>
      <c r="AB3741" s="39"/>
      <c r="AC3741" s="31"/>
      <c r="AD3741" s="40"/>
      <c r="AE3741" s="31"/>
      <c r="AF3741" s="40"/>
      <c r="AG3741" s="31"/>
      <c r="AH3741" s="40"/>
      <c r="AI3741" s="31"/>
      <c r="AJ3741" s="40"/>
    </row>
    <row r="3742" spans="1:36" x14ac:dyDescent="0.25">
      <c r="A3742" s="37" t="s">
        <v>32</v>
      </c>
      <c r="B3742" s="37">
        <v>44</v>
      </c>
      <c r="C3742" s="26" t="str">
        <f>IFERROR(INDEX(Clients[Client_Name],MATCH(Table312[[#This Row],[Client_Code]],Clients[Client_Code],0)),"")</f>
        <v>TOTTUS</v>
      </c>
      <c r="D3742" s="25">
        <v>12</v>
      </c>
      <c r="E3742" s="25">
        <v>2</v>
      </c>
      <c r="F3742" s="25" t="b">
        <f>IF(E3742&gt;(VLOOKUP(D3742,Months_Weeks!$A$2:$B$13,2,TRUE)),FALSE)</f>
        <v>0</v>
      </c>
      <c r="G3742" s="63">
        <f>IF(Table312[[#This Row],[Facility]]="Buin",1.5%,0.25%)</f>
        <v>2.5000000000000001E-3</v>
      </c>
      <c r="H3742" s="38"/>
      <c r="I3742" s="38"/>
      <c r="J3742" s="27">
        <f t="shared" si="348"/>
        <v>7374</v>
      </c>
      <c r="K3742" s="28">
        <f t="shared" si="349"/>
        <v>12</v>
      </c>
      <c r="L3742" s="27">
        <f>IF(K3742=0,0,IF(E3742&gt;1,E3742-1,VLOOKUP(K3742,Months_Weeks!$A$1:$B$13,2,0)))</f>
        <v>1</v>
      </c>
      <c r="M3742" s="29"/>
      <c r="N3742" s="39"/>
      <c r="O3742" s="39"/>
      <c r="P3742" s="50">
        <f t="shared" si="350"/>
        <v>0</v>
      </c>
      <c r="Q3742" s="28">
        <f t="shared" si="351"/>
        <v>12</v>
      </c>
      <c r="R3742" s="28">
        <f>IF(Q3742=0,0,IF(E3742&gt;1,E3742-1,VLOOKUP(Q3742,Months_Weeks!$A$1:$B$13,2,0)))</f>
        <v>1</v>
      </c>
      <c r="S3742" s="30"/>
      <c r="T3742" s="39"/>
      <c r="U3742" s="39"/>
      <c r="V3742" s="50">
        <f t="shared" si="352"/>
        <v>0</v>
      </c>
      <c r="W3742" s="28">
        <f t="shared" si="353"/>
        <v>12</v>
      </c>
      <c r="X3742" s="28">
        <f>IF(W3742=0,0,IF(E3742&gt;1,E3742-1,VLOOKUP(W3742,Months_Weeks!$A$1:$B$13,2,0)))</f>
        <v>1</v>
      </c>
      <c r="Y3742" s="30"/>
      <c r="Z3742" s="39"/>
      <c r="AA3742" s="31"/>
      <c r="AB3742" s="39"/>
      <c r="AC3742" s="31"/>
      <c r="AD3742" s="40"/>
      <c r="AE3742" s="31"/>
      <c r="AF3742" s="40"/>
      <c r="AG3742" s="31"/>
      <c r="AH3742" s="40"/>
      <c r="AI3742" s="31"/>
      <c r="AJ3742" s="40"/>
    </row>
    <row r="3743" spans="1:36" x14ac:dyDescent="0.25">
      <c r="A3743" s="37" t="s">
        <v>32</v>
      </c>
      <c r="B3743" s="37">
        <v>44</v>
      </c>
      <c r="C3743" s="26" t="str">
        <f>IFERROR(INDEX(Clients[Client_Name],MATCH(Table312[[#This Row],[Client_Code]],Clients[Client_Code],0)),"")</f>
        <v>TOTTUS</v>
      </c>
      <c r="D3743" s="25">
        <v>12</v>
      </c>
      <c r="E3743" s="25">
        <v>3</v>
      </c>
      <c r="F3743" s="25" t="b">
        <f>IF(E3743&gt;(VLOOKUP(D3743,Months_Weeks!$A$2:$B$13,2,TRUE)),FALSE)</f>
        <v>0</v>
      </c>
      <c r="G3743" s="63">
        <f>IF(Table312[[#This Row],[Facility]]="Buin",1.5%,0.25%)</f>
        <v>2.5000000000000001E-3</v>
      </c>
      <c r="H3743" s="38"/>
      <c r="I3743" s="38"/>
      <c r="J3743" s="27">
        <f t="shared" si="348"/>
        <v>7374</v>
      </c>
      <c r="K3743" s="28">
        <f t="shared" si="349"/>
        <v>12</v>
      </c>
      <c r="L3743" s="27">
        <f>IF(K3743=0,0,IF(E3743&gt;1,E3743-1,VLOOKUP(K3743,Months_Weeks!$A$1:$B$13,2,0)))</f>
        <v>2</v>
      </c>
      <c r="M3743" s="29"/>
      <c r="N3743" s="39"/>
      <c r="O3743" s="39"/>
      <c r="P3743" s="50">
        <f t="shared" si="350"/>
        <v>0</v>
      </c>
      <c r="Q3743" s="28">
        <f t="shared" si="351"/>
        <v>12</v>
      </c>
      <c r="R3743" s="28">
        <f>IF(Q3743=0,0,IF(E3743&gt;1,E3743-1,VLOOKUP(Q3743,Months_Weeks!$A$1:$B$13,2,0)))</f>
        <v>2</v>
      </c>
      <c r="S3743" s="30"/>
      <c r="T3743" s="39"/>
      <c r="U3743" s="39"/>
      <c r="V3743" s="50">
        <f t="shared" si="352"/>
        <v>0</v>
      </c>
      <c r="W3743" s="28">
        <f t="shared" si="353"/>
        <v>12</v>
      </c>
      <c r="X3743" s="28">
        <f>IF(W3743=0,0,IF(E3743&gt;1,E3743-1,VLOOKUP(W3743,Months_Weeks!$A$1:$B$13,2,0)))</f>
        <v>2</v>
      </c>
      <c r="Y3743" s="30"/>
      <c r="Z3743" s="39"/>
      <c r="AA3743" s="31"/>
      <c r="AB3743" s="39"/>
      <c r="AC3743" s="31"/>
      <c r="AD3743" s="40"/>
      <c r="AE3743" s="31"/>
      <c r="AF3743" s="40"/>
      <c r="AG3743" s="31"/>
      <c r="AH3743" s="40"/>
      <c r="AI3743" s="31"/>
      <c r="AJ3743" s="40"/>
    </row>
    <row r="3744" spans="1:36" x14ac:dyDescent="0.25">
      <c r="A3744" s="37" t="s">
        <v>32</v>
      </c>
      <c r="B3744" s="37">
        <v>44</v>
      </c>
      <c r="C3744" s="26" t="str">
        <f>IFERROR(INDEX(Clients[Client_Name],MATCH(Table312[[#This Row],[Client_Code]],Clients[Client_Code],0)),"")</f>
        <v>TOTTUS</v>
      </c>
      <c r="D3744" s="25">
        <v>12</v>
      </c>
      <c r="E3744" s="25">
        <v>4</v>
      </c>
      <c r="F3744" s="25" t="b">
        <f>IF(E3744&gt;(VLOOKUP(D3744,Months_Weeks!$A$2:$B$13,2,TRUE)),FALSE)</f>
        <v>0</v>
      </c>
      <c r="G3744" s="63">
        <f>IF(Table312[[#This Row],[Facility]]="Buin",1.5%,0.25%)</f>
        <v>2.5000000000000001E-3</v>
      </c>
      <c r="H3744" s="38"/>
      <c r="I3744" s="38"/>
      <c r="J3744" s="27">
        <f t="shared" si="348"/>
        <v>7374</v>
      </c>
      <c r="K3744" s="28">
        <f t="shared" si="349"/>
        <v>12</v>
      </c>
      <c r="L3744" s="27">
        <f>IF(K3744=0,0,IF(E3744&gt;1,E3744-1,VLOOKUP(K3744,Months_Weeks!$A$1:$B$13,2,0)))</f>
        <v>3</v>
      </c>
      <c r="M3744" s="29"/>
      <c r="N3744" s="39"/>
      <c r="O3744" s="39"/>
      <c r="P3744" s="50">
        <f t="shared" si="350"/>
        <v>0</v>
      </c>
      <c r="Q3744" s="28">
        <f t="shared" si="351"/>
        <v>12</v>
      </c>
      <c r="R3744" s="28">
        <f>IF(Q3744=0,0,IF(E3744&gt;1,E3744-1,VLOOKUP(Q3744,Months_Weeks!$A$1:$B$13,2,0)))</f>
        <v>3</v>
      </c>
      <c r="S3744" s="30"/>
      <c r="T3744" s="39"/>
      <c r="U3744" s="39"/>
      <c r="V3744" s="50">
        <f t="shared" si="352"/>
        <v>0</v>
      </c>
      <c r="W3744" s="28">
        <f t="shared" si="353"/>
        <v>12</v>
      </c>
      <c r="X3744" s="28">
        <f>IF(W3744=0,0,IF(E3744&gt;1,E3744-1,VLOOKUP(W3744,Months_Weeks!$A$1:$B$13,2,0)))</f>
        <v>3</v>
      </c>
      <c r="Y3744" s="30"/>
      <c r="Z3744" s="39"/>
      <c r="AA3744" s="31"/>
      <c r="AB3744" s="39"/>
      <c r="AC3744" s="31"/>
      <c r="AD3744" s="40"/>
      <c r="AE3744" s="31"/>
      <c r="AF3744" s="40"/>
      <c r="AG3744" s="31"/>
      <c r="AH3744" s="40"/>
      <c r="AI3744" s="31"/>
      <c r="AJ3744" s="40"/>
    </row>
    <row r="3745" spans="1:36" x14ac:dyDescent="0.25">
      <c r="A3745" s="37" t="s">
        <v>32</v>
      </c>
      <c r="B3745" s="37">
        <v>44</v>
      </c>
      <c r="C3745" s="26" t="str">
        <f>IFERROR(INDEX(Clients[Client_Name],MATCH(Table312[[#This Row],[Client_Code]],Clients[Client_Code],0)),"")</f>
        <v>TOTTUS</v>
      </c>
      <c r="D3745" s="25">
        <v>12</v>
      </c>
      <c r="E3745" s="25">
        <v>5</v>
      </c>
      <c r="F3745" s="25" t="b">
        <f>IF(E3745&gt;(VLOOKUP(D3745,Months_Weeks!$A$2:$B$13,2,TRUE)),FALSE)</f>
        <v>0</v>
      </c>
      <c r="G3745" s="63">
        <f>IF(Table312[[#This Row],[Facility]]="Buin",1.5%,0.25%)</f>
        <v>2.5000000000000001E-3</v>
      </c>
      <c r="H3745" s="38"/>
      <c r="I3745" s="38"/>
      <c r="J3745" s="27">
        <f t="shared" si="348"/>
        <v>7374</v>
      </c>
      <c r="K3745" s="28">
        <f t="shared" si="349"/>
        <v>12</v>
      </c>
      <c r="L3745" s="27">
        <f>IF(K3745=0,0,IF(E3745&gt;1,E3745-1,VLOOKUP(K3745,Months_Weeks!$A$1:$B$13,2,0)))</f>
        <v>4</v>
      </c>
      <c r="M3745" s="29"/>
      <c r="N3745" s="39"/>
      <c r="O3745" s="39"/>
      <c r="P3745" s="50">
        <f t="shared" si="350"/>
        <v>0</v>
      </c>
      <c r="Q3745" s="28">
        <f t="shared" si="351"/>
        <v>12</v>
      </c>
      <c r="R3745" s="28">
        <f>IF(Q3745=0,0,IF(E3745&gt;1,E3745-1,VLOOKUP(Q3745,Months_Weeks!$A$1:$B$13,2,0)))</f>
        <v>4</v>
      </c>
      <c r="S3745" s="30"/>
      <c r="T3745" s="39"/>
      <c r="U3745" s="39"/>
      <c r="V3745" s="50">
        <f t="shared" si="352"/>
        <v>0</v>
      </c>
      <c r="W3745" s="28">
        <f t="shared" si="353"/>
        <v>12</v>
      </c>
      <c r="X3745" s="28">
        <f>IF(W3745=0,0,IF(E3745&gt;1,E3745-1,VLOOKUP(W3745,Months_Weeks!$A$1:$B$13,2,0)))</f>
        <v>4</v>
      </c>
      <c r="Y3745" s="30"/>
      <c r="Z3745" s="39"/>
      <c r="AA3745" s="31"/>
      <c r="AB3745" s="39"/>
      <c r="AC3745" s="31"/>
      <c r="AD3745" s="40"/>
      <c r="AE3745" s="31"/>
      <c r="AF3745" s="40"/>
      <c r="AG3745" s="31"/>
      <c r="AH3745" s="40"/>
      <c r="AI3745" s="31"/>
      <c r="AJ3745" s="40"/>
    </row>
    <row r="3746" spans="1:36" x14ac:dyDescent="0.25">
      <c r="A3746" s="37" t="s">
        <v>32</v>
      </c>
      <c r="B3746" s="37">
        <v>45</v>
      </c>
      <c r="C3746" s="26" t="str">
        <f>IFERROR(INDEX(Clients[Client_Name],MATCH(Table312[[#This Row],[Client_Code]],Clients[Client_Code],0)),"")</f>
        <v>TRENDY</v>
      </c>
      <c r="D3746" s="25">
        <v>1</v>
      </c>
      <c r="E3746" s="25">
        <v>1</v>
      </c>
      <c r="F3746" s="25" t="b">
        <f>IF(E3746&gt;(VLOOKUP(D3746,Months_Weeks!$A$2:$B$13,2,TRUE)),FALSE)</f>
        <v>0</v>
      </c>
      <c r="G3746" s="63">
        <f>IF(Table312[[#This Row],[Facility]]="Buin",1.5%,0.25%)</f>
        <v>2.5000000000000001E-3</v>
      </c>
      <c r="H3746" s="38">
        <v>246</v>
      </c>
      <c r="I3746" s="38"/>
      <c r="J3746" s="27">
        <f t="shared" si="348"/>
        <v>246</v>
      </c>
      <c r="K3746" s="28">
        <f t="shared" si="349"/>
        <v>0</v>
      </c>
      <c r="L3746" s="27">
        <f>IF(K3746=0,0,IF(E3746&gt;1,E3746-1,VLOOKUP(K3746,Months_Weeks!$A$1:$B$13,2,0)))</f>
        <v>0</v>
      </c>
      <c r="M3746" s="29"/>
      <c r="N3746" s="39"/>
      <c r="O3746" s="39"/>
      <c r="P3746" s="50">
        <f t="shared" si="350"/>
        <v>0</v>
      </c>
      <c r="Q3746" s="28">
        <f t="shared" si="351"/>
        <v>0</v>
      </c>
      <c r="R3746" s="28">
        <f>IF(Q3746=0,0,IF(E3746&gt;1,E3746-1,VLOOKUP(Q3746,Months_Weeks!$A$1:$B$13,2,0)))</f>
        <v>0</v>
      </c>
      <c r="S3746" s="30"/>
      <c r="T3746" s="39"/>
      <c r="U3746" s="39"/>
      <c r="V3746" s="50">
        <f t="shared" si="352"/>
        <v>0</v>
      </c>
      <c r="W3746" s="28">
        <f t="shared" si="353"/>
        <v>0</v>
      </c>
      <c r="X3746" s="28">
        <f>IF(W3746=0,0,IF(E3746&gt;1,E3746-1,VLOOKUP(W3746,Months_Weeks!$A$1:$B$13,2,0)))</f>
        <v>0</v>
      </c>
      <c r="Y3746" s="30"/>
      <c r="Z3746" s="39"/>
      <c r="AA3746" s="31">
        <v>1</v>
      </c>
      <c r="AB3746" s="72">
        <v>1.165</v>
      </c>
      <c r="AC3746" s="31"/>
      <c r="AD3746" s="40"/>
      <c r="AE3746" s="31"/>
      <c r="AF3746" s="40"/>
      <c r="AG3746" s="31"/>
      <c r="AH3746" s="40"/>
      <c r="AI3746" s="31"/>
      <c r="AJ3746" s="40"/>
    </row>
    <row r="3747" spans="1:36" x14ac:dyDescent="0.25">
      <c r="A3747" s="37" t="s">
        <v>32</v>
      </c>
      <c r="B3747" s="37">
        <v>45</v>
      </c>
      <c r="C3747" s="26" t="str">
        <f>IFERROR(INDEX(Clients[Client_Name],MATCH(Table312[[#This Row],[Client_Code]],Clients[Client_Code],0)),"")</f>
        <v>TRENDY</v>
      </c>
      <c r="D3747" s="25">
        <v>1</v>
      </c>
      <c r="E3747" s="25">
        <v>2</v>
      </c>
      <c r="F3747" s="25" t="b">
        <f>IF(E3747&gt;(VLOOKUP(D3747,Months_Weeks!$A$2:$B$13,2,TRUE)),FALSE)</f>
        <v>0</v>
      </c>
      <c r="G3747" s="63">
        <f>IF(Table312[[#This Row],[Facility]]="Buin",1.5%,0.25%)</f>
        <v>2.5000000000000001E-3</v>
      </c>
      <c r="H3747" s="38"/>
      <c r="I3747" s="38">
        <v>246</v>
      </c>
      <c r="J3747" s="27">
        <f t="shared" si="348"/>
        <v>0</v>
      </c>
      <c r="K3747" s="28">
        <f t="shared" si="349"/>
        <v>1</v>
      </c>
      <c r="L3747" s="27">
        <f>IF(K3747=0,0,IF(E3747&gt;1,E3747-1,VLOOKUP(K3747,Months_Weeks!$A$1:$B$13,2,0)))</f>
        <v>1</v>
      </c>
      <c r="M3747" s="29"/>
      <c r="N3747" s="39"/>
      <c r="O3747" s="39"/>
      <c r="P3747" s="50">
        <f t="shared" si="350"/>
        <v>0</v>
      </c>
      <c r="Q3747" s="28">
        <f t="shared" si="351"/>
        <v>1</v>
      </c>
      <c r="R3747" s="28">
        <f>IF(Q3747=0,0,IF(E3747&gt;1,E3747-1,VLOOKUP(Q3747,Months_Weeks!$A$1:$B$13,2,0)))</f>
        <v>1</v>
      </c>
      <c r="S3747" s="30"/>
      <c r="T3747" s="39"/>
      <c r="U3747" s="39"/>
      <c r="V3747" s="50">
        <f t="shared" si="352"/>
        <v>0</v>
      </c>
      <c r="W3747" s="28">
        <f t="shared" si="353"/>
        <v>1</v>
      </c>
      <c r="X3747" s="28">
        <f>IF(W3747=0,0,IF(E3747&gt;1,E3747-1,VLOOKUP(W3747,Months_Weeks!$A$1:$B$13,2,0)))</f>
        <v>1</v>
      </c>
      <c r="Y3747" s="30"/>
      <c r="Z3747" s="39"/>
      <c r="AA3747" s="31"/>
      <c r="AB3747" s="39"/>
      <c r="AC3747" s="31"/>
      <c r="AD3747" s="40"/>
      <c r="AE3747" s="31"/>
      <c r="AF3747" s="40"/>
      <c r="AG3747" s="31"/>
      <c r="AH3747" s="40"/>
      <c r="AI3747" s="31"/>
      <c r="AJ3747" s="40"/>
    </row>
    <row r="3748" spans="1:36" x14ac:dyDescent="0.25">
      <c r="A3748" s="37" t="s">
        <v>32</v>
      </c>
      <c r="B3748" s="37">
        <v>45</v>
      </c>
      <c r="C3748" s="26" t="str">
        <f>IFERROR(INDEX(Clients[Client_Name],MATCH(Table312[[#This Row],[Client_Code]],Clients[Client_Code],0)),"")</f>
        <v>TRENDY</v>
      </c>
      <c r="D3748" s="25">
        <v>1</v>
      </c>
      <c r="E3748" s="25">
        <v>3</v>
      </c>
      <c r="F3748" s="25" t="b">
        <f>IF(E3748&gt;(VLOOKUP(D3748,Months_Weeks!$A$2:$B$13,2,TRUE)),FALSE)</f>
        <v>0</v>
      </c>
      <c r="G3748" s="63">
        <f>IF(Table312[[#This Row],[Facility]]="Buin",1.5%,0.25%)</f>
        <v>2.5000000000000001E-3</v>
      </c>
      <c r="H3748" s="38">
        <v>0</v>
      </c>
      <c r="I3748" s="38"/>
      <c r="J3748" s="27">
        <f t="shared" si="348"/>
        <v>0</v>
      </c>
      <c r="K3748" s="28">
        <f t="shared" si="349"/>
        <v>1</v>
      </c>
      <c r="L3748" s="27">
        <f>IF(K3748=0,0,IF(E3748&gt;1,E3748-1,VLOOKUP(K3748,Months_Weeks!$A$1:$B$13,2,0)))</f>
        <v>2</v>
      </c>
      <c r="M3748" s="29"/>
      <c r="N3748" s="39"/>
      <c r="O3748" s="39"/>
      <c r="P3748" s="50">
        <f t="shared" si="350"/>
        <v>0</v>
      </c>
      <c r="Q3748" s="28">
        <f t="shared" si="351"/>
        <v>1</v>
      </c>
      <c r="R3748" s="28">
        <f>IF(Q3748=0,0,IF(E3748&gt;1,E3748-1,VLOOKUP(Q3748,Months_Weeks!$A$1:$B$13,2,0)))</f>
        <v>2</v>
      </c>
      <c r="S3748" s="30"/>
      <c r="T3748" s="39"/>
      <c r="U3748" s="39"/>
      <c r="V3748" s="50">
        <f t="shared" si="352"/>
        <v>0</v>
      </c>
      <c r="W3748" s="28">
        <f t="shared" si="353"/>
        <v>1</v>
      </c>
      <c r="X3748" s="28">
        <f>IF(W3748=0,0,IF(E3748&gt;1,E3748-1,VLOOKUP(W3748,Months_Weeks!$A$1:$B$13,2,0)))</f>
        <v>2</v>
      </c>
      <c r="Y3748" s="30"/>
      <c r="Z3748" s="39"/>
      <c r="AA3748" s="31"/>
      <c r="AB3748" s="39"/>
      <c r="AC3748" s="31"/>
      <c r="AD3748" s="40"/>
      <c r="AE3748" s="31"/>
      <c r="AF3748" s="40"/>
      <c r="AG3748" s="31"/>
      <c r="AH3748" s="40"/>
      <c r="AI3748" s="31"/>
      <c r="AJ3748" s="40"/>
    </row>
    <row r="3749" spans="1:36" x14ac:dyDescent="0.25">
      <c r="A3749" s="37" t="s">
        <v>32</v>
      </c>
      <c r="B3749" s="37">
        <v>45</v>
      </c>
      <c r="C3749" s="26" t="str">
        <f>IFERROR(INDEX(Clients[Client_Name],MATCH(Table312[[#This Row],[Client_Code]],Clients[Client_Code],0)),"")</f>
        <v>TRENDY</v>
      </c>
      <c r="D3749" s="25">
        <v>1</v>
      </c>
      <c r="E3749" s="25">
        <v>4</v>
      </c>
      <c r="F3749" s="25" t="b">
        <f>IF(E3749&gt;(VLOOKUP(D3749,Months_Weeks!$A$2:$B$13,2,TRUE)),FALSE)</f>
        <v>0</v>
      </c>
      <c r="G3749" s="63">
        <f>IF(Table312[[#This Row],[Facility]]="Buin",1.5%,0.25%)</f>
        <v>2.5000000000000001E-3</v>
      </c>
      <c r="H3749" s="38">
        <v>0</v>
      </c>
      <c r="I3749" s="38"/>
      <c r="J3749" s="27">
        <f t="shared" si="348"/>
        <v>0</v>
      </c>
      <c r="K3749" s="28">
        <f t="shared" si="349"/>
        <v>1</v>
      </c>
      <c r="L3749" s="27">
        <f>IF(K3749=0,0,IF(E3749&gt;1,E3749-1,VLOOKUP(K3749,Months_Weeks!$A$1:$B$13,2,0)))</f>
        <v>3</v>
      </c>
      <c r="M3749" s="29"/>
      <c r="N3749" s="39"/>
      <c r="O3749" s="39"/>
      <c r="P3749" s="50">
        <f t="shared" si="350"/>
        <v>0</v>
      </c>
      <c r="Q3749" s="28">
        <f t="shared" si="351"/>
        <v>1</v>
      </c>
      <c r="R3749" s="28">
        <f>IF(Q3749=0,0,IF(E3749&gt;1,E3749-1,VLOOKUP(Q3749,Months_Weeks!$A$1:$B$13,2,0)))</f>
        <v>3</v>
      </c>
      <c r="S3749" s="30"/>
      <c r="T3749" s="39"/>
      <c r="U3749" s="39"/>
      <c r="V3749" s="50">
        <f t="shared" si="352"/>
        <v>0</v>
      </c>
      <c r="W3749" s="28">
        <f t="shared" si="353"/>
        <v>1</v>
      </c>
      <c r="X3749" s="28">
        <f>IF(W3749=0,0,IF(E3749&gt;1,E3749-1,VLOOKUP(W3749,Months_Weeks!$A$1:$B$13,2,0)))</f>
        <v>3</v>
      </c>
      <c r="Y3749" s="30"/>
      <c r="Z3749" s="39"/>
      <c r="AA3749" s="31"/>
      <c r="AB3749" s="39"/>
      <c r="AC3749" s="31"/>
      <c r="AD3749" s="40"/>
      <c r="AE3749" s="31"/>
      <c r="AF3749" s="40"/>
      <c r="AG3749" s="31"/>
      <c r="AH3749" s="40"/>
      <c r="AI3749" s="31"/>
      <c r="AJ3749" s="40"/>
    </row>
    <row r="3750" spans="1:36" x14ac:dyDescent="0.25">
      <c r="A3750" s="37" t="s">
        <v>32</v>
      </c>
      <c r="B3750" s="37">
        <v>45</v>
      </c>
      <c r="C3750" s="26" t="str">
        <f>IFERROR(INDEX(Clients[Client_Name],MATCH(Table312[[#This Row],[Client_Code]],Clients[Client_Code],0)),"")</f>
        <v>TRENDY</v>
      </c>
      <c r="D3750" s="25">
        <v>2</v>
      </c>
      <c r="E3750" s="25">
        <v>1</v>
      </c>
      <c r="F3750" s="25" t="b">
        <f>IF(E3750&gt;(VLOOKUP(D3750,Months_Weeks!$A$2:$B$13,2,TRUE)),FALSE)</f>
        <v>0</v>
      </c>
      <c r="G3750" s="63">
        <f>IF(Table312[[#This Row],[Facility]]="Buin",1.5%,0.25%)</f>
        <v>2.5000000000000001E-3</v>
      </c>
      <c r="H3750" s="38">
        <v>180</v>
      </c>
      <c r="I3750" s="38"/>
      <c r="J3750" s="27">
        <f t="shared" si="348"/>
        <v>180</v>
      </c>
      <c r="K3750" s="28">
        <f t="shared" si="349"/>
        <v>1</v>
      </c>
      <c r="L3750" s="27">
        <f>IF(K3750=0,0,IF(E3750&gt;1,E3750-1,VLOOKUP(K3750,Months_Weeks!$A$1:$B$13,2,0)))</f>
        <v>4</v>
      </c>
      <c r="M3750" s="29"/>
      <c r="N3750" s="39"/>
      <c r="O3750" s="39"/>
      <c r="P3750" s="50">
        <f t="shared" si="350"/>
        <v>0</v>
      </c>
      <c r="Q3750" s="28">
        <f t="shared" si="351"/>
        <v>1</v>
      </c>
      <c r="R3750" s="28">
        <f>IF(Q3750=0,0,IF(E3750&gt;1,E3750-1,VLOOKUP(Q3750,Months_Weeks!$A$1:$B$13,2,0)))</f>
        <v>4</v>
      </c>
      <c r="S3750" s="30"/>
      <c r="T3750" s="39"/>
      <c r="U3750" s="39"/>
      <c r="V3750" s="50">
        <f t="shared" si="352"/>
        <v>0</v>
      </c>
      <c r="W3750" s="28">
        <f t="shared" si="353"/>
        <v>1</v>
      </c>
      <c r="X3750" s="28">
        <f>IF(W3750=0,0,IF(E3750&gt;1,E3750-1,VLOOKUP(W3750,Months_Weeks!$A$1:$B$13,2,0)))</f>
        <v>4</v>
      </c>
      <c r="Y3750" s="30"/>
      <c r="Z3750" s="39"/>
      <c r="AA3750" s="31"/>
      <c r="AB3750" s="39"/>
      <c r="AC3750" s="31"/>
      <c r="AD3750" s="40"/>
      <c r="AE3750" s="31"/>
      <c r="AF3750" s="40"/>
      <c r="AG3750" s="31"/>
      <c r="AH3750" s="40"/>
      <c r="AI3750" s="31"/>
      <c r="AJ3750" s="40"/>
    </row>
    <row r="3751" spans="1:36" x14ac:dyDescent="0.25">
      <c r="A3751" s="37" t="s">
        <v>32</v>
      </c>
      <c r="B3751" s="37">
        <v>45</v>
      </c>
      <c r="C3751" s="26" t="str">
        <f>IFERROR(INDEX(Clients[Client_Name],MATCH(Table312[[#This Row],[Client_Code]],Clients[Client_Code],0)),"")</f>
        <v>TRENDY</v>
      </c>
      <c r="D3751" s="25">
        <v>2</v>
      </c>
      <c r="E3751" s="25">
        <v>2</v>
      </c>
      <c r="F3751" s="25" t="b">
        <f>IF(E3751&gt;(VLOOKUP(D3751,Months_Weeks!$A$2:$B$13,2,TRUE)),FALSE)</f>
        <v>0</v>
      </c>
      <c r="G3751" s="63">
        <f>IF(Table312[[#This Row],[Facility]]="Buin",1.5%,0.25%)</f>
        <v>2.5000000000000001E-3</v>
      </c>
      <c r="H3751" s="38"/>
      <c r="I3751" s="38">
        <v>90</v>
      </c>
      <c r="J3751" s="27">
        <f t="shared" si="348"/>
        <v>90</v>
      </c>
      <c r="K3751" s="28">
        <f t="shared" si="349"/>
        <v>2</v>
      </c>
      <c r="L3751" s="27">
        <f>IF(K3751=0,0,IF(E3751&gt;1,E3751-1,VLOOKUP(K3751,Months_Weeks!$A$1:$B$13,2,0)))</f>
        <v>1</v>
      </c>
      <c r="M3751" s="29"/>
      <c r="N3751" s="39"/>
      <c r="O3751" s="39"/>
      <c r="P3751" s="50">
        <f t="shared" si="350"/>
        <v>0</v>
      </c>
      <c r="Q3751" s="28">
        <f t="shared" si="351"/>
        <v>2</v>
      </c>
      <c r="R3751" s="28">
        <f>IF(Q3751=0,0,IF(E3751&gt;1,E3751-1,VLOOKUP(Q3751,Months_Weeks!$A$1:$B$13,2,0)))</f>
        <v>1</v>
      </c>
      <c r="S3751" s="30"/>
      <c r="T3751" s="39"/>
      <c r="U3751" s="39"/>
      <c r="V3751" s="50">
        <f t="shared" si="352"/>
        <v>0</v>
      </c>
      <c r="W3751" s="28">
        <f t="shared" si="353"/>
        <v>2</v>
      </c>
      <c r="X3751" s="28">
        <f>IF(W3751=0,0,IF(E3751&gt;1,E3751-1,VLOOKUP(W3751,Months_Weeks!$A$1:$B$13,2,0)))</f>
        <v>1</v>
      </c>
      <c r="Y3751" s="30"/>
      <c r="Z3751" s="39"/>
      <c r="AA3751" s="31"/>
      <c r="AB3751" s="39"/>
      <c r="AC3751" s="31"/>
      <c r="AD3751" s="40"/>
      <c r="AE3751" s="31"/>
      <c r="AF3751" s="40"/>
      <c r="AG3751" s="31"/>
      <c r="AH3751" s="40"/>
      <c r="AI3751" s="31"/>
      <c r="AJ3751" s="40"/>
    </row>
    <row r="3752" spans="1:36" x14ac:dyDescent="0.25">
      <c r="A3752" s="37" t="s">
        <v>32</v>
      </c>
      <c r="B3752" s="37">
        <v>45</v>
      </c>
      <c r="C3752" s="26" t="str">
        <f>IFERROR(INDEX(Clients[Client_Name],MATCH(Table312[[#This Row],[Client_Code]],Clients[Client_Code],0)),"")</f>
        <v>TRENDY</v>
      </c>
      <c r="D3752" s="25">
        <v>2</v>
      </c>
      <c r="E3752" s="25">
        <v>3</v>
      </c>
      <c r="F3752" s="25" t="b">
        <f>IF(E3752&gt;(VLOOKUP(D3752,Months_Weeks!$A$2:$B$13,2,TRUE)),FALSE)</f>
        <v>0</v>
      </c>
      <c r="G3752" s="63">
        <f>IF(Table312[[#This Row],[Facility]]="Buin",1.5%,0.25%)</f>
        <v>2.5000000000000001E-3</v>
      </c>
      <c r="H3752" s="38"/>
      <c r="I3752" s="38">
        <v>90</v>
      </c>
      <c r="J3752" s="27">
        <f t="shared" si="348"/>
        <v>0</v>
      </c>
      <c r="K3752" s="28">
        <f t="shared" si="349"/>
        <v>2</v>
      </c>
      <c r="L3752" s="27">
        <f>IF(K3752=0,0,IF(E3752&gt;1,E3752-1,VLOOKUP(K3752,Months_Weeks!$A$1:$B$13,2,0)))</f>
        <v>2</v>
      </c>
      <c r="M3752" s="29"/>
      <c r="N3752" s="39"/>
      <c r="O3752" s="39"/>
      <c r="P3752" s="50">
        <f t="shared" si="350"/>
        <v>0</v>
      </c>
      <c r="Q3752" s="28">
        <f t="shared" si="351"/>
        <v>2</v>
      </c>
      <c r="R3752" s="28">
        <f>IF(Q3752=0,0,IF(E3752&gt;1,E3752-1,VLOOKUP(Q3752,Months_Weeks!$A$1:$B$13,2,0)))</f>
        <v>2</v>
      </c>
      <c r="S3752" s="30"/>
      <c r="T3752" s="39"/>
      <c r="U3752" s="39"/>
      <c r="V3752" s="50">
        <f t="shared" si="352"/>
        <v>0</v>
      </c>
      <c r="W3752" s="28">
        <f t="shared" si="353"/>
        <v>2</v>
      </c>
      <c r="X3752" s="28">
        <f>IF(W3752=0,0,IF(E3752&gt;1,E3752-1,VLOOKUP(W3752,Months_Weeks!$A$1:$B$13,2,0)))</f>
        <v>2</v>
      </c>
      <c r="Y3752" s="30"/>
      <c r="Z3752" s="39"/>
      <c r="AA3752" s="31"/>
      <c r="AB3752" s="39"/>
      <c r="AC3752" s="31"/>
      <c r="AD3752" s="40"/>
      <c r="AE3752" s="31"/>
      <c r="AF3752" s="40"/>
      <c r="AG3752" s="31"/>
      <c r="AH3752" s="40"/>
      <c r="AI3752" s="31"/>
      <c r="AJ3752" s="40"/>
    </row>
    <row r="3753" spans="1:36" x14ac:dyDescent="0.25">
      <c r="A3753" s="37" t="s">
        <v>32</v>
      </c>
      <c r="B3753" s="37">
        <v>45</v>
      </c>
      <c r="C3753" s="26" t="str">
        <f>IFERROR(INDEX(Clients[Client_Name],MATCH(Table312[[#This Row],[Client_Code]],Clients[Client_Code],0)),"")</f>
        <v>TRENDY</v>
      </c>
      <c r="D3753" s="25">
        <v>2</v>
      </c>
      <c r="E3753" s="25">
        <v>4</v>
      </c>
      <c r="F3753" s="25" t="b">
        <f>IF(E3753&gt;(VLOOKUP(D3753,Months_Weeks!$A$2:$B$13,2,TRUE)),FALSE)</f>
        <v>0</v>
      </c>
      <c r="G3753" s="63">
        <f>IF(Table312[[#This Row],[Facility]]="Buin",1.5%,0.25%)</f>
        <v>2.5000000000000001E-3</v>
      </c>
      <c r="H3753" s="38">
        <v>0</v>
      </c>
      <c r="I3753" s="38"/>
      <c r="J3753" s="27">
        <f t="shared" si="348"/>
        <v>0</v>
      </c>
      <c r="K3753" s="28">
        <f t="shared" si="349"/>
        <v>2</v>
      </c>
      <c r="L3753" s="27">
        <f>IF(K3753=0,0,IF(E3753&gt;1,E3753-1,VLOOKUP(K3753,Months_Weeks!$A$1:$B$13,2,0)))</f>
        <v>3</v>
      </c>
      <c r="M3753" s="29"/>
      <c r="N3753" s="39"/>
      <c r="O3753" s="39"/>
      <c r="P3753" s="50">
        <f t="shared" si="350"/>
        <v>0</v>
      </c>
      <c r="Q3753" s="28">
        <f t="shared" si="351"/>
        <v>2</v>
      </c>
      <c r="R3753" s="28">
        <f>IF(Q3753=0,0,IF(E3753&gt;1,E3753-1,VLOOKUP(Q3753,Months_Weeks!$A$1:$B$13,2,0)))</f>
        <v>3</v>
      </c>
      <c r="S3753" s="30"/>
      <c r="T3753" s="39"/>
      <c r="U3753" s="39"/>
      <c r="V3753" s="50">
        <f t="shared" si="352"/>
        <v>0</v>
      </c>
      <c r="W3753" s="28">
        <f t="shared" si="353"/>
        <v>2</v>
      </c>
      <c r="X3753" s="28">
        <f>IF(W3753=0,0,IF(E3753&gt;1,E3753-1,VLOOKUP(W3753,Months_Weeks!$A$1:$B$13,2,0)))</f>
        <v>3</v>
      </c>
      <c r="Y3753" s="30"/>
      <c r="Z3753" s="39"/>
      <c r="AA3753" s="31"/>
      <c r="AB3753" s="39"/>
      <c r="AC3753" s="31"/>
      <c r="AD3753" s="40"/>
      <c r="AE3753" s="31"/>
      <c r="AF3753" s="40"/>
      <c r="AG3753" s="31"/>
      <c r="AH3753" s="40"/>
      <c r="AI3753" s="31"/>
      <c r="AJ3753" s="40"/>
    </row>
    <row r="3754" spans="1:36" x14ac:dyDescent="0.25">
      <c r="A3754" s="37" t="s">
        <v>32</v>
      </c>
      <c r="B3754" s="37">
        <v>45</v>
      </c>
      <c r="C3754" s="26" t="str">
        <f>IFERROR(INDEX(Clients[Client_Name],MATCH(Table312[[#This Row],[Client_Code]],Clients[Client_Code],0)),"")</f>
        <v>TRENDY</v>
      </c>
      <c r="D3754" s="25">
        <v>3</v>
      </c>
      <c r="E3754" s="25">
        <v>1</v>
      </c>
      <c r="F3754" s="25" t="b">
        <f>IF(E3754&gt;(VLOOKUP(D3754,Months_Weeks!$A$2:$B$13,2,TRUE)),FALSE)</f>
        <v>0</v>
      </c>
      <c r="G3754" s="63">
        <f>IF(Table312[[#This Row],[Facility]]="Buin",1.5%,0.25%)</f>
        <v>2.5000000000000001E-3</v>
      </c>
      <c r="H3754" s="38"/>
      <c r="I3754" s="38">
        <v>0</v>
      </c>
      <c r="J3754" s="27">
        <f t="shared" si="348"/>
        <v>0</v>
      </c>
      <c r="K3754" s="28">
        <f t="shared" si="349"/>
        <v>2</v>
      </c>
      <c r="L3754" s="27">
        <f>IF(K3754=0,0,IF(E3754&gt;1,E3754-1,VLOOKUP(K3754,Months_Weeks!$A$1:$B$13,2,0)))</f>
        <v>4</v>
      </c>
      <c r="M3754" s="29"/>
      <c r="N3754" s="39"/>
      <c r="O3754" s="39"/>
      <c r="P3754" s="50">
        <f t="shared" si="350"/>
        <v>0</v>
      </c>
      <c r="Q3754" s="28">
        <f t="shared" si="351"/>
        <v>2</v>
      </c>
      <c r="R3754" s="28">
        <f>IF(Q3754=0,0,IF(E3754&gt;1,E3754-1,VLOOKUP(Q3754,Months_Weeks!$A$1:$B$13,2,0)))</f>
        <v>4</v>
      </c>
      <c r="S3754" s="30"/>
      <c r="T3754" s="39"/>
      <c r="U3754" s="39"/>
      <c r="V3754" s="50">
        <f t="shared" si="352"/>
        <v>0</v>
      </c>
      <c r="W3754" s="28">
        <f t="shared" si="353"/>
        <v>2</v>
      </c>
      <c r="X3754" s="28">
        <f>IF(W3754=0,0,IF(E3754&gt;1,E3754-1,VLOOKUP(W3754,Months_Weeks!$A$1:$B$13,2,0)))</f>
        <v>4</v>
      </c>
      <c r="Y3754" s="30"/>
      <c r="Z3754" s="39"/>
      <c r="AA3754" s="31"/>
      <c r="AB3754" s="39"/>
      <c r="AC3754" s="31"/>
      <c r="AD3754" s="40"/>
      <c r="AE3754" s="31"/>
      <c r="AF3754" s="40"/>
      <c r="AG3754" s="31"/>
      <c r="AH3754" s="40"/>
      <c r="AI3754" s="31"/>
      <c r="AJ3754" s="40"/>
    </row>
    <row r="3755" spans="1:36" x14ac:dyDescent="0.25">
      <c r="A3755" s="37" t="s">
        <v>32</v>
      </c>
      <c r="B3755" s="37">
        <v>45</v>
      </c>
      <c r="C3755" s="26" t="str">
        <f>IFERROR(INDEX(Clients[Client_Name],MATCH(Table312[[#This Row],[Client_Code]],Clients[Client_Code],0)),"")</f>
        <v>TRENDY</v>
      </c>
      <c r="D3755" s="25">
        <v>3</v>
      </c>
      <c r="E3755" s="25">
        <v>2</v>
      </c>
      <c r="F3755" s="25" t="b">
        <f>IF(E3755&gt;(VLOOKUP(D3755,Months_Weeks!$A$2:$B$13,2,TRUE)),FALSE)</f>
        <v>0</v>
      </c>
      <c r="G3755" s="63">
        <f>IF(Table312[[#This Row],[Facility]]="Buin",1.5%,0.25%)</f>
        <v>2.5000000000000001E-3</v>
      </c>
      <c r="H3755" s="38"/>
      <c r="I3755" s="38"/>
      <c r="J3755" s="27">
        <f t="shared" si="348"/>
        <v>0</v>
      </c>
      <c r="K3755" s="28">
        <f t="shared" si="349"/>
        <v>3</v>
      </c>
      <c r="L3755" s="27">
        <f>IF(K3755=0,0,IF(E3755&gt;1,E3755-1,VLOOKUP(K3755,Months_Weeks!$A$1:$B$13,2,0)))</f>
        <v>1</v>
      </c>
      <c r="M3755" s="29"/>
      <c r="N3755" s="39"/>
      <c r="O3755" s="39"/>
      <c r="P3755" s="50">
        <f t="shared" si="350"/>
        <v>0</v>
      </c>
      <c r="Q3755" s="28">
        <f t="shared" si="351"/>
        <v>3</v>
      </c>
      <c r="R3755" s="28">
        <f>IF(Q3755=0,0,IF(E3755&gt;1,E3755-1,VLOOKUP(Q3755,Months_Weeks!$A$1:$B$13,2,0)))</f>
        <v>1</v>
      </c>
      <c r="S3755" s="30"/>
      <c r="T3755" s="39"/>
      <c r="U3755" s="39"/>
      <c r="V3755" s="50">
        <f t="shared" si="352"/>
        <v>0</v>
      </c>
      <c r="W3755" s="28">
        <f t="shared" si="353"/>
        <v>3</v>
      </c>
      <c r="X3755" s="28">
        <f>IF(W3755=0,0,IF(E3755&gt;1,E3755-1,VLOOKUP(W3755,Months_Weeks!$A$1:$B$13,2,0)))</f>
        <v>1</v>
      </c>
      <c r="Y3755" s="30"/>
      <c r="Z3755" s="39"/>
      <c r="AA3755" s="31"/>
      <c r="AB3755" s="39"/>
      <c r="AC3755" s="31"/>
      <c r="AD3755" s="40"/>
      <c r="AE3755" s="31"/>
      <c r="AF3755" s="40"/>
      <c r="AG3755" s="31"/>
      <c r="AH3755" s="40"/>
      <c r="AI3755" s="31"/>
      <c r="AJ3755" s="40"/>
    </row>
    <row r="3756" spans="1:36" x14ac:dyDescent="0.25">
      <c r="A3756" s="37" t="s">
        <v>32</v>
      </c>
      <c r="B3756" s="37">
        <v>45</v>
      </c>
      <c r="C3756" s="26" t="str">
        <f>IFERROR(INDEX(Clients[Client_Name],MATCH(Table312[[#This Row],[Client_Code]],Clients[Client_Code],0)),"")</f>
        <v>TRENDY</v>
      </c>
      <c r="D3756" s="25">
        <v>3</v>
      </c>
      <c r="E3756" s="25">
        <v>3</v>
      </c>
      <c r="F3756" s="25" t="b">
        <f>IF(E3756&gt;(VLOOKUP(D3756,Months_Weeks!$A$2:$B$13,2,TRUE)),FALSE)</f>
        <v>0</v>
      </c>
      <c r="G3756" s="63">
        <f>IF(Table312[[#This Row],[Facility]]="Buin",1.5%,0.25%)</f>
        <v>2.5000000000000001E-3</v>
      </c>
      <c r="H3756" s="38">
        <v>500</v>
      </c>
      <c r="I3756" s="38"/>
      <c r="J3756" s="27">
        <f t="shared" si="348"/>
        <v>500</v>
      </c>
      <c r="K3756" s="28">
        <f t="shared" si="349"/>
        <v>3</v>
      </c>
      <c r="L3756" s="27">
        <f>IF(K3756=0,0,IF(E3756&gt;1,E3756-1,VLOOKUP(K3756,Months_Weeks!$A$1:$B$13,2,0)))</f>
        <v>2</v>
      </c>
      <c r="M3756" s="29"/>
      <c r="N3756" s="39"/>
      <c r="O3756" s="39"/>
      <c r="P3756" s="50">
        <f t="shared" si="350"/>
        <v>0</v>
      </c>
      <c r="Q3756" s="28">
        <f t="shared" si="351"/>
        <v>3</v>
      </c>
      <c r="R3756" s="28">
        <f>IF(Q3756=0,0,IF(E3756&gt;1,E3756-1,VLOOKUP(Q3756,Months_Weeks!$A$1:$B$13,2,0)))</f>
        <v>2</v>
      </c>
      <c r="S3756" s="30"/>
      <c r="T3756" s="39"/>
      <c r="U3756" s="39"/>
      <c r="V3756" s="50">
        <f t="shared" si="352"/>
        <v>0</v>
      </c>
      <c r="W3756" s="28">
        <f t="shared" si="353"/>
        <v>3</v>
      </c>
      <c r="X3756" s="28">
        <f>IF(W3756=0,0,IF(E3756&gt;1,E3756-1,VLOOKUP(W3756,Months_Weeks!$A$1:$B$13,2,0)))</f>
        <v>2</v>
      </c>
      <c r="Y3756" s="30"/>
      <c r="Z3756" s="39"/>
      <c r="AA3756" s="31"/>
      <c r="AB3756" s="39"/>
      <c r="AC3756" s="31"/>
      <c r="AD3756" s="40"/>
      <c r="AE3756" s="31"/>
      <c r="AF3756" s="40"/>
      <c r="AG3756" s="31"/>
      <c r="AH3756" s="40"/>
      <c r="AI3756" s="31"/>
      <c r="AJ3756" s="40"/>
    </row>
    <row r="3757" spans="1:36" x14ac:dyDescent="0.25">
      <c r="A3757" s="37" t="s">
        <v>32</v>
      </c>
      <c r="B3757" s="37">
        <v>45</v>
      </c>
      <c r="C3757" s="26" t="str">
        <f>IFERROR(INDEX(Clients[Client_Name],MATCH(Table312[[#This Row],[Client_Code]],Clients[Client_Code],0)),"")</f>
        <v>TRENDY</v>
      </c>
      <c r="D3757" s="25">
        <v>3</v>
      </c>
      <c r="E3757" s="25">
        <v>4</v>
      </c>
      <c r="F3757" s="25" t="b">
        <f>IF(E3757&gt;(VLOOKUP(D3757,Months_Weeks!$A$2:$B$13,2,TRUE)),FALSE)</f>
        <v>0</v>
      </c>
      <c r="G3757" s="63">
        <f>IF(Table312[[#This Row],[Facility]]="Buin",1.5%,0.25%)</f>
        <v>2.5000000000000001E-3</v>
      </c>
      <c r="H3757" s="38">
        <v>500</v>
      </c>
      <c r="I3757" s="38"/>
      <c r="J3757" s="27">
        <f t="shared" si="348"/>
        <v>1000</v>
      </c>
      <c r="K3757" s="28">
        <f t="shared" si="349"/>
        <v>3</v>
      </c>
      <c r="L3757" s="27">
        <f>IF(K3757=0,0,IF(E3757&gt;1,E3757-1,VLOOKUP(K3757,Months_Weeks!$A$1:$B$13,2,0)))</f>
        <v>3</v>
      </c>
      <c r="M3757" s="29"/>
      <c r="N3757" s="39"/>
      <c r="O3757" s="39"/>
      <c r="P3757" s="50">
        <f t="shared" si="350"/>
        <v>0</v>
      </c>
      <c r="Q3757" s="28">
        <f t="shared" si="351"/>
        <v>3</v>
      </c>
      <c r="R3757" s="28">
        <f>IF(Q3757=0,0,IF(E3757&gt;1,E3757-1,VLOOKUP(Q3757,Months_Weeks!$A$1:$B$13,2,0)))</f>
        <v>3</v>
      </c>
      <c r="S3757" s="30"/>
      <c r="T3757" s="39"/>
      <c r="U3757" s="39"/>
      <c r="V3757" s="50">
        <f t="shared" si="352"/>
        <v>0</v>
      </c>
      <c r="W3757" s="28">
        <f t="shared" si="353"/>
        <v>3</v>
      </c>
      <c r="X3757" s="28">
        <f>IF(W3757=0,0,IF(E3757&gt;1,E3757-1,VLOOKUP(W3757,Months_Weeks!$A$1:$B$13,2,0)))</f>
        <v>3</v>
      </c>
      <c r="Y3757" s="30"/>
      <c r="Z3757" s="39"/>
      <c r="AA3757" s="31"/>
      <c r="AB3757" s="39"/>
      <c r="AC3757" s="31"/>
      <c r="AD3757" s="40"/>
      <c r="AE3757" s="31"/>
      <c r="AF3757" s="40"/>
      <c r="AG3757" s="31"/>
      <c r="AH3757" s="40"/>
      <c r="AI3757" s="31"/>
      <c r="AJ3757" s="40"/>
    </row>
    <row r="3758" spans="1:36" x14ac:dyDescent="0.25">
      <c r="A3758" s="37" t="s">
        <v>32</v>
      </c>
      <c r="B3758" s="37">
        <v>45</v>
      </c>
      <c r="C3758" s="26" t="str">
        <f>IFERROR(INDEX(Clients[Client_Name],MATCH(Table312[[#This Row],[Client_Code]],Clients[Client_Code],0)),"")</f>
        <v>TRENDY</v>
      </c>
      <c r="D3758" s="25">
        <v>3</v>
      </c>
      <c r="E3758" s="25">
        <v>5</v>
      </c>
      <c r="F3758" s="25" t="b">
        <f>IF(E3758&gt;(VLOOKUP(D3758,Months_Weeks!$A$2:$B$13,2,TRUE)),FALSE)</f>
        <v>0</v>
      </c>
      <c r="G3758" s="63">
        <f>IF(Table312[[#This Row],[Facility]]="Buin",1.5%,0.25%)</f>
        <v>2.5000000000000001E-3</v>
      </c>
      <c r="H3758" s="38">
        <v>500</v>
      </c>
      <c r="I3758" s="38"/>
      <c r="J3758" s="27">
        <f t="shared" si="348"/>
        <v>1500</v>
      </c>
      <c r="K3758" s="28">
        <f t="shared" si="349"/>
        <v>3</v>
      </c>
      <c r="L3758" s="27">
        <f>IF(K3758=0,0,IF(E3758&gt;1,E3758-1,VLOOKUP(K3758,Months_Weeks!$A$1:$B$13,2,0)))</f>
        <v>4</v>
      </c>
      <c r="M3758" s="29"/>
      <c r="N3758" s="39"/>
      <c r="O3758" s="39"/>
      <c r="P3758" s="50">
        <f t="shared" si="350"/>
        <v>0</v>
      </c>
      <c r="Q3758" s="28">
        <f t="shared" si="351"/>
        <v>3</v>
      </c>
      <c r="R3758" s="28">
        <f>IF(Q3758=0,0,IF(E3758&gt;1,E3758-1,VLOOKUP(Q3758,Months_Weeks!$A$1:$B$13,2,0)))</f>
        <v>4</v>
      </c>
      <c r="S3758" s="30"/>
      <c r="T3758" s="39"/>
      <c r="U3758" s="39"/>
      <c r="V3758" s="50">
        <f t="shared" si="352"/>
        <v>0</v>
      </c>
      <c r="W3758" s="28">
        <f t="shared" si="353"/>
        <v>3</v>
      </c>
      <c r="X3758" s="28">
        <f>IF(W3758=0,0,IF(E3758&gt;1,E3758-1,VLOOKUP(W3758,Months_Weeks!$A$1:$B$13,2,0)))</f>
        <v>4</v>
      </c>
      <c r="Y3758" s="30"/>
      <c r="Z3758" s="39"/>
      <c r="AA3758" s="31"/>
      <c r="AB3758" s="39"/>
      <c r="AC3758" s="31"/>
      <c r="AD3758" s="40"/>
      <c r="AE3758" s="31"/>
      <c r="AF3758" s="40"/>
      <c r="AG3758" s="31"/>
      <c r="AH3758" s="40"/>
      <c r="AI3758" s="31"/>
      <c r="AJ3758" s="40"/>
    </row>
    <row r="3759" spans="1:36" x14ac:dyDescent="0.25">
      <c r="A3759" s="37" t="s">
        <v>32</v>
      </c>
      <c r="B3759" s="37">
        <v>45</v>
      </c>
      <c r="C3759" s="26" t="str">
        <f>IFERROR(INDEX(Clients[Client_Name],MATCH(Table312[[#This Row],[Client_Code]],Clients[Client_Code],0)),"")</f>
        <v>TRENDY</v>
      </c>
      <c r="D3759" s="25">
        <v>4</v>
      </c>
      <c r="E3759" s="25">
        <v>1</v>
      </c>
      <c r="F3759" s="25" t="b">
        <f>IF(E3759&gt;(VLOOKUP(D3759,Months_Weeks!$A$2:$B$13,2,TRUE)),FALSE)</f>
        <v>0</v>
      </c>
      <c r="G3759" s="63">
        <f>IF(Table312[[#This Row],[Facility]]="Buin",1.5%,0.25%)</f>
        <v>2.5000000000000001E-3</v>
      </c>
      <c r="H3759" s="38">
        <v>500</v>
      </c>
      <c r="I3759" s="38"/>
      <c r="J3759" s="27">
        <f t="shared" si="348"/>
        <v>2000</v>
      </c>
      <c r="K3759" s="28">
        <f t="shared" si="349"/>
        <v>3</v>
      </c>
      <c r="L3759" s="27">
        <f>IF(K3759=0,0,IF(E3759&gt;1,E3759-1,VLOOKUP(K3759,Months_Weeks!$A$1:$B$13,2,0)))</f>
        <v>5</v>
      </c>
      <c r="M3759" s="29"/>
      <c r="N3759" s="39"/>
      <c r="O3759" s="39"/>
      <c r="P3759" s="50">
        <f t="shared" si="350"/>
        <v>0</v>
      </c>
      <c r="Q3759" s="28">
        <f t="shared" si="351"/>
        <v>3</v>
      </c>
      <c r="R3759" s="28">
        <f>IF(Q3759=0,0,IF(E3759&gt;1,E3759-1,VLOOKUP(Q3759,Months_Weeks!$A$1:$B$13,2,0)))</f>
        <v>5</v>
      </c>
      <c r="S3759" s="30"/>
      <c r="T3759" s="39"/>
      <c r="U3759" s="39"/>
      <c r="V3759" s="50">
        <f t="shared" si="352"/>
        <v>0</v>
      </c>
      <c r="W3759" s="28">
        <f t="shared" si="353"/>
        <v>3</v>
      </c>
      <c r="X3759" s="28">
        <f>IF(W3759=0,0,IF(E3759&gt;1,E3759-1,VLOOKUP(W3759,Months_Weeks!$A$1:$B$13,2,0)))</f>
        <v>5</v>
      </c>
      <c r="Y3759" s="30"/>
      <c r="Z3759" s="39"/>
      <c r="AA3759" s="31"/>
      <c r="AB3759" s="39"/>
      <c r="AC3759" s="31"/>
      <c r="AD3759" s="40"/>
      <c r="AE3759" s="31"/>
      <c r="AF3759" s="40"/>
      <c r="AG3759" s="31"/>
      <c r="AH3759" s="40"/>
      <c r="AI3759" s="31"/>
      <c r="AJ3759" s="40"/>
    </row>
    <row r="3760" spans="1:36" x14ac:dyDescent="0.25">
      <c r="A3760" s="37" t="s">
        <v>32</v>
      </c>
      <c r="B3760" s="37">
        <v>45</v>
      </c>
      <c r="C3760" s="26" t="str">
        <f>IFERROR(INDEX(Clients[Client_Name],MATCH(Table312[[#This Row],[Client_Code]],Clients[Client_Code],0)),"")</f>
        <v>TRENDY</v>
      </c>
      <c r="D3760" s="25">
        <v>4</v>
      </c>
      <c r="E3760" s="25">
        <v>2</v>
      </c>
      <c r="F3760" s="25" t="b">
        <f>IF(E3760&gt;(VLOOKUP(D3760,Months_Weeks!$A$2:$B$13,2,TRUE)),FALSE)</f>
        <v>0</v>
      </c>
      <c r="G3760" s="63">
        <f>IF(Table312[[#This Row],[Facility]]="Buin",1.5%,0.25%)</f>
        <v>2.5000000000000001E-3</v>
      </c>
      <c r="H3760" s="38"/>
      <c r="I3760" s="38">
        <v>100</v>
      </c>
      <c r="J3760" s="27">
        <f t="shared" si="348"/>
        <v>1900</v>
      </c>
      <c r="K3760" s="28">
        <f t="shared" si="349"/>
        <v>4</v>
      </c>
      <c r="L3760" s="27">
        <f>IF(K3760=0,0,IF(E3760&gt;1,E3760-1,VLOOKUP(K3760,Months_Weeks!$A$1:$B$13,2,0)))</f>
        <v>1</v>
      </c>
      <c r="M3760" s="29"/>
      <c r="N3760" s="39"/>
      <c r="O3760" s="39"/>
      <c r="P3760" s="50">
        <f t="shared" si="350"/>
        <v>0</v>
      </c>
      <c r="Q3760" s="28">
        <f t="shared" si="351"/>
        <v>4</v>
      </c>
      <c r="R3760" s="28">
        <f>IF(Q3760=0,0,IF(E3760&gt;1,E3760-1,VLOOKUP(Q3760,Months_Weeks!$A$1:$B$13,2,0)))</f>
        <v>1</v>
      </c>
      <c r="S3760" s="30"/>
      <c r="T3760" s="39"/>
      <c r="U3760" s="39"/>
      <c r="V3760" s="50">
        <f t="shared" si="352"/>
        <v>0</v>
      </c>
      <c r="W3760" s="28">
        <f t="shared" si="353"/>
        <v>4</v>
      </c>
      <c r="X3760" s="28">
        <f>IF(W3760=0,0,IF(E3760&gt;1,E3760-1,VLOOKUP(W3760,Months_Weeks!$A$1:$B$13,2,0)))</f>
        <v>1</v>
      </c>
      <c r="Y3760" s="30"/>
      <c r="Z3760" s="39"/>
      <c r="AA3760" s="31"/>
      <c r="AB3760" s="39"/>
      <c r="AC3760" s="31"/>
      <c r="AD3760" s="40"/>
      <c r="AE3760" s="31"/>
      <c r="AF3760" s="40"/>
      <c r="AG3760" s="31"/>
      <c r="AH3760" s="40"/>
      <c r="AI3760" s="31"/>
      <c r="AJ3760" s="40"/>
    </row>
    <row r="3761" spans="1:36" x14ac:dyDescent="0.25">
      <c r="A3761" s="37" t="s">
        <v>32</v>
      </c>
      <c r="B3761" s="37">
        <v>45</v>
      </c>
      <c r="C3761" s="26" t="str">
        <f>IFERROR(INDEX(Clients[Client_Name],MATCH(Table312[[#This Row],[Client_Code]],Clients[Client_Code],0)),"")</f>
        <v>TRENDY</v>
      </c>
      <c r="D3761" s="25">
        <v>4</v>
      </c>
      <c r="E3761" s="25">
        <v>3</v>
      </c>
      <c r="F3761" s="25" t="b">
        <f>IF(E3761&gt;(VLOOKUP(D3761,Months_Weeks!$A$2:$B$13,2,TRUE)),FALSE)</f>
        <v>0</v>
      </c>
      <c r="G3761" s="63">
        <f>IF(Table312[[#This Row],[Facility]]="Buin",1.5%,0.25%)</f>
        <v>2.5000000000000001E-3</v>
      </c>
      <c r="H3761" s="38"/>
      <c r="I3761" s="38">
        <v>100</v>
      </c>
      <c r="J3761" s="27">
        <f t="shared" si="348"/>
        <v>1800</v>
      </c>
      <c r="K3761" s="28">
        <f t="shared" si="349"/>
        <v>4</v>
      </c>
      <c r="L3761" s="27">
        <f>IF(K3761=0,0,IF(E3761&gt;1,E3761-1,VLOOKUP(K3761,Months_Weeks!$A$1:$B$13,2,0)))</f>
        <v>2</v>
      </c>
      <c r="M3761" s="29"/>
      <c r="N3761" s="39"/>
      <c r="O3761" s="39"/>
      <c r="P3761" s="50">
        <f t="shared" si="350"/>
        <v>0</v>
      </c>
      <c r="Q3761" s="28">
        <f t="shared" si="351"/>
        <v>4</v>
      </c>
      <c r="R3761" s="28">
        <f>IF(Q3761=0,0,IF(E3761&gt;1,E3761-1,VLOOKUP(Q3761,Months_Weeks!$A$1:$B$13,2,0)))</f>
        <v>2</v>
      </c>
      <c r="S3761" s="30"/>
      <c r="T3761" s="39"/>
      <c r="U3761" s="39"/>
      <c r="V3761" s="50">
        <f t="shared" si="352"/>
        <v>0</v>
      </c>
      <c r="W3761" s="28">
        <f t="shared" si="353"/>
        <v>4</v>
      </c>
      <c r="X3761" s="28">
        <f>IF(W3761=0,0,IF(E3761&gt;1,E3761-1,VLOOKUP(W3761,Months_Weeks!$A$1:$B$13,2,0)))</f>
        <v>2</v>
      </c>
      <c r="Y3761" s="30"/>
      <c r="Z3761" s="39"/>
      <c r="AA3761" s="31"/>
      <c r="AB3761" s="39"/>
      <c r="AC3761" s="31"/>
      <c r="AD3761" s="40"/>
      <c r="AE3761" s="31"/>
      <c r="AF3761" s="40"/>
      <c r="AG3761" s="31"/>
      <c r="AH3761" s="40"/>
      <c r="AI3761" s="31"/>
      <c r="AJ3761" s="40"/>
    </row>
    <row r="3762" spans="1:36" x14ac:dyDescent="0.25">
      <c r="A3762" s="37" t="s">
        <v>32</v>
      </c>
      <c r="B3762" s="37">
        <v>45</v>
      </c>
      <c r="C3762" s="26" t="str">
        <f>IFERROR(INDEX(Clients[Client_Name],MATCH(Table312[[#This Row],[Client_Code]],Clients[Client_Code],0)),"")</f>
        <v>TRENDY</v>
      </c>
      <c r="D3762" s="25">
        <v>4</v>
      </c>
      <c r="E3762" s="25">
        <v>4</v>
      </c>
      <c r="F3762" s="25" t="b">
        <f>IF(E3762&gt;(VLOOKUP(D3762,Months_Weeks!$A$2:$B$13,2,TRUE)),FALSE)</f>
        <v>0</v>
      </c>
      <c r="G3762" s="63">
        <f>IF(Table312[[#This Row],[Facility]]="Buin",1.5%,0.25%)</f>
        <v>2.5000000000000001E-3</v>
      </c>
      <c r="H3762" s="38"/>
      <c r="I3762" s="38">
        <v>100</v>
      </c>
      <c r="J3762" s="27">
        <f t="shared" si="348"/>
        <v>1700</v>
      </c>
      <c r="K3762" s="28">
        <f t="shared" si="349"/>
        <v>4</v>
      </c>
      <c r="L3762" s="27">
        <f>IF(K3762=0,0,IF(E3762&gt;1,E3762-1,VLOOKUP(K3762,Months_Weeks!$A$1:$B$13,2,0)))</f>
        <v>3</v>
      </c>
      <c r="M3762" s="29"/>
      <c r="N3762" s="39"/>
      <c r="O3762" s="39"/>
      <c r="P3762" s="50">
        <f t="shared" si="350"/>
        <v>0</v>
      </c>
      <c r="Q3762" s="28">
        <f t="shared" si="351"/>
        <v>4</v>
      </c>
      <c r="R3762" s="28">
        <f>IF(Q3762=0,0,IF(E3762&gt;1,E3762-1,VLOOKUP(Q3762,Months_Weeks!$A$1:$B$13,2,0)))</f>
        <v>3</v>
      </c>
      <c r="S3762" s="30"/>
      <c r="T3762" s="39"/>
      <c r="U3762" s="39"/>
      <c r="V3762" s="50">
        <f t="shared" si="352"/>
        <v>0</v>
      </c>
      <c r="W3762" s="28">
        <f t="shared" si="353"/>
        <v>4</v>
      </c>
      <c r="X3762" s="28">
        <f>IF(W3762=0,0,IF(E3762&gt;1,E3762-1,VLOOKUP(W3762,Months_Weeks!$A$1:$B$13,2,0)))</f>
        <v>3</v>
      </c>
      <c r="Y3762" s="30"/>
      <c r="Z3762" s="39"/>
      <c r="AA3762" s="31"/>
      <c r="AB3762" s="39"/>
      <c r="AC3762" s="31"/>
      <c r="AD3762" s="40"/>
      <c r="AE3762" s="31"/>
      <c r="AF3762" s="40"/>
      <c r="AG3762" s="31"/>
      <c r="AH3762" s="40"/>
      <c r="AI3762" s="31"/>
      <c r="AJ3762" s="40"/>
    </row>
    <row r="3763" spans="1:36" x14ac:dyDescent="0.25">
      <c r="A3763" s="37" t="s">
        <v>32</v>
      </c>
      <c r="B3763" s="37">
        <v>45</v>
      </c>
      <c r="C3763" s="26" t="str">
        <f>IFERROR(INDEX(Clients[Client_Name],MATCH(Table312[[#This Row],[Client_Code]],Clients[Client_Code],0)),"")</f>
        <v>TRENDY</v>
      </c>
      <c r="D3763" s="25">
        <v>5</v>
      </c>
      <c r="E3763" s="25">
        <v>1</v>
      </c>
      <c r="F3763" s="25" t="b">
        <f>IF(E3763&gt;(VLOOKUP(D3763,Months_Weeks!$A$2:$B$13,2,TRUE)),FALSE)</f>
        <v>0</v>
      </c>
      <c r="G3763" s="63">
        <f>IF(Table312[[#This Row],[Facility]]="Buin",1.5%,0.25%)</f>
        <v>2.5000000000000001E-3</v>
      </c>
      <c r="H3763" s="38"/>
      <c r="I3763" s="38">
        <v>100</v>
      </c>
      <c r="J3763" s="27">
        <f t="shared" si="348"/>
        <v>1600</v>
      </c>
      <c r="K3763" s="28">
        <f t="shared" si="349"/>
        <v>4</v>
      </c>
      <c r="L3763" s="27">
        <f>IF(K3763=0,0,IF(E3763&gt;1,E3763-1,VLOOKUP(K3763,Months_Weeks!$A$1:$B$13,2,0)))</f>
        <v>4</v>
      </c>
      <c r="M3763" s="29"/>
      <c r="N3763" s="39"/>
      <c r="O3763" s="39"/>
      <c r="P3763" s="50">
        <f t="shared" si="350"/>
        <v>0</v>
      </c>
      <c r="Q3763" s="28">
        <f t="shared" si="351"/>
        <v>4</v>
      </c>
      <c r="R3763" s="28">
        <f>IF(Q3763=0,0,IF(E3763&gt;1,E3763-1,VLOOKUP(Q3763,Months_Weeks!$A$1:$B$13,2,0)))</f>
        <v>4</v>
      </c>
      <c r="S3763" s="30"/>
      <c r="T3763" s="39"/>
      <c r="U3763" s="39"/>
      <c r="V3763" s="50">
        <f t="shared" si="352"/>
        <v>0</v>
      </c>
      <c r="W3763" s="28">
        <f t="shared" si="353"/>
        <v>4</v>
      </c>
      <c r="X3763" s="28">
        <f>IF(W3763=0,0,IF(E3763&gt;1,E3763-1,VLOOKUP(W3763,Months_Weeks!$A$1:$B$13,2,0)))</f>
        <v>4</v>
      </c>
      <c r="Y3763" s="30"/>
      <c r="Z3763" s="39"/>
      <c r="AA3763" s="31"/>
      <c r="AB3763" s="39"/>
      <c r="AC3763" s="31"/>
      <c r="AD3763" s="40"/>
      <c r="AE3763" s="31"/>
      <c r="AF3763" s="40"/>
      <c r="AG3763" s="31"/>
      <c r="AH3763" s="40"/>
      <c r="AI3763" s="31"/>
      <c r="AJ3763" s="40"/>
    </row>
    <row r="3764" spans="1:36" x14ac:dyDescent="0.25">
      <c r="A3764" s="37" t="s">
        <v>32</v>
      </c>
      <c r="B3764" s="37">
        <v>45</v>
      </c>
      <c r="C3764" s="26" t="str">
        <f>IFERROR(INDEX(Clients[Client_Name],MATCH(Table312[[#This Row],[Client_Code]],Clients[Client_Code],0)),"")</f>
        <v>TRENDY</v>
      </c>
      <c r="D3764" s="25">
        <v>5</v>
      </c>
      <c r="E3764" s="25">
        <v>2</v>
      </c>
      <c r="F3764" s="25" t="b">
        <f>IF(E3764&gt;(VLOOKUP(D3764,Months_Weeks!$A$2:$B$13,2,TRUE)),FALSE)</f>
        <v>0</v>
      </c>
      <c r="G3764" s="63">
        <f>IF(Table312[[#This Row],[Facility]]="Buin",1.5%,0.25%)</f>
        <v>2.5000000000000001E-3</v>
      </c>
      <c r="H3764" s="38"/>
      <c r="I3764" s="38">
        <v>100</v>
      </c>
      <c r="J3764" s="27">
        <f t="shared" si="348"/>
        <v>1500</v>
      </c>
      <c r="K3764" s="28">
        <f t="shared" si="349"/>
        <v>5</v>
      </c>
      <c r="L3764" s="27">
        <f>IF(K3764=0,0,IF(E3764&gt;1,E3764-1,VLOOKUP(K3764,Months_Weeks!$A$1:$B$13,2,0)))</f>
        <v>1</v>
      </c>
      <c r="M3764" s="29"/>
      <c r="N3764" s="39"/>
      <c r="O3764" s="39"/>
      <c r="P3764" s="50">
        <f t="shared" si="350"/>
        <v>0</v>
      </c>
      <c r="Q3764" s="28">
        <f t="shared" si="351"/>
        <v>5</v>
      </c>
      <c r="R3764" s="28">
        <f>IF(Q3764=0,0,IF(E3764&gt;1,E3764-1,VLOOKUP(Q3764,Months_Weeks!$A$1:$B$13,2,0)))</f>
        <v>1</v>
      </c>
      <c r="S3764" s="30"/>
      <c r="T3764" s="39"/>
      <c r="U3764" s="39"/>
      <c r="V3764" s="50">
        <f t="shared" si="352"/>
        <v>0</v>
      </c>
      <c r="W3764" s="28">
        <f t="shared" si="353"/>
        <v>5</v>
      </c>
      <c r="X3764" s="28">
        <f>IF(W3764=0,0,IF(E3764&gt;1,E3764-1,VLOOKUP(W3764,Months_Weeks!$A$1:$B$13,2,0)))</f>
        <v>1</v>
      </c>
      <c r="Y3764" s="30"/>
      <c r="Z3764" s="39"/>
      <c r="AA3764" s="31"/>
      <c r="AB3764" s="39"/>
      <c r="AC3764" s="31"/>
      <c r="AD3764" s="40"/>
      <c r="AE3764" s="31"/>
      <c r="AF3764" s="40"/>
      <c r="AG3764" s="31"/>
      <c r="AH3764" s="40"/>
      <c r="AI3764" s="31"/>
      <c r="AJ3764" s="40"/>
    </row>
    <row r="3765" spans="1:36" x14ac:dyDescent="0.25">
      <c r="A3765" s="37" t="s">
        <v>32</v>
      </c>
      <c r="B3765" s="37">
        <v>45</v>
      </c>
      <c r="C3765" s="26" t="str">
        <f>IFERROR(INDEX(Clients[Client_Name],MATCH(Table312[[#This Row],[Client_Code]],Clients[Client_Code],0)),"")</f>
        <v>TRENDY</v>
      </c>
      <c r="D3765" s="25">
        <v>5</v>
      </c>
      <c r="E3765" s="25">
        <v>3</v>
      </c>
      <c r="F3765" s="25" t="b">
        <f>IF(E3765&gt;(VLOOKUP(D3765,Months_Weeks!$A$2:$B$13,2,TRUE)),FALSE)</f>
        <v>0</v>
      </c>
      <c r="G3765" s="63">
        <f>IF(Table312[[#This Row],[Facility]]="Buin",1.5%,0.25%)</f>
        <v>2.5000000000000001E-3</v>
      </c>
      <c r="H3765" s="38"/>
      <c r="I3765" s="38">
        <v>100</v>
      </c>
      <c r="J3765" s="27">
        <f t="shared" si="348"/>
        <v>1400</v>
      </c>
      <c r="K3765" s="28">
        <f t="shared" si="349"/>
        <v>5</v>
      </c>
      <c r="L3765" s="27">
        <f>IF(K3765=0,0,IF(E3765&gt;1,E3765-1,VLOOKUP(K3765,Months_Weeks!$A$1:$B$13,2,0)))</f>
        <v>2</v>
      </c>
      <c r="M3765" s="29"/>
      <c r="N3765" s="39"/>
      <c r="O3765" s="39"/>
      <c r="P3765" s="50">
        <f t="shared" si="350"/>
        <v>0</v>
      </c>
      <c r="Q3765" s="28">
        <f t="shared" si="351"/>
        <v>5</v>
      </c>
      <c r="R3765" s="28">
        <f>IF(Q3765=0,0,IF(E3765&gt;1,E3765-1,VLOOKUP(Q3765,Months_Weeks!$A$1:$B$13,2,0)))</f>
        <v>2</v>
      </c>
      <c r="S3765" s="30"/>
      <c r="T3765" s="39"/>
      <c r="U3765" s="39"/>
      <c r="V3765" s="50">
        <f t="shared" si="352"/>
        <v>0</v>
      </c>
      <c r="W3765" s="28">
        <f t="shared" si="353"/>
        <v>5</v>
      </c>
      <c r="X3765" s="28">
        <f>IF(W3765=0,0,IF(E3765&gt;1,E3765-1,VLOOKUP(W3765,Months_Weeks!$A$1:$B$13,2,0)))</f>
        <v>2</v>
      </c>
      <c r="Y3765" s="30"/>
      <c r="Z3765" s="39"/>
      <c r="AA3765" s="31"/>
      <c r="AB3765" s="39"/>
      <c r="AC3765" s="31"/>
      <c r="AD3765" s="40"/>
      <c r="AE3765" s="31"/>
      <c r="AF3765" s="40"/>
      <c r="AG3765" s="31"/>
      <c r="AH3765" s="40"/>
      <c r="AI3765" s="31"/>
      <c r="AJ3765" s="40"/>
    </row>
    <row r="3766" spans="1:36" x14ac:dyDescent="0.25">
      <c r="A3766" s="37" t="s">
        <v>32</v>
      </c>
      <c r="B3766" s="37">
        <v>45</v>
      </c>
      <c r="C3766" s="26" t="str">
        <f>IFERROR(INDEX(Clients[Client_Name],MATCH(Table312[[#This Row],[Client_Code]],Clients[Client_Code],0)),"")</f>
        <v>TRENDY</v>
      </c>
      <c r="D3766" s="25">
        <v>5</v>
      </c>
      <c r="E3766" s="25">
        <v>4</v>
      </c>
      <c r="F3766" s="25" t="b">
        <f>IF(E3766&gt;(VLOOKUP(D3766,Months_Weeks!$A$2:$B$13,2,TRUE)),FALSE)</f>
        <v>0</v>
      </c>
      <c r="G3766" s="63">
        <f>IF(Table312[[#This Row],[Facility]]="Buin",1.5%,0.25%)</f>
        <v>2.5000000000000001E-3</v>
      </c>
      <c r="H3766" s="38"/>
      <c r="I3766" s="38">
        <v>100</v>
      </c>
      <c r="J3766" s="27">
        <f t="shared" si="348"/>
        <v>1300</v>
      </c>
      <c r="K3766" s="28">
        <f t="shared" si="349"/>
        <v>5</v>
      </c>
      <c r="L3766" s="27">
        <f>IF(K3766=0,0,IF(E3766&gt;1,E3766-1,VLOOKUP(K3766,Months_Weeks!$A$1:$B$13,2,0)))</f>
        <v>3</v>
      </c>
      <c r="M3766" s="29"/>
      <c r="N3766" s="39"/>
      <c r="O3766" s="39"/>
      <c r="P3766" s="50">
        <f t="shared" si="350"/>
        <v>0</v>
      </c>
      <c r="Q3766" s="28">
        <f t="shared" si="351"/>
        <v>5</v>
      </c>
      <c r="R3766" s="28">
        <f>IF(Q3766=0,0,IF(E3766&gt;1,E3766-1,VLOOKUP(Q3766,Months_Weeks!$A$1:$B$13,2,0)))</f>
        <v>3</v>
      </c>
      <c r="S3766" s="30"/>
      <c r="T3766" s="39"/>
      <c r="U3766" s="39"/>
      <c r="V3766" s="50">
        <f t="shared" si="352"/>
        <v>0</v>
      </c>
      <c r="W3766" s="28">
        <f t="shared" si="353"/>
        <v>5</v>
      </c>
      <c r="X3766" s="28">
        <f>IF(W3766=0,0,IF(E3766&gt;1,E3766-1,VLOOKUP(W3766,Months_Weeks!$A$1:$B$13,2,0)))</f>
        <v>3</v>
      </c>
      <c r="Y3766" s="30"/>
      <c r="Z3766" s="39"/>
      <c r="AA3766" s="31"/>
      <c r="AB3766" s="39"/>
      <c r="AC3766" s="31"/>
      <c r="AD3766" s="40"/>
      <c r="AE3766" s="31"/>
      <c r="AF3766" s="40"/>
      <c r="AG3766" s="31"/>
      <c r="AH3766" s="40"/>
      <c r="AI3766" s="31"/>
      <c r="AJ3766" s="40"/>
    </row>
    <row r="3767" spans="1:36" x14ac:dyDescent="0.25">
      <c r="A3767" s="37" t="s">
        <v>32</v>
      </c>
      <c r="B3767" s="37">
        <v>45</v>
      </c>
      <c r="C3767" s="26" t="str">
        <f>IFERROR(INDEX(Clients[Client_Name],MATCH(Table312[[#This Row],[Client_Code]],Clients[Client_Code],0)),"")</f>
        <v>TRENDY</v>
      </c>
      <c r="D3767" s="25">
        <v>6</v>
      </c>
      <c r="E3767" s="25">
        <v>1</v>
      </c>
      <c r="F3767" s="25" t="b">
        <f>IF(E3767&gt;(VLOOKUP(D3767,Months_Weeks!$A$2:$B$13,2,TRUE)),FALSE)</f>
        <v>0</v>
      </c>
      <c r="G3767" s="63">
        <f>IF(Table312[[#This Row],[Facility]]="Buin",1.5%,0.25%)</f>
        <v>2.5000000000000001E-3</v>
      </c>
      <c r="H3767" s="38"/>
      <c r="I3767" s="38">
        <v>100</v>
      </c>
      <c r="J3767" s="27">
        <f t="shared" si="348"/>
        <v>1200</v>
      </c>
      <c r="K3767" s="28">
        <f t="shared" si="349"/>
        <v>5</v>
      </c>
      <c r="L3767" s="27">
        <f>IF(K3767=0,0,IF(E3767&gt;1,E3767-1,VLOOKUP(K3767,Months_Weeks!$A$1:$B$13,2,0)))</f>
        <v>4</v>
      </c>
      <c r="M3767" s="29"/>
      <c r="N3767" s="39"/>
      <c r="O3767" s="39"/>
      <c r="P3767" s="50">
        <f t="shared" si="350"/>
        <v>0</v>
      </c>
      <c r="Q3767" s="28">
        <f t="shared" si="351"/>
        <v>5</v>
      </c>
      <c r="R3767" s="28">
        <f>IF(Q3767=0,0,IF(E3767&gt;1,E3767-1,VLOOKUP(Q3767,Months_Weeks!$A$1:$B$13,2,0)))</f>
        <v>4</v>
      </c>
      <c r="S3767" s="30"/>
      <c r="T3767" s="39"/>
      <c r="U3767" s="39"/>
      <c r="V3767" s="50">
        <f t="shared" si="352"/>
        <v>0</v>
      </c>
      <c r="W3767" s="28">
        <f t="shared" si="353"/>
        <v>5</v>
      </c>
      <c r="X3767" s="28">
        <f>IF(W3767=0,0,IF(E3767&gt;1,E3767-1,VLOOKUP(W3767,Months_Weeks!$A$1:$B$13,2,0)))</f>
        <v>4</v>
      </c>
      <c r="Y3767" s="30"/>
      <c r="Z3767" s="39"/>
      <c r="AA3767" s="31"/>
      <c r="AB3767" s="39"/>
      <c r="AC3767" s="31"/>
      <c r="AD3767" s="40"/>
      <c r="AE3767" s="31"/>
      <c r="AF3767" s="40"/>
      <c r="AG3767" s="31"/>
      <c r="AH3767" s="40"/>
      <c r="AI3767" s="31"/>
      <c r="AJ3767" s="40"/>
    </row>
    <row r="3768" spans="1:36" x14ac:dyDescent="0.25">
      <c r="A3768" s="37" t="s">
        <v>32</v>
      </c>
      <c r="B3768" s="37">
        <v>45</v>
      </c>
      <c r="C3768" s="26" t="str">
        <f>IFERROR(INDEX(Clients[Client_Name],MATCH(Table312[[#This Row],[Client_Code]],Clients[Client_Code],0)),"")</f>
        <v>TRENDY</v>
      </c>
      <c r="D3768" s="25">
        <v>6</v>
      </c>
      <c r="E3768" s="25">
        <v>2</v>
      </c>
      <c r="F3768" s="25" t="b">
        <f>IF(E3768&gt;(VLOOKUP(D3768,Months_Weeks!$A$2:$B$13,2,TRUE)),FALSE)</f>
        <v>0</v>
      </c>
      <c r="G3768" s="63">
        <f>IF(Table312[[#This Row],[Facility]]="Buin",1.5%,0.25%)</f>
        <v>2.5000000000000001E-3</v>
      </c>
      <c r="H3768" s="38"/>
      <c r="I3768" s="38">
        <v>100</v>
      </c>
      <c r="J3768" s="27">
        <f t="shared" si="348"/>
        <v>1100</v>
      </c>
      <c r="K3768" s="28">
        <f t="shared" si="349"/>
        <v>6</v>
      </c>
      <c r="L3768" s="27">
        <f>IF(K3768=0,0,IF(E3768&gt;1,E3768-1,VLOOKUP(K3768,Months_Weeks!$A$1:$B$13,2,0)))</f>
        <v>1</v>
      </c>
      <c r="M3768" s="29"/>
      <c r="N3768" s="39"/>
      <c r="O3768" s="39"/>
      <c r="P3768" s="50">
        <f t="shared" si="350"/>
        <v>0</v>
      </c>
      <c r="Q3768" s="28">
        <f t="shared" si="351"/>
        <v>6</v>
      </c>
      <c r="R3768" s="28">
        <f>IF(Q3768=0,0,IF(E3768&gt;1,E3768-1,VLOOKUP(Q3768,Months_Weeks!$A$1:$B$13,2,0)))</f>
        <v>1</v>
      </c>
      <c r="S3768" s="30"/>
      <c r="T3768" s="39"/>
      <c r="U3768" s="39"/>
      <c r="V3768" s="50">
        <f t="shared" si="352"/>
        <v>0</v>
      </c>
      <c r="W3768" s="28">
        <f t="shared" si="353"/>
        <v>6</v>
      </c>
      <c r="X3768" s="28">
        <f>IF(W3768=0,0,IF(E3768&gt;1,E3768-1,VLOOKUP(W3768,Months_Weeks!$A$1:$B$13,2,0)))</f>
        <v>1</v>
      </c>
      <c r="Y3768" s="30"/>
      <c r="Z3768" s="39"/>
      <c r="AA3768" s="31"/>
      <c r="AB3768" s="39"/>
      <c r="AC3768" s="31"/>
      <c r="AD3768" s="40"/>
      <c r="AE3768" s="31"/>
      <c r="AF3768" s="40"/>
      <c r="AG3768" s="31"/>
      <c r="AH3768" s="40"/>
      <c r="AI3768" s="31"/>
      <c r="AJ3768" s="40"/>
    </row>
    <row r="3769" spans="1:36" x14ac:dyDescent="0.25">
      <c r="A3769" s="37" t="s">
        <v>32</v>
      </c>
      <c r="B3769" s="37">
        <v>45</v>
      </c>
      <c r="C3769" s="26" t="str">
        <f>IFERROR(INDEX(Clients[Client_Name],MATCH(Table312[[#This Row],[Client_Code]],Clients[Client_Code],0)),"")</f>
        <v>TRENDY</v>
      </c>
      <c r="D3769" s="25">
        <v>6</v>
      </c>
      <c r="E3769" s="25">
        <v>3</v>
      </c>
      <c r="F3769" s="25" t="b">
        <f>IF(E3769&gt;(VLOOKUP(D3769,Months_Weeks!$A$2:$B$13,2,TRUE)),FALSE)</f>
        <v>0</v>
      </c>
      <c r="G3769" s="63">
        <f>IF(Table312[[#This Row],[Facility]]="Buin",1.5%,0.25%)</f>
        <v>2.5000000000000001E-3</v>
      </c>
      <c r="H3769" s="38"/>
      <c r="I3769" s="38">
        <v>100</v>
      </c>
      <c r="J3769" s="27">
        <f t="shared" si="348"/>
        <v>1000</v>
      </c>
      <c r="K3769" s="28">
        <f t="shared" si="349"/>
        <v>6</v>
      </c>
      <c r="L3769" s="27">
        <f>IF(K3769=0,0,IF(E3769&gt;1,E3769-1,VLOOKUP(K3769,Months_Weeks!$A$1:$B$13,2,0)))</f>
        <v>2</v>
      </c>
      <c r="M3769" s="29"/>
      <c r="N3769" s="39"/>
      <c r="O3769" s="39"/>
      <c r="P3769" s="50">
        <f t="shared" si="350"/>
        <v>0</v>
      </c>
      <c r="Q3769" s="28">
        <f t="shared" si="351"/>
        <v>6</v>
      </c>
      <c r="R3769" s="28">
        <f>IF(Q3769=0,0,IF(E3769&gt;1,E3769-1,VLOOKUP(Q3769,Months_Weeks!$A$1:$B$13,2,0)))</f>
        <v>2</v>
      </c>
      <c r="S3769" s="30"/>
      <c r="T3769" s="39"/>
      <c r="U3769" s="39"/>
      <c r="V3769" s="50">
        <f t="shared" si="352"/>
        <v>0</v>
      </c>
      <c r="W3769" s="28">
        <f t="shared" si="353"/>
        <v>6</v>
      </c>
      <c r="X3769" s="28">
        <f>IF(W3769=0,0,IF(E3769&gt;1,E3769-1,VLOOKUP(W3769,Months_Weeks!$A$1:$B$13,2,0)))</f>
        <v>2</v>
      </c>
      <c r="Y3769" s="30"/>
      <c r="Z3769" s="39"/>
      <c r="AA3769" s="31"/>
      <c r="AB3769" s="39"/>
      <c r="AC3769" s="31"/>
      <c r="AD3769" s="40"/>
      <c r="AE3769" s="31"/>
      <c r="AF3769" s="40"/>
      <c r="AG3769" s="31"/>
      <c r="AH3769" s="40"/>
      <c r="AI3769" s="31"/>
      <c r="AJ3769" s="40"/>
    </row>
    <row r="3770" spans="1:36" x14ac:dyDescent="0.25">
      <c r="A3770" s="37" t="s">
        <v>32</v>
      </c>
      <c r="B3770" s="37">
        <v>45</v>
      </c>
      <c r="C3770" s="26" t="str">
        <f>IFERROR(INDEX(Clients[Client_Name],MATCH(Table312[[#This Row],[Client_Code]],Clients[Client_Code],0)),"")</f>
        <v>TRENDY</v>
      </c>
      <c r="D3770" s="25">
        <v>6</v>
      </c>
      <c r="E3770" s="25">
        <v>4</v>
      </c>
      <c r="F3770" s="25" t="b">
        <f>IF(E3770&gt;(VLOOKUP(D3770,Months_Weeks!$A$2:$B$13,2,TRUE)),FALSE)</f>
        <v>0</v>
      </c>
      <c r="G3770" s="63">
        <f>IF(Table312[[#This Row],[Facility]]="Buin",1.5%,0.25%)</f>
        <v>2.5000000000000001E-3</v>
      </c>
      <c r="H3770" s="38"/>
      <c r="I3770" s="38">
        <v>100</v>
      </c>
      <c r="J3770" s="27">
        <f t="shared" si="348"/>
        <v>900</v>
      </c>
      <c r="K3770" s="28">
        <f t="shared" si="349"/>
        <v>6</v>
      </c>
      <c r="L3770" s="27">
        <f>IF(K3770=0,0,IF(E3770&gt;1,E3770-1,VLOOKUP(K3770,Months_Weeks!$A$1:$B$13,2,0)))</f>
        <v>3</v>
      </c>
      <c r="M3770" s="29"/>
      <c r="N3770" s="39"/>
      <c r="O3770" s="39"/>
      <c r="P3770" s="50">
        <f t="shared" si="350"/>
        <v>0</v>
      </c>
      <c r="Q3770" s="28">
        <f t="shared" si="351"/>
        <v>6</v>
      </c>
      <c r="R3770" s="28">
        <f>IF(Q3770=0,0,IF(E3770&gt;1,E3770-1,VLOOKUP(Q3770,Months_Weeks!$A$1:$B$13,2,0)))</f>
        <v>3</v>
      </c>
      <c r="S3770" s="30"/>
      <c r="T3770" s="39"/>
      <c r="U3770" s="39"/>
      <c r="V3770" s="50">
        <f t="shared" si="352"/>
        <v>0</v>
      </c>
      <c r="W3770" s="28">
        <f t="shared" si="353"/>
        <v>6</v>
      </c>
      <c r="X3770" s="28">
        <f>IF(W3770=0,0,IF(E3770&gt;1,E3770-1,VLOOKUP(W3770,Months_Weeks!$A$1:$B$13,2,0)))</f>
        <v>3</v>
      </c>
      <c r="Y3770" s="30"/>
      <c r="Z3770" s="39"/>
      <c r="AA3770" s="31"/>
      <c r="AB3770" s="39"/>
      <c r="AC3770" s="31"/>
      <c r="AD3770" s="40"/>
      <c r="AE3770" s="31"/>
      <c r="AF3770" s="40"/>
      <c r="AG3770" s="31"/>
      <c r="AH3770" s="40"/>
      <c r="AI3770" s="31"/>
      <c r="AJ3770" s="40"/>
    </row>
    <row r="3771" spans="1:36" x14ac:dyDescent="0.25">
      <c r="A3771" s="37" t="s">
        <v>32</v>
      </c>
      <c r="B3771" s="37">
        <v>45</v>
      </c>
      <c r="C3771" s="26" t="str">
        <f>IFERROR(INDEX(Clients[Client_Name],MATCH(Table312[[#This Row],[Client_Code]],Clients[Client_Code],0)),"")</f>
        <v>TRENDY</v>
      </c>
      <c r="D3771" s="25">
        <v>6</v>
      </c>
      <c r="E3771" s="25">
        <v>5</v>
      </c>
      <c r="F3771" s="25" t="b">
        <f>IF(E3771&gt;(VLOOKUP(D3771,Months_Weeks!$A$2:$B$13,2,TRUE)),FALSE)</f>
        <v>0</v>
      </c>
      <c r="G3771" s="63">
        <f>IF(Table312[[#This Row],[Facility]]="Buin",1.5%,0.25%)</f>
        <v>2.5000000000000001E-3</v>
      </c>
      <c r="H3771" s="38"/>
      <c r="I3771" s="38">
        <v>100</v>
      </c>
      <c r="J3771" s="27">
        <f t="shared" si="348"/>
        <v>800</v>
      </c>
      <c r="K3771" s="28">
        <f t="shared" si="349"/>
        <v>6</v>
      </c>
      <c r="L3771" s="27">
        <f>IF(K3771=0,0,IF(E3771&gt;1,E3771-1,VLOOKUP(K3771,Months_Weeks!$A$1:$B$13,2,0)))</f>
        <v>4</v>
      </c>
      <c r="M3771" s="29"/>
      <c r="N3771" s="39"/>
      <c r="O3771" s="39"/>
      <c r="P3771" s="50">
        <f t="shared" si="350"/>
        <v>0</v>
      </c>
      <c r="Q3771" s="28">
        <f t="shared" si="351"/>
        <v>6</v>
      </c>
      <c r="R3771" s="28">
        <f>IF(Q3771=0,0,IF(E3771&gt;1,E3771-1,VLOOKUP(Q3771,Months_Weeks!$A$1:$B$13,2,0)))</f>
        <v>4</v>
      </c>
      <c r="S3771" s="30"/>
      <c r="T3771" s="39"/>
      <c r="U3771" s="39"/>
      <c r="V3771" s="50">
        <f t="shared" si="352"/>
        <v>0</v>
      </c>
      <c r="W3771" s="28">
        <f t="shared" si="353"/>
        <v>6</v>
      </c>
      <c r="X3771" s="28">
        <f>IF(W3771=0,0,IF(E3771&gt;1,E3771-1,VLOOKUP(W3771,Months_Weeks!$A$1:$B$13,2,0)))</f>
        <v>4</v>
      </c>
      <c r="Y3771" s="30"/>
      <c r="Z3771" s="39"/>
      <c r="AA3771" s="31"/>
      <c r="AB3771" s="39"/>
      <c r="AC3771" s="31"/>
      <c r="AD3771" s="40"/>
      <c r="AE3771" s="31"/>
      <c r="AF3771" s="40"/>
      <c r="AG3771" s="31"/>
      <c r="AH3771" s="40"/>
      <c r="AI3771" s="31"/>
      <c r="AJ3771" s="40"/>
    </row>
    <row r="3772" spans="1:36" x14ac:dyDescent="0.25">
      <c r="A3772" s="37" t="s">
        <v>32</v>
      </c>
      <c r="B3772" s="37">
        <v>45</v>
      </c>
      <c r="C3772" s="26" t="str">
        <f>IFERROR(INDEX(Clients[Client_Name],MATCH(Table312[[#This Row],[Client_Code]],Clients[Client_Code],0)),"")</f>
        <v>TRENDY</v>
      </c>
      <c r="D3772" s="25">
        <v>7</v>
      </c>
      <c r="E3772" s="25">
        <v>1</v>
      </c>
      <c r="F3772" s="25" t="b">
        <f>IF(E3772&gt;(VLOOKUP(D3772,Months_Weeks!$A$2:$B$13,2,TRUE)),FALSE)</f>
        <v>0</v>
      </c>
      <c r="G3772" s="63">
        <f>IF(Table312[[#This Row],[Facility]]="Buin",1.5%,0.25%)</f>
        <v>2.5000000000000001E-3</v>
      </c>
      <c r="H3772" s="38"/>
      <c r="I3772" s="38">
        <v>100</v>
      </c>
      <c r="J3772" s="27">
        <f t="shared" si="348"/>
        <v>700</v>
      </c>
      <c r="K3772" s="28">
        <f t="shared" si="349"/>
        <v>6</v>
      </c>
      <c r="L3772" s="27">
        <f>IF(K3772=0,0,IF(E3772&gt;1,E3772-1,VLOOKUP(K3772,Months_Weeks!$A$1:$B$13,2,0)))</f>
        <v>5</v>
      </c>
      <c r="M3772" s="29"/>
      <c r="N3772" s="39"/>
      <c r="O3772" s="39"/>
      <c r="P3772" s="50">
        <f t="shared" si="350"/>
        <v>0</v>
      </c>
      <c r="Q3772" s="28">
        <f t="shared" si="351"/>
        <v>6</v>
      </c>
      <c r="R3772" s="28">
        <f>IF(Q3772=0,0,IF(E3772&gt;1,E3772-1,VLOOKUP(Q3772,Months_Weeks!$A$1:$B$13,2,0)))</f>
        <v>5</v>
      </c>
      <c r="S3772" s="30"/>
      <c r="T3772" s="39"/>
      <c r="U3772" s="39"/>
      <c r="V3772" s="50">
        <f t="shared" si="352"/>
        <v>0</v>
      </c>
      <c r="W3772" s="28">
        <f t="shared" si="353"/>
        <v>6</v>
      </c>
      <c r="X3772" s="28">
        <f>IF(W3772=0,0,IF(E3772&gt;1,E3772-1,VLOOKUP(W3772,Months_Weeks!$A$1:$B$13,2,0)))</f>
        <v>5</v>
      </c>
      <c r="Y3772" s="30"/>
      <c r="Z3772" s="39"/>
      <c r="AA3772" s="31"/>
      <c r="AB3772" s="39"/>
      <c r="AC3772" s="31"/>
      <c r="AD3772" s="40"/>
      <c r="AE3772" s="31"/>
      <c r="AF3772" s="40"/>
      <c r="AG3772" s="31"/>
      <c r="AH3772" s="40"/>
      <c r="AI3772" s="31"/>
      <c r="AJ3772" s="40"/>
    </row>
    <row r="3773" spans="1:36" x14ac:dyDescent="0.25">
      <c r="A3773" s="37" t="s">
        <v>32</v>
      </c>
      <c r="B3773" s="37">
        <v>45</v>
      </c>
      <c r="C3773" s="26" t="str">
        <f>IFERROR(INDEX(Clients[Client_Name],MATCH(Table312[[#This Row],[Client_Code]],Clients[Client_Code],0)),"")</f>
        <v>TRENDY</v>
      </c>
      <c r="D3773" s="25">
        <v>7</v>
      </c>
      <c r="E3773" s="25">
        <v>2</v>
      </c>
      <c r="F3773" s="25" t="b">
        <f>IF(E3773&gt;(VLOOKUP(D3773,Months_Weeks!$A$2:$B$13,2,TRUE)),FALSE)</f>
        <v>0</v>
      </c>
      <c r="G3773" s="63">
        <f>IF(Table312[[#This Row],[Facility]]="Buin",1.5%,0.25%)</f>
        <v>2.5000000000000001E-3</v>
      </c>
      <c r="H3773" s="38"/>
      <c r="I3773" s="38">
        <v>100</v>
      </c>
      <c r="J3773" s="27">
        <f t="shared" si="348"/>
        <v>600</v>
      </c>
      <c r="K3773" s="28">
        <f t="shared" si="349"/>
        <v>7</v>
      </c>
      <c r="L3773" s="27">
        <f>IF(K3773=0,0,IF(E3773&gt;1,E3773-1,VLOOKUP(K3773,Months_Weeks!$A$1:$B$13,2,0)))</f>
        <v>1</v>
      </c>
      <c r="M3773" s="29"/>
      <c r="N3773" s="39"/>
      <c r="O3773" s="39"/>
      <c r="P3773" s="50">
        <f t="shared" si="350"/>
        <v>0</v>
      </c>
      <c r="Q3773" s="28">
        <f t="shared" si="351"/>
        <v>7</v>
      </c>
      <c r="R3773" s="28">
        <f>IF(Q3773=0,0,IF(E3773&gt;1,E3773-1,VLOOKUP(Q3773,Months_Weeks!$A$1:$B$13,2,0)))</f>
        <v>1</v>
      </c>
      <c r="S3773" s="30"/>
      <c r="T3773" s="39"/>
      <c r="U3773" s="39"/>
      <c r="V3773" s="50">
        <f t="shared" si="352"/>
        <v>0</v>
      </c>
      <c r="W3773" s="28">
        <f t="shared" si="353"/>
        <v>7</v>
      </c>
      <c r="X3773" s="28">
        <f>IF(W3773=0,0,IF(E3773&gt;1,E3773-1,VLOOKUP(W3773,Months_Weeks!$A$1:$B$13,2,0)))</f>
        <v>1</v>
      </c>
      <c r="Y3773" s="30"/>
      <c r="Z3773" s="39"/>
      <c r="AA3773" s="31"/>
      <c r="AB3773" s="39"/>
      <c r="AC3773" s="31"/>
      <c r="AD3773" s="40"/>
      <c r="AE3773" s="31"/>
      <c r="AF3773" s="40"/>
      <c r="AG3773" s="31"/>
      <c r="AH3773" s="40"/>
      <c r="AI3773" s="31"/>
      <c r="AJ3773" s="40"/>
    </row>
    <row r="3774" spans="1:36" x14ac:dyDescent="0.25">
      <c r="A3774" s="37" t="s">
        <v>32</v>
      </c>
      <c r="B3774" s="37">
        <v>45</v>
      </c>
      <c r="C3774" s="26" t="str">
        <f>IFERROR(INDEX(Clients[Client_Name],MATCH(Table312[[#This Row],[Client_Code]],Clients[Client_Code],0)),"")</f>
        <v>TRENDY</v>
      </c>
      <c r="D3774" s="25">
        <v>7</v>
      </c>
      <c r="E3774" s="25">
        <v>3</v>
      </c>
      <c r="F3774" s="25" t="b">
        <f>IF(E3774&gt;(VLOOKUP(D3774,Months_Weeks!$A$2:$B$13,2,TRUE)),FALSE)</f>
        <v>0</v>
      </c>
      <c r="G3774" s="63">
        <f>IF(Table312[[#This Row],[Facility]]="Buin",1.5%,0.25%)</f>
        <v>2.5000000000000001E-3</v>
      </c>
      <c r="H3774" s="38"/>
      <c r="I3774" s="38">
        <v>100</v>
      </c>
      <c r="J3774" s="27">
        <f t="shared" si="348"/>
        <v>500</v>
      </c>
      <c r="K3774" s="28">
        <f t="shared" si="349"/>
        <v>7</v>
      </c>
      <c r="L3774" s="27">
        <f>IF(K3774=0,0,IF(E3774&gt;1,E3774-1,VLOOKUP(K3774,Months_Weeks!$A$1:$B$13,2,0)))</f>
        <v>2</v>
      </c>
      <c r="M3774" s="29"/>
      <c r="N3774" s="39"/>
      <c r="O3774" s="39"/>
      <c r="P3774" s="50">
        <f t="shared" si="350"/>
        <v>0</v>
      </c>
      <c r="Q3774" s="28">
        <f t="shared" si="351"/>
        <v>7</v>
      </c>
      <c r="R3774" s="28">
        <f>IF(Q3774=0,0,IF(E3774&gt;1,E3774-1,VLOOKUP(Q3774,Months_Weeks!$A$1:$B$13,2,0)))</f>
        <v>2</v>
      </c>
      <c r="S3774" s="30"/>
      <c r="T3774" s="39"/>
      <c r="U3774" s="39"/>
      <c r="V3774" s="50">
        <f t="shared" si="352"/>
        <v>0</v>
      </c>
      <c r="W3774" s="28">
        <f t="shared" si="353"/>
        <v>7</v>
      </c>
      <c r="X3774" s="28">
        <f>IF(W3774=0,0,IF(E3774&gt;1,E3774-1,VLOOKUP(W3774,Months_Weeks!$A$1:$B$13,2,0)))</f>
        <v>2</v>
      </c>
      <c r="Y3774" s="30"/>
      <c r="Z3774" s="39"/>
      <c r="AA3774" s="31"/>
      <c r="AB3774" s="39"/>
      <c r="AC3774" s="31"/>
      <c r="AD3774" s="40"/>
      <c r="AE3774" s="31"/>
      <c r="AF3774" s="40"/>
      <c r="AG3774" s="31"/>
      <c r="AH3774" s="40"/>
      <c r="AI3774" s="31"/>
      <c r="AJ3774" s="40"/>
    </row>
    <row r="3775" spans="1:36" x14ac:dyDescent="0.25">
      <c r="A3775" s="37" t="s">
        <v>32</v>
      </c>
      <c r="B3775" s="37">
        <v>45</v>
      </c>
      <c r="C3775" s="26" t="str">
        <f>IFERROR(INDEX(Clients[Client_Name],MATCH(Table312[[#This Row],[Client_Code]],Clients[Client_Code],0)),"")</f>
        <v>TRENDY</v>
      </c>
      <c r="D3775" s="25">
        <v>7</v>
      </c>
      <c r="E3775" s="25">
        <v>4</v>
      </c>
      <c r="F3775" s="25" t="b">
        <f>IF(E3775&gt;(VLOOKUP(D3775,Months_Weeks!$A$2:$B$13,2,TRUE)),FALSE)</f>
        <v>0</v>
      </c>
      <c r="G3775" s="63">
        <f>IF(Table312[[#This Row],[Facility]]="Buin",1.5%,0.25%)</f>
        <v>2.5000000000000001E-3</v>
      </c>
      <c r="H3775" s="38"/>
      <c r="I3775" s="38">
        <v>100</v>
      </c>
      <c r="J3775" s="27">
        <f t="shared" si="348"/>
        <v>400</v>
      </c>
      <c r="K3775" s="28">
        <f t="shared" si="349"/>
        <v>7</v>
      </c>
      <c r="L3775" s="27">
        <f>IF(K3775=0,0,IF(E3775&gt;1,E3775-1,VLOOKUP(K3775,Months_Weeks!$A$1:$B$13,2,0)))</f>
        <v>3</v>
      </c>
      <c r="M3775" s="29"/>
      <c r="N3775" s="39"/>
      <c r="O3775" s="39"/>
      <c r="P3775" s="50">
        <f t="shared" si="350"/>
        <v>0</v>
      </c>
      <c r="Q3775" s="28">
        <f t="shared" si="351"/>
        <v>7</v>
      </c>
      <c r="R3775" s="28">
        <f>IF(Q3775=0,0,IF(E3775&gt;1,E3775-1,VLOOKUP(Q3775,Months_Weeks!$A$1:$B$13,2,0)))</f>
        <v>3</v>
      </c>
      <c r="S3775" s="30"/>
      <c r="T3775" s="39"/>
      <c r="U3775" s="39"/>
      <c r="V3775" s="50">
        <f t="shared" si="352"/>
        <v>0</v>
      </c>
      <c r="W3775" s="28">
        <f t="shared" si="353"/>
        <v>7</v>
      </c>
      <c r="X3775" s="28">
        <f>IF(W3775=0,0,IF(E3775&gt;1,E3775-1,VLOOKUP(W3775,Months_Weeks!$A$1:$B$13,2,0)))</f>
        <v>3</v>
      </c>
      <c r="Y3775" s="30"/>
      <c r="Z3775" s="39"/>
      <c r="AA3775" s="31"/>
      <c r="AB3775" s="39"/>
      <c r="AC3775" s="31"/>
      <c r="AD3775" s="40"/>
      <c r="AE3775" s="31"/>
      <c r="AF3775" s="40"/>
      <c r="AG3775" s="31"/>
      <c r="AH3775" s="40"/>
      <c r="AI3775" s="31"/>
      <c r="AJ3775" s="40"/>
    </row>
    <row r="3776" spans="1:36" x14ac:dyDescent="0.25">
      <c r="A3776" s="37" t="s">
        <v>32</v>
      </c>
      <c r="B3776" s="37">
        <v>45</v>
      </c>
      <c r="C3776" s="26" t="str">
        <f>IFERROR(INDEX(Clients[Client_Name],MATCH(Table312[[#This Row],[Client_Code]],Clients[Client_Code],0)),"")</f>
        <v>TRENDY</v>
      </c>
      <c r="D3776" s="25">
        <v>8</v>
      </c>
      <c r="E3776" s="25">
        <v>1</v>
      </c>
      <c r="F3776" s="25" t="b">
        <f>IF(E3776&gt;(VLOOKUP(D3776,Months_Weeks!$A$2:$B$13,2,TRUE)),FALSE)</f>
        <v>0</v>
      </c>
      <c r="G3776" s="63">
        <f>IF(Table312[[#This Row],[Facility]]="Buin",1.5%,0.25%)</f>
        <v>2.5000000000000001E-3</v>
      </c>
      <c r="H3776" s="38"/>
      <c r="I3776" s="38">
        <v>100</v>
      </c>
      <c r="J3776" s="27">
        <f t="shared" si="348"/>
        <v>300</v>
      </c>
      <c r="K3776" s="28">
        <f t="shared" si="349"/>
        <v>7</v>
      </c>
      <c r="L3776" s="27">
        <f>IF(K3776=0,0,IF(E3776&gt;1,E3776-1,VLOOKUP(K3776,Months_Weeks!$A$1:$B$13,2,0)))</f>
        <v>4</v>
      </c>
      <c r="M3776" s="29"/>
      <c r="N3776" s="39"/>
      <c r="O3776" s="39"/>
      <c r="P3776" s="50">
        <f t="shared" si="350"/>
        <v>0</v>
      </c>
      <c r="Q3776" s="28">
        <f t="shared" si="351"/>
        <v>7</v>
      </c>
      <c r="R3776" s="28">
        <f>IF(Q3776=0,0,IF(E3776&gt;1,E3776-1,VLOOKUP(Q3776,Months_Weeks!$A$1:$B$13,2,0)))</f>
        <v>4</v>
      </c>
      <c r="S3776" s="30"/>
      <c r="T3776" s="39"/>
      <c r="U3776" s="39"/>
      <c r="V3776" s="50">
        <f t="shared" si="352"/>
        <v>0</v>
      </c>
      <c r="W3776" s="28">
        <f t="shared" si="353"/>
        <v>7</v>
      </c>
      <c r="X3776" s="28">
        <f>IF(W3776=0,0,IF(E3776&gt;1,E3776-1,VLOOKUP(W3776,Months_Weeks!$A$1:$B$13,2,0)))</f>
        <v>4</v>
      </c>
      <c r="Y3776" s="30"/>
      <c r="Z3776" s="39"/>
      <c r="AA3776" s="31"/>
      <c r="AB3776" s="39"/>
      <c r="AC3776" s="31"/>
      <c r="AD3776" s="40"/>
      <c r="AE3776" s="31"/>
      <c r="AF3776" s="40"/>
      <c r="AG3776" s="31"/>
      <c r="AH3776" s="40"/>
      <c r="AI3776" s="31"/>
      <c r="AJ3776" s="40"/>
    </row>
    <row r="3777" spans="1:36" x14ac:dyDescent="0.25">
      <c r="A3777" s="37" t="s">
        <v>32</v>
      </c>
      <c r="B3777" s="37">
        <v>45</v>
      </c>
      <c r="C3777" s="26" t="str">
        <f>IFERROR(INDEX(Clients[Client_Name],MATCH(Table312[[#This Row],[Client_Code]],Clients[Client_Code],0)),"")</f>
        <v>TRENDY</v>
      </c>
      <c r="D3777" s="25">
        <v>8</v>
      </c>
      <c r="E3777" s="25">
        <v>2</v>
      </c>
      <c r="F3777" s="25" t="b">
        <f>IF(E3777&gt;(VLOOKUP(D3777,Months_Weeks!$A$2:$B$13,2,TRUE)),FALSE)</f>
        <v>0</v>
      </c>
      <c r="G3777" s="63">
        <f>IF(Table312[[#This Row],[Facility]]="Buin",1.5%,0.25%)</f>
        <v>2.5000000000000001E-3</v>
      </c>
      <c r="H3777" s="38"/>
      <c r="I3777" s="38">
        <v>100</v>
      </c>
      <c r="J3777" s="27">
        <f t="shared" si="348"/>
        <v>200</v>
      </c>
      <c r="K3777" s="28">
        <f t="shared" si="349"/>
        <v>8</v>
      </c>
      <c r="L3777" s="27">
        <f>IF(K3777=0,0,IF(E3777&gt;1,E3777-1,VLOOKUP(K3777,Months_Weeks!$A$1:$B$13,2,0)))</f>
        <v>1</v>
      </c>
      <c r="M3777" s="29"/>
      <c r="N3777" s="39"/>
      <c r="O3777" s="39"/>
      <c r="P3777" s="50">
        <f t="shared" si="350"/>
        <v>0</v>
      </c>
      <c r="Q3777" s="28">
        <f t="shared" si="351"/>
        <v>8</v>
      </c>
      <c r="R3777" s="28">
        <f>IF(Q3777=0,0,IF(E3777&gt;1,E3777-1,VLOOKUP(Q3777,Months_Weeks!$A$1:$B$13,2,0)))</f>
        <v>1</v>
      </c>
      <c r="S3777" s="30"/>
      <c r="T3777" s="39"/>
      <c r="U3777" s="39"/>
      <c r="V3777" s="50">
        <f t="shared" si="352"/>
        <v>0</v>
      </c>
      <c r="W3777" s="28">
        <f t="shared" si="353"/>
        <v>8</v>
      </c>
      <c r="X3777" s="28">
        <f>IF(W3777=0,0,IF(E3777&gt;1,E3777-1,VLOOKUP(W3777,Months_Weeks!$A$1:$B$13,2,0)))</f>
        <v>1</v>
      </c>
      <c r="Y3777" s="30"/>
      <c r="Z3777" s="39"/>
      <c r="AA3777" s="31"/>
      <c r="AB3777" s="39"/>
      <c r="AC3777" s="31"/>
      <c r="AD3777" s="40"/>
      <c r="AE3777" s="31"/>
      <c r="AF3777" s="40"/>
      <c r="AG3777" s="31"/>
      <c r="AH3777" s="40"/>
      <c r="AI3777" s="31"/>
      <c r="AJ3777" s="40"/>
    </row>
    <row r="3778" spans="1:36" x14ac:dyDescent="0.25">
      <c r="A3778" s="37" t="s">
        <v>32</v>
      </c>
      <c r="B3778" s="37">
        <v>45</v>
      </c>
      <c r="C3778" s="26" t="str">
        <f>IFERROR(INDEX(Clients[Client_Name],MATCH(Table312[[#This Row],[Client_Code]],Clients[Client_Code],0)),"")</f>
        <v>TRENDY</v>
      </c>
      <c r="D3778" s="25">
        <v>8</v>
      </c>
      <c r="E3778" s="25">
        <v>3</v>
      </c>
      <c r="F3778" s="25" t="b">
        <f>IF(E3778&gt;(VLOOKUP(D3778,Months_Weeks!$A$2:$B$13,2,TRUE)),FALSE)</f>
        <v>0</v>
      </c>
      <c r="G3778" s="63">
        <f>IF(Table312[[#This Row],[Facility]]="Buin",1.5%,0.25%)</f>
        <v>2.5000000000000001E-3</v>
      </c>
      <c r="H3778" s="38"/>
      <c r="I3778" s="38">
        <v>100</v>
      </c>
      <c r="J3778" s="27">
        <f t="shared" ref="J3778:J3841" si="354" xml:space="preserve"> SUMIFS(J:J,$B:$B,$B3778,$D:$D,K3778,$E:$E,L3778,$A:$A,$A3778)+H3778-I3778</f>
        <v>100</v>
      </c>
      <c r="K3778" s="28">
        <f t="shared" ref="K3778:K3841" si="355">IF(E3778&gt;1,D3778,D3778-1)</f>
        <v>8</v>
      </c>
      <c r="L3778" s="27">
        <f>IF(K3778=0,0,IF(E3778&gt;1,E3778-1,VLOOKUP(K3778,Months_Weeks!$A$1:$B$13,2,0)))</f>
        <v>2</v>
      </c>
      <c r="M3778" s="29"/>
      <c r="N3778" s="39"/>
      <c r="O3778" s="39"/>
      <c r="P3778" s="50">
        <f t="shared" ref="P3778:P3841" si="356" xml:space="preserve"> SUMIFS(P:P,$B:$B,$B3778,$D:$D,Q3778,$E:$E,R3778,$A:$A,$A3778)+N3778-O3778</f>
        <v>0</v>
      </c>
      <c r="Q3778" s="28">
        <f t="shared" ref="Q3778:Q3841" si="357">IF(E3778&gt;1,D3778,D3778-1)</f>
        <v>8</v>
      </c>
      <c r="R3778" s="28">
        <f>IF(Q3778=0,0,IF(E3778&gt;1,E3778-1,VLOOKUP(Q3778,Months_Weeks!$A$1:$B$13,2,0)))</f>
        <v>2</v>
      </c>
      <c r="S3778" s="30"/>
      <c r="T3778" s="39"/>
      <c r="U3778" s="39"/>
      <c r="V3778" s="50">
        <f t="shared" ref="V3778:V3841" si="358" xml:space="preserve"> SUMIFS(V:V,$B:$B,$B3778,$D:$D,W3778,$E:$E,X3778,$A:$A,$A3778)+T3778-U3778</f>
        <v>0</v>
      </c>
      <c r="W3778" s="28">
        <f t="shared" ref="W3778:W3841" si="359">IF(E3778&gt;1,D3778,D3778-1)</f>
        <v>8</v>
      </c>
      <c r="X3778" s="28">
        <f>IF(W3778=0,0,IF(E3778&gt;1,E3778-1,VLOOKUP(W3778,Months_Weeks!$A$1:$B$13,2,0)))</f>
        <v>2</v>
      </c>
      <c r="Y3778" s="30"/>
      <c r="Z3778" s="39"/>
      <c r="AA3778" s="31"/>
      <c r="AB3778" s="39"/>
      <c r="AC3778" s="31"/>
      <c r="AD3778" s="40"/>
      <c r="AE3778" s="31"/>
      <c r="AF3778" s="40"/>
      <c r="AG3778" s="31"/>
      <c r="AH3778" s="40"/>
      <c r="AI3778" s="31"/>
      <c r="AJ3778" s="40"/>
    </row>
    <row r="3779" spans="1:36" x14ac:dyDescent="0.25">
      <c r="A3779" s="37" t="s">
        <v>32</v>
      </c>
      <c r="B3779" s="37">
        <v>45</v>
      </c>
      <c r="C3779" s="26" t="str">
        <f>IFERROR(INDEX(Clients[Client_Name],MATCH(Table312[[#This Row],[Client_Code]],Clients[Client_Code],0)),"")</f>
        <v>TRENDY</v>
      </c>
      <c r="D3779" s="25">
        <v>8</v>
      </c>
      <c r="E3779" s="25">
        <v>4</v>
      </c>
      <c r="F3779" s="25" t="b">
        <f>IF(E3779&gt;(VLOOKUP(D3779,Months_Weeks!$A$2:$B$13,2,TRUE)),FALSE)</f>
        <v>0</v>
      </c>
      <c r="G3779" s="63">
        <f>IF(Table312[[#This Row],[Facility]]="Buin",1.5%,0.25%)</f>
        <v>2.5000000000000001E-3</v>
      </c>
      <c r="H3779" s="38"/>
      <c r="I3779" s="38">
        <v>100</v>
      </c>
      <c r="J3779" s="27">
        <f t="shared" si="354"/>
        <v>0</v>
      </c>
      <c r="K3779" s="28">
        <f t="shared" si="355"/>
        <v>8</v>
      </c>
      <c r="L3779" s="27">
        <f>IF(K3779=0,0,IF(E3779&gt;1,E3779-1,VLOOKUP(K3779,Months_Weeks!$A$1:$B$13,2,0)))</f>
        <v>3</v>
      </c>
      <c r="M3779" s="29"/>
      <c r="N3779" s="39"/>
      <c r="O3779" s="39"/>
      <c r="P3779" s="50">
        <f t="shared" si="356"/>
        <v>0</v>
      </c>
      <c r="Q3779" s="28">
        <f t="shared" si="357"/>
        <v>8</v>
      </c>
      <c r="R3779" s="28">
        <f>IF(Q3779=0,0,IF(E3779&gt;1,E3779-1,VLOOKUP(Q3779,Months_Weeks!$A$1:$B$13,2,0)))</f>
        <v>3</v>
      </c>
      <c r="S3779" s="30"/>
      <c r="T3779" s="39"/>
      <c r="U3779" s="39"/>
      <c r="V3779" s="50">
        <f t="shared" si="358"/>
        <v>0</v>
      </c>
      <c r="W3779" s="28">
        <f t="shared" si="359"/>
        <v>8</v>
      </c>
      <c r="X3779" s="28">
        <f>IF(W3779=0,0,IF(E3779&gt;1,E3779-1,VLOOKUP(W3779,Months_Weeks!$A$1:$B$13,2,0)))</f>
        <v>3</v>
      </c>
      <c r="Y3779" s="30"/>
      <c r="Z3779" s="39"/>
      <c r="AA3779" s="31"/>
      <c r="AB3779" s="39"/>
      <c r="AC3779" s="31"/>
      <c r="AD3779" s="40"/>
      <c r="AE3779" s="31"/>
      <c r="AF3779" s="40"/>
      <c r="AG3779" s="31"/>
      <c r="AH3779" s="40"/>
      <c r="AI3779" s="31"/>
      <c r="AJ3779" s="40"/>
    </row>
    <row r="3780" spans="1:36" x14ac:dyDescent="0.25">
      <c r="A3780" s="37" t="s">
        <v>32</v>
      </c>
      <c r="B3780" s="37">
        <v>45</v>
      </c>
      <c r="C3780" s="26" t="str">
        <f>IFERROR(INDEX(Clients[Client_Name],MATCH(Table312[[#This Row],[Client_Code]],Clients[Client_Code],0)),"")</f>
        <v>TRENDY</v>
      </c>
      <c r="D3780" s="25">
        <v>9</v>
      </c>
      <c r="E3780" s="25">
        <v>1</v>
      </c>
      <c r="F3780" s="25" t="b">
        <f>IF(E3780&gt;(VLOOKUP(D3780,Months_Weeks!$A$2:$B$13,2,TRUE)),FALSE)</f>
        <v>0</v>
      </c>
      <c r="G3780" s="63">
        <f>IF(Table312[[#This Row],[Facility]]="Buin",1.5%,0.25%)</f>
        <v>2.5000000000000001E-3</v>
      </c>
      <c r="H3780" s="38">
        <v>100</v>
      </c>
      <c r="I3780" s="38"/>
      <c r="J3780" s="27">
        <f t="shared" si="354"/>
        <v>100</v>
      </c>
      <c r="K3780" s="28">
        <f t="shared" si="355"/>
        <v>8</v>
      </c>
      <c r="L3780" s="27">
        <f>IF(K3780=0,0,IF(E3780&gt;1,E3780-1,VLOOKUP(K3780,Months_Weeks!$A$1:$B$13,2,0)))</f>
        <v>4</v>
      </c>
      <c r="M3780" s="29"/>
      <c r="N3780" s="39"/>
      <c r="O3780" s="39"/>
      <c r="P3780" s="50">
        <f t="shared" si="356"/>
        <v>0</v>
      </c>
      <c r="Q3780" s="28">
        <f t="shared" si="357"/>
        <v>8</v>
      </c>
      <c r="R3780" s="28">
        <f>IF(Q3780=0,0,IF(E3780&gt;1,E3780-1,VLOOKUP(Q3780,Months_Weeks!$A$1:$B$13,2,0)))</f>
        <v>4</v>
      </c>
      <c r="S3780" s="30"/>
      <c r="T3780" s="39"/>
      <c r="U3780" s="39"/>
      <c r="V3780" s="50">
        <f t="shared" si="358"/>
        <v>0</v>
      </c>
      <c r="W3780" s="28">
        <f t="shared" si="359"/>
        <v>8</v>
      </c>
      <c r="X3780" s="28">
        <f>IF(W3780=0,0,IF(E3780&gt;1,E3780-1,VLOOKUP(W3780,Months_Weeks!$A$1:$B$13,2,0)))</f>
        <v>4</v>
      </c>
      <c r="Y3780" s="30"/>
      <c r="Z3780" s="39"/>
      <c r="AA3780" s="31"/>
      <c r="AB3780" s="39"/>
      <c r="AC3780" s="31"/>
      <c r="AD3780" s="40"/>
      <c r="AE3780" s="31"/>
      <c r="AF3780" s="40"/>
      <c r="AG3780" s="31"/>
      <c r="AH3780" s="40"/>
      <c r="AI3780" s="31"/>
      <c r="AJ3780" s="40"/>
    </row>
    <row r="3781" spans="1:36" x14ac:dyDescent="0.25">
      <c r="A3781" s="37" t="s">
        <v>32</v>
      </c>
      <c r="B3781" s="37">
        <v>45</v>
      </c>
      <c r="C3781" s="26" t="str">
        <f>IFERROR(INDEX(Clients[Client_Name],MATCH(Table312[[#This Row],[Client_Code]],Clients[Client_Code],0)),"")</f>
        <v>TRENDY</v>
      </c>
      <c r="D3781" s="25">
        <v>9</v>
      </c>
      <c r="E3781" s="25">
        <v>2</v>
      </c>
      <c r="F3781" s="25" t="b">
        <f>IF(E3781&gt;(VLOOKUP(D3781,Months_Weeks!$A$2:$B$13,2,TRUE)),FALSE)</f>
        <v>0</v>
      </c>
      <c r="G3781" s="63">
        <f>IF(Table312[[#This Row],[Facility]]="Buin",1.5%,0.25%)</f>
        <v>2.5000000000000001E-3</v>
      </c>
      <c r="H3781" s="38">
        <v>100</v>
      </c>
      <c r="I3781" s="38"/>
      <c r="J3781" s="27">
        <f t="shared" si="354"/>
        <v>200</v>
      </c>
      <c r="K3781" s="28">
        <f t="shared" si="355"/>
        <v>9</v>
      </c>
      <c r="L3781" s="27">
        <f>IF(K3781=0,0,IF(E3781&gt;1,E3781-1,VLOOKUP(K3781,Months_Weeks!$A$1:$B$13,2,0)))</f>
        <v>1</v>
      </c>
      <c r="M3781" s="29"/>
      <c r="N3781" s="39"/>
      <c r="O3781" s="39"/>
      <c r="P3781" s="50">
        <f t="shared" si="356"/>
        <v>0</v>
      </c>
      <c r="Q3781" s="28">
        <f t="shared" si="357"/>
        <v>9</v>
      </c>
      <c r="R3781" s="28">
        <f>IF(Q3781=0,0,IF(E3781&gt;1,E3781-1,VLOOKUP(Q3781,Months_Weeks!$A$1:$B$13,2,0)))</f>
        <v>1</v>
      </c>
      <c r="S3781" s="30"/>
      <c r="T3781" s="39"/>
      <c r="U3781" s="39"/>
      <c r="V3781" s="50">
        <f t="shared" si="358"/>
        <v>0</v>
      </c>
      <c r="W3781" s="28">
        <f t="shared" si="359"/>
        <v>9</v>
      </c>
      <c r="X3781" s="28">
        <f>IF(W3781=0,0,IF(E3781&gt;1,E3781-1,VLOOKUP(W3781,Months_Weeks!$A$1:$B$13,2,0)))</f>
        <v>1</v>
      </c>
      <c r="Y3781" s="30"/>
      <c r="Z3781" s="39"/>
      <c r="AA3781" s="31"/>
      <c r="AB3781" s="39"/>
      <c r="AC3781" s="31"/>
      <c r="AD3781" s="40"/>
      <c r="AE3781" s="31"/>
      <c r="AF3781" s="40"/>
      <c r="AG3781" s="31"/>
      <c r="AH3781" s="40"/>
      <c r="AI3781" s="31"/>
      <c r="AJ3781" s="40"/>
    </row>
    <row r="3782" spans="1:36" x14ac:dyDescent="0.25">
      <c r="A3782" s="37" t="s">
        <v>32</v>
      </c>
      <c r="B3782" s="37">
        <v>45</v>
      </c>
      <c r="C3782" s="26" t="str">
        <f>IFERROR(INDEX(Clients[Client_Name],MATCH(Table312[[#This Row],[Client_Code]],Clients[Client_Code],0)),"")</f>
        <v>TRENDY</v>
      </c>
      <c r="D3782" s="25">
        <v>9</v>
      </c>
      <c r="E3782" s="25">
        <v>3</v>
      </c>
      <c r="F3782" s="25" t="b">
        <f>IF(E3782&gt;(VLOOKUP(D3782,Months_Weeks!$A$2:$B$13,2,TRUE)),FALSE)</f>
        <v>0</v>
      </c>
      <c r="G3782" s="63">
        <f>IF(Table312[[#This Row],[Facility]]="Buin",1.5%,0.25%)</f>
        <v>2.5000000000000001E-3</v>
      </c>
      <c r="H3782" s="38">
        <v>100</v>
      </c>
      <c r="I3782" s="38"/>
      <c r="J3782" s="27">
        <f t="shared" si="354"/>
        <v>300</v>
      </c>
      <c r="K3782" s="28">
        <f t="shared" si="355"/>
        <v>9</v>
      </c>
      <c r="L3782" s="27">
        <f>IF(K3782=0,0,IF(E3782&gt;1,E3782-1,VLOOKUP(K3782,Months_Weeks!$A$1:$B$13,2,0)))</f>
        <v>2</v>
      </c>
      <c r="M3782" s="29"/>
      <c r="N3782" s="39"/>
      <c r="O3782" s="39"/>
      <c r="P3782" s="50">
        <f t="shared" si="356"/>
        <v>0</v>
      </c>
      <c r="Q3782" s="28">
        <f t="shared" si="357"/>
        <v>9</v>
      </c>
      <c r="R3782" s="28">
        <f>IF(Q3782=0,0,IF(E3782&gt;1,E3782-1,VLOOKUP(Q3782,Months_Weeks!$A$1:$B$13,2,0)))</f>
        <v>2</v>
      </c>
      <c r="S3782" s="30"/>
      <c r="T3782" s="39"/>
      <c r="U3782" s="39"/>
      <c r="V3782" s="50">
        <f t="shared" si="358"/>
        <v>0</v>
      </c>
      <c r="W3782" s="28">
        <f t="shared" si="359"/>
        <v>9</v>
      </c>
      <c r="X3782" s="28">
        <f>IF(W3782=0,0,IF(E3782&gt;1,E3782-1,VLOOKUP(W3782,Months_Weeks!$A$1:$B$13,2,0)))</f>
        <v>2</v>
      </c>
      <c r="Y3782" s="30"/>
      <c r="Z3782" s="39"/>
      <c r="AA3782" s="31"/>
      <c r="AB3782" s="39"/>
      <c r="AC3782" s="31"/>
      <c r="AD3782" s="40"/>
      <c r="AE3782" s="31"/>
      <c r="AF3782" s="40"/>
      <c r="AG3782" s="31"/>
      <c r="AH3782" s="40"/>
      <c r="AI3782" s="31"/>
      <c r="AJ3782" s="40"/>
    </row>
    <row r="3783" spans="1:36" x14ac:dyDescent="0.25">
      <c r="A3783" s="37" t="s">
        <v>32</v>
      </c>
      <c r="B3783" s="37">
        <v>45</v>
      </c>
      <c r="C3783" s="26" t="str">
        <f>IFERROR(INDEX(Clients[Client_Name],MATCH(Table312[[#This Row],[Client_Code]],Clients[Client_Code],0)),"")</f>
        <v>TRENDY</v>
      </c>
      <c r="D3783" s="25">
        <v>9</v>
      </c>
      <c r="E3783" s="25">
        <v>4</v>
      </c>
      <c r="F3783" s="25" t="b">
        <f>IF(E3783&gt;(VLOOKUP(D3783,Months_Weeks!$A$2:$B$13,2,TRUE)),FALSE)</f>
        <v>0</v>
      </c>
      <c r="G3783" s="63">
        <f>IF(Table312[[#This Row],[Facility]]="Buin",1.5%,0.25%)</f>
        <v>2.5000000000000001E-3</v>
      </c>
      <c r="H3783" s="38">
        <v>100</v>
      </c>
      <c r="I3783" s="38"/>
      <c r="J3783" s="27">
        <f t="shared" si="354"/>
        <v>400</v>
      </c>
      <c r="K3783" s="28">
        <f t="shared" si="355"/>
        <v>9</v>
      </c>
      <c r="L3783" s="27">
        <f>IF(K3783=0,0,IF(E3783&gt;1,E3783-1,VLOOKUP(K3783,Months_Weeks!$A$1:$B$13,2,0)))</f>
        <v>3</v>
      </c>
      <c r="M3783" s="29"/>
      <c r="N3783" s="39"/>
      <c r="O3783" s="39"/>
      <c r="P3783" s="50">
        <f t="shared" si="356"/>
        <v>0</v>
      </c>
      <c r="Q3783" s="28">
        <f t="shared" si="357"/>
        <v>9</v>
      </c>
      <c r="R3783" s="28">
        <f>IF(Q3783=0,0,IF(E3783&gt;1,E3783-1,VLOOKUP(Q3783,Months_Weeks!$A$1:$B$13,2,0)))</f>
        <v>3</v>
      </c>
      <c r="S3783" s="30"/>
      <c r="T3783" s="39"/>
      <c r="U3783" s="39"/>
      <c r="V3783" s="50">
        <f t="shared" si="358"/>
        <v>0</v>
      </c>
      <c r="W3783" s="28">
        <f t="shared" si="359"/>
        <v>9</v>
      </c>
      <c r="X3783" s="28">
        <f>IF(W3783=0,0,IF(E3783&gt;1,E3783-1,VLOOKUP(W3783,Months_Weeks!$A$1:$B$13,2,0)))</f>
        <v>3</v>
      </c>
      <c r="Y3783" s="30"/>
      <c r="Z3783" s="39"/>
      <c r="AA3783" s="31"/>
      <c r="AB3783" s="39"/>
      <c r="AC3783" s="31"/>
      <c r="AD3783" s="40"/>
      <c r="AE3783" s="31"/>
      <c r="AF3783" s="40"/>
      <c r="AG3783" s="31"/>
      <c r="AH3783" s="40"/>
      <c r="AI3783" s="31"/>
      <c r="AJ3783" s="40"/>
    </row>
    <row r="3784" spans="1:36" x14ac:dyDescent="0.25">
      <c r="A3784" s="37" t="s">
        <v>32</v>
      </c>
      <c r="B3784" s="37">
        <v>45</v>
      </c>
      <c r="C3784" s="26" t="str">
        <f>IFERROR(INDEX(Clients[Client_Name],MATCH(Table312[[#This Row],[Client_Code]],Clients[Client_Code],0)),"")</f>
        <v>TRENDY</v>
      </c>
      <c r="D3784" s="25">
        <v>9</v>
      </c>
      <c r="E3784" s="25">
        <v>5</v>
      </c>
      <c r="F3784" s="25" t="b">
        <f>IF(E3784&gt;(VLOOKUP(D3784,Months_Weeks!$A$2:$B$13,2,TRUE)),FALSE)</f>
        <v>0</v>
      </c>
      <c r="G3784" s="63">
        <f>IF(Table312[[#This Row],[Facility]]="Buin",1.5%,0.25%)</f>
        <v>2.5000000000000001E-3</v>
      </c>
      <c r="H3784" s="38">
        <v>100</v>
      </c>
      <c r="I3784" s="38"/>
      <c r="J3784" s="27">
        <f t="shared" si="354"/>
        <v>500</v>
      </c>
      <c r="K3784" s="28">
        <f t="shared" si="355"/>
        <v>9</v>
      </c>
      <c r="L3784" s="27">
        <f>IF(K3784=0,0,IF(E3784&gt;1,E3784-1,VLOOKUP(K3784,Months_Weeks!$A$1:$B$13,2,0)))</f>
        <v>4</v>
      </c>
      <c r="M3784" s="29"/>
      <c r="N3784" s="39"/>
      <c r="O3784" s="39"/>
      <c r="P3784" s="50">
        <f t="shared" si="356"/>
        <v>0</v>
      </c>
      <c r="Q3784" s="28">
        <f t="shared" si="357"/>
        <v>9</v>
      </c>
      <c r="R3784" s="28">
        <f>IF(Q3784=0,0,IF(E3784&gt;1,E3784-1,VLOOKUP(Q3784,Months_Weeks!$A$1:$B$13,2,0)))</f>
        <v>4</v>
      </c>
      <c r="S3784" s="30"/>
      <c r="T3784" s="39"/>
      <c r="U3784" s="39"/>
      <c r="V3784" s="50">
        <f t="shared" si="358"/>
        <v>0</v>
      </c>
      <c r="W3784" s="28">
        <f t="shared" si="359"/>
        <v>9</v>
      </c>
      <c r="X3784" s="28">
        <f>IF(W3784=0,0,IF(E3784&gt;1,E3784-1,VLOOKUP(W3784,Months_Weeks!$A$1:$B$13,2,0)))</f>
        <v>4</v>
      </c>
      <c r="Y3784" s="30"/>
      <c r="Z3784" s="39"/>
      <c r="AA3784" s="31"/>
      <c r="AB3784" s="39"/>
      <c r="AC3784" s="31"/>
      <c r="AD3784" s="40"/>
      <c r="AE3784" s="31"/>
      <c r="AF3784" s="40"/>
      <c r="AG3784" s="31"/>
      <c r="AH3784" s="40"/>
      <c r="AI3784" s="31"/>
      <c r="AJ3784" s="40"/>
    </row>
    <row r="3785" spans="1:36" x14ac:dyDescent="0.25">
      <c r="A3785" s="37" t="s">
        <v>32</v>
      </c>
      <c r="B3785" s="37">
        <v>45</v>
      </c>
      <c r="C3785" s="26" t="str">
        <f>IFERROR(INDEX(Clients[Client_Name],MATCH(Table312[[#This Row],[Client_Code]],Clients[Client_Code],0)),"")</f>
        <v>TRENDY</v>
      </c>
      <c r="D3785" s="25">
        <v>10</v>
      </c>
      <c r="E3785" s="25">
        <v>1</v>
      </c>
      <c r="F3785" s="25" t="b">
        <f>IF(E3785&gt;(VLOOKUP(D3785,Months_Weeks!$A$2:$B$13,2,TRUE)),FALSE)</f>
        <v>0</v>
      </c>
      <c r="G3785" s="63">
        <f>IF(Table312[[#This Row],[Facility]]="Buin",1.5%,0.25%)</f>
        <v>2.5000000000000001E-3</v>
      </c>
      <c r="H3785" s="38">
        <v>200</v>
      </c>
      <c r="I3785" s="38"/>
      <c r="J3785" s="27">
        <f t="shared" si="354"/>
        <v>700</v>
      </c>
      <c r="K3785" s="28">
        <f t="shared" si="355"/>
        <v>9</v>
      </c>
      <c r="L3785" s="27">
        <f>IF(K3785=0,0,IF(E3785&gt;1,E3785-1,VLOOKUP(K3785,Months_Weeks!$A$1:$B$13,2,0)))</f>
        <v>5</v>
      </c>
      <c r="M3785" s="29"/>
      <c r="N3785" s="39"/>
      <c r="O3785" s="39"/>
      <c r="P3785" s="50">
        <f t="shared" si="356"/>
        <v>0</v>
      </c>
      <c r="Q3785" s="28">
        <f t="shared" si="357"/>
        <v>9</v>
      </c>
      <c r="R3785" s="28">
        <f>IF(Q3785=0,0,IF(E3785&gt;1,E3785-1,VLOOKUP(Q3785,Months_Weeks!$A$1:$B$13,2,0)))</f>
        <v>5</v>
      </c>
      <c r="S3785" s="30"/>
      <c r="T3785" s="39"/>
      <c r="U3785" s="39"/>
      <c r="V3785" s="50">
        <f t="shared" si="358"/>
        <v>0</v>
      </c>
      <c r="W3785" s="28">
        <f t="shared" si="359"/>
        <v>9</v>
      </c>
      <c r="X3785" s="28">
        <f>IF(W3785=0,0,IF(E3785&gt;1,E3785-1,VLOOKUP(W3785,Months_Weeks!$A$1:$B$13,2,0)))</f>
        <v>5</v>
      </c>
      <c r="Y3785" s="30"/>
      <c r="Z3785" s="39"/>
      <c r="AA3785" s="31"/>
      <c r="AB3785" s="39"/>
      <c r="AC3785" s="31"/>
      <c r="AD3785" s="40"/>
      <c r="AE3785" s="31"/>
      <c r="AF3785" s="40"/>
      <c r="AG3785" s="31"/>
      <c r="AH3785" s="40"/>
      <c r="AI3785" s="31"/>
      <c r="AJ3785" s="40"/>
    </row>
    <row r="3786" spans="1:36" x14ac:dyDescent="0.25">
      <c r="A3786" s="37" t="s">
        <v>32</v>
      </c>
      <c r="B3786" s="37">
        <v>45</v>
      </c>
      <c r="C3786" s="26" t="str">
        <f>IFERROR(INDEX(Clients[Client_Name],MATCH(Table312[[#This Row],[Client_Code]],Clients[Client_Code],0)),"")</f>
        <v>TRENDY</v>
      </c>
      <c r="D3786" s="25">
        <v>10</v>
      </c>
      <c r="E3786" s="25">
        <v>2</v>
      </c>
      <c r="F3786" s="25" t="b">
        <f>IF(E3786&gt;(VLOOKUP(D3786,Months_Weeks!$A$2:$B$13,2,TRUE)),FALSE)</f>
        <v>0</v>
      </c>
      <c r="G3786" s="63">
        <f>IF(Table312[[#This Row],[Facility]]="Buin",1.5%,0.25%)</f>
        <v>2.5000000000000001E-3</v>
      </c>
      <c r="H3786" s="38">
        <v>200</v>
      </c>
      <c r="I3786" s="38"/>
      <c r="J3786" s="27">
        <f t="shared" si="354"/>
        <v>900</v>
      </c>
      <c r="K3786" s="28">
        <f t="shared" si="355"/>
        <v>10</v>
      </c>
      <c r="L3786" s="27">
        <f>IF(K3786=0,0,IF(E3786&gt;1,E3786-1,VLOOKUP(K3786,Months_Weeks!$A$1:$B$13,2,0)))</f>
        <v>1</v>
      </c>
      <c r="M3786" s="29"/>
      <c r="N3786" s="39"/>
      <c r="O3786" s="39"/>
      <c r="P3786" s="50">
        <f t="shared" si="356"/>
        <v>0</v>
      </c>
      <c r="Q3786" s="28">
        <f t="shared" si="357"/>
        <v>10</v>
      </c>
      <c r="R3786" s="28">
        <f>IF(Q3786=0,0,IF(E3786&gt;1,E3786-1,VLOOKUP(Q3786,Months_Weeks!$A$1:$B$13,2,0)))</f>
        <v>1</v>
      </c>
      <c r="S3786" s="30"/>
      <c r="T3786" s="39"/>
      <c r="U3786" s="39"/>
      <c r="V3786" s="50">
        <f t="shared" si="358"/>
        <v>0</v>
      </c>
      <c r="W3786" s="28">
        <f t="shared" si="359"/>
        <v>10</v>
      </c>
      <c r="X3786" s="28">
        <f>IF(W3786=0,0,IF(E3786&gt;1,E3786-1,VLOOKUP(W3786,Months_Weeks!$A$1:$B$13,2,0)))</f>
        <v>1</v>
      </c>
      <c r="Y3786" s="30"/>
      <c r="Z3786" s="39"/>
      <c r="AA3786" s="31"/>
      <c r="AB3786" s="39"/>
      <c r="AC3786" s="31"/>
      <c r="AD3786" s="40"/>
      <c r="AE3786" s="31"/>
      <c r="AF3786" s="40"/>
      <c r="AG3786" s="31"/>
      <c r="AH3786" s="40"/>
      <c r="AI3786" s="31"/>
      <c r="AJ3786" s="40"/>
    </row>
    <row r="3787" spans="1:36" x14ac:dyDescent="0.25">
      <c r="A3787" s="37" t="s">
        <v>32</v>
      </c>
      <c r="B3787" s="37">
        <v>45</v>
      </c>
      <c r="C3787" s="26" t="str">
        <f>IFERROR(INDEX(Clients[Client_Name],MATCH(Table312[[#This Row],[Client_Code]],Clients[Client_Code],0)),"")</f>
        <v>TRENDY</v>
      </c>
      <c r="D3787" s="25">
        <v>10</v>
      </c>
      <c r="E3787" s="25">
        <v>3</v>
      </c>
      <c r="F3787" s="25" t="b">
        <f>IF(E3787&gt;(VLOOKUP(D3787,Months_Weeks!$A$2:$B$13,2,TRUE)),FALSE)</f>
        <v>0</v>
      </c>
      <c r="G3787" s="63">
        <f>IF(Table312[[#This Row],[Facility]]="Buin",1.5%,0.25%)</f>
        <v>2.5000000000000001E-3</v>
      </c>
      <c r="H3787" s="38">
        <v>200</v>
      </c>
      <c r="I3787" s="38"/>
      <c r="J3787" s="27">
        <f t="shared" si="354"/>
        <v>1100</v>
      </c>
      <c r="K3787" s="28">
        <f t="shared" si="355"/>
        <v>10</v>
      </c>
      <c r="L3787" s="27">
        <f>IF(K3787=0,0,IF(E3787&gt;1,E3787-1,VLOOKUP(K3787,Months_Weeks!$A$1:$B$13,2,0)))</f>
        <v>2</v>
      </c>
      <c r="M3787" s="29"/>
      <c r="N3787" s="39"/>
      <c r="O3787" s="39"/>
      <c r="P3787" s="50">
        <f t="shared" si="356"/>
        <v>0</v>
      </c>
      <c r="Q3787" s="28">
        <f t="shared" si="357"/>
        <v>10</v>
      </c>
      <c r="R3787" s="28">
        <f>IF(Q3787=0,0,IF(E3787&gt;1,E3787-1,VLOOKUP(Q3787,Months_Weeks!$A$1:$B$13,2,0)))</f>
        <v>2</v>
      </c>
      <c r="S3787" s="30"/>
      <c r="T3787" s="39"/>
      <c r="U3787" s="39"/>
      <c r="V3787" s="50">
        <f t="shared" si="358"/>
        <v>0</v>
      </c>
      <c r="W3787" s="28">
        <f t="shared" si="359"/>
        <v>10</v>
      </c>
      <c r="X3787" s="28">
        <f>IF(W3787=0,0,IF(E3787&gt;1,E3787-1,VLOOKUP(W3787,Months_Weeks!$A$1:$B$13,2,0)))</f>
        <v>2</v>
      </c>
      <c r="Y3787" s="30"/>
      <c r="Z3787" s="39"/>
      <c r="AA3787" s="31"/>
      <c r="AB3787" s="39"/>
      <c r="AC3787" s="31"/>
      <c r="AD3787" s="40"/>
      <c r="AE3787" s="31"/>
      <c r="AF3787" s="40"/>
      <c r="AG3787" s="31"/>
      <c r="AH3787" s="40"/>
      <c r="AI3787" s="31"/>
      <c r="AJ3787" s="40"/>
    </row>
    <row r="3788" spans="1:36" x14ac:dyDescent="0.25">
      <c r="A3788" s="37" t="s">
        <v>32</v>
      </c>
      <c r="B3788" s="37">
        <v>45</v>
      </c>
      <c r="C3788" s="26" t="str">
        <f>IFERROR(INDEX(Clients[Client_Name],MATCH(Table312[[#This Row],[Client_Code]],Clients[Client_Code],0)),"")</f>
        <v>TRENDY</v>
      </c>
      <c r="D3788" s="25">
        <v>10</v>
      </c>
      <c r="E3788" s="25">
        <v>4</v>
      </c>
      <c r="F3788" s="25" t="b">
        <f>IF(E3788&gt;(VLOOKUP(D3788,Months_Weeks!$A$2:$B$13,2,TRUE)),FALSE)</f>
        <v>0</v>
      </c>
      <c r="G3788" s="63">
        <f>IF(Table312[[#This Row],[Facility]]="Buin",1.5%,0.25%)</f>
        <v>2.5000000000000001E-3</v>
      </c>
      <c r="H3788" s="38">
        <v>200</v>
      </c>
      <c r="I3788" s="38"/>
      <c r="J3788" s="27">
        <f t="shared" si="354"/>
        <v>1300</v>
      </c>
      <c r="K3788" s="28">
        <f t="shared" si="355"/>
        <v>10</v>
      </c>
      <c r="L3788" s="27">
        <f>IF(K3788=0,0,IF(E3788&gt;1,E3788-1,VLOOKUP(K3788,Months_Weeks!$A$1:$B$13,2,0)))</f>
        <v>3</v>
      </c>
      <c r="M3788" s="29"/>
      <c r="N3788" s="39"/>
      <c r="O3788" s="39"/>
      <c r="P3788" s="50">
        <f t="shared" si="356"/>
        <v>0</v>
      </c>
      <c r="Q3788" s="28">
        <f t="shared" si="357"/>
        <v>10</v>
      </c>
      <c r="R3788" s="28">
        <f>IF(Q3788=0,0,IF(E3788&gt;1,E3788-1,VLOOKUP(Q3788,Months_Weeks!$A$1:$B$13,2,0)))</f>
        <v>3</v>
      </c>
      <c r="S3788" s="30"/>
      <c r="T3788" s="39"/>
      <c r="U3788" s="39"/>
      <c r="V3788" s="50">
        <f t="shared" si="358"/>
        <v>0</v>
      </c>
      <c r="W3788" s="28">
        <f t="shared" si="359"/>
        <v>10</v>
      </c>
      <c r="X3788" s="28">
        <f>IF(W3788=0,0,IF(E3788&gt;1,E3788-1,VLOOKUP(W3788,Months_Weeks!$A$1:$B$13,2,0)))</f>
        <v>3</v>
      </c>
      <c r="Y3788" s="30"/>
      <c r="Z3788" s="39"/>
      <c r="AA3788" s="31"/>
      <c r="AB3788" s="39"/>
      <c r="AC3788" s="31"/>
      <c r="AD3788" s="40"/>
      <c r="AE3788" s="31"/>
      <c r="AF3788" s="40"/>
      <c r="AG3788" s="31"/>
      <c r="AH3788" s="40"/>
      <c r="AI3788" s="31"/>
      <c r="AJ3788" s="40"/>
    </row>
    <row r="3789" spans="1:36" x14ac:dyDescent="0.25">
      <c r="A3789" s="37" t="s">
        <v>32</v>
      </c>
      <c r="B3789" s="37">
        <v>45</v>
      </c>
      <c r="C3789" s="26" t="str">
        <f>IFERROR(INDEX(Clients[Client_Name],MATCH(Table312[[#This Row],[Client_Code]],Clients[Client_Code],0)),"")</f>
        <v>TRENDY</v>
      </c>
      <c r="D3789" s="25">
        <v>11</v>
      </c>
      <c r="E3789" s="25">
        <v>1</v>
      </c>
      <c r="F3789" s="25" t="b">
        <f>IF(E3789&gt;(VLOOKUP(D3789,Months_Weeks!$A$2:$B$13,2,TRUE)),FALSE)</f>
        <v>0</v>
      </c>
      <c r="G3789" s="63">
        <f>IF(Table312[[#This Row],[Facility]]="Buin",1.5%,0.25%)</f>
        <v>2.5000000000000001E-3</v>
      </c>
      <c r="H3789" s="38">
        <v>200</v>
      </c>
      <c r="I3789" s="38"/>
      <c r="J3789" s="27">
        <f t="shared" si="354"/>
        <v>1500</v>
      </c>
      <c r="K3789" s="28">
        <f t="shared" si="355"/>
        <v>10</v>
      </c>
      <c r="L3789" s="27">
        <f>IF(K3789=0,0,IF(E3789&gt;1,E3789-1,VLOOKUP(K3789,Months_Weeks!$A$1:$B$13,2,0)))</f>
        <v>4</v>
      </c>
      <c r="M3789" s="29"/>
      <c r="N3789" s="39"/>
      <c r="O3789" s="39"/>
      <c r="P3789" s="50">
        <f t="shared" si="356"/>
        <v>0</v>
      </c>
      <c r="Q3789" s="28">
        <f t="shared" si="357"/>
        <v>10</v>
      </c>
      <c r="R3789" s="28">
        <f>IF(Q3789=0,0,IF(E3789&gt;1,E3789-1,VLOOKUP(Q3789,Months_Weeks!$A$1:$B$13,2,0)))</f>
        <v>4</v>
      </c>
      <c r="S3789" s="30"/>
      <c r="T3789" s="39"/>
      <c r="U3789" s="39"/>
      <c r="V3789" s="50">
        <f t="shared" si="358"/>
        <v>0</v>
      </c>
      <c r="W3789" s="28">
        <f t="shared" si="359"/>
        <v>10</v>
      </c>
      <c r="X3789" s="28">
        <f>IF(W3789=0,0,IF(E3789&gt;1,E3789-1,VLOOKUP(W3789,Months_Weeks!$A$1:$B$13,2,0)))</f>
        <v>4</v>
      </c>
      <c r="Y3789" s="30"/>
      <c r="Z3789" s="39"/>
      <c r="AA3789" s="31"/>
      <c r="AB3789" s="39"/>
      <c r="AC3789" s="31"/>
      <c r="AD3789" s="40"/>
      <c r="AE3789" s="31"/>
      <c r="AF3789" s="40"/>
      <c r="AG3789" s="31"/>
      <c r="AH3789" s="40"/>
      <c r="AI3789" s="31"/>
      <c r="AJ3789" s="40"/>
    </row>
    <row r="3790" spans="1:36" x14ac:dyDescent="0.25">
      <c r="A3790" s="37" t="s">
        <v>32</v>
      </c>
      <c r="B3790" s="37">
        <v>45</v>
      </c>
      <c r="C3790" s="26" t="str">
        <f>IFERROR(INDEX(Clients[Client_Name],MATCH(Table312[[#This Row],[Client_Code]],Clients[Client_Code],0)),"")</f>
        <v>TRENDY</v>
      </c>
      <c r="D3790" s="25">
        <v>11</v>
      </c>
      <c r="E3790" s="25">
        <v>2</v>
      </c>
      <c r="F3790" s="25" t="b">
        <f>IF(E3790&gt;(VLOOKUP(D3790,Months_Weeks!$A$2:$B$13,2,TRUE)),FALSE)</f>
        <v>0</v>
      </c>
      <c r="G3790" s="63">
        <f>IF(Table312[[#This Row],[Facility]]="Buin",1.5%,0.25%)</f>
        <v>2.5000000000000001E-3</v>
      </c>
      <c r="H3790" s="38">
        <v>200</v>
      </c>
      <c r="I3790" s="38"/>
      <c r="J3790" s="27">
        <f t="shared" si="354"/>
        <v>1700</v>
      </c>
      <c r="K3790" s="28">
        <f t="shared" si="355"/>
        <v>11</v>
      </c>
      <c r="L3790" s="27">
        <f>IF(K3790=0,0,IF(E3790&gt;1,E3790-1,VLOOKUP(K3790,Months_Weeks!$A$1:$B$13,2,0)))</f>
        <v>1</v>
      </c>
      <c r="M3790" s="29"/>
      <c r="N3790" s="39"/>
      <c r="O3790" s="39"/>
      <c r="P3790" s="50">
        <f t="shared" si="356"/>
        <v>0</v>
      </c>
      <c r="Q3790" s="28">
        <f t="shared" si="357"/>
        <v>11</v>
      </c>
      <c r="R3790" s="28">
        <f>IF(Q3790=0,0,IF(E3790&gt;1,E3790-1,VLOOKUP(Q3790,Months_Weeks!$A$1:$B$13,2,0)))</f>
        <v>1</v>
      </c>
      <c r="S3790" s="30"/>
      <c r="T3790" s="39"/>
      <c r="U3790" s="39"/>
      <c r="V3790" s="50">
        <f t="shared" si="358"/>
        <v>0</v>
      </c>
      <c r="W3790" s="28">
        <f t="shared" si="359"/>
        <v>11</v>
      </c>
      <c r="X3790" s="28">
        <f>IF(W3790=0,0,IF(E3790&gt;1,E3790-1,VLOOKUP(W3790,Months_Weeks!$A$1:$B$13,2,0)))</f>
        <v>1</v>
      </c>
      <c r="Y3790" s="30"/>
      <c r="Z3790" s="39"/>
      <c r="AA3790" s="31"/>
      <c r="AB3790" s="39"/>
      <c r="AC3790" s="31"/>
      <c r="AD3790" s="40"/>
      <c r="AE3790" s="31"/>
      <c r="AF3790" s="40"/>
      <c r="AG3790" s="31"/>
      <c r="AH3790" s="40"/>
      <c r="AI3790" s="31"/>
      <c r="AJ3790" s="40"/>
    </row>
    <row r="3791" spans="1:36" x14ac:dyDescent="0.25">
      <c r="A3791" s="37" t="s">
        <v>32</v>
      </c>
      <c r="B3791" s="37">
        <v>45</v>
      </c>
      <c r="C3791" s="26" t="str">
        <f>IFERROR(INDEX(Clients[Client_Name],MATCH(Table312[[#This Row],[Client_Code]],Clients[Client_Code],0)),"")</f>
        <v>TRENDY</v>
      </c>
      <c r="D3791" s="25">
        <v>11</v>
      </c>
      <c r="E3791" s="25">
        <v>3</v>
      </c>
      <c r="F3791" s="25" t="b">
        <f>IF(E3791&gt;(VLOOKUP(D3791,Months_Weeks!$A$2:$B$13,2,TRUE)),FALSE)</f>
        <v>0</v>
      </c>
      <c r="G3791" s="63">
        <f>IF(Table312[[#This Row],[Facility]]="Buin",1.5%,0.25%)</f>
        <v>2.5000000000000001E-3</v>
      </c>
      <c r="H3791" s="38">
        <v>200</v>
      </c>
      <c r="I3791" s="38"/>
      <c r="J3791" s="27">
        <f t="shared" si="354"/>
        <v>1900</v>
      </c>
      <c r="K3791" s="28">
        <f t="shared" si="355"/>
        <v>11</v>
      </c>
      <c r="L3791" s="27">
        <f>IF(K3791=0,0,IF(E3791&gt;1,E3791-1,VLOOKUP(K3791,Months_Weeks!$A$1:$B$13,2,0)))</f>
        <v>2</v>
      </c>
      <c r="M3791" s="29"/>
      <c r="N3791" s="39"/>
      <c r="O3791" s="39"/>
      <c r="P3791" s="50">
        <f t="shared" si="356"/>
        <v>0</v>
      </c>
      <c r="Q3791" s="28">
        <f t="shared" si="357"/>
        <v>11</v>
      </c>
      <c r="R3791" s="28">
        <f>IF(Q3791=0,0,IF(E3791&gt;1,E3791-1,VLOOKUP(Q3791,Months_Weeks!$A$1:$B$13,2,0)))</f>
        <v>2</v>
      </c>
      <c r="S3791" s="30"/>
      <c r="T3791" s="39"/>
      <c r="U3791" s="39"/>
      <c r="V3791" s="50">
        <f t="shared" si="358"/>
        <v>0</v>
      </c>
      <c r="W3791" s="28">
        <f t="shared" si="359"/>
        <v>11</v>
      </c>
      <c r="X3791" s="28">
        <f>IF(W3791=0,0,IF(E3791&gt;1,E3791-1,VLOOKUP(W3791,Months_Weeks!$A$1:$B$13,2,0)))</f>
        <v>2</v>
      </c>
      <c r="Y3791" s="30"/>
      <c r="Z3791" s="39"/>
      <c r="AA3791" s="31"/>
      <c r="AB3791" s="39"/>
      <c r="AC3791" s="31"/>
      <c r="AD3791" s="40"/>
      <c r="AE3791" s="31"/>
      <c r="AF3791" s="40"/>
      <c r="AG3791" s="31"/>
      <c r="AH3791" s="40"/>
      <c r="AI3791" s="31"/>
      <c r="AJ3791" s="40"/>
    </row>
    <row r="3792" spans="1:36" x14ac:dyDescent="0.25">
      <c r="A3792" s="37" t="s">
        <v>32</v>
      </c>
      <c r="B3792" s="37">
        <v>45</v>
      </c>
      <c r="C3792" s="26" t="str">
        <f>IFERROR(INDEX(Clients[Client_Name],MATCH(Table312[[#This Row],[Client_Code]],Clients[Client_Code],0)),"")</f>
        <v>TRENDY</v>
      </c>
      <c r="D3792" s="25">
        <v>11</v>
      </c>
      <c r="E3792" s="25">
        <v>4</v>
      </c>
      <c r="F3792" s="25" t="b">
        <f>IF(E3792&gt;(VLOOKUP(D3792,Months_Weeks!$A$2:$B$13,2,TRUE)),FALSE)</f>
        <v>0</v>
      </c>
      <c r="G3792" s="63">
        <f>IF(Table312[[#This Row],[Facility]]="Buin",1.5%,0.25%)</f>
        <v>2.5000000000000001E-3</v>
      </c>
      <c r="H3792" s="38">
        <v>200</v>
      </c>
      <c r="I3792" s="38"/>
      <c r="J3792" s="27">
        <f t="shared" si="354"/>
        <v>2100</v>
      </c>
      <c r="K3792" s="28">
        <f t="shared" si="355"/>
        <v>11</v>
      </c>
      <c r="L3792" s="27">
        <f>IF(K3792=0,0,IF(E3792&gt;1,E3792-1,VLOOKUP(K3792,Months_Weeks!$A$1:$B$13,2,0)))</f>
        <v>3</v>
      </c>
      <c r="M3792" s="29"/>
      <c r="N3792" s="39"/>
      <c r="O3792" s="39"/>
      <c r="P3792" s="50">
        <f t="shared" si="356"/>
        <v>0</v>
      </c>
      <c r="Q3792" s="28">
        <f t="shared" si="357"/>
        <v>11</v>
      </c>
      <c r="R3792" s="28">
        <f>IF(Q3792=0,0,IF(E3792&gt;1,E3792-1,VLOOKUP(Q3792,Months_Weeks!$A$1:$B$13,2,0)))</f>
        <v>3</v>
      </c>
      <c r="S3792" s="30"/>
      <c r="T3792" s="39"/>
      <c r="U3792" s="39"/>
      <c r="V3792" s="50">
        <f t="shared" si="358"/>
        <v>0</v>
      </c>
      <c r="W3792" s="28">
        <f t="shared" si="359"/>
        <v>11</v>
      </c>
      <c r="X3792" s="28">
        <f>IF(W3792=0,0,IF(E3792&gt;1,E3792-1,VLOOKUP(W3792,Months_Weeks!$A$1:$B$13,2,0)))</f>
        <v>3</v>
      </c>
      <c r="Y3792" s="30"/>
      <c r="Z3792" s="39"/>
      <c r="AA3792" s="31"/>
      <c r="AB3792" s="39"/>
      <c r="AC3792" s="31"/>
      <c r="AD3792" s="40"/>
      <c r="AE3792" s="31"/>
      <c r="AF3792" s="40"/>
      <c r="AG3792" s="31"/>
      <c r="AH3792" s="40"/>
      <c r="AI3792" s="31"/>
      <c r="AJ3792" s="40"/>
    </row>
    <row r="3793" spans="1:36" x14ac:dyDescent="0.25">
      <c r="A3793" s="37" t="s">
        <v>32</v>
      </c>
      <c r="B3793" s="37">
        <v>45</v>
      </c>
      <c r="C3793" s="26" t="str">
        <f>IFERROR(INDEX(Clients[Client_Name],MATCH(Table312[[#This Row],[Client_Code]],Clients[Client_Code],0)),"")</f>
        <v>TRENDY</v>
      </c>
      <c r="D3793" s="25">
        <v>12</v>
      </c>
      <c r="E3793" s="25">
        <v>1</v>
      </c>
      <c r="F3793" s="25" t="b">
        <f>IF(E3793&gt;(VLOOKUP(D3793,Months_Weeks!$A$2:$B$13,2,TRUE)),FALSE)</f>
        <v>0</v>
      </c>
      <c r="G3793" s="63">
        <f>IF(Table312[[#This Row],[Facility]]="Buin",1.5%,0.25%)</f>
        <v>2.5000000000000001E-3</v>
      </c>
      <c r="H3793" s="38">
        <v>200</v>
      </c>
      <c r="I3793" s="38"/>
      <c r="J3793" s="27">
        <f t="shared" si="354"/>
        <v>2300</v>
      </c>
      <c r="K3793" s="28">
        <f t="shared" si="355"/>
        <v>11</v>
      </c>
      <c r="L3793" s="27">
        <f>IF(K3793=0,0,IF(E3793&gt;1,E3793-1,VLOOKUP(K3793,Months_Weeks!$A$1:$B$13,2,0)))</f>
        <v>4</v>
      </c>
      <c r="M3793" s="29"/>
      <c r="N3793" s="39"/>
      <c r="O3793" s="39"/>
      <c r="P3793" s="50">
        <f t="shared" si="356"/>
        <v>0</v>
      </c>
      <c r="Q3793" s="28">
        <f t="shared" si="357"/>
        <v>11</v>
      </c>
      <c r="R3793" s="28">
        <f>IF(Q3793=0,0,IF(E3793&gt;1,E3793-1,VLOOKUP(Q3793,Months_Weeks!$A$1:$B$13,2,0)))</f>
        <v>4</v>
      </c>
      <c r="S3793" s="30"/>
      <c r="T3793" s="39"/>
      <c r="U3793" s="39"/>
      <c r="V3793" s="50">
        <f t="shared" si="358"/>
        <v>0</v>
      </c>
      <c r="W3793" s="28">
        <f t="shared" si="359"/>
        <v>11</v>
      </c>
      <c r="X3793" s="28">
        <f>IF(W3793=0,0,IF(E3793&gt;1,E3793-1,VLOOKUP(W3793,Months_Weeks!$A$1:$B$13,2,0)))</f>
        <v>4</v>
      </c>
      <c r="Y3793" s="30"/>
      <c r="Z3793" s="39"/>
      <c r="AA3793" s="31"/>
      <c r="AB3793" s="39"/>
      <c r="AC3793" s="31"/>
      <c r="AD3793" s="40"/>
      <c r="AE3793" s="31"/>
      <c r="AF3793" s="40"/>
      <c r="AG3793" s="31"/>
      <c r="AH3793" s="40"/>
      <c r="AI3793" s="31"/>
      <c r="AJ3793" s="40"/>
    </row>
    <row r="3794" spans="1:36" x14ac:dyDescent="0.25">
      <c r="A3794" s="37" t="s">
        <v>32</v>
      </c>
      <c r="B3794" s="37">
        <v>45</v>
      </c>
      <c r="C3794" s="26" t="str">
        <f>IFERROR(INDEX(Clients[Client_Name],MATCH(Table312[[#This Row],[Client_Code]],Clients[Client_Code],0)),"")</f>
        <v>TRENDY</v>
      </c>
      <c r="D3794" s="25">
        <v>12</v>
      </c>
      <c r="E3794" s="25">
        <v>2</v>
      </c>
      <c r="F3794" s="25" t="b">
        <f>IF(E3794&gt;(VLOOKUP(D3794,Months_Weeks!$A$2:$B$13,2,TRUE)),FALSE)</f>
        <v>0</v>
      </c>
      <c r="G3794" s="63">
        <f>IF(Table312[[#This Row],[Facility]]="Buin",1.5%,0.25%)</f>
        <v>2.5000000000000001E-3</v>
      </c>
      <c r="H3794" s="38"/>
      <c r="I3794" s="38">
        <v>100</v>
      </c>
      <c r="J3794" s="27">
        <f t="shared" si="354"/>
        <v>2200</v>
      </c>
      <c r="K3794" s="28">
        <f t="shared" si="355"/>
        <v>12</v>
      </c>
      <c r="L3794" s="27">
        <f>IF(K3794=0,0,IF(E3794&gt;1,E3794-1,VLOOKUP(K3794,Months_Weeks!$A$1:$B$13,2,0)))</f>
        <v>1</v>
      </c>
      <c r="M3794" s="29"/>
      <c r="N3794" s="39"/>
      <c r="O3794" s="39"/>
      <c r="P3794" s="50">
        <f t="shared" si="356"/>
        <v>0</v>
      </c>
      <c r="Q3794" s="28">
        <f t="shared" si="357"/>
        <v>12</v>
      </c>
      <c r="R3794" s="28">
        <f>IF(Q3794=0,0,IF(E3794&gt;1,E3794-1,VLOOKUP(Q3794,Months_Weeks!$A$1:$B$13,2,0)))</f>
        <v>1</v>
      </c>
      <c r="S3794" s="30"/>
      <c r="T3794" s="39"/>
      <c r="U3794" s="39"/>
      <c r="V3794" s="50">
        <f t="shared" si="358"/>
        <v>0</v>
      </c>
      <c r="W3794" s="28">
        <f t="shared" si="359"/>
        <v>12</v>
      </c>
      <c r="X3794" s="28">
        <f>IF(W3794=0,0,IF(E3794&gt;1,E3794-1,VLOOKUP(W3794,Months_Weeks!$A$1:$B$13,2,0)))</f>
        <v>1</v>
      </c>
      <c r="Y3794" s="30"/>
      <c r="Z3794" s="39"/>
      <c r="AA3794" s="31"/>
      <c r="AB3794" s="39"/>
      <c r="AC3794" s="31"/>
      <c r="AD3794" s="40"/>
      <c r="AE3794" s="31"/>
      <c r="AF3794" s="40"/>
      <c r="AG3794" s="31"/>
      <c r="AH3794" s="40"/>
      <c r="AI3794" s="31"/>
      <c r="AJ3794" s="40"/>
    </row>
    <row r="3795" spans="1:36" x14ac:dyDescent="0.25">
      <c r="A3795" s="37" t="s">
        <v>32</v>
      </c>
      <c r="B3795" s="37">
        <v>45</v>
      </c>
      <c r="C3795" s="26" t="str">
        <f>IFERROR(INDEX(Clients[Client_Name],MATCH(Table312[[#This Row],[Client_Code]],Clients[Client_Code],0)),"")</f>
        <v>TRENDY</v>
      </c>
      <c r="D3795" s="25">
        <v>12</v>
      </c>
      <c r="E3795" s="25">
        <v>3</v>
      </c>
      <c r="F3795" s="25" t="b">
        <f>IF(E3795&gt;(VLOOKUP(D3795,Months_Weeks!$A$2:$B$13,2,TRUE)),FALSE)</f>
        <v>0</v>
      </c>
      <c r="G3795" s="63">
        <f>IF(Table312[[#This Row],[Facility]]="Buin",1.5%,0.25%)</f>
        <v>2.5000000000000001E-3</v>
      </c>
      <c r="H3795" s="38"/>
      <c r="I3795" s="38">
        <v>100</v>
      </c>
      <c r="J3795" s="27">
        <f t="shared" si="354"/>
        <v>2100</v>
      </c>
      <c r="K3795" s="28">
        <f t="shared" si="355"/>
        <v>12</v>
      </c>
      <c r="L3795" s="27">
        <f>IF(K3795=0,0,IF(E3795&gt;1,E3795-1,VLOOKUP(K3795,Months_Weeks!$A$1:$B$13,2,0)))</f>
        <v>2</v>
      </c>
      <c r="M3795" s="29"/>
      <c r="N3795" s="39"/>
      <c r="O3795" s="39"/>
      <c r="P3795" s="50">
        <f t="shared" si="356"/>
        <v>0</v>
      </c>
      <c r="Q3795" s="28">
        <f t="shared" si="357"/>
        <v>12</v>
      </c>
      <c r="R3795" s="28">
        <f>IF(Q3795=0,0,IF(E3795&gt;1,E3795-1,VLOOKUP(Q3795,Months_Weeks!$A$1:$B$13,2,0)))</f>
        <v>2</v>
      </c>
      <c r="S3795" s="30"/>
      <c r="T3795" s="39"/>
      <c r="U3795" s="39"/>
      <c r="V3795" s="50">
        <f t="shared" si="358"/>
        <v>0</v>
      </c>
      <c r="W3795" s="28">
        <f t="shared" si="359"/>
        <v>12</v>
      </c>
      <c r="X3795" s="28">
        <f>IF(W3795=0,0,IF(E3795&gt;1,E3795-1,VLOOKUP(W3795,Months_Weeks!$A$1:$B$13,2,0)))</f>
        <v>2</v>
      </c>
      <c r="Y3795" s="30"/>
      <c r="Z3795" s="39"/>
      <c r="AA3795" s="31"/>
      <c r="AB3795" s="39"/>
      <c r="AC3795" s="31"/>
      <c r="AD3795" s="40"/>
      <c r="AE3795" s="31"/>
      <c r="AF3795" s="40"/>
      <c r="AG3795" s="31"/>
      <c r="AH3795" s="40"/>
      <c r="AI3795" s="31"/>
      <c r="AJ3795" s="40"/>
    </row>
    <row r="3796" spans="1:36" x14ac:dyDescent="0.25">
      <c r="A3796" s="37" t="s">
        <v>32</v>
      </c>
      <c r="B3796" s="37">
        <v>45</v>
      </c>
      <c r="C3796" s="26" t="str">
        <f>IFERROR(INDEX(Clients[Client_Name],MATCH(Table312[[#This Row],[Client_Code]],Clients[Client_Code],0)),"")</f>
        <v>TRENDY</v>
      </c>
      <c r="D3796" s="25">
        <v>12</v>
      </c>
      <c r="E3796" s="25">
        <v>4</v>
      </c>
      <c r="F3796" s="25" t="b">
        <f>IF(E3796&gt;(VLOOKUP(D3796,Months_Weeks!$A$2:$B$13,2,TRUE)),FALSE)</f>
        <v>0</v>
      </c>
      <c r="G3796" s="63">
        <f>IF(Table312[[#This Row],[Facility]]="Buin",1.5%,0.25%)</f>
        <v>2.5000000000000001E-3</v>
      </c>
      <c r="H3796" s="38"/>
      <c r="I3796" s="38">
        <v>100</v>
      </c>
      <c r="J3796" s="27">
        <f t="shared" si="354"/>
        <v>2000</v>
      </c>
      <c r="K3796" s="28">
        <f t="shared" si="355"/>
        <v>12</v>
      </c>
      <c r="L3796" s="27">
        <f>IF(K3796=0,0,IF(E3796&gt;1,E3796-1,VLOOKUP(K3796,Months_Weeks!$A$1:$B$13,2,0)))</f>
        <v>3</v>
      </c>
      <c r="M3796" s="29"/>
      <c r="N3796" s="39"/>
      <c r="O3796" s="39"/>
      <c r="P3796" s="50">
        <f t="shared" si="356"/>
        <v>0</v>
      </c>
      <c r="Q3796" s="28">
        <f t="shared" si="357"/>
        <v>12</v>
      </c>
      <c r="R3796" s="28">
        <f>IF(Q3796=0,0,IF(E3796&gt;1,E3796-1,VLOOKUP(Q3796,Months_Weeks!$A$1:$B$13,2,0)))</f>
        <v>3</v>
      </c>
      <c r="S3796" s="30"/>
      <c r="T3796" s="39"/>
      <c r="U3796" s="39"/>
      <c r="V3796" s="50">
        <f t="shared" si="358"/>
        <v>0</v>
      </c>
      <c r="W3796" s="28">
        <f t="shared" si="359"/>
        <v>12</v>
      </c>
      <c r="X3796" s="28">
        <f>IF(W3796=0,0,IF(E3796&gt;1,E3796-1,VLOOKUP(W3796,Months_Weeks!$A$1:$B$13,2,0)))</f>
        <v>3</v>
      </c>
      <c r="Y3796" s="30"/>
      <c r="Z3796" s="39"/>
      <c r="AA3796" s="31"/>
      <c r="AB3796" s="39"/>
      <c r="AC3796" s="31"/>
      <c r="AD3796" s="40"/>
      <c r="AE3796" s="31"/>
      <c r="AF3796" s="40"/>
      <c r="AG3796" s="31"/>
      <c r="AH3796" s="40"/>
      <c r="AI3796" s="31"/>
      <c r="AJ3796" s="40"/>
    </row>
    <row r="3797" spans="1:36" x14ac:dyDescent="0.25">
      <c r="A3797" s="37" t="s">
        <v>32</v>
      </c>
      <c r="B3797" s="37">
        <v>45</v>
      </c>
      <c r="C3797" s="26" t="str">
        <f>IFERROR(INDEX(Clients[Client_Name],MATCH(Table312[[#This Row],[Client_Code]],Clients[Client_Code],0)),"")</f>
        <v>TRENDY</v>
      </c>
      <c r="D3797" s="25">
        <v>12</v>
      </c>
      <c r="E3797" s="25">
        <v>5</v>
      </c>
      <c r="F3797" s="25" t="b">
        <f>IF(E3797&gt;(VLOOKUP(D3797,Months_Weeks!$A$2:$B$13,2,TRUE)),FALSE)</f>
        <v>0</v>
      </c>
      <c r="G3797" s="63">
        <f>IF(Table312[[#This Row],[Facility]]="Buin",1.5%,0.25%)</f>
        <v>2.5000000000000001E-3</v>
      </c>
      <c r="H3797" s="38"/>
      <c r="I3797" s="38">
        <v>100</v>
      </c>
      <c r="J3797" s="27">
        <f t="shared" si="354"/>
        <v>1900</v>
      </c>
      <c r="K3797" s="28">
        <f t="shared" si="355"/>
        <v>12</v>
      </c>
      <c r="L3797" s="27">
        <f>IF(K3797=0,0,IF(E3797&gt;1,E3797-1,VLOOKUP(K3797,Months_Weeks!$A$1:$B$13,2,0)))</f>
        <v>4</v>
      </c>
      <c r="M3797" s="29"/>
      <c r="N3797" s="39"/>
      <c r="O3797" s="39"/>
      <c r="P3797" s="50">
        <f t="shared" si="356"/>
        <v>0</v>
      </c>
      <c r="Q3797" s="28">
        <f t="shared" si="357"/>
        <v>12</v>
      </c>
      <c r="R3797" s="28">
        <f>IF(Q3797=0,0,IF(E3797&gt;1,E3797-1,VLOOKUP(Q3797,Months_Weeks!$A$1:$B$13,2,0)))</f>
        <v>4</v>
      </c>
      <c r="S3797" s="30"/>
      <c r="T3797" s="39"/>
      <c r="U3797" s="39"/>
      <c r="V3797" s="50">
        <f t="shared" si="358"/>
        <v>0</v>
      </c>
      <c r="W3797" s="28">
        <f t="shared" si="359"/>
        <v>12</v>
      </c>
      <c r="X3797" s="28">
        <f>IF(W3797=0,0,IF(E3797&gt;1,E3797-1,VLOOKUP(W3797,Months_Weeks!$A$1:$B$13,2,0)))</f>
        <v>4</v>
      </c>
      <c r="Y3797" s="30"/>
      <c r="Z3797" s="39"/>
      <c r="AA3797" s="31"/>
      <c r="AB3797" s="39"/>
      <c r="AC3797" s="31"/>
      <c r="AD3797" s="40"/>
      <c r="AE3797" s="31"/>
      <c r="AF3797" s="40"/>
      <c r="AG3797" s="31"/>
      <c r="AH3797" s="40"/>
      <c r="AI3797" s="31"/>
      <c r="AJ3797" s="40"/>
    </row>
    <row r="3798" spans="1:36" x14ac:dyDescent="0.25">
      <c r="A3798" s="37" t="s">
        <v>32</v>
      </c>
      <c r="B3798" s="37">
        <v>45</v>
      </c>
      <c r="C3798" s="26" t="str">
        <f>IFERROR(INDEX(Clients[Client_Name],MATCH(Table312[[#This Row],[Client_Code]],Clients[Client_Code],0)),"")</f>
        <v>TRENDY</v>
      </c>
      <c r="D3798" s="25">
        <v>12</v>
      </c>
      <c r="E3798" s="25">
        <v>5</v>
      </c>
      <c r="F3798" s="25" t="b">
        <f>IF(E3798&gt;(VLOOKUP(D3798,Months_Weeks!$A$2:$B$13,2,TRUE)),FALSE)</f>
        <v>0</v>
      </c>
      <c r="G3798" s="63">
        <f>IF(Table312[[#This Row],[Facility]]="Buin",1.5%,0.25%)</f>
        <v>2.5000000000000001E-3</v>
      </c>
      <c r="H3798" s="38"/>
      <c r="I3798" s="38">
        <v>100</v>
      </c>
      <c r="J3798" s="27">
        <f t="shared" si="354"/>
        <v>1900</v>
      </c>
      <c r="K3798" s="28">
        <f t="shared" si="355"/>
        <v>12</v>
      </c>
      <c r="L3798" s="27">
        <f>IF(K3798=0,0,IF(E3798&gt;1,E3798-1,VLOOKUP(K3798,Months_Weeks!$A$1:$B$13,2,0)))</f>
        <v>4</v>
      </c>
      <c r="M3798" s="29"/>
      <c r="N3798" s="39"/>
      <c r="O3798" s="39"/>
      <c r="P3798" s="50">
        <f t="shared" si="356"/>
        <v>0</v>
      </c>
      <c r="Q3798" s="28">
        <f t="shared" si="357"/>
        <v>12</v>
      </c>
      <c r="R3798" s="28">
        <f>IF(Q3798=0,0,IF(E3798&gt;1,E3798-1,VLOOKUP(Q3798,Months_Weeks!$A$1:$B$13,2,0)))</f>
        <v>4</v>
      </c>
      <c r="S3798" s="30"/>
      <c r="T3798" s="39"/>
      <c r="U3798" s="39"/>
      <c r="V3798" s="50">
        <f t="shared" si="358"/>
        <v>0</v>
      </c>
      <c r="W3798" s="28">
        <f t="shared" si="359"/>
        <v>12</v>
      </c>
      <c r="X3798" s="28">
        <f>IF(W3798=0,0,IF(E3798&gt;1,E3798-1,VLOOKUP(W3798,Months_Weeks!$A$1:$B$13,2,0)))</f>
        <v>4</v>
      </c>
      <c r="Y3798" s="30"/>
      <c r="Z3798" s="39"/>
      <c r="AA3798" s="31"/>
      <c r="AB3798" s="39"/>
      <c r="AC3798" s="31"/>
      <c r="AD3798" s="40"/>
      <c r="AE3798" s="31"/>
      <c r="AF3798" s="40"/>
      <c r="AG3798" s="31"/>
      <c r="AH3798" s="40"/>
      <c r="AI3798" s="31"/>
      <c r="AJ3798" s="40"/>
    </row>
    <row r="3799" spans="1:36" x14ac:dyDescent="0.25">
      <c r="A3799" s="37" t="s">
        <v>62</v>
      </c>
      <c r="B3799" s="37">
        <v>1016</v>
      </c>
      <c r="C3799" s="26" t="str">
        <f>IFERROR(INDEX(Clients[Client_Name],MATCH(Table312[[#This Row],[Client_Code]],Clients[Client_Code],0)),"")</f>
        <v>UKITCHEN</v>
      </c>
      <c r="D3799" s="25">
        <v>1</v>
      </c>
      <c r="E3799" s="25">
        <v>1</v>
      </c>
      <c r="F3799" s="25" t="b">
        <f>IF(E3799&gt;(VLOOKUP(D3799,Months_Weeks!$A$2:$B$13,2,TRUE)),FALSE)</f>
        <v>0</v>
      </c>
      <c r="G3799" s="63">
        <f>IF(Table312[[#This Row],[Facility]]="Buin",1.5%,0.25%)</f>
        <v>1.4999999999999999E-2</v>
      </c>
      <c r="H3799" s="38">
        <v>12</v>
      </c>
      <c r="I3799" s="38"/>
      <c r="J3799" s="27">
        <f t="shared" si="354"/>
        <v>12</v>
      </c>
      <c r="K3799" s="28">
        <f t="shared" si="355"/>
        <v>0</v>
      </c>
      <c r="L3799" s="27">
        <f>IF(K3799=0,0,IF(E3799&gt;1,E3799-1,VLOOKUP(K3799,Months_Weeks!$A$1:$B$13,2,0)))</f>
        <v>0</v>
      </c>
      <c r="M3799" s="29"/>
      <c r="N3799" s="39"/>
      <c r="O3799" s="39"/>
      <c r="P3799" s="50">
        <f t="shared" si="356"/>
        <v>0</v>
      </c>
      <c r="Q3799" s="28">
        <f t="shared" si="357"/>
        <v>0</v>
      </c>
      <c r="R3799" s="28">
        <f>IF(Q3799=0,0,IF(E3799&gt;1,E3799-1,VLOOKUP(Q3799,Months_Weeks!$A$1:$B$13,2,0)))</f>
        <v>0</v>
      </c>
      <c r="S3799" s="30"/>
      <c r="T3799" s="39"/>
      <c r="U3799" s="39"/>
      <c r="V3799" s="50">
        <f t="shared" si="358"/>
        <v>0</v>
      </c>
      <c r="W3799" s="28">
        <f t="shared" si="359"/>
        <v>0</v>
      </c>
      <c r="X3799" s="28">
        <f>IF(W3799=0,0,IF(E3799&gt;1,E3799-1,VLOOKUP(W3799,Months_Weeks!$A$1:$B$13,2,0)))</f>
        <v>0</v>
      </c>
      <c r="Y3799" s="30"/>
      <c r="Z3799" s="39"/>
      <c r="AA3799" s="31">
        <v>1</v>
      </c>
      <c r="AB3799" s="72">
        <v>1.7070000000000001</v>
      </c>
      <c r="AC3799" s="31"/>
      <c r="AD3799" s="40"/>
      <c r="AE3799" s="31"/>
      <c r="AF3799" s="40"/>
      <c r="AG3799" s="31"/>
      <c r="AH3799" s="40"/>
      <c r="AI3799" s="31">
        <v>1</v>
      </c>
      <c r="AJ3799" s="70">
        <v>1.4730000000000001</v>
      </c>
    </row>
    <row r="3800" spans="1:36" x14ac:dyDescent="0.25">
      <c r="A3800" s="37" t="s">
        <v>62</v>
      </c>
      <c r="B3800" s="37">
        <v>1016</v>
      </c>
      <c r="C3800" s="26" t="str">
        <f>IFERROR(INDEX(Clients[Client_Name],MATCH(Table312[[#This Row],[Client_Code]],Clients[Client_Code],0)),"")</f>
        <v>UKITCHEN</v>
      </c>
      <c r="D3800" s="25">
        <v>1</v>
      </c>
      <c r="E3800" s="25">
        <v>2</v>
      </c>
      <c r="F3800" s="25" t="b">
        <f>IF(E3800&gt;(VLOOKUP(D3800,Months_Weeks!$A$2:$B$13,2,TRUE)),FALSE)</f>
        <v>0</v>
      </c>
      <c r="G3800" s="63">
        <f>IF(Table312[[#This Row],[Facility]]="Buin",1.5%,0.25%)</f>
        <v>1.4999999999999999E-2</v>
      </c>
      <c r="H3800" s="38">
        <v>4</v>
      </c>
      <c r="I3800" s="38"/>
      <c r="J3800" s="27">
        <f t="shared" si="354"/>
        <v>16</v>
      </c>
      <c r="K3800" s="28">
        <f t="shared" si="355"/>
        <v>1</v>
      </c>
      <c r="L3800" s="27">
        <f>IF(K3800=0,0,IF(E3800&gt;1,E3800-1,VLOOKUP(K3800,Months_Weeks!$A$1:$B$13,2,0)))</f>
        <v>1</v>
      </c>
      <c r="M3800" s="29"/>
      <c r="N3800" s="39"/>
      <c r="O3800" s="39"/>
      <c r="P3800" s="50">
        <f t="shared" si="356"/>
        <v>0</v>
      </c>
      <c r="Q3800" s="28">
        <f t="shared" si="357"/>
        <v>1</v>
      </c>
      <c r="R3800" s="28">
        <f>IF(Q3800=0,0,IF(E3800&gt;1,E3800-1,VLOOKUP(Q3800,Months_Weeks!$A$1:$B$13,2,0)))</f>
        <v>1</v>
      </c>
      <c r="S3800" s="30"/>
      <c r="T3800" s="39"/>
      <c r="U3800" s="39"/>
      <c r="V3800" s="50">
        <f t="shared" si="358"/>
        <v>0</v>
      </c>
      <c r="W3800" s="28">
        <f t="shared" si="359"/>
        <v>1</v>
      </c>
      <c r="X3800" s="28">
        <f>IF(W3800=0,0,IF(E3800&gt;1,E3800-1,VLOOKUP(W3800,Months_Weeks!$A$1:$B$13,2,0)))</f>
        <v>1</v>
      </c>
      <c r="Y3800" s="30"/>
      <c r="Z3800" s="39"/>
      <c r="AA3800" s="31"/>
      <c r="AB3800" s="39"/>
      <c r="AC3800" s="31"/>
      <c r="AD3800" s="40"/>
      <c r="AE3800" s="31"/>
      <c r="AF3800" s="40"/>
      <c r="AG3800" s="31"/>
      <c r="AH3800" s="40"/>
      <c r="AI3800" s="31"/>
      <c r="AJ3800" s="40"/>
    </row>
    <row r="3801" spans="1:36" x14ac:dyDescent="0.25">
      <c r="A3801" s="37" t="s">
        <v>62</v>
      </c>
      <c r="B3801" s="37">
        <v>1016</v>
      </c>
      <c r="C3801" s="26" t="str">
        <f>IFERROR(INDEX(Clients[Client_Name],MATCH(Table312[[#This Row],[Client_Code]],Clients[Client_Code],0)),"")</f>
        <v>UKITCHEN</v>
      </c>
      <c r="D3801" s="25">
        <v>1</v>
      </c>
      <c r="E3801" s="25">
        <v>3</v>
      </c>
      <c r="F3801" s="25" t="b">
        <f>IF(E3801&gt;(VLOOKUP(D3801,Months_Weeks!$A$2:$B$13,2,TRUE)),FALSE)</f>
        <v>0</v>
      </c>
      <c r="G3801" s="63">
        <f>IF(Table312[[#This Row],[Facility]]="Buin",1.5%,0.25%)</f>
        <v>1.4999999999999999E-2</v>
      </c>
      <c r="H3801" s="38"/>
      <c r="I3801" s="38">
        <v>4</v>
      </c>
      <c r="J3801" s="27">
        <f t="shared" si="354"/>
        <v>12</v>
      </c>
      <c r="K3801" s="28">
        <f t="shared" si="355"/>
        <v>1</v>
      </c>
      <c r="L3801" s="27">
        <f>IF(K3801=0,0,IF(E3801&gt;1,E3801-1,VLOOKUP(K3801,Months_Weeks!$A$1:$B$13,2,0)))</f>
        <v>2</v>
      </c>
      <c r="M3801" s="29"/>
      <c r="N3801" s="39"/>
      <c r="O3801" s="39"/>
      <c r="P3801" s="50">
        <f t="shared" si="356"/>
        <v>0</v>
      </c>
      <c r="Q3801" s="28">
        <f t="shared" si="357"/>
        <v>1</v>
      </c>
      <c r="R3801" s="28">
        <f>IF(Q3801=0,0,IF(E3801&gt;1,E3801-1,VLOOKUP(Q3801,Months_Weeks!$A$1:$B$13,2,0)))</f>
        <v>2</v>
      </c>
      <c r="S3801" s="30"/>
      <c r="T3801" s="39"/>
      <c r="U3801" s="39"/>
      <c r="V3801" s="50">
        <f t="shared" si="358"/>
        <v>0</v>
      </c>
      <c r="W3801" s="28">
        <f t="shared" si="359"/>
        <v>1</v>
      </c>
      <c r="X3801" s="28">
        <f>IF(W3801=0,0,IF(E3801&gt;1,E3801-1,VLOOKUP(W3801,Months_Weeks!$A$1:$B$13,2,0)))</f>
        <v>2</v>
      </c>
      <c r="Y3801" s="30"/>
      <c r="Z3801" s="39"/>
      <c r="AA3801" s="31"/>
      <c r="AB3801" s="39"/>
      <c r="AC3801" s="31"/>
      <c r="AD3801" s="40"/>
      <c r="AE3801" s="31"/>
      <c r="AF3801" s="40"/>
      <c r="AG3801" s="31"/>
      <c r="AH3801" s="40"/>
      <c r="AI3801" s="31"/>
      <c r="AJ3801" s="40"/>
    </row>
    <row r="3802" spans="1:36" x14ac:dyDescent="0.25">
      <c r="A3802" s="37" t="s">
        <v>62</v>
      </c>
      <c r="B3802" s="37">
        <v>1016</v>
      </c>
      <c r="C3802" s="26" t="str">
        <f>IFERROR(INDEX(Clients[Client_Name],MATCH(Table312[[#This Row],[Client_Code]],Clients[Client_Code],0)),"")</f>
        <v>UKITCHEN</v>
      </c>
      <c r="D3802" s="25">
        <v>1</v>
      </c>
      <c r="E3802" s="25">
        <v>4</v>
      </c>
      <c r="F3802" s="25" t="b">
        <f>IF(E3802&gt;(VLOOKUP(D3802,Months_Weeks!$A$2:$B$13,2,TRUE)),FALSE)</f>
        <v>0</v>
      </c>
      <c r="G3802" s="63">
        <f>IF(Table312[[#This Row],[Facility]]="Buin",1.5%,0.25%)</f>
        <v>1.4999999999999999E-2</v>
      </c>
      <c r="H3802" s="38">
        <v>15</v>
      </c>
      <c r="I3802" s="38"/>
      <c r="J3802" s="27">
        <f t="shared" si="354"/>
        <v>27</v>
      </c>
      <c r="K3802" s="28">
        <f t="shared" si="355"/>
        <v>1</v>
      </c>
      <c r="L3802" s="27">
        <f>IF(K3802=0,0,IF(E3802&gt;1,E3802-1,VLOOKUP(K3802,Months_Weeks!$A$1:$B$13,2,0)))</f>
        <v>3</v>
      </c>
      <c r="M3802" s="29"/>
      <c r="N3802" s="39"/>
      <c r="O3802" s="39"/>
      <c r="P3802" s="50">
        <f t="shared" si="356"/>
        <v>0</v>
      </c>
      <c r="Q3802" s="28">
        <f t="shared" si="357"/>
        <v>1</v>
      </c>
      <c r="R3802" s="28">
        <f>IF(Q3802=0,0,IF(E3802&gt;1,E3802-1,VLOOKUP(Q3802,Months_Weeks!$A$1:$B$13,2,0)))</f>
        <v>3</v>
      </c>
      <c r="S3802" s="30"/>
      <c r="T3802" s="39"/>
      <c r="U3802" s="39"/>
      <c r="V3802" s="50">
        <f t="shared" si="358"/>
        <v>0</v>
      </c>
      <c r="W3802" s="28">
        <f t="shared" si="359"/>
        <v>1</v>
      </c>
      <c r="X3802" s="28">
        <f>IF(W3802=0,0,IF(E3802&gt;1,E3802-1,VLOOKUP(W3802,Months_Weeks!$A$1:$B$13,2,0)))</f>
        <v>3</v>
      </c>
      <c r="Y3802" s="30"/>
      <c r="Z3802" s="39"/>
      <c r="AA3802" s="31"/>
      <c r="AB3802" s="39"/>
      <c r="AC3802" s="31"/>
      <c r="AD3802" s="40"/>
      <c r="AE3802" s="31"/>
      <c r="AF3802" s="40"/>
      <c r="AG3802" s="31"/>
      <c r="AH3802" s="40"/>
      <c r="AI3802" s="31"/>
      <c r="AJ3802" s="40"/>
    </row>
    <row r="3803" spans="1:36" x14ac:dyDescent="0.25">
      <c r="A3803" s="37" t="s">
        <v>62</v>
      </c>
      <c r="B3803" s="37">
        <v>1016</v>
      </c>
      <c r="C3803" s="26" t="str">
        <f>IFERROR(INDEX(Clients[Client_Name],MATCH(Table312[[#This Row],[Client_Code]],Clients[Client_Code],0)),"")</f>
        <v>UKITCHEN</v>
      </c>
      <c r="D3803" s="25">
        <v>2</v>
      </c>
      <c r="E3803" s="25">
        <v>1</v>
      </c>
      <c r="F3803" s="25" t="b">
        <f>IF(E3803&gt;(VLOOKUP(D3803,Months_Weeks!$A$2:$B$13,2,TRUE)),FALSE)</f>
        <v>0</v>
      </c>
      <c r="G3803" s="63">
        <f>IF(Table312[[#This Row],[Facility]]="Buin",1.5%,0.25%)</f>
        <v>1.4999999999999999E-2</v>
      </c>
      <c r="H3803" s="38">
        <v>0</v>
      </c>
      <c r="I3803" s="38"/>
      <c r="J3803" s="27">
        <f t="shared" si="354"/>
        <v>27</v>
      </c>
      <c r="K3803" s="28">
        <f t="shared" si="355"/>
        <v>1</v>
      </c>
      <c r="L3803" s="27">
        <f>IF(K3803=0,0,IF(E3803&gt;1,E3803-1,VLOOKUP(K3803,Months_Weeks!$A$1:$B$13,2,0)))</f>
        <v>4</v>
      </c>
      <c r="M3803" s="29"/>
      <c r="N3803" s="39"/>
      <c r="O3803" s="39"/>
      <c r="P3803" s="50">
        <f t="shared" si="356"/>
        <v>0</v>
      </c>
      <c r="Q3803" s="28">
        <f t="shared" si="357"/>
        <v>1</v>
      </c>
      <c r="R3803" s="28">
        <f>IF(Q3803=0,0,IF(E3803&gt;1,E3803-1,VLOOKUP(Q3803,Months_Weeks!$A$1:$B$13,2,0)))</f>
        <v>4</v>
      </c>
      <c r="S3803" s="30"/>
      <c r="T3803" s="39"/>
      <c r="U3803" s="39"/>
      <c r="V3803" s="50">
        <f t="shared" si="358"/>
        <v>0</v>
      </c>
      <c r="W3803" s="28">
        <f t="shared" si="359"/>
        <v>1</v>
      </c>
      <c r="X3803" s="28">
        <f>IF(W3803=0,0,IF(E3803&gt;1,E3803-1,VLOOKUP(W3803,Months_Weeks!$A$1:$B$13,2,0)))</f>
        <v>4</v>
      </c>
      <c r="Y3803" s="30"/>
      <c r="Z3803" s="39"/>
      <c r="AA3803" s="31"/>
      <c r="AB3803" s="39"/>
      <c r="AC3803" s="31"/>
      <c r="AD3803" s="40"/>
      <c r="AE3803" s="31"/>
      <c r="AF3803" s="40"/>
      <c r="AG3803" s="31"/>
      <c r="AH3803" s="40"/>
      <c r="AI3803" s="31"/>
      <c r="AJ3803" s="40"/>
    </row>
    <row r="3804" spans="1:36" x14ac:dyDescent="0.25">
      <c r="A3804" s="37" t="s">
        <v>62</v>
      </c>
      <c r="B3804" s="37">
        <v>1016</v>
      </c>
      <c r="C3804" s="26" t="str">
        <f>IFERROR(INDEX(Clients[Client_Name],MATCH(Table312[[#This Row],[Client_Code]],Clients[Client_Code],0)),"")</f>
        <v>UKITCHEN</v>
      </c>
      <c r="D3804" s="25">
        <v>2</v>
      </c>
      <c r="E3804" s="25">
        <v>2</v>
      </c>
      <c r="F3804" s="25" t="b">
        <f>IF(E3804&gt;(VLOOKUP(D3804,Months_Weeks!$A$2:$B$13,2,TRUE)),FALSE)</f>
        <v>0</v>
      </c>
      <c r="G3804" s="63">
        <f>IF(Table312[[#This Row],[Facility]]="Buin",1.5%,0.25%)</f>
        <v>1.4999999999999999E-2</v>
      </c>
      <c r="H3804" s="38">
        <v>4</v>
      </c>
      <c r="I3804" s="38"/>
      <c r="J3804" s="27">
        <f t="shared" si="354"/>
        <v>31</v>
      </c>
      <c r="K3804" s="28">
        <f t="shared" si="355"/>
        <v>2</v>
      </c>
      <c r="L3804" s="27">
        <f>IF(K3804=0,0,IF(E3804&gt;1,E3804-1,VLOOKUP(K3804,Months_Weeks!$A$1:$B$13,2,0)))</f>
        <v>1</v>
      </c>
      <c r="M3804" s="29"/>
      <c r="N3804" s="39"/>
      <c r="O3804" s="39"/>
      <c r="P3804" s="50">
        <f t="shared" si="356"/>
        <v>0</v>
      </c>
      <c r="Q3804" s="28">
        <f t="shared" si="357"/>
        <v>2</v>
      </c>
      <c r="R3804" s="28">
        <f>IF(Q3804=0,0,IF(E3804&gt;1,E3804-1,VLOOKUP(Q3804,Months_Weeks!$A$1:$B$13,2,0)))</f>
        <v>1</v>
      </c>
      <c r="S3804" s="30"/>
      <c r="T3804" s="39"/>
      <c r="U3804" s="39"/>
      <c r="V3804" s="50">
        <f t="shared" si="358"/>
        <v>0</v>
      </c>
      <c r="W3804" s="28">
        <f t="shared" si="359"/>
        <v>2</v>
      </c>
      <c r="X3804" s="28">
        <f>IF(W3804=0,0,IF(E3804&gt;1,E3804-1,VLOOKUP(W3804,Months_Weeks!$A$1:$B$13,2,0)))</f>
        <v>1</v>
      </c>
      <c r="Y3804" s="30"/>
      <c r="Z3804" s="39"/>
      <c r="AA3804" s="31"/>
      <c r="AB3804" s="39"/>
      <c r="AC3804" s="31"/>
      <c r="AD3804" s="40"/>
      <c r="AE3804" s="31"/>
      <c r="AF3804" s="40"/>
      <c r="AG3804" s="31"/>
      <c r="AH3804" s="40"/>
      <c r="AI3804" s="31"/>
      <c r="AJ3804" s="40"/>
    </row>
    <row r="3805" spans="1:36" x14ac:dyDescent="0.25">
      <c r="A3805" s="37" t="s">
        <v>62</v>
      </c>
      <c r="B3805" s="37">
        <v>1016</v>
      </c>
      <c r="C3805" s="26" t="str">
        <f>IFERROR(INDEX(Clients[Client_Name],MATCH(Table312[[#This Row],[Client_Code]],Clients[Client_Code],0)),"")</f>
        <v>UKITCHEN</v>
      </c>
      <c r="D3805" s="25">
        <v>2</v>
      </c>
      <c r="E3805" s="25">
        <v>3</v>
      </c>
      <c r="F3805" s="25" t="b">
        <f>IF(E3805&gt;(VLOOKUP(D3805,Months_Weeks!$A$2:$B$13,2,TRUE)),FALSE)</f>
        <v>0</v>
      </c>
      <c r="G3805" s="63">
        <f>IF(Table312[[#This Row],[Facility]]="Buin",1.5%,0.25%)</f>
        <v>1.4999999999999999E-2</v>
      </c>
      <c r="H3805" s="38"/>
      <c r="I3805" s="38">
        <v>1</v>
      </c>
      <c r="J3805" s="27">
        <f t="shared" si="354"/>
        <v>30</v>
      </c>
      <c r="K3805" s="28">
        <f t="shared" si="355"/>
        <v>2</v>
      </c>
      <c r="L3805" s="27">
        <f>IF(K3805=0,0,IF(E3805&gt;1,E3805-1,VLOOKUP(K3805,Months_Weeks!$A$1:$B$13,2,0)))</f>
        <v>2</v>
      </c>
      <c r="M3805" s="29"/>
      <c r="N3805" s="39"/>
      <c r="O3805" s="39"/>
      <c r="P3805" s="50">
        <f t="shared" si="356"/>
        <v>0</v>
      </c>
      <c r="Q3805" s="28">
        <f t="shared" si="357"/>
        <v>2</v>
      </c>
      <c r="R3805" s="28">
        <f>IF(Q3805=0,0,IF(E3805&gt;1,E3805-1,VLOOKUP(Q3805,Months_Weeks!$A$1:$B$13,2,0)))</f>
        <v>2</v>
      </c>
      <c r="S3805" s="30"/>
      <c r="T3805" s="39"/>
      <c r="U3805" s="39"/>
      <c r="V3805" s="50">
        <f t="shared" si="358"/>
        <v>0</v>
      </c>
      <c r="W3805" s="28">
        <f t="shared" si="359"/>
        <v>2</v>
      </c>
      <c r="X3805" s="28">
        <f>IF(W3805=0,0,IF(E3805&gt;1,E3805-1,VLOOKUP(W3805,Months_Weeks!$A$1:$B$13,2,0)))</f>
        <v>2</v>
      </c>
      <c r="Y3805" s="30"/>
      <c r="Z3805" s="39"/>
      <c r="AA3805" s="31"/>
      <c r="AB3805" s="39"/>
      <c r="AC3805" s="31"/>
      <c r="AD3805" s="40"/>
      <c r="AE3805" s="31"/>
      <c r="AF3805" s="40"/>
      <c r="AG3805" s="31"/>
      <c r="AH3805" s="40"/>
      <c r="AI3805" s="31"/>
      <c r="AJ3805" s="40"/>
    </row>
    <row r="3806" spans="1:36" x14ac:dyDescent="0.25">
      <c r="A3806" s="37" t="s">
        <v>62</v>
      </c>
      <c r="B3806" s="37">
        <v>1016</v>
      </c>
      <c r="C3806" s="26" t="str">
        <f>IFERROR(INDEX(Clients[Client_Name],MATCH(Table312[[#This Row],[Client_Code]],Clients[Client_Code],0)),"")</f>
        <v>UKITCHEN</v>
      </c>
      <c r="D3806" s="25">
        <v>2</v>
      </c>
      <c r="E3806" s="25">
        <v>4</v>
      </c>
      <c r="F3806" s="25" t="b">
        <f>IF(E3806&gt;(VLOOKUP(D3806,Months_Weeks!$A$2:$B$13,2,TRUE)),FALSE)</f>
        <v>0</v>
      </c>
      <c r="G3806" s="63">
        <f>IF(Table312[[#This Row],[Facility]]="Buin",1.5%,0.25%)</f>
        <v>1.4999999999999999E-2</v>
      </c>
      <c r="H3806" s="38"/>
      <c r="I3806" s="38">
        <v>11</v>
      </c>
      <c r="J3806" s="27">
        <f t="shared" si="354"/>
        <v>19</v>
      </c>
      <c r="K3806" s="28">
        <f t="shared" si="355"/>
        <v>2</v>
      </c>
      <c r="L3806" s="27">
        <f>IF(K3806=0,0,IF(E3806&gt;1,E3806-1,VLOOKUP(K3806,Months_Weeks!$A$1:$B$13,2,0)))</f>
        <v>3</v>
      </c>
      <c r="M3806" s="29"/>
      <c r="N3806" s="39"/>
      <c r="O3806" s="39"/>
      <c r="P3806" s="50">
        <f t="shared" si="356"/>
        <v>0</v>
      </c>
      <c r="Q3806" s="28">
        <f t="shared" si="357"/>
        <v>2</v>
      </c>
      <c r="R3806" s="28">
        <f>IF(Q3806=0,0,IF(E3806&gt;1,E3806-1,VLOOKUP(Q3806,Months_Weeks!$A$1:$B$13,2,0)))</f>
        <v>3</v>
      </c>
      <c r="S3806" s="30"/>
      <c r="T3806" s="39"/>
      <c r="U3806" s="39"/>
      <c r="V3806" s="50">
        <f t="shared" si="358"/>
        <v>0</v>
      </c>
      <c r="W3806" s="28">
        <f t="shared" si="359"/>
        <v>2</v>
      </c>
      <c r="X3806" s="28">
        <f>IF(W3806=0,0,IF(E3806&gt;1,E3806-1,VLOOKUP(W3806,Months_Weeks!$A$1:$B$13,2,0)))</f>
        <v>3</v>
      </c>
      <c r="Y3806" s="30"/>
      <c r="Z3806" s="39"/>
      <c r="AA3806" s="31"/>
      <c r="AB3806" s="39"/>
      <c r="AC3806" s="31"/>
      <c r="AD3806" s="40"/>
      <c r="AE3806" s="31"/>
      <c r="AF3806" s="40"/>
      <c r="AG3806" s="31"/>
      <c r="AH3806" s="40"/>
      <c r="AI3806" s="31"/>
      <c r="AJ3806" s="40"/>
    </row>
    <row r="3807" spans="1:36" x14ac:dyDescent="0.25">
      <c r="A3807" s="37" t="s">
        <v>62</v>
      </c>
      <c r="B3807" s="37">
        <v>1016</v>
      </c>
      <c r="C3807" s="26" t="str">
        <f>IFERROR(INDEX(Clients[Client_Name],MATCH(Table312[[#This Row],[Client_Code]],Clients[Client_Code],0)),"")</f>
        <v>UKITCHEN</v>
      </c>
      <c r="D3807" s="25">
        <v>3</v>
      </c>
      <c r="E3807" s="25">
        <v>1</v>
      </c>
      <c r="F3807" s="25" t="b">
        <f>IF(E3807&gt;(VLOOKUP(D3807,Months_Weeks!$A$2:$B$13,2,TRUE)),FALSE)</f>
        <v>0</v>
      </c>
      <c r="G3807" s="63">
        <f>IF(Table312[[#This Row],[Facility]]="Buin",1.5%,0.25%)</f>
        <v>1.4999999999999999E-2</v>
      </c>
      <c r="H3807" s="38">
        <v>5</v>
      </c>
      <c r="I3807" s="38"/>
      <c r="J3807" s="27">
        <f t="shared" si="354"/>
        <v>24</v>
      </c>
      <c r="K3807" s="28">
        <f t="shared" si="355"/>
        <v>2</v>
      </c>
      <c r="L3807" s="27">
        <f>IF(K3807=0,0,IF(E3807&gt;1,E3807-1,VLOOKUP(K3807,Months_Weeks!$A$1:$B$13,2,0)))</f>
        <v>4</v>
      </c>
      <c r="M3807" s="29"/>
      <c r="N3807" s="39"/>
      <c r="O3807" s="39"/>
      <c r="P3807" s="50">
        <f t="shared" si="356"/>
        <v>0</v>
      </c>
      <c r="Q3807" s="28">
        <f t="shared" si="357"/>
        <v>2</v>
      </c>
      <c r="R3807" s="28">
        <f>IF(Q3807=0,0,IF(E3807&gt;1,E3807-1,VLOOKUP(Q3807,Months_Weeks!$A$1:$B$13,2,0)))</f>
        <v>4</v>
      </c>
      <c r="S3807" s="30"/>
      <c r="T3807" s="39"/>
      <c r="U3807" s="39"/>
      <c r="V3807" s="50">
        <f t="shared" si="358"/>
        <v>0</v>
      </c>
      <c r="W3807" s="28">
        <f t="shared" si="359"/>
        <v>2</v>
      </c>
      <c r="X3807" s="28">
        <f>IF(W3807=0,0,IF(E3807&gt;1,E3807-1,VLOOKUP(W3807,Months_Weeks!$A$1:$B$13,2,0)))</f>
        <v>4</v>
      </c>
      <c r="Y3807" s="30"/>
      <c r="Z3807" s="39"/>
      <c r="AA3807" s="31"/>
      <c r="AB3807" s="39"/>
      <c r="AC3807" s="31"/>
      <c r="AD3807" s="40"/>
      <c r="AE3807" s="31"/>
      <c r="AF3807" s="40"/>
      <c r="AG3807" s="31"/>
      <c r="AH3807" s="40"/>
      <c r="AI3807" s="31"/>
      <c r="AJ3807" s="40"/>
    </row>
    <row r="3808" spans="1:36" x14ac:dyDescent="0.25">
      <c r="A3808" s="37" t="s">
        <v>62</v>
      </c>
      <c r="B3808" s="37">
        <v>1016</v>
      </c>
      <c r="C3808" s="26" t="str">
        <f>IFERROR(INDEX(Clients[Client_Name],MATCH(Table312[[#This Row],[Client_Code]],Clients[Client_Code],0)),"")</f>
        <v>UKITCHEN</v>
      </c>
      <c r="D3808" s="25">
        <v>3</v>
      </c>
      <c r="E3808" s="25">
        <v>2</v>
      </c>
      <c r="F3808" s="25" t="b">
        <f>IF(E3808&gt;(VLOOKUP(D3808,Months_Weeks!$A$2:$B$13,2,TRUE)),FALSE)</f>
        <v>0</v>
      </c>
      <c r="G3808" s="63">
        <f>IF(Table312[[#This Row],[Facility]]="Buin",1.5%,0.25%)</f>
        <v>1.4999999999999999E-2</v>
      </c>
      <c r="H3808" s="38"/>
      <c r="I3808" s="38"/>
      <c r="J3808" s="27">
        <f t="shared" si="354"/>
        <v>24</v>
      </c>
      <c r="K3808" s="28">
        <f t="shared" si="355"/>
        <v>3</v>
      </c>
      <c r="L3808" s="27">
        <f>IF(K3808=0,0,IF(E3808&gt;1,E3808-1,VLOOKUP(K3808,Months_Weeks!$A$1:$B$13,2,0)))</f>
        <v>1</v>
      </c>
      <c r="M3808" s="29"/>
      <c r="N3808" s="39"/>
      <c r="O3808" s="39"/>
      <c r="P3808" s="50">
        <f t="shared" si="356"/>
        <v>0</v>
      </c>
      <c r="Q3808" s="28">
        <f t="shared" si="357"/>
        <v>3</v>
      </c>
      <c r="R3808" s="28">
        <f>IF(Q3808=0,0,IF(E3808&gt;1,E3808-1,VLOOKUP(Q3808,Months_Weeks!$A$1:$B$13,2,0)))</f>
        <v>1</v>
      </c>
      <c r="S3808" s="30"/>
      <c r="T3808" s="39"/>
      <c r="U3808" s="39"/>
      <c r="V3808" s="50">
        <f t="shared" si="358"/>
        <v>0</v>
      </c>
      <c r="W3808" s="28">
        <f t="shared" si="359"/>
        <v>3</v>
      </c>
      <c r="X3808" s="28">
        <f>IF(W3808=0,0,IF(E3808&gt;1,E3808-1,VLOOKUP(W3808,Months_Weeks!$A$1:$B$13,2,0)))</f>
        <v>1</v>
      </c>
      <c r="Y3808" s="30"/>
      <c r="Z3808" s="39"/>
      <c r="AA3808" s="31"/>
      <c r="AB3808" s="39"/>
      <c r="AC3808" s="31"/>
      <c r="AD3808" s="40"/>
      <c r="AE3808" s="31"/>
      <c r="AF3808" s="40"/>
      <c r="AG3808" s="31"/>
      <c r="AH3808" s="40"/>
      <c r="AI3808" s="31"/>
      <c r="AJ3808" s="40"/>
    </row>
    <row r="3809" spans="1:36" x14ac:dyDescent="0.25">
      <c r="A3809" s="37" t="s">
        <v>62</v>
      </c>
      <c r="B3809" s="37">
        <v>1016</v>
      </c>
      <c r="C3809" s="26" t="str">
        <f>IFERROR(INDEX(Clients[Client_Name],MATCH(Table312[[#This Row],[Client_Code]],Clients[Client_Code],0)),"")</f>
        <v>UKITCHEN</v>
      </c>
      <c r="D3809" s="25">
        <v>3</v>
      </c>
      <c r="E3809" s="25">
        <v>3</v>
      </c>
      <c r="F3809" s="25" t="b">
        <f>IF(E3809&gt;(VLOOKUP(D3809,Months_Weeks!$A$2:$B$13,2,TRUE)),FALSE)</f>
        <v>0</v>
      </c>
      <c r="G3809" s="63">
        <f>IF(Table312[[#This Row],[Facility]]="Buin",1.5%,0.25%)</f>
        <v>1.4999999999999999E-2</v>
      </c>
      <c r="H3809" s="38"/>
      <c r="I3809" s="38"/>
      <c r="J3809" s="27">
        <f t="shared" si="354"/>
        <v>24</v>
      </c>
      <c r="K3809" s="28">
        <f t="shared" si="355"/>
        <v>3</v>
      </c>
      <c r="L3809" s="27">
        <f>IF(K3809=0,0,IF(E3809&gt;1,E3809-1,VLOOKUP(K3809,Months_Weeks!$A$1:$B$13,2,0)))</f>
        <v>2</v>
      </c>
      <c r="M3809" s="29"/>
      <c r="N3809" s="39"/>
      <c r="O3809" s="39"/>
      <c r="P3809" s="50">
        <f t="shared" si="356"/>
        <v>0</v>
      </c>
      <c r="Q3809" s="28">
        <f t="shared" si="357"/>
        <v>3</v>
      </c>
      <c r="R3809" s="28">
        <f>IF(Q3809=0,0,IF(E3809&gt;1,E3809-1,VLOOKUP(Q3809,Months_Weeks!$A$1:$B$13,2,0)))</f>
        <v>2</v>
      </c>
      <c r="S3809" s="30"/>
      <c r="T3809" s="39"/>
      <c r="U3809" s="39"/>
      <c r="V3809" s="50">
        <f t="shared" si="358"/>
        <v>0</v>
      </c>
      <c r="W3809" s="28">
        <f t="shared" si="359"/>
        <v>3</v>
      </c>
      <c r="X3809" s="28">
        <f>IF(W3809=0,0,IF(E3809&gt;1,E3809-1,VLOOKUP(W3809,Months_Weeks!$A$1:$B$13,2,0)))</f>
        <v>2</v>
      </c>
      <c r="Y3809" s="30"/>
      <c r="Z3809" s="39"/>
      <c r="AA3809" s="31"/>
      <c r="AB3809" s="39"/>
      <c r="AC3809" s="31"/>
      <c r="AD3809" s="40"/>
      <c r="AE3809" s="31"/>
      <c r="AF3809" s="40"/>
      <c r="AG3809" s="31"/>
      <c r="AH3809" s="40"/>
      <c r="AI3809" s="31"/>
      <c r="AJ3809" s="40"/>
    </row>
    <row r="3810" spans="1:36" x14ac:dyDescent="0.25">
      <c r="A3810" s="37" t="s">
        <v>62</v>
      </c>
      <c r="B3810" s="37">
        <v>1016</v>
      </c>
      <c r="C3810" s="26" t="str">
        <f>IFERROR(INDEX(Clients[Client_Name],MATCH(Table312[[#This Row],[Client_Code]],Clients[Client_Code],0)),"")</f>
        <v>UKITCHEN</v>
      </c>
      <c r="D3810" s="25">
        <v>3</v>
      </c>
      <c r="E3810" s="25">
        <v>4</v>
      </c>
      <c r="F3810" s="25" t="b">
        <f>IF(E3810&gt;(VLOOKUP(D3810,Months_Weeks!$A$2:$B$13,2,TRUE)),FALSE)</f>
        <v>0</v>
      </c>
      <c r="G3810" s="63">
        <f>IF(Table312[[#This Row],[Facility]]="Buin",1.5%,0.25%)</f>
        <v>1.4999999999999999E-2</v>
      </c>
      <c r="H3810" s="38"/>
      <c r="I3810" s="38"/>
      <c r="J3810" s="27">
        <f t="shared" si="354"/>
        <v>24</v>
      </c>
      <c r="K3810" s="28">
        <f t="shared" si="355"/>
        <v>3</v>
      </c>
      <c r="L3810" s="27">
        <f>IF(K3810=0,0,IF(E3810&gt;1,E3810-1,VLOOKUP(K3810,Months_Weeks!$A$1:$B$13,2,0)))</f>
        <v>3</v>
      </c>
      <c r="M3810" s="29"/>
      <c r="N3810" s="39"/>
      <c r="O3810" s="39"/>
      <c r="P3810" s="50">
        <f t="shared" si="356"/>
        <v>0</v>
      </c>
      <c r="Q3810" s="28">
        <f t="shared" si="357"/>
        <v>3</v>
      </c>
      <c r="R3810" s="28">
        <f>IF(Q3810=0,0,IF(E3810&gt;1,E3810-1,VLOOKUP(Q3810,Months_Weeks!$A$1:$B$13,2,0)))</f>
        <v>3</v>
      </c>
      <c r="S3810" s="30"/>
      <c r="T3810" s="39"/>
      <c r="U3810" s="39"/>
      <c r="V3810" s="50">
        <f t="shared" si="358"/>
        <v>0</v>
      </c>
      <c r="W3810" s="28">
        <f t="shared" si="359"/>
        <v>3</v>
      </c>
      <c r="X3810" s="28">
        <f>IF(W3810=0,0,IF(E3810&gt;1,E3810-1,VLOOKUP(W3810,Months_Weeks!$A$1:$B$13,2,0)))</f>
        <v>3</v>
      </c>
      <c r="Y3810" s="30"/>
      <c r="Z3810" s="39"/>
      <c r="AA3810" s="31"/>
      <c r="AB3810" s="39"/>
      <c r="AC3810" s="31"/>
      <c r="AD3810" s="40"/>
      <c r="AE3810" s="31"/>
      <c r="AF3810" s="40"/>
      <c r="AG3810" s="31"/>
      <c r="AH3810" s="40"/>
      <c r="AI3810" s="31"/>
      <c r="AJ3810" s="40"/>
    </row>
    <row r="3811" spans="1:36" x14ac:dyDescent="0.25">
      <c r="A3811" s="37" t="s">
        <v>62</v>
      </c>
      <c r="B3811" s="37">
        <v>1016</v>
      </c>
      <c r="C3811" s="26" t="str">
        <f>IFERROR(INDEX(Clients[Client_Name],MATCH(Table312[[#This Row],[Client_Code]],Clients[Client_Code],0)),"")</f>
        <v>UKITCHEN</v>
      </c>
      <c r="D3811" s="25">
        <v>3</v>
      </c>
      <c r="E3811" s="25">
        <v>5</v>
      </c>
      <c r="F3811" s="25" t="b">
        <f>IF(E3811&gt;(VLOOKUP(D3811,Months_Weeks!$A$2:$B$13,2,TRUE)),FALSE)</f>
        <v>0</v>
      </c>
      <c r="G3811" s="63">
        <f>IF(Table312[[#This Row],[Facility]]="Buin",1.5%,0.25%)</f>
        <v>1.4999999999999999E-2</v>
      </c>
      <c r="H3811" s="38"/>
      <c r="I3811" s="38"/>
      <c r="J3811" s="27">
        <f t="shared" si="354"/>
        <v>24</v>
      </c>
      <c r="K3811" s="28">
        <f t="shared" si="355"/>
        <v>3</v>
      </c>
      <c r="L3811" s="27">
        <f>IF(K3811=0,0,IF(E3811&gt;1,E3811-1,VLOOKUP(K3811,Months_Weeks!$A$1:$B$13,2,0)))</f>
        <v>4</v>
      </c>
      <c r="M3811" s="29"/>
      <c r="N3811" s="39"/>
      <c r="O3811" s="39"/>
      <c r="P3811" s="50">
        <f t="shared" si="356"/>
        <v>0</v>
      </c>
      <c r="Q3811" s="28">
        <f t="shared" si="357"/>
        <v>3</v>
      </c>
      <c r="R3811" s="28">
        <f>IF(Q3811=0,0,IF(E3811&gt;1,E3811-1,VLOOKUP(Q3811,Months_Weeks!$A$1:$B$13,2,0)))</f>
        <v>4</v>
      </c>
      <c r="S3811" s="30"/>
      <c r="T3811" s="39"/>
      <c r="U3811" s="39"/>
      <c r="V3811" s="50">
        <f t="shared" si="358"/>
        <v>0</v>
      </c>
      <c r="W3811" s="28">
        <f t="shared" si="359"/>
        <v>3</v>
      </c>
      <c r="X3811" s="28">
        <f>IF(W3811=0,0,IF(E3811&gt;1,E3811-1,VLOOKUP(W3811,Months_Weeks!$A$1:$B$13,2,0)))</f>
        <v>4</v>
      </c>
      <c r="Y3811" s="30"/>
      <c r="Z3811" s="39"/>
      <c r="AA3811" s="31"/>
      <c r="AB3811" s="39"/>
      <c r="AC3811" s="31"/>
      <c r="AD3811" s="40"/>
      <c r="AE3811" s="31"/>
      <c r="AF3811" s="40"/>
      <c r="AG3811" s="31"/>
      <c r="AH3811" s="40"/>
      <c r="AI3811" s="31"/>
      <c r="AJ3811" s="40"/>
    </row>
    <row r="3812" spans="1:36" x14ac:dyDescent="0.25">
      <c r="A3812" s="37" t="s">
        <v>62</v>
      </c>
      <c r="B3812" s="37">
        <v>1016</v>
      </c>
      <c r="C3812" s="26" t="str">
        <f>IFERROR(INDEX(Clients[Client_Name],MATCH(Table312[[#This Row],[Client_Code]],Clients[Client_Code],0)),"")</f>
        <v>UKITCHEN</v>
      </c>
      <c r="D3812" s="25">
        <v>4</v>
      </c>
      <c r="E3812" s="25">
        <v>1</v>
      </c>
      <c r="F3812" s="25" t="b">
        <f>IF(E3812&gt;(VLOOKUP(D3812,Months_Weeks!$A$2:$B$13,2,TRUE)),FALSE)</f>
        <v>0</v>
      </c>
      <c r="G3812" s="63">
        <f>IF(Table312[[#This Row],[Facility]]="Buin",1.5%,0.25%)</f>
        <v>1.4999999999999999E-2</v>
      </c>
      <c r="H3812" s="38"/>
      <c r="I3812" s="38"/>
      <c r="J3812" s="27">
        <f t="shared" si="354"/>
        <v>24</v>
      </c>
      <c r="K3812" s="28">
        <f t="shared" si="355"/>
        <v>3</v>
      </c>
      <c r="L3812" s="27">
        <f>IF(K3812=0,0,IF(E3812&gt;1,E3812-1,VLOOKUP(K3812,Months_Weeks!$A$1:$B$13,2,0)))</f>
        <v>5</v>
      </c>
      <c r="M3812" s="29"/>
      <c r="N3812" s="39"/>
      <c r="O3812" s="39"/>
      <c r="P3812" s="50">
        <f t="shared" si="356"/>
        <v>0</v>
      </c>
      <c r="Q3812" s="28">
        <f t="shared" si="357"/>
        <v>3</v>
      </c>
      <c r="R3812" s="28">
        <f>IF(Q3812=0,0,IF(E3812&gt;1,E3812-1,VLOOKUP(Q3812,Months_Weeks!$A$1:$B$13,2,0)))</f>
        <v>5</v>
      </c>
      <c r="S3812" s="30"/>
      <c r="T3812" s="39"/>
      <c r="U3812" s="39"/>
      <c r="V3812" s="50">
        <f t="shared" si="358"/>
        <v>0</v>
      </c>
      <c r="W3812" s="28">
        <f t="shared" si="359"/>
        <v>3</v>
      </c>
      <c r="X3812" s="28">
        <f>IF(W3812=0,0,IF(E3812&gt;1,E3812-1,VLOOKUP(W3812,Months_Weeks!$A$1:$B$13,2,0)))</f>
        <v>5</v>
      </c>
      <c r="Y3812" s="30"/>
      <c r="Z3812" s="39"/>
      <c r="AA3812" s="31"/>
      <c r="AB3812" s="39"/>
      <c r="AC3812" s="31"/>
      <c r="AD3812" s="40"/>
      <c r="AE3812" s="31"/>
      <c r="AF3812" s="40"/>
      <c r="AG3812" s="31"/>
      <c r="AH3812" s="40"/>
      <c r="AI3812" s="31"/>
      <c r="AJ3812" s="40"/>
    </row>
    <row r="3813" spans="1:36" x14ac:dyDescent="0.25">
      <c r="A3813" s="37" t="s">
        <v>62</v>
      </c>
      <c r="B3813" s="37">
        <v>1016</v>
      </c>
      <c r="C3813" s="26" t="str">
        <f>IFERROR(INDEX(Clients[Client_Name],MATCH(Table312[[#This Row],[Client_Code]],Clients[Client_Code],0)),"")</f>
        <v>UKITCHEN</v>
      </c>
      <c r="D3813" s="25">
        <v>4</v>
      </c>
      <c r="E3813" s="25">
        <v>2</v>
      </c>
      <c r="F3813" s="25" t="b">
        <f>IF(E3813&gt;(VLOOKUP(D3813,Months_Weeks!$A$2:$B$13,2,TRUE)),FALSE)</f>
        <v>0</v>
      </c>
      <c r="G3813" s="63">
        <f>IF(Table312[[#This Row],[Facility]]="Buin",1.5%,0.25%)</f>
        <v>1.4999999999999999E-2</v>
      </c>
      <c r="H3813" s="38"/>
      <c r="I3813" s="38"/>
      <c r="J3813" s="27">
        <f t="shared" si="354"/>
        <v>24</v>
      </c>
      <c r="K3813" s="28">
        <f t="shared" si="355"/>
        <v>4</v>
      </c>
      <c r="L3813" s="27">
        <f>IF(K3813=0,0,IF(E3813&gt;1,E3813-1,VLOOKUP(K3813,Months_Weeks!$A$1:$B$13,2,0)))</f>
        <v>1</v>
      </c>
      <c r="M3813" s="29"/>
      <c r="N3813" s="39"/>
      <c r="O3813" s="39"/>
      <c r="P3813" s="50">
        <f t="shared" si="356"/>
        <v>0</v>
      </c>
      <c r="Q3813" s="28">
        <f t="shared" si="357"/>
        <v>4</v>
      </c>
      <c r="R3813" s="28">
        <f>IF(Q3813=0,0,IF(E3813&gt;1,E3813-1,VLOOKUP(Q3813,Months_Weeks!$A$1:$B$13,2,0)))</f>
        <v>1</v>
      </c>
      <c r="S3813" s="30"/>
      <c r="T3813" s="39"/>
      <c r="U3813" s="39"/>
      <c r="V3813" s="50">
        <f t="shared" si="358"/>
        <v>0</v>
      </c>
      <c r="W3813" s="28">
        <f t="shared" si="359"/>
        <v>4</v>
      </c>
      <c r="X3813" s="28">
        <f>IF(W3813=0,0,IF(E3813&gt;1,E3813-1,VLOOKUP(W3813,Months_Weeks!$A$1:$B$13,2,0)))</f>
        <v>1</v>
      </c>
      <c r="Y3813" s="30"/>
      <c r="Z3813" s="39"/>
      <c r="AA3813" s="31"/>
      <c r="AB3813" s="39"/>
      <c r="AC3813" s="31"/>
      <c r="AD3813" s="40"/>
      <c r="AE3813" s="31"/>
      <c r="AF3813" s="40"/>
      <c r="AG3813" s="31"/>
      <c r="AH3813" s="40"/>
      <c r="AI3813" s="31"/>
      <c r="AJ3813" s="40"/>
    </row>
    <row r="3814" spans="1:36" x14ac:dyDescent="0.25">
      <c r="A3814" s="37" t="s">
        <v>62</v>
      </c>
      <c r="B3814" s="37">
        <v>1016</v>
      </c>
      <c r="C3814" s="26" t="str">
        <f>IFERROR(INDEX(Clients[Client_Name],MATCH(Table312[[#This Row],[Client_Code]],Clients[Client_Code],0)),"")</f>
        <v>UKITCHEN</v>
      </c>
      <c r="D3814" s="25">
        <v>4</v>
      </c>
      <c r="E3814" s="25">
        <v>3</v>
      </c>
      <c r="F3814" s="25" t="b">
        <f>IF(E3814&gt;(VLOOKUP(D3814,Months_Weeks!$A$2:$B$13,2,TRUE)),FALSE)</f>
        <v>0</v>
      </c>
      <c r="G3814" s="63">
        <f>IF(Table312[[#This Row],[Facility]]="Buin",1.5%,0.25%)</f>
        <v>1.4999999999999999E-2</v>
      </c>
      <c r="H3814" s="38"/>
      <c r="I3814" s="38"/>
      <c r="J3814" s="27">
        <f t="shared" si="354"/>
        <v>24</v>
      </c>
      <c r="K3814" s="28">
        <f t="shared" si="355"/>
        <v>4</v>
      </c>
      <c r="L3814" s="27">
        <f>IF(K3814=0,0,IF(E3814&gt;1,E3814-1,VLOOKUP(K3814,Months_Weeks!$A$1:$B$13,2,0)))</f>
        <v>2</v>
      </c>
      <c r="M3814" s="29"/>
      <c r="N3814" s="39"/>
      <c r="O3814" s="39"/>
      <c r="P3814" s="50">
        <f t="shared" si="356"/>
        <v>0</v>
      </c>
      <c r="Q3814" s="28">
        <f t="shared" si="357"/>
        <v>4</v>
      </c>
      <c r="R3814" s="28">
        <f>IF(Q3814=0,0,IF(E3814&gt;1,E3814-1,VLOOKUP(Q3814,Months_Weeks!$A$1:$B$13,2,0)))</f>
        <v>2</v>
      </c>
      <c r="S3814" s="30"/>
      <c r="T3814" s="39"/>
      <c r="U3814" s="39"/>
      <c r="V3814" s="50">
        <f t="shared" si="358"/>
        <v>0</v>
      </c>
      <c r="W3814" s="28">
        <f t="shared" si="359"/>
        <v>4</v>
      </c>
      <c r="X3814" s="28">
        <f>IF(W3814=0,0,IF(E3814&gt;1,E3814-1,VLOOKUP(W3814,Months_Weeks!$A$1:$B$13,2,0)))</f>
        <v>2</v>
      </c>
      <c r="Y3814" s="30"/>
      <c r="Z3814" s="39"/>
      <c r="AA3814" s="31"/>
      <c r="AB3814" s="39"/>
      <c r="AC3814" s="31"/>
      <c r="AD3814" s="40"/>
      <c r="AE3814" s="31"/>
      <c r="AF3814" s="40"/>
      <c r="AG3814" s="31"/>
      <c r="AH3814" s="40"/>
      <c r="AI3814" s="31"/>
      <c r="AJ3814" s="40"/>
    </row>
    <row r="3815" spans="1:36" x14ac:dyDescent="0.25">
      <c r="A3815" s="37" t="s">
        <v>62</v>
      </c>
      <c r="B3815" s="37">
        <v>1016</v>
      </c>
      <c r="C3815" s="26" t="str">
        <f>IFERROR(INDEX(Clients[Client_Name],MATCH(Table312[[#This Row],[Client_Code]],Clients[Client_Code],0)),"")</f>
        <v>UKITCHEN</v>
      </c>
      <c r="D3815" s="25">
        <v>4</v>
      </c>
      <c r="E3815" s="25">
        <v>4</v>
      </c>
      <c r="F3815" s="25" t="b">
        <f>IF(E3815&gt;(VLOOKUP(D3815,Months_Weeks!$A$2:$B$13,2,TRUE)),FALSE)</f>
        <v>0</v>
      </c>
      <c r="G3815" s="63">
        <f>IF(Table312[[#This Row],[Facility]]="Buin",1.5%,0.25%)</f>
        <v>1.4999999999999999E-2</v>
      </c>
      <c r="H3815" s="38"/>
      <c r="I3815" s="38"/>
      <c r="J3815" s="27">
        <f t="shared" si="354"/>
        <v>24</v>
      </c>
      <c r="K3815" s="28">
        <f t="shared" si="355"/>
        <v>4</v>
      </c>
      <c r="L3815" s="27">
        <f>IF(K3815=0,0,IF(E3815&gt;1,E3815-1,VLOOKUP(K3815,Months_Weeks!$A$1:$B$13,2,0)))</f>
        <v>3</v>
      </c>
      <c r="M3815" s="29"/>
      <c r="N3815" s="39"/>
      <c r="O3815" s="39"/>
      <c r="P3815" s="50">
        <f t="shared" si="356"/>
        <v>0</v>
      </c>
      <c r="Q3815" s="28">
        <f t="shared" si="357"/>
        <v>4</v>
      </c>
      <c r="R3815" s="28">
        <f>IF(Q3815=0,0,IF(E3815&gt;1,E3815-1,VLOOKUP(Q3815,Months_Weeks!$A$1:$B$13,2,0)))</f>
        <v>3</v>
      </c>
      <c r="S3815" s="30"/>
      <c r="T3815" s="39"/>
      <c r="U3815" s="39"/>
      <c r="V3815" s="50">
        <f t="shared" si="358"/>
        <v>0</v>
      </c>
      <c r="W3815" s="28">
        <f t="shared" si="359"/>
        <v>4</v>
      </c>
      <c r="X3815" s="28">
        <f>IF(W3815=0,0,IF(E3815&gt;1,E3815-1,VLOOKUP(W3815,Months_Weeks!$A$1:$B$13,2,0)))</f>
        <v>3</v>
      </c>
      <c r="Y3815" s="30"/>
      <c r="Z3815" s="39"/>
      <c r="AA3815" s="31"/>
      <c r="AB3815" s="39"/>
      <c r="AC3815" s="31"/>
      <c r="AD3815" s="40"/>
      <c r="AE3815" s="31"/>
      <c r="AF3815" s="40"/>
      <c r="AG3815" s="31"/>
      <c r="AH3815" s="40"/>
      <c r="AI3815" s="31"/>
      <c r="AJ3815" s="40"/>
    </row>
    <row r="3816" spans="1:36" x14ac:dyDescent="0.25">
      <c r="A3816" s="37" t="s">
        <v>62</v>
      </c>
      <c r="B3816" s="37">
        <v>1016</v>
      </c>
      <c r="C3816" s="26" t="str">
        <f>IFERROR(INDEX(Clients[Client_Name],MATCH(Table312[[#This Row],[Client_Code]],Clients[Client_Code],0)),"")</f>
        <v>UKITCHEN</v>
      </c>
      <c r="D3816" s="25">
        <v>5</v>
      </c>
      <c r="E3816" s="25">
        <v>1</v>
      </c>
      <c r="F3816" s="25" t="b">
        <f>IF(E3816&gt;(VLOOKUP(D3816,Months_Weeks!$A$2:$B$13,2,TRUE)),FALSE)</f>
        <v>0</v>
      </c>
      <c r="G3816" s="63">
        <f>IF(Table312[[#This Row],[Facility]]="Buin",1.5%,0.25%)</f>
        <v>1.4999999999999999E-2</v>
      </c>
      <c r="H3816" s="38"/>
      <c r="I3816" s="38"/>
      <c r="J3816" s="27">
        <f t="shared" si="354"/>
        <v>24</v>
      </c>
      <c r="K3816" s="28">
        <f t="shared" si="355"/>
        <v>4</v>
      </c>
      <c r="L3816" s="27">
        <f>IF(K3816=0,0,IF(E3816&gt;1,E3816-1,VLOOKUP(K3816,Months_Weeks!$A$1:$B$13,2,0)))</f>
        <v>4</v>
      </c>
      <c r="M3816" s="29"/>
      <c r="N3816" s="39"/>
      <c r="O3816" s="39"/>
      <c r="P3816" s="50">
        <f t="shared" si="356"/>
        <v>0</v>
      </c>
      <c r="Q3816" s="28">
        <f t="shared" si="357"/>
        <v>4</v>
      </c>
      <c r="R3816" s="28">
        <f>IF(Q3816=0,0,IF(E3816&gt;1,E3816-1,VLOOKUP(Q3816,Months_Weeks!$A$1:$B$13,2,0)))</f>
        <v>4</v>
      </c>
      <c r="S3816" s="30"/>
      <c r="T3816" s="39"/>
      <c r="U3816" s="39"/>
      <c r="V3816" s="50">
        <f t="shared" si="358"/>
        <v>0</v>
      </c>
      <c r="W3816" s="28">
        <f t="shared" si="359"/>
        <v>4</v>
      </c>
      <c r="X3816" s="28">
        <f>IF(W3816=0,0,IF(E3816&gt;1,E3816-1,VLOOKUP(W3816,Months_Weeks!$A$1:$B$13,2,0)))</f>
        <v>4</v>
      </c>
      <c r="Y3816" s="30"/>
      <c r="Z3816" s="39"/>
      <c r="AA3816" s="31"/>
      <c r="AB3816" s="39"/>
      <c r="AC3816" s="31"/>
      <c r="AD3816" s="40"/>
      <c r="AE3816" s="31"/>
      <c r="AF3816" s="40"/>
      <c r="AG3816" s="31"/>
      <c r="AH3816" s="40"/>
      <c r="AI3816" s="31"/>
      <c r="AJ3816" s="40"/>
    </row>
    <row r="3817" spans="1:36" x14ac:dyDescent="0.25">
      <c r="A3817" s="37" t="s">
        <v>62</v>
      </c>
      <c r="B3817" s="37">
        <v>1016</v>
      </c>
      <c r="C3817" s="26" t="str">
        <f>IFERROR(INDEX(Clients[Client_Name],MATCH(Table312[[#This Row],[Client_Code]],Clients[Client_Code],0)),"")</f>
        <v>UKITCHEN</v>
      </c>
      <c r="D3817" s="25">
        <v>5</v>
      </c>
      <c r="E3817" s="25">
        <v>2</v>
      </c>
      <c r="F3817" s="25" t="b">
        <f>IF(E3817&gt;(VLOOKUP(D3817,Months_Weeks!$A$2:$B$13,2,TRUE)),FALSE)</f>
        <v>0</v>
      </c>
      <c r="G3817" s="63">
        <f>IF(Table312[[#This Row],[Facility]]="Buin",1.5%,0.25%)</f>
        <v>1.4999999999999999E-2</v>
      </c>
      <c r="H3817" s="38"/>
      <c r="I3817" s="38"/>
      <c r="J3817" s="27">
        <f t="shared" si="354"/>
        <v>24</v>
      </c>
      <c r="K3817" s="28">
        <f t="shared" si="355"/>
        <v>5</v>
      </c>
      <c r="L3817" s="27">
        <f>IF(K3817=0,0,IF(E3817&gt;1,E3817-1,VLOOKUP(K3817,Months_Weeks!$A$1:$B$13,2,0)))</f>
        <v>1</v>
      </c>
      <c r="M3817" s="29"/>
      <c r="N3817" s="39"/>
      <c r="O3817" s="39"/>
      <c r="P3817" s="50">
        <f t="shared" si="356"/>
        <v>0</v>
      </c>
      <c r="Q3817" s="28">
        <f t="shared" si="357"/>
        <v>5</v>
      </c>
      <c r="R3817" s="28">
        <f>IF(Q3817=0,0,IF(E3817&gt;1,E3817-1,VLOOKUP(Q3817,Months_Weeks!$A$1:$B$13,2,0)))</f>
        <v>1</v>
      </c>
      <c r="S3817" s="30"/>
      <c r="T3817" s="39"/>
      <c r="U3817" s="39"/>
      <c r="V3817" s="50">
        <f t="shared" si="358"/>
        <v>0</v>
      </c>
      <c r="W3817" s="28">
        <f t="shared" si="359"/>
        <v>5</v>
      </c>
      <c r="X3817" s="28">
        <f>IF(W3817=0,0,IF(E3817&gt;1,E3817-1,VLOOKUP(W3817,Months_Weeks!$A$1:$B$13,2,0)))</f>
        <v>1</v>
      </c>
      <c r="Y3817" s="30"/>
      <c r="Z3817" s="39"/>
      <c r="AA3817" s="31"/>
      <c r="AB3817" s="39"/>
      <c r="AC3817" s="31"/>
      <c r="AD3817" s="40"/>
      <c r="AE3817" s="31"/>
      <c r="AF3817" s="40"/>
      <c r="AG3817" s="31"/>
      <c r="AH3817" s="40"/>
      <c r="AI3817" s="31"/>
      <c r="AJ3817" s="40"/>
    </row>
    <row r="3818" spans="1:36" x14ac:dyDescent="0.25">
      <c r="A3818" s="37" t="s">
        <v>62</v>
      </c>
      <c r="B3818" s="37">
        <v>1016</v>
      </c>
      <c r="C3818" s="26" t="str">
        <f>IFERROR(INDEX(Clients[Client_Name],MATCH(Table312[[#This Row],[Client_Code]],Clients[Client_Code],0)),"")</f>
        <v>UKITCHEN</v>
      </c>
      <c r="D3818" s="25">
        <v>5</v>
      </c>
      <c r="E3818" s="25">
        <v>3</v>
      </c>
      <c r="F3818" s="25" t="b">
        <f>IF(E3818&gt;(VLOOKUP(D3818,Months_Weeks!$A$2:$B$13,2,TRUE)),FALSE)</f>
        <v>0</v>
      </c>
      <c r="G3818" s="63">
        <f>IF(Table312[[#This Row],[Facility]]="Buin",1.5%,0.25%)</f>
        <v>1.4999999999999999E-2</v>
      </c>
      <c r="H3818" s="38"/>
      <c r="I3818" s="38"/>
      <c r="J3818" s="27">
        <f t="shared" si="354"/>
        <v>24</v>
      </c>
      <c r="K3818" s="28">
        <f t="shared" si="355"/>
        <v>5</v>
      </c>
      <c r="L3818" s="27">
        <f>IF(K3818=0,0,IF(E3818&gt;1,E3818-1,VLOOKUP(K3818,Months_Weeks!$A$1:$B$13,2,0)))</f>
        <v>2</v>
      </c>
      <c r="M3818" s="29"/>
      <c r="N3818" s="39"/>
      <c r="O3818" s="39"/>
      <c r="P3818" s="50">
        <f t="shared" si="356"/>
        <v>0</v>
      </c>
      <c r="Q3818" s="28">
        <f t="shared" si="357"/>
        <v>5</v>
      </c>
      <c r="R3818" s="28">
        <f>IF(Q3818=0,0,IF(E3818&gt;1,E3818-1,VLOOKUP(Q3818,Months_Weeks!$A$1:$B$13,2,0)))</f>
        <v>2</v>
      </c>
      <c r="S3818" s="30"/>
      <c r="T3818" s="39"/>
      <c r="U3818" s="39"/>
      <c r="V3818" s="50">
        <f t="shared" si="358"/>
        <v>0</v>
      </c>
      <c r="W3818" s="28">
        <f t="shared" si="359"/>
        <v>5</v>
      </c>
      <c r="X3818" s="28">
        <f>IF(W3818=0,0,IF(E3818&gt;1,E3818-1,VLOOKUP(W3818,Months_Weeks!$A$1:$B$13,2,0)))</f>
        <v>2</v>
      </c>
      <c r="Y3818" s="30"/>
      <c r="Z3818" s="39"/>
      <c r="AA3818" s="31"/>
      <c r="AB3818" s="39"/>
      <c r="AC3818" s="31"/>
      <c r="AD3818" s="40"/>
      <c r="AE3818" s="31"/>
      <c r="AF3818" s="40"/>
      <c r="AG3818" s="31"/>
      <c r="AH3818" s="40"/>
      <c r="AI3818" s="31"/>
      <c r="AJ3818" s="40"/>
    </row>
    <row r="3819" spans="1:36" x14ac:dyDescent="0.25">
      <c r="A3819" s="37" t="s">
        <v>62</v>
      </c>
      <c r="B3819" s="37">
        <v>1016</v>
      </c>
      <c r="C3819" s="26" t="str">
        <f>IFERROR(INDEX(Clients[Client_Name],MATCH(Table312[[#This Row],[Client_Code]],Clients[Client_Code],0)),"")</f>
        <v>UKITCHEN</v>
      </c>
      <c r="D3819" s="25">
        <v>5</v>
      </c>
      <c r="E3819" s="25">
        <v>4</v>
      </c>
      <c r="F3819" s="25" t="b">
        <f>IF(E3819&gt;(VLOOKUP(D3819,Months_Weeks!$A$2:$B$13,2,TRUE)),FALSE)</f>
        <v>0</v>
      </c>
      <c r="G3819" s="63">
        <f>IF(Table312[[#This Row],[Facility]]="Buin",1.5%,0.25%)</f>
        <v>1.4999999999999999E-2</v>
      </c>
      <c r="H3819" s="38"/>
      <c r="I3819" s="38"/>
      <c r="J3819" s="27">
        <f t="shared" si="354"/>
        <v>24</v>
      </c>
      <c r="K3819" s="28">
        <f t="shared" si="355"/>
        <v>5</v>
      </c>
      <c r="L3819" s="27">
        <f>IF(K3819=0,0,IF(E3819&gt;1,E3819-1,VLOOKUP(K3819,Months_Weeks!$A$1:$B$13,2,0)))</f>
        <v>3</v>
      </c>
      <c r="M3819" s="29"/>
      <c r="N3819" s="39"/>
      <c r="O3819" s="39"/>
      <c r="P3819" s="50">
        <f t="shared" si="356"/>
        <v>0</v>
      </c>
      <c r="Q3819" s="28">
        <f t="shared" si="357"/>
        <v>5</v>
      </c>
      <c r="R3819" s="28">
        <f>IF(Q3819=0,0,IF(E3819&gt;1,E3819-1,VLOOKUP(Q3819,Months_Weeks!$A$1:$B$13,2,0)))</f>
        <v>3</v>
      </c>
      <c r="S3819" s="30"/>
      <c r="T3819" s="39"/>
      <c r="U3819" s="39"/>
      <c r="V3819" s="50">
        <f t="shared" si="358"/>
        <v>0</v>
      </c>
      <c r="W3819" s="28">
        <f t="shared" si="359"/>
        <v>5</v>
      </c>
      <c r="X3819" s="28">
        <f>IF(W3819=0,0,IF(E3819&gt;1,E3819-1,VLOOKUP(W3819,Months_Weeks!$A$1:$B$13,2,0)))</f>
        <v>3</v>
      </c>
      <c r="Y3819" s="30"/>
      <c r="Z3819" s="39"/>
      <c r="AA3819" s="31"/>
      <c r="AB3819" s="39"/>
      <c r="AC3819" s="31"/>
      <c r="AD3819" s="40"/>
      <c r="AE3819" s="31"/>
      <c r="AF3819" s="40"/>
      <c r="AG3819" s="31"/>
      <c r="AH3819" s="40"/>
      <c r="AI3819" s="31"/>
      <c r="AJ3819" s="40"/>
    </row>
    <row r="3820" spans="1:36" x14ac:dyDescent="0.25">
      <c r="A3820" s="37" t="s">
        <v>62</v>
      </c>
      <c r="B3820" s="37">
        <v>1016</v>
      </c>
      <c r="C3820" s="26" t="str">
        <f>IFERROR(INDEX(Clients[Client_Name],MATCH(Table312[[#This Row],[Client_Code]],Clients[Client_Code],0)),"")</f>
        <v>UKITCHEN</v>
      </c>
      <c r="D3820" s="25">
        <v>6</v>
      </c>
      <c r="E3820" s="25">
        <v>1</v>
      </c>
      <c r="F3820" s="25" t="b">
        <f>IF(E3820&gt;(VLOOKUP(D3820,Months_Weeks!$A$2:$B$13,2,TRUE)),FALSE)</f>
        <v>0</v>
      </c>
      <c r="G3820" s="63">
        <f>IF(Table312[[#This Row],[Facility]]="Buin",1.5%,0.25%)</f>
        <v>1.4999999999999999E-2</v>
      </c>
      <c r="H3820" s="38"/>
      <c r="I3820" s="38"/>
      <c r="J3820" s="27">
        <f t="shared" si="354"/>
        <v>24</v>
      </c>
      <c r="K3820" s="28">
        <f t="shared" si="355"/>
        <v>5</v>
      </c>
      <c r="L3820" s="27">
        <f>IF(K3820=0,0,IF(E3820&gt;1,E3820-1,VLOOKUP(K3820,Months_Weeks!$A$1:$B$13,2,0)))</f>
        <v>4</v>
      </c>
      <c r="M3820" s="29"/>
      <c r="N3820" s="39"/>
      <c r="O3820" s="39"/>
      <c r="P3820" s="50">
        <f t="shared" si="356"/>
        <v>0</v>
      </c>
      <c r="Q3820" s="28">
        <f t="shared" si="357"/>
        <v>5</v>
      </c>
      <c r="R3820" s="28">
        <f>IF(Q3820=0,0,IF(E3820&gt;1,E3820-1,VLOOKUP(Q3820,Months_Weeks!$A$1:$B$13,2,0)))</f>
        <v>4</v>
      </c>
      <c r="S3820" s="30"/>
      <c r="T3820" s="39"/>
      <c r="U3820" s="39"/>
      <c r="V3820" s="50">
        <f t="shared" si="358"/>
        <v>0</v>
      </c>
      <c r="W3820" s="28">
        <f t="shared" si="359"/>
        <v>5</v>
      </c>
      <c r="X3820" s="28">
        <f>IF(W3820=0,0,IF(E3820&gt;1,E3820-1,VLOOKUP(W3820,Months_Weeks!$A$1:$B$13,2,0)))</f>
        <v>4</v>
      </c>
      <c r="Y3820" s="30"/>
      <c r="Z3820" s="39"/>
      <c r="AA3820" s="31"/>
      <c r="AB3820" s="39"/>
      <c r="AC3820" s="31"/>
      <c r="AD3820" s="40"/>
      <c r="AE3820" s="31"/>
      <c r="AF3820" s="40"/>
      <c r="AG3820" s="31"/>
      <c r="AH3820" s="40"/>
      <c r="AI3820" s="31"/>
      <c r="AJ3820" s="40"/>
    </row>
    <row r="3821" spans="1:36" x14ac:dyDescent="0.25">
      <c r="A3821" s="37" t="s">
        <v>62</v>
      </c>
      <c r="B3821" s="37">
        <v>1016</v>
      </c>
      <c r="C3821" s="26" t="str">
        <f>IFERROR(INDEX(Clients[Client_Name],MATCH(Table312[[#This Row],[Client_Code]],Clients[Client_Code],0)),"")</f>
        <v>UKITCHEN</v>
      </c>
      <c r="D3821" s="25">
        <v>6</v>
      </c>
      <c r="E3821" s="25">
        <v>2</v>
      </c>
      <c r="F3821" s="25" t="b">
        <f>IF(E3821&gt;(VLOOKUP(D3821,Months_Weeks!$A$2:$B$13,2,TRUE)),FALSE)</f>
        <v>0</v>
      </c>
      <c r="G3821" s="63">
        <f>IF(Table312[[#This Row],[Facility]]="Buin",1.5%,0.25%)</f>
        <v>1.4999999999999999E-2</v>
      </c>
      <c r="H3821" s="38"/>
      <c r="I3821" s="38"/>
      <c r="J3821" s="27">
        <f t="shared" si="354"/>
        <v>24</v>
      </c>
      <c r="K3821" s="28">
        <f t="shared" si="355"/>
        <v>6</v>
      </c>
      <c r="L3821" s="27">
        <f>IF(K3821=0,0,IF(E3821&gt;1,E3821-1,VLOOKUP(K3821,Months_Weeks!$A$1:$B$13,2,0)))</f>
        <v>1</v>
      </c>
      <c r="M3821" s="29"/>
      <c r="N3821" s="39"/>
      <c r="O3821" s="39"/>
      <c r="P3821" s="50">
        <f t="shared" si="356"/>
        <v>0</v>
      </c>
      <c r="Q3821" s="28">
        <f t="shared" si="357"/>
        <v>6</v>
      </c>
      <c r="R3821" s="28">
        <f>IF(Q3821=0,0,IF(E3821&gt;1,E3821-1,VLOOKUP(Q3821,Months_Weeks!$A$1:$B$13,2,0)))</f>
        <v>1</v>
      </c>
      <c r="S3821" s="30"/>
      <c r="T3821" s="39"/>
      <c r="U3821" s="39"/>
      <c r="V3821" s="50">
        <f t="shared" si="358"/>
        <v>0</v>
      </c>
      <c r="W3821" s="28">
        <f t="shared" si="359"/>
        <v>6</v>
      </c>
      <c r="X3821" s="28">
        <f>IF(W3821=0,0,IF(E3821&gt;1,E3821-1,VLOOKUP(W3821,Months_Weeks!$A$1:$B$13,2,0)))</f>
        <v>1</v>
      </c>
      <c r="Y3821" s="30"/>
      <c r="Z3821" s="39"/>
      <c r="AA3821" s="31"/>
      <c r="AB3821" s="39"/>
      <c r="AC3821" s="31"/>
      <c r="AD3821" s="40"/>
      <c r="AE3821" s="31"/>
      <c r="AF3821" s="40"/>
      <c r="AG3821" s="31"/>
      <c r="AH3821" s="40"/>
      <c r="AI3821" s="31"/>
      <c r="AJ3821" s="40"/>
    </row>
    <row r="3822" spans="1:36" x14ac:dyDescent="0.25">
      <c r="A3822" s="37" t="s">
        <v>62</v>
      </c>
      <c r="B3822" s="37">
        <v>1016</v>
      </c>
      <c r="C3822" s="26" t="str">
        <f>IFERROR(INDEX(Clients[Client_Name],MATCH(Table312[[#This Row],[Client_Code]],Clients[Client_Code],0)),"")</f>
        <v>UKITCHEN</v>
      </c>
      <c r="D3822" s="25">
        <v>6</v>
      </c>
      <c r="E3822" s="25">
        <v>3</v>
      </c>
      <c r="F3822" s="25" t="b">
        <f>IF(E3822&gt;(VLOOKUP(D3822,Months_Weeks!$A$2:$B$13,2,TRUE)),FALSE)</f>
        <v>0</v>
      </c>
      <c r="G3822" s="63">
        <f>IF(Table312[[#This Row],[Facility]]="Buin",1.5%,0.25%)</f>
        <v>1.4999999999999999E-2</v>
      </c>
      <c r="H3822" s="38"/>
      <c r="I3822" s="38"/>
      <c r="J3822" s="27">
        <f t="shared" si="354"/>
        <v>24</v>
      </c>
      <c r="K3822" s="28">
        <f t="shared" si="355"/>
        <v>6</v>
      </c>
      <c r="L3822" s="27">
        <f>IF(K3822=0,0,IF(E3822&gt;1,E3822-1,VLOOKUP(K3822,Months_Weeks!$A$1:$B$13,2,0)))</f>
        <v>2</v>
      </c>
      <c r="M3822" s="29"/>
      <c r="N3822" s="39"/>
      <c r="O3822" s="39"/>
      <c r="P3822" s="50">
        <f t="shared" si="356"/>
        <v>0</v>
      </c>
      <c r="Q3822" s="28">
        <f t="shared" si="357"/>
        <v>6</v>
      </c>
      <c r="R3822" s="28">
        <f>IF(Q3822=0,0,IF(E3822&gt;1,E3822-1,VLOOKUP(Q3822,Months_Weeks!$A$1:$B$13,2,0)))</f>
        <v>2</v>
      </c>
      <c r="S3822" s="30"/>
      <c r="T3822" s="39"/>
      <c r="U3822" s="39"/>
      <c r="V3822" s="50">
        <f t="shared" si="358"/>
        <v>0</v>
      </c>
      <c r="W3822" s="28">
        <f t="shared" si="359"/>
        <v>6</v>
      </c>
      <c r="X3822" s="28">
        <f>IF(W3822=0,0,IF(E3822&gt;1,E3822-1,VLOOKUP(W3822,Months_Weeks!$A$1:$B$13,2,0)))</f>
        <v>2</v>
      </c>
      <c r="Y3822" s="30"/>
      <c r="Z3822" s="39"/>
      <c r="AA3822" s="31"/>
      <c r="AB3822" s="39"/>
      <c r="AC3822" s="31"/>
      <c r="AD3822" s="40"/>
      <c r="AE3822" s="31"/>
      <c r="AF3822" s="40"/>
      <c r="AG3822" s="31"/>
      <c r="AH3822" s="40"/>
      <c r="AI3822" s="31"/>
      <c r="AJ3822" s="40"/>
    </row>
    <row r="3823" spans="1:36" x14ac:dyDescent="0.25">
      <c r="A3823" s="37" t="s">
        <v>62</v>
      </c>
      <c r="B3823" s="37">
        <v>1016</v>
      </c>
      <c r="C3823" s="26" t="str">
        <f>IFERROR(INDEX(Clients[Client_Name],MATCH(Table312[[#This Row],[Client_Code]],Clients[Client_Code],0)),"")</f>
        <v>UKITCHEN</v>
      </c>
      <c r="D3823" s="25">
        <v>6</v>
      </c>
      <c r="E3823" s="25">
        <v>4</v>
      </c>
      <c r="F3823" s="25" t="b">
        <f>IF(E3823&gt;(VLOOKUP(D3823,Months_Weeks!$A$2:$B$13,2,TRUE)),FALSE)</f>
        <v>0</v>
      </c>
      <c r="G3823" s="63">
        <f>IF(Table312[[#This Row],[Facility]]="Buin",1.5%,0.25%)</f>
        <v>1.4999999999999999E-2</v>
      </c>
      <c r="H3823" s="38"/>
      <c r="I3823" s="38"/>
      <c r="J3823" s="27">
        <f t="shared" si="354"/>
        <v>24</v>
      </c>
      <c r="K3823" s="28">
        <f t="shared" si="355"/>
        <v>6</v>
      </c>
      <c r="L3823" s="27">
        <f>IF(K3823=0,0,IF(E3823&gt;1,E3823-1,VLOOKUP(K3823,Months_Weeks!$A$1:$B$13,2,0)))</f>
        <v>3</v>
      </c>
      <c r="M3823" s="29"/>
      <c r="N3823" s="39"/>
      <c r="O3823" s="39"/>
      <c r="P3823" s="50">
        <f t="shared" si="356"/>
        <v>0</v>
      </c>
      <c r="Q3823" s="28">
        <f t="shared" si="357"/>
        <v>6</v>
      </c>
      <c r="R3823" s="28">
        <f>IF(Q3823=0,0,IF(E3823&gt;1,E3823-1,VLOOKUP(Q3823,Months_Weeks!$A$1:$B$13,2,0)))</f>
        <v>3</v>
      </c>
      <c r="S3823" s="30"/>
      <c r="T3823" s="39"/>
      <c r="U3823" s="39"/>
      <c r="V3823" s="50">
        <f t="shared" si="358"/>
        <v>0</v>
      </c>
      <c r="W3823" s="28">
        <f t="shared" si="359"/>
        <v>6</v>
      </c>
      <c r="X3823" s="28">
        <f>IF(W3823=0,0,IF(E3823&gt;1,E3823-1,VLOOKUP(W3823,Months_Weeks!$A$1:$B$13,2,0)))</f>
        <v>3</v>
      </c>
      <c r="Y3823" s="30"/>
      <c r="Z3823" s="39"/>
      <c r="AA3823" s="31"/>
      <c r="AB3823" s="39"/>
      <c r="AC3823" s="31"/>
      <c r="AD3823" s="40"/>
      <c r="AE3823" s="31"/>
      <c r="AF3823" s="40"/>
      <c r="AG3823" s="31"/>
      <c r="AH3823" s="40"/>
      <c r="AI3823" s="31"/>
      <c r="AJ3823" s="40"/>
    </row>
    <row r="3824" spans="1:36" x14ac:dyDescent="0.25">
      <c r="A3824" s="37" t="s">
        <v>62</v>
      </c>
      <c r="B3824" s="37">
        <v>1016</v>
      </c>
      <c r="C3824" s="26" t="str">
        <f>IFERROR(INDEX(Clients[Client_Name],MATCH(Table312[[#This Row],[Client_Code]],Clients[Client_Code],0)),"")</f>
        <v>UKITCHEN</v>
      </c>
      <c r="D3824" s="25">
        <v>6</v>
      </c>
      <c r="E3824" s="25">
        <v>5</v>
      </c>
      <c r="F3824" s="25" t="b">
        <f>IF(E3824&gt;(VLOOKUP(D3824,Months_Weeks!$A$2:$B$13,2,TRUE)),FALSE)</f>
        <v>0</v>
      </c>
      <c r="G3824" s="63">
        <f>IF(Table312[[#This Row],[Facility]]="Buin",1.5%,0.25%)</f>
        <v>1.4999999999999999E-2</v>
      </c>
      <c r="H3824" s="38"/>
      <c r="I3824" s="38"/>
      <c r="J3824" s="27">
        <f t="shared" si="354"/>
        <v>24</v>
      </c>
      <c r="K3824" s="28">
        <f t="shared" si="355"/>
        <v>6</v>
      </c>
      <c r="L3824" s="27">
        <f>IF(K3824=0,0,IF(E3824&gt;1,E3824-1,VLOOKUP(K3824,Months_Weeks!$A$1:$B$13,2,0)))</f>
        <v>4</v>
      </c>
      <c r="M3824" s="29"/>
      <c r="N3824" s="39"/>
      <c r="O3824" s="39"/>
      <c r="P3824" s="50">
        <f t="shared" si="356"/>
        <v>0</v>
      </c>
      <c r="Q3824" s="28">
        <f t="shared" si="357"/>
        <v>6</v>
      </c>
      <c r="R3824" s="28">
        <f>IF(Q3824=0,0,IF(E3824&gt;1,E3824-1,VLOOKUP(Q3824,Months_Weeks!$A$1:$B$13,2,0)))</f>
        <v>4</v>
      </c>
      <c r="S3824" s="30"/>
      <c r="T3824" s="39"/>
      <c r="U3824" s="39"/>
      <c r="V3824" s="50">
        <f t="shared" si="358"/>
        <v>0</v>
      </c>
      <c r="W3824" s="28">
        <f t="shared" si="359"/>
        <v>6</v>
      </c>
      <c r="X3824" s="28">
        <f>IF(W3824=0,0,IF(E3824&gt;1,E3824-1,VLOOKUP(W3824,Months_Weeks!$A$1:$B$13,2,0)))</f>
        <v>4</v>
      </c>
      <c r="Y3824" s="30"/>
      <c r="Z3824" s="39"/>
      <c r="AA3824" s="31"/>
      <c r="AB3824" s="39"/>
      <c r="AC3824" s="31"/>
      <c r="AD3824" s="40"/>
      <c r="AE3824" s="31"/>
      <c r="AF3824" s="40"/>
      <c r="AG3824" s="31"/>
      <c r="AH3824" s="40"/>
      <c r="AI3824" s="31"/>
      <c r="AJ3824" s="40"/>
    </row>
    <row r="3825" spans="1:36" x14ac:dyDescent="0.25">
      <c r="A3825" s="37" t="s">
        <v>62</v>
      </c>
      <c r="B3825" s="37">
        <v>1016</v>
      </c>
      <c r="C3825" s="26" t="str">
        <f>IFERROR(INDEX(Clients[Client_Name],MATCH(Table312[[#This Row],[Client_Code]],Clients[Client_Code],0)),"")</f>
        <v>UKITCHEN</v>
      </c>
      <c r="D3825" s="25">
        <v>7</v>
      </c>
      <c r="E3825" s="25">
        <v>1</v>
      </c>
      <c r="F3825" s="25" t="b">
        <f>IF(E3825&gt;(VLOOKUP(D3825,Months_Weeks!$A$2:$B$13,2,TRUE)),FALSE)</f>
        <v>0</v>
      </c>
      <c r="G3825" s="63">
        <f>IF(Table312[[#This Row],[Facility]]="Buin",1.5%,0.25%)</f>
        <v>1.4999999999999999E-2</v>
      </c>
      <c r="H3825" s="38"/>
      <c r="I3825" s="38"/>
      <c r="J3825" s="27">
        <f t="shared" si="354"/>
        <v>24</v>
      </c>
      <c r="K3825" s="28">
        <f t="shared" si="355"/>
        <v>6</v>
      </c>
      <c r="L3825" s="27">
        <f>IF(K3825=0,0,IF(E3825&gt;1,E3825-1,VLOOKUP(K3825,Months_Weeks!$A$1:$B$13,2,0)))</f>
        <v>5</v>
      </c>
      <c r="M3825" s="29"/>
      <c r="N3825" s="39"/>
      <c r="O3825" s="39"/>
      <c r="P3825" s="50">
        <f t="shared" si="356"/>
        <v>0</v>
      </c>
      <c r="Q3825" s="28">
        <f t="shared" si="357"/>
        <v>6</v>
      </c>
      <c r="R3825" s="28">
        <f>IF(Q3825=0,0,IF(E3825&gt;1,E3825-1,VLOOKUP(Q3825,Months_Weeks!$A$1:$B$13,2,0)))</f>
        <v>5</v>
      </c>
      <c r="S3825" s="30"/>
      <c r="T3825" s="39"/>
      <c r="U3825" s="39"/>
      <c r="V3825" s="50">
        <f t="shared" si="358"/>
        <v>0</v>
      </c>
      <c r="W3825" s="28">
        <f t="shared" si="359"/>
        <v>6</v>
      </c>
      <c r="X3825" s="28">
        <f>IF(W3825=0,0,IF(E3825&gt;1,E3825-1,VLOOKUP(W3825,Months_Weeks!$A$1:$B$13,2,0)))</f>
        <v>5</v>
      </c>
      <c r="Y3825" s="30"/>
      <c r="Z3825" s="39"/>
      <c r="AA3825" s="31"/>
      <c r="AB3825" s="39"/>
      <c r="AC3825" s="31"/>
      <c r="AD3825" s="40"/>
      <c r="AE3825" s="31"/>
      <c r="AF3825" s="40"/>
      <c r="AG3825" s="31"/>
      <c r="AH3825" s="40"/>
      <c r="AI3825" s="31"/>
      <c r="AJ3825" s="40"/>
    </row>
    <row r="3826" spans="1:36" x14ac:dyDescent="0.25">
      <c r="A3826" s="37" t="s">
        <v>62</v>
      </c>
      <c r="B3826" s="37">
        <v>1016</v>
      </c>
      <c r="C3826" s="26" t="str">
        <f>IFERROR(INDEX(Clients[Client_Name],MATCH(Table312[[#This Row],[Client_Code]],Clients[Client_Code],0)),"")</f>
        <v>UKITCHEN</v>
      </c>
      <c r="D3826" s="25">
        <v>7</v>
      </c>
      <c r="E3826" s="25">
        <v>2</v>
      </c>
      <c r="F3826" s="25" t="b">
        <f>IF(E3826&gt;(VLOOKUP(D3826,Months_Weeks!$A$2:$B$13,2,TRUE)),FALSE)</f>
        <v>0</v>
      </c>
      <c r="G3826" s="63">
        <f>IF(Table312[[#This Row],[Facility]]="Buin",1.5%,0.25%)</f>
        <v>1.4999999999999999E-2</v>
      </c>
      <c r="H3826" s="38"/>
      <c r="I3826" s="38"/>
      <c r="J3826" s="27">
        <f t="shared" si="354"/>
        <v>24</v>
      </c>
      <c r="K3826" s="28">
        <f t="shared" si="355"/>
        <v>7</v>
      </c>
      <c r="L3826" s="27">
        <f>IF(K3826=0,0,IF(E3826&gt;1,E3826-1,VLOOKUP(K3826,Months_Weeks!$A$1:$B$13,2,0)))</f>
        <v>1</v>
      </c>
      <c r="M3826" s="29"/>
      <c r="N3826" s="39"/>
      <c r="O3826" s="39"/>
      <c r="P3826" s="50">
        <f t="shared" si="356"/>
        <v>0</v>
      </c>
      <c r="Q3826" s="28">
        <f t="shared" si="357"/>
        <v>7</v>
      </c>
      <c r="R3826" s="28">
        <f>IF(Q3826=0,0,IF(E3826&gt;1,E3826-1,VLOOKUP(Q3826,Months_Weeks!$A$1:$B$13,2,0)))</f>
        <v>1</v>
      </c>
      <c r="S3826" s="30"/>
      <c r="T3826" s="39"/>
      <c r="U3826" s="39"/>
      <c r="V3826" s="50">
        <f t="shared" si="358"/>
        <v>0</v>
      </c>
      <c r="W3826" s="28">
        <f t="shared" si="359"/>
        <v>7</v>
      </c>
      <c r="X3826" s="28">
        <f>IF(W3826=0,0,IF(E3826&gt;1,E3826-1,VLOOKUP(W3826,Months_Weeks!$A$1:$B$13,2,0)))</f>
        <v>1</v>
      </c>
      <c r="Y3826" s="30"/>
      <c r="Z3826" s="39"/>
      <c r="AA3826" s="31"/>
      <c r="AB3826" s="39"/>
      <c r="AC3826" s="31"/>
      <c r="AD3826" s="40"/>
      <c r="AE3826" s="31"/>
      <c r="AF3826" s="40"/>
      <c r="AG3826" s="31"/>
      <c r="AH3826" s="40"/>
      <c r="AI3826" s="31"/>
      <c r="AJ3826" s="40"/>
    </row>
    <row r="3827" spans="1:36" x14ac:dyDescent="0.25">
      <c r="A3827" s="37" t="s">
        <v>62</v>
      </c>
      <c r="B3827" s="37">
        <v>1016</v>
      </c>
      <c r="C3827" s="26" t="str">
        <f>IFERROR(INDEX(Clients[Client_Name],MATCH(Table312[[#This Row],[Client_Code]],Clients[Client_Code],0)),"")</f>
        <v>UKITCHEN</v>
      </c>
      <c r="D3827" s="25">
        <v>7</v>
      </c>
      <c r="E3827" s="25">
        <v>3</v>
      </c>
      <c r="F3827" s="25" t="b">
        <f>IF(E3827&gt;(VLOOKUP(D3827,Months_Weeks!$A$2:$B$13,2,TRUE)),FALSE)</f>
        <v>0</v>
      </c>
      <c r="G3827" s="63">
        <f>IF(Table312[[#This Row],[Facility]]="Buin",1.5%,0.25%)</f>
        <v>1.4999999999999999E-2</v>
      </c>
      <c r="H3827" s="38"/>
      <c r="I3827" s="38"/>
      <c r="J3827" s="27">
        <f t="shared" si="354"/>
        <v>24</v>
      </c>
      <c r="K3827" s="28">
        <f t="shared" si="355"/>
        <v>7</v>
      </c>
      <c r="L3827" s="27">
        <f>IF(K3827=0,0,IF(E3827&gt;1,E3827-1,VLOOKUP(K3827,Months_Weeks!$A$1:$B$13,2,0)))</f>
        <v>2</v>
      </c>
      <c r="M3827" s="29"/>
      <c r="N3827" s="39"/>
      <c r="O3827" s="39"/>
      <c r="P3827" s="50">
        <f t="shared" si="356"/>
        <v>0</v>
      </c>
      <c r="Q3827" s="28">
        <f t="shared" si="357"/>
        <v>7</v>
      </c>
      <c r="R3827" s="28">
        <f>IF(Q3827=0,0,IF(E3827&gt;1,E3827-1,VLOOKUP(Q3827,Months_Weeks!$A$1:$B$13,2,0)))</f>
        <v>2</v>
      </c>
      <c r="S3827" s="30"/>
      <c r="T3827" s="39"/>
      <c r="U3827" s="39"/>
      <c r="V3827" s="50">
        <f t="shared" si="358"/>
        <v>0</v>
      </c>
      <c r="W3827" s="28">
        <f t="shared" si="359"/>
        <v>7</v>
      </c>
      <c r="X3827" s="28">
        <f>IF(W3827=0,0,IF(E3827&gt;1,E3827-1,VLOOKUP(W3827,Months_Weeks!$A$1:$B$13,2,0)))</f>
        <v>2</v>
      </c>
      <c r="Y3827" s="30"/>
      <c r="Z3827" s="39"/>
      <c r="AA3827" s="31"/>
      <c r="AB3827" s="39"/>
      <c r="AC3827" s="31"/>
      <c r="AD3827" s="40"/>
      <c r="AE3827" s="31"/>
      <c r="AF3827" s="40"/>
      <c r="AG3827" s="31"/>
      <c r="AH3827" s="40"/>
      <c r="AI3827" s="31"/>
      <c r="AJ3827" s="40"/>
    </row>
    <row r="3828" spans="1:36" x14ac:dyDescent="0.25">
      <c r="A3828" s="37" t="s">
        <v>62</v>
      </c>
      <c r="B3828" s="37">
        <v>1016</v>
      </c>
      <c r="C3828" s="26" t="str">
        <f>IFERROR(INDEX(Clients[Client_Name],MATCH(Table312[[#This Row],[Client_Code]],Clients[Client_Code],0)),"")</f>
        <v>UKITCHEN</v>
      </c>
      <c r="D3828" s="25">
        <v>7</v>
      </c>
      <c r="E3828" s="25">
        <v>4</v>
      </c>
      <c r="F3828" s="25" t="b">
        <f>IF(E3828&gt;(VLOOKUP(D3828,Months_Weeks!$A$2:$B$13,2,TRUE)),FALSE)</f>
        <v>0</v>
      </c>
      <c r="G3828" s="63">
        <f>IF(Table312[[#This Row],[Facility]]="Buin",1.5%,0.25%)</f>
        <v>1.4999999999999999E-2</v>
      </c>
      <c r="H3828" s="38"/>
      <c r="I3828" s="38"/>
      <c r="J3828" s="27">
        <f t="shared" si="354"/>
        <v>24</v>
      </c>
      <c r="K3828" s="28">
        <f t="shared" si="355"/>
        <v>7</v>
      </c>
      <c r="L3828" s="27">
        <f>IF(K3828=0,0,IF(E3828&gt;1,E3828-1,VLOOKUP(K3828,Months_Weeks!$A$1:$B$13,2,0)))</f>
        <v>3</v>
      </c>
      <c r="M3828" s="29"/>
      <c r="N3828" s="39"/>
      <c r="O3828" s="39"/>
      <c r="P3828" s="50">
        <f t="shared" si="356"/>
        <v>0</v>
      </c>
      <c r="Q3828" s="28">
        <f t="shared" si="357"/>
        <v>7</v>
      </c>
      <c r="R3828" s="28">
        <f>IF(Q3828=0,0,IF(E3828&gt;1,E3828-1,VLOOKUP(Q3828,Months_Weeks!$A$1:$B$13,2,0)))</f>
        <v>3</v>
      </c>
      <c r="S3828" s="30"/>
      <c r="T3828" s="39"/>
      <c r="U3828" s="39"/>
      <c r="V3828" s="50">
        <f t="shared" si="358"/>
        <v>0</v>
      </c>
      <c r="W3828" s="28">
        <f t="shared" si="359"/>
        <v>7</v>
      </c>
      <c r="X3828" s="28">
        <f>IF(W3828=0,0,IF(E3828&gt;1,E3828-1,VLOOKUP(W3828,Months_Weeks!$A$1:$B$13,2,0)))</f>
        <v>3</v>
      </c>
      <c r="Y3828" s="30"/>
      <c r="Z3828" s="39"/>
      <c r="AA3828" s="31"/>
      <c r="AB3828" s="39"/>
      <c r="AC3828" s="31"/>
      <c r="AD3828" s="40"/>
      <c r="AE3828" s="31"/>
      <c r="AF3828" s="40"/>
      <c r="AG3828" s="31"/>
      <c r="AH3828" s="40"/>
      <c r="AI3828" s="31"/>
      <c r="AJ3828" s="40"/>
    </row>
    <row r="3829" spans="1:36" x14ac:dyDescent="0.25">
      <c r="A3829" s="37" t="s">
        <v>62</v>
      </c>
      <c r="B3829" s="37">
        <v>1016</v>
      </c>
      <c r="C3829" s="26" t="str">
        <f>IFERROR(INDEX(Clients[Client_Name],MATCH(Table312[[#This Row],[Client_Code]],Clients[Client_Code],0)),"")</f>
        <v>UKITCHEN</v>
      </c>
      <c r="D3829" s="25">
        <v>8</v>
      </c>
      <c r="E3829" s="25">
        <v>1</v>
      </c>
      <c r="F3829" s="25" t="b">
        <f>IF(E3829&gt;(VLOOKUP(D3829,Months_Weeks!$A$2:$B$13,2,TRUE)),FALSE)</f>
        <v>0</v>
      </c>
      <c r="G3829" s="63">
        <f>IF(Table312[[#This Row],[Facility]]="Buin",1.5%,0.25%)</f>
        <v>1.4999999999999999E-2</v>
      </c>
      <c r="H3829" s="38"/>
      <c r="I3829" s="38"/>
      <c r="J3829" s="27">
        <f t="shared" si="354"/>
        <v>24</v>
      </c>
      <c r="K3829" s="28">
        <f t="shared" si="355"/>
        <v>7</v>
      </c>
      <c r="L3829" s="27">
        <f>IF(K3829=0,0,IF(E3829&gt;1,E3829-1,VLOOKUP(K3829,Months_Weeks!$A$1:$B$13,2,0)))</f>
        <v>4</v>
      </c>
      <c r="M3829" s="29"/>
      <c r="N3829" s="39"/>
      <c r="O3829" s="39"/>
      <c r="P3829" s="50">
        <f t="shared" si="356"/>
        <v>0</v>
      </c>
      <c r="Q3829" s="28">
        <f t="shared" si="357"/>
        <v>7</v>
      </c>
      <c r="R3829" s="28">
        <f>IF(Q3829=0,0,IF(E3829&gt;1,E3829-1,VLOOKUP(Q3829,Months_Weeks!$A$1:$B$13,2,0)))</f>
        <v>4</v>
      </c>
      <c r="S3829" s="30"/>
      <c r="T3829" s="39"/>
      <c r="U3829" s="39"/>
      <c r="V3829" s="50">
        <f t="shared" si="358"/>
        <v>0</v>
      </c>
      <c r="W3829" s="28">
        <f t="shared" si="359"/>
        <v>7</v>
      </c>
      <c r="X3829" s="28">
        <f>IF(W3829=0,0,IF(E3829&gt;1,E3829-1,VLOOKUP(W3829,Months_Weeks!$A$1:$B$13,2,0)))</f>
        <v>4</v>
      </c>
      <c r="Y3829" s="30"/>
      <c r="Z3829" s="39"/>
      <c r="AA3829" s="31"/>
      <c r="AB3829" s="39"/>
      <c r="AC3829" s="31"/>
      <c r="AD3829" s="40"/>
      <c r="AE3829" s="31"/>
      <c r="AF3829" s="40"/>
      <c r="AG3829" s="31"/>
      <c r="AH3829" s="40"/>
      <c r="AI3829" s="31"/>
      <c r="AJ3829" s="40"/>
    </row>
    <row r="3830" spans="1:36" x14ac:dyDescent="0.25">
      <c r="A3830" s="37" t="s">
        <v>62</v>
      </c>
      <c r="B3830" s="37">
        <v>1016</v>
      </c>
      <c r="C3830" s="26" t="str">
        <f>IFERROR(INDEX(Clients[Client_Name],MATCH(Table312[[#This Row],[Client_Code]],Clients[Client_Code],0)),"")</f>
        <v>UKITCHEN</v>
      </c>
      <c r="D3830" s="25">
        <v>8</v>
      </c>
      <c r="E3830" s="25">
        <v>2</v>
      </c>
      <c r="F3830" s="25" t="b">
        <f>IF(E3830&gt;(VLOOKUP(D3830,Months_Weeks!$A$2:$B$13,2,TRUE)),FALSE)</f>
        <v>0</v>
      </c>
      <c r="G3830" s="63">
        <f>IF(Table312[[#This Row],[Facility]]="Buin",1.5%,0.25%)</f>
        <v>1.4999999999999999E-2</v>
      </c>
      <c r="H3830" s="38"/>
      <c r="I3830" s="38"/>
      <c r="J3830" s="27">
        <f t="shared" si="354"/>
        <v>24</v>
      </c>
      <c r="K3830" s="28">
        <f t="shared" si="355"/>
        <v>8</v>
      </c>
      <c r="L3830" s="27">
        <f>IF(K3830=0,0,IF(E3830&gt;1,E3830-1,VLOOKUP(K3830,Months_Weeks!$A$1:$B$13,2,0)))</f>
        <v>1</v>
      </c>
      <c r="M3830" s="29"/>
      <c r="N3830" s="39"/>
      <c r="O3830" s="39"/>
      <c r="P3830" s="50">
        <f t="shared" si="356"/>
        <v>0</v>
      </c>
      <c r="Q3830" s="28">
        <f t="shared" si="357"/>
        <v>8</v>
      </c>
      <c r="R3830" s="28">
        <f>IF(Q3830=0,0,IF(E3830&gt;1,E3830-1,VLOOKUP(Q3830,Months_Weeks!$A$1:$B$13,2,0)))</f>
        <v>1</v>
      </c>
      <c r="S3830" s="30"/>
      <c r="T3830" s="39"/>
      <c r="U3830" s="39"/>
      <c r="V3830" s="50">
        <f t="shared" si="358"/>
        <v>0</v>
      </c>
      <c r="W3830" s="28">
        <f t="shared" si="359"/>
        <v>8</v>
      </c>
      <c r="X3830" s="28">
        <f>IF(W3830=0,0,IF(E3830&gt;1,E3830-1,VLOOKUP(W3830,Months_Weeks!$A$1:$B$13,2,0)))</f>
        <v>1</v>
      </c>
      <c r="Y3830" s="30"/>
      <c r="Z3830" s="39"/>
      <c r="AA3830" s="31"/>
      <c r="AB3830" s="39"/>
      <c r="AC3830" s="31"/>
      <c r="AD3830" s="40"/>
      <c r="AE3830" s="31"/>
      <c r="AF3830" s="40"/>
      <c r="AG3830" s="31"/>
      <c r="AH3830" s="40"/>
      <c r="AI3830" s="31"/>
      <c r="AJ3830" s="40"/>
    </row>
    <row r="3831" spans="1:36" x14ac:dyDescent="0.25">
      <c r="A3831" s="37" t="s">
        <v>62</v>
      </c>
      <c r="B3831" s="37">
        <v>1016</v>
      </c>
      <c r="C3831" s="26" t="str">
        <f>IFERROR(INDEX(Clients[Client_Name],MATCH(Table312[[#This Row],[Client_Code]],Clients[Client_Code],0)),"")</f>
        <v>UKITCHEN</v>
      </c>
      <c r="D3831" s="25">
        <v>8</v>
      </c>
      <c r="E3831" s="25">
        <v>3</v>
      </c>
      <c r="F3831" s="25" t="b">
        <f>IF(E3831&gt;(VLOOKUP(D3831,Months_Weeks!$A$2:$B$13,2,TRUE)),FALSE)</f>
        <v>0</v>
      </c>
      <c r="G3831" s="63">
        <f>IF(Table312[[#This Row],[Facility]]="Buin",1.5%,0.25%)</f>
        <v>1.4999999999999999E-2</v>
      </c>
      <c r="H3831" s="38"/>
      <c r="I3831" s="38"/>
      <c r="J3831" s="27">
        <f t="shared" si="354"/>
        <v>24</v>
      </c>
      <c r="K3831" s="28">
        <f t="shared" si="355"/>
        <v>8</v>
      </c>
      <c r="L3831" s="27">
        <f>IF(K3831=0,0,IF(E3831&gt;1,E3831-1,VLOOKUP(K3831,Months_Weeks!$A$1:$B$13,2,0)))</f>
        <v>2</v>
      </c>
      <c r="M3831" s="29"/>
      <c r="N3831" s="39"/>
      <c r="O3831" s="39"/>
      <c r="P3831" s="50">
        <f t="shared" si="356"/>
        <v>0</v>
      </c>
      <c r="Q3831" s="28">
        <f t="shared" si="357"/>
        <v>8</v>
      </c>
      <c r="R3831" s="28">
        <f>IF(Q3831=0,0,IF(E3831&gt;1,E3831-1,VLOOKUP(Q3831,Months_Weeks!$A$1:$B$13,2,0)))</f>
        <v>2</v>
      </c>
      <c r="S3831" s="30"/>
      <c r="T3831" s="39"/>
      <c r="U3831" s="39"/>
      <c r="V3831" s="50">
        <f t="shared" si="358"/>
        <v>0</v>
      </c>
      <c r="W3831" s="28">
        <f t="shared" si="359"/>
        <v>8</v>
      </c>
      <c r="X3831" s="28">
        <f>IF(W3831=0,0,IF(E3831&gt;1,E3831-1,VLOOKUP(W3831,Months_Weeks!$A$1:$B$13,2,0)))</f>
        <v>2</v>
      </c>
      <c r="Y3831" s="30"/>
      <c r="Z3831" s="39"/>
      <c r="AA3831" s="31"/>
      <c r="AB3831" s="39"/>
      <c r="AC3831" s="31"/>
      <c r="AD3831" s="40"/>
      <c r="AE3831" s="31"/>
      <c r="AF3831" s="40"/>
      <c r="AG3831" s="31"/>
      <c r="AH3831" s="40"/>
      <c r="AI3831" s="31"/>
      <c r="AJ3831" s="40"/>
    </row>
    <row r="3832" spans="1:36" x14ac:dyDescent="0.25">
      <c r="A3832" s="37" t="s">
        <v>62</v>
      </c>
      <c r="B3832" s="37">
        <v>1016</v>
      </c>
      <c r="C3832" s="26" t="str">
        <f>IFERROR(INDEX(Clients[Client_Name],MATCH(Table312[[#This Row],[Client_Code]],Clients[Client_Code],0)),"")</f>
        <v>UKITCHEN</v>
      </c>
      <c r="D3832" s="25">
        <v>8</v>
      </c>
      <c r="E3832" s="25">
        <v>4</v>
      </c>
      <c r="F3832" s="25" t="b">
        <f>IF(E3832&gt;(VLOOKUP(D3832,Months_Weeks!$A$2:$B$13,2,TRUE)),FALSE)</f>
        <v>0</v>
      </c>
      <c r="G3832" s="63">
        <f>IF(Table312[[#This Row],[Facility]]="Buin",1.5%,0.25%)</f>
        <v>1.4999999999999999E-2</v>
      </c>
      <c r="H3832" s="38"/>
      <c r="I3832" s="38"/>
      <c r="J3832" s="27">
        <f t="shared" si="354"/>
        <v>24</v>
      </c>
      <c r="K3832" s="28">
        <f t="shared" si="355"/>
        <v>8</v>
      </c>
      <c r="L3832" s="27">
        <f>IF(K3832=0,0,IF(E3832&gt;1,E3832-1,VLOOKUP(K3832,Months_Weeks!$A$1:$B$13,2,0)))</f>
        <v>3</v>
      </c>
      <c r="M3832" s="29"/>
      <c r="N3832" s="39"/>
      <c r="O3832" s="39"/>
      <c r="P3832" s="50">
        <f t="shared" si="356"/>
        <v>0</v>
      </c>
      <c r="Q3832" s="28">
        <f t="shared" si="357"/>
        <v>8</v>
      </c>
      <c r="R3832" s="28">
        <f>IF(Q3832=0,0,IF(E3832&gt;1,E3832-1,VLOOKUP(Q3832,Months_Weeks!$A$1:$B$13,2,0)))</f>
        <v>3</v>
      </c>
      <c r="S3832" s="30"/>
      <c r="T3832" s="39"/>
      <c r="U3832" s="39"/>
      <c r="V3832" s="50">
        <f t="shared" si="358"/>
        <v>0</v>
      </c>
      <c r="W3832" s="28">
        <f t="shared" si="359"/>
        <v>8</v>
      </c>
      <c r="X3832" s="28">
        <f>IF(W3832=0,0,IF(E3832&gt;1,E3832-1,VLOOKUP(W3832,Months_Weeks!$A$1:$B$13,2,0)))</f>
        <v>3</v>
      </c>
      <c r="Y3832" s="30"/>
      <c r="Z3832" s="39"/>
      <c r="AA3832" s="31"/>
      <c r="AB3832" s="39"/>
      <c r="AC3832" s="31"/>
      <c r="AD3832" s="40"/>
      <c r="AE3832" s="31"/>
      <c r="AF3832" s="40"/>
      <c r="AG3832" s="31"/>
      <c r="AH3832" s="40"/>
      <c r="AI3832" s="31"/>
      <c r="AJ3832" s="40"/>
    </row>
    <row r="3833" spans="1:36" x14ac:dyDescent="0.25">
      <c r="A3833" s="37" t="s">
        <v>62</v>
      </c>
      <c r="B3833" s="37">
        <v>1016</v>
      </c>
      <c r="C3833" s="26" t="str">
        <f>IFERROR(INDEX(Clients[Client_Name],MATCH(Table312[[#This Row],[Client_Code]],Clients[Client_Code],0)),"")</f>
        <v>UKITCHEN</v>
      </c>
      <c r="D3833" s="25">
        <v>9</v>
      </c>
      <c r="E3833" s="25">
        <v>1</v>
      </c>
      <c r="F3833" s="25" t="b">
        <f>IF(E3833&gt;(VLOOKUP(D3833,Months_Weeks!$A$2:$B$13,2,TRUE)),FALSE)</f>
        <v>0</v>
      </c>
      <c r="G3833" s="63">
        <f>IF(Table312[[#This Row],[Facility]]="Buin",1.5%,0.25%)</f>
        <v>1.4999999999999999E-2</v>
      </c>
      <c r="H3833" s="38"/>
      <c r="I3833" s="38"/>
      <c r="J3833" s="27">
        <f t="shared" si="354"/>
        <v>24</v>
      </c>
      <c r="K3833" s="28">
        <f t="shared" si="355"/>
        <v>8</v>
      </c>
      <c r="L3833" s="27">
        <f>IF(K3833=0,0,IF(E3833&gt;1,E3833-1,VLOOKUP(K3833,Months_Weeks!$A$1:$B$13,2,0)))</f>
        <v>4</v>
      </c>
      <c r="M3833" s="29"/>
      <c r="N3833" s="39"/>
      <c r="O3833" s="39"/>
      <c r="P3833" s="50">
        <f t="shared" si="356"/>
        <v>0</v>
      </c>
      <c r="Q3833" s="28">
        <f t="shared" si="357"/>
        <v>8</v>
      </c>
      <c r="R3833" s="28">
        <f>IF(Q3833=0,0,IF(E3833&gt;1,E3833-1,VLOOKUP(Q3833,Months_Weeks!$A$1:$B$13,2,0)))</f>
        <v>4</v>
      </c>
      <c r="S3833" s="30"/>
      <c r="T3833" s="39"/>
      <c r="U3833" s="39"/>
      <c r="V3833" s="50">
        <f t="shared" si="358"/>
        <v>0</v>
      </c>
      <c r="W3833" s="28">
        <f t="shared" si="359"/>
        <v>8</v>
      </c>
      <c r="X3833" s="28">
        <f>IF(W3833=0,0,IF(E3833&gt;1,E3833-1,VLOOKUP(W3833,Months_Weeks!$A$1:$B$13,2,0)))</f>
        <v>4</v>
      </c>
      <c r="Y3833" s="30"/>
      <c r="Z3833" s="39"/>
      <c r="AA3833" s="31"/>
      <c r="AB3833" s="39"/>
      <c r="AC3833" s="31"/>
      <c r="AD3833" s="40"/>
      <c r="AE3833" s="31"/>
      <c r="AF3833" s="40"/>
      <c r="AG3833" s="31"/>
      <c r="AH3833" s="40"/>
      <c r="AI3833" s="31"/>
      <c r="AJ3833" s="40"/>
    </row>
    <row r="3834" spans="1:36" x14ac:dyDescent="0.25">
      <c r="A3834" s="37" t="s">
        <v>62</v>
      </c>
      <c r="B3834" s="37">
        <v>1016</v>
      </c>
      <c r="C3834" s="26" t="str">
        <f>IFERROR(INDEX(Clients[Client_Name],MATCH(Table312[[#This Row],[Client_Code]],Clients[Client_Code],0)),"")</f>
        <v>UKITCHEN</v>
      </c>
      <c r="D3834" s="25">
        <v>9</v>
      </c>
      <c r="E3834" s="25">
        <v>2</v>
      </c>
      <c r="F3834" s="25" t="b">
        <f>IF(E3834&gt;(VLOOKUP(D3834,Months_Weeks!$A$2:$B$13,2,TRUE)),FALSE)</f>
        <v>0</v>
      </c>
      <c r="G3834" s="63">
        <f>IF(Table312[[#This Row],[Facility]]="Buin",1.5%,0.25%)</f>
        <v>1.4999999999999999E-2</v>
      </c>
      <c r="H3834" s="38"/>
      <c r="I3834" s="38"/>
      <c r="J3834" s="27">
        <f t="shared" si="354"/>
        <v>24</v>
      </c>
      <c r="K3834" s="28">
        <f t="shared" si="355"/>
        <v>9</v>
      </c>
      <c r="L3834" s="27">
        <f>IF(K3834=0,0,IF(E3834&gt;1,E3834-1,VLOOKUP(K3834,Months_Weeks!$A$1:$B$13,2,0)))</f>
        <v>1</v>
      </c>
      <c r="M3834" s="29"/>
      <c r="N3834" s="39"/>
      <c r="O3834" s="39"/>
      <c r="P3834" s="50">
        <f t="shared" si="356"/>
        <v>0</v>
      </c>
      <c r="Q3834" s="28">
        <f t="shared" si="357"/>
        <v>9</v>
      </c>
      <c r="R3834" s="28">
        <f>IF(Q3834=0,0,IF(E3834&gt;1,E3834-1,VLOOKUP(Q3834,Months_Weeks!$A$1:$B$13,2,0)))</f>
        <v>1</v>
      </c>
      <c r="S3834" s="30"/>
      <c r="T3834" s="39"/>
      <c r="U3834" s="39"/>
      <c r="V3834" s="50">
        <f t="shared" si="358"/>
        <v>0</v>
      </c>
      <c r="W3834" s="28">
        <f t="shared" si="359"/>
        <v>9</v>
      </c>
      <c r="X3834" s="28">
        <f>IF(W3834=0,0,IF(E3834&gt;1,E3834-1,VLOOKUP(W3834,Months_Weeks!$A$1:$B$13,2,0)))</f>
        <v>1</v>
      </c>
      <c r="Y3834" s="30"/>
      <c r="Z3834" s="39"/>
      <c r="AA3834" s="31"/>
      <c r="AB3834" s="39"/>
      <c r="AC3834" s="31"/>
      <c r="AD3834" s="40"/>
      <c r="AE3834" s="31"/>
      <c r="AF3834" s="40"/>
      <c r="AG3834" s="31"/>
      <c r="AH3834" s="40"/>
      <c r="AI3834" s="31"/>
      <c r="AJ3834" s="40"/>
    </row>
    <row r="3835" spans="1:36" x14ac:dyDescent="0.25">
      <c r="A3835" s="37" t="s">
        <v>62</v>
      </c>
      <c r="B3835" s="37">
        <v>1016</v>
      </c>
      <c r="C3835" s="26" t="str">
        <f>IFERROR(INDEX(Clients[Client_Name],MATCH(Table312[[#This Row],[Client_Code]],Clients[Client_Code],0)),"")</f>
        <v>UKITCHEN</v>
      </c>
      <c r="D3835" s="25">
        <v>9</v>
      </c>
      <c r="E3835" s="25">
        <v>3</v>
      </c>
      <c r="F3835" s="25" t="b">
        <f>IF(E3835&gt;(VLOOKUP(D3835,Months_Weeks!$A$2:$B$13,2,TRUE)),FALSE)</f>
        <v>0</v>
      </c>
      <c r="G3835" s="63">
        <f>IF(Table312[[#This Row],[Facility]]="Buin",1.5%,0.25%)</f>
        <v>1.4999999999999999E-2</v>
      </c>
      <c r="H3835" s="38"/>
      <c r="I3835" s="38"/>
      <c r="J3835" s="27">
        <f t="shared" si="354"/>
        <v>24</v>
      </c>
      <c r="K3835" s="28">
        <f t="shared" si="355"/>
        <v>9</v>
      </c>
      <c r="L3835" s="27">
        <f>IF(K3835=0,0,IF(E3835&gt;1,E3835-1,VLOOKUP(K3835,Months_Weeks!$A$1:$B$13,2,0)))</f>
        <v>2</v>
      </c>
      <c r="M3835" s="29"/>
      <c r="N3835" s="39"/>
      <c r="O3835" s="39"/>
      <c r="P3835" s="50">
        <f t="shared" si="356"/>
        <v>0</v>
      </c>
      <c r="Q3835" s="28">
        <f t="shared" si="357"/>
        <v>9</v>
      </c>
      <c r="R3835" s="28">
        <f>IF(Q3835=0,0,IF(E3835&gt;1,E3835-1,VLOOKUP(Q3835,Months_Weeks!$A$1:$B$13,2,0)))</f>
        <v>2</v>
      </c>
      <c r="S3835" s="30"/>
      <c r="T3835" s="39"/>
      <c r="U3835" s="39"/>
      <c r="V3835" s="50">
        <f t="shared" si="358"/>
        <v>0</v>
      </c>
      <c r="W3835" s="28">
        <f t="shared" si="359"/>
        <v>9</v>
      </c>
      <c r="X3835" s="28">
        <f>IF(W3835=0,0,IF(E3835&gt;1,E3835-1,VLOOKUP(W3835,Months_Weeks!$A$1:$B$13,2,0)))</f>
        <v>2</v>
      </c>
      <c r="Y3835" s="30"/>
      <c r="Z3835" s="39"/>
      <c r="AA3835" s="31"/>
      <c r="AB3835" s="39"/>
      <c r="AC3835" s="31"/>
      <c r="AD3835" s="40"/>
      <c r="AE3835" s="31"/>
      <c r="AF3835" s="40"/>
      <c r="AG3835" s="31"/>
      <c r="AH3835" s="40"/>
      <c r="AI3835" s="31"/>
      <c r="AJ3835" s="40"/>
    </row>
    <row r="3836" spans="1:36" x14ac:dyDescent="0.25">
      <c r="A3836" s="37" t="s">
        <v>62</v>
      </c>
      <c r="B3836" s="37">
        <v>1016</v>
      </c>
      <c r="C3836" s="26" t="str">
        <f>IFERROR(INDEX(Clients[Client_Name],MATCH(Table312[[#This Row],[Client_Code]],Clients[Client_Code],0)),"")</f>
        <v>UKITCHEN</v>
      </c>
      <c r="D3836" s="25">
        <v>9</v>
      </c>
      <c r="E3836" s="25">
        <v>4</v>
      </c>
      <c r="F3836" s="25" t="b">
        <f>IF(E3836&gt;(VLOOKUP(D3836,Months_Weeks!$A$2:$B$13,2,TRUE)),FALSE)</f>
        <v>0</v>
      </c>
      <c r="G3836" s="63">
        <f>IF(Table312[[#This Row],[Facility]]="Buin",1.5%,0.25%)</f>
        <v>1.4999999999999999E-2</v>
      </c>
      <c r="H3836" s="38"/>
      <c r="I3836" s="38"/>
      <c r="J3836" s="27">
        <f t="shared" si="354"/>
        <v>24</v>
      </c>
      <c r="K3836" s="28">
        <f t="shared" si="355"/>
        <v>9</v>
      </c>
      <c r="L3836" s="27">
        <f>IF(K3836=0,0,IF(E3836&gt;1,E3836-1,VLOOKUP(K3836,Months_Weeks!$A$1:$B$13,2,0)))</f>
        <v>3</v>
      </c>
      <c r="M3836" s="29"/>
      <c r="N3836" s="39"/>
      <c r="O3836" s="39"/>
      <c r="P3836" s="50">
        <f t="shared" si="356"/>
        <v>0</v>
      </c>
      <c r="Q3836" s="28">
        <f t="shared" si="357"/>
        <v>9</v>
      </c>
      <c r="R3836" s="28">
        <f>IF(Q3836=0,0,IF(E3836&gt;1,E3836-1,VLOOKUP(Q3836,Months_Weeks!$A$1:$B$13,2,0)))</f>
        <v>3</v>
      </c>
      <c r="S3836" s="30"/>
      <c r="T3836" s="39"/>
      <c r="U3836" s="39"/>
      <c r="V3836" s="50">
        <f t="shared" si="358"/>
        <v>0</v>
      </c>
      <c r="W3836" s="28">
        <f t="shared" si="359"/>
        <v>9</v>
      </c>
      <c r="X3836" s="28">
        <f>IF(W3836=0,0,IF(E3836&gt;1,E3836-1,VLOOKUP(W3836,Months_Weeks!$A$1:$B$13,2,0)))</f>
        <v>3</v>
      </c>
      <c r="Y3836" s="30"/>
      <c r="Z3836" s="39"/>
      <c r="AA3836" s="31"/>
      <c r="AB3836" s="39"/>
      <c r="AC3836" s="31"/>
      <c r="AD3836" s="40"/>
      <c r="AE3836" s="31"/>
      <c r="AF3836" s="40"/>
      <c r="AG3836" s="31"/>
      <c r="AH3836" s="40"/>
      <c r="AI3836" s="31"/>
      <c r="AJ3836" s="40"/>
    </row>
    <row r="3837" spans="1:36" x14ac:dyDescent="0.25">
      <c r="A3837" s="37" t="s">
        <v>62</v>
      </c>
      <c r="B3837" s="37">
        <v>1016</v>
      </c>
      <c r="C3837" s="26" t="str">
        <f>IFERROR(INDEX(Clients[Client_Name],MATCH(Table312[[#This Row],[Client_Code]],Clients[Client_Code],0)),"")</f>
        <v>UKITCHEN</v>
      </c>
      <c r="D3837" s="25">
        <v>9</v>
      </c>
      <c r="E3837" s="25">
        <v>5</v>
      </c>
      <c r="F3837" s="25" t="b">
        <f>IF(E3837&gt;(VLOOKUP(D3837,Months_Weeks!$A$2:$B$13,2,TRUE)),FALSE)</f>
        <v>0</v>
      </c>
      <c r="G3837" s="63">
        <f>IF(Table312[[#This Row],[Facility]]="Buin",1.5%,0.25%)</f>
        <v>1.4999999999999999E-2</v>
      </c>
      <c r="H3837" s="38"/>
      <c r="I3837" s="38"/>
      <c r="J3837" s="27">
        <f t="shared" si="354"/>
        <v>24</v>
      </c>
      <c r="K3837" s="28">
        <f t="shared" si="355"/>
        <v>9</v>
      </c>
      <c r="L3837" s="27">
        <f>IF(K3837=0,0,IF(E3837&gt;1,E3837-1,VLOOKUP(K3837,Months_Weeks!$A$1:$B$13,2,0)))</f>
        <v>4</v>
      </c>
      <c r="M3837" s="29"/>
      <c r="N3837" s="39"/>
      <c r="O3837" s="39"/>
      <c r="P3837" s="50">
        <f t="shared" si="356"/>
        <v>0</v>
      </c>
      <c r="Q3837" s="28">
        <f t="shared" si="357"/>
        <v>9</v>
      </c>
      <c r="R3837" s="28">
        <f>IF(Q3837=0,0,IF(E3837&gt;1,E3837-1,VLOOKUP(Q3837,Months_Weeks!$A$1:$B$13,2,0)))</f>
        <v>4</v>
      </c>
      <c r="S3837" s="30"/>
      <c r="T3837" s="39"/>
      <c r="U3837" s="39"/>
      <c r="V3837" s="50">
        <f t="shared" si="358"/>
        <v>0</v>
      </c>
      <c r="W3837" s="28">
        <f t="shared" si="359"/>
        <v>9</v>
      </c>
      <c r="X3837" s="28">
        <f>IF(W3837=0,0,IF(E3837&gt;1,E3837-1,VLOOKUP(W3837,Months_Weeks!$A$1:$B$13,2,0)))</f>
        <v>4</v>
      </c>
      <c r="Y3837" s="30"/>
      <c r="Z3837" s="39"/>
      <c r="AA3837" s="31"/>
      <c r="AB3837" s="39"/>
      <c r="AC3837" s="31"/>
      <c r="AD3837" s="40"/>
      <c r="AE3837" s="31"/>
      <c r="AF3837" s="40"/>
      <c r="AG3837" s="31"/>
      <c r="AH3837" s="40"/>
      <c r="AI3837" s="31"/>
      <c r="AJ3837" s="40"/>
    </row>
    <row r="3838" spans="1:36" x14ac:dyDescent="0.25">
      <c r="A3838" s="37" t="s">
        <v>62</v>
      </c>
      <c r="B3838" s="37">
        <v>1016</v>
      </c>
      <c r="C3838" s="26" t="str">
        <f>IFERROR(INDEX(Clients[Client_Name],MATCH(Table312[[#This Row],[Client_Code]],Clients[Client_Code],0)),"")</f>
        <v>UKITCHEN</v>
      </c>
      <c r="D3838" s="25">
        <v>10</v>
      </c>
      <c r="E3838" s="25">
        <v>1</v>
      </c>
      <c r="F3838" s="25" t="b">
        <f>IF(E3838&gt;(VLOOKUP(D3838,Months_Weeks!$A$2:$B$13,2,TRUE)),FALSE)</f>
        <v>0</v>
      </c>
      <c r="G3838" s="63">
        <f>IF(Table312[[#This Row],[Facility]]="Buin",1.5%,0.25%)</f>
        <v>1.4999999999999999E-2</v>
      </c>
      <c r="H3838" s="38"/>
      <c r="I3838" s="38"/>
      <c r="J3838" s="27">
        <f t="shared" si="354"/>
        <v>24</v>
      </c>
      <c r="K3838" s="28">
        <f t="shared" si="355"/>
        <v>9</v>
      </c>
      <c r="L3838" s="27">
        <f>IF(K3838=0,0,IF(E3838&gt;1,E3838-1,VLOOKUP(K3838,Months_Weeks!$A$1:$B$13,2,0)))</f>
        <v>5</v>
      </c>
      <c r="M3838" s="29"/>
      <c r="N3838" s="39"/>
      <c r="O3838" s="39"/>
      <c r="P3838" s="50">
        <f t="shared" si="356"/>
        <v>0</v>
      </c>
      <c r="Q3838" s="28">
        <f t="shared" si="357"/>
        <v>9</v>
      </c>
      <c r="R3838" s="28">
        <f>IF(Q3838=0,0,IF(E3838&gt;1,E3838-1,VLOOKUP(Q3838,Months_Weeks!$A$1:$B$13,2,0)))</f>
        <v>5</v>
      </c>
      <c r="S3838" s="30"/>
      <c r="T3838" s="39"/>
      <c r="U3838" s="39"/>
      <c r="V3838" s="50">
        <f t="shared" si="358"/>
        <v>0</v>
      </c>
      <c r="W3838" s="28">
        <f t="shared" si="359"/>
        <v>9</v>
      </c>
      <c r="X3838" s="28">
        <f>IF(W3838=0,0,IF(E3838&gt;1,E3838-1,VLOOKUP(W3838,Months_Weeks!$A$1:$B$13,2,0)))</f>
        <v>5</v>
      </c>
      <c r="Y3838" s="30"/>
      <c r="Z3838" s="39"/>
      <c r="AA3838" s="31"/>
      <c r="AB3838" s="39"/>
      <c r="AC3838" s="31"/>
      <c r="AD3838" s="40"/>
      <c r="AE3838" s="31"/>
      <c r="AF3838" s="40"/>
      <c r="AG3838" s="31"/>
      <c r="AH3838" s="40"/>
      <c r="AI3838" s="31"/>
      <c r="AJ3838" s="40"/>
    </row>
    <row r="3839" spans="1:36" x14ac:dyDescent="0.25">
      <c r="A3839" s="37" t="s">
        <v>62</v>
      </c>
      <c r="B3839" s="37">
        <v>1016</v>
      </c>
      <c r="C3839" s="26" t="str">
        <f>IFERROR(INDEX(Clients[Client_Name],MATCH(Table312[[#This Row],[Client_Code]],Clients[Client_Code],0)),"")</f>
        <v>UKITCHEN</v>
      </c>
      <c r="D3839" s="25">
        <v>10</v>
      </c>
      <c r="E3839" s="25">
        <v>2</v>
      </c>
      <c r="F3839" s="25" t="b">
        <f>IF(E3839&gt;(VLOOKUP(D3839,Months_Weeks!$A$2:$B$13,2,TRUE)),FALSE)</f>
        <v>0</v>
      </c>
      <c r="G3839" s="63">
        <f>IF(Table312[[#This Row],[Facility]]="Buin",1.5%,0.25%)</f>
        <v>1.4999999999999999E-2</v>
      </c>
      <c r="H3839" s="38"/>
      <c r="I3839" s="38"/>
      <c r="J3839" s="27">
        <f t="shared" si="354"/>
        <v>24</v>
      </c>
      <c r="K3839" s="28">
        <f t="shared" si="355"/>
        <v>10</v>
      </c>
      <c r="L3839" s="27">
        <f>IF(K3839=0,0,IF(E3839&gt;1,E3839-1,VLOOKUP(K3839,Months_Weeks!$A$1:$B$13,2,0)))</f>
        <v>1</v>
      </c>
      <c r="M3839" s="29"/>
      <c r="N3839" s="39"/>
      <c r="O3839" s="39"/>
      <c r="P3839" s="50">
        <f t="shared" si="356"/>
        <v>0</v>
      </c>
      <c r="Q3839" s="28">
        <f t="shared" si="357"/>
        <v>10</v>
      </c>
      <c r="R3839" s="28">
        <f>IF(Q3839=0,0,IF(E3839&gt;1,E3839-1,VLOOKUP(Q3839,Months_Weeks!$A$1:$B$13,2,0)))</f>
        <v>1</v>
      </c>
      <c r="S3839" s="30"/>
      <c r="T3839" s="39"/>
      <c r="U3839" s="39"/>
      <c r="V3839" s="50">
        <f t="shared" si="358"/>
        <v>0</v>
      </c>
      <c r="W3839" s="28">
        <f t="shared" si="359"/>
        <v>10</v>
      </c>
      <c r="X3839" s="28">
        <f>IF(W3839=0,0,IF(E3839&gt;1,E3839-1,VLOOKUP(W3839,Months_Weeks!$A$1:$B$13,2,0)))</f>
        <v>1</v>
      </c>
      <c r="Y3839" s="30"/>
      <c r="Z3839" s="39"/>
      <c r="AA3839" s="31"/>
      <c r="AB3839" s="39"/>
      <c r="AC3839" s="31"/>
      <c r="AD3839" s="40"/>
      <c r="AE3839" s="31"/>
      <c r="AF3839" s="40"/>
      <c r="AG3839" s="31"/>
      <c r="AH3839" s="40"/>
      <c r="AI3839" s="31"/>
      <c r="AJ3839" s="40"/>
    </row>
    <row r="3840" spans="1:36" x14ac:dyDescent="0.25">
      <c r="A3840" s="37" t="s">
        <v>62</v>
      </c>
      <c r="B3840" s="37">
        <v>1016</v>
      </c>
      <c r="C3840" s="26" t="str">
        <f>IFERROR(INDEX(Clients[Client_Name],MATCH(Table312[[#This Row],[Client_Code]],Clients[Client_Code],0)),"")</f>
        <v>UKITCHEN</v>
      </c>
      <c r="D3840" s="25">
        <v>10</v>
      </c>
      <c r="E3840" s="25">
        <v>3</v>
      </c>
      <c r="F3840" s="25" t="b">
        <f>IF(E3840&gt;(VLOOKUP(D3840,Months_Weeks!$A$2:$B$13,2,TRUE)),FALSE)</f>
        <v>0</v>
      </c>
      <c r="G3840" s="63">
        <f>IF(Table312[[#This Row],[Facility]]="Buin",1.5%,0.25%)</f>
        <v>1.4999999999999999E-2</v>
      </c>
      <c r="H3840" s="38"/>
      <c r="I3840" s="38"/>
      <c r="J3840" s="27">
        <f t="shared" si="354"/>
        <v>24</v>
      </c>
      <c r="K3840" s="28">
        <f t="shared" si="355"/>
        <v>10</v>
      </c>
      <c r="L3840" s="27">
        <f>IF(K3840=0,0,IF(E3840&gt;1,E3840-1,VLOOKUP(K3840,Months_Weeks!$A$1:$B$13,2,0)))</f>
        <v>2</v>
      </c>
      <c r="M3840" s="29"/>
      <c r="N3840" s="39"/>
      <c r="O3840" s="39"/>
      <c r="P3840" s="50">
        <f t="shared" si="356"/>
        <v>0</v>
      </c>
      <c r="Q3840" s="28">
        <f t="shared" si="357"/>
        <v>10</v>
      </c>
      <c r="R3840" s="28">
        <f>IF(Q3840=0,0,IF(E3840&gt;1,E3840-1,VLOOKUP(Q3840,Months_Weeks!$A$1:$B$13,2,0)))</f>
        <v>2</v>
      </c>
      <c r="S3840" s="30"/>
      <c r="T3840" s="39"/>
      <c r="U3840" s="39"/>
      <c r="V3840" s="50">
        <f t="shared" si="358"/>
        <v>0</v>
      </c>
      <c r="W3840" s="28">
        <f t="shared" si="359"/>
        <v>10</v>
      </c>
      <c r="X3840" s="28">
        <f>IF(W3840=0,0,IF(E3840&gt;1,E3840-1,VLOOKUP(W3840,Months_Weeks!$A$1:$B$13,2,0)))</f>
        <v>2</v>
      </c>
      <c r="Y3840" s="30"/>
      <c r="Z3840" s="39"/>
      <c r="AA3840" s="31"/>
      <c r="AB3840" s="39"/>
      <c r="AC3840" s="31"/>
      <c r="AD3840" s="40"/>
      <c r="AE3840" s="31"/>
      <c r="AF3840" s="40"/>
      <c r="AG3840" s="31"/>
      <c r="AH3840" s="40"/>
      <c r="AI3840" s="31"/>
      <c r="AJ3840" s="40"/>
    </row>
    <row r="3841" spans="1:36" x14ac:dyDescent="0.25">
      <c r="A3841" s="37" t="s">
        <v>62</v>
      </c>
      <c r="B3841" s="37">
        <v>1016</v>
      </c>
      <c r="C3841" s="26" t="str">
        <f>IFERROR(INDEX(Clients[Client_Name],MATCH(Table312[[#This Row],[Client_Code]],Clients[Client_Code],0)),"")</f>
        <v>UKITCHEN</v>
      </c>
      <c r="D3841" s="25">
        <v>10</v>
      </c>
      <c r="E3841" s="25">
        <v>4</v>
      </c>
      <c r="F3841" s="25" t="b">
        <f>IF(E3841&gt;(VLOOKUP(D3841,Months_Weeks!$A$2:$B$13,2,TRUE)),FALSE)</f>
        <v>0</v>
      </c>
      <c r="G3841" s="63">
        <f>IF(Table312[[#This Row],[Facility]]="Buin",1.5%,0.25%)</f>
        <v>1.4999999999999999E-2</v>
      </c>
      <c r="H3841" s="38"/>
      <c r="I3841" s="38"/>
      <c r="J3841" s="27">
        <f t="shared" si="354"/>
        <v>24</v>
      </c>
      <c r="K3841" s="28">
        <f t="shared" si="355"/>
        <v>10</v>
      </c>
      <c r="L3841" s="27">
        <f>IF(K3841=0,0,IF(E3841&gt;1,E3841-1,VLOOKUP(K3841,Months_Weeks!$A$1:$B$13,2,0)))</f>
        <v>3</v>
      </c>
      <c r="M3841" s="29"/>
      <c r="N3841" s="39"/>
      <c r="O3841" s="39"/>
      <c r="P3841" s="50">
        <f t="shared" si="356"/>
        <v>0</v>
      </c>
      <c r="Q3841" s="28">
        <f t="shared" si="357"/>
        <v>10</v>
      </c>
      <c r="R3841" s="28">
        <f>IF(Q3841=0,0,IF(E3841&gt;1,E3841-1,VLOOKUP(Q3841,Months_Weeks!$A$1:$B$13,2,0)))</f>
        <v>3</v>
      </c>
      <c r="S3841" s="30"/>
      <c r="T3841" s="39"/>
      <c r="U3841" s="39"/>
      <c r="V3841" s="50">
        <f t="shared" si="358"/>
        <v>0</v>
      </c>
      <c r="W3841" s="28">
        <f t="shared" si="359"/>
        <v>10</v>
      </c>
      <c r="X3841" s="28">
        <f>IF(W3841=0,0,IF(E3841&gt;1,E3841-1,VLOOKUP(W3841,Months_Weeks!$A$1:$B$13,2,0)))</f>
        <v>3</v>
      </c>
      <c r="Y3841" s="30"/>
      <c r="Z3841" s="39"/>
      <c r="AA3841" s="31"/>
      <c r="AB3841" s="39"/>
      <c r="AC3841" s="31"/>
      <c r="AD3841" s="40"/>
      <c r="AE3841" s="31"/>
      <c r="AF3841" s="40"/>
      <c r="AG3841" s="31"/>
      <c r="AH3841" s="40"/>
      <c r="AI3841" s="31"/>
      <c r="AJ3841" s="40"/>
    </row>
    <row r="3842" spans="1:36" x14ac:dyDescent="0.25">
      <c r="A3842" s="37" t="s">
        <v>62</v>
      </c>
      <c r="B3842" s="37">
        <v>1016</v>
      </c>
      <c r="C3842" s="26" t="str">
        <f>IFERROR(INDEX(Clients[Client_Name],MATCH(Table312[[#This Row],[Client_Code]],Clients[Client_Code],0)),"")</f>
        <v>UKITCHEN</v>
      </c>
      <c r="D3842" s="25">
        <v>11</v>
      </c>
      <c r="E3842" s="25">
        <v>1</v>
      </c>
      <c r="F3842" s="25" t="b">
        <f>IF(E3842&gt;(VLOOKUP(D3842,Months_Weeks!$A$2:$B$13,2,TRUE)),FALSE)</f>
        <v>0</v>
      </c>
      <c r="G3842" s="63">
        <f>IF(Table312[[#This Row],[Facility]]="Buin",1.5%,0.25%)</f>
        <v>1.4999999999999999E-2</v>
      </c>
      <c r="H3842" s="38"/>
      <c r="I3842" s="38"/>
      <c r="J3842" s="27">
        <f t="shared" ref="J3842:J3905" si="360" xml:space="preserve"> SUMIFS(J:J,$B:$B,$B3842,$D:$D,K3842,$E:$E,L3842,$A:$A,$A3842)+H3842-I3842</f>
        <v>24</v>
      </c>
      <c r="K3842" s="28">
        <f t="shared" ref="K3842:K3905" si="361">IF(E3842&gt;1,D3842,D3842-1)</f>
        <v>10</v>
      </c>
      <c r="L3842" s="27">
        <f>IF(K3842=0,0,IF(E3842&gt;1,E3842-1,VLOOKUP(K3842,Months_Weeks!$A$1:$B$13,2,0)))</f>
        <v>4</v>
      </c>
      <c r="M3842" s="29"/>
      <c r="N3842" s="39"/>
      <c r="O3842" s="39"/>
      <c r="P3842" s="50">
        <f t="shared" ref="P3842:P3905" si="362" xml:space="preserve"> SUMIFS(P:P,$B:$B,$B3842,$D:$D,Q3842,$E:$E,R3842,$A:$A,$A3842)+N3842-O3842</f>
        <v>0</v>
      </c>
      <c r="Q3842" s="28">
        <f t="shared" ref="Q3842:Q3905" si="363">IF(E3842&gt;1,D3842,D3842-1)</f>
        <v>10</v>
      </c>
      <c r="R3842" s="28">
        <f>IF(Q3842=0,0,IF(E3842&gt;1,E3842-1,VLOOKUP(Q3842,Months_Weeks!$A$1:$B$13,2,0)))</f>
        <v>4</v>
      </c>
      <c r="S3842" s="30"/>
      <c r="T3842" s="39"/>
      <c r="U3842" s="39"/>
      <c r="V3842" s="50">
        <f t="shared" ref="V3842:V3905" si="364" xml:space="preserve"> SUMIFS(V:V,$B:$B,$B3842,$D:$D,W3842,$E:$E,X3842,$A:$A,$A3842)+T3842-U3842</f>
        <v>0</v>
      </c>
      <c r="W3842" s="28">
        <f t="shared" ref="W3842:W3905" si="365">IF(E3842&gt;1,D3842,D3842-1)</f>
        <v>10</v>
      </c>
      <c r="X3842" s="28">
        <f>IF(W3842=0,0,IF(E3842&gt;1,E3842-1,VLOOKUP(W3842,Months_Weeks!$A$1:$B$13,2,0)))</f>
        <v>4</v>
      </c>
      <c r="Y3842" s="30"/>
      <c r="Z3842" s="39"/>
      <c r="AA3842" s="31"/>
      <c r="AB3842" s="39"/>
      <c r="AC3842" s="31"/>
      <c r="AD3842" s="40"/>
      <c r="AE3842" s="31"/>
      <c r="AF3842" s="40"/>
      <c r="AG3842" s="31"/>
      <c r="AH3842" s="40"/>
      <c r="AI3842" s="31"/>
      <c r="AJ3842" s="40"/>
    </row>
    <row r="3843" spans="1:36" x14ac:dyDescent="0.25">
      <c r="A3843" s="37" t="s">
        <v>62</v>
      </c>
      <c r="B3843" s="37">
        <v>1016</v>
      </c>
      <c r="C3843" s="26" t="str">
        <f>IFERROR(INDEX(Clients[Client_Name],MATCH(Table312[[#This Row],[Client_Code]],Clients[Client_Code],0)),"")</f>
        <v>UKITCHEN</v>
      </c>
      <c r="D3843" s="25">
        <v>11</v>
      </c>
      <c r="E3843" s="25">
        <v>2</v>
      </c>
      <c r="F3843" s="25" t="b">
        <f>IF(E3843&gt;(VLOOKUP(D3843,Months_Weeks!$A$2:$B$13,2,TRUE)),FALSE)</f>
        <v>0</v>
      </c>
      <c r="G3843" s="63">
        <f>IF(Table312[[#This Row],[Facility]]="Buin",1.5%,0.25%)</f>
        <v>1.4999999999999999E-2</v>
      </c>
      <c r="H3843" s="38"/>
      <c r="I3843" s="38"/>
      <c r="J3843" s="27">
        <f t="shared" si="360"/>
        <v>24</v>
      </c>
      <c r="K3843" s="28">
        <f t="shared" si="361"/>
        <v>11</v>
      </c>
      <c r="L3843" s="27">
        <f>IF(K3843=0,0,IF(E3843&gt;1,E3843-1,VLOOKUP(K3843,Months_Weeks!$A$1:$B$13,2,0)))</f>
        <v>1</v>
      </c>
      <c r="M3843" s="29"/>
      <c r="N3843" s="39"/>
      <c r="O3843" s="39"/>
      <c r="P3843" s="50">
        <f t="shared" si="362"/>
        <v>0</v>
      </c>
      <c r="Q3843" s="28">
        <f t="shared" si="363"/>
        <v>11</v>
      </c>
      <c r="R3843" s="28">
        <f>IF(Q3843=0,0,IF(E3843&gt;1,E3843-1,VLOOKUP(Q3843,Months_Weeks!$A$1:$B$13,2,0)))</f>
        <v>1</v>
      </c>
      <c r="S3843" s="30"/>
      <c r="T3843" s="39"/>
      <c r="U3843" s="39"/>
      <c r="V3843" s="50">
        <f t="shared" si="364"/>
        <v>0</v>
      </c>
      <c r="W3843" s="28">
        <f t="shared" si="365"/>
        <v>11</v>
      </c>
      <c r="X3843" s="28">
        <f>IF(W3843=0,0,IF(E3843&gt;1,E3843-1,VLOOKUP(W3843,Months_Weeks!$A$1:$B$13,2,0)))</f>
        <v>1</v>
      </c>
      <c r="Y3843" s="30"/>
      <c r="Z3843" s="39"/>
      <c r="AA3843" s="31"/>
      <c r="AB3843" s="39"/>
      <c r="AC3843" s="31"/>
      <c r="AD3843" s="40"/>
      <c r="AE3843" s="31"/>
      <c r="AF3843" s="40"/>
      <c r="AG3843" s="31"/>
      <c r="AH3843" s="40"/>
      <c r="AI3843" s="31"/>
      <c r="AJ3843" s="40"/>
    </row>
    <row r="3844" spans="1:36" x14ac:dyDescent="0.25">
      <c r="A3844" s="37" t="s">
        <v>62</v>
      </c>
      <c r="B3844" s="37">
        <v>1016</v>
      </c>
      <c r="C3844" s="26" t="str">
        <f>IFERROR(INDEX(Clients[Client_Name],MATCH(Table312[[#This Row],[Client_Code]],Clients[Client_Code],0)),"")</f>
        <v>UKITCHEN</v>
      </c>
      <c r="D3844" s="25">
        <v>11</v>
      </c>
      <c r="E3844" s="25">
        <v>3</v>
      </c>
      <c r="F3844" s="25" t="b">
        <f>IF(E3844&gt;(VLOOKUP(D3844,Months_Weeks!$A$2:$B$13,2,TRUE)),FALSE)</f>
        <v>0</v>
      </c>
      <c r="G3844" s="63">
        <f>IF(Table312[[#This Row],[Facility]]="Buin",1.5%,0.25%)</f>
        <v>1.4999999999999999E-2</v>
      </c>
      <c r="H3844" s="38"/>
      <c r="I3844" s="38"/>
      <c r="J3844" s="27">
        <f t="shared" si="360"/>
        <v>24</v>
      </c>
      <c r="K3844" s="28">
        <f t="shared" si="361"/>
        <v>11</v>
      </c>
      <c r="L3844" s="27">
        <f>IF(K3844=0,0,IF(E3844&gt;1,E3844-1,VLOOKUP(K3844,Months_Weeks!$A$1:$B$13,2,0)))</f>
        <v>2</v>
      </c>
      <c r="M3844" s="29"/>
      <c r="N3844" s="39"/>
      <c r="O3844" s="39"/>
      <c r="P3844" s="50">
        <f t="shared" si="362"/>
        <v>0</v>
      </c>
      <c r="Q3844" s="28">
        <f t="shared" si="363"/>
        <v>11</v>
      </c>
      <c r="R3844" s="28">
        <f>IF(Q3844=0,0,IF(E3844&gt;1,E3844-1,VLOOKUP(Q3844,Months_Weeks!$A$1:$B$13,2,0)))</f>
        <v>2</v>
      </c>
      <c r="S3844" s="30"/>
      <c r="T3844" s="39"/>
      <c r="U3844" s="39"/>
      <c r="V3844" s="50">
        <f t="shared" si="364"/>
        <v>0</v>
      </c>
      <c r="W3844" s="28">
        <f t="shared" si="365"/>
        <v>11</v>
      </c>
      <c r="X3844" s="28">
        <f>IF(W3844=0,0,IF(E3844&gt;1,E3844-1,VLOOKUP(W3844,Months_Weeks!$A$1:$B$13,2,0)))</f>
        <v>2</v>
      </c>
      <c r="Y3844" s="30"/>
      <c r="Z3844" s="39"/>
      <c r="AA3844" s="31"/>
      <c r="AB3844" s="39"/>
      <c r="AC3844" s="31"/>
      <c r="AD3844" s="40"/>
      <c r="AE3844" s="31"/>
      <c r="AF3844" s="40"/>
      <c r="AG3844" s="31"/>
      <c r="AH3844" s="40"/>
      <c r="AI3844" s="31"/>
      <c r="AJ3844" s="40"/>
    </row>
    <row r="3845" spans="1:36" x14ac:dyDescent="0.25">
      <c r="A3845" s="37" t="s">
        <v>62</v>
      </c>
      <c r="B3845" s="37">
        <v>1016</v>
      </c>
      <c r="C3845" s="26" t="str">
        <f>IFERROR(INDEX(Clients[Client_Name],MATCH(Table312[[#This Row],[Client_Code]],Clients[Client_Code],0)),"")</f>
        <v>UKITCHEN</v>
      </c>
      <c r="D3845" s="25">
        <v>11</v>
      </c>
      <c r="E3845" s="25">
        <v>4</v>
      </c>
      <c r="F3845" s="25" t="b">
        <f>IF(E3845&gt;(VLOOKUP(D3845,Months_Weeks!$A$2:$B$13,2,TRUE)),FALSE)</f>
        <v>0</v>
      </c>
      <c r="G3845" s="63">
        <f>IF(Table312[[#This Row],[Facility]]="Buin",1.5%,0.25%)</f>
        <v>1.4999999999999999E-2</v>
      </c>
      <c r="H3845" s="38"/>
      <c r="I3845" s="38"/>
      <c r="J3845" s="27">
        <f t="shared" si="360"/>
        <v>24</v>
      </c>
      <c r="K3845" s="28">
        <f t="shared" si="361"/>
        <v>11</v>
      </c>
      <c r="L3845" s="27">
        <f>IF(K3845=0,0,IF(E3845&gt;1,E3845-1,VLOOKUP(K3845,Months_Weeks!$A$1:$B$13,2,0)))</f>
        <v>3</v>
      </c>
      <c r="M3845" s="29"/>
      <c r="N3845" s="39"/>
      <c r="O3845" s="39"/>
      <c r="P3845" s="50">
        <f t="shared" si="362"/>
        <v>0</v>
      </c>
      <c r="Q3845" s="28">
        <f t="shared" si="363"/>
        <v>11</v>
      </c>
      <c r="R3845" s="28">
        <f>IF(Q3845=0,0,IF(E3845&gt;1,E3845-1,VLOOKUP(Q3845,Months_Weeks!$A$1:$B$13,2,0)))</f>
        <v>3</v>
      </c>
      <c r="S3845" s="30"/>
      <c r="T3845" s="39"/>
      <c r="U3845" s="39"/>
      <c r="V3845" s="50">
        <f t="shared" si="364"/>
        <v>0</v>
      </c>
      <c r="W3845" s="28">
        <f t="shared" si="365"/>
        <v>11</v>
      </c>
      <c r="X3845" s="28">
        <f>IF(W3845=0,0,IF(E3845&gt;1,E3845-1,VLOOKUP(W3845,Months_Weeks!$A$1:$B$13,2,0)))</f>
        <v>3</v>
      </c>
      <c r="Y3845" s="30"/>
      <c r="Z3845" s="39"/>
      <c r="AA3845" s="31"/>
      <c r="AB3845" s="39"/>
      <c r="AC3845" s="31"/>
      <c r="AD3845" s="40"/>
      <c r="AE3845" s="31"/>
      <c r="AF3845" s="40"/>
      <c r="AG3845" s="31"/>
      <c r="AH3845" s="40"/>
      <c r="AI3845" s="31"/>
      <c r="AJ3845" s="40"/>
    </row>
    <row r="3846" spans="1:36" x14ac:dyDescent="0.25">
      <c r="A3846" s="37" t="s">
        <v>62</v>
      </c>
      <c r="B3846" s="37">
        <v>1016</v>
      </c>
      <c r="C3846" s="26" t="str">
        <f>IFERROR(INDEX(Clients[Client_Name],MATCH(Table312[[#This Row],[Client_Code]],Clients[Client_Code],0)),"")</f>
        <v>UKITCHEN</v>
      </c>
      <c r="D3846" s="25">
        <v>12</v>
      </c>
      <c r="E3846" s="25">
        <v>1</v>
      </c>
      <c r="F3846" s="25" t="b">
        <f>IF(E3846&gt;(VLOOKUP(D3846,Months_Weeks!$A$2:$B$13,2,TRUE)),FALSE)</f>
        <v>0</v>
      </c>
      <c r="G3846" s="63">
        <f>IF(Table312[[#This Row],[Facility]]="Buin",1.5%,0.25%)</f>
        <v>1.4999999999999999E-2</v>
      </c>
      <c r="H3846" s="38"/>
      <c r="I3846" s="38"/>
      <c r="J3846" s="27">
        <f t="shared" si="360"/>
        <v>24</v>
      </c>
      <c r="K3846" s="28">
        <f t="shared" si="361"/>
        <v>11</v>
      </c>
      <c r="L3846" s="27">
        <f>IF(K3846=0,0,IF(E3846&gt;1,E3846-1,VLOOKUP(K3846,Months_Weeks!$A$1:$B$13,2,0)))</f>
        <v>4</v>
      </c>
      <c r="M3846" s="29"/>
      <c r="N3846" s="39"/>
      <c r="O3846" s="39"/>
      <c r="P3846" s="50">
        <f t="shared" si="362"/>
        <v>0</v>
      </c>
      <c r="Q3846" s="28">
        <f t="shared" si="363"/>
        <v>11</v>
      </c>
      <c r="R3846" s="28">
        <f>IF(Q3846=0,0,IF(E3846&gt;1,E3846-1,VLOOKUP(Q3846,Months_Weeks!$A$1:$B$13,2,0)))</f>
        <v>4</v>
      </c>
      <c r="S3846" s="30"/>
      <c r="T3846" s="39"/>
      <c r="U3846" s="39"/>
      <c r="V3846" s="50">
        <f t="shared" si="364"/>
        <v>0</v>
      </c>
      <c r="W3846" s="28">
        <f t="shared" si="365"/>
        <v>11</v>
      </c>
      <c r="X3846" s="28">
        <f>IF(W3846=0,0,IF(E3846&gt;1,E3846-1,VLOOKUP(W3846,Months_Weeks!$A$1:$B$13,2,0)))</f>
        <v>4</v>
      </c>
      <c r="Y3846" s="30"/>
      <c r="Z3846" s="39"/>
      <c r="AA3846" s="31"/>
      <c r="AB3846" s="39"/>
      <c r="AC3846" s="31"/>
      <c r="AD3846" s="40"/>
      <c r="AE3846" s="31"/>
      <c r="AF3846" s="40"/>
      <c r="AG3846" s="31"/>
      <c r="AH3846" s="40"/>
      <c r="AI3846" s="31"/>
      <c r="AJ3846" s="40"/>
    </row>
    <row r="3847" spans="1:36" x14ac:dyDescent="0.25">
      <c r="A3847" s="37" t="s">
        <v>62</v>
      </c>
      <c r="B3847" s="37">
        <v>1016</v>
      </c>
      <c r="C3847" s="26" t="str">
        <f>IFERROR(INDEX(Clients[Client_Name],MATCH(Table312[[#This Row],[Client_Code]],Clients[Client_Code],0)),"")</f>
        <v>UKITCHEN</v>
      </c>
      <c r="D3847" s="25">
        <v>12</v>
      </c>
      <c r="E3847" s="25">
        <v>2</v>
      </c>
      <c r="F3847" s="25" t="b">
        <f>IF(E3847&gt;(VLOOKUP(D3847,Months_Weeks!$A$2:$B$13,2,TRUE)),FALSE)</f>
        <v>0</v>
      </c>
      <c r="G3847" s="63">
        <f>IF(Table312[[#This Row],[Facility]]="Buin",1.5%,0.25%)</f>
        <v>1.4999999999999999E-2</v>
      </c>
      <c r="H3847" s="38"/>
      <c r="I3847" s="38"/>
      <c r="J3847" s="27">
        <f t="shared" si="360"/>
        <v>24</v>
      </c>
      <c r="K3847" s="28">
        <f t="shared" si="361"/>
        <v>12</v>
      </c>
      <c r="L3847" s="27">
        <f>IF(K3847=0,0,IF(E3847&gt;1,E3847-1,VLOOKUP(K3847,Months_Weeks!$A$1:$B$13,2,0)))</f>
        <v>1</v>
      </c>
      <c r="M3847" s="29"/>
      <c r="N3847" s="39"/>
      <c r="O3847" s="39"/>
      <c r="P3847" s="50">
        <f t="shared" si="362"/>
        <v>0</v>
      </c>
      <c r="Q3847" s="28">
        <f t="shared" si="363"/>
        <v>12</v>
      </c>
      <c r="R3847" s="28">
        <f>IF(Q3847=0,0,IF(E3847&gt;1,E3847-1,VLOOKUP(Q3847,Months_Weeks!$A$1:$B$13,2,0)))</f>
        <v>1</v>
      </c>
      <c r="S3847" s="30"/>
      <c r="T3847" s="39"/>
      <c r="U3847" s="39"/>
      <c r="V3847" s="50">
        <f t="shared" si="364"/>
        <v>0</v>
      </c>
      <c r="W3847" s="28">
        <f t="shared" si="365"/>
        <v>12</v>
      </c>
      <c r="X3847" s="28">
        <f>IF(W3847=0,0,IF(E3847&gt;1,E3847-1,VLOOKUP(W3847,Months_Weeks!$A$1:$B$13,2,0)))</f>
        <v>1</v>
      </c>
      <c r="Y3847" s="30"/>
      <c r="Z3847" s="39"/>
      <c r="AA3847" s="31"/>
      <c r="AB3847" s="39"/>
      <c r="AC3847" s="31"/>
      <c r="AD3847" s="40"/>
      <c r="AE3847" s="31"/>
      <c r="AF3847" s="40"/>
      <c r="AG3847" s="31"/>
      <c r="AH3847" s="40"/>
      <c r="AI3847" s="31"/>
      <c r="AJ3847" s="40"/>
    </row>
    <row r="3848" spans="1:36" x14ac:dyDescent="0.25">
      <c r="A3848" s="37" t="s">
        <v>62</v>
      </c>
      <c r="B3848" s="37">
        <v>1016</v>
      </c>
      <c r="C3848" s="26" t="str">
        <f>IFERROR(INDEX(Clients[Client_Name],MATCH(Table312[[#This Row],[Client_Code]],Clients[Client_Code],0)),"")</f>
        <v>UKITCHEN</v>
      </c>
      <c r="D3848" s="25">
        <v>12</v>
      </c>
      <c r="E3848" s="25">
        <v>3</v>
      </c>
      <c r="F3848" s="25" t="b">
        <f>IF(E3848&gt;(VLOOKUP(D3848,Months_Weeks!$A$2:$B$13,2,TRUE)),FALSE)</f>
        <v>0</v>
      </c>
      <c r="G3848" s="63">
        <f>IF(Table312[[#This Row],[Facility]]="Buin",1.5%,0.25%)</f>
        <v>1.4999999999999999E-2</v>
      </c>
      <c r="H3848" s="38"/>
      <c r="I3848" s="38"/>
      <c r="J3848" s="27">
        <f t="shared" si="360"/>
        <v>24</v>
      </c>
      <c r="K3848" s="28">
        <f t="shared" si="361"/>
        <v>12</v>
      </c>
      <c r="L3848" s="27">
        <f>IF(K3848=0,0,IF(E3848&gt;1,E3848-1,VLOOKUP(K3848,Months_Weeks!$A$1:$B$13,2,0)))</f>
        <v>2</v>
      </c>
      <c r="M3848" s="29"/>
      <c r="N3848" s="39"/>
      <c r="O3848" s="39"/>
      <c r="P3848" s="50">
        <f t="shared" si="362"/>
        <v>0</v>
      </c>
      <c r="Q3848" s="28">
        <f t="shared" si="363"/>
        <v>12</v>
      </c>
      <c r="R3848" s="28">
        <f>IF(Q3848=0,0,IF(E3848&gt;1,E3848-1,VLOOKUP(Q3848,Months_Weeks!$A$1:$B$13,2,0)))</f>
        <v>2</v>
      </c>
      <c r="S3848" s="30"/>
      <c r="T3848" s="39"/>
      <c r="U3848" s="39"/>
      <c r="V3848" s="50">
        <f t="shared" si="364"/>
        <v>0</v>
      </c>
      <c r="W3848" s="28">
        <f t="shared" si="365"/>
        <v>12</v>
      </c>
      <c r="X3848" s="28">
        <f>IF(W3848=0,0,IF(E3848&gt;1,E3848-1,VLOOKUP(W3848,Months_Weeks!$A$1:$B$13,2,0)))</f>
        <v>2</v>
      </c>
      <c r="Y3848" s="30"/>
      <c r="Z3848" s="39"/>
      <c r="AA3848" s="31"/>
      <c r="AB3848" s="39"/>
      <c r="AC3848" s="31"/>
      <c r="AD3848" s="40"/>
      <c r="AE3848" s="31"/>
      <c r="AF3848" s="40"/>
      <c r="AG3848" s="31"/>
      <c r="AH3848" s="40"/>
      <c r="AI3848" s="31"/>
      <c r="AJ3848" s="40"/>
    </row>
    <row r="3849" spans="1:36" x14ac:dyDescent="0.25">
      <c r="A3849" s="37" t="s">
        <v>62</v>
      </c>
      <c r="B3849" s="37">
        <v>1016</v>
      </c>
      <c r="C3849" s="26" t="str">
        <f>IFERROR(INDEX(Clients[Client_Name],MATCH(Table312[[#This Row],[Client_Code]],Clients[Client_Code],0)),"")</f>
        <v>UKITCHEN</v>
      </c>
      <c r="D3849" s="25">
        <v>12</v>
      </c>
      <c r="E3849" s="25">
        <v>4</v>
      </c>
      <c r="F3849" s="25" t="b">
        <f>IF(E3849&gt;(VLOOKUP(D3849,Months_Weeks!$A$2:$B$13,2,TRUE)),FALSE)</f>
        <v>0</v>
      </c>
      <c r="G3849" s="63">
        <f>IF(Table312[[#This Row],[Facility]]="Buin",1.5%,0.25%)</f>
        <v>1.4999999999999999E-2</v>
      </c>
      <c r="H3849" s="38"/>
      <c r="I3849" s="38"/>
      <c r="J3849" s="27">
        <f t="shared" si="360"/>
        <v>24</v>
      </c>
      <c r="K3849" s="28">
        <f t="shared" si="361"/>
        <v>12</v>
      </c>
      <c r="L3849" s="27">
        <f>IF(K3849=0,0,IF(E3849&gt;1,E3849-1,VLOOKUP(K3849,Months_Weeks!$A$1:$B$13,2,0)))</f>
        <v>3</v>
      </c>
      <c r="M3849" s="29"/>
      <c r="N3849" s="39"/>
      <c r="O3849" s="39"/>
      <c r="P3849" s="50">
        <f t="shared" si="362"/>
        <v>0</v>
      </c>
      <c r="Q3849" s="28">
        <f t="shared" si="363"/>
        <v>12</v>
      </c>
      <c r="R3849" s="28">
        <f>IF(Q3849=0,0,IF(E3849&gt;1,E3849-1,VLOOKUP(Q3849,Months_Weeks!$A$1:$B$13,2,0)))</f>
        <v>3</v>
      </c>
      <c r="S3849" s="30"/>
      <c r="T3849" s="39"/>
      <c r="U3849" s="39"/>
      <c r="V3849" s="50">
        <f t="shared" si="364"/>
        <v>0</v>
      </c>
      <c r="W3849" s="28">
        <f t="shared" si="365"/>
        <v>12</v>
      </c>
      <c r="X3849" s="28">
        <f>IF(W3849=0,0,IF(E3849&gt;1,E3849-1,VLOOKUP(W3849,Months_Weeks!$A$1:$B$13,2,0)))</f>
        <v>3</v>
      </c>
      <c r="Y3849" s="30"/>
      <c r="Z3849" s="39"/>
      <c r="AA3849" s="31"/>
      <c r="AB3849" s="39"/>
      <c r="AC3849" s="31"/>
      <c r="AD3849" s="40"/>
      <c r="AE3849" s="31"/>
      <c r="AF3849" s="40"/>
      <c r="AG3849" s="31"/>
      <c r="AH3849" s="40"/>
      <c r="AI3849" s="31"/>
      <c r="AJ3849" s="40"/>
    </row>
    <row r="3850" spans="1:36" x14ac:dyDescent="0.25">
      <c r="A3850" s="37" t="s">
        <v>62</v>
      </c>
      <c r="B3850" s="37">
        <v>1016</v>
      </c>
      <c r="C3850" s="26" t="str">
        <f>IFERROR(INDEX(Clients[Client_Name],MATCH(Table312[[#This Row],[Client_Code]],Clients[Client_Code],0)),"")</f>
        <v>UKITCHEN</v>
      </c>
      <c r="D3850" s="25">
        <v>12</v>
      </c>
      <c r="E3850" s="25">
        <v>5</v>
      </c>
      <c r="F3850" s="25" t="b">
        <f>IF(E3850&gt;(VLOOKUP(D3850,Months_Weeks!$A$2:$B$13,2,TRUE)),FALSE)</f>
        <v>0</v>
      </c>
      <c r="G3850" s="63">
        <f>IF(Table312[[#This Row],[Facility]]="Buin",1.5%,0.25%)</f>
        <v>1.4999999999999999E-2</v>
      </c>
      <c r="H3850" s="38"/>
      <c r="I3850" s="38"/>
      <c r="J3850" s="27">
        <f t="shared" si="360"/>
        <v>24</v>
      </c>
      <c r="K3850" s="28">
        <f t="shared" si="361"/>
        <v>12</v>
      </c>
      <c r="L3850" s="27">
        <f>IF(K3850=0,0,IF(E3850&gt;1,E3850-1,VLOOKUP(K3850,Months_Weeks!$A$1:$B$13,2,0)))</f>
        <v>4</v>
      </c>
      <c r="M3850" s="29"/>
      <c r="N3850" s="39"/>
      <c r="O3850" s="39"/>
      <c r="P3850" s="50">
        <f t="shared" si="362"/>
        <v>0</v>
      </c>
      <c r="Q3850" s="28">
        <f t="shared" si="363"/>
        <v>12</v>
      </c>
      <c r="R3850" s="28">
        <f>IF(Q3850=0,0,IF(E3850&gt;1,E3850-1,VLOOKUP(Q3850,Months_Weeks!$A$1:$B$13,2,0)))</f>
        <v>4</v>
      </c>
      <c r="S3850" s="30"/>
      <c r="T3850" s="39"/>
      <c r="U3850" s="39"/>
      <c r="V3850" s="50">
        <f t="shared" si="364"/>
        <v>0</v>
      </c>
      <c r="W3850" s="28">
        <f t="shared" si="365"/>
        <v>12</v>
      </c>
      <c r="X3850" s="28">
        <f>IF(W3850=0,0,IF(E3850&gt;1,E3850-1,VLOOKUP(W3850,Months_Weeks!$A$1:$B$13,2,0)))</f>
        <v>4</v>
      </c>
      <c r="Y3850" s="30"/>
      <c r="Z3850" s="39"/>
      <c r="AA3850" s="31"/>
      <c r="AB3850" s="39"/>
      <c r="AC3850" s="31"/>
      <c r="AD3850" s="40"/>
      <c r="AE3850" s="31"/>
      <c r="AF3850" s="40"/>
      <c r="AG3850" s="31"/>
      <c r="AH3850" s="40"/>
      <c r="AI3850" s="31"/>
      <c r="AJ3850" s="40"/>
    </row>
    <row r="3851" spans="1:36" x14ac:dyDescent="0.25">
      <c r="A3851" s="37" t="s">
        <v>32</v>
      </c>
      <c r="B3851" s="37">
        <v>46</v>
      </c>
      <c r="C3851" s="26" t="str">
        <f>IFERROR(INDEX(Clients[Client_Name],MATCH(Table312[[#This Row],[Client_Code]],Clients[Client_Code],0)),"")</f>
        <v>VALLE FRIO</v>
      </c>
      <c r="D3851" s="25">
        <v>1</v>
      </c>
      <c r="E3851" s="25">
        <v>1</v>
      </c>
      <c r="F3851" s="25" t="b">
        <f>IF(E3851&gt;(VLOOKUP(D3851,Months_Weeks!$A$2:$B$13,2,TRUE)),FALSE)</f>
        <v>0</v>
      </c>
      <c r="G3851" s="63">
        <f>IF(Table312[[#This Row],[Facility]]="Buin",1.5%,0.25%)</f>
        <v>2.5000000000000001E-3</v>
      </c>
      <c r="H3851" s="38">
        <v>0</v>
      </c>
      <c r="I3851" s="38"/>
      <c r="J3851" s="27">
        <f t="shared" si="360"/>
        <v>0</v>
      </c>
      <c r="K3851" s="28">
        <f t="shared" si="361"/>
        <v>0</v>
      </c>
      <c r="L3851" s="27">
        <f>IF(K3851=0,0,IF(E3851&gt;1,E3851-1,VLOOKUP(K3851,Months_Weeks!$A$1:$B$13,2,0)))</f>
        <v>0</v>
      </c>
      <c r="M3851" s="29"/>
      <c r="N3851" s="39"/>
      <c r="O3851" s="39"/>
      <c r="P3851" s="50">
        <f t="shared" si="362"/>
        <v>0</v>
      </c>
      <c r="Q3851" s="28">
        <f t="shared" si="363"/>
        <v>0</v>
      </c>
      <c r="R3851" s="28">
        <f>IF(Q3851=0,0,IF(E3851&gt;1,E3851-1,VLOOKUP(Q3851,Months_Weeks!$A$1:$B$13,2,0)))</f>
        <v>0</v>
      </c>
      <c r="S3851" s="30"/>
      <c r="T3851" s="39"/>
      <c r="U3851" s="39"/>
      <c r="V3851" s="50">
        <f t="shared" si="364"/>
        <v>0</v>
      </c>
      <c r="W3851" s="28">
        <f t="shared" si="365"/>
        <v>0</v>
      </c>
      <c r="X3851" s="28">
        <f>IF(W3851=0,0,IF(E3851&gt;1,E3851-1,VLOOKUP(W3851,Months_Weeks!$A$1:$B$13,2,0)))</f>
        <v>0</v>
      </c>
      <c r="Y3851" s="30"/>
      <c r="Z3851" s="39"/>
      <c r="AA3851" s="31"/>
      <c r="AB3851" s="39"/>
      <c r="AC3851" s="31"/>
      <c r="AD3851" s="40"/>
      <c r="AE3851" s="31"/>
      <c r="AF3851" s="40"/>
      <c r="AG3851" s="31"/>
      <c r="AH3851" s="40"/>
      <c r="AI3851" s="31"/>
      <c r="AJ3851" s="40"/>
    </row>
    <row r="3852" spans="1:36" x14ac:dyDescent="0.25">
      <c r="A3852" s="37" t="s">
        <v>32</v>
      </c>
      <c r="B3852" s="37">
        <v>46</v>
      </c>
      <c r="C3852" s="26" t="str">
        <f>IFERROR(INDEX(Clients[Client_Name],MATCH(Table312[[#This Row],[Client_Code]],Clients[Client_Code],0)),"")</f>
        <v>VALLE FRIO</v>
      </c>
      <c r="D3852" s="25">
        <v>1</v>
      </c>
      <c r="E3852" s="25">
        <v>2</v>
      </c>
      <c r="F3852" s="25" t="b">
        <f>IF(E3852&gt;(VLOOKUP(D3852,Months_Weeks!$A$2:$B$13,2,TRUE)),FALSE)</f>
        <v>0</v>
      </c>
      <c r="G3852" s="63">
        <f>IF(Table312[[#This Row],[Facility]]="Buin",1.5%,0.25%)</f>
        <v>2.5000000000000001E-3</v>
      </c>
      <c r="H3852" s="38">
        <v>0</v>
      </c>
      <c r="I3852" s="38"/>
      <c r="J3852" s="27">
        <f t="shared" si="360"/>
        <v>0</v>
      </c>
      <c r="K3852" s="28">
        <f t="shared" si="361"/>
        <v>1</v>
      </c>
      <c r="L3852" s="27">
        <f>IF(K3852=0,0,IF(E3852&gt;1,E3852-1,VLOOKUP(K3852,Months_Weeks!$A$1:$B$13,2,0)))</f>
        <v>1</v>
      </c>
      <c r="M3852" s="29"/>
      <c r="N3852" s="39"/>
      <c r="O3852" s="39"/>
      <c r="P3852" s="50">
        <f t="shared" si="362"/>
        <v>0</v>
      </c>
      <c r="Q3852" s="28">
        <f t="shared" si="363"/>
        <v>1</v>
      </c>
      <c r="R3852" s="28">
        <f>IF(Q3852=0,0,IF(E3852&gt;1,E3852-1,VLOOKUP(Q3852,Months_Weeks!$A$1:$B$13,2,0)))</f>
        <v>1</v>
      </c>
      <c r="S3852" s="30"/>
      <c r="T3852" s="39"/>
      <c r="U3852" s="39"/>
      <c r="V3852" s="50">
        <f t="shared" si="364"/>
        <v>0</v>
      </c>
      <c r="W3852" s="28">
        <f t="shared" si="365"/>
        <v>1</v>
      </c>
      <c r="X3852" s="28">
        <f>IF(W3852=0,0,IF(E3852&gt;1,E3852-1,VLOOKUP(W3852,Months_Weeks!$A$1:$B$13,2,0)))</f>
        <v>1</v>
      </c>
      <c r="Y3852" s="30"/>
      <c r="Z3852" s="39"/>
      <c r="AA3852" s="31"/>
      <c r="AB3852" s="39"/>
      <c r="AC3852" s="31"/>
      <c r="AD3852" s="40"/>
      <c r="AE3852" s="31"/>
      <c r="AF3852" s="40"/>
      <c r="AG3852" s="31"/>
      <c r="AH3852" s="40"/>
      <c r="AI3852" s="31"/>
      <c r="AJ3852" s="40"/>
    </row>
    <row r="3853" spans="1:36" x14ac:dyDescent="0.25">
      <c r="A3853" s="37" t="s">
        <v>32</v>
      </c>
      <c r="B3853" s="37">
        <v>46</v>
      </c>
      <c r="C3853" s="26" t="str">
        <f>IFERROR(INDEX(Clients[Client_Name],MATCH(Table312[[#This Row],[Client_Code]],Clients[Client_Code],0)),"")</f>
        <v>VALLE FRIO</v>
      </c>
      <c r="D3853" s="25">
        <v>1</v>
      </c>
      <c r="E3853" s="25">
        <v>3</v>
      </c>
      <c r="F3853" s="25" t="b">
        <f>IF(E3853&gt;(VLOOKUP(D3853,Months_Weeks!$A$2:$B$13,2,TRUE)),FALSE)</f>
        <v>0</v>
      </c>
      <c r="G3853" s="63">
        <f>IF(Table312[[#This Row],[Facility]]="Buin",1.5%,0.25%)</f>
        <v>2.5000000000000001E-3</v>
      </c>
      <c r="H3853" s="38">
        <v>0</v>
      </c>
      <c r="I3853" s="38"/>
      <c r="J3853" s="27">
        <f t="shared" si="360"/>
        <v>0</v>
      </c>
      <c r="K3853" s="28">
        <f t="shared" si="361"/>
        <v>1</v>
      </c>
      <c r="L3853" s="27">
        <f>IF(K3853=0,0,IF(E3853&gt;1,E3853-1,VLOOKUP(K3853,Months_Weeks!$A$1:$B$13,2,0)))</f>
        <v>2</v>
      </c>
      <c r="M3853" s="29"/>
      <c r="N3853" s="39"/>
      <c r="O3853" s="39"/>
      <c r="P3853" s="50">
        <f t="shared" si="362"/>
        <v>0</v>
      </c>
      <c r="Q3853" s="28">
        <f t="shared" si="363"/>
        <v>1</v>
      </c>
      <c r="R3853" s="28">
        <f>IF(Q3853=0,0,IF(E3853&gt;1,E3853-1,VLOOKUP(Q3853,Months_Weeks!$A$1:$B$13,2,0)))</f>
        <v>2</v>
      </c>
      <c r="S3853" s="30"/>
      <c r="T3853" s="39"/>
      <c r="U3853" s="39"/>
      <c r="V3853" s="50">
        <f t="shared" si="364"/>
        <v>0</v>
      </c>
      <c r="W3853" s="28">
        <f t="shared" si="365"/>
        <v>1</v>
      </c>
      <c r="X3853" s="28">
        <f>IF(W3853=0,0,IF(E3853&gt;1,E3853-1,VLOOKUP(W3853,Months_Weeks!$A$1:$B$13,2,0)))</f>
        <v>2</v>
      </c>
      <c r="Y3853" s="30"/>
      <c r="Z3853" s="39"/>
      <c r="AA3853" s="31"/>
      <c r="AB3853" s="39"/>
      <c r="AC3853" s="31"/>
      <c r="AD3853" s="40"/>
      <c r="AE3853" s="31"/>
      <c r="AF3853" s="40"/>
      <c r="AG3853" s="31"/>
      <c r="AH3853" s="40"/>
      <c r="AI3853" s="31"/>
      <c r="AJ3853" s="40"/>
    </row>
    <row r="3854" spans="1:36" x14ac:dyDescent="0.25">
      <c r="A3854" s="37" t="s">
        <v>32</v>
      </c>
      <c r="B3854" s="37">
        <v>46</v>
      </c>
      <c r="C3854" s="26" t="str">
        <f>IFERROR(INDEX(Clients[Client_Name],MATCH(Table312[[#This Row],[Client_Code]],Clients[Client_Code],0)),"")</f>
        <v>VALLE FRIO</v>
      </c>
      <c r="D3854" s="25">
        <v>1</v>
      </c>
      <c r="E3854" s="25">
        <v>4</v>
      </c>
      <c r="F3854" s="25" t="b">
        <f>IF(E3854&gt;(VLOOKUP(D3854,Months_Weeks!$A$2:$B$13,2,TRUE)),FALSE)</f>
        <v>0</v>
      </c>
      <c r="G3854" s="63">
        <f>IF(Table312[[#This Row],[Facility]]="Buin",1.5%,0.25%)</f>
        <v>2.5000000000000001E-3</v>
      </c>
      <c r="H3854" s="38">
        <v>0</v>
      </c>
      <c r="I3854" s="38"/>
      <c r="J3854" s="27">
        <f t="shared" si="360"/>
        <v>0</v>
      </c>
      <c r="K3854" s="28">
        <f t="shared" si="361"/>
        <v>1</v>
      </c>
      <c r="L3854" s="27">
        <f>IF(K3854=0,0,IF(E3854&gt;1,E3854-1,VLOOKUP(K3854,Months_Weeks!$A$1:$B$13,2,0)))</f>
        <v>3</v>
      </c>
      <c r="M3854" s="29"/>
      <c r="N3854" s="39"/>
      <c r="O3854" s="39"/>
      <c r="P3854" s="50">
        <f t="shared" si="362"/>
        <v>0</v>
      </c>
      <c r="Q3854" s="28">
        <f t="shared" si="363"/>
        <v>1</v>
      </c>
      <c r="R3854" s="28">
        <f>IF(Q3854=0,0,IF(E3854&gt;1,E3854-1,VLOOKUP(Q3854,Months_Weeks!$A$1:$B$13,2,0)))</f>
        <v>3</v>
      </c>
      <c r="S3854" s="30"/>
      <c r="T3854" s="39"/>
      <c r="U3854" s="39"/>
      <c r="V3854" s="50">
        <f t="shared" si="364"/>
        <v>0</v>
      </c>
      <c r="W3854" s="28">
        <f t="shared" si="365"/>
        <v>1</v>
      </c>
      <c r="X3854" s="28">
        <f>IF(W3854=0,0,IF(E3854&gt;1,E3854-1,VLOOKUP(W3854,Months_Weeks!$A$1:$B$13,2,0)))</f>
        <v>3</v>
      </c>
      <c r="Y3854" s="30"/>
      <c r="Z3854" s="39"/>
      <c r="AA3854" s="31"/>
      <c r="AB3854" s="39"/>
      <c r="AC3854" s="31"/>
      <c r="AD3854" s="40"/>
      <c r="AE3854" s="31"/>
      <c r="AF3854" s="40"/>
      <c r="AG3854" s="31"/>
      <c r="AH3854" s="40"/>
      <c r="AI3854" s="31"/>
      <c r="AJ3854" s="40"/>
    </row>
    <row r="3855" spans="1:36" x14ac:dyDescent="0.25">
      <c r="A3855" s="37" t="s">
        <v>32</v>
      </c>
      <c r="B3855" s="37">
        <v>46</v>
      </c>
      <c r="C3855" s="26" t="str">
        <f>IFERROR(INDEX(Clients[Client_Name],MATCH(Table312[[#This Row],[Client_Code]],Clients[Client_Code],0)),"")</f>
        <v>VALLE FRIO</v>
      </c>
      <c r="D3855" s="25">
        <v>2</v>
      </c>
      <c r="E3855" s="25">
        <v>1</v>
      </c>
      <c r="F3855" s="25" t="b">
        <f>IF(E3855&gt;(VLOOKUP(D3855,Months_Weeks!$A$2:$B$13,2,TRUE)),FALSE)</f>
        <v>0</v>
      </c>
      <c r="G3855" s="63">
        <f>IF(Table312[[#This Row],[Facility]]="Buin",1.5%,0.25%)</f>
        <v>2.5000000000000001E-3</v>
      </c>
      <c r="H3855" s="38">
        <v>0</v>
      </c>
      <c r="I3855" s="38"/>
      <c r="J3855" s="27">
        <f t="shared" si="360"/>
        <v>0</v>
      </c>
      <c r="K3855" s="28">
        <f t="shared" si="361"/>
        <v>1</v>
      </c>
      <c r="L3855" s="27">
        <f>IF(K3855=0,0,IF(E3855&gt;1,E3855-1,VLOOKUP(K3855,Months_Weeks!$A$1:$B$13,2,0)))</f>
        <v>4</v>
      </c>
      <c r="M3855" s="29"/>
      <c r="N3855" s="39"/>
      <c r="O3855" s="39"/>
      <c r="P3855" s="50">
        <f t="shared" si="362"/>
        <v>0</v>
      </c>
      <c r="Q3855" s="28">
        <f t="shared" si="363"/>
        <v>1</v>
      </c>
      <c r="R3855" s="28">
        <f>IF(Q3855=0,0,IF(E3855&gt;1,E3855-1,VLOOKUP(Q3855,Months_Weeks!$A$1:$B$13,2,0)))</f>
        <v>4</v>
      </c>
      <c r="S3855" s="30"/>
      <c r="T3855" s="39"/>
      <c r="U3855" s="39"/>
      <c r="V3855" s="50">
        <f t="shared" si="364"/>
        <v>0</v>
      </c>
      <c r="W3855" s="28">
        <f t="shared" si="365"/>
        <v>1</v>
      </c>
      <c r="X3855" s="28">
        <f>IF(W3855=0,0,IF(E3855&gt;1,E3855-1,VLOOKUP(W3855,Months_Weeks!$A$1:$B$13,2,0)))</f>
        <v>4</v>
      </c>
      <c r="Y3855" s="30"/>
      <c r="Z3855" s="39"/>
      <c r="AA3855" s="31"/>
      <c r="AB3855" s="39"/>
      <c r="AC3855" s="31"/>
      <c r="AD3855" s="40"/>
      <c r="AE3855" s="31"/>
      <c r="AF3855" s="40"/>
      <c r="AG3855" s="31"/>
      <c r="AH3855" s="40"/>
      <c r="AI3855" s="31"/>
      <c r="AJ3855" s="40"/>
    </row>
    <row r="3856" spans="1:36" x14ac:dyDescent="0.25">
      <c r="A3856" s="37" t="s">
        <v>32</v>
      </c>
      <c r="B3856" s="37">
        <v>46</v>
      </c>
      <c r="C3856" s="26" t="str">
        <f>IFERROR(INDEX(Clients[Client_Name],MATCH(Table312[[#This Row],[Client_Code]],Clients[Client_Code],0)),"")</f>
        <v>VALLE FRIO</v>
      </c>
      <c r="D3856" s="25">
        <v>2</v>
      </c>
      <c r="E3856" s="25">
        <v>2</v>
      </c>
      <c r="F3856" s="25" t="b">
        <f>IF(E3856&gt;(VLOOKUP(D3856,Months_Weeks!$A$2:$B$13,2,TRUE)),FALSE)</f>
        <v>0</v>
      </c>
      <c r="G3856" s="63">
        <f>IF(Table312[[#This Row],[Facility]]="Buin",1.5%,0.25%)</f>
        <v>2.5000000000000001E-3</v>
      </c>
      <c r="H3856" s="38">
        <v>0</v>
      </c>
      <c r="I3856" s="38"/>
      <c r="J3856" s="27">
        <f t="shared" si="360"/>
        <v>0</v>
      </c>
      <c r="K3856" s="28">
        <f t="shared" si="361"/>
        <v>2</v>
      </c>
      <c r="L3856" s="27">
        <f>IF(K3856=0,0,IF(E3856&gt;1,E3856-1,VLOOKUP(K3856,Months_Weeks!$A$1:$B$13,2,0)))</f>
        <v>1</v>
      </c>
      <c r="M3856" s="29"/>
      <c r="N3856" s="39"/>
      <c r="O3856" s="39"/>
      <c r="P3856" s="50">
        <f t="shared" si="362"/>
        <v>0</v>
      </c>
      <c r="Q3856" s="28">
        <f t="shared" si="363"/>
        <v>2</v>
      </c>
      <c r="R3856" s="28">
        <f>IF(Q3856=0,0,IF(E3856&gt;1,E3856-1,VLOOKUP(Q3856,Months_Weeks!$A$1:$B$13,2,0)))</f>
        <v>1</v>
      </c>
      <c r="S3856" s="30"/>
      <c r="T3856" s="39"/>
      <c r="U3856" s="39"/>
      <c r="V3856" s="50">
        <f t="shared" si="364"/>
        <v>0</v>
      </c>
      <c r="W3856" s="28">
        <f t="shared" si="365"/>
        <v>2</v>
      </c>
      <c r="X3856" s="28">
        <f>IF(W3856=0,0,IF(E3856&gt;1,E3856-1,VLOOKUP(W3856,Months_Weeks!$A$1:$B$13,2,0)))</f>
        <v>1</v>
      </c>
      <c r="Y3856" s="30"/>
      <c r="Z3856" s="39"/>
      <c r="AA3856" s="31"/>
      <c r="AB3856" s="39"/>
      <c r="AC3856" s="31"/>
      <c r="AD3856" s="40"/>
      <c r="AE3856" s="31"/>
      <c r="AF3856" s="40"/>
      <c r="AG3856" s="31"/>
      <c r="AH3856" s="40"/>
      <c r="AI3856" s="31"/>
      <c r="AJ3856" s="40"/>
    </row>
    <row r="3857" spans="1:36" x14ac:dyDescent="0.25">
      <c r="A3857" s="37" t="s">
        <v>32</v>
      </c>
      <c r="B3857" s="37">
        <v>46</v>
      </c>
      <c r="C3857" s="26" t="str">
        <f>IFERROR(INDEX(Clients[Client_Name],MATCH(Table312[[#This Row],[Client_Code]],Clients[Client_Code],0)),"")</f>
        <v>VALLE FRIO</v>
      </c>
      <c r="D3857" s="25">
        <v>2</v>
      </c>
      <c r="E3857" s="25">
        <v>3</v>
      </c>
      <c r="F3857" s="25" t="b">
        <f>IF(E3857&gt;(VLOOKUP(D3857,Months_Weeks!$A$2:$B$13,2,TRUE)),FALSE)</f>
        <v>0</v>
      </c>
      <c r="G3857" s="63">
        <f>IF(Table312[[#This Row],[Facility]]="Buin",1.5%,0.25%)</f>
        <v>2.5000000000000001E-3</v>
      </c>
      <c r="H3857" s="38">
        <v>0</v>
      </c>
      <c r="I3857" s="38"/>
      <c r="J3857" s="27">
        <f t="shared" si="360"/>
        <v>0</v>
      </c>
      <c r="K3857" s="28">
        <f t="shared" si="361"/>
        <v>2</v>
      </c>
      <c r="L3857" s="27">
        <f>IF(K3857=0,0,IF(E3857&gt;1,E3857-1,VLOOKUP(K3857,Months_Weeks!$A$1:$B$13,2,0)))</f>
        <v>2</v>
      </c>
      <c r="M3857" s="29"/>
      <c r="N3857" s="39"/>
      <c r="O3857" s="39"/>
      <c r="P3857" s="50">
        <f t="shared" si="362"/>
        <v>0</v>
      </c>
      <c r="Q3857" s="28">
        <f t="shared" si="363"/>
        <v>2</v>
      </c>
      <c r="R3857" s="28">
        <f>IF(Q3857=0,0,IF(E3857&gt;1,E3857-1,VLOOKUP(Q3857,Months_Weeks!$A$1:$B$13,2,0)))</f>
        <v>2</v>
      </c>
      <c r="S3857" s="30"/>
      <c r="T3857" s="39"/>
      <c r="U3857" s="39"/>
      <c r="V3857" s="50">
        <f t="shared" si="364"/>
        <v>0</v>
      </c>
      <c r="W3857" s="28">
        <f t="shared" si="365"/>
        <v>2</v>
      </c>
      <c r="X3857" s="28">
        <f>IF(W3857=0,0,IF(E3857&gt;1,E3857-1,VLOOKUP(W3857,Months_Weeks!$A$1:$B$13,2,0)))</f>
        <v>2</v>
      </c>
      <c r="Y3857" s="30"/>
      <c r="Z3857" s="39"/>
      <c r="AA3857" s="31"/>
      <c r="AB3857" s="39"/>
      <c r="AC3857" s="31"/>
      <c r="AD3857" s="40"/>
      <c r="AE3857" s="31"/>
      <c r="AF3857" s="40"/>
      <c r="AG3857" s="31"/>
      <c r="AH3857" s="40"/>
      <c r="AI3857" s="31"/>
      <c r="AJ3857" s="40"/>
    </row>
    <row r="3858" spans="1:36" x14ac:dyDescent="0.25">
      <c r="A3858" s="37" t="s">
        <v>32</v>
      </c>
      <c r="B3858" s="37">
        <v>46</v>
      </c>
      <c r="C3858" s="26" t="str">
        <f>IFERROR(INDEX(Clients[Client_Name],MATCH(Table312[[#This Row],[Client_Code]],Clients[Client_Code],0)),"")</f>
        <v>VALLE FRIO</v>
      </c>
      <c r="D3858" s="25">
        <v>2</v>
      </c>
      <c r="E3858" s="25">
        <v>4</v>
      </c>
      <c r="F3858" s="25" t="b">
        <f>IF(E3858&gt;(VLOOKUP(D3858,Months_Weeks!$A$2:$B$13,2,TRUE)),FALSE)</f>
        <v>0</v>
      </c>
      <c r="G3858" s="63">
        <f>IF(Table312[[#This Row],[Facility]]="Buin",1.5%,0.25%)</f>
        <v>2.5000000000000001E-3</v>
      </c>
      <c r="H3858" s="38">
        <v>0</v>
      </c>
      <c r="I3858" s="38"/>
      <c r="J3858" s="27">
        <f t="shared" si="360"/>
        <v>0</v>
      </c>
      <c r="K3858" s="28">
        <f t="shared" si="361"/>
        <v>2</v>
      </c>
      <c r="L3858" s="27">
        <f>IF(K3858=0,0,IF(E3858&gt;1,E3858-1,VLOOKUP(K3858,Months_Weeks!$A$1:$B$13,2,0)))</f>
        <v>3</v>
      </c>
      <c r="M3858" s="29"/>
      <c r="N3858" s="39"/>
      <c r="O3858" s="39"/>
      <c r="P3858" s="50">
        <f t="shared" si="362"/>
        <v>0</v>
      </c>
      <c r="Q3858" s="28">
        <f t="shared" si="363"/>
        <v>2</v>
      </c>
      <c r="R3858" s="28">
        <f>IF(Q3858=0,0,IF(E3858&gt;1,E3858-1,VLOOKUP(Q3858,Months_Weeks!$A$1:$B$13,2,0)))</f>
        <v>3</v>
      </c>
      <c r="S3858" s="30"/>
      <c r="T3858" s="39"/>
      <c r="U3858" s="39"/>
      <c r="V3858" s="50">
        <f t="shared" si="364"/>
        <v>0</v>
      </c>
      <c r="W3858" s="28">
        <f t="shared" si="365"/>
        <v>2</v>
      </c>
      <c r="X3858" s="28">
        <f>IF(W3858=0,0,IF(E3858&gt;1,E3858-1,VLOOKUP(W3858,Months_Weeks!$A$1:$B$13,2,0)))</f>
        <v>3</v>
      </c>
      <c r="Y3858" s="30"/>
      <c r="Z3858" s="39"/>
      <c r="AA3858" s="31"/>
      <c r="AB3858" s="39"/>
      <c r="AC3858" s="31"/>
      <c r="AD3858" s="40"/>
      <c r="AE3858" s="31"/>
      <c r="AF3858" s="40"/>
      <c r="AG3858" s="31"/>
      <c r="AH3858" s="40"/>
      <c r="AI3858" s="31"/>
      <c r="AJ3858" s="40"/>
    </row>
    <row r="3859" spans="1:36" x14ac:dyDescent="0.25">
      <c r="A3859" s="37" t="s">
        <v>32</v>
      </c>
      <c r="B3859" s="37">
        <v>46</v>
      </c>
      <c r="C3859" s="26" t="str">
        <f>IFERROR(INDEX(Clients[Client_Name],MATCH(Table312[[#This Row],[Client_Code]],Clients[Client_Code],0)),"")</f>
        <v>VALLE FRIO</v>
      </c>
      <c r="D3859" s="25">
        <v>3</v>
      </c>
      <c r="E3859" s="25">
        <v>1</v>
      </c>
      <c r="F3859" s="25" t="b">
        <f>IF(E3859&gt;(VLOOKUP(D3859,Months_Weeks!$A$2:$B$13,2,TRUE)),FALSE)</f>
        <v>0</v>
      </c>
      <c r="G3859" s="63">
        <f>IF(Table312[[#This Row],[Facility]]="Buin",1.5%,0.25%)</f>
        <v>2.5000000000000001E-3</v>
      </c>
      <c r="H3859" s="38"/>
      <c r="I3859" s="38"/>
      <c r="J3859" s="27">
        <f t="shared" si="360"/>
        <v>0</v>
      </c>
      <c r="K3859" s="28">
        <f t="shared" si="361"/>
        <v>2</v>
      </c>
      <c r="L3859" s="27">
        <f>IF(K3859=0,0,IF(E3859&gt;1,E3859-1,VLOOKUP(K3859,Months_Weeks!$A$1:$B$13,2,0)))</f>
        <v>4</v>
      </c>
      <c r="M3859" s="29"/>
      <c r="N3859" s="39"/>
      <c r="O3859" s="39"/>
      <c r="P3859" s="50">
        <f t="shared" si="362"/>
        <v>0</v>
      </c>
      <c r="Q3859" s="28">
        <f t="shared" si="363"/>
        <v>2</v>
      </c>
      <c r="R3859" s="28">
        <f>IF(Q3859=0,0,IF(E3859&gt;1,E3859-1,VLOOKUP(Q3859,Months_Weeks!$A$1:$B$13,2,0)))</f>
        <v>4</v>
      </c>
      <c r="S3859" s="30"/>
      <c r="T3859" s="39"/>
      <c r="U3859" s="39"/>
      <c r="V3859" s="50">
        <f t="shared" si="364"/>
        <v>0</v>
      </c>
      <c r="W3859" s="28">
        <f t="shared" si="365"/>
        <v>2</v>
      </c>
      <c r="X3859" s="28">
        <f>IF(W3859=0,0,IF(E3859&gt;1,E3859-1,VLOOKUP(W3859,Months_Weeks!$A$1:$B$13,2,0)))</f>
        <v>4</v>
      </c>
      <c r="Y3859" s="30"/>
      <c r="Z3859" s="39"/>
      <c r="AA3859" s="31"/>
      <c r="AB3859" s="39"/>
      <c r="AC3859" s="31"/>
      <c r="AD3859" s="40"/>
      <c r="AE3859" s="31"/>
      <c r="AF3859" s="40"/>
      <c r="AG3859" s="31"/>
      <c r="AH3859" s="40"/>
      <c r="AI3859" s="31"/>
      <c r="AJ3859" s="40"/>
    </row>
    <row r="3860" spans="1:36" x14ac:dyDescent="0.25">
      <c r="A3860" s="37" t="s">
        <v>32</v>
      </c>
      <c r="B3860" s="37">
        <v>46</v>
      </c>
      <c r="C3860" s="26" t="str">
        <f>IFERROR(INDEX(Clients[Client_Name],MATCH(Table312[[#This Row],[Client_Code]],Clients[Client_Code],0)),"")</f>
        <v>VALLE FRIO</v>
      </c>
      <c r="D3860" s="25">
        <v>3</v>
      </c>
      <c r="E3860" s="25">
        <v>2</v>
      </c>
      <c r="F3860" s="25" t="b">
        <f>IF(E3860&gt;(VLOOKUP(D3860,Months_Weeks!$A$2:$B$13,2,TRUE)),FALSE)</f>
        <v>0</v>
      </c>
      <c r="G3860" s="63">
        <f>IF(Table312[[#This Row],[Facility]]="Buin",1.5%,0.25%)</f>
        <v>2.5000000000000001E-3</v>
      </c>
      <c r="H3860" s="38"/>
      <c r="I3860" s="38"/>
      <c r="J3860" s="27">
        <f t="shared" si="360"/>
        <v>0</v>
      </c>
      <c r="K3860" s="28">
        <f t="shared" si="361"/>
        <v>3</v>
      </c>
      <c r="L3860" s="27">
        <f>IF(K3860=0,0,IF(E3860&gt;1,E3860-1,VLOOKUP(K3860,Months_Weeks!$A$1:$B$13,2,0)))</f>
        <v>1</v>
      </c>
      <c r="M3860" s="29"/>
      <c r="N3860" s="39"/>
      <c r="O3860" s="39"/>
      <c r="P3860" s="50">
        <f t="shared" si="362"/>
        <v>0</v>
      </c>
      <c r="Q3860" s="28">
        <f t="shared" si="363"/>
        <v>3</v>
      </c>
      <c r="R3860" s="28">
        <f>IF(Q3860=0,0,IF(E3860&gt;1,E3860-1,VLOOKUP(Q3860,Months_Weeks!$A$1:$B$13,2,0)))</f>
        <v>1</v>
      </c>
      <c r="S3860" s="30"/>
      <c r="T3860" s="39"/>
      <c r="U3860" s="39"/>
      <c r="V3860" s="50">
        <f t="shared" si="364"/>
        <v>0</v>
      </c>
      <c r="W3860" s="28">
        <f t="shared" si="365"/>
        <v>3</v>
      </c>
      <c r="X3860" s="28">
        <f>IF(W3860=0,0,IF(E3860&gt;1,E3860-1,VLOOKUP(W3860,Months_Weeks!$A$1:$B$13,2,0)))</f>
        <v>1</v>
      </c>
      <c r="Y3860" s="30"/>
      <c r="Z3860" s="39"/>
      <c r="AA3860" s="31"/>
      <c r="AB3860" s="39"/>
      <c r="AC3860" s="31"/>
      <c r="AD3860" s="40"/>
      <c r="AE3860" s="31"/>
      <c r="AF3860" s="40"/>
      <c r="AG3860" s="31"/>
      <c r="AH3860" s="40"/>
      <c r="AI3860" s="31"/>
      <c r="AJ3860" s="40"/>
    </row>
    <row r="3861" spans="1:36" x14ac:dyDescent="0.25">
      <c r="A3861" s="37" t="s">
        <v>32</v>
      </c>
      <c r="B3861" s="37">
        <v>46</v>
      </c>
      <c r="C3861" s="26" t="str">
        <f>IFERROR(INDEX(Clients[Client_Name],MATCH(Table312[[#This Row],[Client_Code]],Clients[Client_Code],0)),"")</f>
        <v>VALLE FRIO</v>
      </c>
      <c r="D3861" s="25">
        <v>3</v>
      </c>
      <c r="E3861" s="25">
        <v>3</v>
      </c>
      <c r="F3861" s="25" t="b">
        <f>IF(E3861&gt;(VLOOKUP(D3861,Months_Weeks!$A$2:$B$13,2,TRUE)),FALSE)</f>
        <v>0</v>
      </c>
      <c r="G3861" s="63">
        <f>IF(Table312[[#This Row],[Facility]]="Buin",1.5%,0.25%)</f>
        <v>2.5000000000000001E-3</v>
      </c>
      <c r="H3861" s="38"/>
      <c r="I3861" s="38"/>
      <c r="J3861" s="27">
        <f t="shared" si="360"/>
        <v>0</v>
      </c>
      <c r="K3861" s="28">
        <f t="shared" si="361"/>
        <v>3</v>
      </c>
      <c r="L3861" s="27">
        <f>IF(K3861=0,0,IF(E3861&gt;1,E3861-1,VLOOKUP(K3861,Months_Weeks!$A$1:$B$13,2,0)))</f>
        <v>2</v>
      </c>
      <c r="M3861" s="29"/>
      <c r="N3861" s="39"/>
      <c r="O3861" s="39"/>
      <c r="P3861" s="50">
        <f t="shared" si="362"/>
        <v>0</v>
      </c>
      <c r="Q3861" s="28">
        <f t="shared" si="363"/>
        <v>3</v>
      </c>
      <c r="R3861" s="28">
        <f>IF(Q3861=0,0,IF(E3861&gt;1,E3861-1,VLOOKUP(Q3861,Months_Weeks!$A$1:$B$13,2,0)))</f>
        <v>2</v>
      </c>
      <c r="S3861" s="30"/>
      <c r="T3861" s="39"/>
      <c r="U3861" s="39"/>
      <c r="V3861" s="50">
        <f t="shared" si="364"/>
        <v>0</v>
      </c>
      <c r="W3861" s="28">
        <f t="shared" si="365"/>
        <v>3</v>
      </c>
      <c r="X3861" s="28">
        <f>IF(W3861=0,0,IF(E3861&gt;1,E3861-1,VLOOKUP(W3861,Months_Weeks!$A$1:$B$13,2,0)))</f>
        <v>2</v>
      </c>
      <c r="Y3861" s="30"/>
      <c r="Z3861" s="39"/>
      <c r="AA3861" s="31"/>
      <c r="AB3861" s="39"/>
      <c r="AC3861" s="31"/>
      <c r="AD3861" s="40"/>
      <c r="AE3861" s="31"/>
      <c r="AF3861" s="40"/>
      <c r="AG3861" s="31"/>
      <c r="AH3861" s="40"/>
      <c r="AI3861" s="31"/>
      <c r="AJ3861" s="40"/>
    </row>
    <row r="3862" spans="1:36" x14ac:dyDescent="0.25">
      <c r="A3862" s="37" t="s">
        <v>32</v>
      </c>
      <c r="B3862" s="37">
        <v>46</v>
      </c>
      <c r="C3862" s="26" t="str">
        <f>IFERROR(INDEX(Clients[Client_Name],MATCH(Table312[[#This Row],[Client_Code]],Clients[Client_Code],0)),"")</f>
        <v>VALLE FRIO</v>
      </c>
      <c r="D3862" s="25">
        <v>3</v>
      </c>
      <c r="E3862" s="25">
        <v>4</v>
      </c>
      <c r="F3862" s="25" t="b">
        <f>IF(E3862&gt;(VLOOKUP(D3862,Months_Weeks!$A$2:$B$13,2,TRUE)),FALSE)</f>
        <v>0</v>
      </c>
      <c r="G3862" s="63">
        <f>IF(Table312[[#This Row],[Facility]]="Buin",1.5%,0.25%)</f>
        <v>2.5000000000000001E-3</v>
      </c>
      <c r="H3862" s="38"/>
      <c r="I3862" s="38"/>
      <c r="J3862" s="27">
        <f t="shared" si="360"/>
        <v>0</v>
      </c>
      <c r="K3862" s="28">
        <f t="shared" si="361"/>
        <v>3</v>
      </c>
      <c r="L3862" s="27">
        <f>IF(K3862=0,0,IF(E3862&gt;1,E3862-1,VLOOKUP(K3862,Months_Weeks!$A$1:$B$13,2,0)))</f>
        <v>3</v>
      </c>
      <c r="M3862" s="29"/>
      <c r="N3862" s="39"/>
      <c r="O3862" s="39"/>
      <c r="P3862" s="50">
        <f t="shared" si="362"/>
        <v>0</v>
      </c>
      <c r="Q3862" s="28">
        <f t="shared" si="363"/>
        <v>3</v>
      </c>
      <c r="R3862" s="28">
        <f>IF(Q3862=0,0,IF(E3862&gt;1,E3862-1,VLOOKUP(Q3862,Months_Weeks!$A$1:$B$13,2,0)))</f>
        <v>3</v>
      </c>
      <c r="S3862" s="30"/>
      <c r="T3862" s="39"/>
      <c r="U3862" s="39"/>
      <c r="V3862" s="50">
        <f t="shared" si="364"/>
        <v>0</v>
      </c>
      <c r="W3862" s="28">
        <f t="shared" si="365"/>
        <v>3</v>
      </c>
      <c r="X3862" s="28">
        <f>IF(W3862=0,0,IF(E3862&gt;1,E3862-1,VLOOKUP(W3862,Months_Weeks!$A$1:$B$13,2,0)))</f>
        <v>3</v>
      </c>
      <c r="Y3862" s="30"/>
      <c r="Z3862" s="39"/>
      <c r="AA3862" s="31"/>
      <c r="AB3862" s="39"/>
      <c r="AC3862" s="31"/>
      <c r="AD3862" s="40"/>
      <c r="AE3862" s="31"/>
      <c r="AF3862" s="40"/>
      <c r="AG3862" s="31"/>
      <c r="AH3862" s="40"/>
      <c r="AI3862" s="31"/>
      <c r="AJ3862" s="40"/>
    </row>
    <row r="3863" spans="1:36" x14ac:dyDescent="0.25">
      <c r="A3863" s="37" t="s">
        <v>32</v>
      </c>
      <c r="B3863" s="37">
        <v>46</v>
      </c>
      <c r="C3863" s="26" t="str">
        <f>IFERROR(INDEX(Clients[Client_Name],MATCH(Table312[[#This Row],[Client_Code]],Clients[Client_Code],0)),"")</f>
        <v>VALLE FRIO</v>
      </c>
      <c r="D3863" s="25">
        <v>3</v>
      </c>
      <c r="E3863" s="25">
        <v>5</v>
      </c>
      <c r="F3863" s="25" t="b">
        <f>IF(E3863&gt;(VLOOKUP(D3863,Months_Weeks!$A$2:$B$13,2,TRUE)),FALSE)</f>
        <v>0</v>
      </c>
      <c r="G3863" s="63">
        <f>IF(Table312[[#This Row],[Facility]]="Buin",1.5%,0.25%)</f>
        <v>2.5000000000000001E-3</v>
      </c>
      <c r="H3863" s="38"/>
      <c r="I3863" s="38"/>
      <c r="J3863" s="27">
        <f t="shared" si="360"/>
        <v>0</v>
      </c>
      <c r="K3863" s="28">
        <f t="shared" si="361"/>
        <v>3</v>
      </c>
      <c r="L3863" s="27">
        <f>IF(K3863=0,0,IF(E3863&gt;1,E3863-1,VLOOKUP(K3863,Months_Weeks!$A$1:$B$13,2,0)))</f>
        <v>4</v>
      </c>
      <c r="M3863" s="29"/>
      <c r="N3863" s="39"/>
      <c r="O3863" s="39"/>
      <c r="P3863" s="50">
        <f t="shared" si="362"/>
        <v>0</v>
      </c>
      <c r="Q3863" s="28">
        <f t="shared" si="363"/>
        <v>3</v>
      </c>
      <c r="R3863" s="28">
        <f>IF(Q3863=0,0,IF(E3863&gt;1,E3863-1,VLOOKUP(Q3863,Months_Weeks!$A$1:$B$13,2,0)))</f>
        <v>4</v>
      </c>
      <c r="S3863" s="30"/>
      <c r="T3863" s="39"/>
      <c r="U3863" s="39"/>
      <c r="V3863" s="50">
        <f t="shared" si="364"/>
        <v>0</v>
      </c>
      <c r="W3863" s="28">
        <f t="shared" si="365"/>
        <v>3</v>
      </c>
      <c r="X3863" s="28">
        <f>IF(W3863=0,0,IF(E3863&gt;1,E3863-1,VLOOKUP(W3863,Months_Weeks!$A$1:$B$13,2,0)))</f>
        <v>4</v>
      </c>
      <c r="Y3863" s="30"/>
      <c r="Z3863" s="39"/>
      <c r="AA3863" s="31"/>
      <c r="AB3863" s="39"/>
      <c r="AC3863" s="31"/>
      <c r="AD3863" s="40"/>
      <c r="AE3863" s="31"/>
      <c r="AF3863" s="40"/>
      <c r="AG3863" s="31"/>
      <c r="AH3863" s="40"/>
      <c r="AI3863" s="31"/>
      <c r="AJ3863" s="40"/>
    </row>
    <row r="3864" spans="1:36" x14ac:dyDescent="0.25">
      <c r="A3864" s="37" t="s">
        <v>32</v>
      </c>
      <c r="B3864" s="37">
        <v>46</v>
      </c>
      <c r="C3864" s="26" t="str">
        <f>IFERROR(INDEX(Clients[Client_Name],MATCH(Table312[[#This Row],[Client_Code]],Clients[Client_Code],0)),"")</f>
        <v>VALLE FRIO</v>
      </c>
      <c r="D3864" s="25">
        <v>4</v>
      </c>
      <c r="E3864" s="25">
        <v>1</v>
      </c>
      <c r="F3864" s="25" t="b">
        <f>IF(E3864&gt;(VLOOKUP(D3864,Months_Weeks!$A$2:$B$13,2,TRUE)),FALSE)</f>
        <v>0</v>
      </c>
      <c r="G3864" s="63">
        <f>IF(Table312[[#This Row],[Facility]]="Buin",1.5%,0.25%)</f>
        <v>2.5000000000000001E-3</v>
      </c>
      <c r="H3864" s="38"/>
      <c r="I3864" s="38"/>
      <c r="J3864" s="27">
        <f t="shared" si="360"/>
        <v>0</v>
      </c>
      <c r="K3864" s="28">
        <f t="shared" si="361"/>
        <v>3</v>
      </c>
      <c r="L3864" s="27">
        <f>IF(K3864=0,0,IF(E3864&gt;1,E3864-1,VLOOKUP(K3864,Months_Weeks!$A$1:$B$13,2,0)))</f>
        <v>5</v>
      </c>
      <c r="M3864" s="29"/>
      <c r="N3864" s="39"/>
      <c r="O3864" s="39"/>
      <c r="P3864" s="50">
        <f t="shared" si="362"/>
        <v>0</v>
      </c>
      <c r="Q3864" s="28">
        <f t="shared" si="363"/>
        <v>3</v>
      </c>
      <c r="R3864" s="28">
        <f>IF(Q3864=0,0,IF(E3864&gt;1,E3864-1,VLOOKUP(Q3864,Months_Weeks!$A$1:$B$13,2,0)))</f>
        <v>5</v>
      </c>
      <c r="S3864" s="30"/>
      <c r="T3864" s="39"/>
      <c r="U3864" s="39"/>
      <c r="V3864" s="50">
        <f t="shared" si="364"/>
        <v>0</v>
      </c>
      <c r="W3864" s="28">
        <f t="shared" si="365"/>
        <v>3</v>
      </c>
      <c r="X3864" s="28">
        <f>IF(W3864=0,0,IF(E3864&gt;1,E3864-1,VLOOKUP(W3864,Months_Weeks!$A$1:$B$13,2,0)))</f>
        <v>5</v>
      </c>
      <c r="Y3864" s="30"/>
      <c r="Z3864" s="39"/>
      <c r="AA3864" s="31"/>
      <c r="AB3864" s="39"/>
      <c r="AC3864" s="31"/>
      <c r="AD3864" s="40"/>
      <c r="AE3864" s="31"/>
      <c r="AF3864" s="40"/>
      <c r="AG3864" s="31"/>
      <c r="AH3864" s="40"/>
      <c r="AI3864" s="31"/>
      <c r="AJ3864" s="40"/>
    </row>
    <row r="3865" spans="1:36" x14ac:dyDescent="0.25">
      <c r="A3865" s="37" t="s">
        <v>32</v>
      </c>
      <c r="B3865" s="37">
        <v>46</v>
      </c>
      <c r="C3865" s="26" t="str">
        <f>IFERROR(INDEX(Clients[Client_Name],MATCH(Table312[[#This Row],[Client_Code]],Clients[Client_Code],0)),"")</f>
        <v>VALLE FRIO</v>
      </c>
      <c r="D3865" s="25">
        <v>4</v>
      </c>
      <c r="E3865" s="25">
        <v>2</v>
      </c>
      <c r="F3865" s="25" t="b">
        <f>IF(E3865&gt;(VLOOKUP(D3865,Months_Weeks!$A$2:$B$13,2,TRUE)),FALSE)</f>
        <v>0</v>
      </c>
      <c r="G3865" s="63">
        <f>IF(Table312[[#This Row],[Facility]]="Buin",1.5%,0.25%)</f>
        <v>2.5000000000000001E-3</v>
      </c>
      <c r="H3865" s="38"/>
      <c r="I3865" s="38"/>
      <c r="J3865" s="27">
        <f t="shared" si="360"/>
        <v>0</v>
      </c>
      <c r="K3865" s="28">
        <f t="shared" si="361"/>
        <v>4</v>
      </c>
      <c r="L3865" s="27">
        <f>IF(K3865=0,0,IF(E3865&gt;1,E3865-1,VLOOKUP(K3865,Months_Weeks!$A$1:$B$13,2,0)))</f>
        <v>1</v>
      </c>
      <c r="M3865" s="29"/>
      <c r="N3865" s="39"/>
      <c r="O3865" s="39"/>
      <c r="P3865" s="50">
        <f t="shared" si="362"/>
        <v>0</v>
      </c>
      <c r="Q3865" s="28">
        <f t="shared" si="363"/>
        <v>4</v>
      </c>
      <c r="R3865" s="28">
        <f>IF(Q3865=0,0,IF(E3865&gt;1,E3865-1,VLOOKUP(Q3865,Months_Weeks!$A$1:$B$13,2,0)))</f>
        <v>1</v>
      </c>
      <c r="S3865" s="30"/>
      <c r="T3865" s="39"/>
      <c r="U3865" s="39"/>
      <c r="V3865" s="50">
        <f t="shared" si="364"/>
        <v>0</v>
      </c>
      <c r="W3865" s="28">
        <f t="shared" si="365"/>
        <v>4</v>
      </c>
      <c r="X3865" s="28">
        <f>IF(W3865=0,0,IF(E3865&gt;1,E3865-1,VLOOKUP(W3865,Months_Weeks!$A$1:$B$13,2,0)))</f>
        <v>1</v>
      </c>
      <c r="Y3865" s="30"/>
      <c r="Z3865" s="39"/>
      <c r="AA3865" s="31"/>
      <c r="AB3865" s="39"/>
      <c r="AC3865" s="31"/>
      <c r="AD3865" s="40"/>
      <c r="AE3865" s="31"/>
      <c r="AF3865" s="40"/>
      <c r="AG3865" s="31"/>
      <c r="AH3865" s="40"/>
      <c r="AI3865" s="31"/>
      <c r="AJ3865" s="40"/>
    </row>
    <row r="3866" spans="1:36" x14ac:dyDescent="0.25">
      <c r="A3866" s="37" t="s">
        <v>32</v>
      </c>
      <c r="B3866" s="37">
        <v>46</v>
      </c>
      <c r="C3866" s="26" t="str">
        <f>IFERROR(INDEX(Clients[Client_Name],MATCH(Table312[[#This Row],[Client_Code]],Clients[Client_Code],0)),"")</f>
        <v>VALLE FRIO</v>
      </c>
      <c r="D3866" s="25">
        <v>4</v>
      </c>
      <c r="E3866" s="25">
        <v>3</v>
      </c>
      <c r="F3866" s="25" t="b">
        <f>IF(E3866&gt;(VLOOKUP(D3866,Months_Weeks!$A$2:$B$13,2,TRUE)),FALSE)</f>
        <v>0</v>
      </c>
      <c r="G3866" s="63">
        <f>IF(Table312[[#This Row],[Facility]]="Buin",1.5%,0.25%)</f>
        <v>2.5000000000000001E-3</v>
      </c>
      <c r="H3866" s="38"/>
      <c r="I3866" s="38"/>
      <c r="J3866" s="27">
        <f t="shared" si="360"/>
        <v>0</v>
      </c>
      <c r="K3866" s="28">
        <f t="shared" si="361"/>
        <v>4</v>
      </c>
      <c r="L3866" s="27">
        <f>IF(K3866=0,0,IF(E3866&gt;1,E3866-1,VLOOKUP(K3866,Months_Weeks!$A$1:$B$13,2,0)))</f>
        <v>2</v>
      </c>
      <c r="M3866" s="29"/>
      <c r="N3866" s="39"/>
      <c r="O3866" s="39"/>
      <c r="P3866" s="50">
        <f t="shared" si="362"/>
        <v>0</v>
      </c>
      <c r="Q3866" s="28">
        <f t="shared" si="363"/>
        <v>4</v>
      </c>
      <c r="R3866" s="28">
        <f>IF(Q3866=0,0,IF(E3866&gt;1,E3866-1,VLOOKUP(Q3866,Months_Weeks!$A$1:$B$13,2,0)))</f>
        <v>2</v>
      </c>
      <c r="S3866" s="30"/>
      <c r="T3866" s="39"/>
      <c r="U3866" s="39"/>
      <c r="V3866" s="50">
        <f t="shared" si="364"/>
        <v>0</v>
      </c>
      <c r="W3866" s="28">
        <f t="shared" si="365"/>
        <v>4</v>
      </c>
      <c r="X3866" s="28">
        <f>IF(W3866=0,0,IF(E3866&gt;1,E3866-1,VLOOKUP(W3866,Months_Weeks!$A$1:$B$13,2,0)))</f>
        <v>2</v>
      </c>
      <c r="Y3866" s="30"/>
      <c r="Z3866" s="39"/>
      <c r="AA3866" s="31"/>
      <c r="AB3866" s="39"/>
      <c r="AC3866" s="31"/>
      <c r="AD3866" s="40"/>
      <c r="AE3866" s="31"/>
      <c r="AF3866" s="40"/>
      <c r="AG3866" s="31"/>
      <c r="AH3866" s="40"/>
      <c r="AI3866" s="31"/>
      <c r="AJ3866" s="40"/>
    </row>
    <row r="3867" spans="1:36" x14ac:dyDescent="0.25">
      <c r="A3867" s="37" t="s">
        <v>32</v>
      </c>
      <c r="B3867" s="37">
        <v>46</v>
      </c>
      <c r="C3867" s="26" t="str">
        <f>IFERROR(INDEX(Clients[Client_Name],MATCH(Table312[[#This Row],[Client_Code]],Clients[Client_Code],0)),"")</f>
        <v>VALLE FRIO</v>
      </c>
      <c r="D3867" s="25">
        <v>4</v>
      </c>
      <c r="E3867" s="25">
        <v>4</v>
      </c>
      <c r="F3867" s="25" t="b">
        <f>IF(E3867&gt;(VLOOKUP(D3867,Months_Weeks!$A$2:$B$13,2,TRUE)),FALSE)</f>
        <v>0</v>
      </c>
      <c r="G3867" s="63">
        <f>IF(Table312[[#This Row],[Facility]]="Buin",1.5%,0.25%)</f>
        <v>2.5000000000000001E-3</v>
      </c>
      <c r="H3867" s="38"/>
      <c r="I3867" s="38"/>
      <c r="J3867" s="27">
        <f t="shared" si="360"/>
        <v>0</v>
      </c>
      <c r="K3867" s="28">
        <f t="shared" si="361"/>
        <v>4</v>
      </c>
      <c r="L3867" s="27">
        <f>IF(K3867=0,0,IF(E3867&gt;1,E3867-1,VLOOKUP(K3867,Months_Weeks!$A$1:$B$13,2,0)))</f>
        <v>3</v>
      </c>
      <c r="M3867" s="29"/>
      <c r="N3867" s="39"/>
      <c r="O3867" s="39"/>
      <c r="P3867" s="50">
        <f t="shared" si="362"/>
        <v>0</v>
      </c>
      <c r="Q3867" s="28">
        <f t="shared" si="363"/>
        <v>4</v>
      </c>
      <c r="R3867" s="28">
        <f>IF(Q3867=0,0,IF(E3867&gt;1,E3867-1,VLOOKUP(Q3867,Months_Weeks!$A$1:$B$13,2,0)))</f>
        <v>3</v>
      </c>
      <c r="S3867" s="30"/>
      <c r="T3867" s="39"/>
      <c r="U3867" s="39"/>
      <c r="V3867" s="50">
        <f t="shared" si="364"/>
        <v>0</v>
      </c>
      <c r="W3867" s="28">
        <f t="shared" si="365"/>
        <v>4</v>
      </c>
      <c r="X3867" s="28">
        <f>IF(W3867=0,0,IF(E3867&gt;1,E3867-1,VLOOKUP(W3867,Months_Weeks!$A$1:$B$13,2,0)))</f>
        <v>3</v>
      </c>
      <c r="Y3867" s="30"/>
      <c r="Z3867" s="39"/>
      <c r="AA3867" s="31"/>
      <c r="AB3867" s="39"/>
      <c r="AC3867" s="31"/>
      <c r="AD3867" s="40"/>
      <c r="AE3867" s="31"/>
      <c r="AF3867" s="40"/>
      <c r="AG3867" s="31"/>
      <c r="AH3867" s="40"/>
      <c r="AI3867" s="31"/>
      <c r="AJ3867" s="40"/>
    </row>
    <row r="3868" spans="1:36" x14ac:dyDescent="0.25">
      <c r="A3868" s="37" t="s">
        <v>32</v>
      </c>
      <c r="B3868" s="37">
        <v>46</v>
      </c>
      <c r="C3868" s="26" t="str">
        <f>IFERROR(INDEX(Clients[Client_Name],MATCH(Table312[[#This Row],[Client_Code]],Clients[Client_Code],0)),"")</f>
        <v>VALLE FRIO</v>
      </c>
      <c r="D3868" s="25">
        <v>5</v>
      </c>
      <c r="E3868" s="25">
        <v>1</v>
      </c>
      <c r="F3868" s="25" t="b">
        <f>IF(E3868&gt;(VLOOKUP(D3868,Months_Weeks!$A$2:$B$13,2,TRUE)),FALSE)</f>
        <v>0</v>
      </c>
      <c r="G3868" s="63">
        <f>IF(Table312[[#This Row],[Facility]]="Buin",1.5%,0.25%)</f>
        <v>2.5000000000000001E-3</v>
      </c>
      <c r="H3868" s="38"/>
      <c r="I3868" s="38"/>
      <c r="J3868" s="27">
        <f t="shared" si="360"/>
        <v>0</v>
      </c>
      <c r="K3868" s="28">
        <f t="shared" si="361"/>
        <v>4</v>
      </c>
      <c r="L3868" s="27">
        <f>IF(K3868=0,0,IF(E3868&gt;1,E3868-1,VLOOKUP(K3868,Months_Weeks!$A$1:$B$13,2,0)))</f>
        <v>4</v>
      </c>
      <c r="M3868" s="29"/>
      <c r="N3868" s="39"/>
      <c r="O3868" s="39"/>
      <c r="P3868" s="50">
        <f t="shared" si="362"/>
        <v>0</v>
      </c>
      <c r="Q3868" s="28">
        <f t="shared" si="363"/>
        <v>4</v>
      </c>
      <c r="R3868" s="28">
        <f>IF(Q3868=0,0,IF(E3868&gt;1,E3868-1,VLOOKUP(Q3868,Months_Weeks!$A$1:$B$13,2,0)))</f>
        <v>4</v>
      </c>
      <c r="S3868" s="30"/>
      <c r="T3868" s="39"/>
      <c r="U3868" s="39"/>
      <c r="V3868" s="50">
        <f t="shared" si="364"/>
        <v>0</v>
      </c>
      <c r="W3868" s="28">
        <f t="shared" si="365"/>
        <v>4</v>
      </c>
      <c r="X3868" s="28">
        <f>IF(W3868=0,0,IF(E3868&gt;1,E3868-1,VLOOKUP(W3868,Months_Weeks!$A$1:$B$13,2,0)))</f>
        <v>4</v>
      </c>
      <c r="Y3868" s="30"/>
      <c r="Z3868" s="39"/>
      <c r="AA3868" s="31"/>
      <c r="AB3868" s="39"/>
      <c r="AC3868" s="31"/>
      <c r="AD3868" s="40"/>
      <c r="AE3868" s="31"/>
      <c r="AF3868" s="40"/>
      <c r="AG3868" s="31"/>
      <c r="AH3868" s="40"/>
      <c r="AI3868" s="31"/>
      <c r="AJ3868" s="40"/>
    </row>
    <row r="3869" spans="1:36" x14ac:dyDescent="0.25">
      <c r="A3869" s="37" t="s">
        <v>32</v>
      </c>
      <c r="B3869" s="37">
        <v>46</v>
      </c>
      <c r="C3869" s="26" t="str">
        <f>IFERROR(INDEX(Clients[Client_Name],MATCH(Table312[[#This Row],[Client_Code]],Clients[Client_Code],0)),"")</f>
        <v>VALLE FRIO</v>
      </c>
      <c r="D3869" s="25">
        <v>5</v>
      </c>
      <c r="E3869" s="25">
        <v>2</v>
      </c>
      <c r="F3869" s="25" t="b">
        <f>IF(E3869&gt;(VLOOKUP(D3869,Months_Weeks!$A$2:$B$13,2,TRUE)),FALSE)</f>
        <v>0</v>
      </c>
      <c r="G3869" s="63">
        <f>IF(Table312[[#This Row],[Facility]]="Buin",1.5%,0.25%)</f>
        <v>2.5000000000000001E-3</v>
      </c>
      <c r="H3869" s="38"/>
      <c r="I3869" s="38"/>
      <c r="J3869" s="27">
        <f t="shared" si="360"/>
        <v>0</v>
      </c>
      <c r="K3869" s="28">
        <f t="shared" si="361"/>
        <v>5</v>
      </c>
      <c r="L3869" s="27">
        <f>IF(K3869=0,0,IF(E3869&gt;1,E3869-1,VLOOKUP(K3869,Months_Weeks!$A$1:$B$13,2,0)))</f>
        <v>1</v>
      </c>
      <c r="M3869" s="29"/>
      <c r="N3869" s="39"/>
      <c r="O3869" s="39"/>
      <c r="P3869" s="50">
        <f t="shared" si="362"/>
        <v>0</v>
      </c>
      <c r="Q3869" s="28">
        <f t="shared" si="363"/>
        <v>5</v>
      </c>
      <c r="R3869" s="28">
        <f>IF(Q3869=0,0,IF(E3869&gt;1,E3869-1,VLOOKUP(Q3869,Months_Weeks!$A$1:$B$13,2,0)))</f>
        <v>1</v>
      </c>
      <c r="S3869" s="30"/>
      <c r="T3869" s="39"/>
      <c r="U3869" s="39"/>
      <c r="V3869" s="50">
        <f t="shared" si="364"/>
        <v>0</v>
      </c>
      <c r="W3869" s="28">
        <f t="shared" si="365"/>
        <v>5</v>
      </c>
      <c r="X3869" s="28">
        <f>IF(W3869=0,0,IF(E3869&gt;1,E3869-1,VLOOKUP(W3869,Months_Weeks!$A$1:$B$13,2,0)))</f>
        <v>1</v>
      </c>
      <c r="Y3869" s="30"/>
      <c r="Z3869" s="39"/>
      <c r="AA3869" s="31"/>
      <c r="AB3869" s="39"/>
      <c r="AC3869" s="31"/>
      <c r="AD3869" s="40"/>
      <c r="AE3869" s="31"/>
      <c r="AF3869" s="40"/>
      <c r="AG3869" s="31"/>
      <c r="AH3869" s="40"/>
      <c r="AI3869" s="31"/>
      <c r="AJ3869" s="40"/>
    </row>
    <row r="3870" spans="1:36" x14ac:dyDescent="0.25">
      <c r="A3870" s="37" t="s">
        <v>32</v>
      </c>
      <c r="B3870" s="37">
        <v>46</v>
      </c>
      <c r="C3870" s="26" t="str">
        <f>IFERROR(INDEX(Clients[Client_Name],MATCH(Table312[[#This Row],[Client_Code]],Clients[Client_Code],0)),"")</f>
        <v>VALLE FRIO</v>
      </c>
      <c r="D3870" s="25">
        <v>5</v>
      </c>
      <c r="E3870" s="25">
        <v>3</v>
      </c>
      <c r="F3870" s="25" t="b">
        <f>IF(E3870&gt;(VLOOKUP(D3870,Months_Weeks!$A$2:$B$13,2,TRUE)),FALSE)</f>
        <v>0</v>
      </c>
      <c r="G3870" s="63">
        <f>IF(Table312[[#This Row],[Facility]]="Buin",1.5%,0.25%)</f>
        <v>2.5000000000000001E-3</v>
      </c>
      <c r="H3870" s="38"/>
      <c r="I3870" s="38"/>
      <c r="J3870" s="27">
        <f t="shared" si="360"/>
        <v>0</v>
      </c>
      <c r="K3870" s="28">
        <f t="shared" si="361"/>
        <v>5</v>
      </c>
      <c r="L3870" s="27">
        <f>IF(K3870=0,0,IF(E3870&gt;1,E3870-1,VLOOKUP(K3870,Months_Weeks!$A$1:$B$13,2,0)))</f>
        <v>2</v>
      </c>
      <c r="M3870" s="29"/>
      <c r="N3870" s="39"/>
      <c r="O3870" s="39"/>
      <c r="P3870" s="50">
        <f t="shared" si="362"/>
        <v>0</v>
      </c>
      <c r="Q3870" s="28">
        <f t="shared" si="363"/>
        <v>5</v>
      </c>
      <c r="R3870" s="28">
        <f>IF(Q3870=0,0,IF(E3870&gt;1,E3870-1,VLOOKUP(Q3870,Months_Weeks!$A$1:$B$13,2,0)))</f>
        <v>2</v>
      </c>
      <c r="S3870" s="30"/>
      <c r="T3870" s="39"/>
      <c r="U3870" s="39"/>
      <c r="V3870" s="50">
        <f t="shared" si="364"/>
        <v>0</v>
      </c>
      <c r="W3870" s="28">
        <f t="shared" si="365"/>
        <v>5</v>
      </c>
      <c r="X3870" s="28">
        <f>IF(W3870=0,0,IF(E3870&gt;1,E3870-1,VLOOKUP(W3870,Months_Weeks!$A$1:$B$13,2,0)))</f>
        <v>2</v>
      </c>
      <c r="Y3870" s="30"/>
      <c r="Z3870" s="39"/>
      <c r="AA3870" s="31"/>
      <c r="AB3870" s="39"/>
      <c r="AC3870" s="31"/>
      <c r="AD3870" s="40"/>
      <c r="AE3870" s="31"/>
      <c r="AF3870" s="40"/>
      <c r="AG3870" s="31"/>
      <c r="AH3870" s="40"/>
      <c r="AI3870" s="31"/>
      <c r="AJ3870" s="40"/>
    </row>
    <row r="3871" spans="1:36" x14ac:dyDescent="0.25">
      <c r="A3871" s="37" t="s">
        <v>32</v>
      </c>
      <c r="B3871" s="37">
        <v>46</v>
      </c>
      <c r="C3871" s="26" t="str">
        <f>IFERROR(INDEX(Clients[Client_Name],MATCH(Table312[[#This Row],[Client_Code]],Clients[Client_Code],0)),"")</f>
        <v>VALLE FRIO</v>
      </c>
      <c r="D3871" s="25">
        <v>5</v>
      </c>
      <c r="E3871" s="25">
        <v>4</v>
      </c>
      <c r="F3871" s="25" t="b">
        <f>IF(E3871&gt;(VLOOKUP(D3871,Months_Weeks!$A$2:$B$13,2,TRUE)),FALSE)</f>
        <v>0</v>
      </c>
      <c r="G3871" s="63">
        <f>IF(Table312[[#This Row],[Facility]]="Buin",1.5%,0.25%)</f>
        <v>2.5000000000000001E-3</v>
      </c>
      <c r="H3871" s="38"/>
      <c r="I3871" s="38"/>
      <c r="J3871" s="27">
        <f t="shared" si="360"/>
        <v>0</v>
      </c>
      <c r="K3871" s="28">
        <f t="shared" si="361"/>
        <v>5</v>
      </c>
      <c r="L3871" s="27">
        <f>IF(K3871=0,0,IF(E3871&gt;1,E3871-1,VLOOKUP(K3871,Months_Weeks!$A$1:$B$13,2,0)))</f>
        <v>3</v>
      </c>
      <c r="M3871" s="29"/>
      <c r="N3871" s="39"/>
      <c r="O3871" s="39"/>
      <c r="P3871" s="50">
        <f t="shared" si="362"/>
        <v>0</v>
      </c>
      <c r="Q3871" s="28">
        <f t="shared" si="363"/>
        <v>5</v>
      </c>
      <c r="R3871" s="28">
        <f>IF(Q3871=0,0,IF(E3871&gt;1,E3871-1,VLOOKUP(Q3871,Months_Weeks!$A$1:$B$13,2,0)))</f>
        <v>3</v>
      </c>
      <c r="S3871" s="30"/>
      <c r="T3871" s="39"/>
      <c r="U3871" s="39"/>
      <c r="V3871" s="50">
        <f t="shared" si="364"/>
        <v>0</v>
      </c>
      <c r="W3871" s="28">
        <f t="shared" si="365"/>
        <v>5</v>
      </c>
      <c r="X3871" s="28">
        <f>IF(W3871=0,0,IF(E3871&gt;1,E3871-1,VLOOKUP(W3871,Months_Weeks!$A$1:$B$13,2,0)))</f>
        <v>3</v>
      </c>
      <c r="Y3871" s="30"/>
      <c r="Z3871" s="39"/>
      <c r="AA3871" s="31"/>
      <c r="AB3871" s="39"/>
      <c r="AC3871" s="31"/>
      <c r="AD3871" s="40"/>
      <c r="AE3871" s="31"/>
      <c r="AF3871" s="40"/>
      <c r="AG3871" s="31"/>
      <c r="AH3871" s="40"/>
      <c r="AI3871" s="31"/>
      <c r="AJ3871" s="40"/>
    </row>
    <row r="3872" spans="1:36" x14ac:dyDescent="0.25">
      <c r="A3872" s="37" t="s">
        <v>32</v>
      </c>
      <c r="B3872" s="37">
        <v>46</v>
      </c>
      <c r="C3872" s="26" t="str">
        <f>IFERROR(INDEX(Clients[Client_Name],MATCH(Table312[[#This Row],[Client_Code]],Clients[Client_Code],0)),"")</f>
        <v>VALLE FRIO</v>
      </c>
      <c r="D3872" s="25">
        <v>6</v>
      </c>
      <c r="E3872" s="25">
        <v>1</v>
      </c>
      <c r="F3872" s="25" t="b">
        <f>IF(E3872&gt;(VLOOKUP(D3872,Months_Weeks!$A$2:$B$13,2,TRUE)),FALSE)</f>
        <v>0</v>
      </c>
      <c r="G3872" s="63">
        <f>IF(Table312[[#This Row],[Facility]]="Buin",1.5%,0.25%)</f>
        <v>2.5000000000000001E-3</v>
      </c>
      <c r="H3872" s="38"/>
      <c r="I3872" s="38"/>
      <c r="J3872" s="27">
        <f t="shared" si="360"/>
        <v>0</v>
      </c>
      <c r="K3872" s="28">
        <f t="shared" si="361"/>
        <v>5</v>
      </c>
      <c r="L3872" s="27">
        <f>IF(K3872=0,0,IF(E3872&gt;1,E3872-1,VLOOKUP(K3872,Months_Weeks!$A$1:$B$13,2,0)))</f>
        <v>4</v>
      </c>
      <c r="M3872" s="29"/>
      <c r="N3872" s="39"/>
      <c r="O3872" s="39"/>
      <c r="P3872" s="50">
        <f t="shared" si="362"/>
        <v>0</v>
      </c>
      <c r="Q3872" s="28">
        <f t="shared" si="363"/>
        <v>5</v>
      </c>
      <c r="R3872" s="28">
        <f>IF(Q3872=0,0,IF(E3872&gt;1,E3872-1,VLOOKUP(Q3872,Months_Weeks!$A$1:$B$13,2,0)))</f>
        <v>4</v>
      </c>
      <c r="S3872" s="30"/>
      <c r="T3872" s="39"/>
      <c r="U3872" s="39"/>
      <c r="V3872" s="50">
        <f t="shared" si="364"/>
        <v>0</v>
      </c>
      <c r="W3872" s="28">
        <f t="shared" si="365"/>
        <v>5</v>
      </c>
      <c r="X3872" s="28">
        <f>IF(W3872=0,0,IF(E3872&gt;1,E3872-1,VLOOKUP(W3872,Months_Weeks!$A$1:$B$13,2,0)))</f>
        <v>4</v>
      </c>
      <c r="Y3872" s="30"/>
      <c r="Z3872" s="39"/>
      <c r="AA3872" s="31"/>
      <c r="AB3872" s="39"/>
      <c r="AC3872" s="31"/>
      <c r="AD3872" s="40"/>
      <c r="AE3872" s="31"/>
      <c r="AF3872" s="40"/>
      <c r="AG3872" s="31"/>
      <c r="AH3872" s="40"/>
      <c r="AI3872" s="31"/>
      <c r="AJ3872" s="40"/>
    </row>
    <row r="3873" spans="1:36" x14ac:dyDescent="0.25">
      <c r="A3873" s="37" t="s">
        <v>32</v>
      </c>
      <c r="B3873" s="37">
        <v>46</v>
      </c>
      <c r="C3873" s="26" t="str">
        <f>IFERROR(INDEX(Clients[Client_Name],MATCH(Table312[[#This Row],[Client_Code]],Clients[Client_Code],0)),"")</f>
        <v>VALLE FRIO</v>
      </c>
      <c r="D3873" s="25">
        <v>6</v>
      </c>
      <c r="E3873" s="25">
        <v>2</v>
      </c>
      <c r="F3873" s="25" t="b">
        <f>IF(E3873&gt;(VLOOKUP(D3873,Months_Weeks!$A$2:$B$13,2,TRUE)),FALSE)</f>
        <v>0</v>
      </c>
      <c r="G3873" s="63">
        <f>IF(Table312[[#This Row],[Facility]]="Buin",1.5%,0.25%)</f>
        <v>2.5000000000000001E-3</v>
      </c>
      <c r="H3873" s="38"/>
      <c r="I3873" s="38"/>
      <c r="J3873" s="27">
        <f t="shared" si="360"/>
        <v>0</v>
      </c>
      <c r="K3873" s="28">
        <f t="shared" si="361"/>
        <v>6</v>
      </c>
      <c r="L3873" s="27">
        <f>IF(K3873=0,0,IF(E3873&gt;1,E3873-1,VLOOKUP(K3873,Months_Weeks!$A$1:$B$13,2,0)))</f>
        <v>1</v>
      </c>
      <c r="M3873" s="29"/>
      <c r="N3873" s="39"/>
      <c r="O3873" s="39"/>
      <c r="P3873" s="50">
        <f t="shared" si="362"/>
        <v>0</v>
      </c>
      <c r="Q3873" s="28">
        <f t="shared" si="363"/>
        <v>6</v>
      </c>
      <c r="R3873" s="28">
        <f>IF(Q3873=0,0,IF(E3873&gt;1,E3873-1,VLOOKUP(Q3873,Months_Weeks!$A$1:$B$13,2,0)))</f>
        <v>1</v>
      </c>
      <c r="S3873" s="30"/>
      <c r="T3873" s="39"/>
      <c r="U3873" s="39"/>
      <c r="V3873" s="50">
        <f t="shared" si="364"/>
        <v>0</v>
      </c>
      <c r="W3873" s="28">
        <f t="shared" si="365"/>
        <v>6</v>
      </c>
      <c r="X3873" s="28">
        <f>IF(W3873=0,0,IF(E3873&gt;1,E3873-1,VLOOKUP(W3873,Months_Weeks!$A$1:$B$13,2,0)))</f>
        <v>1</v>
      </c>
      <c r="Y3873" s="30"/>
      <c r="Z3873" s="39"/>
      <c r="AA3873" s="31"/>
      <c r="AB3873" s="39"/>
      <c r="AC3873" s="31"/>
      <c r="AD3873" s="40"/>
      <c r="AE3873" s="31"/>
      <c r="AF3873" s="40"/>
      <c r="AG3873" s="31"/>
      <c r="AH3873" s="40"/>
      <c r="AI3873" s="31"/>
      <c r="AJ3873" s="40"/>
    </row>
    <row r="3874" spans="1:36" x14ac:dyDescent="0.25">
      <c r="A3874" s="37" t="s">
        <v>32</v>
      </c>
      <c r="B3874" s="37">
        <v>46</v>
      </c>
      <c r="C3874" s="26" t="str">
        <f>IFERROR(INDEX(Clients[Client_Name],MATCH(Table312[[#This Row],[Client_Code]],Clients[Client_Code],0)),"")</f>
        <v>VALLE FRIO</v>
      </c>
      <c r="D3874" s="25">
        <v>6</v>
      </c>
      <c r="E3874" s="25">
        <v>3</v>
      </c>
      <c r="F3874" s="25" t="b">
        <f>IF(E3874&gt;(VLOOKUP(D3874,Months_Weeks!$A$2:$B$13,2,TRUE)),FALSE)</f>
        <v>0</v>
      </c>
      <c r="G3874" s="63">
        <f>IF(Table312[[#This Row],[Facility]]="Buin",1.5%,0.25%)</f>
        <v>2.5000000000000001E-3</v>
      </c>
      <c r="H3874" s="38"/>
      <c r="I3874" s="38"/>
      <c r="J3874" s="27">
        <f t="shared" si="360"/>
        <v>0</v>
      </c>
      <c r="K3874" s="28">
        <f t="shared" si="361"/>
        <v>6</v>
      </c>
      <c r="L3874" s="27">
        <f>IF(K3874=0,0,IF(E3874&gt;1,E3874-1,VLOOKUP(K3874,Months_Weeks!$A$1:$B$13,2,0)))</f>
        <v>2</v>
      </c>
      <c r="M3874" s="29"/>
      <c r="N3874" s="39"/>
      <c r="O3874" s="39"/>
      <c r="P3874" s="50">
        <f t="shared" si="362"/>
        <v>0</v>
      </c>
      <c r="Q3874" s="28">
        <f t="shared" si="363"/>
        <v>6</v>
      </c>
      <c r="R3874" s="28">
        <f>IF(Q3874=0,0,IF(E3874&gt;1,E3874-1,VLOOKUP(Q3874,Months_Weeks!$A$1:$B$13,2,0)))</f>
        <v>2</v>
      </c>
      <c r="S3874" s="30"/>
      <c r="T3874" s="39"/>
      <c r="U3874" s="39"/>
      <c r="V3874" s="50">
        <f t="shared" si="364"/>
        <v>0</v>
      </c>
      <c r="W3874" s="28">
        <f t="shared" si="365"/>
        <v>6</v>
      </c>
      <c r="X3874" s="28">
        <f>IF(W3874=0,0,IF(E3874&gt;1,E3874-1,VLOOKUP(W3874,Months_Weeks!$A$1:$B$13,2,0)))</f>
        <v>2</v>
      </c>
      <c r="Y3874" s="30"/>
      <c r="Z3874" s="39"/>
      <c r="AA3874" s="31"/>
      <c r="AB3874" s="39"/>
      <c r="AC3874" s="31"/>
      <c r="AD3874" s="40"/>
      <c r="AE3874" s="31"/>
      <c r="AF3874" s="40"/>
      <c r="AG3874" s="31"/>
      <c r="AH3874" s="40"/>
      <c r="AI3874" s="31"/>
      <c r="AJ3874" s="40"/>
    </row>
    <row r="3875" spans="1:36" x14ac:dyDescent="0.25">
      <c r="A3875" s="37" t="s">
        <v>32</v>
      </c>
      <c r="B3875" s="37">
        <v>46</v>
      </c>
      <c r="C3875" s="26" t="str">
        <f>IFERROR(INDEX(Clients[Client_Name],MATCH(Table312[[#This Row],[Client_Code]],Clients[Client_Code],0)),"")</f>
        <v>VALLE FRIO</v>
      </c>
      <c r="D3875" s="25">
        <v>6</v>
      </c>
      <c r="E3875" s="25">
        <v>4</v>
      </c>
      <c r="F3875" s="25" t="b">
        <f>IF(E3875&gt;(VLOOKUP(D3875,Months_Weeks!$A$2:$B$13,2,TRUE)),FALSE)</f>
        <v>0</v>
      </c>
      <c r="G3875" s="63">
        <f>IF(Table312[[#This Row],[Facility]]="Buin",1.5%,0.25%)</f>
        <v>2.5000000000000001E-3</v>
      </c>
      <c r="H3875" s="38"/>
      <c r="I3875" s="38"/>
      <c r="J3875" s="27">
        <f t="shared" si="360"/>
        <v>0</v>
      </c>
      <c r="K3875" s="28">
        <f t="shared" si="361"/>
        <v>6</v>
      </c>
      <c r="L3875" s="27">
        <f>IF(K3875=0,0,IF(E3875&gt;1,E3875-1,VLOOKUP(K3875,Months_Weeks!$A$1:$B$13,2,0)))</f>
        <v>3</v>
      </c>
      <c r="M3875" s="29"/>
      <c r="N3875" s="39"/>
      <c r="O3875" s="39"/>
      <c r="P3875" s="50">
        <f t="shared" si="362"/>
        <v>0</v>
      </c>
      <c r="Q3875" s="28">
        <f t="shared" si="363"/>
        <v>6</v>
      </c>
      <c r="R3875" s="28">
        <f>IF(Q3875=0,0,IF(E3875&gt;1,E3875-1,VLOOKUP(Q3875,Months_Weeks!$A$1:$B$13,2,0)))</f>
        <v>3</v>
      </c>
      <c r="S3875" s="30"/>
      <c r="T3875" s="39"/>
      <c r="U3875" s="39"/>
      <c r="V3875" s="50">
        <f t="shared" si="364"/>
        <v>0</v>
      </c>
      <c r="W3875" s="28">
        <f t="shared" si="365"/>
        <v>6</v>
      </c>
      <c r="X3875" s="28">
        <f>IF(W3875=0,0,IF(E3875&gt;1,E3875-1,VLOOKUP(W3875,Months_Weeks!$A$1:$B$13,2,0)))</f>
        <v>3</v>
      </c>
      <c r="Y3875" s="30"/>
      <c r="Z3875" s="39"/>
      <c r="AA3875" s="31"/>
      <c r="AB3875" s="39"/>
      <c r="AC3875" s="31"/>
      <c r="AD3875" s="40"/>
      <c r="AE3875" s="31"/>
      <c r="AF3875" s="40"/>
      <c r="AG3875" s="31"/>
      <c r="AH3875" s="40"/>
      <c r="AI3875" s="31"/>
      <c r="AJ3875" s="40"/>
    </row>
    <row r="3876" spans="1:36" x14ac:dyDescent="0.25">
      <c r="A3876" s="37" t="s">
        <v>32</v>
      </c>
      <c r="B3876" s="37">
        <v>46</v>
      </c>
      <c r="C3876" s="26" t="str">
        <f>IFERROR(INDEX(Clients[Client_Name],MATCH(Table312[[#This Row],[Client_Code]],Clients[Client_Code],0)),"")</f>
        <v>VALLE FRIO</v>
      </c>
      <c r="D3876" s="25">
        <v>6</v>
      </c>
      <c r="E3876" s="25">
        <v>5</v>
      </c>
      <c r="F3876" s="25" t="b">
        <f>IF(E3876&gt;(VLOOKUP(D3876,Months_Weeks!$A$2:$B$13,2,TRUE)),FALSE)</f>
        <v>0</v>
      </c>
      <c r="G3876" s="63">
        <f>IF(Table312[[#This Row],[Facility]]="Buin",1.5%,0.25%)</f>
        <v>2.5000000000000001E-3</v>
      </c>
      <c r="H3876" s="38"/>
      <c r="I3876" s="38"/>
      <c r="J3876" s="27">
        <f t="shared" si="360"/>
        <v>0</v>
      </c>
      <c r="K3876" s="28">
        <f t="shared" si="361"/>
        <v>6</v>
      </c>
      <c r="L3876" s="27">
        <f>IF(K3876=0,0,IF(E3876&gt;1,E3876-1,VLOOKUP(K3876,Months_Weeks!$A$1:$B$13,2,0)))</f>
        <v>4</v>
      </c>
      <c r="M3876" s="29"/>
      <c r="N3876" s="39"/>
      <c r="O3876" s="39"/>
      <c r="P3876" s="50">
        <f t="shared" si="362"/>
        <v>0</v>
      </c>
      <c r="Q3876" s="28">
        <f t="shared" si="363"/>
        <v>6</v>
      </c>
      <c r="R3876" s="28">
        <f>IF(Q3876=0,0,IF(E3876&gt;1,E3876-1,VLOOKUP(Q3876,Months_Weeks!$A$1:$B$13,2,0)))</f>
        <v>4</v>
      </c>
      <c r="S3876" s="30"/>
      <c r="T3876" s="39"/>
      <c r="U3876" s="39"/>
      <c r="V3876" s="50">
        <f t="shared" si="364"/>
        <v>0</v>
      </c>
      <c r="W3876" s="28">
        <f t="shared" si="365"/>
        <v>6</v>
      </c>
      <c r="X3876" s="28">
        <f>IF(W3876=0,0,IF(E3876&gt;1,E3876-1,VLOOKUP(W3876,Months_Weeks!$A$1:$B$13,2,0)))</f>
        <v>4</v>
      </c>
      <c r="Y3876" s="30"/>
      <c r="Z3876" s="39"/>
      <c r="AA3876" s="31"/>
      <c r="AB3876" s="39"/>
      <c r="AC3876" s="31"/>
      <c r="AD3876" s="40"/>
      <c r="AE3876" s="31"/>
      <c r="AF3876" s="40"/>
      <c r="AG3876" s="31"/>
      <c r="AH3876" s="40"/>
      <c r="AI3876" s="31"/>
      <c r="AJ3876" s="40"/>
    </row>
    <row r="3877" spans="1:36" x14ac:dyDescent="0.25">
      <c r="A3877" s="37" t="s">
        <v>32</v>
      </c>
      <c r="B3877" s="37">
        <v>46</v>
      </c>
      <c r="C3877" s="26" t="str">
        <f>IFERROR(INDEX(Clients[Client_Name],MATCH(Table312[[#This Row],[Client_Code]],Clients[Client_Code],0)),"")</f>
        <v>VALLE FRIO</v>
      </c>
      <c r="D3877" s="25">
        <v>7</v>
      </c>
      <c r="E3877" s="25">
        <v>1</v>
      </c>
      <c r="F3877" s="25" t="b">
        <f>IF(E3877&gt;(VLOOKUP(D3877,Months_Weeks!$A$2:$B$13,2,TRUE)),FALSE)</f>
        <v>0</v>
      </c>
      <c r="G3877" s="63">
        <f>IF(Table312[[#This Row],[Facility]]="Buin",1.5%,0.25%)</f>
        <v>2.5000000000000001E-3</v>
      </c>
      <c r="H3877" s="38"/>
      <c r="I3877" s="38"/>
      <c r="J3877" s="27">
        <f t="shared" si="360"/>
        <v>0</v>
      </c>
      <c r="K3877" s="28">
        <f t="shared" si="361"/>
        <v>6</v>
      </c>
      <c r="L3877" s="27">
        <f>IF(K3877=0,0,IF(E3877&gt;1,E3877-1,VLOOKUP(K3877,Months_Weeks!$A$1:$B$13,2,0)))</f>
        <v>5</v>
      </c>
      <c r="M3877" s="29"/>
      <c r="N3877" s="39"/>
      <c r="O3877" s="39"/>
      <c r="P3877" s="50">
        <f t="shared" si="362"/>
        <v>0</v>
      </c>
      <c r="Q3877" s="28">
        <f t="shared" si="363"/>
        <v>6</v>
      </c>
      <c r="R3877" s="28">
        <f>IF(Q3877=0,0,IF(E3877&gt;1,E3877-1,VLOOKUP(Q3877,Months_Weeks!$A$1:$B$13,2,0)))</f>
        <v>5</v>
      </c>
      <c r="S3877" s="30"/>
      <c r="T3877" s="39"/>
      <c r="U3877" s="39"/>
      <c r="V3877" s="50">
        <f t="shared" si="364"/>
        <v>0</v>
      </c>
      <c r="W3877" s="28">
        <f t="shared" si="365"/>
        <v>6</v>
      </c>
      <c r="X3877" s="28">
        <f>IF(W3877=0,0,IF(E3877&gt;1,E3877-1,VLOOKUP(W3877,Months_Weeks!$A$1:$B$13,2,0)))</f>
        <v>5</v>
      </c>
      <c r="Y3877" s="30"/>
      <c r="Z3877" s="39"/>
      <c r="AA3877" s="31"/>
      <c r="AB3877" s="39"/>
      <c r="AC3877" s="31"/>
      <c r="AD3877" s="40"/>
      <c r="AE3877" s="31"/>
      <c r="AF3877" s="40"/>
      <c r="AG3877" s="31"/>
      <c r="AH3877" s="40"/>
      <c r="AI3877" s="31"/>
      <c r="AJ3877" s="40"/>
    </row>
    <row r="3878" spans="1:36" x14ac:dyDescent="0.25">
      <c r="A3878" s="37" t="s">
        <v>32</v>
      </c>
      <c r="B3878" s="37">
        <v>46</v>
      </c>
      <c r="C3878" s="26" t="str">
        <f>IFERROR(INDEX(Clients[Client_Name],MATCH(Table312[[#This Row],[Client_Code]],Clients[Client_Code],0)),"")</f>
        <v>VALLE FRIO</v>
      </c>
      <c r="D3878" s="25">
        <v>7</v>
      </c>
      <c r="E3878" s="25">
        <v>2</v>
      </c>
      <c r="F3878" s="25" t="b">
        <f>IF(E3878&gt;(VLOOKUP(D3878,Months_Weeks!$A$2:$B$13,2,TRUE)),FALSE)</f>
        <v>0</v>
      </c>
      <c r="G3878" s="63">
        <f>IF(Table312[[#This Row],[Facility]]="Buin",1.5%,0.25%)</f>
        <v>2.5000000000000001E-3</v>
      </c>
      <c r="H3878" s="38"/>
      <c r="I3878" s="38"/>
      <c r="J3878" s="27">
        <f t="shared" si="360"/>
        <v>0</v>
      </c>
      <c r="K3878" s="28">
        <f t="shared" si="361"/>
        <v>7</v>
      </c>
      <c r="L3878" s="27">
        <f>IF(K3878=0,0,IF(E3878&gt;1,E3878-1,VLOOKUP(K3878,Months_Weeks!$A$1:$B$13,2,0)))</f>
        <v>1</v>
      </c>
      <c r="M3878" s="29"/>
      <c r="N3878" s="39"/>
      <c r="O3878" s="39"/>
      <c r="P3878" s="50">
        <f t="shared" si="362"/>
        <v>0</v>
      </c>
      <c r="Q3878" s="28">
        <f t="shared" si="363"/>
        <v>7</v>
      </c>
      <c r="R3878" s="28">
        <f>IF(Q3878=0,0,IF(E3878&gt;1,E3878-1,VLOOKUP(Q3878,Months_Weeks!$A$1:$B$13,2,0)))</f>
        <v>1</v>
      </c>
      <c r="S3878" s="30"/>
      <c r="T3878" s="39"/>
      <c r="U3878" s="39"/>
      <c r="V3878" s="50">
        <f t="shared" si="364"/>
        <v>0</v>
      </c>
      <c r="W3878" s="28">
        <f t="shared" si="365"/>
        <v>7</v>
      </c>
      <c r="X3878" s="28">
        <f>IF(W3878=0,0,IF(E3878&gt;1,E3878-1,VLOOKUP(W3878,Months_Weeks!$A$1:$B$13,2,0)))</f>
        <v>1</v>
      </c>
      <c r="Y3878" s="30"/>
      <c r="Z3878" s="39"/>
      <c r="AA3878" s="31"/>
      <c r="AB3878" s="39"/>
      <c r="AC3878" s="31"/>
      <c r="AD3878" s="40"/>
      <c r="AE3878" s="31"/>
      <c r="AF3878" s="40"/>
      <c r="AG3878" s="31"/>
      <c r="AH3878" s="40"/>
      <c r="AI3878" s="31"/>
      <c r="AJ3878" s="40"/>
    </row>
    <row r="3879" spans="1:36" x14ac:dyDescent="0.25">
      <c r="A3879" s="37" t="s">
        <v>32</v>
      </c>
      <c r="B3879" s="37">
        <v>46</v>
      </c>
      <c r="C3879" s="26" t="str">
        <f>IFERROR(INDEX(Clients[Client_Name],MATCH(Table312[[#This Row],[Client_Code]],Clients[Client_Code],0)),"")</f>
        <v>VALLE FRIO</v>
      </c>
      <c r="D3879" s="25">
        <v>7</v>
      </c>
      <c r="E3879" s="25">
        <v>3</v>
      </c>
      <c r="F3879" s="25" t="b">
        <f>IF(E3879&gt;(VLOOKUP(D3879,Months_Weeks!$A$2:$B$13,2,TRUE)),FALSE)</f>
        <v>0</v>
      </c>
      <c r="G3879" s="63">
        <f>IF(Table312[[#This Row],[Facility]]="Buin",1.5%,0.25%)</f>
        <v>2.5000000000000001E-3</v>
      </c>
      <c r="H3879" s="38"/>
      <c r="I3879" s="38"/>
      <c r="J3879" s="27">
        <f t="shared" si="360"/>
        <v>0</v>
      </c>
      <c r="K3879" s="28">
        <f t="shared" si="361"/>
        <v>7</v>
      </c>
      <c r="L3879" s="27">
        <f>IF(K3879=0,0,IF(E3879&gt;1,E3879-1,VLOOKUP(K3879,Months_Weeks!$A$1:$B$13,2,0)))</f>
        <v>2</v>
      </c>
      <c r="M3879" s="29"/>
      <c r="N3879" s="39"/>
      <c r="O3879" s="39"/>
      <c r="P3879" s="50">
        <f t="shared" si="362"/>
        <v>0</v>
      </c>
      <c r="Q3879" s="28">
        <f t="shared" si="363"/>
        <v>7</v>
      </c>
      <c r="R3879" s="28">
        <f>IF(Q3879=0,0,IF(E3879&gt;1,E3879-1,VLOOKUP(Q3879,Months_Weeks!$A$1:$B$13,2,0)))</f>
        <v>2</v>
      </c>
      <c r="S3879" s="30"/>
      <c r="T3879" s="39"/>
      <c r="U3879" s="39"/>
      <c r="V3879" s="50">
        <f t="shared" si="364"/>
        <v>0</v>
      </c>
      <c r="W3879" s="28">
        <f t="shared" si="365"/>
        <v>7</v>
      </c>
      <c r="X3879" s="28">
        <f>IF(W3879=0,0,IF(E3879&gt;1,E3879-1,VLOOKUP(W3879,Months_Weeks!$A$1:$B$13,2,0)))</f>
        <v>2</v>
      </c>
      <c r="Y3879" s="30"/>
      <c r="Z3879" s="39"/>
      <c r="AA3879" s="31"/>
      <c r="AB3879" s="39"/>
      <c r="AC3879" s="31"/>
      <c r="AD3879" s="40"/>
      <c r="AE3879" s="31"/>
      <c r="AF3879" s="40"/>
      <c r="AG3879" s="31"/>
      <c r="AH3879" s="40"/>
      <c r="AI3879" s="31"/>
      <c r="AJ3879" s="40"/>
    </row>
    <row r="3880" spans="1:36" x14ac:dyDescent="0.25">
      <c r="A3880" s="37" t="s">
        <v>32</v>
      </c>
      <c r="B3880" s="37">
        <v>46</v>
      </c>
      <c r="C3880" s="26" t="str">
        <f>IFERROR(INDEX(Clients[Client_Name],MATCH(Table312[[#This Row],[Client_Code]],Clients[Client_Code],0)),"")</f>
        <v>VALLE FRIO</v>
      </c>
      <c r="D3880" s="25">
        <v>7</v>
      </c>
      <c r="E3880" s="25">
        <v>4</v>
      </c>
      <c r="F3880" s="25" t="b">
        <f>IF(E3880&gt;(VLOOKUP(D3880,Months_Weeks!$A$2:$B$13,2,TRUE)),FALSE)</f>
        <v>0</v>
      </c>
      <c r="G3880" s="63">
        <f>IF(Table312[[#This Row],[Facility]]="Buin",1.5%,0.25%)</f>
        <v>2.5000000000000001E-3</v>
      </c>
      <c r="H3880" s="38"/>
      <c r="I3880" s="38"/>
      <c r="J3880" s="27">
        <f t="shared" si="360"/>
        <v>0</v>
      </c>
      <c r="K3880" s="28">
        <f t="shared" si="361"/>
        <v>7</v>
      </c>
      <c r="L3880" s="27">
        <f>IF(K3880=0,0,IF(E3880&gt;1,E3880-1,VLOOKUP(K3880,Months_Weeks!$A$1:$B$13,2,0)))</f>
        <v>3</v>
      </c>
      <c r="M3880" s="29"/>
      <c r="N3880" s="39"/>
      <c r="O3880" s="39"/>
      <c r="P3880" s="50">
        <f t="shared" si="362"/>
        <v>0</v>
      </c>
      <c r="Q3880" s="28">
        <f t="shared" si="363"/>
        <v>7</v>
      </c>
      <c r="R3880" s="28">
        <f>IF(Q3880=0,0,IF(E3880&gt;1,E3880-1,VLOOKUP(Q3880,Months_Weeks!$A$1:$B$13,2,0)))</f>
        <v>3</v>
      </c>
      <c r="S3880" s="30"/>
      <c r="T3880" s="39"/>
      <c r="U3880" s="39"/>
      <c r="V3880" s="50">
        <f t="shared" si="364"/>
        <v>0</v>
      </c>
      <c r="W3880" s="28">
        <f t="shared" si="365"/>
        <v>7</v>
      </c>
      <c r="X3880" s="28">
        <f>IF(W3880=0,0,IF(E3880&gt;1,E3880-1,VLOOKUP(W3880,Months_Weeks!$A$1:$B$13,2,0)))</f>
        <v>3</v>
      </c>
      <c r="Y3880" s="30"/>
      <c r="Z3880" s="39"/>
      <c r="AA3880" s="31"/>
      <c r="AB3880" s="39"/>
      <c r="AC3880" s="31"/>
      <c r="AD3880" s="40"/>
      <c r="AE3880" s="31"/>
      <c r="AF3880" s="40"/>
      <c r="AG3880" s="31"/>
      <c r="AH3880" s="40"/>
      <c r="AI3880" s="31"/>
      <c r="AJ3880" s="40"/>
    </row>
    <row r="3881" spans="1:36" x14ac:dyDescent="0.25">
      <c r="A3881" s="37" t="s">
        <v>32</v>
      </c>
      <c r="B3881" s="37">
        <v>46</v>
      </c>
      <c r="C3881" s="26" t="str">
        <f>IFERROR(INDEX(Clients[Client_Name],MATCH(Table312[[#This Row],[Client_Code]],Clients[Client_Code],0)),"")</f>
        <v>VALLE FRIO</v>
      </c>
      <c r="D3881" s="25">
        <v>8</v>
      </c>
      <c r="E3881" s="25">
        <v>1</v>
      </c>
      <c r="F3881" s="25" t="b">
        <f>IF(E3881&gt;(VLOOKUP(D3881,Months_Weeks!$A$2:$B$13,2,TRUE)),FALSE)</f>
        <v>0</v>
      </c>
      <c r="G3881" s="63">
        <f>IF(Table312[[#This Row],[Facility]]="Buin",1.5%,0.25%)</f>
        <v>2.5000000000000001E-3</v>
      </c>
      <c r="H3881" s="38"/>
      <c r="I3881" s="38"/>
      <c r="J3881" s="27">
        <f t="shared" si="360"/>
        <v>0</v>
      </c>
      <c r="K3881" s="28">
        <f t="shared" si="361"/>
        <v>7</v>
      </c>
      <c r="L3881" s="27">
        <f>IF(K3881=0,0,IF(E3881&gt;1,E3881-1,VLOOKUP(K3881,Months_Weeks!$A$1:$B$13,2,0)))</f>
        <v>4</v>
      </c>
      <c r="M3881" s="29"/>
      <c r="N3881" s="39"/>
      <c r="O3881" s="39"/>
      <c r="P3881" s="50">
        <f t="shared" si="362"/>
        <v>0</v>
      </c>
      <c r="Q3881" s="28">
        <f t="shared" si="363"/>
        <v>7</v>
      </c>
      <c r="R3881" s="28">
        <f>IF(Q3881=0,0,IF(E3881&gt;1,E3881-1,VLOOKUP(Q3881,Months_Weeks!$A$1:$B$13,2,0)))</f>
        <v>4</v>
      </c>
      <c r="S3881" s="30"/>
      <c r="T3881" s="39"/>
      <c r="U3881" s="39"/>
      <c r="V3881" s="50">
        <f t="shared" si="364"/>
        <v>0</v>
      </c>
      <c r="W3881" s="28">
        <f t="shared" si="365"/>
        <v>7</v>
      </c>
      <c r="X3881" s="28">
        <f>IF(W3881=0,0,IF(E3881&gt;1,E3881-1,VLOOKUP(W3881,Months_Weeks!$A$1:$B$13,2,0)))</f>
        <v>4</v>
      </c>
      <c r="Y3881" s="30"/>
      <c r="Z3881" s="39"/>
      <c r="AA3881" s="31"/>
      <c r="AB3881" s="39"/>
      <c r="AC3881" s="31"/>
      <c r="AD3881" s="40"/>
      <c r="AE3881" s="31"/>
      <c r="AF3881" s="40"/>
      <c r="AG3881" s="31"/>
      <c r="AH3881" s="40"/>
      <c r="AI3881" s="31"/>
      <c r="AJ3881" s="40"/>
    </row>
    <row r="3882" spans="1:36" x14ac:dyDescent="0.25">
      <c r="A3882" s="37" t="s">
        <v>32</v>
      </c>
      <c r="B3882" s="37">
        <v>46</v>
      </c>
      <c r="C3882" s="26" t="str">
        <f>IFERROR(INDEX(Clients[Client_Name],MATCH(Table312[[#This Row],[Client_Code]],Clients[Client_Code],0)),"")</f>
        <v>VALLE FRIO</v>
      </c>
      <c r="D3882" s="25">
        <v>8</v>
      </c>
      <c r="E3882" s="25">
        <v>2</v>
      </c>
      <c r="F3882" s="25" t="b">
        <f>IF(E3882&gt;(VLOOKUP(D3882,Months_Weeks!$A$2:$B$13,2,TRUE)),FALSE)</f>
        <v>0</v>
      </c>
      <c r="G3882" s="63">
        <f>IF(Table312[[#This Row],[Facility]]="Buin",1.5%,0.25%)</f>
        <v>2.5000000000000001E-3</v>
      </c>
      <c r="H3882" s="38"/>
      <c r="I3882" s="38"/>
      <c r="J3882" s="27">
        <f t="shared" si="360"/>
        <v>0</v>
      </c>
      <c r="K3882" s="28">
        <f t="shared" si="361"/>
        <v>8</v>
      </c>
      <c r="L3882" s="27">
        <f>IF(K3882=0,0,IF(E3882&gt;1,E3882-1,VLOOKUP(K3882,Months_Weeks!$A$1:$B$13,2,0)))</f>
        <v>1</v>
      </c>
      <c r="M3882" s="29"/>
      <c r="N3882" s="39"/>
      <c r="O3882" s="39"/>
      <c r="P3882" s="50">
        <f t="shared" si="362"/>
        <v>0</v>
      </c>
      <c r="Q3882" s="28">
        <f t="shared" si="363"/>
        <v>8</v>
      </c>
      <c r="R3882" s="28">
        <f>IF(Q3882=0,0,IF(E3882&gt;1,E3882-1,VLOOKUP(Q3882,Months_Weeks!$A$1:$B$13,2,0)))</f>
        <v>1</v>
      </c>
      <c r="S3882" s="30"/>
      <c r="T3882" s="39"/>
      <c r="U3882" s="39"/>
      <c r="V3882" s="50">
        <f t="shared" si="364"/>
        <v>0</v>
      </c>
      <c r="W3882" s="28">
        <f t="shared" si="365"/>
        <v>8</v>
      </c>
      <c r="X3882" s="28">
        <f>IF(W3882=0,0,IF(E3882&gt;1,E3882-1,VLOOKUP(W3882,Months_Weeks!$A$1:$B$13,2,0)))</f>
        <v>1</v>
      </c>
      <c r="Y3882" s="30"/>
      <c r="Z3882" s="39"/>
      <c r="AA3882" s="31"/>
      <c r="AB3882" s="39"/>
      <c r="AC3882" s="31"/>
      <c r="AD3882" s="40"/>
      <c r="AE3882" s="31"/>
      <c r="AF3882" s="40"/>
      <c r="AG3882" s="31"/>
      <c r="AH3882" s="40"/>
      <c r="AI3882" s="31"/>
      <c r="AJ3882" s="40"/>
    </row>
    <row r="3883" spans="1:36" x14ac:dyDescent="0.25">
      <c r="A3883" s="37" t="s">
        <v>32</v>
      </c>
      <c r="B3883" s="37">
        <v>46</v>
      </c>
      <c r="C3883" s="26" t="str">
        <f>IFERROR(INDEX(Clients[Client_Name],MATCH(Table312[[#This Row],[Client_Code]],Clients[Client_Code],0)),"")</f>
        <v>VALLE FRIO</v>
      </c>
      <c r="D3883" s="25">
        <v>8</v>
      </c>
      <c r="E3883" s="25">
        <v>3</v>
      </c>
      <c r="F3883" s="25" t="b">
        <f>IF(E3883&gt;(VLOOKUP(D3883,Months_Weeks!$A$2:$B$13,2,TRUE)),FALSE)</f>
        <v>0</v>
      </c>
      <c r="G3883" s="63">
        <f>IF(Table312[[#This Row],[Facility]]="Buin",1.5%,0.25%)</f>
        <v>2.5000000000000001E-3</v>
      </c>
      <c r="H3883" s="38"/>
      <c r="I3883" s="38"/>
      <c r="J3883" s="27">
        <f t="shared" si="360"/>
        <v>0</v>
      </c>
      <c r="K3883" s="28">
        <f t="shared" si="361"/>
        <v>8</v>
      </c>
      <c r="L3883" s="27">
        <f>IF(K3883=0,0,IF(E3883&gt;1,E3883-1,VLOOKUP(K3883,Months_Weeks!$A$1:$B$13,2,0)))</f>
        <v>2</v>
      </c>
      <c r="M3883" s="29"/>
      <c r="N3883" s="39"/>
      <c r="O3883" s="39"/>
      <c r="P3883" s="50">
        <f t="shared" si="362"/>
        <v>0</v>
      </c>
      <c r="Q3883" s="28">
        <f t="shared" si="363"/>
        <v>8</v>
      </c>
      <c r="R3883" s="28">
        <f>IF(Q3883=0,0,IF(E3883&gt;1,E3883-1,VLOOKUP(Q3883,Months_Weeks!$A$1:$B$13,2,0)))</f>
        <v>2</v>
      </c>
      <c r="S3883" s="30"/>
      <c r="T3883" s="39"/>
      <c r="U3883" s="39"/>
      <c r="V3883" s="50">
        <f t="shared" si="364"/>
        <v>0</v>
      </c>
      <c r="W3883" s="28">
        <f t="shared" si="365"/>
        <v>8</v>
      </c>
      <c r="X3883" s="28">
        <f>IF(W3883=0,0,IF(E3883&gt;1,E3883-1,VLOOKUP(W3883,Months_Weeks!$A$1:$B$13,2,0)))</f>
        <v>2</v>
      </c>
      <c r="Y3883" s="30"/>
      <c r="Z3883" s="39"/>
      <c r="AA3883" s="31"/>
      <c r="AB3883" s="39"/>
      <c r="AC3883" s="31"/>
      <c r="AD3883" s="40"/>
      <c r="AE3883" s="31"/>
      <c r="AF3883" s="40"/>
      <c r="AG3883" s="31"/>
      <c r="AH3883" s="40"/>
      <c r="AI3883" s="31"/>
      <c r="AJ3883" s="40"/>
    </row>
    <row r="3884" spans="1:36" x14ac:dyDescent="0.25">
      <c r="A3884" s="37" t="s">
        <v>32</v>
      </c>
      <c r="B3884" s="37">
        <v>46</v>
      </c>
      <c r="C3884" s="26" t="str">
        <f>IFERROR(INDEX(Clients[Client_Name],MATCH(Table312[[#This Row],[Client_Code]],Clients[Client_Code],0)),"")</f>
        <v>VALLE FRIO</v>
      </c>
      <c r="D3884" s="25">
        <v>8</v>
      </c>
      <c r="E3884" s="25">
        <v>4</v>
      </c>
      <c r="F3884" s="25" t="b">
        <f>IF(E3884&gt;(VLOOKUP(D3884,Months_Weeks!$A$2:$B$13,2,TRUE)),FALSE)</f>
        <v>0</v>
      </c>
      <c r="G3884" s="63">
        <f>IF(Table312[[#This Row],[Facility]]="Buin",1.5%,0.25%)</f>
        <v>2.5000000000000001E-3</v>
      </c>
      <c r="H3884" s="38"/>
      <c r="I3884" s="38"/>
      <c r="J3884" s="27">
        <f t="shared" si="360"/>
        <v>0</v>
      </c>
      <c r="K3884" s="28">
        <f t="shared" si="361"/>
        <v>8</v>
      </c>
      <c r="L3884" s="27">
        <f>IF(K3884=0,0,IF(E3884&gt;1,E3884-1,VLOOKUP(K3884,Months_Weeks!$A$1:$B$13,2,0)))</f>
        <v>3</v>
      </c>
      <c r="M3884" s="29"/>
      <c r="N3884" s="39"/>
      <c r="O3884" s="39"/>
      <c r="P3884" s="50">
        <f t="shared" si="362"/>
        <v>0</v>
      </c>
      <c r="Q3884" s="28">
        <f t="shared" si="363"/>
        <v>8</v>
      </c>
      <c r="R3884" s="28">
        <f>IF(Q3884=0,0,IF(E3884&gt;1,E3884-1,VLOOKUP(Q3884,Months_Weeks!$A$1:$B$13,2,0)))</f>
        <v>3</v>
      </c>
      <c r="S3884" s="30"/>
      <c r="T3884" s="39"/>
      <c r="U3884" s="39"/>
      <c r="V3884" s="50">
        <f t="shared" si="364"/>
        <v>0</v>
      </c>
      <c r="W3884" s="28">
        <f t="shared" si="365"/>
        <v>8</v>
      </c>
      <c r="X3884" s="28">
        <f>IF(W3884=0,0,IF(E3884&gt;1,E3884-1,VLOOKUP(W3884,Months_Weeks!$A$1:$B$13,2,0)))</f>
        <v>3</v>
      </c>
      <c r="Y3884" s="30"/>
      <c r="Z3884" s="39"/>
      <c r="AA3884" s="31"/>
      <c r="AB3884" s="39"/>
      <c r="AC3884" s="31"/>
      <c r="AD3884" s="40"/>
      <c r="AE3884" s="31"/>
      <c r="AF3884" s="40"/>
      <c r="AG3884" s="31"/>
      <c r="AH3884" s="40"/>
      <c r="AI3884" s="31"/>
      <c r="AJ3884" s="40"/>
    </row>
    <row r="3885" spans="1:36" x14ac:dyDescent="0.25">
      <c r="A3885" s="37" t="s">
        <v>32</v>
      </c>
      <c r="B3885" s="37">
        <v>46</v>
      </c>
      <c r="C3885" s="26" t="str">
        <f>IFERROR(INDEX(Clients[Client_Name],MATCH(Table312[[#This Row],[Client_Code]],Clients[Client_Code],0)),"")</f>
        <v>VALLE FRIO</v>
      </c>
      <c r="D3885" s="25">
        <v>9</v>
      </c>
      <c r="E3885" s="25">
        <v>1</v>
      </c>
      <c r="F3885" s="25" t="b">
        <f>IF(E3885&gt;(VLOOKUP(D3885,Months_Weeks!$A$2:$B$13,2,TRUE)),FALSE)</f>
        <v>0</v>
      </c>
      <c r="G3885" s="63">
        <f>IF(Table312[[#This Row],[Facility]]="Buin",1.5%,0.25%)</f>
        <v>2.5000000000000001E-3</v>
      </c>
      <c r="H3885" s="38"/>
      <c r="I3885" s="38"/>
      <c r="J3885" s="27">
        <f t="shared" si="360"/>
        <v>0</v>
      </c>
      <c r="K3885" s="28">
        <f t="shared" si="361"/>
        <v>8</v>
      </c>
      <c r="L3885" s="27">
        <f>IF(K3885=0,0,IF(E3885&gt;1,E3885-1,VLOOKUP(K3885,Months_Weeks!$A$1:$B$13,2,0)))</f>
        <v>4</v>
      </c>
      <c r="M3885" s="29"/>
      <c r="N3885" s="39"/>
      <c r="O3885" s="39"/>
      <c r="P3885" s="50">
        <f t="shared" si="362"/>
        <v>0</v>
      </c>
      <c r="Q3885" s="28">
        <f t="shared" si="363"/>
        <v>8</v>
      </c>
      <c r="R3885" s="28">
        <f>IF(Q3885=0,0,IF(E3885&gt;1,E3885-1,VLOOKUP(Q3885,Months_Weeks!$A$1:$B$13,2,0)))</f>
        <v>4</v>
      </c>
      <c r="S3885" s="30"/>
      <c r="T3885" s="39"/>
      <c r="U3885" s="39"/>
      <c r="V3885" s="50">
        <f t="shared" si="364"/>
        <v>0</v>
      </c>
      <c r="W3885" s="28">
        <f t="shared" si="365"/>
        <v>8</v>
      </c>
      <c r="X3885" s="28">
        <f>IF(W3885=0,0,IF(E3885&gt;1,E3885-1,VLOOKUP(W3885,Months_Weeks!$A$1:$B$13,2,0)))</f>
        <v>4</v>
      </c>
      <c r="Y3885" s="30"/>
      <c r="Z3885" s="39"/>
      <c r="AA3885" s="31"/>
      <c r="AB3885" s="39"/>
      <c r="AC3885" s="31"/>
      <c r="AD3885" s="40"/>
      <c r="AE3885" s="31"/>
      <c r="AF3885" s="40"/>
      <c r="AG3885" s="31"/>
      <c r="AH3885" s="40"/>
      <c r="AI3885" s="31"/>
      <c r="AJ3885" s="40"/>
    </row>
    <row r="3886" spans="1:36" x14ac:dyDescent="0.25">
      <c r="A3886" s="37" t="s">
        <v>32</v>
      </c>
      <c r="B3886" s="37">
        <v>46</v>
      </c>
      <c r="C3886" s="26" t="str">
        <f>IFERROR(INDEX(Clients[Client_Name],MATCH(Table312[[#This Row],[Client_Code]],Clients[Client_Code],0)),"")</f>
        <v>VALLE FRIO</v>
      </c>
      <c r="D3886" s="25">
        <v>9</v>
      </c>
      <c r="E3886" s="25">
        <v>2</v>
      </c>
      <c r="F3886" s="25" t="b">
        <f>IF(E3886&gt;(VLOOKUP(D3886,Months_Weeks!$A$2:$B$13,2,TRUE)),FALSE)</f>
        <v>0</v>
      </c>
      <c r="G3886" s="63">
        <f>IF(Table312[[#This Row],[Facility]]="Buin",1.5%,0.25%)</f>
        <v>2.5000000000000001E-3</v>
      </c>
      <c r="H3886" s="38"/>
      <c r="I3886" s="38"/>
      <c r="J3886" s="27">
        <f t="shared" si="360"/>
        <v>0</v>
      </c>
      <c r="K3886" s="28">
        <f t="shared" si="361"/>
        <v>9</v>
      </c>
      <c r="L3886" s="27">
        <f>IF(K3886=0,0,IF(E3886&gt;1,E3886-1,VLOOKUP(K3886,Months_Weeks!$A$1:$B$13,2,0)))</f>
        <v>1</v>
      </c>
      <c r="M3886" s="29"/>
      <c r="N3886" s="39"/>
      <c r="O3886" s="39"/>
      <c r="P3886" s="50">
        <f t="shared" si="362"/>
        <v>0</v>
      </c>
      <c r="Q3886" s="28">
        <f t="shared" si="363"/>
        <v>9</v>
      </c>
      <c r="R3886" s="28">
        <f>IF(Q3886=0,0,IF(E3886&gt;1,E3886-1,VLOOKUP(Q3886,Months_Weeks!$A$1:$B$13,2,0)))</f>
        <v>1</v>
      </c>
      <c r="S3886" s="30"/>
      <c r="T3886" s="39"/>
      <c r="U3886" s="39"/>
      <c r="V3886" s="50">
        <f t="shared" si="364"/>
        <v>0</v>
      </c>
      <c r="W3886" s="28">
        <f t="shared" si="365"/>
        <v>9</v>
      </c>
      <c r="X3886" s="28">
        <f>IF(W3886=0,0,IF(E3886&gt;1,E3886-1,VLOOKUP(W3886,Months_Weeks!$A$1:$B$13,2,0)))</f>
        <v>1</v>
      </c>
      <c r="Y3886" s="30"/>
      <c r="Z3886" s="39"/>
      <c r="AA3886" s="31"/>
      <c r="AB3886" s="39"/>
      <c r="AC3886" s="31"/>
      <c r="AD3886" s="40"/>
      <c r="AE3886" s="31"/>
      <c r="AF3886" s="40"/>
      <c r="AG3886" s="31"/>
      <c r="AH3886" s="40"/>
      <c r="AI3886" s="31"/>
      <c r="AJ3886" s="40"/>
    </row>
    <row r="3887" spans="1:36" x14ac:dyDescent="0.25">
      <c r="A3887" s="37" t="s">
        <v>32</v>
      </c>
      <c r="B3887" s="37">
        <v>46</v>
      </c>
      <c r="C3887" s="26" t="str">
        <f>IFERROR(INDEX(Clients[Client_Name],MATCH(Table312[[#This Row],[Client_Code]],Clients[Client_Code],0)),"")</f>
        <v>VALLE FRIO</v>
      </c>
      <c r="D3887" s="25">
        <v>9</v>
      </c>
      <c r="E3887" s="25">
        <v>3</v>
      </c>
      <c r="F3887" s="25" t="b">
        <f>IF(E3887&gt;(VLOOKUP(D3887,Months_Weeks!$A$2:$B$13,2,TRUE)),FALSE)</f>
        <v>0</v>
      </c>
      <c r="G3887" s="63">
        <f>IF(Table312[[#This Row],[Facility]]="Buin",1.5%,0.25%)</f>
        <v>2.5000000000000001E-3</v>
      </c>
      <c r="H3887" s="38"/>
      <c r="I3887" s="38"/>
      <c r="J3887" s="27">
        <f t="shared" si="360"/>
        <v>0</v>
      </c>
      <c r="K3887" s="28">
        <f t="shared" si="361"/>
        <v>9</v>
      </c>
      <c r="L3887" s="27">
        <f>IF(K3887=0,0,IF(E3887&gt;1,E3887-1,VLOOKUP(K3887,Months_Weeks!$A$1:$B$13,2,0)))</f>
        <v>2</v>
      </c>
      <c r="M3887" s="29"/>
      <c r="N3887" s="39"/>
      <c r="O3887" s="39"/>
      <c r="P3887" s="50">
        <f t="shared" si="362"/>
        <v>0</v>
      </c>
      <c r="Q3887" s="28">
        <f t="shared" si="363"/>
        <v>9</v>
      </c>
      <c r="R3887" s="28">
        <f>IF(Q3887=0,0,IF(E3887&gt;1,E3887-1,VLOOKUP(Q3887,Months_Weeks!$A$1:$B$13,2,0)))</f>
        <v>2</v>
      </c>
      <c r="S3887" s="30"/>
      <c r="T3887" s="39"/>
      <c r="U3887" s="39"/>
      <c r="V3887" s="50">
        <f t="shared" si="364"/>
        <v>0</v>
      </c>
      <c r="W3887" s="28">
        <f t="shared" si="365"/>
        <v>9</v>
      </c>
      <c r="X3887" s="28">
        <f>IF(W3887=0,0,IF(E3887&gt;1,E3887-1,VLOOKUP(W3887,Months_Weeks!$A$1:$B$13,2,0)))</f>
        <v>2</v>
      </c>
      <c r="Y3887" s="30"/>
      <c r="Z3887" s="39"/>
      <c r="AA3887" s="31"/>
      <c r="AB3887" s="39"/>
      <c r="AC3887" s="31"/>
      <c r="AD3887" s="40"/>
      <c r="AE3887" s="31"/>
      <c r="AF3887" s="40"/>
      <c r="AG3887" s="31"/>
      <c r="AH3887" s="40"/>
      <c r="AI3887" s="31"/>
      <c r="AJ3887" s="40"/>
    </row>
    <row r="3888" spans="1:36" x14ac:dyDescent="0.25">
      <c r="A3888" s="37" t="s">
        <v>32</v>
      </c>
      <c r="B3888" s="37">
        <v>46</v>
      </c>
      <c r="C3888" s="26" t="str">
        <f>IFERROR(INDEX(Clients[Client_Name],MATCH(Table312[[#This Row],[Client_Code]],Clients[Client_Code],0)),"")</f>
        <v>VALLE FRIO</v>
      </c>
      <c r="D3888" s="25">
        <v>9</v>
      </c>
      <c r="E3888" s="25">
        <v>4</v>
      </c>
      <c r="F3888" s="25" t="b">
        <f>IF(E3888&gt;(VLOOKUP(D3888,Months_Weeks!$A$2:$B$13,2,TRUE)),FALSE)</f>
        <v>0</v>
      </c>
      <c r="G3888" s="63">
        <f>IF(Table312[[#This Row],[Facility]]="Buin",1.5%,0.25%)</f>
        <v>2.5000000000000001E-3</v>
      </c>
      <c r="H3888" s="38"/>
      <c r="I3888" s="38"/>
      <c r="J3888" s="27">
        <f t="shared" si="360"/>
        <v>0</v>
      </c>
      <c r="K3888" s="28">
        <f t="shared" si="361"/>
        <v>9</v>
      </c>
      <c r="L3888" s="27">
        <f>IF(K3888=0,0,IF(E3888&gt;1,E3888-1,VLOOKUP(K3888,Months_Weeks!$A$1:$B$13,2,0)))</f>
        <v>3</v>
      </c>
      <c r="M3888" s="29"/>
      <c r="N3888" s="39"/>
      <c r="O3888" s="39"/>
      <c r="P3888" s="50">
        <f t="shared" si="362"/>
        <v>0</v>
      </c>
      <c r="Q3888" s="28">
        <f t="shared" si="363"/>
        <v>9</v>
      </c>
      <c r="R3888" s="28">
        <f>IF(Q3888=0,0,IF(E3888&gt;1,E3888-1,VLOOKUP(Q3888,Months_Weeks!$A$1:$B$13,2,0)))</f>
        <v>3</v>
      </c>
      <c r="S3888" s="30"/>
      <c r="T3888" s="39"/>
      <c r="U3888" s="39"/>
      <c r="V3888" s="50">
        <f t="shared" si="364"/>
        <v>0</v>
      </c>
      <c r="W3888" s="28">
        <f t="shared" si="365"/>
        <v>9</v>
      </c>
      <c r="X3888" s="28">
        <f>IF(W3888=0,0,IF(E3888&gt;1,E3888-1,VLOOKUP(W3888,Months_Weeks!$A$1:$B$13,2,0)))</f>
        <v>3</v>
      </c>
      <c r="Y3888" s="30"/>
      <c r="Z3888" s="39"/>
      <c r="AA3888" s="31"/>
      <c r="AB3888" s="39"/>
      <c r="AC3888" s="31"/>
      <c r="AD3888" s="40"/>
      <c r="AE3888" s="31"/>
      <c r="AF3888" s="40"/>
      <c r="AG3888" s="31"/>
      <c r="AH3888" s="40"/>
      <c r="AI3888" s="31"/>
      <c r="AJ3888" s="40"/>
    </row>
    <row r="3889" spans="1:36" x14ac:dyDescent="0.25">
      <c r="A3889" s="37" t="s">
        <v>32</v>
      </c>
      <c r="B3889" s="37">
        <v>46</v>
      </c>
      <c r="C3889" s="26" t="str">
        <f>IFERROR(INDEX(Clients[Client_Name],MATCH(Table312[[#This Row],[Client_Code]],Clients[Client_Code],0)),"")</f>
        <v>VALLE FRIO</v>
      </c>
      <c r="D3889" s="25">
        <v>9</v>
      </c>
      <c r="E3889" s="25">
        <v>5</v>
      </c>
      <c r="F3889" s="25" t="b">
        <f>IF(E3889&gt;(VLOOKUP(D3889,Months_Weeks!$A$2:$B$13,2,TRUE)),FALSE)</f>
        <v>0</v>
      </c>
      <c r="G3889" s="63">
        <f>IF(Table312[[#This Row],[Facility]]="Buin",1.5%,0.25%)</f>
        <v>2.5000000000000001E-3</v>
      </c>
      <c r="H3889" s="38"/>
      <c r="I3889" s="38"/>
      <c r="J3889" s="27">
        <f t="shared" si="360"/>
        <v>0</v>
      </c>
      <c r="K3889" s="28">
        <f t="shared" si="361"/>
        <v>9</v>
      </c>
      <c r="L3889" s="27">
        <f>IF(K3889=0,0,IF(E3889&gt;1,E3889-1,VLOOKUP(K3889,Months_Weeks!$A$1:$B$13,2,0)))</f>
        <v>4</v>
      </c>
      <c r="M3889" s="29"/>
      <c r="N3889" s="39"/>
      <c r="O3889" s="39"/>
      <c r="P3889" s="50">
        <f t="shared" si="362"/>
        <v>0</v>
      </c>
      <c r="Q3889" s="28">
        <f t="shared" si="363"/>
        <v>9</v>
      </c>
      <c r="R3889" s="28">
        <f>IF(Q3889=0,0,IF(E3889&gt;1,E3889-1,VLOOKUP(Q3889,Months_Weeks!$A$1:$B$13,2,0)))</f>
        <v>4</v>
      </c>
      <c r="S3889" s="30"/>
      <c r="T3889" s="39"/>
      <c r="U3889" s="39"/>
      <c r="V3889" s="50">
        <f t="shared" si="364"/>
        <v>0</v>
      </c>
      <c r="W3889" s="28">
        <f t="shared" si="365"/>
        <v>9</v>
      </c>
      <c r="X3889" s="28">
        <f>IF(W3889=0,0,IF(E3889&gt;1,E3889-1,VLOOKUP(W3889,Months_Weeks!$A$1:$B$13,2,0)))</f>
        <v>4</v>
      </c>
      <c r="Y3889" s="30"/>
      <c r="Z3889" s="39"/>
      <c r="AA3889" s="31"/>
      <c r="AB3889" s="39"/>
      <c r="AC3889" s="31"/>
      <c r="AD3889" s="40"/>
      <c r="AE3889" s="31"/>
      <c r="AF3889" s="40"/>
      <c r="AG3889" s="31"/>
      <c r="AH3889" s="40"/>
      <c r="AI3889" s="31"/>
      <c r="AJ3889" s="40"/>
    </row>
    <row r="3890" spans="1:36" x14ac:dyDescent="0.25">
      <c r="A3890" s="37" t="s">
        <v>32</v>
      </c>
      <c r="B3890" s="37">
        <v>46</v>
      </c>
      <c r="C3890" s="26" t="str">
        <f>IFERROR(INDEX(Clients[Client_Name],MATCH(Table312[[#This Row],[Client_Code]],Clients[Client_Code],0)),"")</f>
        <v>VALLE FRIO</v>
      </c>
      <c r="D3890" s="25">
        <v>10</v>
      </c>
      <c r="E3890" s="25">
        <v>1</v>
      </c>
      <c r="F3890" s="25" t="b">
        <f>IF(E3890&gt;(VLOOKUP(D3890,Months_Weeks!$A$2:$B$13,2,TRUE)),FALSE)</f>
        <v>0</v>
      </c>
      <c r="G3890" s="63">
        <f>IF(Table312[[#This Row],[Facility]]="Buin",1.5%,0.25%)</f>
        <v>2.5000000000000001E-3</v>
      </c>
      <c r="H3890" s="38"/>
      <c r="I3890" s="38"/>
      <c r="J3890" s="27">
        <f t="shared" si="360"/>
        <v>0</v>
      </c>
      <c r="K3890" s="28">
        <f t="shared" si="361"/>
        <v>9</v>
      </c>
      <c r="L3890" s="27">
        <f>IF(K3890=0,0,IF(E3890&gt;1,E3890-1,VLOOKUP(K3890,Months_Weeks!$A$1:$B$13,2,0)))</f>
        <v>5</v>
      </c>
      <c r="M3890" s="29"/>
      <c r="N3890" s="39"/>
      <c r="O3890" s="39"/>
      <c r="P3890" s="50">
        <f t="shared" si="362"/>
        <v>0</v>
      </c>
      <c r="Q3890" s="28">
        <f t="shared" si="363"/>
        <v>9</v>
      </c>
      <c r="R3890" s="28">
        <f>IF(Q3890=0,0,IF(E3890&gt;1,E3890-1,VLOOKUP(Q3890,Months_Weeks!$A$1:$B$13,2,0)))</f>
        <v>5</v>
      </c>
      <c r="S3890" s="30"/>
      <c r="T3890" s="39"/>
      <c r="U3890" s="39"/>
      <c r="V3890" s="50">
        <f t="shared" si="364"/>
        <v>0</v>
      </c>
      <c r="W3890" s="28">
        <f t="shared" si="365"/>
        <v>9</v>
      </c>
      <c r="X3890" s="28">
        <f>IF(W3890=0,0,IF(E3890&gt;1,E3890-1,VLOOKUP(W3890,Months_Weeks!$A$1:$B$13,2,0)))</f>
        <v>5</v>
      </c>
      <c r="Y3890" s="30"/>
      <c r="Z3890" s="39"/>
      <c r="AA3890" s="31"/>
      <c r="AB3890" s="39"/>
      <c r="AC3890" s="31"/>
      <c r="AD3890" s="40"/>
      <c r="AE3890" s="31"/>
      <c r="AF3890" s="40"/>
      <c r="AG3890" s="31"/>
      <c r="AH3890" s="40"/>
      <c r="AI3890" s="31"/>
      <c r="AJ3890" s="40"/>
    </row>
    <row r="3891" spans="1:36" x14ac:dyDescent="0.25">
      <c r="A3891" s="37" t="s">
        <v>32</v>
      </c>
      <c r="B3891" s="37">
        <v>46</v>
      </c>
      <c r="C3891" s="26" t="str">
        <f>IFERROR(INDEX(Clients[Client_Name],MATCH(Table312[[#This Row],[Client_Code]],Clients[Client_Code],0)),"")</f>
        <v>VALLE FRIO</v>
      </c>
      <c r="D3891" s="25">
        <v>10</v>
      </c>
      <c r="E3891" s="25">
        <v>2</v>
      </c>
      <c r="F3891" s="25" t="b">
        <f>IF(E3891&gt;(VLOOKUP(D3891,Months_Weeks!$A$2:$B$13,2,TRUE)),FALSE)</f>
        <v>0</v>
      </c>
      <c r="G3891" s="63">
        <f>IF(Table312[[#This Row],[Facility]]="Buin",1.5%,0.25%)</f>
        <v>2.5000000000000001E-3</v>
      </c>
      <c r="H3891" s="38"/>
      <c r="I3891" s="38"/>
      <c r="J3891" s="27">
        <f t="shared" si="360"/>
        <v>0</v>
      </c>
      <c r="K3891" s="28">
        <f t="shared" si="361"/>
        <v>10</v>
      </c>
      <c r="L3891" s="27">
        <f>IF(K3891=0,0,IF(E3891&gt;1,E3891-1,VLOOKUP(K3891,Months_Weeks!$A$1:$B$13,2,0)))</f>
        <v>1</v>
      </c>
      <c r="M3891" s="29"/>
      <c r="N3891" s="39"/>
      <c r="O3891" s="39"/>
      <c r="P3891" s="50">
        <f t="shared" si="362"/>
        <v>0</v>
      </c>
      <c r="Q3891" s="28">
        <f t="shared" si="363"/>
        <v>10</v>
      </c>
      <c r="R3891" s="28">
        <f>IF(Q3891=0,0,IF(E3891&gt;1,E3891-1,VLOOKUP(Q3891,Months_Weeks!$A$1:$B$13,2,0)))</f>
        <v>1</v>
      </c>
      <c r="S3891" s="30"/>
      <c r="T3891" s="39"/>
      <c r="U3891" s="39"/>
      <c r="V3891" s="50">
        <f t="shared" si="364"/>
        <v>0</v>
      </c>
      <c r="W3891" s="28">
        <f t="shared" si="365"/>
        <v>10</v>
      </c>
      <c r="X3891" s="28">
        <f>IF(W3891=0,0,IF(E3891&gt;1,E3891-1,VLOOKUP(W3891,Months_Weeks!$A$1:$B$13,2,0)))</f>
        <v>1</v>
      </c>
      <c r="Y3891" s="30"/>
      <c r="Z3891" s="39"/>
      <c r="AA3891" s="31"/>
      <c r="AB3891" s="39"/>
      <c r="AC3891" s="31"/>
      <c r="AD3891" s="40"/>
      <c r="AE3891" s="31"/>
      <c r="AF3891" s="40"/>
      <c r="AG3891" s="31"/>
      <c r="AH3891" s="40"/>
      <c r="AI3891" s="31"/>
      <c r="AJ3891" s="40"/>
    </row>
    <row r="3892" spans="1:36" x14ac:dyDescent="0.25">
      <c r="A3892" s="37" t="s">
        <v>32</v>
      </c>
      <c r="B3892" s="37">
        <v>46</v>
      </c>
      <c r="C3892" s="26" t="str">
        <f>IFERROR(INDEX(Clients[Client_Name],MATCH(Table312[[#This Row],[Client_Code]],Clients[Client_Code],0)),"")</f>
        <v>VALLE FRIO</v>
      </c>
      <c r="D3892" s="25">
        <v>10</v>
      </c>
      <c r="E3892" s="25">
        <v>3</v>
      </c>
      <c r="F3892" s="25" t="b">
        <f>IF(E3892&gt;(VLOOKUP(D3892,Months_Weeks!$A$2:$B$13,2,TRUE)),FALSE)</f>
        <v>0</v>
      </c>
      <c r="G3892" s="63">
        <f>IF(Table312[[#This Row],[Facility]]="Buin",1.5%,0.25%)</f>
        <v>2.5000000000000001E-3</v>
      </c>
      <c r="H3892" s="38"/>
      <c r="I3892" s="38"/>
      <c r="J3892" s="27">
        <f t="shared" si="360"/>
        <v>0</v>
      </c>
      <c r="K3892" s="28">
        <f t="shared" si="361"/>
        <v>10</v>
      </c>
      <c r="L3892" s="27">
        <f>IF(K3892=0,0,IF(E3892&gt;1,E3892-1,VLOOKUP(K3892,Months_Weeks!$A$1:$B$13,2,0)))</f>
        <v>2</v>
      </c>
      <c r="M3892" s="29"/>
      <c r="N3892" s="39"/>
      <c r="O3892" s="39"/>
      <c r="P3892" s="50">
        <f t="shared" si="362"/>
        <v>0</v>
      </c>
      <c r="Q3892" s="28">
        <f t="shared" si="363"/>
        <v>10</v>
      </c>
      <c r="R3892" s="28">
        <f>IF(Q3892=0,0,IF(E3892&gt;1,E3892-1,VLOOKUP(Q3892,Months_Weeks!$A$1:$B$13,2,0)))</f>
        <v>2</v>
      </c>
      <c r="S3892" s="30"/>
      <c r="T3892" s="39"/>
      <c r="U3892" s="39"/>
      <c r="V3892" s="50">
        <f t="shared" si="364"/>
        <v>0</v>
      </c>
      <c r="W3892" s="28">
        <f t="shared" si="365"/>
        <v>10</v>
      </c>
      <c r="X3892" s="28">
        <f>IF(W3892=0,0,IF(E3892&gt;1,E3892-1,VLOOKUP(W3892,Months_Weeks!$A$1:$B$13,2,0)))</f>
        <v>2</v>
      </c>
      <c r="Y3892" s="30"/>
      <c r="Z3892" s="39"/>
      <c r="AA3892" s="31"/>
      <c r="AB3892" s="39"/>
      <c r="AC3892" s="31"/>
      <c r="AD3892" s="40"/>
      <c r="AE3892" s="31"/>
      <c r="AF3892" s="40"/>
      <c r="AG3892" s="31"/>
      <c r="AH3892" s="40"/>
      <c r="AI3892" s="31"/>
      <c r="AJ3892" s="40"/>
    </row>
    <row r="3893" spans="1:36" x14ac:dyDescent="0.25">
      <c r="A3893" s="37" t="s">
        <v>32</v>
      </c>
      <c r="B3893" s="37">
        <v>46</v>
      </c>
      <c r="C3893" s="26" t="str">
        <f>IFERROR(INDEX(Clients[Client_Name],MATCH(Table312[[#This Row],[Client_Code]],Clients[Client_Code],0)),"")</f>
        <v>VALLE FRIO</v>
      </c>
      <c r="D3893" s="25">
        <v>10</v>
      </c>
      <c r="E3893" s="25">
        <v>4</v>
      </c>
      <c r="F3893" s="25" t="b">
        <f>IF(E3893&gt;(VLOOKUP(D3893,Months_Weeks!$A$2:$B$13,2,TRUE)),FALSE)</f>
        <v>0</v>
      </c>
      <c r="G3893" s="63">
        <f>IF(Table312[[#This Row],[Facility]]="Buin",1.5%,0.25%)</f>
        <v>2.5000000000000001E-3</v>
      </c>
      <c r="H3893" s="38"/>
      <c r="I3893" s="38"/>
      <c r="J3893" s="27">
        <f t="shared" si="360"/>
        <v>0</v>
      </c>
      <c r="K3893" s="28">
        <f t="shared" si="361"/>
        <v>10</v>
      </c>
      <c r="L3893" s="27">
        <f>IF(K3893=0,0,IF(E3893&gt;1,E3893-1,VLOOKUP(K3893,Months_Weeks!$A$1:$B$13,2,0)))</f>
        <v>3</v>
      </c>
      <c r="M3893" s="29"/>
      <c r="N3893" s="39"/>
      <c r="O3893" s="39"/>
      <c r="P3893" s="50">
        <f t="shared" si="362"/>
        <v>0</v>
      </c>
      <c r="Q3893" s="28">
        <f t="shared" si="363"/>
        <v>10</v>
      </c>
      <c r="R3893" s="28">
        <f>IF(Q3893=0,0,IF(E3893&gt;1,E3893-1,VLOOKUP(Q3893,Months_Weeks!$A$1:$B$13,2,0)))</f>
        <v>3</v>
      </c>
      <c r="S3893" s="30"/>
      <c r="T3893" s="39"/>
      <c r="U3893" s="39"/>
      <c r="V3893" s="50">
        <f t="shared" si="364"/>
        <v>0</v>
      </c>
      <c r="W3893" s="28">
        <f t="shared" si="365"/>
        <v>10</v>
      </c>
      <c r="X3893" s="28">
        <f>IF(W3893=0,0,IF(E3893&gt;1,E3893-1,VLOOKUP(W3893,Months_Weeks!$A$1:$B$13,2,0)))</f>
        <v>3</v>
      </c>
      <c r="Y3893" s="30"/>
      <c r="Z3893" s="39"/>
      <c r="AA3893" s="31"/>
      <c r="AB3893" s="39"/>
      <c r="AC3893" s="31"/>
      <c r="AD3893" s="40"/>
      <c r="AE3893" s="31"/>
      <c r="AF3893" s="40"/>
      <c r="AG3893" s="31"/>
      <c r="AH3893" s="40"/>
      <c r="AI3893" s="31"/>
      <c r="AJ3893" s="40"/>
    </row>
    <row r="3894" spans="1:36" x14ac:dyDescent="0.25">
      <c r="A3894" s="37" t="s">
        <v>32</v>
      </c>
      <c r="B3894" s="37">
        <v>46</v>
      </c>
      <c r="C3894" s="26" t="str">
        <f>IFERROR(INDEX(Clients[Client_Name],MATCH(Table312[[#This Row],[Client_Code]],Clients[Client_Code],0)),"")</f>
        <v>VALLE FRIO</v>
      </c>
      <c r="D3894" s="25">
        <v>11</v>
      </c>
      <c r="E3894" s="25">
        <v>1</v>
      </c>
      <c r="F3894" s="25" t="b">
        <f>IF(E3894&gt;(VLOOKUP(D3894,Months_Weeks!$A$2:$B$13,2,TRUE)),FALSE)</f>
        <v>0</v>
      </c>
      <c r="G3894" s="63">
        <f>IF(Table312[[#This Row],[Facility]]="Buin",1.5%,0.25%)</f>
        <v>2.5000000000000001E-3</v>
      </c>
      <c r="H3894" s="38"/>
      <c r="I3894" s="38"/>
      <c r="J3894" s="27">
        <f t="shared" si="360"/>
        <v>0</v>
      </c>
      <c r="K3894" s="28">
        <f t="shared" si="361"/>
        <v>10</v>
      </c>
      <c r="L3894" s="27">
        <f>IF(K3894=0,0,IF(E3894&gt;1,E3894-1,VLOOKUP(K3894,Months_Weeks!$A$1:$B$13,2,0)))</f>
        <v>4</v>
      </c>
      <c r="M3894" s="29"/>
      <c r="N3894" s="39"/>
      <c r="O3894" s="39"/>
      <c r="P3894" s="50">
        <f t="shared" si="362"/>
        <v>0</v>
      </c>
      <c r="Q3894" s="28">
        <f t="shared" si="363"/>
        <v>10</v>
      </c>
      <c r="R3894" s="28">
        <f>IF(Q3894=0,0,IF(E3894&gt;1,E3894-1,VLOOKUP(Q3894,Months_Weeks!$A$1:$B$13,2,0)))</f>
        <v>4</v>
      </c>
      <c r="S3894" s="30"/>
      <c r="T3894" s="39"/>
      <c r="U3894" s="39"/>
      <c r="V3894" s="50">
        <f t="shared" si="364"/>
        <v>0</v>
      </c>
      <c r="W3894" s="28">
        <f t="shared" si="365"/>
        <v>10</v>
      </c>
      <c r="X3894" s="28">
        <f>IF(W3894=0,0,IF(E3894&gt;1,E3894-1,VLOOKUP(W3894,Months_Weeks!$A$1:$B$13,2,0)))</f>
        <v>4</v>
      </c>
      <c r="Y3894" s="30"/>
      <c r="Z3894" s="39"/>
      <c r="AA3894" s="31"/>
      <c r="AB3894" s="39"/>
      <c r="AC3894" s="31"/>
      <c r="AD3894" s="40"/>
      <c r="AE3894" s="31"/>
      <c r="AF3894" s="40"/>
      <c r="AG3894" s="31"/>
      <c r="AH3894" s="40"/>
      <c r="AI3894" s="31"/>
      <c r="AJ3894" s="40"/>
    </row>
    <row r="3895" spans="1:36" x14ac:dyDescent="0.25">
      <c r="A3895" s="37" t="s">
        <v>32</v>
      </c>
      <c r="B3895" s="37">
        <v>46</v>
      </c>
      <c r="C3895" s="26" t="str">
        <f>IFERROR(INDEX(Clients[Client_Name],MATCH(Table312[[#This Row],[Client_Code]],Clients[Client_Code],0)),"")</f>
        <v>VALLE FRIO</v>
      </c>
      <c r="D3895" s="25">
        <v>11</v>
      </c>
      <c r="E3895" s="25">
        <v>2</v>
      </c>
      <c r="F3895" s="25" t="b">
        <f>IF(E3895&gt;(VLOOKUP(D3895,Months_Weeks!$A$2:$B$13,2,TRUE)),FALSE)</f>
        <v>0</v>
      </c>
      <c r="G3895" s="63">
        <f>IF(Table312[[#This Row],[Facility]]="Buin",1.5%,0.25%)</f>
        <v>2.5000000000000001E-3</v>
      </c>
      <c r="H3895" s="38"/>
      <c r="I3895" s="38"/>
      <c r="J3895" s="27">
        <f t="shared" si="360"/>
        <v>0</v>
      </c>
      <c r="K3895" s="28">
        <f t="shared" si="361"/>
        <v>11</v>
      </c>
      <c r="L3895" s="27">
        <f>IF(K3895=0,0,IF(E3895&gt;1,E3895-1,VLOOKUP(K3895,Months_Weeks!$A$1:$B$13,2,0)))</f>
        <v>1</v>
      </c>
      <c r="M3895" s="29"/>
      <c r="N3895" s="39"/>
      <c r="O3895" s="39"/>
      <c r="P3895" s="50">
        <f t="shared" si="362"/>
        <v>0</v>
      </c>
      <c r="Q3895" s="28">
        <f t="shared" si="363"/>
        <v>11</v>
      </c>
      <c r="R3895" s="28">
        <f>IF(Q3895=0,0,IF(E3895&gt;1,E3895-1,VLOOKUP(Q3895,Months_Weeks!$A$1:$B$13,2,0)))</f>
        <v>1</v>
      </c>
      <c r="S3895" s="30"/>
      <c r="T3895" s="39"/>
      <c r="U3895" s="39"/>
      <c r="V3895" s="50">
        <f t="shared" si="364"/>
        <v>0</v>
      </c>
      <c r="W3895" s="28">
        <f t="shared" si="365"/>
        <v>11</v>
      </c>
      <c r="X3895" s="28">
        <f>IF(W3895=0,0,IF(E3895&gt;1,E3895-1,VLOOKUP(W3895,Months_Weeks!$A$1:$B$13,2,0)))</f>
        <v>1</v>
      </c>
      <c r="Y3895" s="30"/>
      <c r="Z3895" s="39"/>
      <c r="AA3895" s="31"/>
      <c r="AB3895" s="39"/>
      <c r="AC3895" s="31"/>
      <c r="AD3895" s="40"/>
      <c r="AE3895" s="31"/>
      <c r="AF3895" s="40"/>
      <c r="AG3895" s="31"/>
      <c r="AH3895" s="40"/>
      <c r="AI3895" s="31"/>
      <c r="AJ3895" s="40"/>
    </row>
    <row r="3896" spans="1:36" x14ac:dyDescent="0.25">
      <c r="A3896" s="37" t="s">
        <v>32</v>
      </c>
      <c r="B3896" s="37">
        <v>46</v>
      </c>
      <c r="C3896" s="26" t="str">
        <f>IFERROR(INDEX(Clients[Client_Name],MATCH(Table312[[#This Row],[Client_Code]],Clients[Client_Code],0)),"")</f>
        <v>VALLE FRIO</v>
      </c>
      <c r="D3896" s="25">
        <v>11</v>
      </c>
      <c r="E3896" s="25">
        <v>3</v>
      </c>
      <c r="F3896" s="25" t="b">
        <f>IF(E3896&gt;(VLOOKUP(D3896,Months_Weeks!$A$2:$B$13,2,TRUE)),FALSE)</f>
        <v>0</v>
      </c>
      <c r="G3896" s="63">
        <f>IF(Table312[[#This Row],[Facility]]="Buin",1.5%,0.25%)</f>
        <v>2.5000000000000001E-3</v>
      </c>
      <c r="H3896" s="38"/>
      <c r="I3896" s="38"/>
      <c r="J3896" s="27">
        <f t="shared" si="360"/>
        <v>0</v>
      </c>
      <c r="K3896" s="28">
        <f t="shared" si="361"/>
        <v>11</v>
      </c>
      <c r="L3896" s="27">
        <f>IF(K3896=0,0,IF(E3896&gt;1,E3896-1,VLOOKUP(K3896,Months_Weeks!$A$1:$B$13,2,0)))</f>
        <v>2</v>
      </c>
      <c r="M3896" s="29"/>
      <c r="N3896" s="39"/>
      <c r="O3896" s="39"/>
      <c r="P3896" s="50">
        <f t="shared" si="362"/>
        <v>0</v>
      </c>
      <c r="Q3896" s="28">
        <f t="shared" si="363"/>
        <v>11</v>
      </c>
      <c r="R3896" s="28">
        <f>IF(Q3896=0,0,IF(E3896&gt;1,E3896-1,VLOOKUP(Q3896,Months_Weeks!$A$1:$B$13,2,0)))</f>
        <v>2</v>
      </c>
      <c r="S3896" s="30"/>
      <c r="T3896" s="39"/>
      <c r="U3896" s="39"/>
      <c r="V3896" s="50">
        <f t="shared" si="364"/>
        <v>0</v>
      </c>
      <c r="W3896" s="28">
        <f t="shared" si="365"/>
        <v>11</v>
      </c>
      <c r="X3896" s="28">
        <f>IF(W3896=0,0,IF(E3896&gt;1,E3896-1,VLOOKUP(W3896,Months_Weeks!$A$1:$B$13,2,0)))</f>
        <v>2</v>
      </c>
      <c r="Y3896" s="30"/>
      <c r="Z3896" s="39"/>
      <c r="AA3896" s="31"/>
      <c r="AB3896" s="39"/>
      <c r="AC3896" s="31"/>
      <c r="AD3896" s="40"/>
      <c r="AE3896" s="31"/>
      <c r="AF3896" s="40"/>
      <c r="AG3896" s="31"/>
      <c r="AH3896" s="40"/>
      <c r="AI3896" s="31"/>
      <c r="AJ3896" s="40"/>
    </row>
    <row r="3897" spans="1:36" x14ac:dyDescent="0.25">
      <c r="A3897" s="37" t="s">
        <v>32</v>
      </c>
      <c r="B3897" s="37">
        <v>46</v>
      </c>
      <c r="C3897" s="26" t="str">
        <f>IFERROR(INDEX(Clients[Client_Name],MATCH(Table312[[#This Row],[Client_Code]],Clients[Client_Code],0)),"")</f>
        <v>VALLE FRIO</v>
      </c>
      <c r="D3897" s="25">
        <v>11</v>
      </c>
      <c r="E3897" s="25">
        <v>4</v>
      </c>
      <c r="F3897" s="25" t="b">
        <f>IF(E3897&gt;(VLOOKUP(D3897,Months_Weeks!$A$2:$B$13,2,TRUE)),FALSE)</f>
        <v>0</v>
      </c>
      <c r="G3897" s="63">
        <f>IF(Table312[[#This Row],[Facility]]="Buin",1.5%,0.25%)</f>
        <v>2.5000000000000001E-3</v>
      </c>
      <c r="H3897" s="38"/>
      <c r="I3897" s="38"/>
      <c r="J3897" s="27">
        <f t="shared" si="360"/>
        <v>0</v>
      </c>
      <c r="K3897" s="28">
        <f t="shared" si="361"/>
        <v>11</v>
      </c>
      <c r="L3897" s="27">
        <f>IF(K3897=0,0,IF(E3897&gt;1,E3897-1,VLOOKUP(K3897,Months_Weeks!$A$1:$B$13,2,0)))</f>
        <v>3</v>
      </c>
      <c r="M3897" s="29"/>
      <c r="N3897" s="39"/>
      <c r="O3897" s="39"/>
      <c r="P3897" s="50">
        <f t="shared" si="362"/>
        <v>0</v>
      </c>
      <c r="Q3897" s="28">
        <f t="shared" si="363"/>
        <v>11</v>
      </c>
      <c r="R3897" s="28">
        <f>IF(Q3897=0,0,IF(E3897&gt;1,E3897-1,VLOOKUP(Q3897,Months_Weeks!$A$1:$B$13,2,0)))</f>
        <v>3</v>
      </c>
      <c r="S3897" s="30"/>
      <c r="T3897" s="39"/>
      <c r="U3897" s="39"/>
      <c r="V3897" s="50">
        <f t="shared" si="364"/>
        <v>0</v>
      </c>
      <c r="W3897" s="28">
        <f t="shared" si="365"/>
        <v>11</v>
      </c>
      <c r="X3897" s="28">
        <f>IF(W3897=0,0,IF(E3897&gt;1,E3897-1,VLOOKUP(W3897,Months_Weeks!$A$1:$B$13,2,0)))</f>
        <v>3</v>
      </c>
      <c r="Y3897" s="30"/>
      <c r="Z3897" s="39"/>
      <c r="AA3897" s="31"/>
      <c r="AB3897" s="39"/>
      <c r="AC3897" s="31"/>
      <c r="AD3897" s="40"/>
      <c r="AE3897" s="31"/>
      <c r="AF3897" s="40"/>
      <c r="AG3897" s="31"/>
      <c r="AH3897" s="40"/>
      <c r="AI3897" s="31"/>
      <c r="AJ3897" s="40"/>
    </row>
    <row r="3898" spans="1:36" x14ac:dyDescent="0.25">
      <c r="A3898" s="37" t="s">
        <v>32</v>
      </c>
      <c r="B3898" s="37">
        <v>46</v>
      </c>
      <c r="C3898" s="26" t="str">
        <f>IFERROR(INDEX(Clients[Client_Name],MATCH(Table312[[#This Row],[Client_Code]],Clients[Client_Code],0)),"")</f>
        <v>VALLE FRIO</v>
      </c>
      <c r="D3898" s="25">
        <v>12</v>
      </c>
      <c r="E3898" s="25">
        <v>1</v>
      </c>
      <c r="F3898" s="25" t="b">
        <f>IF(E3898&gt;(VLOOKUP(D3898,Months_Weeks!$A$2:$B$13,2,TRUE)),FALSE)</f>
        <v>0</v>
      </c>
      <c r="G3898" s="63">
        <f>IF(Table312[[#This Row],[Facility]]="Buin",1.5%,0.25%)</f>
        <v>2.5000000000000001E-3</v>
      </c>
      <c r="H3898" s="38"/>
      <c r="I3898" s="38"/>
      <c r="J3898" s="27">
        <f t="shared" si="360"/>
        <v>0</v>
      </c>
      <c r="K3898" s="28">
        <f t="shared" si="361"/>
        <v>11</v>
      </c>
      <c r="L3898" s="27">
        <f>IF(K3898=0,0,IF(E3898&gt;1,E3898-1,VLOOKUP(K3898,Months_Weeks!$A$1:$B$13,2,0)))</f>
        <v>4</v>
      </c>
      <c r="M3898" s="29"/>
      <c r="N3898" s="39"/>
      <c r="O3898" s="39"/>
      <c r="P3898" s="50">
        <f t="shared" si="362"/>
        <v>0</v>
      </c>
      <c r="Q3898" s="28">
        <f t="shared" si="363"/>
        <v>11</v>
      </c>
      <c r="R3898" s="28">
        <f>IF(Q3898=0,0,IF(E3898&gt;1,E3898-1,VLOOKUP(Q3898,Months_Weeks!$A$1:$B$13,2,0)))</f>
        <v>4</v>
      </c>
      <c r="S3898" s="30"/>
      <c r="T3898" s="39"/>
      <c r="U3898" s="39"/>
      <c r="V3898" s="50">
        <f t="shared" si="364"/>
        <v>0</v>
      </c>
      <c r="W3898" s="28">
        <f t="shared" si="365"/>
        <v>11</v>
      </c>
      <c r="X3898" s="28">
        <f>IF(W3898=0,0,IF(E3898&gt;1,E3898-1,VLOOKUP(W3898,Months_Weeks!$A$1:$B$13,2,0)))</f>
        <v>4</v>
      </c>
      <c r="Y3898" s="30"/>
      <c r="Z3898" s="39"/>
      <c r="AA3898" s="31"/>
      <c r="AB3898" s="39"/>
      <c r="AC3898" s="31"/>
      <c r="AD3898" s="40"/>
      <c r="AE3898" s="31"/>
      <c r="AF3898" s="40"/>
      <c r="AG3898" s="31"/>
      <c r="AH3898" s="40"/>
      <c r="AI3898" s="31"/>
      <c r="AJ3898" s="40"/>
    </row>
    <row r="3899" spans="1:36" x14ac:dyDescent="0.25">
      <c r="A3899" s="37" t="s">
        <v>32</v>
      </c>
      <c r="B3899" s="37">
        <v>46</v>
      </c>
      <c r="C3899" s="26" t="str">
        <f>IFERROR(INDEX(Clients[Client_Name],MATCH(Table312[[#This Row],[Client_Code]],Clients[Client_Code],0)),"")</f>
        <v>VALLE FRIO</v>
      </c>
      <c r="D3899" s="25">
        <v>12</v>
      </c>
      <c r="E3899" s="25">
        <v>2</v>
      </c>
      <c r="F3899" s="25" t="b">
        <f>IF(E3899&gt;(VLOOKUP(D3899,Months_Weeks!$A$2:$B$13,2,TRUE)),FALSE)</f>
        <v>0</v>
      </c>
      <c r="G3899" s="63">
        <f>IF(Table312[[#This Row],[Facility]]="Buin",1.5%,0.25%)</f>
        <v>2.5000000000000001E-3</v>
      </c>
      <c r="H3899" s="38"/>
      <c r="I3899" s="38"/>
      <c r="J3899" s="27">
        <f t="shared" si="360"/>
        <v>0</v>
      </c>
      <c r="K3899" s="28">
        <f t="shared" si="361"/>
        <v>12</v>
      </c>
      <c r="L3899" s="27">
        <f>IF(K3899=0,0,IF(E3899&gt;1,E3899-1,VLOOKUP(K3899,Months_Weeks!$A$1:$B$13,2,0)))</f>
        <v>1</v>
      </c>
      <c r="M3899" s="29"/>
      <c r="N3899" s="39"/>
      <c r="O3899" s="39"/>
      <c r="P3899" s="50">
        <f t="shared" si="362"/>
        <v>0</v>
      </c>
      <c r="Q3899" s="28">
        <f t="shared" si="363"/>
        <v>12</v>
      </c>
      <c r="R3899" s="28">
        <f>IF(Q3899=0,0,IF(E3899&gt;1,E3899-1,VLOOKUP(Q3899,Months_Weeks!$A$1:$B$13,2,0)))</f>
        <v>1</v>
      </c>
      <c r="S3899" s="30"/>
      <c r="T3899" s="39"/>
      <c r="U3899" s="39"/>
      <c r="V3899" s="50">
        <f t="shared" si="364"/>
        <v>0</v>
      </c>
      <c r="W3899" s="28">
        <f t="shared" si="365"/>
        <v>12</v>
      </c>
      <c r="X3899" s="28">
        <f>IF(W3899=0,0,IF(E3899&gt;1,E3899-1,VLOOKUP(W3899,Months_Weeks!$A$1:$B$13,2,0)))</f>
        <v>1</v>
      </c>
      <c r="Y3899" s="30"/>
      <c r="Z3899" s="39"/>
      <c r="AA3899" s="31"/>
      <c r="AB3899" s="39"/>
      <c r="AC3899" s="31"/>
      <c r="AD3899" s="40"/>
      <c r="AE3899" s="31"/>
      <c r="AF3899" s="40"/>
      <c r="AG3899" s="31"/>
      <c r="AH3899" s="40"/>
      <c r="AI3899" s="31"/>
      <c r="AJ3899" s="40"/>
    </row>
    <row r="3900" spans="1:36" x14ac:dyDescent="0.25">
      <c r="A3900" s="37" t="s">
        <v>32</v>
      </c>
      <c r="B3900" s="37">
        <v>46</v>
      </c>
      <c r="C3900" s="26" t="str">
        <f>IFERROR(INDEX(Clients[Client_Name],MATCH(Table312[[#This Row],[Client_Code]],Clients[Client_Code],0)),"")</f>
        <v>VALLE FRIO</v>
      </c>
      <c r="D3900" s="25">
        <v>12</v>
      </c>
      <c r="E3900" s="25">
        <v>3</v>
      </c>
      <c r="F3900" s="25" t="b">
        <f>IF(E3900&gt;(VLOOKUP(D3900,Months_Weeks!$A$2:$B$13,2,TRUE)),FALSE)</f>
        <v>0</v>
      </c>
      <c r="G3900" s="63">
        <f>IF(Table312[[#This Row],[Facility]]="Buin",1.5%,0.25%)</f>
        <v>2.5000000000000001E-3</v>
      </c>
      <c r="H3900" s="38"/>
      <c r="I3900" s="38"/>
      <c r="J3900" s="27">
        <f t="shared" si="360"/>
        <v>0</v>
      </c>
      <c r="K3900" s="28">
        <f t="shared" si="361"/>
        <v>12</v>
      </c>
      <c r="L3900" s="27">
        <f>IF(K3900=0,0,IF(E3900&gt;1,E3900-1,VLOOKUP(K3900,Months_Weeks!$A$1:$B$13,2,0)))</f>
        <v>2</v>
      </c>
      <c r="M3900" s="29"/>
      <c r="N3900" s="39"/>
      <c r="O3900" s="39"/>
      <c r="P3900" s="50">
        <f t="shared" si="362"/>
        <v>0</v>
      </c>
      <c r="Q3900" s="28">
        <f t="shared" si="363"/>
        <v>12</v>
      </c>
      <c r="R3900" s="28">
        <f>IF(Q3900=0,0,IF(E3900&gt;1,E3900-1,VLOOKUP(Q3900,Months_Weeks!$A$1:$B$13,2,0)))</f>
        <v>2</v>
      </c>
      <c r="S3900" s="30"/>
      <c r="T3900" s="39"/>
      <c r="U3900" s="39"/>
      <c r="V3900" s="50">
        <f t="shared" si="364"/>
        <v>0</v>
      </c>
      <c r="W3900" s="28">
        <f t="shared" si="365"/>
        <v>12</v>
      </c>
      <c r="X3900" s="28">
        <f>IF(W3900=0,0,IF(E3900&gt;1,E3900-1,VLOOKUP(W3900,Months_Weeks!$A$1:$B$13,2,0)))</f>
        <v>2</v>
      </c>
      <c r="Y3900" s="30"/>
      <c r="Z3900" s="39"/>
      <c r="AA3900" s="31"/>
      <c r="AB3900" s="39"/>
      <c r="AC3900" s="31"/>
      <c r="AD3900" s="40"/>
      <c r="AE3900" s="31"/>
      <c r="AF3900" s="40"/>
      <c r="AG3900" s="31"/>
      <c r="AH3900" s="40"/>
      <c r="AI3900" s="31"/>
      <c r="AJ3900" s="40"/>
    </row>
    <row r="3901" spans="1:36" x14ac:dyDescent="0.25">
      <c r="A3901" s="37" t="s">
        <v>32</v>
      </c>
      <c r="B3901" s="37">
        <v>46</v>
      </c>
      <c r="C3901" s="26" t="str">
        <f>IFERROR(INDEX(Clients[Client_Name],MATCH(Table312[[#This Row],[Client_Code]],Clients[Client_Code],0)),"")</f>
        <v>VALLE FRIO</v>
      </c>
      <c r="D3901" s="25">
        <v>12</v>
      </c>
      <c r="E3901" s="25">
        <v>4</v>
      </c>
      <c r="F3901" s="25" t="b">
        <f>IF(E3901&gt;(VLOOKUP(D3901,Months_Weeks!$A$2:$B$13,2,TRUE)),FALSE)</f>
        <v>0</v>
      </c>
      <c r="G3901" s="63">
        <f>IF(Table312[[#This Row],[Facility]]="Buin",1.5%,0.25%)</f>
        <v>2.5000000000000001E-3</v>
      </c>
      <c r="H3901" s="38"/>
      <c r="I3901" s="38"/>
      <c r="J3901" s="27">
        <f t="shared" si="360"/>
        <v>0</v>
      </c>
      <c r="K3901" s="28">
        <f t="shared" si="361"/>
        <v>12</v>
      </c>
      <c r="L3901" s="27">
        <f>IF(K3901=0,0,IF(E3901&gt;1,E3901-1,VLOOKUP(K3901,Months_Weeks!$A$1:$B$13,2,0)))</f>
        <v>3</v>
      </c>
      <c r="M3901" s="29"/>
      <c r="N3901" s="39"/>
      <c r="O3901" s="39"/>
      <c r="P3901" s="50">
        <f t="shared" si="362"/>
        <v>0</v>
      </c>
      <c r="Q3901" s="28">
        <f t="shared" si="363"/>
        <v>12</v>
      </c>
      <c r="R3901" s="28">
        <f>IF(Q3901=0,0,IF(E3901&gt;1,E3901-1,VLOOKUP(Q3901,Months_Weeks!$A$1:$B$13,2,0)))</f>
        <v>3</v>
      </c>
      <c r="S3901" s="30"/>
      <c r="T3901" s="39"/>
      <c r="U3901" s="39"/>
      <c r="V3901" s="50">
        <f t="shared" si="364"/>
        <v>0</v>
      </c>
      <c r="W3901" s="28">
        <f t="shared" si="365"/>
        <v>12</v>
      </c>
      <c r="X3901" s="28">
        <f>IF(W3901=0,0,IF(E3901&gt;1,E3901-1,VLOOKUP(W3901,Months_Weeks!$A$1:$B$13,2,0)))</f>
        <v>3</v>
      </c>
      <c r="Y3901" s="30"/>
      <c r="Z3901" s="39"/>
      <c r="AA3901" s="31"/>
      <c r="AB3901" s="39"/>
      <c r="AC3901" s="31"/>
      <c r="AD3901" s="40"/>
      <c r="AE3901" s="31"/>
      <c r="AF3901" s="40"/>
      <c r="AG3901" s="31"/>
      <c r="AH3901" s="40"/>
      <c r="AI3901" s="31"/>
      <c r="AJ3901" s="40"/>
    </row>
    <row r="3902" spans="1:36" x14ac:dyDescent="0.25">
      <c r="A3902" s="37" t="s">
        <v>32</v>
      </c>
      <c r="B3902" s="37">
        <v>46</v>
      </c>
      <c r="C3902" s="26" t="str">
        <f>IFERROR(INDEX(Clients[Client_Name],MATCH(Table312[[#This Row],[Client_Code]],Clients[Client_Code],0)),"")</f>
        <v>VALLE FRIO</v>
      </c>
      <c r="D3902" s="25">
        <v>12</v>
      </c>
      <c r="E3902" s="25">
        <v>5</v>
      </c>
      <c r="F3902" s="25" t="b">
        <f>IF(E3902&gt;(VLOOKUP(D3902,Months_Weeks!$A$2:$B$13,2,TRUE)),FALSE)</f>
        <v>0</v>
      </c>
      <c r="G3902" s="63">
        <f>IF(Table312[[#This Row],[Facility]]="Buin",1.5%,0.25%)</f>
        <v>2.5000000000000001E-3</v>
      </c>
      <c r="H3902" s="38"/>
      <c r="I3902" s="38"/>
      <c r="J3902" s="27">
        <f t="shared" si="360"/>
        <v>0</v>
      </c>
      <c r="K3902" s="28">
        <f t="shared" si="361"/>
        <v>12</v>
      </c>
      <c r="L3902" s="27">
        <f>IF(K3902=0,0,IF(E3902&gt;1,E3902-1,VLOOKUP(K3902,Months_Weeks!$A$1:$B$13,2,0)))</f>
        <v>4</v>
      </c>
      <c r="M3902" s="29"/>
      <c r="N3902" s="39"/>
      <c r="O3902" s="39"/>
      <c r="P3902" s="50">
        <f t="shared" si="362"/>
        <v>0</v>
      </c>
      <c r="Q3902" s="28">
        <f t="shared" si="363"/>
        <v>12</v>
      </c>
      <c r="R3902" s="28">
        <f>IF(Q3902=0,0,IF(E3902&gt;1,E3902-1,VLOOKUP(Q3902,Months_Weeks!$A$1:$B$13,2,0)))</f>
        <v>4</v>
      </c>
      <c r="S3902" s="30"/>
      <c r="T3902" s="39"/>
      <c r="U3902" s="39"/>
      <c r="V3902" s="50">
        <f t="shared" si="364"/>
        <v>0</v>
      </c>
      <c r="W3902" s="28">
        <f t="shared" si="365"/>
        <v>12</v>
      </c>
      <c r="X3902" s="28">
        <f>IF(W3902=0,0,IF(E3902&gt;1,E3902-1,VLOOKUP(W3902,Months_Weeks!$A$1:$B$13,2,0)))</f>
        <v>4</v>
      </c>
      <c r="Y3902" s="30"/>
      <c r="Z3902" s="39"/>
      <c r="AA3902" s="31"/>
      <c r="AB3902" s="39"/>
      <c r="AC3902" s="31"/>
      <c r="AD3902" s="40"/>
      <c r="AE3902" s="31"/>
      <c r="AF3902" s="40"/>
      <c r="AG3902" s="31"/>
      <c r="AH3902" s="40"/>
      <c r="AI3902" s="31"/>
      <c r="AJ3902" s="40"/>
    </row>
    <row r="3903" spans="1:36" x14ac:dyDescent="0.25">
      <c r="A3903" s="37" t="s">
        <v>62</v>
      </c>
      <c r="B3903" s="37">
        <v>1018</v>
      </c>
      <c r="C3903" s="26" t="str">
        <f>IFERROR(INDEX(Clients[Client_Name],MATCH(Table312[[#This Row],[Client_Code]],Clients[Client_Code],0)),"")</f>
        <v>VALLE FRIO</v>
      </c>
      <c r="D3903" s="25">
        <v>1</v>
      </c>
      <c r="E3903" s="25">
        <v>1</v>
      </c>
      <c r="F3903" s="25" t="b">
        <f>IF(E3903&gt;(VLOOKUP(D3903,Months_Weeks!$A$2:$B$13,2,TRUE)),FALSE)</f>
        <v>0</v>
      </c>
      <c r="G3903" s="63">
        <f>IF(Table312[[#This Row],[Facility]]="Buin",1.5%,0.25%)</f>
        <v>1.4999999999999999E-2</v>
      </c>
      <c r="H3903" s="38">
        <v>0</v>
      </c>
      <c r="I3903" s="38"/>
      <c r="J3903" s="27">
        <f t="shared" si="360"/>
        <v>0</v>
      </c>
      <c r="K3903" s="28">
        <f t="shared" si="361"/>
        <v>0</v>
      </c>
      <c r="L3903" s="27">
        <f>IF(K3903=0,0,IF(E3903&gt;1,E3903-1,VLOOKUP(K3903,Months_Weeks!$A$1:$B$13,2,0)))</f>
        <v>0</v>
      </c>
      <c r="M3903" s="29"/>
      <c r="N3903" s="39"/>
      <c r="O3903" s="39"/>
      <c r="P3903" s="50">
        <f t="shared" si="362"/>
        <v>0</v>
      </c>
      <c r="Q3903" s="28">
        <f t="shared" si="363"/>
        <v>0</v>
      </c>
      <c r="R3903" s="28">
        <f>IF(Q3903=0,0,IF(E3903&gt;1,E3903-1,VLOOKUP(Q3903,Months_Weeks!$A$1:$B$13,2,0)))</f>
        <v>0</v>
      </c>
      <c r="S3903" s="30"/>
      <c r="T3903" s="39"/>
      <c r="U3903" s="39"/>
      <c r="V3903" s="50">
        <f t="shared" si="364"/>
        <v>0</v>
      </c>
      <c r="W3903" s="28">
        <f t="shared" si="365"/>
        <v>0</v>
      </c>
      <c r="X3903" s="28">
        <f>IF(W3903=0,0,IF(E3903&gt;1,E3903-1,VLOOKUP(W3903,Months_Weeks!$A$1:$B$13,2,0)))</f>
        <v>0</v>
      </c>
      <c r="Y3903" s="30"/>
      <c r="Z3903" s="39"/>
      <c r="AA3903" s="31">
        <v>1</v>
      </c>
      <c r="AB3903" s="72">
        <v>0.309</v>
      </c>
      <c r="AC3903" s="31"/>
      <c r="AD3903" s="40"/>
      <c r="AE3903" s="31"/>
      <c r="AF3903" s="40"/>
      <c r="AG3903" s="31"/>
      <c r="AH3903" s="40"/>
      <c r="AI3903" s="31">
        <v>1</v>
      </c>
      <c r="AJ3903" s="70">
        <v>8.4000000000000005E-2</v>
      </c>
    </row>
    <row r="3904" spans="1:36" x14ac:dyDescent="0.25">
      <c r="A3904" s="37" t="s">
        <v>62</v>
      </c>
      <c r="B3904" s="37">
        <v>1018</v>
      </c>
      <c r="C3904" s="26" t="str">
        <f>IFERROR(INDEX(Clients[Client_Name],MATCH(Table312[[#This Row],[Client_Code]],Clients[Client_Code],0)),"")</f>
        <v>VALLE FRIO</v>
      </c>
      <c r="D3904" s="25">
        <v>1</v>
      </c>
      <c r="E3904" s="25">
        <v>2</v>
      </c>
      <c r="F3904" s="25" t="b">
        <f>IF(E3904&gt;(VLOOKUP(D3904,Months_Weeks!$A$2:$B$13,2,TRUE)),FALSE)</f>
        <v>0</v>
      </c>
      <c r="G3904" s="63">
        <f>IF(Table312[[#This Row],[Facility]]="Buin",1.5%,0.25%)</f>
        <v>1.4999999999999999E-2</v>
      </c>
      <c r="H3904" s="38">
        <v>618</v>
      </c>
      <c r="I3904" s="38"/>
      <c r="J3904" s="27">
        <f t="shared" si="360"/>
        <v>618</v>
      </c>
      <c r="K3904" s="28">
        <f t="shared" si="361"/>
        <v>1</v>
      </c>
      <c r="L3904" s="27">
        <f>IF(K3904=0,0,IF(E3904&gt;1,E3904-1,VLOOKUP(K3904,Months_Weeks!$A$1:$B$13,2,0)))</f>
        <v>1</v>
      </c>
      <c r="M3904" s="29"/>
      <c r="N3904" s="39"/>
      <c r="O3904" s="39"/>
      <c r="P3904" s="50">
        <f t="shared" si="362"/>
        <v>0</v>
      </c>
      <c r="Q3904" s="28">
        <f t="shared" si="363"/>
        <v>1</v>
      </c>
      <c r="R3904" s="28">
        <f>IF(Q3904=0,0,IF(E3904&gt;1,E3904-1,VLOOKUP(Q3904,Months_Weeks!$A$1:$B$13,2,0)))</f>
        <v>1</v>
      </c>
      <c r="S3904" s="30"/>
      <c r="T3904" s="39"/>
      <c r="U3904" s="39"/>
      <c r="V3904" s="50">
        <f t="shared" si="364"/>
        <v>0</v>
      </c>
      <c r="W3904" s="28">
        <f t="shared" si="365"/>
        <v>1</v>
      </c>
      <c r="X3904" s="28">
        <f>IF(W3904=0,0,IF(E3904&gt;1,E3904-1,VLOOKUP(W3904,Months_Weeks!$A$1:$B$13,2,0)))</f>
        <v>1</v>
      </c>
      <c r="Y3904" s="30"/>
      <c r="Z3904" s="39"/>
      <c r="AA3904" s="31"/>
      <c r="AB3904" s="39"/>
      <c r="AC3904" s="31"/>
      <c r="AD3904" s="40"/>
      <c r="AE3904" s="31"/>
      <c r="AF3904" s="40"/>
      <c r="AG3904" s="31"/>
      <c r="AH3904" s="40"/>
      <c r="AI3904" s="31"/>
      <c r="AJ3904" s="40"/>
    </row>
    <row r="3905" spans="1:36" x14ac:dyDescent="0.25">
      <c r="A3905" s="37" t="s">
        <v>62</v>
      </c>
      <c r="B3905" s="37">
        <v>1018</v>
      </c>
      <c r="C3905" s="26" t="str">
        <f>IFERROR(INDEX(Clients[Client_Name],MATCH(Table312[[#This Row],[Client_Code]],Clients[Client_Code],0)),"")</f>
        <v>VALLE FRIO</v>
      </c>
      <c r="D3905" s="25">
        <v>1</v>
      </c>
      <c r="E3905" s="25">
        <v>3</v>
      </c>
      <c r="F3905" s="25" t="b">
        <f>IF(E3905&gt;(VLOOKUP(D3905,Months_Weeks!$A$2:$B$13,2,TRUE)),FALSE)</f>
        <v>0</v>
      </c>
      <c r="G3905" s="63">
        <f>IF(Table312[[#This Row],[Facility]]="Buin",1.5%,0.25%)</f>
        <v>1.4999999999999999E-2</v>
      </c>
      <c r="H3905" s="38">
        <v>243</v>
      </c>
      <c r="I3905" s="38"/>
      <c r="J3905" s="27">
        <f t="shared" si="360"/>
        <v>861</v>
      </c>
      <c r="K3905" s="28">
        <f t="shared" si="361"/>
        <v>1</v>
      </c>
      <c r="L3905" s="27">
        <f>IF(K3905=0,0,IF(E3905&gt;1,E3905-1,VLOOKUP(K3905,Months_Weeks!$A$1:$B$13,2,0)))</f>
        <v>2</v>
      </c>
      <c r="M3905" s="29"/>
      <c r="N3905" s="39"/>
      <c r="O3905" s="39"/>
      <c r="P3905" s="50">
        <f t="shared" si="362"/>
        <v>0</v>
      </c>
      <c r="Q3905" s="28">
        <f t="shared" si="363"/>
        <v>1</v>
      </c>
      <c r="R3905" s="28">
        <f>IF(Q3905=0,0,IF(E3905&gt;1,E3905-1,VLOOKUP(Q3905,Months_Weeks!$A$1:$B$13,2,0)))</f>
        <v>2</v>
      </c>
      <c r="S3905" s="30"/>
      <c r="T3905" s="39"/>
      <c r="U3905" s="39"/>
      <c r="V3905" s="50">
        <f t="shared" si="364"/>
        <v>0</v>
      </c>
      <c r="W3905" s="28">
        <f t="shared" si="365"/>
        <v>1</v>
      </c>
      <c r="X3905" s="28">
        <f>IF(W3905=0,0,IF(E3905&gt;1,E3905-1,VLOOKUP(W3905,Months_Weeks!$A$1:$B$13,2,0)))</f>
        <v>2</v>
      </c>
      <c r="Y3905" s="30"/>
      <c r="Z3905" s="39"/>
      <c r="AA3905" s="31"/>
      <c r="AB3905" s="39"/>
      <c r="AC3905" s="31"/>
      <c r="AD3905" s="40"/>
      <c r="AE3905" s="31"/>
      <c r="AF3905" s="40"/>
      <c r="AG3905" s="31"/>
      <c r="AH3905" s="40"/>
      <c r="AI3905" s="31"/>
      <c r="AJ3905" s="40"/>
    </row>
    <row r="3906" spans="1:36" x14ac:dyDescent="0.25">
      <c r="A3906" s="37" t="s">
        <v>62</v>
      </c>
      <c r="B3906" s="37">
        <v>1018</v>
      </c>
      <c r="C3906" s="26" t="str">
        <f>IFERROR(INDEX(Clients[Client_Name],MATCH(Table312[[#This Row],[Client_Code]],Clients[Client_Code],0)),"")</f>
        <v>VALLE FRIO</v>
      </c>
      <c r="D3906" s="25">
        <v>1</v>
      </c>
      <c r="E3906" s="25">
        <v>4</v>
      </c>
      <c r="F3906" s="25" t="b">
        <f>IF(E3906&gt;(VLOOKUP(D3906,Months_Weeks!$A$2:$B$13,2,TRUE)),FALSE)</f>
        <v>0</v>
      </c>
      <c r="G3906" s="63">
        <f>IF(Table312[[#This Row],[Facility]]="Buin",1.5%,0.25%)</f>
        <v>1.4999999999999999E-2</v>
      </c>
      <c r="H3906" s="38">
        <v>24</v>
      </c>
      <c r="I3906" s="38"/>
      <c r="J3906" s="27">
        <f t="shared" ref="J3906:J3969" si="366" xml:space="preserve"> SUMIFS(J:J,$B:$B,$B3906,$D:$D,K3906,$E:$E,L3906,$A:$A,$A3906)+H3906-I3906</f>
        <v>885</v>
      </c>
      <c r="K3906" s="28">
        <f t="shared" ref="K3906:K3969" si="367">IF(E3906&gt;1,D3906,D3906-1)</f>
        <v>1</v>
      </c>
      <c r="L3906" s="27">
        <f>IF(K3906=0,0,IF(E3906&gt;1,E3906-1,VLOOKUP(K3906,Months_Weeks!$A$1:$B$13,2,0)))</f>
        <v>3</v>
      </c>
      <c r="M3906" s="29"/>
      <c r="N3906" s="39"/>
      <c r="O3906" s="39"/>
      <c r="P3906" s="50">
        <f t="shared" ref="P3906:P3969" si="368" xml:space="preserve"> SUMIFS(P:P,$B:$B,$B3906,$D:$D,Q3906,$E:$E,R3906,$A:$A,$A3906)+N3906-O3906</f>
        <v>0</v>
      </c>
      <c r="Q3906" s="28">
        <f t="shared" ref="Q3906:Q3969" si="369">IF(E3906&gt;1,D3906,D3906-1)</f>
        <v>1</v>
      </c>
      <c r="R3906" s="28">
        <f>IF(Q3906=0,0,IF(E3906&gt;1,E3906-1,VLOOKUP(Q3906,Months_Weeks!$A$1:$B$13,2,0)))</f>
        <v>3</v>
      </c>
      <c r="S3906" s="30"/>
      <c r="T3906" s="39"/>
      <c r="U3906" s="39"/>
      <c r="V3906" s="50">
        <f t="shared" ref="V3906:V3969" si="370" xml:space="preserve"> SUMIFS(V:V,$B:$B,$B3906,$D:$D,W3906,$E:$E,X3906,$A:$A,$A3906)+T3906-U3906</f>
        <v>0</v>
      </c>
      <c r="W3906" s="28">
        <f t="shared" ref="W3906:W3969" si="371">IF(E3906&gt;1,D3906,D3906-1)</f>
        <v>1</v>
      </c>
      <c r="X3906" s="28">
        <f>IF(W3906=0,0,IF(E3906&gt;1,E3906-1,VLOOKUP(W3906,Months_Weeks!$A$1:$B$13,2,0)))</f>
        <v>3</v>
      </c>
      <c r="Y3906" s="30"/>
      <c r="Z3906" s="39"/>
      <c r="AA3906" s="31"/>
      <c r="AB3906" s="39"/>
      <c r="AC3906" s="31"/>
      <c r="AD3906" s="40"/>
      <c r="AE3906" s="31"/>
      <c r="AF3906" s="40"/>
      <c r="AG3906" s="31"/>
      <c r="AH3906" s="40"/>
      <c r="AI3906" s="31"/>
      <c r="AJ3906" s="40"/>
    </row>
    <row r="3907" spans="1:36" x14ac:dyDescent="0.25">
      <c r="A3907" s="37" t="s">
        <v>62</v>
      </c>
      <c r="B3907" s="37">
        <v>1018</v>
      </c>
      <c r="C3907" s="26" t="str">
        <f>IFERROR(INDEX(Clients[Client_Name],MATCH(Table312[[#This Row],[Client_Code]],Clients[Client_Code],0)),"")</f>
        <v>VALLE FRIO</v>
      </c>
      <c r="D3907" s="25">
        <v>2</v>
      </c>
      <c r="E3907" s="25">
        <v>1</v>
      </c>
      <c r="F3907" s="25" t="b">
        <f>IF(E3907&gt;(VLOOKUP(D3907,Months_Weeks!$A$2:$B$13,2,TRUE)),FALSE)</f>
        <v>0</v>
      </c>
      <c r="G3907" s="63">
        <f>IF(Table312[[#This Row],[Facility]]="Buin",1.5%,0.25%)</f>
        <v>1.4999999999999999E-2</v>
      </c>
      <c r="H3907" s="38">
        <v>0</v>
      </c>
      <c r="I3907" s="38"/>
      <c r="J3907" s="27">
        <f t="shared" si="366"/>
        <v>885</v>
      </c>
      <c r="K3907" s="28">
        <f t="shared" si="367"/>
        <v>1</v>
      </c>
      <c r="L3907" s="27">
        <f>IF(K3907=0,0,IF(E3907&gt;1,E3907-1,VLOOKUP(K3907,Months_Weeks!$A$1:$B$13,2,0)))</f>
        <v>4</v>
      </c>
      <c r="M3907" s="29"/>
      <c r="N3907" s="39"/>
      <c r="O3907" s="39"/>
      <c r="P3907" s="50">
        <f t="shared" si="368"/>
        <v>0</v>
      </c>
      <c r="Q3907" s="28">
        <f t="shared" si="369"/>
        <v>1</v>
      </c>
      <c r="R3907" s="28">
        <f>IF(Q3907=0,0,IF(E3907&gt;1,E3907-1,VLOOKUP(Q3907,Months_Weeks!$A$1:$B$13,2,0)))</f>
        <v>4</v>
      </c>
      <c r="S3907" s="30"/>
      <c r="T3907" s="39"/>
      <c r="U3907" s="39"/>
      <c r="V3907" s="50">
        <f t="shared" si="370"/>
        <v>0</v>
      </c>
      <c r="W3907" s="28">
        <f t="shared" si="371"/>
        <v>1</v>
      </c>
      <c r="X3907" s="28">
        <f>IF(W3907=0,0,IF(E3907&gt;1,E3907-1,VLOOKUP(W3907,Months_Weeks!$A$1:$B$13,2,0)))</f>
        <v>4</v>
      </c>
      <c r="Y3907" s="30"/>
      <c r="Z3907" s="39"/>
      <c r="AA3907" s="31"/>
      <c r="AB3907" s="39"/>
      <c r="AC3907" s="31"/>
      <c r="AD3907" s="40"/>
      <c r="AE3907" s="31"/>
      <c r="AF3907" s="40"/>
      <c r="AG3907" s="31"/>
      <c r="AH3907" s="40"/>
      <c r="AI3907" s="31"/>
      <c r="AJ3907" s="40"/>
    </row>
    <row r="3908" spans="1:36" x14ac:dyDescent="0.25">
      <c r="A3908" s="37" t="s">
        <v>62</v>
      </c>
      <c r="B3908" s="37">
        <v>1018</v>
      </c>
      <c r="C3908" s="26" t="str">
        <f>IFERROR(INDEX(Clients[Client_Name],MATCH(Table312[[#This Row],[Client_Code]],Clients[Client_Code],0)),"")</f>
        <v>VALLE FRIO</v>
      </c>
      <c r="D3908" s="25">
        <v>2</v>
      </c>
      <c r="E3908" s="25">
        <v>2</v>
      </c>
      <c r="F3908" s="25" t="b">
        <f>IF(E3908&gt;(VLOOKUP(D3908,Months_Weeks!$A$2:$B$13,2,TRUE)),FALSE)</f>
        <v>0</v>
      </c>
      <c r="G3908" s="63">
        <f>IF(Table312[[#This Row],[Facility]]="Buin",1.5%,0.25%)</f>
        <v>1.4999999999999999E-2</v>
      </c>
      <c r="H3908" s="38">
        <v>0</v>
      </c>
      <c r="I3908" s="38"/>
      <c r="J3908" s="27">
        <f t="shared" si="366"/>
        <v>885</v>
      </c>
      <c r="K3908" s="28">
        <f t="shared" si="367"/>
        <v>2</v>
      </c>
      <c r="L3908" s="27">
        <f>IF(K3908=0,0,IF(E3908&gt;1,E3908-1,VLOOKUP(K3908,Months_Weeks!$A$1:$B$13,2,0)))</f>
        <v>1</v>
      </c>
      <c r="M3908" s="29"/>
      <c r="N3908" s="39"/>
      <c r="O3908" s="39"/>
      <c r="P3908" s="50">
        <f t="shared" si="368"/>
        <v>0</v>
      </c>
      <c r="Q3908" s="28">
        <f t="shared" si="369"/>
        <v>2</v>
      </c>
      <c r="R3908" s="28">
        <f>IF(Q3908=0,0,IF(E3908&gt;1,E3908-1,VLOOKUP(Q3908,Months_Weeks!$A$1:$B$13,2,0)))</f>
        <v>1</v>
      </c>
      <c r="S3908" s="30"/>
      <c r="T3908" s="39"/>
      <c r="U3908" s="39"/>
      <c r="V3908" s="50">
        <f t="shared" si="370"/>
        <v>0</v>
      </c>
      <c r="W3908" s="28">
        <f t="shared" si="371"/>
        <v>2</v>
      </c>
      <c r="X3908" s="28">
        <f>IF(W3908=0,0,IF(E3908&gt;1,E3908-1,VLOOKUP(W3908,Months_Weeks!$A$1:$B$13,2,0)))</f>
        <v>1</v>
      </c>
      <c r="Y3908" s="30"/>
      <c r="Z3908" s="39"/>
      <c r="AA3908" s="31"/>
      <c r="AB3908" s="39"/>
      <c r="AC3908" s="31"/>
      <c r="AD3908" s="40"/>
      <c r="AE3908" s="31"/>
      <c r="AF3908" s="40"/>
      <c r="AG3908" s="31"/>
      <c r="AH3908" s="40"/>
      <c r="AI3908" s="31"/>
      <c r="AJ3908" s="40"/>
    </row>
    <row r="3909" spans="1:36" x14ac:dyDescent="0.25">
      <c r="A3909" s="37" t="s">
        <v>62</v>
      </c>
      <c r="B3909" s="37">
        <v>1018</v>
      </c>
      <c r="C3909" s="26" t="str">
        <f>IFERROR(INDEX(Clients[Client_Name],MATCH(Table312[[#This Row],[Client_Code]],Clients[Client_Code],0)),"")</f>
        <v>VALLE FRIO</v>
      </c>
      <c r="D3909" s="25">
        <v>2</v>
      </c>
      <c r="E3909" s="25">
        <v>3</v>
      </c>
      <c r="F3909" s="25" t="b">
        <f>IF(E3909&gt;(VLOOKUP(D3909,Months_Weeks!$A$2:$B$13,2,TRUE)),FALSE)</f>
        <v>0</v>
      </c>
      <c r="G3909" s="63">
        <f>IF(Table312[[#This Row],[Facility]]="Buin",1.5%,0.25%)</f>
        <v>1.4999999999999999E-2</v>
      </c>
      <c r="H3909" s="38">
        <v>0</v>
      </c>
      <c r="I3909" s="38"/>
      <c r="J3909" s="27">
        <f t="shared" si="366"/>
        <v>885</v>
      </c>
      <c r="K3909" s="28">
        <f t="shared" si="367"/>
        <v>2</v>
      </c>
      <c r="L3909" s="27">
        <f>IF(K3909=0,0,IF(E3909&gt;1,E3909-1,VLOOKUP(K3909,Months_Weeks!$A$1:$B$13,2,0)))</f>
        <v>2</v>
      </c>
      <c r="M3909" s="29"/>
      <c r="N3909" s="39"/>
      <c r="O3909" s="39"/>
      <c r="P3909" s="50">
        <f t="shared" si="368"/>
        <v>0</v>
      </c>
      <c r="Q3909" s="28">
        <f t="shared" si="369"/>
        <v>2</v>
      </c>
      <c r="R3909" s="28">
        <f>IF(Q3909=0,0,IF(E3909&gt;1,E3909-1,VLOOKUP(Q3909,Months_Weeks!$A$1:$B$13,2,0)))</f>
        <v>2</v>
      </c>
      <c r="S3909" s="30"/>
      <c r="T3909" s="39"/>
      <c r="U3909" s="39"/>
      <c r="V3909" s="50">
        <f t="shared" si="370"/>
        <v>0</v>
      </c>
      <c r="W3909" s="28">
        <f t="shared" si="371"/>
        <v>2</v>
      </c>
      <c r="X3909" s="28">
        <f>IF(W3909=0,0,IF(E3909&gt;1,E3909-1,VLOOKUP(W3909,Months_Weeks!$A$1:$B$13,2,0)))</f>
        <v>2</v>
      </c>
      <c r="Y3909" s="30"/>
      <c r="Z3909" s="39"/>
      <c r="AA3909" s="31"/>
      <c r="AB3909" s="39"/>
      <c r="AC3909" s="31"/>
      <c r="AD3909" s="40"/>
      <c r="AE3909" s="31"/>
      <c r="AF3909" s="40"/>
      <c r="AG3909" s="31"/>
      <c r="AH3909" s="40"/>
      <c r="AI3909" s="31"/>
      <c r="AJ3909" s="40"/>
    </row>
    <row r="3910" spans="1:36" x14ac:dyDescent="0.25">
      <c r="A3910" s="37" t="s">
        <v>62</v>
      </c>
      <c r="B3910" s="37">
        <v>1018</v>
      </c>
      <c r="C3910" s="26" t="str">
        <f>IFERROR(INDEX(Clients[Client_Name],MATCH(Table312[[#This Row],[Client_Code]],Clients[Client_Code],0)),"")</f>
        <v>VALLE FRIO</v>
      </c>
      <c r="D3910" s="25">
        <v>2</v>
      </c>
      <c r="E3910" s="25">
        <v>4</v>
      </c>
      <c r="F3910" s="25" t="b">
        <f>IF(E3910&gt;(VLOOKUP(D3910,Months_Weeks!$A$2:$B$13,2,TRUE)),FALSE)</f>
        <v>0</v>
      </c>
      <c r="G3910" s="63">
        <f>IF(Table312[[#This Row],[Facility]]="Buin",1.5%,0.25%)</f>
        <v>1.4999999999999999E-2</v>
      </c>
      <c r="H3910" s="38">
        <v>254</v>
      </c>
      <c r="I3910" s="38"/>
      <c r="J3910" s="27">
        <f t="shared" si="366"/>
        <v>1139</v>
      </c>
      <c r="K3910" s="28">
        <f t="shared" si="367"/>
        <v>2</v>
      </c>
      <c r="L3910" s="27">
        <f>IF(K3910=0,0,IF(E3910&gt;1,E3910-1,VLOOKUP(K3910,Months_Weeks!$A$1:$B$13,2,0)))</f>
        <v>3</v>
      </c>
      <c r="M3910" s="29"/>
      <c r="N3910" s="39"/>
      <c r="O3910" s="39"/>
      <c r="P3910" s="50">
        <f t="shared" si="368"/>
        <v>0</v>
      </c>
      <c r="Q3910" s="28">
        <f t="shared" si="369"/>
        <v>2</v>
      </c>
      <c r="R3910" s="28">
        <f>IF(Q3910=0,0,IF(E3910&gt;1,E3910-1,VLOOKUP(Q3910,Months_Weeks!$A$1:$B$13,2,0)))</f>
        <v>3</v>
      </c>
      <c r="S3910" s="30"/>
      <c r="T3910" s="39"/>
      <c r="U3910" s="39"/>
      <c r="V3910" s="50">
        <f t="shared" si="370"/>
        <v>0</v>
      </c>
      <c r="W3910" s="28">
        <f t="shared" si="371"/>
        <v>2</v>
      </c>
      <c r="X3910" s="28">
        <f>IF(W3910=0,0,IF(E3910&gt;1,E3910-1,VLOOKUP(W3910,Months_Weeks!$A$1:$B$13,2,0)))</f>
        <v>3</v>
      </c>
      <c r="Y3910" s="30"/>
      <c r="Z3910" s="39"/>
      <c r="AA3910" s="31"/>
      <c r="AB3910" s="39"/>
      <c r="AC3910" s="31"/>
      <c r="AD3910" s="40"/>
      <c r="AE3910" s="31"/>
      <c r="AF3910" s="40"/>
      <c r="AG3910" s="31"/>
      <c r="AH3910" s="40"/>
      <c r="AI3910" s="31"/>
      <c r="AJ3910" s="40"/>
    </row>
    <row r="3911" spans="1:36" x14ac:dyDescent="0.25">
      <c r="A3911" s="37" t="s">
        <v>62</v>
      </c>
      <c r="B3911" s="37">
        <v>1018</v>
      </c>
      <c r="C3911" s="26" t="str">
        <f>IFERROR(INDEX(Clients[Client_Name],MATCH(Table312[[#This Row],[Client_Code]],Clients[Client_Code],0)),"")</f>
        <v>VALLE FRIO</v>
      </c>
      <c r="D3911" s="25">
        <v>3</v>
      </c>
      <c r="E3911" s="25">
        <v>1</v>
      </c>
      <c r="F3911" s="25" t="b">
        <f>IF(E3911&gt;(VLOOKUP(D3911,Months_Weeks!$A$2:$B$13,2,TRUE)),FALSE)</f>
        <v>0</v>
      </c>
      <c r="G3911" s="63">
        <f>IF(Table312[[#This Row],[Facility]]="Buin",1.5%,0.25%)</f>
        <v>1.4999999999999999E-2</v>
      </c>
      <c r="H3911" s="38">
        <v>189</v>
      </c>
      <c r="I3911" s="38"/>
      <c r="J3911" s="27">
        <f t="shared" si="366"/>
        <v>1328</v>
      </c>
      <c r="K3911" s="28">
        <f t="shared" si="367"/>
        <v>2</v>
      </c>
      <c r="L3911" s="27">
        <f>IF(K3911=0,0,IF(E3911&gt;1,E3911-1,VLOOKUP(K3911,Months_Weeks!$A$1:$B$13,2,0)))</f>
        <v>4</v>
      </c>
      <c r="M3911" s="29"/>
      <c r="N3911" s="39"/>
      <c r="O3911" s="39"/>
      <c r="P3911" s="50">
        <f t="shared" si="368"/>
        <v>0</v>
      </c>
      <c r="Q3911" s="28">
        <f t="shared" si="369"/>
        <v>2</v>
      </c>
      <c r="R3911" s="28">
        <f>IF(Q3911=0,0,IF(E3911&gt;1,E3911-1,VLOOKUP(Q3911,Months_Weeks!$A$1:$B$13,2,0)))</f>
        <v>4</v>
      </c>
      <c r="S3911" s="30"/>
      <c r="T3911" s="39"/>
      <c r="U3911" s="39"/>
      <c r="V3911" s="50">
        <f t="shared" si="370"/>
        <v>0</v>
      </c>
      <c r="W3911" s="28">
        <f t="shared" si="371"/>
        <v>2</v>
      </c>
      <c r="X3911" s="28">
        <f>IF(W3911=0,0,IF(E3911&gt;1,E3911-1,VLOOKUP(W3911,Months_Weeks!$A$1:$B$13,2,0)))</f>
        <v>4</v>
      </c>
      <c r="Y3911" s="30"/>
      <c r="Z3911" s="39"/>
      <c r="AA3911" s="31"/>
      <c r="AB3911" s="39"/>
      <c r="AC3911" s="31"/>
      <c r="AD3911" s="40"/>
      <c r="AE3911" s="31"/>
      <c r="AF3911" s="40"/>
      <c r="AG3911" s="31"/>
      <c r="AH3911" s="40"/>
      <c r="AI3911" s="31"/>
      <c r="AJ3911" s="40"/>
    </row>
    <row r="3912" spans="1:36" x14ac:dyDescent="0.25">
      <c r="A3912" s="37" t="s">
        <v>62</v>
      </c>
      <c r="B3912" s="37">
        <v>1018</v>
      </c>
      <c r="C3912" s="26" t="str">
        <f>IFERROR(INDEX(Clients[Client_Name],MATCH(Table312[[#This Row],[Client_Code]],Clients[Client_Code],0)),"")</f>
        <v>VALLE FRIO</v>
      </c>
      <c r="D3912" s="25">
        <v>3</v>
      </c>
      <c r="E3912" s="25">
        <v>2</v>
      </c>
      <c r="F3912" s="25" t="b">
        <f>IF(E3912&gt;(VLOOKUP(D3912,Months_Weeks!$A$2:$B$13,2,TRUE)),FALSE)</f>
        <v>0</v>
      </c>
      <c r="G3912" s="63">
        <f>IF(Table312[[#This Row],[Facility]]="Buin",1.5%,0.25%)</f>
        <v>1.4999999999999999E-2</v>
      </c>
      <c r="H3912" s="38">
        <v>50</v>
      </c>
      <c r="I3912" s="38"/>
      <c r="J3912" s="27">
        <f t="shared" si="366"/>
        <v>1378</v>
      </c>
      <c r="K3912" s="28">
        <f t="shared" si="367"/>
        <v>3</v>
      </c>
      <c r="L3912" s="27">
        <f>IF(K3912=0,0,IF(E3912&gt;1,E3912-1,VLOOKUP(K3912,Months_Weeks!$A$1:$B$13,2,0)))</f>
        <v>1</v>
      </c>
      <c r="M3912" s="29"/>
      <c r="N3912" s="39"/>
      <c r="O3912" s="39"/>
      <c r="P3912" s="50">
        <f t="shared" si="368"/>
        <v>0</v>
      </c>
      <c r="Q3912" s="28">
        <f t="shared" si="369"/>
        <v>3</v>
      </c>
      <c r="R3912" s="28">
        <f>IF(Q3912=0,0,IF(E3912&gt;1,E3912-1,VLOOKUP(Q3912,Months_Weeks!$A$1:$B$13,2,0)))</f>
        <v>1</v>
      </c>
      <c r="S3912" s="30"/>
      <c r="T3912" s="39"/>
      <c r="U3912" s="39"/>
      <c r="V3912" s="50">
        <f t="shared" si="370"/>
        <v>0</v>
      </c>
      <c r="W3912" s="28">
        <f t="shared" si="371"/>
        <v>3</v>
      </c>
      <c r="X3912" s="28">
        <f>IF(W3912=0,0,IF(E3912&gt;1,E3912-1,VLOOKUP(W3912,Months_Weeks!$A$1:$B$13,2,0)))</f>
        <v>1</v>
      </c>
      <c r="Y3912" s="30"/>
      <c r="Z3912" s="39"/>
      <c r="AA3912" s="31"/>
      <c r="AB3912" s="39"/>
      <c r="AC3912" s="31"/>
      <c r="AD3912" s="40"/>
      <c r="AE3912" s="31"/>
      <c r="AF3912" s="40"/>
      <c r="AG3912" s="31"/>
      <c r="AH3912" s="40"/>
      <c r="AI3912" s="31"/>
      <c r="AJ3912" s="40"/>
    </row>
    <row r="3913" spans="1:36" x14ac:dyDescent="0.25">
      <c r="A3913" s="37" t="s">
        <v>62</v>
      </c>
      <c r="B3913" s="37">
        <v>1018</v>
      </c>
      <c r="C3913" s="26" t="str">
        <f>IFERROR(INDEX(Clients[Client_Name],MATCH(Table312[[#This Row],[Client_Code]],Clients[Client_Code],0)),"")</f>
        <v>VALLE FRIO</v>
      </c>
      <c r="D3913" s="25">
        <v>3</v>
      </c>
      <c r="E3913" s="25">
        <v>3</v>
      </c>
      <c r="F3913" s="25" t="b">
        <f>IF(E3913&gt;(VLOOKUP(D3913,Months_Weeks!$A$2:$B$13,2,TRUE)),FALSE)</f>
        <v>0</v>
      </c>
      <c r="G3913" s="63">
        <f>IF(Table312[[#This Row],[Facility]]="Buin",1.5%,0.25%)</f>
        <v>1.4999999999999999E-2</v>
      </c>
      <c r="H3913" s="38">
        <v>50</v>
      </c>
      <c r="I3913" s="38"/>
      <c r="J3913" s="27">
        <f t="shared" si="366"/>
        <v>1428</v>
      </c>
      <c r="K3913" s="28">
        <f t="shared" si="367"/>
        <v>3</v>
      </c>
      <c r="L3913" s="27">
        <f>IF(K3913=0,0,IF(E3913&gt;1,E3913-1,VLOOKUP(K3913,Months_Weeks!$A$1:$B$13,2,0)))</f>
        <v>2</v>
      </c>
      <c r="M3913" s="29"/>
      <c r="N3913" s="39"/>
      <c r="O3913" s="39"/>
      <c r="P3913" s="50">
        <f t="shared" si="368"/>
        <v>0</v>
      </c>
      <c r="Q3913" s="28">
        <f t="shared" si="369"/>
        <v>3</v>
      </c>
      <c r="R3913" s="28">
        <f>IF(Q3913=0,0,IF(E3913&gt;1,E3913-1,VLOOKUP(Q3913,Months_Weeks!$A$1:$B$13,2,0)))</f>
        <v>2</v>
      </c>
      <c r="S3913" s="30"/>
      <c r="T3913" s="39"/>
      <c r="U3913" s="39"/>
      <c r="V3913" s="50">
        <f t="shared" si="370"/>
        <v>0</v>
      </c>
      <c r="W3913" s="28">
        <f t="shared" si="371"/>
        <v>3</v>
      </c>
      <c r="X3913" s="28">
        <f>IF(W3913=0,0,IF(E3913&gt;1,E3913-1,VLOOKUP(W3913,Months_Weeks!$A$1:$B$13,2,0)))</f>
        <v>2</v>
      </c>
      <c r="Y3913" s="30"/>
      <c r="Z3913" s="39"/>
      <c r="AA3913" s="31"/>
      <c r="AB3913" s="39"/>
      <c r="AC3913" s="31"/>
      <c r="AD3913" s="40"/>
      <c r="AE3913" s="31"/>
      <c r="AF3913" s="40"/>
      <c r="AG3913" s="31"/>
      <c r="AH3913" s="40"/>
      <c r="AI3913" s="31"/>
      <c r="AJ3913" s="40"/>
    </row>
    <row r="3914" spans="1:36" x14ac:dyDescent="0.25">
      <c r="A3914" s="37" t="s">
        <v>62</v>
      </c>
      <c r="B3914" s="37">
        <v>1018</v>
      </c>
      <c r="C3914" s="26" t="str">
        <f>IFERROR(INDEX(Clients[Client_Name],MATCH(Table312[[#This Row],[Client_Code]],Clients[Client_Code],0)),"")</f>
        <v>VALLE FRIO</v>
      </c>
      <c r="D3914" s="25">
        <v>3</v>
      </c>
      <c r="E3914" s="25">
        <v>4</v>
      </c>
      <c r="F3914" s="25" t="b">
        <f>IF(E3914&gt;(VLOOKUP(D3914,Months_Weeks!$A$2:$B$13,2,TRUE)),FALSE)</f>
        <v>0</v>
      </c>
      <c r="G3914" s="63">
        <f>IF(Table312[[#This Row],[Facility]]="Buin",1.5%,0.25%)</f>
        <v>1.4999999999999999E-2</v>
      </c>
      <c r="H3914" s="38">
        <v>50</v>
      </c>
      <c r="I3914" s="38"/>
      <c r="J3914" s="27">
        <f t="shared" si="366"/>
        <v>1478</v>
      </c>
      <c r="K3914" s="28">
        <f t="shared" si="367"/>
        <v>3</v>
      </c>
      <c r="L3914" s="27">
        <f>IF(K3914=0,0,IF(E3914&gt;1,E3914-1,VLOOKUP(K3914,Months_Weeks!$A$1:$B$13,2,0)))</f>
        <v>3</v>
      </c>
      <c r="M3914" s="29"/>
      <c r="N3914" s="39"/>
      <c r="O3914" s="39"/>
      <c r="P3914" s="50">
        <f t="shared" si="368"/>
        <v>0</v>
      </c>
      <c r="Q3914" s="28">
        <f t="shared" si="369"/>
        <v>3</v>
      </c>
      <c r="R3914" s="28">
        <f>IF(Q3914=0,0,IF(E3914&gt;1,E3914-1,VLOOKUP(Q3914,Months_Weeks!$A$1:$B$13,2,0)))</f>
        <v>3</v>
      </c>
      <c r="S3914" s="30"/>
      <c r="T3914" s="39"/>
      <c r="U3914" s="39"/>
      <c r="V3914" s="50">
        <f t="shared" si="370"/>
        <v>0</v>
      </c>
      <c r="W3914" s="28">
        <f t="shared" si="371"/>
        <v>3</v>
      </c>
      <c r="X3914" s="28">
        <f>IF(W3914=0,0,IF(E3914&gt;1,E3914-1,VLOOKUP(W3914,Months_Weeks!$A$1:$B$13,2,0)))</f>
        <v>3</v>
      </c>
      <c r="Y3914" s="30"/>
      <c r="Z3914" s="39"/>
      <c r="AA3914" s="31"/>
      <c r="AB3914" s="39"/>
      <c r="AC3914" s="31"/>
      <c r="AD3914" s="40"/>
      <c r="AE3914" s="31"/>
      <c r="AF3914" s="40"/>
      <c r="AG3914" s="31"/>
      <c r="AH3914" s="40"/>
      <c r="AI3914" s="31"/>
      <c r="AJ3914" s="40"/>
    </row>
    <row r="3915" spans="1:36" x14ac:dyDescent="0.25">
      <c r="A3915" s="37" t="s">
        <v>62</v>
      </c>
      <c r="B3915" s="37">
        <v>1018</v>
      </c>
      <c r="C3915" s="26" t="str">
        <f>IFERROR(INDEX(Clients[Client_Name],MATCH(Table312[[#This Row],[Client_Code]],Clients[Client_Code],0)),"")</f>
        <v>VALLE FRIO</v>
      </c>
      <c r="D3915" s="25">
        <v>3</v>
      </c>
      <c r="E3915" s="25">
        <v>5</v>
      </c>
      <c r="F3915" s="25" t="b">
        <f>IF(E3915&gt;(VLOOKUP(D3915,Months_Weeks!$A$2:$B$13,2,TRUE)),FALSE)</f>
        <v>0</v>
      </c>
      <c r="G3915" s="63">
        <f>IF(Table312[[#This Row],[Facility]]="Buin",1.5%,0.25%)</f>
        <v>1.4999999999999999E-2</v>
      </c>
      <c r="H3915" s="38">
        <v>50</v>
      </c>
      <c r="I3915" s="38"/>
      <c r="J3915" s="27">
        <f t="shared" si="366"/>
        <v>1528</v>
      </c>
      <c r="K3915" s="28">
        <f t="shared" si="367"/>
        <v>3</v>
      </c>
      <c r="L3915" s="27">
        <f>IF(K3915=0,0,IF(E3915&gt;1,E3915-1,VLOOKUP(K3915,Months_Weeks!$A$1:$B$13,2,0)))</f>
        <v>4</v>
      </c>
      <c r="M3915" s="29"/>
      <c r="N3915" s="39"/>
      <c r="O3915" s="39"/>
      <c r="P3915" s="50">
        <f t="shared" si="368"/>
        <v>0</v>
      </c>
      <c r="Q3915" s="28">
        <f t="shared" si="369"/>
        <v>3</v>
      </c>
      <c r="R3915" s="28">
        <f>IF(Q3915=0,0,IF(E3915&gt;1,E3915-1,VLOOKUP(Q3915,Months_Weeks!$A$1:$B$13,2,0)))</f>
        <v>4</v>
      </c>
      <c r="S3915" s="30"/>
      <c r="T3915" s="39"/>
      <c r="U3915" s="39"/>
      <c r="V3915" s="50">
        <f t="shared" si="370"/>
        <v>0</v>
      </c>
      <c r="W3915" s="28">
        <f t="shared" si="371"/>
        <v>3</v>
      </c>
      <c r="X3915" s="28">
        <f>IF(W3915=0,0,IF(E3915&gt;1,E3915-1,VLOOKUP(W3915,Months_Weeks!$A$1:$B$13,2,0)))</f>
        <v>4</v>
      </c>
      <c r="Y3915" s="30"/>
      <c r="Z3915" s="39"/>
      <c r="AA3915" s="31"/>
      <c r="AB3915" s="39"/>
      <c r="AC3915" s="31"/>
      <c r="AD3915" s="40"/>
      <c r="AE3915" s="31"/>
      <c r="AF3915" s="40"/>
      <c r="AG3915" s="31"/>
      <c r="AH3915" s="40"/>
      <c r="AI3915" s="31"/>
      <c r="AJ3915" s="40"/>
    </row>
    <row r="3916" spans="1:36" x14ac:dyDescent="0.25">
      <c r="A3916" s="37" t="s">
        <v>62</v>
      </c>
      <c r="B3916" s="37">
        <v>1018</v>
      </c>
      <c r="C3916" s="26" t="str">
        <f>IFERROR(INDEX(Clients[Client_Name],MATCH(Table312[[#This Row],[Client_Code]],Clients[Client_Code],0)),"")</f>
        <v>VALLE FRIO</v>
      </c>
      <c r="D3916" s="25">
        <v>4</v>
      </c>
      <c r="E3916" s="25">
        <v>1</v>
      </c>
      <c r="F3916" s="25" t="b">
        <f>IF(E3916&gt;(VLOOKUP(D3916,Months_Weeks!$A$2:$B$13,2,TRUE)),FALSE)</f>
        <v>0</v>
      </c>
      <c r="G3916" s="63">
        <f>IF(Table312[[#This Row],[Facility]]="Buin",1.5%,0.25%)</f>
        <v>1.4999999999999999E-2</v>
      </c>
      <c r="H3916" s="38">
        <v>50</v>
      </c>
      <c r="I3916" s="38"/>
      <c r="J3916" s="27">
        <f t="shared" si="366"/>
        <v>1578</v>
      </c>
      <c r="K3916" s="28">
        <f t="shared" si="367"/>
        <v>3</v>
      </c>
      <c r="L3916" s="27">
        <f>IF(K3916=0,0,IF(E3916&gt;1,E3916-1,VLOOKUP(K3916,Months_Weeks!$A$1:$B$13,2,0)))</f>
        <v>5</v>
      </c>
      <c r="M3916" s="29"/>
      <c r="N3916" s="39"/>
      <c r="O3916" s="39"/>
      <c r="P3916" s="50">
        <f t="shared" si="368"/>
        <v>0</v>
      </c>
      <c r="Q3916" s="28">
        <f t="shared" si="369"/>
        <v>3</v>
      </c>
      <c r="R3916" s="28">
        <f>IF(Q3916=0,0,IF(E3916&gt;1,E3916-1,VLOOKUP(Q3916,Months_Weeks!$A$1:$B$13,2,0)))</f>
        <v>5</v>
      </c>
      <c r="S3916" s="30"/>
      <c r="T3916" s="39"/>
      <c r="U3916" s="39"/>
      <c r="V3916" s="50">
        <f t="shared" si="370"/>
        <v>0</v>
      </c>
      <c r="W3916" s="28">
        <f t="shared" si="371"/>
        <v>3</v>
      </c>
      <c r="X3916" s="28">
        <f>IF(W3916=0,0,IF(E3916&gt;1,E3916-1,VLOOKUP(W3916,Months_Weeks!$A$1:$B$13,2,0)))</f>
        <v>5</v>
      </c>
      <c r="Y3916" s="30"/>
      <c r="Z3916" s="39"/>
      <c r="AA3916" s="31"/>
      <c r="AB3916" s="39"/>
      <c r="AC3916" s="31"/>
      <c r="AD3916" s="40"/>
      <c r="AE3916" s="31"/>
      <c r="AF3916" s="40"/>
      <c r="AG3916" s="31"/>
      <c r="AH3916" s="40"/>
      <c r="AI3916" s="31"/>
      <c r="AJ3916" s="40"/>
    </row>
    <row r="3917" spans="1:36" x14ac:dyDescent="0.25">
      <c r="A3917" s="37" t="s">
        <v>62</v>
      </c>
      <c r="B3917" s="37">
        <v>1018</v>
      </c>
      <c r="C3917" s="26" t="str">
        <f>IFERROR(INDEX(Clients[Client_Name],MATCH(Table312[[#This Row],[Client_Code]],Clients[Client_Code],0)),"")</f>
        <v>VALLE FRIO</v>
      </c>
      <c r="D3917" s="25">
        <v>4</v>
      </c>
      <c r="E3917" s="25">
        <v>2</v>
      </c>
      <c r="F3917" s="25" t="b">
        <f>IF(E3917&gt;(VLOOKUP(D3917,Months_Weeks!$A$2:$B$13,2,TRUE)),FALSE)</f>
        <v>0</v>
      </c>
      <c r="G3917" s="63">
        <f>IF(Table312[[#This Row],[Facility]]="Buin",1.5%,0.25%)</f>
        <v>1.4999999999999999E-2</v>
      </c>
      <c r="H3917" s="38">
        <v>50</v>
      </c>
      <c r="I3917" s="38"/>
      <c r="J3917" s="27">
        <f t="shared" si="366"/>
        <v>1628</v>
      </c>
      <c r="K3917" s="28">
        <f t="shared" si="367"/>
        <v>4</v>
      </c>
      <c r="L3917" s="27">
        <f>IF(K3917=0,0,IF(E3917&gt;1,E3917-1,VLOOKUP(K3917,Months_Weeks!$A$1:$B$13,2,0)))</f>
        <v>1</v>
      </c>
      <c r="M3917" s="29"/>
      <c r="N3917" s="39"/>
      <c r="O3917" s="39"/>
      <c r="P3917" s="50">
        <f t="shared" si="368"/>
        <v>0</v>
      </c>
      <c r="Q3917" s="28">
        <f t="shared" si="369"/>
        <v>4</v>
      </c>
      <c r="R3917" s="28">
        <f>IF(Q3917=0,0,IF(E3917&gt;1,E3917-1,VLOOKUP(Q3917,Months_Weeks!$A$1:$B$13,2,0)))</f>
        <v>1</v>
      </c>
      <c r="S3917" s="30"/>
      <c r="T3917" s="39"/>
      <c r="U3917" s="39"/>
      <c r="V3917" s="50">
        <f t="shared" si="370"/>
        <v>0</v>
      </c>
      <c r="W3917" s="28">
        <f t="shared" si="371"/>
        <v>4</v>
      </c>
      <c r="X3917" s="28">
        <f>IF(W3917=0,0,IF(E3917&gt;1,E3917-1,VLOOKUP(W3917,Months_Weeks!$A$1:$B$13,2,0)))</f>
        <v>1</v>
      </c>
      <c r="Y3917" s="30"/>
      <c r="Z3917" s="39"/>
      <c r="AA3917" s="31"/>
      <c r="AB3917" s="39"/>
      <c r="AC3917" s="31"/>
      <c r="AD3917" s="40"/>
      <c r="AE3917" s="31"/>
      <c r="AF3917" s="40"/>
      <c r="AG3917" s="31"/>
      <c r="AH3917" s="40"/>
      <c r="AI3917" s="31"/>
      <c r="AJ3917" s="40"/>
    </row>
    <row r="3918" spans="1:36" x14ac:dyDescent="0.25">
      <c r="A3918" s="37" t="s">
        <v>62</v>
      </c>
      <c r="B3918" s="37">
        <v>1018</v>
      </c>
      <c r="C3918" s="26" t="str">
        <f>IFERROR(INDEX(Clients[Client_Name],MATCH(Table312[[#This Row],[Client_Code]],Clients[Client_Code],0)),"")</f>
        <v>VALLE FRIO</v>
      </c>
      <c r="D3918" s="25">
        <v>4</v>
      </c>
      <c r="E3918" s="25">
        <v>3</v>
      </c>
      <c r="F3918" s="25" t="b">
        <f>IF(E3918&gt;(VLOOKUP(D3918,Months_Weeks!$A$2:$B$13,2,TRUE)),FALSE)</f>
        <v>0</v>
      </c>
      <c r="G3918" s="63">
        <f>IF(Table312[[#This Row],[Facility]]="Buin",1.5%,0.25%)</f>
        <v>1.4999999999999999E-2</v>
      </c>
      <c r="H3918" s="38"/>
      <c r="I3918" s="38"/>
      <c r="J3918" s="27">
        <f t="shared" si="366"/>
        <v>1628</v>
      </c>
      <c r="K3918" s="28">
        <f t="shared" si="367"/>
        <v>4</v>
      </c>
      <c r="L3918" s="27">
        <f>IF(K3918=0,0,IF(E3918&gt;1,E3918-1,VLOOKUP(K3918,Months_Weeks!$A$1:$B$13,2,0)))</f>
        <v>2</v>
      </c>
      <c r="M3918" s="29"/>
      <c r="N3918" s="39"/>
      <c r="O3918" s="39"/>
      <c r="P3918" s="50">
        <f t="shared" si="368"/>
        <v>0</v>
      </c>
      <c r="Q3918" s="28">
        <f t="shared" si="369"/>
        <v>4</v>
      </c>
      <c r="R3918" s="28">
        <f>IF(Q3918=0,0,IF(E3918&gt;1,E3918-1,VLOOKUP(Q3918,Months_Weeks!$A$1:$B$13,2,0)))</f>
        <v>2</v>
      </c>
      <c r="S3918" s="30"/>
      <c r="T3918" s="39"/>
      <c r="U3918" s="39"/>
      <c r="V3918" s="50">
        <f t="shared" si="370"/>
        <v>0</v>
      </c>
      <c r="W3918" s="28">
        <f t="shared" si="371"/>
        <v>4</v>
      </c>
      <c r="X3918" s="28">
        <f>IF(W3918=0,0,IF(E3918&gt;1,E3918-1,VLOOKUP(W3918,Months_Weeks!$A$1:$B$13,2,0)))</f>
        <v>2</v>
      </c>
      <c r="Y3918" s="30"/>
      <c r="Z3918" s="39"/>
      <c r="AA3918" s="31"/>
      <c r="AB3918" s="39"/>
      <c r="AC3918" s="31"/>
      <c r="AD3918" s="40"/>
      <c r="AE3918" s="31"/>
      <c r="AF3918" s="40"/>
      <c r="AG3918" s="31"/>
      <c r="AH3918" s="40"/>
      <c r="AI3918" s="31"/>
      <c r="AJ3918" s="40"/>
    </row>
    <row r="3919" spans="1:36" x14ac:dyDescent="0.25">
      <c r="A3919" s="37" t="s">
        <v>62</v>
      </c>
      <c r="B3919" s="37">
        <v>1018</v>
      </c>
      <c r="C3919" s="26" t="str">
        <f>IFERROR(INDEX(Clients[Client_Name],MATCH(Table312[[#This Row],[Client_Code]],Clients[Client_Code],0)),"")</f>
        <v>VALLE FRIO</v>
      </c>
      <c r="D3919" s="25">
        <v>4</v>
      </c>
      <c r="E3919" s="25">
        <v>4</v>
      </c>
      <c r="F3919" s="25" t="b">
        <f>IF(E3919&gt;(VLOOKUP(D3919,Months_Weeks!$A$2:$B$13,2,TRUE)),FALSE)</f>
        <v>0</v>
      </c>
      <c r="G3919" s="63">
        <f>IF(Table312[[#This Row],[Facility]]="Buin",1.5%,0.25%)</f>
        <v>1.4999999999999999E-2</v>
      </c>
      <c r="H3919" s="38"/>
      <c r="I3919" s="38"/>
      <c r="J3919" s="27">
        <f t="shared" si="366"/>
        <v>1628</v>
      </c>
      <c r="K3919" s="28">
        <f t="shared" si="367"/>
        <v>4</v>
      </c>
      <c r="L3919" s="27">
        <f>IF(K3919=0,0,IF(E3919&gt;1,E3919-1,VLOOKUP(K3919,Months_Weeks!$A$1:$B$13,2,0)))</f>
        <v>3</v>
      </c>
      <c r="M3919" s="29"/>
      <c r="N3919" s="39"/>
      <c r="O3919" s="39"/>
      <c r="P3919" s="50">
        <f t="shared" si="368"/>
        <v>0</v>
      </c>
      <c r="Q3919" s="28">
        <f t="shared" si="369"/>
        <v>4</v>
      </c>
      <c r="R3919" s="28">
        <f>IF(Q3919=0,0,IF(E3919&gt;1,E3919-1,VLOOKUP(Q3919,Months_Weeks!$A$1:$B$13,2,0)))</f>
        <v>3</v>
      </c>
      <c r="S3919" s="30"/>
      <c r="T3919" s="39"/>
      <c r="U3919" s="39"/>
      <c r="V3919" s="50">
        <f t="shared" si="370"/>
        <v>0</v>
      </c>
      <c r="W3919" s="28">
        <f t="shared" si="371"/>
        <v>4</v>
      </c>
      <c r="X3919" s="28">
        <f>IF(W3919=0,0,IF(E3919&gt;1,E3919-1,VLOOKUP(W3919,Months_Weeks!$A$1:$B$13,2,0)))</f>
        <v>3</v>
      </c>
      <c r="Y3919" s="30"/>
      <c r="Z3919" s="39"/>
      <c r="AA3919" s="31"/>
      <c r="AB3919" s="39"/>
      <c r="AC3919" s="31"/>
      <c r="AD3919" s="40"/>
      <c r="AE3919" s="31"/>
      <c r="AF3919" s="40"/>
      <c r="AG3919" s="31"/>
      <c r="AH3919" s="40"/>
      <c r="AI3919" s="31"/>
      <c r="AJ3919" s="40"/>
    </row>
    <row r="3920" spans="1:36" x14ac:dyDescent="0.25">
      <c r="A3920" s="37" t="s">
        <v>62</v>
      </c>
      <c r="B3920" s="37">
        <v>1018</v>
      </c>
      <c r="C3920" s="26" t="str">
        <f>IFERROR(INDEX(Clients[Client_Name],MATCH(Table312[[#This Row],[Client_Code]],Clients[Client_Code],0)),"")</f>
        <v>VALLE FRIO</v>
      </c>
      <c r="D3920" s="25">
        <v>5</v>
      </c>
      <c r="E3920" s="25">
        <v>1</v>
      </c>
      <c r="F3920" s="25" t="b">
        <f>IF(E3920&gt;(VLOOKUP(D3920,Months_Weeks!$A$2:$B$13,2,TRUE)),FALSE)</f>
        <v>0</v>
      </c>
      <c r="G3920" s="63">
        <f>IF(Table312[[#This Row],[Facility]]="Buin",1.5%,0.25%)</f>
        <v>1.4999999999999999E-2</v>
      </c>
      <c r="H3920" s="38"/>
      <c r="I3920" s="38">
        <v>25</v>
      </c>
      <c r="J3920" s="27">
        <f t="shared" si="366"/>
        <v>1603</v>
      </c>
      <c r="K3920" s="28">
        <f t="shared" si="367"/>
        <v>4</v>
      </c>
      <c r="L3920" s="27">
        <f>IF(K3920=0,0,IF(E3920&gt;1,E3920-1,VLOOKUP(K3920,Months_Weeks!$A$1:$B$13,2,0)))</f>
        <v>4</v>
      </c>
      <c r="M3920" s="29"/>
      <c r="N3920" s="39"/>
      <c r="O3920" s="39"/>
      <c r="P3920" s="50">
        <f t="shared" si="368"/>
        <v>0</v>
      </c>
      <c r="Q3920" s="28">
        <f t="shared" si="369"/>
        <v>4</v>
      </c>
      <c r="R3920" s="28">
        <f>IF(Q3920=0,0,IF(E3920&gt;1,E3920-1,VLOOKUP(Q3920,Months_Weeks!$A$1:$B$13,2,0)))</f>
        <v>4</v>
      </c>
      <c r="S3920" s="30"/>
      <c r="T3920" s="39"/>
      <c r="U3920" s="39"/>
      <c r="V3920" s="50">
        <f t="shared" si="370"/>
        <v>0</v>
      </c>
      <c r="W3920" s="28">
        <f t="shared" si="371"/>
        <v>4</v>
      </c>
      <c r="X3920" s="28">
        <f>IF(W3920=0,0,IF(E3920&gt;1,E3920-1,VLOOKUP(W3920,Months_Weeks!$A$1:$B$13,2,0)))</f>
        <v>4</v>
      </c>
      <c r="Y3920" s="30"/>
      <c r="Z3920" s="39"/>
      <c r="AA3920" s="31"/>
      <c r="AB3920" s="39"/>
      <c r="AC3920" s="31"/>
      <c r="AD3920" s="40"/>
      <c r="AE3920" s="31"/>
      <c r="AF3920" s="40"/>
      <c r="AG3920" s="31"/>
      <c r="AH3920" s="40"/>
      <c r="AI3920" s="31"/>
      <c r="AJ3920" s="40"/>
    </row>
    <row r="3921" spans="1:36" x14ac:dyDescent="0.25">
      <c r="A3921" s="37" t="s">
        <v>62</v>
      </c>
      <c r="B3921" s="37">
        <v>1018</v>
      </c>
      <c r="C3921" s="26" t="str">
        <f>IFERROR(INDEX(Clients[Client_Name],MATCH(Table312[[#This Row],[Client_Code]],Clients[Client_Code],0)),"")</f>
        <v>VALLE FRIO</v>
      </c>
      <c r="D3921" s="25">
        <v>5</v>
      </c>
      <c r="E3921" s="25">
        <v>2</v>
      </c>
      <c r="F3921" s="25" t="b">
        <f>IF(E3921&gt;(VLOOKUP(D3921,Months_Weeks!$A$2:$B$13,2,TRUE)),FALSE)</f>
        <v>0</v>
      </c>
      <c r="G3921" s="63">
        <f>IF(Table312[[#This Row],[Facility]]="Buin",1.5%,0.25%)</f>
        <v>1.4999999999999999E-2</v>
      </c>
      <c r="H3921" s="38"/>
      <c r="I3921" s="38">
        <v>25</v>
      </c>
      <c r="J3921" s="27">
        <f t="shared" si="366"/>
        <v>1578</v>
      </c>
      <c r="K3921" s="28">
        <f t="shared" si="367"/>
        <v>5</v>
      </c>
      <c r="L3921" s="27">
        <f>IF(K3921=0,0,IF(E3921&gt;1,E3921-1,VLOOKUP(K3921,Months_Weeks!$A$1:$B$13,2,0)))</f>
        <v>1</v>
      </c>
      <c r="M3921" s="29"/>
      <c r="N3921" s="39"/>
      <c r="O3921" s="39"/>
      <c r="P3921" s="50">
        <f t="shared" si="368"/>
        <v>0</v>
      </c>
      <c r="Q3921" s="28">
        <f t="shared" si="369"/>
        <v>5</v>
      </c>
      <c r="R3921" s="28">
        <f>IF(Q3921=0,0,IF(E3921&gt;1,E3921-1,VLOOKUP(Q3921,Months_Weeks!$A$1:$B$13,2,0)))</f>
        <v>1</v>
      </c>
      <c r="S3921" s="30"/>
      <c r="T3921" s="39"/>
      <c r="U3921" s="39"/>
      <c r="V3921" s="50">
        <f t="shared" si="370"/>
        <v>0</v>
      </c>
      <c r="W3921" s="28">
        <f t="shared" si="371"/>
        <v>5</v>
      </c>
      <c r="X3921" s="28">
        <f>IF(W3921=0,0,IF(E3921&gt;1,E3921-1,VLOOKUP(W3921,Months_Weeks!$A$1:$B$13,2,0)))</f>
        <v>1</v>
      </c>
      <c r="Y3921" s="30"/>
      <c r="Z3921" s="39"/>
      <c r="AA3921" s="31"/>
      <c r="AB3921" s="39"/>
      <c r="AC3921" s="31"/>
      <c r="AD3921" s="40"/>
      <c r="AE3921" s="31"/>
      <c r="AF3921" s="40"/>
      <c r="AG3921" s="31"/>
      <c r="AH3921" s="40"/>
      <c r="AI3921" s="31"/>
      <c r="AJ3921" s="40"/>
    </row>
    <row r="3922" spans="1:36" x14ac:dyDescent="0.25">
      <c r="A3922" s="37" t="s">
        <v>62</v>
      </c>
      <c r="B3922" s="37">
        <v>1018</v>
      </c>
      <c r="C3922" s="26" t="str">
        <f>IFERROR(INDEX(Clients[Client_Name],MATCH(Table312[[#This Row],[Client_Code]],Clients[Client_Code],0)),"")</f>
        <v>VALLE FRIO</v>
      </c>
      <c r="D3922" s="25">
        <v>5</v>
      </c>
      <c r="E3922" s="25">
        <v>3</v>
      </c>
      <c r="F3922" s="25" t="b">
        <f>IF(E3922&gt;(VLOOKUP(D3922,Months_Weeks!$A$2:$B$13,2,TRUE)),FALSE)</f>
        <v>0</v>
      </c>
      <c r="G3922" s="63">
        <f>IF(Table312[[#This Row],[Facility]]="Buin",1.5%,0.25%)</f>
        <v>1.4999999999999999E-2</v>
      </c>
      <c r="H3922" s="38"/>
      <c r="I3922" s="38">
        <v>25</v>
      </c>
      <c r="J3922" s="27">
        <f t="shared" si="366"/>
        <v>1553</v>
      </c>
      <c r="K3922" s="28">
        <f t="shared" si="367"/>
        <v>5</v>
      </c>
      <c r="L3922" s="27">
        <f>IF(K3922=0,0,IF(E3922&gt;1,E3922-1,VLOOKUP(K3922,Months_Weeks!$A$1:$B$13,2,0)))</f>
        <v>2</v>
      </c>
      <c r="M3922" s="29"/>
      <c r="N3922" s="39"/>
      <c r="O3922" s="39"/>
      <c r="P3922" s="50">
        <f t="shared" si="368"/>
        <v>0</v>
      </c>
      <c r="Q3922" s="28">
        <f t="shared" si="369"/>
        <v>5</v>
      </c>
      <c r="R3922" s="28">
        <f>IF(Q3922=0,0,IF(E3922&gt;1,E3922-1,VLOOKUP(Q3922,Months_Weeks!$A$1:$B$13,2,0)))</f>
        <v>2</v>
      </c>
      <c r="S3922" s="30"/>
      <c r="T3922" s="39"/>
      <c r="U3922" s="39"/>
      <c r="V3922" s="50">
        <f t="shared" si="370"/>
        <v>0</v>
      </c>
      <c r="W3922" s="28">
        <f t="shared" si="371"/>
        <v>5</v>
      </c>
      <c r="X3922" s="28">
        <f>IF(W3922=0,0,IF(E3922&gt;1,E3922-1,VLOOKUP(W3922,Months_Weeks!$A$1:$B$13,2,0)))</f>
        <v>2</v>
      </c>
      <c r="Y3922" s="30"/>
      <c r="Z3922" s="39"/>
      <c r="AA3922" s="31"/>
      <c r="AB3922" s="39"/>
      <c r="AC3922" s="31"/>
      <c r="AD3922" s="40"/>
      <c r="AE3922" s="31"/>
      <c r="AF3922" s="40"/>
      <c r="AG3922" s="31"/>
      <c r="AH3922" s="40"/>
      <c r="AI3922" s="31"/>
      <c r="AJ3922" s="40"/>
    </row>
    <row r="3923" spans="1:36" x14ac:dyDescent="0.25">
      <c r="A3923" s="37" t="s">
        <v>62</v>
      </c>
      <c r="B3923" s="37">
        <v>1018</v>
      </c>
      <c r="C3923" s="26" t="str">
        <f>IFERROR(INDEX(Clients[Client_Name],MATCH(Table312[[#This Row],[Client_Code]],Clients[Client_Code],0)),"")</f>
        <v>VALLE FRIO</v>
      </c>
      <c r="D3923" s="25">
        <v>5</v>
      </c>
      <c r="E3923" s="25">
        <v>4</v>
      </c>
      <c r="F3923" s="25" t="b">
        <f>IF(E3923&gt;(VLOOKUP(D3923,Months_Weeks!$A$2:$B$13,2,TRUE)),FALSE)</f>
        <v>0</v>
      </c>
      <c r="G3923" s="63">
        <f>IF(Table312[[#This Row],[Facility]]="Buin",1.5%,0.25%)</f>
        <v>1.4999999999999999E-2</v>
      </c>
      <c r="H3923" s="38"/>
      <c r="I3923" s="38">
        <v>25</v>
      </c>
      <c r="J3923" s="27">
        <f t="shared" si="366"/>
        <v>1528</v>
      </c>
      <c r="K3923" s="28">
        <f t="shared" si="367"/>
        <v>5</v>
      </c>
      <c r="L3923" s="27">
        <f>IF(K3923=0,0,IF(E3923&gt;1,E3923-1,VLOOKUP(K3923,Months_Weeks!$A$1:$B$13,2,0)))</f>
        <v>3</v>
      </c>
      <c r="M3923" s="29"/>
      <c r="N3923" s="39"/>
      <c r="O3923" s="39"/>
      <c r="P3923" s="50">
        <f t="shared" si="368"/>
        <v>0</v>
      </c>
      <c r="Q3923" s="28">
        <f t="shared" si="369"/>
        <v>5</v>
      </c>
      <c r="R3923" s="28">
        <f>IF(Q3923=0,0,IF(E3923&gt;1,E3923-1,VLOOKUP(Q3923,Months_Weeks!$A$1:$B$13,2,0)))</f>
        <v>3</v>
      </c>
      <c r="S3923" s="30"/>
      <c r="T3923" s="39"/>
      <c r="U3923" s="39"/>
      <c r="V3923" s="50">
        <f t="shared" si="370"/>
        <v>0</v>
      </c>
      <c r="W3923" s="28">
        <f t="shared" si="371"/>
        <v>5</v>
      </c>
      <c r="X3923" s="28">
        <f>IF(W3923=0,0,IF(E3923&gt;1,E3923-1,VLOOKUP(W3923,Months_Weeks!$A$1:$B$13,2,0)))</f>
        <v>3</v>
      </c>
      <c r="Y3923" s="30"/>
      <c r="Z3923" s="39"/>
      <c r="AA3923" s="31"/>
      <c r="AB3923" s="39"/>
      <c r="AC3923" s="31"/>
      <c r="AD3923" s="40"/>
      <c r="AE3923" s="31"/>
      <c r="AF3923" s="40"/>
      <c r="AG3923" s="31"/>
      <c r="AH3923" s="40"/>
      <c r="AI3923" s="31"/>
      <c r="AJ3923" s="40"/>
    </row>
    <row r="3924" spans="1:36" x14ac:dyDescent="0.25">
      <c r="A3924" s="37" t="s">
        <v>62</v>
      </c>
      <c r="B3924" s="37">
        <v>1018</v>
      </c>
      <c r="C3924" s="26" t="str">
        <f>IFERROR(INDEX(Clients[Client_Name],MATCH(Table312[[#This Row],[Client_Code]],Clients[Client_Code],0)),"")</f>
        <v>VALLE FRIO</v>
      </c>
      <c r="D3924" s="25">
        <v>6</v>
      </c>
      <c r="E3924" s="25">
        <v>1</v>
      </c>
      <c r="F3924" s="25" t="b">
        <f>IF(E3924&gt;(VLOOKUP(D3924,Months_Weeks!$A$2:$B$13,2,TRUE)),FALSE)</f>
        <v>0</v>
      </c>
      <c r="G3924" s="63">
        <f>IF(Table312[[#This Row],[Facility]]="Buin",1.5%,0.25%)</f>
        <v>1.4999999999999999E-2</v>
      </c>
      <c r="H3924" s="38"/>
      <c r="I3924" s="38">
        <v>25</v>
      </c>
      <c r="J3924" s="27">
        <f t="shared" si="366"/>
        <v>1503</v>
      </c>
      <c r="K3924" s="28">
        <f t="shared" si="367"/>
        <v>5</v>
      </c>
      <c r="L3924" s="27">
        <f>IF(K3924=0,0,IF(E3924&gt;1,E3924-1,VLOOKUP(K3924,Months_Weeks!$A$1:$B$13,2,0)))</f>
        <v>4</v>
      </c>
      <c r="M3924" s="29"/>
      <c r="N3924" s="39"/>
      <c r="O3924" s="39"/>
      <c r="P3924" s="50">
        <f t="shared" si="368"/>
        <v>0</v>
      </c>
      <c r="Q3924" s="28">
        <f t="shared" si="369"/>
        <v>5</v>
      </c>
      <c r="R3924" s="28">
        <f>IF(Q3924=0,0,IF(E3924&gt;1,E3924-1,VLOOKUP(Q3924,Months_Weeks!$A$1:$B$13,2,0)))</f>
        <v>4</v>
      </c>
      <c r="S3924" s="30"/>
      <c r="T3924" s="39"/>
      <c r="U3924" s="39"/>
      <c r="V3924" s="50">
        <f t="shared" si="370"/>
        <v>0</v>
      </c>
      <c r="W3924" s="28">
        <f t="shared" si="371"/>
        <v>5</v>
      </c>
      <c r="X3924" s="28">
        <f>IF(W3924=0,0,IF(E3924&gt;1,E3924-1,VLOOKUP(W3924,Months_Weeks!$A$1:$B$13,2,0)))</f>
        <v>4</v>
      </c>
      <c r="Y3924" s="30"/>
      <c r="Z3924" s="39"/>
      <c r="AA3924" s="31"/>
      <c r="AB3924" s="39"/>
      <c r="AC3924" s="31"/>
      <c r="AD3924" s="40"/>
      <c r="AE3924" s="31"/>
      <c r="AF3924" s="40"/>
      <c r="AG3924" s="31"/>
      <c r="AH3924" s="40"/>
      <c r="AI3924" s="31"/>
      <c r="AJ3924" s="40"/>
    </row>
    <row r="3925" spans="1:36" x14ac:dyDescent="0.25">
      <c r="A3925" s="37" t="s">
        <v>62</v>
      </c>
      <c r="B3925" s="37">
        <v>1018</v>
      </c>
      <c r="C3925" s="26" t="str">
        <f>IFERROR(INDEX(Clients[Client_Name],MATCH(Table312[[#This Row],[Client_Code]],Clients[Client_Code],0)),"")</f>
        <v>VALLE FRIO</v>
      </c>
      <c r="D3925" s="25">
        <v>6</v>
      </c>
      <c r="E3925" s="25">
        <v>2</v>
      </c>
      <c r="F3925" s="25" t="b">
        <f>IF(E3925&gt;(VLOOKUP(D3925,Months_Weeks!$A$2:$B$13,2,TRUE)),FALSE)</f>
        <v>0</v>
      </c>
      <c r="G3925" s="63">
        <f>IF(Table312[[#This Row],[Facility]]="Buin",1.5%,0.25%)</f>
        <v>1.4999999999999999E-2</v>
      </c>
      <c r="H3925" s="38"/>
      <c r="I3925" s="38">
        <v>25</v>
      </c>
      <c r="J3925" s="27">
        <f t="shared" si="366"/>
        <v>1478</v>
      </c>
      <c r="K3925" s="28">
        <f t="shared" si="367"/>
        <v>6</v>
      </c>
      <c r="L3925" s="27">
        <f>IF(K3925=0,0,IF(E3925&gt;1,E3925-1,VLOOKUP(K3925,Months_Weeks!$A$1:$B$13,2,0)))</f>
        <v>1</v>
      </c>
      <c r="M3925" s="29"/>
      <c r="N3925" s="39"/>
      <c r="O3925" s="39"/>
      <c r="P3925" s="50">
        <f t="shared" si="368"/>
        <v>0</v>
      </c>
      <c r="Q3925" s="28">
        <f t="shared" si="369"/>
        <v>6</v>
      </c>
      <c r="R3925" s="28">
        <f>IF(Q3925=0,0,IF(E3925&gt;1,E3925-1,VLOOKUP(Q3925,Months_Weeks!$A$1:$B$13,2,0)))</f>
        <v>1</v>
      </c>
      <c r="S3925" s="30"/>
      <c r="T3925" s="39"/>
      <c r="U3925" s="39"/>
      <c r="V3925" s="50">
        <f t="shared" si="370"/>
        <v>0</v>
      </c>
      <c r="W3925" s="28">
        <f t="shared" si="371"/>
        <v>6</v>
      </c>
      <c r="X3925" s="28">
        <f>IF(W3925=0,0,IF(E3925&gt;1,E3925-1,VLOOKUP(W3925,Months_Weeks!$A$1:$B$13,2,0)))</f>
        <v>1</v>
      </c>
      <c r="Y3925" s="30"/>
      <c r="Z3925" s="39"/>
      <c r="AA3925" s="31"/>
      <c r="AB3925" s="39"/>
      <c r="AC3925" s="31"/>
      <c r="AD3925" s="40"/>
      <c r="AE3925" s="31"/>
      <c r="AF3925" s="40"/>
      <c r="AG3925" s="31"/>
      <c r="AH3925" s="40"/>
      <c r="AI3925" s="31"/>
      <c r="AJ3925" s="40"/>
    </row>
    <row r="3926" spans="1:36" x14ac:dyDescent="0.25">
      <c r="A3926" s="37" t="s">
        <v>62</v>
      </c>
      <c r="B3926" s="37">
        <v>1018</v>
      </c>
      <c r="C3926" s="26" t="str">
        <f>IFERROR(INDEX(Clients[Client_Name],MATCH(Table312[[#This Row],[Client_Code]],Clients[Client_Code],0)),"")</f>
        <v>VALLE FRIO</v>
      </c>
      <c r="D3926" s="25">
        <v>6</v>
      </c>
      <c r="E3926" s="25">
        <v>3</v>
      </c>
      <c r="F3926" s="25" t="b">
        <f>IF(E3926&gt;(VLOOKUP(D3926,Months_Weeks!$A$2:$B$13,2,TRUE)),FALSE)</f>
        <v>0</v>
      </c>
      <c r="G3926" s="63">
        <f>IF(Table312[[#This Row],[Facility]]="Buin",1.5%,0.25%)</f>
        <v>1.4999999999999999E-2</v>
      </c>
      <c r="H3926" s="38"/>
      <c r="I3926" s="38">
        <v>25</v>
      </c>
      <c r="J3926" s="27">
        <f t="shared" si="366"/>
        <v>1453</v>
      </c>
      <c r="K3926" s="28">
        <f t="shared" si="367"/>
        <v>6</v>
      </c>
      <c r="L3926" s="27">
        <f>IF(K3926=0,0,IF(E3926&gt;1,E3926-1,VLOOKUP(K3926,Months_Weeks!$A$1:$B$13,2,0)))</f>
        <v>2</v>
      </c>
      <c r="M3926" s="29"/>
      <c r="N3926" s="39"/>
      <c r="O3926" s="39"/>
      <c r="P3926" s="50">
        <f t="shared" si="368"/>
        <v>0</v>
      </c>
      <c r="Q3926" s="28">
        <f t="shared" si="369"/>
        <v>6</v>
      </c>
      <c r="R3926" s="28">
        <f>IF(Q3926=0,0,IF(E3926&gt;1,E3926-1,VLOOKUP(Q3926,Months_Weeks!$A$1:$B$13,2,0)))</f>
        <v>2</v>
      </c>
      <c r="S3926" s="30"/>
      <c r="T3926" s="39"/>
      <c r="U3926" s="39"/>
      <c r="V3926" s="50">
        <f t="shared" si="370"/>
        <v>0</v>
      </c>
      <c r="W3926" s="28">
        <f t="shared" si="371"/>
        <v>6</v>
      </c>
      <c r="X3926" s="28">
        <f>IF(W3926=0,0,IF(E3926&gt;1,E3926-1,VLOOKUP(W3926,Months_Weeks!$A$1:$B$13,2,0)))</f>
        <v>2</v>
      </c>
      <c r="Y3926" s="30"/>
      <c r="Z3926" s="39"/>
      <c r="AA3926" s="31"/>
      <c r="AB3926" s="39"/>
      <c r="AC3926" s="31"/>
      <c r="AD3926" s="40"/>
      <c r="AE3926" s="31"/>
      <c r="AF3926" s="40"/>
      <c r="AG3926" s="31"/>
      <c r="AH3926" s="40"/>
      <c r="AI3926" s="31"/>
      <c r="AJ3926" s="40"/>
    </row>
    <row r="3927" spans="1:36" x14ac:dyDescent="0.25">
      <c r="A3927" s="37" t="s">
        <v>62</v>
      </c>
      <c r="B3927" s="37">
        <v>1018</v>
      </c>
      <c r="C3927" s="26" t="str">
        <f>IFERROR(INDEX(Clients[Client_Name],MATCH(Table312[[#This Row],[Client_Code]],Clients[Client_Code],0)),"")</f>
        <v>VALLE FRIO</v>
      </c>
      <c r="D3927" s="25">
        <v>6</v>
      </c>
      <c r="E3927" s="25">
        <v>4</v>
      </c>
      <c r="F3927" s="25" t="b">
        <f>IF(E3927&gt;(VLOOKUP(D3927,Months_Weeks!$A$2:$B$13,2,TRUE)),FALSE)</f>
        <v>0</v>
      </c>
      <c r="G3927" s="63">
        <f>IF(Table312[[#This Row],[Facility]]="Buin",1.5%,0.25%)</f>
        <v>1.4999999999999999E-2</v>
      </c>
      <c r="H3927" s="38"/>
      <c r="I3927" s="38">
        <v>25</v>
      </c>
      <c r="J3927" s="27">
        <f t="shared" si="366"/>
        <v>1428</v>
      </c>
      <c r="K3927" s="28">
        <f t="shared" si="367"/>
        <v>6</v>
      </c>
      <c r="L3927" s="27">
        <f>IF(K3927=0,0,IF(E3927&gt;1,E3927-1,VLOOKUP(K3927,Months_Weeks!$A$1:$B$13,2,0)))</f>
        <v>3</v>
      </c>
      <c r="M3927" s="29"/>
      <c r="N3927" s="39"/>
      <c r="O3927" s="39"/>
      <c r="P3927" s="50">
        <f t="shared" si="368"/>
        <v>0</v>
      </c>
      <c r="Q3927" s="28">
        <f t="shared" si="369"/>
        <v>6</v>
      </c>
      <c r="R3927" s="28">
        <f>IF(Q3927=0,0,IF(E3927&gt;1,E3927-1,VLOOKUP(Q3927,Months_Weeks!$A$1:$B$13,2,0)))</f>
        <v>3</v>
      </c>
      <c r="S3927" s="30"/>
      <c r="T3927" s="39"/>
      <c r="U3927" s="39"/>
      <c r="V3927" s="50">
        <f t="shared" si="370"/>
        <v>0</v>
      </c>
      <c r="W3927" s="28">
        <f t="shared" si="371"/>
        <v>6</v>
      </c>
      <c r="X3927" s="28">
        <f>IF(W3927=0,0,IF(E3927&gt;1,E3927-1,VLOOKUP(W3927,Months_Weeks!$A$1:$B$13,2,0)))</f>
        <v>3</v>
      </c>
      <c r="Y3927" s="30"/>
      <c r="Z3927" s="39"/>
      <c r="AA3927" s="31"/>
      <c r="AB3927" s="39"/>
      <c r="AC3927" s="31"/>
      <c r="AD3927" s="40"/>
      <c r="AE3927" s="31"/>
      <c r="AF3927" s="40"/>
      <c r="AG3927" s="31"/>
      <c r="AH3927" s="40"/>
      <c r="AI3927" s="31"/>
      <c r="AJ3927" s="40"/>
    </row>
    <row r="3928" spans="1:36" x14ac:dyDescent="0.25">
      <c r="A3928" s="37" t="s">
        <v>62</v>
      </c>
      <c r="B3928" s="37">
        <v>1018</v>
      </c>
      <c r="C3928" s="26" t="str">
        <f>IFERROR(INDEX(Clients[Client_Name],MATCH(Table312[[#This Row],[Client_Code]],Clients[Client_Code],0)),"")</f>
        <v>VALLE FRIO</v>
      </c>
      <c r="D3928" s="25">
        <v>6</v>
      </c>
      <c r="E3928" s="25">
        <v>5</v>
      </c>
      <c r="F3928" s="25" t="b">
        <f>IF(E3928&gt;(VLOOKUP(D3928,Months_Weeks!$A$2:$B$13,2,TRUE)),FALSE)</f>
        <v>0</v>
      </c>
      <c r="G3928" s="63">
        <f>IF(Table312[[#This Row],[Facility]]="Buin",1.5%,0.25%)</f>
        <v>1.4999999999999999E-2</v>
      </c>
      <c r="H3928" s="38"/>
      <c r="I3928" s="38">
        <v>25</v>
      </c>
      <c r="J3928" s="27">
        <f t="shared" si="366"/>
        <v>1403</v>
      </c>
      <c r="K3928" s="28">
        <f t="shared" si="367"/>
        <v>6</v>
      </c>
      <c r="L3928" s="27">
        <f>IF(K3928=0,0,IF(E3928&gt;1,E3928-1,VLOOKUP(K3928,Months_Weeks!$A$1:$B$13,2,0)))</f>
        <v>4</v>
      </c>
      <c r="M3928" s="29"/>
      <c r="N3928" s="39"/>
      <c r="O3928" s="39"/>
      <c r="P3928" s="50">
        <f t="shared" si="368"/>
        <v>0</v>
      </c>
      <c r="Q3928" s="28">
        <f t="shared" si="369"/>
        <v>6</v>
      </c>
      <c r="R3928" s="28">
        <f>IF(Q3928=0,0,IF(E3928&gt;1,E3928-1,VLOOKUP(Q3928,Months_Weeks!$A$1:$B$13,2,0)))</f>
        <v>4</v>
      </c>
      <c r="S3928" s="30"/>
      <c r="T3928" s="39"/>
      <c r="U3928" s="39"/>
      <c r="V3928" s="50">
        <f t="shared" si="370"/>
        <v>0</v>
      </c>
      <c r="W3928" s="28">
        <f t="shared" si="371"/>
        <v>6</v>
      </c>
      <c r="X3928" s="28">
        <f>IF(W3928=0,0,IF(E3928&gt;1,E3928-1,VLOOKUP(W3928,Months_Weeks!$A$1:$B$13,2,0)))</f>
        <v>4</v>
      </c>
      <c r="Y3928" s="30"/>
      <c r="Z3928" s="39"/>
      <c r="AA3928" s="31"/>
      <c r="AB3928" s="39"/>
      <c r="AC3928" s="31"/>
      <c r="AD3928" s="40"/>
      <c r="AE3928" s="31"/>
      <c r="AF3928" s="40"/>
      <c r="AG3928" s="31"/>
      <c r="AH3928" s="40"/>
      <c r="AI3928" s="31"/>
      <c r="AJ3928" s="40"/>
    </row>
    <row r="3929" spans="1:36" x14ac:dyDescent="0.25">
      <c r="A3929" s="37" t="s">
        <v>62</v>
      </c>
      <c r="B3929" s="37">
        <v>1018</v>
      </c>
      <c r="C3929" s="26" t="str">
        <f>IFERROR(INDEX(Clients[Client_Name],MATCH(Table312[[#This Row],[Client_Code]],Clients[Client_Code],0)),"")</f>
        <v>VALLE FRIO</v>
      </c>
      <c r="D3929" s="25">
        <v>7</v>
      </c>
      <c r="E3929" s="25">
        <v>1</v>
      </c>
      <c r="F3929" s="25" t="b">
        <f>IF(E3929&gt;(VLOOKUP(D3929,Months_Weeks!$A$2:$B$13,2,TRUE)),FALSE)</f>
        <v>0</v>
      </c>
      <c r="G3929" s="63">
        <f>IF(Table312[[#This Row],[Facility]]="Buin",1.5%,0.25%)</f>
        <v>1.4999999999999999E-2</v>
      </c>
      <c r="H3929" s="38"/>
      <c r="I3929" s="38">
        <v>25</v>
      </c>
      <c r="J3929" s="27">
        <f t="shared" si="366"/>
        <v>1378</v>
      </c>
      <c r="K3929" s="28">
        <f t="shared" si="367"/>
        <v>6</v>
      </c>
      <c r="L3929" s="27">
        <f>IF(K3929=0,0,IF(E3929&gt;1,E3929-1,VLOOKUP(K3929,Months_Weeks!$A$1:$B$13,2,0)))</f>
        <v>5</v>
      </c>
      <c r="M3929" s="29"/>
      <c r="N3929" s="39"/>
      <c r="O3929" s="39"/>
      <c r="P3929" s="50">
        <f t="shared" si="368"/>
        <v>0</v>
      </c>
      <c r="Q3929" s="28">
        <f t="shared" si="369"/>
        <v>6</v>
      </c>
      <c r="R3929" s="28">
        <f>IF(Q3929=0,0,IF(E3929&gt;1,E3929-1,VLOOKUP(Q3929,Months_Weeks!$A$1:$B$13,2,0)))</f>
        <v>5</v>
      </c>
      <c r="S3929" s="30"/>
      <c r="T3929" s="39"/>
      <c r="U3929" s="39"/>
      <c r="V3929" s="50">
        <f t="shared" si="370"/>
        <v>0</v>
      </c>
      <c r="W3929" s="28">
        <f t="shared" si="371"/>
        <v>6</v>
      </c>
      <c r="X3929" s="28">
        <f>IF(W3929=0,0,IF(E3929&gt;1,E3929-1,VLOOKUP(W3929,Months_Weeks!$A$1:$B$13,2,0)))</f>
        <v>5</v>
      </c>
      <c r="Y3929" s="30"/>
      <c r="Z3929" s="39"/>
      <c r="AA3929" s="31"/>
      <c r="AB3929" s="39"/>
      <c r="AC3929" s="31"/>
      <c r="AD3929" s="40"/>
      <c r="AE3929" s="31"/>
      <c r="AF3929" s="40"/>
      <c r="AG3929" s="31"/>
      <c r="AH3929" s="40"/>
      <c r="AI3929" s="31"/>
      <c r="AJ3929" s="40"/>
    </row>
    <row r="3930" spans="1:36" x14ac:dyDescent="0.25">
      <c r="A3930" s="37" t="s">
        <v>62</v>
      </c>
      <c r="B3930" s="37">
        <v>1018</v>
      </c>
      <c r="C3930" s="26" t="str">
        <f>IFERROR(INDEX(Clients[Client_Name],MATCH(Table312[[#This Row],[Client_Code]],Clients[Client_Code],0)),"")</f>
        <v>VALLE FRIO</v>
      </c>
      <c r="D3930" s="25">
        <v>7</v>
      </c>
      <c r="E3930" s="25">
        <v>2</v>
      </c>
      <c r="F3930" s="25" t="b">
        <f>IF(E3930&gt;(VLOOKUP(D3930,Months_Weeks!$A$2:$B$13,2,TRUE)),FALSE)</f>
        <v>0</v>
      </c>
      <c r="G3930" s="63">
        <f>IF(Table312[[#This Row],[Facility]]="Buin",1.5%,0.25%)</f>
        <v>1.4999999999999999E-2</v>
      </c>
      <c r="H3930" s="38"/>
      <c r="I3930" s="38">
        <v>25</v>
      </c>
      <c r="J3930" s="27">
        <f t="shared" si="366"/>
        <v>1353</v>
      </c>
      <c r="K3930" s="28">
        <f t="shared" si="367"/>
        <v>7</v>
      </c>
      <c r="L3930" s="27">
        <f>IF(K3930=0,0,IF(E3930&gt;1,E3930-1,VLOOKUP(K3930,Months_Weeks!$A$1:$B$13,2,0)))</f>
        <v>1</v>
      </c>
      <c r="M3930" s="29"/>
      <c r="N3930" s="39"/>
      <c r="O3930" s="39"/>
      <c r="P3930" s="50">
        <f t="shared" si="368"/>
        <v>0</v>
      </c>
      <c r="Q3930" s="28">
        <f t="shared" si="369"/>
        <v>7</v>
      </c>
      <c r="R3930" s="28">
        <f>IF(Q3930=0,0,IF(E3930&gt;1,E3930-1,VLOOKUP(Q3930,Months_Weeks!$A$1:$B$13,2,0)))</f>
        <v>1</v>
      </c>
      <c r="S3930" s="30"/>
      <c r="T3930" s="39"/>
      <c r="U3930" s="39"/>
      <c r="V3930" s="50">
        <f t="shared" si="370"/>
        <v>0</v>
      </c>
      <c r="W3930" s="28">
        <f t="shared" si="371"/>
        <v>7</v>
      </c>
      <c r="X3930" s="28">
        <f>IF(W3930=0,0,IF(E3930&gt;1,E3930-1,VLOOKUP(W3930,Months_Weeks!$A$1:$B$13,2,0)))</f>
        <v>1</v>
      </c>
      <c r="Y3930" s="30"/>
      <c r="Z3930" s="39"/>
      <c r="AA3930" s="31"/>
      <c r="AB3930" s="39"/>
      <c r="AC3930" s="31"/>
      <c r="AD3930" s="40"/>
      <c r="AE3930" s="31"/>
      <c r="AF3930" s="40"/>
      <c r="AG3930" s="31"/>
      <c r="AH3930" s="40"/>
      <c r="AI3930" s="31"/>
      <c r="AJ3930" s="40"/>
    </row>
    <row r="3931" spans="1:36" x14ac:dyDescent="0.25">
      <c r="A3931" s="37" t="s">
        <v>62</v>
      </c>
      <c r="B3931" s="37">
        <v>1018</v>
      </c>
      <c r="C3931" s="26" t="str">
        <f>IFERROR(INDEX(Clients[Client_Name],MATCH(Table312[[#This Row],[Client_Code]],Clients[Client_Code],0)),"")</f>
        <v>VALLE FRIO</v>
      </c>
      <c r="D3931" s="25">
        <v>7</v>
      </c>
      <c r="E3931" s="25">
        <v>3</v>
      </c>
      <c r="F3931" s="25" t="b">
        <f>IF(E3931&gt;(VLOOKUP(D3931,Months_Weeks!$A$2:$B$13,2,TRUE)),FALSE)</f>
        <v>0</v>
      </c>
      <c r="G3931" s="63">
        <f>IF(Table312[[#This Row],[Facility]]="Buin",1.5%,0.25%)</f>
        <v>1.4999999999999999E-2</v>
      </c>
      <c r="H3931" s="38"/>
      <c r="I3931" s="38">
        <v>25</v>
      </c>
      <c r="J3931" s="27">
        <f t="shared" si="366"/>
        <v>1328</v>
      </c>
      <c r="K3931" s="28">
        <f t="shared" si="367"/>
        <v>7</v>
      </c>
      <c r="L3931" s="27">
        <f>IF(K3931=0,0,IF(E3931&gt;1,E3931-1,VLOOKUP(K3931,Months_Weeks!$A$1:$B$13,2,0)))</f>
        <v>2</v>
      </c>
      <c r="M3931" s="29"/>
      <c r="N3931" s="39"/>
      <c r="O3931" s="39"/>
      <c r="P3931" s="50">
        <f t="shared" si="368"/>
        <v>0</v>
      </c>
      <c r="Q3931" s="28">
        <f t="shared" si="369"/>
        <v>7</v>
      </c>
      <c r="R3931" s="28">
        <f>IF(Q3931=0,0,IF(E3931&gt;1,E3931-1,VLOOKUP(Q3931,Months_Weeks!$A$1:$B$13,2,0)))</f>
        <v>2</v>
      </c>
      <c r="S3931" s="30"/>
      <c r="T3931" s="39"/>
      <c r="U3931" s="39"/>
      <c r="V3931" s="50">
        <f t="shared" si="370"/>
        <v>0</v>
      </c>
      <c r="W3931" s="28">
        <f t="shared" si="371"/>
        <v>7</v>
      </c>
      <c r="X3931" s="28">
        <f>IF(W3931=0,0,IF(E3931&gt;1,E3931-1,VLOOKUP(W3931,Months_Weeks!$A$1:$B$13,2,0)))</f>
        <v>2</v>
      </c>
      <c r="Y3931" s="30"/>
      <c r="Z3931" s="39"/>
      <c r="AA3931" s="31"/>
      <c r="AB3931" s="39"/>
      <c r="AC3931" s="31"/>
      <c r="AD3931" s="40"/>
      <c r="AE3931" s="31"/>
      <c r="AF3931" s="40"/>
      <c r="AG3931" s="31"/>
      <c r="AH3931" s="40"/>
      <c r="AI3931" s="31"/>
      <c r="AJ3931" s="40"/>
    </row>
    <row r="3932" spans="1:36" x14ac:dyDescent="0.25">
      <c r="A3932" s="37" t="s">
        <v>62</v>
      </c>
      <c r="B3932" s="37">
        <v>1018</v>
      </c>
      <c r="C3932" s="26" t="str">
        <f>IFERROR(INDEX(Clients[Client_Name],MATCH(Table312[[#This Row],[Client_Code]],Clients[Client_Code],0)),"")</f>
        <v>VALLE FRIO</v>
      </c>
      <c r="D3932" s="25">
        <v>7</v>
      </c>
      <c r="E3932" s="25">
        <v>4</v>
      </c>
      <c r="F3932" s="25" t="b">
        <f>IF(E3932&gt;(VLOOKUP(D3932,Months_Weeks!$A$2:$B$13,2,TRUE)),FALSE)</f>
        <v>0</v>
      </c>
      <c r="G3932" s="63">
        <f>IF(Table312[[#This Row],[Facility]]="Buin",1.5%,0.25%)</f>
        <v>1.4999999999999999E-2</v>
      </c>
      <c r="H3932" s="38"/>
      <c r="I3932" s="38">
        <v>25</v>
      </c>
      <c r="J3932" s="27">
        <f t="shared" si="366"/>
        <v>1303</v>
      </c>
      <c r="K3932" s="28">
        <f t="shared" si="367"/>
        <v>7</v>
      </c>
      <c r="L3932" s="27">
        <f>IF(K3932=0,0,IF(E3932&gt;1,E3932-1,VLOOKUP(K3932,Months_Weeks!$A$1:$B$13,2,0)))</f>
        <v>3</v>
      </c>
      <c r="M3932" s="29"/>
      <c r="N3932" s="39"/>
      <c r="O3932" s="39"/>
      <c r="P3932" s="50">
        <f t="shared" si="368"/>
        <v>0</v>
      </c>
      <c r="Q3932" s="28">
        <f t="shared" si="369"/>
        <v>7</v>
      </c>
      <c r="R3932" s="28">
        <f>IF(Q3932=0,0,IF(E3932&gt;1,E3932-1,VLOOKUP(Q3932,Months_Weeks!$A$1:$B$13,2,0)))</f>
        <v>3</v>
      </c>
      <c r="S3932" s="30"/>
      <c r="T3932" s="39"/>
      <c r="U3932" s="39"/>
      <c r="V3932" s="50">
        <f t="shared" si="370"/>
        <v>0</v>
      </c>
      <c r="W3932" s="28">
        <f t="shared" si="371"/>
        <v>7</v>
      </c>
      <c r="X3932" s="28">
        <f>IF(W3932=0,0,IF(E3932&gt;1,E3932-1,VLOOKUP(W3932,Months_Weeks!$A$1:$B$13,2,0)))</f>
        <v>3</v>
      </c>
      <c r="Y3932" s="30"/>
      <c r="Z3932" s="39"/>
      <c r="AA3932" s="31"/>
      <c r="AB3932" s="39"/>
      <c r="AC3932" s="31"/>
      <c r="AD3932" s="40"/>
      <c r="AE3932" s="31"/>
      <c r="AF3932" s="40"/>
      <c r="AG3932" s="31"/>
      <c r="AH3932" s="40"/>
      <c r="AI3932" s="31"/>
      <c r="AJ3932" s="40"/>
    </row>
    <row r="3933" spans="1:36" x14ac:dyDescent="0.25">
      <c r="A3933" s="37" t="s">
        <v>62</v>
      </c>
      <c r="B3933" s="37">
        <v>1018</v>
      </c>
      <c r="C3933" s="26" t="str">
        <f>IFERROR(INDEX(Clients[Client_Name],MATCH(Table312[[#This Row],[Client_Code]],Clients[Client_Code],0)),"")</f>
        <v>VALLE FRIO</v>
      </c>
      <c r="D3933" s="25">
        <v>8</v>
      </c>
      <c r="E3933" s="25">
        <v>1</v>
      </c>
      <c r="F3933" s="25" t="b">
        <f>IF(E3933&gt;(VLOOKUP(D3933,Months_Weeks!$A$2:$B$13,2,TRUE)),FALSE)</f>
        <v>0</v>
      </c>
      <c r="G3933" s="63">
        <f>IF(Table312[[#This Row],[Facility]]="Buin",1.5%,0.25%)</f>
        <v>1.4999999999999999E-2</v>
      </c>
      <c r="H3933" s="38"/>
      <c r="I3933" s="38">
        <v>50</v>
      </c>
      <c r="J3933" s="27">
        <f t="shared" si="366"/>
        <v>1253</v>
      </c>
      <c r="K3933" s="28">
        <f t="shared" si="367"/>
        <v>7</v>
      </c>
      <c r="L3933" s="27">
        <f>IF(K3933=0,0,IF(E3933&gt;1,E3933-1,VLOOKUP(K3933,Months_Weeks!$A$1:$B$13,2,0)))</f>
        <v>4</v>
      </c>
      <c r="M3933" s="29"/>
      <c r="N3933" s="39"/>
      <c r="O3933" s="39"/>
      <c r="P3933" s="50">
        <f t="shared" si="368"/>
        <v>0</v>
      </c>
      <c r="Q3933" s="28">
        <f t="shared" si="369"/>
        <v>7</v>
      </c>
      <c r="R3933" s="28">
        <f>IF(Q3933=0,0,IF(E3933&gt;1,E3933-1,VLOOKUP(Q3933,Months_Weeks!$A$1:$B$13,2,0)))</f>
        <v>4</v>
      </c>
      <c r="S3933" s="30"/>
      <c r="T3933" s="39"/>
      <c r="U3933" s="39"/>
      <c r="V3933" s="50">
        <f t="shared" si="370"/>
        <v>0</v>
      </c>
      <c r="W3933" s="28">
        <f t="shared" si="371"/>
        <v>7</v>
      </c>
      <c r="X3933" s="28">
        <f>IF(W3933=0,0,IF(E3933&gt;1,E3933-1,VLOOKUP(W3933,Months_Weeks!$A$1:$B$13,2,0)))</f>
        <v>4</v>
      </c>
      <c r="Y3933" s="30"/>
      <c r="Z3933" s="39"/>
      <c r="AA3933" s="31"/>
      <c r="AB3933" s="39"/>
      <c r="AC3933" s="31"/>
      <c r="AD3933" s="40"/>
      <c r="AE3933" s="31"/>
      <c r="AF3933" s="40"/>
      <c r="AG3933" s="31"/>
      <c r="AH3933" s="40"/>
      <c r="AI3933" s="31"/>
      <c r="AJ3933" s="40"/>
    </row>
    <row r="3934" spans="1:36" x14ac:dyDescent="0.25">
      <c r="A3934" s="37" t="s">
        <v>62</v>
      </c>
      <c r="B3934" s="37">
        <v>1018</v>
      </c>
      <c r="C3934" s="26" t="str">
        <f>IFERROR(INDEX(Clients[Client_Name],MATCH(Table312[[#This Row],[Client_Code]],Clients[Client_Code],0)),"")</f>
        <v>VALLE FRIO</v>
      </c>
      <c r="D3934" s="25">
        <v>8</v>
      </c>
      <c r="E3934" s="25">
        <v>2</v>
      </c>
      <c r="F3934" s="25" t="b">
        <f>IF(E3934&gt;(VLOOKUP(D3934,Months_Weeks!$A$2:$B$13,2,TRUE)),FALSE)</f>
        <v>0</v>
      </c>
      <c r="G3934" s="63">
        <f>IF(Table312[[#This Row],[Facility]]="Buin",1.5%,0.25%)</f>
        <v>1.4999999999999999E-2</v>
      </c>
      <c r="H3934" s="38"/>
      <c r="I3934" s="38">
        <v>50</v>
      </c>
      <c r="J3934" s="27">
        <f t="shared" si="366"/>
        <v>1203</v>
      </c>
      <c r="K3934" s="28">
        <f t="shared" si="367"/>
        <v>8</v>
      </c>
      <c r="L3934" s="27">
        <f>IF(K3934=0,0,IF(E3934&gt;1,E3934-1,VLOOKUP(K3934,Months_Weeks!$A$1:$B$13,2,0)))</f>
        <v>1</v>
      </c>
      <c r="M3934" s="29"/>
      <c r="N3934" s="39"/>
      <c r="O3934" s="39"/>
      <c r="P3934" s="50">
        <f t="shared" si="368"/>
        <v>0</v>
      </c>
      <c r="Q3934" s="28">
        <f t="shared" si="369"/>
        <v>8</v>
      </c>
      <c r="R3934" s="28">
        <f>IF(Q3934=0,0,IF(E3934&gt;1,E3934-1,VLOOKUP(Q3934,Months_Weeks!$A$1:$B$13,2,0)))</f>
        <v>1</v>
      </c>
      <c r="S3934" s="30"/>
      <c r="T3934" s="39"/>
      <c r="U3934" s="39"/>
      <c r="V3934" s="50">
        <f t="shared" si="370"/>
        <v>0</v>
      </c>
      <c r="W3934" s="28">
        <f t="shared" si="371"/>
        <v>8</v>
      </c>
      <c r="X3934" s="28">
        <f>IF(W3934=0,0,IF(E3934&gt;1,E3934-1,VLOOKUP(W3934,Months_Weeks!$A$1:$B$13,2,0)))</f>
        <v>1</v>
      </c>
      <c r="Y3934" s="30"/>
      <c r="Z3934" s="39"/>
      <c r="AA3934" s="31"/>
      <c r="AB3934" s="39"/>
      <c r="AC3934" s="31"/>
      <c r="AD3934" s="40"/>
      <c r="AE3934" s="31"/>
      <c r="AF3934" s="40"/>
      <c r="AG3934" s="31"/>
      <c r="AH3934" s="40"/>
      <c r="AI3934" s="31"/>
      <c r="AJ3934" s="40"/>
    </row>
    <row r="3935" spans="1:36" x14ac:dyDescent="0.25">
      <c r="A3935" s="37" t="s">
        <v>62</v>
      </c>
      <c r="B3935" s="37">
        <v>1018</v>
      </c>
      <c r="C3935" s="26" t="str">
        <f>IFERROR(INDEX(Clients[Client_Name],MATCH(Table312[[#This Row],[Client_Code]],Clients[Client_Code],0)),"")</f>
        <v>VALLE FRIO</v>
      </c>
      <c r="D3935" s="25">
        <v>8</v>
      </c>
      <c r="E3935" s="25">
        <v>3</v>
      </c>
      <c r="F3935" s="25" t="b">
        <f>IF(E3935&gt;(VLOOKUP(D3935,Months_Weeks!$A$2:$B$13,2,TRUE)),FALSE)</f>
        <v>0</v>
      </c>
      <c r="G3935" s="63">
        <f>IF(Table312[[#This Row],[Facility]]="Buin",1.5%,0.25%)</f>
        <v>1.4999999999999999E-2</v>
      </c>
      <c r="H3935" s="38"/>
      <c r="I3935" s="38">
        <v>50</v>
      </c>
      <c r="J3935" s="27">
        <f t="shared" si="366"/>
        <v>1153</v>
      </c>
      <c r="K3935" s="28">
        <f t="shared" si="367"/>
        <v>8</v>
      </c>
      <c r="L3935" s="27">
        <f>IF(K3935=0,0,IF(E3935&gt;1,E3935-1,VLOOKUP(K3935,Months_Weeks!$A$1:$B$13,2,0)))</f>
        <v>2</v>
      </c>
      <c r="M3935" s="29"/>
      <c r="N3935" s="39"/>
      <c r="O3935" s="39"/>
      <c r="P3935" s="50">
        <f t="shared" si="368"/>
        <v>0</v>
      </c>
      <c r="Q3935" s="28">
        <f t="shared" si="369"/>
        <v>8</v>
      </c>
      <c r="R3935" s="28">
        <f>IF(Q3935=0,0,IF(E3935&gt;1,E3935-1,VLOOKUP(Q3935,Months_Weeks!$A$1:$B$13,2,0)))</f>
        <v>2</v>
      </c>
      <c r="S3935" s="30"/>
      <c r="T3935" s="39"/>
      <c r="U3935" s="39"/>
      <c r="V3935" s="50">
        <f t="shared" si="370"/>
        <v>0</v>
      </c>
      <c r="W3935" s="28">
        <f t="shared" si="371"/>
        <v>8</v>
      </c>
      <c r="X3935" s="28">
        <f>IF(W3935=0,0,IF(E3935&gt;1,E3935-1,VLOOKUP(W3935,Months_Weeks!$A$1:$B$13,2,0)))</f>
        <v>2</v>
      </c>
      <c r="Y3935" s="30"/>
      <c r="Z3935" s="39"/>
      <c r="AA3935" s="31"/>
      <c r="AB3935" s="39"/>
      <c r="AC3935" s="31"/>
      <c r="AD3935" s="40"/>
      <c r="AE3935" s="31"/>
      <c r="AF3935" s="40"/>
      <c r="AG3935" s="31"/>
      <c r="AH3935" s="40"/>
      <c r="AI3935" s="31"/>
      <c r="AJ3935" s="40"/>
    </row>
    <row r="3936" spans="1:36" x14ac:dyDescent="0.25">
      <c r="A3936" s="37" t="s">
        <v>62</v>
      </c>
      <c r="B3936" s="37">
        <v>1018</v>
      </c>
      <c r="C3936" s="26" t="str">
        <f>IFERROR(INDEX(Clients[Client_Name],MATCH(Table312[[#This Row],[Client_Code]],Clients[Client_Code],0)),"")</f>
        <v>VALLE FRIO</v>
      </c>
      <c r="D3936" s="25">
        <v>8</v>
      </c>
      <c r="E3936" s="25">
        <v>4</v>
      </c>
      <c r="F3936" s="25" t="b">
        <f>IF(E3936&gt;(VLOOKUP(D3936,Months_Weeks!$A$2:$B$13,2,TRUE)),FALSE)</f>
        <v>0</v>
      </c>
      <c r="G3936" s="63">
        <f>IF(Table312[[#This Row],[Facility]]="Buin",1.5%,0.25%)</f>
        <v>1.4999999999999999E-2</v>
      </c>
      <c r="H3936" s="38"/>
      <c r="I3936" s="38">
        <v>50</v>
      </c>
      <c r="J3936" s="27">
        <f t="shared" si="366"/>
        <v>1103</v>
      </c>
      <c r="K3936" s="28">
        <f t="shared" si="367"/>
        <v>8</v>
      </c>
      <c r="L3936" s="27">
        <f>IF(K3936=0,0,IF(E3936&gt;1,E3936-1,VLOOKUP(K3936,Months_Weeks!$A$1:$B$13,2,0)))</f>
        <v>3</v>
      </c>
      <c r="M3936" s="29"/>
      <c r="N3936" s="39"/>
      <c r="O3936" s="39"/>
      <c r="P3936" s="50">
        <f t="shared" si="368"/>
        <v>0</v>
      </c>
      <c r="Q3936" s="28">
        <f t="shared" si="369"/>
        <v>8</v>
      </c>
      <c r="R3936" s="28">
        <f>IF(Q3936=0,0,IF(E3936&gt;1,E3936-1,VLOOKUP(Q3936,Months_Weeks!$A$1:$B$13,2,0)))</f>
        <v>3</v>
      </c>
      <c r="S3936" s="30"/>
      <c r="T3936" s="39"/>
      <c r="U3936" s="39"/>
      <c r="V3936" s="50">
        <f t="shared" si="370"/>
        <v>0</v>
      </c>
      <c r="W3936" s="28">
        <f t="shared" si="371"/>
        <v>8</v>
      </c>
      <c r="X3936" s="28">
        <f>IF(W3936=0,0,IF(E3936&gt;1,E3936-1,VLOOKUP(W3936,Months_Weeks!$A$1:$B$13,2,0)))</f>
        <v>3</v>
      </c>
      <c r="Y3936" s="30"/>
      <c r="Z3936" s="39"/>
      <c r="AA3936" s="31"/>
      <c r="AB3936" s="39"/>
      <c r="AC3936" s="31"/>
      <c r="AD3936" s="40"/>
      <c r="AE3936" s="31"/>
      <c r="AF3936" s="40"/>
      <c r="AG3936" s="31"/>
      <c r="AH3936" s="40"/>
      <c r="AI3936" s="31"/>
      <c r="AJ3936" s="40"/>
    </row>
    <row r="3937" spans="1:36" x14ac:dyDescent="0.25">
      <c r="A3937" s="37" t="s">
        <v>62</v>
      </c>
      <c r="B3937" s="37">
        <v>1018</v>
      </c>
      <c r="C3937" s="26" t="str">
        <f>IFERROR(INDEX(Clients[Client_Name],MATCH(Table312[[#This Row],[Client_Code]],Clients[Client_Code],0)),"")</f>
        <v>VALLE FRIO</v>
      </c>
      <c r="D3937" s="25">
        <v>9</v>
      </c>
      <c r="E3937" s="25">
        <v>1</v>
      </c>
      <c r="F3937" s="25" t="b">
        <f>IF(E3937&gt;(VLOOKUP(D3937,Months_Weeks!$A$2:$B$13,2,TRUE)),FALSE)</f>
        <v>0</v>
      </c>
      <c r="G3937" s="63">
        <f>IF(Table312[[#This Row],[Facility]]="Buin",1.5%,0.25%)</f>
        <v>1.4999999999999999E-2</v>
      </c>
      <c r="H3937" s="38"/>
      <c r="I3937" s="38">
        <v>50</v>
      </c>
      <c r="J3937" s="27">
        <f t="shared" si="366"/>
        <v>1053</v>
      </c>
      <c r="K3937" s="28">
        <f t="shared" si="367"/>
        <v>8</v>
      </c>
      <c r="L3937" s="27">
        <f>IF(K3937=0,0,IF(E3937&gt;1,E3937-1,VLOOKUP(K3937,Months_Weeks!$A$1:$B$13,2,0)))</f>
        <v>4</v>
      </c>
      <c r="M3937" s="29"/>
      <c r="N3937" s="39"/>
      <c r="O3937" s="39"/>
      <c r="P3937" s="50">
        <f t="shared" si="368"/>
        <v>0</v>
      </c>
      <c r="Q3937" s="28">
        <f t="shared" si="369"/>
        <v>8</v>
      </c>
      <c r="R3937" s="28">
        <f>IF(Q3937=0,0,IF(E3937&gt;1,E3937-1,VLOOKUP(Q3937,Months_Weeks!$A$1:$B$13,2,0)))</f>
        <v>4</v>
      </c>
      <c r="S3937" s="30"/>
      <c r="T3937" s="39"/>
      <c r="U3937" s="39"/>
      <c r="V3937" s="50">
        <f t="shared" si="370"/>
        <v>0</v>
      </c>
      <c r="W3937" s="28">
        <f t="shared" si="371"/>
        <v>8</v>
      </c>
      <c r="X3937" s="28">
        <f>IF(W3937=0,0,IF(E3937&gt;1,E3937-1,VLOOKUP(W3937,Months_Weeks!$A$1:$B$13,2,0)))</f>
        <v>4</v>
      </c>
      <c r="Y3937" s="30"/>
      <c r="Z3937" s="39"/>
      <c r="AA3937" s="31"/>
      <c r="AB3937" s="39"/>
      <c r="AC3937" s="31"/>
      <c r="AD3937" s="40"/>
      <c r="AE3937" s="31"/>
      <c r="AF3937" s="40"/>
      <c r="AG3937" s="31"/>
      <c r="AH3937" s="40"/>
      <c r="AI3937" s="31"/>
      <c r="AJ3937" s="40"/>
    </row>
    <row r="3938" spans="1:36" x14ac:dyDescent="0.25">
      <c r="A3938" s="37" t="s">
        <v>62</v>
      </c>
      <c r="B3938" s="37">
        <v>1018</v>
      </c>
      <c r="C3938" s="26" t="str">
        <f>IFERROR(INDEX(Clients[Client_Name],MATCH(Table312[[#This Row],[Client_Code]],Clients[Client_Code],0)),"")</f>
        <v>VALLE FRIO</v>
      </c>
      <c r="D3938" s="25">
        <v>9</v>
      </c>
      <c r="E3938" s="25">
        <v>2</v>
      </c>
      <c r="F3938" s="25" t="b">
        <f>IF(E3938&gt;(VLOOKUP(D3938,Months_Weeks!$A$2:$B$13,2,TRUE)),FALSE)</f>
        <v>0</v>
      </c>
      <c r="G3938" s="63">
        <f>IF(Table312[[#This Row],[Facility]]="Buin",1.5%,0.25%)</f>
        <v>1.4999999999999999E-2</v>
      </c>
      <c r="H3938" s="38"/>
      <c r="I3938" s="38">
        <v>50</v>
      </c>
      <c r="J3938" s="27">
        <f t="shared" si="366"/>
        <v>1003</v>
      </c>
      <c r="K3938" s="28">
        <f t="shared" si="367"/>
        <v>9</v>
      </c>
      <c r="L3938" s="27">
        <f>IF(K3938=0,0,IF(E3938&gt;1,E3938-1,VLOOKUP(K3938,Months_Weeks!$A$1:$B$13,2,0)))</f>
        <v>1</v>
      </c>
      <c r="M3938" s="29"/>
      <c r="N3938" s="39"/>
      <c r="O3938" s="39"/>
      <c r="P3938" s="50">
        <f t="shared" si="368"/>
        <v>0</v>
      </c>
      <c r="Q3938" s="28">
        <f t="shared" si="369"/>
        <v>9</v>
      </c>
      <c r="R3938" s="28">
        <f>IF(Q3938=0,0,IF(E3938&gt;1,E3938-1,VLOOKUP(Q3938,Months_Weeks!$A$1:$B$13,2,0)))</f>
        <v>1</v>
      </c>
      <c r="S3938" s="30"/>
      <c r="T3938" s="39"/>
      <c r="U3938" s="39"/>
      <c r="V3938" s="50">
        <f t="shared" si="370"/>
        <v>0</v>
      </c>
      <c r="W3938" s="28">
        <f t="shared" si="371"/>
        <v>9</v>
      </c>
      <c r="X3938" s="28">
        <f>IF(W3938=0,0,IF(E3938&gt;1,E3938-1,VLOOKUP(W3938,Months_Weeks!$A$1:$B$13,2,0)))</f>
        <v>1</v>
      </c>
      <c r="Y3938" s="30"/>
      <c r="Z3938" s="39"/>
      <c r="AA3938" s="31"/>
      <c r="AB3938" s="39"/>
      <c r="AC3938" s="31"/>
      <c r="AD3938" s="40"/>
      <c r="AE3938" s="31"/>
      <c r="AF3938" s="40"/>
      <c r="AG3938" s="31"/>
      <c r="AH3938" s="40"/>
      <c r="AI3938" s="31"/>
      <c r="AJ3938" s="40"/>
    </row>
    <row r="3939" spans="1:36" x14ac:dyDescent="0.25">
      <c r="A3939" s="37" t="s">
        <v>62</v>
      </c>
      <c r="B3939" s="37">
        <v>1018</v>
      </c>
      <c r="C3939" s="26" t="str">
        <f>IFERROR(INDEX(Clients[Client_Name],MATCH(Table312[[#This Row],[Client_Code]],Clients[Client_Code],0)),"")</f>
        <v>VALLE FRIO</v>
      </c>
      <c r="D3939" s="25">
        <v>9</v>
      </c>
      <c r="E3939" s="25">
        <v>3</v>
      </c>
      <c r="F3939" s="25" t="b">
        <f>IF(E3939&gt;(VLOOKUP(D3939,Months_Weeks!$A$2:$B$13,2,TRUE)),FALSE)</f>
        <v>0</v>
      </c>
      <c r="G3939" s="63">
        <f>IF(Table312[[#This Row],[Facility]]="Buin",1.5%,0.25%)</f>
        <v>1.4999999999999999E-2</v>
      </c>
      <c r="H3939" s="38"/>
      <c r="I3939" s="38">
        <v>50</v>
      </c>
      <c r="J3939" s="27">
        <f t="shared" si="366"/>
        <v>953</v>
      </c>
      <c r="K3939" s="28">
        <f t="shared" si="367"/>
        <v>9</v>
      </c>
      <c r="L3939" s="27">
        <f>IF(K3939=0,0,IF(E3939&gt;1,E3939-1,VLOOKUP(K3939,Months_Weeks!$A$1:$B$13,2,0)))</f>
        <v>2</v>
      </c>
      <c r="M3939" s="29"/>
      <c r="N3939" s="39"/>
      <c r="O3939" s="39"/>
      <c r="P3939" s="50">
        <f t="shared" si="368"/>
        <v>0</v>
      </c>
      <c r="Q3939" s="28">
        <f t="shared" si="369"/>
        <v>9</v>
      </c>
      <c r="R3939" s="28">
        <f>IF(Q3939=0,0,IF(E3939&gt;1,E3939-1,VLOOKUP(Q3939,Months_Weeks!$A$1:$B$13,2,0)))</f>
        <v>2</v>
      </c>
      <c r="S3939" s="30"/>
      <c r="T3939" s="39"/>
      <c r="U3939" s="39"/>
      <c r="V3939" s="50">
        <f t="shared" si="370"/>
        <v>0</v>
      </c>
      <c r="W3939" s="28">
        <f t="shared" si="371"/>
        <v>9</v>
      </c>
      <c r="X3939" s="28">
        <f>IF(W3939=0,0,IF(E3939&gt;1,E3939-1,VLOOKUP(W3939,Months_Weeks!$A$1:$B$13,2,0)))</f>
        <v>2</v>
      </c>
      <c r="Y3939" s="30"/>
      <c r="Z3939" s="39"/>
      <c r="AA3939" s="31"/>
      <c r="AB3939" s="39"/>
      <c r="AC3939" s="31"/>
      <c r="AD3939" s="40"/>
      <c r="AE3939" s="31"/>
      <c r="AF3939" s="40"/>
      <c r="AG3939" s="31"/>
      <c r="AH3939" s="40"/>
      <c r="AI3939" s="31"/>
      <c r="AJ3939" s="40"/>
    </row>
    <row r="3940" spans="1:36" x14ac:dyDescent="0.25">
      <c r="A3940" s="37" t="s">
        <v>62</v>
      </c>
      <c r="B3940" s="37">
        <v>1018</v>
      </c>
      <c r="C3940" s="26" t="str">
        <f>IFERROR(INDEX(Clients[Client_Name],MATCH(Table312[[#This Row],[Client_Code]],Clients[Client_Code],0)),"")</f>
        <v>VALLE FRIO</v>
      </c>
      <c r="D3940" s="25">
        <v>9</v>
      </c>
      <c r="E3940" s="25">
        <v>4</v>
      </c>
      <c r="F3940" s="25" t="b">
        <f>IF(E3940&gt;(VLOOKUP(D3940,Months_Weeks!$A$2:$B$13,2,TRUE)),FALSE)</f>
        <v>0</v>
      </c>
      <c r="G3940" s="63">
        <f>IF(Table312[[#This Row],[Facility]]="Buin",1.5%,0.25%)</f>
        <v>1.4999999999999999E-2</v>
      </c>
      <c r="H3940" s="38"/>
      <c r="I3940" s="38">
        <v>50</v>
      </c>
      <c r="J3940" s="27">
        <f t="shared" si="366"/>
        <v>903</v>
      </c>
      <c r="K3940" s="28">
        <f t="shared" si="367"/>
        <v>9</v>
      </c>
      <c r="L3940" s="27">
        <f>IF(K3940=0,0,IF(E3940&gt;1,E3940-1,VLOOKUP(K3940,Months_Weeks!$A$1:$B$13,2,0)))</f>
        <v>3</v>
      </c>
      <c r="M3940" s="29"/>
      <c r="N3940" s="39"/>
      <c r="O3940" s="39"/>
      <c r="P3940" s="50">
        <f t="shared" si="368"/>
        <v>0</v>
      </c>
      <c r="Q3940" s="28">
        <f t="shared" si="369"/>
        <v>9</v>
      </c>
      <c r="R3940" s="28">
        <f>IF(Q3940=0,0,IF(E3940&gt;1,E3940-1,VLOOKUP(Q3940,Months_Weeks!$A$1:$B$13,2,0)))</f>
        <v>3</v>
      </c>
      <c r="S3940" s="30"/>
      <c r="T3940" s="39"/>
      <c r="U3940" s="39"/>
      <c r="V3940" s="50">
        <f t="shared" si="370"/>
        <v>0</v>
      </c>
      <c r="W3940" s="28">
        <f t="shared" si="371"/>
        <v>9</v>
      </c>
      <c r="X3940" s="28">
        <f>IF(W3940=0,0,IF(E3940&gt;1,E3940-1,VLOOKUP(W3940,Months_Weeks!$A$1:$B$13,2,0)))</f>
        <v>3</v>
      </c>
      <c r="Y3940" s="30"/>
      <c r="Z3940" s="39"/>
      <c r="AA3940" s="31"/>
      <c r="AB3940" s="39"/>
      <c r="AC3940" s="31"/>
      <c r="AD3940" s="40"/>
      <c r="AE3940" s="31"/>
      <c r="AF3940" s="40"/>
      <c r="AG3940" s="31"/>
      <c r="AH3940" s="40"/>
      <c r="AI3940" s="31"/>
      <c r="AJ3940" s="40"/>
    </row>
    <row r="3941" spans="1:36" x14ac:dyDescent="0.25">
      <c r="A3941" s="37" t="s">
        <v>62</v>
      </c>
      <c r="B3941" s="37">
        <v>1018</v>
      </c>
      <c r="C3941" s="26" t="str">
        <f>IFERROR(INDEX(Clients[Client_Name],MATCH(Table312[[#This Row],[Client_Code]],Clients[Client_Code],0)),"")</f>
        <v>VALLE FRIO</v>
      </c>
      <c r="D3941" s="25">
        <v>9</v>
      </c>
      <c r="E3941" s="25">
        <v>5</v>
      </c>
      <c r="F3941" s="25" t="b">
        <f>IF(E3941&gt;(VLOOKUP(D3941,Months_Weeks!$A$2:$B$13,2,TRUE)),FALSE)</f>
        <v>0</v>
      </c>
      <c r="G3941" s="63">
        <f>IF(Table312[[#This Row],[Facility]]="Buin",1.5%,0.25%)</f>
        <v>1.4999999999999999E-2</v>
      </c>
      <c r="H3941" s="38"/>
      <c r="I3941" s="38">
        <v>50</v>
      </c>
      <c r="J3941" s="27">
        <f t="shared" si="366"/>
        <v>853</v>
      </c>
      <c r="K3941" s="28">
        <f t="shared" si="367"/>
        <v>9</v>
      </c>
      <c r="L3941" s="27">
        <f>IF(K3941=0,0,IF(E3941&gt;1,E3941-1,VLOOKUP(K3941,Months_Weeks!$A$1:$B$13,2,0)))</f>
        <v>4</v>
      </c>
      <c r="M3941" s="29"/>
      <c r="N3941" s="39"/>
      <c r="O3941" s="39"/>
      <c r="P3941" s="50">
        <f t="shared" si="368"/>
        <v>0</v>
      </c>
      <c r="Q3941" s="28">
        <f t="shared" si="369"/>
        <v>9</v>
      </c>
      <c r="R3941" s="28">
        <f>IF(Q3941=0,0,IF(E3941&gt;1,E3941-1,VLOOKUP(Q3941,Months_Weeks!$A$1:$B$13,2,0)))</f>
        <v>4</v>
      </c>
      <c r="S3941" s="30"/>
      <c r="T3941" s="39"/>
      <c r="U3941" s="39"/>
      <c r="V3941" s="50">
        <f t="shared" si="370"/>
        <v>0</v>
      </c>
      <c r="W3941" s="28">
        <f t="shared" si="371"/>
        <v>9</v>
      </c>
      <c r="X3941" s="28">
        <f>IF(W3941=0,0,IF(E3941&gt;1,E3941-1,VLOOKUP(W3941,Months_Weeks!$A$1:$B$13,2,0)))</f>
        <v>4</v>
      </c>
      <c r="Y3941" s="30"/>
      <c r="Z3941" s="39"/>
      <c r="AA3941" s="31"/>
      <c r="AB3941" s="39"/>
      <c r="AC3941" s="31"/>
      <c r="AD3941" s="40"/>
      <c r="AE3941" s="31"/>
      <c r="AF3941" s="40"/>
      <c r="AG3941" s="31"/>
      <c r="AH3941" s="40"/>
      <c r="AI3941" s="31"/>
      <c r="AJ3941" s="40"/>
    </row>
    <row r="3942" spans="1:36" x14ac:dyDescent="0.25">
      <c r="A3942" s="37" t="s">
        <v>62</v>
      </c>
      <c r="B3942" s="37">
        <v>1018</v>
      </c>
      <c r="C3942" s="26" t="str">
        <f>IFERROR(INDEX(Clients[Client_Name],MATCH(Table312[[#This Row],[Client_Code]],Clients[Client_Code],0)),"")</f>
        <v>VALLE FRIO</v>
      </c>
      <c r="D3942" s="25">
        <v>10</v>
      </c>
      <c r="E3942" s="25">
        <v>1</v>
      </c>
      <c r="F3942" s="25" t="b">
        <f>IF(E3942&gt;(VLOOKUP(D3942,Months_Weeks!$A$2:$B$13,2,TRUE)),FALSE)</f>
        <v>0</v>
      </c>
      <c r="G3942" s="63">
        <f>IF(Table312[[#This Row],[Facility]]="Buin",1.5%,0.25%)</f>
        <v>1.4999999999999999E-2</v>
      </c>
      <c r="H3942" s="38"/>
      <c r="I3942" s="38">
        <v>50</v>
      </c>
      <c r="J3942" s="27">
        <f t="shared" si="366"/>
        <v>803</v>
      </c>
      <c r="K3942" s="28">
        <f t="shared" si="367"/>
        <v>9</v>
      </c>
      <c r="L3942" s="27">
        <f>IF(K3942=0,0,IF(E3942&gt;1,E3942-1,VLOOKUP(K3942,Months_Weeks!$A$1:$B$13,2,0)))</f>
        <v>5</v>
      </c>
      <c r="M3942" s="29"/>
      <c r="N3942" s="39"/>
      <c r="O3942" s="39"/>
      <c r="P3942" s="50">
        <f t="shared" si="368"/>
        <v>0</v>
      </c>
      <c r="Q3942" s="28">
        <f t="shared" si="369"/>
        <v>9</v>
      </c>
      <c r="R3942" s="28">
        <f>IF(Q3942=0,0,IF(E3942&gt;1,E3942-1,VLOOKUP(Q3942,Months_Weeks!$A$1:$B$13,2,0)))</f>
        <v>5</v>
      </c>
      <c r="S3942" s="30"/>
      <c r="T3942" s="39"/>
      <c r="U3942" s="39"/>
      <c r="V3942" s="50">
        <f t="shared" si="370"/>
        <v>0</v>
      </c>
      <c r="W3942" s="28">
        <f t="shared" si="371"/>
        <v>9</v>
      </c>
      <c r="X3942" s="28">
        <f>IF(W3942=0,0,IF(E3942&gt;1,E3942-1,VLOOKUP(W3942,Months_Weeks!$A$1:$B$13,2,0)))</f>
        <v>5</v>
      </c>
      <c r="Y3942" s="30"/>
      <c r="Z3942" s="39"/>
      <c r="AA3942" s="31"/>
      <c r="AB3942" s="39"/>
      <c r="AC3942" s="31"/>
      <c r="AD3942" s="40"/>
      <c r="AE3942" s="31"/>
      <c r="AF3942" s="40"/>
      <c r="AG3942" s="31"/>
      <c r="AH3942" s="40"/>
      <c r="AI3942" s="31"/>
      <c r="AJ3942" s="40"/>
    </row>
    <row r="3943" spans="1:36" x14ac:dyDescent="0.25">
      <c r="A3943" s="37" t="s">
        <v>62</v>
      </c>
      <c r="B3943" s="37">
        <v>1018</v>
      </c>
      <c r="C3943" s="26" t="str">
        <f>IFERROR(INDEX(Clients[Client_Name],MATCH(Table312[[#This Row],[Client_Code]],Clients[Client_Code],0)),"")</f>
        <v>VALLE FRIO</v>
      </c>
      <c r="D3943" s="25">
        <v>10</v>
      </c>
      <c r="E3943" s="25">
        <v>2</v>
      </c>
      <c r="F3943" s="25" t="b">
        <f>IF(E3943&gt;(VLOOKUP(D3943,Months_Weeks!$A$2:$B$13,2,TRUE)),FALSE)</f>
        <v>0</v>
      </c>
      <c r="G3943" s="63">
        <f>IF(Table312[[#This Row],[Facility]]="Buin",1.5%,0.25%)</f>
        <v>1.4999999999999999E-2</v>
      </c>
      <c r="H3943" s="38"/>
      <c r="I3943" s="38">
        <v>50</v>
      </c>
      <c r="J3943" s="27">
        <f t="shared" si="366"/>
        <v>753</v>
      </c>
      <c r="K3943" s="28">
        <f t="shared" si="367"/>
        <v>10</v>
      </c>
      <c r="L3943" s="27">
        <f>IF(K3943=0,0,IF(E3943&gt;1,E3943-1,VLOOKUP(K3943,Months_Weeks!$A$1:$B$13,2,0)))</f>
        <v>1</v>
      </c>
      <c r="M3943" s="29"/>
      <c r="N3943" s="39"/>
      <c r="O3943" s="39"/>
      <c r="P3943" s="50">
        <f t="shared" si="368"/>
        <v>0</v>
      </c>
      <c r="Q3943" s="28">
        <f t="shared" si="369"/>
        <v>10</v>
      </c>
      <c r="R3943" s="28">
        <f>IF(Q3943=0,0,IF(E3943&gt;1,E3943-1,VLOOKUP(Q3943,Months_Weeks!$A$1:$B$13,2,0)))</f>
        <v>1</v>
      </c>
      <c r="S3943" s="30"/>
      <c r="T3943" s="39"/>
      <c r="U3943" s="39"/>
      <c r="V3943" s="50">
        <f t="shared" si="370"/>
        <v>0</v>
      </c>
      <c r="W3943" s="28">
        <f t="shared" si="371"/>
        <v>10</v>
      </c>
      <c r="X3943" s="28">
        <f>IF(W3943=0,0,IF(E3943&gt;1,E3943-1,VLOOKUP(W3943,Months_Weeks!$A$1:$B$13,2,0)))</f>
        <v>1</v>
      </c>
      <c r="Y3943" s="30"/>
      <c r="Z3943" s="39"/>
      <c r="AA3943" s="31"/>
      <c r="AB3943" s="39"/>
      <c r="AC3943" s="31"/>
      <c r="AD3943" s="40"/>
      <c r="AE3943" s="31"/>
      <c r="AF3943" s="40"/>
      <c r="AG3943" s="31"/>
      <c r="AH3943" s="40"/>
      <c r="AI3943" s="31"/>
      <c r="AJ3943" s="40"/>
    </row>
    <row r="3944" spans="1:36" x14ac:dyDescent="0.25">
      <c r="A3944" s="37" t="s">
        <v>62</v>
      </c>
      <c r="B3944" s="37">
        <v>1018</v>
      </c>
      <c r="C3944" s="26" t="str">
        <f>IFERROR(INDEX(Clients[Client_Name],MATCH(Table312[[#This Row],[Client_Code]],Clients[Client_Code],0)),"")</f>
        <v>VALLE FRIO</v>
      </c>
      <c r="D3944" s="25">
        <v>10</v>
      </c>
      <c r="E3944" s="25">
        <v>3</v>
      </c>
      <c r="F3944" s="25" t="b">
        <f>IF(E3944&gt;(VLOOKUP(D3944,Months_Weeks!$A$2:$B$13,2,TRUE)),FALSE)</f>
        <v>0</v>
      </c>
      <c r="G3944" s="63">
        <f>IF(Table312[[#This Row],[Facility]]="Buin",1.5%,0.25%)</f>
        <v>1.4999999999999999E-2</v>
      </c>
      <c r="H3944" s="38"/>
      <c r="I3944" s="38">
        <v>50</v>
      </c>
      <c r="J3944" s="27">
        <f t="shared" si="366"/>
        <v>703</v>
      </c>
      <c r="K3944" s="28">
        <f t="shared" si="367"/>
        <v>10</v>
      </c>
      <c r="L3944" s="27">
        <f>IF(K3944=0,0,IF(E3944&gt;1,E3944-1,VLOOKUP(K3944,Months_Weeks!$A$1:$B$13,2,0)))</f>
        <v>2</v>
      </c>
      <c r="M3944" s="29"/>
      <c r="N3944" s="39"/>
      <c r="O3944" s="39"/>
      <c r="P3944" s="50">
        <f t="shared" si="368"/>
        <v>0</v>
      </c>
      <c r="Q3944" s="28">
        <f t="shared" si="369"/>
        <v>10</v>
      </c>
      <c r="R3944" s="28">
        <f>IF(Q3944=0,0,IF(E3944&gt;1,E3944-1,VLOOKUP(Q3944,Months_Weeks!$A$1:$B$13,2,0)))</f>
        <v>2</v>
      </c>
      <c r="S3944" s="30"/>
      <c r="T3944" s="39"/>
      <c r="U3944" s="39"/>
      <c r="V3944" s="50">
        <f t="shared" si="370"/>
        <v>0</v>
      </c>
      <c r="W3944" s="28">
        <f t="shared" si="371"/>
        <v>10</v>
      </c>
      <c r="X3944" s="28">
        <f>IF(W3944=0,0,IF(E3944&gt;1,E3944-1,VLOOKUP(W3944,Months_Weeks!$A$1:$B$13,2,0)))</f>
        <v>2</v>
      </c>
      <c r="Y3944" s="30"/>
      <c r="Z3944" s="39"/>
      <c r="AA3944" s="31"/>
      <c r="AB3944" s="39"/>
      <c r="AC3944" s="31"/>
      <c r="AD3944" s="40"/>
      <c r="AE3944" s="31"/>
      <c r="AF3944" s="40"/>
      <c r="AG3944" s="31"/>
      <c r="AH3944" s="40"/>
      <c r="AI3944" s="31"/>
      <c r="AJ3944" s="40"/>
    </row>
    <row r="3945" spans="1:36" x14ac:dyDescent="0.25">
      <c r="A3945" s="37" t="s">
        <v>62</v>
      </c>
      <c r="B3945" s="37">
        <v>1018</v>
      </c>
      <c r="C3945" s="26" t="str">
        <f>IFERROR(INDEX(Clients[Client_Name],MATCH(Table312[[#This Row],[Client_Code]],Clients[Client_Code],0)),"")</f>
        <v>VALLE FRIO</v>
      </c>
      <c r="D3945" s="25">
        <v>10</v>
      </c>
      <c r="E3945" s="25">
        <v>4</v>
      </c>
      <c r="F3945" s="25" t="b">
        <f>IF(E3945&gt;(VLOOKUP(D3945,Months_Weeks!$A$2:$B$13,2,TRUE)),FALSE)</f>
        <v>0</v>
      </c>
      <c r="G3945" s="63">
        <f>IF(Table312[[#This Row],[Facility]]="Buin",1.5%,0.25%)</f>
        <v>1.4999999999999999E-2</v>
      </c>
      <c r="H3945" s="38"/>
      <c r="I3945" s="38">
        <v>50</v>
      </c>
      <c r="J3945" s="27">
        <f t="shared" si="366"/>
        <v>653</v>
      </c>
      <c r="K3945" s="28">
        <f t="shared" si="367"/>
        <v>10</v>
      </c>
      <c r="L3945" s="27">
        <f>IF(K3945=0,0,IF(E3945&gt;1,E3945-1,VLOOKUP(K3945,Months_Weeks!$A$1:$B$13,2,0)))</f>
        <v>3</v>
      </c>
      <c r="M3945" s="29"/>
      <c r="N3945" s="39"/>
      <c r="O3945" s="39"/>
      <c r="P3945" s="50">
        <f t="shared" si="368"/>
        <v>0</v>
      </c>
      <c r="Q3945" s="28">
        <f t="shared" si="369"/>
        <v>10</v>
      </c>
      <c r="R3945" s="28">
        <f>IF(Q3945=0,0,IF(E3945&gt;1,E3945-1,VLOOKUP(Q3945,Months_Weeks!$A$1:$B$13,2,0)))</f>
        <v>3</v>
      </c>
      <c r="S3945" s="30"/>
      <c r="T3945" s="39"/>
      <c r="U3945" s="39"/>
      <c r="V3945" s="50">
        <f t="shared" si="370"/>
        <v>0</v>
      </c>
      <c r="W3945" s="28">
        <f t="shared" si="371"/>
        <v>10</v>
      </c>
      <c r="X3945" s="28">
        <f>IF(W3945=0,0,IF(E3945&gt;1,E3945-1,VLOOKUP(W3945,Months_Weeks!$A$1:$B$13,2,0)))</f>
        <v>3</v>
      </c>
      <c r="Y3945" s="30"/>
      <c r="Z3945" s="39"/>
      <c r="AA3945" s="31"/>
      <c r="AB3945" s="39"/>
      <c r="AC3945" s="31"/>
      <c r="AD3945" s="40"/>
      <c r="AE3945" s="31"/>
      <c r="AF3945" s="40"/>
      <c r="AG3945" s="31"/>
      <c r="AH3945" s="40"/>
      <c r="AI3945" s="31"/>
      <c r="AJ3945" s="40"/>
    </row>
    <row r="3946" spans="1:36" x14ac:dyDescent="0.25">
      <c r="A3946" s="37" t="s">
        <v>62</v>
      </c>
      <c r="B3946" s="37">
        <v>1018</v>
      </c>
      <c r="C3946" s="26" t="str">
        <f>IFERROR(INDEX(Clients[Client_Name],MATCH(Table312[[#This Row],[Client_Code]],Clients[Client_Code],0)),"")</f>
        <v>VALLE FRIO</v>
      </c>
      <c r="D3946" s="25">
        <v>11</v>
      </c>
      <c r="E3946" s="25">
        <v>1</v>
      </c>
      <c r="F3946" s="25" t="b">
        <f>IF(E3946&gt;(VLOOKUP(D3946,Months_Weeks!$A$2:$B$13,2,TRUE)),FALSE)</f>
        <v>0</v>
      </c>
      <c r="G3946" s="63">
        <f>IF(Table312[[#This Row],[Facility]]="Buin",1.5%,0.25%)</f>
        <v>1.4999999999999999E-2</v>
      </c>
      <c r="H3946" s="38"/>
      <c r="I3946" s="38">
        <v>50</v>
      </c>
      <c r="J3946" s="27">
        <f t="shared" si="366"/>
        <v>603</v>
      </c>
      <c r="K3946" s="28">
        <f t="shared" si="367"/>
        <v>10</v>
      </c>
      <c r="L3946" s="27">
        <f>IF(K3946=0,0,IF(E3946&gt;1,E3946-1,VLOOKUP(K3946,Months_Weeks!$A$1:$B$13,2,0)))</f>
        <v>4</v>
      </c>
      <c r="M3946" s="29"/>
      <c r="N3946" s="39"/>
      <c r="O3946" s="39"/>
      <c r="P3946" s="50">
        <f t="shared" si="368"/>
        <v>0</v>
      </c>
      <c r="Q3946" s="28">
        <f t="shared" si="369"/>
        <v>10</v>
      </c>
      <c r="R3946" s="28">
        <f>IF(Q3946=0,0,IF(E3946&gt;1,E3946-1,VLOOKUP(Q3946,Months_Weeks!$A$1:$B$13,2,0)))</f>
        <v>4</v>
      </c>
      <c r="S3946" s="30"/>
      <c r="T3946" s="39"/>
      <c r="U3946" s="39"/>
      <c r="V3946" s="50">
        <f t="shared" si="370"/>
        <v>0</v>
      </c>
      <c r="W3946" s="28">
        <f t="shared" si="371"/>
        <v>10</v>
      </c>
      <c r="X3946" s="28">
        <f>IF(W3946=0,0,IF(E3946&gt;1,E3946-1,VLOOKUP(W3946,Months_Weeks!$A$1:$B$13,2,0)))</f>
        <v>4</v>
      </c>
      <c r="Y3946" s="30"/>
      <c r="Z3946" s="39"/>
      <c r="AA3946" s="31"/>
      <c r="AB3946" s="39"/>
      <c r="AC3946" s="31"/>
      <c r="AD3946" s="40"/>
      <c r="AE3946" s="31"/>
      <c r="AF3946" s="40"/>
      <c r="AG3946" s="31"/>
      <c r="AH3946" s="40"/>
      <c r="AI3946" s="31"/>
      <c r="AJ3946" s="40"/>
    </row>
    <row r="3947" spans="1:36" x14ac:dyDescent="0.25">
      <c r="A3947" s="37" t="s">
        <v>62</v>
      </c>
      <c r="B3947" s="37">
        <v>1018</v>
      </c>
      <c r="C3947" s="26" t="str">
        <f>IFERROR(INDEX(Clients[Client_Name],MATCH(Table312[[#This Row],[Client_Code]],Clients[Client_Code],0)),"")</f>
        <v>VALLE FRIO</v>
      </c>
      <c r="D3947" s="25">
        <v>11</v>
      </c>
      <c r="E3947" s="25">
        <v>2</v>
      </c>
      <c r="F3947" s="25" t="b">
        <f>IF(E3947&gt;(VLOOKUP(D3947,Months_Weeks!$A$2:$B$13,2,TRUE)),FALSE)</f>
        <v>0</v>
      </c>
      <c r="G3947" s="63">
        <f>IF(Table312[[#This Row],[Facility]]="Buin",1.5%,0.25%)</f>
        <v>1.4999999999999999E-2</v>
      </c>
      <c r="H3947" s="38"/>
      <c r="I3947" s="38">
        <v>50</v>
      </c>
      <c r="J3947" s="27">
        <f t="shared" si="366"/>
        <v>553</v>
      </c>
      <c r="K3947" s="28">
        <f t="shared" si="367"/>
        <v>11</v>
      </c>
      <c r="L3947" s="27">
        <f>IF(K3947=0,0,IF(E3947&gt;1,E3947-1,VLOOKUP(K3947,Months_Weeks!$A$1:$B$13,2,0)))</f>
        <v>1</v>
      </c>
      <c r="M3947" s="29"/>
      <c r="N3947" s="39"/>
      <c r="O3947" s="39"/>
      <c r="P3947" s="50">
        <f t="shared" si="368"/>
        <v>0</v>
      </c>
      <c r="Q3947" s="28">
        <f t="shared" si="369"/>
        <v>11</v>
      </c>
      <c r="R3947" s="28">
        <f>IF(Q3947=0,0,IF(E3947&gt;1,E3947-1,VLOOKUP(Q3947,Months_Weeks!$A$1:$B$13,2,0)))</f>
        <v>1</v>
      </c>
      <c r="S3947" s="30"/>
      <c r="T3947" s="39"/>
      <c r="U3947" s="39"/>
      <c r="V3947" s="50">
        <f t="shared" si="370"/>
        <v>0</v>
      </c>
      <c r="W3947" s="28">
        <f t="shared" si="371"/>
        <v>11</v>
      </c>
      <c r="X3947" s="28">
        <f>IF(W3947=0,0,IF(E3947&gt;1,E3947-1,VLOOKUP(W3947,Months_Weeks!$A$1:$B$13,2,0)))</f>
        <v>1</v>
      </c>
      <c r="Y3947" s="30"/>
      <c r="Z3947" s="39"/>
      <c r="AA3947" s="31"/>
      <c r="AB3947" s="39"/>
      <c r="AC3947" s="31"/>
      <c r="AD3947" s="40"/>
      <c r="AE3947" s="31"/>
      <c r="AF3947" s="40"/>
      <c r="AG3947" s="31"/>
      <c r="AH3947" s="40"/>
      <c r="AI3947" s="31"/>
      <c r="AJ3947" s="40"/>
    </row>
    <row r="3948" spans="1:36" x14ac:dyDescent="0.25">
      <c r="A3948" s="37" t="s">
        <v>62</v>
      </c>
      <c r="B3948" s="37">
        <v>1018</v>
      </c>
      <c r="C3948" s="26" t="str">
        <f>IFERROR(INDEX(Clients[Client_Name],MATCH(Table312[[#This Row],[Client_Code]],Clients[Client_Code],0)),"")</f>
        <v>VALLE FRIO</v>
      </c>
      <c r="D3948" s="25">
        <v>11</v>
      </c>
      <c r="E3948" s="25">
        <v>3</v>
      </c>
      <c r="F3948" s="25" t="b">
        <f>IF(E3948&gt;(VLOOKUP(D3948,Months_Weeks!$A$2:$B$13,2,TRUE)),FALSE)</f>
        <v>0</v>
      </c>
      <c r="G3948" s="63">
        <f>IF(Table312[[#This Row],[Facility]]="Buin",1.5%,0.25%)</f>
        <v>1.4999999999999999E-2</v>
      </c>
      <c r="H3948" s="38"/>
      <c r="I3948" s="38">
        <v>50</v>
      </c>
      <c r="J3948" s="27">
        <f t="shared" si="366"/>
        <v>503</v>
      </c>
      <c r="K3948" s="28">
        <f t="shared" si="367"/>
        <v>11</v>
      </c>
      <c r="L3948" s="27">
        <f>IF(K3948=0,0,IF(E3948&gt;1,E3948-1,VLOOKUP(K3948,Months_Weeks!$A$1:$B$13,2,0)))</f>
        <v>2</v>
      </c>
      <c r="M3948" s="29"/>
      <c r="N3948" s="39"/>
      <c r="O3948" s="39"/>
      <c r="P3948" s="50">
        <f t="shared" si="368"/>
        <v>0</v>
      </c>
      <c r="Q3948" s="28">
        <f t="shared" si="369"/>
        <v>11</v>
      </c>
      <c r="R3948" s="28">
        <f>IF(Q3948=0,0,IF(E3948&gt;1,E3948-1,VLOOKUP(Q3948,Months_Weeks!$A$1:$B$13,2,0)))</f>
        <v>2</v>
      </c>
      <c r="S3948" s="30"/>
      <c r="T3948" s="39"/>
      <c r="U3948" s="39"/>
      <c r="V3948" s="50">
        <f t="shared" si="370"/>
        <v>0</v>
      </c>
      <c r="W3948" s="28">
        <f t="shared" si="371"/>
        <v>11</v>
      </c>
      <c r="X3948" s="28">
        <f>IF(W3948=0,0,IF(E3948&gt;1,E3948-1,VLOOKUP(W3948,Months_Weeks!$A$1:$B$13,2,0)))</f>
        <v>2</v>
      </c>
      <c r="Y3948" s="30"/>
      <c r="Z3948" s="39"/>
      <c r="AA3948" s="31"/>
      <c r="AB3948" s="39"/>
      <c r="AC3948" s="31"/>
      <c r="AD3948" s="40"/>
      <c r="AE3948" s="31"/>
      <c r="AF3948" s="40"/>
      <c r="AG3948" s="31"/>
      <c r="AH3948" s="40"/>
      <c r="AI3948" s="31"/>
      <c r="AJ3948" s="40"/>
    </row>
    <row r="3949" spans="1:36" x14ac:dyDescent="0.25">
      <c r="A3949" s="37" t="s">
        <v>62</v>
      </c>
      <c r="B3949" s="37">
        <v>1018</v>
      </c>
      <c r="C3949" s="26" t="str">
        <f>IFERROR(INDEX(Clients[Client_Name],MATCH(Table312[[#This Row],[Client_Code]],Clients[Client_Code],0)),"")</f>
        <v>VALLE FRIO</v>
      </c>
      <c r="D3949" s="25">
        <v>11</v>
      </c>
      <c r="E3949" s="25">
        <v>4</v>
      </c>
      <c r="F3949" s="25" t="b">
        <f>IF(E3949&gt;(VLOOKUP(D3949,Months_Weeks!$A$2:$B$13,2,TRUE)),FALSE)</f>
        <v>0</v>
      </c>
      <c r="G3949" s="63">
        <f>IF(Table312[[#This Row],[Facility]]="Buin",1.5%,0.25%)</f>
        <v>1.4999999999999999E-2</v>
      </c>
      <c r="H3949" s="38"/>
      <c r="I3949" s="38"/>
      <c r="J3949" s="27">
        <f t="shared" si="366"/>
        <v>503</v>
      </c>
      <c r="K3949" s="28">
        <f t="shared" si="367"/>
        <v>11</v>
      </c>
      <c r="L3949" s="27">
        <f>IF(K3949=0,0,IF(E3949&gt;1,E3949-1,VLOOKUP(K3949,Months_Weeks!$A$1:$B$13,2,0)))</f>
        <v>3</v>
      </c>
      <c r="M3949" s="29"/>
      <c r="N3949" s="39"/>
      <c r="O3949" s="39"/>
      <c r="P3949" s="50">
        <f t="shared" si="368"/>
        <v>0</v>
      </c>
      <c r="Q3949" s="28">
        <f t="shared" si="369"/>
        <v>11</v>
      </c>
      <c r="R3949" s="28">
        <f>IF(Q3949=0,0,IF(E3949&gt;1,E3949-1,VLOOKUP(Q3949,Months_Weeks!$A$1:$B$13,2,0)))</f>
        <v>3</v>
      </c>
      <c r="S3949" s="30"/>
      <c r="T3949" s="39"/>
      <c r="U3949" s="39"/>
      <c r="V3949" s="50">
        <f t="shared" si="370"/>
        <v>0</v>
      </c>
      <c r="W3949" s="28">
        <f t="shared" si="371"/>
        <v>11</v>
      </c>
      <c r="X3949" s="28">
        <f>IF(W3949=0,0,IF(E3949&gt;1,E3949-1,VLOOKUP(W3949,Months_Weeks!$A$1:$B$13,2,0)))</f>
        <v>3</v>
      </c>
      <c r="Y3949" s="30"/>
      <c r="Z3949" s="39"/>
      <c r="AA3949" s="31"/>
      <c r="AB3949" s="39"/>
      <c r="AC3949" s="31"/>
      <c r="AD3949" s="40"/>
      <c r="AE3949" s="31"/>
      <c r="AF3949" s="40"/>
      <c r="AG3949" s="31"/>
      <c r="AH3949" s="40"/>
      <c r="AI3949" s="31"/>
      <c r="AJ3949" s="40"/>
    </row>
    <row r="3950" spans="1:36" x14ac:dyDescent="0.25">
      <c r="A3950" s="37" t="s">
        <v>62</v>
      </c>
      <c r="B3950" s="37">
        <v>1018</v>
      </c>
      <c r="C3950" s="26" t="str">
        <f>IFERROR(INDEX(Clients[Client_Name],MATCH(Table312[[#This Row],[Client_Code]],Clients[Client_Code],0)),"")</f>
        <v>VALLE FRIO</v>
      </c>
      <c r="D3950" s="25">
        <v>12</v>
      </c>
      <c r="E3950" s="25">
        <v>1</v>
      </c>
      <c r="F3950" s="25" t="b">
        <f>IF(E3950&gt;(VLOOKUP(D3950,Months_Weeks!$A$2:$B$13,2,TRUE)),FALSE)</f>
        <v>0</v>
      </c>
      <c r="G3950" s="63">
        <f>IF(Table312[[#This Row],[Facility]]="Buin",1.5%,0.25%)</f>
        <v>1.4999999999999999E-2</v>
      </c>
      <c r="H3950" s="38"/>
      <c r="I3950" s="38"/>
      <c r="J3950" s="27">
        <f t="shared" si="366"/>
        <v>503</v>
      </c>
      <c r="K3950" s="28">
        <f t="shared" si="367"/>
        <v>11</v>
      </c>
      <c r="L3950" s="27">
        <f>IF(K3950=0,0,IF(E3950&gt;1,E3950-1,VLOOKUP(K3950,Months_Weeks!$A$1:$B$13,2,0)))</f>
        <v>4</v>
      </c>
      <c r="M3950" s="29"/>
      <c r="N3950" s="39"/>
      <c r="O3950" s="39"/>
      <c r="P3950" s="50">
        <f t="shared" si="368"/>
        <v>0</v>
      </c>
      <c r="Q3950" s="28">
        <f t="shared" si="369"/>
        <v>11</v>
      </c>
      <c r="R3950" s="28">
        <f>IF(Q3950=0,0,IF(E3950&gt;1,E3950-1,VLOOKUP(Q3950,Months_Weeks!$A$1:$B$13,2,0)))</f>
        <v>4</v>
      </c>
      <c r="S3950" s="30"/>
      <c r="T3950" s="39"/>
      <c r="U3950" s="39"/>
      <c r="V3950" s="50">
        <f t="shared" si="370"/>
        <v>0</v>
      </c>
      <c r="W3950" s="28">
        <f t="shared" si="371"/>
        <v>11</v>
      </c>
      <c r="X3950" s="28">
        <f>IF(W3950=0,0,IF(E3950&gt;1,E3950-1,VLOOKUP(W3950,Months_Weeks!$A$1:$B$13,2,0)))</f>
        <v>4</v>
      </c>
      <c r="Y3950" s="30"/>
      <c r="Z3950" s="39"/>
      <c r="AA3950" s="31"/>
      <c r="AB3950" s="39"/>
      <c r="AC3950" s="31"/>
      <c r="AD3950" s="40"/>
      <c r="AE3950" s="31"/>
      <c r="AF3950" s="40"/>
      <c r="AG3950" s="31"/>
      <c r="AH3950" s="40"/>
      <c r="AI3950" s="31"/>
      <c r="AJ3950" s="40"/>
    </row>
    <row r="3951" spans="1:36" x14ac:dyDescent="0.25">
      <c r="A3951" s="37" t="s">
        <v>62</v>
      </c>
      <c r="B3951" s="37">
        <v>1018</v>
      </c>
      <c r="C3951" s="26" t="str">
        <f>IFERROR(INDEX(Clients[Client_Name],MATCH(Table312[[#This Row],[Client_Code]],Clients[Client_Code],0)),"")</f>
        <v>VALLE FRIO</v>
      </c>
      <c r="D3951" s="25">
        <v>12</v>
      </c>
      <c r="E3951" s="25">
        <v>2</v>
      </c>
      <c r="F3951" s="25" t="b">
        <f>IF(E3951&gt;(VLOOKUP(D3951,Months_Weeks!$A$2:$B$13,2,TRUE)),FALSE)</f>
        <v>0</v>
      </c>
      <c r="G3951" s="63">
        <f>IF(Table312[[#This Row],[Facility]]="Buin",1.5%,0.25%)</f>
        <v>1.4999999999999999E-2</v>
      </c>
      <c r="H3951" s="38"/>
      <c r="I3951" s="38"/>
      <c r="J3951" s="27">
        <f t="shared" si="366"/>
        <v>503</v>
      </c>
      <c r="K3951" s="28">
        <f t="shared" si="367"/>
        <v>12</v>
      </c>
      <c r="L3951" s="27">
        <f>IF(K3951=0,0,IF(E3951&gt;1,E3951-1,VLOOKUP(K3951,Months_Weeks!$A$1:$B$13,2,0)))</f>
        <v>1</v>
      </c>
      <c r="M3951" s="29"/>
      <c r="N3951" s="39"/>
      <c r="O3951" s="39"/>
      <c r="P3951" s="50">
        <f t="shared" si="368"/>
        <v>0</v>
      </c>
      <c r="Q3951" s="28">
        <f t="shared" si="369"/>
        <v>12</v>
      </c>
      <c r="R3951" s="28">
        <f>IF(Q3951=0,0,IF(E3951&gt;1,E3951-1,VLOOKUP(Q3951,Months_Weeks!$A$1:$B$13,2,0)))</f>
        <v>1</v>
      </c>
      <c r="S3951" s="30"/>
      <c r="T3951" s="39"/>
      <c r="U3951" s="39"/>
      <c r="V3951" s="50">
        <f t="shared" si="370"/>
        <v>0</v>
      </c>
      <c r="W3951" s="28">
        <f t="shared" si="371"/>
        <v>12</v>
      </c>
      <c r="X3951" s="28">
        <f>IF(W3951=0,0,IF(E3951&gt;1,E3951-1,VLOOKUP(W3951,Months_Weeks!$A$1:$B$13,2,0)))</f>
        <v>1</v>
      </c>
      <c r="Y3951" s="30"/>
      <c r="Z3951" s="39"/>
      <c r="AA3951" s="31"/>
      <c r="AB3951" s="39"/>
      <c r="AC3951" s="31"/>
      <c r="AD3951" s="40"/>
      <c r="AE3951" s="31"/>
      <c r="AF3951" s="40"/>
      <c r="AG3951" s="31"/>
      <c r="AH3951" s="40"/>
      <c r="AI3951" s="31"/>
      <c r="AJ3951" s="40"/>
    </row>
    <row r="3952" spans="1:36" x14ac:dyDescent="0.25">
      <c r="A3952" s="37" t="s">
        <v>62</v>
      </c>
      <c r="B3952" s="37">
        <v>1018</v>
      </c>
      <c r="C3952" s="26" t="str">
        <f>IFERROR(INDEX(Clients[Client_Name],MATCH(Table312[[#This Row],[Client_Code]],Clients[Client_Code],0)),"")</f>
        <v>VALLE FRIO</v>
      </c>
      <c r="D3952" s="25">
        <v>12</v>
      </c>
      <c r="E3952" s="25">
        <v>3</v>
      </c>
      <c r="F3952" s="25" t="b">
        <f>IF(E3952&gt;(VLOOKUP(D3952,Months_Weeks!$A$2:$B$13,2,TRUE)),FALSE)</f>
        <v>0</v>
      </c>
      <c r="G3952" s="63">
        <f>IF(Table312[[#This Row],[Facility]]="Buin",1.5%,0.25%)</f>
        <v>1.4999999999999999E-2</v>
      </c>
      <c r="H3952" s="38"/>
      <c r="I3952" s="38"/>
      <c r="J3952" s="27">
        <f t="shared" si="366"/>
        <v>503</v>
      </c>
      <c r="K3952" s="28">
        <f t="shared" si="367"/>
        <v>12</v>
      </c>
      <c r="L3952" s="27">
        <f>IF(K3952=0,0,IF(E3952&gt;1,E3952-1,VLOOKUP(K3952,Months_Weeks!$A$1:$B$13,2,0)))</f>
        <v>2</v>
      </c>
      <c r="M3952" s="29"/>
      <c r="N3952" s="39"/>
      <c r="O3952" s="39"/>
      <c r="P3952" s="50">
        <f t="shared" si="368"/>
        <v>0</v>
      </c>
      <c r="Q3952" s="28">
        <f t="shared" si="369"/>
        <v>12</v>
      </c>
      <c r="R3952" s="28">
        <f>IF(Q3952=0,0,IF(E3952&gt;1,E3952-1,VLOOKUP(Q3952,Months_Weeks!$A$1:$B$13,2,0)))</f>
        <v>2</v>
      </c>
      <c r="S3952" s="30"/>
      <c r="T3952" s="39"/>
      <c r="U3952" s="39"/>
      <c r="V3952" s="50">
        <f t="shared" si="370"/>
        <v>0</v>
      </c>
      <c r="W3952" s="28">
        <f t="shared" si="371"/>
        <v>12</v>
      </c>
      <c r="X3952" s="28">
        <f>IF(W3952=0,0,IF(E3952&gt;1,E3952-1,VLOOKUP(W3952,Months_Weeks!$A$1:$B$13,2,0)))</f>
        <v>2</v>
      </c>
      <c r="Y3952" s="30"/>
      <c r="Z3952" s="39"/>
      <c r="AA3952" s="31"/>
      <c r="AB3952" s="39"/>
      <c r="AC3952" s="31"/>
      <c r="AD3952" s="40"/>
      <c r="AE3952" s="31"/>
      <c r="AF3952" s="40"/>
      <c r="AG3952" s="31"/>
      <c r="AH3952" s="40"/>
      <c r="AI3952" s="31"/>
      <c r="AJ3952" s="40"/>
    </row>
    <row r="3953" spans="1:36" x14ac:dyDescent="0.25">
      <c r="A3953" s="37" t="s">
        <v>62</v>
      </c>
      <c r="B3953" s="37">
        <v>1018</v>
      </c>
      <c r="C3953" s="26" t="str">
        <f>IFERROR(INDEX(Clients[Client_Name],MATCH(Table312[[#This Row],[Client_Code]],Clients[Client_Code],0)),"")</f>
        <v>VALLE FRIO</v>
      </c>
      <c r="D3953" s="25">
        <v>12</v>
      </c>
      <c r="E3953" s="25">
        <v>4</v>
      </c>
      <c r="F3953" s="25" t="b">
        <f>IF(E3953&gt;(VLOOKUP(D3953,Months_Weeks!$A$2:$B$13,2,TRUE)),FALSE)</f>
        <v>0</v>
      </c>
      <c r="G3953" s="63">
        <f>IF(Table312[[#This Row],[Facility]]="Buin",1.5%,0.25%)</f>
        <v>1.4999999999999999E-2</v>
      </c>
      <c r="H3953" s="38"/>
      <c r="I3953" s="38"/>
      <c r="J3953" s="27">
        <f t="shared" si="366"/>
        <v>503</v>
      </c>
      <c r="K3953" s="28">
        <f t="shared" si="367"/>
        <v>12</v>
      </c>
      <c r="L3953" s="27">
        <f>IF(K3953=0,0,IF(E3953&gt;1,E3953-1,VLOOKUP(K3953,Months_Weeks!$A$1:$B$13,2,0)))</f>
        <v>3</v>
      </c>
      <c r="M3953" s="29"/>
      <c r="N3953" s="39"/>
      <c r="O3953" s="39"/>
      <c r="P3953" s="50">
        <f t="shared" si="368"/>
        <v>0</v>
      </c>
      <c r="Q3953" s="28">
        <f t="shared" si="369"/>
        <v>12</v>
      </c>
      <c r="R3953" s="28">
        <f>IF(Q3953=0,0,IF(E3953&gt;1,E3953-1,VLOOKUP(Q3953,Months_Weeks!$A$1:$B$13,2,0)))</f>
        <v>3</v>
      </c>
      <c r="S3953" s="30"/>
      <c r="T3953" s="39"/>
      <c r="U3953" s="39"/>
      <c r="V3953" s="50">
        <f t="shared" si="370"/>
        <v>0</v>
      </c>
      <c r="W3953" s="28">
        <f t="shared" si="371"/>
        <v>12</v>
      </c>
      <c r="X3953" s="28">
        <f>IF(W3953=0,0,IF(E3953&gt;1,E3953-1,VLOOKUP(W3953,Months_Weeks!$A$1:$B$13,2,0)))</f>
        <v>3</v>
      </c>
      <c r="Y3953" s="30"/>
      <c r="Z3953" s="39"/>
      <c r="AA3953" s="31"/>
      <c r="AB3953" s="39"/>
      <c r="AC3953" s="31"/>
      <c r="AD3953" s="40"/>
      <c r="AE3953" s="31"/>
      <c r="AF3953" s="40"/>
      <c r="AG3953" s="31"/>
      <c r="AH3953" s="40"/>
      <c r="AI3953" s="31"/>
      <c r="AJ3953" s="40"/>
    </row>
    <row r="3954" spans="1:36" x14ac:dyDescent="0.25">
      <c r="A3954" s="37" t="s">
        <v>62</v>
      </c>
      <c r="B3954" s="37">
        <v>1018</v>
      </c>
      <c r="C3954" s="26" t="str">
        <f>IFERROR(INDEX(Clients[Client_Name],MATCH(Table312[[#This Row],[Client_Code]],Clients[Client_Code],0)),"")</f>
        <v>VALLE FRIO</v>
      </c>
      <c r="D3954" s="25">
        <v>12</v>
      </c>
      <c r="E3954" s="25">
        <v>5</v>
      </c>
      <c r="F3954" s="25" t="b">
        <f>IF(E3954&gt;(VLOOKUP(D3954,Months_Weeks!$A$2:$B$13,2,TRUE)),FALSE)</f>
        <v>0</v>
      </c>
      <c r="G3954" s="63">
        <f>IF(Table312[[#This Row],[Facility]]="Buin",1.5%,0.25%)</f>
        <v>1.4999999999999999E-2</v>
      </c>
      <c r="H3954" s="38"/>
      <c r="I3954" s="38"/>
      <c r="J3954" s="27">
        <f t="shared" si="366"/>
        <v>503</v>
      </c>
      <c r="K3954" s="28">
        <f t="shared" si="367"/>
        <v>12</v>
      </c>
      <c r="L3954" s="27">
        <f>IF(K3954=0,0,IF(E3954&gt;1,E3954-1,VLOOKUP(K3954,Months_Weeks!$A$1:$B$13,2,0)))</f>
        <v>4</v>
      </c>
      <c r="M3954" s="29"/>
      <c r="N3954" s="39"/>
      <c r="O3954" s="39"/>
      <c r="P3954" s="50">
        <f t="shared" si="368"/>
        <v>0</v>
      </c>
      <c r="Q3954" s="28">
        <f t="shared" si="369"/>
        <v>12</v>
      </c>
      <c r="R3954" s="28">
        <f>IF(Q3954=0,0,IF(E3954&gt;1,E3954-1,VLOOKUP(Q3954,Months_Weeks!$A$1:$B$13,2,0)))</f>
        <v>4</v>
      </c>
      <c r="S3954" s="30"/>
      <c r="T3954" s="39"/>
      <c r="U3954" s="39"/>
      <c r="V3954" s="50">
        <f t="shared" si="370"/>
        <v>0</v>
      </c>
      <c r="W3954" s="28">
        <f t="shared" si="371"/>
        <v>12</v>
      </c>
      <c r="X3954" s="28">
        <f>IF(W3954=0,0,IF(E3954&gt;1,E3954-1,VLOOKUP(W3954,Months_Weeks!$A$1:$B$13,2,0)))</f>
        <v>4</v>
      </c>
      <c r="Y3954" s="30"/>
      <c r="Z3954" s="39"/>
      <c r="AA3954" s="31"/>
      <c r="AB3954" s="39"/>
      <c r="AC3954" s="31"/>
      <c r="AD3954" s="40"/>
      <c r="AE3954" s="31"/>
      <c r="AF3954" s="40"/>
      <c r="AG3954" s="31"/>
      <c r="AH3954" s="40"/>
      <c r="AI3954" s="31"/>
      <c r="AJ3954" s="40"/>
    </row>
    <row r="3955" spans="1:36" x14ac:dyDescent="0.25">
      <c r="A3955" s="37" t="s">
        <v>62</v>
      </c>
      <c r="B3955" s="37">
        <v>1005</v>
      </c>
      <c r="C3955" s="26" t="str">
        <f>IFERROR(INDEX(Clients[Client_Name],MATCH(Table312[[#This Row],[Client_Code]],Clients[Client_Code],0)),"")</f>
        <v>VALLE VERDE</v>
      </c>
      <c r="D3955" s="25">
        <v>1</v>
      </c>
      <c r="E3955" s="25">
        <v>1</v>
      </c>
      <c r="F3955" s="25" t="b">
        <f>IF(E3955&gt;(VLOOKUP(D3955,Months_Weeks!$A$2:$B$13,2,TRUE)),FALSE)</f>
        <v>0</v>
      </c>
      <c r="G3955" s="63">
        <f>IF(Table312[[#This Row],[Facility]]="Buin",1.5%,0.25%)</f>
        <v>1.4999999999999999E-2</v>
      </c>
      <c r="H3955" s="38">
        <v>6</v>
      </c>
      <c r="I3955" s="38"/>
      <c r="J3955" s="27">
        <f t="shared" si="366"/>
        <v>6</v>
      </c>
      <c r="K3955" s="28">
        <f t="shared" si="367"/>
        <v>0</v>
      </c>
      <c r="L3955" s="27">
        <f>IF(K3955=0,0,IF(E3955&gt;1,E3955-1,VLOOKUP(K3955,Months_Weeks!$A$1:$B$13,2,0)))</f>
        <v>0</v>
      </c>
      <c r="M3955" s="29"/>
      <c r="N3955" s="39"/>
      <c r="O3955" s="39"/>
      <c r="P3955" s="50">
        <f t="shared" si="368"/>
        <v>0</v>
      </c>
      <c r="Q3955" s="28">
        <f t="shared" si="369"/>
        <v>0</v>
      </c>
      <c r="R3955" s="28">
        <f>IF(Q3955=0,0,IF(E3955&gt;1,E3955-1,VLOOKUP(Q3955,Months_Weeks!$A$1:$B$13,2,0)))</f>
        <v>0</v>
      </c>
      <c r="S3955" s="30"/>
      <c r="T3955" s="39"/>
      <c r="U3955" s="39"/>
      <c r="V3955" s="50">
        <f t="shared" si="370"/>
        <v>0</v>
      </c>
      <c r="W3955" s="28">
        <f t="shared" si="371"/>
        <v>0</v>
      </c>
      <c r="X3955" s="28">
        <f>IF(W3955=0,0,IF(E3955&gt;1,E3955-1,VLOOKUP(W3955,Months_Weeks!$A$1:$B$13,2,0)))</f>
        <v>0</v>
      </c>
      <c r="Y3955" s="30"/>
      <c r="Z3955" s="39"/>
      <c r="AA3955" s="31"/>
      <c r="AB3955" s="39"/>
      <c r="AC3955" s="31"/>
      <c r="AD3955" s="40"/>
      <c r="AE3955" s="31"/>
      <c r="AF3955" s="40"/>
      <c r="AG3955" s="31"/>
      <c r="AH3955" s="40"/>
      <c r="AI3955" s="31"/>
      <c r="AJ3955" s="40"/>
    </row>
    <row r="3956" spans="1:36" x14ac:dyDescent="0.25">
      <c r="A3956" s="37" t="s">
        <v>62</v>
      </c>
      <c r="B3956" s="37">
        <v>1005</v>
      </c>
      <c r="C3956" s="26" t="str">
        <f>IFERROR(INDEX(Clients[Client_Name],MATCH(Table312[[#This Row],[Client_Code]],Clients[Client_Code],0)),"")</f>
        <v>VALLE VERDE</v>
      </c>
      <c r="D3956" s="25">
        <v>1</v>
      </c>
      <c r="E3956" s="25">
        <v>2</v>
      </c>
      <c r="F3956" s="25" t="b">
        <f>IF(E3956&gt;(VLOOKUP(D3956,Months_Weeks!$A$2:$B$13,2,TRUE)),FALSE)</f>
        <v>0</v>
      </c>
      <c r="G3956" s="63">
        <f>IF(Table312[[#This Row],[Facility]]="Buin",1.5%,0.25%)</f>
        <v>1.4999999999999999E-2</v>
      </c>
      <c r="H3956" s="38">
        <v>0</v>
      </c>
      <c r="I3956" s="38"/>
      <c r="J3956" s="27">
        <f t="shared" si="366"/>
        <v>6</v>
      </c>
      <c r="K3956" s="28">
        <f t="shared" si="367"/>
        <v>1</v>
      </c>
      <c r="L3956" s="27">
        <f>IF(K3956=0,0,IF(E3956&gt;1,E3956-1,VLOOKUP(K3956,Months_Weeks!$A$1:$B$13,2,0)))</f>
        <v>1</v>
      </c>
      <c r="M3956" s="29"/>
      <c r="N3956" s="39"/>
      <c r="O3956" s="39"/>
      <c r="P3956" s="50">
        <f t="shared" si="368"/>
        <v>0</v>
      </c>
      <c r="Q3956" s="28">
        <f t="shared" si="369"/>
        <v>1</v>
      </c>
      <c r="R3956" s="28">
        <f>IF(Q3956=0,0,IF(E3956&gt;1,E3956-1,VLOOKUP(Q3956,Months_Weeks!$A$1:$B$13,2,0)))</f>
        <v>1</v>
      </c>
      <c r="S3956" s="30"/>
      <c r="T3956" s="39"/>
      <c r="U3956" s="39"/>
      <c r="V3956" s="50">
        <f t="shared" si="370"/>
        <v>0</v>
      </c>
      <c r="W3956" s="28">
        <f t="shared" si="371"/>
        <v>1</v>
      </c>
      <c r="X3956" s="28">
        <f>IF(W3956=0,0,IF(E3956&gt;1,E3956-1,VLOOKUP(W3956,Months_Weeks!$A$1:$B$13,2,0)))</f>
        <v>1</v>
      </c>
      <c r="Y3956" s="30"/>
      <c r="Z3956" s="39"/>
      <c r="AA3956" s="31"/>
      <c r="AB3956" s="39"/>
      <c r="AC3956" s="31"/>
      <c r="AD3956" s="40"/>
      <c r="AE3956" s="31"/>
      <c r="AF3956" s="40"/>
      <c r="AG3956" s="31"/>
      <c r="AH3956" s="40"/>
      <c r="AI3956" s="31"/>
      <c r="AJ3956" s="40"/>
    </row>
    <row r="3957" spans="1:36" x14ac:dyDescent="0.25">
      <c r="A3957" s="37" t="s">
        <v>62</v>
      </c>
      <c r="B3957" s="37">
        <v>1005</v>
      </c>
      <c r="C3957" s="26" t="str">
        <f>IFERROR(INDEX(Clients[Client_Name],MATCH(Table312[[#This Row],[Client_Code]],Clients[Client_Code],0)),"")</f>
        <v>VALLE VERDE</v>
      </c>
      <c r="D3957" s="25">
        <v>1</v>
      </c>
      <c r="E3957" s="25">
        <v>3</v>
      </c>
      <c r="F3957" s="25" t="b">
        <f>IF(E3957&gt;(VLOOKUP(D3957,Months_Weeks!$A$2:$B$13,2,TRUE)),FALSE)</f>
        <v>0</v>
      </c>
      <c r="G3957" s="63">
        <f>IF(Table312[[#This Row],[Facility]]="Buin",1.5%,0.25%)</f>
        <v>1.4999999999999999E-2</v>
      </c>
      <c r="H3957" s="38"/>
      <c r="I3957" s="38"/>
      <c r="J3957" s="27">
        <f t="shared" si="366"/>
        <v>6</v>
      </c>
      <c r="K3957" s="28">
        <f t="shared" si="367"/>
        <v>1</v>
      </c>
      <c r="L3957" s="27">
        <f>IF(K3957=0,0,IF(E3957&gt;1,E3957-1,VLOOKUP(K3957,Months_Weeks!$A$1:$B$13,2,0)))</f>
        <v>2</v>
      </c>
      <c r="M3957" s="29"/>
      <c r="N3957" s="39"/>
      <c r="O3957" s="39"/>
      <c r="P3957" s="50">
        <f t="shared" si="368"/>
        <v>0</v>
      </c>
      <c r="Q3957" s="28">
        <f t="shared" si="369"/>
        <v>1</v>
      </c>
      <c r="R3957" s="28">
        <f>IF(Q3957=0,0,IF(E3957&gt;1,E3957-1,VLOOKUP(Q3957,Months_Weeks!$A$1:$B$13,2,0)))</f>
        <v>2</v>
      </c>
      <c r="S3957" s="30"/>
      <c r="T3957" s="39"/>
      <c r="U3957" s="39"/>
      <c r="V3957" s="50">
        <f t="shared" si="370"/>
        <v>0</v>
      </c>
      <c r="W3957" s="28">
        <f t="shared" si="371"/>
        <v>1</v>
      </c>
      <c r="X3957" s="28">
        <f>IF(W3957=0,0,IF(E3957&gt;1,E3957-1,VLOOKUP(W3957,Months_Weeks!$A$1:$B$13,2,0)))</f>
        <v>2</v>
      </c>
      <c r="Y3957" s="30"/>
      <c r="Z3957" s="39"/>
      <c r="AA3957" s="31"/>
      <c r="AB3957" s="39"/>
      <c r="AC3957" s="31"/>
      <c r="AD3957" s="40"/>
      <c r="AE3957" s="31"/>
      <c r="AF3957" s="40"/>
      <c r="AG3957" s="31"/>
      <c r="AH3957" s="40"/>
      <c r="AI3957" s="31"/>
      <c r="AJ3957" s="40"/>
    </row>
    <row r="3958" spans="1:36" x14ac:dyDescent="0.25">
      <c r="A3958" s="37" t="s">
        <v>62</v>
      </c>
      <c r="B3958" s="37">
        <v>1005</v>
      </c>
      <c r="C3958" s="26" t="str">
        <f>IFERROR(INDEX(Clients[Client_Name],MATCH(Table312[[#This Row],[Client_Code]],Clients[Client_Code],0)),"")</f>
        <v>VALLE VERDE</v>
      </c>
      <c r="D3958" s="25">
        <v>1</v>
      </c>
      <c r="E3958" s="25">
        <v>4</v>
      </c>
      <c r="F3958" s="25" t="b">
        <f>IF(E3958&gt;(VLOOKUP(D3958,Months_Weeks!$A$2:$B$13,2,TRUE)),FALSE)</f>
        <v>0</v>
      </c>
      <c r="G3958" s="63">
        <f>IF(Table312[[#This Row],[Facility]]="Buin",1.5%,0.25%)</f>
        <v>1.4999999999999999E-2</v>
      </c>
      <c r="H3958" s="38">
        <v>0</v>
      </c>
      <c r="I3958" s="38"/>
      <c r="J3958" s="27">
        <f t="shared" si="366"/>
        <v>6</v>
      </c>
      <c r="K3958" s="28">
        <f t="shared" si="367"/>
        <v>1</v>
      </c>
      <c r="L3958" s="27">
        <f>IF(K3958=0,0,IF(E3958&gt;1,E3958-1,VLOOKUP(K3958,Months_Weeks!$A$1:$B$13,2,0)))</f>
        <v>3</v>
      </c>
      <c r="M3958" s="29"/>
      <c r="N3958" s="39"/>
      <c r="O3958" s="39"/>
      <c r="P3958" s="50">
        <f t="shared" si="368"/>
        <v>0</v>
      </c>
      <c r="Q3958" s="28">
        <f t="shared" si="369"/>
        <v>1</v>
      </c>
      <c r="R3958" s="28">
        <f>IF(Q3958=0,0,IF(E3958&gt;1,E3958-1,VLOOKUP(Q3958,Months_Weeks!$A$1:$B$13,2,0)))</f>
        <v>3</v>
      </c>
      <c r="S3958" s="30"/>
      <c r="T3958" s="39"/>
      <c r="U3958" s="39"/>
      <c r="V3958" s="50">
        <f t="shared" si="370"/>
        <v>0</v>
      </c>
      <c r="W3958" s="28">
        <f t="shared" si="371"/>
        <v>1</v>
      </c>
      <c r="X3958" s="28">
        <f>IF(W3958=0,0,IF(E3958&gt;1,E3958-1,VLOOKUP(W3958,Months_Weeks!$A$1:$B$13,2,0)))</f>
        <v>3</v>
      </c>
      <c r="Y3958" s="30"/>
      <c r="Z3958" s="39"/>
      <c r="AA3958" s="31"/>
      <c r="AB3958" s="39"/>
      <c r="AC3958" s="31"/>
      <c r="AD3958" s="40"/>
      <c r="AE3958" s="31"/>
      <c r="AF3958" s="40"/>
      <c r="AG3958" s="31"/>
      <c r="AH3958" s="40"/>
      <c r="AI3958" s="31"/>
      <c r="AJ3958" s="40"/>
    </row>
    <row r="3959" spans="1:36" x14ac:dyDescent="0.25">
      <c r="A3959" s="37" t="s">
        <v>62</v>
      </c>
      <c r="B3959" s="37">
        <v>1005</v>
      </c>
      <c r="C3959" s="26" t="str">
        <f>IFERROR(INDEX(Clients[Client_Name],MATCH(Table312[[#This Row],[Client_Code]],Clients[Client_Code],0)),"")</f>
        <v>VALLE VERDE</v>
      </c>
      <c r="D3959" s="25">
        <v>2</v>
      </c>
      <c r="E3959" s="25">
        <v>1</v>
      </c>
      <c r="F3959" s="25" t="b">
        <f>IF(E3959&gt;(VLOOKUP(D3959,Months_Weeks!$A$2:$B$13,2,TRUE)),FALSE)</f>
        <v>0</v>
      </c>
      <c r="G3959" s="63">
        <f>IF(Table312[[#This Row],[Facility]]="Buin",1.5%,0.25%)</f>
        <v>1.4999999999999999E-2</v>
      </c>
      <c r="H3959" s="38">
        <v>0</v>
      </c>
      <c r="I3959" s="38"/>
      <c r="J3959" s="27">
        <f t="shared" si="366"/>
        <v>6</v>
      </c>
      <c r="K3959" s="28">
        <f t="shared" si="367"/>
        <v>1</v>
      </c>
      <c r="L3959" s="27">
        <f>IF(K3959=0,0,IF(E3959&gt;1,E3959-1,VLOOKUP(K3959,Months_Weeks!$A$1:$B$13,2,0)))</f>
        <v>4</v>
      </c>
      <c r="M3959" s="29"/>
      <c r="N3959" s="39"/>
      <c r="O3959" s="39"/>
      <c r="P3959" s="50">
        <f t="shared" si="368"/>
        <v>0</v>
      </c>
      <c r="Q3959" s="28">
        <f t="shared" si="369"/>
        <v>1</v>
      </c>
      <c r="R3959" s="28">
        <f>IF(Q3959=0,0,IF(E3959&gt;1,E3959-1,VLOOKUP(Q3959,Months_Weeks!$A$1:$B$13,2,0)))</f>
        <v>4</v>
      </c>
      <c r="S3959" s="30"/>
      <c r="T3959" s="39"/>
      <c r="U3959" s="39"/>
      <c r="V3959" s="50">
        <f t="shared" si="370"/>
        <v>0</v>
      </c>
      <c r="W3959" s="28">
        <f t="shared" si="371"/>
        <v>1</v>
      </c>
      <c r="X3959" s="28">
        <f>IF(W3959=0,0,IF(E3959&gt;1,E3959-1,VLOOKUP(W3959,Months_Weeks!$A$1:$B$13,2,0)))</f>
        <v>4</v>
      </c>
      <c r="Y3959" s="30"/>
      <c r="Z3959" s="39"/>
      <c r="AA3959" s="31"/>
      <c r="AB3959" s="39"/>
      <c r="AC3959" s="31"/>
      <c r="AD3959" s="40"/>
      <c r="AE3959" s="31"/>
      <c r="AF3959" s="40"/>
      <c r="AG3959" s="31"/>
      <c r="AH3959" s="40"/>
      <c r="AI3959" s="31"/>
      <c r="AJ3959" s="40"/>
    </row>
    <row r="3960" spans="1:36" x14ac:dyDescent="0.25">
      <c r="A3960" s="37" t="s">
        <v>62</v>
      </c>
      <c r="B3960" s="37">
        <v>1005</v>
      </c>
      <c r="C3960" s="26" t="str">
        <f>IFERROR(INDEX(Clients[Client_Name],MATCH(Table312[[#This Row],[Client_Code]],Clients[Client_Code],0)),"")</f>
        <v>VALLE VERDE</v>
      </c>
      <c r="D3960" s="25">
        <v>2</v>
      </c>
      <c r="E3960" s="25">
        <v>2</v>
      </c>
      <c r="F3960" s="25" t="b">
        <f>IF(E3960&gt;(VLOOKUP(D3960,Months_Weeks!$A$2:$B$13,2,TRUE)),FALSE)</f>
        <v>0</v>
      </c>
      <c r="G3960" s="63">
        <f>IF(Table312[[#This Row],[Facility]]="Buin",1.5%,0.25%)</f>
        <v>1.4999999999999999E-2</v>
      </c>
      <c r="H3960" s="38">
        <v>0</v>
      </c>
      <c r="I3960" s="38"/>
      <c r="J3960" s="27">
        <f t="shared" si="366"/>
        <v>6</v>
      </c>
      <c r="K3960" s="28">
        <f t="shared" si="367"/>
        <v>2</v>
      </c>
      <c r="L3960" s="27">
        <f>IF(K3960=0,0,IF(E3960&gt;1,E3960-1,VLOOKUP(K3960,Months_Weeks!$A$1:$B$13,2,0)))</f>
        <v>1</v>
      </c>
      <c r="M3960" s="29"/>
      <c r="N3960" s="39"/>
      <c r="O3960" s="39"/>
      <c r="P3960" s="50">
        <f t="shared" si="368"/>
        <v>0</v>
      </c>
      <c r="Q3960" s="28">
        <f t="shared" si="369"/>
        <v>2</v>
      </c>
      <c r="R3960" s="28">
        <f>IF(Q3960=0,0,IF(E3960&gt;1,E3960-1,VLOOKUP(Q3960,Months_Weeks!$A$1:$B$13,2,0)))</f>
        <v>1</v>
      </c>
      <c r="S3960" s="30"/>
      <c r="T3960" s="39"/>
      <c r="U3960" s="39"/>
      <c r="V3960" s="50">
        <f t="shared" si="370"/>
        <v>0</v>
      </c>
      <c r="W3960" s="28">
        <f t="shared" si="371"/>
        <v>2</v>
      </c>
      <c r="X3960" s="28">
        <f>IF(W3960=0,0,IF(E3960&gt;1,E3960-1,VLOOKUP(W3960,Months_Weeks!$A$1:$B$13,2,0)))</f>
        <v>1</v>
      </c>
      <c r="Y3960" s="30"/>
      <c r="Z3960" s="39"/>
      <c r="AA3960" s="31"/>
      <c r="AB3960" s="39"/>
      <c r="AC3960" s="31"/>
      <c r="AD3960" s="40"/>
      <c r="AE3960" s="31"/>
      <c r="AF3960" s="40"/>
      <c r="AG3960" s="31"/>
      <c r="AH3960" s="40"/>
      <c r="AI3960" s="31"/>
      <c r="AJ3960" s="40"/>
    </row>
    <row r="3961" spans="1:36" x14ac:dyDescent="0.25">
      <c r="A3961" s="37" t="s">
        <v>62</v>
      </c>
      <c r="B3961" s="37">
        <v>1005</v>
      </c>
      <c r="C3961" s="26" t="str">
        <f>IFERROR(INDEX(Clients[Client_Name],MATCH(Table312[[#This Row],[Client_Code]],Clients[Client_Code],0)),"")</f>
        <v>VALLE VERDE</v>
      </c>
      <c r="D3961" s="25">
        <v>2</v>
      </c>
      <c r="E3961" s="25">
        <v>3</v>
      </c>
      <c r="F3961" s="25" t="b">
        <f>IF(E3961&gt;(VLOOKUP(D3961,Months_Weeks!$A$2:$B$13,2,TRUE)),FALSE)</f>
        <v>0</v>
      </c>
      <c r="G3961" s="63">
        <f>IF(Table312[[#This Row],[Facility]]="Buin",1.5%,0.25%)</f>
        <v>1.4999999999999999E-2</v>
      </c>
      <c r="H3961" s="38">
        <v>0</v>
      </c>
      <c r="I3961" s="38"/>
      <c r="J3961" s="27">
        <f t="shared" si="366"/>
        <v>6</v>
      </c>
      <c r="K3961" s="28">
        <f t="shared" si="367"/>
        <v>2</v>
      </c>
      <c r="L3961" s="27">
        <f>IF(K3961=0,0,IF(E3961&gt;1,E3961-1,VLOOKUP(K3961,Months_Weeks!$A$1:$B$13,2,0)))</f>
        <v>2</v>
      </c>
      <c r="M3961" s="29"/>
      <c r="N3961" s="39"/>
      <c r="O3961" s="39"/>
      <c r="P3961" s="50">
        <f t="shared" si="368"/>
        <v>0</v>
      </c>
      <c r="Q3961" s="28">
        <f t="shared" si="369"/>
        <v>2</v>
      </c>
      <c r="R3961" s="28">
        <f>IF(Q3961=0,0,IF(E3961&gt;1,E3961-1,VLOOKUP(Q3961,Months_Weeks!$A$1:$B$13,2,0)))</f>
        <v>2</v>
      </c>
      <c r="S3961" s="30"/>
      <c r="T3961" s="39"/>
      <c r="U3961" s="39"/>
      <c r="V3961" s="50">
        <f t="shared" si="370"/>
        <v>0</v>
      </c>
      <c r="W3961" s="28">
        <f t="shared" si="371"/>
        <v>2</v>
      </c>
      <c r="X3961" s="28">
        <f>IF(W3961=0,0,IF(E3961&gt;1,E3961-1,VLOOKUP(W3961,Months_Weeks!$A$1:$B$13,2,0)))</f>
        <v>2</v>
      </c>
      <c r="Y3961" s="30"/>
      <c r="Z3961" s="39"/>
      <c r="AA3961" s="31"/>
      <c r="AB3961" s="39"/>
      <c r="AC3961" s="31"/>
      <c r="AD3961" s="40"/>
      <c r="AE3961" s="31"/>
      <c r="AF3961" s="40"/>
      <c r="AG3961" s="31"/>
      <c r="AH3961" s="40"/>
      <c r="AI3961" s="31"/>
      <c r="AJ3961" s="40"/>
    </row>
    <row r="3962" spans="1:36" x14ac:dyDescent="0.25">
      <c r="A3962" s="37" t="s">
        <v>62</v>
      </c>
      <c r="B3962" s="37">
        <v>1005</v>
      </c>
      <c r="C3962" s="26" t="str">
        <f>IFERROR(INDEX(Clients[Client_Name],MATCH(Table312[[#This Row],[Client_Code]],Clients[Client_Code],0)),"")</f>
        <v>VALLE VERDE</v>
      </c>
      <c r="D3962" s="25">
        <v>2</v>
      </c>
      <c r="E3962" s="25">
        <v>4</v>
      </c>
      <c r="F3962" s="25" t="b">
        <f>IF(E3962&gt;(VLOOKUP(D3962,Months_Weeks!$A$2:$B$13,2,TRUE)),FALSE)</f>
        <v>0</v>
      </c>
      <c r="G3962" s="63">
        <f>IF(Table312[[#This Row],[Facility]]="Buin",1.5%,0.25%)</f>
        <v>1.4999999999999999E-2</v>
      </c>
      <c r="H3962" s="38"/>
      <c r="I3962" s="38"/>
      <c r="J3962" s="27">
        <f t="shared" si="366"/>
        <v>6</v>
      </c>
      <c r="K3962" s="28">
        <f t="shared" si="367"/>
        <v>2</v>
      </c>
      <c r="L3962" s="27">
        <f>IF(K3962=0,0,IF(E3962&gt;1,E3962-1,VLOOKUP(K3962,Months_Weeks!$A$1:$B$13,2,0)))</f>
        <v>3</v>
      </c>
      <c r="M3962" s="29"/>
      <c r="N3962" s="39"/>
      <c r="O3962" s="39"/>
      <c r="P3962" s="50">
        <f t="shared" si="368"/>
        <v>0</v>
      </c>
      <c r="Q3962" s="28">
        <f t="shared" si="369"/>
        <v>2</v>
      </c>
      <c r="R3962" s="28">
        <f>IF(Q3962=0,0,IF(E3962&gt;1,E3962-1,VLOOKUP(Q3962,Months_Weeks!$A$1:$B$13,2,0)))</f>
        <v>3</v>
      </c>
      <c r="S3962" s="30"/>
      <c r="T3962" s="39"/>
      <c r="U3962" s="39"/>
      <c r="V3962" s="50">
        <f t="shared" si="370"/>
        <v>0</v>
      </c>
      <c r="W3962" s="28">
        <f t="shared" si="371"/>
        <v>2</v>
      </c>
      <c r="X3962" s="28">
        <f>IF(W3962=0,0,IF(E3962&gt;1,E3962-1,VLOOKUP(W3962,Months_Weeks!$A$1:$B$13,2,0)))</f>
        <v>3</v>
      </c>
      <c r="Y3962" s="30"/>
      <c r="Z3962" s="39"/>
      <c r="AA3962" s="31"/>
      <c r="AB3962" s="39"/>
      <c r="AC3962" s="31"/>
      <c r="AD3962" s="40"/>
      <c r="AE3962" s="31"/>
      <c r="AF3962" s="40"/>
      <c r="AG3962" s="31"/>
      <c r="AH3962" s="40"/>
      <c r="AI3962" s="31"/>
      <c r="AJ3962" s="40"/>
    </row>
    <row r="3963" spans="1:36" x14ac:dyDescent="0.25">
      <c r="A3963" s="37" t="s">
        <v>62</v>
      </c>
      <c r="B3963" s="37">
        <v>1005</v>
      </c>
      <c r="C3963" s="26" t="str">
        <f>IFERROR(INDEX(Clients[Client_Name],MATCH(Table312[[#This Row],[Client_Code]],Clients[Client_Code],0)),"")</f>
        <v>VALLE VERDE</v>
      </c>
      <c r="D3963" s="25">
        <v>3</v>
      </c>
      <c r="E3963" s="25">
        <v>1</v>
      </c>
      <c r="F3963" s="25" t="b">
        <f>IF(E3963&gt;(VLOOKUP(D3963,Months_Weeks!$A$2:$B$13,2,TRUE)),FALSE)</f>
        <v>0</v>
      </c>
      <c r="G3963" s="63">
        <f>IF(Table312[[#This Row],[Facility]]="Buin",1.5%,0.25%)</f>
        <v>1.4999999999999999E-2</v>
      </c>
      <c r="H3963" s="38"/>
      <c r="I3963" s="38"/>
      <c r="J3963" s="27">
        <f t="shared" si="366"/>
        <v>6</v>
      </c>
      <c r="K3963" s="28">
        <f t="shared" si="367"/>
        <v>2</v>
      </c>
      <c r="L3963" s="27">
        <f>IF(K3963=0,0,IF(E3963&gt;1,E3963-1,VLOOKUP(K3963,Months_Weeks!$A$1:$B$13,2,0)))</f>
        <v>4</v>
      </c>
      <c r="M3963" s="29"/>
      <c r="N3963" s="39"/>
      <c r="O3963" s="39"/>
      <c r="P3963" s="50">
        <f t="shared" si="368"/>
        <v>0</v>
      </c>
      <c r="Q3963" s="28">
        <f t="shared" si="369"/>
        <v>2</v>
      </c>
      <c r="R3963" s="28">
        <f>IF(Q3963=0,0,IF(E3963&gt;1,E3963-1,VLOOKUP(Q3963,Months_Weeks!$A$1:$B$13,2,0)))</f>
        <v>4</v>
      </c>
      <c r="S3963" s="30"/>
      <c r="T3963" s="39"/>
      <c r="U3963" s="39"/>
      <c r="V3963" s="50">
        <f t="shared" si="370"/>
        <v>0</v>
      </c>
      <c r="W3963" s="28">
        <f t="shared" si="371"/>
        <v>2</v>
      </c>
      <c r="X3963" s="28">
        <f>IF(W3963=0,0,IF(E3963&gt;1,E3963-1,VLOOKUP(W3963,Months_Weeks!$A$1:$B$13,2,0)))</f>
        <v>4</v>
      </c>
      <c r="Y3963" s="30"/>
      <c r="Z3963" s="39"/>
      <c r="AA3963" s="31"/>
      <c r="AB3963" s="39"/>
      <c r="AC3963" s="31"/>
      <c r="AD3963" s="40"/>
      <c r="AE3963" s="31"/>
      <c r="AF3963" s="40"/>
      <c r="AG3963" s="31"/>
      <c r="AH3963" s="40"/>
      <c r="AI3963" s="31"/>
      <c r="AJ3963" s="40"/>
    </row>
    <row r="3964" spans="1:36" x14ac:dyDescent="0.25">
      <c r="A3964" s="37" t="s">
        <v>62</v>
      </c>
      <c r="B3964" s="37">
        <v>1005</v>
      </c>
      <c r="C3964" s="26" t="str">
        <f>IFERROR(INDEX(Clients[Client_Name],MATCH(Table312[[#This Row],[Client_Code]],Clients[Client_Code],0)),"")</f>
        <v>VALLE VERDE</v>
      </c>
      <c r="D3964" s="25">
        <v>3</v>
      </c>
      <c r="E3964" s="25">
        <v>2</v>
      </c>
      <c r="F3964" s="25" t="b">
        <f>IF(E3964&gt;(VLOOKUP(D3964,Months_Weeks!$A$2:$B$13,2,TRUE)),FALSE)</f>
        <v>0</v>
      </c>
      <c r="G3964" s="63">
        <f>IF(Table312[[#This Row],[Facility]]="Buin",1.5%,0.25%)</f>
        <v>1.4999999999999999E-2</v>
      </c>
      <c r="H3964" s="38"/>
      <c r="I3964" s="38"/>
      <c r="J3964" s="27">
        <f t="shared" si="366"/>
        <v>6</v>
      </c>
      <c r="K3964" s="28">
        <f t="shared" si="367"/>
        <v>3</v>
      </c>
      <c r="L3964" s="27">
        <f>IF(K3964=0,0,IF(E3964&gt;1,E3964-1,VLOOKUP(K3964,Months_Weeks!$A$1:$B$13,2,0)))</f>
        <v>1</v>
      </c>
      <c r="M3964" s="29"/>
      <c r="N3964" s="39"/>
      <c r="O3964" s="39"/>
      <c r="P3964" s="50">
        <f t="shared" si="368"/>
        <v>0</v>
      </c>
      <c r="Q3964" s="28">
        <f t="shared" si="369"/>
        <v>3</v>
      </c>
      <c r="R3964" s="28">
        <f>IF(Q3964=0,0,IF(E3964&gt;1,E3964-1,VLOOKUP(Q3964,Months_Weeks!$A$1:$B$13,2,0)))</f>
        <v>1</v>
      </c>
      <c r="S3964" s="30"/>
      <c r="T3964" s="39"/>
      <c r="U3964" s="39"/>
      <c r="V3964" s="50">
        <f t="shared" si="370"/>
        <v>0</v>
      </c>
      <c r="W3964" s="28">
        <f t="shared" si="371"/>
        <v>3</v>
      </c>
      <c r="X3964" s="28">
        <f>IF(W3964=0,0,IF(E3964&gt;1,E3964-1,VLOOKUP(W3964,Months_Weeks!$A$1:$B$13,2,0)))</f>
        <v>1</v>
      </c>
      <c r="Y3964" s="30"/>
      <c r="Z3964" s="39"/>
      <c r="AA3964" s="31"/>
      <c r="AB3964" s="39"/>
      <c r="AC3964" s="31"/>
      <c r="AD3964" s="40"/>
      <c r="AE3964" s="31"/>
      <c r="AF3964" s="40"/>
      <c r="AG3964" s="31"/>
      <c r="AH3964" s="40"/>
      <c r="AI3964" s="31"/>
      <c r="AJ3964" s="40"/>
    </row>
    <row r="3965" spans="1:36" x14ac:dyDescent="0.25">
      <c r="A3965" s="37" t="s">
        <v>62</v>
      </c>
      <c r="B3965" s="37">
        <v>1005</v>
      </c>
      <c r="C3965" s="26" t="str">
        <f>IFERROR(INDEX(Clients[Client_Name],MATCH(Table312[[#This Row],[Client_Code]],Clients[Client_Code],0)),"")</f>
        <v>VALLE VERDE</v>
      </c>
      <c r="D3965" s="25">
        <v>3</v>
      </c>
      <c r="E3965" s="25">
        <v>3</v>
      </c>
      <c r="F3965" s="25" t="b">
        <f>IF(E3965&gt;(VLOOKUP(D3965,Months_Weeks!$A$2:$B$13,2,TRUE)),FALSE)</f>
        <v>0</v>
      </c>
      <c r="G3965" s="63">
        <f>IF(Table312[[#This Row],[Facility]]="Buin",1.5%,0.25%)</f>
        <v>1.4999999999999999E-2</v>
      </c>
      <c r="H3965" s="38"/>
      <c r="I3965" s="38"/>
      <c r="J3965" s="27">
        <f t="shared" si="366"/>
        <v>6</v>
      </c>
      <c r="K3965" s="28">
        <f t="shared" si="367"/>
        <v>3</v>
      </c>
      <c r="L3965" s="27">
        <f>IF(K3965=0,0,IF(E3965&gt;1,E3965-1,VLOOKUP(K3965,Months_Weeks!$A$1:$B$13,2,0)))</f>
        <v>2</v>
      </c>
      <c r="M3965" s="29"/>
      <c r="N3965" s="39"/>
      <c r="O3965" s="39"/>
      <c r="P3965" s="50">
        <f t="shared" si="368"/>
        <v>0</v>
      </c>
      <c r="Q3965" s="28">
        <f t="shared" si="369"/>
        <v>3</v>
      </c>
      <c r="R3965" s="28">
        <f>IF(Q3965=0,0,IF(E3965&gt;1,E3965-1,VLOOKUP(Q3965,Months_Weeks!$A$1:$B$13,2,0)))</f>
        <v>2</v>
      </c>
      <c r="S3965" s="30"/>
      <c r="T3965" s="39"/>
      <c r="U3965" s="39"/>
      <c r="V3965" s="50">
        <f t="shared" si="370"/>
        <v>0</v>
      </c>
      <c r="W3965" s="28">
        <f t="shared" si="371"/>
        <v>3</v>
      </c>
      <c r="X3965" s="28">
        <f>IF(W3965=0,0,IF(E3965&gt;1,E3965-1,VLOOKUP(W3965,Months_Weeks!$A$1:$B$13,2,0)))</f>
        <v>2</v>
      </c>
      <c r="Y3965" s="30"/>
      <c r="Z3965" s="39"/>
      <c r="AA3965" s="31"/>
      <c r="AB3965" s="39"/>
      <c r="AC3965" s="31"/>
      <c r="AD3965" s="40"/>
      <c r="AE3965" s="31"/>
      <c r="AF3965" s="40"/>
      <c r="AG3965" s="31"/>
      <c r="AH3965" s="40"/>
      <c r="AI3965" s="31"/>
      <c r="AJ3965" s="40"/>
    </row>
    <row r="3966" spans="1:36" x14ac:dyDescent="0.25">
      <c r="A3966" s="37" t="s">
        <v>62</v>
      </c>
      <c r="B3966" s="37">
        <v>1005</v>
      </c>
      <c r="C3966" s="26" t="str">
        <f>IFERROR(INDEX(Clients[Client_Name],MATCH(Table312[[#This Row],[Client_Code]],Clients[Client_Code],0)),"")</f>
        <v>VALLE VERDE</v>
      </c>
      <c r="D3966" s="25">
        <v>3</v>
      </c>
      <c r="E3966" s="25">
        <v>4</v>
      </c>
      <c r="F3966" s="25" t="b">
        <f>IF(E3966&gt;(VLOOKUP(D3966,Months_Weeks!$A$2:$B$13,2,TRUE)),FALSE)</f>
        <v>0</v>
      </c>
      <c r="G3966" s="63">
        <f>IF(Table312[[#This Row],[Facility]]="Buin",1.5%,0.25%)</f>
        <v>1.4999999999999999E-2</v>
      </c>
      <c r="H3966" s="38"/>
      <c r="I3966" s="38"/>
      <c r="J3966" s="27">
        <f t="shared" si="366"/>
        <v>6</v>
      </c>
      <c r="K3966" s="28">
        <f t="shared" si="367"/>
        <v>3</v>
      </c>
      <c r="L3966" s="27">
        <f>IF(K3966=0,0,IF(E3966&gt;1,E3966-1,VLOOKUP(K3966,Months_Weeks!$A$1:$B$13,2,0)))</f>
        <v>3</v>
      </c>
      <c r="M3966" s="29"/>
      <c r="N3966" s="39"/>
      <c r="O3966" s="39"/>
      <c r="P3966" s="50">
        <f t="shared" si="368"/>
        <v>0</v>
      </c>
      <c r="Q3966" s="28">
        <f t="shared" si="369"/>
        <v>3</v>
      </c>
      <c r="R3966" s="28">
        <f>IF(Q3966=0,0,IF(E3966&gt;1,E3966-1,VLOOKUP(Q3966,Months_Weeks!$A$1:$B$13,2,0)))</f>
        <v>3</v>
      </c>
      <c r="S3966" s="30"/>
      <c r="T3966" s="39"/>
      <c r="U3966" s="39"/>
      <c r="V3966" s="50">
        <f t="shared" si="370"/>
        <v>0</v>
      </c>
      <c r="W3966" s="28">
        <f t="shared" si="371"/>
        <v>3</v>
      </c>
      <c r="X3966" s="28">
        <f>IF(W3966=0,0,IF(E3966&gt;1,E3966-1,VLOOKUP(W3966,Months_Weeks!$A$1:$B$13,2,0)))</f>
        <v>3</v>
      </c>
      <c r="Y3966" s="30"/>
      <c r="Z3966" s="39"/>
      <c r="AA3966" s="31"/>
      <c r="AB3966" s="39"/>
      <c r="AC3966" s="31"/>
      <c r="AD3966" s="40"/>
      <c r="AE3966" s="31"/>
      <c r="AF3966" s="40"/>
      <c r="AG3966" s="31"/>
      <c r="AH3966" s="40"/>
      <c r="AI3966" s="31"/>
      <c r="AJ3966" s="40"/>
    </row>
    <row r="3967" spans="1:36" x14ac:dyDescent="0.25">
      <c r="A3967" s="37" t="s">
        <v>62</v>
      </c>
      <c r="B3967" s="37">
        <v>1005</v>
      </c>
      <c r="C3967" s="26" t="str">
        <f>IFERROR(INDEX(Clients[Client_Name],MATCH(Table312[[#This Row],[Client_Code]],Clients[Client_Code],0)),"")</f>
        <v>VALLE VERDE</v>
      </c>
      <c r="D3967" s="25">
        <v>3</v>
      </c>
      <c r="E3967" s="25">
        <v>5</v>
      </c>
      <c r="F3967" s="25" t="b">
        <f>IF(E3967&gt;(VLOOKUP(D3967,Months_Weeks!$A$2:$B$13,2,TRUE)),FALSE)</f>
        <v>0</v>
      </c>
      <c r="G3967" s="63">
        <f>IF(Table312[[#This Row],[Facility]]="Buin",1.5%,0.25%)</f>
        <v>1.4999999999999999E-2</v>
      </c>
      <c r="H3967" s="38"/>
      <c r="I3967" s="38"/>
      <c r="J3967" s="27">
        <f t="shared" si="366"/>
        <v>6</v>
      </c>
      <c r="K3967" s="28">
        <f t="shared" si="367"/>
        <v>3</v>
      </c>
      <c r="L3967" s="27">
        <f>IF(K3967=0,0,IF(E3967&gt;1,E3967-1,VLOOKUP(K3967,Months_Weeks!$A$1:$B$13,2,0)))</f>
        <v>4</v>
      </c>
      <c r="M3967" s="29"/>
      <c r="N3967" s="39"/>
      <c r="O3967" s="39"/>
      <c r="P3967" s="50">
        <f t="shared" si="368"/>
        <v>0</v>
      </c>
      <c r="Q3967" s="28">
        <f t="shared" si="369"/>
        <v>3</v>
      </c>
      <c r="R3967" s="28">
        <f>IF(Q3967=0,0,IF(E3967&gt;1,E3967-1,VLOOKUP(Q3967,Months_Weeks!$A$1:$B$13,2,0)))</f>
        <v>4</v>
      </c>
      <c r="S3967" s="30"/>
      <c r="T3967" s="39"/>
      <c r="U3967" s="39"/>
      <c r="V3967" s="50">
        <f t="shared" si="370"/>
        <v>0</v>
      </c>
      <c r="W3967" s="28">
        <f t="shared" si="371"/>
        <v>3</v>
      </c>
      <c r="X3967" s="28">
        <f>IF(W3967=0,0,IF(E3967&gt;1,E3967-1,VLOOKUP(W3967,Months_Weeks!$A$1:$B$13,2,0)))</f>
        <v>4</v>
      </c>
      <c r="Y3967" s="30"/>
      <c r="Z3967" s="39"/>
      <c r="AA3967" s="31"/>
      <c r="AB3967" s="39"/>
      <c r="AC3967" s="31"/>
      <c r="AD3967" s="40"/>
      <c r="AE3967" s="31"/>
      <c r="AF3967" s="40"/>
      <c r="AG3967" s="31"/>
      <c r="AH3967" s="40"/>
      <c r="AI3967" s="31"/>
      <c r="AJ3967" s="40"/>
    </row>
    <row r="3968" spans="1:36" x14ac:dyDescent="0.25">
      <c r="A3968" s="37" t="s">
        <v>62</v>
      </c>
      <c r="B3968" s="37">
        <v>1005</v>
      </c>
      <c r="C3968" s="26" t="str">
        <f>IFERROR(INDEX(Clients[Client_Name],MATCH(Table312[[#This Row],[Client_Code]],Clients[Client_Code],0)),"")</f>
        <v>VALLE VERDE</v>
      </c>
      <c r="D3968" s="25">
        <v>4</v>
      </c>
      <c r="E3968" s="25">
        <v>1</v>
      </c>
      <c r="F3968" s="25" t="b">
        <f>IF(E3968&gt;(VLOOKUP(D3968,Months_Weeks!$A$2:$B$13,2,TRUE)),FALSE)</f>
        <v>0</v>
      </c>
      <c r="G3968" s="63">
        <f>IF(Table312[[#This Row],[Facility]]="Buin",1.5%,0.25%)</f>
        <v>1.4999999999999999E-2</v>
      </c>
      <c r="H3968" s="38"/>
      <c r="I3968" s="38"/>
      <c r="J3968" s="27">
        <f t="shared" si="366"/>
        <v>6</v>
      </c>
      <c r="K3968" s="28">
        <f t="shared" si="367"/>
        <v>3</v>
      </c>
      <c r="L3968" s="27">
        <f>IF(K3968=0,0,IF(E3968&gt;1,E3968-1,VLOOKUP(K3968,Months_Weeks!$A$1:$B$13,2,0)))</f>
        <v>5</v>
      </c>
      <c r="M3968" s="29"/>
      <c r="N3968" s="39"/>
      <c r="O3968" s="39"/>
      <c r="P3968" s="50">
        <f t="shared" si="368"/>
        <v>0</v>
      </c>
      <c r="Q3968" s="28">
        <f t="shared" si="369"/>
        <v>3</v>
      </c>
      <c r="R3968" s="28">
        <f>IF(Q3968=0,0,IF(E3968&gt;1,E3968-1,VLOOKUP(Q3968,Months_Weeks!$A$1:$B$13,2,0)))</f>
        <v>5</v>
      </c>
      <c r="S3968" s="30"/>
      <c r="T3968" s="39"/>
      <c r="U3968" s="39"/>
      <c r="V3968" s="50">
        <f t="shared" si="370"/>
        <v>0</v>
      </c>
      <c r="W3968" s="28">
        <f t="shared" si="371"/>
        <v>3</v>
      </c>
      <c r="X3968" s="28">
        <f>IF(W3968=0,0,IF(E3968&gt;1,E3968-1,VLOOKUP(W3968,Months_Weeks!$A$1:$B$13,2,0)))</f>
        <v>5</v>
      </c>
      <c r="Y3968" s="30"/>
      <c r="Z3968" s="39"/>
      <c r="AA3968" s="31"/>
      <c r="AB3968" s="39"/>
      <c r="AC3968" s="31"/>
      <c r="AD3968" s="40"/>
      <c r="AE3968" s="31"/>
      <c r="AF3968" s="40"/>
      <c r="AG3968" s="31"/>
      <c r="AH3968" s="40"/>
      <c r="AI3968" s="31"/>
      <c r="AJ3968" s="40"/>
    </row>
    <row r="3969" spans="1:36" x14ac:dyDescent="0.25">
      <c r="A3969" s="37" t="s">
        <v>62</v>
      </c>
      <c r="B3969" s="37">
        <v>1005</v>
      </c>
      <c r="C3969" s="26" t="str">
        <f>IFERROR(INDEX(Clients[Client_Name],MATCH(Table312[[#This Row],[Client_Code]],Clients[Client_Code],0)),"")</f>
        <v>VALLE VERDE</v>
      </c>
      <c r="D3969" s="25">
        <v>4</v>
      </c>
      <c r="E3969" s="25">
        <v>2</v>
      </c>
      <c r="F3969" s="25" t="b">
        <f>IF(E3969&gt;(VLOOKUP(D3969,Months_Weeks!$A$2:$B$13,2,TRUE)),FALSE)</f>
        <v>0</v>
      </c>
      <c r="G3969" s="63">
        <f>IF(Table312[[#This Row],[Facility]]="Buin",1.5%,0.25%)</f>
        <v>1.4999999999999999E-2</v>
      </c>
      <c r="H3969" s="38"/>
      <c r="I3969" s="38"/>
      <c r="J3969" s="27">
        <f t="shared" si="366"/>
        <v>6</v>
      </c>
      <c r="K3969" s="28">
        <f t="shared" si="367"/>
        <v>4</v>
      </c>
      <c r="L3969" s="27">
        <f>IF(K3969=0,0,IF(E3969&gt;1,E3969-1,VLOOKUP(K3969,Months_Weeks!$A$1:$B$13,2,0)))</f>
        <v>1</v>
      </c>
      <c r="M3969" s="29"/>
      <c r="N3969" s="39"/>
      <c r="O3969" s="39"/>
      <c r="P3969" s="50">
        <f t="shared" si="368"/>
        <v>0</v>
      </c>
      <c r="Q3969" s="28">
        <f t="shared" si="369"/>
        <v>4</v>
      </c>
      <c r="R3969" s="28">
        <f>IF(Q3969=0,0,IF(E3969&gt;1,E3969-1,VLOOKUP(Q3969,Months_Weeks!$A$1:$B$13,2,0)))</f>
        <v>1</v>
      </c>
      <c r="S3969" s="30"/>
      <c r="T3969" s="39"/>
      <c r="U3969" s="39"/>
      <c r="V3969" s="50">
        <f t="shared" si="370"/>
        <v>0</v>
      </c>
      <c r="W3969" s="28">
        <f t="shared" si="371"/>
        <v>4</v>
      </c>
      <c r="X3969" s="28">
        <f>IF(W3969=0,0,IF(E3969&gt;1,E3969-1,VLOOKUP(W3969,Months_Weeks!$A$1:$B$13,2,0)))</f>
        <v>1</v>
      </c>
      <c r="Y3969" s="30"/>
      <c r="Z3969" s="39"/>
      <c r="AA3969" s="31"/>
      <c r="AB3969" s="39"/>
      <c r="AC3969" s="31"/>
      <c r="AD3969" s="40"/>
      <c r="AE3969" s="31"/>
      <c r="AF3969" s="40"/>
      <c r="AG3969" s="31"/>
      <c r="AH3969" s="40"/>
      <c r="AI3969" s="31"/>
      <c r="AJ3969" s="40"/>
    </row>
    <row r="3970" spans="1:36" x14ac:dyDescent="0.25">
      <c r="A3970" s="37" t="s">
        <v>62</v>
      </c>
      <c r="B3970" s="37">
        <v>1005</v>
      </c>
      <c r="C3970" s="26" t="str">
        <f>IFERROR(INDEX(Clients[Client_Name],MATCH(Table312[[#This Row],[Client_Code]],Clients[Client_Code],0)),"")</f>
        <v>VALLE VERDE</v>
      </c>
      <c r="D3970" s="25">
        <v>4</v>
      </c>
      <c r="E3970" s="25">
        <v>3</v>
      </c>
      <c r="F3970" s="25" t="b">
        <f>IF(E3970&gt;(VLOOKUP(D3970,Months_Weeks!$A$2:$B$13,2,TRUE)),FALSE)</f>
        <v>0</v>
      </c>
      <c r="G3970" s="63">
        <f>IF(Table312[[#This Row],[Facility]]="Buin",1.5%,0.25%)</f>
        <v>1.4999999999999999E-2</v>
      </c>
      <c r="H3970" s="38"/>
      <c r="I3970" s="38"/>
      <c r="J3970" s="27">
        <f t="shared" ref="J3970:J4033" si="372" xml:space="preserve"> SUMIFS(J:J,$B:$B,$B3970,$D:$D,K3970,$E:$E,L3970,$A:$A,$A3970)+H3970-I3970</f>
        <v>6</v>
      </c>
      <c r="K3970" s="28">
        <f t="shared" ref="K3970:K4033" si="373">IF(E3970&gt;1,D3970,D3970-1)</f>
        <v>4</v>
      </c>
      <c r="L3970" s="27">
        <f>IF(K3970=0,0,IF(E3970&gt;1,E3970-1,VLOOKUP(K3970,Months_Weeks!$A$1:$B$13,2,0)))</f>
        <v>2</v>
      </c>
      <c r="M3970" s="29"/>
      <c r="N3970" s="39"/>
      <c r="O3970" s="39"/>
      <c r="P3970" s="50">
        <f t="shared" ref="P3970:P4033" si="374" xml:space="preserve"> SUMIFS(P:P,$B:$B,$B3970,$D:$D,Q3970,$E:$E,R3970,$A:$A,$A3970)+N3970-O3970</f>
        <v>0</v>
      </c>
      <c r="Q3970" s="28">
        <f t="shared" ref="Q3970:Q4033" si="375">IF(E3970&gt;1,D3970,D3970-1)</f>
        <v>4</v>
      </c>
      <c r="R3970" s="28">
        <f>IF(Q3970=0,0,IF(E3970&gt;1,E3970-1,VLOOKUP(Q3970,Months_Weeks!$A$1:$B$13,2,0)))</f>
        <v>2</v>
      </c>
      <c r="S3970" s="30"/>
      <c r="T3970" s="39"/>
      <c r="U3970" s="39"/>
      <c r="V3970" s="50">
        <f t="shared" ref="V3970:V4033" si="376" xml:space="preserve"> SUMIFS(V:V,$B:$B,$B3970,$D:$D,W3970,$E:$E,X3970,$A:$A,$A3970)+T3970-U3970</f>
        <v>0</v>
      </c>
      <c r="W3970" s="28">
        <f t="shared" ref="W3970:W4033" si="377">IF(E3970&gt;1,D3970,D3970-1)</f>
        <v>4</v>
      </c>
      <c r="X3970" s="28">
        <f>IF(W3970=0,0,IF(E3970&gt;1,E3970-1,VLOOKUP(W3970,Months_Weeks!$A$1:$B$13,2,0)))</f>
        <v>2</v>
      </c>
      <c r="Y3970" s="30"/>
      <c r="Z3970" s="39"/>
      <c r="AA3970" s="31"/>
      <c r="AB3970" s="39"/>
      <c r="AC3970" s="31"/>
      <c r="AD3970" s="40"/>
      <c r="AE3970" s="31"/>
      <c r="AF3970" s="40"/>
      <c r="AG3970" s="31"/>
      <c r="AH3970" s="40"/>
      <c r="AI3970" s="31"/>
      <c r="AJ3970" s="40"/>
    </row>
    <row r="3971" spans="1:36" x14ac:dyDescent="0.25">
      <c r="A3971" s="37" t="s">
        <v>62</v>
      </c>
      <c r="B3971" s="37">
        <v>1005</v>
      </c>
      <c r="C3971" s="26" t="str">
        <f>IFERROR(INDEX(Clients[Client_Name],MATCH(Table312[[#This Row],[Client_Code]],Clients[Client_Code],0)),"")</f>
        <v>VALLE VERDE</v>
      </c>
      <c r="D3971" s="25">
        <v>4</v>
      </c>
      <c r="E3971" s="25">
        <v>4</v>
      </c>
      <c r="F3971" s="25" t="b">
        <f>IF(E3971&gt;(VLOOKUP(D3971,Months_Weeks!$A$2:$B$13,2,TRUE)),FALSE)</f>
        <v>0</v>
      </c>
      <c r="G3971" s="63">
        <f>IF(Table312[[#This Row],[Facility]]="Buin",1.5%,0.25%)</f>
        <v>1.4999999999999999E-2</v>
      </c>
      <c r="H3971" s="38"/>
      <c r="I3971" s="38"/>
      <c r="J3971" s="27">
        <f t="shared" si="372"/>
        <v>6</v>
      </c>
      <c r="K3971" s="28">
        <f t="shared" si="373"/>
        <v>4</v>
      </c>
      <c r="L3971" s="27">
        <f>IF(K3971=0,0,IF(E3971&gt;1,E3971-1,VLOOKUP(K3971,Months_Weeks!$A$1:$B$13,2,0)))</f>
        <v>3</v>
      </c>
      <c r="M3971" s="29"/>
      <c r="N3971" s="39"/>
      <c r="O3971" s="39"/>
      <c r="P3971" s="50">
        <f t="shared" si="374"/>
        <v>0</v>
      </c>
      <c r="Q3971" s="28">
        <f t="shared" si="375"/>
        <v>4</v>
      </c>
      <c r="R3971" s="28">
        <f>IF(Q3971=0,0,IF(E3971&gt;1,E3971-1,VLOOKUP(Q3971,Months_Weeks!$A$1:$B$13,2,0)))</f>
        <v>3</v>
      </c>
      <c r="S3971" s="30"/>
      <c r="T3971" s="39"/>
      <c r="U3971" s="39"/>
      <c r="V3971" s="50">
        <f t="shared" si="376"/>
        <v>0</v>
      </c>
      <c r="W3971" s="28">
        <f t="shared" si="377"/>
        <v>4</v>
      </c>
      <c r="X3971" s="28">
        <f>IF(W3971=0,0,IF(E3971&gt;1,E3971-1,VLOOKUP(W3971,Months_Weeks!$A$1:$B$13,2,0)))</f>
        <v>3</v>
      </c>
      <c r="Y3971" s="30"/>
      <c r="Z3971" s="39"/>
      <c r="AA3971" s="31"/>
      <c r="AB3971" s="39"/>
      <c r="AC3971" s="31"/>
      <c r="AD3971" s="40"/>
      <c r="AE3971" s="31"/>
      <c r="AF3971" s="40"/>
      <c r="AG3971" s="31"/>
      <c r="AH3971" s="40"/>
      <c r="AI3971" s="31"/>
      <c r="AJ3971" s="40"/>
    </row>
    <row r="3972" spans="1:36" x14ac:dyDescent="0.25">
      <c r="A3972" s="37" t="s">
        <v>62</v>
      </c>
      <c r="B3972" s="37">
        <v>1005</v>
      </c>
      <c r="C3972" s="26" t="str">
        <f>IFERROR(INDEX(Clients[Client_Name],MATCH(Table312[[#This Row],[Client_Code]],Clients[Client_Code],0)),"")</f>
        <v>VALLE VERDE</v>
      </c>
      <c r="D3972" s="25">
        <v>5</v>
      </c>
      <c r="E3972" s="25">
        <v>1</v>
      </c>
      <c r="F3972" s="25" t="b">
        <f>IF(E3972&gt;(VLOOKUP(D3972,Months_Weeks!$A$2:$B$13,2,TRUE)),FALSE)</f>
        <v>0</v>
      </c>
      <c r="G3972" s="63">
        <f>IF(Table312[[#This Row],[Facility]]="Buin",1.5%,0.25%)</f>
        <v>1.4999999999999999E-2</v>
      </c>
      <c r="H3972" s="38"/>
      <c r="I3972" s="38"/>
      <c r="J3972" s="27">
        <f t="shared" si="372"/>
        <v>6</v>
      </c>
      <c r="K3972" s="28">
        <f t="shared" si="373"/>
        <v>4</v>
      </c>
      <c r="L3972" s="27">
        <f>IF(K3972=0,0,IF(E3972&gt;1,E3972-1,VLOOKUP(K3972,Months_Weeks!$A$1:$B$13,2,0)))</f>
        <v>4</v>
      </c>
      <c r="M3972" s="29"/>
      <c r="N3972" s="39"/>
      <c r="O3972" s="39"/>
      <c r="P3972" s="50">
        <f t="shared" si="374"/>
        <v>0</v>
      </c>
      <c r="Q3972" s="28">
        <f t="shared" si="375"/>
        <v>4</v>
      </c>
      <c r="R3972" s="28">
        <f>IF(Q3972=0,0,IF(E3972&gt;1,E3972-1,VLOOKUP(Q3972,Months_Weeks!$A$1:$B$13,2,0)))</f>
        <v>4</v>
      </c>
      <c r="S3972" s="30"/>
      <c r="T3972" s="39"/>
      <c r="U3972" s="39"/>
      <c r="V3972" s="50">
        <f t="shared" si="376"/>
        <v>0</v>
      </c>
      <c r="W3972" s="28">
        <f t="shared" si="377"/>
        <v>4</v>
      </c>
      <c r="X3972" s="28">
        <f>IF(W3972=0,0,IF(E3972&gt;1,E3972-1,VLOOKUP(W3972,Months_Weeks!$A$1:$B$13,2,0)))</f>
        <v>4</v>
      </c>
      <c r="Y3972" s="30"/>
      <c r="Z3972" s="39"/>
      <c r="AA3972" s="31"/>
      <c r="AB3972" s="39"/>
      <c r="AC3972" s="31"/>
      <c r="AD3972" s="40"/>
      <c r="AE3972" s="31"/>
      <c r="AF3972" s="40"/>
      <c r="AG3972" s="31"/>
      <c r="AH3972" s="40"/>
      <c r="AI3972" s="31"/>
      <c r="AJ3972" s="40"/>
    </row>
    <row r="3973" spans="1:36" x14ac:dyDescent="0.25">
      <c r="A3973" s="37" t="s">
        <v>62</v>
      </c>
      <c r="B3973" s="37">
        <v>1005</v>
      </c>
      <c r="C3973" s="26" t="str">
        <f>IFERROR(INDEX(Clients[Client_Name],MATCH(Table312[[#This Row],[Client_Code]],Clients[Client_Code],0)),"")</f>
        <v>VALLE VERDE</v>
      </c>
      <c r="D3973" s="25">
        <v>5</v>
      </c>
      <c r="E3973" s="25">
        <v>2</v>
      </c>
      <c r="F3973" s="25" t="b">
        <f>IF(E3973&gt;(VLOOKUP(D3973,Months_Weeks!$A$2:$B$13,2,TRUE)),FALSE)</f>
        <v>0</v>
      </c>
      <c r="G3973" s="63">
        <f>IF(Table312[[#This Row],[Facility]]="Buin",1.5%,0.25%)</f>
        <v>1.4999999999999999E-2</v>
      </c>
      <c r="H3973" s="38"/>
      <c r="I3973" s="38"/>
      <c r="J3973" s="27">
        <f t="shared" si="372"/>
        <v>6</v>
      </c>
      <c r="K3973" s="28">
        <f t="shared" si="373"/>
        <v>5</v>
      </c>
      <c r="L3973" s="27">
        <f>IF(K3973=0,0,IF(E3973&gt;1,E3973-1,VLOOKUP(K3973,Months_Weeks!$A$1:$B$13,2,0)))</f>
        <v>1</v>
      </c>
      <c r="M3973" s="29"/>
      <c r="N3973" s="39"/>
      <c r="O3973" s="39"/>
      <c r="P3973" s="50">
        <f t="shared" si="374"/>
        <v>0</v>
      </c>
      <c r="Q3973" s="28">
        <f t="shared" si="375"/>
        <v>5</v>
      </c>
      <c r="R3973" s="28">
        <f>IF(Q3973=0,0,IF(E3973&gt;1,E3973-1,VLOOKUP(Q3973,Months_Weeks!$A$1:$B$13,2,0)))</f>
        <v>1</v>
      </c>
      <c r="S3973" s="30"/>
      <c r="T3973" s="39"/>
      <c r="U3973" s="39"/>
      <c r="V3973" s="50">
        <f t="shared" si="376"/>
        <v>0</v>
      </c>
      <c r="W3973" s="28">
        <f t="shared" si="377"/>
        <v>5</v>
      </c>
      <c r="X3973" s="28">
        <f>IF(W3973=0,0,IF(E3973&gt;1,E3973-1,VLOOKUP(W3973,Months_Weeks!$A$1:$B$13,2,0)))</f>
        <v>1</v>
      </c>
      <c r="Y3973" s="30"/>
      <c r="Z3973" s="39"/>
      <c r="AA3973" s="31"/>
      <c r="AB3973" s="39"/>
      <c r="AC3973" s="31"/>
      <c r="AD3973" s="40"/>
      <c r="AE3973" s="31"/>
      <c r="AF3973" s="40"/>
      <c r="AG3973" s="31"/>
      <c r="AH3973" s="40"/>
      <c r="AI3973" s="31"/>
      <c r="AJ3973" s="40"/>
    </row>
    <row r="3974" spans="1:36" x14ac:dyDescent="0.25">
      <c r="A3974" s="37" t="s">
        <v>62</v>
      </c>
      <c r="B3974" s="37">
        <v>1005</v>
      </c>
      <c r="C3974" s="26" t="str">
        <f>IFERROR(INDEX(Clients[Client_Name],MATCH(Table312[[#This Row],[Client_Code]],Clients[Client_Code],0)),"")</f>
        <v>VALLE VERDE</v>
      </c>
      <c r="D3974" s="25">
        <v>5</v>
      </c>
      <c r="E3974" s="25">
        <v>3</v>
      </c>
      <c r="F3974" s="25" t="b">
        <f>IF(E3974&gt;(VLOOKUP(D3974,Months_Weeks!$A$2:$B$13,2,TRUE)),FALSE)</f>
        <v>0</v>
      </c>
      <c r="G3974" s="63">
        <f>IF(Table312[[#This Row],[Facility]]="Buin",1.5%,0.25%)</f>
        <v>1.4999999999999999E-2</v>
      </c>
      <c r="H3974" s="38"/>
      <c r="I3974" s="38">
        <v>6</v>
      </c>
      <c r="J3974" s="27">
        <f t="shared" si="372"/>
        <v>0</v>
      </c>
      <c r="K3974" s="28">
        <f t="shared" si="373"/>
        <v>5</v>
      </c>
      <c r="L3974" s="27">
        <f>IF(K3974=0,0,IF(E3974&gt;1,E3974-1,VLOOKUP(K3974,Months_Weeks!$A$1:$B$13,2,0)))</f>
        <v>2</v>
      </c>
      <c r="M3974" s="29"/>
      <c r="N3974" s="39"/>
      <c r="O3974" s="39"/>
      <c r="P3974" s="50">
        <f t="shared" si="374"/>
        <v>0</v>
      </c>
      <c r="Q3974" s="28">
        <f t="shared" si="375"/>
        <v>5</v>
      </c>
      <c r="R3974" s="28">
        <f>IF(Q3974=0,0,IF(E3974&gt;1,E3974-1,VLOOKUP(Q3974,Months_Weeks!$A$1:$B$13,2,0)))</f>
        <v>2</v>
      </c>
      <c r="S3974" s="30"/>
      <c r="T3974" s="39"/>
      <c r="U3974" s="39"/>
      <c r="V3974" s="50">
        <f t="shared" si="376"/>
        <v>0</v>
      </c>
      <c r="W3974" s="28">
        <f t="shared" si="377"/>
        <v>5</v>
      </c>
      <c r="X3974" s="28">
        <f>IF(W3974=0,0,IF(E3974&gt;1,E3974-1,VLOOKUP(W3974,Months_Weeks!$A$1:$B$13,2,0)))</f>
        <v>2</v>
      </c>
      <c r="Y3974" s="30"/>
      <c r="Z3974" s="39"/>
      <c r="AA3974" s="31"/>
      <c r="AB3974" s="39"/>
      <c r="AC3974" s="31"/>
      <c r="AD3974" s="40"/>
      <c r="AE3974" s="31"/>
      <c r="AF3974" s="40"/>
      <c r="AG3974" s="31"/>
      <c r="AH3974" s="40"/>
      <c r="AI3974" s="31"/>
      <c r="AJ3974" s="40"/>
    </row>
    <row r="3975" spans="1:36" x14ac:dyDescent="0.25">
      <c r="A3975" s="37" t="s">
        <v>62</v>
      </c>
      <c r="B3975" s="37">
        <v>1005</v>
      </c>
      <c r="C3975" s="26" t="str">
        <f>IFERROR(INDEX(Clients[Client_Name],MATCH(Table312[[#This Row],[Client_Code]],Clients[Client_Code],0)),"")</f>
        <v>VALLE VERDE</v>
      </c>
      <c r="D3975" s="25">
        <v>5</v>
      </c>
      <c r="E3975" s="25">
        <v>4</v>
      </c>
      <c r="F3975" s="25" t="b">
        <f>IF(E3975&gt;(VLOOKUP(D3975,Months_Weeks!$A$2:$B$13,2,TRUE)),FALSE)</f>
        <v>0</v>
      </c>
      <c r="G3975" s="63">
        <f>IF(Table312[[#This Row],[Facility]]="Buin",1.5%,0.25%)</f>
        <v>1.4999999999999999E-2</v>
      </c>
      <c r="H3975" s="38"/>
      <c r="I3975" s="38"/>
      <c r="J3975" s="27">
        <f t="shared" si="372"/>
        <v>0</v>
      </c>
      <c r="K3975" s="28">
        <f t="shared" si="373"/>
        <v>5</v>
      </c>
      <c r="L3975" s="27">
        <f>IF(K3975=0,0,IF(E3975&gt;1,E3975-1,VLOOKUP(K3975,Months_Weeks!$A$1:$B$13,2,0)))</f>
        <v>3</v>
      </c>
      <c r="M3975" s="29"/>
      <c r="N3975" s="39"/>
      <c r="O3975" s="39"/>
      <c r="P3975" s="50">
        <f t="shared" si="374"/>
        <v>0</v>
      </c>
      <c r="Q3975" s="28">
        <f t="shared" si="375"/>
        <v>5</v>
      </c>
      <c r="R3975" s="28">
        <f>IF(Q3975=0,0,IF(E3975&gt;1,E3975-1,VLOOKUP(Q3975,Months_Weeks!$A$1:$B$13,2,0)))</f>
        <v>3</v>
      </c>
      <c r="S3975" s="30"/>
      <c r="T3975" s="39"/>
      <c r="U3975" s="39"/>
      <c r="V3975" s="50">
        <f t="shared" si="376"/>
        <v>0</v>
      </c>
      <c r="W3975" s="28">
        <f t="shared" si="377"/>
        <v>5</v>
      </c>
      <c r="X3975" s="28">
        <f>IF(W3975=0,0,IF(E3975&gt;1,E3975-1,VLOOKUP(W3975,Months_Weeks!$A$1:$B$13,2,0)))</f>
        <v>3</v>
      </c>
      <c r="Y3975" s="30"/>
      <c r="Z3975" s="39"/>
      <c r="AA3975" s="31"/>
      <c r="AB3975" s="39"/>
      <c r="AC3975" s="31"/>
      <c r="AD3975" s="40"/>
      <c r="AE3975" s="31"/>
      <c r="AF3975" s="40"/>
      <c r="AG3975" s="31"/>
      <c r="AH3975" s="40"/>
      <c r="AI3975" s="31"/>
      <c r="AJ3975" s="40"/>
    </row>
    <row r="3976" spans="1:36" x14ac:dyDescent="0.25">
      <c r="A3976" s="37" t="s">
        <v>62</v>
      </c>
      <c r="B3976" s="37">
        <v>1005</v>
      </c>
      <c r="C3976" s="26" t="str">
        <f>IFERROR(INDEX(Clients[Client_Name],MATCH(Table312[[#This Row],[Client_Code]],Clients[Client_Code],0)),"")</f>
        <v>VALLE VERDE</v>
      </c>
      <c r="D3976" s="25">
        <v>6</v>
      </c>
      <c r="E3976" s="25">
        <v>1</v>
      </c>
      <c r="F3976" s="25" t="b">
        <f>IF(E3976&gt;(VLOOKUP(D3976,Months_Weeks!$A$2:$B$13,2,TRUE)),FALSE)</f>
        <v>0</v>
      </c>
      <c r="G3976" s="63">
        <f>IF(Table312[[#This Row],[Facility]]="Buin",1.5%,0.25%)</f>
        <v>1.4999999999999999E-2</v>
      </c>
      <c r="H3976" s="38"/>
      <c r="I3976" s="38"/>
      <c r="J3976" s="27">
        <f t="shared" si="372"/>
        <v>0</v>
      </c>
      <c r="K3976" s="28">
        <f t="shared" si="373"/>
        <v>5</v>
      </c>
      <c r="L3976" s="27">
        <f>IF(K3976=0,0,IF(E3976&gt;1,E3976-1,VLOOKUP(K3976,Months_Weeks!$A$1:$B$13,2,0)))</f>
        <v>4</v>
      </c>
      <c r="M3976" s="29"/>
      <c r="N3976" s="39"/>
      <c r="O3976" s="39"/>
      <c r="P3976" s="50">
        <f t="shared" si="374"/>
        <v>0</v>
      </c>
      <c r="Q3976" s="28">
        <f t="shared" si="375"/>
        <v>5</v>
      </c>
      <c r="R3976" s="28">
        <f>IF(Q3976=0,0,IF(E3976&gt;1,E3976-1,VLOOKUP(Q3976,Months_Weeks!$A$1:$B$13,2,0)))</f>
        <v>4</v>
      </c>
      <c r="S3976" s="30"/>
      <c r="T3976" s="39"/>
      <c r="U3976" s="39"/>
      <c r="V3976" s="50">
        <f t="shared" si="376"/>
        <v>0</v>
      </c>
      <c r="W3976" s="28">
        <f t="shared" si="377"/>
        <v>5</v>
      </c>
      <c r="X3976" s="28">
        <f>IF(W3976=0,0,IF(E3976&gt;1,E3976-1,VLOOKUP(W3976,Months_Weeks!$A$1:$B$13,2,0)))</f>
        <v>4</v>
      </c>
      <c r="Y3976" s="30"/>
      <c r="Z3976" s="39"/>
      <c r="AA3976" s="31"/>
      <c r="AB3976" s="39"/>
      <c r="AC3976" s="31"/>
      <c r="AD3976" s="40"/>
      <c r="AE3976" s="31"/>
      <c r="AF3976" s="40"/>
      <c r="AG3976" s="31"/>
      <c r="AH3976" s="40"/>
      <c r="AI3976" s="31"/>
      <c r="AJ3976" s="40"/>
    </row>
    <row r="3977" spans="1:36" x14ac:dyDescent="0.25">
      <c r="A3977" s="37" t="s">
        <v>62</v>
      </c>
      <c r="B3977" s="37">
        <v>1005</v>
      </c>
      <c r="C3977" s="26" t="str">
        <f>IFERROR(INDEX(Clients[Client_Name],MATCH(Table312[[#This Row],[Client_Code]],Clients[Client_Code],0)),"")</f>
        <v>VALLE VERDE</v>
      </c>
      <c r="D3977" s="25">
        <v>6</v>
      </c>
      <c r="E3977" s="25">
        <v>2</v>
      </c>
      <c r="F3977" s="25" t="b">
        <f>IF(E3977&gt;(VLOOKUP(D3977,Months_Weeks!$A$2:$B$13,2,TRUE)),FALSE)</f>
        <v>0</v>
      </c>
      <c r="G3977" s="63">
        <f>IF(Table312[[#This Row],[Facility]]="Buin",1.5%,0.25%)</f>
        <v>1.4999999999999999E-2</v>
      </c>
      <c r="H3977" s="38"/>
      <c r="I3977" s="38"/>
      <c r="J3977" s="27">
        <f t="shared" si="372"/>
        <v>0</v>
      </c>
      <c r="K3977" s="28">
        <f t="shared" si="373"/>
        <v>6</v>
      </c>
      <c r="L3977" s="27">
        <f>IF(K3977=0,0,IF(E3977&gt;1,E3977-1,VLOOKUP(K3977,Months_Weeks!$A$1:$B$13,2,0)))</f>
        <v>1</v>
      </c>
      <c r="M3977" s="29"/>
      <c r="N3977" s="39"/>
      <c r="O3977" s="39"/>
      <c r="P3977" s="50">
        <f t="shared" si="374"/>
        <v>0</v>
      </c>
      <c r="Q3977" s="28">
        <f t="shared" si="375"/>
        <v>6</v>
      </c>
      <c r="R3977" s="28">
        <f>IF(Q3977=0,0,IF(E3977&gt;1,E3977-1,VLOOKUP(Q3977,Months_Weeks!$A$1:$B$13,2,0)))</f>
        <v>1</v>
      </c>
      <c r="S3977" s="30"/>
      <c r="T3977" s="39"/>
      <c r="U3977" s="39"/>
      <c r="V3977" s="50">
        <f t="shared" si="376"/>
        <v>0</v>
      </c>
      <c r="W3977" s="28">
        <f t="shared" si="377"/>
        <v>6</v>
      </c>
      <c r="X3977" s="28">
        <f>IF(W3977=0,0,IF(E3977&gt;1,E3977-1,VLOOKUP(W3977,Months_Weeks!$A$1:$B$13,2,0)))</f>
        <v>1</v>
      </c>
      <c r="Y3977" s="30"/>
      <c r="Z3977" s="39"/>
      <c r="AA3977" s="31"/>
      <c r="AB3977" s="39"/>
      <c r="AC3977" s="31"/>
      <c r="AD3977" s="40"/>
      <c r="AE3977" s="31"/>
      <c r="AF3977" s="40"/>
      <c r="AG3977" s="31"/>
      <c r="AH3977" s="40"/>
      <c r="AI3977" s="31"/>
      <c r="AJ3977" s="40"/>
    </row>
    <row r="3978" spans="1:36" x14ac:dyDescent="0.25">
      <c r="A3978" s="37" t="s">
        <v>62</v>
      </c>
      <c r="B3978" s="37">
        <v>1005</v>
      </c>
      <c r="C3978" s="26" t="str">
        <f>IFERROR(INDEX(Clients[Client_Name],MATCH(Table312[[#This Row],[Client_Code]],Clients[Client_Code],0)),"")</f>
        <v>VALLE VERDE</v>
      </c>
      <c r="D3978" s="25">
        <v>6</v>
      </c>
      <c r="E3978" s="25">
        <v>3</v>
      </c>
      <c r="F3978" s="25" t="b">
        <f>IF(E3978&gt;(VLOOKUP(D3978,Months_Weeks!$A$2:$B$13,2,TRUE)),FALSE)</f>
        <v>0</v>
      </c>
      <c r="G3978" s="63">
        <f>IF(Table312[[#This Row],[Facility]]="Buin",1.5%,0.25%)</f>
        <v>1.4999999999999999E-2</v>
      </c>
      <c r="H3978" s="38"/>
      <c r="I3978" s="38"/>
      <c r="J3978" s="27">
        <f t="shared" si="372"/>
        <v>0</v>
      </c>
      <c r="K3978" s="28">
        <f t="shared" si="373"/>
        <v>6</v>
      </c>
      <c r="L3978" s="27">
        <f>IF(K3978=0,0,IF(E3978&gt;1,E3978-1,VLOOKUP(K3978,Months_Weeks!$A$1:$B$13,2,0)))</f>
        <v>2</v>
      </c>
      <c r="M3978" s="29"/>
      <c r="N3978" s="39"/>
      <c r="O3978" s="39"/>
      <c r="P3978" s="50">
        <f t="shared" si="374"/>
        <v>0</v>
      </c>
      <c r="Q3978" s="28">
        <f t="shared" si="375"/>
        <v>6</v>
      </c>
      <c r="R3978" s="28">
        <f>IF(Q3978=0,0,IF(E3978&gt;1,E3978-1,VLOOKUP(Q3978,Months_Weeks!$A$1:$B$13,2,0)))</f>
        <v>2</v>
      </c>
      <c r="S3978" s="30"/>
      <c r="T3978" s="39"/>
      <c r="U3978" s="39"/>
      <c r="V3978" s="50">
        <f t="shared" si="376"/>
        <v>0</v>
      </c>
      <c r="W3978" s="28">
        <f t="shared" si="377"/>
        <v>6</v>
      </c>
      <c r="X3978" s="28">
        <f>IF(W3978=0,0,IF(E3978&gt;1,E3978-1,VLOOKUP(W3978,Months_Weeks!$A$1:$B$13,2,0)))</f>
        <v>2</v>
      </c>
      <c r="Y3978" s="30"/>
      <c r="Z3978" s="39"/>
      <c r="AA3978" s="31"/>
      <c r="AB3978" s="39"/>
      <c r="AC3978" s="31"/>
      <c r="AD3978" s="40"/>
      <c r="AE3978" s="31"/>
      <c r="AF3978" s="40"/>
      <c r="AG3978" s="31"/>
      <c r="AH3978" s="40"/>
      <c r="AI3978" s="31"/>
      <c r="AJ3978" s="40"/>
    </row>
    <row r="3979" spans="1:36" x14ac:dyDescent="0.25">
      <c r="A3979" s="37" t="s">
        <v>62</v>
      </c>
      <c r="B3979" s="37">
        <v>1005</v>
      </c>
      <c r="C3979" s="26" t="str">
        <f>IFERROR(INDEX(Clients[Client_Name],MATCH(Table312[[#This Row],[Client_Code]],Clients[Client_Code],0)),"")</f>
        <v>VALLE VERDE</v>
      </c>
      <c r="D3979" s="25">
        <v>6</v>
      </c>
      <c r="E3979" s="25">
        <v>4</v>
      </c>
      <c r="F3979" s="25" t="b">
        <f>IF(E3979&gt;(VLOOKUP(D3979,Months_Weeks!$A$2:$B$13,2,TRUE)),FALSE)</f>
        <v>0</v>
      </c>
      <c r="G3979" s="63">
        <f>IF(Table312[[#This Row],[Facility]]="Buin",1.5%,0.25%)</f>
        <v>1.4999999999999999E-2</v>
      </c>
      <c r="H3979" s="38"/>
      <c r="I3979" s="38"/>
      <c r="J3979" s="27">
        <f t="shared" si="372"/>
        <v>0</v>
      </c>
      <c r="K3979" s="28">
        <f t="shared" si="373"/>
        <v>6</v>
      </c>
      <c r="L3979" s="27">
        <f>IF(K3979=0,0,IF(E3979&gt;1,E3979-1,VLOOKUP(K3979,Months_Weeks!$A$1:$B$13,2,0)))</f>
        <v>3</v>
      </c>
      <c r="M3979" s="29"/>
      <c r="N3979" s="39"/>
      <c r="O3979" s="39"/>
      <c r="P3979" s="50">
        <f t="shared" si="374"/>
        <v>0</v>
      </c>
      <c r="Q3979" s="28">
        <f t="shared" si="375"/>
        <v>6</v>
      </c>
      <c r="R3979" s="28">
        <f>IF(Q3979=0,0,IF(E3979&gt;1,E3979-1,VLOOKUP(Q3979,Months_Weeks!$A$1:$B$13,2,0)))</f>
        <v>3</v>
      </c>
      <c r="S3979" s="30"/>
      <c r="T3979" s="39"/>
      <c r="U3979" s="39"/>
      <c r="V3979" s="50">
        <f t="shared" si="376"/>
        <v>0</v>
      </c>
      <c r="W3979" s="28">
        <f t="shared" si="377"/>
        <v>6</v>
      </c>
      <c r="X3979" s="28">
        <f>IF(W3979=0,0,IF(E3979&gt;1,E3979-1,VLOOKUP(W3979,Months_Weeks!$A$1:$B$13,2,0)))</f>
        <v>3</v>
      </c>
      <c r="Y3979" s="30"/>
      <c r="Z3979" s="39"/>
      <c r="AA3979" s="31"/>
      <c r="AB3979" s="39"/>
      <c r="AC3979" s="31"/>
      <c r="AD3979" s="40"/>
      <c r="AE3979" s="31"/>
      <c r="AF3979" s="40"/>
      <c r="AG3979" s="31"/>
      <c r="AH3979" s="40"/>
      <c r="AI3979" s="31"/>
      <c r="AJ3979" s="40"/>
    </row>
    <row r="3980" spans="1:36" x14ac:dyDescent="0.25">
      <c r="A3980" s="37" t="s">
        <v>62</v>
      </c>
      <c r="B3980" s="37">
        <v>1005</v>
      </c>
      <c r="C3980" s="26" t="str">
        <f>IFERROR(INDEX(Clients[Client_Name],MATCH(Table312[[#This Row],[Client_Code]],Clients[Client_Code],0)),"")</f>
        <v>VALLE VERDE</v>
      </c>
      <c r="D3980" s="25">
        <v>6</v>
      </c>
      <c r="E3980" s="25">
        <v>5</v>
      </c>
      <c r="F3980" s="25" t="b">
        <f>IF(E3980&gt;(VLOOKUP(D3980,Months_Weeks!$A$2:$B$13,2,TRUE)),FALSE)</f>
        <v>0</v>
      </c>
      <c r="G3980" s="63">
        <f>IF(Table312[[#This Row],[Facility]]="Buin",1.5%,0.25%)</f>
        <v>1.4999999999999999E-2</v>
      </c>
      <c r="H3980" s="38"/>
      <c r="I3980" s="38"/>
      <c r="J3980" s="27">
        <f t="shared" si="372"/>
        <v>0</v>
      </c>
      <c r="K3980" s="28">
        <f t="shared" si="373"/>
        <v>6</v>
      </c>
      <c r="L3980" s="27">
        <f>IF(K3980=0,0,IF(E3980&gt;1,E3980-1,VLOOKUP(K3980,Months_Weeks!$A$1:$B$13,2,0)))</f>
        <v>4</v>
      </c>
      <c r="M3980" s="29"/>
      <c r="N3980" s="39"/>
      <c r="O3980" s="39"/>
      <c r="P3980" s="50">
        <f t="shared" si="374"/>
        <v>0</v>
      </c>
      <c r="Q3980" s="28">
        <f t="shared" si="375"/>
        <v>6</v>
      </c>
      <c r="R3980" s="28">
        <f>IF(Q3980=0,0,IF(E3980&gt;1,E3980-1,VLOOKUP(Q3980,Months_Weeks!$A$1:$B$13,2,0)))</f>
        <v>4</v>
      </c>
      <c r="S3980" s="30"/>
      <c r="T3980" s="39"/>
      <c r="U3980" s="39"/>
      <c r="V3980" s="50">
        <f t="shared" si="376"/>
        <v>0</v>
      </c>
      <c r="W3980" s="28">
        <f t="shared" si="377"/>
        <v>6</v>
      </c>
      <c r="X3980" s="28">
        <f>IF(W3980=0,0,IF(E3980&gt;1,E3980-1,VLOOKUP(W3980,Months_Weeks!$A$1:$B$13,2,0)))</f>
        <v>4</v>
      </c>
      <c r="Y3980" s="30"/>
      <c r="Z3980" s="39"/>
      <c r="AA3980" s="31"/>
      <c r="AB3980" s="39"/>
      <c r="AC3980" s="31"/>
      <c r="AD3980" s="40"/>
      <c r="AE3980" s="31"/>
      <c r="AF3980" s="40"/>
      <c r="AG3980" s="31"/>
      <c r="AH3980" s="40"/>
      <c r="AI3980" s="31"/>
      <c r="AJ3980" s="40"/>
    </row>
    <row r="3981" spans="1:36" x14ac:dyDescent="0.25">
      <c r="A3981" s="37" t="s">
        <v>62</v>
      </c>
      <c r="B3981" s="37">
        <v>1005</v>
      </c>
      <c r="C3981" s="26" t="str">
        <f>IFERROR(INDEX(Clients[Client_Name],MATCH(Table312[[#This Row],[Client_Code]],Clients[Client_Code],0)),"")</f>
        <v>VALLE VERDE</v>
      </c>
      <c r="D3981" s="25">
        <v>7</v>
      </c>
      <c r="E3981" s="25">
        <v>1</v>
      </c>
      <c r="F3981" s="25" t="b">
        <f>IF(E3981&gt;(VLOOKUP(D3981,Months_Weeks!$A$2:$B$13,2,TRUE)),FALSE)</f>
        <v>0</v>
      </c>
      <c r="G3981" s="63">
        <f>IF(Table312[[#This Row],[Facility]]="Buin",1.5%,0.25%)</f>
        <v>1.4999999999999999E-2</v>
      </c>
      <c r="H3981" s="38"/>
      <c r="I3981" s="38"/>
      <c r="J3981" s="27">
        <f t="shared" si="372"/>
        <v>0</v>
      </c>
      <c r="K3981" s="28">
        <f t="shared" si="373"/>
        <v>6</v>
      </c>
      <c r="L3981" s="27">
        <f>IF(K3981=0,0,IF(E3981&gt;1,E3981-1,VLOOKUP(K3981,Months_Weeks!$A$1:$B$13,2,0)))</f>
        <v>5</v>
      </c>
      <c r="M3981" s="29"/>
      <c r="N3981" s="39"/>
      <c r="O3981" s="39"/>
      <c r="P3981" s="50">
        <f t="shared" si="374"/>
        <v>0</v>
      </c>
      <c r="Q3981" s="28">
        <f t="shared" si="375"/>
        <v>6</v>
      </c>
      <c r="R3981" s="28">
        <f>IF(Q3981=0,0,IF(E3981&gt;1,E3981-1,VLOOKUP(Q3981,Months_Weeks!$A$1:$B$13,2,0)))</f>
        <v>5</v>
      </c>
      <c r="S3981" s="30"/>
      <c r="T3981" s="39"/>
      <c r="U3981" s="39"/>
      <c r="V3981" s="50">
        <f t="shared" si="376"/>
        <v>0</v>
      </c>
      <c r="W3981" s="28">
        <f t="shared" si="377"/>
        <v>6</v>
      </c>
      <c r="X3981" s="28">
        <f>IF(W3981=0,0,IF(E3981&gt;1,E3981-1,VLOOKUP(W3981,Months_Weeks!$A$1:$B$13,2,0)))</f>
        <v>5</v>
      </c>
      <c r="Y3981" s="30"/>
      <c r="Z3981" s="39"/>
      <c r="AA3981" s="31"/>
      <c r="AB3981" s="39"/>
      <c r="AC3981" s="31"/>
      <c r="AD3981" s="40"/>
      <c r="AE3981" s="31"/>
      <c r="AF3981" s="40"/>
      <c r="AG3981" s="31"/>
      <c r="AH3981" s="40"/>
      <c r="AI3981" s="31"/>
      <c r="AJ3981" s="40"/>
    </row>
    <row r="3982" spans="1:36" x14ac:dyDescent="0.25">
      <c r="A3982" s="37" t="s">
        <v>62</v>
      </c>
      <c r="B3982" s="37">
        <v>1005</v>
      </c>
      <c r="C3982" s="26" t="str">
        <f>IFERROR(INDEX(Clients[Client_Name],MATCH(Table312[[#This Row],[Client_Code]],Clients[Client_Code],0)),"")</f>
        <v>VALLE VERDE</v>
      </c>
      <c r="D3982" s="25">
        <v>7</v>
      </c>
      <c r="E3982" s="25">
        <v>2</v>
      </c>
      <c r="F3982" s="25" t="b">
        <f>IF(E3982&gt;(VLOOKUP(D3982,Months_Weeks!$A$2:$B$13,2,TRUE)),FALSE)</f>
        <v>0</v>
      </c>
      <c r="G3982" s="63">
        <f>IF(Table312[[#This Row],[Facility]]="Buin",1.5%,0.25%)</f>
        <v>1.4999999999999999E-2</v>
      </c>
      <c r="H3982" s="38"/>
      <c r="I3982" s="38"/>
      <c r="J3982" s="27">
        <f t="shared" si="372"/>
        <v>0</v>
      </c>
      <c r="K3982" s="28">
        <f t="shared" si="373"/>
        <v>7</v>
      </c>
      <c r="L3982" s="27">
        <f>IF(K3982=0,0,IF(E3982&gt;1,E3982-1,VLOOKUP(K3982,Months_Weeks!$A$1:$B$13,2,0)))</f>
        <v>1</v>
      </c>
      <c r="M3982" s="29"/>
      <c r="N3982" s="39"/>
      <c r="O3982" s="39"/>
      <c r="P3982" s="50">
        <f t="shared" si="374"/>
        <v>0</v>
      </c>
      <c r="Q3982" s="28">
        <f t="shared" si="375"/>
        <v>7</v>
      </c>
      <c r="R3982" s="28">
        <f>IF(Q3982=0,0,IF(E3982&gt;1,E3982-1,VLOOKUP(Q3982,Months_Weeks!$A$1:$B$13,2,0)))</f>
        <v>1</v>
      </c>
      <c r="S3982" s="30"/>
      <c r="T3982" s="39"/>
      <c r="U3982" s="39"/>
      <c r="V3982" s="50">
        <f t="shared" si="376"/>
        <v>0</v>
      </c>
      <c r="W3982" s="28">
        <f t="shared" si="377"/>
        <v>7</v>
      </c>
      <c r="X3982" s="28">
        <f>IF(W3982=0,0,IF(E3982&gt;1,E3982-1,VLOOKUP(W3982,Months_Weeks!$A$1:$B$13,2,0)))</f>
        <v>1</v>
      </c>
      <c r="Y3982" s="30"/>
      <c r="Z3982" s="39"/>
      <c r="AA3982" s="31"/>
      <c r="AB3982" s="39"/>
      <c r="AC3982" s="31"/>
      <c r="AD3982" s="40"/>
      <c r="AE3982" s="31"/>
      <c r="AF3982" s="40"/>
      <c r="AG3982" s="31"/>
      <c r="AH3982" s="40"/>
      <c r="AI3982" s="31"/>
      <c r="AJ3982" s="40"/>
    </row>
    <row r="3983" spans="1:36" x14ac:dyDescent="0.25">
      <c r="A3983" s="37" t="s">
        <v>62</v>
      </c>
      <c r="B3983" s="37">
        <v>1005</v>
      </c>
      <c r="C3983" s="26" t="str">
        <f>IFERROR(INDEX(Clients[Client_Name],MATCH(Table312[[#This Row],[Client_Code]],Clients[Client_Code],0)),"")</f>
        <v>VALLE VERDE</v>
      </c>
      <c r="D3983" s="25">
        <v>7</v>
      </c>
      <c r="E3983" s="25">
        <v>3</v>
      </c>
      <c r="F3983" s="25" t="b">
        <f>IF(E3983&gt;(VLOOKUP(D3983,Months_Weeks!$A$2:$B$13,2,TRUE)),FALSE)</f>
        <v>0</v>
      </c>
      <c r="G3983" s="63">
        <f>IF(Table312[[#This Row],[Facility]]="Buin",1.5%,0.25%)</f>
        <v>1.4999999999999999E-2</v>
      </c>
      <c r="H3983" s="38"/>
      <c r="I3983" s="38"/>
      <c r="J3983" s="27">
        <f t="shared" si="372"/>
        <v>0</v>
      </c>
      <c r="K3983" s="28">
        <f t="shared" si="373"/>
        <v>7</v>
      </c>
      <c r="L3983" s="27">
        <f>IF(K3983=0,0,IF(E3983&gt;1,E3983-1,VLOOKUP(K3983,Months_Weeks!$A$1:$B$13,2,0)))</f>
        <v>2</v>
      </c>
      <c r="M3983" s="29"/>
      <c r="N3983" s="39"/>
      <c r="O3983" s="39"/>
      <c r="P3983" s="50">
        <f t="shared" si="374"/>
        <v>0</v>
      </c>
      <c r="Q3983" s="28">
        <f t="shared" si="375"/>
        <v>7</v>
      </c>
      <c r="R3983" s="28">
        <f>IF(Q3983=0,0,IF(E3983&gt;1,E3983-1,VLOOKUP(Q3983,Months_Weeks!$A$1:$B$13,2,0)))</f>
        <v>2</v>
      </c>
      <c r="S3983" s="30"/>
      <c r="T3983" s="39"/>
      <c r="U3983" s="39"/>
      <c r="V3983" s="50">
        <f t="shared" si="376"/>
        <v>0</v>
      </c>
      <c r="W3983" s="28">
        <f t="shared" si="377"/>
        <v>7</v>
      </c>
      <c r="X3983" s="28">
        <f>IF(W3983=0,0,IF(E3983&gt;1,E3983-1,VLOOKUP(W3983,Months_Weeks!$A$1:$B$13,2,0)))</f>
        <v>2</v>
      </c>
      <c r="Y3983" s="30"/>
      <c r="Z3983" s="39"/>
      <c r="AA3983" s="31"/>
      <c r="AB3983" s="39"/>
      <c r="AC3983" s="31"/>
      <c r="AD3983" s="40"/>
      <c r="AE3983" s="31"/>
      <c r="AF3983" s="40"/>
      <c r="AG3983" s="31"/>
      <c r="AH3983" s="40"/>
      <c r="AI3983" s="31"/>
      <c r="AJ3983" s="40"/>
    </row>
    <row r="3984" spans="1:36" x14ac:dyDescent="0.25">
      <c r="A3984" s="37" t="s">
        <v>62</v>
      </c>
      <c r="B3984" s="37">
        <v>1005</v>
      </c>
      <c r="C3984" s="26" t="str">
        <f>IFERROR(INDEX(Clients[Client_Name],MATCH(Table312[[#This Row],[Client_Code]],Clients[Client_Code],0)),"")</f>
        <v>VALLE VERDE</v>
      </c>
      <c r="D3984" s="25">
        <v>7</v>
      </c>
      <c r="E3984" s="25">
        <v>4</v>
      </c>
      <c r="F3984" s="25" t="b">
        <f>IF(E3984&gt;(VLOOKUP(D3984,Months_Weeks!$A$2:$B$13,2,TRUE)),FALSE)</f>
        <v>0</v>
      </c>
      <c r="G3984" s="63">
        <f>IF(Table312[[#This Row],[Facility]]="Buin",1.5%,0.25%)</f>
        <v>1.4999999999999999E-2</v>
      </c>
      <c r="H3984" s="38"/>
      <c r="I3984" s="38"/>
      <c r="J3984" s="27">
        <f t="shared" si="372"/>
        <v>0</v>
      </c>
      <c r="K3984" s="28">
        <f t="shared" si="373"/>
        <v>7</v>
      </c>
      <c r="L3984" s="27">
        <f>IF(K3984=0,0,IF(E3984&gt;1,E3984-1,VLOOKUP(K3984,Months_Weeks!$A$1:$B$13,2,0)))</f>
        <v>3</v>
      </c>
      <c r="M3984" s="29"/>
      <c r="N3984" s="39"/>
      <c r="O3984" s="39"/>
      <c r="P3984" s="50">
        <f t="shared" si="374"/>
        <v>0</v>
      </c>
      <c r="Q3984" s="28">
        <f t="shared" si="375"/>
        <v>7</v>
      </c>
      <c r="R3984" s="28">
        <f>IF(Q3984=0,0,IF(E3984&gt;1,E3984-1,VLOOKUP(Q3984,Months_Weeks!$A$1:$B$13,2,0)))</f>
        <v>3</v>
      </c>
      <c r="S3984" s="30"/>
      <c r="T3984" s="39"/>
      <c r="U3984" s="39"/>
      <c r="V3984" s="50">
        <f t="shared" si="376"/>
        <v>0</v>
      </c>
      <c r="W3984" s="28">
        <f t="shared" si="377"/>
        <v>7</v>
      </c>
      <c r="X3984" s="28">
        <f>IF(W3984=0,0,IF(E3984&gt;1,E3984-1,VLOOKUP(W3984,Months_Weeks!$A$1:$B$13,2,0)))</f>
        <v>3</v>
      </c>
      <c r="Y3984" s="30"/>
      <c r="Z3984" s="39"/>
      <c r="AA3984" s="31"/>
      <c r="AB3984" s="39"/>
      <c r="AC3984" s="31"/>
      <c r="AD3984" s="40"/>
      <c r="AE3984" s="31"/>
      <c r="AF3984" s="40"/>
      <c r="AG3984" s="31"/>
      <c r="AH3984" s="40"/>
      <c r="AI3984" s="31"/>
      <c r="AJ3984" s="40"/>
    </row>
    <row r="3985" spans="1:36" x14ac:dyDescent="0.25">
      <c r="A3985" s="37" t="s">
        <v>62</v>
      </c>
      <c r="B3985" s="37">
        <v>1005</v>
      </c>
      <c r="C3985" s="26" t="str">
        <f>IFERROR(INDEX(Clients[Client_Name],MATCH(Table312[[#This Row],[Client_Code]],Clients[Client_Code],0)),"")</f>
        <v>VALLE VERDE</v>
      </c>
      <c r="D3985" s="25">
        <v>8</v>
      </c>
      <c r="E3985" s="25">
        <v>1</v>
      </c>
      <c r="F3985" s="25" t="b">
        <f>IF(E3985&gt;(VLOOKUP(D3985,Months_Weeks!$A$2:$B$13,2,TRUE)),FALSE)</f>
        <v>0</v>
      </c>
      <c r="G3985" s="63">
        <f>IF(Table312[[#This Row],[Facility]]="Buin",1.5%,0.25%)</f>
        <v>1.4999999999999999E-2</v>
      </c>
      <c r="H3985" s="38"/>
      <c r="I3985" s="38"/>
      <c r="J3985" s="27">
        <f t="shared" si="372"/>
        <v>0</v>
      </c>
      <c r="K3985" s="28">
        <f t="shared" si="373"/>
        <v>7</v>
      </c>
      <c r="L3985" s="27">
        <f>IF(K3985=0,0,IF(E3985&gt;1,E3985-1,VLOOKUP(K3985,Months_Weeks!$A$1:$B$13,2,0)))</f>
        <v>4</v>
      </c>
      <c r="M3985" s="29"/>
      <c r="N3985" s="39"/>
      <c r="O3985" s="39"/>
      <c r="P3985" s="50">
        <f t="shared" si="374"/>
        <v>0</v>
      </c>
      <c r="Q3985" s="28">
        <f t="shared" si="375"/>
        <v>7</v>
      </c>
      <c r="R3985" s="28">
        <f>IF(Q3985=0,0,IF(E3985&gt;1,E3985-1,VLOOKUP(Q3985,Months_Weeks!$A$1:$B$13,2,0)))</f>
        <v>4</v>
      </c>
      <c r="S3985" s="30"/>
      <c r="T3985" s="39"/>
      <c r="U3985" s="39"/>
      <c r="V3985" s="50">
        <f t="shared" si="376"/>
        <v>0</v>
      </c>
      <c r="W3985" s="28">
        <f t="shared" si="377"/>
        <v>7</v>
      </c>
      <c r="X3985" s="28">
        <f>IF(W3985=0,0,IF(E3985&gt;1,E3985-1,VLOOKUP(W3985,Months_Weeks!$A$1:$B$13,2,0)))</f>
        <v>4</v>
      </c>
      <c r="Y3985" s="30"/>
      <c r="Z3985" s="39"/>
      <c r="AA3985" s="31"/>
      <c r="AB3985" s="39"/>
      <c r="AC3985" s="31"/>
      <c r="AD3985" s="40"/>
      <c r="AE3985" s="31"/>
      <c r="AF3985" s="40"/>
      <c r="AG3985" s="31"/>
      <c r="AH3985" s="40"/>
      <c r="AI3985" s="31"/>
      <c r="AJ3985" s="40"/>
    </row>
    <row r="3986" spans="1:36" x14ac:dyDescent="0.25">
      <c r="A3986" s="37" t="s">
        <v>62</v>
      </c>
      <c r="B3986" s="37">
        <v>1005</v>
      </c>
      <c r="C3986" s="26" t="str">
        <f>IFERROR(INDEX(Clients[Client_Name],MATCH(Table312[[#This Row],[Client_Code]],Clients[Client_Code],0)),"")</f>
        <v>VALLE VERDE</v>
      </c>
      <c r="D3986" s="25">
        <v>8</v>
      </c>
      <c r="E3986" s="25">
        <v>2</v>
      </c>
      <c r="F3986" s="25" t="b">
        <f>IF(E3986&gt;(VLOOKUP(D3986,Months_Weeks!$A$2:$B$13,2,TRUE)),FALSE)</f>
        <v>0</v>
      </c>
      <c r="G3986" s="63">
        <f>IF(Table312[[#This Row],[Facility]]="Buin",1.5%,0.25%)</f>
        <v>1.4999999999999999E-2</v>
      </c>
      <c r="H3986" s="38"/>
      <c r="I3986" s="38"/>
      <c r="J3986" s="27">
        <f t="shared" si="372"/>
        <v>0</v>
      </c>
      <c r="K3986" s="28">
        <f t="shared" si="373"/>
        <v>8</v>
      </c>
      <c r="L3986" s="27">
        <f>IF(K3986=0,0,IF(E3986&gt;1,E3986-1,VLOOKUP(K3986,Months_Weeks!$A$1:$B$13,2,0)))</f>
        <v>1</v>
      </c>
      <c r="M3986" s="29"/>
      <c r="N3986" s="39"/>
      <c r="O3986" s="39"/>
      <c r="P3986" s="50">
        <f t="shared" si="374"/>
        <v>0</v>
      </c>
      <c r="Q3986" s="28">
        <f t="shared" si="375"/>
        <v>8</v>
      </c>
      <c r="R3986" s="28">
        <f>IF(Q3986=0,0,IF(E3986&gt;1,E3986-1,VLOOKUP(Q3986,Months_Weeks!$A$1:$B$13,2,0)))</f>
        <v>1</v>
      </c>
      <c r="S3986" s="30"/>
      <c r="T3986" s="39"/>
      <c r="U3986" s="39"/>
      <c r="V3986" s="50">
        <f t="shared" si="376"/>
        <v>0</v>
      </c>
      <c r="W3986" s="28">
        <f t="shared" si="377"/>
        <v>8</v>
      </c>
      <c r="X3986" s="28">
        <f>IF(W3986=0,0,IF(E3986&gt;1,E3986-1,VLOOKUP(W3986,Months_Weeks!$A$1:$B$13,2,0)))</f>
        <v>1</v>
      </c>
      <c r="Y3986" s="30"/>
      <c r="Z3986" s="39"/>
      <c r="AA3986" s="31"/>
      <c r="AB3986" s="39"/>
      <c r="AC3986" s="31"/>
      <c r="AD3986" s="40"/>
      <c r="AE3986" s="31"/>
      <c r="AF3986" s="40"/>
      <c r="AG3986" s="31"/>
      <c r="AH3986" s="40"/>
      <c r="AI3986" s="31"/>
      <c r="AJ3986" s="40"/>
    </row>
    <row r="3987" spans="1:36" x14ac:dyDescent="0.25">
      <c r="A3987" s="37" t="s">
        <v>62</v>
      </c>
      <c r="B3987" s="37">
        <v>1005</v>
      </c>
      <c r="C3987" s="26" t="str">
        <f>IFERROR(INDEX(Clients[Client_Name],MATCH(Table312[[#This Row],[Client_Code]],Clients[Client_Code],0)),"")</f>
        <v>VALLE VERDE</v>
      </c>
      <c r="D3987" s="25">
        <v>8</v>
      </c>
      <c r="E3987" s="25">
        <v>3</v>
      </c>
      <c r="F3987" s="25" t="b">
        <f>IF(E3987&gt;(VLOOKUP(D3987,Months_Weeks!$A$2:$B$13,2,TRUE)),FALSE)</f>
        <v>0</v>
      </c>
      <c r="G3987" s="63">
        <f>IF(Table312[[#This Row],[Facility]]="Buin",1.5%,0.25%)</f>
        <v>1.4999999999999999E-2</v>
      </c>
      <c r="H3987" s="38"/>
      <c r="I3987" s="38"/>
      <c r="J3987" s="27">
        <f t="shared" si="372"/>
        <v>0</v>
      </c>
      <c r="K3987" s="28">
        <f t="shared" si="373"/>
        <v>8</v>
      </c>
      <c r="L3987" s="27">
        <f>IF(K3987=0,0,IF(E3987&gt;1,E3987-1,VLOOKUP(K3987,Months_Weeks!$A$1:$B$13,2,0)))</f>
        <v>2</v>
      </c>
      <c r="M3987" s="29"/>
      <c r="N3987" s="39"/>
      <c r="O3987" s="39"/>
      <c r="P3987" s="50">
        <f t="shared" si="374"/>
        <v>0</v>
      </c>
      <c r="Q3987" s="28">
        <f t="shared" si="375"/>
        <v>8</v>
      </c>
      <c r="R3987" s="28">
        <f>IF(Q3987=0,0,IF(E3987&gt;1,E3987-1,VLOOKUP(Q3987,Months_Weeks!$A$1:$B$13,2,0)))</f>
        <v>2</v>
      </c>
      <c r="S3987" s="30"/>
      <c r="T3987" s="39"/>
      <c r="U3987" s="39"/>
      <c r="V3987" s="50">
        <f t="shared" si="376"/>
        <v>0</v>
      </c>
      <c r="W3987" s="28">
        <f t="shared" si="377"/>
        <v>8</v>
      </c>
      <c r="X3987" s="28">
        <f>IF(W3987=0,0,IF(E3987&gt;1,E3987-1,VLOOKUP(W3987,Months_Weeks!$A$1:$B$13,2,0)))</f>
        <v>2</v>
      </c>
      <c r="Y3987" s="30"/>
      <c r="Z3987" s="39"/>
      <c r="AA3987" s="31"/>
      <c r="AB3987" s="39"/>
      <c r="AC3987" s="31"/>
      <c r="AD3987" s="40"/>
      <c r="AE3987" s="31"/>
      <c r="AF3987" s="40"/>
      <c r="AG3987" s="31"/>
      <c r="AH3987" s="40"/>
      <c r="AI3987" s="31"/>
      <c r="AJ3987" s="40"/>
    </row>
    <row r="3988" spans="1:36" x14ac:dyDescent="0.25">
      <c r="A3988" s="37" t="s">
        <v>62</v>
      </c>
      <c r="B3988" s="37">
        <v>1005</v>
      </c>
      <c r="C3988" s="26" t="str">
        <f>IFERROR(INDEX(Clients[Client_Name],MATCH(Table312[[#This Row],[Client_Code]],Clients[Client_Code],0)),"")</f>
        <v>VALLE VERDE</v>
      </c>
      <c r="D3988" s="25">
        <v>8</v>
      </c>
      <c r="E3988" s="25">
        <v>4</v>
      </c>
      <c r="F3988" s="25" t="b">
        <f>IF(E3988&gt;(VLOOKUP(D3988,Months_Weeks!$A$2:$B$13,2,TRUE)),FALSE)</f>
        <v>0</v>
      </c>
      <c r="G3988" s="63">
        <f>IF(Table312[[#This Row],[Facility]]="Buin",1.5%,0.25%)</f>
        <v>1.4999999999999999E-2</v>
      </c>
      <c r="H3988" s="38"/>
      <c r="I3988" s="38"/>
      <c r="J3988" s="27">
        <f t="shared" si="372"/>
        <v>0</v>
      </c>
      <c r="K3988" s="28">
        <f t="shared" si="373"/>
        <v>8</v>
      </c>
      <c r="L3988" s="27">
        <f>IF(K3988=0,0,IF(E3988&gt;1,E3988-1,VLOOKUP(K3988,Months_Weeks!$A$1:$B$13,2,0)))</f>
        <v>3</v>
      </c>
      <c r="M3988" s="29"/>
      <c r="N3988" s="39"/>
      <c r="O3988" s="39"/>
      <c r="P3988" s="50">
        <f t="shared" si="374"/>
        <v>0</v>
      </c>
      <c r="Q3988" s="28">
        <f t="shared" si="375"/>
        <v>8</v>
      </c>
      <c r="R3988" s="28">
        <f>IF(Q3988=0,0,IF(E3988&gt;1,E3988-1,VLOOKUP(Q3988,Months_Weeks!$A$1:$B$13,2,0)))</f>
        <v>3</v>
      </c>
      <c r="S3988" s="30"/>
      <c r="T3988" s="39"/>
      <c r="U3988" s="39"/>
      <c r="V3988" s="50">
        <f t="shared" si="376"/>
        <v>0</v>
      </c>
      <c r="W3988" s="28">
        <f t="shared" si="377"/>
        <v>8</v>
      </c>
      <c r="X3988" s="28">
        <f>IF(W3988=0,0,IF(E3988&gt;1,E3988-1,VLOOKUP(W3988,Months_Weeks!$A$1:$B$13,2,0)))</f>
        <v>3</v>
      </c>
      <c r="Y3988" s="30"/>
      <c r="Z3988" s="39"/>
      <c r="AA3988" s="31"/>
      <c r="AB3988" s="39"/>
      <c r="AC3988" s="31"/>
      <c r="AD3988" s="40"/>
      <c r="AE3988" s="31"/>
      <c r="AF3988" s="40"/>
      <c r="AG3988" s="31"/>
      <c r="AH3988" s="40"/>
      <c r="AI3988" s="31"/>
      <c r="AJ3988" s="40"/>
    </row>
    <row r="3989" spans="1:36" x14ac:dyDescent="0.25">
      <c r="A3989" s="37" t="s">
        <v>62</v>
      </c>
      <c r="B3989" s="37">
        <v>1005</v>
      </c>
      <c r="C3989" s="26" t="str">
        <f>IFERROR(INDEX(Clients[Client_Name],MATCH(Table312[[#This Row],[Client_Code]],Clients[Client_Code],0)),"")</f>
        <v>VALLE VERDE</v>
      </c>
      <c r="D3989" s="25">
        <v>9</v>
      </c>
      <c r="E3989" s="25">
        <v>1</v>
      </c>
      <c r="F3989" s="25" t="b">
        <f>IF(E3989&gt;(VLOOKUP(D3989,Months_Weeks!$A$2:$B$13,2,TRUE)),FALSE)</f>
        <v>0</v>
      </c>
      <c r="G3989" s="63">
        <f>IF(Table312[[#This Row],[Facility]]="Buin",1.5%,0.25%)</f>
        <v>1.4999999999999999E-2</v>
      </c>
      <c r="H3989" s="38"/>
      <c r="I3989" s="38"/>
      <c r="J3989" s="27">
        <f t="shared" si="372"/>
        <v>0</v>
      </c>
      <c r="K3989" s="28">
        <f t="shared" si="373"/>
        <v>8</v>
      </c>
      <c r="L3989" s="27">
        <f>IF(K3989=0,0,IF(E3989&gt;1,E3989-1,VLOOKUP(K3989,Months_Weeks!$A$1:$B$13,2,0)))</f>
        <v>4</v>
      </c>
      <c r="M3989" s="29"/>
      <c r="N3989" s="39"/>
      <c r="O3989" s="39"/>
      <c r="P3989" s="50">
        <f t="shared" si="374"/>
        <v>0</v>
      </c>
      <c r="Q3989" s="28">
        <f t="shared" si="375"/>
        <v>8</v>
      </c>
      <c r="R3989" s="28">
        <f>IF(Q3989=0,0,IF(E3989&gt;1,E3989-1,VLOOKUP(Q3989,Months_Weeks!$A$1:$B$13,2,0)))</f>
        <v>4</v>
      </c>
      <c r="S3989" s="30"/>
      <c r="T3989" s="39"/>
      <c r="U3989" s="39"/>
      <c r="V3989" s="50">
        <f t="shared" si="376"/>
        <v>0</v>
      </c>
      <c r="W3989" s="28">
        <f t="shared" si="377"/>
        <v>8</v>
      </c>
      <c r="X3989" s="28">
        <f>IF(W3989=0,0,IF(E3989&gt;1,E3989-1,VLOOKUP(W3989,Months_Weeks!$A$1:$B$13,2,0)))</f>
        <v>4</v>
      </c>
      <c r="Y3989" s="30"/>
      <c r="Z3989" s="39"/>
      <c r="AA3989" s="31"/>
      <c r="AB3989" s="39"/>
      <c r="AC3989" s="31"/>
      <c r="AD3989" s="40"/>
      <c r="AE3989" s="31"/>
      <c r="AF3989" s="40"/>
      <c r="AG3989" s="31"/>
      <c r="AH3989" s="40"/>
      <c r="AI3989" s="31"/>
      <c r="AJ3989" s="40"/>
    </row>
    <row r="3990" spans="1:36" x14ac:dyDescent="0.25">
      <c r="A3990" s="37" t="s">
        <v>62</v>
      </c>
      <c r="B3990" s="37">
        <v>1005</v>
      </c>
      <c r="C3990" s="26" t="str">
        <f>IFERROR(INDEX(Clients[Client_Name],MATCH(Table312[[#This Row],[Client_Code]],Clients[Client_Code],0)),"")</f>
        <v>VALLE VERDE</v>
      </c>
      <c r="D3990" s="25">
        <v>9</v>
      </c>
      <c r="E3990" s="25">
        <v>2</v>
      </c>
      <c r="F3990" s="25" t="b">
        <f>IF(E3990&gt;(VLOOKUP(D3990,Months_Weeks!$A$2:$B$13,2,TRUE)),FALSE)</f>
        <v>0</v>
      </c>
      <c r="G3990" s="63">
        <f>IF(Table312[[#This Row],[Facility]]="Buin",1.5%,0.25%)</f>
        <v>1.4999999999999999E-2</v>
      </c>
      <c r="H3990" s="38"/>
      <c r="I3990" s="38"/>
      <c r="J3990" s="27">
        <f t="shared" si="372"/>
        <v>0</v>
      </c>
      <c r="K3990" s="28">
        <f t="shared" si="373"/>
        <v>9</v>
      </c>
      <c r="L3990" s="27">
        <f>IF(K3990=0,0,IF(E3990&gt;1,E3990-1,VLOOKUP(K3990,Months_Weeks!$A$1:$B$13,2,0)))</f>
        <v>1</v>
      </c>
      <c r="M3990" s="29"/>
      <c r="N3990" s="39"/>
      <c r="O3990" s="39"/>
      <c r="P3990" s="50">
        <f t="shared" si="374"/>
        <v>0</v>
      </c>
      <c r="Q3990" s="28">
        <f t="shared" si="375"/>
        <v>9</v>
      </c>
      <c r="R3990" s="28">
        <f>IF(Q3990=0,0,IF(E3990&gt;1,E3990-1,VLOOKUP(Q3990,Months_Weeks!$A$1:$B$13,2,0)))</f>
        <v>1</v>
      </c>
      <c r="S3990" s="30"/>
      <c r="T3990" s="39"/>
      <c r="U3990" s="39"/>
      <c r="V3990" s="50">
        <f t="shared" si="376"/>
        <v>0</v>
      </c>
      <c r="W3990" s="28">
        <f t="shared" si="377"/>
        <v>9</v>
      </c>
      <c r="X3990" s="28">
        <f>IF(W3990=0,0,IF(E3990&gt;1,E3990-1,VLOOKUP(W3990,Months_Weeks!$A$1:$B$13,2,0)))</f>
        <v>1</v>
      </c>
      <c r="Y3990" s="30"/>
      <c r="Z3990" s="39"/>
      <c r="AA3990" s="31"/>
      <c r="AB3990" s="39"/>
      <c r="AC3990" s="31"/>
      <c r="AD3990" s="40"/>
      <c r="AE3990" s="31"/>
      <c r="AF3990" s="40"/>
      <c r="AG3990" s="31"/>
      <c r="AH3990" s="40"/>
      <c r="AI3990" s="31"/>
      <c r="AJ3990" s="40"/>
    </row>
    <row r="3991" spans="1:36" x14ac:dyDescent="0.25">
      <c r="A3991" s="37" t="s">
        <v>62</v>
      </c>
      <c r="B3991" s="37">
        <v>1005</v>
      </c>
      <c r="C3991" s="26" t="str">
        <f>IFERROR(INDEX(Clients[Client_Name],MATCH(Table312[[#This Row],[Client_Code]],Clients[Client_Code],0)),"")</f>
        <v>VALLE VERDE</v>
      </c>
      <c r="D3991" s="25">
        <v>9</v>
      </c>
      <c r="E3991" s="25">
        <v>3</v>
      </c>
      <c r="F3991" s="25" t="b">
        <f>IF(E3991&gt;(VLOOKUP(D3991,Months_Weeks!$A$2:$B$13,2,TRUE)),FALSE)</f>
        <v>0</v>
      </c>
      <c r="G3991" s="63">
        <f>IF(Table312[[#This Row],[Facility]]="Buin",1.5%,0.25%)</f>
        <v>1.4999999999999999E-2</v>
      </c>
      <c r="H3991" s="38"/>
      <c r="I3991" s="38"/>
      <c r="J3991" s="27">
        <f t="shared" si="372"/>
        <v>0</v>
      </c>
      <c r="K3991" s="28">
        <f t="shared" si="373"/>
        <v>9</v>
      </c>
      <c r="L3991" s="27">
        <f>IF(K3991=0,0,IF(E3991&gt;1,E3991-1,VLOOKUP(K3991,Months_Weeks!$A$1:$B$13,2,0)))</f>
        <v>2</v>
      </c>
      <c r="M3991" s="29"/>
      <c r="N3991" s="39"/>
      <c r="O3991" s="39"/>
      <c r="P3991" s="50">
        <f t="shared" si="374"/>
        <v>0</v>
      </c>
      <c r="Q3991" s="28">
        <f t="shared" si="375"/>
        <v>9</v>
      </c>
      <c r="R3991" s="28">
        <f>IF(Q3991=0,0,IF(E3991&gt;1,E3991-1,VLOOKUP(Q3991,Months_Weeks!$A$1:$B$13,2,0)))</f>
        <v>2</v>
      </c>
      <c r="S3991" s="30"/>
      <c r="T3991" s="39"/>
      <c r="U3991" s="39"/>
      <c r="V3991" s="50">
        <f t="shared" si="376"/>
        <v>0</v>
      </c>
      <c r="W3991" s="28">
        <f t="shared" si="377"/>
        <v>9</v>
      </c>
      <c r="X3991" s="28">
        <f>IF(W3991=0,0,IF(E3991&gt;1,E3991-1,VLOOKUP(W3991,Months_Weeks!$A$1:$B$13,2,0)))</f>
        <v>2</v>
      </c>
      <c r="Y3991" s="30"/>
      <c r="Z3991" s="39"/>
      <c r="AA3991" s="31"/>
      <c r="AB3991" s="39"/>
      <c r="AC3991" s="31"/>
      <c r="AD3991" s="40"/>
      <c r="AE3991" s="31"/>
      <c r="AF3991" s="40"/>
      <c r="AG3991" s="31"/>
      <c r="AH3991" s="40"/>
      <c r="AI3991" s="31"/>
      <c r="AJ3991" s="40"/>
    </row>
    <row r="3992" spans="1:36" x14ac:dyDescent="0.25">
      <c r="A3992" s="37" t="s">
        <v>62</v>
      </c>
      <c r="B3992" s="37">
        <v>1005</v>
      </c>
      <c r="C3992" s="26" t="str">
        <f>IFERROR(INDEX(Clients[Client_Name],MATCH(Table312[[#This Row],[Client_Code]],Clients[Client_Code],0)),"")</f>
        <v>VALLE VERDE</v>
      </c>
      <c r="D3992" s="25">
        <v>9</v>
      </c>
      <c r="E3992" s="25">
        <v>4</v>
      </c>
      <c r="F3992" s="25" t="b">
        <f>IF(E3992&gt;(VLOOKUP(D3992,Months_Weeks!$A$2:$B$13,2,TRUE)),FALSE)</f>
        <v>0</v>
      </c>
      <c r="G3992" s="63">
        <f>IF(Table312[[#This Row],[Facility]]="Buin",1.5%,0.25%)</f>
        <v>1.4999999999999999E-2</v>
      </c>
      <c r="H3992" s="38"/>
      <c r="I3992" s="38"/>
      <c r="J3992" s="27">
        <f t="shared" si="372"/>
        <v>0</v>
      </c>
      <c r="K3992" s="28">
        <f t="shared" si="373"/>
        <v>9</v>
      </c>
      <c r="L3992" s="27">
        <f>IF(K3992=0,0,IF(E3992&gt;1,E3992-1,VLOOKUP(K3992,Months_Weeks!$A$1:$B$13,2,0)))</f>
        <v>3</v>
      </c>
      <c r="M3992" s="29"/>
      <c r="N3992" s="39"/>
      <c r="O3992" s="39"/>
      <c r="P3992" s="50">
        <f t="shared" si="374"/>
        <v>0</v>
      </c>
      <c r="Q3992" s="28">
        <f t="shared" si="375"/>
        <v>9</v>
      </c>
      <c r="R3992" s="28">
        <f>IF(Q3992=0,0,IF(E3992&gt;1,E3992-1,VLOOKUP(Q3992,Months_Weeks!$A$1:$B$13,2,0)))</f>
        <v>3</v>
      </c>
      <c r="S3992" s="30"/>
      <c r="T3992" s="39"/>
      <c r="U3992" s="39"/>
      <c r="V3992" s="50">
        <f t="shared" si="376"/>
        <v>0</v>
      </c>
      <c r="W3992" s="28">
        <f t="shared" si="377"/>
        <v>9</v>
      </c>
      <c r="X3992" s="28">
        <f>IF(W3992=0,0,IF(E3992&gt;1,E3992-1,VLOOKUP(W3992,Months_Weeks!$A$1:$B$13,2,0)))</f>
        <v>3</v>
      </c>
      <c r="Y3992" s="30"/>
      <c r="Z3992" s="39"/>
      <c r="AA3992" s="31"/>
      <c r="AB3992" s="39"/>
      <c r="AC3992" s="31"/>
      <c r="AD3992" s="40"/>
      <c r="AE3992" s="31"/>
      <c r="AF3992" s="40"/>
      <c r="AG3992" s="31"/>
      <c r="AH3992" s="40"/>
      <c r="AI3992" s="31"/>
      <c r="AJ3992" s="40"/>
    </row>
    <row r="3993" spans="1:36" x14ac:dyDescent="0.25">
      <c r="A3993" s="37" t="s">
        <v>62</v>
      </c>
      <c r="B3993" s="37">
        <v>1005</v>
      </c>
      <c r="C3993" s="26" t="str">
        <f>IFERROR(INDEX(Clients[Client_Name],MATCH(Table312[[#This Row],[Client_Code]],Clients[Client_Code],0)),"")</f>
        <v>VALLE VERDE</v>
      </c>
      <c r="D3993" s="25">
        <v>9</v>
      </c>
      <c r="E3993" s="25">
        <v>5</v>
      </c>
      <c r="F3993" s="25" t="b">
        <f>IF(E3993&gt;(VLOOKUP(D3993,Months_Weeks!$A$2:$B$13,2,TRUE)),FALSE)</f>
        <v>0</v>
      </c>
      <c r="G3993" s="63">
        <f>IF(Table312[[#This Row],[Facility]]="Buin",1.5%,0.25%)</f>
        <v>1.4999999999999999E-2</v>
      </c>
      <c r="H3993" s="38"/>
      <c r="I3993" s="38"/>
      <c r="J3993" s="27">
        <f t="shared" si="372"/>
        <v>0</v>
      </c>
      <c r="K3993" s="28">
        <f t="shared" si="373"/>
        <v>9</v>
      </c>
      <c r="L3993" s="27">
        <f>IF(K3993=0,0,IF(E3993&gt;1,E3993-1,VLOOKUP(K3993,Months_Weeks!$A$1:$B$13,2,0)))</f>
        <v>4</v>
      </c>
      <c r="M3993" s="29"/>
      <c r="N3993" s="39"/>
      <c r="O3993" s="39"/>
      <c r="P3993" s="50">
        <f t="shared" si="374"/>
        <v>0</v>
      </c>
      <c r="Q3993" s="28">
        <f t="shared" si="375"/>
        <v>9</v>
      </c>
      <c r="R3993" s="28">
        <f>IF(Q3993=0,0,IF(E3993&gt;1,E3993-1,VLOOKUP(Q3993,Months_Weeks!$A$1:$B$13,2,0)))</f>
        <v>4</v>
      </c>
      <c r="S3993" s="30"/>
      <c r="T3993" s="39"/>
      <c r="U3993" s="39"/>
      <c r="V3993" s="50">
        <f t="shared" si="376"/>
        <v>0</v>
      </c>
      <c r="W3993" s="28">
        <f t="shared" si="377"/>
        <v>9</v>
      </c>
      <c r="X3993" s="28">
        <f>IF(W3993=0,0,IF(E3993&gt;1,E3993-1,VLOOKUP(W3993,Months_Weeks!$A$1:$B$13,2,0)))</f>
        <v>4</v>
      </c>
      <c r="Y3993" s="30"/>
      <c r="Z3993" s="39"/>
      <c r="AA3993" s="31"/>
      <c r="AB3993" s="39"/>
      <c r="AC3993" s="31"/>
      <c r="AD3993" s="40"/>
      <c r="AE3993" s="31"/>
      <c r="AF3993" s="40"/>
      <c r="AG3993" s="31"/>
      <c r="AH3993" s="40"/>
      <c r="AI3993" s="31"/>
      <c r="AJ3993" s="40"/>
    </row>
    <row r="3994" spans="1:36" x14ac:dyDescent="0.25">
      <c r="A3994" s="37" t="s">
        <v>62</v>
      </c>
      <c r="B3994" s="37">
        <v>1005</v>
      </c>
      <c r="C3994" s="26" t="str">
        <f>IFERROR(INDEX(Clients[Client_Name],MATCH(Table312[[#This Row],[Client_Code]],Clients[Client_Code],0)),"")</f>
        <v>VALLE VERDE</v>
      </c>
      <c r="D3994" s="25">
        <v>10</v>
      </c>
      <c r="E3994" s="25">
        <v>1</v>
      </c>
      <c r="F3994" s="25" t="b">
        <f>IF(E3994&gt;(VLOOKUP(D3994,Months_Weeks!$A$2:$B$13,2,TRUE)),FALSE)</f>
        <v>0</v>
      </c>
      <c r="G3994" s="63">
        <f>IF(Table312[[#This Row],[Facility]]="Buin",1.5%,0.25%)</f>
        <v>1.4999999999999999E-2</v>
      </c>
      <c r="H3994" s="38"/>
      <c r="I3994" s="38"/>
      <c r="J3994" s="27">
        <f t="shared" si="372"/>
        <v>0</v>
      </c>
      <c r="K3994" s="28">
        <f t="shared" si="373"/>
        <v>9</v>
      </c>
      <c r="L3994" s="27">
        <f>IF(K3994=0,0,IF(E3994&gt;1,E3994-1,VLOOKUP(K3994,Months_Weeks!$A$1:$B$13,2,0)))</f>
        <v>5</v>
      </c>
      <c r="M3994" s="29"/>
      <c r="N3994" s="39"/>
      <c r="O3994" s="39"/>
      <c r="P3994" s="50">
        <f t="shared" si="374"/>
        <v>0</v>
      </c>
      <c r="Q3994" s="28">
        <f t="shared" si="375"/>
        <v>9</v>
      </c>
      <c r="R3994" s="28">
        <f>IF(Q3994=0,0,IF(E3994&gt;1,E3994-1,VLOOKUP(Q3994,Months_Weeks!$A$1:$B$13,2,0)))</f>
        <v>5</v>
      </c>
      <c r="S3994" s="30"/>
      <c r="T3994" s="39"/>
      <c r="U3994" s="39"/>
      <c r="V3994" s="50">
        <f t="shared" si="376"/>
        <v>0</v>
      </c>
      <c r="W3994" s="28">
        <f t="shared" si="377"/>
        <v>9</v>
      </c>
      <c r="X3994" s="28">
        <f>IF(W3994=0,0,IF(E3994&gt;1,E3994-1,VLOOKUP(W3994,Months_Weeks!$A$1:$B$13,2,0)))</f>
        <v>5</v>
      </c>
      <c r="Y3994" s="30"/>
      <c r="Z3994" s="39"/>
      <c r="AA3994" s="31"/>
      <c r="AB3994" s="39"/>
      <c r="AC3994" s="31"/>
      <c r="AD3994" s="40"/>
      <c r="AE3994" s="31"/>
      <c r="AF3994" s="40"/>
      <c r="AG3994" s="31"/>
      <c r="AH3994" s="40"/>
      <c r="AI3994" s="31"/>
      <c r="AJ3994" s="40"/>
    </row>
    <row r="3995" spans="1:36" x14ac:dyDescent="0.25">
      <c r="A3995" s="37" t="s">
        <v>62</v>
      </c>
      <c r="B3995" s="37">
        <v>1005</v>
      </c>
      <c r="C3995" s="26" t="str">
        <f>IFERROR(INDEX(Clients[Client_Name],MATCH(Table312[[#This Row],[Client_Code]],Clients[Client_Code],0)),"")</f>
        <v>VALLE VERDE</v>
      </c>
      <c r="D3995" s="25">
        <v>10</v>
      </c>
      <c r="E3995" s="25">
        <v>2</v>
      </c>
      <c r="F3995" s="25" t="b">
        <f>IF(E3995&gt;(VLOOKUP(D3995,Months_Weeks!$A$2:$B$13,2,TRUE)),FALSE)</f>
        <v>0</v>
      </c>
      <c r="G3995" s="63">
        <f>IF(Table312[[#This Row],[Facility]]="Buin",1.5%,0.25%)</f>
        <v>1.4999999999999999E-2</v>
      </c>
      <c r="H3995" s="38"/>
      <c r="I3995" s="38"/>
      <c r="J3995" s="27">
        <f t="shared" si="372"/>
        <v>0</v>
      </c>
      <c r="K3995" s="28">
        <f t="shared" si="373"/>
        <v>10</v>
      </c>
      <c r="L3995" s="27">
        <f>IF(K3995=0,0,IF(E3995&gt;1,E3995-1,VLOOKUP(K3995,Months_Weeks!$A$1:$B$13,2,0)))</f>
        <v>1</v>
      </c>
      <c r="M3995" s="29"/>
      <c r="N3995" s="39"/>
      <c r="O3995" s="39"/>
      <c r="P3995" s="50">
        <f t="shared" si="374"/>
        <v>0</v>
      </c>
      <c r="Q3995" s="28">
        <f t="shared" si="375"/>
        <v>10</v>
      </c>
      <c r="R3995" s="28">
        <f>IF(Q3995=0,0,IF(E3995&gt;1,E3995-1,VLOOKUP(Q3995,Months_Weeks!$A$1:$B$13,2,0)))</f>
        <v>1</v>
      </c>
      <c r="S3995" s="30"/>
      <c r="T3995" s="39"/>
      <c r="U3995" s="39"/>
      <c r="V3995" s="50">
        <f t="shared" si="376"/>
        <v>0</v>
      </c>
      <c r="W3995" s="28">
        <f t="shared" si="377"/>
        <v>10</v>
      </c>
      <c r="X3995" s="28">
        <f>IF(W3995=0,0,IF(E3995&gt;1,E3995-1,VLOOKUP(W3995,Months_Weeks!$A$1:$B$13,2,0)))</f>
        <v>1</v>
      </c>
      <c r="Y3995" s="30"/>
      <c r="Z3995" s="39"/>
      <c r="AA3995" s="31"/>
      <c r="AB3995" s="39"/>
      <c r="AC3995" s="31"/>
      <c r="AD3995" s="40"/>
      <c r="AE3995" s="31"/>
      <c r="AF3995" s="40"/>
      <c r="AG3995" s="31"/>
      <c r="AH3995" s="40"/>
      <c r="AI3995" s="31"/>
      <c r="AJ3995" s="40"/>
    </row>
    <row r="3996" spans="1:36" x14ac:dyDescent="0.25">
      <c r="A3996" s="37" t="s">
        <v>62</v>
      </c>
      <c r="B3996" s="37">
        <v>1005</v>
      </c>
      <c r="C3996" s="26" t="str">
        <f>IFERROR(INDEX(Clients[Client_Name],MATCH(Table312[[#This Row],[Client_Code]],Clients[Client_Code],0)),"")</f>
        <v>VALLE VERDE</v>
      </c>
      <c r="D3996" s="25">
        <v>10</v>
      </c>
      <c r="E3996" s="25">
        <v>3</v>
      </c>
      <c r="F3996" s="25" t="b">
        <f>IF(E3996&gt;(VLOOKUP(D3996,Months_Weeks!$A$2:$B$13,2,TRUE)),FALSE)</f>
        <v>0</v>
      </c>
      <c r="G3996" s="63">
        <f>IF(Table312[[#This Row],[Facility]]="Buin",1.5%,0.25%)</f>
        <v>1.4999999999999999E-2</v>
      </c>
      <c r="H3996" s="38"/>
      <c r="I3996" s="38"/>
      <c r="J3996" s="27">
        <f t="shared" si="372"/>
        <v>0</v>
      </c>
      <c r="K3996" s="28">
        <f t="shared" si="373"/>
        <v>10</v>
      </c>
      <c r="L3996" s="27">
        <f>IF(K3996=0,0,IF(E3996&gt;1,E3996-1,VLOOKUP(K3996,Months_Weeks!$A$1:$B$13,2,0)))</f>
        <v>2</v>
      </c>
      <c r="M3996" s="29"/>
      <c r="N3996" s="39"/>
      <c r="O3996" s="39"/>
      <c r="P3996" s="50">
        <f t="shared" si="374"/>
        <v>0</v>
      </c>
      <c r="Q3996" s="28">
        <f t="shared" si="375"/>
        <v>10</v>
      </c>
      <c r="R3996" s="28">
        <f>IF(Q3996=0,0,IF(E3996&gt;1,E3996-1,VLOOKUP(Q3996,Months_Weeks!$A$1:$B$13,2,0)))</f>
        <v>2</v>
      </c>
      <c r="S3996" s="30"/>
      <c r="T3996" s="39"/>
      <c r="U3996" s="39"/>
      <c r="V3996" s="50">
        <f t="shared" si="376"/>
        <v>0</v>
      </c>
      <c r="W3996" s="28">
        <f t="shared" si="377"/>
        <v>10</v>
      </c>
      <c r="X3996" s="28">
        <f>IF(W3996=0,0,IF(E3996&gt;1,E3996-1,VLOOKUP(W3996,Months_Weeks!$A$1:$B$13,2,0)))</f>
        <v>2</v>
      </c>
      <c r="Y3996" s="30"/>
      <c r="Z3996" s="39"/>
      <c r="AA3996" s="31"/>
      <c r="AB3996" s="39"/>
      <c r="AC3996" s="31"/>
      <c r="AD3996" s="40"/>
      <c r="AE3996" s="31"/>
      <c r="AF3996" s="40"/>
      <c r="AG3996" s="31"/>
      <c r="AH3996" s="40"/>
      <c r="AI3996" s="31"/>
      <c r="AJ3996" s="40"/>
    </row>
    <row r="3997" spans="1:36" x14ac:dyDescent="0.25">
      <c r="A3997" s="37" t="s">
        <v>62</v>
      </c>
      <c r="B3997" s="37">
        <v>1005</v>
      </c>
      <c r="C3997" s="26" t="str">
        <f>IFERROR(INDEX(Clients[Client_Name],MATCH(Table312[[#This Row],[Client_Code]],Clients[Client_Code],0)),"")</f>
        <v>VALLE VERDE</v>
      </c>
      <c r="D3997" s="25">
        <v>10</v>
      </c>
      <c r="E3997" s="25">
        <v>4</v>
      </c>
      <c r="F3997" s="25" t="b">
        <f>IF(E3997&gt;(VLOOKUP(D3997,Months_Weeks!$A$2:$B$13,2,TRUE)),FALSE)</f>
        <v>0</v>
      </c>
      <c r="G3997" s="63">
        <f>IF(Table312[[#This Row],[Facility]]="Buin",1.5%,0.25%)</f>
        <v>1.4999999999999999E-2</v>
      </c>
      <c r="H3997" s="38"/>
      <c r="I3997" s="38"/>
      <c r="J3997" s="27">
        <f t="shared" si="372"/>
        <v>0</v>
      </c>
      <c r="K3997" s="28">
        <f t="shared" si="373"/>
        <v>10</v>
      </c>
      <c r="L3997" s="27">
        <f>IF(K3997=0,0,IF(E3997&gt;1,E3997-1,VLOOKUP(K3997,Months_Weeks!$A$1:$B$13,2,0)))</f>
        <v>3</v>
      </c>
      <c r="M3997" s="29"/>
      <c r="N3997" s="39"/>
      <c r="O3997" s="39"/>
      <c r="P3997" s="50">
        <f t="shared" si="374"/>
        <v>0</v>
      </c>
      <c r="Q3997" s="28">
        <f t="shared" si="375"/>
        <v>10</v>
      </c>
      <c r="R3997" s="28">
        <f>IF(Q3997=0,0,IF(E3997&gt;1,E3997-1,VLOOKUP(Q3997,Months_Weeks!$A$1:$B$13,2,0)))</f>
        <v>3</v>
      </c>
      <c r="S3997" s="30"/>
      <c r="T3997" s="39"/>
      <c r="U3997" s="39"/>
      <c r="V3997" s="50">
        <f t="shared" si="376"/>
        <v>0</v>
      </c>
      <c r="W3997" s="28">
        <f t="shared" si="377"/>
        <v>10</v>
      </c>
      <c r="X3997" s="28">
        <f>IF(W3997=0,0,IF(E3997&gt;1,E3997-1,VLOOKUP(W3997,Months_Weeks!$A$1:$B$13,2,0)))</f>
        <v>3</v>
      </c>
      <c r="Y3997" s="30"/>
      <c r="Z3997" s="39"/>
      <c r="AA3997" s="31"/>
      <c r="AB3997" s="39"/>
      <c r="AC3997" s="31"/>
      <c r="AD3997" s="40"/>
      <c r="AE3997" s="31"/>
      <c r="AF3997" s="40"/>
      <c r="AG3997" s="31"/>
      <c r="AH3997" s="40"/>
      <c r="AI3997" s="31"/>
      <c r="AJ3997" s="40"/>
    </row>
    <row r="3998" spans="1:36" x14ac:dyDescent="0.25">
      <c r="A3998" s="37" t="s">
        <v>62</v>
      </c>
      <c r="B3998" s="37">
        <v>1005</v>
      </c>
      <c r="C3998" s="26" t="str">
        <f>IFERROR(INDEX(Clients[Client_Name],MATCH(Table312[[#This Row],[Client_Code]],Clients[Client_Code],0)),"")</f>
        <v>VALLE VERDE</v>
      </c>
      <c r="D3998" s="25">
        <v>11</v>
      </c>
      <c r="E3998" s="25">
        <v>1</v>
      </c>
      <c r="F3998" s="25" t="b">
        <f>IF(E3998&gt;(VLOOKUP(D3998,Months_Weeks!$A$2:$B$13,2,TRUE)),FALSE)</f>
        <v>0</v>
      </c>
      <c r="G3998" s="63">
        <f>IF(Table312[[#This Row],[Facility]]="Buin",1.5%,0.25%)</f>
        <v>1.4999999999999999E-2</v>
      </c>
      <c r="H3998" s="38"/>
      <c r="I3998" s="38"/>
      <c r="J3998" s="27">
        <f t="shared" si="372"/>
        <v>0</v>
      </c>
      <c r="K3998" s="28">
        <f t="shared" si="373"/>
        <v>10</v>
      </c>
      <c r="L3998" s="27">
        <f>IF(K3998=0,0,IF(E3998&gt;1,E3998-1,VLOOKUP(K3998,Months_Weeks!$A$1:$B$13,2,0)))</f>
        <v>4</v>
      </c>
      <c r="M3998" s="29"/>
      <c r="N3998" s="39"/>
      <c r="O3998" s="39"/>
      <c r="P3998" s="50">
        <f t="shared" si="374"/>
        <v>0</v>
      </c>
      <c r="Q3998" s="28">
        <f t="shared" si="375"/>
        <v>10</v>
      </c>
      <c r="R3998" s="28">
        <f>IF(Q3998=0,0,IF(E3998&gt;1,E3998-1,VLOOKUP(Q3998,Months_Weeks!$A$1:$B$13,2,0)))</f>
        <v>4</v>
      </c>
      <c r="S3998" s="30"/>
      <c r="T3998" s="39"/>
      <c r="U3998" s="39"/>
      <c r="V3998" s="50">
        <f t="shared" si="376"/>
        <v>0</v>
      </c>
      <c r="W3998" s="28">
        <f t="shared" si="377"/>
        <v>10</v>
      </c>
      <c r="X3998" s="28">
        <f>IF(W3998=0,0,IF(E3998&gt;1,E3998-1,VLOOKUP(W3998,Months_Weeks!$A$1:$B$13,2,0)))</f>
        <v>4</v>
      </c>
      <c r="Y3998" s="30"/>
      <c r="Z3998" s="39"/>
      <c r="AA3998" s="31"/>
      <c r="AB3998" s="39"/>
      <c r="AC3998" s="31"/>
      <c r="AD3998" s="40"/>
      <c r="AE3998" s="31"/>
      <c r="AF3998" s="40"/>
      <c r="AG3998" s="31"/>
      <c r="AH3998" s="40"/>
      <c r="AI3998" s="31"/>
      <c r="AJ3998" s="40"/>
    </row>
    <row r="3999" spans="1:36" x14ac:dyDescent="0.25">
      <c r="A3999" s="37" t="s">
        <v>62</v>
      </c>
      <c r="B3999" s="37">
        <v>1005</v>
      </c>
      <c r="C3999" s="26" t="str">
        <f>IFERROR(INDEX(Clients[Client_Name],MATCH(Table312[[#This Row],[Client_Code]],Clients[Client_Code],0)),"")</f>
        <v>VALLE VERDE</v>
      </c>
      <c r="D3999" s="25">
        <v>11</v>
      </c>
      <c r="E3999" s="25">
        <v>2</v>
      </c>
      <c r="F3999" s="25" t="b">
        <f>IF(E3999&gt;(VLOOKUP(D3999,Months_Weeks!$A$2:$B$13,2,TRUE)),FALSE)</f>
        <v>0</v>
      </c>
      <c r="G3999" s="63">
        <f>IF(Table312[[#This Row],[Facility]]="Buin",1.5%,0.25%)</f>
        <v>1.4999999999999999E-2</v>
      </c>
      <c r="H3999" s="38"/>
      <c r="I3999" s="38"/>
      <c r="J3999" s="27">
        <f t="shared" si="372"/>
        <v>0</v>
      </c>
      <c r="K3999" s="28">
        <f t="shared" si="373"/>
        <v>11</v>
      </c>
      <c r="L3999" s="27">
        <f>IF(K3999=0,0,IF(E3999&gt;1,E3999-1,VLOOKUP(K3999,Months_Weeks!$A$1:$B$13,2,0)))</f>
        <v>1</v>
      </c>
      <c r="M3999" s="29"/>
      <c r="N3999" s="39"/>
      <c r="O3999" s="39"/>
      <c r="P3999" s="50">
        <f t="shared" si="374"/>
        <v>0</v>
      </c>
      <c r="Q3999" s="28">
        <f t="shared" si="375"/>
        <v>11</v>
      </c>
      <c r="R3999" s="28">
        <f>IF(Q3999=0,0,IF(E3999&gt;1,E3999-1,VLOOKUP(Q3999,Months_Weeks!$A$1:$B$13,2,0)))</f>
        <v>1</v>
      </c>
      <c r="S3999" s="30"/>
      <c r="T3999" s="39"/>
      <c r="U3999" s="39"/>
      <c r="V3999" s="50">
        <f t="shared" si="376"/>
        <v>0</v>
      </c>
      <c r="W3999" s="28">
        <f t="shared" si="377"/>
        <v>11</v>
      </c>
      <c r="X3999" s="28">
        <f>IF(W3999=0,0,IF(E3999&gt;1,E3999-1,VLOOKUP(W3999,Months_Weeks!$A$1:$B$13,2,0)))</f>
        <v>1</v>
      </c>
      <c r="Y3999" s="30"/>
      <c r="Z3999" s="39"/>
      <c r="AA3999" s="31"/>
      <c r="AB3999" s="39"/>
      <c r="AC3999" s="31"/>
      <c r="AD3999" s="40"/>
      <c r="AE3999" s="31"/>
      <c r="AF3999" s="40"/>
      <c r="AG3999" s="31"/>
      <c r="AH3999" s="40"/>
      <c r="AI3999" s="31"/>
      <c r="AJ3999" s="40"/>
    </row>
    <row r="4000" spans="1:36" x14ac:dyDescent="0.25">
      <c r="A4000" s="37" t="s">
        <v>62</v>
      </c>
      <c r="B4000" s="37">
        <v>1005</v>
      </c>
      <c r="C4000" s="26" t="str">
        <f>IFERROR(INDEX(Clients[Client_Name],MATCH(Table312[[#This Row],[Client_Code]],Clients[Client_Code],0)),"")</f>
        <v>VALLE VERDE</v>
      </c>
      <c r="D4000" s="25">
        <v>11</v>
      </c>
      <c r="E4000" s="25">
        <v>3</v>
      </c>
      <c r="F4000" s="25" t="b">
        <f>IF(E4000&gt;(VLOOKUP(D4000,Months_Weeks!$A$2:$B$13,2,TRUE)),FALSE)</f>
        <v>0</v>
      </c>
      <c r="G4000" s="63">
        <f>IF(Table312[[#This Row],[Facility]]="Buin",1.5%,0.25%)</f>
        <v>1.4999999999999999E-2</v>
      </c>
      <c r="H4000" s="38"/>
      <c r="I4000" s="38"/>
      <c r="J4000" s="27">
        <f t="shared" si="372"/>
        <v>0</v>
      </c>
      <c r="K4000" s="28">
        <f t="shared" si="373"/>
        <v>11</v>
      </c>
      <c r="L4000" s="27">
        <f>IF(K4000=0,0,IF(E4000&gt;1,E4000-1,VLOOKUP(K4000,Months_Weeks!$A$1:$B$13,2,0)))</f>
        <v>2</v>
      </c>
      <c r="M4000" s="29"/>
      <c r="N4000" s="39"/>
      <c r="O4000" s="39"/>
      <c r="P4000" s="50">
        <f t="shared" si="374"/>
        <v>0</v>
      </c>
      <c r="Q4000" s="28">
        <f t="shared" si="375"/>
        <v>11</v>
      </c>
      <c r="R4000" s="28">
        <f>IF(Q4000=0,0,IF(E4000&gt;1,E4000-1,VLOOKUP(Q4000,Months_Weeks!$A$1:$B$13,2,0)))</f>
        <v>2</v>
      </c>
      <c r="S4000" s="30"/>
      <c r="T4000" s="39"/>
      <c r="U4000" s="39"/>
      <c r="V4000" s="50">
        <f t="shared" si="376"/>
        <v>0</v>
      </c>
      <c r="W4000" s="28">
        <f t="shared" si="377"/>
        <v>11</v>
      </c>
      <c r="X4000" s="28">
        <f>IF(W4000=0,0,IF(E4000&gt;1,E4000-1,VLOOKUP(W4000,Months_Weeks!$A$1:$B$13,2,0)))</f>
        <v>2</v>
      </c>
      <c r="Y4000" s="30"/>
      <c r="Z4000" s="39"/>
      <c r="AA4000" s="31"/>
      <c r="AB4000" s="39"/>
      <c r="AC4000" s="31"/>
      <c r="AD4000" s="40"/>
      <c r="AE4000" s="31"/>
      <c r="AF4000" s="40"/>
      <c r="AG4000" s="31"/>
      <c r="AH4000" s="40"/>
      <c r="AI4000" s="31"/>
      <c r="AJ4000" s="40"/>
    </row>
    <row r="4001" spans="1:36" x14ac:dyDescent="0.25">
      <c r="A4001" s="37" t="s">
        <v>62</v>
      </c>
      <c r="B4001" s="37">
        <v>1005</v>
      </c>
      <c r="C4001" s="26" t="str">
        <f>IFERROR(INDEX(Clients[Client_Name],MATCH(Table312[[#This Row],[Client_Code]],Clients[Client_Code],0)),"")</f>
        <v>VALLE VERDE</v>
      </c>
      <c r="D4001" s="25">
        <v>11</v>
      </c>
      <c r="E4001" s="25">
        <v>4</v>
      </c>
      <c r="F4001" s="25" t="b">
        <f>IF(E4001&gt;(VLOOKUP(D4001,Months_Weeks!$A$2:$B$13,2,TRUE)),FALSE)</f>
        <v>0</v>
      </c>
      <c r="G4001" s="63">
        <f>IF(Table312[[#This Row],[Facility]]="Buin",1.5%,0.25%)</f>
        <v>1.4999999999999999E-2</v>
      </c>
      <c r="H4001" s="38"/>
      <c r="I4001" s="38"/>
      <c r="J4001" s="27">
        <f t="shared" si="372"/>
        <v>0</v>
      </c>
      <c r="K4001" s="28">
        <f t="shared" si="373"/>
        <v>11</v>
      </c>
      <c r="L4001" s="27">
        <f>IF(K4001=0,0,IF(E4001&gt;1,E4001-1,VLOOKUP(K4001,Months_Weeks!$A$1:$B$13,2,0)))</f>
        <v>3</v>
      </c>
      <c r="M4001" s="29"/>
      <c r="N4001" s="39"/>
      <c r="O4001" s="39"/>
      <c r="P4001" s="50">
        <f t="shared" si="374"/>
        <v>0</v>
      </c>
      <c r="Q4001" s="28">
        <f t="shared" si="375"/>
        <v>11</v>
      </c>
      <c r="R4001" s="28">
        <f>IF(Q4001=0,0,IF(E4001&gt;1,E4001-1,VLOOKUP(Q4001,Months_Weeks!$A$1:$B$13,2,0)))</f>
        <v>3</v>
      </c>
      <c r="S4001" s="30"/>
      <c r="T4001" s="39"/>
      <c r="U4001" s="39"/>
      <c r="V4001" s="50">
        <f t="shared" si="376"/>
        <v>0</v>
      </c>
      <c r="W4001" s="28">
        <f t="shared" si="377"/>
        <v>11</v>
      </c>
      <c r="X4001" s="28">
        <f>IF(W4001=0,0,IF(E4001&gt;1,E4001-1,VLOOKUP(W4001,Months_Weeks!$A$1:$B$13,2,0)))</f>
        <v>3</v>
      </c>
      <c r="Y4001" s="30"/>
      <c r="Z4001" s="39"/>
      <c r="AA4001" s="31"/>
      <c r="AB4001" s="39"/>
      <c r="AC4001" s="31"/>
      <c r="AD4001" s="40"/>
      <c r="AE4001" s="31"/>
      <c r="AF4001" s="40"/>
      <c r="AG4001" s="31"/>
      <c r="AH4001" s="40"/>
      <c r="AI4001" s="31"/>
      <c r="AJ4001" s="40"/>
    </row>
    <row r="4002" spans="1:36" x14ac:dyDescent="0.25">
      <c r="A4002" s="37" t="s">
        <v>62</v>
      </c>
      <c r="B4002" s="37">
        <v>1005</v>
      </c>
      <c r="C4002" s="26" t="str">
        <f>IFERROR(INDEX(Clients[Client_Name],MATCH(Table312[[#This Row],[Client_Code]],Clients[Client_Code],0)),"")</f>
        <v>VALLE VERDE</v>
      </c>
      <c r="D4002" s="25">
        <v>12</v>
      </c>
      <c r="E4002" s="25">
        <v>1</v>
      </c>
      <c r="F4002" s="25" t="b">
        <f>IF(E4002&gt;(VLOOKUP(D4002,Months_Weeks!$A$2:$B$13,2,TRUE)),FALSE)</f>
        <v>0</v>
      </c>
      <c r="G4002" s="63">
        <f>IF(Table312[[#This Row],[Facility]]="Buin",1.5%,0.25%)</f>
        <v>1.4999999999999999E-2</v>
      </c>
      <c r="H4002" s="38"/>
      <c r="I4002" s="38"/>
      <c r="J4002" s="27">
        <f t="shared" si="372"/>
        <v>0</v>
      </c>
      <c r="K4002" s="28">
        <f t="shared" si="373"/>
        <v>11</v>
      </c>
      <c r="L4002" s="27">
        <f>IF(K4002=0,0,IF(E4002&gt;1,E4002-1,VLOOKUP(K4002,Months_Weeks!$A$1:$B$13,2,0)))</f>
        <v>4</v>
      </c>
      <c r="M4002" s="29"/>
      <c r="N4002" s="39"/>
      <c r="O4002" s="39"/>
      <c r="P4002" s="50">
        <f t="shared" si="374"/>
        <v>0</v>
      </c>
      <c r="Q4002" s="28">
        <f t="shared" si="375"/>
        <v>11</v>
      </c>
      <c r="R4002" s="28">
        <f>IF(Q4002=0,0,IF(E4002&gt;1,E4002-1,VLOOKUP(Q4002,Months_Weeks!$A$1:$B$13,2,0)))</f>
        <v>4</v>
      </c>
      <c r="S4002" s="30"/>
      <c r="T4002" s="39"/>
      <c r="U4002" s="39"/>
      <c r="V4002" s="50">
        <f t="shared" si="376"/>
        <v>0</v>
      </c>
      <c r="W4002" s="28">
        <f t="shared" si="377"/>
        <v>11</v>
      </c>
      <c r="X4002" s="28">
        <f>IF(W4002=0,0,IF(E4002&gt;1,E4002-1,VLOOKUP(W4002,Months_Weeks!$A$1:$B$13,2,0)))</f>
        <v>4</v>
      </c>
      <c r="Y4002" s="30"/>
      <c r="Z4002" s="39"/>
      <c r="AA4002" s="31"/>
      <c r="AB4002" s="39"/>
      <c r="AC4002" s="31"/>
      <c r="AD4002" s="40"/>
      <c r="AE4002" s="31"/>
      <c r="AF4002" s="40"/>
      <c r="AG4002" s="31"/>
      <c r="AH4002" s="40"/>
      <c r="AI4002" s="31"/>
      <c r="AJ4002" s="40"/>
    </row>
    <row r="4003" spans="1:36" x14ac:dyDescent="0.25">
      <c r="A4003" s="37" t="s">
        <v>62</v>
      </c>
      <c r="B4003" s="37">
        <v>1005</v>
      </c>
      <c r="C4003" s="26" t="str">
        <f>IFERROR(INDEX(Clients[Client_Name],MATCH(Table312[[#This Row],[Client_Code]],Clients[Client_Code],0)),"")</f>
        <v>VALLE VERDE</v>
      </c>
      <c r="D4003" s="25">
        <v>12</v>
      </c>
      <c r="E4003" s="25">
        <v>2</v>
      </c>
      <c r="F4003" s="25" t="b">
        <f>IF(E4003&gt;(VLOOKUP(D4003,Months_Weeks!$A$2:$B$13,2,TRUE)),FALSE)</f>
        <v>0</v>
      </c>
      <c r="G4003" s="63">
        <f>IF(Table312[[#This Row],[Facility]]="Buin",1.5%,0.25%)</f>
        <v>1.4999999999999999E-2</v>
      </c>
      <c r="H4003" s="38"/>
      <c r="I4003" s="38"/>
      <c r="J4003" s="27">
        <f t="shared" si="372"/>
        <v>0</v>
      </c>
      <c r="K4003" s="28">
        <f t="shared" si="373"/>
        <v>12</v>
      </c>
      <c r="L4003" s="27">
        <f>IF(K4003=0,0,IF(E4003&gt;1,E4003-1,VLOOKUP(K4003,Months_Weeks!$A$1:$B$13,2,0)))</f>
        <v>1</v>
      </c>
      <c r="M4003" s="29"/>
      <c r="N4003" s="39"/>
      <c r="O4003" s="39"/>
      <c r="P4003" s="50">
        <f t="shared" si="374"/>
        <v>0</v>
      </c>
      <c r="Q4003" s="28">
        <f t="shared" si="375"/>
        <v>12</v>
      </c>
      <c r="R4003" s="28">
        <f>IF(Q4003=0,0,IF(E4003&gt;1,E4003-1,VLOOKUP(Q4003,Months_Weeks!$A$1:$B$13,2,0)))</f>
        <v>1</v>
      </c>
      <c r="S4003" s="30"/>
      <c r="T4003" s="39"/>
      <c r="U4003" s="39"/>
      <c r="V4003" s="50">
        <f t="shared" si="376"/>
        <v>0</v>
      </c>
      <c r="W4003" s="28">
        <f t="shared" si="377"/>
        <v>12</v>
      </c>
      <c r="X4003" s="28">
        <f>IF(W4003=0,0,IF(E4003&gt;1,E4003-1,VLOOKUP(W4003,Months_Weeks!$A$1:$B$13,2,0)))</f>
        <v>1</v>
      </c>
      <c r="Y4003" s="30"/>
      <c r="Z4003" s="39"/>
      <c r="AA4003" s="31"/>
      <c r="AB4003" s="39"/>
      <c r="AC4003" s="31"/>
      <c r="AD4003" s="40"/>
      <c r="AE4003" s="31"/>
      <c r="AF4003" s="40"/>
      <c r="AG4003" s="31"/>
      <c r="AH4003" s="40"/>
      <c r="AI4003" s="31"/>
      <c r="AJ4003" s="40"/>
    </row>
    <row r="4004" spans="1:36" x14ac:dyDescent="0.25">
      <c r="A4004" s="37" t="s">
        <v>62</v>
      </c>
      <c r="B4004" s="37">
        <v>1005</v>
      </c>
      <c r="C4004" s="26" t="str">
        <f>IFERROR(INDEX(Clients[Client_Name],MATCH(Table312[[#This Row],[Client_Code]],Clients[Client_Code],0)),"")</f>
        <v>VALLE VERDE</v>
      </c>
      <c r="D4004" s="25">
        <v>12</v>
      </c>
      <c r="E4004" s="25">
        <v>3</v>
      </c>
      <c r="F4004" s="25" t="b">
        <f>IF(E4004&gt;(VLOOKUP(D4004,Months_Weeks!$A$2:$B$13,2,TRUE)),FALSE)</f>
        <v>0</v>
      </c>
      <c r="G4004" s="63">
        <f>IF(Table312[[#This Row],[Facility]]="Buin",1.5%,0.25%)</f>
        <v>1.4999999999999999E-2</v>
      </c>
      <c r="H4004" s="38"/>
      <c r="I4004" s="38"/>
      <c r="J4004" s="27">
        <f t="shared" si="372"/>
        <v>0</v>
      </c>
      <c r="K4004" s="28">
        <f t="shared" si="373"/>
        <v>12</v>
      </c>
      <c r="L4004" s="27">
        <f>IF(K4004=0,0,IF(E4004&gt;1,E4004-1,VLOOKUP(K4004,Months_Weeks!$A$1:$B$13,2,0)))</f>
        <v>2</v>
      </c>
      <c r="M4004" s="29"/>
      <c r="N4004" s="39"/>
      <c r="O4004" s="39"/>
      <c r="P4004" s="50">
        <f t="shared" si="374"/>
        <v>0</v>
      </c>
      <c r="Q4004" s="28">
        <f t="shared" si="375"/>
        <v>12</v>
      </c>
      <c r="R4004" s="28">
        <f>IF(Q4004=0,0,IF(E4004&gt;1,E4004-1,VLOOKUP(Q4004,Months_Weeks!$A$1:$B$13,2,0)))</f>
        <v>2</v>
      </c>
      <c r="S4004" s="30"/>
      <c r="T4004" s="39"/>
      <c r="U4004" s="39"/>
      <c r="V4004" s="50">
        <f t="shared" si="376"/>
        <v>0</v>
      </c>
      <c r="W4004" s="28">
        <f t="shared" si="377"/>
        <v>12</v>
      </c>
      <c r="X4004" s="28">
        <f>IF(W4004=0,0,IF(E4004&gt;1,E4004-1,VLOOKUP(W4004,Months_Weeks!$A$1:$B$13,2,0)))</f>
        <v>2</v>
      </c>
      <c r="Y4004" s="30"/>
      <c r="Z4004" s="39"/>
      <c r="AA4004" s="31"/>
      <c r="AB4004" s="39"/>
      <c r="AC4004" s="31"/>
      <c r="AD4004" s="40"/>
      <c r="AE4004" s="31"/>
      <c r="AF4004" s="40"/>
      <c r="AG4004" s="31"/>
      <c r="AH4004" s="40"/>
      <c r="AI4004" s="31"/>
      <c r="AJ4004" s="40"/>
    </row>
    <row r="4005" spans="1:36" x14ac:dyDescent="0.25">
      <c r="A4005" s="37" t="s">
        <v>62</v>
      </c>
      <c r="B4005" s="37">
        <v>1005</v>
      </c>
      <c r="C4005" s="26" t="str">
        <f>IFERROR(INDEX(Clients[Client_Name],MATCH(Table312[[#This Row],[Client_Code]],Clients[Client_Code],0)),"")</f>
        <v>VALLE VERDE</v>
      </c>
      <c r="D4005" s="25">
        <v>12</v>
      </c>
      <c r="E4005" s="25">
        <v>4</v>
      </c>
      <c r="F4005" s="25" t="b">
        <f>IF(E4005&gt;(VLOOKUP(D4005,Months_Weeks!$A$2:$B$13,2,TRUE)),FALSE)</f>
        <v>0</v>
      </c>
      <c r="G4005" s="63">
        <f>IF(Table312[[#This Row],[Facility]]="Buin",1.5%,0.25%)</f>
        <v>1.4999999999999999E-2</v>
      </c>
      <c r="H4005" s="38"/>
      <c r="I4005" s="38"/>
      <c r="J4005" s="27">
        <f t="shared" si="372"/>
        <v>0</v>
      </c>
      <c r="K4005" s="28">
        <f t="shared" si="373"/>
        <v>12</v>
      </c>
      <c r="L4005" s="27">
        <f>IF(K4005=0,0,IF(E4005&gt;1,E4005-1,VLOOKUP(K4005,Months_Weeks!$A$1:$B$13,2,0)))</f>
        <v>3</v>
      </c>
      <c r="M4005" s="29"/>
      <c r="N4005" s="39"/>
      <c r="O4005" s="39"/>
      <c r="P4005" s="50">
        <f t="shared" si="374"/>
        <v>0</v>
      </c>
      <c r="Q4005" s="28">
        <f t="shared" si="375"/>
        <v>12</v>
      </c>
      <c r="R4005" s="28">
        <f>IF(Q4005=0,0,IF(E4005&gt;1,E4005-1,VLOOKUP(Q4005,Months_Weeks!$A$1:$B$13,2,0)))</f>
        <v>3</v>
      </c>
      <c r="S4005" s="30"/>
      <c r="T4005" s="39"/>
      <c r="U4005" s="39"/>
      <c r="V4005" s="50">
        <f t="shared" si="376"/>
        <v>0</v>
      </c>
      <c r="W4005" s="28">
        <f t="shared" si="377"/>
        <v>12</v>
      </c>
      <c r="X4005" s="28">
        <f>IF(W4005=0,0,IF(E4005&gt;1,E4005-1,VLOOKUP(W4005,Months_Weeks!$A$1:$B$13,2,0)))</f>
        <v>3</v>
      </c>
      <c r="Y4005" s="30"/>
      <c r="Z4005" s="39"/>
      <c r="AA4005" s="31"/>
      <c r="AB4005" s="39"/>
      <c r="AC4005" s="31"/>
      <c r="AD4005" s="40"/>
      <c r="AE4005" s="31"/>
      <c r="AF4005" s="40"/>
      <c r="AG4005" s="31"/>
      <c r="AH4005" s="40"/>
      <c r="AI4005" s="31"/>
      <c r="AJ4005" s="40"/>
    </row>
    <row r="4006" spans="1:36" x14ac:dyDescent="0.25">
      <c r="A4006" s="37" t="s">
        <v>62</v>
      </c>
      <c r="B4006" s="37">
        <v>1005</v>
      </c>
      <c r="C4006" s="26" t="str">
        <f>IFERROR(INDEX(Clients[Client_Name],MATCH(Table312[[#This Row],[Client_Code]],Clients[Client_Code],0)),"")</f>
        <v>VALLE VERDE</v>
      </c>
      <c r="D4006" s="25">
        <v>12</v>
      </c>
      <c r="E4006" s="25">
        <v>5</v>
      </c>
      <c r="F4006" s="25" t="b">
        <f>IF(E4006&gt;(VLOOKUP(D4006,Months_Weeks!$A$2:$B$13,2,TRUE)),FALSE)</f>
        <v>0</v>
      </c>
      <c r="G4006" s="63">
        <f>IF(Table312[[#This Row],[Facility]]="Buin",1.5%,0.25%)</f>
        <v>1.4999999999999999E-2</v>
      </c>
      <c r="H4006" s="38"/>
      <c r="I4006" s="38"/>
      <c r="J4006" s="27">
        <f t="shared" si="372"/>
        <v>0</v>
      </c>
      <c r="K4006" s="28">
        <f t="shared" si="373"/>
        <v>12</v>
      </c>
      <c r="L4006" s="27">
        <f>IF(K4006=0,0,IF(E4006&gt;1,E4006-1,VLOOKUP(K4006,Months_Weeks!$A$1:$B$13,2,0)))</f>
        <v>4</v>
      </c>
      <c r="M4006" s="29"/>
      <c r="N4006" s="39"/>
      <c r="O4006" s="39"/>
      <c r="P4006" s="50">
        <f t="shared" si="374"/>
        <v>0</v>
      </c>
      <c r="Q4006" s="28">
        <f t="shared" si="375"/>
        <v>12</v>
      </c>
      <c r="R4006" s="28">
        <f>IF(Q4006=0,0,IF(E4006&gt;1,E4006-1,VLOOKUP(Q4006,Months_Weeks!$A$1:$B$13,2,0)))</f>
        <v>4</v>
      </c>
      <c r="S4006" s="30"/>
      <c r="T4006" s="39"/>
      <c r="U4006" s="39"/>
      <c r="V4006" s="50">
        <f t="shared" si="376"/>
        <v>0</v>
      </c>
      <c r="W4006" s="28">
        <f t="shared" si="377"/>
        <v>12</v>
      </c>
      <c r="X4006" s="28">
        <f>IF(W4006=0,0,IF(E4006&gt;1,E4006-1,VLOOKUP(W4006,Months_Weeks!$A$1:$B$13,2,0)))</f>
        <v>4</v>
      </c>
      <c r="Y4006" s="30"/>
      <c r="Z4006" s="39"/>
      <c r="AA4006" s="31"/>
      <c r="AB4006" s="39"/>
      <c r="AC4006" s="31"/>
      <c r="AD4006" s="40"/>
      <c r="AE4006" s="31"/>
      <c r="AF4006" s="40"/>
      <c r="AG4006" s="31"/>
      <c r="AH4006" s="40"/>
      <c r="AI4006" s="31"/>
      <c r="AJ4006" s="40"/>
    </row>
    <row r="4007" spans="1:36" x14ac:dyDescent="0.25">
      <c r="A4007" s="37" t="s">
        <v>32</v>
      </c>
      <c r="B4007" s="37">
        <v>49</v>
      </c>
      <c r="C4007" s="26" t="str">
        <f>IFERROR(INDEX(Clients[Client_Name],MATCH(Table312[[#This Row],[Client_Code]],Clients[Client_Code],0)),"")</f>
        <v>WALMART</v>
      </c>
      <c r="D4007" s="25">
        <v>1</v>
      </c>
      <c r="E4007" s="25">
        <v>1</v>
      </c>
      <c r="F4007" s="25" t="b">
        <f>IF(E4007&gt;(VLOOKUP(D4007,Months_Weeks!$A$2:$B$13,2,TRUE)),FALSE)</f>
        <v>0</v>
      </c>
      <c r="G4007" s="63">
        <f>IF(Table312[[#This Row],[Facility]]="Buin",1.5%,0.25%)</f>
        <v>2.5000000000000001E-3</v>
      </c>
      <c r="H4007" s="38">
        <v>743</v>
      </c>
      <c r="I4007" s="38"/>
      <c r="J4007" s="27">
        <f t="shared" si="372"/>
        <v>743</v>
      </c>
      <c r="K4007" s="28">
        <f t="shared" si="373"/>
        <v>0</v>
      </c>
      <c r="L4007" s="27">
        <f>IF(K4007=0,0,IF(E4007&gt;1,E4007-1,VLOOKUP(K4007,Months_Weeks!$A$1:$B$13,2,0)))</f>
        <v>0</v>
      </c>
      <c r="M4007" s="29"/>
      <c r="N4007" s="39"/>
      <c r="O4007" s="39"/>
      <c r="P4007" s="50">
        <f t="shared" si="374"/>
        <v>0</v>
      </c>
      <c r="Q4007" s="28">
        <f t="shared" si="375"/>
        <v>0</v>
      </c>
      <c r="R4007" s="28">
        <f>IF(Q4007=0,0,IF(E4007&gt;1,E4007-1,VLOOKUP(Q4007,Months_Weeks!$A$1:$B$13,2,0)))</f>
        <v>0</v>
      </c>
      <c r="S4007" s="30"/>
      <c r="T4007" s="39"/>
      <c r="U4007" s="39"/>
      <c r="V4007" s="50">
        <f t="shared" si="376"/>
        <v>0</v>
      </c>
      <c r="W4007" s="28">
        <f t="shared" si="377"/>
        <v>0</v>
      </c>
      <c r="X4007" s="28">
        <f>IF(W4007=0,0,IF(E4007&gt;1,E4007-1,VLOOKUP(W4007,Months_Weeks!$A$1:$B$13,2,0)))</f>
        <v>0</v>
      </c>
      <c r="Y4007" s="30"/>
      <c r="Z4007" s="39"/>
      <c r="AA4007" s="31">
        <v>1</v>
      </c>
      <c r="AB4007" s="72">
        <v>0.46439999999999998</v>
      </c>
      <c r="AC4007" s="31"/>
      <c r="AD4007" s="40"/>
      <c r="AE4007" s="31"/>
      <c r="AF4007" s="40"/>
      <c r="AG4007" s="31"/>
      <c r="AH4007" s="40"/>
      <c r="AI4007" s="31"/>
      <c r="AJ4007" s="40"/>
    </row>
    <row r="4008" spans="1:36" x14ac:dyDescent="0.25">
      <c r="A4008" s="37" t="s">
        <v>32</v>
      </c>
      <c r="B4008" s="37">
        <v>49</v>
      </c>
      <c r="C4008" s="26" t="str">
        <f>IFERROR(INDEX(Clients[Client_Name],MATCH(Table312[[#This Row],[Client_Code]],Clients[Client_Code],0)),"")</f>
        <v>WALMART</v>
      </c>
      <c r="D4008" s="25">
        <v>1</v>
      </c>
      <c r="E4008" s="25">
        <v>2</v>
      </c>
      <c r="F4008" s="25" t="b">
        <f>IF(E4008&gt;(VLOOKUP(D4008,Months_Weeks!$A$2:$B$13,2,TRUE)),FALSE)</f>
        <v>0</v>
      </c>
      <c r="G4008" s="63">
        <f>IF(Table312[[#This Row],[Facility]]="Buin",1.5%,0.25%)</f>
        <v>2.5000000000000001E-3</v>
      </c>
      <c r="H4008" s="38">
        <v>91</v>
      </c>
      <c r="I4008" s="38"/>
      <c r="J4008" s="27">
        <f t="shared" si="372"/>
        <v>834</v>
      </c>
      <c r="K4008" s="28">
        <f t="shared" si="373"/>
        <v>1</v>
      </c>
      <c r="L4008" s="27">
        <f>IF(K4008=0,0,IF(E4008&gt;1,E4008-1,VLOOKUP(K4008,Months_Weeks!$A$1:$B$13,2,0)))</f>
        <v>1</v>
      </c>
      <c r="M4008" s="29"/>
      <c r="N4008" s="39"/>
      <c r="O4008" s="39"/>
      <c r="P4008" s="50">
        <f t="shared" si="374"/>
        <v>0</v>
      </c>
      <c r="Q4008" s="28">
        <f t="shared" si="375"/>
        <v>1</v>
      </c>
      <c r="R4008" s="28">
        <f>IF(Q4008=0,0,IF(E4008&gt;1,E4008-1,VLOOKUP(Q4008,Months_Weeks!$A$1:$B$13,2,0)))</f>
        <v>1</v>
      </c>
      <c r="S4008" s="30"/>
      <c r="T4008" s="39"/>
      <c r="U4008" s="39"/>
      <c r="V4008" s="50">
        <f t="shared" si="376"/>
        <v>0</v>
      </c>
      <c r="W4008" s="28">
        <f t="shared" si="377"/>
        <v>1</v>
      </c>
      <c r="X4008" s="28">
        <f>IF(W4008=0,0,IF(E4008&gt;1,E4008-1,VLOOKUP(W4008,Months_Weeks!$A$1:$B$13,2,0)))</f>
        <v>1</v>
      </c>
      <c r="Y4008" s="30"/>
      <c r="Z4008" s="39"/>
      <c r="AA4008" s="31"/>
      <c r="AB4008" s="39"/>
      <c r="AC4008" s="31"/>
      <c r="AD4008" s="40"/>
      <c r="AE4008" s="31"/>
      <c r="AF4008" s="40"/>
      <c r="AG4008" s="31"/>
      <c r="AH4008" s="40"/>
      <c r="AI4008" s="31"/>
      <c r="AJ4008" s="40"/>
    </row>
    <row r="4009" spans="1:36" x14ac:dyDescent="0.25">
      <c r="A4009" s="37" t="s">
        <v>32</v>
      </c>
      <c r="B4009" s="37">
        <v>49</v>
      </c>
      <c r="C4009" s="26" t="str">
        <f>IFERROR(INDEX(Clients[Client_Name],MATCH(Table312[[#This Row],[Client_Code]],Clients[Client_Code],0)),"")</f>
        <v>WALMART</v>
      </c>
      <c r="D4009" s="25">
        <v>1</v>
      </c>
      <c r="E4009" s="25">
        <v>3</v>
      </c>
      <c r="F4009" s="25" t="b">
        <f>IF(E4009&gt;(VLOOKUP(D4009,Months_Weeks!$A$2:$B$13,2,TRUE)),FALSE)</f>
        <v>0</v>
      </c>
      <c r="G4009" s="63">
        <f>IF(Table312[[#This Row],[Facility]]="Buin",1.5%,0.25%)</f>
        <v>2.5000000000000001E-3</v>
      </c>
      <c r="H4009" s="38">
        <v>56</v>
      </c>
      <c r="I4009" s="38"/>
      <c r="J4009" s="27">
        <f t="shared" si="372"/>
        <v>890</v>
      </c>
      <c r="K4009" s="28">
        <f t="shared" si="373"/>
        <v>1</v>
      </c>
      <c r="L4009" s="27">
        <f>IF(K4009=0,0,IF(E4009&gt;1,E4009-1,VLOOKUP(K4009,Months_Weeks!$A$1:$B$13,2,0)))</f>
        <v>2</v>
      </c>
      <c r="M4009" s="29"/>
      <c r="N4009" s="39"/>
      <c r="O4009" s="39"/>
      <c r="P4009" s="50">
        <f t="shared" si="374"/>
        <v>0</v>
      </c>
      <c r="Q4009" s="28">
        <f t="shared" si="375"/>
        <v>1</v>
      </c>
      <c r="R4009" s="28">
        <f>IF(Q4009=0,0,IF(E4009&gt;1,E4009-1,VLOOKUP(Q4009,Months_Weeks!$A$1:$B$13,2,0)))</f>
        <v>2</v>
      </c>
      <c r="S4009" s="30"/>
      <c r="T4009" s="39"/>
      <c r="U4009" s="39"/>
      <c r="V4009" s="50">
        <f t="shared" si="376"/>
        <v>0</v>
      </c>
      <c r="W4009" s="28">
        <f t="shared" si="377"/>
        <v>1</v>
      </c>
      <c r="X4009" s="28">
        <f>IF(W4009=0,0,IF(E4009&gt;1,E4009-1,VLOOKUP(W4009,Months_Weeks!$A$1:$B$13,2,0)))</f>
        <v>2</v>
      </c>
      <c r="Y4009" s="30"/>
      <c r="Z4009" s="39">
        <v>320.35199999999998</v>
      </c>
      <c r="AA4009" s="31"/>
      <c r="AB4009" s="39"/>
      <c r="AC4009" s="31"/>
      <c r="AD4009" s="40"/>
      <c r="AE4009" s="31"/>
      <c r="AF4009" s="40"/>
      <c r="AG4009" s="31"/>
      <c r="AH4009" s="40"/>
      <c r="AI4009" s="31"/>
      <c r="AJ4009" s="40"/>
    </row>
    <row r="4010" spans="1:36" x14ac:dyDescent="0.25">
      <c r="A4010" s="37" t="s">
        <v>32</v>
      </c>
      <c r="B4010" s="37">
        <v>49</v>
      </c>
      <c r="C4010" s="26" t="str">
        <f>IFERROR(INDEX(Clients[Client_Name],MATCH(Table312[[#This Row],[Client_Code]],Clients[Client_Code],0)),"")</f>
        <v>WALMART</v>
      </c>
      <c r="D4010" s="25">
        <v>1</v>
      </c>
      <c r="E4010" s="25">
        <v>4</v>
      </c>
      <c r="F4010" s="25" t="b">
        <f>IF(E4010&gt;(VLOOKUP(D4010,Months_Weeks!$A$2:$B$13,2,TRUE)),FALSE)</f>
        <v>0</v>
      </c>
      <c r="G4010" s="63">
        <f>IF(Table312[[#This Row],[Facility]]="Buin",1.5%,0.25%)</f>
        <v>2.5000000000000001E-3</v>
      </c>
      <c r="H4010" s="38">
        <v>237</v>
      </c>
      <c r="I4010" s="38"/>
      <c r="J4010" s="27">
        <f t="shared" si="372"/>
        <v>1127</v>
      </c>
      <c r="K4010" s="28">
        <f t="shared" si="373"/>
        <v>1</v>
      </c>
      <c r="L4010" s="27">
        <f>IF(K4010=0,0,IF(E4010&gt;1,E4010-1,VLOOKUP(K4010,Months_Weeks!$A$1:$B$13,2,0)))</f>
        <v>3</v>
      </c>
      <c r="M4010" s="29"/>
      <c r="N4010" s="39"/>
      <c r="O4010" s="39"/>
      <c r="P4010" s="50">
        <f t="shared" si="374"/>
        <v>0</v>
      </c>
      <c r="Q4010" s="28">
        <f t="shared" si="375"/>
        <v>1</v>
      </c>
      <c r="R4010" s="28">
        <f>IF(Q4010=0,0,IF(E4010&gt;1,E4010-1,VLOOKUP(Q4010,Months_Weeks!$A$1:$B$13,2,0)))</f>
        <v>3</v>
      </c>
      <c r="S4010" s="30"/>
      <c r="T4010" s="39"/>
      <c r="U4010" s="39"/>
      <c r="V4010" s="50">
        <f t="shared" si="376"/>
        <v>0</v>
      </c>
      <c r="W4010" s="28">
        <f t="shared" si="377"/>
        <v>1</v>
      </c>
      <c r="X4010" s="28">
        <f>IF(W4010=0,0,IF(E4010&gt;1,E4010-1,VLOOKUP(W4010,Months_Weeks!$A$1:$B$13,2,0)))</f>
        <v>3</v>
      </c>
      <c r="Y4010" s="30"/>
      <c r="Z4010" s="39"/>
      <c r="AA4010" s="31"/>
      <c r="AB4010" s="39"/>
      <c r="AC4010" s="31"/>
      <c r="AD4010" s="40"/>
      <c r="AE4010" s="31"/>
      <c r="AF4010" s="40"/>
      <c r="AG4010" s="31"/>
      <c r="AH4010" s="40"/>
      <c r="AI4010" s="31"/>
      <c r="AJ4010" s="40"/>
    </row>
    <row r="4011" spans="1:36" x14ac:dyDescent="0.25">
      <c r="A4011" s="37" t="s">
        <v>32</v>
      </c>
      <c r="B4011" s="37">
        <v>49</v>
      </c>
      <c r="C4011" s="26" t="str">
        <f>IFERROR(INDEX(Clients[Client_Name],MATCH(Table312[[#This Row],[Client_Code]],Clients[Client_Code],0)),"")</f>
        <v>WALMART</v>
      </c>
      <c r="D4011" s="25">
        <v>2</v>
      </c>
      <c r="E4011" s="25">
        <v>1</v>
      </c>
      <c r="F4011" s="25" t="b">
        <f>IF(E4011&gt;(VLOOKUP(D4011,Months_Weeks!$A$2:$B$13,2,TRUE)),FALSE)</f>
        <v>0</v>
      </c>
      <c r="G4011" s="63">
        <f>IF(Table312[[#This Row],[Facility]]="Buin",1.5%,0.25%)</f>
        <v>2.5000000000000001E-3</v>
      </c>
      <c r="H4011" s="38"/>
      <c r="I4011" s="38">
        <v>13</v>
      </c>
      <c r="J4011" s="27">
        <f t="shared" si="372"/>
        <v>1114</v>
      </c>
      <c r="K4011" s="28">
        <f t="shared" si="373"/>
        <v>1</v>
      </c>
      <c r="L4011" s="27">
        <f>IF(K4011=0,0,IF(E4011&gt;1,E4011-1,VLOOKUP(K4011,Months_Weeks!$A$1:$B$13,2,0)))</f>
        <v>4</v>
      </c>
      <c r="M4011" s="29"/>
      <c r="N4011" s="39"/>
      <c r="O4011" s="39"/>
      <c r="P4011" s="50">
        <f t="shared" si="374"/>
        <v>0</v>
      </c>
      <c r="Q4011" s="28">
        <f t="shared" si="375"/>
        <v>1</v>
      </c>
      <c r="R4011" s="28">
        <f>IF(Q4011=0,0,IF(E4011&gt;1,E4011-1,VLOOKUP(Q4011,Months_Weeks!$A$1:$B$13,2,0)))</f>
        <v>4</v>
      </c>
      <c r="S4011" s="30"/>
      <c r="T4011" s="39"/>
      <c r="U4011" s="39"/>
      <c r="V4011" s="50">
        <f t="shared" si="376"/>
        <v>0</v>
      </c>
      <c r="W4011" s="28">
        <f t="shared" si="377"/>
        <v>1</v>
      </c>
      <c r="X4011" s="28">
        <f>IF(W4011=0,0,IF(E4011&gt;1,E4011-1,VLOOKUP(W4011,Months_Weeks!$A$1:$B$13,2,0)))</f>
        <v>4</v>
      </c>
      <c r="Y4011" s="30"/>
      <c r="Z4011" s="39"/>
      <c r="AA4011" s="31"/>
      <c r="AB4011" s="39"/>
      <c r="AC4011" s="31"/>
      <c r="AD4011" s="40"/>
      <c r="AE4011" s="31"/>
      <c r="AF4011" s="40"/>
      <c r="AG4011" s="31"/>
      <c r="AH4011" s="40"/>
      <c r="AI4011" s="31"/>
      <c r="AJ4011" s="40"/>
    </row>
    <row r="4012" spans="1:36" x14ac:dyDescent="0.25">
      <c r="A4012" s="37" t="s">
        <v>32</v>
      </c>
      <c r="B4012" s="37">
        <v>49</v>
      </c>
      <c r="C4012" s="26" t="str">
        <f>IFERROR(INDEX(Clients[Client_Name],MATCH(Table312[[#This Row],[Client_Code]],Clients[Client_Code],0)),"")</f>
        <v>WALMART</v>
      </c>
      <c r="D4012" s="25">
        <v>2</v>
      </c>
      <c r="E4012" s="25">
        <v>2</v>
      </c>
      <c r="F4012" s="25" t="b">
        <f>IF(E4012&gt;(VLOOKUP(D4012,Months_Weeks!$A$2:$B$13,2,TRUE)),FALSE)</f>
        <v>0</v>
      </c>
      <c r="G4012" s="63">
        <f>IF(Table312[[#This Row],[Facility]]="Buin",1.5%,0.25%)</f>
        <v>2.5000000000000001E-3</v>
      </c>
      <c r="H4012" s="38">
        <v>36</v>
      </c>
      <c r="I4012" s="38"/>
      <c r="J4012" s="27">
        <f t="shared" si="372"/>
        <v>1150</v>
      </c>
      <c r="K4012" s="28">
        <f t="shared" si="373"/>
        <v>2</v>
      </c>
      <c r="L4012" s="27">
        <f>IF(K4012=0,0,IF(E4012&gt;1,E4012-1,VLOOKUP(K4012,Months_Weeks!$A$1:$B$13,2,0)))</f>
        <v>1</v>
      </c>
      <c r="M4012" s="29"/>
      <c r="N4012" s="39"/>
      <c r="O4012" s="39"/>
      <c r="P4012" s="50">
        <f t="shared" si="374"/>
        <v>0</v>
      </c>
      <c r="Q4012" s="28">
        <f t="shared" si="375"/>
        <v>2</v>
      </c>
      <c r="R4012" s="28">
        <f>IF(Q4012=0,0,IF(E4012&gt;1,E4012-1,VLOOKUP(Q4012,Months_Weeks!$A$1:$B$13,2,0)))</f>
        <v>1</v>
      </c>
      <c r="S4012" s="30"/>
      <c r="T4012" s="39"/>
      <c r="U4012" s="39"/>
      <c r="V4012" s="50">
        <f t="shared" si="376"/>
        <v>0</v>
      </c>
      <c r="W4012" s="28">
        <f t="shared" si="377"/>
        <v>2</v>
      </c>
      <c r="X4012" s="28">
        <f>IF(W4012=0,0,IF(E4012&gt;1,E4012-1,VLOOKUP(W4012,Months_Weeks!$A$1:$B$13,2,0)))</f>
        <v>1</v>
      </c>
      <c r="Y4012" s="30"/>
      <c r="Z4012" s="39"/>
      <c r="AA4012" s="31"/>
      <c r="AB4012" s="39"/>
      <c r="AC4012" s="31"/>
      <c r="AD4012" s="40"/>
      <c r="AE4012" s="31"/>
      <c r="AF4012" s="40"/>
      <c r="AG4012" s="31"/>
      <c r="AH4012" s="40"/>
      <c r="AI4012" s="31"/>
      <c r="AJ4012" s="40"/>
    </row>
    <row r="4013" spans="1:36" x14ac:dyDescent="0.25">
      <c r="A4013" s="37" t="s">
        <v>32</v>
      </c>
      <c r="B4013" s="37">
        <v>49</v>
      </c>
      <c r="C4013" s="26" t="str">
        <f>IFERROR(INDEX(Clients[Client_Name],MATCH(Table312[[#This Row],[Client_Code]],Clients[Client_Code],0)),"")</f>
        <v>WALMART</v>
      </c>
      <c r="D4013" s="25">
        <v>2</v>
      </c>
      <c r="E4013" s="25">
        <v>3</v>
      </c>
      <c r="F4013" s="25" t="b">
        <f>IF(E4013&gt;(VLOOKUP(D4013,Months_Weeks!$A$2:$B$13,2,TRUE)),FALSE)</f>
        <v>0</v>
      </c>
      <c r="G4013" s="63">
        <f>IF(Table312[[#This Row],[Facility]]="Buin",1.5%,0.25%)</f>
        <v>2.5000000000000001E-3</v>
      </c>
      <c r="H4013" s="38">
        <v>242</v>
      </c>
      <c r="I4013" s="38"/>
      <c r="J4013" s="27">
        <f t="shared" si="372"/>
        <v>1392</v>
      </c>
      <c r="K4013" s="28">
        <f t="shared" si="373"/>
        <v>2</v>
      </c>
      <c r="L4013" s="27">
        <f>IF(K4013=0,0,IF(E4013&gt;1,E4013-1,VLOOKUP(K4013,Months_Weeks!$A$1:$B$13,2,0)))</f>
        <v>2</v>
      </c>
      <c r="M4013" s="29"/>
      <c r="N4013" s="39"/>
      <c r="O4013" s="39"/>
      <c r="P4013" s="50">
        <f t="shared" si="374"/>
        <v>0</v>
      </c>
      <c r="Q4013" s="28">
        <f t="shared" si="375"/>
        <v>2</v>
      </c>
      <c r="R4013" s="28">
        <f>IF(Q4013=0,0,IF(E4013&gt;1,E4013-1,VLOOKUP(Q4013,Months_Weeks!$A$1:$B$13,2,0)))</f>
        <v>2</v>
      </c>
      <c r="S4013" s="30"/>
      <c r="T4013" s="39"/>
      <c r="U4013" s="39"/>
      <c r="V4013" s="50">
        <f t="shared" si="376"/>
        <v>0</v>
      </c>
      <c r="W4013" s="28">
        <f t="shared" si="377"/>
        <v>2</v>
      </c>
      <c r="X4013" s="28">
        <f>IF(W4013=0,0,IF(E4013&gt;1,E4013-1,VLOOKUP(W4013,Months_Weeks!$A$1:$B$13,2,0)))</f>
        <v>2</v>
      </c>
      <c r="Y4013" s="30"/>
      <c r="Z4013" s="39">
        <v>290.52600000000001</v>
      </c>
      <c r="AA4013" s="31"/>
      <c r="AB4013" s="39"/>
      <c r="AC4013" s="31"/>
      <c r="AD4013" s="40"/>
      <c r="AE4013" s="31"/>
      <c r="AF4013" s="40"/>
      <c r="AG4013" s="31"/>
      <c r="AH4013" s="40"/>
      <c r="AI4013" s="31"/>
      <c r="AJ4013" s="40"/>
    </row>
    <row r="4014" spans="1:36" x14ac:dyDescent="0.25">
      <c r="A4014" s="37" t="s">
        <v>32</v>
      </c>
      <c r="B4014" s="37">
        <v>49</v>
      </c>
      <c r="C4014" s="26" t="str">
        <f>IFERROR(INDEX(Clients[Client_Name],MATCH(Table312[[#This Row],[Client_Code]],Clients[Client_Code],0)),"")</f>
        <v>WALMART</v>
      </c>
      <c r="D4014" s="25">
        <v>2</v>
      </c>
      <c r="E4014" s="25">
        <v>4</v>
      </c>
      <c r="F4014" s="25" t="b">
        <f>IF(E4014&gt;(VLOOKUP(D4014,Months_Weeks!$A$2:$B$13,2,TRUE)),FALSE)</f>
        <v>0</v>
      </c>
      <c r="G4014" s="63">
        <f>IF(Table312[[#This Row],[Facility]]="Buin",1.5%,0.25%)</f>
        <v>2.5000000000000001E-3</v>
      </c>
      <c r="H4014" s="38"/>
      <c r="I4014" s="38">
        <v>241</v>
      </c>
      <c r="J4014" s="27">
        <f t="shared" si="372"/>
        <v>1151</v>
      </c>
      <c r="K4014" s="28">
        <f t="shared" si="373"/>
        <v>2</v>
      </c>
      <c r="L4014" s="27">
        <f>IF(K4014=0,0,IF(E4014&gt;1,E4014-1,VLOOKUP(K4014,Months_Weeks!$A$1:$B$13,2,0)))</f>
        <v>3</v>
      </c>
      <c r="M4014" s="29"/>
      <c r="N4014" s="39"/>
      <c r="O4014" s="39"/>
      <c r="P4014" s="50">
        <f t="shared" si="374"/>
        <v>0</v>
      </c>
      <c r="Q4014" s="28">
        <f t="shared" si="375"/>
        <v>2</v>
      </c>
      <c r="R4014" s="28">
        <f>IF(Q4014=0,0,IF(E4014&gt;1,E4014-1,VLOOKUP(Q4014,Months_Weeks!$A$1:$B$13,2,0)))</f>
        <v>3</v>
      </c>
      <c r="S4014" s="30"/>
      <c r="T4014" s="39"/>
      <c r="U4014" s="39"/>
      <c r="V4014" s="50">
        <f t="shared" si="376"/>
        <v>0</v>
      </c>
      <c r="W4014" s="28">
        <f t="shared" si="377"/>
        <v>2</v>
      </c>
      <c r="X4014" s="28">
        <f>IF(W4014=0,0,IF(E4014&gt;1,E4014-1,VLOOKUP(W4014,Months_Weeks!$A$1:$B$13,2,0)))</f>
        <v>3</v>
      </c>
      <c r="Y4014" s="30"/>
      <c r="Z4014" s="39"/>
      <c r="AA4014" s="31"/>
      <c r="AB4014" s="39"/>
      <c r="AC4014" s="31"/>
      <c r="AD4014" s="40"/>
      <c r="AE4014" s="31"/>
      <c r="AF4014" s="40"/>
      <c r="AG4014" s="31"/>
      <c r="AH4014" s="40"/>
      <c r="AI4014" s="31"/>
      <c r="AJ4014" s="40"/>
    </row>
    <row r="4015" spans="1:36" x14ac:dyDescent="0.25">
      <c r="A4015" s="37" t="s">
        <v>32</v>
      </c>
      <c r="B4015" s="37">
        <v>49</v>
      </c>
      <c r="C4015" s="26" t="str">
        <f>IFERROR(INDEX(Clients[Client_Name],MATCH(Table312[[#This Row],[Client_Code]],Clients[Client_Code],0)),"")</f>
        <v>WALMART</v>
      </c>
      <c r="D4015" s="25">
        <v>3</v>
      </c>
      <c r="E4015" s="25">
        <v>1</v>
      </c>
      <c r="F4015" s="25" t="b">
        <f>IF(E4015&gt;(VLOOKUP(D4015,Months_Weeks!$A$2:$B$13,2,TRUE)),FALSE)</f>
        <v>0</v>
      </c>
      <c r="G4015" s="63">
        <f>IF(Table312[[#This Row],[Facility]]="Buin",1.5%,0.25%)</f>
        <v>2.5000000000000001E-3</v>
      </c>
      <c r="H4015" s="38">
        <v>43</v>
      </c>
      <c r="I4015" s="38"/>
      <c r="J4015" s="27">
        <f t="shared" si="372"/>
        <v>1194</v>
      </c>
      <c r="K4015" s="28">
        <f t="shared" si="373"/>
        <v>2</v>
      </c>
      <c r="L4015" s="27">
        <f>IF(K4015=0,0,IF(E4015&gt;1,E4015-1,VLOOKUP(K4015,Months_Weeks!$A$1:$B$13,2,0)))</f>
        <v>4</v>
      </c>
      <c r="M4015" s="29"/>
      <c r="N4015" s="39"/>
      <c r="O4015" s="39"/>
      <c r="P4015" s="50">
        <f t="shared" si="374"/>
        <v>0</v>
      </c>
      <c r="Q4015" s="28">
        <f t="shared" si="375"/>
        <v>2</v>
      </c>
      <c r="R4015" s="28">
        <f>IF(Q4015=0,0,IF(E4015&gt;1,E4015-1,VLOOKUP(Q4015,Months_Weeks!$A$1:$B$13,2,0)))</f>
        <v>4</v>
      </c>
      <c r="S4015" s="30"/>
      <c r="T4015" s="39"/>
      <c r="U4015" s="39"/>
      <c r="V4015" s="50">
        <f t="shared" si="376"/>
        <v>0</v>
      </c>
      <c r="W4015" s="28">
        <f t="shared" si="377"/>
        <v>2</v>
      </c>
      <c r="X4015" s="28">
        <f>IF(W4015=0,0,IF(E4015&gt;1,E4015-1,VLOOKUP(W4015,Months_Weeks!$A$1:$B$13,2,0)))</f>
        <v>4</v>
      </c>
      <c r="Y4015" s="30"/>
      <c r="Z4015" s="39"/>
      <c r="AA4015" s="31"/>
      <c r="AB4015" s="39"/>
      <c r="AC4015" s="31"/>
      <c r="AD4015" s="40"/>
      <c r="AE4015" s="31"/>
      <c r="AF4015" s="40"/>
      <c r="AG4015" s="31"/>
      <c r="AH4015" s="40"/>
      <c r="AI4015" s="31"/>
      <c r="AJ4015" s="40"/>
    </row>
    <row r="4016" spans="1:36" x14ac:dyDescent="0.25">
      <c r="A4016" s="37" t="s">
        <v>32</v>
      </c>
      <c r="B4016" s="37">
        <v>49</v>
      </c>
      <c r="C4016" s="26" t="str">
        <f>IFERROR(INDEX(Clients[Client_Name],MATCH(Table312[[#This Row],[Client_Code]],Clients[Client_Code],0)),"")</f>
        <v>WALMART</v>
      </c>
      <c r="D4016" s="25">
        <v>3</v>
      </c>
      <c r="E4016" s="25">
        <v>2</v>
      </c>
      <c r="F4016" s="25" t="b">
        <f>IF(E4016&gt;(VLOOKUP(D4016,Months_Weeks!$A$2:$B$13,2,TRUE)),FALSE)</f>
        <v>0</v>
      </c>
      <c r="G4016" s="63">
        <f>IF(Table312[[#This Row],[Facility]]="Buin",1.5%,0.25%)</f>
        <v>2.5000000000000001E-3</v>
      </c>
      <c r="H4016" s="38">
        <v>50</v>
      </c>
      <c r="I4016" s="38"/>
      <c r="J4016" s="27">
        <f t="shared" si="372"/>
        <v>1244</v>
      </c>
      <c r="K4016" s="28">
        <f t="shared" si="373"/>
        <v>3</v>
      </c>
      <c r="L4016" s="27">
        <f>IF(K4016=0,0,IF(E4016&gt;1,E4016-1,VLOOKUP(K4016,Months_Weeks!$A$1:$B$13,2,0)))</f>
        <v>1</v>
      </c>
      <c r="M4016" s="29"/>
      <c r="N4016" s="39"/>
      <c r="O4016" s="39"/>
      <c r="P4016" s="50">
        <f t="shared" si="374"/>
        <v>0</v>
      </c>
      <c r="Q4016" s="28">
        <f t="shared" si="375"/>
        <v>3</v>
      </c>
      <c r="R4016" s="28">
        <f>IF(Q4016=0,0,IF(E4016&gt;1,E4016-1,VLOOKUP(Q4016,Months_Weeks!$A$1:$B$13,2,0)))</f>
        <v>1</v>
      </c>
      <c r="S4016" s="30"/>
      <c r="T4016" s="39"/>
      <c r="U4016" s="39"/>
      <c r="V4016" s="50">
        <f t="shared" si="376"/>
        <v>0</v>
      </c>
      <c r="W4016" s="28">
        <f t="shared" si="377"/>
        <v>3</v>
      </c>
      <c r="X4016" s="28">
        <f>IF(W4016=0,0,IF(E4016&gt;1,E4016-1,VLOOKUP(W4016,Months_Weeks!$A$1:$B$13,2,0)))</f>
        <v>1</v>
      </c>
      <c r="Y4016" s="30"/>
      <c r="Z4016" s="39"/>
      <c r="AA4016" s="31"/>
      <c r="AB4016" s="39"/>
      <c r="AC4016" s="31"/>
      <c r="AD4016" s="40"/>
      <c r="AE4016" s="31"/>
      <c r="AF4016" s="40"/>
      <c r="AG4016" s="31"/>
      <c r="AH4016" s="40"/>
      <c r="AI4016" s="31"/>
      <c r="AJ4016" s="40"/>
    </row>
    <row r="4017" spans="1:36" x14ac:dyDescent="0.25">
      <c r="A4017" s="37" t="s">
        <v>32</v>
      </c>
      <c r="B4017" s="37">
        <v>49</v>
      </c>
      <c r="C4017" s="26" t="str">
        <f>IFERROR(INDEX(Clients[Client_Name],MATCH(Table312[[#This Row],[Client_Code]],Clients[Client_Code],0)),"")</f>
        <v>WALMART</v>
      </c>
      <c r="D4017" s="25">
        <v>3</v>
      </c>
      <c r="E4017" s="25">
        <v>3</v>
      </c>
      <c r="F4017" s="25" t="b">
        <f>IF(E4017&gt;(VLOOKUP(D4017,Months_Weeks!$A$2:$B$13,2,TRUE)),FALSE)</f>
        <v>0</v>
      </c>
      <c r="G4017" s="63">
        <f>IF(Table312[[#This Row],[Facility]]="Buin",1.5%,0.25%)</f>
        <v>2.5000000000000001E-3</v>
      </c>
      <c r="H4017" s="38">
        <v>50</v>
      </c>
      <c r="I4017" s="38"/>
      <c r="J4017" s="27">
        <f t="shared" si="372"/>
        <v>1294</v>
      </c>
      <c r="K4017" s="28">
        <f t="shared" si="373"/>
        <v>3</v>
      </c>
      <c r="L4017" s="27">
        <f>IF(K4017=0,0,IF(E4017&gt;1,E4017-1,VLOOKUP(K4017,Months_Weeks!$A$1:$B$13,2,0)))</f>
        <v>2</v>
      </c>
      <c r="M4017" s="29"/>
      <c r="N4017" s="39"/>
      <c r="O4017" s="39"/>
      <c r="P4017" s="50">
        <f t="shared" si="374"/>
        <v>0</v>
      </c>
      <c r="Q4017" s="28">
        <f t="shared" si="375"/>
        <v>3</v>
      </c>
      <c r="R4017" s="28">
        <f>IF(Q4017=0,0,IF(E4017&gt;1,E4017-1,VLOOKUP(Q4017,Months_Weeks!$A$1:$B$13,2,0)))</f>
        <v>2</v>
      </c>
      <c r="S4017" s="30"/>
      <c r="T4017" s="39"/>
      <c r="U4017" s="39"/>
      <c r="V4017" s="50">
        <f t="shared" si="376"/>
        <v>0</v>
      </c>
      <c r="W4017" s="28">
        <f t="shared" si="377"/>
        <v>3</v>
      </c>
      <c r="X4017" s="28">
        <f>IF(W4017=0,0,IF(E4017&gt;1,E4017-1,VLOOKUP(W4017,Months_Weeks!$A$1:$B$13,2,0)))</f>
        <v>2</v>
      </c>
      <c r="Y4017" s="30"/>
      <c r="Z4017" s="39">
        <v>312</v>
      </c>
      <c r="AA4017" s="31"/>
      <c r="AB4017" s="39"/>
      <c r="AC4017" s="31"/>
      <c r="AD4017" s="40"/>
      <c r="AE4017" s="31"/>
      <c r="AF4017" s="40"/>
      <c r="AG4017" s="31"/>
      <c r="AH4017" s="40"/>
      <c r="AI4017" s="31"/>
      <c r="AJ4017" s="40"/>
    </row>
    <row r="4018" spans="1:36" x14ac:dyDescent="0.25">
      <c r="A4018" s="37" t="s">
        <v>32</v>
      </c>
      <c r="B4018" s="37">
        <v>49</v>
      </c>
      <c r="C4018" s="26" t="str">
        <f>IFERROR(INDEX(Clients[Client_Name],MATCH(Table312[[#This Row],[Client_Code]],Clients[Client_Code],0)),"")</f>
        <v>WALMART</v>
      </c>
      <c r="D4018" s="25">
        <v>3</v>
      </c>
      <c r="E4018" s="25">
        <v>4</v>
      </c>
      <c r="F4018" s="25" t="b">
        <f>IF(E4018&gt;(VLOOKUP(D4018,Months_Weeks!$A$2:$B$13,2,TRUE)),FALSE)</f>
        <v>0</v>
      </c>
      <c r="G4018" s="63">
        <f>IF(Table312[[#This Row],[Facility]]="Buin",1.5%,0.25%)</f>
        <v>2.5000000000000001E-3</v>
      </c>
      <c r="H4018" s="38">
        <v>50</v>
      </c>
      <c r="I4018" s="38"/>
      <c r="J4018" s="27">
        <f t="shared" si="372"/>
        <v>1344</v>
      </c>
      <c r="K4018" s="28">
        <f t="shared" si="373"/>
        <v>3</v>
      </c>
      <c r="L4018" s="27">
        <f>IF(K4018=0,0,IF(E4018&gt;1,E4018-1,VLOOKUP(K4018,Months_Weeks!$A$1:$B$13,2,0)))</f>
        <v>3</v>
      </c>
      <c r="M4018" s="29"/>
      <c r="N4018" s="39"/>
      <c r="O4018" s="39"/>
      <c r="P4018" s="50">
        <f t="shared" si="374"/>
        <v>0</v>
      </c>
      <c r="Q4018" s="28">
        <f t="shared" si="375"/>
        <v>3</v>
      </c>
      <c r="R4018" s="28">
        <f>IF(Q4018=0,0,IF(E4018&gt;1,E4018-1,VLOOKUP(Q4018,Months_Weeks!$A$1:$B$13,2,0)))</f>
        <v>3</v>
      </c>
      <c r="S4018" s="30"/>
      <c r="T4018" s="39"/>
      <c r="U4018" s="39"/>
      <c r="V4018" s="50">
        <f t="shared" si="376"/>
        <v>0</v>
      </c>
      <c r="W4018" s="28">
        <f t="shared" si="377"/>
        <v>3</v>
      </c>
      <c r="X4018" s="28">
        <f>IF(W4018=0,0,IF(E4018&gt;1,E4018-1,VLOOKUP(W4018,Months_Weeks!$A$1:$B$13,2,0)))</f>
        <v>3</v>
      </c>
      <c r="Y4018" s="30"/>
      <c r="Z4018" s="39"/>
      <c r="AA4018" s="31"/>
      <c r="AB4018" s="39"/>
      <c r="AC4018" s="31"/>
      <c r="AD4018" s="40"/>
      <c r="AE4018" s="31"/>
      <c r="AF4018" s="40"/>
      <c r="AG4018" s="31"/>
      <c r="AH4018" s="40"/>
      <c r="AI4018" s="31"/>
      <c r="AJ4018" s="40"/>
    </row>
    <row r="4019" spans="1:36" x14ac:dyDescent="0.25">
      <c r="A4019" s="37" t="s">
        <v>32</v>
      </c>
      <c r="B4019" s="37">
        <v>49</v>
      </c>
      <c r="C4019" s="26" t="str">
        <f>IFERROR(INDEX(Clients[Client_Name],MATCH(Table312[[#This Row],[Client_Code]],Clients[Client_Code],0)),"")</f>
        <v>WALMART</v>
      </c>
      <c r="D4019" s="25">
        <v>3</v>
      </c>
      <c r="E4019" s="25">
        <v>5</v>
      </c>
      <c r="F4019" s="25" t="b">
        <f>IF(E4019&gt;(VLOOKUP(D4019,Months_Weeks!$A$2:$B$13,2,TRUE)),FALSE)</f>
        <v>0</v>
      </c>
      <c r="G4019" s="63">
        <f>IF(Table312[[#This Row],[Facility]]="Buin",1.5%,0.25%)</f>
        <v>2.5000000000000001E-3</v>
      </c>
      <c r="H4019" s="38">
        <v>50</v>
      </c>
      <c r="I4019" s="38"/>
      <c r="J4019" s="27">
        <f t="shared" si="372"/>
        <v>1394</v>
      </c>
      <c r="K4019" s="28">
        <f t="shared" si="373"/>
        <v>3</v>
      </c>
      <c r="L4019" s="27">
        <f>IF(K4019=0,0,IF(E4019&gt;1,E4019-1,VLOOKUP(K4019,Months_Weeks!$A$1:$B$13,2,0)))</f>
        <v>4</v>
      </c>
      <c r="M4019" s="29"/>
      <c r="N4019" s="39"/>
      <c r="O4019" s="39"/>
      <c r="P4019" s="50">
        <f t="shared" si="374"/>
        <v>0</v>
      </c>
      <c r="Q4019" s="28">
        <f t="shared" si="375"/>
        <v>3</v>
      </c>
      <c r="R4019" s="28">
        <f>IF(Q4019=0,0,IF(E4019&gt;1,E4019-1,VLOOKUP(Q4019,Months_Weeks!$A$1:$B$13,2,0)))</f>
        <v>4</v>
      </c>
      <c r="S4019" s="30"/>
      <c r="T4019" s="39"/>
      <c r="U4019" s="39"/>
      <c r="V4019" s="50">
        <f t="shared" si="376"/>
        <v>0</v>
      </c>
      <c r="W4019" s="28">
        <f t="shared" si="377"/>
        <v>3</v>
      </c>
      <c r="X4019" s="28">
        <f>IF(W4019=0,0,IF(E4019&gt;1,E4019-1,VLOOKUP(W4019,Months_Weeks!$A$1:$B$13,2,0)))</f>
        <v>4</v>
      </c>
      <c r="Y4019" s="30"/>
      <c r="Z4019" s="39"/>
      <c r="AA4019" s="31"/>
      <c r="AB4019" s="39"/>
      <c r="AC4019" s="31"/>
      <c r="AD4019" s="40"/>
      <c r="AE4019" s="31"/>
      <c r="AF4019" s="40"/>
      <c r="AG4019" s="31"/>
      <c r="AH4019" s="40"/>
      <c r="AI4019" s="31"/>
      <c r="AJ4019" s="40"/>
    </row>
    <row r="4020" spans="1:36" x14ac:dyDescent="0.25">
      <c r="A4020" s="37" t="s">
        <v>32</v>
      </c>
      <c r="B4020" s="37">
        <v>49</v>
      </c>
      <c r="C4020" s="26" t="str">
        <f>IFERROR(INDEX(Clients[Client_Name],MATCH(Table312[[#This Row],[Client_Code]],Clients[Client_Code],0)),"")</f>
        <v>WALMART</v>
      </c>
      <c r="D4020" s="25">
        <v>4</v>
      </c>
      <c r="E4020" s="25">
        <v>1</v>
      </c>
      <c r="F4020" s="25" t="b">
        <f>IF(E4020&gt;(VLOOKUP(D4020,Months_Weeks!$A$2:$B$13,2,TRUE)),FALSE)</f>
        <v>0</v>
      </c>
      <c r="G4020" s="63">
        <f>IF(Table312[[#This Row],[Facility]]="Buin",1.5%,0.25%)</f>
        <v>2.5000000000000001E-3</v>
      </c>
      <c r="H4020" s="38">
        <v>50</v>
      </c>
      <c r="I4020" s="38"/>
      <c r="J4020" s="27">
        <f t="shared" si="372"/>
        <v>1444</v>
      </c>
      <c r="K4020" s="28">
        <f t="shared" si="373"/>
        <v>3</v>
      </c>
      <c r="L4020" s="27">
        <f>IF(K4020=0,0,IF(E4020&gt;1,E4020-1,VLOOKUP(K4020,Months_Weeks!$A$1:$B$13,2,0)))</f>
        <v>5</v>
      </c>
      <c r="M4020" s="29"/>
      <c r="N4020" s="39"/>
      <c r="O4020" s="39"/>
      <c r="P4020" s="50">
        <f t="shared" si="374"/>
        <v>0</v>
      </c>
      <c r="Q4020" s="28">
        <f t="shared" si="375"/>
        <v>3</v>
      </c>
      <c r="R4020" s="28">
        <f>IF(Q4020=0,0,IF(E4020&gt;1,E4020-1,VLOOKUP(Q4020,Months_Weeks!$A$1:$B$13,2,0)))</f>
        <v>5</v>
      </c>
      <c r="S4020" s="30"/>
      <c r="T4020" s="39"/>
      <c r="U4020" s="39"/>
      <c r="V4020" s="50">
        <f t="shared" si="376"/>
        <v>0</v>
      </c>
      <c r="W4020" s="28">
        <f t="shared" si="377"/>
        <v>3</v>
      </c>
      <c r="X4020" s="28">
        <f>IF(W4020=0,0,IF(E4020&gt;1,E4020-1,VLOOKUP(W4020,Months_Weeks!$A$1:$B$13,2,0)))</f>
        <v>5</v>
      </c>
      <c r="Y4020" s="30"/>
      <c r="Z4020" s="39"/>
      <c r="AA4020" s="31"/>
      <c r="AB4020" s="39"/>
      <c r="AC4020" s="31"/>
      <c r="AD4020" s="40"/>
      <c r="AE4020" s="31"/>
      <c r="AF4020" s="40"/>
      <c r="AG4020" s="31"/>
      <c r="AH4020" s="40"/>
      <c r="AI4020" s="31"/>
      <c r="AJ4020" s="40"/>
    </row>
    <row r="4021" spans="1:36" x14ac:dyDescent="0.25">
      <c r="A4021" s="37" t="s">
        <v>32</v>
      </c>
      <c r="B4021" s="37">
        <v>49</v>
      </c>
      <c r="C4021" s="26" t="str">
        <f>IFERROR(INDEX(Clients[Client_Name],MATCH(Table312[[#This Row],[Client_Code]],Clients[Client_Code],0)),"")</f>
        <v>WALMART</v>
      </c>
      <c r="D4021" s="25">
        <v>4</v>
      </c>
      <c r="E4021" s="25">
        <v>2</v>
      </c>
      <c r="F4021" s="25" t="b">
        <f>IF(E4021&gt;(VLOOKUP(D4021,Months_Weeks!$A$2:$B$13,2,TRUE)),FALSE)</f>
        <v>0</v>
      </c>
      <c r="G4021" s="63">
        <f>IF(Table312[[#This Row],[Facility]]="Buin",1.5%,0.25%)</f>
        <v>2.5000000000000001E-3</v>
      </c>
      <c r="H4021" s="38">
        <v>50</v>
      </c>
      <c r="I4021" s="38"/>
      <c r="J4021" s="27">
        <f t="shared" si="372"/>
        <v>1494</v>
      </c>
      <c r="K4021" s="28">
        <f t="shared" si="373"/>
        <v>4</v>
      </c>
      <c r="L4021" s="27">
        <f>IF(K4021=0,0,IF(E4021&gt;1,E4021-1,VLOOKUP(K4021,Months_Weeks!$A$1:$B$13,2,0)))</f>
        <v>1</v>
      </c>
      <c r="M4021" s="29"/>
      <c r="N4021" s="39"/>
      <c r="O4021" s="39"/>
      <c r="P4021" s="50">
        <f t="shared" si="374"/>
        <v>0</v>
      </c>
      <c r="Q4021" s="28">
        <f t="shared" si="375"/>
        <v>4</v>
      </c>
      <c r="R4021" s="28">
        <f>IF(Q4021=0,0,IF(E4021&gt;1,E4021-1,VLOOKUP(Q4021,Months_Weeks!$A$1:$B$13,2,0)))</f>
        <v>1</v>
      </c>
      <c r="S4021" s="30"/>
      <c r="T4021" s="39"/>
      <c r="U4021" s="39"/>
      <c r="V4021" s="50">
        <f t="shared" si="376"/>
        <v>0</v>
      </c>
      <c r="W4021" s="28">
        <f t="shared" si="377"/>
        <v>4</v>
      </c>
      <c r="X4021" s="28">
        <f>IF(W4021=0,0,IF(E4021&gt;1,E4021-1,VLOOKUP(W4021,Months_Weeks!$A$1:$B$13,2,0)))</f>
        <v>1</v>
      </c>
      <c r="Y4021" s="30"/>
      <c r="Z4021" s="39"/>
      <c r="AA4021" s="31"/>
      <c r="AB4021" s="39"/>
      <c r="AC4021" s="31"/>
      <c r="AD4021" s="40"/>
      <c r="AE4021" s="31"/>
      <c r="AF4021" s="40"/>
      <c r="AG4021" s="31"/>
      <c r="AH4021" s="40"/>
      <c r="AI4021" s="31"/>
      <c r="AJ4021" s="40"/>
    </row>
    <row r="4022" spans="1:36" x14ac:dyDescent="0.25">
      <c r="A4022" s="37" t="s">
        <v>32</v>
      </c>
      <c r="B4022" s="37">
        <v>49</v>
      </c>
      <c r="C4022" s="26" t="str">
        <f>IFERROR(INDEX(Clients[Client_Name],MATCH(Table312[[#This Row],[Client_Code]],Clients[Client_Code],0)),"")</f>
        <v>WALMART</v>
      </c>
      <c r="D4022" s="25">
        <v>4</v>
      </c>
      <c r="E4022" s="25">
        <v>3</v>
      </c>
      <c r="F4022" s="25" t="b">
        <f>IF(E4022&gt;(VLOOKUP(D4022,Months_Weeks!$A$2:$B$13,2,TRUE)),FALSE)</f>
        <v>0</v>
      </c>
      <c r="G4022" s="63">
        <f>IF(Table312[[#This Row],[Facility]]="Buin",1.5%,0.25%)</f>
        <v>2.5000000000000001E-3</v>
      </c>
      <c r="H4022" s="38">
        <v>50</v>
      </c>
      <c r="I4022" s="38"/>
      <c r="J4022" s="27">
        <f t="shared" si="372"/>
        <v>1544</v>
      </c>
      <c r="K4022" s="28">
        <f t="shared" si="373"/>
        <v>4</v>
      </c>
      <c r="L4022" s="27">
        <f>IF(K4022=0,0,IF(E4022&gt;1,E4022-1,VLOOKUP(K4022,Months_Weeks!$A$1:$B$13,2,0)))</f>
        <v>2</v>
      </c>
      <c r="M4022" s="29"/>
      <c r="N4022" s="39"/>
      <c r="O4022" s="39"/>
      <c r="P4022" s="50">
        <f t="shared" si="374"/>
        <v>0</v>
      </c>
      <c r="Q4022" s="28">
        <f t="shared" si="375"/>
        <v>4</v>
      </c>
      <c r="R4022" s="28">
        <f>IF(Q4022=0,0,IF(E4022&gt;1,E4022-1,VLOOKUP(Q4022,Months_Weeks!$A$1:$B$13,2,0)))</f>
        <v>2</v>
      </c>
      <c r="S4022" s="30"/>
      <c r="T4022" s="39"/>
      <c r="U4022" s="39"/>
      <c r="V4022" s="50">
        <f t="shared" si="376"/>
        <v>0</v>
      </c>
      <c r="W4022" s="28">
        <f t="shared" si="377"/>
        <v>4</v>
      </c>
      <c r="X4022" s="28">
        <f>IF(W4022=0,0,IF(E4022&gt;1,E4022-1,VLOOKUP(W4022,Months_Weeks!$A$1:$B$13,2,0)))</f>
        <v>2</v>
      </c>
      <c r="Y4022" s="30"/>
      <c r="Z4022" s="39">
        <v>262</v>
      </c>
      <c r="AA4022" s="31"/>
      <c r="AB4022" s="39"/>
      <c r="AC4022" s="31"/>
      <c r="AD4022" s="40"/>
      <c r="AE4022" s="31"/>
      <c r="AF4022" s="40"/>
      <c r="AG4022" s="31"/>
      <c r="AH4022" s="40"/>
      <c r="AI4022" s="31"/>
      <c r="AJ4022" s="40"/>
    </row>
    <row r="4023" spans="1:36" x14ac:dyDescent="0.25">
      <c r="A4023" s="37" t="s">
        <v>32</v>
      </c>
      <c r="B4023" s="37">
        <v>49</v>
      </c>
      <c r="C4023" s="26" t="str">
        <f>IFERROR(INDEX(Clients[Client_Name],MATCH(Table312[[#This Row],[Client_Code]],Clients[Client_Code],0)),"")</f>
        <v>WALMART</v>
      </c>
      <c r="D4023" s="25">
        <v>4</v>
      </c>
      <c r="E4023" s="25">
        <v>4</v>
      </c>
      <c r="F4023" s="25" t="b">
        <f>IF(E4023&gt;(VLOOKUP(D4023,Months_Weeks!$A$2:$B$13,2,TRUE)),FALSE)</f>
        <v>0</v>
      </c>
      <c r="G4023" s="63">
        <f>IF(Table312[[#This Row],[Facility]]="Buin",1.5%,0.25%)</f>
        <v>2.5000000000000001E-3</v>
      </c>
      <c r="H4023" s="38">
        <v>50</v>
      </c>
      <c r="I4023" s="38"/>
      <c r="J4023" s="27">
        <f t="shared" si="372"/>
        <v>1594</v>
      </c>
      <c r="K4023" s="28">
        <f t="shared" si="373"/>
        <v>4</v>
      </c>
      <c r="L4023" s="27">
        <f>IF(K4023=0,0,IF(E4023&gt;1,E4023-1,VLOOKUP(K4023,Months_Weeks!$A$1:$B$13,2,0)))</f>
        <v>3</v>
      </c>
      <c r="M4023" s="29"/>
      <c r="N4023" s="39"/>
      <c r="O4023" s="39"/>
      <c r="P4023" s="50">
        <f t="shared" si="374"/>
        <v>0</v>
      </c>
      <c r="Q4023" s="28">
        <f t="shared" si="375"/>
        <v>4</v>
      </c>
      <c r="R4023" s="28">
        <f>IF(Q4023=0,0,IF(E4023&gt;1,E4023-1,VLOOKUP(Q4023,Months_Weeks!$A$1:$B$13,2,0)))</f>
        <v>3</v>
      </c>
      <c r="S4023" s="30"/>
      <c r="T4023" s="39"/>
      <c r="U4023" s="39"/>
      <c r="V4023" s="50">
        <f t="shared" si="376"/>
        <v>0</v>
      </c>
      <c r="W4023" s="28">
        <f t="shared" si="377"/>
        <v>4</v>
      </c>
      <c r="X4023" s="28">
        <f>IF(W4023=0,0,IF(E4023&gt;1,E4023-1,VLOOKUP(W4023,Months_Weeks!$A$1:$B$13,2,0)))</f>
        <v>3</v>
      </c>
      <c r="Y4023" s="30"/>
      <c r="Z4023" s="39"/>
      <c r="AA4023" s="31"/>
      <c r="AB4023" s="39"/>
      <c r="AC4023" s="31"/>
      <c r="AD4023" s="40"/>
      <c r="AE4023" s="31"/>
      <c r="AF4023" s="40"/>
      <c r="AG4023" s="31"/>
      <c r="AH4023" s="40"/>
      <c r="AI4023" s="31"/>
      <c r="AJ4023" s="40"/>
    </row>
    <row r="4024" spans="1:36" x14ac:dyDescent="0.25">
      <c r="A4024" s="37" t="s">
        <v>32</v>
      </c>
      <c r="B4024" s="37">
        <v>49</v>
      </c>
      <c r="C4024" s="26" t="str">
        <f>IFERROR(INDEX(Clients[Client_Name],MATCH(Table312[[#This Row],[Client_Code]],Clients[Client_Code],0)),"")</f>
        <v>WALMART</v>
      </c>
      <c r="D4024" s="25">
        <v>5</v>
      </c>
      <c r="E4024" s="25">
        <v>1</v>
      </c>
      <c r="F4024" s="25" t="b">
        <f>IF(E4024&gt;(VLOOKUP(D4024,Months_Weeks!$A$2:$B$13,2,TRUE)),FALSE)</f>
        <v>0</v>
      </c>
      <c r="G4024" s="63">
        <f>IF(Table312[[#This Row],[Facility]]="Buin",1.5%,0.25%)</f>
        <v>2.5000000000000001E-3</v>
      </c>
      <c r="H4024" s="38">
        <v>50</v>
      </c>
      <c r="I4024" s="38"/>
      <c r="J4024" s="27">
        <f t="shared" si="372"/>
        <v>1644</v>
      </c>
      <c r="K4024" s="28">
        <f t="shared" si="373"/>
        <v>4</v>
      </c>
      <c r="L4024" s="27">
        <f>IF(K4024=0,0,IF(E4024&gt;1,E4024-1,VLOOKUP(K4024,Months_Weeks!$A$1:$B$13,2,0)))</f>
        <v>4</v>
      </c>
      <c r="M4024" s="29"/>
      <c r="N4024" s="39"/>
      <c r="O4024" s="39"/>
      <c r="P4024" s="50">
        <f t="shared" si="374"/>
        <v>0</v>
      </c>
      <c r="Q4024" s="28">
        <f t="shared" si="375"/>
        <v>4</v>
      </c>
      <c r="R4024" s="28">
        <f>IF(Q4024=0,0,IF(E4024&gt;1,E4024-1,VLOOKUP(Q4024,Months_Weeks!$A$1:$B$13,2,0)))</f>
        <v>4</v>
      </c>
      <c r="S4024" s="30"/>
      <c r="T4024" s="39"/>
      <c r="U4024" s="39"/>
      <c r="V4024" s="50">
        <f t="shared" si="376"/>
        <v>0</v>
      </c>
      <c r="W4024" s="28">
        <f t="shared" si="377"/>
        <v>4</v>
      </c>
      <c r="X4024" s="28">
        <f>IF(W4024=0,0,IF(E4024&gt;1,E4024-1,VLOOKUP(W4024,Months_Weeks!$A$1:$B$13,2,0)))</f>
        <v>4</v>
      </c>
      <c r="Y4024" s="30"/>
      <c r="Z4024" s="39"/>
      <c r="AA4024" s="31"/>
      <c r="AB4024" s="39"/>
      <c r="AC4024" s="31"/>
      <c r="AD4024" s="40"/>
      <c r="AE4024" s="31"/>
      <c r="AF4024" s="40"/>
      <c r="AG4024" s="31"/>
      <c r="AH4024" s="40"/>
      <c r="AI4024" s="31"/>
      <c r="AJ4024" s="40"/>
    </row>
    <row r="4025" spans="1:36" x14ac:dyDescent="0.25">
      <c r="A4025" s="37" t="s">
        <v>32</v>
      </c>
      <c r="B4025" s="37">
        <v>49</v>
      </c>
      <c r="C4025" s="26" t="str">
        <f>IFERROR(INDEX(Clients[Client_Name],MATCH(Table312[[#This Row],[Client_Code]],Clients[Client_Code],0)),"")</f>
        <v>WALMART</v>
      </c>
      <c r="D4025" s="25">
        <v>5</v>
      </c>
      <c r="E4025" s="25">
        <v>2</v>
      </c>
      <c r="F4025" s="25" t="b">
        <f>IF(E4025&gt;(VLOOKUP(D4025,Months_Weeks!$A$2:$B$13,2,TRUE)),FALSE)</f>
        <v>0</v>
      </c>
      <c r="G4025" s="63">
        <f>IF(Table312[[#This Row],[Facility]]="Buin",1.5%,0.25%)</f>
        <v>2.5000000000000001E-3</v>
      </c>
      <c r="H4025" s="38">
        <v>50</v>
      </c>
      <c r="I4025" s="38"/>
      <c r="J4025" s="27">
        <f t="shared" si="372"/>
        <v>1694</v>
      </c>
      <c r="K4025" s="28">
        <f t="shared" si="373"/>
        <v>5</v>
      </c>
      <c r="L4025" s="27">
        <f>IF(K4025=0,0,IF(E4025&gt;1,E4025-1,VLOOKUP(K4025,Months_Weeks!$A$1:$B$13,2,0)))</f>
        <v>1</v>
      </c>
      <c r="M4025" s="29"/>
      <c r="N4025" s="39"/>
      <c r="O4025" s="39"/>
      <c r="P4025" s="50">
        <f t="shared" si="374"/>
        <v>0</v>
      </c>
      <c r="Q4025" s="28">
        <f t="shared" si="375"/>
        <v>5</v>
      </c>
      <c r="R4025" s="28">
        <f>IF(Q4025=0,0,IF(E4025&gt;1,E4025-1,VLOOKUP(Q4025,Months_Weeks!$A$1:$B$13,2,0)))</f>
        <v>1</v>
      </c>
      <c r="S4025" s="30"/>
      <c r="T4025" s="39"/>
      <c r="U4025" s="39"/>
      <c r="V4025" s="50">
        <f t="shared" si="376"/>
        <v>0</v>
      </c>
      <c r="W4025" s="28">
        <f t="shared" si="377"/>
        <v>5</v>
      </c>
      <c r="X4025" s="28">
        <f>IF(W4025=0,0,IF(E4025&gt;1,E4025-1,VLOOKUP(W4025,Months_Weeks!$A$1:$B$13,2,0)))</f>
        <v>1</v>
      </c>
      <c r="Y4025" s="30"/>
      <c r="Z4025" s="39"/>
      <c r="AA4025" s="31"/>
      <c r="AB4025" s="39"/>
      <c r="AC4025" s="31"/>
      <c r="AD4025" s="40"/>
      <c r="AE4025" s="31"/>
      <c r="AF4025" s="40"/>
      <c r="AG4025" s="31"/>
      <c r="AH4025" s="40"/>
      <c r="AI4025" s="31"/>
      <c r="AJ4025" s="40"/>
    </row>
    <row r="4026" spans="1:36" x14ac:dyDescent="0.25">
      <c r="A4026" s="37" t="s">
        <v>32</v>
      </c>
      <c r="B4026" s="37">
        <v>49</v>
      </c>
      <c r="C4026" s="26" t="str">
        <f>IFERROR(INDEX(Clients[Client_Name],MATCH(Table312[[#This Row],[Client_Code]],Clients[Client_Code],0)),"")</f>
        <v>WALMART</v>
      </c>
      <c r="D4026" s="25">
        <v>5</v>
      </c>
      <c r="E4026" s="25">
        <v>3</v>
      </c>
      <c r="F4026" s="25" t="b">
        <f>IF(E4026&gt;(VLOOKUP(D4026,Months_Weeks!$A$2:$B$13,2,TRUE)),FALSE)</f>
        <v>0</v>
      </c>
      <c r="G4026" s="63">
        <f>IF(Table312[[#This Row],[Facility]]="Buin",1.5%,0.25%)</f>
        <v>2.5000000000000001E-3</v>
      </c>
      <c r="H4026" s="38">
        <v>50</v>
      </c>
      <c r="I4026" s="38"/>
      <c r="J4026" s="27">
        <f t="shared" si="372"/>
        <v>1744</v>
      </c>
      <c r="K4026" s="28">
        <f t="shared" si="373"/>
        <v>5</v>
      </c>
      <c r="L4026" s="27">
        <f>IF(K4026=0,0,IF(E4026&gt;1,E4026-1,VLOOKUP(K4026,Months_Weeks!$A$1:$B$13,2,0)))</f>
        <v>2</v>
      </c>
      <c r="M4026" s="29"/>
      <c r="N4026" s="39"/>
      <c r="O4026" s="39"/>
      <c r="P4026" s="50">
        <f t="shared" si="374"/>
        <v>0</v>
      </c>
      <c r="Q4026" s="28">
        <f t="shared" si="375"/>
        <v>5</v>
      </c>
      <c r="R4026" s="28">
        <f>IF(Q4026=0,0,IF(E4026&gt;1,E4026-1,VLOOKUP(Q4026,Months_Weeks!$A$1:$B$13,2,0)))</f>
        <v>2</v>
      </c>
      <c r="S4026" s="30"/>
      <c r="T4026" s="39"/>
      <c r="U4026" s="39"/>
      <c r="V4026" s="50">
        <f t="shared" si="376"/>
        <v>0</v>
      </c>
      <c r="W4026" s="28">
        <f t="shared" si="377"/>
        <v>5</v>
      </c>
      <c r="X4026" s="28">
        <f>IF(W4026=0,0,IF(E4026&gt;1,E4026-1,VLOOKUP(W4026,Months_Weeks!$A$1:$B$13,2,0)))</f>
        <v>2</v>
      </c>
      <c r="Y4026" s="30"/>
      <c r="Z4026" s="39"/>
      <c r="AA4026" s="31"/>
      <c r="AB4026" s="39"/>
      <c r="AC4026" s="31"/>
      <c r="AD4026" s="40"/>
      <c r="AE4026" s="31"/>
      <c r="AF4026" s="40"/>
      <c r="AG4026" s="31"/>
      <c r="AH4026" s="40"/>
      <c r="AI4026" s="31"/>
      <c r="AJ4026" s="40"/>
    </row>
    <row r="4027" spans="1:36" x14ac:dyDescent="0.25">
      <c r="A4027" s="37" t="s">
        <v>32</v>
      </c>
      <c r="B4027" s="37">
        <v>49</v>
      </c>
      <c r="C4027" s="26" t="str">
        <f>IFERROR(INDEX(Clients[Client_Name],MATCH(Table312[[#This Row],[Client_Code]],Clients[Client_Code],0)),"")</f>
        <v>WALMART</v>
      </c>
      <c r="D4027" s="25">
        <v>5</v>
      </c>
      <c r="E4027" s="25">
        <v>4</v>
      </c>
      <c r="F4027" s="25" t="b">
        <f>IF(E4027&gt;(VLOOKUP(D4027,Months_Weeks!$A$2:$B$13,2,TRUE)),FALSE)</f>
        <v>0</v>
      </c>
      <c r="G4027" s="63">
        <f>IF(Table312[[#This Row],[Facility]]="Buin",1.5%,0.25%)</f>
        <v>2.5000000000000001E-3</v>
      </c>
      <c r="H4027" s="38">
        <v>50</v>
      </c>
      <c r="I4027" s="38"/>
      <c r="J4027" s="27">
        <f t="shared" si="372"/>
        <v>1794</v>
      </c>
      <c r="K4027" s="28">
        <f t="shared" si="373"/>
        <v>5</v>
      </c>
      <c r="L4027" s="27">
        <f>IF(K4027=0,0,IF(E4027&gt;1,E4027-1,VLOOKUP(K4027,Months_Weeks!$A$1:$B$13,2,0)))</f>
        <v>3</v>
      </c>
      <c r="M4027" s="29"/>
      <c r="N4027" s="39"/>
      <c r="O4027" s="39"/>
      <c r="P4027" s="50">
        <f t="shared" si="374"/>
        <v>0</v>
      </c>
      <c r="Q4027" s="28">
        <f t="shared" si="375"/>
        <v>5</v>
      </c>
      <c r="R4027" s="28">
        <f>IF(Q4027=0,0,IF(E4027&gt;1,E4027-1,VLOOKUP(Q4027,Months_Weeks!$A$1:$B$13,2,0)))</f>
        <v>3</v>
      </c>
      <c r="S4027" s="30"/>
      <c r="T4027" s="39"/>
      <c r="U4027" s="39"/>
      <c r="V4027" s="50">
        <f t="shared" si="376"/>
        <v>0</v>
      </c>
      <c r="W4027" s="28">
        <f t="shared" si="377"/>
        <v>5</v>
      </c>
      <c r="X4027" s="28">
        <f>IF(W4027=0,0,IF(E4027&gt;1,E4027-1,VLOOKUP(W4027,Months_Weeks!$A$1:$B$13,2,0)))</f>
        <v>3</v>
      </c>
      <c r="Y4027" s="30"/>
      <c r="Z4027" s="39">
        <v>298</v>
      </c>
      <c r="AA4027" s="31"/>
      <c r="AB4027" s="39"/>
      <c r="AC4027" s="31"/>
      <c r="AD4027" s="40"/>
      <c r="AE4027" s="31"/>
      <c r="AF4027" s="40"/>
      <c r="AG4027" s="31"/>
      <c r="AH4027" s="40"/>
      <c r="AI4027" s="31"/>
      <c r="AJ4027" s="40"/>
    </row>
    <row r="4028" spans="1:36" x14ac:dyDescent="0.25">
      <c r="A4028" s="37" t="s">
        <v>32</v>
      </c>
      <c r="B4028" s="37">
        <v>49</v>
      </c>
      <c r="C4028" s="26" t="str">
        <f>IFERROR(INDEX(Clients[Client_Name],MATCH(Table312[[#This Row],[Client_Code]],Clients[Client_Code],0)),"")</f>
        <v>WALMART</v>
      </c>
      <c r="D4028" s="25">
        <v>6</v>
      </c>
      <c r="E4028" s="25">
        <v>1</v>
      </c>
      <c r="F4028" s="25" t="b">
        <f>IF(E4028&gt;(VLOOKUP(D4028,Months_Weeks!$A$2:$B$13,2,TRUE)),FALSE)</f>
        <v>0</v>
      </c>
      <c r="G4028" s="63">
        <f>IF(Table312[[#This Row],[Facility]]="Buin",1.5%,0.25%)</f>
        <v>2.5000000000000001E-3</v>
      </c>
      <c r="H4028" s="38">
        <v>50</v>
      </c>
      <c r="I4028" s="38"/>
      <c r="J4028" s="27">
        <f t="shared" si="372"/>
        <v>1844</v>
      </c>
      <c r="K4028" s="28">
        <f t="shared" si="373"/>
        <v>5</v>
      </c>
      <c r="L4028" s="27">
        <f>IF(K4028=0,0,IF(E4028&gt;1,E4028-1,VLOOKUP(K4028,Months_Weeks!$A$1:$B$13,2,0)))</f>
        <v>4</v>
      </c>
      <c r="M4028" s="29"/>
      <c r="N4028" s="39"/>
      <c r="O4028" s="39"/>
      <c r="P4028" s="50">
        <f t="shared" si="374"/>
        <v>0</v>
      </c>
      <c r="Q4028" s="28">
        <f t="shared" si="375"/>
        <v>5</v>
      </c>
      <c r="R4028" s="28">
        <f>IF(Q4028=0,0,IF(E4028&gt;1,E4028-1,VLOOKUP(Q4028,Months_Weeks!$A$1:$B$13,2,0)))</f>
        <v>4</v>
      </c>
      <c r="S4028" s="30"/>
      <c r="T4028" s="39"/>
      <c r="U4028" s="39"/>
      <c r="V4028" s="50">
        <f t="shared" si="376"/>
        <v>0</v>
      </c>
      <c r="W4028" s="28">
        <f t="shared" si="377"/>
        <v>5</v>
      </c>
      <c r="X4028" s="28">
        <f>IF(W4028=0,0,IF(E4028&gt;1,E4028-1,VLOOKUP(W4028,Months_Weeks!$A$1:$B$13,2,0)))</f>
        <v>4</v>
      </c>
      <c r="Y4028" s="30"/>
      <c r="Z4028" s="39"/>
      <c r="AA4028" s="31"/>
      <c r="AB4028" s="39"/>
      <c r="AC4028" s="31"/>
      <c r="AD4028" s="40"/>
      <c r="AE4028" s="31"/>
      <c r="AF4028" s="40"/>
      <c r="AG4028" s="31"/>
      <c r="AH4028" s="40"/>
      <c r="AI4028" s="31"/>
      <c r="AJ4028" s="40"/>
    </row>
    <row r="4029" spans="1:36" x14ac:dyDescent="0.25">
      <c r="A4029" s="37" t="s">
        <v>32</v>
      </c>
      <c r="B4029" s="37">
        <v>49</v>
      </c>
      <c r="C4029" s="26" t="str">
        <f>IFERROR(INDEX(Clients[Client_Name],MATCH(Table312[[#This Row],[Client_Code]],Clients[Client_Code],0)),"")</f>
        <v>WALMART</v>
      </c>
      <c r="D4029" s="25">
        <v>6</v>
      </c>
      <c r="E4029" s="25">
        <v>2</v>
      </c>
      <c r="F4029" s="25" t="b">
        <f>IF(E4029&gt;(VLOOKUP(D4029,Months_Weeks!$A$2:$B$13,2,TRUE)),FALSE)</f>
        <v>0</v>
      </c>
      <c r="G4029" s="63">
        <f>IF(Table312[[#This Row],[Facility]]="Buin",1.5%,0.25%)</f>
        <v>2.5000000000000001E-3</v>
      </c>
      <c r="H4029" s="38">
        <v>50</v>
      </c>
      <c r="I4029" s="38"/>
      <c r="J4029" s="27">
        <f t="shared" si="372"/>
        <v>1894</v>
      </c>
      <c r="K4029" s="28">
        <f t="shared" si="373"/>
        <v>6</v>
      </c>
      <c r="L4029" s="27">
        <f>IF(K4029=0,0,IF(E4029&gt;1,E4029-1,VLOOKUP(K4029,Months_Weeks!$A$1:$B$13,2,0)))</f>
        <v>1</v>
      </c>
      <c r="M4029" s="29"/>
      <c r="N4029" s="39"/>
      <c r="O4029" s="39"/>
      <c r="P4029" s="50">
        <f t="shared" si="374"/>
        <v>0</v>
      </c>
      <c r="Q4029" s="28">
        <f t="shared" si="375"/>
        <v>6</v>
      </c>
      <c r="R4029" s="28">
        <f>IF(Q4029=0,0,IF(E4029&gt;1,E4029-1,VLOOKUP(Q4029,Months_Weeks!$A$1:$B$13,2,0)))</f>
        <v>1</v>
      </c>
      <c r="S4029" s="30"/>
      <c r="T4029" s="39"/>
      <c r="U4029" s="39"/>
      <c r="V4029" s="50">
        <f t="shared" si="376"/>
        <v>0</v>
      </c>
      <c r="W4029" s="28">
        <f t="shared" si="377"/>
        <v>6</v>
      </c>
      <c r="X4029" s="28">
        <f>IF(W4029=0,0,IF(E4029&gt;1,E4029-1,VLOOKUP(W4029,Months_Weeks!$A$1:$B$13,2,0)))</f>
        <v>1</v>
      </c>
      <c r="Y4029" s="30"/>
      <c r="Z4029" s="39"/>
      <c r="AA4029" s="31"/>
      <c r="AB4029" s="39"/>
      <c r="AC4029" s="31"/>
      <c r="AD4029" s="40"/>
      <c r="AE4029" s="31"/>
      <c r="AF4029" s="40"/>
      <c r="AG4029" s="31"/>
      <c r="AH4029" s="40"/>
      <c r="AI4029" s="31"/>
      <c r="AJ4029" s="40"/>
    </row>
    <row r="4030" spans="1:36" x14ac:dyDescent="0.25">
      <c r="A4030" s="37" t="s">
        <v>32</v>
      </c>
      <c r="B4030" s="37">
        <v>49</v>
      </c>
      <c r="C4030" s="26" t="str">
        <f>IFERROR(INDEX(Clients[Client_Name],MATCH(Table312[[#This Row],[Client_Code]],Clients[Client_Code],0)),"")</f>
        <v>WALMART</v>
      </c>
      <c r="D4030" s="25">
        <v>6</v>
      </c>
      <c r="E4030" s="25">
        <v>3</v>
      </c>
      <c r="F4030" s="25" t="b">
        <f>IF(E4030&gt;(VLOOKUP(D4030,Months_Weeks!$A$2:$B$13,2,TRUE)),FALSE)</f>
        <v>0</v>
      </c>
      <c r="G4030" s="63">
        <f>IF(Table312[[#This Row],[Facility]]="Buin",1.5%,0.25%)</f>
        <v>2.5000000000000001E-3</v>
      </c>
      <c r="H4030" s="38">
        <v>50</v>
      </c>
      <c r="I4030" s="38"/>
      <c r="J4030" s="27">
        <f t="shared" si="372"/>
        <v>1944</v>
      </c>
      <c r="K4030" s="28">
        <f t="shared" si="373"/>
        <v>6</v>
      </c>
      <c r="L4030" s="27">
        <f>IF(K4030=0,0,IF(E4030&gt;1,E4030-1,VLOOKUP(K4030,Months_Weeks!$A$1:$B$13,2,0)))</f>
        <v>2</v>
      </c>
      <c r="M4030" s="29"/>
      <c r="N4030" s="39"/>
      <c r="O4030" s="39"/>
      <c r="P4030" s="50">
        <f t="shared" si="374"/>
        <v>0</v>
      </c>
      <c r="Q4030" s="28">
        <f t="shared" si="375"/>
        <v>6</v>
      </c>
      <c r="R4030" s="28">
        <f>IF(Q4030=0,0,IF(E4030&gt;1,E4030-1,VLOOKUP(Q4030,Months_Weeks!$A$1:$B$13,2,0)))</f>
        <v>2</v>
      </c>
      <c r="S4030" s="30"/>
      <c r="T4030" s="39"/>
      <c r="U4030" s="39"/>
      <c r="V4030" s="50">
        <f t="shared" si="376"/>
        <v>0</v>
      </c>
      <c r="W4030" s="28">
        <f t="shared" si="377"/>
        <v>6</v>
      </c>
      <c r="X4030" s="28">
        <f>IF(W4030=0,0,IF(E4030&gt;1,E4030-1,VLOOKUP(W4030,Months_Weeks!$A$1:$B$13,2,0)))</f>
        <v>2</v>
      </c>
      <c r="Y4030" s="30"/>
      <c r="Z4030" s="39"/>
      <c r="AA4030" s="31"/>
      <c r="AB4030" s="39"/>
      <c r="AC4030" s="31"/>
      <c r="AD4030" s="40"/>
      <c r="AE4030" s="31"/>
      <c r="AF4030" s="40"/>
      <c r="AG4030" s="31"/>
      <c r="AH4030" s="40"/>
      <c r="AI4030" s="31"/>
      <c r="AJ4030" s="40"/>
    </row>
    <row r="4031" spans="1:36" x14ac:dyDescent="0.25">
      <c r="A4031" s="37" t="s">
        <v>32</v>
      </c>
      <c r="B4031" s="37">
        <v>49</v>
      </c>
      <c r="C4031" s="26" t="str">
        <f>IFERROR(INDEX(Clients[Client_Name],MATCH(Table312[[#This Row],[Client_Code]],Clients[Client_Code],0)),"")</f>
        <v>WALMART</v>
      </c>
      <c r="D4031" s="25">
        <v>6</v>
      </c>
      <c r="E4031" s="25">
        <v>4</v>
      </c>
      <c r="F4031" s="25" t="b">
        <f>IF(E4031&gt;(VLOOKUP(D4031,Months_Weeks!$A$2:$B$13,2,TRUE)),FALSE)</f>
        <v>0</v>
      </c>
      <c r="G4031" s="63">
        <f>IF(Table312[[#This Row],[Facility]]="Buin",1.5%,0.25%)</f>
        <v>2.5000000000000001E-3</v>
      </c>
      <c r="H4031" s="38">
        <v>50</v>
      </c>
      <c r="I4031" s="38"/>
      <c r="J4031" s="27">
        <f t="shared" si="372"/>
        <v>1994</v>
      </c>
      <c r="K4031" s="28">
        <f t="shared" si="373"/>
        <v>6</v>
      </c>
      <c r="L4031" s="27">
        <f>IF(K4031=0,0,IF(E4031&gt;1,E4031-1,VLOOKUP(K4031,Months_Weeks!$A$1:$B$13,2,0)))</f>
        <v>3</v>
      </c>
      <c r="M4031" s="29"/>
      <c r="N4031" s="39"/>
      <c r="O4031" s="39"/>
      <c r="P4031" s="50">
        <f t="shared" si="374"/>
        <v>0</v>
      </c>
      <c r="Q4031" s="28">
        <f t="shared" si="375"/>
        <v>6</v>
      </c>
      <c r="R4031" s="28">
        <f>IF(Q4031=0,0,IF(E4031&gt;1,E4031-1,VLOOKUP(Q4031,Months_Weeks!$A$1:$B$13,2,0)))</f>
        <v>3</v>
      </c>
      <c r="S4031" s="30"/>
      <c r="T4031" s="39"/>
      <c r="U4031" s="39"/>
      <c r="V4031" s="50">
        <f t="shared" si="376"/>
        <v>0</v>
      </c>
      <c r="W4031" s="28">
        <f t="shared" si="377"/>
        <v>6</v>
      </c>
      <c r="X4031" s="28">
        <f>IF(W4031=0,0,IF(E4031&gt;1,E4031-1,VLOOKUP(W4031,Months_Weeks!$A$1:$B$13,2,0)))</f>
        <v>3</v>
      </c>
      <c r="Y4031" s="30"/>
      <c r="Z4031" s="39">
        <v>273</v>
      </c>
      <c r="AA4031" s="31"/>
      <c r="AB4031" s="39"/>
      <c r="AC4031" s="31"/>
      <c r="AD4031" s="40"/>
      <c r="AE4031" s="31"/>
      <c r="AF4031" s="40"/>
      <c r="AG4031" s="31"/>
      <c r="AH4031" s="40"/>
      <c r="AI4031" s="31"/>
      <c r="AJ4031" s="40"/>
    </row>
    <row r="4032" spans="1:36" x14ac:dyDescent="0.25">
      <c r="A4032" s="37" t="s">
        <v>32</v>
      </c>
      <c r="B4032" s="37">
        <v>49</v>
      </c>
      <c r="C4032" s="26" t="str">
        <f>IFERROR(INDEX(Clients[Client_Name],MATCH(Table312[[#This Row],[Client_Code]],Clients[Client_Code],0)),"")</f>
        <v>WALMART</v>
      </c>
      <c r="D4032" s="25">
        <v>6</v>
      </c>
      <c r="E4032" s="25">
        <v>5</v>
      </c>
      <c r="F4032" s="25" t="b">
        <f>IF(E4032&gt;(VLOOKUP(D4032,Months_Weeks!$A$2:$B$13,2,TRUE)),FALSE)</f>
        <v>0</v>
      </c>
      <c r="G4032" s="63">
        <f>IF(Table312[[#This Row],[Facility]]="Buin",1.5%,0.25%)</f>
        <v>2.5000000000000001E-3</v>
      </c>
      <c r="H4032" s="38">
        <v>50</v>
      </c>
      <c r="I4032" s="38"/>
      <c r="J4032" s="27">
        <f t="shared" si="372"/>
        <v>2044</v>
      </c>
      <c r="K4032" s="28">
        <f t="shared" si="373"/>
        <v>6</v>
      </c>
      <c r="L4032" s="27">
        <f>IF(K4032=0,0,IF(E4032&gt;1,E4032-1,VLOOKUP(K4032,Months_Weeks!$A$1:$B$13,2,0)))</f>
        <v>4</v>
      </c>
      <c r="M4032" s="29"/>
      <c r="N4032" s="39"/>
      <c r="O4032" s="39"/>
      <c r="P4032" s="50">
        <f t="shared" si="374"/>
        <v>0</v>
      </c>
      <c r="Q4032" s="28">
        <f t="shared" si="375"/>
        <v>6</v>
      </c>
      <c r="R4032" s="28">
        <f>IF(Q4032=0,0,IF(E4032&gt;1,E4032-1,VLOOKUP(Q4032,Months_Weeks!$A$1:$B$13,2,0)))</f>
        <v>4</v>
      </c>
      <c r="S4032" s="30"/>
      <c r="T4032" s="39"/>
      <c r="U4032" s="39"/>
      <c r="V4032" s="50">
        <f t="shared" si="376"/>
        <v>0</v>
      </c>
      <c r="W4032" s="28">
        <f t="shared" si="377"/>
        <v>6</v>
      </c>
      <c r="X4032" s="28">
        <f>IF(W4032=0,0,IF(E4032&gt;1,E4032-1,VLOOKUP(W4032,Months_Weeks!$A$1:$B$13,2,0)))</f>
        <v>4</v>
      </c>
      <c r="Y4032" s="30"/>
      <c r="Z4032" s="39"/>
      <c r="AA4032" s="31"/>
      <c r="AB4032" s="39"/>
      <c r="AC4032" s="31"/>
      <c r="AD4032" s="40"/>
      <c r="AE4032" s="31"/>
      <c r="AF4032" s="40"/>
      <c r="AG4032" s="31"/>
      <c r="AH4032" s="40"/>
      <c r="AI4032" s="31"/>
      <c r="AJ4032" s="40"/>
    </row>
    <row r="4033" spans="1:36" x14ac:dyDescent="0.25">
      <c r="A4033" s="37" t="s">
        <v>32</v>
      </c>
      <c r="B4033" s="37">
        <v>49</v>
      </c>
      <c r="C4033" s="26" t="str">
        <f>IFERROR(INDEX(Clients[Client_Name],MATCH(Table312[[#This Row],[Client_Code]],Clients[Client_Code],0)),"")</f>
        <v>WALMART</v>
      </c>
      <c r="D4033" s="25">
        <v>7</v>
      </c>
      <c r="E4033" s="25">
        <v>1</v>
      </c>
      <c r="F4033" s="25" t="b">
        <f>IF(E4033&gt;(VLOOKUP(D4033,Months_Weeks!$A$2:$B$13,2,TRUE)),FALSE)</f>
        <v>0</v>
      </c>
      <c r="G4033" s="63">
        <f>IF(Table312[[#This Row],[Facility]]="Buin",1.5%,0.25%)</f>
        <v>2.5000000000000001E-3</v>
      </c>
      <c r="H4033" s="38">
        <v>50</v>
      </c>
      <c r="I4033" s="38"/>
      <c r="J4033" s="27">
        <f t="shared" si="372"/>
        <v>2094</v>
      </c>
      <c r="K4033" s="28">
        <f t="shared" si="373"/>
        <v>6</v>
      </c>
      <c r="L4033" s="27">
        <f>IF(K4033=0,0,IF(E4033&gt;1,E4033-1,VLOOKUP(K4033,Months_Weeks!$A$1:$B$13,2,0)))</f>
        <v>5</v>
      </c>
      <c r="M4033" s="29"/>
      <c r="N4033" s="39"/>
      <c r="O4033" s="39"/>
      <c r="P4033" s="50">
        <f t="shared" si="374"/>
        <v>0</v>
      </c>
      <c r="Q4033" s="28">
        <f t="shared" si="375"/>
        <v>6</v>
      </c>
      <c r="R4033" s="28">
        <f>IF(Q4033=0,0,IF(E4033&gt;1,E4033-1,VLOOKUP(Q4033,Months_Weeks!$A$1:$B$13,2,0)))</f>
        <v>5</v>
      </c>
      <c r="S4033" s="30"/>
      <c r="T4033" s="39"/>
      <c r="U4033" s="39"/>
      <c r="V4033" s="50">
        <f t="shared" si="376"/>
        <v>0</v>
      </c>
      <c r="W4033" s="28">
        <f t="shared" si="377"/>
        <v>6</v>
      </c>
      <c r="X4033" s="28">
        <f>IF(W4033=0,0,IF(E4033&gt;1,E4033-1,VLOOKUP(W4033,Months_Weeks!$A$1:$B$13,2,0)))</f>
        <v>5</v>
      </c>
      <c r="Y4033" s="30"/>
      <c r="Z4033" s="39"/>
      <c r="AA4033" s="31"/>
      <c r="AB4033" s="39"/>
      <c r="AC4033" s="31"/>
      <c r="AD4033" s="40"/>
      <c r="AE4033" s="31"/>
      <c r="AF4033" s="40"/>
      <c r="AG4033" s="31"/>
      <c r="AH4033" s="40"/>
      <c r="AI4033" s="31"/>
      <c r="AJ4033" s="40"/>
    </row>
    <row r="4034" spans="1:36" x14ac:dyDescent="0.25">
      <c r="A4034" s="37" t="s">
        <v>32</v>
      </c>
      <c r="B4034" s="37">
        <v>49</v>
      </c>
      <c r="C4034" s="26" t="str">
        <f>IFERROR(INDEX(Clients[Client_Name],MATCH(Table312[[#This Row],[Client_Code]],Clients[Client_Code],0)),"")</f>
        <v>WALMART</v>
      </c>
      <c r="D4034" s="25">
        <v>7</v>
      </c>
      <c r="E4034" s="25">
        <v>2</v>
      </c>
      <c r="F4034" s="25" t="b">
        <f>IF(E4034&gt;(VLOOKUP(D4034,Months_Weeks!$A$2:$B$13,2,TRUE)),FALSE)</f>
        <v>0</v>
      </c>
      <c r="G4034" s="63">
        <f>IF(Table312[[#This Row],[Facility]]="Buin",1.5%,0.25%)</f>
        <v>2.5000000000000001E-3</v>
      </c>
      <c r="H4034" s="38">
        <v>50</v>
      </c>
      <c r="I4034" s="38"/>
      <c r="J4034" s="27">
        <f t="shared" ref="J4034:J4058" si="378" xml:space="preserve"> SUMIFS(J:J,$B:$B,$B4034,$D:$D,K4034,$E:$E,L4034,$A:$A,$A4034)+H4034-I4034</f>
        <v>2144</v>
      </c>
      <c r="K4034" s="28">
        <f t="shared" ref="K4034:K4058" si="379">IF(E4034&gt;1,D4034,D4034-1)</f>
        <v>7</v>
      </c>
      <c r="L4034" s="27">
        <f>IF(K4034=0,0,IF(E4034&gt;1,E4034-1,VLOOKUP(K4034,Months_Weeks!$A$1:$B$13,2,0)))</f>
        <v>1</v>
      </c>
      <c r="M4034" s="29"/>
      <c r="N4034" s="39"/>
      <c r="O4034" s="39"/>
      <c r="P4034" s="50">
        <f t="shared" ref="P4034:P4058" si="380" xml:space="preserve"> SUMIFS(P:P,$B:$B,$B4034,$D:$D,Q4034,$E:$E,R4034,$A:$A,$A4034)+N4034-O4034</f>
        <v>0</v>
      </c>
      <c r="Q4034" s="28">
        <f t="shared" ref="Q4034:Q4058" si="381">IF(E4034&gt;1,D4034,D4034-1)</f>
        <v>7</v>
      </c>
      <c r="R4034" s="28">
        <f>IF(Q4034=0,0,IF(E4034&gt;1,E4034-1,VLOOKUP(Q4034,Months_Weeks!$A$1:$B$13,2,0)))</f>
        <v>1</v>
      </c>
      <c r="S4034" s="30"/>
      <c r="T4034" s="39"/>
      <c r="U4034" s="39"/>
      <c r="V4034" s="50">
        <f t="shared" ref="V4034:V4058" si="382" xml:space="preserve"> SUMIFS(V:V,$B:$B,$B4034,$D:$D,W4034,$E:$E,X4034,$A:$A,$A4034)+T4034-U4034</f>
        <v>0</v>
      </c>
      <c r="W4034" s="28">
        <f t="shared" ref="W4034:W4058" si="383">IF(E4034&gt;1,D4034,D4034-1)</f>
        <v>7</v>
      </c>
      <c r="X4034" s="28">
        <f>IF(W4034=0,0,IF(E4034&gt;1,E4034-1,VLOOKUP(W4034,Months_Weeks!$A$1:$B$13,2,0)))</f>
        <v>1</v>
      </c>
      <c r="Y4034" s="30"/>
      <c r="Z4034" s="39"/>
      <c r="AA4034" s="31"/>
      <c r="AB4034" s="39"/>
      <c r="AC4034" s="31"/>
      <c r="AD4034" s="40"/>
      <c r="AE4034" s="31"/>
      <c r="AF4034" s="40"/>
      <c r="AG4034" s="31"/>
      <c r="AH4034" s="40"/>
      <c r="AI4034" s="31"/>
      <c r="AJ4034" s="40"/>
    </row>
    <row r="4035" spans="1:36" x14ac:dyDescent="0.25">
      <c r="A4035" s="37" t="s">
        <v>32</v>
      </c>
      <c r="B4035" s="37">
        <v>49</v>
      </c>
      <c r="C4035" s="26" t="str">
        <f>IFERROR(INDEX(Clients[Client_Name],MATCH(Table312[[#This Row],[Client_Code]],Clients[Client_Code],0)),"")</f>
        <v>WALMART</v>
      </c>
      <c r="D4035" s="25">
        <v>7</v>
      </c>
      <c r="E4035" s="25">
        <v>3</v>
      </c>
      <c r="F4035" s="25" t="b">
        <f>IF(E4035&gt;(VLOOKUP(D4035,Months_Weeks!$A$2:$B$13,2,TRUE)),FALSE)</f>
        <v>0</v>
      </c>
      <c r="G4035" s="63">
        <f>IF(Table312[[#This Row],[Facility]]="Buin",1.5%,0.25%)</f>
        <v>2.5000000000000001E-3</v>
      </c>
      <c r="H4035" s="38"/>
      <c r="I4035" s="38"/>
      <c r="J4035" s="27">
        <f t="shared" si="378"/>
        <v>2144</v>
      </c>
      <c r="K4035" s="28">
        <f t="shared" si="379"/>
        <v>7</v>
      </c>
      <c r="L4035" s="27">
        <f>IF(K4035=0,0,IF(E4035&gt;1,E4035-1,VLOOKUP(K4035,Months_Weeks!$A$1:$B$13,2,0)))</f>
        <v>2</v>
      </c>
      <c r="M4035" s="29"/>
      <c r="N4035" s="39"/>
      <c r="O4035" s="39"/>
      <c r="P4035" s="50">
        <f t="shared" si="380"/>
        <v>0</v>
      </c>
      <c r="Q4035" s="28">
        <f t="shared" si="381"/>
        <v>7</v>
      </c>
      <c r="R4035" s="28">
        <f>IF(Q4035=0,0,IF(E4035&gt;1,E4035-1,VLOOKUP(Q4035,Months_Weeks!$A$1:$B$13,2,0)))</f>
        <v>2</v>
      </c>
      <c r="S4035" s="30"/>
      <c r="T4035" s="39"/>
      <c r="U4035" s="39"/>
      <c r="V4035" s="50">
        <f t="shared" si="382"/>
        <v>0</v>
      </c>
      <c r="W4035" s="28">
        <f t="shared" si="383"/>
        <v>7</v>
      </c>
      <c r="X4035" s="28">
        <f>IF(W4035=0,0,IF(E4035&gt;1,E4035-1,VLOOKUP(W4035,Months_Weeks!$A$1:$B$13,2,0)))</f>
        <v>2</v>
      </c>
      <c r="Y4035" s="30"/>
      <c r="Z4035" s="39"/>
      <c r="AA4035" s="31"/>
      <c r="AB4035" s="39"/>
      <c r="AC4035" s="31"/>
      <c r="AD4035" s="40"/>
      <c r="AE4035" s="31"/>
      <c r="AF4035" s="40"/>
      <c r="AG4035" s="31"/>
      <c r="AH4035" s="40"/>
      <c r="AI4035" s="31"/>
      <c r="AJ4035" s="40"/>
    </row>
    <row r="4036" spans="1:36" x14ac:dyDescent="0.25">
      <c r="A4036" s="37" t="s">
        <v>32</v>
      </c>
      <c r="B4036" s="37">
        <v>49</v>
      </c>
      <c r="C4036" s="26" t="str">
        <f>IFERROR(INDEX(Clients[Client_Name],MATCH(Table312[[#This Row],[Client_Code]],Clients[Client_Code],0)),"")</f>
        <v>WALMART</v>
      </c>
      <c r="D4036" s="25">
        <v>7</v>
      </c>
      <c r="E4036" s="25">
        <v>4</v>
      </c>
      <c r="F4036" s="25" t="b">
        <f>IF(E4036&gt;(VLOOKUP(D4036,Months_Weeks!$A$2:$B$13,2,TRUE)),FALSE)</f>
        <v>0</v>
      </c>
      <c r="G4036" s="63">
        <f>IF(Table312[[#This Row],[Facility]]="Buin",1.5%,0.25%)</f>
        <v>2.5000000000000001E-3</v>
      </c>
      <c r="H4036" s="38"/>
      <c r="I4036" s="38"/>
      <c r="J4036" s="27">
        <f t="shared" si="378"/>
        <v>2144</v>
      </c>
      <c r="K4036" s="28">
        <f t="shared" si="379"/>
        <v>7</v>
      </c>
      <c r="L4036" s="27">
        <f>IF(K4036=0,0,IF(E4036&gt;1,E4036-1,VLOOKUP(K4036,Months_Weeks!$A$1:$B$13,2,0)))</f>
        <v>3</v>
      </c>
      <c r="M4036" s="29"/>
      <c r="N4036" s="39"/>
      <c r="O4036" s="39"/>
      <c r="P4036" s="50">
        <f t="shared" si="380"/>
        <v>0</v>
      </c>
      <c r="Q4036" s="28">
        <f t="shared" si="381"/>
        <v>7</v>
      </c>
      <c r="R4036" s="28">
        <f>IF(Q4036=0,0,IF(E4036&gt;1,E4036-1,VLOOKUP(Q4036,Months_Weeks!$A$1:$B$13,2,0)))</f>
        <v>3</v>
      </c>
      <c r="S4036" s="30"/>
      <c r="T4036" s="39"/>
      <c r="U4036" s="39"/>
      <c r="V4036" s="50">
        <f t="shared" si="382"/>
        <v>0</v>
      </c>
      <c r="W4036" s="28">
        <f t="shared" si="383"/>
        <v>7</v>
      </c>
      <c r="X4036" s="28">
        <f>IF(W4036=0,0,IF(E4036&gt;1,E4036-1,VLOOKUP(W4036,Months_Weeks!$A$1:$B$13,2,0)))</f>
        <v>3</v>
      </c>
      <c r="Y4036" s="30"/>
      <c r="Z4036" s="39">
        <v>289</v>
      </c>
      <c r="AA4036" s="31"/>
      <c r="AB4036" s="39"/>
      <c r="AC4036" s="31"/>
      <c r="AD4036" s="40"/>
      <c r="AE4036" s="31"/>
      <c r="AF4036" s="40"/>
      <c r="AG4036" s="31"/>
      <c r="AH4036" s="40"/>
      <c r="AI4036" s="31"/>
      <c r="AJ4036" s="40"/>
    </row>
    <row r="4037" spans="1:36" x14ac:dyDescent="0.25">
      <c r="A4037" s="37" t="s">
        <v>32</v>
      </c>
      <c r="B4037" s="37">
        <v>49</v>
      </c>
      <c r="C4037" s="26" t="str">
        <f>IFERROR(INDEX(Clients[Client_Name],MATCH(Table312[[#This Row],[Client_Code]],Clients[Client_Code],0)),"")</f>
        <v>WALMART</v>
      </c>
      <c r="D4037" s="25">
        <v>8</v>
      </c>
      <c r="E4037" s="25">
        <v>1</v>
      </c>
      <c r="F4037" s="25" t="b">
        <f>IF(E4037&gt;(VLOOKUP(D4037,Months_Weeks!$A$2:$B$13,2,TRUE)),FALSE)</f>
        <v>0</v>
      </c>
      <c r="G4037" s="63">
        <f>IF(Table312[[#This Row],[Facility]]="Buin",1.5%,0.25%)</f>
        <v>2.5000000000000001E-3</v>
      </c>
      <c r="H4037" s="38"/>
      <c r="I4037" s="38">
        <v>50</v>
      </c>
      <c r="J4037" s="27">
        <f t="shared" si="378"/>
        <v>2094</v>
      </c>
      <c r="K4037" s="28">
        <f t="shared" si="379"/>
        <v>7</v>
      </c>
      <c r="L4037" s="27">
        <f>IF(K4037=0,0,IF(E4037&gt;1,E4037-1,VLOOKUP(K4037,Months_Weeks!$A$1:$B$13,2,0)))</f>
        <v>4</v>
      </c>
      <c r="M4037" s="29"/>
      <c r="N4037" s="39"/>
      <c r="O4037" s="39"/>
      <c r="P4037" s="50">
        <f t="shared" si="380"/>
        <v>0</v>
      </c>
      <c r="Q4037" s="28">
        <f t="shared" si="381"/>
        <v>7</v>
      </c>
      <c r="R4037" s="28">
        <f>IF(Q4037=0,0,IF(E4037&gt;1,E4037-1,VLOOKUP(Q4037,Months_Weeks!$A$1:$B$13,2,0)))</f>
        <v>4</v>
      </c>
      <c r="S4037" s="30"/>
      <c r="T4037" s="39"/>
      <c r="U4037" s="39"/>
      <c r="V4037" s="50">
        <f t="shared" si="382"/>
        <v>0</v>
      </c>
      <c r="W4037" s="28">
        <f t="shared" si="383"/>
        <v>7</v>
      </c>
      <c r="X4037" s="28">
        <f>IF(W4037=0,0,IF(E4037&gt;1,E4037-1,VLOOKUP(W4037,Months_Weeks!$A$1:$B$13,2,0)))</f>
        <v>4</v>
      </c>
      <c r="Y4037" s="30"/>
      <c r="Z4037" s="39"/>
      <c r="AA4037" s="31"/>
      <c r="AB4037" s="39"/>
      <c r="AC4037" s="31"/>
      <c r="AD4037" s="40"/>
      <c r="AE4037" s="31"/>
      <c r="AF4037" s="40"/>
      <c r="AG4037" s="31"/>
      <c r="AH4037" s="40"/>
      <c r="AI4037" s="31"/>
      <c r="AJ4037" s="40"/>
    </row>
    <row r="4038" spans="1:36" x14ac:dyDescent="0.25">
      <c r="A4038" s="37" t="s">
        <v>32</v>
      </c>
      <c r="B4038" s="37">
        <v>49</v>
      </c>
      <c r="C4038" s="26" t="str">
        <f>IFERROR(INDEX(Clients[Client_Name],MATCH(Table312[[#This Row],[Client_Code]],Clients[Client_Code],0)),"")</f>
        <v>WALMART</v>
      </c>
      <c r="D4038" s="25">
        <v>8</v>
      </c>
      <c r="E4038" s="25">
        <v>2</v>
      </c>
      <c r="F4038" s="25" t="b">
        <f>IF(E4038&gt;(VLOOKUP(D4038,Months_Weeks!$A$2:$B$13,2,TRUE)),FALSE)</f>
        <v>0</v>
      </c>
      <c r="G4038" s="63">
        <f>IF(Table312[[#This Row],[Facility]]="Buin",1.5%,0.25%)</f>
        <v>2.5000000000000001E-3</v>
      </c>
      <c r="H4038" s="38"/>
      <c r="I4038" s="38">
        <v>50</v>
      </c>
      <c r="J4038" s="27">
        <f t="shared" si="378"/>
        <v>2044</v>
      </c>
      <c r="K4038" s="28">
        <f t="shared" si="379"/>
        <v>8</v>
      </c>
      <c r="L4038" s="27">
        <f>IF(K4038=0,0,IF(E4038&gt;1,E4038-1,VLOOKUP(K4038,Months_Weeks!$A$1:$B$13,2,0)))</f>
        <v>1</v>
      </c>
      <c r="M4038" s="29"/>
      <c r="N4038" s="39"/>
      <c r="O4038" s="39"/>
      <c r="P4038" s="50">
        <f t="shared" si="380"/>
        <v>0</v>
      </c>
      <c r="Q4038" s="28">
        <f t="shared" si="381"/>
        <v>8</v>
      </c>
      <c r="R4038" s="28">
        <f>IF(Q4038=0,0,IF(E4038&gt;1,E4038-1,VLOOKUP(Q4038,Months_Weeks!$A$1:$B$13,2,0)))</f>
        <v>1</v>
      </c>
      <c r="S4038" s="30"/>
      <c r="T4038" s="39"/>
      <c r="U4038" s="39"/>
      <c r="V4038" s="50">
        <f t="shared" si="382"/>
        <v>0</v>
      </c>
      <c r="W4038" s="28">
        <f t="shared" si="383"/>
        <v>8</v>
      </c>
      <c r="X4038" s="28">
        <f>IF(W4038=0,0,IF(E4038&gt;1,E4038-1,VLOOKUP(W4038,Months_Weeks!$A$1:$B$13,2,0)))</f>
        <v>1</v>
      </c>
      <c r="Y4038" s="30"/>
      <c r="Z4038" s="39"/>
      <c r="AA4038" s="31"/>
      <c r="AB4038" s="39"/>
      <c r="AC4038" s="31"/>
      <c r="AD4038" s="40"/>
      <c r="AE4038" s="31"/>
      <c r="AF4038" s="40"/>
      <c r="AG4038" s="31"/>
      <c r="AH4038" s="40"/>
      <c r="AI4038" s="31"/>
      <c r="AJ4038" s="40"/>
    </row>
    <row r="4039" spans="1:36" x14ac:dyDescent="0.25">
      <c r="A4039" s="37" t="s">
        <v>32</v>
      </c>
      <c r="B4039" s="37">
        <v>49</v>
      </c>
      <c r="C4039" s="26" t="str">
        <f>IFERROR(INDEX(Clients[Client_Name],MATCH(Table312[[#This Row],[Client_Code]],Clients[Client_Code],0)),"")</f>
        <v>WALMART</v>
      </c>
      <c r="D4039" s="25">
        <v>8</v>
      </c>
      <c r="E4039" s="25">
        <v>3</v>
      </c>
      <c r="F4039" s="25" t="b">
        <f>IF(E4039&gt;(VLOOKUP(D4039,Months_Weeks!$A$2:$B$13,2,TRUE)),FALSE)</f>
        <v>0</v>
      </c>
      <c r="G4039" s="63">
        <f>IF(Table312[[#This Row],[Facility]]="Buin",1.5%,0.25%)</f>
        <v>2.5000000000000001E-3</v>
      </c>
      <c r="H4039" s="38"/>
      <c r="I4039" s="38">
        <v>50</v>
      </c>
      <c r="J4039" s="27">
        <f t="shared" si="378"/>
        <v>1994</v>
      </c>
      <c r="K4039" s="28">
        <f t="shared" si="379"/>
        <v>8</v>
      </c>
      <c r="L4039" s="27">
        <f>IF(K4039=0,0,IF(E4039&gt;1,E4039-1,VLOOKUP(K4039,Months_Weeks!$A$1:$B$13,2,0)))</f>
        <v>2</v>
      </c>
      <c r="M4039" s="29"/>
      <c r="N4039" s="39"/>
      <c r="O4039" s="39"/>
      <c r="P4039" s="50">
        <f t="shared" si="380"/>
        <v>0</v>
      </c>
      <c r="Q4039" s="28">
        <f t="shared" si="381"/>
        <v>8</v>
      </c>
      <c r="R4039" s="28">
        <f>IF(Q4039=0,0,IF(E4039&gt;1,E4039-1,VLOOKUP(Q4039,Months_Weeks!$A$1:$B$13,2,0)))</f>
        <v>2</v>
      </c>
      <c r="S4039" s="30"/>
      <c r="T4039" s="39"/>
      <c r="U4039" s="39"/>
      <c r="V4039" s="50">
        <f t="shared" si="382"/>
        <v>0</v>
      </c>
      <c r="W4039" s="28">
        <f t="shared" si="383"/>
        <v>8</v>
      </c>
      <c r="X4039" s="28">
        <f>IF(W4039=0,0,IF(E4039&gt;1,E4039-1,VLOOKUP(W4039,Months_Weeks!$A$1:$B$13,2,0)))</f>
        <v>2</v>
      </c>
      <c r="Y4039" s="30"/>
      <c r="Z4039" s="39"/>
      <c r="AA4039" s="31"/>
      <c r="AB4039" s="39"/>
      <c r="AC4039" s="31"/>
      <c r="AD4039" s="40"/>
      <c r="AE4039" s="31"/>
      <c r="AF4039" s="40"/>
      <c r="AG4039" s="31"/>
      <c r="AH4039" s="40"/>
      <c r="AI4039" s="31"/>
      <c r="AJ4039" s="40"/>
    </row>
    <row r="4040" spans="1:36" x14ac:dyDescent="0.25">
      <c r="A4040" s="37" t="s">
        <v>32</v>
      </c>
      <c r="B4040" s="37">
        <v>49</v>
      </c>
      <c r="C4040" s="26" t="str">
        <f>IFERROR(INDEX(Clients[Client_Name],MATCH(Table312[[#This Row],[Client_Code]],Clients[Client_Code],0)),"")</f>
        <v>WALMART</v>
      </c>
      <c r="D4040" s="25">
        <v>8</v>
      </c>
      <c r="E4040" s="25">
        <v>4</v>
      </c>
      <c r="F4040" s="25" t="b">
        <f>IF(E4040&gt;(VLOOKUP(D4040,Months_Weeks!$A$2:$B$13,2,TRUE)),FALSE)</f>
        <v>0</v>
      </c>
      <c r="G4040" s="63">
        <f>IF(Table312[[#This Row],[Facility]]="Buin",1.5%,0.25%)</f>
        <v>2.5000000000000001E-3</v>
      </c>
      <c r="H4040" s="38"/>
      <c r="I4040" s="38">
        <v>50</v>
      </c>
      <c r="J4040" s="27">
        <f t="shared" si="378"/>
        <v>1944</v>
      </c>
      <c r="K4040" s="28">
        <f t="shared" si="379"/>
        <v>8</v>
      </c>
      <c r="L4040" s="27">
        <f>IF(K4040=0,0,IF(E4040&gt;1,E4040-1,VLOOKUP(K4040,Months_Weeks!$A$1:$B$13,2,0)))</f>
        <v>3</v>
      </c>
      <c r="M4040" s="29"/>
      <c r="N4040" s="39"/>
      <c r="O4040" s="39"/>
      <c r="P4040" s="50">
        <f t="shared" si="380"/>
        <v>0</v>
      </c>
      <c r="Q4040" s="28">
        <f t="shared" si="381"/>
        <v>8</v>
      </c>
      <c r="R4040" s="28">
        <f>IF(Q4040=0,0,IF(E4040&gt;1,E4040-1,VLOOKUP(Q4040,Months_Weeks!$A$1:$B$13,2,0)))</f>
        <v>3</v>
      </c>
      <c r="S4040" s="30"/>
      <c r="T4040" s="39"/>
      <c r="U4040" s="39"/>
      <c r="V4040" s="50">
        <f t="shared" si="382"/>
        <v>0</v>
      </c>
      <c r="W4040" s="28">
        <f t="shared" si="383"/>
        <v>8</v>
      </c>
      <c r="X4040" s="28">
        <f>IF(W4040=0,0,IF(E4040&gt;1,E4040-1,VLOOKUP(W4040,Months_Weeks!$A$1:$B$13,2,0)))</f>
        <v>3</v>
      </c>
      <c r="Y4040" s="30"/>
      <c r="Z4040" s="39">
        <v>249</v>
      </c>
      <c r="AA4040" s="31"/>
      <c r="AB4040" s="39"/>
      <c r="AC4040" s="31"/>
      <c r="AD4040" s="40"/>
      <c r="AE4040" s="31"/>
      <c r="AF4040" s="40"/>
      <c r="AG4040" s="31"/>
      <c r="AH4040" s="40"/>
      <c r="AI4040" s="31"/>
      <c r="AJ4040" s="40"/>
    </row>
    <row r="4041" spans="1:36" x14ac:dyDescent="0.25">
      <c r="A4041" s="37" t="s">
        <v>32</v>
      </c>
      <c r="B4041" s="37">
        <v>49</v>
      </c>
      <c r="C4041" s="26" t="str">
        <f>IFERROR(INDEX(Clients[Client_Name],MATCH(Table312[[#This Row],[Client_Code]],Clients[Client_Code],0)),"")</f>
        <v>WALMART</v>
      </c>
      <c r="D4041" s="25">
        <v>9</v>
      </c>
      <c r="E4041" s="25">
        <v>1</v>
      </c>
      <c r="F4041" s="25" t="b">
        <f>IF(E4041&gt;(VLOOKUP(D4041,Months_Weeks!$A$2:$B$13,2,TRUE)),FALSE)</f>
        <v>0</v>
      </c>
      <c r="G4041" s="63">
        <f>IF(Table312[[#This Row],[Facility]]="Buin",1.5%,0.25%)</f>
        <v>2.5000000000000001E-3</v>
      </c>
      <c r="H4041" s="38"/>
      <c r="I4041" s="38">
        <v>50</v>
      </c>
      <c r="J4041" s="27">
        <f t="shared" si="378"/>
        <v>1894</v>
      </c>
      <c r="K4041" s="28">
        <f t="shared" si="379"/>
        <v>8</v>
      </c>
      <c r="L4041" s="27">
        <f>IF(K4041=0,0,IF(E4041&gt;1,E4041-1,VLOOKUP(K4041,Months_Weeks!$A$1:$B$13,2,0)))</f>
        <v>4</v>
      </c>
      <c r="M4041" s="29"/>
      <c r="N4041" s="39"/>
      <c r="O4041" s="39"/>
      <c r="P4041" s="50">
        <f t="shared" si="380"/>
        <v>0</v>
      </c>
      <c r="Q4041" s="28">
        <f t="shared" si="381"/>
        <v>8</v>
      </c>
      <c r="R4041" s="28">
        <f>IF(Q4041=0,0,IF(E4041&gt;1,E4041-1,VLOOKUP(Q4041,Months_Weeks!$A$1:$B$13,2,0)))</f>
        <v>4</v>
      </c>
      <c r="S4041" s="30"/>
      <c r="T4041" s="39"/>
      <c r="U4041" s="39"/>
      <c r="V4041" s="50">
        <f t="shared" si="382"/>
        <v>0</v>
      </c>
      <c r="W4041" s="28">
        <f t="shared" si="383"/>
        <v>8</v>
      </c>
      <c r="X4041" s="28">
        <f>IF(W4041=0,0,IF(E4041&gt;1,E4041-1,VLOOKUP(W4041,Months_Weeks!$A$1:$B$13,2,0)))</f>
        <v>4</v>
      </c>
      <c r="Y4041" s="30"/>
      <c r="Z4041" s="39"/>
      <c r="AA4041" s="31"/>
      <c r="AB4041" s="39"/>
      <c r="AC4041" s="31"/>
      <c r="AD4041" s="40"/>
      <c r="AE4041" s="31"/>
      <c r="AF4041" s="40"/>
      <c r="AG4041" s="31"/>
      <c r="AH4041" s="40"/>
      <c r="AI4041" s="31"/>
      <c r="AJ4041" s="40"/>
    </row>
    <row r="4042" spans="1:36" x14ac:dyDescent="0.25">
      <c r="A4042" s="37" t="s">
        <v>32</v>
      </c>
      <c r="B4042" s="37">
        <v>49</v>
      </c>
      <c r="C4042" s="26" t="str">
        <f>IFERROR(INDEX(Clients[Client_Name],MATCH(Table312[[#This Row],[Client_Code]],Clients[Client_Code],0)),"")</f>
        <v>WALMART</v>
      </c>
      <c r="D4042" s="25">
        <v>9</v>
      </c>
      <c r="E4042" s="25">
        <v>2</v>
      </c>
      <c r="F4042" s="25" t="b">
        <f>IF(E4042&gt;(VLOOKUP(D4042,Months_Weeks!$A$2:$B$13,2,TRUE)),FALSE)</f>
        <v>0</v>
      </c>
      <c r="G4042" s="63">
        <f>IF(Table312[[#This Row],[Facility]]="Buin",1.5%,0.25%)</f>
        <v>2.5000000000000001E-3</v>
      </c>
      <c r="H4042" s="38"/>
      <c r="I4042" s="38">
        <v>50</v>
      </c>
      <c r="J4042" s="27">
        <f t="shared" si="378"/>
        <v>1844</v>
      </c>
      <c r="K4042" s="28">
        <f t="shared" si="379"/>
        <v>9</v>
      </c>
      <c r="L4042" s="27">
        <f>IF(K4042=0,0,IF(E4042&gt;1,E4042-1,VLOOKUP(K4042,Months_Weeks!$A$1:$B$13,2,0)))</f>
        <v>1</v>
      </c>
      <c r="M4042" s="29"/>
      <c r="N4042" s="39"/>
      <c r="O4042" s="39"/>
      <c r="P4042" s="50">
        <f t="shared" si="380"/>
        <v>0</v>
      </c>
      <c r="Q4042" s="28">
        <f t="shared" si="381"/>
        <v>9</v>
      </c>
      <c r="R4042" s="28">
        <f>IF(Q4042=0,0,IF(E4042&gt;1,E4042-1,VLOOKUP(Q4042,Months_Weeks!$A$1:$B$13,2,0)))</f>
        <v>1</v>
      </c>
      <c r="S4042" s="30"/>
      <c r="T4042" s="39"/>
      <c r="U4042" s="39"/>
      <c r="V4042" s="50">
        <f t="shared" si="382"/>
        <v>0</v>
      </c>
      <c r="W4042" s="28">
        <f t="shared" si="383"/>
        <v>9</v>
      </c>
      <c r="X4042" s="28">
        <f>IF(W4042=0,0,IF(E4042&gt;1,E4042-1,VLOOKUP(W4042,Months_Weeks!$A$1:$B$13,2,0)))</f>
        <v>1</v>
      </c>
      <c r="Y4042" s="30"/>
      <c r="Z4042" s="39"/>
      <c r="AA4042" s="31"/>
      <c r="AB4042" s="39"/>
      <c r="AC4042" s="31"/>
      <c r="AD4042" s="40"/>
      <c r="AE4042" s="31"/>
      <c r="AF4042" s="40"/>
      <c r="AG4042" s="31"/>
      <c r="AH4042" s="40"/>
      <c r="AI4042" s="31"/>
      <c r="AJ4042" s="40"/>
    </row>
    <row r="4043" spans="1:36" x14ac:dyDescent="0.25">
      <c r="A4043" s="37" t="s">
        <v>32</v>
      </c>
      <c r="B4043" s="37">
        <v>49</v>
      </c>
      <c r="C4043" s="26" t="str">
        <f>IFERROR(INDEX(Clients[Client_Name],MATCH(Table312[[#This Row],[Client_Code]],Clients[Client_Code],0)),"")</f>
        <v>WALMART</v>
      </c>
      <c r="D4043" s="25">
        <v>9</v>
      </c>
      <c r="E4043" s="25">
        <v>3</v>
      </c>
      <c r="F4043" s="25" t="b">
        <f>IF(E4043&gt;(VLOOKUP(D4043,Months_Weeks!$A$2:$B$13,2,TRUE)),FALSE)</f>
        <v>0</v>
      </c>
      <c r="G4043" s="63">
        <f>IF(Table312[[#This Row],[Facility]]="Buin",1.5%,0.25%)</f>
        <v>2.5000000000000001E-3</v>
      </c>
      <c r="H4043" s="38"/>
      <c r="I4043" s="38">
        <v>50</v>
      </c>
      <c r="J4043" s="27">
        <f t="shared" si="378"/>
        <v>1794</v>
      </c>
      <c r="K4043" s="28">
        <f t="shared" si="379"/>
        <v>9</v>
      </c>
      <c r="L4043" s="27">
        <f>IF(K4043=0,0,IF(E4043&gt;1,E4043-1,VLOOKUP(K4043,Months_Weeks!$A$1:$B$13,2,0)))</f>
        <v>2</v>
      </c>
      <c r="M4043" s="29"/>
      <c r="N4043" s="39"/>
      <c r="O4043" s="39"/>
      <c r="P4043" s="50">
        <f t="shared" si="380"/>
        <v>0</v>
      </c>
      <c r="Q4043" s="28">
        <f t="shared" si="381"/>
        <v>9</v>
      </c>
      <c r="R4043" s="28">
        <f>IF(Q4043=0,0,IF(E4043&gt;1,E4043-1,VLOOKUP(Q4043,Months_Weeks!$A$1:$B$13,2,0)))</f>
        <v>2</v>
      </c>
      <c r="S4043" s="30"/>
      <c r="T4043" s="39"/>
      <c r="U4043" s="39"/>
      <c r="V4043" s="50">
        <f t="shared" si="382"/>
        <v>0</v>
      </c>
      <c r="W4043" s="28">
        <f t="shared" si="383"/>
        <v>9</v>
      </c>
      <c r="X4043" s="28">
        <f>IF(W4043=0,0,IF(E4043&gt;1,E4043-1,VLOOKUP(W4043,Months_Weeks!$A$1:$B$13,2,0)))</f>
        <v>2</v>
      </c>
      <c r="Y4043" s="30"/>
      <c r="Z4043" s="39"/>
      <c r="AA4043" s="31"/>
      <c r="AB4043" s="39"/>
      <c r="AC4043" s="31"/>
      <c r="AD4043" s="40"/>
      <c r="AE4043" s="31"/>
      <c r="AF4043" s="40"/>
      <c r="AG4043" s="31"/>
      <c r="AH4043" s="40"/>
      <c r="AI4043" s="31"/>
      <c r="AJ4043" s="40"/>
    </row>
    <row r="4044" spans="1:36" x14ac:dyDescent="0.25">
      <c r="A4044" s="37" t="s">
        <v>32</v>
      </c>
      <c r="B4044" s="37">
        <v>49</v>
      </c>
      <c r="C4044" s="26" t="str">
        <f>IFERROR(INDEX(Clients[Client_Name],MATCH(Table312[[#This Row],[Client_Code]],Clients[Client_Code],0)),"")</f>
        <v>WALMART</v>
      </c>
      <c r="D4044" s="25">
        <v>9</v>
      </c>
      <c r="E4044" s="25">
        <v>4</v>
      </c>
      <c r="F4044" s="25" t="b">
        <f>IF(E4044&gt;(VLOOKUP(D4044,Months_Weeks!$A$2:$B$13,2,TRUE)),FALSE)</f>
        <v>0</v>
      </c>
      <c r="G4044" s="63">
        <f>IF(Table312[[#This Row],[Facility]]="Buin",1.5%,0.25%)</f>
        <v>2.5000000000000001E-3</v>
      </c>
      <c r="H4044" s="38"/>
      <c r="I4044" s="38">
        <v>50</v>
      </c>
      <c r="J4044" s="27">
        <f t="shared" si="378"/>
        <v>1744</v>
      </c>
      <c r="K4044" s="28">
        <f t="shared" si="379"/>
        <v>9</v>
      </c>
      <c r="L4044" s="27">
        <f>IF(K4044=0,0,IF(E4044&gt;1,E4044-1,VLOOKUP(K4044,Months_Weeks!$A$1:$B$13,2,0)))</f>
        <v>3</v>
      </c>
      <c r="M4044" s="29"/>
      <c r="N4044" s="39"/>
      <c r="O4044" s="39"/>
      <c r="P4044" s="50">
        <f t="shared" si="380"/>
        <v>0</v>
      </c>
      <c r="Q4044" s="28">
        <f t="shared" si="381"/>
        <v>9</v>
      </c>
      <c r="R4044" s="28">
        <f>IF(Q4044=0,0,IF(E4044&gt;1,E4044-1,VLOOKUP(Q4044,Months_Weeks!$A$1:$B$13,2,0)))</f>
        <v>3</v>
      </c>
      <c r="S4044" s="30"/>
      <c r="T4044" s="39"/>
      <c r="U4044" s="39"/>
      <c r="V4044" s="50">
        <f t="shared" si="382"/>
        <v>0</v>
      </c>
      <c r="W4044" s="28">
        <f t="shared" si="383"/>
        <v>9</v>
      </c>
      <c r="X4044" s="28">
        <f>IF(W4044=0,0,IF(E4044&gt;1,E4044-1,VLOOKUP(W4044,Months_Weeks!$A$1:$B$13,2,0)))</f>
        <v>3</v>
      </c>
      <c r="Y4044" s="30"/>
      <c r="Z4044" s="39">
        <v>262</v>
      </c>
      <c r="AA4044" s="31"/>
      <c r="AB4044" s="39"/>
      <c r="AC4044" s="31"/>
      <c r="AD4044" s="40"/>
      <c r="AE4044" s="31"/>
      <c r="AF4044" s="40"/>
      <c r="AG4044" s="31"/>
      <c r="AH4044" s="40"/>
      <c r="AI4044" s="31"/>
      <c r="AJ4044" s="40"/>
    </row>
    <row r="4045" spans="1:36" x14ac:dyDescent="0.25">
      <c r="A4045" s="37" t="s">
        <v>32</v>
      </c>
      <c r="B4045" s="37">
        <v>49</v>
      </c>
      <c r="C4045" s="26" t="str">
        <f>IFERROR(INDEX(Clients[Client_Name],MATCH(Table312[[#This Row],[Client_Code]],Clients[Client_Code],0)),"")</f>
        <v>WALMART</v>
      </c>
      <c r="D4045" s="25">
        <v>9</v>
      </c>
      <c r="E4045" s="25">
        <v>5</v>
      </c>
      <c r="F4045" s="25" t="b">
        <f>IF(E4045&gt;(VLOOKUP(D4045,Months_Weeks!$A$2:$B$13,2,TRUE)),FALSE)</f>
        <v>0</v>
      </c>
      <c r="G4045" s="63">
        <f>IF(Table312[[#This Row],[Facility]]="Buin",1.5%,0.25%)</f>
        <v>2.5000000000000001E-3</v>
      </c>
      <c r="H4045" s="38"/>
      <c r="I4045" s="38"/>
      <c r="J4045" s="27">
        <f t="shared" si="378"/>
        <v>1744</v>
      </c>
      <c r="K4045" s="28">
        <f t="shared" si="379"/>
        <v>9</v>
      </c>
      <c r="L4045" s="27">
        <f>IF(K4045=0,0,IF(E4045&gt;1,E4045-1,VLOOKUP(K4045,Months_Weeks!$A$1:$B$13,2,0)))</f>
        <v>4</v>
      </c>
      <c r="M4045" s="29"/>
      <c r="N4045" s="39"/>
      <c r="O4045" s="39"/>
      <c r="P4045" s="50">
        <f t="shared" si="380"/>
        <v>0</v>
      </c>
      <c r="Q4045" s="28">
        <f t="shared" si="381"/>
        <v>9</v>
      </c>
      <c r="R4045" s="28">
        <f>IF(Q4045=0,0,IF(E4045&gt;1,E4045-1,VLOOKUP(Q4045,Months_Weeks!$A$1:$B$13,2,0)))</f>
        <v>4</v>
      </c>
      <c r="S4045" s="30"/>
      <c r="T4045" s="39"/>
      <c r="U4045" s="39"/>
      <c r="V4045" s="50">
        <f t="shared" si="382"/>
        <v>0</v>
      </c>
      <c r="W4045" s="28">
        <f t="shared" si="383"/>
        <v>9</v>
      </c>
      <c r="X4045" s="28">
        <f>IF(W4045=0,0,IF(E4045&gt;1,E4045-1,VLOOKUP(W4045,Months_Weeks!$A$1:$B$13,2,0)))</f>
        <v>4</v>
      </c>
      <c r="Y4045" s="30"/>
      <c r="Z4045" s="39"/>
      <c r="AA4045" s="31"/>
      <c r="AB4045" s="39"/>
      <c r="AC4045" s="31"/>
      <c r="AD4045" s="40"/>
      <c r="AE4045" s="31"/>
      <c r="AF4045" s="40"/>
      <c r="AG4045" s="31"/>
      <c r="AH4045" s="40"/>
      <c r="AI4045" s="31"/>
      <c r="AJ4045" s="40"/>
    </row>
    <row r="4046" spans="1:36" x14ac:dyDescent="0.25">
      <c r="A4046" s="37" t="s">
        <v>32</v>
      </c>
      <c r="B4046" s="37">
        <v>49</v>
      </c>
      <c r="C4046" s="26" t="str">
        <f>IFERROR(INDEX(Clients[Client_Name],MATCH(Table312[[#This Row],[Client_Code]],Clients[Client_Code],0)),"")</f>
        <v>WALMART</v>
      </c>
      <c r="D4046" s="25">
        <v>10</v>
      </c>
      <c r="E4046" s="25">
        <v>1</v>
      </c>
      <c r="F4046" s="25" t="b">
        <f>IF(E4046&gt;(VLOOKUP(D4046,Months_Weeks!$A$2:$B$13,2,TRUE)),FALSE)</f>
        <v>0</v>
      </c>
      <c r="G4046" s="63">
        <f>IF(Table312[[#This Row],[Facility]]="Buin",1.5%,0.25%)</f>
        <v>2.5000000000000001E-3</v>
      </c>
      <c r="H4046" s="38">
        <v>25</v>
      </c>
      <c r="I4046" s="38"/>
      <c r="J4046" s="27">
        <f t="shared" si="378"/>
        <v>1769</v>
      </c>
      <c r="K4046" s="28">
        <f t="shared" si="379"/>
        <v>9</v>
      </c>
      <c r="L4046" s="27">
        <f>IF(K4046=0,0,IF(E4046&gt;1,E4046-1,VLOOKUP(K4046,Months_Weeks!$A$1:$B$13,2,0)))</f>
        <v>5</v>
      </c>
      <c r="M4046" s="29"/>
      <c r="N4046" s="39"/>
      <c r="O4046" s="39"/>
      <c r="P4046" s="50">
        <f t="shared" si="380"/>
        <v>0</v>
      </c>
      <c r="Q4046" s="28">
        <f t="shared" si="381"/>
        <v>9</v>
      </c>
      <c r="R4046" s="28">
        <f>IF(Q4046=0,0,IF(E4046&gt;1,E4046-1,VLOOKUP(Q4046,Months_Weeks!$A$1:$B$13,2,0)))</f>
        <v>5</v>
      </c>
      <c r="S4046" s="30"/>
      <c r="T4046" s="39"/>
      <c r="U4046" s="39"/>
      <c r="V4046" s="50">
        <f t="shared" si="382"/>
        <v>0</v>
      </c>
      <c r="W4046" s="28">
        <f t="shared" si="383"/>
        <v>9</v>
      </c>
      <c r="X4046" s="28">
        <f>IF(W4046=0,0,IF(E4046&gt;1,E4046-1,VLOOKUP(W4046,Months_Weeks!$A$1:$B$13,2,0)))</f>
        <v>5</v>
      </c>
      <c r="Y4046" s="30"/>
      <c r="Z4046" s="39"/>
      <c r="AA4046" s="31"/>
      <c r="AB4046" s="39"/>
      <c r="AC4046" s="31"/>
      <c r="AD4046" s="40"/>
      <c r="AE4046" s="31"/>
      <c r="AF4046" s="40"/>
      <c r="AG4046" s="31"/>
      <c r="AH4046" s="40"/>
      <c r="AI4046" s="31"/>
      <c r="AJ4046" s="40"/>
    </row>
    <row r="4047" spans="1:36" x14ac:dyDescent="0.25">
      <c r="A4047" s="37" t="s">
        <v>32</v>
      </c>
      <c r="B4047" s="37">
        <v>49</v>
      </c>
      <c r="C4047" s="26" t="str">
        <f>IFERROR(INDEX(Clients[Client_Name],MATCH(Table312[[#This Row],[Client_Code]],Clients[Client_Code],0)),"")</f>
        <v>WALMART</v>
      </c>
      <c r="D4047" s="25">
        <v>10</v>
      </c>
      <c r="E4047" s="25">
        <v>2</v>
      </c>
      <c r="F4047" s="25" t="b">
        <f>IF(E4047&gt;(VLOOKUP(D4047,Months_Weeks!$A$2:$B$13,2,TRUE)),FALSE)</f>
        <v>0</v>
      </c>
      <c r="G4047" s="63">
        <f>IF(Table312[[#This Row],[Facility]]="Buin",1.5%,0.25%)</f>
        <v>2.5000000000000001E-3</v>
      </c>
      <c r="H4047" s="38">
        <v>25</v>
      </c>
      <c r="I4047" s="38"/>
      <c r="J4047" s="27">
        <f t="shared" si="378"/>
        <v>1794</v>
      </c>
      <c r="K4047" s="28">
        <f t="shared" si="379"/>
        <v>10</v>
      </c>
      <c r="L4047" s="27">
        <f>IF(K4047=0,0,IF(E4047&gt;1,E4047-1,VLOOKUP(K4047,Months_Weeks!$A$1:$B$13,2,0)))</f>
        <v>1</v>
      </c>
      <c r="M4047" s="29"/>
      <c r="N4047" s="39"/>
      <c r="O4047" s="39"/>
      <c r="P4047" s="50">
        <f t="shared" si="380"/>
        <v>0</v>
      </c>
      <c r="Q4047" s="28">
        <f t="shared" si="381"/>
        <v>10</v>
      </c>
      <c r="R4047" s="28">
        <f>IF(Q4047=0,0,IF(E4047&gt;1,E4047-1,VLOOKUP(Q4047,Months_Weeks!$A$1:$B$13,2,0)))</f>
        <v>1</v>
      </c>
      <c r="S4047" s="30"/>
      <c r="T4047" s="39"/>
      <c r="U4047" s="39"/>
      <c r="V4047" s="50">
        <f t="shared" si="382"/>
        <v>0</v>
      </c>
      <c r="W4047" s="28">
        <f t="shared" si="383"/>
        <v>10</v>
      </c>
      <c r="X4047" s="28">
        <f>IF(W4047=0,0,IF(E4047&gt;1,E4047-1,VLOOKUP(W4047,Months_Weeks!$A$1:$B$13,2,0)))</f>
        <v>1</v>
      </c>
      <c r="Y4047" s="30"/>
      <c r="Z4047" s="39"/>
      <c r="AA4047" s="31"/>
      <c r="AB4047" s="39"/>
      <c r="AC4047" s="31"/>
      <c r="AD4047" s="40"/>
      <c r="AE4047" s="31"/>
      <c r="AF4047" s="40"/>
      <c r="AG4047" s="31"/>
      <c r="AH4047" s="40"/>
      <c r="AI4047" s="31"/>
      <c r="AJ4047" s="40"/>
    </row>
    <row r="4048" spans="1:36" x14ac:dyDescent="0.25">
      <c r="A4048" s="37" t="s">
        <v>32</v>
      </c>
      <c r="B4048" s="37">
        <v>49</v>
      </c>
      <c r="C4048" s="26" t="str">
        <f>IFERROR(INDEX(Clients[Client_Name],MATCH(Table312[[#This Row],[Client_Code]],Clients[Client_Code],0)),"")</f>
        <v>WALMART</v>
      </c>
      <c r="D4048" s="25">
        <v>10</v>
      </c>
      <c r="E4048" s="25">
        <v>3</v>
      </c>
      <c r="F4048" s="25" t="b">
        <f>IF(E4048&gt;(VLOOKUP(D4048,Months_Weeks!$A$2:$B$13,2,TRUE)),FALSE)</f>
        <v>0</v>
      </c>
      <c r="G4048" s="63">
        <f>IF(Table312[[#This Row],[Facility]]="Buin",1.5%,0.25%)</f>
        <v>2.5000000000000001E-3</v>
      </c>
      <c r="H4048" s="38">
        <v>25</v>
      </c>
      <c r="I4048" s="38"/>
      <c r="J4048" s="27">
        <f t="shared" si="378"/>
        <v>1819</v>
      </c>
      <c r="K4048" s="28">
        <f t="shared" si="379"/>
        <v>10</v>
      </c>
      <c r="L4048" s="27">
        <f>IF(K4048=0,0,IF(E4048&gt;1,E4048-1,VLOOKUP(K4048,Months_Weeks!$A$1:$B$13,2,0)))</f>
        <v>2</v>
      </c>
      <c r="M4048" s="29"/>
      <c r="N4048" s="39"/>
      <c r="O4048" s="39"/>
      <c r="P4048" s="50">
        <f t="shared" si="380"/>
        <v>0</v>
      </c>
      <c r="Q4048" s="28">
        <f t="shared" si="381"/>
        <v>10</v>
      </c>
      <c r="R4048" s="28">
        <f>IF(Q4048=0,0,IF(E4048&gt;1,E4048-1,VLOOKUP(Q4048,Months_Weeks!$A$1:$B$13,2,0)))</f>
        <v>2</v>
      </c>
      <c r="S4048" s="30"/>
      <c r="T4048" s="39"/>
      <c r="U4048" s="39"/>
      <c r="V4048" s="50">
        <f t="shared" si="382"/>
        <v>0</v>
      </c>
      <c r="W4048" s="28">
        <f t="shared" si="383"/>
        <v>10</v>
      </c>
      <c r="X4048" s="28">
        <f>IF(W4048=0,0,IF(E4048&gt;1,E4048-1,VLOOKUP(W4048,Months_Weeks!$A$1:$B$13,2,0)))</f>
        <v>2</v>
      </c>
      <c r="Y4048" s="30"/>
      <c r="Z4048" s="39"/>
      <c r="AA4048" s="31"/>
      <c r="AB4048" s="39"/>
      <c r="AC4048" s="31"/>
      <c r="AD4048" s="40"/>
      <c r="AE4048" s="31"/>
      <c r="AF4048" s="40"/>
      <c r="AG4048" s="31"/>
      <c r="AH4048" s="40"/>
      <c r="AI4048" s="31"/>
      <c r="AJ4048" s="40"/>
    </row>
    <row r="4049" spans="1:36" x14ac:dyDescent="0.25">
      <c r="A4049" s="37" t="s">
        <v>32</v>
      </c>
      <c r="B4049" s="37">
        <v>49</v>
      </c>
      <c r="C4049" s="26" t="str">
        <f>IFERROR(INDEX(Clients[Client_Name],MATCH(Table312[[#This Row],[Client_Code]],Clients[Client_Code],0)),"")</f>
        <v>WALMART</v>
      </c>
      <c r="D4049" s="25">
        <v>10</v>
      </c>
      <c r="E4049" s="25">
        <v>4</v>
      </c>
      <c r="F4049" s="25" t="b">
        <f>IF(E4049&gt;(VLOOKUP(D4049,Months_Weeks!$A$2:$B$13,2,TRUE)),FALSE)</f>
        <v>0</v>
      </c>
      <c r="G4049" s="63">
        <f>IF(Table312[[#This Row],[Facility]]="Buin",1.5%,0.25%)</f>
        <v>2.5000000000000001E-3</v>
      </c>
      <c r="H4049" s="38">
        <v>25</v>
      </c>
      <c r="I4049" s="38"/>
      <c r="J4049" s="27">
        <f t="shared" si="378"/>
        <v>1844</v>
      </c>
      <c r="K4049" s="28">
        <f t="shared" si="379"/>
        <v>10</v>
      </c>
      <c r="L4049" s="27">
        <f>IF(K4049=0,0,IF(E4049&gt;1,E4049-1,VLOOKUP(K4049,Months_Weeks!$A$1:$B$13,2,0)))</f>
        <v>3</v>
      </c>
      <c r="M4049" s="29"/>
      <c r="N4049" s="39"/>
      <c r="O4049" s="39"/>
      <c r="P4049" s="50">
        <f t="shared" si="380"/>
        <v>0</v>
      </c>
      <c r="Q4049" s="28">
        <f t="shared" si="381"/>
        <v>10</v>
      </c>
      <c r="R4049" s="28">
        <f>IF(Q4049=0,0,IF(E4049&gt;1,E4049-1,VLOOKUP(Q4049,Months_Weeks!$A$1:$B$13,2,0)))</f>
        <v>3</v>
      </c>
      <c r="S4049" s="30"/>
      <c r="T4049" s="39"/>
      <c r="U4049" s="39"/>
      <c r="V4049" s="50">
        <f t="shared" si="382"/>
        <v>0</v>
      </c>
      <c r="W4049" s="28">
        <f t="shared" si="383"/>
        <v>10</v>
      </c>
      <c r="X4049" s="28">
        <f>IF(W4049=0,0,IF(E4049&gt;1,E4049-1,VLOOKUP(W4049,Months_Weeks!$A$1:$B$13,2,0)))</f>
        <v>3</v>
      </c>
      <c r="Y4049" s="30"/>
      <c r="Z4049" s="39">
        <v>298</v>
      </c>
      <c r="AA4049" s="31"/>
      <c r="AB4049" s="39"/>
      <c r="AC4049" s="31"/>
      <c r="AD4049" s="40"/>
      <c r="AE4049" s="31"/>
      <c r="AF4049" s="40"/>
      <c r="AG4049" s="31"/>
      <c r="AH4049" s="40"/>
      <c r="AI4049" s="31"/>
      <c r="AJ4049" s="40"/>
    </row>
    <row r="4050" spans="1:36" x14ac:dyDescent="0.25">
      <c r="A4050" s="37" t="s">
        <v>32</v>
      </c>
      <c r="B4050" s="37">
        <v>49</v>
      </c>
      <c r="C4050" s="26" t="str">
        <f>IFERROR(INDEX(Clients[Client_Name],MATCH(Table312[[#This Row],[Client_Code]],Clients[Client_Code],0)),"")</f>
        <v>WALMART</v>
      </c>
      <c r="D4050" s="25">
        <v>11</v>
      </c>
      <c r="E4050" s="25">
        <v>1</v>
      </c>
      <c r="F4050" s="25" t="b">
        <f>IF(E4050&gt;(VLOOKUP(D4050,Months_Weeks!$A$2:$B$13,2,TRUE)),FALSE)</f>
        <v>0</v>
      </c>
      <c r="G4050" s="63">
        <f>IF(Table312[[#This Row],[Facility]]="Buin",1.5%,0.25%)</f>
        <v>2.5000000000000001E-3</v>
      </c>
      <c r="H4050" s="38">
        <v>25</v>
      </c>
      <c r="I4050" s="38"/>
      <c r="J4050" s="27">
        <f t="shared" si="378"/>
        <v>1869</v>
      </c>
      <c r="K4050" s="28">
        <f t="shared" si="379"/>
        <v>10</v>
      </c>
      <c r="L4050" s="27">
        <f>IF(K4050=0,0,IF(E4050&gt;1,E4050-1,VLOOKUP(K4050,Months_Weeks!$A$1:$B$13,2,0)))</f>
        <v>4</v>
      </c>
      <c r="M4050" s="29"/>
      <c r="N4050" s="39"/>
      <c r="O4050" s="39"/>
      <c r="P4050" s="50">
        <f t="shared" si="380"/>
        <v>0</v>
      </c>
      <c r="Q4050" s="28">
        <f t="shared" si="381"/>
        <v>10</v>
      </c>
      <c r="R4050" s="28">
        <f>IF(Q4050=0,0,IF(E4050&gt;1,E4050-1,VLOOKUP(Q4050,Months_Weeks!$A$1:$B$13,2,0)))</f>
        <v>4</v>
      </c>
      <c r="S4050" s="30"/>
      <c r="T4050" s="39"/>
      <c r="U4050" s="39"/>
      <c r="V4050" s="50">
        <f t="shared" si="382"/>
        <v>0</v>
      </c>
      <c r="W4050" s="28">
        <f t="shared" si="383"/>
        <v>10</v>
      </c>
      <c r="X4050" s="28">
        <f>IF(W4050=0,0,IF(E4050&gt;1,E4050-1,VLOOKUP(W4050,Months_Weeks!$A$1:$B$13,2,0)))</f>
        <v>4</v>
      </c>
      <c r="Y4050" s="30"/>
      <c r="Z4050" s="39"/>
      <c r="AA4050" s="31"/>
      <c r="AB4050" s="39"/>
      <c r="AC4050" s="31"/>
      <c r="AD4050" s="40"/>
      <c r="AE4050" s="31"/>
      <c r="AF4050" s="40"/>
      <c r="AG4050" s="31"/>
      <c r="AH4050" s="40"/>
      <c r="AI4050" s="31"/>
      <c r="AJ4050" s="40"/>
    </row>
    <row r="4051" spans="1:36" x14ac:dyDescent="0.25">
      <c r="A4051" s="37" t="s">
        <v>32</v>
      </c>
      <c r="B4051" s="37">
        <v>49</v>
      </c>
      <c r="C4051" s="26" t="str">
        <f>IFERROR(INDEX(Clients[Client_Name],MATCH(Table312[[#This Row],[Client_Code]],Clients[Client_Code],0)),"")</f>
        <v>WALMART</v>
      </c>
      <c r="D4051" s="25">
        <v>11</v>
      </c>
      <c r="E4051" s="25">
        <v>2</v>
      </c>
      <c r="F4051" s="25" t="b">
        <f>IF(E4051&gt;(VLOOKUP(D4051,Months_Weeks!$A$2:$B$13,2,TRUE)),FALSE)</f>
        <v>0</v>
      </c>
      <c r="G4051" s="63">
        <f>IF(Table312[[#This Row],[Facility]]="Buin",1.5%,0.25%)</f>
        <v>2.5000000000000001E-3</v>
      </c>
      <c r="H4051" s="38">
        <v>25</v>
      </c>
      <c r="I4051" s="38"/>
      <c r="J4051" s="27">
        <f t="shared" si="378"/>
        <v>1894</v>
      </c>
      <c r="K4051" s="28">
        <f t="shared" si="379"/>
        <v>11</v>
      </c>
      <c r="L4051" s="27">
        <f>IF(K4051=0,0,IF(E4051&gt;1,E4051-1,VLOOKUP(K4051,Months_Weeks!$A$1:$B$13,2,0)))</f>
        <v>1</v>
      </c>
      <c r="M4051" s="29"/>
      <c r="N4051" s="39"/>
      <c r="O4051" s="39"/>
      <c r="P4051" s="50">
        <f t="shared" si="380"/>
        <v>0</v>
      </c>
      <c r="Q4051" s="28">
        <f t="shared" si="381"/>
        <v>11</v>
      </c>
      <c r="R4051" s="28">
        <f>IF(Q4051=0,0,IF(E4051&gt;1,E4051-1,VLOOKUP(Q4051,Months_Weeks!$A$1:$B$13,2,0)))</f>
        <v>1</v>
      </c>
      <c r="S4051" s="30"/>
      <c r="T4051" s="39"/>
      <c r="U4051" s="39"/>
      <c r="V4051" s="50">
        <f t="shared" si="382"/>
        <v>0</v>
      </c>
      <c r="W4051" s="28">
        <f t="shared" si="383"/>
        <v>11</v>
      </c>
      <c r="X4051" s="28">
        <f>IF(W4051=0,0,IF(E4051&gt;1,E4051-1,VLOOKUP(W4051,Months_Weeks!$A$1:$B$13,2,0)))</f>
        <v>1</v>
      </c>
      <c r="Y4051" s="30"/>
      <c r="Z4051" s="39"/>
      <c r="AA4051" s="31"/>
      <c r="AB4051" s="39"/>
      <c r="AC4051" s="31"/>
      <c r="AD4051" s="40"/>
      <c r="AE4051" s="31"/>
      <c r="AF4051" s="40"/>
      <c r="AG4051" s="31"/>
      <c r="AH4051" s="40"/>
      <c r="AI4051" s="31"/>
      <c r="AJ4051" s="40"/>
    </row>
    <row r="4052" spans="1:36" x14ac:dyDescent="0.25">
      <c r="A4052" s="37" t="s">
        <v>32</v>
      </c>
      <c r="B4052" s="37">
        <v>49</v>
      </c>
      <c r="C4052" s="26" t="str">
        <f>IFERROR(INDEX(Clients[Client_Name],MATCH(Table312[[#This Row],[Client_Code]],Clients[Client_Code],0)),"")</f>
        <v>WALMART</v>
      </c>
      <c r="D4052" s="25">
        <v>11</v>
      </c>
      <c r="E4052" s="25">
        <v>3</v>
      </c>
      <c r="F4052" s="25" t="b">
        <f>IF(E4052&gt;(VLOOKUP(D4052,Months_Weeks!$A$2:$B$13,2,TRUE)),FALSE)</f>
        <v>0</v>
      </c>
      <c r="G4052" s="63">
        <f>IF(Table312[[#This Row],[Facility]]="Buin",1.5%,0.25%)</f>
        <v>2.5000000000000001E-3</v>
      </c>
      <c r="H4052" s="38">
        <v>25</v>
      </c>
      <c r="I4052" s="38"/>
      <c r="J4052" s="27">
        <f t="shared" si="378"/>
        <v>1919</v>
      </c>
      <c r="K4052" s="28">
        <f t="shared" si="379"/>
        <v>11</v>
      </c>
      <c r="L4052" s="27">
        <f>IF(K4052=0,0,IF(E4052&gt;1,E4052-1,VLOOKUP(K4052,Months_Weeks!$A$1:$B$13,2,0)))</f>
        <v>2</v>
      </c>
      <c r="M4052" s="29"/>
      <c r="N4052" s="39"/>
      <c r="O4052" s="39"/>
      <c r="P4052" s="50">
        <f t="shared" si="380"/>
        <v>0</v>
      </c>
      <c r="Q4052" s="28">
        <f t="shared" si="381"/>
        <v>11</v>
      </c>
      <c r="R4052" s="28">
        <f>IF(Q4052=0,0,IF(E4052&gt;1,E4052-1,VLOOKUP(Q4052,Months_Weeks!$A$1:$B$13,2,0)))</f>
        <v>2</v>
      </c>
      <c r="S4052" s="30"/>
      <c r="T4052" s="39"/>
      <c r="U4052" s="39"/>
      <c r="V4052" s="50">
        <f t="shared" si="382"/>
        <v>0</v>
      </c>
      <c r="W4052" s="28">
        <f t="shared" si="383"/>
        <v>11</v>
      </c>
      <c r="X4052" s="28">
        <f>IF(W4052=0,0,IF(E4052&gt;1,E4052-1,VLOOKUP(W4052,Months_Weeks!$A$1:$B$13,2,0)))</f>
        <v>2</v>
      </c>
      <c r="Y4052" s="30"/>
      <c r="Z4052" s="39"/>
      <c r="AA4052" s="31"/>
      <c r="AB4052" s="39"/>
      <c r="AC4052" s="31"/>
      <c r="AD4052" s="40"/>
      <c r="AE4052" s="31"/>
      <c r="AF4052" s="40"/>
      <c r="AG4052" s="31"/>
      <c r="AH4052" s="40"/>
      <c r="AI4052" s="31"/>
      <c r="AJ4052" s="40"/>
    </row>
    <row r="4053" spans="1:36" x14ac:dyDescent="0.25">
      <c r="A4053" s="37" t="s">
        <v>32</v>
      </c>
      <c r="B4053" s="37">
        <v>49</v>
      </c>
      <c r="C4053" s="26" t="str">
        <f>IFERROR(INDEX(Clients[Client_Name],MATCH(Table312[[#This Row],[Client_Code]],Clients[Client_Code],0)),"")</f>
        <v>WALMART</v>
      </c>
      <c r="D4053" s="25">
        <v>11</v>
      </c>
      <c r="E4053" s="25">
        <v>4</v>
      </c>
      <c r="F4053" s="25" t="b">
        <f>IF(E4053&gt;(VLOOKUP(D4053,Months_Weeks!$A$2:$B$13,2,TRUE)),FALSE)</f>
        <v>0</v>
      </c>
      <c r="G4053" s="63">
        <f>IF(Table312[[#This Row],[Facility]]="Buin",1.5%,0.25%)</f>
        <v>2.5000000000000001E-3</v>
      </c>
      <c r="H4053" s="38">
        <v>25</v>
      </c>
      <c r="I4053" s="38"/>
      <c r="J4053" s="27">
        <f t="shared" si="378"/>
        <v>1944</v>
      </c>
      <c r="K4053" s="28">
        <f t="shared" si="379"/>
        <v>11</v>
      </c>
      <c r="L4053" s="27">
        <f>IF(K4053=0,0,IF(E4053&gt;1,E4053-1,VLOOKUP(K4053,Months_Weeks!$A$1:$B$13,2,0)))</f>
        <v>3</v>
      </c>
      <c r="M4053" s="29"/>
      <c r="N4053" s="39"/>
      <c r="O4053" s="39"/>
      <c r="P4053" s="50">
        <f t="shared" si="380"/>
        <v>0</v>
      </c>
      <c r="Q4053" s="28">
        <f t="shared" si="381"/>
        <v>11</v>
      </c>
      <c r="R4053" s="28">
        <f>IF(Q4053=0,0,IF(E4053&gt;1,E4053-1,VLOOKUP(Q4053,Months_Weeks!$A$1:$B$13,2,0)))</f>
        <v>3</v>
      </c>
      <c r="S4053" s="30"/>
      <c r="T4053" s="39"/>
      <c r="U4053" s="39"/>
      <c r="V4053" s="50">
        <f t="shared" si="382"/>
        <v>0</v>
      </c>
      <c r="W4053" s="28">
        <f t="shared" si="383"/>
        <v>11</v>
      </c>
      <c r="X4053" s="28">
        <f>IF(W4053=0,0,IF(E4053&gt;1,E4053-1,VLOOKUP(W4053,Months_Weeks!$A$1:$B$13,2,0)))</f>
        <v>3</v>
      </c>
      <c r="Y4053" s="30"/>
      <c r="Z4053" s="39">
        <v>303</v>
      </c>
      <c r="AA4053" s="31"/>
      <c r="AB4053" s="39"/>
      <c r="AC4053" s="31"/>
      <c r="AD4053" s="40"/>
      <c r="AE4053" s="31"/>
      <c r="AF4053" s="40"/>
      <c r="AG4053" s="31"/>
      <c r="AH4053" s="40"/>
      <c r="AI4053" s="31"/>
      <c r="AJ4053" s="40"/>
    </row>
    <row r="4054" spans="1:36" x14ac:dyDescent="0.25">
      <c r="A4054" s="37" t="s">
        <v>32</v>
      </c>
      <c r="B4054" s="37">
        <v>49</v>
      </c>
      <c r="C4054" s="26" t="str">
        <f>IFERROR(INDEX(Clients[Client_Name],MATCH(Table312[[#This Row],[Client_Code]],Clients[Client_Code],0)),"")</f>
        <v>WALMART</v>
      </c>
      <c r="D4054" s="25">
        <v>12</v>
      </c>
      <c r="E4054" s="25">
        <v>1</v>
      </c>
      <c r="F4054" s="25" t="b">
        <f>IF(E4054&gt;(VLOOKUP(D4054,Months_Weeks!$A$2:$B$13,2,TRUE)),FALSE)</f>
        <v>0</v>
      </c>
      <c r="G4054" s="63">
        <f>IF(Table312[[#This Row],[Facility]]="Buin",1.5%,0.25%)</f>
        <v>2.5000000000000001E-3</v>
      </c>
      <c r="H4054" s="38">
        <v>25</v>
      </c>
      <c r="I4054" s="38"/>
      <c r="J4054" s="27">
        <f t="shared" si="378"/>
        <v>1969</v>
      </c>
      <c r="K4054" s="28">
        <f t="shared" si="379"/>
        <v>11</v>
      </c>
      <c r="L4054" s="27">
        <f>IF(K4054=0,0,IF(E4054&gt;1,E4054-1,VLOOKUP(K4054,Months_Weeks!$A$1:$B$13,2,0)))</f>
        <v>4</v>
      </c>
      <c r="M4054" s="29"/>
      <c r="N4054" s="39"/>
      <c r="O4054" s="39"/>
      <c r="P4054" s="50">
        <f t="shared" si="380"/>
        <v>0</v>
      </c>
      <c r="Q4054" s="28">
        <f t="shared" si="381"/>
        <v>11</v>
      </c>
      <c r="R4054" s="28">
        <f>IF(Q4054=0,0,IF(E4054&gt;1,E4054-1,VLOOKUP(Q4054,Months_Weeks!$A$1:$B$13,2,0)))</f>
        <v>4</v>
      </c>
      <c r="S4054" s="30"/>
      <c r="T4054" s="39"/>
      <c r="U4054" s="39"/>
      <c r="V4054" s="50">
        <f t="shared" si="382"/>
        <v>0</v>
      </c>
      <c r="W4054" s="28">
        <f t="shared" si="383"/>
        <v>11</v>
      </c>
      <c r="X4054" s="28">
        <f>IF(W4054=0,0,IF(E4054&gt;1,E4054-1,VLOOKUP(W4054,Months_Weeks!$A$1:$B$13,2,0)))</f>
        <v>4</v>
      </c>
      <c r="Y4054" s="30"/>
      <c r="Z4054" s="39"/>
      <c r="AA4054" s="31"/>
      <c r="AB4054" s="39"/>
      <c r="AC4054" s="31"/>
      <c r="AD4054" s="40"/>
      <c r="AE4054" s="31"/>
      <c r="AF4054" s="40"/>
      <c r="AG4054" s="31"/>
      <c r="AH4054" s="40"/>
      <c r="AI4054" s="31"/>
      <c r="AJ4054" s="40"/>
    </row>
    <row r="4055" spans="1:36" x14ac:dyDescent="0.25">
      <c r="A4055" s="37" t="s">
        <v>32</v>
      </c>
      <c r="B4055" s="37">
        <v>49</v>
      </c>
      <c r="C4055" s="26" t="str">
        <f>IFERROR(INDEX(Clients[Client_Name],MATCH(Table312[[#This Row],[Client_Code]],Clients[Client_Code],0)),"")</f>
        <v>WALMART</v>
      </c>
      <c r="D4055" s="25">
        <v>12</v>
      </c>
      <c r="E4055" s="25">
        <v>2</v>
      </c>
      <c r="F4055" s="25" t="b">
        <f>IF(E4055&gt;(VLOOKUP(D4055,Months_Weeks!$A$2:$B$13,2,TRUE)),FALSE)</f>
        <v>0</v>
      </c>
      <c r="G4055" s="63">
        <f>IF(Table312[[#This Row],[Facility]]="Buin",1.5%,0.25%)</f>
        <v>2.5000000000000001E-3</v>
      </c>
      <c r="H4055" s="38">
        <v>25</v>
      </c>
      <c r="I4055" s="38"/>
      <c r="J4055" s="27">
        <f t="shared" si="378"/>
        <v>1994</v>
      </c>
      <c r="K4055" s="28">
        <f t="shared" si="379"/>
        <v>12</v>
      </c>
      <c r="L4055" s="27">
        <f>IF(K4055=0,0,IF(E4055&gt;1,E4055-1,VLOOKUP(K4055,Months_Weeks!$A$1:$B$13,2,0)))</f>
        <v>1</v>
      </c>
      <c r="M4055" s="29"/>
      <c r="N4055" s="39"/>
      <c r="O4055" s="39"/>
      <c r="P4055" s="50">
        <f t="shared" si="380"/>
        <v>0</v>
      </c>
      <c r="Q4055" s="28">
        <f t="shared" si="381"/>
        <v>12</v>
      </c>
      <c r="R4055" s="28">
        <f>IF(Q4055=0,0,IF(E4055&gt;1,E4055-1,VLOOKUP(Q4055,Months_Weeks!$A$1:$B$13,2,0)))</f>
        <v>1</v>
      </c>
      <c r="S4055" s="30"/>
      <c r="T4055" s="39"/>
      <c r="U4055" s="39"/>
      <c r="V4055" s="50">
        <f t="shared" si="382"/>
        <v>0</v>
      </c>
      <c r="W4055" s="28">
        <f t="shared" si="383"/>
        <v>12</v>
      </c>
      <c r="X4055" s="28">
        <f>IF(W4055=0,0,IF(E4055&gt;1,E4055-1,VLOOKUP(W4055,Months_Weeks!$A$1:$B$13,2,0)))</f>
        <v>1</v>
      </c>
      <c r="Y4055" s="30"/>
      <c r="Z4055" s="39"/>
      <c r="AA4055" s="31"/>
      <c r="AB4055" s="39"/>
      <c r="AC4055" s="31"/>
      <c r="AD4055" s="40"/>
      <c r="AE4055" s="31"/>
      <c r="AF4055" s="40"/>
      <c r="AG4055" s="31"/>
      <c r="AH4055" s="40"/>
      <c r="AI4055" s="31"/>
      <c r="AJ4055" s="40"/>
    </row>
    <row r="4056" spans="1:36" x14ac:dyDescent="0.25">
      <c r="A4056" s="37" t="s">
        <v>32</v>
      </c>
      <c r="B4056" s="37">
        <v>49</v>
      </c>
      <c r="C4056" s="26" t="str">
        <f>IFERROR(INDEX(Clients[Client_Name],MATCH(Table312[[#This Row],[Client_Code]],Clients[Client_Code],0)),"")</f>
        <v>WALMART</v>
      </c>
      <c r="D4056" s="25">
        <v>12</v>
      </c>
      <c r="E4056" s="25">
        <v>3</v>
      </c>
      <c r="F4056" s="25" t="b">
        <f>IF(E4056&gt;(VLOOKUP(D4056,Months_Weeks!$A$2:$B$13,2,TRUE)),FALSE)</f>
        <v>0</v>
      </c>
      <c r="G4056" s="63">
        <f>IF(Table312[[#This Row],[Facility]]="Buin",1.5%,0.25%)</f>
        <v>2.5000000000000001E-3</v>
      </c>
      <c r="H4056" s="38"/>
      <c r="I4056" s="38"/>
      <c r="J4056" s="27">
        <f t="shared" si="378"/>
        <v>1994</v>
      </c>
      <c r="K4056" s="28">
        <f t="shared" si="379"/>
        <v>12</v>
      </c>
      <c r="L4056" s="27">
        <f>IF(K4056=0,0,IF(E4056&gt;1,E4056-1,VLOOKUP(K4056,Months_Weeks!$A$1:$B$13,2,0)))</f>
        <v>2</v>
      </c>
      <c r="M4056" s="29"/>
      <c r="N4056" s="39"/>
      <c r="O4056" s="39"/>
      <c r="P4056" s="50">
        <f t="shared" si="380"/>
        <v>0</v>
      </c>
      <c r="Q4056" s="28">
        <f t="shared" si="381"/>
        <v>12</v>
      </c>
      <c r="R4056" s="28">
        <f>IF(Q4056=0,0,IF(E4056&gt;1,E4056-1,VLOOKUP(Q4056,Months_Weeks!$A$1:$B$13,2,0)))</f>
        <v>2</v>
      </c>
      <c r="S4056" s="30"/>
      <c r="T4056" s="39"/>
      <c r="U4056" s="39"/>
      <c r="V4056" s="50">
        <f t="shared" si="382"/>
        <v>0</v>
      </c>
      <c r="W4056" s="28">
        <f t="shared" si="383"/>
        <v>12</v>
      </c>
      <c r="X4056" s="28">
        <f>IF(W4056=0,0,IF(E4056&gt;1,E4056-1,VLOOKUP(W4056,Months_Weeks!$A$1:$B$13,2,0)))</f>
        <v>2</v>
      </c>
      <c r="Y4056" s="30"/>
      <c r="Z4056" s="39"/>
      <c r="AA4056" s="31"/>
      <c r="AB4056" s="39"/>
      <c r="AC4056" s="31"/>
      <c r="AD4056" s="40"/>
      <c r="AE4056" s="31"/>
      <c r="AF4056" s="40"/>
      <c r="AG4056" s="31"/>
      <c r="AH4056" s="40"/>
      <c r="AI4056" s="31"/>
      <c r="AJ4056" s="40"/>
    </row>
    <row r="4057" spans="1:36" x14ac:dyDescent="0.25">
      <c r="A4057" s="37" t="s">
        <v>32</v>
      </c>
      <c r="B4057" s="37">
        <v>49</v>
      </c>
      <c r="C4057" s="26" t="str">
        <f>IFERROR(INDEX(Clients[Client_Name],MATCH(Table312[[#This Row],[Client_Code]],Clients[Client_Code],0)),"")</f>
        <v>WALMART</v>
      </c>
      <c r="D4057" s="25">
        <v>12</v>
      </c>
      <c r="E4057" s="25">
        <v>4</v>
      </c>
      <c r="F4057" s="25" t="b">
        <f>IF(E4057&gt;(VLOOKUP(D4057,Months_Weeks!$A$2:$B$13,2,TRUE)),FALSE)</f>
        <v>0</v>
      </c>
      <c r="G4057" s="63">
        <f>IF(Table312[[#This Row],[Facility]]="Buin",1.5%,0.25%)</f>
        <v>2.5000000000000001E-3</v>
      </c>
      <c r="H4057" s="38"/>
      <c r="I4057" s="38"/>
      <c r="J4057" s="27">
        <f t="shared" si="378"/>
        <v>1994</v>
      </c>
      <c r="K4057" s="28">
        <f t="shared" si="379"/>
        <v>12</v>
      </c>
      <c r="L4057" s="27">
        <f>IF(K4057=0,0,IF(E4057&gt;1,E4057-1,VLOOKUP(K4057,Months_Weeks!$A$1:$B$13,2,0)))</f>
        <v>3</v>
      </c>
      <c r="M4057" s="29"/>
      <c r="N4057" s="39"/>
      <c r="O4057" s="39"/>
      <c r="P4057" s="50">
        <f t="shared" si="380"/>
        <v>0</v>
      </c>
      <c r="Q4057" s="28">
        <f t="shared" si="381"/>
        <v>12</v>
      </c>
      <c r="R4057" s="28">
        <f>IF(Q4057=0,0,IF(E4057&gt;1,E4057-1,VLOOKUP(Q4057,Months_Weeks!$A$1:$B$13,2,0)))</f>
        <v>3</v>
      </c>
      <c r="S4057" s="30"/>
      <c r="T4057" s="39"/>
      <c r="U4057" s="39"/>
      <c r="V4057" s="50">
        <f t="shared" si="382"/>
        <v>0</v>
      </c>
      <c r="W4057" s="28">
        <f t="shared" si="383"/>
        <v>12</v>
      </c>
      <c r="X4057" s="28">
        <f>IF(W4057=0,0,IF(E4057&gt;1,E4057-1,VLOOKUP(W4057,Months_Weeks!$A$1:$B$13,2,0)))</f>
        <v>3</v>
      </c>
      <c r="Y4057" s="30"/>
      <c r="Z4057" s="39">
        <v>304</v>
      </c>
      <c r="AA4057" s="31"/>
      <c r="AB4057" s="39"/>
      <c r="AC4057" s="31"/>
      <c r="AD4057" s="40"/>
      <c r="AE4057" s="31"/>
      <c r="AF4057" s="40"/>
      <c r="AG4057" s="31"/>
      <c r="AH4057" s="40"/>
      <c r="AI4057" s="31"/>
      <c r="AJ4057" s="40"/>
    </row>
    <row r="4058" spans="1:36" x14ac:dyDescent="0.25">
      <c r="A4058" s="37" t="s">
        <v>32</v>
      </c>
      <c r="B4058" s="37">
        <v>49</v>
      </c>
      <c r="C4058" s="26" t="str">
        <f>IFERROR(INDEX(Clients[Client_Name],MATCH(Table312[[#This Row],[Client_Code]],Clients[Client_Code],0)),"")</f>
        <v>WALMART</v>
      </c>
      <c r="D4058" s="25">
        <v>12</v>
      </c>
      <c r="E4058" s="25">
        <v>5</v>
      </c>
      <c r="F4058" s="25" t="b">
        <f>IF(E4058&gt;(VLOOKUP(D4058,Months_Weeks!$A$2:$B$13,2,TRUE)),FALSE)</f>
        <v>0</v>
      </c>
      <c r="G4058" s="63">
        <f>IF(Table312[[#This Row],[Facility]]="Buin",1.5%,0.25%)</f>
        <v>2.5000000000000001E-3</v>
      </c>
      <c r="H4058" s="38"/>
      <c r="I4058" s="38"/>
      <c r="J4058" s="27">
        <f t="shared" si="378"/>
        <v>1994</v>
      </c>
      <c r="K4058" s="28">
        <f t="shared" si="379"/>
        <v>12</v>
      </c>
      <c r="L4058" s="27">
        <f>IF(K4058=0,0,IF(E4058&gt;1,E4058-1,VLOOKUP(K4058,Months_Weeks!$A$1:$B$13,2,0)))</f>
        <v>4</v>
      </c>
      <c r="M4058" s="29"/>
      <c r="N4058" s="39"/>
      <c r="O4058" s="39"/>
      <c r="P4058" s="50">
        <f t="shared" si="380"/>
        <v>0</v>
      </c>
      <c r="Q4058" s="28">
        <f t="shared" si="381"/>
        <v>12</v>
      </c>
      <c r="R4058" s="28">
        <f>IF(Q4058=0,0,IF(E4058&gt;1,E4058-1,VLOOKUP(Q4058,Months_Weeks!$A$1:$B$13,2,0)))</f>
        <v>4</v>
      </c>
      <c r="S4058" s="30"/>
      <c r="T4058" s="39"/>
      <c r="U4058" s="39"/>
      <c r="V4058" s="50">
        <f t="shared" si="382"/>
        <v>0</v>
      </c>
      <c r="W4058" s="28">
        <f t="shared" si="383"/>
        <v>12</v>
      </c>
      <c r="X4058" s="28">
        <f>IF(W4058=0,0,IF(E4058&gt;1,E4058-1,VLOOKUP(W4058,Months_Weeks!$A$1:$B$13,2,0)))</f>
        <v>4</v>
      </c>
      <c r="Y4058" s="30"/>
      <c r="Z4058" s="39"/>
      <c r="AA4058" s="31"/>
      <c r="AB4058" s="39"/>
      <c r="AC4058" s="31"/>
      <c r="AD4058" s="40"/>
      <c r="AE4058" s="31"/>
      <c r="AF4058" s="40"/>
      <c r="AG4058" s="31"/>
      <c r="AH4058" s="40"/>
      <c r="AI4058" s="31"/>
      <c r="AJ4058" s="40"/>
    </row>
  </sheetData>
  <sheetProtection insertColumns="0" insertRows="0"/>
  <dataValidations count="2">
    <dataValidation type="list" allowBlank="1" showInputMessage="1" showErrorMessage="1" sqref="A2:A1048576" xr:uid="{B84834D1-98EE-4B8D-BD81-8ECA5FC6CD0B}">
      <formula1>ddFacilities</formula1>
    </dataValidation>
    <dataValidation type="list" allowBlank="1" showInputMessage="1" showErrorMessage="1" sqref="B2:B4058" xr:uid="{97B98896-367D-4BFA-8035-57EA38DACDA9}">
      <formula1>INDIRECT(A2)</formula1>
    </dataValidation>
  </dataValidations>
  <pageMargins left="0.74803149606299213" right="0.74803149606299213" top="0.98425196850393704" bottom="0.98425196850393704" header="0.51181102362204722" footer="0.51181102362204722"/>
  <pageSetup scale="7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88722-ADF0-4B50-85BB-88599CD3145C}">
  <sheetPr codeName="Sheet3">
    <tabColor theme="8" tint="0.79998168889431442"/>
  </sheetPr>
  <dimension ref="A1"/>
  <sheetViews>
    <sheetView showGridLines="0" workbookViewId="0">
      <selection activeCell="A34" sqref="A34"/>
    </sheetView>
  </sheetViews>
  <sheetFormatPr baseColWidth="10" defaultColWidth="8.85546875" defaultRowHeight="15" x14ac:dyDescent="0.25"/>
  <cols>
    <col min="1" max="16384" width="8.85546875" style="2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83252-E460-4D68-8CA3-FC0329E883E5}">
  <sheetPr codeName="Sheet7">
    <tabColor rgb="FF002060"/>
  </sheetPr>
  <dimension ref="A1:N79"/>
  <sheetViews>
    <sheetView showGridLines="0" zoomScale="90" zoomScaleNormal="90" workbookViewId="0">
      <selection activeCell="C18" sqref="C18"/>
    </sheetView>
  </sheetViews>
  <sheetFormatPr baseColWidth="10" defaultColWidth="9.140625" defaultRowHeight="15" x14ac:dyDescent="0.25"/>
  <cols>
    <col min="1" max="1" width="9.28515625" bestFit="1" customWidth="1"/>
    <col min="2" max="2" width="16.28515625" bestFit="1" customWidth="1"/>
    <col min="3" max="3" width="36.7109375" bestFit="1" customWidth="1"/>
    <col min="4" max="4" width="15.28515625" bestFit="1" customWidth="1"/>
    <col min="5" max="5" width="21.7109375" bestFit="1" customWidth="1"/>
    <col min="6" max="6" width="13.28515625" bestFit="1" customWidth="1"/>
    <col min="7" max="7" width="13.140625" bestFit="1" customWidth="1"/>
    <col min="8" max="8" width="11.140625" bestFit="1" customWidth="1"/>
    <col min="9" max="9" width="20.5703125" bestFit="1" customWidth="1"/>
    <col min="10" max="10" width="23.28515625" bestFit="1" customWidth="1"/>
    <col min="11" max="11" width="24.42578125" bestFit="1" customWidth="1"/>
    <col min="12" max="12" width="31.85546875" style="3" bestFit="1" customWidth="1"/>
    <col min="13" max="13" width="30.5703125" bestFit="1" customWidth="1"/>
    <col min="14" max="14" width="51" bestFit="1" customWidth="1"/>
  </cols>
  <sheetData>
    <row r="1" spans="1:14" x14ac:dyDescent="0.25">
      <c r="A1" s="51" t="s">
        <v>31</v>
      </c>
      <c r="B1" s="52" t="s">
        <v>185</v>
      </c>
      <c r="C1" s="51" t="s">
        <v>184</v>
      </c>
      <c r="D1" s="53" t="s">
        <v>194</v>
      </c>
      <c r="E1" s="53" t="s">
        <v>258</v>
      </c>
      <c r="F1" s="53" t="s">
        <v>93</v>
      </c>
      <c r="G1" s="53" t="s">
        <v>94</v>
      </c>
      <c r="H1" s="53" t="s">
        <v>95</v>
      </c>
      <c r="I1" s="53" t="s">
        <v>96</v>
      </c>
      <c r="J1" s="53" t="s">
        <v>97</v>
      </c>
      <c r="K1" s="54" t="s">
        <v>98</v>
      </c>
      <c r="L1" s="54" t="s">
        <v>99</v>
      </c>
      <c r="M1" s="54" t="s">
        <v>100</v>
      </c>
      <c r="N1" s="55" t="s">
        <v>101</v>
      </c>
    </row>
    <row r="2" spans="1:14" x14ac:dyDescent="0.25">
      <c r="A2" t="s">
        <v>32</v>
      </c>
      <c r="B2" s="3">
        <v>1</v>
      </c>
      <c r="C2" s="26" t="str">
        <f>IFERROR(INDEX(Clients[Client_Name],MATCH(Table4[[#This Row],[Client_Code]],Clients[Client_Code],0)),"")</f>
        <v>AGRICOLA ARIZTIA</v>
      </c>
      <c r="D2" t="s">
        <v>102</v>
      </c>
      <c r="E2" s="57" t="s">
        <v>191</v>
      </c>
      <c r="G2" s="3"/>
      <c r="H2" s="3"/>
      <c r="J2" s="56"/>
      <c r="K2" s="3"/>
      <c r="L2" s="3">
        <v>1</v>
      </c>
      <c r="M2" s="3">
        <v>1</v>
      </c>
      <c r="N2" s="3"/>
    </row>
    <row r="3" spans="1:14" x14ac:dyDescent="0.25">
      <c r="A3" t="s">
        <v>32</v>
      </c>
      <c r="B3" s="3">
        <v>4</v>
      </c>
      <c r="C3" s="26" t="str">
        <f>IFERROR(INDEX(Clients[Client_Name],MATCH(Table4[[#This Row],[Client_Code]],Clients[Client_Code],0)),"")</f>
        <v>AGROSUPER COMERCIAL</v>
      </c>
      <c r="D3" s="57" t="s">
        <v>102</v>
      </c>
      <c r="E3" s="57" t="s">
        <v>191</v>
      </c>
      <c r="F3" s="3"/>
      <c r="G3" s="3"/>
      <c r="H3" s="3"/>
      <c r="I3" s="3"/>
      <c r="J3" s="56"/>
      <c r="K3" t="s">
        <v>259</v>
      </c>
      <c r="L3" s="3">
        <v>2</v>
      </c>
      <c r="M3" s="3">
        <v>6</v>
      </c>
      <c r="N3" s="3" t="s">
        <v>260</v>
      </c>
    </row>
    <row r="4" spans="1:14" x14ac:dyDescent="0.25">
      <c r="A4" t="s">
        <v>32</v>
      </c>
      <c r="B4" s="3">
        <v>5</v>
      </c>
      <c r="C4" s="26" t="str">
        <f>IFERROR(INDEX(Clients[Client_Name],MATCH(Table4[[#This Row],[Client_Code]],Clients[Client_Code],0)),"")</f>
        <v>ELABORADORA DOÑIHUE</v>
      </c>
      <c r="D4" s="57" t="s">
        <v>102</v>
      </c>
      <c r="E4" s="57" t="s">
        <v>191</v>
      </c>
      <c r="F4" s="3"/>
      <c r="G4" s="3"/>
      <c r="H4" s="3"/>
      <c r="I4" s="3"/>
      <c r="J4" s="56"/>
      <c r="K4" t="s">
        <v>259</v>
      </c>
      <c r="L4" s="3">
        <v>2</v>
      </c>
      <c r="M4" s="3">
        <v>6</v>
      </c>
      <c r="N4" s="3" t="s">
        <v>260</v>
      </c>
    </row>
    <row r="5" spans="1:14" x14ac:dyDescent="0.25">
      <c r="A5" t="s">
        <v>32</v>
      </c>
      <c r="B5" s="3">
        <v>6</v>
      </c>
      <c r="C5" s="26" t="str">
        <f>IFERROR(INDEX(Clients[Client_Name],MATCH(Table4[[#This Row],[Client_Code]],Clients[Client_Code],0)),"")</f>
        <v>FAENADORA LO MIRANDA</v>
      </c>
      <c r="D5" s="57" t="s">
        <v>102</v>
      </c>
      <c r="E5" s="57" t="s">
        <v>191</v>
      </c>
      <c r="F5" s="3"/>
      <c r="G5" s="3"/>
      <c r="H5" s="3"/>
      <c r="I5" s="3"/>
      <c r="J5" s="56"/>
      <c r="K5" t="s">
        <v>259</v>
      </c>
      <c r="L5" s="3">
        <v>2</v>
      </c>
      <c r="M5" s="3">
        <v>6</v>
      </c>
      <c r="N5" s="3" t="s">
        <v>260</v>
      </c>
    </row>
    <row r="6" spans="1:14" x14ac:dyDescent="0.25">
      <c r="A6" t="s">
        <v>32</v>
      </c>
      <c r="B6" s="3">
        <v>7</v>
      </c>
      <c r="C6" s="26" t="str">
        <f>IFERROR(INDEX(Clients[Client_Name],MATCH(Table4[[#This Row],[Client_Code]],Clients[Client_Code],0)),"")</f>
        <v>FAENADORA SAN VICENTE</v>
      </c>
      <c r="D6" s="57" t="s">
        <v>102</v>
      </c>
      <c r="E6" s="57" t="s">
        <v>191</v>
      </c>
      <c r="F6" s="3"/>
      <c r="G6" s="3"/>
      <c r="H6" s="3"/>
      <c r="I6" s="3"/>
      <c r="J6" s="56"/>
      <c r="K6" t="s">
        <v>259</v>
      </c>
      <c r="L6" s="3">
        <v>2</v>
      </c>
      <c r="M6" s="3">
        <v>6</v>
      </c>
      <c r="N6" s="3" t="s">
        <v>260</v>
      </c>
    </row>
    <row r="7" spans="1:14" x14ac:dyDescent="0.25">
      <c r="A7" t="s">
        <v>32</v>
      </c>
      <c r="B7" s="3">
        <v>8</v>
      </c>
      <c r="C7" s="26" t="str">
        <f>IFERROR(INDEX(Clients[Client_Name],MATCH(Table4[[#This Row],[Client_Code]],Clients[Client_Code],0)),"")</f>
        <v>SOPRAVAL</v>
      </c>
      <c r="D7" s="57" t="s">
        <v>102</v>
      </c>
      <c r="E7" s="57" t="s">
        <v>191</v>
      </c>
      <c r="F7" s="3"/>
      <c r="G7" s="3"/>
      <c r="H7" s="3"/>
      <c r="I7" s="3"/>
      <c r="J7" s="56"/>
      <c r="K7" t="s">
        <v>259</v>
      </c>
      <c r="L7" s="3">
        <v>2</v>
      </c>
      <c r="M7" s="3">
        <v>6</v>
      </c>
      <c r="N7" s="3" t="s">
        <v>260</v>
      </c>
    </row>
    <row r="8" spans="1:14" x14ac:dyDescent="0.25">
      <c r="A8" t="s">
        <v>32</v>
      </c>
      <c r="B8" s="3">
        <v>9</v>
      </c>
      <c r="C8" s="26" t="str">
        <f>IFERROR(INDEX(Clients[Client_Name],MATCH(Table4[[#This Row],[Client_Code]],Clients[Client_Code],0)),"")</f>
        <v>PROCESADORA DE ALIMENTOS DEL SUR</v>
      </c>
      <c r="D8" s="57" t="s">
        <v>102</v>
      </c>
      <c r="E8" s="57" t="s">
        <v>191</v>
      </c>
      <c r="F8" s="3"/>
      <c r="G8" s="3"/>
      <c r="H8" s="3"/>
      <c r="I8" s="3"/>
      <c r="J8" s="56"/>
      <c r="K8" t="s">
        <v>259</v>
      </c>
      <c r="L8" s="3">
        <v>2</v>
      </c>
      <c r="M8" s="3">
        <v>6</v>
      </c>
      <c r="N8" s="3" t="s">
        <v>260</v>
      </c>
    </row>
    <row r="9" spans="1:14" x14ac:dyDescent="0.25">
      <c r="A9" t="s">
        <v>32</v>
      </c>
      <c r="B9" s="3">
        <v>12</v>
      </c>
      <c r="C9" s="26" t="str">
        <f>IFERROR(INDEX(Clients[Client_Name],MATCH(Table4[[#This Row],[Client_Code]],Clients[Client_Code],0)),"")</f>
        <v>AQUACHILE</v>
      </c>
      <c r="D9" s="57" t="s">
        <v>102</v>
      </c>
      <c r="E9" s="57" t="s">
        <v>191</v>
      </c>
      <c r="F9" s="3"/>
      <c r="G9" s="3"/>
      <c r="H9" s="3"/>
      <c r="I9" s="3"/>
      <c r="J9" s="56"/>
      <c r="K9" s="3"/>
      <c r="L9" s="3">
        <v>1</v>
      </c>
      <c r="M9" s="3">
        <v>1</v>
      </c>
      <c r="N9" s="3"/>
    </row>
    <row r="10" spans="1:14" x14ac:dyDescent="0.25">
      <c r="A10" t="s">
        <v>32</v>
      </c>
      <c r="B10" s="3">
        <v>13</v>
      </c>
      <c r="C10" s="26" t="str">
        <f>IFERROR(INDEX(Clients[Client_Name],MATCH(Table4[[#This Row],[Client_Code]],Clients[Client_Code],0)),"")</f>
        <v>BIDFOOD</v>
      </c>
      <c r="D10" s="57" t="s">
        <v>102</v>
      </c>
      <c r="E10" s="57" t="s">
        <v>191</v>
      </c>
      <c r="F10" s="3"/>
      <c r="G10" s="3"/>
      <c r="H10" s="3"/>
      <c r="I10" s="3"/>
      <c r="J10" s="56"/>
      <c r="K10" s="3"/>
      <c r="L10" s="3">
        <v>1</v>
      </c>
      <c r="M10" s="3">
        <v>1</v>
      </c>
      <c r="N10" s="3"/>
    </row>
    <row r="11" spans="1:14" x14ac:dyDescent="0.25">
      <c r="A11" t="s">
        <v>32</v>
      </c>
      <c r="B11" s="3">
        <v>14</v>
      </c>
      <c r="C11" s="26" t="str">
        <f>IFERROR(INDEX(Clients[Client_Name],MATCH(Table4[[#This Row],[Client_Code]],Clients[Client_Code],0)),"")</f>
        <v>CIAL ALIMENTOS</v>
      </c>
      <c r="D11" s="57" t="s">
        <v>102</v>
      </c>
      <c r="E11" s="57" t="s">
        <v>191</v>
      </c>
      <c r="F11" s="3"/>
      <c r="G11" s="3"/>
      <c r="H11" s="3"/>
      <c r="I11" s="3"/>
      <c r="J11" s="56"/>
      <c r="K11" s="3"/>
      <c r="L11" s="3">
        <v>3</v>
      </c>
      <c r="M11" s="3">
        <v>3</v>
      </c>
      <c r="N11" s="3"/>
    </row>
    <row r="12" spans="1:14" x14ac:dyDescent="0.25">
      <c r="A12" t="s">
        <v>32</v>
      </c>
      <c r="B12" s="3">
        <v>17</v>
      </c>
      <c r="C12" s="26" t="str">
        <f>IFERROR(INDEX(Clients[Client_Name],MATCH(Table4[[#This Row],[Client_Code]],Clients[Client_Code],0)),"")</f>
        <v>COMERCIAL CASTRO</v>
      </c>
      <c r="D12" s="57" t="s">
        <v>102</v>
      </c>
      <c r="E12" s="57" t="s">
        <v>191</v>
      </c>
      <c r="F12" s="3"/>
      <c r="G12" s="3"/>
      <c r="H12" s="3"/>
      <c r="I12" s="3"/>
      <c r="J12" s="56"/>
      <c r="K12" s="3"/>
      <c r="L12" s="3">
        <v>1</v>
      </c>
      <c r="M12" s="3">
        <v>1</v>
      </c>
      <c r="N12" s="3"/>
    </row>
    <row r="13" spans="1:14" x14ac:dyDescent="0.25">
      <c r="A13" t="s">
        <v>32</v>
      </c>
      <c r="B13" s="3">
        <v>20</v>
      </c>
      <c r="C13" s="26" t="str">
        <f>IFERROR(INDEX(Clients[Client_Name],MATCH(Table4[[#This Row],[Client_Code]],Clients[Client_Code],0)),"")</f>
        <v>COMERCIAL LAS TORRES</v>
      </c>
      <c r="D13" s="57" t="s">
        <v>102</v>
      </c>
      <c r="E13" s="57" t="s">
        <v>191</v>
      </c>
      <c r="F13" s="3"/>
      <c r="G13" s="3"/>
      <c r="H13" s="3"/>
      <c r="I13" s="3"/>
      <c r="J13" s="56"/>
      <c r="K13" s="3"/>
      <c r="L13" s="3">
        <v>1</v>
      </c>
      <c r="M13" s="3">
        <v>1</v>
      </c>
      <c r="N13" s="3"/>
    </row>
    <row r="14" spans="1:14" x14ac:dyDescent="0.25">
      <c r="A14" t="s">
        <v>32</v>
      </c>
      <c r="B14" s="3">
        <v>22</v>
      </c>
      <c r="C14" s="26" t="str">
        <f>IFERROR(INDEX(Clients[Client_Name],MATCH(Table4[[#This Row],[Client_Code]],Clients[Client_Code],0)),"")</f>
        <v>COMERCIALIZADORA GLOBAL PRODUCTS</v>
      </c>
      <c r="D14" s="57" t="s">
        <v>102</v>
      </c>
      <c r="E14" s="57" t="s">
        <v>191</v>
      </c>
      <c r="F14" s="3"/>
      <c r="G14" s="3"/>
      <c r="H14" s="3"/>
      <c r="I14" s="3"/>
      <c r="J14" s="56"/>
      <c r="K14" s="3"/>
      <c r="L14" s="3">
        <v>1</v>
      </c>
      <c r="M14" s="3">
        <v>1</v>
      </c>
      <c r="N14" s="3"/>
    </row>
    <row r="15" spans="1:14" x14ac:dyDescent="0.25">
      <c r="A15" t="s">
        <v>32</v>
      </c>
      <c r="B15" s="3">
        <v>23</v>
      </c>
      <c r="C15" s="26" t="str">
        <f>IFERROR(INDEX(Clients[Client_Name],MATCH(Table4[[#This Row],[Client_Code]],Clients[Client_Code],0)),"")</f>
        <v>GLOBAL PROTEIN</v>
      </c>
      <c r="D15" s="57" t="s">
        <v>102</v>
      </c>
      <c r="E15" s="57" t="s">
        <v>191</v>
      </c>
      <c r="F15" s="3"/>
      <c r="G15" s="3"/>
      <c r="H15" s="3"/>
      <c r="I15" s="3"/>
      <c r="J15" s="56"/>
      <c r="K15" s="3"/>
      <c r="L15" s="3">
        <v>1</v>
      </c>
      <c r="M15" s="3">
        <v>1</v>
      </c>
      <c r="N15" s="3"/>
    </row>
    <row r="16" spans="1:14" x14ac:dyDescent="0.25">
      <c r="A16" t="s">
        <v>32</v>
      </c>
      <c r="B16" s="3">
        <v>24</v>
      </c>
      <c r="C16" s="26" t="str">
        <f>IFERROR(INDEX(Clients[Client_Name],MATCH(Table4[[#This Row],[Client_Code]],Clients[Client_Code],0)),"")</f>
        <v>GRANAROLO</v>
      </c>
      <c r="D16" s="57" t="s">
        <v>102</v>
      </c>
      <c r="E16" s="57" t="s">
        <v>191</v>
      </c>
      <c r="F16" s="3"/>
      <c r="G16" s="3"/>
      <c r="H16" s="3"/>
      <c r="I16" s="3"/>
      <c r="J16" s="56"/>
      <c r="K16" s="3"/>
      <c r="L16" s="3">
        <v>1</v>
      </c>
      <c r="M16" s="3">
        <v>1</v>
      </c>
      <c r="N16" s="3"/>
    </row>
    <row r="17" spans="1:14" x14ac:dyDescent="0.25">
      <c r="A17" t="s">
        <v>32</v>
      </c>
      <c r="B17" s="3">
        <v>29</v>
      </c>
      <c r="C17" s="26" t="str">
        <f>IFERROR(INDEX(Clients[Client_Name],MATCH(Table4[[#This Row],[Client_Code]],Clients[Client_Code],0)),"")</f>
        <v>JMB PARTNERS</v>
      </c>
      <c r="D17" s="57" t="s">
        <v>115</v>
      </c>
      <c r="E17" s="57" t="s">
        <v>191</v>
      </c>
      <c r="F17" t="s">
        <v>94</v>
      </c>
      <c r="G17" s="58">
        <v>3977532</v>
      </c>
      <c r="H17">
        <v>180</v>
      </c>
      <c r="I17" s="59">
        <v>951</v>
      </c>
      <c r="J17" s="56"/>
      <c r="K17" s="3"/>
      <c r="L17" s="3">
        <v>1</v>
      </c>
      <c r="M17" s="3">
        <v>1</v>
      </c>
      <c r="N17" s="3"/>
    </row>
    <row r="18" spans="1:14" x14ac:dyDescent="0.25">
      <c r="A18" t="s">
        <v>32</v>
      </c>
      <c r="B18" s="3">
        <v>31</v>
      </c>
      <c r="C18" s="26" t="str">
        <f>IFERROR(INDEX(Clients[Client_Name],MATCH(Table4[[#This Row],[Client_Code]],Clients[Client_Code],0)),"")</f>
        <v>LACTALIS</v>
      </c>
      <c r="D18" s="57" t="s">
        <v>102</v>
      </c>
      <c r="E18" s="57" t="s">
        <v>192</v>
      </c>
      <c r="F18" s="3"/>
      <c r="G18" s="3"/>
      <c r="H18" s="3"/>
      <c r="I18" s="3"/>
      <c r="J18" s="56"/>
      <c r="K18" s="3"/>
      <c r="L18" s="3">
        <v>1</v>
      </c>
      <c r="M18" s="3">
        <v>12</v>
      </c>
      <c r="N18" t="s">
        <v>262</v>
      </c>
    </row>
    <row r="19" spans="1:14" x14ac:dyDescent="0.25">
      <c r="A19" t="s">
        <v>32</v>
      </c>
      <c r="B19" s="3">
        <v>33</v>
      </c>
      <c r="C19" s="26" t="str">
        <f>IFERROR(INDEX(Clients[Client_Name],MATCH(Table4[[#This Row],[Client_Code]],Clients[Client_Code],0)),"")</f>
        <v>MINERVA</v>
      </c>
      <c r="D19" s="57" t="s">
        <v>102</v>
      </c>
      <c r="E19" s="57" t="s">
        <v>191</v>
      </c>
      <c r="F19" s="3"/>
      <c r="G19" s="3"/>
      <c r="H19" s="3"/>
      <c r="I19" s="3"/>
      <c r="J19" s="56"/>
      <c r="K19" s="3"/>
      <c r="L19" s="3">
        <v>1</v>
      </c>
      <c r="M19" s="3">
        <v>1</v>
      </c>
      <c r="N19" s="3"/>
    </row>
    <row r="20" spans="1:14" x14ac:dyDescent="0.25">
      <c r="A20" t="s">
        <v>32</v>
      </c>
      <c r="B20" s="3">
        <v>34</v>
      </c>
      <c r="C20" s="26" t="str">
        <f>IFERROR(INDEX(Clients[Client_Name],MATCH(Table4[[#This Row],[Client_Code]],Clients[Client_Code],0)),"")</f>
        <v>NESTLE</v>
      </c>
      <c r="D20" s="57" t="s">
        <v>102</v>
      </c>
      <c r="E20" s="57" t="s">
        <v>192</v>
      </c>
      <c r="F20" s="3"/>
      <c r="G20" s="3"/>
      <c r="H20" s="3"/>
      <c r="I20" s="3"/>
      <c r="J20" s="56"/>
      <c r="K20" s="3"/>
      <c r="L20" s="3">
        <v>1</v>
      </c>
      <c r="M20" s="3">
        <v>1</v>
      </c>
      <c r="N20" s="3"/>
    </row>
    <row r="21" spans="1:14" x14ac:dyDescent="0.25">
      <c r="A21" t="s">
        <v>32</v>
      </c>
      <c r="B21" s="3">
        <v>37</v>
      </c>
      <c r="C21" s="26" t="str">
        <f>IFERROR(INDEX(Clients[Client_Name],MATCH(Table4[[#This Row],[Client_Code]],Clients[Client_Code],0)),"")</f>
        <v>PAPA JOHNS</v>
      </c>
      <c r="D21" s="57" t="s">
        <v>102</v>
      </c>
      <c r="E21" s="57" t="s">
        <v>191</v>
      </c>
      <c r="F21" s="3"/>
      <c r="G21" s="3"/>
      <c r="H21" s="3"/>
      <c r="I21" s="3"/>
      <c r="J21" s="56"/>
      <c r="K21" s="3"/>
      <c r="L21" s="3">
        <v>3</v>
      </c>
      <c r="M21" s="3">
        <v>3</v>
      </c>
      <c r="N21" t="s">
        <v>262</v>
      </c>
    </row>
    <row r="22" spans="1:14" x14ac:dyDescent="0.25">
      <c r="A22" t="s">
        <v>32</v>
      </c>
      <c r="B22" s="3">
        <v>40</v>
      </c>
      <c r="C22" s="26" t="str">
        <f>IFERROR(INDEX(Clients[Client_Name],MATCH(Table4[[#This Row],[Client_Code]],Clients[Client_Code],0)),"")</f>
        <v>SADIA</v>
      </c>
      <c r="D22" s="57" t="s">
        <v>102</v>
      </c>
      <c r="E22" s="57" t="s">
        <v>191</v>
      </c>
      <c r="F22" s="3"/>
      <c r="G22" s="3"/>
      <c r="H22" s="3"/>
      <c r="I22" s="3"/>
      <c r="J22" s="56"/>
      <c r="K22" s="3"/>
      <c r="L22" s="3">
        <v>1</v>
      </c>
      <c r="M22" s="3">
        <v>3</v>
      </c>
      <c r="N22" s="3"/>
    </row>
    <row r="23" spans="1:14" x14ac:dyDescent="0.25">
      <c r="A23" t="s">
        <v>32</v>
      </c>
      <c r="B23" s="3">
        <v>41</v>
      </c>
      <c r="C23" s="26" t="str">
        <f>IFERROR(INDEX(Clients[Client_Name],MATCH(Table4[[#This Row],[Client_Code]],Clients[Client_Code],0)),"")</f>
        <v>SALMONES ANTÁRTICA</v>
      </c>
      <c r="D23" s="57" t="s">
        <v>102</v>
      </c>
      <c r="E23" s="57" t="s">
        <v>191</v>
      </c>
      <c r="F23" s="3"/>
      <c r="G23" s="3"/>
      <c r="H23" s="3"/>
      <c r="I23" s="3"/>
      <c r="J23" s="56"/>
      <c r="K23" s="3"/>
      <c r="L23" s="3">
        <v>1</v>
      </c>
      <c r="M23" s="3">
        <v>1</v>
      </c>
      <c r="N23" s="3"/>
    </row>
    <row r="24" spans="1:14" x14ac:dyDescent="0.25">
      <c r="A24" t="s">
        <v>32</v>
      </c>
      <c r="B24" s="3">
        <v>42</v>
      </c>
      <c r="C24" s="26" t="str">
        <f>IFERROR(INDEX(Clients[Client_Name],MATCH(Table4[[#This Row],[Client_Code]],Clients[Client_Code],0)),"")</f>
        <v>SALMONES AYSÉN</v>
      </c>
      <c r="D24" s="57" t="s">
        <v>102</v>
      </c>
      <c r="E24" s="57" t="s">
        <v>191</v>
      </c>
      <c r="F24" s="3"/>
      <c r="G24" s="3"/>
      <c r="H24" s="3"/>
      <c r="I24" s="3"/>
      <c r="J24" s="56"/>
      <c r="K24" s="3"/>
      <c r="L24" s="3">
        <v>1</v>
      </c>
      <c r="M24" s="3">
        <v>1</v>
      </c>
      <c r="N24" s="3"/>
    </row>
    <row r="25" spans="1:14" x14ac:dyDescent="0.25">
      <c r="A25" t="s">
        <v>32</v>
      </c>
      <c r="B25" s="3">
        <v>43</v>
      </c>
      <c r="C25" s="26" t="str">
        <f>IFERROR(INDEX(Clients[Client_Name],MATCH(Table4[[#This Row],[Client_Code]],Clients[Client_Code],0)),"")</f>
        <v>SUSARON</v>
      </c>
      <c r="D25" s="57" t="s">
        <v>102</v>
      </c>
      <c r="E25" s="57" t="s">
        <v>191</v>
      </c>
      <c r="F25" s="3"/>
      <c r="G25" s="3"/>
      <c r="H25" s="3"/>
      <c r="I25" s="59"/>
      <c r="J25" s="56"/>
      <c r="K25" s="3"/>
      <c r="L25" s="3">
        <v>1</v>
      </c>
      <c r="M25" s="3">
        <v>1</v>
      </c>
      <c r="N25" s="3"/>
    </row>
    <row r="26" spans="1:14" x14ac:dyDescent="0.25">
      <c r="A26" t="s">
        <v>32</v>
      </c>
      <c r="B26" s="3">
        <v>44</v>
      </c>
      <c r="C26" s="26" t="str">
        <f>IFERROR(INDEX(Clients[Client_Name],MATCH(Table4[[#This Row],[Client_Code]],Clients[Client_Code],0)),"")</f>
        <v>TOTTUS</v>
      </c>
      <c r="D26" t="s">
        <v>115</v>
      </c>
      <c r="E26" s="57" t="s">
        <v>191</v>
      </c>
      <c r="F26" t="s">
        <v>94</v>
      </c>
      <c r="G26" s="58">
        <v>184417306</v>
      </c>
      <c r="H26">
        <v>7374</v>
      </c>
      <c r="I26" s="59">
        <v>749</v>
      </c>
      <c r="J26" s="56"/>
      <c r="K26" s="8" t="s">
        <v>261</v>
      </c>
      <c r="L26" s="3">
        <v>3</v>
      </c>
      <c r="M26" s="3">
        <v>3</v>
      </c>
      <c r="N26" t="s">
        <v>263</v>
      </c>
    </row>
    <row r="27" spans="1:14" x14ac:dyDescent="0.25">
      <c r="A27" t="s">
        <v>32</v>
      </c>
      <c r="B27" s="3">
        <v>45</v>
      </c>
      <c r="C27" s="26" t="str">
        <f>IFERROR(INDEX(Clients[Client_Name],MATCH(Table4[[#This Row],[Client_Code]],Clients[Client_Code],0)),"")</f>
        <v>TRENDY</v>
      </c>
      <c r="D27" s="57" t="s">
        <v>102</v>
      </c>
      <c r="E27" s="57" t="s">
        <v>191</v>
      </c>
      <c r="F27" s="3"/>
      <c r="G27" s="3"/>
      <c r="H27" s="3"/>
      <c r="I27" s="3"/>
      <c r="J27" s="56"/>
      <c r="K27" s="3"/>
      <c r="L27" s="3">
        <v>1</v>
      </c>
      <c r="M27" s="3">
        <v>1</v>
      </c>
      <c r="N27" s="3"/>
    </row>
    <row r="28" spans="1:14" x14ac:dyDescent="0.25">
      <c r="A28" t="s">
        <v>32</v>
      </c>
      <c r="B28" s="3">
        <v>46</v>
      </c>
      <c r="C28" s="26" t="str">
        <f>IFERROR(INDEX(Clients[Client_Name],MATCH(Table4[[#This Row],[Client_Code]],Clients[Client_Code],0)),"")</f>
        <v>VALLE FRIO</v>
      </c>
      <c r="D28" s="57" t="s">
        <v>102</v>
      </c>
      <c r="E28" s="57" t="s">
        <v>191</v>
      </c>
      <c r="F28" s="3"/>
      <c r="G28" s="3"/>
      <c r="H28" s="3"/>
      <c r="I28" s="3"/>
      <c r="J28" s="56"/>
      <c r="K28" s="3"/>
      <c r="L28" s="3">
        <v>1</v>
      </c>
      <c r="M28" s="3">
        <v>1</v>
      </c>
      <c r="N28" s="3"/>
    </row>
    <row r="29" spans="1:14" x14ac:dyDescent="0.25">
      <c r="A29" t="s">
        <v>32</v>
      </c>
      <c r="B29" s="3">
        <v>49</v>
      </c>
      <c r="C29" s="26" t="str">
        <f>IFERROR(INDEX(Clients[Client_Name],MATCH(Table4[[#This Row],[Client_Code]],Clients[Client_Code],0)),"")</f>
        <v>WALMART</v>
      </c>
      <c r="D29" s="57" t="s">
        <v>102</v>
      </c>
      <c r="E29" s="57" t="s">
        <v>191</v>
      </c>
      <c r="F29" s="3"/>
      <c r="G29" s="3"/>
      <c r="H29" s="3"/>
      <c r="I29" s="3"/>
      <c r="J29" s="56"/>
      <c r="K29" s="3"/>
      <c r="L29" s="3">
        <v>1</v>
      </c>
      <c r="M29" s="3">
        <v>1</v>
      </c>
      <c r="N29" s="3"/>
    </row>
    <row r="30" spans="1:14" x14ac:dyDescent="0.25">
      <c r="A30" t="s">
        <v>32</v>
      </c>
      <c r="B30" s="3">
        <v>52</v>
      </c>
      <c r="C30" s="26" t="str">
        <f>IFERROR(INDEX(Clients[Client_Name],MATCH(Table4[[#This Row],[Client_Code]],Clients[Client_Code],0)),"")</f>
        <v>FRIGORIFICO CFC</v>
      </c>
      <c r="D30" s="57" t="s">
        <v>102</v>
      </c>
      <c r="E30" s="57" t="s">
        <v>191</v>
      </c>
      <c r="F30" s="3"/>
      <c r="G30" s="3"/>
      <c r="H30" s="3"/>
      <c r="I30" s="3"/>
      <c r="J30" s="56"/>
      <c r="K30" s="3"/>
      <c r="L30" s="3">
        <v>1</v>
      </c>
      <c r="M30" s="3">
        <v>1</v>
      </c>
      <c r="N30" s="3"/>
    </row>
    <row r="31" spans="1:14" x14ac:dyDescent="0.25">
      <c r="A31" t="s">
        <v>32</v>
      </c>
      <c r="B31" s="3">
        <v>53</v>
      </c>
      <c r="C31" s="26" t="str">
        <f>IFERROR(INDEX(Clients[Client_Name],MATCH(Table4[[#This Row],[Client_Code]],Clients[Client_Code],0)),"")</f>
        <v>GUALLARAUCO</v>
      </c>
      <c r="D31" s="57" t="s">
        <v>102</v>
      </c>
      <c r="E31" s="57" t="s">
        <v>191</v>
      </c>
      <c r="F31" s="3"/>
      <c r="G31" s="3"/>
      <c r="H31" s="3"/>
      <c r="I31" s="3"/>
      <c r="J31" s="56"/>
      <c r="K31" s="3"/>
      <c r="L31" s="3">
        <v>1</v>
      </c>
      <c r="M31" s="3">
        <v>1</v>
      </c>
      <c r="N31" s="3"/>
    </row>
    <row r="32" spans="1:14" x14ac:dyDescent="0.25">
      <c r="A32" t="s">
        <v>32</v>
      </c>
      <c r="B32" s="3">
        <v>55</v>
      </c>
      <c r="C32" s="26" t="str">
        <f>IFERROR(INDEX(Clients[Client_Name],MATCH(Table4[[#This Row],[Client_Code]],Clients[Client_Code],0)),"")</f>
        <v>ELCOR</v>
      </c>
      <c r="D32" s="57" t="s">
        <v>102</v>
      </c>
      <c r="E32" s="57" t="s">
        <v>191</v>
      </c>
      <c r="F32" s="3"/>
      <c r="G32" s="3"/>
      <c r="H32" s="3"/>
      <c r="I32" s="3"/>
      <c r="J32" s="56"/>
      <c r="K32" s="3"/>
      <c r="L32" s="3">
        <v>1</v>
      </c>
      <c r="M32" s="3">
        <v>1</v>
      </c>
      <c r="N32" s="3"/>
    </row>
    <row r="33" spans="1:14" x14ac:dyDescent="0.25">
      <c r="A33" t="s">
        <v>32</v>
      </c>
      <c r="B33" s="3">
        <v>56</v>
      </c>
      <c r="C33" s="26" t="str">
        <f>IFERROR(INDEX(Clients[Client_Name],MATCH(Table4[[#This Row],[Client_Code]],Clients[Client_Code],0)),"")</f>
        <v>ALIACE (ALIMENTOS Y ACEITES)</v>
      </c>
      <c r="D33" s="57" t="s">
        <v>102</v>
      </c>
      <c r="E33" s="57" t="s">
        <v>191</v>
      </c>
      <c r="F33" s="3"/>
      <c r="G33" s="3"/>
      <c r="H33" s="3"/>
      <c r="I33" s="3"/>
      <c r="J33" s="56"/>
      <c r="K33" s="3"/>
      <c r="L33" s="3">
        <v>1</v>
      </c>
      <c r="M33" s="3">
        <v>1</v>
      </c>
      <c r="N33" s="3"/>
    </row>
    <row r="34" spans="1:14" x14ac:dyDescent="0.25">
      <c r="A34" t="s">
        <v>32</v>
      </c>
      <c r="B34" s="3">
        <v>57</v>
      </c>
      <c r="C34" s="26" t="str">
        <f>IFERROR(INDEX(Clients[Client_Name],MATCH(Table4[[#This Row],[Client_Code]],Clients[Client_Code],0)),"")</f>
        <v>GREEN FOODS</v>
      </c>
      <c r="D34" s="57" t="s">
        <v>102</v>
      </c>
      <c r="E34" s="57" t="s">
        <v>191</v>
      </c>
      <c r="F34" s="3"/>
      <c r="G34" s="3"/>
      <c r="H34" s="3"/>
      <c r="I34" s="3"/>
      <c r="J34" s="56"/>
      <c r="K34" s="3"/>
      <c r="L34" s="3">
        <v>1</v>
      </c>
      <c r="M34" s="3">
        <v>1</v>
      </c>
      <c r="N34" s="3"/>
    </row>
    <row r="35" spans="1:14" x14ac:dyDescent="0.25">
      <c r="A35" t="s">
        <v>32</v>
      </c>
      <c r="B35" s="3">
        <v>58</v>
      </c>
      <c r="C35" s="26" t="str">
        <f>IFERROR(INDEX(Clients[Client_Name],MATCH(Table4[[#This Row],[Client_Code]],Clients[Client_Code],0)),"")</f>
        <v>RAPA NUI</v>
      </c>
      <c r="D35" s="57" t="s">
        <v>102</v>
      </c>
      <c r="E35" s="57" t="s">
        <v>191</v>
      </c>
      <c r="F35" s="3"/>
      <c r="G35" s="3"/>
      <c r="H35" s="3"/>
      <c r="I35" s="3"/>
      <c r="J35" s="56"/>
      <c r="K35" s="3"/>
      <c r="L35" s="3">
        <v>1</v>
      </c>
      <c r="M35" s="3">
        <v>1</v>
      </c>
      <c r="N35" s="3"/>
    </row>
    <row r="36" spans="1:14" x14ac:dyDescent="0.25">
      <c r="A36" t="s">
        <v>62</v>
      </c>
      <c r="B36" s="3">
        <v>1002</v>
      </c>
      <c r="C36" s="26" t="str">
        <f>IFERROR(INDEX(Clients[Client_Name],MATCH(Table4[[#This Row],[Client_Code]],Clients[Client_Code],0)),"")</f>
        <v>AGROINDUSTRIAL EL PAICO</v>
      </c>
      <c r="D36" s="57" t="s">
        <v>102</v>
      </c>
      <c r="E36" s="57" t="s">
        <v>191</v>
      </c>
      <c r="F36" s="3"/>
      <c r="G36" s="3"/>
      <c r="H36" s="3"/>
      <c r="I36" s="3"/>
      <c r="J36" s="56"/>
      <c r="K36" s="3"/>
      <c r="L36" s="3">
        <v>1</v>
      </c>
      <c r="M36" s="3">
        <v>7</v>
      </c>
      <c r="N36" s="3"/>
    </row>
    <row r="37" spans="1:14" x14ac:dyDescent="0.25">
      <c r="A37" t="s">
        <v>62</v>
      </c>
      <c r="B37" s="3">
        <v>1004</v>
      </c>
      <c r="C37" s="26" t="str">
        <f>IFERROR(INDEX(Clients[Client_Name],MATCH(Table4[[#This Row],[Client_Code]],Clients[Client_Code],0)),"")</f>
        <v>ARIZTÍA</v>
      </c>
      <c r="D37" s="57" t="s">
        <v>102</v>
      </c>
      <c r="E37" s="57" t="s">
        <v>191</v>
      </c>
      <c r="F37" s="3"/>
      <c r="G37" s="3"/>
      <c r="H37" s="3"/>
      <c r="I37" s="3"/>
      <c r="J37" s="56"/>
      <c r="K37" s="3"/>
      <c r="L37" s="3">
        <v>1</v>
      </c>
      <c r="M37" s="3">
        <v>7</v>
      </c>
      <c r="N37" s="3"/>
    </row>
    <row r="38" spans="1:14" x14ac:dyDescent="0.25">
      <c r="A38" t="s">
        <v>62</v>
      </c>
      <c r="B38" s="3">
        <v>1005</v>
      </c>
      <c r="C38" s="26" t="str">
        <f>IFERROR(INDEX(Clients[Client_Name],MATCH(Table4[[#This Row],[Client_Code]],Clients[Client_Code],0)),"")</f>
        <v>VALLE VERDE</v>
      </c>
      <c r="D38" s="57" t="s">
        <v>102</v>
      </c>
      <c r="E38" s="57" t="s">
        <v>191</v>
      </c>
      <c r="F38" s="3"/>
      <c r="G38" s="3"/>
      <c r="H38" s="3"/>
      <c r="I38" s="3"/>
      <c r="J38" s="56"/>
      <c r="K38" s="3"/>
      <c r="L38" s="3">
        <v>1</v>
      </c>
      <c r="M38" s="3">
        <v>7</v>
      </c>
      <c r="N38" s="3"/>
    </row>
    <row r="39" spans="1:14" x14ac:dyDescent="0.25">
      <c r="A39" t="s">
        <v>62</v>
      </c>
      <c r="B39" s="3">
        <v>1006</v>
      </c>
      <c r="C39" s="26" t="str">
        <f>IFERROR(INDEX(Clients[Client_Name],MATCH(Table4[[#This Row],[Client_Code]],Clients[Client_Code],0)),"")</f>
        <v>AGROSUPER</v>
      </c>
      <c r="D39" s="57" t="s">
        <v>102</v>
      </c>
      <c r="E39" s="57" t="s">
        <v>191</v>
      </c>
      <c r="F39" s="3"/>
      <c r="G39" s="3"/>
      <c r="H39" s="3"/>
      <c r="I39" s="3"/>
      <c r="J39" s="56"/>
      <c r="K39" s="3"/>
      <c r="L39" s="3">
        <v>1</v>
      </c>
      <c r="M39" s="3">
        <v>7</v>
      </c>
      <c r="N39" s="3"/>
    </row>
    <row r="40" spans="1:14" x14ac:dyDescent="0.25">
      <c r="A40" t="s">
        <v>62</v>
      </c>
      <c r="B40" s="3">
        <v>1007</v>
      </c>
      <c r="C40" s="26" t="str">
        <f>IFERROR(INDEX(Clients[Client_Name],MATCH(Table4[[#This Row],[Client_Code]],Clients[Client_Code],0)),"")</f>
        <v>SOPRAVAL</v>
      </c>
      <c r="D40" s="57" t="s">
        <v>102</v>
      </c>
      <c r="E40" s="57" t="s">
        <v>191</v>
      </c>
      <c r="F40" s="3"/>
      <c r="G40" s="3"/>
      <c r="H40" s="3"/>
      <c r="I40" s="3"/>
      <c r="J40" s="56"/>
      <c r="K40" s="3"/>
      <c r="L40" s="3">
        <v>1</v>
      </c>
      <c r="M40" s="3">
        <v>7</v>
      </c>
      <c r="N40" s="3"/>
    </row>
    <row r="41" spans="1:14" x14ac:dyDescent="0.25">
      <c r="A41" t="s">
        <v>62</v>
      </c>
      <c r="B41" s="3">
        <v>1008</v>
      </c>
      <c r="C41" s="26" t="str">
        <f>IFERROR(INDEX(Clients[Client_Name],MATCH(Table4[[#This Row],[Client_Code]],Clients[Client_Code],0)),"")</f>
        <v>SUPER LO MIRANDA</v>
      </c>
      <c r="D41" s="57" t="s">
        <v>102</v>
      </c>
      <c r="E41" s="57" t="s">
        <v>191</v>
      </c>
      <c r="F41" s="3"/>
      <c r="G41" s="3"/>
      <c r="H41" s="3"/>
      <c r="I41" s="3"/>
      <c r="J41" s="56"/>
      <c r="K41" s="3"/>
      <c r="L41" s="3">
        <v>1</v>
      </c>
      <c r="M41" s="3">
        <v>7</v>
      </c>
      <c r="N41" s="3"/>
    </row>
    <row r="42" spans="1:14" x14ac:dyDescent="0.25">
      <c r="A42" t="s">
        <v>62</v>
      </c>
      <c r="B42" s="3">
        <v>1009</v>
      </c>
      <c r="C42" s="26" t="str">
        <f>IFERROR(INDEX(Clients[Client_Name],MATCH(Table4[[#This Row],[Client_Code]],Clients[Client_Code],0)),"")</f>
        <v>SUPER ROSARIO</v>
      </c>
      <c r="D42" s="57" t="s">
        <v>102</v>
      </c>
      <c r="E42" s="57" t="s">
        <v>191</v>
      </c>
      <c r="F42" s="3"/>
      <c r="G42" s="3"/>
      <c r="H42" s="3"/>
      <c r="I42" s="3"/>
      <c r="J42" s="56"/>
      <c r="K42" s="3"/>
      <c r="L42" s="3">
        <v>1</v>
      </c>
      <c r="M42" s="3">
        <v>7</v>
      </c>
      <c r="N42" s="3"/>
    </row>
    <row r="43" spans="1:14" x14ac:dyDescent="0.25">
      <c r="A43" t="s">
        <v>62</v>
      </c>
      <c r="B43" s="3">
        <v>1010</v>
      </c>
      <c r="C43" s="26" t="str">
        <f>IFERROR(INDEX(Clients[Client_Name],MATCH(Table4[[#This Row],[Client_Code]],Clients[Client_Code],0)),"")</f>
        <v>SUPER SAN VICENTE</v>
      </c>
      <c r="D43" s="57" t="s">
        <v>102</v>
      </c>
      <c r="E43" s="57" t="s">
        <v>191</v>
      </c>
      <c r="F43" s="3"/>
      <c r="G43" s="3"/>
      <c r="H43" s="3"/>
      <c r="I43" s="3"/>
      <c r="J43" s="56"/>
      <c r="K43" s="3"/>
      <c r="L43" s="3">
        <v>1</v>
      </c>
      <c r="M43" s="3">
        <v>7</v>
      </c>
      <c r="N43" s="3"/>
    </row>
    <row r="44" spans="1:14" x14ac:dyDescent="0.25">
      <c r="A44" t="s">
        <v>62</v>
      </c>
      <c r="B44" s="3">
        <v>1012</v>
      </c>
      <c r="C44" s="26" t="str">
        <f>IFERROR(INDEX(Clients[Client_Name],MATCH(Table4[[#This Row],[Client_Code]],Clients[Client_Code],0)),"")</f>
        <v>COMERCIAL MAXAGRO</v>
      </c>
      <c r="D44" s="57" t="s">
        <v>102</v>
      </c>
      <c r="E44" s="57" t="s">
        <v>191</v>
      </c>
      <c r="F44" s="3"/>
      <c r="G44" s="3"/>
      <c r="H44" s="3"/>
      <c r="I44" s="3"/>
      <c r="J44" s="56"/>
      <c r="K44" s="3"/>
      <c r="L44" s="3">
        <v>1</v>
      </c>
      <c r="M44" s="3">
        <v>7</v>
      </c>
      <c r="N44" s="3"/>
    </row>
    <row r="45" spans="1:14" x14ac:dyDescent="0.25">
      <c r="A45" t="s">
        <v>62</v>
      </c>
      <c r="B45" s="3">
        <v>1013</v>
      </c>
      <c r="C45" s="26" t="str">
        <f>IFERROR(INDEX(Clients[Client_Name],MATCH(Table4[[#This Row],[Client_Code]],Clients[Client_Code],0)),"")</f>
        <v>DISTRIBUIDORA MAXCERDO</v>
      </c>
      <c r="D45" s="57" t="s">
        <v>102</v>
      </c>
      <c r="E45" s="57" t="s">
        <v>191</v>
      </c>
      <c r="F45" s="3"/>
      <c r="G45" s="3"/>
      <c r="H45" s="3"/>
      <c r="I45" s="3"/>
      <c r="J45" s="56"/>
      <c r="K45" s="3"/>
      <c r="L45" s="3">
        <v>1</v>
      </c>
      <c r="M45" s="3">
        <v>7</v>
      </c>
      <c r="N45" s="3"/>
    </row>
    <row r="46" spans="1:14" x14ac:dyDescent="0.25">
      <c r="A46" t="s">
        <v>62</v>
      </c>
      <c r="B46" s="3">
        <v>1014</v>
      </c>
      <c r="C46" s="26" t="str">
        <f>IFERROR(INDEX(Clients[Client_Name],MATCH(Table4[[#This Row],[Client_Code]],Clients[Client_Code],0)),"")</f>
        <v>MINERVA</v>
      </c>
      <c r="D46" s="57" t="s">
        <v>102</v>
      </c>
      <c r="E46" s="57" t="s">
        <v>192</v>
      </c>
      <c r="F46" s="3"/>
      <c r="G46" s="3"/>
      <c r="H46" s="3"/>
      <c r="I46" s="3"/>
      <c r="J46" s="56"/>
      <c r="K46" s="3"/>
      <c r="L46" s="3">
        <v>1</v>
      </c>
      <c r="M46" s="3">
        <v>7</v>
      </c>
      <c r="N46" s="3"/>
    </row>
    <row r="47" spans="1:14" x14ac:dyDescent="0.25">
      <c r="A47" t="s">
        <v>62</v>
      </c>
      <c r="B47" s="3">
        <v>1015</v>
      </c>
      <c r="C47" s="26" t="str">
        <f>IFERROR(INDEX(Clients[Client_Name],MATCH(Table4[[#This Row],[Client_Code]],Clients[Client_Code],0)),"")</f>
        <v>SADIA</v>
      </c>
      <c r="D47" s="57" t="s">
        <v>102</v>
      </c>
      <c r="E47" s="57" t="s">
        <v>191</v>
      </c>
      <c r="F47" s="3"/>
      <c r="G47" s="3"/>
      <c r="H47" s="3"/>
      <c r="I47" s="3"/>
      <c r="J47" s="56"/>
      <c r="K47" s="3"/>
      <c r="L47" s="3">
        <v>1</v>
      </c>
      <c r="M47" s="3">
        <v>7</v>
      </c>
      <c r="N47" s="3"/>
    </row>
    <row r="48" spans="1:14" x14ac:dyDescent="0.25">
      <c r="A48" t="s">
        <v>62</v>
      </c>
      <c r="B48" s="3">
        <v>1016</v>
      </c>
      <c r="C48" s="26" t="str">
        <f>IFERROR(INDEX(Clients[Client_Name],MATCH(Table4[[#This Row],[Client_Code]],Clients[Client_Code],0)),"")</f>
        <v>UKITCHEN</v>
      </c>
      <c r="D48" s="57" t="s">
        <v>102</v>
      </c>
      <c r="E48" s="57" t="s">
        <v>192</v>
      </c>
      <c r="F48" s="3"/>
      <c r="G48" s="3"/>
      <c r="H48" s="3"/>
      <c r="I48" s="3"/>
      <c r="J48" s="56"/>
      <c r="K48" s="3"/>
      <c r="L48" s="3">
        <v>1</v>
      </c>
      <c r="M48" s="3">
        <v>7</v>
      </c>
      <c r="N48" s="3"/>
    </row>
    <row r="49" spans="1:14" x14ac:dyDescent="0.25">
      <c r="A49" t="s">
        <v>62</v>
      </c>
      <c r="B49" s="3">
        <v>1017</v>
      </c>
      <c r="C49" s="26" t="str">
        <f>IFERROR(INDEX(Clients[Client_Name],MATCH(Table4[[#This Row],[Client_Code]],Clients[Client_Code],0)),"")</f>
        <v>INVERSIONES FIORDOS PATAGONICOS</v>
      </c>
      <c r="D49" s="57" t="s">
        <v>102</v>
      </c>
      <c r="E49" s="57" t="s">
        <v>191</v>
      </c>
      <c r="F49" s="3"/>
      <c r="G49" s="3"/>
      <c r="H49" s="3"/>
      <c r="I49" s="3"/>
      <c r="J49" s="56"/>
      <c r="K49" s="3"/>
      <c r="L49" s="3">
        <v>1</v>
      </c>
      <c r="M49" s="3">
        <v>7</v>
      </c>
      <c r="N49" s="3"/>
    </row>
    <row r="50" spans="1:14" x14ac:dyDescent="0.25">
      <c r="A50" t="s">
        <v>62</v>
      </c>
      <c r="B50" s="3">
        <v>1018</v>
      </c>
      <c r="C50" s="26" t="str">
        <f>IFERROR(INDEX(Clients[Client_Name],MATCH(Table4[[#This Row],[Client_Code]],Clients[Client_Code],0)),"")</f>
        <v>VALLE FRIO</v>
      </c>
      <c r="D50" s="57" t="s">
        <v>102</v>
      </c>
      <c r="E50" s="57" t="s">
        <v>191</v>
      </c>
      <c r="F50" s="3"/>
      <c r="G50" s="3"/>
      <c r="H50" s="3"/>
      <c r="I50" s="3"/>
      <c r="J50" s="56"/>
      <c r="K50" s="3"/>
      <c r="L50" s="3">
        <v>1</v>
      </c>
      <c r="M50" s="3">
        <v>7</v>
      </c>
      <c r="N50" s="3"/>
    </row>
    <row r="51" spans="1:14" x14ac:dyDescent="0.25">
      <c r="A51" t="s">
        <v>62</v>
      </c>
      <c r="B51" s="3">
        <v>1020</v>
      </c>
      <c r="C51" s="26" t="str">
        <f>IFERROR(INDEX(Clients[Client_Name],MATCH(Table4[[#This Row],[Client_Code]],Clients[Client_Code],0)),"")</f>
        <v>ACONCAGUA FOODS</v>
      </c>
      <c r="D51" s="57" t="s">
        <v>102</v>
      </c>
      <c r="E51" s="57" t="s">
        <v>191</v>
      </c>
      <c r="F51" s="3"/>
      <c r="G51" s="3"/>
      <c r="H51" s="3"/>
      <c r="I51" s="3"/>
      <c r="J51" s="56"/>
      <c r="K51" s="3"/>
      <c r="L51" s="3">
        <v>1</v>
      </c>
      <c r="M51" s="3">
        <v>7</v>
      </c>
      <c r="N51" s="3"/>
    </row>
    <row r="52" spans="1:14" x14ac:dyDescent="0.25">
      <c r="A52" t="s">
        <v>62</v>
      </c>
      <c r="B52" s="3">
        <v>1021</v>
      </c>
      <c r="C52" s="26" t="str">
        <f>IFERROR(INDEX(Clients[Client_Name],MATCH(Table4[[#This Row],[Client_Code]],Clients[Client_Code],0)),"")</f>
        <v>AGRICOLA MOLLENDO</v>
      </c>
      <c r="D52" s="57" t="s">
        <v>102</v>
      </c>
      <c r="E52" s="57" t="s">
        <v>191</v>
      </c>
      <c r="F52" s="3"/>
      <c r="G52" s="3"/>
      <c r="H52" s="3"/>
      <c r="I52" s="3"/>
      <c r="J52" s="56"/>
      <c r="K52" s="3"/>
      <c r="L52" s="3">
        <v>1</v>
      </c>
      <c r="M52" s="3">
        <v>7</v>
      </c>
      <c r="N52" s="3"/>
    </row>
    <row r="53" spans="1:14" x14ac:dyDescent="0.25">
      <c r="A53" t="s">
        <v>62</v>
      </c>
      <c r="B53" s="3">
        <v>1023</v>
      </c>
      <c r="C53" s="26" t="str">
        <f>IFERROR(INDEX(Clients[Client_Name],MATCH(Table4[[#This Row],[Client_Code]],Clients[Client_Code],0)),"")</f>
        <v>CARNES OLY</v>
      </c>
      <c r="D53" s="57" t="s">
        <v>102</v>
      </c>
      <c r="E53" s="57" t="s">
        <v>191</v>
      </c>
      <c r="F53" s="3"/>
      <c r="G53" s="3"/>
      <c r="H53" s="3"/>
      <c r="I53" s="3"/>
      <c r="J53" s="56"/>
      <c r="K53" s="3"/>
      <c r="L53" s="3">
        <v>1</v>
      </c>
      <c r="M53" s="3">
        <v>7</v>
      </c>
      <c r="N53" s="3"/>
    </row>
    <row r="54" spans="1:14" x14ac:dyDescent="0.25">
      <c r="A54" t="s">
        <v>62</v>
      </c>
      <c r="B54" s="3">
        <v>1024</v>
      </c>
      <c r="C54" s="26" t="str">
        <f>IFERROR(INDEX(Clients[Client_Name],MATCH(Table4[[#This Row],[Client_Code]],Clients[Client_Code],0)),"")</f>
        <v>CERRILLOS</v>
      </c>
      <c r="D54" s="57" t="s">
        <v>102</v>
      </c>
      <c r="E54" s="57" t="s">
        <v>191</v>
      </c>
      <c r="F54" s="3"/>
      <c r="G54" s="3"/>
      <c r="H54" s="3"/>
      <c r="I54" s="3"/>
      <c r="J54" s="56"/>
      <c r="K54" s="3"/>
      <c r="L54" s="3">
        <v>1</v>
      </c>
      <c r="M54" s="3">
        <v>7</v>
      </c>
      <c r="N54" s="3"/>
    </row>
    <row r="55" spans="1:14" x14ac:dyDescent="0.25">
      <c r="A55" t="s">
        <v>62</v>
      </c>
      <c r="B55" s="3">
        <v>1026</v>
      </c>
      <c r="C55" s="26" t="str">
        <f>IFERROR(INDEX(Clients[Client_Name],MATCH(Table4[[#This Row],[Client_Code]],Clients[Client_Code],0)),"")</f>
        <v>COM. E INV. STO. DOMINGO</v>
      </c>
      <c r="D55" s="57" t="s">
        <v>102</v>
      </c>
      <c r="E55" s="57" t="s">
        <v>191</v>
      </c>
      <c r="F55" s="3"/>
      <c r="G55" s="3"/>
      <c r="H55" s="3"/>
      <c r="I55" s="3"/>
      <c r="J55" s="56"/>
      <c r="K55" s="3"/>
      <c r="L55" s="3">
        <v>1</v>
      </c>
      <c r="M55" s="3">
        <v>7</v>
      </c>
      <c r="N55" s="3"/>
    </row>
    <row r="56" spans="1:14" x14ac:dyDescent="0.25">
      <c r="A56" t="s">
        <v>62</v>
      </c>
      <c r="B56" s="3">
        <v>1027</v>
      </c>
      <c r="C56" s="26" t="str">
        <f>IFERROR(INDEX(Clients[Client_Name],MATCH(Table4[[#This Row],[Client_Code]],Clients[Client_Code],0)),"")</f>
        <v>COMERCIAL DOLLINCO</v>
      </c>
      <c r="D56" s="57" t="s">
        <v>102</v>
      </c>
      <c r="E56" s="57" t="s">
        <v>191</v>
      </c>
      <c r="F56" s="3"/>
      <c r="G56" s="3"/>
      <c r="H56" s="3"/>
      <c r="I56" s="3"/>
      <c r="J56" s="56"/>
      <c r="K56" s="3"/>
      <c r="L56" s="3">
        <v>1</v>
      </c>
      <c r="M56" s="3">
        <v>7</v>
      </c>
      <c r="N56" s="3"/>
    </row>
    <row r="57" spans="1:14" x14ac:dyDescent="0.25">
      <c r="A57" t="s">
        <v>62</v>
      </c>
      <c r="B57" s="3">
        <v>1029</v>
      </c>
      <c r="C57" s="26" t="str">
        <f>IFERROR(INDEX(Clients[Client_Name],MATCH(Table4[[#This Row],[Client_Code]],Clients[Client_Code],0)),"")</f>
        <v>COMERCIALIZADORA LA FAVORITA LTDA.</v>
      </c>
      <c r="D57" s="57" t="s">
        <v>102</v>
      </c>
      <c r="E57" s="57" t="s">
        <v>191</v>
      </c>
      <c r="F57" s="3"/>
      <c r="G57" s="3"/>
      <c r="H57" s="3"/>
      <c r="I57" s="3"/>
      <c r="J57" s="56"/>
      <c r="K57" s="3"/>
      <c r="L57" s="3">
        <v>1</v>
      </c>
      <c r="M57" s="3">
        <v>7</v>
      </c>
      <c r="N57" s="3"/>
    </row>
    <row r="58" spans="1:14" x14ac:dyDescent="0.25">
      <c r="A58" t="s">
        <v>62</v>
      </c>
      <c r="B58" s="3">
        <v>1031</v>
      </c>
      <c r="C58" s="26" t="str">
        <f>IFERROR(INDEX(Clients[Client_Name],MATCH(Table4[[#This Row],[Client_Code]],Clients[Client_Code],0)),"")</f>
        <v>DIANA NATURALS</v>
      </c>
      <c r="D58" s="57" t="s">
        <v>102</v>
      </c>
      <c r="E58" s="57" t="s">
        <v>191</v>
      </c>
      <c r="F58" s="3"/>
      <c r="G58" s="3"/>
      <c r="H58" s="3"/>
      <c r="I58" s="3"/>
      <c r="J58" s="56"/>
      <c r="K58" s="3"/>
      <c r="L58" s="3">
        <v>1</v>
      </c>
      <c r="M58" s="3">
        <v>7</v>
      </c>
      <c r="N58" s="3"/>
    </row>
    <row r="59" spans="1:14" x14ac:dyDescent="0.25">
      <c r="A59" t="s">
        <v>62</v>
      </c>
      <c r="B59" s="3">
        <v>1032</v>
      </c>
      <c r="C59" s="26" t="str">
        <f>IFERROR(INDEX(Clients[Client_Name],MATCH(Table4[[#This Row],[Client_Code]],Clients[Client_Code],0)),"")</f>
        <v>DIST. DE ALIM. DEL MAR</v>
      </c>
      <c r="D59" s="57" t="s">
        <v>102</v>
      </c>
      <c r="E59" s="57" t="s">
        <v>191</v>
      </c>
      <c r="F59" s="3"/>
      <c r="G59" s="3"/>
      <c r="H59" s="3"/>
      <c r="I59" s="3"/>
      <c r="J59" s="56"/>
      <c r="K59" s="3"/>
      <c r="L59" s="3">
        <v>1</v>
      </c>
      <c r="M59" s="3">
        <v>7</v>
      </c>
      <c r="N59" s="3"/>
    </row>
    <row r="60" spans="1:14" x14ac:dyDescent="0.25">
      <c r="A60" t="s">
        <v>62</v>
      </c>
      <c r="B60" s="3">
        <v>1034</v>
      </c>
      <c r="C60" s="26" t="str">
        <f>IFERROR(INDEX(Clients[Client_Name],MATCH(Table4[[#This Row],[Client_Code]],Clients[Client_Code],0)),"")</f>
        <v>EMBRIO</v>
      </c>
      <c r="D60" s="57" t="s">
        <v>102</v>
      </c>
      <c r="E60" s="57" t="s">
        <v>191</v>
      </c>
      <c r="F60" s="3"/>
      <c r="G60" s="3"/>
      <c r="H60" s="3"/>
      <c r="I60" s="3"/>
      <c r="J60" s="56"/>
      <c r="K60" s="3"/>
      <c r="L60" s="3">
        <v>1</v>
      </c>
      <c r="M60" s="3">
        <v>7</v>
      </c>
      <c r="N60" s="3"/>
    </row>
    <row r="61" spans="1:14" x14ac:dyDescent="0.25">
      <c r="A61" t="s">
        <v>62</v>
      </c>
      <c r="B61" s="3">
        <v>1035</v>
      </c>
      <c r="C61" s="26" t="str">
        <f>IFERROR(INDEX(Clients[Client_Name],MATCH(Table4[[#This Row],[Client_Code]],Clients[Client_Code],0)),"")</f>
        <v>EXPORTADORA YAVU</v>
      </c>
      <c r="D61" s="57" t="s">
        <v>102</v>
      </c>
      <c r="E61" s="57" t="s">
        <v>191</v>
      </c>
      <c r="F61" s="3"/>
      <c r="G61" s="3"/>
      <c r="H61" s="3"/>
      <c r="I61" s="3"/>
      <c r="J61" s="56"/>
      <c r="K61" s="3"/>
      <c r="L61" s="3">
        <v>1</v>
      </c>
      <c r="M61" s="3">
        <v>7</v>
      </c>
      <c r="N61" s="3"/>
    </row>
    <row r="62" spans="1:14" x14ac:dyDescent="0.25">
      <c r="A62" t="s">
        <v>62</v>
      </c>
      <c r="B62" s="3">
        <v>1036</v>
      </c>
      <c r="C62" s="26" t="str">
        <f>IFERROR(INDEX(Clients[Client_Name],MATCH(Table4[[#This Row],[Client_Code]],Clients[Client_Code],0)),"")</f>
        <v>FRIGORÍFICO CFC</v>
      </c>
      <c r="D62" s="57" t="s">
        <v>102</v>
      </c>
      <c r="E62" s="57" t="s">
        <v>191</v>
      </c>
      <c r="F62" s="3"/>
      <c r="G62" s="3"/>
      <c r="H62" s="3"/>
      <c r="I62" s="3"/>
      <c r="J62" s="56"/>
      <c r="K62" s="3"/>
      <c r="L62" s="3">
        <v>1</v>
      </c>
      <c r="M62" s="3">
        <v>7</v>
      </c>
      <c r="N62" s="3"/>
    </row>
    <row r="63" spans="1:14" x14ac:dyDescent="0.25">
      <c r="A63" t="s">
        <v>62</v>
      </c>
      <c r="B63" s="3">
        <v>1040</v>
      </c>
      <c r="C63" s="26" t="str">
        <f>IFERROR(INDEX(Clients[Client_Name],MATCH(Table4[[#This Row],[Client_Code]],Clients[Client_Code],0)),"")</f>
        <v>FRIOSUR</v>
      </c>
      <c r="D63" s="57" t="s">
        <v>102</v>
      </c>
      <c r="E63" s="57" t="s">
        <v>191</v>
      </c>
      <c r="F63" s="3"/>
      <c r="G63" s="3"/>
      <c r="H63" s="3"/>
      <c r="I63" s="3"/>
      <c r="J63" s="56"/>
      <c r="K63" s="3"/>
      <c r="L63" s="3">
        <v>1</v>
      </c>
      <c r="M63" s="3">
        <v>7</v>
      </c>
      <c r="N63" s="3"/>
    </row>
    <row r="64" spans="1:14" x14ac:dyDescent="0.25">
      <c r="A64" t="s">
        <v>62</v>
      </c>
      <c r="B64" s="3">
        <v>1041</v>
      </c>
      <c r="C64" s="26" t="str">
        <f>IFERROR(INDEX(Clients[Client_Name],MATCH(Table4[[#This Row],[Client_Code]],Clients[Client_Code],0)),"")</f>
        <v>PESQUERA FRIOSUR</v>
      </c>
      <c r="D64" s="57" t="s">
        <v>102</v>
      </c>
      <c r="E64" s="57" t="s">
        <v>191</v>
      </c>
      <c r="F64" s="3"/>
      <c r="G64" s="3"/>
      <c r="H64" s="3"/>
      <c r="I64" s="3"/>
      <c r="J64" s="56"/>
      <c r="K64" s="3"/>
      <c r="L64" s="3">
        <v>1</v>
      </c>
      <c r="M64" s="3">
        <v>7</v>
      </c>
      <c r="N64" s="3"/>
    </row>
    <row r="65" spans="1:14" x14ac:dyDescent="0.25">
      <c r="A65" t="s">
        <v>62</v>
      </c>
      <c r="B65" s="3">
        <v>1042</v>
      </c>
      <c r="C65" s="26" t="str">
        <f>IFERROR(INDEX(Clients[Client_Name],MATCH(Table4[[#This Row],[Client_Code]],Clients[Client_Code],0)),"")</f>
        <v>FRUTICOLA OLMUE</v>
      </c>
      <c r="D65" s="57" t="s">
        <v>102</v>
      </c>
      <c r="E65" s="57" t="s">
        <v>191</v>
      </c>
      <c r="F65" s="3"/>
      <c r="G65" s="3"/>
      <c r="H65" s="3"/>
      <c r="I65" s="3"/>
      <c r="J65" s="56"/>
      <c r="K65" s="3"/>
      <c r="L65" s="3">
        <v>1</v>
      </c>
      <c r="M65" s="3">
        <v>7</v>
      </c>
      <c r="N65" s="3"/>
    </row>
    <row r="66" spans="1:14" x14ac:dyDescent="0.25">
      <c r="A66" t="s">
        <v>62</v>
      </c>
      <c r="B66" s="3">
        <v>1043</v>
      </c>
      <c r="C66" s="26" t="str">
        <f>IFERROR(INDEX(Clients[Client_Name],MATCH(Table4[[#This Row],[Client_Code]],Clients[Client_Code],0)),"")</f>
        <v>FULLMAR</v>
      </c>
      <c r="D66" s="57" t="s">
        <v>102</v>
      </c>
      <c r="E66" s="57" t="s">
        <v>191</v>
      </c>
      <c r="F66" s="3"/>
      <c r="G66" s="3"/>
      <c r="H66" s="3"/>
      <c r="I66" s="3"/>
      <c r="J66" s="56"/>
      <c r="K66" s="3"/>
      <c r="L66" s="3">
        <v>1</v>
      </c>
      <c r="M66" s="3">
        <v>7</v>
      </c>
      <c r="N66" s="3"/>
    </row>
    <row r="67" spans="1:14" x14ac:dyDescent="0.25">
      <c r="A67" t="s">
        <v>62</v>
      </c>
      <c r="B67" s="3">
        <v>1044</v>
      </c>
      <c r="C67" s="26" t="str">
        <f>IFERROR(INDEX(Clients[Client_Name],MATCH(Table4[[#This Row],[Client_Code]],Clients[Client_Code],0)),"")</f>
        <v>JBS</v>
      </c>
      <c r="D67" s="57" t="s">
        <v>102</v>
      </c>
      <c r="E67" s="57" t="s">
        <v>191</v>
      </c>
      <c r="F67" s="3"/>
      <c r="G67" s="3"/>
      <c r="H67" s="3"/>
      <c r="I67" s="3"/>
      <c r="J67" s="56"/>
      <c r="K67" s="3"/>
      <c r="L67" s="3">
        <v>1</v>
      </c>
      <c r="M67" s="3">
        <v>7</v>
      </c>
      <c r="N67" s="3"/>
    </row>
    <row r="68" spans="1:14" x14ac:dyDescent="0.25">
      <c r="A68" t="s">
        <v>62</v>
      </c>
      <c r="B68" s="3">
        <v>1046</v>
      </c>
      <c r="C68" s="26" t="str">
        <f>IFERROR(INDEX(Clients[Client_Name],MATCH(Table4[[#This Row],[Client_Code]],Clients[Client_Code],0)),"")</f>
        <v>MULTIMARES</v>
      </c>
      <c r="D68" s="57" t="s">
        <v>102</v>
      </c>
      <c r="E68" s="57" t="s">
        <v>191</v>
      </c>
      <c r="F68" s="3"/>
      <c r="G68" s="3"/>
      <c r="H68" s="3"/>
      <c r="I68" s="3"/>
      <c r="J68" s="56"/>
      <c r="K68" s="3"/>
      <c r="L68" s="3">
        <v>1</v>
      </c>
      <c r="M68" s="3">
        <v>7</v>
      </c>
      <c r="N68" s="3"/>
    </row>
    <row r="69" spans="1:14" x14ac:dyDescent="0.25">
      <c r="A69" t="s">
        <v>62</v>
      </c>
      <c r="B69" s="3">
        <v>1047</v>
      </c>
      <c r="C69" s="26" t="str">
        <f>IFERROR(INDEX(Clients[Client_Name],MATCH(Table4[[#This Row],[Client_Code]],Clients[Client_Code],0)),"")</f>
        <v>RAPA NUI</v>
      </c>
      <c r="D69" s="57" t="s">
        <v>102</v>
      </c>
      <c r="E69" s="57" t="s">
        <v>191</v>
      </c>
      <c r="F69" s="3"/>
      <c r="G69" s="3"/>
      <c r="H69" s="3"/>
      <c r="I69" s="3"/>
      <c r="J69" s="56"/>
      <c r="K69" s="3"/>
      <c r="L69" s="3">
        <v>1</v>
      </c>
      <c r="M69" s="3">
        <v>7</v>
      </c>
      <c r="N69" s="3"/>
    </row>
    <row r="70" spans="1:14" x14ac:dyDescent="0.25">
      <c r="A70" t="s">
        <v>62</v>
      </c>
      <c r="B70" s="3">
        <v>1048</v>
      </c>
      <c r="C70" s="26" t="str">
        <f>IFERROR(INDEX(Clients[Client_Name],MATCH(Table4[[#This Row],[Client_Code]],Clients[Client_Code],0)),"")</f>
        <v>RIVERA MAR</v>
      </c>
      <c r="D70" s="57" t="s">
        <v>102</v>
      </c>
      <c r="E70" s="57" t="s">
        <v>191</v>
      </c>
      <c r="F70" s="3"/>
      <c r="G70" s="3"/>
      <c r="H70" s="3"/>
      <c r="I70" s="3"/>
      <c r="J70" s="56"/>
      <c r="K70" s="3"/>
      <c r="L70" s="3">
        <v>1</v>
      </c>
      <c r="M70" s="3">
        <v>7</v>
      </c>
      <c r="N70" s="3"/>
    </row>
    <row r="71" spans="1:14" x14ac:dyDescent="0.25">
      <c r="A71" t="s">
        <v>62</v>
      </c>
      <c r="B71" s="3">
        <v>1049</v>
      </c>
      <c r="C71" s="26" t="str">
        <f>IFERROR(INDEX(Clients[Client_Name],MATCH(Table4[[#This Row],[Client_Code]],Clients[Client_Code],0)),"")</f>
        <v>SOPROLE</v>
      </c>
      <c r="D71" s="57" t="s">
        <v>102</v>
      </c>
      <c r="E71" s="57" t="s">
        <v>191</v>
      </c>
      <c r="F71" s="3"/>
      <c r="G71" s="3"/>
      <c r="H71" s="3"/>
      <c r="I71" s="3"/>
      <c r="J71" s="56"/>
      <c r="K71" s="3"/>
      <c r="L71" s="3">
        <v>1</v>
      </c>
      <c r="M71" s="3">
        <v>7</v>
      </c>
      <c r="N71" s="3"/>
    </row>
    <row r="72" spans="1:14" x14ac:dyDescent="0.25">
      <c r="A72" t="s">
        <v>62</v>
      </c>
      <c r="B72" s="3">
        <v>1050</v>
      </c>
      <c r="C72" s="26" t="str">
        <f>IFERROR(INDEX(Clients[Client_Name],MATCH(Table4[[#This Row],[Client_Code]],Clients[Client_Code],0)),"")</f>
        <v>TAK</v>
      </c>
      <c r="D72" s="57" t="s">
        <v>102</v>
      </c>
      <c r="E72" s="57" t="s">
        <v>191</v>
      </c>
      <c r="F72" s="3"/>
      <c r="G72" s="3"/>
      <c r="H72" s="3"/>
      <c r="I72" s="3"/>
      <c r="J72" s="56"/>
      <c r="K72" s="3"/>
      <c r="L72" s="3">
        <v>1</v>
      </c>
      <c r="M72" s="3">
        <v>7</v>
      </c>
      <c r="N72" s="3"/>
    </row>
    <row r="73" spans="1:14" x14ac:dyDescent="0.25">
      <c r="A73" t="s">
        <v>62</v>
      </c>
      <c r="B73" s="3">
        <v>1053</v>
      </c>
      <c r="C73" s="26" t="str">
        <f>IFERROR(INDEX(Clients[Client_Name],MATCH(Table4[[#This Row],[Client_Code]],Clients[Client_Code],0)),"")</f>
        <v>AASA PORK</v>
      </c>
      <c r="D73" s="57" t="s">
        <v>102</v>
      </c>
      <c r="E73" s="57" t="s">
        <v>191</v>
      </c>
      <c r="F73" s="3"/>
      <c r="G73" s="3"/>
      <c r="H73" s="3"/>
      <c r="I73" s="3"/>
      <c r="J73" s="56"/>
      <c r="K73" s="3"/>
      <c r="L73" s="3">
        <v>1</v>
      </c>
      <c r="M73" s="3">
        <v>7</v>
      </c>
      <c r="N73" s="3"/>
    </row>
    <row r="74" spans="1:14" x14ac:dyDescent="0.25">
      <c r="A74" t="s">
        <v>62</v>
      </c>
      <c r="B74" s="3">
        <v>1054</v>
      </c>
      <c r="C74" s="26" t="str">
        <f>IFERROR(INDEX(Clients[Client_Name],MATCH(Table4[[#This Row],[Client_Code]],Clients[Client_Code],0)),"")</f>
        <v>LO VALLEDOR</v>
      </c>
      <c r="D74" s="57" t="s">
        <v>102</v>
      </c>
      <c r="E74" s="57" t="s">
        <v>191</v>
      </c>
      <c r="F74" s="3"/>
      <c r="G74" s="3"/>
      <c r="H74" s="3"/>
      <c r="I74" s="3"/>
      <c r="J74" s="56"/>
      <c r="K74" s="3"/>
      <c r="L74" s="3">
        <v>1</v>
      </c>
      <c r="M74" s="3">
        <v>7</v>
      </c>
      <c r="N74" s="3"/>
    </row>
    <row r="75" spans="1:14" x14ac:dyDescent="0.25">
      <c r="A75" t="s">
        <v>62</v>
      </c>
      <c r="B75" s="3">
        <v>1060</v>
      </c>
      <c r="C75" s="26" t="str">
        <f>IFERROR(INDEX(Clients[Client_Name],MATCH(Table4[[#This Row],[Client_Code]],Clients[Client_Code],0)),"")</f>
        <v>GUALLARAUCO</v>
      </c>
      <c r="D75" s="57" t="s">
        <v>102</v>
      </c>
      <c r="E75" s="57" t="s">
        <v>191</v>
      </c>
      <c r="F75" s="3"/>
      <c r="G75" s="3"/>
      <c r="H75" s="3"/>
      <c r="I75" s="3"/>
      <c r="J75" s="56"/>
      <c r="K75" s="3"/>
      <c r="L75" s="3">
        <v>1</v>
      </c>
      <c r="M75" s="3">
        <v>7</v>
      </c>
      <c r="N75" s="3"/>
    </row>
    <row r="76" spans="1:14" x14ac:dyDescent="0.25">
      <c r="A76" t="s">
        <v>62</v>
      </c>
      <c r="B76" s="3">
        <v>1063</v>
      </c>
      <c r="C76" s="26" t="str">
        <f>IFERROR(INDEX(Clients[Client_Name],MATCH(Table4[[#This Row],[Client_Code]],Clients[Client_Code],0)),"")</f>
        <v>LACTEOS MATTHEI</v>
      </c>
      <c r="D76" s="57" t="s">
        <v>102</v>
      </c>
      <c r="E76" s="57" t="s">
        <v>191</v>
      </c>
      <c r="F76" s="3"/>
      <c r="G76" s="3"/>
      <c r="H76" s="3"/>
      <c r="I76" s="3"/>
      <c r="J76" s="56"/>
      <c r="K76" s="3"/>
      <c r="L76" s="3">
        <v>1</v>
      </c>
      <c r="M76" s="3">
        <v>7</v>
      </c>
      <c r="N76" s="3"/>
    </row>
    <row r="77" spans="1:14" x14ac:dyDescent="0.25">
      <c r="A77" t="s">
        <v>62</v>
      </c>
      <c r="B77" s="3">
        <v>1081</v>
      </c>
      <c r="C77" s="26" t="str">
        <f>IFERROR(INDEX(Clients[Client_Name],MATCH(Table4[[#This Row],[Client_Code]],Clients[Client_Code],0)),"")</f>
        <v>INVERTEC</v>
      </c>
      <c r="D77" s="57" t="s">
        <v>102</v>
      </c>
      <c r="E77" s="57" t="s">
        <v>191</v>
      </c>
      <c r="F77" s="3"/>
      <c r="G77" s="3"/>
      <c r="H77" s="3"/>
      <c r="I77" s="3"/>
      <c r="J77" s="56"/>
      <c r="K77" s="3"/>
      <c r="L77" s="3">
        <v>1</v>
      </c>
      <c r="M77" s="3">
        <v>7</v>
      </c>
      <c r="N77" s="3"/>
    </row>
    <row r="78" spans="1:14" x14ac:dyDescent="0.25">
      <c r="A78" t="s">
        <v>62</v>
      </c>
      <c r="B78" s="3">
        <v>1082</v>
      </c>
      <c r="C78" s="26" t="str">
        <f>IFERROR(INDEX(Clients[Client_Name],MATCH(Table4[[#This Row],[Client_Code]],Clients[Client_Code],0)),"")</f>
        <v>DOÑA CARNE</v>
      </c>
      <c r="D78" s="57" t="s">
        <v>102</v>
      </c>
      <c r="E78" s="57" t="s">
        <v>191</v>
      </c>
      <c r="F78" s="3"/>
      <c r="G78" s="3"/>
      <c r="H78" s="3"/>
      <c r="I78" s="3"/>
      <c r="J78" s="56"/>
      <c r="K78" s="3"/>
      <c r="L78" s="3">
        <v>1</v>
      </c>
      <c r="M78" s="3">
        <v>7</v>
      </c>
      <c r="N78" s="3"/>
    </row>
    <row r="79" spans="1:14" x14ac:dyDescent="0.25">
      <c r="A79" t="s">
        <v>62</v>
      </c>
      <c r="B79" s="3">
        <v>1083</v>
      </c>
      <c r="C79" s="26" t="str">
        <f>IFERROR(INDEX(Clients[Client_Name],MATCH(Table4[[#This Row],[Client_Code]],Clients[Client_Code],0)),"")</f>
        <v>FBS FOOD SUPPLY</v>
      </c>
      <c r="D79" s="57" t="s">
        <v>102</v>
      </c>
      <c r="E79" s="57" t="s">
        <v>191</v>
      </c>
      <c r="F79" s="3"/>
      <c r="G79" s="3"/>
      <c r="H79" s="3"/>
      <c r="I79" s="3"/>
      <c r="J79" s="56"/>
      <c r="K79" s="3"/>
      <c r="L79" s="3">
        <v>1</v>
      </c>
      <c r="M79" s="3">
        <v>1</v>
      </c>
      <c r="N79" s="3"/>
    </row>
  </sheetData>
  <dataValidations count="2">
    <dataValidation type="list" allowBlank="1" showInputMessage="1" showErrorMessage="1" sqref="B2:B79" xr:uid="{B6EA5DC6-C67B-4DB0-B7C9-84DD96D7AEA0}">
      <formula1>INDIRECT(A2)</formula1>
    </dataValidation>
    <dataValidation type="list" allowBlank="1" showInputMessage="1" showErrorMessage="1" sqref="A2:A79" xr:uid="{1BA87A0E-81AD-446E-8B13-9ECE70229D06}">
      <formula1>ddFacilities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27D0E-E369-47F7-ACDC-68A862113D46}">
  <sheetPr codeName="Sheet5">
    <tabColor rgb="FF002060"/>
  </sheetPr>
  <dimension ref="A1:H289"/>
  <sheetViews>
    <sheetView showGridLines="0" zoomScale="90" zoomScaleNormal="90" workbookViewId="0">
      <selection activeCell="E42" sqref="E42"/>
    </sheetView>
  </sheetViews>
  <sheetFormatPr baseColWidth="10" defaultColWidth="9.140625" defaultRowHeight="15" x14ac:dyDescent="0.25"/>
  <cols>
    <col min="1" max="1" width="12.140625" bestFit="1" customWidth="1"/>
    <col min="2" max="2" width="11.85546875" bestFit="1" customWidth="1"/>
    <col min="3" max="3" width="36.5703125" bestFit="1" customWidth="1"/>
    <col min="4" max="4" width="24.85546875" bestFit="1" customWidth="1"/>
    <col min="5" max="5" width="13.28515625" bestFit="1" customWidth="1"/>
    <col min="6" max="6" width="14.28515625" bestFit="1" customWidth="1"/>
    <col min="7" max="7" width="19" bestFit="1" customWidth="1"/>
    <col min="8" max="8" width="12.140625" bestFit="1" customWidth="1"/>
    <col min="9" max="9" width="24.42578125" bestFit="1" customWidth="1"/>
    <col min="10" max="10" width="10" bestFit="1" customWidth="1"/>
  </cols>
  <sheetData>
    <row r="1" spans="1:6" x14ac:dyDescent="0.25">
      <c r="A1" s="20" t="s">
        <v>31</v>
      </c>
      <c r="B1" s="20" t="s">
        <v>185</v>
      </c>
      <c r="C1" s="20" t="s">
        <v>184</v>
      </c>
      <c r="D1" s="20" t="s">
        <v>190</v>
      </c>
      <c r="E1" s="20" t="s">
        <v>188</v>
      </c>
      <c r="F1" s="20" t="s">
        <v>189</v>
      </c>
    </row>
    <row r="2" spans="1:6" x14ac:dyDescent="0.25">
      <c r="A2" s="14" t="s">
        <v>32</v>
      </c>
      <c r="B2" s="17">
        <v>1</v>
      </c>
      <c r="C2" s="26" t="str">
        <f>IFERROR(INDEX(Clients[Client_Name],MATCH(Table7[[#This Row],[Client_Code]],Clients[Client_Code],0)),"")</f>
        <v>AGRICOLA ARIZTIA</v>
      </c>
      <c r="D2" s="18" t="s">
        <v>191</v>
      </c>
      <c r="E2" s="8">
        <v>1.7564880000000001E-2</v>
      </c>
      <c r="F2" t="s">
        <v>187</v>
      </c>
    </row>
    <row r="3" spans="1:6" x14ac:dyDescent="0.25">
      <c r="A3" s="14" t="s">
        <v>32</v>
      </c>
      <c r="B3" s="17">
        <v>1</v>
      </c>
      <c r="C3" s="26" t="str">
        <f>IFERROR(INDEX(Clients[Client_Name],MATCH(Table7[[#This Row],[Client_Code]],Clients[Client_Code],0)),"")</f>
        <v>AGRICOLA ARIZTIA</v>
      </c>
      <c r="D3" s="18" t="s">
        <v>193</v>
      </c>
      <c r="E3" s="8">
        <v>1.387149</v>
      </c>
      <c r="F3" t="s">
        <v>187</v>
      </c>
    </row>
    <row r="4" spans="1:6" x14ac:dyDescent="0.25">
      <c r="A4" s="14" t="s">
        <v>32</v>
      </c>
      <c r="B4" s="17">
        <v>4</v>
      </c>
      <c r="C4" s="26" t="str">
        <f>IFERROR(INDEX(Clients[Client_Name],MATCH(Table7[[#This Row],[Client_Code]],Clients[Client_Code],0)),"")</f>
        <v>AGROSUPER COMERCIAL</v>
      </c>
      <c r="D4" s="18" t="s">
        <v>191</v>
      </c>
      <c r="E4" s="21">
        <v>700</v>
      </c>
      <c r="F4" t="s">
        <v>186</v>
      </c>
    </row>
    <row r="5" spans="1:6" x14ac:dyDescent="0.25">
      <c r="A5" s="14" t="s">
        <v>32</v>
      </c>
      <c r="B5" s="17">
        <v>4</v>
      </c>
      <c r="C5" s="26" t="str">
        <f>IFERROR(INDEX(Clients[Client_Name],MATCH(Table7[[#This Row],[Client_Code]],Clients[Client_Code],0)),"")</f>
        <v>AGROSUPER COMERCIAL</v>
      </c>
      <c r="D5" s="18" t="s">
        <v>193</v>
      </c>
      <c r="E5" s="21">
        <v>69502</v>
      </c>
      <c r="F5" t="s">
        <v>186</v>
      </c>
    </row>
    <row r="6" spans="1:6" x14ac:dyDescent="0.25">
      <c r="A6" s="14" t="s">
        <v>32</v>
      </c>
      <c r="B6" s="17">
        <v>5</v>
      </c>
      <c r="C6" s="26" t="str">
        <f>IFERROR(INDEX(Clients[Client_Name],MATCH(Table7[[#This Row],[Client_Code]],Clients[Client_Code],0)),"")</f>
        <v>ELABORADORA DOÑIHUE</v>
      </c>
      <c r="D6" s="18" t="s">
        <v>191</v>
      </c>
      <c r="E6" s="21">
        <v>700</v>
      </c>
      <c r="F6" t="s">
        <v>186</v>
      </c>
    </row>
    <row r="7" spans="1:6" x14ac:dyDescent="0.25">
      <c r="A7" s="14" t="s">
        <v>32</v>
      </c>
      <c r="B7" s="17">
        <v>5</v>
      </c>
      <c r="C7" s="26" t="str">
        <f>IFERROR(INDEX(Clients[Client_Name],MATCH(Table7[[#This Row],[Client_Code]],Clients[Client_Code],0)),"")</f>
        <v>ELABORADORA DOÑIHUE</v>
      </c>
      <c r="D7" s="18" t="s">
        <v>193</v>
      </c>
      <c r="E7" s="21">
        <v>69502</v>
      </c>
      <c r="F7" t="s">
        <v>186</v>
      </c>
    </row>
    <row r="8" spans="1:6" x14ac:dyDescent="0.25">
      <c r="A8" s="14" t="s">
        <v>32</v>
      </c>
      <c r="B8" s="17">
        <v>6</v>
      </c>
      <c r="C8" s="26" t="str">
        <f>IFERROR(INDEX(Clients[Client_Name],MATCH(Table7[[#This Row],[Client_Code]],Clients[Client_Code],0)),"")</f>
        <v>FAENADORA LO MIRANDA</v>
      </c>
      <c r="D8" s="18" t="s">
        <v>191</v>
      </c>
      <c r="E8" s="21">
        <v>700</v>
      </c>
      <c r="F8" t="s">
        <v>186</v>
      </c>
    </row>
    <row r="9" spans="1:6" x14ac:dyDescent="0.25">
      <c r="A9" s="14" t="s">
        <v>32</v>
      </c>
      <c r="B9" s="17">
        <v>6</v>
      </c>
      <c r="C9" s="26" t="str">
        <f>IFERROR(INDEX(Clients[Client_Name],MATCH(Table7[[#This Row],[Client_Code]],Clients[Client_Code],0)),"")</f>
        <v>FAENADORA LO MIRANDA</v>
      </c>
      <c r="D9" s="18" t="s">
        <v>193</v>
      </c>
      <c r="E9" s="21">
        <v>69502</v>
      </c>
      <c r="F9" t="s">
        <v>186</v>
      </c>
    </row>
    <row r="10" spans="1:6" x14ac:dyDescent="0.25">
      <c r="A10" s="14" t="s">
        <v>32</v>
      </c>
      <c r="B10" s="17">
        <v>7</v>
      </c>
      <c r="C10" s="26" t="str">
        <f>IFERROR(INDEX(Clients[Client_Name],MATCH(Table7[[#This Row],[Client_Code]],Clients[Client_Code],0)),"")</f>
        <v>FAENADORA SAN VICENTE</v>
      </c>
      <c r="D10" s="18" t="s">
        <v>191</v>
      </c>
      <c r="E10" s="21">
        <v>700</v>
      </c>
      <c r="F10" t="s">
        <v>186</v>
      </c>
    </row>
    <row r="11" spans="1:6" x14ac:dyDescent="0.25">
      <c r="A11" s="14" t="s">
        <v>32</v>
      </c>
      <c r="B11" s="17">
        <v>7</v>
      </c>
      <c r="C11" s="26" t="str">
        <f>IFERROR(INDEX(Clients[Client_Name],MATCH(Table7[[#This Row],[Client_Code]],Clients[Client_Code],0)),"")</f>
        <v>FAENADORA SAN VICENTE</v>
      </c>
      <c r="D11" s="18" t="s">
        <v>193</v>
      </c>
      <c r="E11" s="21">
        <v>69502</v>
      </c>
      <c r="F11" t="s">
        <v>186</v>
      </c>
    </row>
    <row r="12" spans="1:6" x14ac:dyDescent="0.25">
      <c r="A12" s="14" t="s">
        <v>32</v>
      </c>
      <c r="B12" s="17">
        <v>8</v>
      </c>
      <c r="C12" s="26" t="str">
        <f>IFERROR(INDEX(Clients[Client_Name],MATCH(Table7[[#This Row],[Client_Code]],Clients[Client_Code],0)),"")</f>
        <v>SOPRAVAL</v>
      </c>
      <c r="D12" s="18" t="s">
        <v>191</v>
      </c>
      <c r="E12" s="21">
        <v>700</v>
      </c>
      <c r="F12" t="s">
        <v>186</v>
      </c>
    </row>
    <row r="13" spans="1:6" x14ac:dyDescent="0.25">
      <c r="A13" s="14" t="s">
        <v>32</v>
      </c>
      <c r="B13" s="17">
        <v>8</v>
      </c>
      <c r="C13" s="26" t="str">
        <f>IFERROR(INDEX(Clients[Client_Name],MATCH(Table7[[#This Row],[Client_Code]],Clients[Client_Code],0)),"")</f>
        <v>SOPRAVAL</v>
      </c>
      <c r="D13" s="18" t="s">
        <v>193</v>
      </c>
      <c r="E13" s="21">
        <v>69502</v>
      </c>
      <c r="F13" t="s">
        <v>186</v>
      </c>
    </row>
    <row r="14" spans="1:6" x14ac:dyDescent="0.25">
      <c r="A14" s="14" t="s">
        <v>32</v>
      </c>
      <c r="B14" s="17">
        <v>9</v>
      </c>
      <c r="C14" s="26" t="str">
        <f>IFERROR(INDEX(Clients[Client_Name],MATCH(Table7[[#This Row],[Client_Code]],Clients[Client_Code],0)),"")</f>
        <v>PROCESADORA DE ALIMENTOS DEL SUR</v>
      </c>
      <c r="D14" s="18" t="s">
        <v>191</v>
      </c>
      <c r="E14" s="21">
        <v>700</v>
      </c>
      <c r="F14" t="s">
        <v>186</v>
      </c>
    </row>
    <row r="15" spans="1:6" x14ac:dyDescent="0.25">
      <c r="A15" s="14" t="s">
        <v>32</v>
      </c>
      <c r="B15" s="17">
        <v>9</v>
      </c>
      <c r="C15" s="26" t="str">
        <f>IFERROR(INDEX(Clients[Client_Name],MATCH(Table7[[#This Row],[Client_Code]],Clients[Client_Code],0)),"")</f>
        <v>PROCESADORA DE ALIMENTOS DEL SUR</v>
      </c>
      <c r="D15" s="18" t="s">
        <v>193</v>
      </c>
      <c r="E15" s="21">
        <v>69502</v>
      </c>
      <c r="F15" t="s">
        <v>186</v>
      </c>
    </row>
    <row r="16" spans="1:6" x14ac:dyDescent="0.25">
      <c r="A16" s="14" t="s">
        <v>32</v>
      </c>
      <c r="B16" s="17">
        <v>12</v>
      </c>
      <c r="C16" s="26" t="str">
        <f>IFERROR(INDEX(Clients[Client_Name],MATCH(Table7[[#This Row],[Client_Code]],Clients[Client_Code],0)),"")</f>
        <v>AQUACHILE</v>
      </c>
      <c r="D16" s="18" t="s">
        <v>191</v>
      </c>
      <c r="E16" s="61">
        <v>1.8279469999999999E-2</v>
      </c>
      <c r="F16" s="14" t="s">
        <v>187</v>
      </c>
    </row>
    <row r="17" spans="1:6" x14ac:dyDescent="0.25">
      <c r="A17" s="14" t="s">
        <v>32</v>
      </c>
      <c r="B17" s="17">
        <v>12</v>
      </c>
      <c r="C17" s="26" t="str">
        <f>IFERROR(INDEX(Clients[Client_Name],MATCH(Table7[[#This Row],[Client_Code]],Clients[Client_Code],0)),"")</f>
        <v>AQUACHILE</v>
      </c>
      <c r="D17" s="18" t="s">
        <v>193</v>
      </c>
      <c r="E17" s="8">
        <v>1.7855077399999999</v>
      </c>
      <c r="F17" t="s">
        <v>187</v>
      </c>
    </row>
    <row r="18" spans="1:6" x14ac:dyDescent="0.25">
      <c r="A18" s="14" t="s">
        <v>32</v>
      </c>
      <c r="B18" s="17">
        <v>13</v>
      </c>
      <c r="C18" s="26" t="str">
        <f>IFERROR(INDEX(Clients[Client_Name],MATCH(Table7[[#This Row],[Client_Code]],Clients[Client_Code],0)),"")</f>
        <v>BIDFOOD</v>
      </c>
      <c r="D18" s="18" t="s">
        <v>191</v>
      </c>
      <c r="E18" s="8">
        <v>1.9294100000000002E-2</v>
      </c>
      <c r="F18" t="s">
        <v>187</v>
      </c>
    </row>
    <row r="19" spans="1:6" x14ac:dyDescent="0.25">
      <c r="A19" s="14" t="s">
        <v>32</v>
      </c>
      <c r="B19" s="17">
        <v>13</v>
      </c>
      <c r="C19" s="26" t="str">
        <f>IFERROR(INDEX(Clients[Client_Name],MATCH(Table7[[#This Row],[Client_Code]],Clients[Client_Code],0)),"")</f>
        <v>BIDFOOD</v>
      </c>
      <c r="D19" s="18" t="s">
        <v>193</v>
      </c>
      <c r="E19" s="8">
        <v>2.52769786</v>
      </c>
      <c r="F19" t="s">
        <v>187</v>
      </c>
    </row>
    <row r="20" spans="1:6" x14ac:dyDescent="0.25">
      <c r="A20" s="14" t="s">
        <v>32</v>
      </c>
      <c r="B20" s="17">
        <v>14</v>
      </c>
      <c r="C20" s="26" t="str">
        <f>IFERROR(INDEX(Clients[Client_Name],MATCH(Table7[[#This Row],[Client_Code]],Clients[Client_Code],0)),"")</f>
        <v>CIAL ALIMENTOS</v>
      </c>
      <c r="D20" s="18" t="s">
        <v>191</v>
      </c>
      <c r="E20" s="21">
        <v>506</v>
      </c>
      <c r="F20" t="s">
        <v>186</v>
      </c>
    </row>
    <row r="21" spans="1:6" x14ac:dyDescent="0.25">
      <c r="A21" s="14" t="s">
        <v>32</v>
      </c>
      <c r="B21" s="17">
        <v>14</v>
      </c>
      <c r="C21" s="26" t="str">
        <f>IFERROR(INDEX(Clients[Client_Name],MATCH(Table7[[#This Row],[Client_Code]],Clients[Client_Code],0)),"")</f>
        <v>CIAL ALIMENTOS</v>
      </c>
      <c r="D21" s="18" t="s">
        <v>193</v>
      </c>
      <c r="E21" s="21">
        <v>81771</v>
      </c>
      <c r="F21" t="s">
        <v>186</v>
      </c>
    </row>
    <row r="22" spans="1:6" x14ac:dyDescent="0.25">
      <c r="A22" s="14" t="s">
        <v>32</v>
      </c>
      <c r="B22" s="17">
        <v>17</v>
      </c>
      <c r="C22" s="26" t="str">
        <f>IFERROR(INDEX(Clients[Client_Name],MATCH(Table7[[#This Row],[Client_Code]],Clients[Client_Code],0)),"")</f>
        <v>COMERCIAL CASTRO</v>
      </c>
      <c r="D22" s="18" t="s">
        <v>191</v>
      </c>
      <c r="E22" s="8">
        <v>1.8382119999999998E-2</v>
      </c>
      <c r="F22" t="s">
        <v>187</v>
      </c>
    </row>
    <row r="23" spans="1:6" x14ac:dyDescent="0.25">
      <c r="A23" s="14" t="s">
        <v>32</v>
      </c>
      <c r="B23" s="17">
        <v>17</v>
      </c>
      <c r="C23" s="26" t="str">
        <f>IFERROR(INDEX(Clients[Client_Name],MATCH(Table7[[#This Row],[Client_Code]],Clients[Client_Code],0)),"")</f>
        <v>COMERCIAL CASTRO</v>
      </c>
      <c r="D23" s="18" t="s">
        <v>193</v>
      </c>
      <c r="E23" s="8">
        <v>1.80937032</v>
      </c>
      <c r="F23" t="s">
        <v>187</v>
      </c>
    </row>
    <row r="24" spans="1:6" x14ac:dyDescent="0.25">
      <c r="A24" s="14" t="s">
        <v>32</v>
      </c>
      <c r="B24" s="17">
        <v>20</v>
      </c>
      <c r="C24" s="26" t="str">
        <f>IFERROR(INDEX(Clients[Client_Name],MATCH(Table7[[#This Row],[Client_Code]],Clients[Client_Code],0)),"")</f>
        <v>COMERCIAL LAS TORRES</v>
      </c>
      <c r="D24" s="18" t="s">
        <v>191</v>
      </c>
      <c r="E24" s="8">
        <v>2.570646E-2</v>
      </c>
      <c r="F24" t="s">
        <v>187</v>
      </c>
    </row>
    <row r="25" spans="1:6" x14ac:dyDescent="0.25">
      <c r="A25" s="14" t="s">
        <v>32</v>
      </c>
      <c r="B25" s="17">
        <v>20</v>
      </c>
      <c r="C25" s="26" t="str">
        <f>IFERROR(INDEX(Clients[Client_Name],MATCH(Table7[[#This Row],[Client_Code]],Clients[Client_Code],0)),"")</f>
        <v>COMERCIAL LAS TORRES</v>
      </c>
      <c r="D25" s="18" t="s">
        <v>193</v>
      </c>
      <c r="E25" s="8">
        <v>2.1526741700000001</v>
      </c>
      <c r="F25" t="s">
        <v>187</v>
      </c>
    </row>
    <row r="26" spans="1:6" x14ac:dyDescent="0.25">
      <c r="A26" s="14" t="s">
        <v>32</v>
      </c>
      <c r="B26" s="17">
        <v>22</v>
      </c>
      <c r="C26" s="26" t="str">
        <f>IFERROR(INDEX(Clients[Client_Name],MATCH(Table7[[#This Row],[Client_Code]],Clients[Client_Code],0)),"")</f>
        <v>COMERCIALIZADORA GLOBAL PRODUCTS</v>
      </c>
      <c r="D26" s="18" t="s">
        <v>191</v>
      </c>
      <c r="E26" s="8">
        <v>2.0181810000000001E-2</v>
      </c>
      <c r="F26" t="s">
        <v>187</v>
      </c>
    </row>
    <row r="27" spans="1:6" x14ac:dyDescent="0.25">
      <c r="A27" s="14" t="s">
        <v>32</v>
      </c>
      <c r="B27" s="17">
        <v>22</v>
      </c>
      <c r="C27" s="26" t="str">
        <f>IFERROR(INDEX(Clients[Client_Name],MATCH(Table7[[#This Row],[Client_Code]],Clients[Client_Code],0)),"")</f>
        <v>COMERCIALIZADORA GLOBAL PRODUCTS</v>
      </c>
      <c r="D27" s="18" t="s">
        <v>193</v>
      </c>
      <c r="E27" s="8">
        <v>2.2343194</v>
      </c>
      <c r="F27" t="s">
        <v>187</v>
      </c>
    </row>
    <row r="28" spans="1:6" x14ac:dyDescent="0.25">
      <c r="A28" s="14" t="s">
        <v>32</v>
      </c>
      <c r="B28" s="17">
        <v>23</v>
      </c>
      <c r="C28" s="26" t="str">
        <f>IFERROR(INDEX(Clients[Client_Name],MATCH(Table7[[#This Row],[Client_Code]],Clients[Client_Code],0)),"")</f>
        <v>GLOBAL PROTEIN</v>
      </c>
      <c r="D28" s="18" t="s">
        <v>191</v>
      </c>
      <c r="E28" s="8">
        <v>1.6900149999999999E-2</v>
      </c>
      <c r="F28" t="s">
        <v>187</v>
      </c>
    </row>
    <row r="29" spans="1:6" x14ac:dyDescent="0.25">
      <c r="A29" s="14" t="s">
        <v>32</v>
      </c>
      <c r="B29" s="17">
        <v>23</v>
      </c>
      <c r="C29" s="26" t="str">
        <f>IFERROR(INDEX(Clients[Client_Name],MATCH(Table7[[#This Row],[Client_Code]],Clients[Client_Code],0)),"")</f>
        <v>GLOBAL PROTEIN</v>
      </c>
      <c r="D29" s="18" t="s">
        <v>193</v>
      </c>
      <c r="E29" s="8">
        <v>2.2374029100000001</v>
      </c>
      <c r="F29" t="s">
        <v>187</v>
      </c>
    </row>
    <row r="30" spans="1:6" x14ac:dyDescent="0.25">
      <c r="A30" s="14" t="s">
        <v>32</v>
      </c>
      <c r="B30" s="17">
        <v>24</v>
      </c>
      <c r="C30" s="26" t="str">
        <f>IFERROR(INDEX(Clients[Client_Name],MATCH(Table7[[#This Row],[Client_Code]],Clients[Client_Code],0)),"")</f>
        <v>GRANAROLO</v>
      </c>
      <c r="D30" s="18" t="s">
        <v>191</v>
      </c>
      <c r="E30" s="8">
        <v>2.1032559999999999E-2</v>
      </c>
      <c r="F30" t="s">
        <v>187</v>
      </c>
    </row>
    <row r="31" spans="1:6" x14ac:dyDescent="0.25">
      <c r="A31" s="14" t="s">
        <v>32</v>
      </c>
      <c r="B31" s="17">
        <v>24</v>
      </c>
      <c r="C31" s="26" t="str">
        <f>IFERROR(INDEX(Clients[Client_Name],MATCH(Table7[[#This Row],[Client_Code]],Clients[Client_Code],0)),"")</f>
        <v>GRANAROLO</v>
      </c>
      <c r="D31" s="18" t="s">
        <v>193</v>
      </c>
      <c r="E31" s="8">
        <v>2.1884124300000001</v>
      </c>
      <c r="F31" t="s">
        <v>187</v>
      </c>
    </row>
    <row r="32" spans="1:6" x14ac:dyDescent="0.25">
      <c r="A32" s="14" t="s">
        <v>32</v>
      </c>
      <c r="B32" s="17">
        <v>29</v>
      </c>
      <c r="C32" s="26" t="str">
        <f>IFERROR(INDEX(Clients[Client_Name],MATCH(Table7[[#This Row],[Client_Code]],Clients[Client_Code],0)),"")</f>
        <v>JMB PARTNERS</v>
      </c>
      <c r="D32" s="18" t="s">
        <v>191</v>
      </c>
      <c r="E32" s="8">
        <v>2.582046E-2</v>
      </c>
      <c r="F32" t="s">
        <v>187</v>
      </c>
    </row>
    <row r="33" spans="1:8" x14ac:dyDescent="0.25">
      <c r="A33" s="14" t="s">
        <v>32</v>
      </c>
      <c r="B33" s="17">
        <v>29</v>
      </c>
      <c r="C33" s="26" t="str">
        <f>IFERROR(INDEX(Clients[Client_Name],MATCH(Table7[[#This Row],[Client_Code]],Clients[Client_Code],0)),"")</f>
        <v>JMB PARTNERS</v>
      </c>
      <c r="D33" s="18" t="s">
        <v>193</v>
      </c>
      <c r="E33" s="8">
        <v>2.2346384600000002</v>
      </c>
      <c r="F33" t="s">
        <v>187</v>
      </c>
    </row>
    <row r="34" spans="1:8" x14ac:dyDescent="0.25">
      <c r="A34" s="14" t="s">
        <v>32</v>
      </c>
      <c r="B34" s="17">
        <v>31</v>
      </c>
      <c r="C34" s="26" t="str">
        <f>IFERROR(INDEX(Clients[Client_Name],MATCH(Table7[[#This Row],[Client_Code]],Clients[Client_Code],0)),"")</f>
        <v>LACTALIS</v>
      </c>
      <c r="D34" s="18" t="s">
        <v>191</v>
      </c>
      <c r="E34" s="60">
        <v>580</v>
      </c>
      <c r="F34" s="14" t="s">
        <v>186</v>
      </c>
      <c r="H34" s="58">
        <f>Table7[[#This Row],[Valor]]*2134*31</f>
        <v>38369320</v>
      </c>
    </row>
    <row r="35" spans="1:8" x14ac:dyDescent="0.25">
      <c r="A35" s="14" t="s">
        <v>32</v>
      </c>
      <c r="B35" s="17">
        <v>31</v>
      </c>
      <c r="C35" s="26" t="str">
        <f>IFERROR(INDEX(Clients[Client_Name],MATCH(Table7[[#This Row],[Client_Code]],Clients[Client_Code],0)),"")</f>
        <v>LACTALIS</v>
      </c>
      <c r="D35" s="18" t="s">
        <v>193</v>
      </c>
      <c r="E35" s="21">
        <v>71871</v>
      </c>
      <c r="F35" t="s">
        <v>186</v>
      </c>
    </row>
    <row r="36" spans="1:8" x14ac:dyDescent="0.25">
      <c r="A36" s="14" t="s">
        <v>32</v>
      </c>
      <c r="B36" s="17">
        <v>33</v>
      </c>
      <c r="C36" s="26" t="str">
        <f>IFERROR(INDEX(Clients[Client_Name],MATCH(Table7[[#This Row],[Client_Code]],Clients[Client_Code],0)),"")</f>
        <v>MINERVA</v>
      </c>
      <c r="D36" s="18" t="s">
        <v>191</v>
      </c>
      <c r="E36" s="8">
        <v>2.003508E-2</v>
      </c>
      <c r="F36" t="s">
        <v>187</v>
      </c>
    </row>
    <row r="37" spans="1:8" x14ac:dyDescent="0.25">
      <c r="A37" s="14" t="s">
        <v>32</v>
      </c>
      <c r="B37" s="17">
        <v>33</v>
      </c>
      <c r="C37" s="26" t="str">
        <f>IFERROR(INDEX(Clients[Client_Name],MATCH(Table7[[#This Row],[Client_Code]],Clients[Client_Code],0)),"")</f>
        <v>MINERVA</v>
      </c>
      <c r="D37" s="18" t="s">
        <v>193</v>
      </c>
      <c r="E37" s="8">
        <v>2.1234052800000001</v>
      </c>
      <c r="F37" t="s">
        <v>187</v>
      </c>
    </row>
    <row r="38" spans="1:8" x14ac:dyDescent="0.25">
      <c r="A38" s="14" t="s">
        <v>32</v>
      </c>
      <c r="B38" s="17">
        <v>34</v>
      </c>
      <c r="C38" s="26" t="str">
        <f>IFERROR(INDEX(Clients[Client_Name],MATCH(Table7[[#This Row],[Client_Code]],Clients[Client_Code],0)),"")</f>
        <v>NESTLE</v>
      </c>
      <c r="D38" s="18" t="s">
        <v>191</v>
      </c>
      <c r="E38" s="8">
        <v>1.89363E-2</v>
      </c>
      <c r="F38" t="s">
        <v>187</v>
      </c>
    </row>
    <row r="39" spans="1:8" x14ac:dyDescent="0.25">
      <c r="A39" s="14" t="s">
        <v>32</v>
      </c>
      <c r="B39" s="17">
        <v>34</v>
      </c>
      <c r="C39" s="26" t="str">
        <f>IFERROR(INDEX(Clients[Client_Name],MATCH(Table7[[#This Row],[Client_Code]],Clients[Client_Code],0)),"")</f>
        <v>NESTLE</v>
      </c>
      <c r="D39" s="18" t="s">
        <v>193</v>
      </c>
      <c r="E39" s="8">
        <v>1.92964248</v>
      </c>
      <c r="F39" t="s">
        <v>187</v>
      </c>
    </row>
    <row r="40" spans="1:8" x14ac:dyDescent="0.25">
      <c r="A40" s="14" t="s">
        <v>32</v>
      </c>
      <c r="B40" s="17">
        <v>37</v>
      </c>
      <c r="C40" s="26" t="str">
        <f>IFERROR(INDEX(Clients[Client_Name],MATCH(Table7[[#This Row],[Client_Code]],Clients[Client_Code],0)),"")</f>
        <v>PAPA JOHNS</v>
      </c>
      <c r="D40" s="18" t="s">
        <v>191</v>
      </c>
      <c r="E40" s="21">
        <v>887</v>
      </c>
      <c r="F40" t="s">
        <v>186</v>
      </c>
    </row>
    <row r="41" spans="1:8" x14ac:dyDescent="0.25">
      <c r="A41" s="14" t="s">
        <v>32</v>
      </c>
      <c r="B41" s="17">
        <v>37</v>
      </c>
      <c r="C41" s="26" t="str">
        <f>IFERROR(INDEX(Clients[Client_Name],MATCH(Table7[[#This Row],[Client_Code]],Clients[Client_Code],0)),"")</f>
        <v>PAPA JOHNS</v>
      </c>
      <c r="D41" s="18" t="s">
        <v>193</v>
      </c>
      <c r="E41" s="21">
        <v>83864</v>
      </c>
      <c r="F41" t="s">
        <v>186</v>
      </c>
    </row>
    <row r="42" spans="1:8" x14ac:dyDescent="0.25">
      <c r="A42" s="14" t="s">
        <v>32</v>
      </c>
      <c r="B42" s="17">
        <v>40</v>
      </c>
      <c r="C42" s="26" t="str">
        <f>IFERROR(INDEX(Clients[Client_Name],MATCH(Table7[[#This Row],[Client_Code]],Clients[Client_Code],0)),"")</f>
        <v>SADIA</v>
      </c>
      <c r="D42" s="18" t="s">
        <v>191</v>
      </c>
      <c r="E42" s="21">
        <v>842</v>
      </c>
      <c r="F42" t="s">
        <v>186</v>
      </c>
      <c r="H42" s="58"/>
    </row>
    <row r="43" spans="1:8" x14ac:dyDescent="0.25">
      <c r="A43" s="14" t="s">
        <v>32</v>
      </c>
      <c r="B43" s="17">
        <v>40</v>
      </c>
      <c r="C43" s="26" t="str">
        <f>IFERROR(INDEX(Clients[Client_Name],MATCH(Table7[[#This Row],[Client_Code]],Clients[Client_Code],0)),"")</f>
        <v>SADIA</v>
      </c>
      <c r="D43" s="18" t="s">
        <v>193</v>
      </c>
      <c r="E43" s="21">
        <v>85477</v>
      </c>
      <c r="F43" t="s">
        <v>186</v>
      </c>
    </row>
    <row r="44" spans="1:8" x14ac:dyDescent="0.25">
      <c r="A44" s="14" t="s">
        <v>32</v>
      </c>
      <c r="B44" s="17">
        <v>41</v>
      </c>
      <c r="C44" s="26" t="str">
        <f>IFERROR(INDEX(Clients[Client_Name],MATCH(Table7[[#This Row],[Client_Code]],Clients[Client_Code],0)),"")</f>
        <v>SALMONES ANTÁRTICA</v>
      </c>
      <c r="D44" s="18" t="s">
        <v>191</v>
      </c>
      <c r="E44" s="60">
        <v>843</v>
      </c>
      <c r="F44" s="14" t="s">
        <v>186</v>
      </c>
    </row>
    <row r="45" spans="1:8" x14ac:dyDescent="0.25">
      <c r="A45" s="14" t="s">
        <v>32</v>
      </c>
      <c r="B45" s="17">
        <v>41</v>
      </c>
      <c r="C45" s="26" t="str">
        <f>IFERROR(INDEX(Clients[Client_Name],MATCH(Table7[[#This Row],[Client_Code]],Clients[Client_Code],0)),"")</f>
        <v>SALMONES ANTÁRTICA</v>
      </c>
      <c r="D45" s="18" t="s">
        <v>193</v>
      </c>
      <c r="E45" s="60">
        <v>74861</v>
      </c>
      <c r="F45" s="14" t="s">
        <v>186</v>
      </c>
    </row>
    <row r="46" spans="1:8" x14ac:dyDescent="0.25">
      <c r="A46" s="14" t="s">
        <v>32</v>
      </c>
      <c r="B46" s="17">
        <v>42</v>
      </c>
      <c r="C46" s="26" t="str">
        <f>IFERROR(INDEX(Clients[Client_Name],MATCH(Table7[[#This Row],[Client_Code]],Clients[Client_Code],0)),"")</f>
        <v>SALMONES AYSÉN</v>
      </c>
      <c r="D46" s="18" t="s">
        <v>191</v>
      </c>
      <c r="E46" s="8">
        <v>2.186043E-2</v>
      </c>
      <c r="F46" t="s">
        <v>187</v>
      </c>
    </row>
    <row r="47" spans="1:8" x14ac:dyDescent="0.25">
      <c r="A47" s="14" t="s">
        <v>32</v>
      </c>
      <c r="B47" s="17">
        <v>42</v>
      </c>
      <c r="C47" s="26" t="str">
        <f>IFERROR(INDEX(Clients[Client_Name],MATCH(Table7[[#This Row],[Client_Code]],Clients[Client_Code],0)),"")</f>
        <v>SALMONES AYSÉN</v>
      </c>
      <c r="D47" s="18" t="s">
        <v>193</v>
      </c>
      <c r="E47" s="8">
        <v>1.7849897699999999</v>
      </c>
      <c r="F47" t="s">
        <v>187</v>
      </c>
    </row>
    <row r="48" spans="1:8" x14ac:dyDescent="0.25">
      <c r="A48" s="14" t="s">
        <v>32</v>
      </c>
      <c r="B48" s="17">
        <v>43</v>
      </c>
      <c r="C48" s="26" t="str">
        <f>IFERROR(INDEX(Clients[Client_Name],MATCH(Table7[[#This Row],[Client_Code]],Clients[Client_Code],0)),"")</f>
        <v>SUSARON</v>
      </c>
      <c r="D48" s="18" t="s">
        <v>191</v>
      </c>
      <c r="E48" s="8">
        <v>1.8861969999999999E-2</v>
      </c>
      <c r="F48" t="s">
        <v>187</v>
      </c>
    </row>
    <row r="49" spans="1:6" x14ac:dyDescent="0.25">
      <c r="A49" s="14" t="s">
        <v>32</v>
      </c>
      <c r="B49" s="17">
        <v>43</v>
      </c>
      <c r="C49" s="26" t="str">
        <f>IFERROR(INDEX(Clients[Client_Name],MATCH(Table7[[#This Row],[Client_Code]],Clients[Client_Code],0)),"")</f>
        <v>SUSARON</v>
      </c>
      <c r="D49" s="18" t="s">
        <v>193</v>
      </c>
      <c r="E49" s="8">
        <v>2.5100852300000001</v>
      </c>
      <c r="F49" t="s">
        <v>187</v>
      </c>
    </row>
    <row r="50" spans="1:6" x14ac:dyDescent="0.25">
      <c r="A50" s="14" t="s">
        <v>32</v>
      </c>
      <c r="B50" s="17">
        <v>44</v>
      </c>
      <c r="C50" s="26" t="str">
        <f>IFERROR(INDEX(Clients[Client_Name],MATCH(Table7[[#This Row],[Client_Code]],Clients[Client_Code],0)),"")</f>
        <v>TOTTUS</v>
      </c>
      <c r="D50" s="18" t="s">
        <v>191</v>
      </c>
      <c r="E50" s="21">
        <v>749</v>
      </c>
      <c r="F50" t="s">
        <v>186</v>
      </c>
    </row>
    <row r="51" spans="1:6" x14ac:dyDescent="0.25">
      <c r="A51" s="14" t="s">
        <v>32</v>
      </c>
      <c r="B51" s="17">
        <v>44</v>
      </c>
      <c r="C51" s="26" t="str">
        <f>IFERROR(INDEX(Clients[Client_Name],MATCH(Table7[[#This Row],[Client_Code]],Clients[Client_Code],0)),"")</f>
        <v>TOTTUS</v>
      </c>
      <c r="D51" s="18" t="s">
        <v>193</v>
      </c>
      <c r="E51" s="60">
        <v>0</v>
      </c>
      <c r="F51" s="14" t="s">
        <v>186</v>
      </c>
    </row>
    <row r="52" spans="1:6" x14ac:dyDescent="0.25">
      <c r="A52" s="14" t="s">
        <v>32</v>
      </c>
      <c r="B52" s="17">
        <v>45</v>
      </c>
      <c r="C52" s="26" t="str">
        <f>IFERROR(INDEX(Clients[Client_Name],MATCH(Table7[[#This Row],[Client_Code]],Clients[Client_Code],0)),"")</f>
        <v>TRENDY</v>
      </c>
      <c r="D52" s="18" t="s">
        <v>191</v>
      </c>
      <c r="E52" s="8">
        <v>1.6118790000000001E-2</v>
      </c>
      <c r="F52" t="s">
        <v>187</v>
      </c>
    </row>
    <row r="53" spans="1:6" x14ac:dyDescent="0.25">
      <c r="A53" s="14" t="s">
        <v>32</v>
      </c>
      <c r="B53" s="17">
        <v>45</v>
      </c>
      <c r="C53" s="26" t="str">
        <f>IFERROR(INDEX(Clients[Client_Name],MATCH(Table7[[#This Row],[Client_Code]],Clients[Client_Code],0)),"")</f>
        <v>TRENDY</v>
      </c>
      <c r="D53" s="18" t="s">
        <v>193</v>
      </c>
      <c r="E53" s="8">
        <v>1.8029828000000001</v>
      </c>
      <c r="F53" t="s">
        <v>187</v>
      </c>
    </row>
    <row r="54" spans="1:6" x14ac:dyDescent="0.25">
      <c r="A54" s="14" t="s">
        <v>32</v>
      </c>
      <c r="B54" s="17">
        <v>46</v>
      </c>
      <c r="C54" s="26" t="str">
        <f>IFERROR(INDEX(Clients[Client_Name],MATCH(Table7[[#This Row],[Client_Code]],Clients[Client_Code],0)),"")</f>
        <v>VALLE FRIO</v>
      </c>
      <c r="D54" s="18" t="s">
        <v>191</v>
      </c>
      <c r="E54" s="8">
        <v>2.197209E-2</v>
      </c>
      <c r="F54" t="s">
        <v>187</v>
      </c>
    </row>
    <row r="55" spans="1:6" x14ac:dyDescent="0.25">
      <c r="A55" s="14" t="s">
        <v>32</v>
      </c>
      <c r="B55" s="17">
        <v>46</v>
      </c>
      <c r="C55" s="26" t="str">
        <f>IFERROR(INDEX(Clients[Client_Name],MATCH(Table7[[#This Row],[Client_Code]],Clients[Client_Code],0)),"")</f>
        <v>VALLE FRIO</v>
      </c>
      <c r="D55" s="18" t="s">
        <v>193</v>
      </c>
      <c r="E55" s="8">
        <v>1.7746688799999999</v>
      </c>
      <c r="F55" t="s">
        <v>187</v>
      </c>
    </row>
    <row r="56" spans="1:6" x14ac:dyDescent="0.25">
      <c r="A56" s="14" t="s">
        <v>32</v>
      </c>
      <c r="B56" s="17">
        <v>49</v>
      </c>
      <c r="C56" s="26" t="str">
        <f>IFERROR(INDEX(Clients[Client_Name],MATCH(Table7[[#This Row],[Client_Code]],Clients[Client_Code],0)),"")</f>
        <v>WALMART</v>
      </c>
      <c r="D56" s="18" t="s">
        <v>191</v>
      </c>
      <c r="E56" s="8">
        <v>2.1887130000000001E-2</v>
      </c>
      <c r="F56" t="s">
        <v>187</v>
      </c>
    </row>
    <row r="57" spans="1:6" x14ac:dyDescent="0.25">
      <c r="A57" s="14" t="s">
        <v>32</v>
      </c>
      <c r="B57" s="17">
        <v>49</v>
      </c>
      <c r="C57" s="26" t="str">
        <f>IFERROR(INDEX(Clients[Client_Name],MATCH(Table7[[#This Row],[Client_Code]],Clients[Client_Code],0)),"")</f>
        <v>WALMART</v>
      </c>
      <c r="D57" s="18" t="s">
        <v>193</v>
      </c>
      <c r="E57" s="8">
        <v>2.5903571699999999</v>
      </c>
      <c r="F57" t="s">
        <v>187</v>
      </c>
    </row>
    <row r="58" spans="1:6" x14ac:dyDescent="0.25">
      <c r="A58" s="45" t="s">
        <v>32</v>
      </c>
      <c r="B58" s="46">
        <v>52</v>
      </c>
      <c r="C58" s="26" t="str">
        <f>IFERROR(INDEX(Clients[Client_Name],MATCH(Table7[[#This Row],[Client_Code]],Clients[Client_Code],0)),"")</f>
        <v>FRIGORIFICO CFC</v>
      </c>
      <c r="D58" s="47" t="s">
        <v>191</v>
      </c>
      <c r="E58" s="8">
        <v>1.854637E-2</v>
      </c>
      <c r="F58" t="s">
        <v>187</v>
      </c>
    </row>
    <row r="59" spans="1:6" x14ac:dyDescent="0.25">
      <c r="A59" s="45" t="s">
        <v>32</v>
      </c>
      <c r="B59" s="46">
        <v>52</v>
      </c>
      <c r="C59" s="26" t="str">
        <f>IFERROR(INDEX(Clients[Client_Name],MATCH(Table7[[#This Row],[Client_Code]],Clients[Client_Code],0)),"")</f>
        <v>FRIGORIFICO CFC</v>
      </c>
      <c r="D59" s="47" t="s">
        <v>193</v>
      </c>
      <c r="E59" s="8">
        <v>1.8029828000000001</v>
      </c>
      <c r="F59" t="s">
        <v>187</v>
      </c>
    </row>
    <row r="60" spans="1:6" x14ac:dyDescent="0.25">
      <c r="A60" s="45" t="s">
        <v>32</v>
      </c>
      <c r="B60" s="46">
        <v>53</v>
      </c>
      <c r="C60" s="26" t="str">
        <f>IFERROR(INDEX(Clients[Client_Name],MATCH(Table7[[#This Row],[Client_Code]],Clients[Client_Code],0)),"")</f>
        <v>GUALLARAUCO</v>
      </c>
      <c r="D60" s="47" t="s">
        <v>191</v>
      </c>
      <c r="E60" s="62">
        <v>1.8271829999999999E-2</v>
      </c>
      <c r="F60" s="45" t="s">
        <v>187</v>
      </c>
    </row>
    <row r="61" spans="1:6" x14ac:dyDescent="0.25">
      <c r="A61" s="14" t="s">
        <v>32</v>
      </c>
      <c r="B61" s="17">
        <v>53</v>
      </c>
      <c r="C61" s="26" t="str">
        <f>IFERROR(INDEX(Clients[Client_Name],MATCH(Table7[[#This Row],[Client_Code]],Clients[Client_Code],0)),"")</f>
        <v>GUALLARAUCO</v>
      </c>
      <c r="D61" s="18" t="s">
        <v>193</v>
      </c>
      <c r="E61" s="8">
        <v>1.8029828000000001</v>
      </c>
      <c r="F61" t="s">
        <v>187</v>
      </c>
    </row>
    <row r="62" spans="1:6" x14ac:dyDescent="0.25">
      <c r="A62" s="14" t="s">
        <v>32</v>
      </c>
      <c r="B62" s="17">
        <v>55</v>
      </c>
      <c r="C62" s="26" t="str">
        <f>IFERROR(INDEX(Clients[Client_Name],MATCH(Table7[[#This Row],[Client_Code]],Clients[Client_Code],0)),"")</f>
        <v>ELCOR</v>
      </c>
      <c r="D62" s="18" t="s">
        <v>191</v>
      </c>
      <c r="E62" s="8">
        <v>1.9139360000000001E-2</v>
      </c>
      <c r="F62" t="s">
        <v>187</v>
      </c>
    </row>
    <row r="63" spans="1:6" x14ac:dyDescent="0.25">
      <c r="A63" s="14" t="s">
        <v>32</v>
      </c>
      <c r="B63" s="17">
        <v>55</v>
      </c>
      <c r="C63" s="26" t="str">
        <f>IFERROR(INDEX(Clients[Client_Name],MATCH(Table7[[#This Row],[Client_Code]],Clients[Client_Code],0)),"")</f>
        <v>ELCOR</v>
      </c>
      <c r="D63" s="18" t="s">
        <v>193</v>
      </c>
      <c r="E63" s="8">
        <v>1.8029828000000001</v>
      </c>
      <c r="F63" t="s">
        <v>187</v>
      </c>
    </row>
    <row r="64" spans="1:6" x14ac:dyDescent="0.25">
      <c r="A64" s="14" t="s">
        <v>32</v>
      </c>
      <c r="B64" s="17">
        <v>56</v>
      </c>
      <c r="C64" s="26" t="str">
        <f>IFERROR(INDEX(Clients[Client_Name],MATCH(Table7[[#This Row],[Client_Code]],Clients[Client_Code],0)),"")</f>
        <v>ALIACE (ALIMENTOS Y ACEITES)</v>
      </c>
      <c r="D64" s="18" t="s">
        <v>191</v>
      </c>
      <c r="E64" s="8">
        <v>1.7559419999999999E-2</v>
      </c>
      <c r="F64" t="s">
        <v>187</v>
      </c>
    </row>
    <row r="65" spans="1:6" x14ac:dyDescent="0.25">
      <c r="A65" s="14" t="s">
        <v>32</v>
      </c>
      <c r="B65" s="17">
        <v>56</v>
      </c>
      <c r="C65" s="26" t="str">
        <f>IFERROR(INDEX(Clients[Client_Name],MATCH(Table7[[#This Row],[Client_Code]],Clients[Client_Code],0)),"")</f>
        <v>ALIACE (ALIMENTOS Y ACEITES)</v>
      </c>
      <c r="D65" s="18" t="s">
        <v>193</v>
      </c>
      <c r="E65" s="8">
        <v>1.7892264</v>
      </c>
      <c r="F65" t="s">
        <v>187</v>
      </c>
    </row>
    <row r="66" spans="1:6" x14ac:dyDescent="0.25">
      <c r="A66" s="14" t="s">
        <v>32</v>
      </c>
      <c r="B66" s="17">
        <v>57</v>
      </c>
      <c r="C66" s="26" t="str">
        <f>IFERROR(INDEX(Clients[Client_Name],MATCH(Table7[[#This Row],[Client_Code]],Clients[Client_Code],0)),"")</f>
        <v>GREEN FOODS</v>
      </c>
      <c r="D66" s="18" t="s">
        <v>191</v>
      </c>
      <c r="E66" s="8">
        <v>2.1335369999999999E-2</v>
      </c>
      <c r="F66" t="s">
        <v>187</v>
      </c>
    </row>
    <row r="67" spans="1:6" x14ac:dyDescent="0.25">
      <c r="A67" s="14" t="s">
        <v>32</v>
      </c>
      <c r="B67" s="17">
        <v>57</v>
      </c>
      <c r="C67" s="26" t="str">
        <f>IFERROR(INDEX(Clients[Client_Name],MATCH(Table7[[#This Row],[Client_Code]],Clients[Client_Code],0)),"")</f>
        <v>GREEN FOODS</v>
      </c>
      <c r="D67" s="18" t="s">
        <v>193</v>
      </c>
      <c r="E67" s="8">
        <v>0.10429713</v>
      </c>
      <c r="F67" t="s">
        <v>187</v>
      </c>
    </row>
    <row r="68" spans="1:6" x14ac:dyDescent="0.25">
      <c r="A68" s="14" t="s">
        <v>32</v>
      </c>
      <c r="B68" s="17">
        <v>58</v>
      </c>
      <c r="C68" s="26" t="str">
        <f>IFERROR(INDEX(Clients[Client_Name],MATCH(Table7[[#This Row],[Client_Code]],Clients[Client_Code],0)),"")</f>
        <v>RAPA NUI</v>
      </c>
      <c r="D68" s="18" t="s">
        <v>191</v>
      </c>
      <c r="E68" s="8">
        <v>2.1363569999999998E-2</v>
      </c>
      <c r="F68" t="s">
        <v>187</v>
      </c>
    </row>
    <row r="69" spans="1:6" x14ac:dyDescent="0.25">
      <c r="A69" s="14" t="s">
        <v>32</v>
      </c>
      <c r="B69" s="17">
        <v>58</v>
      </c>
      <c r="C69" s="26" t="str">
        <f>IFERROR(INDEX(Clients[Client_Name],MATCH(Table7[[#This Row],[Client_Code]],Clients[Client_Code],0)),"")</f>
        <v>RAPA NUI</v>
      </c>
      <c r="D69" s="18" t="s">
        <v>193</v>
      </c>
      <c r="E69" s="8">
        <v>1.8842055900000001</v>
      </c>
      <c r="F69" t="s">
        <v>187</v>
      </c>
    </row>
    <row r="70" spans="1:6" x14ac:dyDescent="0.25">
      <c r="A70" s="14" t="s">
        <v>62</v>
      </c>
      <c r="B70" s="17">
        <v>1002</v>
      </c>
      <c r="C70" s="26" t="str">
        <f>IFERROR(INDEX(Clients[Client_Name],MATCH(Table7[[#This Row],[Client_Code]],Clients[Client_Code],0)),"")</f>
        <v>AGROINDUSTRIAL EL PAICO</v>
      </c>
      <c r="D70" s="18" t="s">
        <v>191</v>
      </c>
      <c r="E70" s="60">
        <v>621.6</v>
      </c>
      <c r="F70" s="14" t="s">
        <v>186</v>
      </c>
    </row>
    <row r="71" spans="1:6" x14ac:dyDescent="0.25">
      <c r="A71" s="14" t="s">
        <v>62</v>
      </c>
      <c r="B71" s="17">
        <v>1002</v>
      </c>
      <c r="C71" s="26" t="str">
        <f>IFERROR(INDEX(Clients[Client_Name],MATCH(Table7[[#This Row],[Client_Code]],Clients[Client_Code],0)),"")</f>
        <v>AGROINDUSTRIAL EL PAICO</v>
      </c>
      <c r="D71" s="18" t="s">
        <v>193</v>
      </c>
      <c r="E71" s="60">
        <v>60.3</v>
      </c>
      <c r="F71" s="14" t="s">
        <v>186</v>
      </c>
    </row>
    <row r="72" spans="1:6" x14ac:dyDescent="0.25">
      <c r="A72" s="14" t="s">
        <v>62</v>
      </c>
      <c r="B72" s="17">
        <v>1004</v>
      </c>
      <c r="C72" s="26" t="str">
        <f>IFERROR(INDEX(Clients[Client_Name],MATCH(Table7[[#This Row],[Client_Code]],Clients[Client_Code],0)),"")</f>
        <v>ARIZTÍA</v>
      </c>
      <c r="D72" s="18" t="s">
        <v>191</v>
      </c>
      <c r="E72" s="60">
        <v>621.6</v>
      </c>
      <c r="F72" s="14" t="s">
        <v>186</v>
      </c>
    </row>
    <row r="73" spans="1:6" x14ac:dyDescent="0.25">
      <c r="A73" s="14" t="s">
        <v>62</v>
      </c>
      <c r="B73" s="17">
        <v>1004</v>
      </c>
      <c r="C73" s="26" t="str">
        <f>IFERROR(INDEX(Clients[Client_Name],MATCH(Table7[[#This Row],[Client_Code]],Clients[Client_Code],0)),"")</f>
        <v>ARIZTÍA</v>
      </c>
      <c r="D73" s="18" t="s">
        <v>193</v>
      </c>
      <c r="E73" s="60">
        <v>60.3</v>
      </c>
      <c r="F73" s="14" t="s">
        <v>186</v>
      </c>
    </row>
    <row r="74" spans="1:6" x14ac:dyDescent="0.25">
      <c r="A74" s="14" t="s">
        <v>62</v>
      </c>
      <c r="B74" s="17">
        <v>1005</v>
      </c>
      <c r="C74" s="26" t="str">
        <f>IFERROR(INDEX(Clients[Client_Name],MATCH(Table7[[#This Row],[Client_Code]],Clients[Client_Code],0)),"")</f>
        <v>VALLE VERDE</v>
      </c>
      <c r="D74" s="18" t="s">
        <v>191</v>
      </c>
      <c r="E74" s="60">
        <v>621.6</v>
      </c>
      <c r="F74" s="14" t="s">
        <v>186</v>
      </c>
    </row>
    <row r="75" spans="1:6" x14ac:dyDescent="0.25">
      <c r="A75" s="14" t="s">
        <v>62</v>
      </c>
      <c r="B75" s="17">
        <v>1005</v>
      </c>
      <c r="C75" s="26" t="str">
        <f>IFERROR(INDEX(Clients[Client_Name],MATCH(Table7[[#This Row],[Client_Code]],Clients[Client_Code],0)),"")</f>
        <v>VALLE VERDE</v>
      </c>
      <c r="D75" s="18" t="s">
        <v>193</v>
      </c>
      <c r="E75" s="60">
        <v>60.3</v>
      </c>
      <c r="F75" s="14" t="s">
        <v>186</v>
      </c>
    </row>
    <row r="76" spans="1:6" x14ac:dyDescent="0.25">
      <c r="A76" s="14" t="s">
        <v>62</v>
      </c>
      <c r="B76" s="17">
        <v>1006</v>
      </c>
      <c r="C76" s="26" t="str">
        <f>IFERROR(INDEX(Clients[Client_Name],MATCH(Table7[[#This Row],[Client_Code]],Clients[Client_Code],0)),"")</f>
        <v>AGROSUPER</v>
      </c>
      <c r="D76" s="18" t="s">
        <v>191</v>
      </c>
      <c r="E76" s="60">
        <v>655</v>
      </c>
      <c r="F76" s="14" t="s">
        <v>186</v>
      </c>
    </row>
    <row r="77" spans="1:6" x14ac:dyDescent="0.25">
      <c r="A77" s="14" t="s">
        <v>62</v>
      </c>
      <c r="B77" s="17">
        <v>1006</v>
      </c>
      <c r="C77" s="26" t="str">
        <f>IFERROR(INDEX(Clients[Client_Name],MATCH(Table7[[#This Row],[Client_Code]],Clients[Client_Code],0)),"")</f>
        <v>AGROSUPER</v>
      </c>
      <c r="D77" s="18" t="s">
        <v>193</v>
      </c>
      <c r="E77" s="60">
        <v>63.381</v>
      </c>
      <c r="F77" s="14" t="s">
        <v>186</v>
      </c>
    </row>
    <row r="78" spans="1:6" x14ac:dyDescent="0.25">
      <c r="A78" s="14" t="s">
        <v>62</v>
      </c>
      <c r="B78" s="17">
        <v>1007</v>
      </c>
      <c r="C78" s="26" t="str">
        <f>IFERROR(INDEX(Clients[Client_Name],MATCH(Table7[[#This Row],[Client_Code]],Clients[Client_Code],0)),"")</f>
        <v>SOPRAVAL</v>
      </c>
      <c r="D78" s="18" t="s">
        <v>191</v>
      </c>
      <c r="E78" s="60">
        <v>655</v>
      </c>
      <c r="F78" s="14" t="s">
        <v>186</v>
      </c>
    </row>
    <row r="79" spans="1:6" x14ac:dyDescent="0.25">
      <c r="A79" s="14" t="s">
        <v>62</v>
      </c>
      <c r="B79" s="17">
        <v>1007</v>
      </c>
      <c r="C79" s="26" t="str">
        <f>IFERROR(INDEX(Clients[Client_Name],MATCH(Table7[[#This Row],[Client_Code]],Clients[Client_Code],0)),"")</f>
        <v>SOPRAVAL</v>
      </c>
      <c r="D79" s="18" t="s">
        <v>193</v>
      </c>
      <c r="E79" s="60">
        <v>63.831000000000003</v>
      </c>
      <c r="F79" s="14" t="s">
        <v>186</v>
      </c>
    </row>
    <row r="80" spans="1:6" x14ac:dyDescent="0.25">
      <c r="A80" s="14" t="s">
        <v>62</v>
      </c>
      <c r="B80" s="17">
        <v>1008</v>
      </c>
      <c r="C80" s="26" t="str">
        <f>IFERROR(INDEX(Clients[Client_Name],MATCH(Table7[[#This Row],[Client_Code]],Clients[Client_Code],0)),"")</f>
        <v>SUPER LO MIRANDA</v>
      </c>
      <c r="D80" s="18" t="s">
        <v>191</v>
      </c>
      <c r="E80" s="60">
        <v>655</v>
      </c>
      <c r="F80" s="14" t="s">
        <v>186</v>
      </c>
    </row>
    <row r="81" spans="1:6" x14ac:dyDescent="0.25">
      <c r="A81" s="14" t="s">
        <v>62</v>
      </c>
      <c r="B81" s="17">
        <v>1008</v>
      </c>
      <c r="C81" s="26" t="str">
        <f>IFERROR(INDEX(Clients[Client_Name],MATCH(Table7[[#This Row],[Client_Code]],Clients[Client_Code],0)),"")</f>
        <v>SUPER LO MIRANDA</v>
      </c>
      <c r="D81" s="18" t="s">
        <v>193</v>
      </c>
      <c r="E81" s="60">
        <v>63.381</v>
      </c>
      <c r="F81" s="14" t="s">
        <v>186</v>
      </c>
    </row>
    <row r="82" spans="1:6" x14ac:dyDescent="0.25">
      <c r="A82" s="14" t="s">
        <v>62</v>
      </c>
      <c r="B82" s="17">
        <v>1009</v>
      </c>
      <c r="C82" s="26" t="str">
        <f>IFERROR(INDEX(Clients[Client_Name],MATCH(Table7[[#This Row],[Client_Code]],Clients[Client_Code],0)),"")</f>
        <v>SUPER ROSARIO</v>
      </c>
      <c r="D82" s="18" t="s">
        <v>191</v>
      </c>
      <c r="E82" s="60">
        <v>655</v>
      </c>
      <c r="F82" s="14" t="s">
        <v>186</v>
      </c>
    </row>
    <row r="83" spans="1:6" x14ac:dyDescent="0.25">
      <c r="A83" s="14" t="s">
        <v>62</v>
      </c>
      <c r="B83" s="17">
        <v>1009</v>
      </c>
      <c r="C83" s="26" t="str">
        <f>IFERROR(INDEX(Clients[Client_Name],MATCH(Table7[[#This Row],[Client_Code]],Clients[Client_Code],0)),"")</f>
        <v>SUPER ROSARIO</v>
      </c>
      <c r="D83" s="18" t="s">
        <v>193</v>
      </c>
      <c r="E83" s="60">
        <v>63.381</v>
      </c>
      <c r="F83" s="14" t="s">
        <v>186</v>
      </c>
    </row>
    <row r="84" spans="1:6" x14ac:dyDescent="0.25">
      <c r="A84" s="14" t="s">
        <v>62</v>
      </c>
      <c r="B84" s="17">
        <v>1010</v>
      </c>
      <c r="C84" s="26" t="str">
        <f>IFERROR(INDEX(Clients[Client_Name],MATCH(Table7[[#This Row],[Client_Code]],Clients[Client_Code],0)),"")</f>
        <v>SUPER SAN VICENTE</v>
      </c>
      <c r="D84" s="18" t="s">
        <v>191</v>
      </c>
      <c r="E84" s="60">
        <v>655</v>
      </c>
      <c r="F84" s="14" t="s">
        <v>186</v>
      </c>
    </row>
    <row r="85" spans="1:6" x14ac:dyDescent="0.25">
      <c r="A85" s="14" t="s">
        <v>62</v>
      </c>
      <c r="B85" s="17">
        <v>1010</v>
      </c>
      <c r="C85" s="26" t="str">
        <f>IFERROR(INDEX(Clients[Client_Name],MATCH(Table7[[#This Row],[Client_Code]],Clients[Client_Code],0)),"")</f>
        <v>SUPER SAN VICENTE</v>
      </c>
      <c r="D85" s="18" t="s">
        <v>193</v>
      </c>
      <c r="E85" s="60">
        <v>63.381</v>
      </c>
      <c r="F85" s="14" t="s">
        <v>186</v>
      </c>
    </row>
    <row r="86" spans="1:6" x14ac:dyDescent="0.25">
      <c r="A86" s="14" t="s">
        <v>62</v>
      </c>
      <c r="B86" s="17">
        <v>1012</v>
      </c>
      <c r="C86" s="26" t="str">
        <f>IFERROR(INDEX(Clients[Client_Name],MATCH(Table7[[#This Row],[Client_Code]],Clients[Client_Code],0)),"")</f>
        <v>COMERCIAL MAXAGRO</v>
      </c>
      <c r="D86" s="18" t="s">
        <v>191</v>
      </c>
      <c r="E86" s="60">
        <v>601.20000000000005</v>
      </c>
      <c r="F86" s="14" t="s">
        <v>186</v>
      </c>
    </row>
    <row r="87" spans="1:6" x14ac:dyDescent="0.25">
      <c r="A87" s="14" t="s">
        <v>62</v>
      </c>
      <c r="B87" s="17">
        <v>1012</v>
      </c>
      <c r="C87" s="26" t="str">
        <f>IFERROR(INDEX(Clients[Client_Name],MATCH(Table7[[#This Row],[Client_Code]],Clients[Client_Code],0)),"")</f>
        <v>COMERCIAL MAXAGRO</v>
      </c>
      <c r="D87" s="18" t="s">
        <v>193</v>
      </c>
      <c r="E87" s="60">
        <v>50</v>
      </c>
      <c r="F87" s="14" t="s">
        <v>186</v>
      </c>
    </row>
    <row r="88" spans="1:6" x14ac:dyDescent="0.25">
      <c r="A88" s="14" t="s">
        <v>62</v>
      </c>
      <c r="B88" s="17">
        <v>1013</v>
      </c>
      <c r="C88" s="26" t="str">
        <f>IFERROR(INDEX(Clients[Client_Name],MATCH(Table7[[#This Row],[Client_Code]],Clients[Client_Code],0)),"")</f>
        <v>DISTRIBUIDORA MAXCERDO</v>
      </c>
      <c r="D88" s="18" t="s">
        <v>191</v>
      </c>
      <c r="E88" s="60">
        <v>605.29999999999995</v>
      </c>
      <c r="F88" s="14" t="s">
        <v>186</v>
      </c>
    </row>
    <row r="89" spans="1:6" x14ac:dyDescent="0.25">
      <c r="A89" s="14" t="s">
        <v>62</v>
      </c>
      <c r="B89" s="17">
        <v>1013</v>
      </c>
      <c r="C89" s="26" t="str">
        <f>IFERROR(INDEX(Clients[Client_Name],MATCH(Table7[[#This Row],[Client_Code]],Clients[Client_Code],0)),"")</f>
        <v>DISTRIBUIDORA MAXCERDO</v>
      </c>
      <c r="D89" s="18" t="s">
        <v>193</v>
      </c>
      <c r="E89" s="60">
        <v>59</v>
      </c>
      <c r="F89" s="14" t="s">
        <v>186</v>
      </c>
    </row>
    <row r="90" spans="1:6" x14ac:dyDescent="0.25">
      <c r="A90" s="14" t="s">
        <v>62</v>
      </c>
      <c r="B90" s="17">
        <v>1014</v>
      </c>
      <c r="C90" s="26" t="str">
        <f>IFERROR(INDEX(Clients[Client_Name],MATCH(Table7[[#This Row],[Client_Code]],Clients[Client_Code],0)),"")</f>
        <v>MINERVA</v>
      </c>
      <c r="D90" s="18" t="s">
        <v>191</v>
      </c>
      <c r="E90" s="60">
        <v>737.1</v>
      </c>
      <c r="F90" s="14" t="s">
        <v>186</v>
      </c>
    </row>
    <row r="91" spans="1:6" x14ac:dyDescent="0.25">
      <c r="A91" s="14" t="s">
        <v>62</v>
      </c>
      <c r="B91" s="17">
        <v>1014</v>
      </c>
      <c r="C91" s="26" t="str">
        <f>IFERROR(INDEX(Clients[Client_Name],MATCH(Table7[[#This Row],[Client_Code]],Clients[Client_Code],0)),"")</f>
        <v>MINERVA</v>
      </c>
      <c r="D91" s="18" t="s">
        <v>193</v>
      </c>
      <c r="E91" s="60">
        <v>76.84</v>
      </c>
      <c r="F91" s="14" t="s">
        <v>186</v>
      </c>
    </row>
    <row r="92" spans="1:6" x14ac:dyDescent="0.25">
      <c r="A92" s="14" t="s">
        <v>62</v>
      </c>
      <c r="B92" s="17">
        <v>1015</v>
      </c>
      <c r="C92" s="26" t="str">
        <f>IFERROR(INDEX(Clients[Client_Name],MATCH(Table7[[#This Row],[Client_Code]],Clients[Client_Code],0)),"")</f>
        <v>SADIA</v>
      </c>
      <c r="D92" s="18" t="s">
        <v>191</v>
      </c>
      <c r="E92" s="60">
        <v>842</v>
      </c>
      <c r="F92" s="14" t="s">
        <v>186</v>
      </c>
    </row>
    <row r="93" spans="1:6" x14ac:dyDescent="0.25">
      <c r="A93" s="14" t="s">
        <v>62</v>
      </c>
      <c r="B93" s="17">
        <v>1015</v>
      </c>
      <c r="C93" s="26" t="str">
        <f>IFERROR(INDEX(Clients[Client_Name],MATCH(Table7[[#This Row],[Client_Code]],Clients[Client_Code],0)),"")</f>
        <v>SADIA</v>
      </c>
      <c r="D93" s="18" t="s">
        <v>193</v>
      </c>
      <c r="E93" s="60">
        <v>85.5</v>
      </c>
      <c r="F93" s="14" t="s">
        <v>186</v>
      </c>
    </row>
    <row r="94" spans="1:6" x14ac:dyDescent="0.25">
      <c r="A94" s="14" t="s">
        <v>62</v>
      </c>
      <c r="B94" s="17">
        <v>1016</v>
      </c>
      <c r="C94" s="26" t="str">
        <f>IFERROR(INDEX(Clients[Client_Name],MATCH(Table7[[#This Row],[Client_Code]],Clients[Client_Code],0)),"")</f>
        <v>UKITCHEN</v>
      </c>
      <c r="D94" s="18" t="s">
        <v>191</v>
      </c>
      <c r="E94" s="60">
        <v>731.8</v>
      </c>
      <c r="F94" s="14" t="s">
        <v>186</v>
      </c>
    </row>
    <row r="95" spans="1:6" x14ac:dyDescent="0.25">
      <c r="A95" s="14" t="s">
        <v>62</v>
      </c>
      <c r="B95" s="17">
        <v>1016</v>
      </c>
      <c r="C95" s="26" t="str">
        <f>IFERROR(INDEX(Clients[Client_Name],MATCH(Table7[[#This Row],[Client_Code]],Clients[Client_Code],0)),"")</f>
        <v>UKITCHEN</v>
      </c>
      <c r="D95" s="18" t="s">
        <v>193</v>
      </c>
      <c r="E95" s="60">
        <v>0</v>
      </c>
      <c r="F95" s="14" t="s">
        <v>186</v>
      </c>
    </row>
    <row r="96" spans="1:6" x14ac:dyDescent="0.25">
      <c r="A96" s="14" t="s">
        <v>62</v>
      </c>
      <c r="B96" s="17">
        <v>1017</v>
      </c>
      <c r="C96" s="26" t="str">
        <f>IFERROR(INDEX(Clients[Client_Name],MATCH(Table7[[#This Row],[Client_Code]],Clients[Client_Code],0)),"")</f>
        <v>INVERSIONES FIORDOS PATAGONICOS</v>
      </c>
      <c r="D96" s="18" t="s">
        <v>191</v>
      </c>
      <c r="E96" s="60">
        <v>731.8</v>
      </c>
      <c r="F96" s="14" t="s">
        <v>186</v>
      </c>
    </row>
    <row r="97" spans="1:6" x14ac:dyDescent="0.25">
      <c r="A97" s="14" t="s">
        <v>62</v>
      </c>
      <c r="B97" s="17">
        <v>1017</v>
      </c>
      <c r="C97" s="26" t="str">
        <f>IFERROR(INDEX(Clients[Client_Name],MATCH(Table7[[#This Row],[Client_Code]],Clients[Client_Code],0)),"")</f>
        <v>INVERSIONES FIORDOS PATAGONICOS</v>
      </c>
      <c r="D97" s="18" t="s">
        <v>193</v>
      </c>
      <c r="E97" s="60">
        <v>0</v>
      </c>
      <c r="F97" s="14" t="s">
        <v>186</v>
      </c>
    </row>
    <row r="98" spans="1:6" x14ac:dyDescent="0.25">
      <c r="A98" s="14" t="s">
        <v>62</v>
      </c>
      <c r="B98" s="17">
        <v>1018</v>
      </c>
      <c r="C98" s="26" t="str">
        <f>IFERROR(INDEX(Clients[Client_Name],MATCH(Table7[[#This Row],[Client_Code]],Clients[Client_Code],0)),"")</f>
        <v>VALLE FRIO</v>
      </c>
      <c r="D98" s="18" t="s">
        <v>191</v>
      </c>
      <c r="E98" s="60">
        <v>725.4</v>
      </c>
      <c r="F98" s="14" t="s">
        <v>186</v>
      </c>
    </row>
    <row r="99" spans="1:6" x14ac:dyDescent="0.25">
      <c r="A99" s="14" t="s">
        <v>62</v>
      </c>
      <c r="B99" s="17">
        <v>1018</v>
      </c>
      <c r="C99" s="26" t="str">
        <f>IFERROR(INDEX(Clients[Client_Name],MATCH(Table7[[#This Row],[Client_Code]],Clients[Client_Code],0)),"")</f>
        <v>VALLE FRIO</v>
      </c>
      <c r="D99" s="18" t="s">
        <v>193</v>
      </c>
      <c r="E99" s="60">
        <v>63.1</v>
      </c>
      <c r="F99" s="14" t="s">
        <v>186</v>
      </c>
    </row>
    <row r="100" spans="1:6" x14ac:dyDescent="0.25">
      <c r="A100" s="14" t="s">
        <v>62</v>
      </c>
      <c r="B100" s="17">
        <v>1020</v>
      </c>
      <c r="C100" s="26" t="str">
        <f>IFERROR(INDEX(Clients[Client_Name],MATCH(Table7[[#This Row],[Client_Code]],Clients[Client_Code],0)),"")</f>
        <v>ACONCAGUA FOODS</v>
      </c>
      <c r="D100" s="18" t="s">
        <v>191</v>
      </c>
      <c r="E100" s="60">
        <v>540</v>
      </c>
      <c r="F100" s="14" t="s">
        <v>186</v>
      </c>
    </row>
    <row r="101" spans="1:6" x14ac:dyDescent="0.25">
      <c r="A101" s="14" t="s">
        <v>62</v>
      </c>
      <c r="B101" s="17">
        <v>1020</v>
      </c>
      <c r="C101" s="26" t="str">
        <f>IFERROR(INDEX(Clients[Client_Name],MATCH(Table7[[#This Row],[Client_Code]],Clients[Client_Code],0)),"")</f>
        <v>ACONCAGUA FOODS</v>
      </c>
      <c r="D101" s="18" t="s">
        <v>193</v>
      </c>
      <c r="E101" s="60">
        <v>51.5</v>
      </c>
      <c r="F101" s="14" t="s">
        <v>186</v>
      </c>
    </row>
    <row r="102" spans="1:6" x14ac:dyDescent="0.25">
      <c r="A102" s="14" t="s">
        <v>62</v>
      </c>
      <c r="B102" s="17">
        <v>1021</v>
      </c>
      <c r="C102" s="26" t="str">
        <f>IFERROR(INDEX(Clients[Client_Name],MATCH(Table7[[#This Row],[Client_Code]],Clients[Client_Code],0)),"")</f>
        <v>AGRICOLA MOLLENDO</v>
      </c>
      <c r="D102" s="18" t="s">
        <v>191</v>
      </c>
      <c r="E102" s="60">
        <v>690.4</v>
      </c>
      <c r="F102" s="14" t="s">
        <v>186</v>
      </c>
    </row>
    <row r="103" spans="1:6" x14ac:dyDescent="0.25">
      <c r="A103" s="14" t="s">
        <v>62</v>
      </c>
      <c r="B103" s="17">
        <v>1021</v>
      </c>
      <c r="C103" s="26" t="str">
        <f>IFERROR(INDEX(Clients[Client_Name],MATCH(Table7[[#This Row],[Client_Code]],Clients[Client_Code],0)),"")</f>
        <v>AGRICOLA MOLLENDO</v>
      </c>
      <c r="D103" s="18" t="s">
        <v>193</v>
      </c>
      <c r="E103" s="60">
        <v>64.7</v>
      </c>
      <c r="F103" s="14" t="s">
        <v>186</v>
      </c>
    </row>
    <row r="104" spans="1:6" x14ac:dyDescent="0.25">
      <c r="A104" s="14" t="s">
        <v>62</v>
      </c>
      <c r="B104" s="17">
        <v>1023</v>
      </c>
      <c r="C104" s="26" t="str">
        <f>IFERROR(INDEX(Clients[Client_Name],MATCH(Table7[[#This Row],[Client_Code]],Clients[Client_Code],0)),"")</f>
        <v>CARNES OLY</v>
      </c>
      <c r="D104" s="18" t="s">
        <v>191</v>
      </c>
      <c r="E104" s="60">
        <v>692.5</v>
      </c>
      <c r="F104" s="14" t="s">
        <v>186</v>
      </c>
    </row>
    <row r="105" spans="1:6" x14ac:dyDescent="0.25">
      <c r="A105" s="14" t="s">
        <v>62</v>
      </c>
      <c r="B105" s="17">
        <v>1023</v>
      </c>
      <c r="C105" s="26" t="str">
        <f>IFERROR(INDEX(Clients[Client_Name],MATCH(Table7[[#This Row],[Client_Code]],Clients[Client_Code],0)),"")</f>
        <v>CARNES OLY</v>
      </c>
      <c r="D105" s="18" t="s">
        <v>193</v>
      </c>
      <c r="E105" s="60">
        <v>0</v>
      </c>
      <c r="F105" s="14" t="s">
        <v>186</v>
      </c>
    </row>
    <row r="106" spans="1:6" x14ac:dyDescent="0.25">
      <c r="A106" s="14" t="s">
        <v>62</v>
      </c>
      <c r="B106" s="17">
        <v>1024</v>
      </c>
      <c r="C106" s="26" t="str">
        <f>IFERROR(INDEX(Clients[Client_Name],MATCH(Table7[[#This Row],[Client_Code]],Clients[Client_Code],0)),"")</f>
        <v>CERRILLOS</v>
      </c>
      <c r="D106" s="18" t="s">
        <v>191</v>
      </c>
      <c r="E106" s="60">
        <v>556.4</v>
      </c>
      <c r="F106" s="14" t="s">
        <v>186</v>
      </c>
    </row>
    <row r="107" spans="1:6" x14ac:dyDescent="0.25">
      <c r="A107" s="14" t="s">
        <v>62</v>
      </c>
      <c r="B107" s="17">
        <v>1024</v>
      </c>
      <c r="C107" s="26" t="str">
        <f>IFERROR(INDEX(Clients[Client_Name],MATCH(Table7[[#This Row],[Client_Code]],Clients[Client_Code],0)),"")</f>
        <v>CERRILLOS</v>
      </c>
      <c r="D107" s="18" t="s">
        <v>193</v>
      </c>
      <c r="E107" s="60">
        <v>0</v>
      </c>
      <c r="F107" s="14" t="s">
        <v>186</v>
      </c>
    </row>
    <row r="108" spans="1:6" x14ac:dyDescent="0.25">
      <c r="A108" s="14" t="s">
        <v>62</v>
      </c>
      <c r="B108" s="17">
        <v>1026</v>
      </c>
      <c r="C108" s="26" t="str">
        <f>IFERROR(INDEX(Clients[Client_Name],MATCH(Table7[[#This Row],[Client_Code]],Clients[Client_Code],0)),"")</f>
        <v>COM. E INV. STO. DOMINGO</v>
      </c>
      <c r="D108" s="18" t="s">
        <v>191</v>
      </c>
      <c r="E108" s="60">
        <v>642.79999999999995</v>
      </c>
      <c r="F108" s="14" t="s">
        <v>186</v>
      </c>
    </row>
    <row r="109" spans="1:6" x14ac:dyDescent="0.25">
      <c r="A109" s="14" t="s">
        <v>62</v>
      </c>
      <c r="B109" s="17">
        <v>1026</v>
      </c>
      <c r="C109" s="26" t="str">
        <f>IFERROR(INDEX(Clients[Client_Name],MATCH(Table7[[#This Row],[Client_Code]],Clients[Client_Code],0)),"")</f>
        <v>COM. E INV. STO. DOMINGO</v>
      </c>
      <c r="D109" s="18" t="s">
        <v>193</v>
      </c>
      <c r="E109" s="60">
        <v>0</v>
      </c>
      <c r="F109" s="14" t="s">
        <v>186</v>
      </c>
    </row>
    <row r="110" spans="1:6" x14ac:dyDescent="0.25">
      <c r="A110" s="14" t="s">
        <v>62</v>
      </c>
      <c r="B110" s="17">
        <v>1027</v>
      </c>
      <c r="C110" s="26" t="str">
        <f>IFERROR(INDEX(Clients[Client_Name],MATCH(Table7[[#This Row],[Client_Code]],Clients[Client_Code],0)),"")</f>
        <v>COMERCIAL DOLLINCO</v>
      </c>
      <c r="D110" s="18" t="s">
        <v>191</v>
      </c>
      <c r="E110" s="60">
        <v>666.5</v>
      </c>
      <c r="F110" s="14" t="s">
        <v>186</v>
      </c>
    </row>
    <row r="111" spans="1:6" x14ac:dyDescent="0.25">
      <c r="A111" s="14" t="s">
        <v>62</v>
      </c>
      <c r="B111" s="17">
        <v>1027</v>
      </c>
      <c r="C111" s="26" t="str">
        <f>IFERROR(INDEX(Clients[Client_Name],MATCH(Table7[[#This Row],[Client_Code]],Clients[Client_Code],0)),"")</f>
        <v>COMERCIAL DOLLINCO</v>
      </c>
      <c r="D111" s="18" t="s">
        <v>193</v>
      </c>
      <c r="E111" s="60">
        <v>0</v>
      </c>
      <c r="F111" s="14" t="s">
        <v>186</v>
      </c>
    </row>
    <row r="112" spans="1:6" x14ac:dyDescent="0.25">
      <c r="A112" s="14" t="s">
        <v>62</v>
      </c>
      <c r="B112" s="17">
        <v>1029</v>
      </c>
      <c r="C112" s="26" t="str">
        <f>IFERROR(INDEX(Clients[Client_Name],MATCH(Table7[[#This Row],[Client_Code]],Clients[Client_Code],0)),"")</f>
        <v>COMERCIALIZADORA LA FAVORITA LTDA.</v>
      </c>
      <c r="D112" s="18" t="s">
        <v>191</v>
      </c>
      <c r="E112" s="60">
        <v>586.1</v>
      </c>
      <c r="F112" s="14" t="s">
        <v>186</v>
      </c>
    </row>
    <row r="113" spans="1:6" x14ac:dyDescent="0.25">
      <c r="A113" s="14" t="s">
        <v>62</v>
      </c>
      <c r="B113" s="17">
        <v>1029</v>
      </c>
      <c r="C113" s="26" t="str">
        <f>IFERROR(INDEX(Clients[Client_Name],MATCH(Table7[[#This Row],[Client_Code]],Clients[Client_Code],0)),"")</f>
        <v>COMERCIALIZADORA LA FAVORITA LTDA.</v>
      </c>
      <c r="D113" s="18" t="s">
        <v>193</v>
      </c>
      <c r="E113" s="60">
        <v>0</v>
      </c>
      <c r="F113" s="14" t="s">
        <v>186</v>
      </c>
    </row>
    <row r="114" spans="1:6" x14ac:dyDescent="0.25">
      <c r="A114" s="14" t="s">
        <v>62</v>
      </c>
      <c r="B114" s="17">
        <v>1031</v>
      </c>
      <c r="C114" s="26" t="str">
        <f>IFERROR(INDEX(Clients[Client_Name],MATCH(Table7[[#This Row],[Client_Code]],Clients[Client_Code],0)),"")</f>
        <v>DIANA NATURALS</v>
      </c>
      <c r="D114" s="18" t="s">
        <v>191</v>
      </c>
      <c r="E114" s="60">
        <v>607.9</v>
      </c>
      <c r="F114" s="14" t="s">
        <v>186</v>
      </c>
    </row>
    <row r="115" spans="1:6" x14ac:dyDescent="0.25">
      <c r="A115" s="14" t="s">
        <v>62</v>
      </c>
      <c r="B115" s="17">
        <v>1031</v>
      </c>
      <c r="C115" s="26" t="str">
        <f>IFERROR(INDEX(Clients[Client_Name],MATCH(Table7[[#This Row],[Client_Code]],Clients[Client_Code],0)),"")</f>
        <v>DIANA NATURALS</v>
      </c>
      <c r="D115" s="18" t="s">
        <v>193</v>
      </c>
      <c r="E115" s="60">
        <v>53</v>
      </c>
      <c r="F115" s="14" t="s">
        <v>186</v>
      </c>
    </row>
    <row r="116" spans="1:6" x14ac:dyDescent="0.25">
      <c r="A116" s="14" t="s">
        <v>62</v>
      </c>
      <c r="B116" s="17">
        <v>1032</v>
      </c>
      <c r="C116" s="26" t="str">
        <f>IFERROR(INDEX(Clients[Client_Name],MATCH(Table7[[#This Row],[Client_Code]],Clients[Client_Code],0)),"")</f>
        <v>DIST. DE ALIM. DEL MAR</v>
      </c>
      <c r="D116" s="18" t="s">
        <v>191</v>
      </c>
      <c r="E116" s="60">
        <v>614.4</v>
      </c>
      <c r="F116" s="14" t="s">
        <v>186</v>
      </c>
    </row>
    <row r="117" spans="1:6" x14ac:dyDescent="0.25">
      <c r="A117" s="14" t="s">
        <v>62</v>
      </c>
      <c r="B117" s="17">
        <v>1032</v>
      </c>
      <c r="C117" s="26" t="str">
        <f>IFERROR(INDEX(Clients[Client_Name],MATCH(Table7[[#This Row],[Client_Code]],Clients[Client_Code],0)),"")</f>
        <v>DIST. DE ALIM. DEL MAR</v>
      </c>
      <c r="D117" s="18" t="s">
        <v>193</v>
      </c>
      <c r="E117" s="60">
        <v>0</v>
      </c>
      <c r="F117" s="14" t="s">
        <v>186</v>
      </c>
    </row>
    <row r="118" spans="1:6" x14ac:dyDescent="0.25">
      <c r="A118" s="14" t="s">
        <v>62</v>
      </c>
      <c r="B118" s="17">
        <v>1034</v>
      </c>
      <c r="C118" s="26" t="str">
        <f>IFERROR(INDEX(Clients[Client_Name],MATCH(Table7[[#This Row],[Client_Code]],Clients[Client_Code],0)),"")</f>
        <v>EMBRIO</v>
      </c>
      <c r="D118" s="18" t="s">
        <v>191</v>
      </c>
      <c r="E118" s="60">
        <v>714.5</v>
      </c>
      <c r="F118" s="14" t="s">
        <v>186</v>
      </c>
    </row>
    <row r="119" spans="1:6" x14ac:dyDescent="0.25">
      <c r="A119" s="14" t="s">
        <v>62</v>
      </c>
      <c r="B119" s="17">
        <v>1034</v>
      </c>
      <c r="C119" s="26" t="str">
        <f>IFERROR(INDEX(Clients[Client_Name],MATCH(Table7[[#This Row],[Client_Code]],Clients[Client_Code],0)),"")</f>
        <v>EMBRIO</v>
      </c>
      <c r="D119" s="18" t="s">
        <v>193</v>
      </c>
      <c r="E119" s="60">
        <v>0</v>
      </c>
      <c r="F119" s="14" t="s">
        <v>186</v>
      </c>
    </row>
    <row r="120" spans="1:6" x14ac:dyDescent="0.25">
      <c r="A120" s="14" t="s">
        <v>62</v>
      </c>
      <c r="B120" s="17">
        <v>1035</v>
      </c>
      <c r="C120" s="26" t="str">
        <f>IFERROR(INDEX(Clients[Client_Name],MATCH(Table7[[#This Row],[Client_Code]],Clients[Client_Code],0)),"")</f>
        <v>EXPORTADORA YAVU</v>
      </c>
      <c r="D120" s="18" t="s">
        <v>191</v>
      </c>
      <c r="E120" s="60">
        <v>704.8</v>
      </c>
      <c r="F120" s="14" t="s">
        <v>186</v>
      </c>
    </row>
    <row r="121" spans="1:6" x14ac:dyDescent="0.25">
      <c r="A121" s="14" t="s">
        <v>62</v>
      </c>
      <c r="B121" s="17">
        <v>1035</v>
      </c>
      <c r="C121" s="26" t="str">
        <f>IFERROR(INDEX(Clients[Client_Name],MATCH(Table7[[#This Row],[Client_Code]],Clients[Client_Code],0)),"")</f>
        <v>EXPORTADORA YAVU</v>
      </c>
      <c r="D121" s="18" t="s">
        <v>193</v>
      </c>
      <c r="E121" s="60">
        <v>0</v>
      </c>
      <c r="F121" s="14" t="s">
        <v>186</v>
      </c>
    </row>
    <row r="122" spans="1:6" x14ac:dyDescent="0.25">
      <c r="A122" s="14" t="s">
        <v>62</v>
      </c>
      <c r="B122" s="17">
        <v>1036</v>
      </c>
      <c r="C122" s="26" t="str">
        <f>IFERROR(INDEX(Clients[Client_Name],MATCH(Table7[[#This Row],[Client_Code]],Clients[Client_Code],0)),"")</f>
        <v>FRIGORÍFICO CFC</v>
      </c>
      <c r="D122" s="18" t="s">
        <v>191</v>
      </c>
      <c r="E122" s="60">
        <v>615.70000000000005</v>
      </c>
      <c r="F122" s="14" t="s">
        <v>186</v>
      </c>
    </row>
    <row r="123" spans="1:6" x14ac:dyDescent="0.25">
      <c r="A123" s="14" t="s">
        <v>62</v>
      </c>
      <c r="B123" s="17">
        <v>1036</v>
      </c>
      <c r="C123" s="26" t="str">
        <f>IFERROR(INDEX(Clients[Client_Name],MATCH(Table7[[#This Row],[Client_Code]],Clients[Client_Code],0)),"")</f>
        <v>FRIGORÍFICO CFC</v>
      </c>
      <c r="D123" s="18" t="s">
        <v>193</v>
      </c>
      <c r="E123" s="60">
        <v>0</v>
      </c>
      <c r="F123" s="14" t="s">
        <v>186</v>
      </c>
    </row>
    <row r="124" spans="1:6" x14ac:dyDescent="0.25">
      <c r="A124" s="14" t="s">
        <v>62</v>
      </c>
      <c r="B124" s="17">
        <v>1040</v>
      </c>
      <c r="C124" s="26" t="str">
        <f>IFERROR(INDEX(Clients[Client_Name],MATCH(Table7[[#This Row],[Client_Code]],Clients[Client_Code],0)),"")</f>
        <v>FRIOSUR</v>
      </c>
      <c r="D124" s="18" t="s">
        <v>191</v>
      </c>
      <c r="E124" s="60">
        <v>569.1</v>
      </c>
      <c r="F124" s="14" t="s">
        <v>186</v>
      </c>
    </row>
    <row r="125" spans="1:6" x14ac:dyDescent="0.25">
      <c r="A125" s="14" t="s">
        <v>62</v>
      </c>
      <c r="B125" s="17">
        <v>1040</v>
      </c>
      <c r="C125" s="26" t="str">
        <f>IFERROR(INDEX(Clients[Client_Name],MATCH(Table7[[#This Row],[Client_Code]],Clients[Client_Code],0)),"")</f>
        <v>FRIOSUR</v>
      </c>
      <c r="D125" s="18" t="s">
        <v>193</v>
      </c>
      <c r="E125" s="60">
        <v>67.900000000000006</v>
      </c>
      <c r="F125" s="14" t="s">
        <v>186</v>
      </c>
    </row>
    <row r="126" spans="1:6" x14ac:dyDescent="0.25">
      <c r="A126" s="14" t="s">
        <v>62</v>
      </c>
      <c r="B126" s="17">
        <v>1041</v>
      </c>
      <c r="C126" s="26" t="str">
        <f>IFERROR(INDEX(Clients[Client_Name],MATCH(Table7[[#This Row],[Client_Code]],Clients[Client_Code],0)),"")</f>
        <v>PESQUERA FRIOSUR</v>
      </c>
      <c r="D126" s="18" t="s">
        <v>191</v>
      </c>
      <c r="E126" s="60">
        <v>569.1</v>
      </c>
      <c r="F126" s="14" t="s">
        <v>186</v>
      </c>
    </row>
    <row r="127" spans="1:6" x14ac:dyDescent="0.25">
      <c r="A127" s="14" t="s">
        <v>62</v>
      </c>
      <c r="B127" s="17">
        <v>1041</v>
      </c>
      <c r="C127" s="26" t="str">
        <f>IFERROR(INDEX(Clients[Client_Name],MATCH(Table7[[#This Row],[Client_Code]],Clients[Client_Code],0)),"")</f>
        <v>PESQUERA FRIOSUR</v>
      </c>
      <c r="D127" s="18" t="s">
        <v>193</v>
      </c>
      <c r="E127" s="60">
        <v>0</v>
      </c>
      <c r="F127" s="14" t="s">
        <v>186</v>
      </c>
    </row>
    <row r="128" spans="1:6" x14ac:dyDescent="0.25">
      <c r="A128" s="14" t="s">
        <v>62</v>
      </c>
      <c r="B128" s="17">
        <v>1042</v>
      </c>
      <c r="C128" s="26" t="str">
        <f>IFERROR(INDEX(Clients[Client_Name],MATCH(Table7[[#This Row],[Client_Code]],Clients[Client_Code],0)),"")</f>
        <v>FRUTICOLA OLMUE</v>
      </c>
      <c r="D128" s="18" t="s">
        <v>191</v>
      </c>
      <c r="E128" s="60">
        <v>727.6</v>
      </c>
      <c r="F128" s="14" t="s">
        <v>186</v>
      </c>
    </row>
    <row r="129" spans="1:6" x14ac:dyDescent="0.25">
      <c r="A129" s="14" t="s">
        <v>62</v>
      </c>
      <c r="B129" s="17">
        <v>1042</v>
      </c>
      <c r="C129" s="26" t="str">
        <f>IFERROR(INDEX(Clients[Client_Name],MATCH(Table7[[#This Row],[Client_Code]],Clients[Client_Code],0)),"")</f>
        <v>FRUTICOLA OLMUE</v>
      </c>
      <c r="D129" s="18" t="s">
        <v>193</v>
      </c>
      <c r="E129" s="60">
        <v>62.4</v>
      </c>
      <c r="F129" s="14" t="s">
        <v>186</v>
      </c>
    </row>
    <row r="130" spans="1:6" x14ac:dyDescent="0.25">
      <c r="A130" s="14" t="s">
        <v>62</v>
      </c>
      <c r="B130" s="17">
        <v>1043</v>
      </c>
      <c r="C130" s="26" t="str">
        <f>IFERROR(INDEX(Clients[Client_Name],MATCH(Table7[[#This Row],[Client_Code]],Clients[Client_Code],0)),"")</f>
        <v>FULLMAR</v>
      </c>
      <c r="D130" s="18" t="s">
        <v>191</v>
      </c>
      <c r="E130" s="60">
        <v>600</v>
      </c>
      <c r="F130" s="14" t="s">
        <v>186</v>
      </c>
    </row>
    <row r="131" spans="1:6" x14ac:dyDescent="0.25">
      <c r="A131" s="14" t="s">
        <v>62</v>
      </c>
      <c r="B131" s="17">
        <v>1043</v>
      </c>
      <c r="C131" s="26" t="str">
        <f>IFERROR(INDEX(Clients[Client_Name],MATCH(Table7[[#This Row],[Client_Code]],Clients[Client_Code],0)),"")</f>
        <v>FULLMAR</v>
      </c>
      <c r="D131" s="18" t="s">
        <v>193</v>
      </c>
      <c r="E131" s="60">
        <v>0</v>
      </c>
      <c r="F131" s="14" t="s">
        <v>186</v>
      </c>
    </row>
    <row r="132" spans="1:6" x14ac:dyDescent="0.25">
      <c r="A132" s="14" t="s">
        <v>62</v>
      </c>
      <c r="B132" s="17">
        <v>1044</v>
      </c>
      <c r="C132" s="26" t="str">
        <f>IFERROR(INDEX(Clients[Client_Name],MATCH(Table7[[#This Row],[Client_Code]],Clients[Client_Code],0)),"")</f>
        <v>JBS</v>
      </c>
      <c r="D132" s="18" t="s">
        <v>191</v>
      </c>
      <c r="E132" s="60">
        <v>629.29999999999995</v>
      </c>
      <c r="F132" s="14" t="s">
        <v>186</v>
      </c>
    </row>
    <row r="133" spans="1:6" x14ac:dyDescent="0.25">
      <c r="A133" s="14" t="s">
        <v>62</v>
      </c>
      <c r="B133" s="17">
        <v>1044</v>
      </c>
      <c r="C133" s="26" t="str">
        <f>IFERROR(INDEX(Clients[Client_Name],MATCH(Table7[[#This Row],[Client_Code]],Clients[Client_Code],0)),"")</f>
        <v>JBS</v>
      </c>
      <c r="D133" s="18" t="s">
        <v>193</v>
      </c>
      <c r="E133" s="60">
        <v>55</v>
      </c>
      <c r="F133" s="14" t="s">
        <v>186</v>
      </c>
    </row>
    <row r="134" spans="1:6" x14ac:dyDescent="0.25">
      <c r="A134" s="14" t="s">
        <v>62</v>
      </c>
      <c r="B134" s="17">
        <v>1046</v>
      </c>
      <c r="C134" s="26" t="str">
        <f>IFERROR(INDEX(Clients[Client_Name],MATCH(Table7[[#This Row],[Client_Code]],Clients[Client_Code],0)),"")</f>
        <v>MULTIMARES</v>
      </c>
      <c r="D134" s="18" t="s">
        <v>191</v>
      </c>
      <c r="E134" s="60">
        <v>586.1</v>
      </c>
      <c r="F134" s="14" t="s">
        <v>186</v>
      </c>
    </row>
    <row r="135" spans="1:6" x14ac:dyDescent="0.25">
      <c r="A135" s="14" t="s">
        <v>62</v>
      </c>
      <c r="B135" s="17">
        <v>1046</v>
      </c>
      <c r="C135" s="26" t="str">
        <f>IFERROR(INDEX(Clients[Client_Name],MATCH(Table7[[#This Row],[Client_Code]],Clients[Client_Code],0)),"")</f>
        <v>MULTIMARES</v>
      </c>
      <c r="D135" s="18" t="s">
        <v>193</v>
      </c>
      <c r="E135" s="60">
        <v>0</v>
      </c>
      <c r="F135" s="14" t="s">
        <v>186</v>
      </c>
    </row>
    <row r="136" spans="1:6" x14ac:dyDescent="0.25">
      <c r="A136" s="14" t="s">
        <v>62</v>
      </c>
      <c r="B136" s="17">
        <v>1047</v>
      </c>
      <c r="C136" s="26" t="str">
        <f>IFERROR(INDEX(Clients[Client_Name],MATCH(Table7[[#This Row],[Client_Code]],Clients[Client_Code],0)),"")</f>
        <v>RAPA NUI</v>
      </c>
      <c r="D136" s="18" t="s">
        <v>191</v>
      </c>
      <c r="E136" s="60">
        <v>801.7</v>
      </c>
      <c r="F136" s="14" t="s">
        <v>186</v>
      </c>
    </row>
    <row r="137" spans="1:6" x14ac:dyDescent="0.25">
      <c r="A137" s="14" t="s">
        <v>62</v>
      </c>
      <c r="B137" s="17">
        <v>1047</v>
      </c>
      <c r="C137" s="26" t="str">
        <f>IFERROR(INDEX(Clients[Client_Name],MATCH(Table7[[#This Row],[Client_Code]],Clients[Client_Code],0)),"")</f>
        <v>RAPA NUI</v>
      </c>
      <c r="D137" s="18" t="s">
        <v>193</v>
      </c>
      <c r="E137" s="60">
        <v>0</v>
      </c>
      <c r="F137" s="14" t="s">
        <v>186</v>
      </c>
    </row>
    <row r="138" spans="1:6" x14ac:dyDescent="0.25">
      <c r="A138" s="14" t="s">
        <v>62</v>
      </c>
      <c r="B138" s="17">
        <v>1048</v>
      </c>
      <c r="C138" s="26" t="str">
        <f>IFERROR(INDEX(Clients[Client_Name],MATCH(Table7[[#This Row],[Client_Code]],Clients[Client_Code],0)),"")</f>
        <v>RIVERA MAR</v>
      </c>
      <c r="D138" s="18" t="s">
        <v>191</v>
      </c>
      <c r="E138" s="60">
        <v>847.6</v>
      </c>
      <c r="F138" s="14" t="s">
        <v>186</v>
      </c>
    </row>
    <row r="139" spans="1:6" x14ac:dyDescent="0.25">
      <c r="A139" s="14" t="s">
        <v>62</v>
      </c>
      <c r="B139" s="17">
        <v>1048</v>
      </c>
      <c r="C139" s="26" t="str">
        <f>IFERROR(INDEX(Clients[Client_Name],MATCH(Table7[[#This Row],[Client_Code]],Clients[Client_Code],0)),"")</f>
        <v>RIVERA MAR</v>
      </c>
      <c r="D139" s="18" t="s">
        <v>193</v>
      </c>
      <c r="E139" s="60">
        <v>0</v>
      </c>
      <c r="F139" s="14" t="s">
        <v>186</v>
      </c>
    </row>
    <row r="140" spans="1:6" x14ac:dyDescent="0.25">
      <c r="A140" s="14" t="s">
        <v>62</v>
      </c>
      <c r="B140" s="17">
        <v>1049</v>
      </c>
      <c r="C140" s="26" t="str">
        <f>IFERROR(INDEX(Clients[Client_Name],MATCH(Table7[[#This Row],[Client_Code]],Clients[Client_Code],0)),"")</f>
        <v>SOPROLE</v>
      </c>
      <c r="D140" s="18" t="s">
        <v>191</v>
      </c>
      <c r="E140" s="60">
        <v>549</v>
      </c>
      <c r="F140" s="14" t="s">
        <v>186</v>
      </c>
    </row>
    <row r="141" spans="1:6" x14ac:dyDescent="0.25">
      <c r="A141" s="14" t="s">
        <v>62</v>
      </c>
      <c r="B141" s="17">
        <v>1049</v>
      </c>
      <c r="C141" s="26" t="str">
        <f>IFERROR(INDEX(Clients[Client_Name],MATCH(Table7[[#This Row],[Client_Code]],Clients[Client_Code],0)),"")</f>
        <v>SOPROLE</v>
      </c>
      <c r="D141" s="18" t="s">
        <v>193</v>
      </c>
      <c r="E141" s="60">
        <v>54.6</v>
      </c>
      <c r="F141" s="14" t="s">
        <v>186</v>
      </c>
    </row>
    <row r="142" spans="1:6" x14ac:dyDescent="0.25">
      <c r="A142" s="14" t="s">
        <v>62</v>
      </c>
      <c r="B142" s="17">
        <v>1050</v>
      </c>
      <c r="C142" s="26" t="str">
        <f>IFERROR(INDEX(Clients[Client_Name],MATCH(Table7[[#This Row],[Client_Code]],Clients[Client_Code],0)),"")</f>
        <v>TAK</v>
      </c>
      <c r="D142" s="18" t="s">
        <v>191</v>
      </c>
      <c r="E142" s="60">
        <v>578</v>
      </c>
      <c r="F142" s="14" t="s">
        <v>186</v>
      </c>
    </row>
    <row r="143" spans="1:6" x14ac:dyDescent="0.25">
      <c r="A143" s="14" t="s">
        <v>62</v>
      </c>
      <c r="B143" s="17">
        <v>1050</v>
      </c>
      <c r="C143" s="26" t="str">
        <f>IFERROR(INDEX(Clients[Client_Name],MATCH(Table7[[#This Row],[Client_Code]],Clients[Client_Code],0)),"")</f>
        <v>TAK</v>
      </c>
      <c r="D143" s="18" t="s">
        <v>193</v>
      </c>
      <c r="E143" s="60">
        <v>58</v>
      </c>
      <c r="F143" s="14" t="s">
        <v>186</v>
      </c>
    </row>
    <row r="144" spans="1:6" x14ac:dyDescent="0.25">
      <c r="A144" s="14" t="s">
        <v>62</v>
      </c>
      <c r="B144" s="17">
        <v>1053</v>
      </c>
      <c r="C144" s="26" t="str">
        <f>IFERROR(INDEX(Clients[Client_Name],MATCH(Table7[[#This Row],[Client_Code]],Clients[Client_Code],0)),"")</f>
        <v>AASA PORK</v>
      </c>
      <c r="D144" s="18" t="s">
        <v>191</v>
      </c>
      <c r="E144" s="60">
        <v>600.70000000000005</v>
      </c>
      <c r="F144" s="14" t="s">
        <v>186</v>
      </c>
    </row>
    <row r="145" spans="1:6" x14ac:dyDescent="0.25">
      <c r="A145" s="14" t="s">
        <v>62</v>
      </c>
      <c r="B145" s="17">
        <v>1053</v>
      </c>
      <c r="C145" s="26" t="str">
        <f>IFERROR(INDEX(Clients[Client_Name],MATCH(Table7[[#This Row],[Client_Code]],Clients[Client_Code],0)),"")</f>
        <v>AASA PORK</v>
      </c>
      <c r="D145" s="18" t="s">
        <v>193</v>
      </c>
      <c r="E145" s="60">
        <v>58.3</v>
      </c>
      <c r="F145" s="14" t="s">
        <v>186</v>
      </c>
    </row>
    <row r="146" spans="1:6" x14ac:dyDescent="0.25">
      <c r="A146" s="14" t="s">
        <v>62</v>
      </c>
      <c r="B146" s="17">
        <v>1054</v>
      </c>
      <c r="C146" s="26" t="str">
        <f>IFERROR(INDEX(Clients[Client_Name],MATCH(Table7[[#This Row],[Client_Code]],Clients[Client_Code],0)),"")</f>
        <v>LO VALLEDOR</v>
      </c>
      <c r="D146" s="18" t="s">
        <v>191</v>
      </c>
      <c r="E146" s="60">
        <v>600.70000000000005</v>
      </c>
      <c r="F146" s="14" t="s">
        <v>186</v>
      </c>
    </row>
    <row r="147" spans="1:6" x14ac:dyDescent="0.25">
      <c r="A147" s="14" t="s">
        <v>62</v>
      </c>
      <c r="B147" s="17">
        <v>1054</v>
      </c>
      <c r="C147" s="26" t="str">
        <f>IFERROR(INDEX(Clients[Client_Name],MATCH(Table7[[#This Row],[Client_Code]],Clients[Client_Code],0)),"")</f>
        <v>LO VALLEDOR</v>
      </c>
      <c r="D147" s="18" t="s">
        <v>193</v>
      </c>
      <c r="E147" s="60">
        <v>58.3</v>
      </c>
      <c r="F147" s="14" t="s">
        <v>186</v>
      </c>
    </row>
    <row r="148" spans="1:6" x14ac:dyDescent="0.25">
      <c r="A148" s="14" t="s">
        <v>62</v>
      </c>
      <c r="B148" s="17">
        <v>1060</v>
      </c>
      <c r="C148" s="26" t="str">
        <f>IFERROR(INDEX(Clients[Client_Name],MATCH(Table7[[#This Row],[Client_Code]],Clients[Client_Code],0)),"")</f>
        <v>GUALLARAUCO</v>
      </c>
      <c r="D148" s="18" t="s">
        <v>191</v>
      </c>
      <c r="E148" s="60">
        <v>602.29999999999995</v>
      </c>
      <c r="F148" s="14" t="s">
        <v>186</v>
      </c>
    </row>
    <row r="149" spans="1:6" x14ac:dyDescent="0.25">
      <c r="A149" s="14" t="s">
        <v>62</v>
      </c>
      <c r="B149" s="17">
        <v>1060</v>
      </c>
      <c r="C149" s="26" t="str">
        <f>IFERROR(INDEX(Clients[Client_Name],MATCH(Table7[[#This Row],[Client_Code]],Clients[Client_Code],0)),"")</f>
        <v>GUALLARAUCO</v>
      </c>
      <c r="D149" s="18" t="s">
        <v>193</v>
      </c>
      <c r="E149" s="60">
        <v>0</v>
      </c>
      <c r="F149" s="14" t="s">
        <v>186</v>
      </c>
    </row>
    <row r="150" spans="1:6" x14ac:dyDescent="0.25">
      <c r="A150" s="14" t="s">
        <v>62</v>
      </c>
      <c r="B150" s="17">
        <v>1063</v>
      </c>
      <c r="C150" s="26" t="str">
        <f>IFERROR(INDEX(Clients[Client_Name],MATCH(Table7[[#This Row],[Client_Code]],Clients[Client_Code],0)),"")</f>
        <v>LACTEOS MATTHEI</v>
      </c>
      <c r="D150" s="18" t="s">
        <v>191</v>
      </c>
      <c r="E150" s="60">
        <v>738.9</v>
      </c>
      <c r="F150" s="14" t="s">
        <v>186</v>
      </c>
    </row>
    <row r="151" spans="1:6" x14ac:dyDescent="0.25">
      <c r="A151" s="14" t="s">
        <v>62</v>
      </c>
      <c r="B151" s="17">
        <v>1063</v>
      </c>
      <c r="C151" s="26" t="str">
        <f>IFERROR(INDEX(Clients[Client_Name],MATCH(Table7[[#This Row],[Client_Code]],Clients[Client_Code],0)),"")</f>
        <v>LACTEOS MATTHEI</v>
      </c>
      <c r="D151" s="18" t="s">
        <v>193</v>
      </c>
      <c r="E151" s="60">
        <v>0</v>
      </c>
      <c r="F151" s="14" t="s">
        <v>186</v>
      </c>
    </row>
    <row r="152" spans="1:6" x14ac:dyDescent="0.25">
      <c r="A152" s="14" t="s">
        <v>62</v>
      </c>
      <c r="B152" s="17">
        <v>1081</v>
      </c>
      <c r="C152" s="26" t="str">
        <f>IFERROR(INDEX(Clients[Client_Name],MATCH(Table7[[#This Row],[Client_Code]],Clients[Client_Code],0)),"")</f>
        <v>INVERTEC</v>
      </c>
      <c r="D152" s="18" t="s">
        <v>191</v>
      </c>
      <c r="E152" s="60">
        <v>590</v>
      </c>
      <c r="F152" s="14" t="s">
        <v>186</v>
      </c>
    </row>
    <row r="153" spans="1:6" x14ac:dyDescent="0.25">
      <c r="A153" s="14" t="s">
        <v>62</v>
      </c>
      <c r="B153" s="17">
        <v>1081</v>
      </c>
      <c r="C153" s="26" t="str">
        <f>IFERROR(INDEX(Clients[Client_Name],MATCH(Table7[[#This Row],[Client_Code]],Clients[Client_Code],0)),"")</f>
        <v>INVERTEC</v>
      </c>
      <c r="D153" s="18" t="s">
        <v>193</v>
      </c>
      <c r="E153" s="60">
        <v>0</v>
      </c>
      <c r="F153" s="14" t="s">
        <v>186</v>
      </c>
    </row>
    <row r="154" spans="1:6" x14ac:dyDescent="0.25">
      <c r="A154" s="14" t="s">
        <v>62</v>
      </c>
      <c r="B154" s="17">
        <v>1082</v>
      </c>
      <c r="C154" s="26" t="str">
        <f>IFERROR(INDEX(Clients[Client_Name],MATCH(Table7[[#This Row],[Client_Code]],Clients[Client_Code],0)),"")</f>
        <v>DOÑA CARNE</v>
      </c>
      <c r="D154" s="18" t="s">
        <v>191</v>
      </c>
      <c r="E154" s="60">
        <v>588.6</v>
      </c>
      <c r="F154" s="14" t="s">
        <v>186</v>
      </c>
    </row>
    <row r="155" spans="1:6" x14ac:dyDescent="0.25">
      <c r="A155" s="14" t="s">
        <v>62</v>
      </c>
      <c r="B155" s="17">
        <v>1082</v>
      </c>
      <c r="C155" s="26" t="str">
        <f>IFERROR(INDEX(Clients[Client_Name],MATCH(Table7[[#This Row],[Client_Code]],Clients[Client_Code],0)),"")</f>
        <v>DOÑA CARNE</v>
      </c>
      <c r="D155" s="18" t="s">
        <v>193</v>
      </c>
      <c r="E155" s="60">
        <v>0</v>
      </c>
      <c r="F155" s="14" t="s">
        <v>186</v>
      </c>
    </row>
    <row r="156" spans="1:6" x14ac:dyDescent="0.25">
      <c r="A156" s="14" t="s">
        <v>62</v>
      </c>
      <c r="B156" s="17">
        <v>1083</v>
      </c>
      <c r="C156" s="26" t="str">
        <f>IFERROR(INDEX(Clients[Client_Name],MATCH(Table7[[#This Row],[Client_Code]],Clients[Client_Code],0)),"")</f>
        <v>FBS FOOD SUPPLY</v>
      </c>
      <c r="D156" s="18" t="s">
        <v>191</v>
      </c>
      <c r="E156" s="60">
        <v>604.4</v>
      </c>
      <c r="F156" s="14" t="s">
        <v>186</v>
      </c>
    </row>
    <row r="157" spans="1:6" x14ac:dyDescent="0.25">
      <c r="A157" s="14" t="s">
        <v>62</v>
      </c>
      <c r="B157" s="17">
        <v>1083</v>
      </c>
      <c r="C157" s="26" t="str">
        <f>IFERROR(INDEX(Clients[Client_Name],MATCH(Table7[[#This Row],[Client_Code]],Clients[Client_Code],0)),"")</f>
        <v>FBS FOOD SUPPLY</v>
      </c>
      <c r="D157" s="18" t="s">
        <v>193</v>
      </c>
      <c r="E157" s="60">
        <v>0</v>
      </c>
      <c r="F157" s="14" t="s">
        <v>186</v>
      </c>
    </row>
    <row r="158" spans="1:6" x14ac:dyDescent="0.25">
      <c r="A158" s="14"/>
      <c r="B158" s="17"/>
      <c r="C158" s="26" t="str">
        <f>IFERROR(INDEX(Clients[Client_Name],MATCH(Table7[[#This Row],[Client_Code]],Clients[Client_Code],0)),"")</f>
        <v/>
      </c>
      <c r="D158" s="18"/>
      <c r="E158" s="14"/>
      <c r="F158" s="14"/>
    </row>
    <row r="159" spans="1:6" x14ac:dyDescent="0.25">
      <c r="A159" s="14"/>
      <c r="B159" s="17"/>
      <c r="C159" s="26" t="str">
        <f>IFERROR(INDEX(Clients[Client_Name],MATCH(Table7[[#This Row],[Client_Code]],Clients[Client_Code],0)),"")</f>
        <v/>
      </c>
      <c r="D159" s="18"/>
      <c r="E159" s="14"/>
      <c r="F159" s="14"/>
    </row>
    <row r="160" spans="1:6" x14ac:dyDescent="0.25">
      <c r="A160" s="14"/>
      <c r="B160" s="17"/>
      <c r="C160" s="26" t="str">
        <f>IFERROR(INDEX(Clients[Client_Name],MATCH(Table7[[#This Row],[Client_Code]],Clients[Client_Code],0)),"")</f>
        <v/>
      </c>
      <c r="D160" s="18"/>
      <c r="E160" s="14"/>
      <c r="F160" s="14"/>
    </row>
    <row r="161" spans="1:6" x14ac:dyDescent="0.25">
      <c r="A161" s="14"/>
      <c r="B161" s="17"/>
      <c r="C161" s="26" t="str">
        <f>IFERROR(INDEX(Clients[Client_Name],MATCH(Table7[[#This Row],[Client_Code]],Clients[Client_Code],0)),"")</f>
        <v/>
      </c>
      <c r="D161" s="18"/>
      <c r="E161" s="14"/>
      <c r="F161" s="14"/>
    </row>
    <row r="162" spans="1:6" x14ac:dyDescent="0.25">
      <c r="A162" s="14"/>
      <c r="B162" s="17"/>
      <c r="C162" s="26" t="str">
        <f>IFERROR(INDEX(Clients[Client_Name],MATCH(Table7[[#This Row],[Client_Code]],Clients[Client_Code],0)),"")</f>
        <v/>
      </c>
      <c r="D162" s="18"/>
      <c r="E162" s="14"/>
      <c r="F162" s="14"/>
    </row>
    <row r="163" spans="1:6" x14ac:dyDescent="0.25">
      <c r="A163" s="14"/>
      <c r="B163" s="17"/>
      <c r="C163" s="26" t="str">
        <f>IFERROR(INDEX(Clients[Client_Name],MATCH(Table7[[#This Row],[Client_Code]],Clients[Client_Code],0)),"")</f>
        <v/>
      </c>
      <c r="D163" s="18"/>
      <c r="E163" s="14"/>
      <c r="F163" s="14"/>
    </row>
    <row r="164" spans="1:6" x14ac:dyDescent="0.25">
      <c r="A164" s="14"/>
      <c r="B164" s="17"/>
      <c r="C164" s="26" t="str">
        <f>IFERROR(INDEX(Clients[Client_Name],MATCH(Table7[[#This Row],[Client_Code]],Clients[Client_Code],0)),"")</f>
        <v/>
      </c>
      <c r="D164" s="18"/>
      <c r="E164" s="14"/>
      <c r="F164" s="14"/>
    </row>
    <row r="165" spans="1:6" x14ac:dyDescent="0.25">
      <c r="A165" s="14"/>
      <c r="B165" s="17"/>
      <c r="C165" s="26" t="str">
        <f>IFERROR(INDEX(Clients[Client_Name],MATCH(Table7[[#This Row],[Client_Code]],Clients[Client_Code],0)),"")</f>
        <v/>
      </c>
      <c r="D165" s="18"/>
      <c r="E165" s="19"/>
      <c r="F165" s="14"/>
    </row>
    <row r="166" spans="1:6" x14ac:dyDescent="0.25">
      <c r="A166" s="14"/>
      <c r="B166" s="17"/>
      <c r="C166" s="26" t="str">
        <f>IFERROR(INDEX(Clients[Client_Name],MATCH(Table7[[#This Row],[Client_Code]],Clients[Client_Code],0)),"")</f>
        <v/>
      </c>
      <c r="D166" s="18"/>
      <c r="E166" s="14"/>
      <c r="F166" s="14"/>
    </row>
    <row r="167" spans="1:6" x14ac:dyDescent="0.25">
      <c r="A167" s="14"/>
      <c r="B167" s="17"/>
      <c r="C167" s="26" t="str">
        <f>IFERROR(INDEX(Clients[Client_Name],MATCH(Table7[[#This Row],[Client_Code]],Clients[Client_Code],0)),"")</f>
        <v/>
      </c>
      <c r="D167" s="18"/>
      <c r="E167" s="14"/>
      <c r="F167" s="14"/>
    </row>
    <row r="168" spans="1:6" x14ac:dyDescent="0.25">
      <c r="A168" s="14"/>
      <c r="B168" s="17"/>
      <c r="C168" s="26" t="str">
        <f>IFERROR(INDEX(Clients[Client_Name],MATCH(Table7[[#This Row],[Client_Code]],Clients[Client_Code],0)),"")</f>
        <v/>
      </c>
      <c r="D168" s="18"/>
      <c r="E168" s="14"/>
      <c r="F168" s="14"/>
    </row>
    <row r="169" spans="1:6" x14ac:dyDescent="0.25">
      <c r="A169" s="14"/>
      <c r="B169" s="17"/>
      <c r="C169" s="26" t="str">
        <f>IFERROR(INDEX(Clients[Client_Name],MATCH(Table7[[#This Row],[Client_Code]],Clients[Client_Code],0)),"")</f>
        <v/>
      </c>
      <c r="D169" s="18"/>
      <c r="E169" s="14"/>
      <c r="F169" s="14"/>
    </row>
    <row r="170" spans="1:6" x14ac:dyDescent="0.25">
      <c r="A170" s="14"/>
      <c r="B170" s="17"/>
      <c r="C170" s="26" t="str">
        <f>IFERROR(INDEX(Clients[Client_Name],MATCH(Table7[[#This Row],[Client_Code]],Clients[Client_Code],0)),"")</f>
        <v/>
      </c>
      <c r="D170" s="18"/>
      <c r="E170" s="14"/>
      <c r="F170" s="14"/>
    </row>
    <row r="171" spans="1:6" x14ac:dyDescent="0.25">
      <c r="A171" s="14"/>
      <c r="B171" s="17"/>
      <c r="C171" s="26" t="str">
        <f>IFERROR(INDEX(Clients[Client_Name],MATCH(Table7[[#This Row],[Client_Code]],Clients[Client_Code],0)),"")</f>
        <v/>
      </c>
      <c r="D171" s="18"/>
      <c r="E171" s="14"/>
      <c r="F171" s="14"/>
    </row>
    <row r="172" spans="1:6" x14ac:dyDescent="0.25">
      <c r="A172" s="14"/>
      <c r="B172" s="17"/>
      <c r="C172" s="26" t="str">
        <f>IFERROR(INDEX(Clients[Client_Name],MATCH(Table7[[#This Row],[Client_Code]],Clients[Client_Code],0)),"")</f>
        <v/>
      </c>
      <c r="D172" s="18"/>
      <c r="E172" s="14"/>
      <c r="F172" s="14"/>
    </row>
    <row r="173" spans="1:6" x14ac:dyDescent="0.25">
      <c r="A173" s="14"/>
      <c r="B173" s="17"/>
      <c r="C173" s="26" t="str">
        <f>IFERROR(INDEX(Clients[Client_Name],MATCH(Table7[[#This Row],[Client_Code]],Clients[Client_Code],0)),"")</f>
        <v/>
      </c>
      <c r="D173" s="18"/>
      <c r="E173" s="14"/>
      <c r="F173" s="14"/>
    </row>
    <row r="174" spans="1:6" x14ac:dyDescent="0.25">
      <c r="A174" s="14"/>
      <c r="B174" s="17"/>
      <c r="C174" s="26" t="str">
        <f>IFERROR(INDEX(Clients[Client_Name],MATCH(Table7[[#This Row],[Client_Code]],Clients[Client_Code],0)),"")</f>
        <v/>
      </c>
      <c r="D174" s="18"/>
      <c r="E174" s="14"/>
      <c r="F174" s="14"/>
    </row>
    <row r="175" spans="1:6" x14ac:dyDescent="0.25">
      <c r="A175" s="14"/>
      <c r="B175" s="17"/>
      <c r="C175" s="26" t="str">
        <f>IFERROR(INDEX(Clients[Client_Name],MATCH(Table7[[#This Row],[Client_Code]],Clients[Client_Code],0)),"")</f>
        <v/>
      </c>
      <c r="D175" s="18"/>
      <c r="E175" s="14"/>
      <c r="F175" s="14"/>
    </row>
    <row r="176" spans="1:6" x14ac:dyDescent="0.25">
      <c r="A176" s="14"/>
      <c r="B176" s="17"/>
      <c r="C176" s="26" t="str">
        <f>IFERROR(INDEX(Clients[Client_Name],MATCH(Table7[[#This Row],[Client_Code]],Clients[Client_Code],0)),"")</f>
        <v/>
      </c>
      <c r="D176" s="18"/>
      <c r="E176" s="14"/>
      <c r="F176" s="14"/>
    </row>
    <row r="177" spans="1:6" x14ac:dyDescent="0.25">
      <c r="A177" s="14"/>
      <c r="B177" s="17"/>
      <c r="C177" s="26" t="str">
        <f>IFERROR(INDEX(Clients[Client_Name],MATCH(Table7[[#This Row],[Client_Code]],Clients[Client_Code],0)),"")</f>
        <v/>
      </c>
      <c r="D177" s="18"/>
      <c r="E177" s="14"/>
      <c r="F177" s="14"/>
    </row>
    <row r="178" spans="1:6" x14ac:dyDescent="0.25">
      <c r="A178" s="14"/>
      <c r="B178" s="17"/>
      <c r="C178" s="26" t="str">
        <f>IFERROR(INDEX(Clients[Client_Name],MATCH(Table7[[#This Row],[Client_Code]],Clients[Client_Code],0)),"")</f>
        <v/>
      </c>
      <c r="D178" s="18"/>
      <c r="E178" s="14"/>
      <c r="F178" s="14"/>
    </row>
    <row r="179" spans="1:6" x14ac:dyDescent="0.25">
      <c r="A179" s="14"/>
      <c r="B179" s="17"/>
      <c r="C179" s="26" t="str">
        <f>IFERROR(INDEX(Clients[Client_Name],MATCH(Table7[[#This Row],[Client_Code]],Clients[Client_Code],0)),"")</f>
        <v/>
      </c>
      <c r="D179" s="18"/>
      <c r="E179" s="14"/>
      <c r="F179" s="14"/>
    </row>
    <row r="180" spans="1:6" x14ac:dyDescent="0.25">
      <c r="A180" s="14"/>
      <c r="B180" s="17"/>
      <c r="C180" s="26" t="str">
        <f>IFERROR(INDEX(Clients[Client_Name],MATCH(Table7[[#This Row],[Client_Code]],Clients[Client_Code],0)),"")</f>
        <v/>
      </c>
      <c r="D180" s="18"/>
      <c r="E180" s="14"/>
      <c r="F180" s="14"/>
    </row>
    <row r="181" spans="1:6" x14ac:dyDescent="0.25">
      <c r="A181" s="14"/>
      <c r="B181" s="17"/>
      <c r="C181" s="26" t="str">
        <f>IFERROR(INDEX(Clients[Client_Name],MATCH(Table7[[#This Row],[Client_Code]],Clients[Client_Code],0)),"")</f>
        <v/>
      </c>
      <c r="D181" s="18"/>
      <c r="E181" s="14"/>
      <c r="F181" s="14"/>
    </row>
    <row r="182" spans="1:6" x14ac:dyDescent="0.25">
      <c r="A182" s="14"/>
      <c r="B182" s="17"/>
      <c r="C182" s="26" t="str">
        <f>IFERROR(INDEX(Clients[Client_Name],MATCH(Table7[[#This Row],[Client_Code]],Clients[Client_Code],0)),"")</f>
        <v/>
      </c>
      <c r="D182" s="18"/>
      <c r="E182" s="14"/>
      <c r="F182" s="14"/>
    </row>
    <row r="183" spans="1:6" x14ac:dyDescent="0.25">
      <c r="A183" s="14"/>
      <c r="B183" s="17"/>
      <c r="C183" s="26" t="str">
        <f>IFERROR(INDEX(Clients[Client_Name],MATCH(Table7[[#This Row],[Client_Code]],Clients[Client_Code],0)),"")</f>
        <v/>
      </c>
      <c r="D183" s="18"/>
      <c r="E183" s="14"/>
      <c r="F183" s="14"/>
    </row>
    <row r="184" spans="1:6" x14ac:dyDescent="0.25">
      <c r="A184" s="14"/>
      <c r="B184" s="17"/>
      <c r="C184" s="26" t="str">
        <f>IFERROR(INDEX(Clients[Client_Name],MATCH(Table7[[#This Row],[Client_Code]],Clients[Client_Code],0)),"")</f>
        <v/>
      </c>
      <c r="D184" s="18"/>
      <c r="E184" s="14"/>
      <c r="F184" s="14"/>
    </row>
    <row r="185" spans="1:6" x14ac:dyDescent="0.25">
      <c r="A185" s="14"/>
      <c r="B185" s="17"/>
      <c r="C185" s="26" t="str">
        <f>IFERROR(INDEX(Clients[Client_Name],MATCH(Table7[[#This Row],[Client_Code]],Clients[Client_Code],0)),"")</f>
        <v/>
      </c>
      <c r="D185" s="18"/>
      <c r="E185" s="14"/>
      <c r="F185" s="14"/>
    </row>
    <row r="186" spans="1:6" x14ac:dyDescent="0.25">
      <c r="A186" s="14"/>
      <c r="B186" s="17"/>
      <c r="C186" s="26" t="str">
        <f>IFERROR(INDEX(Clients[Client_Name],MATCH(Table7[[#This Row],[Client_Code]],Clients[Client_Code],0)),"")</f>
        <v/>
      </c>
      <c r="D186" s="18"/>
      <c r="E186" s="14"/>
      <c r="F186" s="14"/>
    </row>
    <row r="187" spans="1:6" x14ac:dyDescent="0.25">
      <c r="A187" s="14"/>
      <c r="B187" s="17"/>
      <c r="C187" s="26" t="str">
        <f>IFERROR(INDEX(Clients[Client_Name],MATCH(Table7[[#This Row],[Client_Code]],Clients[Client_Code],0)),"")</f>
        <v/>
      </c>
      <c r="D187" s="18"/>
      <c r="E187" s="14"/>
      <c r="F187" s="14"/>
    </row>
    <row r="188" spans="1:6" x14ac:dyDescent="0.25">
      <c r="A188" s="14"/>
      <c r="B188" s="17"/>
      <c r="C188" s="26" t="str">
        <f>IFERROR(INDEX(Clients[Client_Name],MATCH(Table7[[#This Row],[Client_Code]],Clients[Client_Code],0)),"")</f>
        <v/>
      </c>
      <c r="D188" s="18"/>
      <c r="E188" s="14"/>
      <c r="F188" s="14"/>
    </row>
    <row r="189" spans="1:6" x14ac:dyDescent="0.25">
      <c r="A189" s="14"/>
      <c r="B189" s="17"/>
      <c r="C189" s="26" t="str">
        <f>IFERROR(INDEX(Clients[Client_Name],MATCH(Table7[[#This Row],[Client_Code]],Clients[Client_Code],0)),"")</f>
        <v/>
      </c>
      <c r="D189" s="18"/>
      <c r="E189" s="14"/>
      <c r="F189" s="14"/>
    </row>
    <row r="190" spans="1:6" x14ac:dyDescent="0.25">
      <c r="A190" s="14"/>
      <c r="B190" s="17"/>
      <c r="C190" s="26" t="str">
        <f>IFERROR(INDEX(Clients[Client_Name],MATCH(Table7[[#This Row],[Client_Code]],Clients[Client_Code],0)),"")</f>
        <v/>
      </c>
      <c r="D190" s="18"/>
      <c r="E190" s="14"/>
      <c r="F190" s="14"/>
    </row>
    <row r="191" spans="1:6" x14ac:dyDescent="0.25">
      <c r="A191" s="14"/>
      <c r="B191" s="17"/>
      <c r="C191" s="26" t="str">
        <f>IFERROR(INDEX(Clients[Client_Name],MATCH(Table7[[#This Row],[Client_Code]],Clients[Client_Code],0)),"")</f>
        <v/>
      </c>
      <c r="D191" s="18"/>
      <c r="E191" s="14"/>
      <c r="F191" s="14"/>
    </row>
    <row r="192" spans="1:6" x14ac:dyDescent="0.25">
      <c r="A192" s="14"/>
      <c r="B192" s="17"/>
      <c r="C192" s="26" t="str">
        <f>IFERROR(INDEX(Clients[Client_Name],MATCH(Table7[[#This Row],[Client_Code]],Clients[Client_Code],0)),"")</f>
        <v/>
      </c>
      <c r="D192" s="18"/>
      <c r="E192" s="14"/>
      <c r="F192" s="14"/>
    </row>
    <row r="193" spans="1:6" x14ac:dyDescent="0.25">
      <c r="A193" s="14"/>
      <c r="B193" s="17"/>
      <c r="C193" s="26" t="str">
        <f>IFERROR(INDEX(Clients[Client_Name],MATCH(Table7[[#This Row],[Client_Code]],Clients[Client_Code],0)),"")</f>
        <v/>
      </c>
      <c r="D193" s="18"/>
      <c r="E193" s="14"/>
      <c r="F193" s="14"/>
    </row>
    <row r="194" spans="1:6" x14ac:dyDescent="0.25">
      <c r="A194" s="14"/>
      <c r="B194" s="17"/>
      <c r="C194" s="26" t="str">
        <f>IFERROR(INDEX(Clients[Client_Name],MATCH(Table7[[#This Row],[Client_Code]],Clients[Client_Code],0)),"")</f>
        <v/>
      </c>
      <c r="D194" s="18"/>
      <c r="E194" s="14"/>
      <c r="F194" s="14"/>
    </row>
    <row r="195" spans="1:6" x14ac:dyDescent="0.25">
      <c r="A195" s="14"/>
      <c r="B195" s="17"/>
      <c r="C195" s="26" t="str">
        <f>IFERROR(INDEX(Clients[Client_Name],MATCH(Table7[[#This Row],[Client_Code]],Clients[Client_Code],0)),"")</f>
        <v/>
      </c>
      <c r="D195" s="18"/>
      <c r="E195" s="14"/>
      <c r="F195" s="14"/>
    </row>
    <row r="196" spans="1:6" x14ac:dyDescent="0.25">
      <c r="A196" s="14"/>
      <c r="B196" s="17"/>
      <c r="C196" s="26" t="str">
        <f>IFERROR(INDEX(Clients[Client_Name],MATCH(Table7[[#This Row],[Client_Code]],Clients[Client_Code],0)),"")</f>
        <v/>
      </c>
      <c r="D196" s="18"/>
      <c r="E196" s="14"/>
      <c r="F196" s="14"/>
    </row>
    <row r="197" spans="1:6" x14ac:dyDescent="0.25">
      <c r="A197" s="14"/>
      <c r="B197" s="17"/>
      <c r="C197" s="26" t="str">
        <f>IFERROR(INDEX(Clients[Client_Name],MATCH(Table7[[#This Row],[Client_Code]],Clients[Client_Code],0)),"")</f>
        <v/>
      </c>
      <c r="D197" s="18"/>
      <c r="E197" s="14"/>
      <c r="F197" s="14"/>
    </row>
    <row r="198" spans="1:6" x14ac:dyDescent="0.25">
      <c r="A198" s="14"/>
      <c r="B198" s="17"/>
      <c r="C198" s="26" t="str">
        <f>IFERROR(INDEX(Clients[Client_Name],MATCH(Table7[[#This Row],[Client_Code]],Clients[Client_Code],0)),"")</f>
        <v/>
      </c>
      <c r="D198" s="18"/>
      <c r="E198" s="14"/>
      <c r="F198" s="14"/>
    </row>
    <row r="199" spans="1:6" x14ac:dyDescent="0.25">
      <c r="A199" s="14"/>
      <c r="B199" s="17"/>
      <c r="C199" s="26" t="str">
        <f>IFERROR(INDEX(Clients[Client_Name],MATCH(Table7[[#This Row],[Client_Code]],Clients[Client_Code],0)),"")</f>
        <v/>
      </c>
      <c r="D199" s="18"/>
      <c r="E199" s="14"/>
      <c r="F199" s="14"/>
    </row>
    <row r="200" spans="1:6" x14ac:dyDescent="0.25">
      <c r="A200" s="14"/>
      <c r="B200" s="17"/>
      <c r="C200" s="26" t="str">
        <f>IFERROR(INDEX(Clients[Client_Name],MATCH(Table7[[#This Row],[Client_Code]],Clients[Client_Code],0)),"")</f>
        <v/>
      </c>
      <c r="D200" s="18"/>
      <c r="E200" s="14"/>
      <c r="F200" s="14"/>
    </row>
    <row r="201" spans="1:6" x14ac:dyDescent="0.25">
      <c r="A201" s="14"/>
      <c r="B201" s="17"/>
      <c r="C201" s="26" t="str">
        <f>IFERROR(INDEX(Clients[Client_Name],MATCH(Table7[[#This Row],[Client_Code]],Clients[Client_Code],0)),"")</f>
        <v/>
      </c>
      <c r="D201" s="18"/>
      <c r="E201" s="14"/>
      <c r="F201" s="14"/>
    </row>
    <row r="202" spans="1:6" x14ac:dyDescent="0.25">
      <c r="A202" s="14"/>
      <c r="B202" s="17"/>
      <c r="C202" s="26" t="str">
        <f>IFERROR(INDEX(Clients[Client_Name],MATCH(Table7[[#This Row],[Client_Code]],Clients[Client_Code],0)),"")</f>
        <v/>
      </c>
      <c r="D202" s="18"/>
      <c r="E202" s="14"/>
      <c r="F202" s="14"/>
    </row>
    <row r="203" spans="1:6" x14ac:dyDescent="0.25">
      <c r="A203" s="14"/>
      <c r="B203" s="17"/>
      <c r="C203" s="26" t="str">
        <f>IFERROR(INDEX(Clients[Client_Name],MATCH(Table7[[#This Row],[Client_Code]],Clients[Client_Code],0)),"")</f>
        <v/>
      </c>
      <c r="D203" s="18"/>
      <c r="E203" s="14"/>
      <c r="F203" s="14"/>
    </row>
    <row r="204" spans="1:6" x14ac:dyDescent="0.25">
      <c r="A204" s="14"/>
      <c r="B204" s="17"/>
      <c r="C204" s="26" t="str">
        <f>IFERROR(INDEX(Clients[Client_Name],MATCH(Table7[[#This Row],[Client_Code]],Clients[Client_Code],0)),"")</f>
        <v/>
      </c>
      <c r="D204" s="18"/>
      <c r="E204" s="14"/>
      <c r="F204" s="14"/>
    </row>
    <row r="205" spans="1:6" x14ac:dyDescent="0.25">
      <c r="A205" s="45"/>
      <c r="B205" s="46"/>
      <c r="C205" s="26" t="str">
        <f>IFERROR(INDEX(Clients[Client_Name],MATCH(Table7[[#This Row],[Client_Code]],Clients[Client_Code],0)),"")</f>
        <v/>
      </c>
      <c r="D205" s="47"/>
      <c r="E205" s="45"/>
      <c r="F205" s="14"/>
    </row>
    <row r="206" spans="1:6" x14ac:dyDescent="0.25">
      <c r="A206" s="45"/>
      <c r="B206" s="46"/>
      <c r="C206" s="26" t="str">
        <f>IFERROR(INDEX(Clients[Client_Name],MATCH(Table7[[#This Row],[Client_Code]],Clients[Client_Code],0)),"")</f>
        <v/>
      </c>
      <c r="D206" s="47"/>
      <c r="E206" s="45"/>
      <c r="F206" s="14"/>
    </row>
    <row r="207" spans="1:6" x14ac:dyDescent="0.25">
      <c r="A207" s="45"/>
      <c r="B207" s="46"/>
      <c r="C207" s="26" t="str">
        <f>IFERROR(INDEX(Clients[Client_Name],MATCH(Table7[[#This Row],[Client_Code]],Clients[Client_Code],0)),"")</f>
        <v/>
      </c>
      <c r="D207" s="47"/>
      <c r="E207" s="45"/>
      <c r="F207" s="14"/>
    </row>
    <row r="208" spans="1:6" x14ac:dyDescent="0.25">
      <c r="A208" s="45"/>
      <c r="B208" s="46"/>
      <c r="C208" s="26" t="str">
        <f>IFERROR(INDEX(Clients[Client_Name],MATCH(Table7[[#This Row],[Client_Code]],Clients[Client_Code],0)),"")</f>
        <v/>
      </c>
      <c r="D208" s="47"/>
      <c r="E208" s="45"/>
      <c r="F208" s="14"/>
    </row>
    <row r="209" spans="1:6" x14ac:dyDescent="0.25">
      <c r="A209" s="14"/>
      <c r="B209" s="17"/>
      <c r="C209" s="26" t="str">
        <f>IFERROR(INDEX(Clients[Client_Name],MATCH(Table7[[#This Row],[Client_Code]],Clients[Client_Code],0)),"")</f>
        <v/>
      </c>
      <c r="D209" s="18"/>
      <c r="E209" s="14"/>
      <c r="F209" s="14"/>
    </row>
    <row r="210" spans="1:6" x14ac:dyDescent="0.25">
      <c r="A210" s="14"/>
      <c r="B210" s="17"/>
      <c r="C210" s="26" t="str">
        <f>IFERROR(INDEX(Clients[Client_Name],MATCH(Table7[[#This Row],[Client_Code]],Clients[Client_Code],0)),"")</f>
        <v/>
      </c>
      <c r="D210" s="18"/>
      <c r="E210" s="14"/>
      <c r="F210" s="14"/>
    </row>
    <row r="211" spans="1:6" x14ac:dyDescent="0.25">
      <c r="A211" s="14"/>
      <c r="B211" s="17"/>
      <c r="C211" s="26" t="str">
        <f>IFERROR(INDEX(Clients[Client_Name],MATCH(Table7[[#This Row],[Client_Code]],Clients[Client_Code],0)),"")</f>
        <v/>
      </c>
      <c r="D211" s="18"/>
      <c r="E211" s="14"/>
      <c r="F211" s="14"/>
    </row>
    <row r="212" spans="1:6" x14ac:dyDescent="0.25">
      <c r="A212" s="14"/>
      <c r="B212" s="17"/>
      <c r="C212" s="26" t="str">
        <f>IFERROR(INDEX(Clients[Client_Name],MATCH(Table7[[#This Row],[Client_Code]],Clients[Client_Code],0)),"")</f>
        <v/>
      </c>
      <c r="D212" s="18"/>
      <c r="E212" s="14"/>
      <c r="F212" s="14"/>
    </row>
    <row r="213" spans="1:6" x14ac:dyDescent="0.25">
      <c r="A213" s="14"/>
      <c r="B213" s="17"/>
      <c r="C213" s="26" t="str">
        <f>IFERROR(INDEX(Clients[Client_Name],MATCH(Table7[[#This Row],[Client_Code]],Clients[Client_Code],0)),"")</f>
        <v/>
      </c>
      <c r="D213" s="18"/>
      <c r="E213" s="14"/>
      <c r="F213" s="14"/>
    </row>
    <row r="214" spans="1:6" x14ac:dyDescent="0.25">
      <c r="A214" s="14"/>
      <c r="B214" s="17"/>
      <c r="C214" s="26" t="str">
        <f>IFERROR(INDEX(Clients[Client_Name],MATCH(Table7[[#This Row],[Client_Code]],Clients[Client_Code],0)),"")</f>
        <v/>
      </c>
      <c r="D214" s="18"/>
      <c r="E214" s="14"/>
      <c r="F214" s="14"/>
    </row>
    <row r="215" spans="1:6" x14ac:dyDescent="0.25">
      <c r="A215" s="14"/>
      <c r="B215" s="17"/>
      <c r="C215" s="26" t="str">
        <f>IFERROR(INDEX(Clients[Client_Name],MATCH(Table7[[#This Row],[Client_Code]],Clients[Client_Code],0)),"")</f>
        <v/>
      </c>
      <c r="D215" s="18"/>
      <c r="E215" s="14"/>
      <c r="F215" s="14"/>
    </row>
    <row r="216" spans="1:6" x14ac:dyDescent="0.25">
      <c r="A216" s="14"/>
      <c r="B216" s="17"/>
      <c r="C216" s="26" t="str">
        <f>IFERROR(INDEX(Clients[Client_Name],MATCH(Table7[[#This Row],[Client_Code]],Clients[Client_Code],0)),"")</f>
        <v/>
      </c>
      <c r="D216" s="18"/>
      <c r="E216" s="14"/>
      <c r="F216" s="14"/>
    </row>
    <row r="217" spans="1:6" x14ac:dyDescent="0.25">
      <c r="A217" s="14"/>
      <c r="B217" s="17"/>
      <c r="C217" s="26" t="str">
        <f>IFERROR(INDEX(Clients[Client_Name],MATCH(Table7[[#This Row],[Client_Code]],Clients[Client_Code],0)),"")</f>
        <v/>
      </c>
      <c r="D217" s="18"/>
      <c r="E217" s="14"/>
      <c r="F217" s="14"/>
    </row>
    <row r="218" spans="1:6" x14ac:dyDescent="0.25">
      <c r="A218" s="14"/>
      <c r="B218" s="17"/>
      <c r="C218" s="26" t="str">
        <f>IFERROR(INDEX(Clients[Client_Name],MATCH(Table7[[#This Row],[Client_Code]],Clients[Client_Code],0)),"")</f>
        <v/>
      </c>
      <c r="D218" s="18"/>
      <c r="E218" s="14"/>
      <c r="F218" s="14"/>
    </row>
    <row r="219" spans="1:6" x14ac:dyDescent="0.25">
      <c r="A219" s="14"/>
      <c r="B219" s="17"/>
      <c r="C219" s="26" t="str">
        <f>IFERROR(INDEX(Clients[Client_Name],MATCH(Table7[[#This Row],[Client_Code]],Clients[Client_Code],0)),"")</f>
        <v/>
      </c>
      <c r="D219" s="18"/>
      <c r="E219" s="14"/>
      <c r="F219" s="14"/>
    </row>
    <row r="220" spans="1:6" x14ac:dyDescent="0.25">
      <c r="A220" s="14"/>
      <c r="B220" s="17"/>
      <c r="C220" s="26" t="str">
        <f>IFERROR(INDEX(Clients[Client_Name],MATCH(Table7[[#This Row],[Client_Code]],Clients[Client_Code],0)),"")</f>
        <v/>
      </c>
      <c r="D220" s="18"/>
      <c r="E220" s="14"/>
      <c r="F220" s="14"/>
    </row>
    <row r="221" spans="1:6" x14ac:dyDescent="0.25">
      <c r="A221" s="14"/>
      <c r="B221" s="17"/>
      <c r="C221" s="26" t="str">
        <f>IFERROR(INDEX(Clients[Client_Name],MATCH(Table7[[#This Row],[Client_Code]],Clients[Client_Code],0)),"")</f>
        <v/>
      </c>
      <c r="D221" s="18"/>
      <c r="E221" s="14"/>
      <c r="F221" s="14"/>
    </row>
    <row r="222" spans="1:6" x14ac:dyDescent="0.25">
      <c r="A222" s="14"/>
      <c r="B222" s="17"/>
      <c r="C222" s="26" t="str">
        <f>IFERROR(INDEX(Clients[Client_Name],MATCH(Table7[[#This Row],[Client_Code]],Clients[Client_Code],0)),"")</f>
        <v/>
      </c>
      <c r="D222" s="18"/>
      <c r="E222" s="14"/>
      <c r="F222" s="14"/>
    </row>
    <row r="223" spans="1:6" x14ac:dyDescent="0.25">
      <c r="A223" s="14"/>
      <c r="B223" s="17"/>
      <c r="C223" s="26" t="str">
        <f>IFERROR(INDEX(Clients[Client_Name],MATCH(Table7[[#This Row],[Client_Code]],Clients[Client_Code],0)),"")</f>
        <v/>
      </c>
      <c r="D223" s="18"/>
      <c r="E223" s="14"/>
      <c r="F223" s="14"/>
    </row>
    <row r="224" spans="1:6" x14ac:dyDescent="0.25">
      <c r="A224" s="14"/>
      <c r="B224" s="17"/>
      <c r="C224" s="26" t="str">
        <f>IFERROR(INDEX(Clients[Client_Name],MATCH(Table7[[#This Row],[Client_Code]],Clients[Client_Code],0)),"")</f>
        <v/>
      </c>
      <c r="D224" s="18"/>
      <c r="E224" s="14"/>
      <c r="F224" s="14"/>
    </row>
    <row r="225" spans="1:6" x14ac:dyDescent="0.25">
      <c r="A225" s="14"/>
      <c r="B225" s="17"/>
      <c r="C225" s="26" t="str">
        <f>IFERROR(INDEX(Clients[Client_Name],MATCH(Table7[[#This Row],[Client_Code]],Clients[Client_Code],0)),"")</f>
        <v/>
      </c>
      <c r="D225" s="18"/>
      <c r="E225" s="14"/>
      <c r="F225" s="14"/>
    </row>
    <row r="226" spans="1:6" x14ac:dyDescent="0.25">
      <c r="A226" s="14"/>
      <c r="B226" s="17"/>
      <c r="C226" s="26" t="str">
        <f>IFERROR(INDEX(Clients[Client_Name],MATCH(Table7[[#This Row],[Client_Code]],Clients[Client_Code],0)),"")</f>
        <v/>
      </c>
      <c r="D226" s="18"/>
      <c r="E226" s="14"/>
      <c r="F226" s="14"/>
    </row>
    <row r="227" spans="1:6" x14ac:dyDescent="0.25">
      <c r="A227" s="14"/>
      <c r="B227" s="17"/>
      <c r="C227" s="26" t="str">
        <f>IFERROR(INDEX(Clients[Client_Name],MATCH(Table7[[#This Row],[Client_Code]],Clients[Client_Code],0)),"")</f>
        <v/>
      </c>
      <c r="D227" s="18"/>
      <c r="E227" s="14"/>
      <c r="F227" s="14"/>
    </row>
    <row r="228" spans="1:6" x14ac:dyDescent="0.25">
      <c r="A228" s="14"/>
      <c r="B228" s="17"/>
      <c r="C228" s="26" t="str">
        <f>IFERROR(INDEX(Clients[Client_Name],MATCH(Table7[[#This Row],[Client_Code]],Clients[Client_Code],0)),"")</f>
        <v/>
      </c>
      <c r="D228" s="18"/>
      <c r="E228" s="14"/>
      <c r="F228" s="14"/>
    </row>
    <row r="229" spans="1:6" x14ac:dyDescent="0.25">
      <c r="A229" s="14"/>
      <c r="B229" s="17"/>
      <c r="C229" s="26" t="str">
        <f>IFERROR(INDEX(Clients[Client_Name],MATCH(Table7[[#This Row],[Client_Code]],Clients[Client_Code],0)),"")</f>
        <v/>
      </c>
      <c r="D229" s="18"/>
      <c r="E229" s="14"/>
      <c r="F229" s="14"/>
    </row>
    <row r="230" spans="1:6" x14ac:dyDescent="0.25">
      <c r="A230" s="14"/>
      <c r="B230" s="17"/>
      <c r="C230" s="26" t="str">
        <f>IFERROR(INDEX(Clients[Client_Name],MATCH(Table7[[#This Row],[Client_Code]],Clients[Client_Code],0)),"")</f>
        <v/>
      </c>
      <c r="D230" s="18"/>
      <c r="E230" s="14"/>
      <c r="F230" s="14"/>
    </row>
    <row r="231" spans="1:6" x14ac:dyDescent="0.25">
      <c r="A231" s="14"/>
      <c r="B231" s="17"/>
      <c r="C231" s="26" t="str">
        <f>IFERROR(INDEX(Clients[Client_Name],MATCH(Table7[[#This Row],[Client_Code]],Clients[Client_Code],0)),"")</f>
        <v/>
      </c>
      <c r="D231" s="18"/>
      <c r="E231" s="14"/>
      <c r="F231" s="14"/>
    </row>
    <row r="232" spans="1:6" x14ac:dyDescent="0.25">
      <c r="A232" s="14"/>
      <c r="B232" s="17"/>
      <c r="C232" s="26" t="str">
        <f>IFERROR(INDEX(Clients[Client_Name],MATCH(Table7[[#This Row],[Client_Code]],Clients[Client_Code],0)),"")</f>
        <v/>
      </c>
      <c r="D232" s="18"/>
      <c r="E232" s="14"/>
      <c r="F232" s="14"/>
    </row>
    <row r="233" spans="1:6" x14ac:dyDescent="0.25">
      <c r="A233" s="14"/>
      <c r="B233" s="17"/>
      <c r="C233" s="26" t="str">
        <f>IFERROR(INDEX(Clients[Client_Name],MATCH(Table7[[#This Row],[Client_Code]],Clients[Client_Code],0)),"")</f>
        <v/>
      </c>
      <c r="D233" s="18"/>
      <c r="E233" s="14"/>
      <c r="F233" s="14"/>
    </row>
    <row r="234" spans="1:6" x14ac:dyDescent="0.25">
      <c r="A234" s="14"/>
      <c r="B234" s="17"/>
      <c r="C234" s="26" t="str">
        <f>IFERROR(INDEX(Clients[Client_Name],MATCH(Table7[[#This Row],[Client_Code]],Clients[Client_Code],0)),"")</f>
        <v/>
      </c>
      <c r="D234" s="18"/>
      <c r="E234" s="14"/>
      <c r="F234" s="14"/>
    </row>
    <row r="235" spans="1:6" x14ac:dyDescent="0.25">
      <c r="A235" s="14"/>
      <c r="B235" s="17"/>
      <c r="C235" s="26" t="str">
        <f>IFERROR(INDEX(Clients[Client_Name],MATCH(Table7[[#This Row],[Client_Code]],Clients[Client_Code],0)),"")</f>
        <v/>
      </c>
      <c r="D235" s="18"/>
      <c r="E235" s="14"/>
      <c r="F235" s="14"/>
    </row>
    <row r="236" spans="1:6" x14ac:dyDescent="0.25">
      <c r="A236" s="14"/>
      <c r="B236" s="17"/>
      <c r="C236" s="26" t="str">
        <f>IFERROR(INDEX(Clients[Client_Name],MATCH(Table7[[#This Row],[Client_Code]],Clients[Client_Code],0)),"")</f>
        <v/>
      </c>
      <c r="D236" s="18"/>
      <c r="E236" s="14"/>
      <c r="F236" s="14"/>
    </row>
    <row r="237" spans="1:6" x14ac:dyDescent="0.25">
      <c r="A237" s="14"/>
      <c r="B237" s="17"/>
      <c r="C237" s="26" t="str">
        <f>IFERROR(INDEX(Clients[Client_Name],MATCH(Table7[[#This Row],[Client_Code]],Clients[Client_Code],0)),"")</f>
        <v/>
      </c>
      <c r="D237" s="18"/>
      <c r="E237" s="14"/>
      <c r="F237" s="14"/>
    </row>
    <row r="238" spans="1:6" x14ac:dyDescent="0.25">
      <c r="A238" s="14"/>
      <c r="B238" s="17"/>
      <c r="C238" s="26" t="str">
        <f>IFERROR(INDEX(Clients[Client_Name],MATCH(Table7[[#This Row],[Client_Code]],Clients[Client_Code],0)),"")</f>
        <v/>
      </c>
      <c r="D238" s="18"/>
      <c r="E238" s="14"/>
      <c r="F238" s="14"/>
    </row>
    <row r="239" spans="1:6" x14ac:dyDescent="0.25">
      <c r="A239" s="14"/>
      <c r="B239" s="17"/>
      <c r="C239" s="26" t="str">
        <f>IFERROR(INDEX(Clients[Client_Name],MATCH(Table7[[#This Row],[Client_Code]],Clients[Client_Code],0)),"")</f>
        <v/>
      </c>
      <c r="D239" s="18"/>
      <c r="E239" s="14"/>
      <c r="F239" s="14"/>
    </row>
    <row r="240" spans="1:6" x14ac:dyDescent="0.25">
      <c r="A240" s="14"/>
      <c r="B240" s="17"/>
      <c r="C240" s="26" t="str">
        <f>IFERROR(INDEX(Clients[Client_Name],MATCH(Table7[[#This Row],[Client_Code]],Clients[Client_Code],0)),"")</f>
        <v/>
      </c>
      <c r="D240" s="18"/>
      <c r="E240" s="14"/>
      <c r="F240" s="14"/>
    </row>
    <row r="241" spans="1:6" x14ac:dyDescent="0.25">
      <c r="A241" s="14"/>
      <c r="B241" s="17"/>
      <c r="C241" s="26" t="str">
        <f>IFERROR(INDEX(Clients[Client_Name],MATCH(Table7[[#This Row],[Client_Code]],Clients[Client_Code],0)),"")</f>
        <v/>
      </c>
      <c r="D241" s="18"/>
      <c r="E241" s="14"/>
      <c r="F241" s="14"/>
    </row>
    <row r="242" spans="1:6" x14ac:dyDescent="0.25">
      <c r="A242" s="14"/>
      <c r="B242" s="17"/>
      <c r="C242" s="26" t="str">
        <f>IFERROR(INDEX(Clients[Client_Name],MATCH(Table7[[#This Row],[Client_Code]],Clients[Client_Code],0)),"")</f>
        <v/>
      </c>
      <c r="D242" s="18"/>
      <c r="E242" s="14"/>
      <c r="F242" s="14"/>
    </row>
    <row r="243" spans="1:6" x14ac:dyDescent="0.25">
      <c r="A243" s="14"/>
      <c r="B243" s="17"/>
      <c r="C243" s="26" t="str">
        <f>IFERROR(INDEX(Clients[Client_Name],MATCH(Table7[[#This Row],[Client_Code]],Clients[Client_Code],0)),"")</f>
        <v/>
      </c>
      <c r="D243" s="18"/>
      <c r="E243" s="48"/>
      <c r="F243" s="14"/>
    </row>
    <row r="244" spans="1:6" x14ac:dyDescent="0.25">
      <c r="A244" s="14"/>
      <c r="B244" s="17"/>
      <c r="C244" s="26" t="str">
        <f>IFERROR(INDEX(Clients[Client_Name],MATCH(Table7[[#This Row],[Client_Code]],Clients[Client_Code],0)),"")</f>
        <v/>
      </c>
      <c r="D244" s="18"/>
      <c r="E244" s="14"/>
      <c r="F244" s="14"/>
    </row>
    <row r="245" spans="1:6" x14ac:dyDescent="0.25">
      <c r="A245" s="14"/>
      <c r="B245" s="17"/>
      <c r="C245" s="26" t="str">
        <f>IFERROR(INDEX(Clients[Client_Name],MATCH(Table7[[#This Row],[Client_Code]],Clients[Client_Code],0)),"")</f>
        <v/>
      </c>
      <c r="D245" s="18"/>
      <c r="E245" s="14"/>
      <c r="F245" s="14"/>
    </row>
    <row r="246" spans="1:6" x14ac:dyDescent="0.25">
      <c r="A246" s="45"/>
      <c r="B246" s="46"/>
      <c r="C246" s="26" t="str">
        <f>IFERROR(INDEX(Clients[Client_Name],MATCH(Table7[[#This Row],[Client_Code]],Clients[Client_Code],0)),"")</f>
        <v/>
      </c>
      <c r="D246" s="47"/>
      <c r="E246" s="45"/>
      <c r="F246" s="14"/>
    </row>
    <row r="247" spans="1:6" x14ac:dyDescent="0.25">
      <c r="A247" s="45"/>
      <c r="B247" s="46"/>
      <c r="C247" s="26" t="str">
        <f>IFERROR(INDEX(Clients[Client_Name],MATCH(Table7[[#This Row],[Client_Code]],Clients[Client_Code],0)),"")</f>
        <v/>
      </c>
      <c r="D247" s="47"/>
      <c r="E247" s="45"/>
      <c r="F247" s="14"/>
    </row>
    <row r="248" spans="1:6" x14ac:dyDescent="0.25">
      <c r="A248" s="45"/>
      <c r="B248" s="46"/>
      <c r="C248" s="26" t="str">
        <f>IFERROR(INDEX(Clients[Client_Name],MATCH(Table7[[#This Row],[Client_Code]],Clients[Client_Code],0)),"")</f>
        <v/>
      </c>
      <c r="D248" s="47"/>
      <c r="E248" s="45"/>
      <c r="F248" s="14"/>
    </row>
    <row r="249" spans="1:6" x14ac:dyDescent="0.25">
      <c r="A249" s="14"/>
      <c r="B249" s="17"/>
      <c r="C249" s="26" t="str">
        <f>IFERROR(INDEX(Clients[Client_Name],MATCH(Table7[[#This Row],[Client_Code]],Clients[Client_Code],0)),"")</f>
        <v/>
      </c>
      <c r="D249" s="18"/>
      <c r="E249" s="14"/>
      <c r="F249" s="14"/>
    </row>
    <row r="250" spans="1:6" x14ac:dyDescent="0.25">
      <c r="A250" s="14"/>
      <c r="B250" s="17"/>
      <c r="C250" s="26" t="str">
        <f>IFERROR(INDEX(Clients[Client_Name],MATCH(Table7[[#This Row],[Client_Code]],Clients[Client_Code],0)),"")</f>
        <v/>
      </c>
      <c r="D250" s="18"/>
      <c r="E250" s="14"/>
      <c r="F250" s="14"/>
    </row>
    <row r="251" spans="1:6" x14ac:dyDescent="0.25">
      <c r="A251" s="14"/>
      <c r="B251" s="17"/>
      <c r="C251" s="26" t="str">
        <f>IFERROR(INDEX(Clients[Client_Name],MATCH(Table7[[#This Row],[Client_Code]],Clients[Client_Code],0)),"")</f>
        <v/>
      </c>
      <c r="D251" s="18"/>
      <c r="E251" s="14"/>
      <c r="F251" s="14"/>
    </row>
    <row r="252" spans="1:6" x14ac:dyDescent="0.25">
      <c r="A252" s="14"/>
      <c r="B252" s="17"/>
      <c r="C252" s="26" t="str">
        <f>IFERROR(INDEX(Clients[Client_Name],MATCH(Table7[[#This Row],[Client_Code]],Clients[Client_Code],0)),"")</f>
        <v/>
      </c>
      <c r="D252" s="18"/>
      <c r="E252" s="14"/>
      <c r="F252" s="14"/>
    </row>
    <row r="253" spans="1:6" x14ac:dyDescent="0.25">
      <c r="A253" s="14"/>
      <c r="B253" s="17"/>
      <c r="C253" s="26" t="str">
        <f>IFERROR(INDEX(Clients[Client_Name],MATCH(Table7[[#This Row],[Client_Code]],Clients[Client_Code],0)),"")</f>
        <v/>
      </c>
      <c r="D253" s="18"/>
      <c r="E253" s="14"/>
      <c r="F253" s="14"/>
    </row>
    <row r="254" spans="1:6" x14ac:dyDescent="0.25">
      <c r="A254" s="14"/>
      <c r="B254" s="17"/>
      <c r="C254" s="26" t="str">
        <f>IFERROR(INDEX(Clients[Client_Name],MATCH(Table7[[#This Row],[Client_Code]],Clients[Client_Code],0)),"")</f>
        <v/>
      </c>
      <c r="D254" s="18"/>
      <c r="E254" s="14"/>
      <c r="F254" s="14"/>
    </row>
    <row r="255" spans="1:6" x14ac:dyDescent="0.25">
      <c r="A255" s="14"/>
      <c r="B255" s="17"/>
      <c r="C255" s="26" t="str">
        <f>IFERROR(INDEX(Clients[Client_Name],MATCH(Table7[[#This Row],[Client_Code]],Clients[Client_Code],0)),"")</f>
        <v/>
      </c>
      <c r="D255" s="18"/>
      <c r="E255" s="14"/>
      <c r="F255" s="14"/>
    </row>
    <row r="256" spans="1:6" x14ac:dyDescent="0.25">
      <c r="A256" s="14"/>
      <c r="B256" s="17"/>
      <c r="C256" s="26" t="str">
        <f>IFERROR(INDEX(Clients[Client_Name],MATCH(Table7[[#This Row],[Client_Code]],Clients[Client_Code],0)),"")</f>
        <v/>
      </c>
      <c r="D256" s="18"/>
      <c r="E256" s="14"/>
      <c r="F256" s="14"/>
    </row>
    <row r="257" spans="1:6" x14ac:dyDescent="0.25">
      <c r="A257" s="14"/>
      <c r="B257" s="17"/>
      <c r="C257" s="26" t="str">
        <f>IFERROR(INDEX(Clients[Client_Name],MATCH(Table7[[#This Row],[Client_Code]],Clients[Client_Code],0)),"")</f>
        <v/>
      </c>
      <c r="D257" s="18"/>
      <c r="E257" s="14"/>
      <c r="F257" s="14"/>
    </row>
    <row r="258" spans="1:6" x14ac:dyDescent="0.25">
      <c r="A258" s="14"/>
      <c r="B258" s="17"/>
      <c r="C258" s="26" t="str">
        <f>IFERROR(INDEX(Clients[Client_Name],MATCH(Table7[[#This Row],[Client_Code]],Clients[Client_Code],0)),"")</f>
        <v/>
      </c>
      <c r="D258" s="18"/>
      <c r="E258" s="14"/>
      <c r="F258" s="14"/>
    </row>
    <row r="259" spans="1:6" x14ac:dyDescent="0.25">
      <c r="A259" s="14"/>
      <c r="B259" s="17"/>
      <c r="C259" s="26" t="str">
        <f>IFERROR(INDEX(Clients[Client_Name],MATCH(Table7[[#This Row],[Client_Code]],Clients[Client_Code],0)),"")</f>
        <v/>
      </c>
      <c r="D259" s="18"/>
      <c r="E259" s="14"/>
      <c r="F259" s="14"/>
    </row>
    <row r="260" spans="1:6" x14ac:dyDescent="0.25">
      <c r="A260" s="14"/>
      <c r="B260" s="17"/>
      <c r="C260" s="26" t="str">
        <f>IFERROR(INDEX(Clients[Client_Name],MATCH(Table7[[#This Row],[Client_Code]],Clients[Client_Code],0)),"")</f>
        <v/>
      </c>
      <c r="D260" s="18"/>
      <c r="E260" s="14"/>
      <c r="F260" s="14"/>
    </row>
    <row r="261" spans="1:6" x14ac:dyDescent="0.25">
      <c r="A261" s="14"/>
      <c r="B261" s="17"/>
      <c r="C261" s="26" t="str">
        <f>IFERROR(INDEX(Clients[Client_Name],MATCH(Table7[[#This Row],[Client_Code]],Clients[Client_Code],0)),"")</f>
        <v/>
      </c>
      <c r="D261" s="18"/>
      <c r="E261" s="14"/>
      <c r="F261" s="14"/>
    </row>
    <row r="262" spans="1:6" x14ac:dyDescent="0.25">
      <c r="A262" s="14"/>
      <c r="B262" s="17"/>
      <c r="C262" s="26" t="str">
        <f>IFERROR(INDEX(Clients[Client_Name],MATCH(Table7[[#This Row],[Client_Code]],Clients[Client_Code],0)),"")</f>
        <v/>
      </c>
      <c r="D262" s="18"/>
      <c r="E262" s="14"/>
      <c r="F262" s="14"/>
    </row>
    <row r="263" spans="1:6" x14ac:dyDescent="0.25">
      <c r="A263" s="14"/>
      <c r="B263" s="17"/>
      <c r="C263" s="26" t="str">
        <f>IFERROR(INDEX(Clients[Client_Name],MATCH(Table7[[#This Row],[Client_Code]],Clients[Client_Code],0)),"")</f>
        <v/>
      </c>
      <c r="D263" s="18"/>
      <c r="E263" s="14"/>
      <c r="F263" s="14"/>
    </row>
    <row r="264" spans="1:6" x14ac:dyDescent="0.25">
      <c r="A264" s="14"/>
      <c r="B264" s="17"/>
      <c r="C264" s="26" t="str">
        <f>IFERROR(INDEX(Clients[Client_Name],MATCH(Table7[[#This Row],[Client_Code]],Clients[Client_Code],0)),"")</f>
        <v/>
      </c>
      <c r="D264" s="18"/>
      <c r="E264" s="14"/>
      <c r="F264" s="14"/>
    </row>
    <row r="265" spans="1:6" x14ac:dyDescent="0.25">
      <c r="A265" s="14"/>
      <c r="B265" s="17"/>
      <c r="C265" s="26" t="str">
        <f>IFERROR(INDEX(Clients[Client_Name],MATCH(Table7[[#This Row],[Client_Code]],Clients[Client_Code],0)),"")</f>
        <v/>
      </c>
      <c r="D265" s="18"/>
      <c r="E265" s="14"/>
      <c r="F265" s="14"/>
    </row>
    <row r="266" spans="1:6" x14ac:dyDescent="0.25">
      <c r="A266" s="14"/>
      <c r="B266" s="17"/>
      <c r="C266" s="26" t="str">
        <f>IFERROR(INDEX(Clients[Client_Name],MATCH(Table7[[#This Row],[Client_Code]],Clients[Client_Code],0)),"")</f>
        <v/>
      </c>
      <c r="D266" s="18"/>
      <c r="E266" s="14"/>
      <c r="F266" s="14"/>
    </row>
    <row r="267" spans="1:6" x14ac:dyDescent="0.25">
      <c r="A267" s="14"/>
      <c r="B267" s="17"/>
      <c r="C267" s="26" t="str">
        <f>IFERROR(INDEX(Clients[Client_Name],MATCH(Table7[[#This Row],[Client_Code]],Clients[Client_Code],0)),"")</f>
        <v/>
      </c>
      <c r="D267" s="18"/>
      <c r="E267" s="14"/>
      <c r="F267" s="14"/>
    </row>
    <row r="268" spans="1:6" x14ac:dyDescent="0.25">
      <c r="A268" s="14"/>
      <c r="B268" s="17"/>
      <c r="C268" s="26" t="str">
        <f>IFERROR(INDEX(Clients[Client_Name],MATCH(Table7[[#This Row],[Client_Code]],Clients[Client_Code],0)),"")</f>
        <v/>
      </c>
      <c r="D268" s="18"/>
      <c r="E268" s="14"/>
      <c r="F268" s="14"/>
    </row>
    <row r="269" spans="1:6" x14ac:dyDescent="0.25">
      <c r="A269" s="14"/>
      <c r="B269" s="17"/>
      <c r="C269" s="26" t="str">
        <f>IFERROR(INDEX(Clients[Client_Name],MATCH(Table7[[#This Row],[Client_Code]],Clients[Client_Code],0)),"")</f>
        <v/>
      </c>
      <c r="D269" s="18"/>
      <c r="E269" s="14"/>
      <c r="F269" s="14"/>
    </row>
    <row r="270" spans="1:6" x14ac:dyDescent="0.25">
      <c r="A270" s="14"/>
      <c r="B270" s="17"/>
      <c r="C270" s="26" t="str">
        <f>IFERROR(INDEX(Clients[Client_Name],MATCH(Table7[[#This Row],[Client_Code]],Clients[Client_Code],0)),"")</f>
        <v/>
      </c>
      <c r="D270" s="18"/>
      <c r="E270" s="14"/>
      <c r="F270" s="14"/>
    </row>
    <row r="271" spans="1:6" x14ac:dyDescent="0.25">
      <c r="A271" s="14"/>
      <c r="B271" s="17"/>
      <c r="C271" s="26" t="str">
        <f>IFERROR(INDEX(Clients[Client_Name],MATCH(Table7[[#This Row],[Client_Code]],Clients[Client_Code],0)),"")</f>
        <v/>
      </c>
      <c r="D271" s="18"/>
      <c r="E271" s="14"/>
      <c r="F271" s="14"/>
    </row>
    <row r="272" spans="1:6" x14ac:dyDescent="0.25">
      <c r="A272" s="14"/>
      <c r="B272" s="17"/>
      <c r="C272" s="26" t="str">
        <f>IFERROR(INDEX(Clients[Client_Name],MATCH(Table7[[#This Row],[Client_Code]],Clients[Client_Code],0)),"")</f>
        <v/>
      </c>
      <c r="D272" s="18"/>
      <c r="E272" s="14"/>
      <c r="F272" s="14"/>
    </row>
    <row r="273" spans="1:6" x14ac:dyDescent="0.25">
      <c r="B273" s="49"/>
      <c r="C273" s="26" t="str">
        <f>IFERROR(INDEX(Clients[Client_Name],MATCH(Table7[[#This Row],[Client_Code]],Clients[Client_Code],0)),"")</f>
        <v/>
      </c>
      <c r="D273" s="18"/>
      <c r="F273" s="14"/>
    </row>
    <row r="274" spans="1:6" x14ac:dyDescent="0.25">
      <c r="A274" s="14"/>
      <c r="B274" s="17"/>
      <c r="C274" s="26" t="str">
        <f>IFERROR(INDEX(Clients[Client_Name],MATCH(Table7[[#This Row],[Client_Code]],Clients[Client_Code],0)),"")</f>
        <v/>
      </c>
      <c r="D274" s="18"/>
      <c r="E274" s="14"/>
      <c r="F274" s="14"/>
    </row>
    <row r="275" spans="1:6" x14ac:dyDescent="0.25">
      <c r="A275" s="14"/>
      <c r="B275" s="17"/>
      <c r="C275" s="26" t="str">
        <f>IFERROR(INDEX(Clients[Client_Name],MATCH(Table7[[#This Row],[Client_Code]],Clients[Client_Code],0)),"")</f>
        <v/>
      </c>
      <c r="D275" s="18"/>
      <c r="E275" s="14"/>
      <c r="F275" s="14"/>
    </row>
    <row r="276" spans="1:6" x14ac:dyDescent="0.25">
      <c r="A276" s="14"/>
      <c r="B276" s="17"/>
      <c r="C276" s="26" t="str">
        <f>IFERROR(INDEX(Clients[Client_Name],MATCH(Table7[[#This Row],[Client_Code]],Clients[Client_Code],0)),"")</f>
        <v/>
      </c>
      <c r="D276" s="18"/>
      <c r="E276" s="14"/>
      <c r="F276" s="14"/>
    </row>
    <row r="277" spans="1:6" x14ac:dyDescent="0.25">
      <c r="A277" s="14"/>
      <c r="B277" s="17"/>
      <c r="C277" s="26" t="str">
        <f>IFERROR(INDEX(Clients[Client_Name],MATCH(Table7[[#This Row],[Client_Code]],Clients[Client_Code],0)),"")</f>
        <v/>
      </c>
      <c r="D277" s="18"/>
      <c r="E277" s="14"/>
      <c r="F277" s="14"/>
    </row>
    <row r="278" spans="1:6" x14ac:dyDescent="0.25">
      <c r="A278" s="14"/>
      <c r="B278" s="17"/>
      <c r="C278" s="26" t="str">
        <f>IFERROR(INDEX(Clients[Client_Name],MATCH(Table7[[#This Row],[Client_Code]],Clients[Client_Code],0)),"")</f>
        <v/>
      </c>
      <c r="D278" s="18"/>
      <c r="E278" s="14"/>
      <c r="F278" s="14"/>
    </row>
    <row r="279" spans="1:6" x14ac:dyDescent="0.25">
      <c r="A279" s="14"/>
      <c r="B279" s="17"/>
      <c r="C279" s="26" t="str">
        <f>IFERROR(INDEX(Clients[Client_Name],MATCH(Table7[[#This Row],[Client_Code]],Clients[Client_Code],0)),"")</f>
        <v/>
      </c>
      <c r="D279" s="18"/>
      <c r="E279" s="14"/>
      <c r="F279" s="14"/>
    </row>
    <row r="280" spans="1:6" x14ac:dyDescent="0.25">
      <c r="A280" s="14"/>
      <c r="B280" s="17"/>
      <c r="C280" s="26" t="str">
        <f>IFERROR(INDEX(Clients[Client_Name],MATCH(Table7[[#This Row],[Client_Code]],Clients[Client_Code],0)),"")</f>
        <v/>
      </c>
      <c r="D280" s="18"/>
      <c r="E280" s="14"/>
      <c r="F280" s="14"/>
    </row>
    <row r="281" spans="1:6" x14ac:dyDescent="0.25">
      <c r="A281" s="14"/>
      <c r="B281" s="17"/>
      <c r="C281" s="26" t="str">
        <f>IFERROR(INDEX(Clients[Client_Name],MATCH(Table7[[#This Row],[Client_Code]],Clients[Client_Code],0)),"")</f>
        <v/>
      </c>
      <c r="D281" s="18"/>
      <c r="E281" s="14"/>
      <c r="F281" s="14"/>
    </row>
    <row r="282" spans="1:6" x14ac:dyDescent="0.25">
      <c r="A282" s="14"/>
      <c r="B282" s="17"/>
      <c r="C282" s="26" t="str">
        <f>IFERROR(INDEX(Clients[Client_Name],MATCH(Table7[[#This Row],[Client_Code]],Clients[Client_Code],0)),"")</f>
        <v/>
      </c>
      <c r="D282" s="18"/>
      <c r="E282" s="14"/>
      <c r="F282" s="14"/>
    </row>
    <row r="283" spans="1:6" x14ac:dyDescent="0.25">
      <c r="A283" s="14"/>
      <c r="B283" s="17"/>
      <c r="C283" s="26" t="str">
        <f>IFERROR(INDEX(Clients[Client_Name],MATCH(Table7[[#This Row],[Client_Code]],Clients[Client_Code],0)),"")</f>
        <v/>
      </c>
      <c r="D283" s="18"/>
      <c r="E283" s="14"/>
      <c r="F283" s="14"/>
    </row>
    <row r="284" spans="1:6" x14ac:dyDescent="0.25">
      <c r="A284" s="14"/>
      <c r="B284" s="17"/>
      <c r="C284" s="26" t="str">
        <f>IFERROR(INDEX(Clients[Client_Name],MATCH(Table7[[#This Row],[Client_Code]],Clients[Client_Code],0)),"")</f>
        <v/>
      </c>
      <c r="D284" s="18"/>
      <c r="E284" s="14"/>
      <c r="F284" s="14"/>
    </row>
    <row r="285" spans="1:6" x14ac:dyDescent="0.25">
      <c r="A285" s="14"/>
      <c r="B285" s="17"/>
      <c r="C285" s="26" t="str">
        <f>IFERROR(INDEX(Clients[Client_Name],MATCH(Table7[[#This Row],[Client_Code]],Clients[Client_Code],0)),"")</f>
        <v/>
      </c>
      <c r="D285" s="18"/>
      <c r="E285" s="14"/>
      <c r="F285" s="14"/>
    </row>
    <row r="286" spans="1:6" x14ac:dyDescent="0.25">
      <c r="A286" s="14"/>
      <c r="B286" s="17"/>
      <c r="C286" s="26" t="str">
        <f>IFERROR(INDEX(Clients[Client_Name],MATCH(Table7[[#This Row],[Client_Code]],Clients[Client_Code],0)),"")</f>
        <v/>
      </c>
      <c r="D286" s="18"/>
      <c r="E286" s="14"/>
      <c r="F286" s="14"/>
    </row>
    <row r="287" spans="1:6" x14ac:dyDescent="0.25">
      <c r="A287" s="14"/>
      <c r="B287" s="17"/>
      <c r="C287" s="26" t="str">
        <f>IFERROR(INDEX(Clients[Client_Name],MATCH(Table7[[#This Row],[Client_Code]],Clients[Client_Code],0)),"")</f>
        <v/>
      </c>
      <c r="D287" s="18"/>
      <c r="E287" s="14"/>
      <c r="F287" s="14"/>
    </row>
    <row r="288" spans="1:6" x14ac:dyDescent="0.25">
      <c r="A288" s="14"/>
      <c r="B288" s="17"/>
      <c r="C288" s="26" t="str">
        <f>IFERROR(INDEX(Clients[Client_Name],MATCH(Table7[[#This Row],[Client_Code]],Clients[Client_Code],0)),"")</f>
        <v/>
      </c>
      <c r="D288" s="18"/>
      <c r="E288" s="14"/>
      <c r="F288" s="14"/>
    </row>
    <row r="289" spans="1:6" x14ac:dyDescent="0.25">
      <c r="A289" s="14"/>
      <c r="B289" s="17"/>
      <c r="C289" s="26" t="str">
        <f>IFERROR(INDEX(Clients[Client_Name],MATCH(Table7[[#This Row],[Client_Code]],Clients[Client_Code],0)),"")</f>
        <v/>
      </c>
      <c r="D289" s="18"/>
      <c r="E289" s="14"/>
      <c r="F289" s="14"/>
    </row>
  </sheetData>
  <dataValidations count="3">
    <dataValidation type="list" allowBlank="1" showInputMessage="1" showErrorMessage="1" sqref="B78:B263 B2:B75" xr:uid="{7DB9BD02-9DC5-4E37-AA08-DEF01AABE0EF}">
      <formula1>INDIRECT(A2)</formula1>
    </dataValidation>
    <dataValidation type="list" allowBlank="1" showInputMessage="1" showErrorMessage="1" sqref="B76:B77" xr:uid="{6A139AF4-85FC-43F0-99CC-61ED57F64E5B}">
      <formula1>INDIRECT(A75)</formula1>
    </dataValidation>
    <dataValidation type="list" allowBlank="1" showInputMessage="1" showErrorMessage="1" sqref="A2:A1048576" xr:uid="{4F751BAF-65BA-4F3F-BF6E-4F899FF87452}">
      <formula1>ddFacilities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D5E64-BD40-49BC-92F1-4C5B0EF76428}">
  <sheetPr codeName="Sheet6">
    <tabColor theme="8" tint="0.79998168889431442"/>
  </sheetPr>
  <dimension ref="A1"/>
  <sheetViews>
    <sheetView showGridLines="0" workbookViewId="0">
      <selection activeCell="A34" sqref="A34"/>
    </sheetView>
  </sheetViews>
  <sheetFormatPr baseColWidth="10" defaultColWidth="8.85546875" defaultRowHeight="15" x14ac:dyDescent="0.25"/>
  <cols>
    <col min="1" max="16384" width="8.85546875" style="2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FA0F0-E089-4EAA-ADC2-E250CEA5CEAB}">
  <sheetPr codeName="Sheet8"/>
  <dimension ref="A3:O298"/>
  <sheetViews>
    <sheetView workbookViewId="0">
      <selection sqref="A1:H149"/>
    </sheetView>
  </sheetViews>
  <sheetFormatPr baseColWidth="10" defaultColWidth="9.140625" defaultRowHeight="15" x14ac:dyDescent="0.25"/>
  <cols>
    <col min="1" max="1" width="12.5703125" bestFit="1" customWidth="1"/>
    <col min="3" max="3" width="17.7109375" bestFit="1" customWidth="1"/>
    <col min="4" max="4" width="9" bestFit="1" customWidth="1"/>
    <col min="5" max="5" width="8.7109375" bestFit="1" customWidth="1"/>
    <col min="6" max="7" width="2" bestFit="1" customWidth="1"/>
    <col min="8" max="8" width="17.7109375" bestFit="1" customWidth="1"/>
    <col min="9" max="9" width="15.5703125" bestFit="1" customWidth="1"/>
    <col min="10" max="10" width="8.7109375" bestFit="1" customWidth="1"/>
    <col min="11" max="11" width="17.7109375" bestFit="1" customWidth="1"/>
    <col min="12" max="12" width="15.5703125" bestFit="1" customWidth="1"/>
    <col min="13" max="14" width="3" bestFit="1" customWidth="1"/>
    <col min="15" max="15" width="5" bestFit="1" customWidth="1"/>
    <col min="16" max="96" width="3" bestFit="1" customWidth="1"/>
    <col min="97" max="202" width="4" bestFit="1" customWidth="1"/>
    <col min="203" max="203" width="12.7109375" bestFit="1" customWidth="1"/>
    <col min="204" max="204" width="11" bestFit="1" customWidth="1"/>
  </cols>
  <sheetData>
    <row r="3" spans="1:15" x14ac:dyDescent="0.25">
      <c r="A3" s="13" t="s">
        <v>154</v>
      </c>
      <c r="C3" s="13" t="s">
        <v>202</v>
      </c>
      <c r="D3" s="13" t="s">
        <v>31</v>
      </c>
      <c r="H3" s="13" t="s">
        <v>202</v>
      </c>
      <c r="I3" s="13" t="s">
        <v>203</v>
      </c>
      <c r="K3" s="13" t="s">
        <v>202</v>
      </c>
      <c r="L3" s="13" t="s">
        <v>203</v>
      </c>
      <c r="O3" cm="1">
        <f t="array" ref="O3:O298">Buin</f>
        <v>1001</v>
      </c>
    </row>
    <row r="4" spans="1:15" x14ac:dyDescent="0.25">
      <c r="A4" s="8" t="s">
        <v>62</v>
      </c>
      <c r="C4" s="13" t="s">
        <v>185</v>
      </c>
      <c r="D4" t="s">
        <v>32</v>
      </c>
      <c r="H4" s="13" t="s">
        <v>154</v>
      </c>
      <c r="I4" t="s">
        <v>62</v>
      </c>
      <c r="K4" s="13" t="s">
        <v>154</v>
      </c>
      <c r="O4">
        <v>1002</v>
      </c>
    </row>
    <row r="5" spans="1:15" x14ac:dyDescent="0.25">
      <c r="A5" s="8" t="s">
        <v>32</v>
      </c>
      <c r="C5">
        <v>1</v>
      </c>
      <c r="D5">
        <v>1</v>
      </c>
      <c r="H5" s="8">
        <v>1001</v>
      </c>
      <c r="I5">
        <v>1001</v>
      </c>
      <c r="O5">
        <v>1003</v>
      </c>
    </row>
    <row r="6" spans="1:15" x14ac:dyDescent="0.25">
      <c r="C6">
        <v>2</v>
      </c>
      <c r="D6">
        <v>2</v>
      </c>
      <c r="H6" s="8">
        <v>1002</v>
      </c>
      <c r="I6">
        <v>1002</v>
      </c>
      <c r="O6">
        <v>1004</v>
      </c>
    </row>
    <row r="7" spans="1:15" x14ac:dyDescent="0.25">
      <c r="C7">
        <v>3</v>
      </c>
      <c r="D7">
        <v>3</v>
      </c>
      <c r="H7" s="8">
        <v>1003</v>
      </c>
      <c r="I7">
        <v>1003</v>
      </c>
      <c r="O7">
        <v>1005</v>
      </c>
    </row>
    <row r="8" spans="1:15" x14ac:dyDescent="0.25">
      <c r="C8">
        <v>4</v>
      </c>
      <c r="D8">
        <v>4</v>
      </c>
      <c r="H8" s="8">
        <v>1004</v>
      </c>
      <c r="I8">
        <v>1004</v>
      </c>
      <c r="O8">
        <v>1006</v>
      </c>
    </row>
    <row r="9" spans="1:15" x14ac:dyDescent="0.25">
      <c r="C9">
        <v>5</v>
      </c>
      <c r="D9">
        <v>5</v>
      </c>
      <c r="H9" s="8">
        <v>1005</v>
      </c>
      <c r="I9">
        <v>1005</v>
      </c>
      <c r="O9">
        <v>1007</v>
      </c>
    </row>
    <row r="10" spans="1:15" x14ac:dyDescent="0.25">
      <c r="C10">
        <v>6</v>
      </c>
      <c r="D10">
        <v>6</v>
      </c>
      <c r="H10" s="8">
        <v>1006</v>
      </c>
      <c r="I10">
        <v>1006</v>
      </c>
      <c r="O10">
        <v>1008</v>
      </c>
    </row>
    <row r="11" spans="1:15" x14ac:dyDescent="0.25">
      <c r="C11">
        <v>7</v>
      </c>
      <c r="D11">
        <v>7</v>
      </c>
      <c r="H11" s="8">
        <v>1007</v>
      </c>
      <c r="I11">
        <v>1007</v>
      </c>
      <c r="O11">
        <v>1009</v>
      </c>
    </row>
    <row r="12" spans="1:15" x14ac:dyDescent="0.25">
      <c r="C12">
        <v>8</v>
      </c>
      <c r="D12">
        <v>8</v>
      </c>
      <c r="H12" s="8">
        <v>1008</v>
      </c>
      <c r="I12">
        <v>1008</v>
      </c>
      <c r="O12">
        <v>1010</v>
      </c>
    </row>
    <row r="13" spans="1:15" x14ac:dyDescent="0.25">
      <c r="C13">
        <v>9</v>
      </c>
      <c r="D13">
        <v>9</v>
      </c>
      <c r="H13" s="8">
        <v>1009</v>
      </c>
      <c r="I13">
        <v>1009</v>
      </c>
      <c r="O13">
        <v>1011</v>
      </c>
    </row>
    <row r="14" spans="1:15" x14ac:dyDescent="0.25">
      <c r="C14">
        <v>10</v>
      </c>
      <c r="D14">
        <v>10</v>
      </c>
      <c r="H14" s="8">
        <v>1010</v>
      </c>
      <c r="I14">
        <v>1010</v>
      </c>
      <c r="O14">
        <v>1012</v>
      </c>
    </row>
    <row r="15" spans="1:15" x14ac:dyDescent="0.25">
      <c r="C15">
        <v>11</v>
      </c>
      <c r="D15">
        <v>11</v>
      </c>
      <c r="H15" s="8">
        <v>1011</v>
      </c>
      <c r="I15">
        <v>1011</v>
      </c>
      <c r="O15">
        <v>1013</v>
      </c>
    </row>
    <row r="16" spans="1:15" x14ac:dyDescent="0.25">
      <c r="C16">
        <v>12</v>
      </c>
      <c r="D16">
        <v>12</v>
      </c>
      <c r="H16" s="8">
        <v>1012</v>
      </c>
      <c r="I16">
        <v>1012</v>
      </c>
      <c r="O16">
        <v>1014</v>
      </c>
    </row>
    <row r="17" spans="3:15" x14ac:dyDescent="0.25">
      <c r="C17">
        <v>13</v>
      </c>
      <c r="D17">
        <v>13</v>
      </c>
      <c r="H17" s="8">
        <v>1013</v>
      </c>
      <c r="I17">
        <v>1013</v>
      </c>
      <c r="O17">
        <v>1015</v>
      </c>
    </row>
    <row r="18" spans="3:15" x14ac:dyDescent="0.25">
      <c r="C18">
        <v>14</v>
      </c>
      <c r="D18">
        <v>14</v>
      </c>
      <c r="H18" s="8">
        <v>1014</v>
      </c>
      <c r="I18">
        <v>1014</v>
      </c>
      <c r="O18">
        <v>1016</v>
      </c>
    </row>
    <row r="19" spans="3:15" x14ac:dyDescent="0.25">
      <c r="C19">
        <v>15</v>
      </c>
      <c r="D19">
        <v>15</v>
      </c>
      <c r="H19" s="8">
        <v>1015</v>
      </c>
      <c r="I19">
        <v>1015</v>
      </c>
      <c r="O19">
        <v>1017</v>
      </c>
    </row>
    <row r="20" spans="3:15" x14ac:dyDescent="0.25">
      <c r="C20">
        <v>16</v>
      </c>
      <c r="D20">
        <v>16</v>
      </c>
      <c r="H20" s="8">
        <v>1016</v>
      </c>
      <c r="I20">
        <v>1016</v>
      </c>
      <c r="O20">
        <v>1018</v>
      </c>
    </row>
    <row r="21" spans="3:15" x14ac:dyDescent="0.25">
      <c r="C21">
        <v>17</v>
      </c>
      <c r="D21">
        <v>17</v>
      </c>
      <c r="H21" s="8">
        <v>1017</v>
      </c>
      <c r="I21">
        <v>1017</v>
      </c>
      <c r="O21">
        <v>1019</v>
      </c>
    </row>
    <row r="22" spans="3:15" x14ac:dyDescent="0.25">
      <c r="C22">
        <v>18</v>
      </c>
      <c r="D22">
        <v>18</v>
      </c>
      <c r="H22" s="8">
        <v>1018</v>
      </c>
      <c r="I22">
        <v>1018</v>
      </c>
      <c r="O22">
        <v>1020</v>
      </c>
    </row>
    <row r="23" spans="3:15" x14ac:dyDescent="0.25">
      <c r="C23">
        <v>19</v>
      </c>
      <c r="D23">
        <v>19</v>
      </c>
      <c r="H23" s="8">
        <v>1019</v>
      </c>
      <c r="I23">
        <v>1019</v>
      </c>
      <c r="O23">
        <v>1021</v>
      </c>
    </row>
    <row r="24" spans="3:15" x14ac:dyDescent="0.25">
      <c r="C24">
        <v>20</v>
      </c>
      <c r="D24">
        <v>20</v>
      </c>
      <c r="H24" s="8">
        <v>1020</v>
      </c>
      <c r="I24">
        <v>1020</v>
      </c>
      <c r="O24">
        <v>1022</v>
      </c>
    </row>
    <row r="25" spans="3:15" x14ac:dyDescent="0.25">
      <c r="C25">
        <v>21</v>
      </c>
      <c r="D25">
        <v>21</v>
      </c>
      <c r="H25" s="8">
        <v>1021</v>
      </c>
      <c r="I25">
        <v>1021</v>
      </c>
      <c r="O25">
        <v>1023</v>
      </c>
    </row>
    <row r="26" spans="3:15" x14ac:dyDescent="0.25">
      <c r="C26">
        <v>22</v>
      </c>
      <c r="D26">
        <v>22</v>
      </c>
      <c r="H26" s="8">
        <v>1022</v>
      </c>
      <c r="I26">
        <v>1022</v>
      </c>
      <c r="O26">
        <v>1024</v>
      </c>
    </row>
    <row r="27" spans="3:15" x14ac:dyDescent="0.25">
      <c r="C27">
        <v>23</v>
      </c>
      <c r="D27">
        <v>23</v>
      </c>
      <c r="H27" s="8">
        <v>1023</v>
      </c>
      <c r="I27">
        <v>1023</v>
      </c>
      <c r="O27">
        <v>1025</v>
      </c>
    </row>
    <row r="28" spans="3:15" x14ac:dyDescent="0.25">
      <c r="C28">
        <v>24</v>
      </c>
      <c r="D28">
        <v>24</v>
      </c>
      <c r="H28" s="8">
        <v>1024</v>
      </c>
      <c r="I28">
        <v>1024</v>
      </c>
      <c r="O28">
        <v>1026</v>
      </c>
    </row>
    <row r="29" spans="3:15" x14ac:dyDescent="0.25">
      <c r="C29">
        <v>25</v>
      </c>
      <c r="D29">
        <v>25</v>
      </c>
      <c r="H29" s="8">
        <v>1025</v>
      </c>
      <c r="I29">
        <v>1025</v>
      </c>
      <c r="O29">
        <v>1027</v>
      </c>
    </row>
    <row r="30" spans="3:15" x14ac:dyDescent="0.25">
      <c r="C30">
        <v>26</v>
      </c>
      <c r="D30">
        <v>26</v>
      </c>
      <c r="H30" s="8">
        <v>1026</v>
      </c>
      <c r="I30">
        <v>1026</v>
      </c>
      <c r="O30">
        <v>1028</v>
      </c>
    </row>
    <row r="31" spans="3:15" x14ac:dyDescent="0.25">
      <c r="C31">
        <v>27</v>
      </c>
      <c r="D31">
        <v>27</v>
      </c>
      <c r="H31" s="8">
        <v>1027</v>
      </c>
      <c r="I31">
        <v>1027</v>
      </c>
      <c r="O31">
        <v>1029</v>
      </c>
    </row>
    <row r="32" spans="3:15" x14ac:dyDescent="0.25">
      <c r="C32">
        <v>28</v>
      </c>
      <c r="D32">
        <v>28</v>
      </c>
      <c r="H32" s="8">
        <v>1028</v>
      </c>
      <c r="I32">
        <v>1028</v>
      </c>
      <c r="O32">
        <v>1030</v>
      </c>
    </row>
    <row r="33" spans="3:15" x14ac:dyDescent="0.25">
      <c r="C33">
        <v>29</v>
      </c>
      <c r="D33">
        <v>29</v>
      </c>
      <c r="H33" s="8">
        <v>1029</v>
      </c>
      <c r="I33">
        <v>1029</v>
      </c>
      <c r="O33">
        <v>1031</v>
      </c>
    </row>
    <row r="34" spans="3:15" x14ac:dyDescent="0.25">
      <c r="C34">
        <v>30</v>
      </c>
      <c r="D34">
        <v>30</v>
      </c>
      <c r="H34" s="8">
        <v>1030</v>
      </c>
      <c r="I34">
        <v>1030</v>
      </c>
      <c r="O34">
        <v>1032</v>
      </c>
    </row>
    <row r="35" spans="3:15" x14ac:dyDescent="0.25">
      <c r="C35">
        <v>31</v>
      </c>
      <c r="D35">
        <v>31</v>
      </c>
      <c r="H35" s="8">
        <v>1031</v>
      </c>
      <c r="I35">
        <v>1031</v>
      </c>
      <c r="O35">
        <v>1033</v>
      </c>
    </row>
    <row r="36" spans="3:15" x14ac:dyDescent="0.25">
      <c r="C36">
        <v>32</v>
      </c>
      <c r="D36">
        <v>32</v>
      </c>
      <c r="H36" s="8">
        <v>1032</v>
      </c>
      <c r="I36">
        <v>1032</v>
      </c>
      <c r="O36">
        <v>1034</v>
      </c>
    </row>
    <row r="37" spans="3:15" x14ac:dyDescent="0.25">
      <c r="C37">
        <v>33</v>
      </c>
      <c r="D37">
        <v>33</v>
      </c>
      <c r="H37" s="8">
        <v>1033</v>
      </c>
      <c r="I37">
        <v>1033</v>
      </c>
      <c r="O37">
        <v>1035</v>
      </c>
    </row>
    <row r="38" spans="3:15" x14ac:dyDescent="0.25">
      <c r="C38">
        <v>34</v>
      </c>
      <c r="D38">
        <v>34</v>
      </c>
      <c r="H38" s="8">
        <v>1034</v>
      </c>
      <c r="I38">
        <v>1034</v>
      </c>
      <c r="O38">
        <v>1036</v>
      </c>
    </row>
    <row r="39" spans="3:15" x14ac:dyDescent="0.25">
      <c r="C39">
        <v>35</v>
      </c>
      <c r="D39">
        <v>35</v>
      </c>
      <c r="H39" s="8">
        <v>1035</v>
      </c>
      <c r="I39">
        <v>1035</v>
      </c>
      <c r="O39">
        <v>1037</v>
      </c>
    </row>
    <row r="40" spans="3:15" x14ac:dyDescent="0.25">
      <c r="C40">
        <v>36</v>
      </c>
      <c r="D40">
        <v>36</v>
      </c>
      <c r="H40" s="8">
        <v>1036</v>
      </c>
      <c r="I40">
        <v>1036</v>
      </c>
      <c r="O40">
        <v>1038</v>
      </c>
    </row>
    <row r="41" spans="3:15" x14ac:dyDescent="0.25">
      <c r="C41">
        <v>37</v>
      </c>
      <c r="D41">
        <v>37</v>
      </c>
      <c r="H41" s="8">
        <v>1037</v>
      </c>
      <c r="I41">
        <v>1037</v>
      </c>
      <c r="O41">
        <v>1039</v>
      </c>
    </row>
    <row r="42" spans="3:15" x14ac:dyDescent="0.25">
      <c r="C42">
        <v>38</v>
      </c>
      <c r="D42">
        <v>38</v>
      </c>
      <c r="H42" s="8">
        <v>1038</v>
      </c>
      <c r="I42">
        <v>1038</v>
      </c>
      <c r="O42">
        <v>1040</v>
      </c>
    </row>
    <row r="43" spans="3:15" x14ac:dyDescent="0.25">
      <c r="C43">
        <v>39</v>
      </c>
      <c r="D43">
        <v>39</v>
      </c>
      <c r="H43" s="8">
        <v>1039</v>
      </c>
      <c r="I43">
        <v>1039</v>
      </c>
      <c r="O43">
        <v>1041</v>
      </c>
    </row>
    <row r="44" spans="3:15" x14ac:dyDescent="0.25">
      <c r="C44">
        <v>40</v>
      </c>
      <c r="D44">
        <v>40</v>
      </c>
      <c r="H44" s="8">
        <v>1040</v>
      </c>
      <c r="I44">
        <v>1040</v>
      </c>
      <c r="O44">
        <v>1042</v>
      </c>
    </row>
    <row r="45" spans="3:15" x14ac:dyDescent="0.25">
      <c r="C45">
        <v>41</v>
      </c>
      <c r="D45">
        <v>41</v>
      </c>
      <c r="H45" s="8">
        <v>1041</v>
      </c>
      <c r="I45">
        <v>1041</v>
      </c>
      <c r="O45">
        <v>1043</v>
      </c>
    </row>
    <row r="46" spans="3:15" x14ac:dyDescent="0.25">
      <c r="C46">
        <v>42</v>
      </c>
      <c r="D46">
        <v>42</v>
      </c>
      <c r="H46" s="8">
        <v>1042</v>
      </c>
      <c r="I46">
        <v>1042</v>
      </c>
      <c r="O46">
        <v>1044</v>
      </c>
    </row>
    <row r="47" spans="3:15" x14ac:dyDescent="0.25">
      <c r="C47">
        <v>43</v>
      </c>
      <c r="D47">
        <v>43</v>
      </c>
      <c r="H47" s="8">
        <v>1043</v>
      </c>
      <c r="I47">
        <v>1043</v>
      </c>
      <c r="O47">
        <v>1045</v>
      </c>
    </row>
    <row r="48" spans="3:15" x14ac:dyDescent="0.25">
      <c r="C48">
        <v>44</v>
      </c>
      <c r="D48">
        <v>44</v>
      </c>
      <c r="H48" s="8">
        <v>1044</v>
      </c>
      <c r="I48">
        <v>1044</v>
      </c>
      <c r="O48">
        <v>1046</v>
      </c>
    </row>
    <row r="49" spans="3:15" x14ac:dyDescent="0.25">
      <c r="C49">
        <v>45</v>
      </c>
      <c r="D49">
        <v>45</v>
      </c>
      <c r="H49" s="8">
        <v>1045</v>
      </c>
      <c r="I49">
        <v>1045</v>
      </c>
      <c r="O49">
        <v>1047</v>
      </c>
    </row>
    <row r="50" spans="3:15" x14ac:dyDescent="0.25">
      <c r="C50">
        <v>46</v>
      </c>
      <c r="D50">
        <v>46</v>
      </c>
      <c r="H50" s="8">
        <v>1046</v>
      </c>
      <c r="I50">
        <v>1046</v>
      </c>
      <c r="O50">
        <v>1048</v>
      </c>
    </row>
    <row r="51" spans="3:15" x14ac:dyDescent="0.25">
      <c r="C51">
        <v>47</v>
      </c>
      <c r="D51">
        <v>47</v>
      </c>
      <c r="H51" s="8">
        <v>1047</v>
      </c>
      <c r="I51">
        <v>1047</v>
      </c>
      <c r="O51">
        <v>1049</v>
      </c>
    </row>
    <row r="52" spans="3:15" x14ac:dyDescent="0.25">
      <c r="C52">
        <v>48</v>
      </c>
      <c r="D52">
        <v>48</v>
      </c>
      <c r="H52" s="8">
        <v>1048</v>
      </c>
      <c r="I52">
        <v>1048</v>
      </c>
      <c r="O52">
        <v>1050</v>
      </c>
    </row>
    <row r="53" spans="3:15" x14ac:dyDescent="0.25">
      <c r="C53">
        <v>49</v>
      </c>
      <c r="D53">
        <v>49</v>
      </c>
      <c r="H53" s="8">
        <v>1049</v>
      </c>
      <c r="I53">
        <v>1049</v>
      </c>
      <c r="O53">
        <v>1051</v>
      </c>
    </row>
    <row r="54" spans="3:15" x14ac:dyDescent="0.25">
      <c r="C54">
        <v>50</v>
      </c>
      <c r="D54">
        <v>50</v>
      </c>
      <c r="H54" s="8">
        <v>1050</v>
      </c>
      <c r="I54">
        <v>1050</v>
      </c>
      <c r="O54">
        <v>1052</v>
      </c>
    </row>
    <row r="55" spans="3:15" x14ac:dyDescent="0.25">
      <c r="C55">
        <v>51</v>
      </c>
      <c r="D55">
        <v>51</v>
      </c>
      <c r="H55" s="8">
        <v>1051</v>
      </c>
      <c r="I55">
        <v>1051</v>
      </c>
      <c r="O55">
        <v>1053</v>
      </c>
    </row>
    <row r="56" spans="3:15" x14ac:dyDescent="0.25">
      <c r="C56">
        <v>52</v>
      </c>
      <c r="D56">
        <v>52</v>
      </c>
      <c r="H56" s="8">
        <v>1052</v>
      </c>
      <c r="I56">
        <v>1052</v>
      </c>
      <c r="O56">
        <v>1054</v>
      </c>
    </row>
    <row r="57" spans="3:15" x14ac:dyDescent="0.25">
      <c r="C57">
        <v>53</v>
      </c>
      <c r="D57">
        <v>53</v>
      </c>
      <c r="H57" s="8">
        <v>1053</v>
      </c>
      <c r="I57">
        <v>1053</v>
      </c>
      <c r="O57">
        <v>1055</v>
      </c>
    </row>
    <row r="58" spans="3:15" x14ac:dyDescent="0.25">
      <c r="C58">
        <v>54</v>
      </c>
      <c r="D58">
        <v>54</v>
      </c>
      <c r="H58" s="8">
        <v>1054</v>
      </c>
      <c r="I58">
        <v>1054</v>
      </c>
      <c r="O58">
        <v>1056</v>
      </c>
    </row>
    <row r="59" spans="3:15" x14ac:dyDescent="0.25">
      <c r="C59">
        <v>55</v>
      </c>
      <c r="D59">
        <v>55</v>
      </c>
      <c r="H59" s="8">
        <v>1055</v>
      </c>
      <c r="I59">
        <v>1055</v>
      </c>
      <c r="O59">
        <v>1057</v>
      </c>
    </row>
    <row r="60" spans="3:15" x14ac:dyDescent="0.25">
      <c r="C60">
        <v>56</v>
      </c>
      <c r="D60">
        <v>56</v>
      </c>
      <c r="H60" s="8">
        <v>1056</v>
      </c>
      <c r="I60">
        <v>1056</v>
      </c>
      <c r="O60">
        <v>1058</v>
      </c>
    </row>
    <row r="61" spans="3:15" x14ac:dyDescent="0.25">
      <c r="C61">
        <v>57</v>
      </c>
      <c r="D61">
        <v>57</v>
      </c>
      <c r="H61" s="8">
        <v>1057</v>
      </c>
      <c r="I61">
        <v>1057</v>
      </c>
      <c r="O61">
        <v>1059</v>
      </c>
    </row>
    <row r="62" spans="3:15" x14ac:dyDescent="0.25">
      <c r="C62">
        <v>58</v>
      </c>
      <c r="D62">
        <v>58</v>
      </c>
      <c r="H62" s="8">
        <v>1058</v>
      </c>
      <c r="I62">
        <v>1058</v>
      </c>
      <c r="O62">
        <v>1060</v>
      </c>
    </row>
    <row r="63" spans="3:15" x14ac:dyDescent="0.25">
      <c r="C63">
        <v>187</v>
      </c>
      <c r="D63">
        <v>187</v>
      </c>
      <c r="H63" s="8">
        <v>1059</v>
      </c>
      <c r="I63">
        <v>1059</v>
      </c>
      <c r="O63">
        <v>1061</v>
      </c>
    </row>
    <row r="64" spans="3:15" x14ac:dyDescent="0.25">
      <c r="C64">
        <v>199</v>
      </c>
      <c r="D64">
        <v>199</v>
      </c>
      <c r="H64" s="8">
        <v>1060</v>
      </c>
      <c r="I64">
        <v>1060</v>
      </c>
      <c r="O64">
        <v>1062</v>
      </c>
    </row>
    <row r="65" spans="3:15" x14ac:dyDescent="0.25">
      <c r="C65">
        <v>200</v>
      </c>
      <c r="D65">
        <v>200</v>
      </c>
      <c r="H65" s="8">
        <v>1061</v>
      </c>
      <c r="I65">
        <v>1061</v>
      </c>
      <c r="O65">
        <v>1063</v>
      </c>
    </row>
    <row r="66" spans="3:15" x14ac:dyDescent="0.25">
      <c r="C66">
        <v>203</v>
      </c>
      <c r="D66">
        <v>203</v>
      </c>
      <c r="H66" s="8">
        <v>1062</v>
      </c>
      <c r="I66">
        <v>1062</v>
      </c>
      <c r="O66">
        <v>1064</v>
      </c>
    </row>
    <row r="67" spans="3:15" x14ac:dyDescent="0.25">
      <c r="C67">
        <v>205</v>
      </c>
      <c r="D67">
        <v>205</v>
      </c>
      <c r="H67" s="8">
        <v>1063</v>
      </c>
      <c r="I67">
        <v>1063</v>
      </c>
      <c r="O67">
        <v>1065</v>
      </c>
    </row>
    <row r="68" spans="3:15" x14ac:dyDescent="0.25">
      <c r="C68">
        <v>206</v>
      </c>
      <c r="D68">
        <v>206</v>
      </c>
      <c r="H68" s="8">
        <v>1064</v>
      </c>
      <c r="I68">
        <v>1064</v>
      </c>
      <c r="O68">
        <v>1066</v>
      </c>
    </row>
    <row r="69" spans="3:15" x14ac:dyDescent="0.25">
      <c r="C69">
        <v>207</v>
      </c>
      <c r="D69">
        <v>207</v>
      </c>
      <c r="H69" s="8">
        <v>1065</v>
      </c>
      <c r="I69">
        <v>1065</v>
      </c>
      <c r="O69">
        <v>1067</v>
      </c>
    </row>
    <row r="70" spans="3:15" x14ac:dyDescent="0.25">
      <c r="C70">
        <v>208</v>
      </c>
      <c r="D70">
        <v>208</v>
      </c>
      <c r="H70" s="8">
        <v>1066</v>
      </c>
      <c r="I70">
        <v>1066</v>
      </c>
      <c r="O70">
        <v>1068</v>
      </c>
    </row>
    <row r="71" spans="3:15" x14ac:dyDescent="0.25">
      <c r="C71">
        <v>209</v>
      </c>
      <c r="D71">
        <v>209</v>
      </c>
      <c r="H71" s="8">
        <v>1067</v>
      </c>
      <c r="I71">
        <v>1067</v>
      </c>
      <c r="O71">
        <v>1069</v>
      </c>
    </row>
    <row r="72" spans="3:15" x14ac:dyDescent="0.25">
      <c r="C72">
        <v>210</v>
      </c>
      <c r="D72">
        <v>210</v>
      </c>
      <c r="H72" s="8">
        <v>1068</v>
      </c>
      <c r="I72">
        <v>1068</v>
      </c>
      <c r="O72">
        <v>1070</v>
      </c>
    </row>
    <row r="73" spans="3:15" x14ac:dyDescent="0.25">
      <c r="C73">
        <v>211</v>
      </c>
      <c r="D73">
        <v>211</v>
      </c>
      <c r="H73" s="8">
        <v>1069</v>
      </c>
      <c r="I73">
        <v>1069</v>
      </c>
      <c r="O73">
        <v>1071</v>
      </c>
    </row>
    <row r="74" spans="3:15" x14ac:dyDescent="0.25">
      <c r="C74">
        <v>212</v>
      </c>
      <c r="D74">
        <v>212</v>
      </c>
      <c r="H74" s="8">
        <v>1070</v>
      </c>
      <c r="I74">
        <v>1070</v>
      </c>
      <c r="O74">
        <v>1072</v>
      </c>
    </row>
    <row r="75" spans="3:15" x14ac:dyDescent="0.25">
      <c r="C75">
        <v>213</v>
      </c>
      <c r="D75">
        <v>213</v>
      </c>
      <c r="H75" s="8">
        <v>1071</v>
      </c>
      <c r="I75">
        <v>1071</v>
      </c>
      <c r="O75">
        <v>1073</v>
      </c>
    </row>
    <row r="76" spans="3:15" x14ac:dyDescent="0.25">
      <c r="C76">
        <v>214</v>
      </c>
      <c r="D76">
        <v>214</v>
      </c>
      <c r="H76" s="8">
        <v>1072</v>
      </c>
      <c r="I76">
        <v>1072</v>
      </c>
      <c r="O76">
        <v>1074</v>
      </c>
    </row>
    <row r="77" spans="3:15" x14ac:dyDescent="0.25">
      <c r="C77">
        <v>215</v>
      </c>
      <c r="D77">
        <v>215</v>
      </c>
      <c r="H77" s="8">
        <v>1073</v>
      </c>
      <c r="I77">
        <v>1073</v>
      </c>
      <c r="O77">
        <v>1075</v>
      </c>
    </row>
    <row r="78" spans="3:15" x14ac:dyDescent="0.25">
      <c r="C78">
        <v>216</v>
      </c>
      <c r="D78">
        <v>216</v>
      </c>
      <c r="H78" s="8">
        <v>1074</v>
      </c>
      <c r="I78">
        <v>1074</v>
      </c>
      <c r="O78">
        <v>1076</v>
      </c>
    </row>
    <row r="79" spans="3:15" x14ac:dyDescent="0.25">
      <c r="H79" s="8">
        <v>1075</v>
      </c>
      <c r="I79">
        <v>1075</v>
      </c>
      <c r="O79">
        <v>1077</v>
      </c>
    </row>
    <row r="80" spans="3:15" x14ac:dyDescent="0.25">
      <c r="H80" s="8">
        <v>1076</v>
      </c>
      <c r="I80">
        <v>1076</v>
      </c>
      <c r="O80">
        <v>1078</v>
      </c>
    </row>
    <row r="81" spans="8:15" x14ac:dyDescent="0.25">
      <c r="H81" s="8">
        <v>1077</v>
      </c>
      <c r="I81">
        <v>1077</v>
      </c>
      <c r="O81">
        <v>1079</v>
      </c>
    </row>
    <row r="82" spans="8:15" x14ac:dyDescent="0.25">
      <c r="H82" s="8">
        <v>1078</v>
      </c>
      <c r="I82">
        <v>1078</v>
      </c>
      <c r="O82">
        <v>1080</v>
      </c>
    </row>
    <row r="83" spans="8:15" x14ac:dyDescent="0.25">
      <c r="H83" s="8">
        <v>1079</v>
      </c>
      <c r="I83">
        <v>1079</v>
      </c>
      <c r="O83">
        <v>1081</v>
      </c>
    </row>
    <row r="84" spans="8:15" x14ac:dyDescent="0.25">
      <c r="H84" s="8">
        <v>1080</v>
      </c>
      <c r="I84">
        <v>1080</v>
      </c>
      <c r="O84">
        <v>1082</v>
      </c>
    </row>
    <row r="85" spans="8:15" x14ac:dyDescent="0.25">
      <c r="H85" s="8">
        <v>1081</v>
      </c>
      <c r="I85">
        <v>1081</v>
      </c>
      <c r="O85">
        <v>1083</v>
      </c>
    </row>
    <row r="86" spans="8:15" x14ac:dyDescent="0.25">
      <c r="H86" s="8">
        <v>1082</v>
      </c>
      <c r="I86">
        <v>1082</v>
      </c>
      <c r="O86">
        <v>1084</v>
      </c>
    </row>
    <row r="87" spans="8:15" x14ac:dyDescent="0.25">
      <c r="H87" s="8">
        <v>1083</v>
      </c>
      <c r="I87">
        <v>1083</v>
      </c>
      <c r="O87">
        <v>1086</v>
      </c>
    </row>
    <row r="88" spans="8:15" x14ac:dyDescent="0.25">
      <c r="H88" s="8">
        <v>1084</v>
      </c>
      <c r="I88">
        <v>1084</v>
      </c>
      <c r="O88">
        <v>1085</v>
      </c>
    </row>
    <row r="89" spans="8:15" x14ac:dyDescent="0.25">
      <c r="H89" s="8">
        <v>1086</v>
      </c>
      <c r="I89">
        <v>1086</v>
      </c>
      <c r="O89">
        <v>1087</v>
      </c>
    </row>
    <row r="90" spans="8:15" x14ac:dyDescent="0.25">
      <c r="H90" s="8">
        <v>1085</v>
      </c>
      <c r="I90">
        <v>1085</v>
      </c>
      <c r="O90">
        <v>1088</v>
      </c>
    </row>
    <row r="91" spans="8:15" x14ac:dyDescent="0.25">
      <c r="H91" s="8">
        <v>1087</v>
      </c>
      <c r="I91">
        <v>1087</v>
      </c>
      <c r="O91">
        <v>0</v>
      </c>
    </row>
    <row r="92" spans="8:15" x14ac:dyDescent="0.25">
      <c r="H92" s="8">
        <v>1088</v>
      </c>
      <c r="I92">
        <v>1088</v>
      </c>
      <c r="O92">
        <v>0</v>
      </c>
    </row>
    <row r="93" spans="8:15" x14ac:dyDescent="0.25">
      <c r="O93">
        <v>0</v>
      </c>
    </row>
    <row r="94" spans="8:15" x14ac:dyDescent="0.25">
      <c r="O94">
        <v>0</v>
      </c>
    </row>
    <row r="95" spans="8:15" x14ac:dyDescent="0.25">
      <c r="O95">
        <v>0</v>
      </c>
    </row>
    <row r="96" spans="8:15" x14ac:dyDescent="0.25">
      <c r="O96">
        <v>0</v>
      </c>
    </row>
    <row r="97" spans="15:15" x14ac:dyDescent="0.25">
      <c r="O97">
        <v>0</v>
      </c>
    </row>
    <row r="98" spans="15:15" x14ac:dyDescent="0.25">
      <c r="O98">
        <v>0</v>
      </c>
    </row>
    <row r="99" spans="15:15" x14ac:dyDescent="0.25">
      <c r="O99">
        <v>0</v>
      </c>
    </row>
    <row r="100" spans="15:15" x14ac:dyDescent="0.25">
      <c r="O100">
        <v>0</v>
      </c>
    </row>
    <row r="101" spans="15:15" x14ac:dyDescent="0.25">
      <c r="O101">
        <v>0</v>
      </c>
    </row>
    <row r="102" spans="15:15" x14ac:dyDescent="0.25">
      <c r="O102">
        <v>0</v>
      </c>
    </row>
    <row r="103" spans="15:15" x14ac:dyDescent="0.25">
      <c r="O103">
        <v>0</v>
      </c>
    </row>
    <row r="104" spans="15:15" x14ac:dyDescent="0.25">
      <c r="O104">
        <v>0</v>
      </c>
    </row>
    <row r="105" spans="15:15" x14ac:dyDescent="0.25">
      <c r="O105">
        <v>0</v>
      </c>
    </row>
    <row r="106" spans="15:15" x14ac:dyDescent="0.25">
      <c r="O106">
        <v>0</v>
      </c>
    </row>
    <row r="107" spans="15:15" x14ac:dyDescent="0.25">
      <c r="O107">
        <v>0</v>
      </c>
    </row>
    <row r="108" spans="15:15" x14ac:dyDescent="0.25">
      <c r="O108">
        <v>0</v>
      </c>
    </row>
    <row r="109" spans="15:15" x14ac:dyDescent="0.25">
      <c r="O109">
        <v>0</v>
      </c>
    </row>
    <row r="110" spans="15:15" x14ac:dyDescent="0.25">
      <c r="O110">
        <v>0</v>
      </c>
    </row>
    <row r="111" spans="15:15" x14ac:dyDescent="0.25">
      <c r="O111">
        <v>0</v>
      </c>
    </row>
    <row r="112" spans="15:15" x14ac:dyDescent="0.25">
      <c r="O112">
        <v>0</v>
      </c>
    </row>
    <row r="113" spans="15:15" x14ac:dyDescent="0.25">
      <c r="O113">
        <v>0</v>
      </c>
    </row>
    <row r="114" spans="15:15" x14ac:dyDescent="0.25">
      <c r="O114">
        <v>0</v>
      </c>
    </row>
    <row r="115" spans="15:15" x14ac:dyDescent="0.25">
      <c r="O115">
        <v>0</v>
      </c>
    </row>
    <row r="116" spans="15:15" x14ac:dyDescent="0.25">
      <c r="O116">
        <v>0</v>
      </c>
    </row>
    <row r="117" spans="15:15" x14ac:dyDescent="0.25">
      <c r="O117">
        <v>0</v>
      </c>
    </row>
    <row r="118" spans="15:15" x14ac:dyDescent="0.25">
      <c r="O118">
        <v>0</v>
      </c>
    </row>
    <row r="119" spans="15:15" x14ac:dyDescent="0.25">
      <c r="O119">
        <v>0</v>
      </c>
    </row>
    <row r="120" spans="15:15" x14ac:dyDescent="0.25">
      <c r="O120">
        <v>0</v>
      </c>
    </row>
    <row r="121" spans="15:15" x14ac:dyDescent="0.25">
      <c r="O121">
        <v>0</v>
      </c>
    </row>
    <row r="122" spans="15:15" x14ac:dyDescent="0.25">
      <c r="O122">
        <v>0</v>
      </c>
    </row>
    <row r="123" spans="15:15" x14ac:dyDescent="0.25">
      <c r="O123">
        <v>0</v>
      </c>
    </row>
    <row r="124" spans="15:15" x14ac:dyDescent="0.25">
      <c r="O124">
        <v>0</v>
      </c>
    </row>
    <row r="125" spans="15:15" x14ac:dyDescent="0.25">
      <c r="O125">
        <v>0</v>
      </c>
    </row>
    <row r="126" spans="15:15" x14ac:dyDescent="0.25">
      <c r="O126">
        <v>0</v>
      </c>
    </row>
    <row r="127" spans="15:15" x14ac:dyDescent="0.25">
      <c r="O127">
        <v>0</v>
      </c>
    </row>
    <row r="128" spans="15:15" x14ac:dyDescent="0.25">
      <c r="O128">
        <v>0</v>
      </c>
    </row>
    <row r="129" spans="15:15" x14ac:dyDescent="0.25">
      <c r="O129">
        <v>0</v>
      </c>
    </row>
    <row r="130" spans="15:15" x14ac:dyDescent="0.25">
      <c r="O130">
        <v>0</v>
      </c>
    </row>
    <row r="131" spans="15:15" x14ac:dyDescent="0.25">
      <c r="O131">
        <v>0</v>
      </c>
    </row>
    <row r="132" spans="15:15" x14ac:dyDescent="0.25">
      <c r="O132">
        <v>0</v>
      </c>
    </row>
    <row r="133" spans="15:15" x14ac:dyDescent="0.25">
      <c r="O133">
        <v>0</v>
      </c>
    </row>
    <row r="134" spans="15:15" x14ac:dyDescent="0.25">
      <c r="O134">
        <v>0</v>
      </c>
    </row>
    <row r="135" spans="15:15" x14ac:dyDescent="0.25">
      <c r="O135">
        <v>0</v>
      </c>
    </row>
    <row r="136" spans="15:15" x14ac:dyDescent="0.25">
      <c r="O136">
        <v>0</v>
      </c>
    </row>
    <row r="137" spans="15:15" x14ac:dyDescent="0.25">
      <c r="O137">
        <v>0</v>
      </c>
    </row>
    <row r="138" spans="15:15" x14ac:dyDescent="0.25">
      <c r="O138">
        <v>0</v>
      </c>
    </row>
    <row r="139" spans="15:15" x14ac:dyDescent="0.25">
      <c r="O139">
        <v>0</v>
      </c>
    </row>
    <row r="140" spans="15:15" x14ac:dyDescent="0.25">
      <c r="O140">
        <v>0</v>
      </c>
    </row>
    <row r="141" spans="15:15" x14ac:dyDescent="0.25">
      <c r="O141">
        <v>0</v>
      </c>
    </row>
    <row r="142" spans="15:15" x14ac:dyDescent="0.25">
      <c r="O142">
        <v>0</v>
      </c>
    </row>
    <row r="143" spans="15:15" x14ac:dyDescent="0.25">
      <c r="O143">
        <v>0</v>
      </c>
    </row>
    <row r="144" spans="15:15" x14ac:dyDescent="0.25">
      <c r="O144">
        <v>0</v>
      </c>
    </row>
    <row r="145" spans="15:15" x14ac:dyDescent="0.25">
      <c r="O145">
        <v>0</v>
      </c>
    </row>
    <row r="146" spans="15:15" x14ac:dyDescent="0.25">
      <c r="O146">
        <v>0</v>
      </c>
    </row>
    <row r="147" spans="15:15" x14ac:dyDescent="0.25">
      <c r="O147">
        <v>0</v>
      </c>
    </row>
    <row r="148" spans="15:15" x14ac:dyDescent="0.25">
      <c r="O148">
        <v>0</v>
      </c>
    </row>
    <row r="149" spans="15:15" x14ac:dyDescent="0.25">
      <c r="O149">
        <v>0</v>
      </c>
    </row>
    <row r="150" spans="15:15" x14ac:dyDescent="0.25">
      <c r="O150">
        <v>0</v>
      </c>
    </row>
    <row r="151" spans="15:15" x14ac:dyDescent="0.25">
      <c r="O151">
        <v>0</v>
      </c>
    </row>
    <row r="152" spans="15:15" x14ac:dyDescent="0.25">
      <c r="O152">
        <v>0</v>
      </c>
    </row>
    <row r="153" spans="15:15" x14ac:dyDescent="0.25">
      <c r="O153">
        <v>0</v>
      </c>
    </row>
    <row r="154" spans="15:15" x14ac:dyDescent="0.25">
      <c r="O154">
        <v>0</v>
      </c>
    </row>
    <row r="155" spans="15:15" x14ac:dyDescent="0.25">
      <c r="O155">
        <v>0</v>
      </c>
    </row>
    <row r="156" spans="15:15" x14ac:dyDescent="0.25">
      <c r="O156">
        <v>0</v>
      </c>
    </row>
    <row r="157" spans="15:15" x14ac:dyDescent="0.25">
      <c r="O157">
        <v>0</v>
      </c>
    </row>
    <row r="158" spans="15:15" x14ac:dyDescent="0.25">
      <c r="O158">
        <v>0</v>
      </c>
    </row>
    <row r="159" spans="15:15" x14ac:dyDescent="0.25">
      <c r="O159">
        <v>0</v>
      </c>
    </row>
    <row r="160" spans="15:15" x14ac:dyDescent="0.25">
      <c r="O160">
        <v>0</v>
      </c>
    </row>
    <row r="161" spans="15:15" x14ac:dyDescent="0.25">
      <c r="O161">
        <v>0</v>
      </c>
    </row>
    <row r="162" spans="15:15" x14ac:dyDescent="0.25">
      <c r="O162">
        <v>0</v>
      </c>
    </row>
    <row r="163" spans="15:15" x14ac:dyDescent="0.25">
      <c r="O163">
        <v>0</v>
      </c>
    </row>
    <row r="164" spans="15:15" x14ac:dyDescent="0.25">
      <c r="O164">
        <v>0</v>
      </c>
    </row>
    <row r="165" spans="15:15" x14ac:dyDescent="0.25">
      <c r="O165">
        <v>0</v>
      </c>
    </row>
    <row r="166" spans="15:15" x14ac:dyDescent="0.25">
      <c r="O166">
        <v>0</v>
      </c>
    </row>
    <row r="167" spans="15:15" x14ac:dyDescent="0.25">
      <c r="O167">
        <v>0</v>
      </c>
    </row>
    <row r="168" spans="15:15" x14ac:dyDescent="0.25">
      <c r="O168">
        <v>0</v>
      </c>
    </row>
    <row r="169" spans="15:15" x14ac:dyDescent="0.25">
      <c r="O169">
        <v>0</v>
      </c>
    </row>
    <row r="170" spans="15:15" x14ac:dyDescent="0.25">
      <c r="O170">
        <v>0</v>
      </c>
    </row>
    <row r="171" spans="15:15" x14ac:dyDescent="0.25">
      <c r="O171">
        <v>0</v>
      </c>
    </row>
    <row r="172" spans="15:15" x14ac:dyDescent="0.25">
      <c r="O172">
        <v>0</v>
      </c>
    </row>
    <row r="173" spans="15:15" x14ac:dyDescent="0.25">
      <c r="O173">
        <v>0</v>
      </c>
    </row>
    <row r="174" spans="15:15" x14ac:dyDescent="0.25">
      <c r="O174">
        <v>0</v>
      </c>
    </row>
    <row r="175" spans="15:15" x14ac:dyDescent="0.25">
      <c r="O175">
        <v>0</v>
      </c>
    </row>
    <row r="176" spans="15:15" x14ac:dyDescent="0.25">
      <c r="O176">
        <v>0</v>
      </c>
    </row>
    <row r="177" spans="15:15" x14ac:dyDescent="0.25">
      <c r="O177">
        <v>0</v>
      </c>
    </row>
    <row r="178" spans="15:15" x14ac:dyDescent="0.25">
      <c r="O178">
        <v>0</v>
      </c>
    </row>
    <row r="179" spans="15:15" x14ac:dyDescent="0.25">
      <c r="O179">
        <v>0</v>
      </c>
    </row>
    <row r="180" spans="15:15" x14ac:dyDescent="0.25">
      <c r="O180">
        <v>0</v>
      </c>
    </row>
    <row r="181" spans="15:15" x14ac:dyDescent="0.25">
      <c r="O181">
        <v>0</v>
      </c>
    </row>
    <row r="182" spans="15:15" x14ac:dyDescent="0.25">
      <c r="O182">
        <v>0</v>
      </c>
    </row>
    <row r="183" spans="15:15" x14ac:dyDescent="0.25">
      <c r="O183">
        <v>0</v>
      </c>
    </row>
    <row r="184" spans="15:15" x14ac:dyDescent="0.25">
      <c r="O184">
        <v>0</v>
      </c>
    </row>
    <row r="185" spans="15:15" x14ac:dyDescent="0.25">
      <c r="O185">
        <v>0</v>
      </c>
    </row>
    <row r="186" spans="15:15" x14ac:dyDescent="0.25">
      <c r="O186">
        <v>0</v>
      </c>
    </row>
    <row r="187" spans="15:15" x14ac:dyDescent="0.25">
      <c r="O187">
        <v>0</v>
      </c>
    </row>
    <row r="188" spans="15:15" x14ac:dyDescent="0.25">
      <c r="O188">
        <v>0</v>
      </c>
    </row>
    <row r="189" spans="15:15" x14ac:dyDescent="0.25">
      <c r="O189">
        <v>0</v>
      </c>
    </row>
    <row r="190" spans="15:15" x14ac:dyDescent="0.25">
      <c r="O190">
        <v>0</v>
      </c>
    </row>
    <row r="191" spans="15:15" x14ac:dyDescent="0.25">
      <c r="O191">
        <v>0</v>
      </c>
    </row>
    <row r="192" spans="15:15" x14ac:dyDescent="0.25">
      <c r="O192">
        <v>0</v>
      </c>
    </row>
    <row r="193" spans="15:15" x14ac:dyDescent="0.25">
      <c r="O193">
        <v>0</v>
      </c>
    </row>
    <row r="194" spans="15:15" x14ac:dyDescent="0.25">
      <c r="O194">
        <v>0</v>
      </c>
    </row>
    <row r="195" spans="15:15" x14ac:dyDescent="0.25">
      <c r="O195">
        <v>0</v>
      </c>
    </row>
    <row r="196" spans="15:15" x14ac:dyDescent="0.25">
      <c r="O196">
        <v>0</v>
      </c>
    </row>
    <row r="197" spans="15:15" x14ac:dyDescent="0.25">
      <c r="O197">
        <v>0</v>
      </c>
    </row>
    <row r="198" spans="15:15" x14ac:dyDescent="0.25">
      <c r="O198">
        <v>0</v>
      </c>
    </row>
    <row r="199" spans="15:15" x14ac:dyDescent="0.25">
      <c r="O199">
        <v>0</v>
      </c>
    </row>
    <row r="200" spans="15:15" x14ac:dyDescent="0.25">
      <c r="O200">
        <v>0</v>
      </c>
    </row>
    <row r="201" spans="15:15" x14ac:dyDescent="0.25">
      <c r="O201">
        <v>0</v>
      </c>
    </row>
    <row r="202" spans="15:15" x14ac:dyDescent="0.25">
      <c r="O202">
        <v>0</v>
      </c>
    </row>
    <row r="203" spans="15:15" x14ac:dyDescent="0.25">
      <c r="O203">
        <v>0</v>
      </c>
    </row>
    <row r="204" spans="15:15" x14ac:dyDescent="0.25">
      <c r="O204">
        <v>0</v>
      </c>
    </row>
    <row r="205" spans="15:15" x14ac:dyDescent="0.25">
      <c r="O205">
        <v>0</v>
      </c>
    </row>
    <row r="206" spans="15:15" x14ac:dyDescent="0.25">
      <c r="O206">
        <v>0</v>
      </c>
    </row>
    <row r="207" spans="15:15" x14ac:dyDescent="0.25">
      <c r="O207">
        <v>0</v>
      </c>
    </row>
    <row r="208" spans="15:15" x14ac:dyDescent="0.25">
      <c r="O208">
        <v>0</v>
      </c>
    </row>
    <row r="209" spans="15:15" x14ac:dyDescent="0.25">
      <c r="O209">
        <v>0</v>
      </c>
    </row>
    <row r="210" spans="15:15" x14ac:dyDescent="0.25">
      <c r="O210">
        <v>0</v>
      </c>
    </row>
    <row r="211" spans="15:15" x14ac:dyDescent="0.25">
      <c r="O211">
        <v>0</v>
      </c>
    </row>
    <row r="212" spans="15:15" x14ac:dyDescent="0.25">
      <c r="O212">
        <v>0</v>
      </c>
    </row>
    <row r="213" spans="15:15" x14ac:dyDescent="0.25">
      <c r="O213">
        <v>0</v>
      </c>
    </row>
    <row r="214" spans="15:15" x14ac:dyDescent="0.25">
      <c r="O214">
        <v>0</v>
      </c>
    </row>
    <row r="215" spans="15:15" x14ac:dyDescent="0.25">
      <c r="O215">
        <v>0</v>
      </c>
    </row>
    <row r="216" spans="15:15" x14ac:dyDescent="0.25">
      <c r="O216">
        <v>0</v>
      </c>
    </row>
    <row r="217" spans="15:15" x14ac:dyDescent="0.25">
      <c r="O217">
        <v>0</v>
      </c>
    </row>
    <row r="218" spans="15:15" x14ac:dyDescent="0.25">
      <c r="O218">
        <v>0</v>
      </c>
    </row>
    <row r="219" spans="15:15" x14ac:dyDescent="0.25">
      <c r="O219">
        <v>0</v>
      </c>
    </row>
    <row r="220" spans="15:15" x14ac:dyDescent="0.25">
      <c r="O220">
        <v>0</v>
      </c>
    </row>
    <row r="221" spans="15:15" x14ac:dyDescent="0.25">
      <c r="O221">
        <v>0</v>
      </c>
    </row>
    <row r="222" spans="15:15" x14ac:dyDescent="0.25">
      <c r="O222">
        <v>0</v>
      </c>
    </row>
    <row r="223" spans="15:15" x14ac:dyDescent="0.25">
      <c r="O223">
        <v>0</v>
      </c>
    </row>
    <row r="224" spans="15:15" x14ac:dyDescent="0.25">
      <c r="O224">
        <v>0</v>
      </c>
    </row>
    <row r="225" spans="15:15" x14ac:dyDescent="0.25">
      <c r="O225">
        <v>0</v>
      </c>
    </row>
    <row r="226" spans="15:15" x14ac:dyDescent="0.25">
      <c r="O226">
        <v>0</v>
      </c>
    </row>
    <row r="227" spans="15:15" x14ac:dyDescent="0.25">
      <c r="O227">
        <v>0</v>
      </c>
    </row>
    <row r="228" spans="15:15" x14ac:dyDescent="0.25">
      <c r="O228">
        <v>0</v>
      </c>
    </row>
    <row r="229" spans="15:15" x14ac:dyDescent="0.25">
      <c r="O229">
        <v>0</v>
      </c>
    </row>
    <row r="230" spans="15:15" x14ac:dyDescent="0.25">
      <c r="O230">
        <v>0</v>
      </c>
    </row>
    <row r="231" spans="15:15" x14ac:dyDescent="0.25">
      <c r="O231">
        <v>0</v>
      </c>
    </row>
    <row r="232" spans="15:15" x14ac:dyDescent="0.25">
      <c r="O232">
        <v>0</v>
      </c>
    </row>
    <row r="233" spans="15:15" x14ac:dyDescent="0.25">
      <c r="O233">
        <v>0</v>
      </c>
    </row>
    <row r="234" spans="15:15" x14ac:dyDescent="0.25">
      <c r="O234">
        <v>0</v>
      </c>
    </row>
    <row r="235" spans="15:15" x14ac:dyDescent="0.25">
      <c r="O235">
        <v>0</v>
      </c>
    </row>
    <row r="236" spans="15:15" x14ac:dyDescent="0.25">
      <c r="O236">
        <v>0</v>
      </c>
    </row>
    <row r="237" spans="15:15" x14ac:dyDescent="0.25">
      <c r="O237">
        <v>0</v>
      </c>
    </row>
    <row r="238" spans="15:15" x14ac:dyDescent="0.25">
      <c r="O238">
        <v>0</v>
      </c>
    </row>
    <row r="239" spans="15:15" x14ac:dyDescent="0.25">
      <c r="O239">
        <v>0</v>
      </c>
    </row>
    <row r="240" spans="15:15" x14ac:dyDescent="0.25">
      <c r="O240">
        <v>0</v>
      </c>
    </row>
    <row r="241" spans="15:15" x14ac:dyDescent="0.25">
      <c r="O241">
        <v>0</v>
      </c>
    </row>
    <row r="242" spans="15:15" x14ac:dyDescent="0.25">
      <c r="O242">
        <v>0</v>
      </c>
    </row>
    <row r="243" spans="15:15" x14ac:dyDescent="0.25">
      <c r="O243">
        <v>0</v>
      </c>
    </row>
    <row r="244" spans="15:15" x14ac:dyDescent="0.25">
      <c r="O244">
        <v>0</v>
      </c>
    </row>
    <row r="245" spans="15:15" x14ac:dyDescent="0.25">
      <c r="O245">
        <v>0</v>
      </c>
    </row>
    <row r="246" spans="15:15" x14ac:dyDescent="0.25">
      <c r="O246">
        <v>0</v>
      </c>
    </row>
    <row r="247" spans="15:15" x14ac:dyDescent="0.25">
      <c r="O247">
        <v>0</v>
      </c>
    </row>
    <row r="248" spans="15:15" x14ac:dyDescent="0.25">
      <c r="O248">
        <v>0</v>
      </c>
    </row>
    <row r="249" spans="15:15" x14ac:dyDescent="0.25">
      <c r="O249">
        <v>0</v>
      </c>
    </row>
    <row r="250" spans="15:15" x14ac:dyDescent="0.25">
      <c r="O250">
        <v>0</v>
      </c>
    </row>
    <row r="251" spans="15:15" x14ac:dyDescent="0.25">
      <c r="O251">
        <v>0</v>
      </c>
    </row>
    <row r="252" spans="15:15" x14ac:dyDescent="0.25">
      <c r="O252">
        <v>0</v>
      </c>
    </row>
    <row r="253" spans="15:15" x14ac:dyDescent="0.25">
      <c r="O253">
        <v>0</v>
      </c>
    </row>
    <row r="254" spans="15:15" x14ac:dyDescent="0.25">
      <c r="O254">
        <v>0</v>
      </c>
    </row>
    <row r="255" spans="15:15" x14ac:dyDescent="0.25">
      <c r="O255">
        <v>0</v>
      </c>
    </row>
    <row r="256" spans="15:15" x14ac:dyDescent="0.25">
      <c r="O256">
        <v>0</v>
      </c>
    </row>
    <row r="257" spans="15:15" x14ac:dyDescent="0.25">
      <c r="O257">
        <v>0</v>
      </c>
    </row>
    <row r="258" spans="15:15" x14ac:dyDescent="0.25">
      <c r="O258">
        <v>0</v>
      </c>
    </row>
    <row r="259" spans="15:15" x14ac:dyDescent="0.25">
      <c r="O259">
        <v>0</v>
      </c>
    </row>
    <row r="260" spans="15:15" x14ac:dyDescent="0.25">
      <c r="O260">
        <v>0</v>
      </c>
    </row>
    <row r="261" spans="15:15" x14ac:dyDescent="0.25">
      <c r="O261">
        <v>0</v>
      </c>
    </row>
    <row r="262" spans="15:15" x14ac:dyDescent="0.25">
      <c r="O262">
        <v>0</v>
      </c>
    </row>
    <row r="263" spans="15:15" x14ac:dyDescent="0.25">
      <c r="O263">
        <v>0</v>
      </c>
    </row>
    <row r="264" spans="15:15" x14ac:dyDescent="0.25">
      <c r="O264">
        <v>0</v>
      </c>
    </row>
    <row r="265" spans="15:15" x14ac:dyDescent="0.25">
      <c r="O265">
        <v>0</v>
      </c>
    </row>
    <row r="266" spans="15:15" x14ac:dyDescent="0.25">
      <c r="O266">
        <v>0</v>
      </c>
    </row>
    <row r="267" spans="15:15" x14ac:dyDescent="0.25">
      <c r="O267">
        <v>0</v>
      </c>
    </row>
    <row r="268" spans="15:15" x14ac:dyDescent="0.25">
      <c r="O268">
        <v>0</v>
      </c>
    </row>
    <row r="269" spans="15:15" x14ac:dyDescent="0.25">
      <c r="O269">
        <v>0</v>
      </c>
    </row>
    <row r="270" spans="15:15" x14ac:dyDescent="0.25">
      <c r="O270">
        <v>0</v>
      </c>
    </row>
    <row r="271" spans="15:15" x14ac:dyDescent="0.25">
      <c r="O271">
        <v>0</v>
      </c>
    </row>
    <row r="272" spans="15:15" x14ac:dyDescent="0.25">
      <c r="O272">
        <v>0</v>
      </c>
    </row>
    <row r="273" spans="15:15" x14ac:dyDescent="0.25">
      <c r="O273">
        <v>0</v>
      </c>
    </row>
    <row r="274" spans="15:15" x14ac:dyDescent="0.25">
      <c r="O274">
        <v>0</v>
      </c>
    </row>
    <row r="275" spans="15:15" x14ac:dyDescent="0.25">
      <c r="O275">
        <v>0</v>
      </c>
    </row>
    <row r="276" spans="15:15" x14ac:dyDescent="0.25">
      <c r="O276">
        <v>0</v>
      </c>
    </row>
    <row r="277" spans="15:15" x14ac:dyDescent="0.25">
      <c r="O277">
        <v>0</v>
      </c>
    </row>
    <row r="278" spans="15:15" x14ac:dyDescent="0.25">
      <c r="O278">
        <v>0</v>
      </c>
    </row>
    <row r="279" spans="15:15" x14ac:dyDescent="0.25">
      <c r="O279">
        <v>0</v>
      </c>
    </row>
    <row r="280" spans="15:15" x14ac:dyDescent="0.25">
      <c r="O280">
        <v>0</v>
      </c>
    </row>
    <row r="281" spans="15:15" x14ac:dyDescent="0.25">
      <c r="O281">
        <v>0</v>
      </c>
    </row>
    <row r="282" spans="15:15" x14ac:dyDescent="0.25">
      <c r="O282">
        <v>0</v>
      </c>
    </row>
    <row r="283" spans="15:15" x14ac:dyDescent="0.25">
      <c r="O283">
        <v>0</v>
      </c>
    </row>
    <row r="284" spans="15:15" x14ac:dyDescent="0.25">
      <c r="O284">
        <v>0</v>
      </c>
    </row>
    <row r="285" spans="15:15" x14ac:dyDescent="0.25">
      <c r="O285">
        <v>0</v>
      </c>
    </row>
    <row r="286" spans="15:15" x14ac:dyDescent="0.25">
      <c r="O286">
        <v>0</v>
      </c>
    </row>
    <row r="287" spans="15:15" x14ac:dyDescent="0.25">
      <c r="O287">
        <v>0</v>
      </c>
    </row>
    <row r="288" spans="15:15" x14ac:dyDescent="0.25">
      <c r="O288">
        <v>0</v>
      </c>
    </row>
    <row r="289" spans="15:15" x14ac:dyDescent="0.25">
      <c r="O289">
        <v>0</v>
      </c>
    </row>
    <row r="290" spans="15:15" x14ac:dyDescent="0.25">
      <c r="O290">
        <v>0</v>
      </c>
    </row>
    <row r="291" spans="15:15" x14ac:dyDescent="0.25">
      <c r="O291">
        <v>0</v>
      </c>
    </row>
    <row r="292" spans="15:15" x14ac:dyDescent="0.25">
      <c r="O292">
        <v>0</v>
      </c>
    </row>
    <row r="293" spans="15:15" x14ac:dyDescent="0.25">
      <c r="O293">
        <v>0</v>
      </c>
    </row>
    <row r="294" spans="15:15" x14ac:dyDescent="0.25">
      <c r="O294">
        <v>0</v>
      </c>
    </row>
    <row r="295" spans="15:15" x14ac:dyDescent="0.25">
      <c r="O295">
        <v>0</v>
      </c>
    </row>
    <row r="296" spans="15:15" x14ac:dyDescent="0.25">
      <c r="O296">
        <v>0</v>
      </c>
    </row>
    <row r="297" spans="15:15" x14ac:dyDescent="0.25">
      <c r="O297">
        <v>0</v>
      </c>
    </row>
    <row r="298" spans="15:15" x14ac:dyDescent="0.25">
      <c r="O298">
        <v>0</v>
      </c>
    </row>
  </sheetData>
  <dataConsolidate link="1"/>
  <pageMargins left="0.7" right="0.7" top="0.75" bottom="0.75" header="0.3" footer="0.3"/>
  <pageSetup orientation="portrait"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17E10-4984-44A5-A322-EEB4BE444DAF}">
  <sheetPr codeName="Sheet9">
    <tabColor rgb="FF002060"/>
  </sheetPr>
  <dimension ref="A1:H163"/>
  <sheetViews>
    <sheetView showGridLines="0" zoomScale="85" zoomScaleNormal="85" workbookViewId="0">
      <selection activeCell="A17" sqref="A17"/>
    </sheetView>
  </sheetViews>
  <sheetFormatPr baseColWidth="10" defaultColWidth="9.140625" defaultRowHeight="15" x14ac:dyDescent="0.25"/>
  <cols>
    <col min="1" max="1" width="50.5703125" bestFit="1" customWidth="1"/>
    <col min="2" max="2" width="16.7109375" bestFit="1" customWidth="1"/>
    <col min="3" max="3" width="50.5703125" bestFit="1" customWidth="1"/>
    <col min="4" max="4" width="16.28515625" bestFit="1" customWidth="1"/>
    <col min="5" max="5" width="12.28515625" bestFit="1" customWidth="1"/>
    <col min="6" max="6" width="14" bestFit="1" customWidth="1"/>
    <col min="7" max="7" width="18.140625" bestFit="1" customWidth="1"/>
    <col min="8" max="8" width="12.42578125" bestFit="1" customWidth="1"/>
  </cols>
  <sheetData>
    <row r="1" spans="1:8" x14ac:dyDescent="0.25">
      <c r="A1" s="7" t="s">
        <v>184</v>
      </c>
      <c r="B1" s="7" t="s">
        <v>185</v>
      </c>
      <c r="C1" s="7" t="s">
        <v>133</v>
      </c>
      <c r="D1" s="7" t="s">
        <v>134</v>
      </c>
      <c r="E1" s="23" t="s">
        <v>135</v>
      </c>
      <c r="F1" s="23" t="s">
        <v>210</v>
      </c>
      <c r="G1" s="23" t="s">
        <v>211</v>
      </c>
      <c r="H1" s="7" t="s">
        <v>31</v>
      </c>
    </row>
    <row r="2" spans="1:8" x14ac:dyDescent="0.25">
      <c r="A2" t="s">
        <v>0</v>
      </c>
      <c r="B2" s="3">
        <v>1</v>
      </c>
      <c r="C2" s="8" t="s">
        <v>0</v>
      </c>
      <c r="D2" s="3">
        <v>0.99999999999999978</v>
      </c>
      <c r="E2" s="64" t="s">
        <v>195</v>
      </c>
      <c r="F2" s="64" t="s">
        <v>264</v>
      </c>
      <c r="G2" s="64"/>
      <c r="H2" t="s">
        <v>32</v>
      </c>
    </row>
    <row r="3" spans="1:8" x14ac:dyDescent="0.25">
      <c r="A3" t="s">
        <v>127</v>
      </c>
      <c r="B3" s="3">
        <v>2</v>
      </c>
      <c r="C3" s="8" t="s">
        <v>0</v>
      </c>
      <c r="D3" s="3">
        <v>0.99999999999999978</v>
      </c>
      <c r="E3" s="64" t="s">
        <v>195</v>
      </c>
      <c r="F3" s="64" t="s">
        <v>264</v>
      </c>
      <c r="G3" s="64"/>
      <c r="H3" t="s">
        <v>32</v>
      </c>
    </row>
    <row r="4" spans="1:8" x14ac:dyDescent="0.25">
      <c r="A4" t="s">
        <v>1</v>
      </c>
      <c r="B4" s="3">
        <v>1001</v>
      </c>
      <c r="C4" s="8" t="s">
        <v>0</v>
      </c>
      <c r="D4" s="3">
        <v>0.99999999999999978</v>
      </c>
      <c r="E4" s="64" t="s">
        <v>195</v>
      </c>
      <c r="F4" s="64" t="s">
        <v>264</v>
      </c>
      <c r="G4" s="64"/>
      <c r="H4" t="s">
        <v>62</v>
      </c>
    </row>
    <row r="5" spans="1:8" x14ac:dyDescent="0.25">
      <c r="A5" t="s">
        <v>163</v>
      </c>
      <c r="B5" s="3">
        <v>1002</v>
      </c>
      <c r="C5" s="8" t="s">
        <v>0</v>
      </c>
      <c r="D5" s="3">
        <v>0.99999999999999978</v>
      </c>
      <c r="E5" s="64" t="s">
        <v>195</v>
      </c>
      <c r="F5" s="64" t="s">
        <v>264</v>
      </c>
      <c r="G5" s="64"/>
      <c r="H5" t="s">
        <v>62</v>
      </c>
    </row>
    <row r="6" spans="1:8" x14ac:dyDescent="0.25">
      <c r="A6" t="s">
        <v>74</v>
      </c>
      <c r="B6" s="3">
        <v>1004</v>
      </c>
      <c r="C6" s="8" t="s">
        <v>0</v>
      </c>
      <c r="D6" s="3">
        <v>0.99999999999999978</v>
      </c>
      <c r="E6" s="64" t="s">
        <v>195</v>
      </c>
      <c r="F6" s="64" t="s">
        <v>264</v>
      </c>
      <c r="G6" s="64"/>
      <c r="H6" t="s">
        <v>62</v>
      </c>
    </row>
    <row r="7" spans="1:8" x14ac:dyDescent="0.25">
      <c r="A7" t="s">
        <v>164</v>
      </c>
      <c r="B7" s="3">
        <v>1005</v>
      </c>
      <c r="C7" s="8" t="s">
        <v>0</v>
      </c>
      <c r="D7" s="3">
        <v>0.99999999999999978</v>
      </c>
      <c r="E7" s="64" t="s">
        <v>197</v>
      </c>
      <c r="F7" s="64" t="s">
        <v>264</v>
      </c>
      <c r="G7" s="64"/>
      <c r="H7" t="s">
        <v>62</v>
      </c>
    </row>
    <row r="8" spans="1:8" x14ac:dyDescent="0.25">
      <c r="A8" t="s">
        <v>2</v>
      </c>
      <c r="B8" s="3">
        <v>4</v>
      </c>
      <c r="C8" s="8" t="s">
        <v>70</v>
      </c>
      <c r="D8" s="3">
        <v>2.9999999999999987</v>
      </c>
      <c r="E8" s="64" t="s">
        <v>195</v>
      </c>
      <c r="F8" s="64" t="s">
        <v>264</v>
      </c>
      <c r="G8" s="64"/>
      <c r="H8" t="s">
        <v>32</v>
      </c>
    </row>
    <row r="9" spans="1:8" x14ac:dyDescent="0.25">
      <c r="A9" t="s">
        <v>212</v>
      </c>
      <c r="B9" s="3">
        <v>5</v>
      </c>
      <c r="C9" s="8" t="s">
        <v>70</v>
      </c>
      <c r="D9" s="3">
        <v>2.9999999999999987</v>
      </c>
      <c r="E9" s="64" t="s">
        <v>195</v>
      </c>
      <c r="F9" s="64" t="s">
        <v>264</v>
      </c>
      <c r="G9" s="64"/>
      <c r="H9" t="s">
        <v>32</v>
      </c>
    </row>
    <row r="10" spans="1:8" x14ac:dyDescent="0.25">
      <c r="A10" t="s">
        <v>3</v>
      </c>
      <c r="B10" s="3">
        <v>6</v>
      </c>
      <c r="C10" s="8" t="s">
        <v>70</v>
      </c>
      <c r="D10" s="3">
        <v>2.9999999999999987</v>
      </c>
      <c r="E10" s="64" t="s">
        <v>195</v>
      </c>
      <c r="F10" s="64" t="s">
        <v>264</v>
      </c>
      <c r="G10" s="64"/>
      <c r="H10" t="s">
        <v>32</v>
      </c>
    </row>
    <row r="11" spans="1:8" x14ac:dyDescent="0.25">
      <c r="A11" t="s">
        <v>4</v>
      </c>
      <c r="B11" s="3">
        <v>7</v>
      </c>
      <c r="C11" s="8" t="s">
        <v>70</v>
      </c>
      <c r="D11" s="3">
        <v>2.9999999999999987</v>
      </c>
      <c r="E11" s="64" t="s">
        <v>195</v>
      </c>
      <c r="F11" s="64" t="s">
        <v>264</v>
      </c>
      <c r="G11" s="64"/>
      <c r="H11" t="s">
        <v>32</v>
      </c>
    </row>
    <row r="12" spans="1:8" x14ac:dyDescent="0.25">
      <c r="A12" t="s">
        <v>77</v>
      </c>
      <c r="B12" s="3">
        <v>8</v>
      </c>
      <c r="C12" s="8" t="s">
        <v>70</v>
      </c>
      <c r="D12" s="3">
        <v>2.9999999999999987</v>
      </c>
      <c r="E12" s="64" t="s">
        <v>195</v>
      </c>
      <c r="F12" s="64" t="s">
        <v>264</v>
      </c>
      <c r="G12" s="64"/>
      <c r="H12" t="s">
        <v>32</v>
      </c>
    </row>
    <row r="13" spans="1:8" x14ac:dyDescent="0.25">
      <c r="A13" t="s">
        <v>5</v>
      </c>
      <c r="B13" s="3">
        <v>9</v>
      </c>
      <c r="C13" s="8" t="s">
        <v>70</v>
      </c>
      <c r="D13" s="3">
        <v>2.9999999999999987</v>
      </c>
      <c r="E13" s="64" t="s">
        <v>195</v>
      </c>
      <c r="F13" s="64" t="s">
        <v>264</v>
      </c>
      <c r="G13" s="64"/>
      <c r="H13" t="s">
        <v>32</v>
      </c>
    </row>
    <row r="14" spans="1:8" x14ac:dyDescent="0.25">
      <c r="A14" t="s">
        <v>70</v>
      </c>
      <c r="B14" s="3">
        <v>1006</v>
      </c>
      <c r="C14" s="8" t="s">
        <v>70</v>
      </c>
      <c r="D14" s="3">
        <v>2.9999999999999987</v>
      </c>
      <c r="E14" s="64" t="s">
        <v>195</v>
      </c>
      <c r="F14" s="64" t="s">
        <v>264</v>
      </c>
      <c r="G14" s="64"/>
      <c r="H14" t="s">
        <v>62</v>
      </c>
    </row>
    <row r="15" spans="1:8" x14ac:dyDescent="0.25">
      <c r="A15" t="s">
        <v>77</v>
      </c>
      <c r="B15" s="3">
        <v>1007</v>
      </c>
      <c r="C15" s="8" t="s">
        <v>70</v>
      </c>
      <c r="D15" s="3">
        <v>2.9999999999999987</v>
      </c>
      <c r="E15" s="64" t="s">
        <v>195</v>
      </c>
      <c r="F15" s="64" t="s">
        <v>264</v>
      </c>
      <c r="G15" s="64"/>
      <c r="H15" t="s">
        <v>62</v>
      </c>
    </row>
    <row r="16" spans="1:8" x14ac:dyDescent="0.25">
      <c r="A16" t="s">
        <v>214</v>
      </c>
      <c r="B16" s="3">
        <v>1008</v>
      </c>
      <c r="C16" s="8" t="s">
        <v>70</v>
      </c>
      <c r="D16" s="3">
        <v>2.9999999999999987</v>
      </c>
      <c r="E16" s="64" t="s">
        <v>195</v>
      </c>
      <c r="F16" s="64" t="s">
        <v>264</v>
      </c>
      <c r="G16" s="64"/>
      <c r="H16" t="s">
        <v>62</v>
      </c>
    </row>
    <row r="17" spans="1:8" x14ac:dyDescent="0.25">
      <c r="A17" t="s">
        <v>215</v>
      </c>
      <c r="B17" s="3">
        <v>1009</v>
      </c>
      <c r="C17" s="8" t="s">
        <v>70</v>
      </c>
      <c r="D17" s="3">
        <v>2.9999999999999987</v>
      </c>
      <c r="E17" s="64" t="s">
        <v>195</v>
      </c>
      <c r="F17" s="64" t="s">
        <v>264</v>
      </c>
      <c r="G17" s="64"/>
      <c r="H17" t="s">
        <v>62</v>
      </c>
    </row>
    <row r="18" spans="1:8" x14ac:dyDescent="0.25">
      <c r="A18" t="s">
        <v>216</v>
      </c>
      <c r="B18" s="3">
        <v>1010</v>
      </c>
      <c r="C18" s="8" t="s">
        <v>70</v>
      </c>
      <c r="D18" s="3">
        <v>2.9999999999999987</v>
      </c>
      <c r="E18" s="64" t="s">
        <v>195</v>
      </c>
      <c r="F18" s="64" t="s">
        <v>264</v>
      </c>
      <c r="G18" s="64"/>
      <c r="H18" t="s">
        <v>62</v>
      </c>
    </row>
    <row r="19" spans="1:8" x14ac:dyDescent="0.25">
      <c r="A19" t="s">
        <v>213</v>
      </c>
      <c r="B19" s="3">
        <v>1084</v>
      </c>
      <c r="C19" t="s">
        <v>70</v>
      </c>
      <c r="D19" s="3">
        <v>3</v>
      </c>
      <c r="E19" s="64" t="s">
        <v>195</v>
      </c>
      <c r="F19" s="64" t="s">
        <v>264</v>
      </c>
      <c r="G19" s="64"/>
      <c r="H19" t="s">
        <v>62</v>
      </c>
    </row>
    <row r="20" spans="1:8" x14ac:dyDescent="0.25">
      <c r="A20" t="s">
        <v>7</v>
      </c>
      <c r="B20" s="3">
        <v>13</v>
      </c>
      <c r="C20" s="8" t="s">
        <v>7</v>
      </c>
      <c r="D20" s="3">
        <v>7.0000000000000018</v>
      </c>
      <c r="E20" s="64" t="s">
        <v>195</v>
      </c>
      <c r="F20" s="64" t="s">
        <v>264</v>
      </c>
      <c r="G20" s="64"/>
      <c r="H20" t="s">
        <v>32</v>
      </c>
    </row>
    <row r="21" spans="1:8" x14ac:dyDescent="0.25">
      <c r="A21" t="s">
        <v>8</v>
      </c>
      <c r="B21" s="3">
        <v>14</v>
      </c>
      <c r="C21" s="8" t="s">
        <v>8</v>
      </c>
      <c r="D21" s="3">
        <v>8.0000000000000018</v>
      </c>
      <c r="E21" s="64" t="s">
        <v>195</v>
      </c>
      <c r="F21" s="64" t="s">
        <v>264</v>
      </c>
      <c r="G21" s="64"/>
      <c r="H21" t="s">
        <v>32</v>
      </c>
    </row>
    <row r="22" spans="1:8" x14ac:dyDescent="0.25">
      <c r="A22" t="s">
        <v>9</v>
      </c>
      <c r="B22" s="3">
        <v>1086</v>
      </c>
      <c r="C22" t="s">
        <v>9</v>
      </c>
      <c r="D22" s="3">
        <v>9</v>
      </c>
      <c r="E22" s="64" t="s">
        <v>195</v>
      </c>
      <c r="F22" s="64" t="s">
        <v>264</v>
      </c>
      <c r="G22" s="64"/>
      <c r="H22" t="s">
        <v>62</v>
      </c>
    </row>
    <row r="23" spans="1:8" x14ac:dyDescent="0.25">
      <c r="A23" t="s">
        <v>9</v>
      </c>
      <c r="B23" s="3">
        <v>15</v>
      </c>
      <c r="C23" s="8" t="s">
        <v>9</v>
      </c>
      <c r="D23" s="3">
        <v>9.0000000000000107</v>
      </c>
      <c r="E23" s="64" t="s">
        <v>195</v>
      </c>
      <c r="F23" s="64" t="s">
        <v>264</v>
      </c>
      <c r="G23" s="64"/>
      <c r="H23" t="s">
        <v>32</v>
      </c>
    </row>
    <row r="24" spans="1:8" x14ac:dyDescent="0.25">
      <c r="A24" t="s">
        <v>139</v>
      </c>
      <c r="B24" s="3">
        <v>16</v>
      </c>
      <c r="C24" s="8" t="s">
        <v>139</v>
      </c>
      <c r="D24" s="3">
        <v>10.000000000000005</v>
      </c>
      <c r="E24" s="64" t="s">
        <v>195</v>
      </c>
      <c r="F24" s="64" t="s">
        <v>264</v>
      </c>
      <c r="G24" s="64"/>
      <c r="H24" t="s">
        <v>32</v>
      </c>
    </row>
    <row r="25" spans="1:8" x14ac:dyDescent="0.25">
      <c r="A25" t="s">
        <v>15</v>
      </c>
      <c r="B25" s="3">
        <v>17</v>
      </c>
      <c r="C25" s="8" t="s">
        <v>15</v>
      </c>
      <c r="D25" s="3">
        <v>11.000000000000005</v>
      </c>
      <c r="E25" s="64" t="s">
        <v>196</v>
      </c>
      <c r="F25" s="64" t="s">
        <v>264</v>
      </c>
      <c r="G25" s="64"/>
      <c r="H25" t="s">
        <v>32</v>
      </c>
    </row>
    <row r="26" spans="1:8" x14ac:dyDescent="0.25">
      <c r="A26" t="s">
        <v>10</v>
      </c>
      <c r="B26" s="3">
        <v>18</v>
      </c>
      <c r="C26" s="8" t="s">
        <v>10</v>
      </c>
      <c r="D26" s="3">
        <v>12.000000000000005</v>
      </c>
      <c r="E26" s="64" t="s">
        <v>195</v>
      </c>
      <c r="F26" s="64" t="s">
        <v>264</v>
      </c>
      <c r="G26" s="64"/>
      <c r="H26" t="s">
        <v>32</v>
      </c>
    </row>
    <row r="27" spans="1:8" x14ac:dyDescent="0.25">
      <c r="A27" t="s">
        <v>140</v>
      </c>
      <c r="B27" s="3">
        <v>19</v>
      </c>
      <c r="C27" s="8" t="s">
        <v>140</v>
      </c>
      <c r="D27" s="3">
        <v>13.000000000000005</v>
      </c>
      <c r="E27" s="64" t="s">
        <v>200</v>
      </c>
      <c r="F27" s="64" t="s">
        <v>264</v>
      </c>
      <c r="G27" s="64"/>
      <c r="H27" t="s">
        <v>32</v>
      </c>
    </row>
    <row r="28" spans="1:8" x14ac:dyDescent="0.25">
      <c r="A28" t="s">
        <v>107</v>
      </c>
      <c r="B28" s="3">
        <v>20</v>
      </c>
      <c r="C28" s="8" t="s">
        <v>107</v>
      </c>
      <c r="D28" s="3">
        <v>14.000000000000005</v>
      </c>
      <c r="E28" s="64" t="s">
        <v>195</v>
      </c>
      <c r="F28" s="64" t="s">
        <v>264</v>
      </c>
      <c r="G28" s="64"/>
      <c r="H28" t="s">
        <v>32</v>
      </c>
    </row>
    <row r="29" spans="1:8" x14ac:dyDescent="0.25">
      <c r="A29" t="s">
        <v>84</v>
      </c>
      <c r="B29" s="3">
        <v>1011</v>
      </c>
      <c r="C29" s="8" t="s">
        <v>107</v>
      </c>
      <c r="D29" s="3">
        <v>14.000000000000005</v>
      </c>
      <c r="E29" s="64" t="s">
        <v>195</v>
      </c>
      <c r="F29" s="64" t="s">
        <v>264</v>
      </c>
      <c r="G29" s="64"/>
      <c r="H29" t="s">
        <v>62</v>
      </c>
    </row>
    <row r="30" spans="1:8" x14ac:dyDescent="0.25">
      <c r="A30" t="s">
        <v>67</v>
      </c>
      <c r="B30" s="3">
        <v>21</v>
      </c>
      <c r="C30" s="8" t="s">
        <v>67</v>
      </c>
      <c r="D30" s="3">
        <v>15.000000000000007</v>
      </c>
      <c r="E30" s="64" t="s">
        <v>195</v>
      </c>
      <c r="F30" s="64" t="s">
        <v>264</v>
      </c>
      <c r="G30" s="64"/>
      <c r="H30" t="s">
        <v>32</v>
      </c>
    </row>
    <row r="31" spans="1:8" x14ac:dyDescent="0.25">
      <c r="A31" t="s">
        <v>67</v>
      </c>
      <c r="B31" s="3">
        <v>1012</v>
      </c>
      <c r="C31" s="8" t="s">
        <v>67</v>
      </c>
      <c r="D31" s="3">
        <v>15.000000000000007</v>
      </c>
      <c r="E31" s="64" t="s">
        <v>200</v>
      </c>
      <c r="F31" s="64" t="s">
        <v>264</v>
      </c>
      <c r="G31" s="64"/>
      <c r="H31" t="s">
        <v>62</v>
      </c>
    </row>
    <row r="32" spans="1:8" x14ac:dyDescent="0.25">
      <c r="A32" t="s">
        <v>75</v>
      </c>
      <c r="B32" s="3">
        <v>1013</v>
      </c>
      <c r="C32" s="8" t="s">
        <v>67</v>
      </c>
      <c r="D32" s="3">
        <v>15.000000000000007</v>
      </c>
      <c r="E32" s="64" t="s">
        <v>195</v>
      </c>
      <c r="F32" s="64" t="s">
        <v>264</v>
      </c>
      <c r="G32" s="64"/>
      <c r="H32" t="s">
        <v>62</v>
      </c>
    </row>
    <row r="33" spans="1:8" x14ac:dyDescent="0.25">
      <c r="A33" t="s">
        <v>11</v>
      </c>
      <c r="B33" s="3">
        <v>22</v>
      </c>
      <c r="C33" s="8" t="s">
        <v>11</v>
      </c>
      <c r="D33" s="3">
        <v>16.000000000000007</v>
      </c>
      <c r="E33" s="64" t="s">
        <v>217</v>
      </c>
      <c r="F33" s="64" t="s">
        <v>264</v>
      </c>
      <c r="G33" s="64"/>
      <c r="H33" t="s">
        <v>32</v>
      </c>
    </row>
    <row r="34" spans="1:8" x14ac:dyDescent="0.25">
      <c r="A34" t="s">
        <v>13</v>
      </c>
      <c r="B34" s="3">
        <v>23</v>
      </c>
      <c r="C34" s="8" t="s">
        <v>13</v>
      </c>
      <c r="D34" s="3">
        <v>16.999999999999989</v>
      </c>
      <c r="E34" s="64" t="s">
        <v>195</v>
      </c>
      <c r="F34" s="64" t="s">
        <v>264</v>
      </c>
      <c r="G34" s="64"/>
      <c r="H34" t="s">
        <v>32</v>
      </c>
    </row>
    <row r="35" spans="1:8" x14ac:dyDescent="0.25">
      <c r="A35" t="s">
        <v>14</v>
      </c>
      <c r="B35" s="3">
        <v>24</v>
      </c>
      <c r="C35" s="8" t="s">
        <v>14</v>
      </c>
      <c r="D35" s="3">
        <v>17.999999999999986</v>
      </c>
      <c r="E35" s="64" t="s">
        <v>197</v>
      </c>
      <c r="F35" s="64" t="s">
        <v>264</v>
      </c>
      <c r="G35" s="64"/>
      <c r="H35" t="s">
        <v>32</v>
      </c>
    </row>
    <row r="36" spans="1:8" x14ac:dyDescent="0.25">
      <c r="A36" t="s">
        <v>141</v>
      </c>
      <c r="B36" s="3">
        <v>26</v>
      </c>
      <c r="C36" s="8" t="s">
        <v>141</v>
      </c>
      <c r="D36" s="3">
        <v>19.999999999999982</v>
      </c>
      <c r="E36" s="64" t="s">
        <v>195</v>
      </c>
      <c r="F36" s="64" t="s">
        <v>264</v>
      </c>
      <c r="G36" s="64"/>
      <c r="H36" t="s">
        <v>32</v>
      </c>
    </row>
    <row r="37" spans="1:8" x14ac:dyDescent="0.25">
      <c r="A37" t="s">
        <v>18</v>
      </c>
      <c r="B37" s="3">
        <v>30</v>
      </c>
      <c r="C37" s="8" t="s">
        <v>18</v>
      </c>
      <c r="D37" s="3">
        <v>23.999999999999982</v>
      </c>
      <c r="E37" s="64" t="s">
        <v>195</v>
      </c>
      <c r="F37" s="64" t="s">
        <v>264</v>
      </c>
      <c r="G37" s="64"/>
      <c r="H37" t="s">
        <v>32</v>
      </c>
    </row>
    <row r="38" spans="1:8" x14ac:dyDescent="0.25">
      <c r="A38" t="s">
        <v>19</v>
      </c>
      <c r="B38" s="3">
        <v>31</v>
      </c>
      <c r="C38" s="8" t="s">
        <v>19</v>
      </c>
      <c r="D38" s="3">
        <v>24.999999999999982</v>
      </c>
      <c r="E38" s="64" t="s">
        <v>197</v>
      </c>
      <c r="F38" s="64" t="s">
        <v>264</v>
      </c>
      <c r="G38" s="64"/>
      <c r="H38" t="s">
        <v>32</v>
      </c>
    </row>
    <row r="39" spans="1:8" x14ac:dyDescent="0.25">
      <c r="A39" t="s">
        <v>87</v>
      </c>
      <c r="B39" s="3">
        <v>33</v>
      </c>
      <c r="C39" s="8" t="s">
        <v>87</v>
      </c>
      <c r="D39" s="3">
        <v>26.999999999999982</v>
      </c>
      <c r="E39" s="64" t="s">
        <v>195</v>
      </c>
      <c r="F39" s="64" t="s">
        <v>264</v>
      </c>
      <c r="G39" s="64"/>
      <c r="H39" t="s">
        <v>32</v>
      </c>
    </row>
    <row r="40" spans="1:8" x14ac:dyDescent="0.25">
      <c r="A40" t="s">
        <v>87</v>
      </c>
      <c r="B40" s="3">
        <v>1014</v>
      </c>
      <c r="C40" s="8" t="s">
        <v>87</v>
      </c>
      <c r="D40" s="3">
        <v>26.999999999999982</v>
      </c>
      <c r="E40" s="64" t="s">
        <v>195</v>
      </c>
      <c r="F40" s="64" t="s">
        <v>264</v>
      </c>
      <c r="G40" s="64"/>
      <c r="H40" t="s">
        <v>62</v>
      </c>
    </row>
    <row r="41" spans="1:8" x14ac:dyDescent="0.25">
      <c r="A41" t="s">
        <v>23</v>
      </c>
      <c r="B41" s="3">
        <v>40</v>
      </c>
      <c r="C41" s="8" t="s">
        <v>23</v>
      </c>
      <c r="D41" s="3">
        <v>34.000000000000043</v>
      </c>
      <c r="E41" s="64" t="s">
        <v>195</v>
      </c>
      <c r="F41" s="64" t="s">
        <v>264</v>
      </c>
      <c r="G41" s="64"/>
      <c r="H41" t="s">
        <v>32</v>
      </c>
    </row>
    <row r="42" spans="1:8" x14ac:dyDescent="0.25">
      <c r="A42" t="s">
        <v>23</v>
      </c>
      <c r="B42" s="3">
        <v>1015</v>
      </c>
      <c r="C42" s="8" t="s">
        <v>23</v>
      </c>
      <c r="D42" s="3">
        <v>34.000000000000043</v>
      </c>
      <c r="E42" s="64" t="s">
        <v>195</v>
      </c>
      <c r="F42" s="64" t="s">
        <v>264</v>
      </c>
      <c r="G42" s="64"/>
      <c r="H42" t="s">
        <v>62</v>
      </c>
    </row>
    <row r="43" spans="1:8" x14ac:dyDescent="0.25">
      <c r="A43" t="s">
        <v>218</v>
      </c>
      <c r="B43" s="3">
        <v>1016</v>
      </c>
      <c r="C43" s="8" t="s">
        <v>218</v>
      </c>
      <c r="D43" s="3">
        <v>40.000000000000057</v>
      </c>
      <c r="E43" s="64" t="s">
        <v>195</v>
      </c>
      <c r="F43" s="64" t="s">
        <v>264</v>
      </c>
      <c r="G43" s="64"/>
      <c r="H43" t="s">
        <v>62</v>
      </c>
    </row>
    <row r="44" spans="1:8" x14ac:dyDescent="0.25">
      <c r="A44" t="s">
        <v>255</v>
      </c>
      <c r="B44" s="3">
        <v>1017</v>
      </c>
      <c r="C44" s="8" t="s">
        <v>218</v>
      </c>
      <c r="D44" s="3">
        <v>40.000000000000057</v>
      </c>
      <c r="E44" s="64" t="s">
        <v>197</v>
      </c>
      <c r="F44" s="64" t="s">
        <v>264</v>
      </c>
      <c r="G44" s="64"/>
      <c r="H44" t="s">
        <v>62</v>
      </c>
    </row>
    <row r="45" spans="1:8" x14ac:dyDescent="0.25">
      <c r="A45" t="s">
        <v>130</v>
      </c>
      <c r="B45" s="3">
        <v>49</v>
      </c>
      <c r="C45" s="8" t="s">
        <v>130</v>
      </c>
      <c r="D45" s="3">
        <v>43.000000000000057</v>
      </c>
      <c r="E45" s="64" t="s">
        <v>198</v>
      </c>
      <c r="F45" s="64" t="s">
        <v>264</v>
      </c>
      <c r="G45" s="64"/>
      <c r="H45" t="s">
        <v>32</v>
      </c>
    </row>
    <row r="46" spans="1:8" x14ac:dyDescent="0.25">
      <c r="A46" t="s">
        <v>167</v>
      </c>
      <c r="B46" s="3">
        <v>1021</v>
      </c>
      <c r="C46" s="8" t="s">
        <v>167</v>
      </c>
      <c r="D46" s="3">
        <v>46.000000000000057</v>
      </c>
      <c r="E46" s="64" t="s">
        <v>195</v>
      </c>
      <c r="F46" s="64" t="s">
        <v>264</v>
      </c>
      <c r="G46" s="64"/>
      <c r="H46" t="s">
        <v>62</v>
      </c>
    </row>
    <row r="47" spans="1:8" x14ac:dyDescent="0.25">
      <c r="A47" t="s">
        <v>73</v>
      </c>
      <c r="B47" s="3">
        <v>1023</v>
      </c>
      <c r="C47" s="8" t="s">
        <v>73</v>
      </c>
      <c r="D47" s="3">
        <v>48.000000000000057</v>
      </c>
      <c r="E47" s="64" t="s">
        <v>195</v>
      </c>
      <c r="F47" s="64" t="s">
        <v>264</v>
      </c>
      <c r="G47" s="64"/>
      <c r="H47" t="s">
        <v>62</v>
      </c>
    </row>
    <row r="48" spans="1:8" x14ac:dyDescent="0.25">
      <c r="A48" t="s">
        <v>69</v>
      </c>
      <c r="B48" s="3">
        <v>1024</v>
      </c>
      <c r="C48" s="8" t="s">
        <v>69</v>
      </c>
      <c r="D48" s="3">
        <v>49.000000000000057</v>
      </c>
      <c r="E48" s="64" t="s">
        <v>195</v>
      </c>
      <c r="F48" s="64" t="s">
        <v>264</v>
      </c>
      <c r="G48" s="64"/>
      <c r="H48" t="s">
        <v>62</v>
      </c>
    </row>
    <row r="49" spans="1:8" x14ac:dyDescent="0.25">
      <c r="A49" t="s">
        <v>80</v>
      </c>
      <c r="B49" s="3">
        <v>1025</v>
      </c>
      <c r="C49" s="8" t="s">
        <v>80</v>
      </c>
      <c r="D49" s="3">
        <v>50.000000000000057</v>
      </c>
      <c r="E49" s="64" t="s">
        <v>201</v>
      </c>
      <c r="F49" s="64" t="s">
        <v>264</v>
      </c>
      <c r="G49" s="64"/>
      <c r="H49" t="s">
        <v>62</v>
      </c>
    </row>
    <row r="50" spans="1:8" x14ac:dyDescent="0.25">
      <c r="A50" t="s">
        <v>220</v>
      </c>
      <c r="B50" s="3">
        <v>1026</v>
      </c>
      <c r="C50" s="8" t="s">
        <v>80</v>
      </c>
      <c r="D50" s="3">
        <v>50.000000000000057</v>
      </c>
      <c r="E50" s="64" t="s">
        <v>201</v>
      </c>
      <c r="F50" s="64" t="s">
        <v>264</v>
      </c>
      <c r="G50" s="64"/>
      <c r="H50" t="s">
        <v>62</v>
      </c>
    </row>
    <row r="51" spans="1:8" x14ac:dyDescent="0.25">
      <c r="A51" t="s">
        <v>76</v>
      </c>
      <c r="B51" s="3">
        <v>1027</v>
      </c>
      <c r="C51" s="8" t="s">
        <v>76</v>
      </c>
      <c r="D51" s="3">
        <v>51.000000000000057</v>
      </c>
      <c r="E51" s="64" t="s">
        <v>195</v>
      </c>
      <c r="F51" s="64" t="s">
        <v>264</v>
      </c>
      <c r="G51" s="64"/>
      <c r="H51" t="s">
        <v>62</v>
      </c>
    </row>
    <row r="52" spans="1:8" x14ac:dyDescent="0.25">
      <c r="A52" t="s">
        <v>168</v>
      </c>
      <c r="B52" s="3">
        <v>1028</v>
      </c>
      <c r="C52" s="8" t="s">
        <v>221</v>
      </c>
      <c r="D52" s="3">
        <v>52.000000000000057</v>
      </c>
      <c r="E52" s="64" t="s">
        <v>199</v>
      </c>
      <c r="F52" s="64" t="s">
        <v>264</v>
      </c>
      <c r="G52" s="64"/>
      <c r="H52" t="s">
        <v>62</v>
      </c>
    </row>
    <row r="53" spans="1:8" x14ac:dyDescent="0.25">
      <c r="A53" t="s">
        <v>108</v>
      </c>
      <c r="B53" s="3">
        <v>1029</v>
      </c>
      <c r="C53" s="8" t="s">
        <v>108</v>
      </c>
      <c r="D53" s="3">
        <v>53.000000000000057</v>
      </c>
      <c r="E53" s="64" t="s">
        <v>195</v>
      </c>
      <c r="F53" s="64" t="s">
        <v>264</v>
      </c>
      <c r="G53" s="64"/>
      <c r="H53" t="s">
        <v>62</v>
      </c>
    </row>
    <row r="54" spans="1:8" x14ac:dyDescent="0.25">
      <c r="A54" t="s">
        <v>72</v>
      </c>
      <c r="B54" s="3">
        <v>1030</v>
      </c>
      <c r="C54" s="8" t="s">
        <v>72</v>
      </c>
      <c r="D54" s="3">
        <v>54.000000000000057</v>
      </c>
      <c r="E54" s="64" t="s">
        <v>200</v>
      </c>
      <c r="F54" s="64" t="s">
        <v>264</v>
      </c>
      <c r="G54" s="64"/>
      <c r="H54" t="s">
        <v>62</v>
      </c>
    </row>
    <row r="55" spans="1:8" x14ac:dyDescent="0.25">
      <c r="A55" t="s">
        <v>110</v>
      </c>
      <c r="B55" s="3">
        <v>1031</v>
      </c>
      <c r="C55" s="8" t="s">
        <v>72</v>
      </c>
      <c r="D55" s="3">
        <v>54.000000000000057</v>
      </c>
      <c r="E55" s="64" t="s">
        <v>200</v>
      </c>
      <c r="F55" s="64" t="s">
        <v>264</v>
      </c>
      <c r="G55" s="64"/>
      <c r="H55" t="s">
        <v>62</v>
      </c>
    </row>
    <row r="56" spans="1:8" x14ac:dyDescent="0.25">
      <c r="A56" t="s">
        <v>222</v>
      </c>
      <c r="B56" s="3">
        <v>1032</v>
      </c>
      <c r="C56" s="8" t="s">
        <v>111</v>
      </c>
      <c r="D56" s="3">
        <v>55.000000000000057</v>
      </c>
      <c r="E56" s="64" t="s">
        <v>252</v>
      </c>
      <c r="F56" s="64" t="s">
        <v>264</v>
      </c>
      <c r="G56" s="64"/>
      <c r="H56" t="s">
        <v>62</v>
      </c>
    </row>
    <row r="57" spans="1:8" x14ac:dyDescent="0.25">
      <c r="A57" t="s">
        <v>81</v>
      </c>
      <c r="B57" s="3">
        <v>1033</v>
      </c>
      <c r="C57" s="8" t="s">
        <v>111</v>
      </c>
      <c r="D57" s="3">
        <v>55.000000000000057</v>
      </c>
      <c r="E57" s="64" t="s">
        <v>252</v>
      </c>
      <c r="F57" s="64" t="s">
        <v>264</v>
      </c>
      <c r="G57" s="64"/>
      <c r="H57" t="s">
        <v>62</v>
      </c>
    </row>
    <row r="58" spans="1:8" x14ac:dyDescent="0.25">
      <c r="A58" t="s">
        <v>79</v>
      </c>
      <c r="B58" s="3">
        <v>1034</v>
      </c>
      <c r="C58" s="8" t="s">
        <v>79</v>
      </c>
      <c r="D58" s="3">
        <v>56.000000000000057</v>
      </c>
      <c r="E58" s="64" t="s">
        <v>195</v>
      </c>
      <c r="F58" s="64" t="s">
        <v>264</v>
      </c>
      <c r="G58" s="64"/>
      <c r="H58" t="s">
        <v>62</v>
      </c>
    </row>
    <row r="59" spans="1:8" x14ac:dyDescent="0.25">
      <c r="A59" t="s">
        <v>169</v>
      </c>
      <c r="B59" s="3">
        <v>1035</v>
      </c>
      <c r="C59" s="8" t="s">
        <v>224</v>
      </c>
      <c r="D59" s="3">
        <v>57.000000000000057</v>
      </c>
      <c r="E59" s="64" t="s">
        <v>252</v>
      </c>
      <c r="F59" s="64" t="s">
        <v>264</v>
      </c>
      <c r="G59" s="64"/>
      <c r="H59" t="s">
        <v>62</v>
      </c>
    </row>
    <row r="60" spans="1:8" x14ac:dyDescent="0.25">
      <c r="A60" t="s">
        <v>183</v>
      </c>
      <c r="B60" s="3">
        <v>52</v>
      </c>
      <c r="C60" s="8" t="s">
        <v>225</v>
      </c>
      <c r="D60" s="3">
        <v>58.000000000000064</v>
      </c>
      <c r="E60" s="64" t="s">
        <v>195</v>
      </c>
      <c r="F60" s="64" t="s">
        <v>264</v>
      </c>
      <c r="G60" s="64"/>
      <c r="H60" t="s">
        <v>32</v>
      </c>
    </row>
    <row r="61" spans="1:8" x14ac:dyDescent="0.25">
      <c r="A61" t="s">
        <v>225</v>
      </c>
      <c r="B61" s="3">
        <v>1036</v>
      </c>
      <c r="C61" s="8" t="s">
        <v>225</v>
      </c>
      <c r="D61" s="3">
        <v>58.000000000000064</v>
      </c>
      <c r="E61" s="64" t="s">
        <v>195</v>
      </c>
      <c r="F61" s="64" t="s">
        <v>264</v>
      </c>
      <c r="G61" s="64"/>
      <c r="H61" t="s">
        <v>62</v>
      </c>
    </row>
    <row r="62" spans="1:8" x14ac:dyDescent="0.25">
      <c r="A62" t="s">
        <v>183</v>
      </c>
      <c r="B62" s="3">
        <v>1037</v>
      </c>
      <c r="C62" s="8" t="s">
        <v>225</v>
      </c>
      <c r="D62" s="3">
        <v>58.000000000000064</v>
      </c>
      <c r="E62" s="64" t="s">
        <v>195</v>
      </c>
      <c r="F62" s="64" t="s">
        <v>264</v>
      </c>
      <c r="G62" s="64"/>
      <c r="H62" t="s">
        <v>62</v>
      </c>
    </row>
    <row r="63" spans="1:8" x14ac:dyDescent="0.25">
      <c r="A63" t="s">
        <v>113</v>
      </c>
      <c r="B63" s="3">
        <v>1038</v>
      </c>
      <c r="C63" s="8" t="s">
        <v>113</v>
      </c>
      <c r="D63" s="3">
        <v>59.000000000000064</v>
      </c>
      <c r="E63" s="64" t="s">
        <v>195</v>
      </c>
      <c r="F63" s="64" t="s">
        <v>264</v>
      </c>
      <c r="G63" s="64"/>
      <c r="H63" t="s">
        <v>62</v>
      </c>
    </row>
    <row r="64" spans="1:8" x14ac:dyDescent="0.25">
      <c r="A64" t="s">
        <v>64</v>
      </c>
      <c r="B64" s="3">
        <v>1040</v>
      </c>
      <c r="C64" s="8" t="s">
        <v>64</v>
      </c>
      <c r="D64" s="3">
        <v>61.000000000000064</v>
      </c>
      <c r="E64" s="64" t="s">
        <v>252</v>
      </c>
      <c r="F64" s="64" t="s">
        <v>264</v>
      </c>
      <c r="G64" s="64"/>
      <c r="H64" t="s">
        <v>62</v>
      </c>
    </row>
    <row r="65" spans="1:8" x14ac:dyDescent="0.25">
      <c r="A65" t="s">
        <v>256</v>
      </c>
      <c r="B65" s="3">
        <v>1041</v>
      </c>
      <c r="C65" s="8" t="s">
        <v>64</v>
      </c>
      <c r="D65" s="3">
        <v>61.000000000000064</v>
      </c>
      <c r="E65" s="64" t="s">
        <v>252</v>
      </c>
      <c r="F65" s="64" t="s">
        <v>264</v>
      </c>
      <c r="G65" s="64"/>
      <c r="H65" t="s">
        <v>62</v>
      </c>
    </row>
    <row r="66" spans="1:8" x14ac:dyDescent="0.25">
      <c r="A66" t="s">
        <v>82</v>
      </c>
      <c r="B66" s="3">
        <v>1043</v>
      </c>
      <c r="C66" s="8" t="s">
        <v>82</v>
      </c>
      <c r="D66" s="3">
        <v>63.000000000000064</v>
      </c>
      <c r="E66" s="64" t="s">
        <v>252</v>
      </c>
      <c r="F66" s="64" t="s">
        <v>264</v>
      </c>
      <c r="G66" s="64"/>
      <c r="H66" t="s">
        <v>62</v>
      </c>
    </row>
    <row r="67" spans="1:8" x14ac:dyDescent="0.25">
      <c r="A67" t="s">
        <v>63</v>
      </c>
      <c r="B67" s="3">
        <v>1044</v>
      </c>
      <c r="C67" s="8" t="s">
        <v>63</v>
      </c>
      <c r="D67" s="3">
        <v>64.000000000000057</v>
      </c>
      <c r="E67" s="64" t="s">
        <v>195</v>
      </c>
      <c r="F67" s="64" t="s">
        <v>264</v>
      </c>
      <c r="G67" s="64"/>
      <c r="H67" t="s">
        <v>62</v>
      </c>
    </row>
    <row r="68" spans="1:8" x14ac:dyDescent="0.25">
      <c r="A68" t="s">
        <v>68</v>
      </c>
      <c r="B68" s="3">
        <v>1046</v>
      </c>
      <c r="C68" s="8" t="s">
        <v>68</v>
      </c>
      <c r="D68" s="3">
        <v>66.000000000000014</v>
      </c>
      <c r="E68" s="64" t="s">
        <v>252</v>
      </c>
      <c r="F68" s="64" t="s">
        <v>264</v>
      </c>
      <c r="G68" s="64"/>
      <c r="H68" t="s">
        <v>62</v>
      </c>
    </row>
    <row r="69" spans="1:8" x14ac:dyDescent="0.25">
      <c r="A69" t="s">
        <v>78</v>
      </c>
      <c r="B69" s="3">
        <v>58</v>
      </c>
      <c r="C69" s="8" t="s">
        <v>78</v>
      </c>
      <c r="D69" s="3">
        <v>67</v>
      </c>
      <c r="E69" s="64" t="s">
        <v>252</v>
      </c>
      <c r="F69" s="64" t="s">
        <v>264</v>
      </c>
      <c r="G69" s="64"/>
      <c r="H69" t="s">
        <v>32</v>
      </c>
    </row>
    <row r="70" spans="1:8" x14ac:dyDescent="0.25">
      <c r="A70" t="s">
        <v>78</v>
      </c>
      <c r="B70" s="3">
        <v>1047</v>
      </c>
      <c r="C70" s="8" t="s">
        <v>78</v>
      </c>
      <c r="D70" s="3">
        <v>67.000000000000014</v>
      </c>
      <c r="E70" s="64" t="s">
        <v>252</v>
      </c>
      <c r="F70" s="64" t="s">
        <v>264</v>
      </c>
      <c r="G70" s="64"/>
      <c r="H70" t="s">
        <v>62</v>
      </c>
    </row>
    <row r="71" spans="1:8" x14ac:dyDescent="0.25">
      <c r="A71" t="s">
        <v>83</v>
      </c>
      <c r="B71" s="3">
        <v>1048</v>
      </c>
      <c r="C71" s="8" t="s">
        <v>83</v>
      </c>
      <c r="D71" s="3">
        <v>67.999999999999986</v>
      </c>
      <c r="E71" s="64" t="s">
        <v>252</v>
      </c>
      <c r="F71" s="64" t="s">
        <v>264</v>
      </c>
      <c r="G71" s="64"/>
      <c r="H71" t="s">
        <v>62</v>
      </c>
    </row>
    <row r="72" spans="1:8" x14ac:dyDescent="0.25">
      <c r="A72" t="s">
        <v>71</v>
      </c>
      <c r="B72" s="3">
        <v>1049</v>
      </c>
      <c r="C72" s="8" t="s">
        <v>71</v>
      </c>
      <c r="D72" s="3">
        <v>68.999999999999972</v>
      </c>
      <c r="E72" s="64" t="s">
        <v>197</v>
      </c>
      <c r="F72" s="64" t="s">
        <v>264</v>
      </c>
      <c r="G72" s="64"/>
      <c r="H72" t="s">
        <v>62</v>
      </c>
    </row>
    <row r="73" spans="1:8" x14ac:dyDescent="0.25">
      <c r="A73" t="s">
        <v>229</v>
      </c>
      <c r="B73" s="3">
        <v>1050</v>
      </c>
      <c r="C73" s="8" t="s">
        <v>229</v>
      </c>
      <c r="D73" s="3">
        <v>69.999999999999972</v>
      </c>
      <c r="E73" s="64" t="s">
        <v>195</v>
      </c>
      <c r="F73" s="64" t="s">
        <v>264</v>
      </c>
      <c r="G73" s="64"/>
      <c r="H73" t="s">
        <v>62</v>
      </c>
    </row>
    <row r="74" spans="1:8" x14ac:dyDescent="0.25">
      <c r="A74" t="s">
        <v>126</v>
      </c>
      <c r="B74" s="3">
        <v>1051</v>
      </c>
      <c r="C74" s="8" t="s">
        <v>229</v>
      </c>
      <c r="D74" s="3">
        <v>69.999999999999972</v>
      </c>
      <c r="E74" s="64" t="s">
        <v>195</v>
      </c>
      <c r="F74" s="64" t="s">
        <v>264</v>
      </c>
      <c r="G74" s="64"/>
      <c r="H74" t="s">
        <v>62</v>
      </c>
    </row>
    <row r="75" spans="1:8" x14ac:dyDescent="0.25">
      <c r="A75" t="s">
        <v>162</v>
      </c>
      <c r="B75" s="3">
        <v>1052</v>
      </c>
      <c r="C75" s="8" t="s">
        <v>230</v>
      </c>
      <c r="D75" s="3">
        <v>70.999999999999972</v>
      </c>
      <c r="E75" s="64" t="s">
        <v>199</v>
      </c>
      <c r="F75" s="64" t="s">
        <v>264</v>
      </c>
      <c r="G75" s="64"/>
      <c r="H75" t="s">
        <v>62</v>
      </c>
    </row>
    <row r="76" spans="1:8" x14ac:dyDescent="0.25">
      <c r="A76" t="s">
        <v>257</v>
      </c>
      <c r="B76" s="3">
        <v>1053</v>
      </c>
      <c r="C76" s="8" t="s">
        <v>231</v>
      </c>
      <c r="D76" s="3">
        <v>71.999999999999972</v>
      </c>
      <c r="E76" s="64" t="s">
        <v>195</v>
      </c>
      <c r="F76" s="64" t="s">
        <v>264</v>
      </c>
      <c r="G76" s="64"/>
      <c r="H76" t="s">
        <v>62</v>
      </c>
    </row>
    <row r="77" spans="1:8" x14ac:dyDescent="0.25">
      <c r="A77" t="s">
        <v>65</v>
      </c>
      <c r="B77" s="3">
        <v>1054</v>
      </c>
      <c r="C77" s="8" t="s">
        <v>231</v>
      </c>
      <c r="D77" s="3">
        <v>71.999999999999972</v>
      </c>
      <c r="E77" s="64" t="s">
        <v>195</v>
      </c>
      <c r="F77" s="64" t="s">
        <v>264</v>
      </c>
      <c r="G77" s="64"/>
      <c r="H77" t="s">
        <v>62</v>
      </c>
    </row>
    <row r="78" spans="1:8" x14ac:dyDescent="0.25">
      <c r="A78" t="s">
        <v>171</v>
      </c>
      <c r="B78" s="3">
        <v>1055</v>
      </c>
      <c r="C78" s="8" t="s">
        <v>232</v>
      </c>
      <c r="D78" s="3">
        <v>72.999999999999972</v>
      </c>
      <c r="E78" s="64" t="s">
        <v>252</v>
      </c>
      <c r="F78" s="64" t="s">
        <v>264</v>
      </c>
      <c r="G78" s="64"/>
      <c r="H78" t="s">
        <v>62</v>
      </c>
    </row>
    <row r="79" spans="1:8" x14ac:dyDescent="0.25">
      <c r="A79" t="s">
        <v>172</v>
      </c>
      <c r="B79" s="3">
        <v>1058</v>
      </c>
      <c r="C79" s="8" t="s">
        <v>234</v>
      </c>
      <c r="D79" s="3">
        <v>75.999999999999972</v>
      </c>
      <c r="E79" s="64" t="s">
        <v>195</v>
      </c>
      <c r="F79" s="64" t="s">
        <v>264</v>
      </c>
      <c r="G79" s="64"/>
      <c r="H79" t="s">
        <v>62</v>
      </c>
    </row>
    <row r="80" spans="1:8" x14ac:dyDescent="0.25">
      <c r="A80" t="s">
        <v>173</v>
      </c>
      <c r="B80" s="3">
        <v>1059</v>
      </c>
      <c r="C80" s="8" t="s">
        <v>235</v>
      </c>
      <c r="D80" s="3">
        <v>76.999999999999972</v>
      </c>
      <c r="E80" s="64" t="s">
        <v>195</v>
      </c>
      <c r="F80" s="64" t="s">
        <v>264</v>
      </c>
      <c r="G80" s="64"/>
      <c r="H80" t="s">
        <v>62</v>
      </c>
    </row>
    <row r="81" spans="1:8" x14ac:dyDescent="0.25">
      <c r="A81" t="s">
        <v>91</v>
      </c>
      <c r="B81" s="3">
        <v>53</v>
      </c>
      <c r="C81" s="8" t="s">
        <v>236</v>
      </c>
      <c r="D81" s="3">
        <v>77.999999999999972</v>
      </c>
      <c r="E81" s="64" t="s">
        <v>200</v>
      </c>
      <c r="F81" s="64" t="s">
        <v>264</v>
      </c>
      <c r="G81" s="64"/>
      <c r="H81" t="s">
        <v>32</v>
      </c>
    </row>
    <row r="82" spans="1:8" x14ac:dyDescent="0.25">
      <c r="A82" t="s">
        <v>91</v>
      </c>
      <c r="B82" s="3">
        <v>1060</v>
      </c>
      <c r="C82" s="8" t="s">
        <v>236</v>
      </c>
      <c r="D82" s="3">
        <v>77.999999999999972</v>
      </c>
      <c r="E82" s="64" t="s">
        <v>200</v>
      </c>
      <c r="F82" s="64" t="s">
        <v>264</v>
      </c>
      <c r="G82" s="64"/>
      <c r="H82" t="s">
        <v>62</v>
      </c>
    </row>
    <row r="83" spans="1:8" x14ac:dyDescent="0.25">
      <c r="A83" t="s">
        <v>174</v>
      </c>
      <c r="B83" s="3">
        <v>1062</v>
      </c>
      <c r="C83" s="8" t="s">
        <v>237</v>
      </c>
      <c r="D83" s="3">
        <v>79.999999999999972</v>
      </c>
      <c r="E83" s="64" t="s">
        <v>197</v>
      </c>
      <c r="F83" s="64" t="s">
        <v>264</v>
      </c>
      <c r="G83" s="64"/>
      <c r="H83" t="s">
        <v>62</v>
      </c>
    </row>
    <row r="84" spans="1:8" x14ac:dyDescent="0.25">
      <c r="A84" t="s">
        <v>117</v>
      </c>
      <c r="B84" s="3">
        <v>1063</v>
      </c>
      <c r="C84" s="8" t="s">
        <v>237</v>
      </c>
      <c r="D84" s="3">
        <v>79.999999999999972</v>
      </c>
      <c r="E84" s="64" t="s">
        <v>197</v>
      </c>
      <c r="F84" s="64" t="s">
        <v>264</v>
      </c>
      <c r="G84" s="64"/>
      <c r="H84" t="s">
        <v>62</v>
      </c>
    </row>
    <row r="85" spans="1:8" x14ac:dyDescent="0.25">
      <c r="A85" t="s">
        <v>204</v>
      </c>
      <c r="B85" s="3">
        <v>1070</v>
      </c>
      <c r="C85" s="8" t="s">
        <v>204</v>
      </c>
      <c r="D85" s="3">
        <v>86.999999999999972</v>
      </c>
      <c r="E85" s="64" t="s">
        <v>195</v>
      </c>
      <c r="F85" s="64" t="s">
        <v>264</v>
      </c>
      <c r="G85" s="64"/>
      <c r="H85" t="s">
        <v>62</v>
      </c>
    </row>
    <row r="86" spans="1:8" x14ac:dyDescent="0.25">
      <c r="A86" t="s">
        <v>178</v>
      </c>
      <c r="B86" s="3">
        <v>1074</v>
      </c>
      <c r="C86" s="8" t="s">
        <v>241</v>
      </c>
      <c r="D86" s="3">
        <v>90.999999999999972</v>
      </c>
      <c r="E86" s="64" t="s">
        <v>199</v>
      </c>
      <c r="F86" s="64" t="s">
        <v>264</v>
      </c>
      <c r="G86" s="64"/>
      <c r="H86" t="s">
        <v>62</v>
      </c>
    </row>
    <row r="87" spans="1:8" x14ac:dyDescent="0.25">
      <c r="A87" t="s">
        <v>180</v>
      </c>
      <c r="B87" s="3">
        <v>1076</v>
      </c>
      <c r="C87" s="8" t="s">
        <v>243</v>
      </c>
      <c r="D87" s="3">
        <v>92.999999999999972</v>
      </c>
      <c r="E87" s="64" t="s">
        <v>199</v>
      </c>
      <c r="F87" s="64" t="s">
        <v>264</v>
      </c>
      <c r="G87" s="64"/>
      <c r="H87" t="s">
        <v>62</v>
      </c>
    </row>
    <row r="88" spans="1:8" x14ac:dyDescent="0.25">
      <c r="A88" t="s">
        <v>90</v>
      </c>
      <c r="B88" s="3">
        <v>1083</v>
      </c>
      <c r="C88" s="8" t="s">
        <v>90</v>
      </c>
      <c r="D88" s="3">
        <v>100.99999999999997</v>
      </c>
      <c r="E88" s="64" t="s">
        <v>217</v>
      </c>
      <c r="F88" s="64" t="s">
        <v>264</v>
      </c>
      <c r="G88" s="64"/>
      <c r="H88" t="s">
        <v>62</v>
      </c>
    </row>
    <row r="89" spans="1:8" x14ac:dyDescent="0.25">
      <c r="A89" t="s">
        <v>92</v>
      </c>
      <c r="B89" s="3">
        <v>55</v>
      </c>
      <c r="C89" s="8" t="s">
        <v>92</v>
      </c>
      <c r="D89" s="3">
        <v>101.99999999999997</v>
      </c>
      <c r="E89" s="64" t="s">
        <v>197</v>
      </c>
      <c r="F89" s="64" t="s">
        <v>264</v>
      </c>
      <c r="G89" s="64"/>
      <c r="H89" t="s">
        <v>32</v>
      </c>
    </row>
    <row r="90" spans="1:8" x14ac:dyDescent="0.25">
      <c r="A90" t="s">
        <v>92</v>
      </c>
      <c r="B90" s="3">
        <v>1085</v>
      </c>
      <c r="C90" t="s">
        <v>92</v>
      </c>
      <c r="D90" s="3">
        <v>101.99999999999997</v>
      </c>
      <c r="E90" s="64" t="s">
        <v>228</v>
      </c>
      <c r="F90" s="64" t="s">
        <v>264</v>
      </c>
      <c r="G90" s="64"/>
      <c r="H90" t="s">
        <v>62</v>
      </c>
    </row>
    <row r="91" spans="1:8" x14ac:dyDescent="0.25">
      <c r="A91" t="s">
        <v>92</v>
      </c>
      <c r="B91" s="3">
        <v>205</v>
      </c>
      <c r="C91" t="s">
        <v>92</v>
      </c>
      <c r="D91" s="3">
        <v>102</v>
      </c>
      <c r="E91" s="64" t="s">
        <v>228</v>
      </c>
      <c r="F91" s="64" t="s">
        <v>264</v>
      </c>
      <c r="G91" s="64"/>
      <c r="H91" t="s">
        <v>32</v>
      </c>
    </row>
    <row r="92" spans="1:8" x14ac:dyDescent="0.25">
      <c r="A92" t="s">
        <v>253</v>
      </c>
      <c r="B92" s="3">
        <v>56</v>
      </c>
      <c r="C92" s="8" t="s">
        <v>253</v>
      </c>
      <c r="D92" s="3">
        <v>118.99999999999997</v>
      </c>
      <c r="E92" s="65" t="s">
        <v>196</v>
      </c>
      <c r="F92" s="65" t="s">
        <v>264</v>
      </c>
      <c r="G92" s="65"/>
      <c r="H92" t="s">
        <v>32</v>
      </c>
    </row>
    <row r="93" spans="1:8" x14ac:dyDescent="0.25">
      <c r="A93" t="s">
        <v>132</v>
      </c>
      <c r="B93" s="3">
        <v>187</v>
      </c>
      <c r="C93" t="s">
        <v>247</v>
      </c>
      <c r="D93" s="3">
        <v>129</v>
      </c>
      <c r="E93" s="64" t="s">
        <v>248</v>
      </c>
      <c r="F93" s="64" t="s">
        <v>264</v>
      </c>
      <c r="G93" s="64"/>
      <c r="H93" t="s">
        <v>32</v>
      </c>
    </row>
    <row r="94" spans="1:8" x14ac:dyDescent="0.25">
      <c r="A94" t="s">
        <v>249</v>
      </c>
      <c r="B94" s="3">
        <v>199</v>
      </c>
      <c r="C94" t="s">
        <v>249</v>
      </c>
      <c r="D94" s="3">
        <v>141</v>
      </c>
      <c r="E94" s="64" t="s">
        <v>228</v>
      </c>
      <c r="F94" s="64" t="s">
        <v>264</v>
      </c>
      <c r="G94" s="64"/>
      <c r="H94" t="s">
        <v>32</v>
      </c>
    </row>
    <row r="95" spans="1:8" x14ac:dyDescent="0.25">
      <c r="A95" t="s">
        <v>250</v>
      </c>
      <c r="B95" s="3">
        <v>200</v>
      </c>
      <c r="C95" t="s">
        <v>250</v>
      </c>
      <c r="D95" s="3">
        <v>142</v>
      </c>
      <c r="E95" s="64" t="s">
        <v>227</v>
      </c>
      <c r="F95" s="64" t="s">
        <v>264</v>
      </c>
      <c r="G95" s="64"/>
      <c r="H95" t="s">
        <v>32</v>
      </c>
    </row>
    <row r="96" spans="1:8" x14ac:dyDescent="0.25">
      <c r="A96" t="s">
        <v>103</v>
      </c>
      <c r="B96" s="3">
        <v>1003</v>
      </c>
      <c r="C96" s="8" t="s">
        <v>0</v>
      </c>
      <c r="D96" s="3">
        <v>0.99999999999999978</v>
      </c>
      <c r="E96" s="64" t="s">
        <v>195</v>
      </c>
      <c r="F96" s="64" t="s">
        <v>265</v>
      </c>
      <c r="G96" s="64"/>
      <c r="H96" t="s">
        <v>62</v>
      </c>
    </row>
    <row r="97" spans="1:8" x14ac:dyDescent="0.25">
      <c r="A97" t="s">
        <v>136</v>
      </c>
      <c r="B97" s="3">
        <v>3</v>
      </c>
      <c r="C97" s="8" t="s">
        <v>136</v>
      </c>
      <c r="D97" s="3">
        <v>1.9999999999999996</v>
      </c>
      <c r="E97" s="64" t="s">
        <v>195</v>
      </c>
      <c r="F97" s="64" t="s">
        <v>265</v>
      </c>
      <c r="G97" s="64"/>
      <c r="H97" t="s">
        <v>32</v>
      </c>
    </row>
    <row r="98" spans="1:8" x14ac:dyDescent="0.25">
      <c r="A98" t="s">
        <v>104</v>
      </c>
      <c r="B98" s="3">
        <v>10</v>
      </c>
      <c r="C98" s="8" t="s">
        <v>137</v>
      </c>
      <c r="D98" s="3">
        <v>3.9999999999999987</v>
      </c>
      <c r="E98" s="64" t="s">
        <v>196</v>
      </c>
      <c r="F98" s="64" t="s">
        <v>265</v>
      </c>
      <c r="G98" s="64"/>
      <c r="H98" t="s">
        <v>32</v>
      </c>
    </row>
    <row r="99" spans="1:8" x14ac:dyDescent="0.25">
      <c r="A99" t="s">
        <v>6</v>
      </c>
      <c r="B99" s="3">
        <v>11</v>
      </c>
      <c r="C99" s="8" t="s">
        <v>6</v>
      </c>
      <c r="D99" s="3">
        <v>4.9999999999999991</v>
      </c>
      <c r="E99" s="64" t="s">
        <v>197</v>
      </c>
      <c r="F99" s="64" t="s">
        <v>265</v>
      </c>
      <c r="G99" s="64"/>
      <c r="H99" t="s">
        <v>32</v>
      </c>
    </row>
    <row r="100" spans="1:8" x14ac:dyDescent="0.25">
      <c r="A100" t="s">
        <v>12</v>
      </c>
      <c r="B100" s="3">
        <v>12</v>
      </c>
      <c r="C100" s="8" t="s">
        <v>12</v>
      </c>
      <c r="D100" s="3">
        <v>6.0000000000000018</v>
      </c>
      <c r="E100" s="64" t="s">
        <v>252</v>
      </c>
      <c r="F100" s="64" t="s">
        <v>265</v>
      </c>
      <c r="G100" s="64"/>
      <c r="H100" t="s">
        <v>32</v>
      </c>
    </row>
    <row r="101" spans="1:8" x14ac:dyDescent="0.25">
      <c r="A101" t="s">
        <v>16</v>
      </c>
      <c r="B101" s="3">
        <v>25</v>
      </c>
      <c r="C101" s="8" t="s">
        <v>16</v>
      </c>
      <c r="D101" s="3">
        <v>18.999999999999982</v>
      </c>
      <c r="E101" s="64" t="s">
        <v>252</v>
      </c>
      <c r="F101" s="64" t="s">
        <v>265</v>
      </c>
      <c r="G101" s="64"/>
      <c r="H101" t="s">
        <v>32</v>
      </c>
    </row>
    <row r="102" spans="1:8" x14ac:dyDescent="0.25">
      <c r="A102" t="s">
        <v>142</v>
      </c>
      <c r="B102" s="3">
        <v>27</v>
      </c>
      <c r="C102" s="8" t="s">
        <v>142</v>
      </c>
      <c r="D102" s="3">
        <v>20.999999999999982</v>
      </c>
      <c r="E102" s="64" t="s">
        <v>195</v>
      </c>
      <c r="F102" s="64" t="s">
        <v>265</v>
      </c>
      <c r="G102" s="64"/>
      <c r="H102" t="s">
        <v>32</v>
      </c>
    </row>
    <row r="103" spans="1:8" x14ac:dyDescent="0.25">
      <c r="A103" t="s">
        <v>116</v>
      </c>
      <c r="B103" s="3">
        <v>28</v>
      </c>
      <c r="C103" s="8" t="s">
        <v>116</v>
      </c>
      <c r="D103" s="3">
        <v>21.999999999999982</v>
      </c>
      <c r="E103" s="64" t="s">
        <v>201</v>
      </c>
      <c r="F103" s="64" t="s">
        <v>265</v>
      </c>
      <c r="G103" s="64"/>
      <c r="H103" t="s">
        <v>32</v>
      </c>
    </row>
    <row r="104" spans="1:8" x14ac:dyDescent="0.25">
      <c r="A104" t="s">
        <v>118</v>
      </c>
      <c r="B104" s="3">
        <v>32</v>
      </c>
      <c r="C104" s="8" t="s">
        <v>118</v>
      </c>
      <c r="D104" s="3">
        <v>25.999999999999982</v>
      </c>
      <c r="E104" s="64" t="s">
        <v>201</v>
      </c>
      <c r="F104" s="64" t="s">
        <v>265</v>
      </c>
      <c r="G104" s="64"/>
      <c r="H104" t="s">
        <v>32</v>
      </c>
    </row>
    <row r="105" spans="1:8" x14ac:dyDescent="0.25">
      <c r="A105" t="s">
        <v>123</v>
      </c>
      <c r="B105" s="3">
        <v>34</v>
      </c>
      <c r="C105" s="8" t="s">
        <v>123</v>
      </c>
      <c r="D105" s="3">
        <v>27.999999999999982</v>
      </c>
      <c r="E105" s="64" t="s">
        <v>199</v>
      </c>
      <c r="F105" s="64" t="s">
        <v>265</v>
      </c>
      <c r="G105" s="64"/>
      <c r="H105" t="s">
        <v>32</v>
      </c>
    </row>
    <row r="106" spans="1:8" x14ac:dyDescent="0.25">
      <c r="A106" t="s">
        <v>25</v>
      </c>
      <c r="B106" s="3">
        <v>35</v>
      </c>
      <c r="C106" s="8" t="s">
        <v>25</v>
      </c>
      <c r="D106" s="3">
        <v>28.999999999999982</v>
      </c>
      <c r="E106" s="64" t="s">
        <v>252</v>
      </c>
      <c r="F106" s="64" t="s">
        <v>265</v>
      </c>
      <c r="G106" s="64"/>
      <c r="H106" t="s">
        <v>32</v>
      </c>
    </row>
    <row r="107" spans="1:8" x14ac:dyDescent="0.25">
      <c r="A107" t="s">
        <v>143</v>
      </c>
      <c r="B107" s="3">
        <v>36</v>
      </c>
      <c r="C107" s="8" t="s">
        <v>143</v>
      </c>
      <c r="D107" s="3">
        <v>29.999999999999982</v>
      </c>
      <c r="E107" s="64" t="s">
        <v>199</v>
      </c>
      <c r="F107" s="64" t="s">
        <v>265</v>
      </c>
      <c r="G107" s="64"/>
      <c r="H107" t="s">
        <v>32</v>
      </c>
    </row>
    <row r="108" spans="1:8" x14ac:dyDescent="0.25">
      <c r="A108" t="s">
        <v>144</v>
      </c>
      <c r="B108" s="3">
        <v>38</v>
      </c>
      <c r="C108" s="8" t="s">
        <v>144</v>
      </c>
      <c r="D108" s="3">
        <v>31.999999999999982</v>
      </c>
      <c r="E108" s="64" t="s">
        <v>195</v>
      </c>
      <c r="F108" s="64" t="s">
        <v>265</v>
      </c>
      <c r="G108" s="64"/>
      <c r="H108" t="s">
        <v>32</v>
      </c>
    </row>
    <row r="109" spans="1:8" x14ac:dyDescent="0.25">
      <c r="A109" t="s">
        <v>145</v>
      </c>
      <c r="B109" s="3">
        <v>39</v>
      </c>
      <c r="C109" s="8" t="s">
        <v>145</v>
      </c>
      <c r="D109" s="3">
        <v>33.000000000000021</v>
      </c>
      <c r="E109" s="64" t="s">
        <v>217</v>
      </c>
      <c r="F109" s="64" t="s">
        <v>265</v>
      </c>
      <c r="G109" s="64"/>
      <c r="H109" t="s">
        <v>32</v>
      </c>
    </row>
    <row r="110" spans="1:8" x14ac:dyDescent="0.25">
      <c r="A110" t="s">
        <v>20</v>
      </c>
      <c r="B110" s="3">
        <v>41</v>
      </c>
      <c r="C110" s="8" t="s">
        <v>20</v>
      </c>
      <c r="D110" s="3">
        <v>35.000000000000057</v>
      </c>
      <c r="E110" s="64" t="s">
        <v>252</v>
      </c>
      <c r="F110" s="64" t="s">
        <v>265</v>
      </c>
      <c r="G110" s="64"/>
      <c r="H110" t="s">
        <v>32</v>
      </c>
    </row>
    <row r="111" spans="1:8" x14ac:dyDescent="0.25">
      <c r="A111" t="s">
        <v>24</v>
      </c>
      <c r="B111" s="3">
        <v>42</v>
      </c>
      <c r="C111" s="8" t="s">
        <v>24</v>
      </c>
      <c r="D111" s="3">
        <v>36.000000000000057</v>
      </c>
      <c r="E111" s="64" t="s">
        <v>252</v>
      </c>
      <c r="F111" s="64" t="s">
        <v>265</v>
      </c>
      <c r="G111" s="64"/>
      <c r="H111" t="s">
        <v>32</v>
      </c>
    </row>
    <row r="112" spans="1:8" x14ac:dyDescent="0.25">
      <c r="A112" t="s">
        <v>165</v>
      </c>
      <c r="B112" s="3">
        <v>43</v>
      </c>
      <c r="C112" s="8" t="s">
        <v>26</v>
      </c>
      <c r="D112" s="3">
        <v>37.000000000000057</v>
      </c>
      <c r="E112" s="64" t="s">
        <v>195</v>
      </c>
      <c r="F112" s="64" t="s">
        <v>265</v>
      </c>
      <c r="G112" s="64"/>
      <c r="H112" t="s">
        <v>32</v>
      </c>
    </row>
    <row r="113" spans="1:8" x14ac:dyDescent="0.25">
      <c r="A113" t="s">
        <v>28</v>
      </c>
      <c r="B113" s="3">
        <v>45</v>
      </c>
      <c r="C113" s="8" t="s">
        <v>28</v>
      </c>
      <c r="D113" s="3">
        <v>39.000000000000057</v>
      </c>
      <c r="E113" s="64" t="s">
        <v>199</v>
      </c>
      <c r="F113" s="64" t="s">
        <v>265</v>
      </c>
      <c r="G113" s="64"/>
      <c r="H113" t="s">
        <v>32</v>
      </c>
    </row>
    <row r="114" spans="1:8" x14ac:dyDescent="0.25">
      <c r="A114" t="s">
        <v>219</v>
      </c>
      <c r="B114" s="3">
        <v>46</v>
      </c>
      <c r="C114" s="8" t="s">
        <v>219</v>
      </c>
      <c r="D114" s="3">
        <v>41.000000000000057</v>
      </c>
      <c r="E114" s="64" t="s">
        <v>200</v>
      </c>
      <c r="F114" s="64" t="s">
        <v>265</v>
      </c>
      <c r="G114" s="64"/>
      <c r="H114" t="s">
        <v>32</v>
      </c>
    </row>
    <row r="115" spans="1:8" x14ac:dyDescent="0.25">
      <c r="A115" t="s">
        <v>146</v>
      </c>
      <c r="B115" s="3">
        <v>47</v>
      </c>
      <c r="C115" s="8" t="s">
        <v>219</v>
      </c>
      <c r="D115" s="3">
        <v>41.000000000000057</v>
      </c>
      <c r="E115" s="64" t="s">
        <v>200</v>
      </c>
      <c r="F115" s="64" t="s">
        <v>265</v>
      </c>
      <c r="G115" s="64"/>
      <c r="H115" t="s">
        <v>32</v>
      </c>
    </row>
    <row r="116" spans="1:8" x14ac:dyDescent="0.25">
      <c r="A116" t="s">
        <v>219</v>
      </c>
      <c r="B116" s="3">
        <v>1018</v>
      </c>
      <c r="C116" s="8" t="s">
        <v>219</v>
      </c>
      <c r="D116" s="3">
        <v>41.000000000000057</v>
      </c>
      <c r="E116" s="64" t="s">
        <v>200</v>
      </c>
      <c r="F116" s="64" t="s">
        <v>265</v>
      </c>
      <c r="G116" s="64"/>
      <c r="H116" t="s">
        <v>62</v>
      </c>
    </row>
    <row r="117" spans="1:8" x14ac:dyDescent="0.25">
      <c r="A117" t="s">
        <v>166</v>
      </c>
      <c r="B117" s="3">
        <v>1019</v>
      </c>
      <c r="C117" s="8" t="s">
        <v>219</v>
      </c>
      <c r="D117" s="3">
        <v>41.000000000000057</v>
      </c>
      <c r="E117" s="64" t="s">
        <v>200</v>
      </c>
      <c r="F117" s="64" t="s">
        <v>265</v>
      </c>
      <c r="G117" s="64"/>
      <c r="H117" t="s">
        <v>62</v>
      </c>
    </row>
    <row r="118" spans="1:8" x14ac:dyDescent="0.25">
      <c r="A118" t="s">
        <v>30</v>
      </c>
      <c r="B118" s="3">
        <v>48</v>
      </c>
      <c r="C118" s="8" t="s">
        <v>30</v>
      </c>
      <c r="D118" s="3">
        <v>42.000000000000057</v>
      </c>
      <c r="E118" s="64" t="s">
        <v>200</v>
      </c>
      <c r="F118" s="64" t="s">
        <v>265</v>
      </c>
      <c r="G118" s="64"/>
      <c r="H118" t="s">
        <v>32</v>
      </c>
    </row>
    <row r="119" spans="1:8" x14ac:dyDescent="0.25">
      <c r="A119" t="s">
        <v>131</v>
      </c>
      <c r="B119" s="3">
        <v>50</v>
      </c>
      <c r="C119" s="8" t="s">
        <v>131</v>
      </c>
      <c r="D119" s="3">
        <v>44.000000000000057</v>
      </c>
      <c r="E119" s="64" t="s">
        <v>217</v>
      </c>
      <c r="F119" s="64" t="s">
        <v>265</v>
      </c>
      <c r="G119" s="64"/>
      <c r="H119" t="s">
        <v>32</v>
      </c>
    </row>
    <row r="120" spans="1:8" x14ac:dyDescent="0.25">
      <c r="A120" t="s">
        <v>131</v>
      </c>
      <c r="B120" s="3">
        <v>51</v>
      </c>
      <c r="C120" s="8" t="s">
        <v>131</v>
      </c>
      <c r="D120" s="3">
        <v>44.000000000000057</v>
      </c>
      <c r="E120" s="64" t="s">
        <v>217</v>
      </c>
      <c r="F120" s="64" t="s">
        <v>265</v>
      </c>
      <c r="G120" s="64"/>
      <c r="H120" t="s">
        <v>32</v>
      </c>
    </row>
    <row r="121" spans="1:8" x14ac:dyDescent="0.25">
      <c r="A121" t="s">
        <v>66</v>
      </c>
      <c r="B121" s="3">
        <v>1020</v>
      </c>
      <c r="C121" s="8" t="s">
        <v>66</v>
      </c>
      <c r="D121" s="3">
        <v>45.000000000000057</v>
      </c>
      <c r="E121" s="64" t="s">
        <v>200</v>
      </c>
      <c r="F121" s="64" t="s">
        <v>265</v>
      </c>
      <c r="G121" s="64"/>
      <c r="H121" t="s">
        <v>62</v>
      </c>
    </row>
    <row r="122" spans="1:8" x14ac:dyDescent="0.25">
      <c r="A122" t="s">
        <v>106</v>
      </c>
      <c r="B122" s="3">
        <v>1022</v>
      </c>
      <c r="C122" s="8" t="s">
        <v>106</v>
      </c>
      <c r="D122" s="3">
        <v>47.000000000000057</v>
      </c>
      <c r="E122" s="64" t="s">
        <v>201</v>
      </c>
      <c r="F122" s="64" t="s">
        <v>265</v>
      </c>
      <c r="G122" s="64"/>
      <c r="H122" t="s">
        <v>62</v>
      </c>
    </row>
    <row r="123" spans="1:8" x14ac:dyDescent="0.25">
      <c r="A123" t="s">
        <v>170</v>
      </c>
      <c r="B123" s="3">
        <v>1039</v>
      </c>
      <c r="C123" s="8" t="s">
        <v>226</v>
      </c>
      <c r="D123" s="3">
        <v>60.000000000000064</v>
      </c>
      <c r="E123" s="64" t="s">
        <v>199</v>
      </c>
      <c r="F123" s="64" t="s">
        <v>265</v>
      </c>
      <c r="G123" s="64"/>
      <c r="H123" t="s">
        <v>62</v>
      </c>
    </row>
    <row r="124" spans="1:8" x14ac:dyDescent="0.25">
      <c r="A124" t="s">
        <v>114</v>
      </c>
      <c r="B124" s="3">
        <v>1042</v>
      </c>
      <c r="C124" s="8" t="s">
        <v>114</v>
      </c>
      <c r="D124" s="3">
        <v>62.000000000000064</v>
      </c>
      <c r="E124" s="64" t="s">
        <v>200</v>
      </c>
      <c r="F124" s="64" t="s">
        <v>265</v>
      </c>
      <c r="G124" s="64"/>
      <c r="H124" t="s">
        <v>62</v>
      </c>
    </row>
    <row r="125" spans="1:8" x14ac:dyDescent="0.25">
      <c r="A125" t="s">
        <v>119</v>
      </c>
      <c r="B125" s="3">
        <v>1045</v>
      </c>
      <c r="C125" s="8" t="s">
        <v>119</v>
      </c>
      <c r="D125" s="3">
        <v>65.000000000000057</v>
      </c>
      <c r="E125" s="64" t="s">
        <v>195</v>
      </c>
      <c r="F125" s="64" t="s">
        <v>265</v>
      </c>
      <c r="G125" s="64"/>
      <c r="H125" t="s">
        <v>62</v>
      </c>
    </row>
    <row r="126" spans="1:8" x14ac:dyDescent="0.25">
      <c r="A126" t="s">
        <v>105</v>
      </c>
      <c r="B126" s="3">
        <v>1056</v>
      </c>
      <c r="C126" s="8" t="s">
        <v>105</v>
      </c>
      <c r="D126" s="3">
        <v>73.999999999999972</v>
      </c>
      <c r="E126" s="64" t="s">
        <v>199</v>
      </c>
      <c r="F126" s="64" t="s">
        <v>265</v>
      </c>
      <c r="G126" s="64"/>
      <c r="H126" t="s">
        <v>62</v>
      </c>
    </row>
    <row r="127" spans="1:8" x14ac:dyDescent="0.25">
      <c r="A127" t="s">
        <v>161</v>
      </c>
      <c r="B127" s="3">
        <v>1057</v>
      </c>
      <c r="C127" s="8" t="s">
        <v>233</v>
      </c>
      <c r="D127" s="3">
        <v>74.999999999999972</v>
      </c>
      <c r="E127" s="64" t="s">
        <v>199</v>
      </c>
      <c r="F127" s="64" t="s">
        <v>265</v>
      </c>
      <c r="G127" s="64"/>
      <c r="H127" t="s">
        <v>62</v>
      </c>
    </row>
    <row r="128" spans="1:8" x14ac:dyDescent="0.25">
      <c r="A128" t="s">
        <v>109</v>
      </c>
      <c r="B128" s="3">
        <v>1061</v>
      </c>
      <c r="C128" s="8" t="s">
        <v>109</v>
      </c>
      <c r="D128" s="3">
        <v>78.999999999999972</v>
      </c>
      <c r="E128" s="64" t="s">
        <v>199</v>
      </c>
      <c r="F128" s="64" t="s">
        <v>265</v>
      </c>
      <c r="G128" s="64"/>
      <c r="H128" t="s">
        <v>62</v>
      </c>
    </row>
    <row r="129" spans="1:8" x14ac:dyDescent="0.25">
      <c r="A129" t="s">
        <v>175</v>
      </c>
      <c r="B129" s="3">
        <v>1064</v>
      </c>
      <c r="C129" s="8" t="s">
        <v>238</v>
      </c>
      <c r="D129" s="3">
        <v>80.999999999999972</v>
      </c>
      <c r="E129" s="64" t="s">
        <v>199</v>
      </c>
      <c r="F129" s="64" t="s">
        <v>265</v>
      </c>
      <c r="G129" s="64"/>
      <c r="H129" t="s">
        <v>62</v>
      </c>
    </row>
    <row r="130" spans="1:8" x14ac:dyDescent="0.25">
      <c r="A130" t="s">
        <v>112</v>
      </c>
      <c r="B130" s="3">
        <v>1065</v>
      </c>
      <c r="C130" s="8" t="s">
        <v>112</v>
      </c>
      <c r="D130" s="3">
        <v>81.999999999999972</v>
      </c>
      <c r="E130" s="64" t="s">
        <v>199</v>
      </c>
      <c r="F130" s="64" t="s">
        <v>265</v>
      </c>
      <c r="G130" s="64"/>
      <c r="H130" t="s">
        <v>62</v>
      </c>
    </row>
    <row r="131" spans="1:8" x14ac:dyDescent="0.25">
      <c r="A131" t="s">
        <v>176</v>
      </c>
      <c r="B131" s="3">
        <v>1066</v>
      </c>
      <c r="C131" s="8" t="s">
        <v>239</v>
      </c>
      <c r="D131" s="3">
        <v>82.999999999999972</v>
      </c>
      <c r="E131" s="64" t="s">
        <v>199</v>
      </c>
      <c r="F131" s="64" t="s">
        <v>265</v>
      </c>
      <c r="G131" s="64"/>
      <c r="H131" t="s">
        <v>62</v>
      </c>
    </row>
    <row r="132" spans="1:8" x14ac:dyDescent="0.25">
      <c r="A132" t="s">
        <v>120</v>
      </c>
      <c r="B132" s="3">
        <v>1067</v>
      </c>
      <c r="C132" s="8" t="s">
        <v>120</v>
      </c>
      <c r="D132" s="3">
        <v>83.999999999999972</v>
      </c>
      <c r="E132" s="64" t="s">
        <v>199</v>
      </c>
      <c r="F132" s="64" t="s">
        <v>265</v>
      </c>
      <c r="G132" s="64"/>
      <c r="H132" t="s">
        <v>62</v>
      </c>
    </row>
    <row r="133" spans="1:8" x14ac:dyDescent="0.25">
      <c r="A133" t="s">
        <v>121</v>
      </c>
      <c r="B133" s="3">
        <v>1068</v>
      </c>
      <c r="C133" s="8" t="s">
        <v>121</v>
      </c>
      <c r="D133" s="3">
        <v>84.999999999999972</v>
      </c>
      <c r="E133" s="64" t="s">
        <v>199</v>
      </c>
      <c r="F133" s="64" t="s">
        <v>265</v>
      </c>
      <c r="G133" s="64"/>
      <c r="H133" t="s">
        <v>62</v>
      </c>
    </row>
    <row r="134" spans="1:8" x14ac:dyDescent="0.25">
      <c r="A134" t="s">
        <v>122</v>
      </c>
      <c r="B134" s="3">
        <v>1069</v>
      </c>
      <c r="C134" s="8" t="s">
        <v>122</v>
      </c>
      <c r="D134" s="3">
        <v>85.999999999999972</v>
      </c>
      <c r="E134" s="64" t="s">
        <v>199</v>
      </c>
      <c r="F134" s="64" t="s">
        <v>265</v>
      </c>
      <c r="G134" s="64"/>
      <c r="H134" t="s">
        <v>62</v>
      </c>
    </row>
    <row r="135" spans="1:8" x14ac:dyDescent="0.25">
      <c r="A135" t="s">
        <v>124</v>
      </c>
      <c r="B135" s="3">
        <v>1071</v>
      </c>
      <c r="C135" s="8" t="s">
        <v>124</v>
      </c>
      <c r="D135" s="3">
        <v>87.999999999999972</v>
      </c>
      <c r="E135" s="64" t="s">
        <v>199</v>
      </c>
      <c r="F135" s="64" t="s">
        <v>265</v>
      </c>
      <c r="G135" s="64"/>
      <c r="H135" t="s">
        <v>62</v>
      </c>
    </row>
    <row r="136" spans="1:8" x14ac:dyDescent="0.25">
      <c r="A136" t="s">
        <v>125</v>
      </c>
      <c r="B136" s="3">
        <v>1072</v>
      </c>
      <c r="C136" s="8" t="s">
        <v>125</v>
      </c>
      <c r="D136" s="3">
        <v>88.999999999999972</v>
      </c>
      <c r="E136" s="64" t="s">
        <v>199</v>
      </c>
      <c r="F136" s="64" t="s">
        <v>265</v>
      </c>
      <c r="G136" s="64"/>
      <c r="H136" t="s">
        <v>62</v>
      </c>
    </row>
    <row r="137" spans="1:8" x14ac:dyDescent="0.25">
      <c r="A137" t="s">
        <v>177</v>
      </c>
      <c r="B137" s="3">
        <v>1073</v>
      </c>
      <c r="C137" s="8" t="s">
        <v>240</v>
      </c>
      <c r="D137" s="3">
        <v>89.999999999999972</v>
      </c>
      <c r="E137" s="64" t="s">
        <v>199</v>
      </c>
      <c r="F137" s="64" t="s">
        <v>265</v>
      </c>
      <c r="G137" s="64"/>
      <c r="H137" t="s">
        <v>62</v>
      </c>
    </row>
    <row r="138" spans="1:8" x14ac:dyDescent="0.25">
      <c r="A138" t="s">
        <v>179</v>
      </c>
      <c r="B138" s="3">
        <v>1075</v>
      </c>
      <c r="C138" s="8" t="s">
        <v>242</v>
      </c>
      <c r="D138" s="3">
        <v>91.999999999999972</v>
      </c>
      <c r="E138" s="64" t="s">
        <v>199</v>
      </c>
      <c r="F138" s="64" t="s">
        <v>265</v>
      </c>
      <c r="G138" s="64"/>
      <c r="H138" t="s">
        <v>62</v>
      </c>
    </row>
    <row r="139" spans="1:8" x14ac:dyDescent="0.25">
      <c r="A139" t="s">
        <v>181</v>
      </c>
      <c r="B139" s="3">
        <v>1077</v>
      </c>
      <c r="C139" s="8" t="s">
        <v>244</v>
      </c>
      <c r="D139" s="3">
        <v>93.999999999999972</v>
      </c>
      <c r="E139" s="64" t="s">
        <v>199</v>
      </c>
      <c r="F139" s="64" t="s">
        <v>265</v>
      </c>
      <c r="G139" s="64"/>
      <c r="H139" t="s">
        <v>62</v>
      </c>
    </row>
    <row r="140" spans="1:8" x14ac:dyDescent="0.25">
      <c r="A140" t="s">
        <v>182</v>
      </c>
      <c r="B140" s="3">
        <v>1078</v>
      </c>
      <c r="C140" s="8" t="s">
        <v>245</v>
      </c>
      <c r="D140" s="3">
        <v>94.999999999999972</v>
      </c>
      <c r="E140" s="64" t="s">
        <v>199</v>
      </c>
      <c r="F140" s="64" t="s">
        <v>265</v>
      </c>
      <c r="G140" s="64"/>
      <c r="H140" t="s">
        <v>62</v>
      </c>
    </row>
    <row r="141" spans="1:8" x14ac:dyDescent="0.25">
      <c r="A141" t="s">
        <v>128</v>
      </c>
      <c r="B141" s="3">
        <v>1079</v>
      </c>
      <c r="C141" s="8" t="s">
        <v>128</v>
      </c>
      <c r="D141" s="3">
        <v>95.999999999999972</v>
      </c>
      <c r="E141" s="64" t="s">
        <v>199</v>
      </c>
      <c r="F141" s="64" t="s">
        <v>265</v>
      </c>
      <c r="G141" s="64"/>
      <c r="H141" t="s">
        <v>62</v>
      </c>
    </row>
    <row r="142" spans="1:8" x14ac:dyDescent="0.25">
      <c r="A142" t="s">
        <v>129</v>
      </c>
      <c r="B142" s="3">
        <v>1080</v>
      </c>
      <c r="C142" s="8" t="s">
        <v>129</v>
      </c>
      <c r="D142" s="3">
        <v>96.999999999999972</v>
      </c>
      <c r="E142" s="64" t="s">
        <v>199</v>
      </c>
      <c r="F142" s="64" t="s">
        <v>265</v>
      </c>
      <c r="G142" s="64"/>
      <c r="H142" t="s">
        <v>62</v>
      </c>
    </row>
    <row r="143" spans="1:8" x14ac:dyDescent="0.25">
      <c r="A143" t="s">
        <v>85</v>
      </c>
      <c r="B143" s="3">
        <v>1081</v>
      </c>
      <c r="C143" s="8" t="s">
        <v>85</v>
      </c>
      <c r="D143" s="3">
        <v>97.999999999999972</v>
      </c>
      <c r="E143" s="64" t="s">
        <v>200</v>
      </c>
      <c r="F143" s="64" t="s">
        <v>265</v>
      </c>
      <c r="G143" s="64"/>
      <c r="H143" t="s">
        <v>62</v>
      </c>
    </row>
    <row r="144" spans="1:8" x14ac:dyDescent="0.25">
      <c r="A144" t="s">
        <v>86</v>
      </c>
      <c r="B144" s="3">
        <v>1082</v>
      </c>
      <c r="C144" s="8" t="s">
        <v>246</v>
      </c>
      <c r="D144" s="3">
        <v>98.999999999999972</v>
      </c>
      <c r="E144" s="64" t="s">
        <v>195</v>
      </c>
      <c r="F144" s="64" t="s">
        <v>265</v>
      </c>
      <c r="G144" s="64"/>
      <c r="H144" t="s">
        <v>62</v>
      </c>
    </row>
    <row r="145" spans="1:8" x14ac:dyDescent="0.25">
      <c r="A145" t="s">
        <v>132</v>
      </c>
      <c r="B145" s="3">
        <v>54</v>
      </c>
      <c r="C145" s="8" t="s">
        <v>247</v>
      </c>
      <c r="D145" s="3">
        <v>99.999999999999972</v>
      </c>
      <c r="E145" s="64" t="s">
        <v>196</v>
      </c>
      <c r="F145" s="64" t="s">
        <v>265</v>
      </c>
      <c r="G145" s="64"/>
      <c r="H145" t="s">
        <v>32</v>
      </c>
    </row>
    <row r="146" spans="1:8" x14ac:dyDescent="0.25">
      <c r="A146" t="s">
        <v>254</v>
      </c>
      <c r="B146" s="3">
        <v>57</v>
      </c>
      <c r="C146" s="8" t="s">
        <v>254</v>
      </c>
      <c r="D146" s="3">
        <v>119.99999999999997</v>
      </c>
      <c r="E146" s="65" t="s">
        <v>196</v>
      </c>
      <c r="F146" s="65" t="s">
        <v>265</v>
      </c>
      <c r="G146" s="65"/>
      <c r="H146" t="s">
        <v>32</v>
      </c>
    </row>
    <row r="147" spans="1:8" x14ac:dyDescent="0.25">
      <c r="A147" t="s">
        <v>251</v>
      </c>
      <c r="B147" s="3">
        <v>203</v>
      </c>
      <c r="C147" t="s">
        <v>251</v>
      </c>
      <c r="D147" s="3">
        <v>144</v>
      </c>
      <c r="E147" s="64" t="s">
        <v>223</v>
      </c>
      <c r="F147" s="64" t="s">
        <v>265</v>
      </c>
      <c r="G147" s="64"/>
      <c r="H147" t="s">
        <v>32</v>
      </c>
    </row>
    <row r="148" spans="1:8" x14ac:dyDescent="0.25">
      <c r="A148" t="s">
        <v>17</v>
      </c>
      <c r="B148" s="3">
        <v>29</v>
      </c>
      <c r="C148" s="8" t="s">
        <v>17</v>
      </c>
      <c r="D148" s="3">
        <v>22.999999999999982</v>
      </c>
      <c r="E148" s="64" t="s">
        <v>198</v>
      </c>
      <c r="F148" s="64" t="s">
        <v>266</v>
      </c>
      <c r="G148" s="64"/>
      <c r="H148" t="s">
        <v>32</v>
      </c>
    </row>
    <row r="149" spans="1:8" x14ac:dyDescent="0.25">
      <c r="A149" t="s">
        <v>21</v>
      </c>
      <c r="B149" s="3">
        <v>37</v>
      </c>
      <c r="C149" s="8" t="s">
        <v>21</v>
      </c>
      <c r="D149" s="3">
        <v>30.999999999999982</v>
      </c>
      <c r="E149" s="64" t="s">
        <v>217</v>
      </c>
      <c r="F149" s="64" t="s">
        <v>266</v>
      </c>
      <c r="G149" s="64"/>
      <c r="H149" t="s">
        <v>32</v>
      </c>
    </row>
    <row r="150" spans="1:8" x14ac:dyDescent="0.25">
      <c r="A150" t="s">
        <v>27</v>
      </c>
      <c r="B150" s="3">
        <v>44</v>
      </c>
      <c r="C150" s="8" t="s">
        <v>27</v>
      </c>
      <c r="D150" s="3">
        <v>38.000000000000057</v>
      </c>
      <c r="E150" s="64" t="s">
        <v>198</v>
      </c>
      <c r="F150" s="64" t="s">
        <v>266</v>
      </c>
      <c r="G150" s="64"/>
      <c r="H150" t="s">
        <v>32</v>
      </c>
    </row>
    <row r="151" spans="1:8" x14ac:dyDescent="0.25">
      <c r="A151" t="s">
        <v>25</v>
      </c>
      <c r="B151" s="3">
        <v>1087</v>
      </c>
      <c r="C151" t="s">
        <v>25</v>
      </c>
      <c r="D151" s="3">
        <v>29</v>
      </c>
      <c r="E151" s="64" t="s">
        <v>252</v>
      </c>
      <c r="F151" s="64"/>
      <c r="G151" s="64"/>
      <c r="H151" t="s">
        <v>62</v>
      </c>
    </row>
    <row r="152" spans="1:8" x14ac:dyDescent="0.25">
      <c r="A152" t="s">
        <v>64</v>
      </c>
      <c r="B152" s="3">
        <v>213</v>
      </c>
      <c r="C152" t="s">
        <v>64</v>
      </c>
      <c r="D152" s="3">
        <v>61</v>
      </c>
      <c r="E152" s="64" t="s">
        <v>252</v>
      </c>
      <c r="F152" s="64"/>
      <c r="G152" s="64"/>
      <c r="H152" t="s">
        <v>32</v>
      </c>
    </row>
    <row r="153" spans="1:8" x14ac:dyDescent="0.25">
      <c r="A153" t="s">
        <v>68</v>
      </c>
      <c r="B153" s="3">
        <v>211</v>
      </c>
      <c r="C153" t="s">
        <v>68</v>
      </c>
      <c r="D153" s="3">
        <v>66</v>
      </c>
      <c r="E153" s="64" t="s">
        <v>252</v>
      </c>
      <c r="F153" s="64"/>
      <c r="G153" s="64"/>
      <c r="H153" t="s">
        <v>32</v>
      </c>
    </row>
    <row r="154" spans="1:8" x14ac:dyDescent="0.25">
      <c r="A154" t="s">
        <v>208</v>
      </c>
      <c r="B154" s="3">
        <v>206</v>
      </c>
      <c r="C154" t="s">
        <v>208</v>
      </c>
      <c r="D154" s="3">
        <v>145</v>
      </c>
      <c r="E154" s="64"/>
      <c r="F154" s="64"/>
      <c r="G154" s="64"/>
      <c r="H154" t="s">
        <v>32</v>
      </c>
    </row>
    <row r="155" spans="1:8" x14ac:dyDescent="0.25">
      <c r="A155" t="s">
        <v>29</v>
      </c>
      <c r="B155" s="3">
        <v>207</v>
      </c>
      <c r="C155" t="s">
        <v>29</v>
      </c>
      <c r="D155" s="3">
        <v>146</v>
      </c>
      <c r="E155" s="64"/>
      <c r="F155" s="64"/>
      <c r="G155" s="64"/>
      <c r="H155" t="s">
        <v>32</v>
      </c>
    </row>
    <row r="156" spans="1:8" x14ac:dyDescent="0.25">
      <c r="A156" t="s">
        <v>22</v>
      </c>
      <c r="B156" s="3">
        <v>208</v>
      </c>
      <c r="C156" t="s">
        <v>22</v>
      </c>
      <c r="D156" s="3">
        <v>147</v>
      </c>
      <c r="E156" s="64"/>
      <c r="F156" s="64"/>
      <c r="G156" s="64"/>
      <c r="H156" t="s">
        <v>32</v>
      </c>
    </row>
    <row r="157" spans="1:8" x14ac:dyDescent="0.25">
      <c r="A157" t="s">
        <v>205</v>
      </c>
      <c r="B157" s="3">
        <v>209</v>
      </c>
      <c r="C157" t="s">
        <v>205</v>
      </c>
      <c r="D157" s="3">
        <v>148</v>
      </c>
      <c r="E157" s="64"/>
      <c r="F157" s="64"/>
      <c r="G157" s="64"/>
      <c r="H157" t="s">
        <v>32</v>
      </c>
    </row>
    <row r="158" spans="1:8" x14ac:dyDescent="0.25">
      <c r="A158" t="s">
        <v>206</v>
      </c>
      <c r="B158" s="3">
        <v>210</v>
      </c>
      <c r="C158" t="s">
        <v>206</v>
      </c>
      <c r="D158" s="3">
        <v>149</v>
      </c>
      <c r="E158" s="64"/>
      <c r="F158" s="64"/>
      <c r="G158" s="64"/>
      <c r="H158" t="s">
        <v>32</v>
      </c>
    </row>
    <row r="159" spans="1:8" x14ac:dyDescent="0.25">
      <c r="A159" t="s">
        <v>207</v>
      </c>
      <c r="B159" s="3">
        <v>212</v>
      </c>
      <c r="C159" t="s">
        <v>207</v>
      </c>
      <c r="D159" s="3">
        <v>150</v>
      </c>
      <c r="E159" s="64"/>
      <c r="F159" s="64"/>
      <c r="G159" s="64"/>
      <c r="H159" t="s">
        <v>32</v>
      </c>
    </row>
    <row r="160" spans="1:8" x14ac:dyDescent="0.25">
      <c r="A160" t="s">
        <v>147</v>
      </c>
      <c r="B160" s="3">
        <v>214</v>
      </c>
      <c r="C160" t="s">
        <v>147</v>
      </c>
      <c r="D160" s="3">
        <v>151</v>
      </c>
      <c r="E160" s="64"/>
      <c r="F160" s="64"/>
      <c r="G160" s="64"/>
      <c r="H160" t="s">
        <v>32</v>
      </c>
    </row>
    <row r="161" spans="1:8" x14ac:dyDescent="0.25">
      <c r="A161" t="s">
        <v>10</v>
      </c>
      <c r="B161" s="3">
        <v>1088</v>
      </c>
      <c r="C161" t="s">
        <v>10</v>
      </c>
      <c r="D161" s="3">
        <v>152</v>
      </c>
      <c r="E161" s="64"/>
      <c r="F161" s="64"/>
      <c r="G161" s="64"/>
      <c r="H161" t="s">
        <v>62</v>
      </c>
    </row>
    <row r="162" spans="1:8" x14ac:dyDescent="0.25">
      <c r="A162" t="s">
        <v>138</v>
      </c>
      <c r="B162" s="3">
        <v>215</v>
      </c>
      <c r="C162" t="s">
        <v>138</v>
      </c>
      <c r="D162" s="3">
        <v>153</v>
      </c>
      <c r="E162" s="64"/>
      <c r="F162" s="64"/>
      <c r="G162" s="64"/>
      <c r="H162" t="s">
        <v>32</v>
      </c>
    </row>
    <row r="163" spans="1:8" x14ac:dyDescent="0.25">
      <c r="A163" s="8" t="s">
        <v>167</v>
      </c>
      <c r="B163" s="3">
        <v>216</v>
      </c>
      <c r="C163" s="8" t="s">
        <v>167</v>
      </c>
      <c r="D163" s="3">
        <v>46.000000000000057</v>
      </c>
      <c r="E163" s="64" t="s">
        <v>195</v>
      </c>
      <c r="F163" s="64"/>
      <c r="G163" s="64"/>
      <c r="H163" t="s">
        <v>32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209B5-6186-4CCB-9F66-55BEDE4DAA2E}">
  <sheetPr codeName="Sheet10">
    <tabColor theme="8" tint="0.79998168889431442"/>
  </sheetPr>
  <dimension ref="A1"/>
  <sheetViews>
    <sheetView showGridLines="0" workbookViewId="0"/>
  </sheetViews>
  <sheetFormatPr baseColWidth="10" defaultColWidth="8.85546875" defaultRowHeight="15" x14ac:dyDescent="0.25"/>
  <cols>
    <col min="1" max="16384" width="8.85546875" style="2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3002A-DF88-476F-9680-3D4CC6C5A224}">
  <sheetPr codeName="Sheet12">
    <tabColor rgb="FF0070C0"/>
  </sheetPr>
  <dimension ref="A1:F7023"/>
  <sheetViews>
    <sheetView showGridLines="0" zoomScale="80" zoomScaleNormal="80" workbookViewId="0">
      <selection activeCell="M36" sqref="M36"/>
    </sheetView>
  </sheetViews>
  <sheetFormatPr baseColWidth="10" defaultColWidth="9.140625" defaultRowHeight="15" x14ac:dyDescent="0.25"/>
  <cols>
    <col min="1" max="1" width="12.140625" style="3" bestFit="1" customWidth="1"/>
    <col min="2" max="2" width="24.140625" style="10" customWidth="1"/>
    <col min="3" max="3" width="35.42578125" bestFit="1" customWidth="1"/>
    <col min="4" max="4" width="17.140625" bestFit="1" customWidth="1"/>
    <col min="5" max="5" width="12" bestFit="1" customWidth="1"/>
    <col min="6" max="7" width="13.140625" bestFit="1" customWidth="1"/>
    <col min="8" max="8" width="22.140625" bestFit="1" customWidth="1"/>
  </cols>
  <sheetData>
    <row r="1" spans="1:6" x14ac:dyDescent="0.25">
      <c r="A1" s="15" t="s">
        <v>31</v>
      </c>
      <c r="B1" s="15" t="s">
        <v>267</v>
      </c>
      <c r="C1" s="15" t="s">
        <v>185</v>
      </c>
      <c r="D1" s="16" t="s">
        <v>151</v>
      </c>
      <c r="E1" s="15" t="s">
        <v>39</v>
      </c>
      <c r="F1" s="36" t="s">
        <v>150</v>
      </c>
    </row>
    <row r="2" spans="1:6" x14ac:dyDescent="0.25">
      <c r="A2" s="3" t="s">
        <v>32</v>
      </c>
      <c r="B2" s="3" t="str">
        <f>IFERROR(INDEX(Clients[Client_Name],MATCH(Table2[[#This Row],[Client_Code]],Clients[Client_Code],0)),"")</f>
        <v>AGRICOLA ARIZTIA</v>
      </c>
      <c r="C2" s="3">
        <v>1</v>
      </c>
      <c r="D2" s="3" t="s">
        <v>149</v>
      </c>
      <c r="E2" s="3">
        <v>1</v>
      </c>
      <c r="F2" s="12">
        <v>0</v>
      </c>
    </row>
    <row r="3" spans="1:6" x14ac:dyDescent="0.25">
      <c r="A3" s="3" t="s">
        <v>32</v>
      </c>
      <c r="B3" s="3" t="str">
        <f>IFERROR(INDEX(Clients[Client_Name],MATCH(Table2[[#This Row],[Client_Code]],Clients[Client_Code],0)),"")</f>
        <v>AGRICOLA ARIZTIA</v>
      </c>
      <c r="C3" s="3">
        <v>1</v>
      </c>
      <c r="D3" s="3" t="s">
        <v>149</v>
      </c>
      <c r="E3" s="3">
        <v>2</v>
      </c>
      <c r="F3" s="12">
        <v>0</v>
      </c>
    </row>
    <row r="4" spans="1:6" x14ac:dyDescent="0.25">
      <c r="A4" s="3" t="s">
        <v>32</v>
      </c>
      <c r="B4" s="3" t="str">
        <f>IFERROR(INDEX(Clients[Client_Name],MATCH(Table2[[#This Row],[Client_Code]],Clients[Client_Code],0)),"")</f>
        <v>AGRICOLA ARIZTIA</v>
      </c>
      <c r="C4" s="3">
        <v>1</v>
      </c>
      <c r="D4" s="3" t="s">
        <v>149</v>
      </c>
      <c r="E4" s="3">
        <v>3</v>
      </c>
      <c r="F4" s="12">
        <v>0</v>
      </c>
    </row>
    <row r="5" spans="1:6" x14ac:dyDescent="0.25">
      <c r="A5" s="3" t="s">
        <v>32</v>
      </c>
      <c r="B5" s="3" t="str">
        <f>IFERROR(INDEX(Clients[Client_Name],MATCH(Table2[[#This Row],[Client_Code]],Clients[Client_Code],0)),"")</f>
        <v>AGRICOLA ARIZTIA</v>
      </c>
      <c r="C5" s="3">
        <v>1</v>
      </c>
      <c r="D5" s="3" t="s">
        <v>149</v>
      </c>
      <c r="E5" s="3">
        <v>4</v>
      </c>
      <c r="F5" s="12">
        <v>4155174</v>
      </c>
    </row>
    <row r="6" spans="1:6" x14ac:dyDescent="0.25">
      <c r="A6" s="3" t="s">
        <v>32</v>
      </c>
      <c r="B6" s="3" t="str">
        <f>IFERROR(INDEX(Clients[Client_Name],MATCH(Table2[[#This Row],[Client_Code]],Clients[Client_Code],0)),"")</f>
        <v>AGRICOLA ARIZTIA</v>
      </c>
      <c r="C6" s="3">
        <v>1</v>
      </c>
      <c r="D6" s="3" t="s">
        <v>149</v>
      </c>
      <c r="E6" s="3">
        <v>5</v>
      </c>
      <c r="F6" s="12">
        <v>6946542</v>
      </c>
    </row>
    <row r="7" spans="1:6" x14ac:dyDescent="0.25">
      <c r="A7" s="3" t="s">
        <v>32</v>
      </c>
      <c r="B7" s="3" t="str">
        <f>IFERROR(INDEX(Clients[Client_Name],MATCH(Table2[[#This Row],[Client_Code]],Clients[Client_Code],0)),"")</f>
        <v>AGRICOLA ARIZTIA</v>
      </c>
      <c r="C7" s="3">
        <v>1</v>
      </c>
      <c r="D7" s="3" t="s">
        <v>149</v>
      </c>
      <c r="E7" s="3">
        <v>6</v>
      </c>
      <c r="F7" s="12">
        <v>5078340</v>
      </c>
    </row>
    <row r="8" spans="1:6" x14ac:dyDescent="0.25">
      <c r="A8" s="3" t="s">
        <v>32</v>
      </c>
      <c r="B8" s="3" t="str">
        <f>IFERROR(INDEX(Clients[Client_Name],MATCH(Table2[[#This Row],[Client_Code]],Clients[Client_Code],0)),"")</f>
        <v>AGRICOLA ARIZTIA</v>
      </c>
      <c r="C8" s="3">
        <v>1</v>
      </c>
      <c r="D8" s="3" t="s">
        <v>149</v>
      </c>
      <c r="E8" s="3">
        <v>7</v>
      </c>
      <c r="F8" s="12">
        <v>4591782</v>
      </c>
    </row>
    <row r="9" spans="1:6" x14ac:dyDescent="0.25">
      <c r="A9" s="3" t="s">
        <v>32</v>
      </c>
      <c r="B9" s="3" t="str">
        <f>IFERROR(INDEX(Clients[Client_Name],MATCH(Table2[[#This Row],[Client_Code]],Clients[Client_Code],0)),"")</f>
        <v>AGRICOLA ARIZTIA</v>
      </c>
      <c r="C9" s="3">
        <v>1</v>
      </c>
      <c r="D9" s="3" t="s">
        <v>149</v>
      </c>
      <c r="E9" s="3">
        <v>8</v>
      </c>
      <c r="F9" s="12">
        <v>4606290</v>
      </c>
    </row>
    <row r="10" spans="1:6" x14ac:dyDescent="0.25">
      <c r="A10" s="3" t="s">
        <v>32</v>
      </c>
      <c r="B10" s="3" t="str">
        <f>IFERROR(INDEX(Clients[Client_Name],MATCH(Table2[[#This Row],[Client_Code]],Clients[Client_Code],0)),"")</f>
        <v>AGRICOLA ARIZTIA</v>
      </c>
      <c r="C10" s="3">
        <v>1</v>
      </c>
      <c r="D10" s="3" t="s">
        <v>149</v>
      </c>
      <c r="E10" s="3">
        <v>9</v>
      </c>
      <c r="F10" s="12">
        <v>4981152</v>
      </c>
    </row>
    <row r="11" spans="1:6" x14ac:dyDescent="0.25">
      <c r="A11" s="3" t="s">
        <v>32</v>
      </c>
      <c r="B11" s="3" t="str">
        <f>IFERROR(INDEX(Clients[Client_Name],MATCH(Table2[[#This Row],[Client_Code]],Clients[Client_Code],0)),"")</f>
        <v>AGRICOLA ARIZTIA</v>
      </c>
      <c r="C11" s="3">
        <v>1</v>
      </c>
      <c r="D11" s="3" t="s">
        <v>149</v>
      </c>
      <c r="E11" s="3">
        <v>10</v>
      </c>
      <c r="F11" s="12">
        <v>6039828</v>
      </c>
    </row>
    <row r="12" spans="1:6" x14ac:dyDescent="0.25">
      <c r="A12" s="3" t="s">
        <v>32</v>
      </c>
      <c r="B12" s="3" t="str">
        <f>IFERROR(INDEX(Clients[Client_Name],MATCH(Table2[[#This Row],[Client_Code]],Clients[Client_Code],0)),"")</f>
        <v>AGRICOLA ARIZTIA</v>
      </c>
      <c r="C12" s="3">
        <v>1</v>
      </c>
      <c r="D12" s="3" t="s">
        <v>149</v>
      </c>
      <c r="E12" s="3">
        <v>11</v>
      </c>
      <c r="F12" s="12">
        <v>1721844</v>
      </c>
    </row>
    <row r="13" spans="1:6" x14ac:dyDescent="0.25">
      <c r="A13" s="3" t="s">
        <v>32</v>
      </c>
      <c r="B13" s="3" t="str">
        <f>IFERROR(INDEX(Clients[Client_Name],MATCH(Table2[[#This Row],[Client_Code]],Clients[Client_Code],0)),"")</f>
        <v>AGRICOLA ARIZTIA</v>
      </c>
      <c r="C13" s="3">
        <v>1</v>
      </c>
      <c r="D13" s="3" t="s">
        <v>149</v>
      </c>
      <c r="E13" s="3">
        <v>12</v>
      </c>
      <c r="F13" s="12">
        <v>702244</v>
      </c>
    </row>
    <row r="14" spans="1:6" x14ac:dyDescent="0.25">
      <c r="A14" s="3" t="s">
        <v>32</v>
      </c>
      <c r="B14" s="3" t="str">
        <f>IFERROR(INDEX(Clients[Client_Name],MATCH(Table2[[#This Row],[Client_Code]],Clients[Client_Code],0)),"")</f>
        <v>AGROSUPER COMERCIAL</v>
      </c>
      <c r="C14" s="3">
        <v>4</v>
      </c>
      <c r="D14" s="3" t="s">
        <v>149</v>
      </c>
      <c r="E14" s="3">
        <v>1</v>
      </c>
      <c r="F14" s="12">
        <v>31016605</v>
      </c>
    </row>
    <row r="15" spans="1:6" x14ac:dyDescent="0.25">
      <c r="A15" s="3" t="s">
        <v>32</v>
      </c>
      <c r="B15" s="3" t="str">
        <f>IFERROR(INDEX(Clients[Client_Name],MATCH(Table2[[#This Row],[Client_Code]],Clients[Client_Code],0)),"")</f>
        <v>AGROSUPER COMERCIAL</v>
      </c>
      <c r="C15" s="3">
        <v>4</v>
      </c>
      <c r="D15" s="3" t="s">
        <v>149</v>
      </c>
      <c r="E15" s="3">
        <v>2</v>
      </c>
      <c r="F15" s="12">
        <v>14648709</v>
      </c>
    </row>
    <row r="16" spans="1:6" x14ac:dyDescent="0.25">
      <c r="A16" s="3" t="s">
        <v>32</v>
      </c>
      <c r="B16" s="3" t="str">
        <f>IFERROR(INDEX(Clients[Client_Name],MATCH(Table2[[#This Row],[Client_Code]],Clients[Client_Code],0)),"")</f>
        <v>AGROSUPER COMERCIAL</v>
      </c>
      <c r="C16" s="3">
        <v>4</v>
      </c>
      <c r="D16" s="3" t="s">
        <v>149</v>
      </c>
      <c r="E16" s="3">
        <v>3</v>
      </c>
      <c r="F16" s="12">
        <v>10893760</v>
      </c>
    </row>
    <row r="17" spans="1:6" x14ac:dyDescent="0.25">
      <c r="A17" s="3" t="s">
        <v>32</v>
      </c>
      <c r="B17" s="3" t="str">
        <f>IFERROR(INDEX(Clients[Client_Name],MATCH(Table2[[#This Row],[Client_Code]],Clients[Client_Code],0)),"")</f>
        <v>AGROSUPER COMERCIAL</v>
      </c>
      <c r="C17" s="3">
        <v>4</v>
      </c>
      <c r="D17" s="3" t="s">
        <v>149</v>
      </c>
      <c r="E17" s="3">
        <v>4</v>
      </c>
      <c r="F17" s="12">
        <v>8808980</v>
      </c>
    </row>
    <row r="18" spans="1:6" x14ac:dyDescent="0.25">
      <c r="A18" s="3" t="s">
        <v>32</v>
      </c>
      <c r="B18" s="3" t="str">
        <f>IFERROR(INDEX(Clients[Client_Name],MATCH(Table2[[#This Row],[Client_Code]],Clients[Client_Code],0)),"")</f>
        <v>AGROSUPER COMERCIAL</v>
      </c>
      <c r="C18" s="3">
        <v>4</v>
      </c>
      <c r="D18" s="3" t="s">
        <v>149</v>
      </c>
      <c r="E18" s="3">
        <v>5</v>
      </c>
      <c r="F18" s="12">
        <v>39129835</v>
      </c>
    </row>
    <row r="19" spans="1:6" x14ac:dyDescent="0.25">
      <c r="A19" s="3" t="s">
        <v>32</v>
      </c>
      <c r="B19" s="3" t="str">
        <f>IFERROR(INDEX(Clients[Client_Name],MATCH(Table2[[#This Row],[Client_Code]],Clients[Client_Code],0)),"")</f>
        <v>AGROSUPER COMERCIAL</v>
      </c>
      <c r="C19" s="3">
        <v>4</v>
      </c>
      <c r="D19" s="3" t="s">
        <v>149</v>
      </c>
      <c r="E19" s="3">
        <v>6</v>
      </c>
      <c r="F19" s="12">
        <v>36466634</v>
      </c>
    </row>
    <row r="20" spans="1:6" x14ac:dyDescent="0.25">
      <c r="A20" s="3" t="s">
        <v>32</v>
      </c>
      <c r="B20" s="3" t="str">
        <f>IFERROR(INDEX(Clients[Client_Name],MATCH(Table2[[#This Row],[Client_Code]],Clients[Client_Code],0)),"")</f>
        <v>AGROSUPER COMERCIAL</v>
      </c>
      <c r="C20" s="3">
        <v>4</v>
      </c>
      <c r="D20" s="3" t="s">
        <v>149</v>
      </c>
      <c r="E20" s="3">
        <v>7</v>
      </c>
      <c r="F20" s="12">
        <v>17566407</v>
      </c>
    </row>
    <row r="21" spans="1:6" x14ac:dyDescent="0.25">
      <c r="A21" s="3" t="s">
        <v>32</v>
      </c>
      <c r="B21" s="3" t="str">
        <f>IFERROR(INDEX(Clients[Client_Name],MATCH(Table2[[#This Row],[Client_Code]],Clients[Client_Code],0)),"")</f>
        <v>AGROSUPER COMERCIAL</v>
      </c>
      <c r="C21" s="3">
        <v>4</v>
      </c>
      <c r="D21" s="3" t="s">
        <v>149</v>
      </c>
      <c r="E21" s="3">
        <v>8</v>
      </c>
      <c r="F21" s="12">
        <v>13360081</v>
      </c>
    </row>
    <row r="22" spans="1:6" x14ac:dyDescent="0.25">
      <c r="A22" s="3" t="s">
        <v>32</v>
      </c>
      <c r="B22" s="3" t="str">
        <f>IFERROR(INDEX(Clients[Client_Name],MATCH(Table2[[#This Row],[Client_Code]],Clients[Client_Code],0)),"")</f>
        <v>AGROSUPER COMERCIAL</v>
      </c>
      <c r="C22" s="3">
        <v>4</v>
      </c>
      <c r="D22" s="3" t="s">
        <v>149</v>
      </c>
      <c r="E22" s="3">
        <v>9</v>
      </c>
      <c r="F22" s="12">
        <v>8147820</v>
      </c>
    </row>
    <row r="23" spans="1:6" x14ac:dyDescent="0.25">
      <c r="A23" s="3" t="s">
        <v>32</v>
      </c>
      <c r="B23" s="3" t="str">
        <f>IFERROR(INDEX(Clients[Client_Name],MATCH(Table2[[#This Row],[Client_Code]],Clients[Client_Code],0)),"")</f>
        <v>AGROSUPER COMERCIAL</v>
      </c>
      <c r="C23" s="3">
        <v>4</v>
      </c>
      <c r="D23" s="3" t="s">
        <v>149</v>
      </c>
      <c r="E23" s="3">
        <v>10</v>
      </c>
      <c r="F23" s="12">
        <v>7392251</v>
      </c>
    </row>
    <row r="24" spans="1:6" x14ac:dyDescent="0.25">
      <c r="A24" s="3" t="s">
        <v>32</v>
      </c>
      <c r="B24" s="3" t="str">
        <f>IFERROR(INDEX(Clients[Client_Name],MATCH(Table2[[#This Row],[Client_Code]],Clients[Client_Code],0)),"")</f>
        <v>AGROSUPER COMERCIAL</v>
      </c>
      <c r="C24" s="3">
        <v>4</v>
      </c>
      <c r="D24" s="3" t="s">
        <v>149</v>
      </c>
      <c r="E24" s="3">
        <v>11</v>
      </c>
      <c r="F24" s="12">
        <v>4445877</v>
      </c>
    </row>
    <row r="25" spans="1:6" x14ac:dyDescent="0.25">
      <c r="A25" s="3" t="s">
        <v>32</v>
      </c>
      <c r="B25" s="3" t="str">
        <f>IFERROR(INDEX(Clients[Client_Name],MATCH(Table2[[#This Row],[Client_Code]],Clients[Client_Code],0)),"")</f>
        <v>AGROSUPER COMERCIAL</v>
      </c>
      <c r="C25" s="3">
        <v>4</v>
      </c>
      <c r="D25" s="3" t="s">
        <v>149</v>
      </c>
      <c r="E25" s="3">
        <v>12</v>
      </c>
      <c r="F25" s="12">
        <v>3239425</v>
      </c>
    </row>
    <row r="26" spans="1:6" x14ac:dyDescent="0.25">
      <c r="A26" s="3" t="s">
        <v>32</v>
      </c>
      <c r="B26" s="3" t="str">
        <f>IFERROR(INDEX(Clients[Client_Name],MATCH(Table2[[#This Row],[Client_Code]],Clients[Client_Code],0)),"")</f>
        <v>ALIMENTOS Y FRUTOS</v>
      </c>
      <c r="C26" s="3">
        <v>10</v>
      </c>
      <c r="D26" s="3" t="s">
        <v>149</v>
      </c>
      <c r="E26" s="3">
        <v>1</v>
      </c>
      <c r="F26" s="12">
        <v>3793617</v>
      </c>
    </row>
    <row r="27" spans="1:6" x14ac:dyDescent="0.25">
      <c r="A27" s="3" t="s">
        <v>32</v>
      </c>
      <c r="B27" s="3" t="str">
        <f>IFERROR(INDEX(Clients[Client_Name],MATCH(Table2[[#This Row],[Client_Code]],Clients[Client_Code],0)),"")</f>
        <v>ALIMENTOS Y FRUTOS</v>
      </c>
      <c r="C27" s="3">
        <v>10</v>
      </c>
      <c r="D27" s="3" t="s">
        <v>149</v>
      </c>
      <c r="E27" s="3">
        <v>2</v>
      </c>
      <c r="F27" s="12">
        <v>0</v>
      </c>
    </row>
    <row r="28" spans="1:6" x14ac:dyDescent="0.25">
      <c r="A28" s="3" t="s">
        <v>32</v>
      </c>
      <c r="B28" s="3" t="str">
        <f>IFERROR(INDEX(Clients[Client_Name],MATCH(Table2[[#This Row],[Client_Code]],Clients[Client_Code],0)),"")</f>
        <v>ALIMENTOS Y FRUTOS</v>
      </c>
      <c r="C28" s="3">
        <v>10</v>
      </c>
      <c r="D28" s="3" t="s">
        <v>149</v>
      </c>
      <c r="E28" s="3">
        <v>3</v>
      </c>
      <c r="F28" s="12">
        <v>0</v>
      </c>
    </row>
    <row r="29" spans="1:6" x14ac:dyDescent="0.25">
      <c r="A29" s="3" t="s">
        <v>32</v>
      </c>
      <c r="B29" s="3" t="str">
        <f>IFERROR(INDEX(Clients[Client_Name],MATCH(Table2[[#This Row],[Client_Code]],Clients[Client_Code],0)),"")</f>
        <v>ALIMENTOS Y FRUTOS</v>
      </c>
      <c r="C29" s="3">
        <v>10</v>
      </c>
      <c r="D29" s="3" t="s">
        <v>149</v>
      </c>
      <c r="E29" s="3">
        <v>4</v>
      </c>
      <c r="F29" s="12">
        <v>0</v>
      </c>
    </row>
    <row r="30" spans="1:6" x14ac:dyDescent="0.25">
      <c r="A30" s="3" t="s">
        <v>32</v>
      </c>
      <c r="B30" s="3" t="str">
        <f>IFERROR(INDEX(Clients[Client_Name],MATCH(Table2[[#This Row],[Client_Code]],Clients[Client_Code],0)),"")</f>
        <v>ALIMENTOS Y FRUTOS</v>
      </c>
      <c r="C30" s="3">
        <v>10</v>
      </c>
      <c r="D30" s="3" t="s">
        <v>149</v>
      </c>
      <c r="E30" s="3">
        <v>5</v>
      </c>
      <c r="F30" s="12">
        <v>0</v>
      </c>
    </row>
    <row r="31" spans="1:6" x14ac:dyDescent="0.25">
      <c r="A31" s="3" t="s">
        <v>32</v>
      </c>
      <c r="B31" s="3" t="str">
        <f>IFERROR(INDEX(Clients[Client_Name],MATCH(Table2[[#This Row],[Client_Code]],Clients[Client_Code],0)),"")</f>
        <v>ALIMENTOS Y FRUTOS</v>
      </c>
      <c r="C31" s="3">
        <v>10</v>
      </c>
      <c r="D31" s="3" t="s">
        <v>149</v>
      </c>
      <c r="E31" s="3">
        <v>6</v>
      </c>
      <c r="F31" s="12">
        <v>0</v>
      </c>
    </row>
    <row r="32" spans="1:6" x14ac:dyDescent="0.25">
      <c r="A32" s="3" t="s">
        <v>32</v>
      </c>
      <c r="B32" s="3" t="str">
        <f>IFERROR(INDEX(Clients[Client_Name],MATCH(Table2[[#This Row],[Client_Code]],Clients[Client_Code],0)),"")</f>
        <v>ALIMENTOS Y FRUTOS</v>
      </c>
      <c r="C32" s="3">
        <v>10</v>
      </c>
      <c r="D32" s="3" t="s">
        <v>149</v>
      </c>
      <c r="E32" s="3">
        <v>7</v>
      </c>
      <c r="F32" s="12"/>
    </row>
    <row r="33" spans="1:6" x14ac:dyDescent="0.25">
      <c r="A33" s="3" t="s">
        <v>32</v>
      </c>
      <c r="B33" s="3" t="str">
        <f>IFERROR(INDEX(Clients[Client_Name],MATCH(Table2[[#This Row],[Client_Code]],Clients[Client_Code],0)),"")</f>
        <v>ALIMENTOS Y FRUTOS</v>
      </c>
      <c r="C33" s="3">
        <v>10</v>
      </c>
      <c r="D33" s="3" t="s">
        <v>149</v>
      </c>
      <c r="E33" s="3">
        <v>8</v>
      </c>
      <c r="F33" s="12">
        <v>0</v>
      </c>
    </row>
    <row r="34" spans="1:6" x14ac:dyDescent="0.25">
      <c r="A34" s="3" t="s">
        <v>32</v>
      </c>
      <c r="B34" s="3" t="str">
        <f>IFERROR(INDEX(Clients[Client_Name],MATCH(Table2[[#This Row],[Client_Code]],Clients[Client_Code],0)),"")</f>
        <v>ALIMENTOS Y FRUTOS</v>
      </c>
      <c r="C34" s="3">
        <v>10</v>
      </c>
      <c r="D34" s="3" t="s">
        <v>149</v>
      </c>
      <c r="E34" s="3">
        <v>9</v>
      </c>
      <c r="F34" s="12">
        <v>0</v>
      </c>
    </row>
    <row r="35" spans="1:6" x14ac:dyDescent="0.25">
      <c r="A35" s="3" t="s">
        <v>32</v>
      </c>
      <c r="B35" s="3" t="str">
        <f>IFERROR(INDEX(Clients[Client_Name],MATCH(Table2[[#This Row],[Client_Code]],Clients[Client_Code],0)),"")</f>
        <v>ALIMENTOS Y FRUTOS</v>
      </c>
      <c r="C35" s="3">
        <v>10</v>
      </c>
      <c r="D35" s="3" t="s">
        <v>149</v>
      </c>
      <c r="E35" s="3">
        <v>10</v>
      </c>
      <c r="F35" s="12">
        <v>0</v>
      </c>
    </row>
    <row r="36" spans="1:6" x14ac:dyDescent="0.25">
      <c r="A36" s="3" t="s">
        <v>32</v>
      </c>
      <c r="B36" s="3" t="str">
        <f>IFERROR(INDEX(Clients[Client_Name],MATCH(Table2[[#This Row],[Client_Code]],Clients[Client_Code],0)),"")</f>
        <v>ALIMENTOS Y FRUTOS</v>
      </c>
      <c r="C36" s="3">
        <v>10</v>
      </c>
      <c r="D36" s="3" t="s">
        <v>149</v>
      </c>
      <c r="E36" s="3">
        <v>11</v>
      </c>
      <c r="F36" s="12">
        <v>0</v>
      </c>
    </row>
    <row r="37" spans="1:6" x14ac:dyDescent="0.25">
      <c r="A37" s="3" t="s">
        <v>32</v>
      </c>
      <c r="B37" s="3" t="str">
        <f>IFERROR(INDEX(Clients[Client_Name],MATCH(Table2[[#This Row],[Client_Code]],Clients[Client_Code],0)),"")</f>
        <v>ALIMENTOS Y FRUTOS</v>
      </c>
      <c r="C37" s="3">
        <v>10</v>
      </c>
      <c r="D37" s="3" t="s">
        <v>149</v>
      </c>
      <c r="E37" s="3">
        <v>12</v>
      </c>
      <c r="F37" s="12">
        <v>1437120</v>
      </c>
    </row>
    <row r="38" spans="1:6" x14ac:dyDescent="0.25">
      <c r="A38" s="3" t="s">
        <v>32</v>
      </c>
      <c r="B38" s="3" t="str">
        <f>IFERROR(INDEX(Clients[Client_Name],MATCH(Table2[[#This Row],[Client_Code]],Clients[Client_Code],0)),"")</f>
        <v>BIDFOOD</v>
      </c>
      <c r="C38" s="3">
        <v>13</v>
      </c>
      <c r="D38" s="3" t="s">
        <v>149</v>
      </c>
      <c r="E38" s="3">
        <v>1</v>
      </c>
      <c r="F38" s="12">
        <v>3326322</v>
      </c>
    </row>
    <row r="39" spans="1:6" x14ac:dyDescent="0.25">
      <c r="A39" s="3" t="s">
        <v>32</v>
      </c>
      <c r="B39" s="3" t="str">
        <f>IFERROR(INDEX(Clients[Client_Name],MATCH(Table2[[#This Row],[Client_Code]],Clients[Client_Code],0)),"")</f>
        <v>BIDFOOD</v>
      </c>
      <c r="C39" s="3">
        <v>13</v>
      </c>
      <c r="D39" s="3" t="s">
        <v>149</v>
      </c>
      <c r="E39" s="3">
        <v>2</v>
      </c>
      <c r="F39" s="12">
        <v>1483710</v>
      </c>
    </row>
    <row r="40" spans="1:6" x14ac:dyDescent="0.25">
      <c r="A40" s="3" t="s">
        <v>32</v>
      </c>
      <c r="B40" s="3" t="str">
        <f>IFERROR(INDEX(Clients[Client_Name],MATCH(Table2[[#This Row],[Client_Code]],Clients[Client_Code],0)),"")</f>
        <v>BIDFOOD</v>
      </c>
      <c r="C40" s="3">
        <v>13</v>
      </c>
      <c r="D40" s="3" t="s">
        <v>149</v>
      </c>
      <c r="E40" s="3">
        <v>3</v>
      </c>
      <c r="F40" s="12">
        <v>848582</v>
      </c>
    </row>
    <row r="41" spans="1:6" x14ac:dyDescent="0.25">
      <c r="A41" s="3" t="s">
        <v>32</v>
      </c>
      <c r="B41" s="3" t="str">
        <f>IFERROR(INDEX(Clients[Client_Name],MATCH(Table2[[#This Row],[Client_Code]],Clients[Client_Code],0)),"")</f>
        <v>BIDFOOD</v>
      </c>
      <c r="C41" s="3">
        <v>13</v>
      </c>
      <c r="D41" s="3" t="s">
        <v>149</v>
      </c>
      <c r="E41" s="3">
        <v>4</v>
      </c>
      <c r="F41" s="12">
        <v>796032</v>
      </c>
    </row>
    <row r="42" spans="1:6" x14ac:dyDescent="0.25">
      <c r="A42" s="3" t="s">
        <v>32</v>
      </c>
      <c r="B42" s="3" t="str">
        <f>IFERROR(INDEX(Clients[Client_Name],MATCH(Table2[[#This Row],[Client_Code]],Clients[Client_Code],0)),"")</f>
        <v>BIDFOOD</v>
      </c>
      <c r="C42" s="3">
        <v>13</v>
      </c>
      <c r="D42" s="3" t="s">
        <v>149</v>
      </c>
      <c r="E42" s="3">
        <v>5</v>
      </c>
      <c r="F42" s="12">
        <v>646350</v>
      </c>
    </row>
    <row r="43" spans="1:6" x14ac:dyDescent="0.25">
      <c r="A43" s="3" t="s">
        <v>32</v>
      </c>
      <c r="B43" s="3" t="str">
        <f>IFERROR(INDEX(Clients[Client_Name],MATCH(Table2[[#This Row],[Client_Code]],Clients[Client_Code],0)),"")</f>
        <v>BIDFOOD</v>
      </c>
      <c r="C43" s="3">
        <v>13</v>
      </c>
      <c r="D43" s="3" t="s">
        <v>149</v>
      </c>
      <c r="E43" s="3">
        <v>6</v>
      </c>
      <c r="F43" s="12">
        <v>932640</v>
      </c>
    </row>
    <row r="44" spans="1:6" x14ac:dyDescent="0.25">
      <c r="A44" s="3" t="s">
        <v>32</v>
      </c>
      <c r="B44" s="3" t="str">
        <f>IFERROR(INDEX(Clients[Client_Name],MATCH(Table2[[#This Row],[Client_Code]],Clients[Client_Code],0)),"")</f>
        <v>BIDFOOD</v>
      </c>
      <c r="C44" s="3">
        <v>13</v>
      </c>
      <c r="D44" s="3" t="s">
        <v>149</v>
      </c>
      <c r="E44" s="3">
        <v>7</v>
      </c>
      <c r="F44" s="12">
        <v>2314200</v>
      </c>
    </row>
    <row r="45" spans="1:6" x14ac:dyDescent="0.25">
      <c r="A45" s="3" t="s">
        <v>32</v>
      </c>
      <c r="B45" s="3" t="str">
        <f>IFERROR(INDEX(Clients[Client_Name],MATCH(Table2[[#This Row],[Client_Code]],Clients[Client_Code],0)),"")</f>
        <v>BIDFOOD</v>
      </c>
      <c r="C45" s="3">
        <v>13</v>
      </c>
      <c r="D45" s="3" t="s">
        <v>149</v>
      </c>
      <c r="E45" s="3">
        <v>8</v>
      </c>
      <c r="F45" s="12">
        <v>3909473</v>
      </c>
    </row>
    <row r="46" spans="1:6" x14ac:dyDescent="0.25">
      <c r="A46" s="3" t="s">
        <v>32</v>
      </c>
      <c r="B46" s="3" t="str">
        <f>IFERROR(INDEX(Clients[Client_Name],MATCH(Table2[[#This Row],[Client_Code]],Clients[Client_Code],0)),"")</f>
        <v>BIDFOOD</v>
      </c>
      <c r="C46" s="3">
        <v>13</v>
      </c>
      <c r="D46" s="3" t="s">
        <v>149</v>
      </c>
      <c r="E46" s="3">
        <v>9</v>
      </c>
      <c r="F46" s="12">
        <v>2057006</v>
      </c>
    </row>
    <row r="47" spans="1:6" x14ac:dyDescent="0.25">
      <c r="A47" s="3" t="s">
        <v>32</v>
      </c>
      <c r="B47" s="3" t="str">
        <f>IFERROR(INDEX(Clients[Client_Name],MATCH(Table2[[#This Row],[Client_Code]],Clients[Client_Code],0)),"")</f>
        <v>BIDFOOD</v>
      </c>
      <c r="C47" s="3">
        <v>13</v>
      </c>
      <c r="D47" s="3" t="s">
        <v>149</v>
      </c>
      <c r="E47" s="3">
        <v>10</v>
      </c>
      <c r="F47" s="12">
        <v>268866</v>
      </c>
    </row>
    <row r="48" spans="1:6" x14ac:dyDescent="0.25">
      <c r="A48" s="3" t="s">
        <v>32</v>
      </c>
      <c r="B48" s="3" t="str">
        <f>IFERROR(INDEX(Clients[Client_Name],MATCH(Table2[[#This Row],[Client_Code]],Clients[Client_Code],0)),"")</f>
        <v>BIDFOOD</v>
      </c>
      <c r="C48" s="3">
        <v>13</v>
      </c>
      <c r="D48" s="3" t="s">
        <v>149</v>
      </c>
      <c r="E48" s="3">
        <v>11</v>
      </c>
      <c r="F48" s="12">
        <v>19740</v>
      </c>
    </row>
    <row r="49" spans="1:6" x14ac:dyDescent="0.25">
      <c r="A49" s="3" t="s">
        <v>32</v>
      </c>
      <c r="B49" s="3" t="str">
        <f>IFERROR(INDEX(Clients[Client_Name],MATCH(Table2[[#This Row],[Client_Code]],Clients[Client_Code],0)),"")</f>
        <v>BIDFOOD</v>
      </c>
      <c r="C49" s="3">
        <v>13</v>
      </c>
      <c r="D49" s="3" t="s">
        <v>149</v>
      </c>
      <c r="E49" s="3">
        <v>12</v>
      </c>
      <c r="F49" s="12">
        <v>404130</v>
      </c>
    </row>
    <row r="50" spans="1:6" x14ac:dyDescent="0.25">
      <c r="A50" s="3" t="s">
        <v>32</v>
      </c>
      <c r="B50" s="3" t="str">
        <f>IFERROR(INDEX(Clients[Client_Name],MATCH(Table2[[#This Row],[Client_Code]],Clients[Client_Code],0)),"")</f>
        <v>CIAL ALIMENTOS</v>
      </c>
      <c r="C50" s="3">
        <v>14</v>
      </c>
      <c r="D50" s="3" t="s">
        <v>149</v>
      </c>
      <c r="E50" s="3">
        <v>1</v>
      </c>
      <c r="F50" s="12">
        <v>4331080</v>
      </c>
    </row>
    <row r="51" spans="1:6" x14ac:dyDescent="0.25">
      <c r="A51" s="3" t="s">
        <v>32</v>
      </c>
      <c r="B51" s="3" t="str">
        <f>IFERROR(INDEX(Clients[Client_Name],MATCH(Table2[[#This Row],[Client_Code]],Clients[Client_Code],0)),"")</f>
        <v>CIAL ALIMENTOS</v>
      </c>
      <c r="C51" s="3">
        <v>14</v>
      </c>
      <c r="D51" s="3" t="s">
        <v>149</v>
      </c>
      <c r="E51" s="3">
        <v>2</v>
      </c>
      <c r="F51" s="12">
        <v>3215160</v>
      </c>
    </row>
    <row r="52" spans="1:6" x14ac:dyDescent="0.25">
      <c r="A52" s="3" t="s">
        <v>32</v>
      </c>
      <c r="B52" s="3" t="str">
        <f>IFERROR(INDEX(Clients[Client_Name],MATCH(Table2[[#This Row],[Client_Code]],Clients[Client_Code],0)),"")</f>
        <v>CIAL ALIMENTOS</v>
      </c>
      <c r="C52" s="3">
        <v>14</v>
      </c>
      <c r="D52" s="3" t="s">
        <v>149</v>
      </c>
      <c r="E52" s="3">
        <v>3</v>
      </c>
      <c r="F52" s="12">
        <v>2000250</v>
      </c>
    </row>
    <row r="53" spans="1:6" x14ac:dyDescent="0.25">
      <c r="A53" s="3" t="s">
        <v>32</v>
      </c>
      <c r="B53" s="3" t="str">
        <f>IFERROR(INDEX(Clients[Client_Name],MATCH(Table2[[#This Row],[Client_Code]],Clients[Client_Code],0)),"")</f>
        <v>CIAL ALIMENTOS</v>
      </c>
      <c r="C53" s="3">
        <v>14</v>
      </c>
      <c r="D53" s="3" t="s">
        <v>149</v>
      </c>
      <c r="E53" s="3">
        <v>4</v>
      </c>
      <c r="F53" s="12">
        <v>1757700</v>
      </c>
    </row>
    <row r="54" spans="1:6" x14ac:dyDescent="0.25">
      <c r="A54" s="3" t="s">
        <v>32</v>
      </c>
      <c r="B54" s="3" t="str">
        <f>IFERROR(INDEX(Clients[Client_Name],MATCH(Table2[[#This Row],[Client_Code]],Clients[Client_Code],0)),"")</f>
        <v>CIAL ALIMENTOS</v>
      </c>
      <c r="C54" s="3">
        <v>14</v>
      </c>
      <c r="D54" s="3" t="s">
        <v>149</v>
      </c>
      <c r="E54" s="3">
        <v>5</v>
      </c>
      <c r="F54" s="12">
        <v>1331925</v>
      </c>
    </row>
    <row r="55" spans="1:6" x14ac:dyDescent="0.25">
      <c r="A55" s="3" t="s">
        <v>32</v>
      </c>
      <c r="B55" s="3" t="str">
        <f>IFERROR(INDEX(Clients[Client_Name],MATCH(Table2[[#This Row],[Client_Code]],Clients[Client_Code],0)),"")</f>
        <v>CIAL ALIMENTOS</v>
      </c>
      <c r="C55" s="3">
        <v>14</v>
      </c>
      <c r="D55" s="3" t="s">
        <v>149</v>
      </c>
      <c r="E55" s="3">
        <v>6</v>
      </c>
      <c r="F55" s="12">
        <v>1271738</v>
      </c>
    </row>
    <row r="56" spans="1:6" x14ac:dyDescent="0.25">
      <c r="A56" s="3" t="s">
        <v>32</v>
      </c>
      <c r="B56" s="3" t="str">
        <f>IFERROR(INDEX(Clients[Client_Name],MATCH(Table2[[#This Row],[Client_Code]],Clients[Client_Code],0)),"")</f>
        <v>CIAL ALIMENTOS</v>
      </c>
      <c r="C56" s="3">
        <v>14</v>
      </c>
      <c r="D56" s="3" t="s">
        <v>149</v>
      </c>
      <c r="E56" s="3">
        <v>7</v>
      </c>
      <c r="F56" s="12">
        <v>699296</v>
      </c>
    </row>
    <row r="57" spans="1:6" x14ac:dyDescent="0.25">
      <c r="A57" s="3" t="s">
        <v>32</v>
      </c>
      <c r="B57" s="3" t="str">
        <f>IFERROR(INDEX(Clients[Client_Name],MATCH(Table2[[#This Row],[Client_Code]],Clients[Client_Code],0)),"")</f>
        <v>CIAL ALIMENTOS</v>
      </c>
      <c r="C57" s="3">
        <v>14</v>
      </c>
      <c r="D57" s="3" t="s">
        <v>149</v>
      </c>
      <c r="E57" s="3">
        <v>8</v>
      </c>
      <c r="F57" s="12">
        <v>271830</v>
      </c>
    </row>
    <row r="58" spans="1:6" x14ac:dyDescent="0.25">
      <c r="A58" s="3" t="s">
        <v>32</v>
      </c>
      <c r="B58" s="3" t="str">
        <f>IFERROR(INDEX(Clients[Client_Name],MATCH(Table2[[#This Row],[Client_Code]],Clients[Client_Code],0)),"")</f>
        <v>CIAL ALIMENTOS</v>
      </c>
      <c r="C58" s="3">
        <v>14</v>
      </c>
      <c r="D58" s="3" t="s">
        <v>149</v>
      </c>
      <c r="E58" s="3">
        <v>9</v>
      </c>
      <c r="F58" s="12">
        <v>0</v>
      </c>
    </row>
    <row r="59" spans="1:6" x14ac:dyDescent="0.25">
      <c r="A59" s="3" t="s">
        <v>32</v>
      </c>
      <c r="B59" s="3" t="str">
        <f>IFERROR(INDEX(Clients[Client_Name],MATCH(Table2[[#This Row],[Client_Code]],Clients[Client_Code],0)),"")</f>
        <v>CIAL ALIMENTOS</v>
      </c>
      <c r="C59" s="3">
        <v>14</v>
      </c>
      <c r="D59" s="3" t="s">
        <v>149</v>
      </c>
      <c r="E59" s="3">
        <v>10</v>
      </c>
      <c r="F59" s="12">
        <v>0</v>
      </c>
    </row>
    <row r="60" spans="1:6" x14ac:dyDescent="0.25">
      <c r="A60" s="3" t="s">
        <v>32</v>
      </c>
      <c r="B60" s="3" t="str">
        <f>IFERROR(INDEX(Clients[Client_Name],MATCH(Table2[[#This Row],[Client_Code]],Clients[Client_Code],0)),"")</f>
        <v>CIAL ALIMENTOS</v>
      </c>
      <c r="C60" s="3">
        <v>14</v>
      </c>
      <c r="D60" s="3" t="s">
        <v>149</v>
      </c>
      <c r="E60" s="3">
        <v>11</v>
      </c>
      <c r="F60" s="12">
        <v>0</v>
      </c>
    </row>
    <row r="61" spans="1:6" x14ac:dyDescent="0.25">
      <c r="A61" s="3" t="s">
        <v>32</v>
      </c>
      <c r="B61" s="3" t="str">
        <f>IFERROR(INDEX(Clients[Client_Name],MATCH(Table2[[#This Row],[Client_Code]],Clients[Client_Code],0)),"")</f>
        <v>CIAL ALIMENTOS</v>
      </c>
      <c r="C61" s="3">
        <v>14</v>
      </c>
      <c r="D61" s="3" t="s">
        <v>149</v>
      </c>
      <c r="E61" s="3">
        <v>12</v>
      </c>
      <c r="F61" s="12">
        <v>0</v>
      </c>
    </row>
    <row r="62" spans="1:6" x14ac:dyDescent="0.25">
      <c r="A62" s="3" t="s">
        <v>32</v>
      </c>
      <c r="B62" s="3" t="str">
        <f>IFERROR(INDEX(Clients[Client_Name],MATCH(Table2[[#This Row],[Client_Code]],Clients[Client_Code],0)),"")</f>
        <v>COMERCIAL CASTRO</v>
      </c>
      <c r="C62" s="3">
        <v>17</v>
      </c>
      <c r="D62" s="3" t="s">
        <v>149</v>
      </c>
      <c r="E62" s="3">
        <v>1</v>
      </c>
      <c r="F62" s="12">
        <v>1026477</v>
      </c>
    </row>
    <row r="63" spans="1:6" x14ac:dyDescent="0.25">
      <c r="A63" s="3" t="s">
        <v>32</v>
      </c>
      <c r="B63" s="3" t="str">
        <f>IFERROR(INDEX(Clients[Client_Name],MATCH(Table2[[#This Row],[Client_Code]],Clients[Client_Code],0)),"")</f>
        <v>COMERCIAL CASTRO</v>
      </c>
      <c r="C63" s="3">
        <v>17</v>
      </c>
      <c r="D63" s="3" t="s">
        <v>149</v>
      </c>
      <c r="E63" s="3">
        <v>2</v>
      </c>
      <c r="F63" s="12">
        <v>707199</v>
      </c>
    </row>
    <row r="64" spans="1:6" x14ac:dyDescent="0.25">
      <c r="A64" s="3" t="s">
        <v>32</v>
      </c>
      <c r="B64" s="3" t="str">
        <f>IFERROR(INDEX(Clients[Client_Name],MATCH(Table2[[#This Row],[Client_Code]],Clients[Client_Code],0)),"")</f>
        <v>COMERCIAL CASTRO</v>
      </c>
      <c r="C64" s="3">
        <v>17</v>
      </c>
      <c r="D64" s="3" t="s">
        <v>149</v>
      </c>
      <c r="E64" s="3">
        <v>3</v>
      </c>
      <c r="F64" s="12">
        <v>1382556</v>
      </c>
    </row>
    <row r="65" spans="1:6" x14ac:dyDescent="0.25">
      <c r="A65" s="3" t="s">
        <v>32</v>
      </c>
      <c r="B65" s="3" t="str">
        <f>IFERROR(INDEX(Clients[Client_Name],MATCH(Table2[[#This Row],[Client_Code]],Clients[Client_Code],0)),"")</f>
        <v>COMERCIAL CASTRO</v>
      </c>
      <c r="C65" s="3">
        <v>17</v>
      </c>
      <c r="D65" s="3" t="s">
        <v>149</v>
      </c>
      <c r="E65" s="3">
        <v>4</v>
      </c>
      <c r="F65" s="12">
        <v>1703562</v>
      </c>
    </row>
    <row r="66" spans="1:6" x14ac:dyDescent="0.25">
      <c r="A66" s="3" t="s">
        <v>32</v>
      </c>
      <c r="B66" s="3" t="str">
        <f>IFERROR(INDEX(Clients[Client_Name],MATCH(Table2[[#This Row],[Client_Code]],Clients[Client_Code],0)),"")</f>
        <v>COMERCIAL CASTRO</v>
      </c>
      <c r="C66" s="3">
        <v>17</v>
      </c>
      <c r="D66" s="3" t="s">
        <v>149</v>
      </c>
      <c r="E66" s="3">
        <v>5</v>
      </c>
      <c r="F66" s="12">
        <v>1343860</v>
      </c>
    </row>
    <row r="67" spans="1:6" x14ac:dyDescent="0.25">
      <c r="A67" s="3" t="s">
        <v>32</v>
      </c>
      <c r="B67" s="3" t="str">
        <f>IFERROR(INDEX(Clients[Client_Name],MATCH(Table2[[#This Row],[Client_Code]],Clients[Client_Code],0)),"")</f>
        <v>COMERCIAL CASTRO</v>
      </c>
      <c r="C67" s="3">
        <v>17</v>
      </c>
      <c r="D67" s="3" t="s">
        <v>149</v>
      </c>
      <c r="E67" s="3">
        <v>8</v>
      </c>
      <c r="F67" s="12">
        <v>2541792</v>
      </c>
    </row>
    <row r="68" spans="1:6" x14ac:dyDescent="0.25">
      <c r="A68" s="3" t="s">
        <v>32</v>
      </c>
      <c r="B68" s="3" t="str">
        <f>IFERROR(INDEX(Clients[Client_Name],MATCH(Table2[[#This Row],[Client_Code]],Clients[Client_Code],0)),"")</f>
        <v>COMERCIAL CASTRO</v>
      </c>
      <c r="C68" s="3">
        <v>17</v>
      </c>
      <c r="D68" s="3" t="s">
        <v>149</v>
      </c>
      <c r="E68" s="3">
        <v>9</v>
      </c>
      <c r="F68" s="12">
        <v>1744960</v>
      </c>
    </row>
    <row r="69" spans="1:6" x14ac:dyDescent="0.25">
      <c r="A69" s="3" t="s">
        <v>32</v>
      </c>
      <c r="B69" s="3" t="str">
        <f>IFERROR(INDEX(Clients[Client_Name],MATCH(Table2[[#This Row],[Client_Code]],Clients[Client_Code],0)),"")</f>
        <v>COMERCIAL CASTRO</v>
      </c>
      <c r="C69" s="3">
        <v>17</v>
      </c>
      <c r="D69" s="3" t="s">
        <v>149</v>
      </c>
      <c r="E69" s="3">
        <v>10</v>
      </c>
      <c r="F69" s="12">
        <v>782730</v>
      </c>
    </row>
    <row r="70" spans="1:6" x14ac:dyDescent="0.25">
      <c r="A70" s="3" t="s">
        <v>32</v>
      </c>
      <c r="B70" s="3" t="str">
        <f>IFERROR(INDEX(Clients[Client_Name],MATCH(Table2[[#This Row],[Client_Code]],Clients[Client_Code],0)),"")</f>
        <v>COMERCIAL CASTRO</v>
      </c>
      <c r="C70" s="3">
        <v>17</v>
      </c>
      <c r="D70" s="3" t="s">
        <v>149</v>
      </c>
      <c r="E70" s="3">
        <v>11</v>
      </c>
      <c r="F70" s="12">
        <v>322560</v>
      </c>
    </row>
    <row r="71" spans="1:6" x14ac:dyDescent="0.25">
      <c r="A71" s="3" t="s">
        <v>32</v>
      </c>
      <c r="B71" s="3" t="str">
        <f>IFERROR(INDEX(Clients[Client_Name],MATCH(Table2[[#This Row],[Client_Code]],Clients[Client_Code],0)),"")</f>
        <v>COMERCIAL CASTRO</v>
      </c>
      <c r="C71" s="3">
        <v>17</v>
      </c>
      <c r="D71" s="3" t="s">
        <v>149</v>
      </c>
      <c r="E71" s="3">
        <v>12</v>
      </c>
      <c r="F71" s="12">
        <v>689520</v>
      </c>
    </row>
    <row r="72" spans="1:6" x14ac:dyDescent="0.25">
      <c r="A72" s="3" t="s">
        <v>32</v>
      </c>
      <c r="B72" s="3" t="str">
        <f>IFERROR(INDEX(Clients[Client_Name],MATCH(Table2[[#This Row],[Client_Code]],Clients[Client_Code],0)),"")</f>
        <v>COMERCIAL FRIVAR</v>
      </c>
      <c r="C72" s="3">
        <v>18</v>
      </c>
      <c r="D72" s="3" t="s">
        <v>149</v>
      </c>
      <c r="E72" s="3">
        <v>1</v>
      </c>
      <c r="F72" s="12">
        <v>9029294</v>
      </c>
    </row>
    <row r="73" spans="1:6" x14ac:dyDescent="0.25">
      <c r="A73" s="3" t="s">
        <v>32</v>
      </c>
      <c r="B73" s="3" t="str">
        <f>IFERROR(INDEX(Clients[Client_Name],MATCH(Table2[[#This Row],[Client_Code]],Clients[Client_Code],0)),"")</f>
        <v>COMERCIAL FRIVAR</v>
      </c>
      <c r="C73" s="3">
        <v>18</v>
      </c>
      <c r="D73" s="3" t="s">
        <v>149</v>
      </c>
      <c r="E73" s="3">
        <v>2</v>
      </c>
      <c r="F73" s="12">
        <v>7113705</v>
      </c>
    </row>
    <row r="74" spans="1:6" x14ac:dyDescent="0.25">
      <c r="A74" s="3" t="s">
        <v>32</v>
      </c>
      <c r="B74" s="3" t="str">
        <f>IFERROR(INDEX(Clients[Client_Name],MATCH(Table2[[#This Row],[Client_Code]],Clients[Client_Code],0)),"")</f>
        <v>COMERCIAL FRIVAR</v>
      </c>
      <c r="C74" s="3">
        <v>18</v>
      </c>
      <c r="D74" s="3" t="s">
        <v>149</v>
      </c>
      <c r="E74" s="3">
        <v>3</v>
      </c>
      <c r="F74" s="12">
        <v>6982479</v>
      </c>
    </row>
    <row r="75" spans="1:6" x14ac:dyDescent="0.25">
      <c r="A75" s="3" t="s">
        <v>32</v>
      </c>
      <c r="B75" s="3" t="str">
        <f>IFERROR(INDEX(Clients[Client_Name],MATCH(Table2[[#This Row],[Client_Code]],Clients[Client_Code],0)),"")</f>
        <v>COMERCIAL FRIVAR</v>
      </c>
      <c r="C75" s="3">
        <v>18</v>
      </c>
      <c r="D75" s="3" t="s">
        <v>149</v>
      </c>
      <c r="E75" s="3">
        <v>4</v>
      </c>
      <c r="F75" s="12">
        <v>6272684</v>
      </c>
    </row>
    <row r="76" spans="1:6" x14ac:dyDescent="0.25">
      <c r="A76" s="3" t="s">
        <v>32</v>
      </c>
      <c r="B76" s="3" t="str">
        <f>IFERROR(INDEX(Clients[Client_Name],MATCH(Table2[[#This Row],[Client_Code]],Clients[Client_Code],0)),"")</f>
        <v>COMERCIAL FRIVAR</v>
      </c>
      <c r="C76" s="3">
        <v>18</v>
      </c>
      <c r="D76" s="3" t="s">
        <v>149</v>
      </c>
      <c r="E76" s="3">
        <v>5</v>
      </c>
      <c r="F76" s="12">
        <v>5602779</v>
      </c>
    </row>
    <row r="77" spans="1:6" x14ac:dyDescent="0.25">
      <c r="A77" s="3" t="s">
        <v>32</v>
      </c>
      <c r="B77" s="3" t="str">
        <f>IFERROR(INDEX(Clients[Client_Name],MATCH(Table2[[#This Row],[Client_Code]],Clients[Client_Code],0)),"")</f>
        <v>COMERCIAL FRIVAR</v>
      </c>
      <c r="C77" s="3">
        <v>18</v>
      </c>
      <c r="D77" s="3" t="s">
        <v>149</v>
      </c>
      <c r="E77" s="3">
        <v>6</v>
      </c>
      <c r="F77" s="12">
        <v>4780683</v>
      </c>
    </row>
    <row r="78" spans="1:6" x14ac:dyDescent="0.25">
      <c r="A78" s="3" t="s">
        <v>32</v>
      </c>
      <c r="B78" s="3" t="str">
        <f>IFERROR(INDEX(Clients[Client_Name],MATCH(Table2[[#This Row],[Client_Code]],Clients[Client_Code],0)),"")</f>
        <v>COMERCIAL FRIVAR</v>
      </c>
      <c r="C78" s="3">
        <v>18</v>
      </c>
      <c r="D78" s="3" t="s">
        <v>149</v>
      </c>
      <c r="E78" s="3">
        <v>7</v>
      </c>
      <c r="F78" s="12">
        <v>1639180</v>
      </c>
    </row>
    <row r="79" spans="1:6" x14ac:dyDescent="0.25">
      <c r="A79" s="3" t="s">
        <v>32</v>
      </c>
      <c r="B79" s="3" t="str">
        <f>IFERROR(INDEX(Clients[Client_Name],MATCH(Table2[[#This Row],[Client_Code]],Clients[Client_Code],0)),"")</f>
        <v>COMERCIAL FRIVAR</v>
      </c>
      <c r="C79" s="3">
        <v>18</v>
      </c>
      <c r="D79" s="3" t="s">
        <v>149</v>
      </c>
      <c r="E79" s="3">
        <v>8</v>
      </c>
      <c r="F79" s="12">
        <v>838440</v>
      </c>
    </row>
    <row r="80" spans="1:6" x14ac:dyDescent="0.25">
      <c r="A80" s="3" t="s">
        <v>32</v>
      </c>
      <c r="B80" s="3" t="str">
        <f>IFERROR(INDEX(Clients[Client_Name],MATCH(Table2[[#This Row],[Client_Code]],Clients[Client_Code],0)),"")</f>
        <v>COMERCIAL FRIVAR</v>
      </c>
      <c r="C80" s="3">
        <v>18</v>
      </c>
      <c r="D80" s="3" t="s">
        <v>149</v>
      </c>
      <c r="E80" s="3">
        <v>9</v>
      </c>
      <c r="F80" s="12">
        <v>148140</v>
      </c>
    </row>
    <row r="81" spans="1:6" x14ac:dyDescent="0.25">
      <c r="A81" s="3" t="s">
        <v>32</v>
      </c>
      <c r="B81" s="3" t="str">
        <f>IFERROR(INDEX(Clients[Client_Name],MATCH(Table2[[#This Row],[Client_Code]],Clients[Client_Code],0)),"")</f>
        <v>COMERCIAL FRIVAR</v>
      </c>
      <c r="C81" s="3">
        <v>18</v>
      </c>
      <c r="D81" s="3" t="s">
        <v>149</v>
      </c>
      <c r="E81" s="3">
        <v>10</v>
      </c>
      <c r="F81" s="12">
        <v>0</v>
      </c>
    </row>
    <row r="82" spans="1:6" x14ac:dyDescent="0.25">
      <c r="A82" s="3" t="s">
        <v>32</v>
      </c>
      <c r="B82" s="3" t="str">
        <f>IFERROR(INDEX(Clients[Client_Name],MATCH(Table2[[#This Row],[Client_Code]],Clients[Client_Code],0)),"")</f>
        <v>COMERCIAL FRIVAR</v>
      </c>
      <c r="C82" s="3">
        <v>18</v>
      </c>
      <c r="D82" s="3" t="s">
        <v>149</v>
      </c>
      <c r="E82" s="3">
        <v>11</v>
      </c>
      <c r="F82" s="12">
        <v>0</v>
      </c>
    </row>
    <row r="83" spans="1:6" x14ac:dyDescent="0.25">
      <c r="A83" s="3" t="s">
        <v>32</v>
      </c>
      <c r="B83" s="3" t="str">
        <f>IFERROR(INDEX(Clients[Client_Name],MATCH(Table2[[#This Row],[Client_Code]],Clients[Client_Code],0)),"")</f>
        <v>COMERCIAL FRIVAR</v>
      </c>
      <c r="C83" s="3">
        <v>18</v>
      </c>
      <c r="D83" s="3" t="s">
        <v>149</v>
      </c>
      <c r="E83" s="3">
        <v>12</v>
      </c>
      <c r="F83" s="12">
        <v>0</v>
      </c>
    </row>
    <row r="84" spans="1:6" x14ac:dyDescent="0.25">
      <c r="A84" s="3" t="s">
        <v>32</v>
      </c>
      <c r="B84" s="3" t="str">
        <f>IFERROR(INDEX(Clients[Client_Name],MATCH(Table2[[#This Row],[Client_Code]],Clients[Client_Code],0)),"")</f>
        <v>COMERCIAL LAS TORRES</v>
      </c>
      <c r="C84" s="3">
        <v>20</v>
      </c>
      <c r="D84" s="3" t="s">
        <v>149</v>
      </c>
      <c r="E84" s="3">
        <v>1</v>
      </c>
      <c r="F84" s="12">
        <v>6996577</v>
      </c>
    </row>
    <row r="85" spans="1:6" x14ac:dyDescent="0.25">
      <c r="A85" s="3" t="s">
        <v>32</v>
      </c>
      <c r="B85" s="3" t="str">
        <f>IFERROR(INDEX(Clients[Client_Name],MATCH(Table2[[#This Row],[Client_Code]],Clients[Client_Code],0)),"")</f>
        <v>COMERCIAL LAS TORRES</v>
      </c>
      <c r="C85" s="3">
        <v>20</v>
      </c>
      <c r="D85" s="3" t="s">
        <v>149</v>
      </c>
      <c r="E85" s="3">
        <v>2</v>
      </c>
      <c r="F85" s="12">
        <v>5095453</v>
      </c>
    </row>
    <row r="86" spans="1:6" x14ac:dyDescent="0.25">
      <c r="A86" s="3" t="s">
        <v>32</v>
      </c>
      <c r="B86" s="3" t="str">
        <f>IFERROR(INDEX(Clients[Client_Name],MATCH(Table2[[#This Row],[Client_Code]],Clients[Client_Code],0)),"")</f>
        <v>COMERCIAL LAS TORRES</v>
      </c>
      <c r="C86" s="3">
        <v>20</v>
      </c>
      <c r="D86" s="3" t="s">
        <v>149</v>
      </c>
      <c r="E86" s="3">
        <v>3</v>
      </c>
      <c r="F86" s="12">
        <v>4234620</v>
      </c>
    </row>
    <row r="87" spans="1:6" x14ac:dyDescent="0.25">
      <c r="A87" s="3" t="s">
        <v>32</v>
      </c>
      <c r="B87" s="3" t="str">
        <f>IFERROR(INDEX(Clients[Client_Name],MATCH(Table2[[#This Row],[Client_Code]],Clients[Client_Code],0)),"")</f>
        <v>COMERCIAL LAS TORRES</v>
      </c>
      <c r="C87" s="3">
        <v>20</v>
      </c>
      <c r="D87" s="3" t="s">
        <v>149</v>
      </c>
      <c r="E87" s="3">
        <v>4</v>
      </c>
      <c r="F87" s="12">
        <v>3480459</v>
      </c>
    </row>
    <row r="88" spans="1:6" x14ac:dyDescent="0.25">
      <c r="A88" s="3" t="s">
        <v>32</v>
      </c>
      <c r="B88" s="3" t="str">
        <f>IFERROR(INDEX(Clients[Client_Name],MATCH(Table2[[#This Row],[Client_Code]],Clients[Client_Code],0)),"")</f>
        <v>COMERCIAL LAS TORRES</v>
      </c>
      <c r="C88" s="3">
        <v>20</v>
      </c>
      <c r="D88" s="3" t="s">
        <v>149</v>
      </c>
      <c r="E88" s="3">
        <v>5</v>
      </c>
      <c r="F88" s="12">
        <v>2936346</v>
      </c>
    </row>
    <row r="89" spans="1:6" x14ac:dyDescent="0.25">
      <c r="A89" s="3" t="s">
        <v>32</v>
      </c>
      <c r="B89" s="3" t="str">
        <f>IFERROR(INDEX(Clients[Client_Name],MATCH(Table2[[#This Row],[Client_Code]],Clients[Client_Code],0)),"")</f>
        <v>COMERCIAL LAS TORRES</v>
      </c>
      <c r="C89" s="3">
        <v>20</v>
      </c>
      <c r="D89" s="3" t="s">
        <v>149</v>
      </c>
      <c r="E89" s="3">
        <v>6</v>
      </c>
      <c r="F89" s="12">
        <v>2221632</v>
      </c>
    </row>
    <row r="90" spans="1:6" x14ac:dyDescent="0.25">
      <c r="A90" s="3" t="s">
        <v>32</v>
      </c>
      <c r="B90" s="3" t="str">
        <f>IFERROR(INDEX(Clients[Client_Name],MATCH(Table2[[#This Row],[Client_Code]],Clients[Client_Code],0)),"")</f>
        <v>COMERCIAL LAS TORRES</v>
      </c>
      <c r="C90" s="3">
        <v>20</v>
      </c>
      <c r="D90" s="3" t="s">
        <v>149</v>
      </c>
      <c r="E90" s="3">
        <v>7</v>
      </c>
      <c r="F90" s="12">
        <v>2220165</v>
      </c>
    </row>
    <row r="91" spans="1:6" x14ac:dyDescent="0.25">
      <c r="A91" s="3" t="s">
        <v>32</v>
      </c>
      <c r="B91" s="3" t="str">
        <f>IFERROR(INDEX(Clients[Client_Name],MATCH(Table2[[#This Row],[Client_Code]],Clients[Client_Code],0)),"")</f>
        <v>COMERCIAL LAS TORRES</v>
      </c>
      <c r="C91" s="3">
        <v>20</v>
      </c>
      <c r="D91" s="3" t="s">
        <v>149</v>
      </c>
      <c r="E91" s="3">
        <v>8</v>
      </c>
      <c r="F91" s="12">
        <v>2726615</v>
      </c>
    </row>
    <row r="92" spans="1:6" x14ac:dyDescent="0.25">
      <c r="A92" s="3" t="s">
        <v>32</v>
      </c>
      <c r="B92" s="3" t="str">
        <f>IFERROR(INDEX(Clients[Client_Name],MATCH(Table2[[#This Row],[Client_Code]],Clients[Client_Code],0)),"")</f>
        <v>COMERCIAL LAS TORRES</v>
      </c>
      <c r="C92" s="3">
        <v>20</v>
      </c>
      <c r="D92" s="3" t="s">
        <v>149</v>
      </c>
      <c r="E92" s="3">
        <v>9</v>
      </c>
      <c r="F92" s="12">
        <v>2170620</v>
      </c>
    </row>
    <row r="93" spans="1:6" x14ac:dyDescent="0.25">
      <c r="A93" s="3" t="s">
        <v>32</v>
      </c>
      <c r="B93" s="3" t="str">
        <f>IFERROR(INDEX(Clients[Client_Name],MATCH(Table2[[#This Row],[Client_Code]],Clients[Client_Code],0)),"")</f>
        <v>COMERCIAL LAS TORRES</v>
      </c>
      <c r="C93" s="3">
        <v>20</v>
      </c>
      <c r="D93" s="3" t="s">
        <v>149</v>
      </c>
      <c r="E93" s="3">
        <v>10</v>
      </c>
      <c r="F93" s="12">
        <v>2083180</v>
      </c>
    </row>
    <row r="94" spans="1:6" x14ac:dyDescent="0.25">
      <c r="A94" s="3" t="s">
        <v>32</v>
      </c>
      <c r="B94" s="3" t="str">
        <f>IFERROR(INDEX(Clients[Client_Name],MATCH(Table2[[#This Row],[Client_Code]],Clients[Client_Code],0)),"")</f>
        <v>COMERCIAL LAS TORRES</v>
      </c>
      <c r="C94" s="3">
        <v>20</v>
      </c>
      <c r="D94" s="3" t="s">
        <v>149</v>
      </c>
      <c r="E94" s="3">
        <v>11</v>
      </c>
      <c r="F94" s="12">
        <v>1596120</v>
      </c>
    </row>
    <row r="95" spans="1:6" x14ac:dyDescent="0.25">
      <c r="A95" s="3" t="s">
        <v>32</v>
      </c>
      <c r="B95" s="3" t="str">
        <f>IFERROR(INDEX(Clients[Client_Name],MATCH(Table2[[#This Row],[Client_Code]],Clients[Client_Code],0)),"")</f>
        <v>COMERCIAL LAS TORRES</v>
      </c>
      <c r="C95" s="3">
        <v>20</v>
      </c>
      <c r="D95" s="3" t="s">
        <v>149</v>
      </c>
      <c r="E95" s="3">
        <v>12</v>
      </c>
      <c r="F95" s="12">
        <v>2049705</v>
      </c>
    </row>
    <row r="96" spans="1:6" x14ac:dyDescent="0.25">
      <c r="A96" s="3" t="s">
        <v>32</v>
      </c>
      <c r="B96" s="3" t="str">
        <f>IFERROR(INDEX(Clients[Client_Name],MATCH(Table2[[#This Row],[Client_Code]],Clients[Client_Code],0)),"")</f>
        <v>COMERCIAL MAXAGRO</v>
      </c>
      <c r="C96" s="3">
        <v>21</v>
      </c>
      <c r="D96" s="3" t="s">
        <v>149</v>
      </c>
      <c r="E96" s="3">
        <v>1</v>
      </c>
      <c r="F96" s="12">
        <v>0</v>
      </c>
    </row>
    <row r="97" spans="1:6" x14ac:dyDescent="0.25">
      <c r="A97" s="3" t="s">
        <v>32</v>
      </c>
      <c r="B97" s="3" t="str">
        <f>IFERROR(INDEX(Clients[Client_Name],MATCH(Table2[[#This Row],[Client_Code]],Clients[Client_Code],0)),"")</f>
        <v>COMERCIAL MAXAGRO</v>
      </c>
      <c r="C97" s="3">
        <v>21</v>
      </c>
      <c r="D97" s="3" t="s">
        <v>149</v>
      </c>
      <c r="E97" s="3">
        <v>2</v>
      </c>
      <c r="F97" s="12">
        <v>0</v>
      </c>
    </row>
    <row r="98" spans="1:6" x14ac:dyDescent="0.25">
      <c r="A98" s="3" t="s">
        <v>32</v>
      </c>
      <c r="B98" s="3" t="str">
        <f>IFERROR(INDEX(Clients[Client_Name],MATCH(Table2[[#This Row],[Client_Code]],Clients[Client_Code],0)),"")</f>
        <v>COMERCIAL MAXAGRO</v>
      </c>
      <c r="C98" s="3">
        <v>21</v>
      </c>
      <c r="D98" s="3" t="s">
        <v>149</v>
      </c>
      <c r="E98" s="3">
        <v>3</v>
      </c>
      <c r="F98" s="12">
        <v>0</v>
      </c>
    </row>
    <row r="99" spans="1:6" x14ac:dyDescent="0.25">
      <c r="A99" s="3" t="s">
        <v>32</v>
      </c>
      <c r="B99" s="3" t="str">
        <f>IFERROR(INDEX(Clients[Client_Name],MATCH(Table2[[#This Row],[Client_Code]],Clients[Client_Code],0)),"")</f>
        <v>COMERCIAL MAXAGRO</v>
      </c>
      <c r="C99" s="3">
        <v>21</v>
      </c>
      <c r="D99" s="3" t="s">
        <v>149</v>
      </c>
      <c r="E99" s="3">
        <v>4</v>
      </c>
      <c r="F99" s="12">
        <v>0</v>
      </c>
    </row>
    <row r="100" spans="1:6" x14ac:dyDescent="0.25">
      <c r="A100" s="3" t="s">
        <v>32</v>
      </c>
      <c r="B100" s="3" t="str">
        <f>IFERROR(INDEX(Clients[Client_Name],MATCH(Table2[[#This Row],[Client_Code]],Clients[Client_Code],0)),"")</f>
        <v>COMERCIAL MAXAGRO</v>
      </c>
      <c r="C100" s="3">
        <v>21</v>
      </c>
      <c r="D100" s="3" t="s">
        <v>149</v>
      </c>
      <c r="E100" s="3">
        <v>5</v>
      </c>
      <c r="F100" s="12">
        <v>0</v>
      </c>
    </row>
    <row r="101" spans="1:6" x14ac:dyDescent="0.25">
      <c r="A101" s="3" t="s">
        <v>32</v>
      </c>
      <c r="B101" s="3" t="str">
        <f>IFERROR(INDEX(Clients[Client_Name],MATCH(Table2[[#This Row],[Client_Code]],Clients[Client_Code],0)),"")</f>
        <v>COMERCIAL MAXAGRO</v>
      </c>
      <c r="C101" s="3">
        <v>21</v>
      </c>
      <c r="D101" s="3" t="s">
        <v>149</v>
      </c>
      <c r="E101" s="3">
        <v>6</v>
      </c>
      <c r="F101" s="12">
        <v>0</v>
      </c>
    </row>
    <row r="102" spans="1:6" x14ac:dyDescent="0.25">
      <c r="A102" s="3" t="s">
        <v>32</v>
      </c>
      <c r="B102" s="3" t="str">
        <f>IFERROR(INDEX(Clients[Client_Name],MATCH(Table2[[#This Row],[Client_Code]],Clients[Client_Code],0)),"")</f>
        <v>COMERCIAL MAXAGRO</v>
      </c>
      <c r="C102" s="3">
        <v>21</v>
      </c>
      <c r="D102" s="3" t="s">
        <v>149</v>
      </c>
      <c r="E102" s="3">
        <v>7</v>
      </c>
      <c r="F102" s="12"/>
    </row>
    <row r="103" spans="1:6" x14ac:dyDescent="0.25">
      <c r="A103" s="3" t="s">
        <v>32</v>
      </c>
      <c r="B103" s="3" t="str">
        <f>IFERROR(INDEX(Clients[Client_Name],MATCH(Table2[[#This Row],[Client_Code]],Clients[Client_Code],0)),"")</f>
        <v>COMERCIAL MAXAGRO</v>
      </c>
      <c r="C103" s="3">
        <v>21</v>
      </c>
      <c r="D103" s="3" t="s">
        <v>149</v>
      </c>
      <c r="E103" s="3">
        <v>8</v>
      </c>
      <c r="F103" s="12"/>
    </row>
    <row r="104" spans="1:6" x14ac:dyDescent="0.25">
      <c r="A104" s="3" t="s">
        <v>32</v>
      </c>
      <c r="B104" s="3" t="str">
        <f>IFERROR(INDEX(Clients[Client_Name],MATCH(Table2[[#This Row],[Client_Code]],Clients[Client_Code],0)),"")</f>
        <v>COMERCIAL MAXAGRO</v>
      </c>
      <c r="C104" s="3">
        <v>21</v>
      </c>
      <c r="D104" s="3" t="s">
        <v>149</v>
      </c>
      <c r="E104" s="3">
        <v>9</v>
      </c>
      <c r="F104" s="12">
        <v>0</v>
      </c>
    </row>
    <row r="105" spans="1:6" x14ac:dyDescent="0.25">
      <c r="A105" s="3" t="s">
        <v>32</v>
      </c>
      <c r="B105" s="3" t="str">
        <f>IFERROR(INDEX(Clients[Client_Name],MATCH(Table2[[#This Row],[Client_Code]],Clients[Client_Code],0)),"")</f>
        <v>COMERCIAL MAXAGRO</v>
      </c>
      <c r="C105" s="3">
        <v>21</v>
      </c>
      <c r="D105" s="3" t="s">
        <v>149</v>
      </c>
      <c r="E105" s="3">
        <v>10</v>
      </c>
      <c r="F105" s="12">
        <v>0</v>
      </c>
    </row>
    <row r="106" spans="1:6" x14ac:dyDescent="0.25">
      <c r="A106" s="3" t="s">
        <v>32</v>
      </c>
      <c r="B106" s="3" t="str">
        <f>IFERROR(INDEX(Clients[Client_Name],MATCH(Table2[[#This Row],[Client_Code]],Clients[Client_Code],0)),"")</f>
        <v>COMERCIAL MAXAGRO</v>
      </c>
      <c r="C106" s="3">
        <v>21</v>
      </c>
      <c r="D106" s="3" t="s">
        <v>149</v>
      </c>
      <c r="E106" s="3">
        <v>11</v>
      </c>
      <c r="F106" s="12">
        <v>0</v>
      </c>
    </row>
    <row r="107" spans="1:6" x14ac:dyDescent="0.25">
      <c r="A107" s="3" t="s">
        <v>32</v>
      </c>
      <c r="B107" s="3" t="str">
        <f>IFERROR(INDEX(Clients[Client_Name],MATCH(Table2[[#This Row],[Client_Code]],Clients[Client_Code],0)),"")</f>
        <v>COMERCIAL MAXAGRO</v>
      </c>
      <c r="C107" s="3">
        <v>21</v>
      </c>
      <c r="D107" s="3" t="s">
        <v>149</v>
      </c>
      <c r="E107" s="3">
        <v>12</v>
      </c>
      <c r="F107" s="12">
        <v>0</v>
      </c>
    </row>
    <row r="108" spans="1:6" x14ac:dyDescent="0.25">
      <c r="A108" s="3" t="s">
        <v>32</v>
      </c>
      <c r="B108" s="3" t="str">
        <f>IFERROR(INDEX(Clients[Client_Name],MATCH(Table2[[#This Row],[Client_Code]],Clients[Client_Code],0)),"")</f>
        <v>COMERCIALIZADORA GLOBAL PRODUCTS</v>
      </c>
      <c r="C108" s="3">
        <v>22</v>
      </c>
      <c r="D108" s="3" t="s">
        <v>149</v>
      </c>
      <c r="E108" s="3">
        <v>1</v>
      </c>
      <c r="F108" s="12">
        <v>28977331</v>
      </c>
    </row>
    <row r="109" spans="1:6" x14ac:dyDescent="0.25">
      <c r="A109" s="3" t="s">
        <v>32</v>
      </c>
      <c r="B109" s="3" t="str">
        <f>IFERROR(INDEX(Clients[Client_Name],MATCH(Table2[[#This Row],[Client_Code]],Clients[Client_Code],0)),"")</f>
        <v>COMERCIALIZADORA GLOBAL PRODUCTS</v>
      </c>
      <c r="C109" s="3">
        <v>22</v>
      </c>
      <c r="D109" s="3" t="s">
        <v>149</v>
      </c>
      <c r="E109" s="3">
        <v>2</v>
      </c>
      <c r="F109" s="12">
        <v>21392742</v>
      </c>
    </row>
    <row r="110" spans="1:6" x14ac:dyDescent="0.25">
      <c r="A110" s="3" t="s">
        <v>32</v>
      </c>
      <c r="B110" s="3" t="str">
        <f>IFERROR(INDEX(Clients[Client_Name],MATCH(Table2[[#This Row],[Client_Code]],Clients[Client_Code],0)),"")</f>
        <v>COMERCIALIZADORA GLOBAL PRODUCTS</v>
      </c>
      <c r="C110" s="3">
        <v>22</v>
      </c>
      <c r="D110" s="3" t="s">
        <v>149</v>
      </c>
      <c r="E110" s="3">
        <v>3</v>
      </c>
      <c r="F110" s="12">
        <v>25634384</v>
      </c>
    </row>
    <row r="111" spans="1:6" x14ac:dyDescent="0.25">
      <c r="A111" s="3" t="s">
        <v>32</v>
      </c>
      <c r="B111" s="3" t="str">
        <f>IFERROR(INDEX(Clients[Client_Name],MATCH(Table2[[#This Row],[Client_Code]],Clients[Client_Code],0)),"")</f>
        <v>COMERCIALIZADORA GLOBAL PRODUCTS</v>
      </c>
      <c r="C111" s="3">
        <v>22</v>
      </c>
      <c r="D111" s="3" t="s">
        <v>149</v>
      </c>
      <c r="E111" s="3">
        <v>4</v>
      </c>
      <c r="F111" s="12">
        <v>28461132</v>
      </c>
    </row>
    <row r="112" spans="1:6" x14ac:dyDescent="0.25">
      <c r="A112" s="3" t="s">
        <v>32</v>
      </c>
      <c r="B112" s="3" t="str">
        <f>IFERROR(INDEX(Clients[Client_Name],MATCH(Table2[[#This Row],[Client_Code]],Clients[Client_Code],0)),"")</f>
        <v>COMERCIALIZADORA GLOBAL PRODUCTS</v>
      </c>
      <c r="C112" s="3">
        <v>22</v>
      </c>
      <c r="D112" s="3" t="s">
        <v>149</v>
      </c>
      <c r="E112" s="3">
        <v>5</v>
      </c>
      <c r="F112" s="12">
        <v>31200260</v>
      </c>
    </row>
    <row r="113" spans="1:6" x14ac:dyDescent="0.25">
      <c r="A113" s="3" t="s">
        <v>32</v>
      </c>
      <c r="B113" s="3" t="str">
        <f>IFERROR(INDEX(Clients[Client_Name],MATCH(Table2[[#This Row],[Client_Code]],Clients[Client_Code],0)),"")</f>
        <v>COMERCIALIZADORA GLOBAL PRODUCTS</v>
      </c>
      <c r="C113" s="3">
        <v>22</v>
      </c>
      <c r="D113" s="3" t="s">
        <v>149</v>
      </c>
      <c r="E113" s="3">
        <v>6</v>
      </c>
      <c r="F113" s="12">
        <v>26300187</v>
      </c>
    </row>
    <row r="114" spans="1:6" x14ac:dyDescent="0.25">
      <c r="A114" s="3" t="s">
        <v>32</v>
      </c>
      <c r="B114" s="3" t="str">
        <f>IFERROR(INDEX(Clients[Client_Name],MATCH(Table2[[#This Row],[Client_Code]],Clients[Client_Code],0)),"")</f>
        <v>COMERCIALIZADORA GLOBAL PRODUCTS</v>
      </c>
      <c r="C114" s="3">
        <v>22</v>
      </c>
      <c r="D114" s="3" t="s">
        <v>149</v>
      </c>
      <c r="E114" s="3">
        <v>7</v>
      </c>
      <c r="F114" s="12">
        <v>20551742</v>
      </c>
    </row>
    <row r="115" spans="1:6" x14ac:dyDescent="0.25">
      <c r="A115" s="3" t="s">
        <v>32</v>
      </c>
      <c r="B115" s="3" t="str">
        <f>IFERROR(INDEX(Clients[Client_Name],MATCH(Table2[[#This Row],[Client_Code]],Clients[Client_Code],0)),"")</f>
        <v>COMERCIALIZADORA GLOBAL PRODUCTS</v>
      </c>
      <c r="C115" s="3">
        <v>22</v>
      </c>
      <c r="D115" s="3" t="s">
        <v>149</v>
      </c>
      <c r="E115" s="3">
        <v>8</v>
      </c>
      <c r="F115" s="12">
        <v>19780320</v>
      </c>
    </row>
    <row r="116" spans="1:6" x14ac:dyDescent="0.25">
      <c r="A116" s="3" t="s">
        <v>32</v>
      </c>
      <c r="B116" s="3" t="str">
        <f>IFERROR(INDEX(Clients[Client_Name],MATCH(Table2[[#This Row],[Client_Code]],Clients[Client_Code],0)),"")</f>
        <v>COMERCIALIZADORA GLOBAL PRODUCTS</v>
      </c>
      <c r="C116" s="3">
        <v>22</v>
      </c>
      <c r="D116" s="3" t="s">
        <v>149</v>
      </c>
      <c r="E116" s="3">
        <v>9</v>
      </c>
      <c r="F116" s="12">
        <v>20299315</v>
      </c>
    </row>
    <row r="117" spans="1:6" x14ac:dyDescent="0.25">
      <c r="A117" s="3" t="s">
        <v>32</v>
      </c>
      <c r="B117" s="3" t="str">
        <f>IFERROR(INDEX(Clients[Client_Name],MATCH(Table2[[#This Row],[Client_Code]],Clients[Client_Code],0)),"")</f>
        <v>COMERCIALIZADORA GLOBAL PRODUCTS</v>
      </c>
      <c r="C117" s="3">
        <v>22</v>
      </c>
      <c r="D117" s="3" t="s">
        <v>149</v>
      </c>
      <c r="E117" s="3">
        <v>10</v>
      </c>
      <c r="F117" s="12">
        <v>27878526</v>
      </c>
    </row>
    <row r="118" spans="1:6" x14ac:dyDescent="0.25">
      <c r="A118" s="3" t="s">
        <v>32</v>
      </c>
      <c r="B118" s="3" t="str">
        <f>IFERROR(INDEX(Clients[Client_Name],MATCH(Table2[[#This Row],[Client_Code]],Clients[Client_Code],0)),"")</f>
        <v>COMERCIALIZADORA GLOBAL PRODUCTS</v>
      </c>
      <c r="C118" s="3">
        <v>22</v>
      </c>
      <c r="D118" s="3" t="s">
        <v>149</v>
      </c>
      <c r="E118" s="3">
        <v>11</v>
      </c>
      <c r="F118" s="12">
        <v>25879212</v>
      </c>
    </row>
    <row r="119" spans="1:6" x14ac:dyDescent="0.25">
      <c r="A119" s="3" t="s">
        <v>32</v>
      </c>
      <c r="B119" s="3" t="str">
        <f>IFERROR(INDEX(Clients[Client_Name],MATCH(Table2[[#This Row],[Client_Code]],Clients[Client_Code],0)),"")</f>
        <v>COMERCIALIZADORA GLOBAL PRODUCTS</v>
      </c>
      <c r="C119" s="3">
        <v>22</v>
      </c>
      <c r="D119" s="3" t="s">
        <v>149</v>
      </c>
      <c r="E119" s="3">
        <v>12</v>
      </c>
      <c r="F119" s="12">
        <v>20493298</v>
      </c>
    </row>
    <row r="120" spans="1:6" x14ac:dyDescent="0.25">
      <c r="A120" s="3" t="s">
        <v>62</v>
      </c>
      <c r="B120" s="3" t="str">
        <f>IFERROR(INDEX(Clients[Client_Name],MATCH(Table2[[#This Row],[Client_Code]],Clients[Client_Code],0)),"")</f>
        <v>LO VALLEDOR</v>
      </c>
      <c r="C120" s="3">
        <v>1054</v>
      </c>
      <c r="D120" s="3" t="s">
        <v>38</v>
      </c>
      <c r="E120" s="3">
        <v>4</v>
      </c>
      <c r="F120" s="12">
        <v>780000</v>
      </c>
    </row>
    <row r="121" spans="1:6" x14ac:dyDescent="0.25">
      <c r="A121" s="3" t="s">
        <v>62</v>
      </c>
      <c r="B121" s="3" t="str">
        <f>IFERROR(INDEX(Clients[Client_Name],MATCH(Table2[[#This Row],[Client_Code]],Clients[Client_Code],0)),"")</f>
        <v>LO VALLEDOR</v>
      </c>
      <c r="C121" s="3">
        <v>1054</v>
      </c>
      <c r="D121" s="3" t="s">
        <v>38</v>
      </c>
      <c r="E121" s="3">
        <v>4</v>
      </c>
      <c r="F121" s="12">
        <v>1256002</v>
      </c>
    </row>
    <row r="122" spans="1:6" x14ac:dyDescent="0.25">
      <c r="A122" s="3" t="s">
        <v>62</v>
      </c>
      <c r="B122" s="3" t="str">
        <f>IFERROR(INDEX(Clients[Client_Name],MATCH(Table2[[#This Row],[Client_Code]],Clients[Client_Code],0)),"")</f>
        <v>LO VALLEDOR</v>
      </c>
      <c r="C122" s="3">
        <v>1054</v>
      </c>
      <c r="D122" s="3" t="s">
        <v>38</v>
      </c>
      <c r="E122" s="3">
        <v>4</v>
      </c>
      <c r="F122" s="12">
        <v>1973718</v>
      </c>
    </row>
    <row r="123" spans="1:6" x14ac:dyDescent="0.25">
      <c r="A123" s="3" t="s">
        <v>62</v>
      </c>
      <c r="B123" s="3" t="str">
        <f>IFERROR(INDEX(Clients[Client_Name],MATCH(Table2[[#This Row],[Client_Code]],Clients[Client_Code],0)),"")</f>
        <v>LO VALLEDOR</v>
      </c>
      <c r="C123" s="3">
        <v>1054</v>
      </c>
      <c r="D123" s="3" t="s">
        <v>38</v>
      </c>
      <c r="E123" s="3">
        <v>4</v>
      </c>
      <c r="F123" s="12">
        <v>295379</v>
      </c>
    </row>
    <row r="124" spans="1:6" x14ac:dyDescent="0.25">
      <c r="A124" s="3" t="s">
        <v>62</v>
      </c>
      <c r="B124" s="3" t="str">
        <f>IFERROR(INDEX(Clients[Client_Name],MATCH(Table2[[#This Row],[Client_Code]],Clients[Client_Code],0)),"")</f>
        <v>LO VALLEDOR</v>
      </c>
      <c r="C124" s="3">
        <v>1054</v>
      </c>
      <c r="D124" s="3" t="s">
        <v>37</v>
      </c>
      <c r="E124" s="3">
        <v>4</v>
      </c>
      <c r="F124" s="12">
        <v>1842630</v>
      </c>
    </row>
    <row r="125" spans="1:6" x14ac:dyDescent="0.25">
      <c r="A125" s="3" t="s">
        <v>62</v>
      </c>
      <c r="B125" s="3" t="str">
        <f>IFERROR(INDEX(Clients[Client_Name],MATCH(Table2[[#This Row],[Client_Code]],Clients[Client_Code],0)),"")</f>
        <v>LO VALLEDOR</v>
      </c>
      <c r="C125" s="3">
        <v>1054</v>
      </c>
      <c r="D125" s="3" t="s">
        <v>149</v>
      </c>
      <c r="E125" s="3">
        <v>4</v>
      </c>
      <c r="F125" s="12">
        <v>29014872</v>
      </c>
    </row>
    <row r="126" spans="1:6" x14ac:dyDescent="0.25">
      <c r="A126" s="3" t="s">
        <v>62</v>
      </c>
      <c r="B126" s="3" t="str">
        <f>IFERROR(INDEX(Clients[Client_Name],MATCH(Table2[[#This Row],[Client_Code]],Clients[Client_Code],0)),"")</f>
        <v>LO VALLEDOR</v>
      </c>
      <c r="C126" s="3">
        <v>1054</v>
      </c>
      <c r="D126" s="3" t="s">
        <v>37</v>
      </c>
      <c r="E126" s="3">
        <v>4</v>
      </c>
      <c r="F126" s="12">
        <v>3465063</v>
      </c>
    </row>
    <row r="127" spans="1:6" x14ac:dyDescent="0.25">
      <c r="A127" s="3" t="s">
        <v>62</v>
      </c>
      <c r="B127" s="3" t="str">
        <f>IFERROR(INDEX(Clients[Client_Name],MATCH(Table2[[#This Row],[Client_Code]],Clients[Client_Code],0)),"")</f>
        <v>LO VALLEDOR</v>
      </c>
      <c r="C127" s="3">
        <v>1054</v>
      </c>
      <c r="D127" s="3" t="s">
        <v>37</v>
      </c>
      <c r="E127" s="3">
        <v>4</v>
      </c>
      <c r="F127" s="12">
        <v>458259</v>
      </c>
    </row>
    <row r="128" spans="1:6" x14ac:dyDescent="0.25">
      <c r="A128" s="3" t="s">
        <v>62</v>
      </c>
      <c r="B128" s="3" t="str">
        <f>IFERROR(INDEX(Clients[Client_Name],MATCH(Table2[[#This Row],[Client_Code]],Clients[Client_Code],0)),"")</f>
        <v>LO VALLEDOR</v>
      </c>
      <c r="C128" s="3">
        <v>1054</v>
      </c>
      <c r="D128" s="3" t="s">
        <v>37</v>
      </c>
      <c r="E128" s="3">
        <v>4</v>
      </c>
      <c r="F128" s="12">
        <v>484700</v>
      </c>
    </row>
    <row r="129" spans="1:6" x14ac:dyDescent="0.25">
      <c r="A129" s="3" t="s">
        <v>62</v>
      </c>
      <c r="B129" s="3" t="str">
        <f>IFERROR(INDEX(Clients[Client_Name],MATCH(Table2[[#This Row],[Client_Code]],Clients[Client_Code],0)),"")</f>
        <v>LO VALLEDOR</v>
      </c>
      <c r="C129" s="3">
        <v>1054</v>
      </c>
      <c r="D129" s="3" t="s">
        <v>37</v>
      </c>
      <c r="E129" s="3">
        <v>4</v>
      </c>
      <c r="F129" s="12">
        <v>767238</v>
      </c>
    </row>
    <row r="130" spans="1:6" x14ac:dyDescent="0.25">
      <c r="A130" s="3" t="s">
        <v>62</v>
      </c>
      <c r="B130" s="3" t="str">
        <f>IFERROR(INDEX(Clients[Client_Name],MATCH(Table2[[#This Row],[Client_Code]],Clients[Client_Code],0)),"")</f>
        <v>LO VALLEDOR</v>
      </c>
      <c r="C130" s="3">
        <v>1054</v>
      </c>
      <c r="D130" s="3" t="s">
        <v>38</v>
      </c>
      <c r="E130" s="3">
        <v>4</v>
      </c>
      <c r="F130" s="12">
        <v>118527</v>
      </c>
    </row>
    <row r="131" spans="1:6" x14ac:dyDescent="0.25">
      <c r="A131" s="3" t="s">
        <v>62</v>
      </c>
      <c r="B131" s="3" t="str">
        <f>IFERROR(INDEX(Clients[Client_Name],MATCH(Table2[[#This Row],[Client_Code]],Clients[Client_Code],0)),"")</f>
        <v>LO VALLEDOR</v>
      </c>
      <c r="C131" s="3">
        <v>1054</v>
      </c>
      <c r="D131" s="3" t="s">
        <v>148</v>
      </c>
      <c r="E131" s="3">
        <v>4</v>
      </c>
      <c r="F131" s="12">
        <v>22162955</v>
      </c>
    </row>
    <row r="132" spans="1:6" x14ac:dyDescent="0.25">
      <c r="A132" s="3" t="s">
        <v>32</v>
      </c>
      <c r="B132" s="3" t="str">
        <f>IFERROR(INDEX(Clients[Client_Name],MATCH(Table2[[#This Row],[Client_Code]],Clients[Client_Code],0)),"")</f>
        <v>AQUACHILE</v>
      </c>
      <c r="C132" s="3">
        <v>12</v>
      </c>
      <c r="D132" s="3" t="s">
        <v>149</v>
      </c>
      <c r="E132" s="3">
        <v>1</v>
      </c>
      <c r="F132" s="12">
        <v>3767740</v>
      </c>
    </row>
    <row r="133" spans="1:6" x14ac:dyDescent="0.25">
      <c r="A133" s="3" t="s">
        <v>32</v>
      </c>
      <c r="B133" s="3" t="str">
        <f>IFERROR(INDEX(Clients[Client_Name],MATCH(Table2[[#This Row],[Client_Code]],Clients[Client_Code],0)),"")</f>
        <v>AQUACHILE</v>
      </c>
      <c r="C133" s="3">
        <v>12</v>
      </c>
      <c r="D133" s="3" t="s">
        <v>149</v>
      </c>
      <c r="E133" s="3">
        <v>2</v>
      </c>
      <c r="F133" s="12">
        <v>26791914</v>
      </c>
    </row>
    <row r="134" spans="1:6" x14ac:dyDescent="0.25">
      <c r="A134" s="3" t="s">
        <v>32</v>
      </c>
      <c r="B134" s="3" t="str">
        <f>IFERROR(INDEX(Clients[Client_Name],MATCH(Table2[[#This Row],[Client_Code]],Clients[Client_Code],0)),"")</f>
        <v>AQUACHILE</v>
      </c>
      <c r="C134" s="3">
        <v>12</v>
      </c>
      <c r="D134" s="3" t="s">
        <v>149</v>
      </c>
      <c r="E134" s="3">
        <v>3</v>
      </c>
      <c r="F134" s="12">
        <v>20803056</v>
      </c>
    </row>
    <row r="135" spans="1:6" x14ac:dyDescent="0.25">
      <c r="A135" s="3" t="s">
        <v>32</v>
      </c>
      <c r="B135" s="3" t="str">
        <f>IFERROR(INDEX(Clients[Client_Name],MATCH(Table2[[#This Row],[Client_Code]],Clients[Client_Code],0)),"")</f>
        <v>AQUACHILE</v>
      </c>
      <c r="C135" s="3">
        <v>12</v>
      </c>
      <c r="D135" s="3" t="s">
        <v>149</v>
      </c>
      <c r="E135" s="3">
        <v>4</v>
      </c>
      <c r="F135" s="12">
        <v>19714485</v>
      </c>
    </row>
    <row r="136" spans="1:6" x14ac:dyDescent="0.25">
      <c r="A136" s="3" t="s">
        <v>32</v>
      </c>
      <c r="B136" s="3" t="str">
        <f>IFERROR(INDEX(Clients[Client_Name],MATCH(Table2[[#This Row],[Client_Code]],Clients[Client_Code],0)),"")</f>
        <v>AQUACHILE</v>
      </c>
      <c r="C136" s="3">
        <v>12</v>
      </c>
      <c r="D136" s="3" t="s">
        <v>149</v>
      </c>
      <c r="E136" s="3">
        <v>5</v>
      </c>
      <c r="F136" s="12">
        <v>1009812</v>
      </c>
    </row>
    <row r="137" spans="1:6" x14ac:dyDescent="0.25">
      <c r="A137" s="3" t="s">
        <v>32</v>
      </c>
      <c r="B137" s="3" t="str">
        <f>IFERROR(INDEX(Clients[Client_Name],MATCH(Table2[[#This Row],[Client_Code]],Clients[Client_Code],0)),"")</f>
        <v>AQUACHILE</v>
      </c>
      <c r="C137" s="3">
        <v>12</v>
      </c>
      <c r="D137" s="3" t="s">
        <v>149</v>
      </c>
      <c r="E137" s="3">
        <v>6</v>
      </c>
      <c r="F137" s="12">
        <v>736200</v>
      </c>
    </row>
    <row r="138" spans="1:6" x14ac:dyDescent="0.25">
      <c r="A138" s="3" t="s">
        <v>32</v>
      </c>
      <c r="B138" s="3" t="str">
        <f>IFERROR(INDEX(Clients[Client_Name],MATCH(Table2[[#This Row],[Client_Code]],Clients[Client_Code],0)),"")</f>
        <v>AQUACHILE</v>
      </c>
      <c r="C138" s="3">
        <v>12</v>
      </c>
      <c r="D138" s="3" t="s">
        <v>149</v>
      </c>
      <c r="E138" s="3">
        <v>7</v>
      </c>
      <c r="F138" s="12">
        <v>759810</v>
      </c>
    </row>
    <row r="139" spans="1:6" x14ac:dyDescent="0.25">
      <c r="A139" s="3" t="s">
        <v>32</v>
      </c>
      <c r="B139" s="3" t="str">
        <f>IFERROR(INDEX(Clients[Client_Name],MATCH(Table2[[#This Row],[Client_Code]],Clients[Client_Code],0)),"")</f>
        <v>AQUACHILE</v>
      </c>
      <c r="C139" s="3">
        <v>12</v>
      </c>
      <c r="D139" s="3" t="s">
        <v>149</v>
      </c>
      <c r="E139" s="3">
        <v>8</v>
      </c>
      <c r="F139" s="12">
        <v>1151514</v>
      </c>
    </row>
    <row r="140" spans="1:6" x14ac:dyDescent="0.25">
      <c r="A140" s="3" t="s">
        <v>32</v>
      </c>
      <c r="B140" s="3" t="str">
        <f>IFERROR(INDEX(Clients[Client_Name],MATCH(Table2[[#This Row],[Client_Code]],Clients[Client_Code],0)),"")</f>
        <v>AQUACHILE</v>
      </c>
      <c r="C140" s="3">
        <v>12</v>
      </c>
      <c r="D140" s="3" t="s">
        <v>149</v>
      </c>
      <c r="E140" s="3">
        <v>9</v>
      </c>
      <c r="F140" s="12">
        <v>10954776</v>
      </c>
    </row>
    <row r="141" spans="1:6" x14ac:dyDescent="0.25">
      <c r="A141" s="3" t="s">
        <v>32</v>
      </c>
      <c r="B141" s="3" t="str">
        <f>IFERROR(INDEX(Clients[Client_Name],MATCH(Table2[[#This Row],[Client_Code]],Clients[Client_Code],0)),"")</f>
        <v>AQUACHILE</v>
      </c>
      <c r="C141" s="3">
        <v>12</v>
      </c>
      <c r="D141" s="3" t="s">
        <v>149</v>
      </c>
      <c r="E141" s="3">
        <v>10</v>
      </c>
      <c r="F141" s="12">
        <v>17262070</v>
      </c>
    </row>
    <row r="142" spans="1:6" x14ac:dyDescent="0.25">
      <c r="A142" s="3" t="s">
        <v>32</v>
      </c>
      <c r="B142" s="3" t="str">
        <f>IFERROR(INDEX(Clients[Client_Name],MATCH(Table2[[#This Row],[Client_Code]],Clients[Client_Code],0)),"")</f>
        <v>AQUACHILE</v>
      </c>
      <c r="C142" s="3">
        <v>12</v>
      </c>
      <c r="D142" s="3" t="s">
        <v>149</v>
      </c>
      <c r="E142" s="3">
        <v>11</v>
      </c>
      <c r="F142" s="12">
        <v>9963888</v>
      </c>
    </row>
    <row r="143" spans="1:6" x14ac:dyDescent="0.25">
      <c r="A143" s="3" t="s">
        <v>32</v>
      </c>
      <c r="B143" s="3" t="str">
        <f>IFERROR(INDEX(Clients[Client_Name],MATCH(Table2[[#This Row],[Client_Code]],Clients[Client_Code],0)),"")</f>
        <v>AQUACHILE</v>
      </c>
      <c r="C143" s="3">
        <v>12</v>
      </c>
      <c r="D143" s="3" t="s">
        <v>149</v>
      </c>
      <c r="E143" s="3">
        <v>12</v>
      </c>
      <c r="F143" s="12">
        <v>36643488</v>
      </c>
    </row>
    <row r="144" spans="1:6" x14ac:dyDescent="0.25">
      <c r="A144" s="3" t="s">
        <v>32</v>
      </c>
      <c r="B144" s="3" t="str">
        <f>IFERROR(INDEX(Clients[Client_Name],MATCH(Table2[[#This Row],[Client_Code]],Clients[Client_Code],0)),"")</f>
        <v>FAENADORA LO MIRANDA</v>
      </c>
      <c r="C144" s="3">
        <v>6</v>
      </c>
      <c r="D144" s="3" t="s">
        <v>149</v>
      </c>
      <c r="E144" s="3">
        <v>1</v>
      </c>
      <c r="F144" s="12">
        <v>7406067</v>
      </c>
    </row>
    <row r="145" spans="1:6" x14ac:dyDescent="0.25">
      <c r="A145" s="3" t="s">
        <v>32</v>
      </c>
      <c r="B145" s="3" t="str">
        <f>IFERROR(INDEX(Clients[Client_Name],MATCH(Table2[[#This Row],[Client_Code]],Clients[Client_Code],0)),"")</f>
        <v>FAENADORA LO MIRANDA</v>
      </c>
      <c r="C145" s="3">
        <v>6</v>
      </c>
      <c r="D145" s="3" t="s">
        <v>149</v>
      </c>
      <c r="E145" s="3">
        <v>2</v>
      </c>
      <c r="F145" s="12">
        <v>3543750</v>
      </c>
    </row>
    <row r="146" spans="1:6" x14ac:dyDescent="0.25">
      <c r="A146" s="3" t="s">
        <v>32</v>
      </c>
      <c r="B146" s="3" t="str">
        <f>IFERROR(INDEX(Clients[Client_Name],MATCH(Table2[[#This Row],[Client_Code]],Clients[Client_Code],0)),"")</f>
        <v>FAENADORA LO MIRANDA</v>
      </c>
      <c r="C146" s="3">
        <v>6</v>
      </c>
      <c r="D146" s="3" t="s">
        <v>149</v>
      </c>
      <c r="E146" s="3">
        <v>3</v>
      </c>
      <c r="F146" s="12">
        <v>6083100</v>
      </c>
    </row>
    <row r="147" spans="1:6" x14ac:dyDescent="0.25">
      <c r="A147" s="3" t="s">
        <v>32</v>
      </c>
      <c r="B147" s="3" t="str">
        <f>IFERROR(INDEX(Clients[Client_Name],MATCH(Table2[[#This Row],[Client_Code]],Clients[Client_Code],0)),"")</f>
        <v>FAENADORA LO MIRANDA</v>
      </c>
      <c r="C147" s="3">
        <v>6</v>
      </c>
      <c r="D147" s="3" t="s">
        <v>149</v>
      </c>
      <c r="E147" s="3">
        <v>4</v>
      </c>
      <c r="F147" s="12">
        <v>7294725</v>
      </c>
    </row>
    <row r="148" spans="1:6" x14ac:dyDescent="0.25">
      <c r="A148" s="3" t="s">
        <v>32</v>
      </c>
      <c r="B148" s="3" t="str">
        <f>IFERROR(INDEX(Clients[Client_Name],MATCH(Table2[[#This Row],[Client_Code]],Clients[Client_Code],0)),"")</f>
        <v>FAENADORA LO MIRANDA</v>
      </c>
      <c r="C148" s="3">
        <v>6</v>
      </c>
      <c r="D148" s="3" t="s">
        <v>149</v>
      </c>
      <c r="E148" s="3">
        <v>5</v>
      </c>
      <c r="F148" s="12">
        <v>913275</v>
      </c>
    </row>
    <row r="149" spans="1:6" x14ac:dyDescent="0.25">
      <c r="A149" s="3" t="s">
        <v>32</v>
      </c>
      <c r="B149" s="3" t="str">
        <f>IFERROR(INDEX(Clients[Client_Name],MATCH(Table2[[#This Row],[Client_Code]],Clients[Client_Code],0)),"")</f>
        <v>FAENADORA LO MIRANDA</v>
      </c>
      <c r="C149" s="3">
        <v>6</v>
      </c>
      <c r="D149" s="3" t="s">
        <v>149</v>
      </c>
      <c r="E149" s="3">
        <v>6</v>
      </c>
      <c r="F149" s="12">
        <v>162000</v>
      </c>
    </row>
    <row r="150" spans="1:6" x14ac:dyDescent="0.25">
      <c r="A150" s="3" t="s">
        <v>32</v>
      </c>
      <c r="B150" s="3" t="str">
        <f>IFERROR(INDEX(Clients[Client_Name],MATCH(Table2[[#This Row],[Client_Code]],Clients[Client_Code],0)),"")</f>
        <v>FAENADORA LO MIRANDA</v>
      </c>
      <c r="C150" s="3">
        <v>6</v>
      </c>
      <c r="D150" s="3" t="s">
        <v>149</v>
      </c>
      <c r="E150" s="3">
        <v>7</v>
      </c>
      <c r="F150" s="12">
        <v>167400</v>
      </c>
    </row>
    <row r="151" spans="1:6" x14ac:dyDescent="0.25">
      <c r="A151" s="3" t="s">
        <v>32</v>
      </c>
      <c r="B151" s="3" t="str">
        <f>IFERROR(INDEX(Clients[Client_Name],MATCH(Table2[[#This Row],[Client_Code]],Clients[Client_Code],0)),"")</f>
        <v>FAENADORA LO MIRANDA</v>
      </c>
      <c r="C151" s="3">
        <v>6</v>
      </c>
      <c r="D151" s="3" t="s">
        <v>149</v>
      </c>
      <c r="E151" s="3">
        <v>8</v>
      </c>
      <c r="F151" s="12">
        <v>1288308</v>
      </c>
    </row>
    <row r="152" spans="1:6" x14ac:dyDescent="0.25">
      <c r="A152" s="3" t="s">
        <v>32</v>
      </c>
      <c r="B152" s="3" t="str">
        <f>IFERROR(INDEX(Clients[Client_Name],MATCH(Table2[[#This Row],[Client_Code]],Clients[Client_Code],0)),"")</f>
        <v>FAENADORA LO MIRANDA</v>
      </c>
      <c r="C152" s="3">
        <v>6</v>
      </c>
      <c r="D152" s="3" t="s">
        <v>149</v>
      </c>
      <c r="E152" s="3">
        <v>9</v>
      </c>
      <c r="F152" s="12">
        <v>4649708</v>
      </c>
    </row>
    <row r="153" spans="1:6" x14ac:dyDescent="0.25">
      <c r="A153" s="3" t="s">
        <v>32</v>
      </c>
      <c r="B153" s="3" t="str">
        <f>IFERROR(INDEX(Clients[Client_Name],MATCH(Table2[[#This Row],[Client_Code]],Clients[Client_Code],0)),"")</f>
        <v>FAENADORA LO MIRANDA</v>
      </c>
      <c r="C153" s="3">
        <v>6</v>
      </c>
      <c r="D153" s="3" t="s">
        <v>149</v>
      </c>
      <c r="E153" s="3">
        <v>10</v>
      </c>
      <c r="F153" s="12">
        <v>2364642</v>
      </c>
    </row>
    <row r="154" spans="1:6" x14ac:dyDescent="0.25">
      <c r="A154" s="3" t="s">
        <v>32</v>
      </c>
      <c r="B154" s="3" t="str">
        <f>IFERROR(INDEX(Clients[Client_Name],MATCH(Table2[[#This Row],[Client_Code]],Clients[Client_Code],0)),"")</f>
        <v>FAENADORA LO MIRANDA</v>
      </c>
      <c r="C154" s="3">
        <v>6</v>
      </c>
      <c r="D154" s="3" t="s">
        <v>149</v>
      </c>
      <c r="E154" s="3">
        <v>11</v>
      </c>
      <c r="F154" s="12">
        <v>1596322</v>
      </c>
    </row>
    <row r="155" spans="1:6" x14ac:dyDescent="0.25">
      <c r="A155" s="3" t="s">
        <v>32</v>
      </c>
      <c r="B155" s="3" t="str">
        <f>IFERROR(INDEX(Clients[Client_Name],MATCH(Table2[[#This Row],[Client_Code]],Clients[Client_Code],0)),"")</f>
        <v>FAENADORA LO MIRANDA</v>
      </c>
      <c r="C155" s="3">
        <v>6</v>
      </c>
      <c r="D155" s="3" t="s">
        <v>149</v>
      </c>
      <c r="E155" s="3">
        <v>12</v>
      </c>
      <c r="F155" s="12">
        <v>1264984</v>
      </c>
    </row>
    <row r="156" spans="1:6" x14ac:dyDescent="0.25">
      <c r="A156" s="3" t="s">
        <v>32</v>
      </c>
      <c r="B156" s="3" t="str">
        <f>IFERROR(INDEX(Clients[Client_Name],MATCH(Table2[[#This Row],[Client_Code]],Clients[Client_Code],0)),"")</f>
        <v>FAENADORA SAN VICENTE</v>
      </c>
      <c r="C156" s="3">
        <v>7</v>
      </c>
      <c r="D156" s="3" t="s">
        <v>149</v>
      </c>
      <c r="E156" s="3">
        <v>1</v>
      </c>
      <c r="F156" s="12">
        <v>3937039</v>
      </c>
    </row>
    <row r="157" spans="1:6" x14ac:dyDescent="0.25">
      <c r="A157" s="3" t="s">
        <v>32</v>
      </c>
      <c r="B157" s="3" t="str">
        <f>IFERROR(INDEX(Clients[Client_Name],MATCH(Table2[[#This Row],[Client_Code]],Clients[Client_Code],0)),"")</f>
        <v>FAENADORA SAN VICENTE</v>
      </c>
      <c r="C157" s="3">
        <v>7</v>
      </c>
      <c r="D157" s="3" t="s">
        <v>149</v>
      </c>
      <c r="E157" s="3">
        <v>2</v>
      </c>
      <c r="F157" s="12">
        <v>4859325</v>
      </c>
    </row>
    <row r="158" spans="1:6" x14ac:dyDescent="0.25">
      <c r="A158" s="3" t="s">
        <v>32</v>
      </c>
      <c r="B158" s="3" t="str">
        <f>IFERROR(INDEX(Clients[Client_Name],MATCH(Table2[[#This Row],[Client_Code]],Clients[Client_Code],0)),"")</f>
        <v>FAENADORA SAN VICENTE</v>
      </c>
      <c r="C158" s="3">
        <v>7</v>
      </c>
      <c r="D158" s="3" t="s">
        <v>149</v>
      </c>
      <c r="E158" s="3">
        <v>3</v>
      </c>
      <c r="F158" s="12">
        <v>15150375</v>
      </c>
    </row>
    <row r="159" spans="1:6" x14ac:dyDescent="0.25">
      <c r="A159" s="3" t="s">
        <v>32</v>
      </c>
      <c r="B159" s="3" t="str">
        <f>IFERROR(INDEX(Clients[Client_Name],MATCH(Table2[[#This Row],[Client_Code]],Clients[Client_Code],0)),"")</f>
        <v>FAENADORA SAN VICENTE</v>
      </c>
      <c r="C159" s="3">
        <v>7</v>
      </c>
      <c r="D159" s="3" t="s">
        <v>149</v>
      </c>
      <c r="E159" s="3">
        <v>4</v>
      </c>
      <c r="F159" s="12">
        <v>28110399</v>
      </c>
    </row>
    <row r="160" spans="1:6" x14ac:dyDescent="0.25">
      <c r="A160" s="3" t="s">
        <v>32</v>
      </c>
      <c r="B160" s="3" t="str">
        <f>IFERROR(INDEX(Clients[Client_Name],MATCH(Table2[[#This Row],[Client_Code]],Clients[Client_Code],0)),"")</f>
        <v>FAENADORA SAN VICENTE</v>
      </c>
      <c r="C160" s="3">
        <v>7</v>
      </c>
      <c r="D160" s="3" t="s">
        <v>149</v>
      </c>
      <c r="E160" s="3">
        <v>5</v>
      </c>
      <c r="F160" s="12">
        <v>12486150</v>
      </c>
    </row>
    <row r="161" spans="1:6" x14ac:dyDescent="0.25">
      <c r="A161" s="3" t="s">
        <v>32</v>
      </c>
      <c r="B161" s="3" t="str">
        <f>IFERROR(INDEX(Clients[Client_Name],MATCH(Table2[[#This Row],[Client_Code]],Clients[Client_Code],0)),"")</f>
        <v>FAENADORA SAN VICENTE</v>
      </c>
      <c r="C161" s="3">
        <v>7</v>
      </c>
      <c r="D161" s="3" t="s">
        <v>149</v>
      </c>
      <c r="E161" s="3">
        <v>6</v>
      </c>
      <c r="F161" s="12">
        <v>6606900</v>
      </c>
    </row>
    <row r="162" spans="1:6" x14ac:dyDescent="0.25">
      <c r="A162" s="3" t="s">
        <v>32</v>
      </c>
      <c r="B162" s="3" t="str">
        <f>IFERROR(INDEX(Clients[Client_Name],MATCH(Table2[[#This Row],[Client_Code]],Clients[Client_Code],0)),"")</f>
        <v>FAENADORA SAN VICENTE</v>
      </c>
      <c r="C162" s="3">
        <v>7</v>
      </c>
      <c r="D162" s="3" t="s">
        <v>149</v>
      </c>
      <c r="E162" s="3">
        <v>7</v>
      </c>
      <c r="F162" s="12">
        <v>1827900</v>
      </c>
    </row>
    <row r="163" spans="1:6" x14ac:dyDescent="0.25">
      <c r="A163" s="3" t="s">
        <v>32</v>
      </c>
      <c r="B163" s="3" t="str">
        <f>IFERROR(INDEX(Clients[Client_Name],MATCH(Table2[[#This Row],[Client_Code]],Clients[Client_Code],0)),"")</f>
        <v>FAENADORA SAN VICENTE</v>
      </c>
      <c r="C163" s="3">
        <v>7</v>
      </c>
      <c r="D163" s="3" t="s">
        <v>149</v>
      </c>
      <c r="E163" s="3">
        <v>8</v>
      </c>
      <c r="F163" s="12">
        <v>459620</v>
      </c>
    </row>
    <row r="164" spans="1:6" x14ac:dyDescent="0.25">
      <c r="A164" s="3" t="s">
        <v>32</v>
      </c>
      <c r="B164" s="3" t="str">
        <f>IFERROR(INDEX(Clients[Client_Name],MATCH(Table2[[#This Row],[Client_Code]],Clients[Client_Code],0)),"")</f>
        <v>FAENADORA SAN VICENTE</v>
      </c>
      <c r="C164" s="3">
        <v>7</v>
      </c>
      <c r="D164" s="3" t="s">
        <v>149</v>
      </c>
      <c r="E164" s="3">
        <v>9</v>
      </c>
      <c r="F164" s="12">
        <v>380730</v>
      </c>
    </row>
    <row r="165" spans="1:6" x14ac:dyDescent="0.25">
      <c r="A165" s="3" t="s">
        <v>32</v>
      </c>
      <c r="B165" s="3" t="str">
        <f>IFERROR(INDEX(Clients[Client_Name],MATCH(Table2[[#This Row],[Client_Code]],Clients[Client_Code],0)),"")</f>
        <v>FAENADORA SAN VICENTE</v>
      </c>
      <c r="C165" s="3">
        <v>7</v>
      </c>
      <c r="D165" s="3" t="s">
        <v>149</v>
      </c>
      <c r="E165" s="3">
        <v>10</v>
      </c>
      <c r="F165" s="12">
        <v>2364642</v>
      </c>
    </row>
    <row r="166" spans="1:6" x14ac:dyDescent="0.25">
      <c r="A166" s="3" t="s">
        <v>32</v>
      </c>
      <c r="B166" s="3" t="str">
        <f>IFERROR(INDEX(Clients[Client_Name],MATCH(Table2[[#This Row],[Client_Code]],Clients[Client_Code],0)),"")</f>
        <v>FAENADORA SAN VICENTE</v>
      </c>
      <c r="C166" s="3">
        <v>7</v>
      </c>
      <c r="D166" s="3" t="s">
        <v>149</v>
      </c>
      <c r="E166" s="3">
        <v>11</v>
      </c>
      <c r="F166" s="12">
        <v>31556</v>
      </c>
    </row>
    <row r="167" spans="1:6" x14ac:dyDescent="0.25">
      <c r="A167" s="3" t="s">
        <v>32</v>
      </c>
      <c r="B167" s="3" t="str">
        <f>IFERROR(INDEX(Clients[Client_Name],MATCH(Table2[[#This Row],[Client_Code]],Clients[Client_Code],0)),"")</f>
        <v>FAENADORA SAN VICENTE</v>
      </c>
      <c r="C167" s="3">
        <v>7</v>
      </c>
      <c r="D167" s="3" t="s">
        <v>149</v>
      </c>
      <c r="E167" s="3">
        <v>12</v>
      </c>
      <c r="F167" s="12">
        <v>724416</v>
      </c>
    </row>
    <row r="168" spans="1:6" x14ac:dyDescent="0.25">
      <c r="A168" s="3" t="s">
        <v>32</v>
      </c>
      <c r="B168" s="3" t="str">
        <f>IFERROR(INDEX(Clients[Client_Name],MATCH(Table2[[#This Row],[Client_Code]],Clients[Client_Code],0)),"")</f>
        <v>GLOBAL PROTEIN</v>
      </c>
      <c r="C168" s="3">
        <v>23</v>
      </c>
      <c r="D168" s="3" t="s">
        <v>149</v>
      </c>
      <c r="E168" s="3">
        <v>1</v>
      </c>
      <c r="F168" s="12">
        <v>32507452</v>
      </c>
    </row>
    <row r="169" spans="1:6" x14ac:dyDescent="0.25">
      <c r="A169" s="3" t="s">
        <v>32</v>
      </c>
      <c r="B169" s="3" t="str">
        <f>IFERROR(INDEX(Clients[Client_Name],MATCH(Table2[[#This Row],[Client_Code]],Clients[Client_Code],0)),"")</f>
        <v>GLOBAL PROTEIN</v>
      </c>
      <c r="C169" s="3">
        <v>23</v>
      </c>
      <c r="D169" s="3" t="s">
        <v>149</v>
      </c>
      <c r="E169" s="3">
        <v>2</v>
      </c>
      <c r="F169" s="12">
        <v>22118551</v>
      </c>
    </row>
    <row r="170" spans="1:6" x14ac:dyDescent="0.25">
      <c r="A170" s="3" t="s">
        <v>32</v>
      </c>
      <c r="B170" s="3" t="str">
        <f>IFERROR(INDEX(Clients[Client_Name],MATCH(Table2[[#This Row],[Client_Code]],Clients[Client_Code],0)),"")</f>
        <v>GLOBAL PROTEIN</v>
      </c>
      <c r="C170" s="3">
        <v>23</v>
      </c>
      <c r="D170" s="3" t="s">
        <v>149</v>
      </c>
      <c r="E170" s="3">
        <v>3</v>
      </c>
      <c r="F170" s="12">
        <v>16135389</v>
      </c>
    </row>
    <row r="171" spans="1:6" x14ac:dyDescent="0.25">
      <c r="A171" s="3" t="s">
        <v>32</v>
      </c>
      <c r="B171" s="3" t="str">
        <f>IFERROR(INDEX(Clients[Client_Name],MATCH(Table2[[#This Row],[Client_Code]],Clients[Client_Code],0)),"")</f>
        <v>GLOBAL PROTEIN</v>
      </c>
      <c r="C171" s="3">
        <v>23</v>
      </c>
      <c r="D171" s="3" t="s">
        <v>149</v>
      </c>
      <c r="E171" s="3">
        <v>4</v>
      </c>
      <c r="F171" s="12">
        <v>6744427</v>
      </c>
    </row>
    <row r="172" spans="1:6" x14ac:dyDescent="0.25">
      <c r="A172" s="3" t="s">
        <v>32</v>
      </c>
      <c r="B172" s="3" t="str">
        <f>IFERROR(INDEX(Clients[Client_Name],MATCH(Table2[[#This Row],[Client_Code]],Clients[Client_Code],0)),"")</f>
        <v>GLOBAL PROTEIN</v>
      </c>
      <c r="C172" s="3">
        <v>23</v>
      </c>
      <c r="D172" s="3" t="s">
        <v>149</v>
      </c>
      <c r="E172" s="3">
        <v>5</v>
      </c>
      <c r="F172" s="12">
        <v>1987584</v>
      </c>
    </row>
    <row r="173" spans="1:6" x14ac:dyDescent="0.25">
      <c r="A173" s="3" t="s">
        <v>32</v>
      </c>
      <c r="B173" s="3" t="str">
        <f>IFERROR(INDEX(Clients[Client_Name],MATCH(Table2[[#This Row],[Client_Code]],Clients[Client_Code],0)),"")</f>
        <v>GLOBAL PROTEIN</v>
      </c>
      <c r="C173" s="3">
        <v>23</v>
      </c>
      <c r="D173" s="3" t="s">
        <v>149</v>
      </c>
      <c r="E173" s="3">
        <v>6</v>
      </c>
      <c r="F173" s="12">
        <v>638280</v>
      </c>
    </row>
    <row r="174" spans="1:6" x14ac:dyDescent="0.25">
      <c r="A174" s="3" t="s">
        <v>32</v>
      </c>
      <c r="B174" s="3" t="str">
        <f>IFERROR(INDEX(Clients[Client_Name],MATCH(Table2[[#This Row],[Client_Code]],Clients[Client_Code],0)),"")</f>
        <v>GLOBAL PROTEIN</v>
      </c>
      <c r="C174" s="3">
        <v>23</v>
      </c>
      <c r="D174" s="3" t="s">
        <v>149</v>
      </c>
      <c r="E174" s="3">
        <v>7</v>
      </c>
      <c r="F174" s="12">
        <v>2313750</v>
      </c>
    </row>
    <row r="175" spans="1:6" x14ac:dyDescent="0.25">
      <c r="A175" s="3" t="s">
        <v>32</v>
      </c>
      <c r="B175" s="3" t="str">
        <f>IFERROR(INDEX(Clients[Client_Name],MATCH(Table2[[#This Row],[Client_Code]],Clients[Client_Code],0)),"")</f>
        <v>GLOBAL PROTEIN</v>
      </c>
      <c r="C175" s="3">
        <v>23</v>
      </c>
      <c r="D175" s="3" t="s">
        <v>149</v>
      </c>
      <c r="E175" s="3">
        <v>8</v>
      </c>
      <c r="F175" s="12">
        <v>10340894</v>
      </c>
    </row>
    <row r="176" spans="1:6" x14ac:dyDescent="0.25">
      <c r="A176" s="3" t="s">
        <v>32</v>
      </c>
      <c r="B176" s="3" t="str">
        <f>IFERROR(INDEX(Clients[Client_Name],MATCH(Table2[[#This Row],[Client_Code]],Clients[Client_Code],0)),"")</f>
        <v>GLOBAL PROTEIN</v>
      </c>
      <c r="C176" s="3">
        <v>23</v>
      </c>
      <c r="D176" s="3" t="s">
        <v>149</v>
      </c>
      <c r="E176" s="3">
        <v>9</v>
      </c>
      <c r="F176" s="12">
        <v>7237832</v>
      </c>
    </row>
    <row r="177" spans="1:6" x14ac:dyDescent="0.25">
      <c r="A177" s="3" t="s">
        <v>32</v>
      </c>
      <c r="B177" s="3" t="str">
        <f>IFERROR(INDEX(Clients[Client_Name],MATCH(Table2[[#This Row],[Client_Code]],Clients[Client_Code],0)),"")</f>
        <v>GLOBAL PROTEIN</v>
      </c>
      <c r="C177" s="3">
        <v>23</v>
      </c>
      <c r="D177" s="3" t="s">
        <v>149</v>
      </c>
      <c r="E177" s="3">
        <v>10</v>
      </c>
      <c r="F177" s="12">
        <v>10696712</v>
      </c>
    </row>
    <row r="178" spans="1:6" x14ac:dyDescent="0.25">
      <c r="A178" s="3" t="s">
        <v>32</v>
      </c>
      <c r="B178" s="3" t="str">
        <f>IFERROR(INDEX(Clients[Client_Name],MATCH(Table2[[#This Row],[Client_Code]],Clients[Client_Code],0)),"")</f>
        <v>GLOBAL PROTEIN</v>
      </c>
      <c r="C178" s="3">
        <v>23</v>
      </c>
      <c r="D178" s="3" t="s">
        <v>149</v>
      </c>
      <c r="E178" s="3">
        <v>11</v>
      </c>
      <c r="F178" s="12">
        <v>6752100</v>
      </c>
    </row>
    <row r="179" spans="1:6" x14ac:dyDescent="0.25">
      <c r="A179" s="3" t="s">
        <v>32</v>
      </c>
      <c r="B179" s="3" t="str">
        <f>IFERROR(INDEX(Clients[Client_Name],MATCH(Table2[[#This Row],[Client_Code]],Clients[Client_Code],0)),"")</f>
        <v>GLOBAL PROTEIN</v>
      </c>
      <c r="C179" s="3">
        <v>23</v>
      </c>
      <c r="D179" s="3" t="s">
        <v>149</v>
      </c>
      <c r="E179" s="3">
        <v>12</v>
      </c>
      <c r="F179" s="12">
        <v>2192806</v>
      </c>
    </row>
    <row r="180" spans="1:6" x14ac:dyDescent="0.25">
      <c r="A180" s="3" t="s">
        <v>32</v>
      </c>
      <c r="B180" s="3" t="str">
        <f>IFERROR(INDEX(Clients[Client_Name],MATCH(Table2[[#This Row],[Client_Code]],Clients[Client_Code],0)),"")</f>
        <v>GRANAROLO</v>
      </c>
      <c r="C180" s="3">
        <v>24</v>
      </c>
      <c r="D180" s="3" t="s">
        <v>149</v>
      </c>
      <c r="E180" s="3">
        <v>1</v>
      </c>
      <c r="F180" s="12">
        <v>1065416</v>
      </c>
    </row>
    <row r="181" spans="1:6" x14ac:dyDescent="0.25">
      <c r="A181" s="3" t="s">
        <v>32</v>
      </c>
      <c r="B181" s="3" t="str">
        <f>IFERROR(INDEX(Clients[Client_Name],MATCH(Table2[[#This Row],[Client_Code]],Clients[Client_Code],0)),"")</f>
        <v>GRANAROLO</v>
      </c>
      <c r="C181" s="3">
        <v>24</v>
      </c>
      <c r="D181" s="3" t="s">
        <v>149</v>
      </c>
      <c r="E181" s="3">
        <v>2</v>
      </c>
      <c r="F181" s="12">
        <v>703635</v>
      </c>
    </row>
    <row r="182" spans="1:6" x14ac:dyDescent="0.25">
      <c r="A182" s="3" t="s">
        <v>32</v>
      </c>
      <c r="B182" s="3" t="str">
        <f>IFERROR(INDEX(Clients[Client_Name],MATCH(Table2[[#This Row],[Client_Code]],Clients[Client_Code],0)),"")</f>
        <v>GRANAROLO</v>
      </c>
      <c r="C182" s="3">
        <v>24</v>
      </c>
      <c r="D182" s="3" t="s">
        <v>149</v>
      </c>
      <c r="E182" s="3">
        <v>3</v>
      </c>
      <c r="F182" s="12">
        <v>968208</v>
      </c>
    </row>
    <row r="183" spans="1:6" x14ac:dyDescent="0.25">
      <c r="A183" s="3" t="s">
        <v>32</v>
      </c>
      <c r="B183" s="3" t="str">
        <f>IFERROR(INDEX(Clients[Client_Name],MATCH(Table2[[#This Row],[Client_Code]],Clients[Client_Code],0)),"")</f>
        <v>GRANAROLO</v>
      </c>
      <c r="C183" s="3">
        <v>24</v>
      </c>
      <c r="D183" s="3" t="s">
        <v>149</v>
      </c>
      <c r="E183" s="3">
        <v>4</v>
      </c>
      <c r="F183" s="12">
        <v>1105032</v>
      </c>
    </row>
    <row r="184" spans="1:6" x14ac:dyDescent="0.25">
      <c r="A184" s="3" t="s">
        <v>32</v>
      </c>
      <c r="B184" s="3" t="str">
        <f>IFERROR(INDEX(Clients[Client_Name],MATCH(Table2[[#This Row],[Client_Code]],Clients[Client_Code],0)),"")</f>
        <v>GRANAROLO</v>
      </c>
      <c r="C184" s="3">
        <v>24</v>
      </c>
      <c r="D184" s="3" t="s">
        <v>149</v>
      </c>
      <c r="E184" s="3">
        <v>5</v>
      </c>
      <c r="F184" s="12">
        <v>939156</v>
      </c>
    </row>
    <row r="185" spans="1:6" x14ac:dyDescent="0.25">
      <c r="A185" s="3" t="s">
        <v>32</v>
      </c>
      <c r="B185" s="3" t="str">
        <f>IFERROR(INDEX(Clients[Client_Name],MATCH(Table2[[#This Row],[Client_Code]],Clients[Client_Code],0)),"")</f>
        <v>GRANAROLO</v>
      </c>
      <c r="C185" s="3">
        <v>24</v>
      </c>
      <c r="D185" s="3" t="s">
        <v>149</v>
      </c>
      <c r="E185" s="3">
        <v>6</v>
      </c>
      <c r="F185" s="12">
        <v>1419675</v>
      </c>
    </row>
    <row r="186" spans="1:6" x14ac:dyDescent="0.25">
      <c r="A186" s="3" t="s">
        <v>32</v>
      </c>
      <c r="B186" s="3" t="str">
        <f>IFERROR(INDEX(Clients[Client_Name],MATCH(Table2[[#This Row],[Client_Code]],Clients[Client_Code],0)),"")</f>
        <v>GRANAROLO</v>
      </c>
      <c r="C186" s="3">
        <v>24</v>
      </c>
      <c r="D186" s="3" t="s">
        <v>149</v>
      </c>
      <c r="E186" s="3">
        <v>7</v>
      </c>
      <c r="F186" s="12">
        <v>2300181</v>
      </c>
    </row>
    <row r="187" spans="1:6" x14ac:dyDescent="0.25">
      <c r="A187" s="3" t="s">
        <v>32</v>
      </c>
      <c r="B187" s="3" t="str">
        <f>IFERROR(INDEX(Clients[Client_Name],MATCH(Table2[[#This Row],[Client_Code]],Clients[Client_Code],0)),"")</f>
        <v>GRANAROLO</v>
      </c>
      <c r="C187" s="3">
        <v>24</v>
      </c>
      <c r="D187" s="3" t="s">
        <v>149</v>
      </c>
      <c r="E187" s="3">
        <v>8</v>
      </c>
      <c r="F187" s="12">
        <v>2534662</v>
      </c>
    </row>
    <row r="188" spans="1:6" x14ac:dyDescent="0.25">
      <c r="A188" s="3" t="s">
        <v>32</v>
      </c>
      <c r="B188" s="3" t="str">
        <f>IFERROR(INDEX(Clients[Client_Name],MATCH(Table2[[#This Row],[Client_Code]],Clients[Client_Code],0)),"")</f>
        <v>GRANAROLO</v>
      </c>
      <c r="C188" s="3">
        <v>24</v>
      </c>
      <c r="D188" s="3" t="s">
        <v>149</v>
      </c>
      <c r="E188" s="3">
        <v>9</v>
      </c>
      <c r="F188" s="12">
        <v>2844676</v>
      </c>
    </row>
    <row r="189" spans="1:6" x14ac:dyDescent="0.25">
      <c r="A189" s="3" t="s">
        <v>32</v>
      </c>
      <c r="B189" s="3" t="str">
        <f>IFERROR(INDEX(Clients[Client_Name],MATCH(Table2[[#This Row],[Client_Code]],Clients[Client_Code],0)),"")</f>
        <v>GRANAROLO</v>
      </c>
      <c r="C189" s="3">
        <v>24</v>
      </c>
      <c r="D189" s="3" t="s">
        <v>149</v>
      </c>
      <c r="E189" s="3">
        <v>10</v>
      </c>
      <c r="F189" s="12">
        <v>3074776</v>
      </c>
    </row>
    <row r="190" spans="1:6" x14ac:dyDescent="0.25">
      <c r="A190" s="3" t="s">
        <v>32</v>
      </c>
      <c r="B190" s="3" t="str">
        <f>IFERROR(INDEX(Clients[Client_Name],MATCH(Table2[[#This Row],[Client_Code]],Clients[Client_Code],0)),"")</f>
        <v>GRANAROLO</v>
      </c>
      <c r="C190" s="3">
        <v>24</v>
      </c>
      <c r="D190" s="3" t="s">
        <v>149</v>
      </c>
      <c r="E190" s="3">
        <v>11</v>
      </c>
      <c r="F190" s="12">
        <v>2204928</v>
      </c>
    </row>
    <row r="191" spans="1:6" x14ac:dyDescent="0.25">
      <c r="A191" s="3" t="s">
        <v>32</v>
      </c>
      <c r="B191" s="3" t="str">
        <f>IFERROR(INDEX(Clients[Client_Name],MATCH(Table2[[#This Row],[Client_Code]],Clients[Client_Code],0)),"")</f>
        <v>GRANAROLO</v>
      </c>
      <c r="C191" s="3">
        <v>24</v>
      </c>
      <c r="D191" s="3" t="s">
        <v>149</v>
      </c>
      <c r="E191" s="3">
        <v>12</v>
      </c>
      <c r="F191" s="12">
        <v>1990000</v>
      </c>
    </row>
    <row r="192" spans="1:6" x14ac:dyDescent="0.25">
      <c r="A192" s="3" t="s">
        <v>32</v>
      </c>
      <c r="B192" s="3" t="str">
        <f>IFERROR(INDEX(Clients[Client_Name],MATCH(Table2[[#This Row],[Client_Code]],Clients[Client_Code],0)),"")</f>
        <v>IMPORT.Y COMERC.PINO HACHADO L</v>
      </c>
      <c r="C192" s="3">
        <v>26</v>
      </c>
      <c r="D192" s="3" t="s">
        <v>149</v>
      </c>
      <c r="E192" s="3">
        <v>1</v>
      </c>
      <c r="F192" s="12">
        <v>0</v>
      </c>
    </row>
    <row r="193" spans="1:6" x14ac:dyDescent="0.25">
      <c r="A193" s="3" t="s">
        <v>32</v>
      </c>
      <c r="B193" s="3" t="str">
        <f>IFERROR(INDEX(Clients[Client_Name],MATCH(Table2[[#This Row],[Client_Code]],Clients[Client_Code],0)),"")</f>
        <v>IMPORT.Y COMERC.PINO HACHADO L</v>
      </c>
      <c r="C193" s="3">
        <v>26</v>
      </c>
      <c r="D193" s="3" t="s">
        <v>149</v>
      </c>
      <c r="E193" s="3">
        <v>2</v>
      </c>
      <c r="F193" s="12">
        <v>0</v>
      </c>
    </row>
    <row r="194" spans="1:6" x14ac:dyDescent="0.25">
      <c r="A194" s="3" t="s">
        <v>32</v>
      </c>
      <c r="B194" s="3" t="str">
        <f>IFERROR(INDEX(Clients[Client_Name],MATCH(Table2[[#This Row],[Client_Code]],Clients[Client_Code],0)),"")</f>
        <v>IMPORT.Y COMERC.PINO HACHADO L</v>
      </c>
      <c r="C194" s="3">
        <v>26</v>
      </c>
      <c r="D194" s="3" t="s">
        <v>149</v>
      </c>
      <c r="E194" s="3">
        <v>3</v>
      </c>
      <c r="F194" s="12">
        <v>0</v>
      </c>
    </row>
    <row r="195" spans="1:6" x14ac:dyDescent="0.25">
      <c r="A195" s="3" t="s">
        <v>32</v>
      </c>
      <c r="B195" s="3" t="str">
        <f>IFERROR(INDEX(Clients[Client_Name],MATCH(Table2[[#This Row],[Client_Code]],Clients[Client_Code],0)),"")</f>
        <v>IMPORT.Y COMERC.PINO HACHADO L</v>
      </c>
      <c r="C195" s="3">
        <v>26</v>
      </c>
      <c r="D195" s="3" t="s">
        <v>149</v>
      </c>
      <c r="E195" s="3">
        <v>4</v>
      </c>
      <c r="F195" s="12">
        <v>0</v>
      </c>
    </row>
    <row r="196" spans="1:6" x14ac:dyDescent="0.25">
      <c r="A196" s="3" t="s">
        <v>32</v>
      </c>
      <c r="B196" s="3" t="str">
        <f>IFERROR(INDEX(Clients[Client_Name],MATCH(Table2[[#This Row],[Client_Code]],Clients[Client_Code],0)),"")</f>
        <v>IMPORT.Y COMERC.PINO HACHADO L</v>
      </c>
      <c r="C196" s="3">
        <v>26</v>
      </c>
      <c r="D196" s="3" t="s">
        <v>149</v>
      </c>
      <c r="E196" s="3">
        <v>5</v>
      </c>
      <c r="F196" s="12">
        <v>0</v>
      </c>
    </row>
    <row r="197" spans="1:6" x14ac:dyDescent="0.25">
      <c r="A197" s="3" t="s">
        <v>32</v>
      </c>
      <c r="B197" s="3" t="str">
        <f>IFERROR(INDEX(Clients[Client_Name],MATCH(Table2[[#This Row],[Client_Code]],Clients[Client_Code],0)),"")</f>
        <v>IMPORT.Y COMERC.PINO HACHADO L</v>
      </c>
      <c r="C197" s="3">
        <v>26</v>
      </c>
      <c r="D197" s="3" t="s">
        <v>149</v>
      </c>
      <c r="E197" s="3">
        <v>6</v>
      </c>
      <c r="F197" s="12">
        <v>0</v>
      </c>
    </row>
    <row r="198" spans="1:6" x14ac:dyDescent="0.25">
      <c r="A198" s="3" t="s">
        <v>32</v>
      </c>
      <c r="B198" s="3" t="str">
        <f>IFERROR(INDEX(Clients[Client_Name],MATCH(Table2[[#This Row],[Client_Code]],Clients[Client_Code],0)),"")</f>
        <v>IMPORT.Y COMERC.PINO HACHADO L</v>
      </c>
      <c r="C198" s="3">
        <v>26</v>
      </c>
      <c r="D198" s="3" t="s">
        <v>149</v>
      </c>
      <c r="E198" s="3">
        <v>7</v>
      </c>
      <c r="F198" s="12"/>
    </row>
    <row r="199" spans="1:6" x14ac:dyDescent="0.25">
      <c r="A199" s="3" t="s">
        <v>32</v>
      </c>
      <c r="B199" s="3" t="str">
        <f>IFERROR(INDEX(Clients[Client_Name],MATCH(Table2[[#This Row],[Client_Code]],Clients[Client_Code],0)),"")</f>
        <v>IMPORT.Y COMERC.PINO HACHADO L</v>
      </c>
      <c r="C199" s="3">
        <v>26</v>
      </c>
      <c r="D199" s="3" t="s">
        <v>149</v>
      </c>
      <c r="E199" s="3">
        <v>8</v>
      </c>
      <c r="F199" s="12">
        <v>0</v>
      </c>
    </row>
    <row r="200" spans="1:6" x14ac:dyDescent="0.25">
      <c r="A200" s="3" t="s">
        <v>32</v>
      </c>
      <c r="B200" s="3" t="str">
        <f>IFERROR(INDEX(Clients[Client_Name],MATCH(Table2[[#This Row],[Client_Code]],Clients[Client_Code],0)),"")</f>
        <v>IMPORT.Y COMERC.PINO HACHADO L</v>
      </c>
      <c r="C200" s="3">
        <v>26</v>
      </c>
      <c r="D200" s="3" t="s">
        <v>149</v>
      </c>
      <c r="E200" s="3">
        <v>9</v>
      </c>
      <c r="F200" s="12">
        <v>0</v>
      </c>
    </row>
    <row r="201" spans="1:6" x14ac:dyDescent="0.25">
      <c r="A201" s="3" t="s">
        <v>32</v>
      </c>
      <c r="B201" s="3" t="str">
        <f>IFERROR(INDEX(Clients[Client_Name],MATCH(Table2[[#This Row],[Client_Code]],Clients[Client_Code],0)),"")</f>
        <v>IMPORT.Y COMERC.PINO HACHADO L</v>
      </c>
      <c r="C201" s="3">
        <v>26</v>
      </c>
      <c r="D201" s="3" t="s">
        <v>149</v>
      </c>
      <c r="E201" s="3">
        <v>10</v>
      </c>
      <c r="F201" s="12">
        <v>0</v>
      </c>
    </row>
    <row r="202" spans="1:6" x14ac:dyDescent="0.25">
      <c r="A202" s="3" t="s">
        <v>32</v>
      </c>
      <c r="B202" s="3" t="str">
        <f>IFERROR(INDEX(Clients[Client_Name],MATCH(Table2[[#This Row],[Client_Code]],Clients[Client_Code],0)),"")</f>
        <v>IMPORT.Y COMERC.PINO HACHADO L</v>
      </c>
      <c r="C202" s="3">
        <v>26</v>
      </c>
      <c r="D202" s="3" t="s">
        <v>149</v>
      </c>
      <c r="E202" s="3">
        <v>11</v>
      </c>
      <c r="F202" s="12">
        <v>0</v>
      </c>
    </row>
    <row r="203" spans="1:6" x14ac:dyDescent="0.25">
      <c r="A203" s="3" t="s">
        <v>32</v>
      </c>
      <c r="B203" s="3" t="str">
        <f>IFERROR(INDEX(Clients[Client_Name],MATCH(Table2[[#This Row],[Client_Code]],Clients[Client_Code],0)),"")</f>
        <v>IMPORT.Y COMERC.PINO HACHADO L</v>
      </c>
      <c r="C203" s="3">
        <v>26</v>
      </c>
      <c r="D203" s="3" t="s">
        <v>149</v>
      </c>
      <c r="E203" s="3">
        <v>12</v>
      </c>
      <c r="F203" s="12">
        <v>0</v>
      </c>
    </row>
    <row r="204" spans="1:6" x14ac:dyDescent="0.25">
      <c r="A204" s="3" t="s">
        <v>32</v>
      </c>
      <c r="B204" s="3" t="str">
        <f>IFERROR(INDEX(Clients[Client_Name],MATCH(Table2[[#This Row],[Client_Code]],Clients[Client_Code],0)),"")</f>
        <v>IMPORTADORA NORTE Y SUR</v>
      </c>
      <c r="C204" s="3">
        <v>27</v>
      </c>
      <c r="D204" s="3" t="s">
        <v>149</v>
      </c>
      <c r="E204" s="3">
        <v>1</v>
      </c>
      <c r="F204" s="12">
        <v>0</v>
      </c>
    </row>
    <row r="205" spans="1:6" x14ac:dyDescent="0.25">
      <c r="A205" s="3" t="s">
        <v>32</v>
      </c>
      <c r="B205" s="3" t="str">
        <f>IFERROR(INDEX(Clients[Client_Name],MATCH(Table2[[#This Row],[Client_Code]],Clients[Client_Code],0)),"")</f>
        <v>IMPORTADORA NORTE Y SUR</v>
      </c>
      <c r="C205" s="3">
        <v>27</v>
      </c>
      <c r="D205" s="3" t="s">
        <v>149</v>
      </c>
      <c r="E205" s="3">
        <v>2</v>
      </c>
      <c r="F205" s="12">
        <v>0</v>
      </c>
    </row>
    <row r="206" spans="1:6" x14ac:dyDescent="0.25">
      <c r="A206" s="3" t="s">
        <v>32</v>
      </c>
      <c r="B206" s="3" t="str">
        <f>IFERROR(INDEX(Clients[Client_Name],MATCH(Table2[[#This Row],[Client_Code]],Clients[Client_Code],0)),"")</f>
        <v>IMPORTADORA NORTE Y SUR</v>
      </c>
      <c r="C206" s="3">
        <v>27</v>
      </c>
      <c r="D206" s="3" t="s">
        <v>149</v>
      </c>
      <c r="E206" s="3">
        <v>3</v>
      </c>
      <c r="F206" s="12">
        <v>0</v>
      </c>
    </row>
    <row r="207" spans="1:6" x14ac:dyDescent="0.25">
      <c r="A207" s="3" t="s">
        <v>32</v>
      </c>
      <c r="B207" s="3" t="str">
        <f>IFERROR(INDEX(Clients[Client_Name],MATCH(Table2[[#This Row],[Client_Code]],Clients[Client_Code],0)),"")</f>
        <v>IMPORTADORA NORTE Y SUR</v>
      </c>
      <c r="C207" s="3">
        <v>27</v>
      </c>
      <c r="D207" s="3" t="s">
        <v>149</v>
      </c>
      <c r="E207" s="3">
        <v>4</v>
      </c>
      <c r="F207" s="12">
        <v>0</v>
      </c>
    </row>
    <row r="208" spans="1:6" x14ac:dyDescent="0.25">
      <c r="A208" s="3" t="s">
        <v>32</v>
      </c>
      <c r="B208" s="3" t="str">
        <f>IFERROR(INDEX(Clients[Client_Name],MATCH(Table2[[#This Row],[Client_Code]],Clients[Client_Code],0)),"")</f>
        <v>IMPORTADORA NORTE Y SUR</v>
      </c>
      <c r="C208" s="3">
        <v>27</v>
      </c>
      <c r="D208" s="3" t="s">
        <v>149</v>
      </c>
      <c r="E208" s="3">
        <v>5</v>
      </c>
      <c r="F208" s="12">
        <v>0</v>
      </c>
    </row>
    <row r="209" spans="1:6" x14ac:dyDescent="0.25">
      <c r="A209" s="3" t="s">
        <v>32</v>
      </c>
      <c r="B209" s="3" t="str">
        <f>IFERROR(INDEX(Clients[Client_Name],MATCH(Table2[[#This Row],[Client_Code]],Clients[Client_Code],0)),"")</f>
        <v>IMPORTADORA NORTE Y SUR</v>
      </c>
      <c r="C209" s="3">
        <v>27</v>
      </c>
      <c r="D209" s="3" t="s">
        <v>149</v>
      </c>
      <c r="E209" s="3">
        <v>6</v>
      </c>
      <c r="F209" s="12">
        <v>0</v>
      </c>
    </row>
    <row r="210" spans="1:6" x14ac:dyDescent="0.25">
      <c r="A210" s="3" t="s">
        <v>32</v>
      </c>
      <c r="B210" s="3" t="str">
        <f>IFERROR(INDEX(Clients[Client_Name],MATCH(Table2[[#This Row],[Client_Code]],Clients[Client_Code],0)),"")</f>
        <v>IMPORTADORA NORTE Y SUR</v>
      </c>
      <c r="C210" s="3">
        <v>27</v>
      </c>
      <c r="D210" s="3" t="s">
        <v>149</v>
      </c>
      <c r="E210" s="3">
        <v>7</v>
      </c>
      <c r="F210" s="12"/>
    </row>
    <row r="211" spans="1:6" x14ac:dyDescent="0.25">
      <c r="A211" s="3" t="s">
        <v>32</v>
      </c>
      <c r="B211" s="3" t="str">
        <f>IFERROR(INDEX(Clients[Client_Name],MATCH(Table2[[#This Row],[Client_Code]],Clients[Client_Code],0)),"")</f>
        <v>IMPORTADORA NORTE Y SUR</v>
      </c>
      <c r="C211" s="3">
        <v>27</v>
      </c>
      <c r="D211" s="3" t="s">
        <v>149</v>
      </c>
      <c r="E211" s="3">
        <v>8</v>
      </c>
      <c r="F211" s="12">
        <v>0</v>
      </c>
    </row>
    <row r="212" spans="1:6" x14ac:dyDescent="0.25">
      <c r="A212" s="3" t="s">
        <v>32</v>
      </c>
      <c r="B212" s="3" t="str">
        <f>IFERROR(INDEX(Clients[Client_Name],MATCH(Table2[[#This Row],[Client_Code]],Clients[Client_Code],0)),"")</f>
        <v>IMPORTADORA NORTE Y SUR</v>
      </c>
      <c r="C212" s="3">
        <v>27</v>
      </c>
      <c r="D212" s="3" t="s">
        <v>149</v>
      </c>
      <c r="E212" s="3">
        <v>9</v>
      </c>
      <c r="F212" s="12">
        <v>0</v>
      </c>
    </row>
    <row r="213" spans="1:6" x14ac:dyDescent="0.25">
      <c r="A213" s="3" t="s">
        <v>32</v>
      </c>
      <c r="B213" s="3" t="str">
        <f>IFERROR(INDEX(Clients[Client_Name],MATCH(Table2[[#This Row],[Client_Code]],Clients[Client_Code],0)),"")</f>
        <v>IMPORTADORA NORTE Y SUR</v>
      </c>
      <c r="C213" s="3">
        <v>27</v>
      </c>
      <c r="D213" s="3" t="s">
        <v>149</v>
      </c>
      <c r="E213" s="3">
        <v>10</v>
      </c>
      <c r="F213" s="12">
        <v>0</v>
      </c>
    </row>
    <row r="214" spans="1:6" x14ac:dyDescent="0.25">
      <c r="A214" s="3" t="s">
        <v>32</v>
      </c>
      <c r="B214" s="3" t="str">
        <f>IFERROR(INDEX(Clients[Client_Name],MATCH(Table2[[#This Row],[Client_Code]],Clients[Client_Code],0)),"")</f>
        <v>IMPORTADORA NORTE Y SUR</v>
      </c>
      <c r="C214" s="3">
        <v>27</v>
      </c>
      <c r="D214" s="3" t="s">
        <v>149</v>
      </c>
      <c r="E214" s="3">
        <v>11</v>
      </c>
      <c r="F214" s="12">
        <v>0</v>
      </c>
    </row>
    <row r="215" spans="1:6" x14ac:dyDescent="0.25">
      <c r="A215" s="3" t="s">
        <v>32</v>
      </c>
      <c r="B215" s="3" t="str">
        <f>IFERROR(INDEX(Clients[Client_Name],MATCH(Table2[[#This Row],[Client_Code]],Clients[Client_Code],0)),"")</f>
        <v>IMPORTADORA NORTE Y SUR</v>
      </c>
      <c r="C215" s="3">
        <v>27</v>
      </c>
      <c r="D215" s="3" t="s">
        <v>149</v>
      </c>
      <c r="E215" s="3">
        <v>12</v>
      </c>
      <c r="F215" s="12">
        <v>0</v>
      </c>
    </row>
    <row r="216" spans="1:6" x14ac:dyDescent="0.25">
      <c r="A216" s="3" t="s">
        <v>32</v>
      </c>
      <c r="B216" s="3" t="str">
        <f>IFERROR(INDEX(Clients[Client_Name],MATCH(Table2[[#This Row],[Client_Code]],Clients[Client_Code],0)),"")</f>
        <v>JMB PARTNERS</v>
      </c>
      <c r="C216" s="3">
        <v>29</v>
      </c>
      <c r="D216" s="3" t="s">
        <v>149</v>
      </c>
      <c r="E216" s="3">
        <v>1</v>
      </c>
      <c r="F216" s="12">
        <v>9584420</v>
      </c>
    </row>
    <row r="217" spans="1:6" x14ac:dyDescent="0.25">
      <c r="A217" s="3" t="s">
        <v>32</v>
      </c>
      <c r="B217" s="3" t="str">
        <f>IFERROR(INDEX(Clients[Client_Name],MATCH(Table2[[#This Row],[Client_Code]],Clients[Client_Code],0)),"")</f>
        <v>JMB PARTNERS</v>
      </c>
      <c r="C217" s="3">
        <v>29</v>
      </c>
      <c r="D217" s="3" t="s">
        <v>149</v>
      </c>
      <c r="E217" s="3">
        <v>2</v>
      </c>
      <c r="F217" s="12">
        <v>10123446</v>
      </c>
    </row>
    <row r="218" spans="1:6" x14ac:dyDescent="0.25">
      <c r="A218" s="3" t="s">
        <v>32</v>
      </c>
      <c r="B218" s="3" t="str">
        <f>IFERROR(INDEX(Clients[Client_Name],MATCH(Table2[[#This Row],[Client_Code]],Clients[Client_Code],0)),"")</f>
        <v>JMB PARTNERS</v>
      </c>
      <c r="C218" s="3">
        <v>29</v>
      </c>
      <c r="D218" s="3" t="s">
        <v>149</v>
      </c>
      <c r="E218" s="3">
        <v>3</v>
      </c>
      <c r="F218" s="12">
        <v>10014067</v>
      </c>
    </row>
    <row r="219" spans="1:6" x14ac:dyDescent="0.25">
      <c r="A219" s="3" t="s">
        <v>32</v>
      </c>
      <c r="B219" s="3" t="str">
        <f>IFERROR(INDEX(Clients[Client_Name],MATCH(Table2[[#This Row],[Client_Code]],Clients[Client_Code],0)),"")</f>
        <v>JMB PARTNERS</v>
      </c>
      <c r="C219" s="3">
        <v>29</v>
      </c>
      <c r="D219" s="3" t="s">
        <v>149</v>
      </c>
      <c r="E219" s="3">
        <v>4</v>
      </c>
      <c r="F219" s="12">
        <v>11430329</v>
      </c>
    </row>
    <row r="220" spans="1:6" x14ac:dyDescent="0.25">
      <c r="A220" s="3" t="s">
        <v>32</v>
      </c>
      <c r="B220" s="3" t="str">
        <f>IFERROR(INDEX(Clients[Client_Name],MATCH(Table2[[#This Row],[Client_Code]],Clients[Client_Code],0)),"")</f>
        <v>JMB PARTNERS</v>
      </c>
      <c r="C220" s="3">
        <v>29</v>
      </c>
      <c r="D220" s="3" t="s">
        <v>149</v>
      </c>
      <c r="E220" s="3">
        <v>5</v>
      </c>
      <c r="F220" s="12">
        <v>17101624</v>
      </c>
    </row>
    <row r="221" spans="1:6" x14ac:dyDescent="0.25">
      <c r="A221" s="3" t="s">
        <v>32</v>
      </c>
      <c r="B221" s="3" t="str">
        <f>IFERROR(INDEX(Clients[Client_Name],MATCH(Table2[[#This Row],[Client_Code]],Clients[Client_Code],0)),"")</f>
        <v>JMB PARTNERS</v>
      </c>
      <c r="C221" s="3">
        <v>29</v>
      </c>
      <c r="D221" s="3" t="s">
        <v>149</v>
      </c>
      <c r="E221" s="3">
        <v>6</v>
      </c>
      <c r="F221" s="12">
        <v>18139215</v>
      </c>
    </row>
    <row r="222" spans="1:6" x14ac:dyDescent="0.25">
      <c r="A222" s="3" t="s">
        <v>32</v>
      </c>
      <c r="B222" s="3" t="str">
        <f>IFERROR(INDEX(Clients[Client_Name],MATCH(Table2[[#This Row],[Client_Code]],Clients[Client_Code],0)),"")</f>
        <v>JMB PARTNERS</v>
      </c>
      <c r="C222" s="3">
        <v>29</v>
      </c>
      <c r="D222" s="3" t="s">
        <v>149</v>
      </c>
      <c r="E222" s="3">
        <v>7</v>
      </c>
      <c r="F222" s="12">
        <v>16575419</v>
      </c>
    </row>
    <row r="223" spans="1:6" x14ac:dyDescent="0.25">
      <c r="A223" s="3" t="s">
        <v>32</v>
      </c>
      <c r="B223" s="3" t="str">
        <f>IFERROR(INDEX(Clients[Client_Name],MATCH(Table2[[#This Row],[Client_Code]],Clients[Client_Code],0)),"")</f>
        <v>JMB PARTNERS</v>
      </c>
      <c r="C223" s="3">
        <v>29</v>
      </c>
      <c r="D223" s="3" t="s">
        <v>149</v>
      </c>
      <c r="E223" s="3">
        <v>8</v>
      </c>
      <c r="F223" s="12">
        <v>22753557</v>
      </c>
    </row>
    <row r="224" spans="1:6" x14ac:dyDescent="0.25">
      <c r="A224" s="3" t="s">
        <v>32</v>
      </c>
      <c r="B224" s="3" t="str">
        <f>IFERROR(INDEX(Clients[Client_Name],MATCH(Table2[[#This Row],[Client_Code]],Clients[Client_Code],0)),"")</f>
        <v>JMB PARTNERS</v>
      </c>
      <c r="C224" s="3">
        <v>29</v>
      </c>
      <c r="D224" s="3" t="s">
        <v>149</v>
      </c>
      <c r="E224" s="3">
        <v>9</v>
      </c>
      <c r="F224" s="12">
        <v>23794566</v>
      </c>
    </row>
    <row r="225" spans="1:6" x14ac:dyDescent="0.25">
      <c r="A225" s="3" t="s">
        <v>32</v>
      </c>
      <c r="B225" s="3" t="str">
        <f>IFERROR(INDEX(Clients[Client_Name],MATCH(Table2[[#This Row],[Client_Code]],Clients[Client_Code],0)),"")</f>
        <v>JMB PARTNERS</v>
      </c>
      <c r="C225" s="3">
        <v>29</v>
      </c>
      <c r="D225" s="3" t="s">
        <v>149</v>
      </c>
      <c r="E225" s="3">
        <v>10</v>
      </c>
      <c r="F225" s="12">
        <f>21712497+3945725</f>
        <v>25658222</v>
      </c>
    </row>
    <row r="226" spans="1:6" x14ac:dyDescent="0.25">
      <c r="A226" s="3" t="s">
        <v>32</v>
      </c>
      <c r="B226" s="3" t="str">
        <f>IFERROR(INDEX(Clients[Client_Name],MATCH(Table2[[#This Row],[Client_Code]],Clients[Client_Code],0)),"")</f>
        <v>JMB PARTNERS</v>
      </c>
      <c r="C226" s="3">
        <v>29</v>
      </c>
      <c r="D226" s="3" t="s">
        <v>149</v>
      </c>
      <c r="E226" s="3">
        <v>11</v>
      </c>
      <c r="F226" s="12">
        <v>21586802</v>
      </c>
    </row>
    <row r="227" spans="1:6" x14ac:dyDescent="0.25">
      <c r="A227" s="3" t="s">
        <v>32</v>
      </c>
      <c r="B227" s="3" t="str">
        <f>IFERROR(INDEX(Clients[Client_Name],MATCH(Table2[[#This Row],[Client_Code]],Clients[Client_Code],0)),"")</f>
        <v>JMB PARTNERS</v>
      </c>
      <c r="C227" s="3">
        <v>29</v>
      </c>
      <c r="D227" s="3" t="s">
        <v>149</v>
      </c>
      <c r="E227" s="3">
        <v>12</v>
      </c>
      <c r="F227" s="12">
        <v>17135788</v>
      </c>
    </row>
    <row r="228" spans="1:6" x14ac:dyDescent="0.25">
      <c r="A228" s="3" t="s">
        <v>32</v>
      </c>
      <c r="B228" s="3" t="str">
        <f>IFERROR(INDEX(Clients[Client_Name],MATCH(Table2[[#This Row],[Client_Code]],Clients[Client_Code],0)),"")</f>
        <v>KARMAC</v>
      </c>
      <c r="C228" s="3">
        <v>30</v>
      </c>
      <c r="D228" s="3" t="s">
        <v>149</v>
      </c>
      <c r="E228" s="3">
        <v>1</v>
      </c>
      <c r="F228" s="12">
        <v>7824796</v>
      </c>
    </row>
    <row r="229" spans="1:6" x14ac:dyDescent="0.25">
      <c r="A229" s="3" t="s">
        <v>32</v>
      </c>
      <c r="B229" s="3" t="str">
        <f>IFERROR(INDEX(Clients[Client_Name],MATCH(Table2[[#This Row],[Client_Code]],Clients[Client_Code],0)),"")</f>
        <v>KARMAC</v>
      </c>
      <c r="C229" s="3">
        <v>30</v>
      </c>
      <c r="D229" s="3" t="s">
        <v>149</v>
      </c>
      <c r="E229" s="3">
        <v>2</v>
      </c>
      <c r="F229" s="12">
        <v>3243443</v>
      </c>
    </row>
    <row r="230" spans="1:6" x14ac:dyDescent="0.25">
      <c r="A230" s="3" t="s">
        <v>32</v>
      </c>
      <c r="B230" s="3" t="str">
        <f>IFERROR(INDEX(Clients[Client_Name],MATCH(Table2[[#This Row],[Client_Code]],Clients[Client_Code],0)),"")</f>
        <v>KARMAC</v>
      </c>
      <c r="C230" s="3">
        <v>30</v>
      </c>
      <c r="D230" s="3" t="s">
        <v>149</v>
      </c>
      <c r="E230" s="3">
        <v>3</v>
      </c>
      <c r="F230" s="12">
        <v>3265512</v>
      </c>
    </row>
    <row r="231" spans="1:6" x14ac:dyDescent="0.25">
      <c r="A231" s="3" t="s">
        <v>32</v>
      </c>
      <c r="B231" s="3" t="str">
        <f>IFERROR(INDEX(Clients[Client_Name],MATCH(Table2[[#This Row],[Client_Code]],Clients[Client_Code],0)),"")</f>
        <v>KARMAC</v>
      </c>
      <c r="C231" s="3">
        <v>30</v>
      </c>
      <c r="D231" s="3" t="s">
        <v>149</v>
      </c>
      <c r="E231" s="3">
        <v>4</v>
      </c>
      <c r="F231" s="12">
        <v>1948840</v>
      </c>
    </row>
    <row r="232" spans="1:6" x14ac:dyDescent="0.25">
      <c r="A232" s="3" t="s">
        <v>32</v>
      </c>
      <c r="B232" s="3" t="str">
        <f>IFERROR(INDEX(Clients[Client_Name],MATCH(Table2[[#This Row],[Client_Code]],Clients[Client_Code],0)),"")</f>
        <v>KARMAC</v>
      </c>
      <c r="C232" s="3">
        <v>30</v>
      </c>
      <c r="D232" s="3" t="s">
        <v>149</v>
      </c>
      <c r="E232" s="3">
        <v>5</v>
      </c>
      <c r="F232" s="12">
        <v>1325980</v>
      </c>
    </row>
    <row r="233" spans="1:6" x14ac:dyDescent="0.25">
      <c r="A233" s="3" t="s">
        <v>32</v>
      </c>
      <c r="B233" s="3" t="str">
        <f>IFERROR(INDEX(Clients[Client_Name],MATCH(Table2[[#This Row],[Client_Code]],Clients[Client_Code],0)),"")</f>
        <v>KARMAC</v>
      </c>
      <c r="C233" s="3">
        <v>30</v>
      </c>
      <c r="D233" s="3" t="s">
        <v>149</v>
      </c>
      <c r="E233" s="3">
        <v>6</v>
      </c>
      <c r="F233" s="12">
        <v>1279080</v>
      </c>
    </row>
    <row r="234" spans="1:6" x14ac:dyDescent="0.25">
      <c r="A234" s="3" t="s">
        <v>32</v>
      </c>
      <c r="B234" s="3" t="str">
        <f>IFERROR(INDEX(Clients[Client_Name],MATCH(Table2[[#This Row],[Client_Code]],Clients[Client_Code],0)),"")</f>
        <v>KARMAC</v>
      </c>
      <c r="C234" s="3">
        <v>30</v>
      </c>
      <c r="D234" s="3" t="s">
        <v>149</v>
      </c>
      <c r="E234" s="3">
        <v>7</v>
      </c>
      <c r="F234" s="12">
        <v>864225</v>
      </c>
    </row>
    <row r="235" spans="1:6" x14ac:dyDescent="0.25">
      <c r="A235" s="3" t="s">
        <v>32</v>
      </c>
      <c r="B235" s="3" t="str">
        <f>IFERROR(INDEX(Clients[Client_Name],MATCH(Table2[[#This Row],[Client_Code]],Clients[Client_Code],0)),"")</f>
        <v>KARMAC</v>
      </c>
      <c r="C235" s="3">
        <v>30</v>
      </c>
      <c r="D235" s="3" t="s">
        <v>149</v>
      </c>
      <c r="E235" s="3">
        <v>8</v>
      </c>
      <c r="F235" s="12">
        <v>3001482</v>
      </c>
    </row>
    <row r="236" spans="1:6" x14ac:dyDescent="0.25">
      <c r="A236" s="3" t="s">
        <v>32</v>
      </c>
      <c r="B236" s="3" t="str">
        <f>IFERROR(INDEX(Clients[Client_Name],MATCH(Table2[[#This Row],[Client_Code]],Clients[Client_Code],0)),"")</f>
        <v>KARMAC</v>
      </c>
      <c r="C236" s="3">
        <v>30</v>
      </c>
      <c r="D236" s="3" t="s">
        <v>149</v>
      </c>
      <c r="E236" s="3">
        <v>9</v>
      </c>
      <c r="F236" s="12">
        <v>4033912</v>
      </c>
    </row>
    <row r="237" spans="1:6" x14ac:dyDescent="0.25">
      <c r="A237" s="3" t="s">
        <v>32</v>
      </c>
      <c r="B237" s="3" t="str">
        <f>IFERROR(INDEX(Clients[Client_Name],MATCH(Table2[[#This Row],[Client_Code]],Clients[Client_Code],0)),"")</f>
        <v>KARMAC</v>
      </c>
      <c r="C237" s="3">
        <v>30</v>
      </c>
      <c r="D237" s="3" t="s">
        <v>149</v>
      </c>
      <c r="E237" s="3">
        <v>10</v>
      </c>
      <c r="F237" s="12">
        <v>3731961</v>
      </c>
    </row>
    <row r="238" spans="1:6" x14ac:dyDescent="0.25">
      <c r="A238" s="3" t="s">
        <v>32</v>
      </c>
      <c r="B238" s="3" t="str">
        <f>IFERROR(INDEX(Clients[Client_Name],MATCH(Table2[[#This Row],[Client_Code]],Clients[Client_Code],0)),"")</f>
        <v>KARMAC</v>
      </c>
      <c r="C238" s="3">
        <v>30</v>
      </c>
      <c r="D238" s="3" t="s">
        <v>149</v>
      </c>
      <c r="E238" s="3">
        <v>11</v>
      </c>
      <c r="F238" s="12">
        <v>1448370</v>
      </c>
    </row>
    <row r="239" spans="1:6" x14ac:dyDescent="0.25">
      <c r="A239" s="3" t="s">
        <v>32</v>
      </c>
      <c r="B239" s="3" t="str">
        <f>IFERROR(INDEX(Clients[Client_Name],MATCH(Table2[[#This Row],[Client_Code]],Clients[Client_Code],0)),"")</f>
        <v>KARMAC</v>
      </c>
      <c r="C239" s="3">
        <v>30</v>
      </c>
      <c r="D239" s="3" t="s">
        <v>149</v>
      </c>
      <c r="E239" s="3">
        <v>12</v>
      </c>
      <c r="F239" s="12">
        <v>643985</v>
      </c>
    </row>
    <row r="240" spans="1:6" x14ac:dyDescent="0.25">
      <c r="A240" s="3" t="s">
        <v>32</v>
      </c>
      <c r="B240" s="3" t="str">
        <f>IFERROR(INDEX(Clients[Client_Name],MATCH(Table2[[#This Row],[Client_Code]],Clients[Client_Code],0)),"")</f>
        <v>LACTALIS</v>
      </c>
      <c r="C240" s="3">
        <v>31</v>
      </c>
      <c r="D240" s="3" t="s">
        <v>149</v>
      </c>
      <c r="E240" s="3">
        <v>1</v>
      </c>
      <c r="F240" s="12">
        <v>22205943</v>
      </c>
    </row>
    <row r="241" spans="1:6" x14ac:dyDescent="0.25">
      <c r="A241" s="3" t="s">
        <v>32</v>
      </c>
      <c r="B241" s="3" t="str">
        <f>IFERROR(INDEX(Clients[Client_Name],MATCH(Table2[[#This Row],[Client_Code]],Clients[Client_Code],0)),"")</f>
        <v>LACTALIS</v>
      </c>
      <c r="C241" s="3">
        <v>31</v>
      </c>
      <c r="D241" s="3" t="s">
        <v>149</v>
      </c>
      <c r="E241" s="3">
        <v>2</v>
      </c>
      <c r="F241" s="12">
        <v>22166801</v>
      </c>
    </row>
    <row r="242" spans="1:6" x14ac:dyDescent="0.25">
      <c r="A242" s="3" t="s">
        <v>32</v>
      </c>
      <c r="B242" s="3" t="str">
        <f>IFERROR(INDEX(Clients[Client_Name],MATCH(Table2[[#This Row],[Client_Code]],Clients[Client_Code],0)),"")</f>
        <v>LACTALIS</v>
      </c>
      <c r="C242" s="3">
        <v>31</v>
      </c>
      <c r="D242" s="3" t="s">
        <v>149</v>
      </c>
      <c r="E242" s="3">
        <v>3</v>
      </c>
      <c r="F242" s="12">
        <v>22166801</v>
      </c>
    </row>
    <row r="243" spans="1:6" x14ac:dyDescent="0.25">
      <c r="A243" s="3" t="s">
        <v>32</v>
      </c>
      <c r="B243" s="3" t="str">
        <f>IFERROR(INDEX(Clients[Client_Name],MATCH(Table2[[#This Row],[Client_Code]],Clients[Client_Code],0)),"")</f>
        <v>LACTALIS</v>
      </c>
      <c r="C243" s="3">
        <v>31</v>
      </c>
      <c r="D243" s="3" t="s">
        <v>149</v>
      </c>
      <c r="E243" s="3">
        <v>4</v>
      </c>
      <c r="F243" s="12">
        <v>23014472</v>
      </c>
    </row>
    <row r="244" spans="1:6" x14ac:dyDescent="0.25">
      <c r="A244" s="3" t="s">
        <v>32</v>
      </c>
      <c r="B244" s="3" t="str">
        <f>IFERROR(INDEX(Clients[Client_Name],MATCH(Table2[[#This Row],[Client_Code]],Clients[Client_Code],0)),"")</f>
        <v>LACTALIS</v>
      </c>
      <c r="C244" s="3">
        <v>31</v>
      </c>
      <c r="D244" s="3" t="s">
        <v>149</v>
      </c>
      <c r="E244" s="3">
        <v>5</v>
      </c>
      <c r="F244" s="12">
        <v>22299197</v>
      </c>
    </row>
    <row r="245" spans="1:6" x14ac:dyDescent="0.25">
      <c r="A245" s="3" t="s">
        <v>32</v>
      </c>
      <c r="B245" s="3" t="str">
        <f>IFERROR(INDEX(Clients[Client_Name],MATCH(Table2[[#This Row],[Client_Code]],Clients[Client_Code],0)),"")</f>
        <v>LACTALIS</v>
      </c>
      <c r="C245" s="3">
        <v>31</v>
      </c>
      <c r="D245" s="3" t="s">
        <v>149</v>
      </c>
      <c r="E245" s="3">
        <v>6</v>
      </c>
      <c r="F245" s="12">
        <v>22302002</v>
      </c>
    </row>
    <row r="246" spans="1:6" x14ac:dyDescent="0.25">
      <c r="A246" s="3" t="s">
        <v>32</v>
      </c>
      <c r="B246" s="3" t="str">
        <f>IFERROR(INDEX(Clients[Client_Name],MATCH(Table2[[#This Row],[Client_Code]],Clients[Client_Code],0)),"")</f>
        <v>LACTALIS</v>
      </c>
      <c r="C246" s="3">
        <v>31</v>
      </c>
      <c r="D246" s="3" t="s">
        <v>149</v>
      </c>
      <c r="E246" s="3">
        <v>7</v>
      </c>
      <c r="F246" s="12">
        <v>22231877</v>
      </c>
    </row>
    <row r="247" spans="1:6" x14ac:dyDescent="0.25">
      <c r="A247" s="3" t="s">
        <v>32</v>
      </c>
      <c r="B247" s="3" t="str">
        <f>IFERROR(INDEX(Clients[Client_Name],MATCH(Table2[[#This Row],[Client_Code]],Clients[Client_Code],0)),"")</f>
        <v>LACTALIS</v>
      </c>
      <c r="C247" s="3">
        <v>31</v>
      </c>
      <c r="D247" s="3" t="s">
        <v>149</v>
      </c>
      <c r="E247" s="3">
        <v>8</v>
      </c>
      <c r="F247" s="12">
        <v>22237487</v>
      </c>
    </row>
    <row r="248" spans="1:6" x14ac:dyDescent="0.25">
      <c r="A248" s="3" t="s">
        <v>32</v>
      </c>
      <c r="B248" s="3" t="str">
        <f>IFERROR(INDEX(Clients[Client_Name],MATCH(Table2[[#This Row],[Client_Code]],Clients[Client_Code],0)),"")</f>
        <v>LACTALIS</v>
      </c>
      <c r="C248" s="3">
        <v>31</v>
      </c>
      <c r="D248" s="3" t="s">
        <v>149</v>
      </c>
      <c r="E248" s="3">
        <v>9</v>
      </c>
      <c r="F248" s="12">
        <v>22251395</v>
      </c>
    </row>
    <row r="249" spans="1:6" x14ac:dyDescent="0.25">
      <c r="A249" s="3" t="s">
        <v>32</v>
      </c>
      <c r="B249" s="3" t="str">
        <f>IFERROR(INDEX(Clients[Client_Name],MATCH(Table2[[#This Row],[Client_Code]],Clients[Client_Code],0)),"")</f>
        <v>LACTALIS</v>
      </c>
      <c r="C249" s="3">
        <v>31</v>
      </c>
      <c r="D249" s="3" t="s">
        <v>149</v>
      </c>
      <c r="E249" s="3">
        <v>10</v>
      </c>
      <c r="F249" s="12">
        <v>28957184</v>
      </c>
    </row>
    <row r="250" spans="1:6" x14ac:dyDescent="0.25">
      <c r="A250" s="3" t="s">
        <v>32</v>
      </c>
      <c r="B250" s="3" t="str">
        <f>IFERROR(INDEX(Clients[Client_Name],MATCH(Table2[[#This Row],[Client_Code]],Clients[Client_Code],0)),"")</f>
        <v>LACTALIS</v>
      </c>
      <c r="C250" s="3">
        <v>31</v>
      </c>
      <c r="D250" s="3" t="s">
        <v>149</v>
      </c>
      <c r="E250" s="3">
        <v>11</v>
      </c>
      <c r="F250" s="12">
        <v>34910047</v>
      </c>
    </row>
    <row r="251" spans="1:6" x14ac:dyDescent="0.25">
      <c r="A251" s="3" t="s">
        <v>32</v>
      </c>
      <c r="B251" s="3" t="str">
        <f>IFERROR(INDEX(Clients[Client_Name],MATCH(Table2[[#This Row],[Client_Code]],Clients[Client_Code],0)),"")</f>
        <v>LACTALIS</v>
      </c>
      <c r="C251" s="3">
        <v>31</v>
      </c>
      <c r="D251" s="3" t="s">
        <v>149</v>
      </c>
      <c r="E251" s="3">
        <v>12</v>
      </c>
      <c r="F251" s="12">
        <v>38234664</v>
      </c>
    </row>
    <row r="252" spans="1:6" x14ac:dyDescent="0.25">
      <c r="A252" s="3" t="s">
        <v>32</v>
      </c>
      <c r="B252" s="3" t="str">
        <f>IFERROR(INDEX(Clients[Client_Name],MATCH(Table2[[#This Row],[Client_Code]],Clients[Client_Code],0)),"")</f>
        <v>LACTALIS</v>
      </c>
      <c r="C252" s="3">
        <v>31</v>
      </c>
      <c r="D252" s="3" t="s">
        <v>149</v>
      </c>
      <c r="E252" s="3">
        <v>1</v>
      </c>
      <c r="F252" s="12">
        <v>3557627</v>
      </c>
    </row>
    <row r="253" spans="1:6" x14ac:dyDescent="0.25">
      <c r="A253" s="3" t="s">
        <v>32</v>
      </c>
      <c r="B253" s="3" t="str">
        <f>IFERROR(INDEX(Clients[Client_Name],MATCH(Table2[[#This Row],[Client_Code]],Clients[Client_Code],0)),"")</f>
        <v>LACTALIS</v>
      </c>
      <c r="C253" s="3">
        <v>31</v>
      </c>
      <c r="D253" s="3" t="s">
        <v>149</v>
      </c>
      <c r="E253" s="3">
        <v>2</v>
      </c>
      <c r="F253" s="12">
        <v>3898761</v>
      </c>
    </row>
    <row r="254" spans="1:6" x14ac:dyDescent="0.25">
      <c r="A254" s="3" t="s">
        <v>32</v>
      </c>
      <c r="B254" s="3" t="str">
        <f>IFERROR(INDEX(Clients[Client_Name],MATCH(Table2[[#This Row],[Client_Code]],Clients[Client_Code],0)),"")</f>
        <v>LACTALIS</v>
      </c>
      <c r="C254" s="3">
        <v>31</v>
      </c>
      <c r="D254" s="3" t="s">
        <v>149</v>
      </c>
      <c r="E254" s="3">
        <v>3</v>
      </c>
      <c r="F254" s="12">
        <v>3758544</v>
      </c>
    </row>
    <row r="255" spans="1:6" x14ac:dyDescent="0.25">
      <c r="A255" s="3" t="s">
        <v>32</v>
      </c>
      <c r="B255" s="3" t="str">
        <f>IFERROR(INDEX(Clients[Client_Name],MATCH(Table2[[#This Row],[Client_Code]],Clients[Client_Code],0)),"")</f>
        <v>LACTALIS</v>
      </c>
      <c r="C255" s="3">
        <v>31</v>
      </c>
      <c r="D255" s="3" t="s">
        <v>149</v>
      </c>
      <c r="E255" s="3">
        <v>4</v>
      </c>
      <c r="F255" s="12">
        <v>2770955</v>
      </c>
    </row>
    <row r="256" spans="1:6" x14ac:dyDescent="0.25">
      <c r="A256" s="3" t="s">
        <v>32</v>
      </c>
      <c r="B256" s="3" t="str">
        <f>IFERROR(INDEX(Clients[Client_Name],MATCH(Table2[[#This Row],[Client_Code]],Clients[Client_Code],0)),"")</f>
        <v>LACTALIS</v>
      </c>
      <c r="C256" s="3">
        <v>31</v>
      </c>
      <c r="D256" s="3" t="s">
        <v>149</v>
      </c>
      <c r="E256" s="3">
        <v>5</v>
      </c>
      <c r="F256" s="12">
        <v>2077761</v>
      </c>
    </row>
    <row r="257" spans="1:6" x14ac:dyDescent="0.25">
      <c r="A257" s="3" t="s">
        <v>32</v>
      </c>
      <c r="B257" s="3" t="str">
        <f>IFERROR(INDEX(Clients[Client_Name],MATCH(Table2[[#This Row],[Client_Code]],Clients[Client_Code],0)),"")</f>
        <v>LACTALIS</v>
      </c>
      <c r="C257" s="3">
        <v>31</v>
      </c>
      <c r="D257" s="3" t="s">
        <v>149</v>
      </c>
      <c r="E257" s="3">
        <v>6</v>
      </c>
      <c r="F257" s="12">
        <v>1816353</v>
      </c>
    </row>
    <row r="258" spans="1:6" x14ac:dyDescent="0.25">
      <c r="A258" s="3" t="s">
        <v>32</v>
      </c>
      <c r="B258" s="3" t="str">
        <f>IFERROR(INDEX(Clients[Client_Name],MATCH(Table2[[#This Row],[Client_Code]],Clients[Client_Code],0)),"")</f>
        <v>LACTALIS</v>
      </c>
      <c r="C258" s="3">
        <v>31</v>
      </c>
      <c r="D258" s="3" t="s">
        <v>149</v>
      </c>
      <c r="E258" s="3">
        <v>7</v>
      </c>
      <c r="F258" s="12">
        <v>1600868</v>
      </c>
    </row>
    <row r="259" spans="1:6" x14ac:dyDescent="0.25">
      <c r="A259" s="3" t="s">
        <v>32</v>
      </c>
      <c r="B259" s="3" t="str">
        <f>IFERROR(INDEX(Clients[Client_Name],MATCH(Table2[[#This Row],[Client_Code]],Clients[Client_Code],0)),"")</f>
        <v>LACTALIS</v>
      </c>
      <c r="C259" s="3">
        <v>31</v>
      </c>
      <c r="D259" s="3" t="s">
        <v>149</v>
      </c>
      <c r="E259" s="3">
        <v>8</v>
      </c>
      <c r="F259" s="12">
        <v>1600868</v>
      </c>
    </row>
    <row r="260" spans="1:6" x14ac:dyDescent="0.25">
      <c r="A260" s="3" t="s">
        <v>32</v>
      </c>
      <c r="B260" s="3" t="str">
        <f>IFERROR(INDEX(Clients[Client_Name],MATCH(Table2[[#This Row],[Client_Code]],Clients[Client_Code],0)),"")</f>
        <v>LACTALIS</v>
      </c>
      <c r="C260" s="3">
        <v>31</v>
      </c>
      <c r="D260" s="3" t="s">
        <v>149</v>
      </c>
      <c r="E260" s="3">
        <v>9</v>
      </c>
      <c r="F260" s="12">
        <v>1600868</v>
      </c>
    </row>
    <row r="261" spans="1:6" x14ac:dyDescent="0.25">
      <c r="A261" s="3" t="s">
        <v>32</v>
      </c>
      <c r="B261" s="3" t="str">
        <f>IFERROR(INDEX(Clients[Client_Name],MATCH(Table2[[#This Row],[Client_Code]],Clients[Client_Code],0)),"")</f>
        <v>LACTALIS</v>
      </c>
      <c r="C261" s="3">
        <v>31</v>
      </c>
      <c r="D261" s="3" t="s">
        <v>149</v>
      </c>
      <c r="E261" s="3">
        <v>10</v>
      </c>
      <c r="F261" s="12">
        <v>1600868</v>
      </c>
    </row>
    <row r="262" spans="1:6" x14ac:dyDescent="0.25">
      <c r="A262" s="3" t="s">
        <v>32</v>
      </c>
      <c r="B262" s="3" t="str">
        <f>IFERROR(INDEX(Clients[Client_Name],MATCH(Table2[[#This Row],[Client_Code]],Clients[Client_Code],0)),"")</f>
        <v>LACTALIS</v>
      </c>
      <c r="C262" s="3">
        <v>31</v>
      </c>
      <c r="D262" s="3" t="s">
        <v>149</v>
      </c>
      <c r="E262" s="3">
        <v>11</v>
      </c>
      <c r="F262" s="12">
        <v>1600868</v>
      </c>
    </row>
    <row r="263" spans="1:6" x14ac:dyDescent="0.25">
      <c r="A263" s="3" t="s">
        <v>32</v>
      </c>
      <c r="B263" s="3" t="str">
        <f>IFERROR(INDEX(Clients[Client_Name],MATCH(Table2[[#This Row],[Client_Code]],Clients[Client_Code],0)),"")</f>
        <v>LACTALIS</v>
      </c>
      <c r="C263" s="3">
        <v>31</v>
      </c>
      <c r="D263" s="3" t="s">
        <v>149</v>
      </c>
      <c r="E263" s="3">
        <v>12</v>
      </c>
      <c r="F263" s="12">
        <v>1654817</v>
      </c>
    </row>
    <row r="264" spans="1:6" x14ac:dyDescent="0.25">
      <c r="A264" s="3" t="s">
        <v>32</v>
      </c>
      <c r="B264" s="3" t="str">
        <f>IFERROR(INDEX(Clients[Client_Name],MATCH(Table2[[#This Row],[Client_Code]],Clients[Client_Code],0)),"")</f>
        <v>LACTALIS</v>
      </c>
      <c r="C264" s="3">
        <v>31</v>
      </c>
      <c r="D264" s="3" t="s">
        <v>149</v>
      </c>
      <c r="E264" s="3">
        <v>1</v>
      </c>
      <c r="F264" s="12">
        <v>1600868</v>
      </c>
    </row>
    <row r="265" spans="1:6" x14ac:dyDescent="0.25">
      <c r="A265" s="3" t="s">
        <v>32</v>
      </c>
      <c r="B265" s="3" t="str">
        <f>IFERROR(INDEX(Clients[Client_Name],MATCH(Table2[[#This Row],[Client_Code]],Clients[Client_Code],0)),"")</f>
        <v>LACTALIS</v>
      </c>
      <c r="C265" s="3">
        <v>31</v>
      </c>
      <c r="D265" s="3" t="s">
        <v>149</v>
      </c>
      <c r="E265" s="3">
        <v>2</v>
      </c>
      <c r="F265" s="12">
        <v>1600868</v>
      </c>
    </row>
    <row r="266" spans="1:6" x14ac:dyDescent="0.25">
      <c r="A266" s="3" t="s">
        <v>32</v>
      </c>
      <c r="B266" s="3" t="str">
        <f>IFERROR(INDEX(Clients[Client_Name],MATCH(Table2[[#This Row],[Client_Code]],Clients[Client_Code],0)),"")</f>
        <v>LACTALIS</v>
      </c>
      <c r="C266" s="3">
        <v>31</v>
      </c>
      <c r="D266" s="3" t="s">
        <v>149</v>
      </c>
      <c r="E266" s="3">
        <v>3</v>
      </c>
      <c r="F266" s="12">
        <v>1600868</v>
      </c>
    </row>
    <row r="267" spans="1:6" x14ac:dyDescent="0.25">
      <c r="A267" s="3" t="s">
        <v>32</v>
      </c>
      <c r="B267" s="3" t="str">
        <f>IFERROR(INDEX(Clients[Client_Name],MATCH(Table2[[#This Row],[Client_Code]],Clients[Client_Code],0)),"")</f>
        <v>LACTALIS</v>
      </c>
      <c r="C267" s="3">
        <v>31</v>
      </c>
      <c r="D267" s="3" t="s">
        <v>149</v>
      </c>
      <c r="E267" s="3">
        <v>4</v>
      </c>
      <c r="F267" s="12">
        <v>1600868</v>
      </c>
    </row>
    <row r="268" spans="1:6" x14ac:dyDescent="0.25">
      <c r="A268" s="3" t="s">
        <v>32</v>
      </c>
      <c r="B268" s="3" t="str">
        <f>IFERROR(INDEX(Clients[Client_Name],MATCH(Table2[[#This Row],[Client_Code]],Clients[Client_Code],0)),"")</f>
        <v>LACTALIS</v>
      </c>
      <c r="C268" s="3">
        <v>31</v>
      </c>
      <c r="D268" s="3" t="s">
        <v>149</v>
      </c>
      <c r="E268" s="3">
        <v>5</v>
      </c>
      <c r="F268" s="12">
        <v>1600868</v>
      </c>
    </row>
    <row r="269" spans="1:6" x14ac:dyDescent="0.25">
      <c r="A269" s="3" t="s">
        <v>32</v>
      </c>
      <c r="B269" s="3" t="str">
        <f>IFERROR(INDEX(Clients[Client_Name],MATCH(Table2[[#This Row],[Client_Code]],Clients[Client_Code],0)),"")</f>
        <v>LACTALIS</v>
      </c>
      <c r="C269" s="3">
        <v>31</v>
      </c>
      <c r="D269" s="3" t="s">
        <v>149</v>
      </c>
      <c r="E269" s="3">
        <v>12</v>
      </c>
      <c r="F269" s="12">
        <v>0</v>
      </c>
    </row>
    <row r="270" spans="1:6" x14ac:dyDescent="0.25">
      <c r="A270" s="3" t="s">
        <v>32</v>
      </c>
      <c r="B270" s="3" t="str">
        <f>IFERROR(INDEX(Clients[Client_Name],MATCH(Table2[[#This Row],[Client_Code]],Clients[Client_Code],0)),"")</f>
        <v>MINERVA</v>
      </c>
      <c r="C270" s="3">
        <v>33</v>
      </c>
      <c r="D270" s="3" t="s">
        <v>149</v>
      </c>
      <c r="E270" s="3">
        <v>1</v>
      </c>
      <c r="F270" s="12">
        <v>7790175</v>
      </c>
    </row>
    <row r="271" spans="1:6" x14ac:dyDescent="0.25">
      <c r="A271" s="3" t="s">
        <v>32</v>
      </c>
      <c r="B271" s="3" t="str">
        <f>IFERROR(INDEX(Clients[Client_Name],MATCH(Table2[[#This Row],[Client_Code]],Clients[Client_Code],0)),"")</f>
        <v>MINERVA</v>
      </c>
      <c r="C271" s="3">
        <v>33</v>
      </c>
      <c r="D271" s="3" t="s">
        <v>149</v>
      </c>
      <c r="E271" s="3">
        <v>2</v>
      </c>
      <c r="F271" s="12">
        <v>7480996</v>
      </c>
    </row>
    <row r="272" spans="1:6" x14ac:dyDescent="0.25">
      <c r="A272" s="3" t="s">
        <v>32</v>
      </c>
      <c r="B272" s="3" t="str">
        <f>IFERROR(INDEX(Clients[Client_Name],MATCH(Table2[[#This Row],[Client_Code]],Clients[Client_Code],0)),"")</f>
        <v>MINERVA</v>
      </c>
      <c r="C272" s="3">
        <v>33</v>
      </c>
      <c r="D272" s="3" t="s">
        <v>149</v>
      </c>
      <c r="E272" s="3">
        <v>3</v>
      </c>
      <c r="F272" s="12">
        <v>6980183</v>
      </c>
    </row>
    <row r="273" spans="1:6" x14ac:dyDescent="0.25">
      <c r="A273" s="3" t="s">
        <v>32</v>
      </c>
      <c r="B273" s="3" t="str">
        <f>IFERROR(INDEX(Clients[Client_Name],MATCH(Table2[[#This Row],[Client_Code]],Clients[Client_Code],0)),"")</f>
        <v>MINERVA</v>
      </c>
      <c r="C273" s="3">
        <v>33</v>
      </c>
      <c r="D273" s="3" t="s">
        <v>149</v>
      </c>
      <c r="E273" s="3">
        <v>4</v>
      </c>
      <c r="F273" s="12">
        <v>6566771</v>
      </c>
    </row>
    <row r="274" spans="1:6" x14ac:dyDescent="0.25">
      <c r="A274" s="3" t="s">
        <v>32</v>
      </c>
      <c r="B274" s="3" t="str">
        <f>IFERROR(INDEX(Clients[Client_Name],MATCH(Table2[[#This Row],[Client_Code]],Clients[Client_Code],0)),"")</f>
        <v>MINERVA</v>
      </c>
      <c r="C274" s="3">
        <v>33</v>
      </c>
      <c r="D274" s="3" t="s">
        <v>149</v>
      </c>
      <c r="E274" s="3">
        <v>5</v>
      </c>
      <c r="F274" s="12">
        <v>6927742</v>
      </c>
    </row>
    <row r="275" spans="1:6" x14ac:dyDescent="0.25">
      <c r="A275" s="3" t="s">
        <v>32</v>
      </c>
      <c r="B275" s="3" t="str">
        <f>IFERROR(INDEX(Clients[Client_Name],MATCH(Table2[[#This Row],[Client_Code]],Clients[Client_Code],0)),"")</f>
        <v>MINERVA</v>
      </c>
      <c r="C275" s="3">
        <v>33</v>
      </c>
      <c r="D275" s="3" t="s">
        <v>149</v>
      </c>
      <c r="E275" s="3">
        <v>6</v>
      </c>
      <c r="F275" s="12">
        <v>7058936</v>
      </c>
    </row>
    <row r="276" spans="1:6" x14ac:dyDescent="0.25">
      <c r="A276" s="3" t="s">
        <v>32</v>
      </c>
      <c r="B276" s="3" t="str">
        <f>IFERROR(INDEX(Clients[Client_Name],MATCH(Table2[[#This Row],[Client_Code]],Clients[Client_Code],0)),"")</f>
        <v>MINERVA</v>
      </c>
      <c r="C276" s="3">
        <v>33</v>
      </c>
      <c r="D276" s="3" t="s">
        <v>149</v>
      </c>
      <c r="E276" s="3">
        <v>7</v>
      </c>
      <c r="F276" s="12">
        <v>7518078</v>
      </c>
    </row>
    <row r="277" spans="1:6" x14ac:dyDescent="0.25">
      <c r="A277" s="3" t="s">
        <v>32</v>
      </c>
      <c r="B277" s="3" t="str">
        <f>IFERROR(INDEX(Clients[Client_Name],MATCH(Table2[[#This Row],[Client_Code]],Clients[Client_Code],0)),"")</f>
        <v>MINERVA</v>
      </c>
      <c r="C277" s="3">
        <v>33</v>
      </c>
      <c r="D277" s="3" t="s">
        <v>149</v>
      </c>
      <c r="E277" s="3">
        <v>8</v>
      </c>
      <c r="F277" s="12">
        <v>9573153</v>
      </c>
    </row>
    <row r="278" spans="1:6" x14ac:dyDescent="0.25">
      <c r="A278" s="3" t="s">
        <v>32</v>
      </c>
      <c r="B278" s="3" t="str">
        <f>IFERROR(INDEX(Clients[Client_Name],MATCH(Table2[[#This Row],[Client_Code]],Clients[Client_Code],0)),"")</f>
        <v>MINERVA</v>
      </c>
      <c r="C278" s="3">
        <v>33</v>
      </c>
      <c r="D278" s="3" t="s">
        <v>149</v>
      </c>
      <c r="E278" s="3">
        <v>9</v>
      </c>
      <c r="F278" s="12">
        <v>8923578</v>
      </c>
    </row>
    <row r="279" spans="1:6" x14ac:dyDescent="0.25">
      <c r="A279" s="3" t="s">
        <v>32</v>
      </c>
      <c r="B279" s="3" t="str">
        <f>IFERROR(INDEX(Clients[Client_Name],MATCH(Table2[[#This Row],[Client_Code]],Clients[Client_Code],0)),"")</f>
        <v>MINERVA</v>
      </c>
      <c r="C279" s="3">
        <v>33</v>
      </c>
      <c r="D279" s="3" t="s">
        <v>149</v>
      </c>
      <c r="E279" s="3">
        <v>10</v>
      </c>
      <c r="F279" s="12">
        <v>10194439</v>
      </c>
    </row>
    <row r="280" spans="1:6" x14ac:dyDescent="0.25">
      <c r="A280" s="3" t="s">
        <v>32</v>
      </c>
      <c r="B280" s="3" t="str">
        <f>IFERROR(INDEX(Clients[Client_Name],MATCH(Table2[[#This Row],[Client_Code]],Clients[Client_Code],0)),"")</f>
        <v>MINERVA</v>
      </c>
      <c r="C280" s="3">
        <v>33</v>
      </c>
      <c r="D280" s="3" t="s">
        <v>149</v>
      </c>
      <c r="E280" s="3">
        <v>11</v>
      </c>
      <c r="F280" s="12">
        <v>6828245</v>
      </c>
    </row>
    <row r="281" spans="1:6" x14ac:dyDescent="0.25">
      <c r="A281" s="3" t="s">
        <v>32</v>
      </c>
      <c r="B281" s="3" t="str">
        <f>IFERROR(INDEX(Clients[Client_Name],MATCH(Table2[[#This Row],[Client_Code]],Clients[Client_Code],0)),"")</f>
        <v>MINERVA</v>
      </c>
      <c r="C281" s="3">
        <v>33</v>
      </c>
      <c r="D281" s="3" t="s">
        <v>149</v>
      </c>
      <c r="E281" s="3">
        <v>12</v>
      </c>
      <c r="F281" s="12">
        <v>6756468</v>
      </c>
    </row>
    <row r="282" spans="1:6" x14ac:dyDescent="0.25">
      <c r="A282" s="3" t="s">
        <v>32</v>
      </c>
      <c r="B282" s="3" t="str">
        <f>IFERROR(INDEX(Clients[Client_Name],MATCH(Table2[[#This Row],[Client_Code]],Clients[Client_Code],0)),"")</f>
        <v>MINERVA</v>
      </c>
      <c r="C282" s="3">
        <v>33</v>
      </c>
      <c r="D282" s="3" t="s">
        <v>149</v>
      </c>
      <c r="E282" s="3">
        <v>1</v>
      </c>
      <c r="F282" s="12">
        <v>7451295</v>
      </c>
    </row>
    <row r="283" spans="1:6" x14ac:dyDescent="0.25">
      <c r="A283" s="3" t="s">
        <v>32</v>
      </c>
      <c r="B283" s="3" t="str">
        <f>IFERROR(INDEX(Clients[Client_Name],MATCH(Table2[[#This Row],[Client_Code]],Clients[Client_Code],0)),"")</f>
        <v>MINERVA</v>
      </c>
      <c r="C283" s="3">
        <v>33</v>
      </c>
      <c r="D283" s="3" t="s">
        <v>149</v>
      </c>
      <c r="E283" s="3">
        <v>2</v>
      </c>
      <c r="F283" s="12">
        <v>5784426</v>
      </c>
    </row>
    <row r="284" spans="1:6" x14ac:dyDescent="0.25">
      <c r="A284" s="3" t="s">
        <v>32</v>
      </c>
      <c r="B284" s="3" t="str">
        <f>IFERROR(INDEX(Clients[Client_Name],MATCH(Table2[[#This Row],[Client_Code]],Clients[Client_Code],0)),"")</f>
        <v>MINERVA</v>
      </c>
      <c r="C284" s="3">
        <v>33</v>
      </c>
      <c r="D284" s="3" t="s">
        <v>149</v>
      </c>
      <c r="E284" s="3">
        <v>3</v>
      </c>
      <c r="F284" s="12">
        <v>4832390</v>
      </c>
    </row>
    <row r="285" spans="1:6" x14ac:dyDescent="0.25">
      <c r="A285" s="3" t="s">
        <v>32</v>
      </c>
      <c r="B285" s="3" t="str">
        <f>IFERROR(INDEX(Clients[Client_Name],MATCH(Table2[[#This Row],[Client_Code]],Clients[Client_Code],0)),"")</f>
        <v>MINERVA</v>
      </c>
      <c r="C285" s="3">
        <v>33</v>
      </c>
      <c r="D285" s="3" t="s">
        <v>149</v>
      </c>
      <c r="E285" s="3">
        <v>4</v>
      </c>
      <c r="F285" s="12">
        <v>5297789</v>
      </c>
    </row>
    <row r="286" spans="1:6" x14ac:dyDescent="0.25">
      <c r="A286" s="3" t="s">
        <v>32</v>
      </c>
      <c r="B286" s="3" t="str">
        <f>IFERROR(INDEX(Clients[Client_Name],MATCH(Table2[[#This Row],[Client_Code]],Clients[Client_Code],0)),"")</f>
        <v>MINERVA</v>
      </c>
      <c r="C286" s="3">
        <v>33</v>
      </c>
      <c r="D286" s="3" t="s">
        <v>149</v>
      </c>
      <c r="E286" s="3">
        <v>5</v>
      </c>
      <c r="F286" s="12">
        <v>4370230</v>
      </c>
    </row>
    <row r="287" spans="1:6" x14ac:dyDescent="0.25">
      <c r="A287" s="3" t="s">
        <v>32</v>
      </c>
      <c r="B287" s="3" t="str">
        <f>IFERROR(INDEX(Clients[Client_Name],MATCH(Table2[[#This Row],[Client_Code]],Clients[Client_Code],0)),"")</f>
        <v>MINERVA</v>
      </c>
      <c r="C287" s="3">
        <v>33</v>
      </c>
      <c r="D287" s="3" t="s">
        <v>149</v>
      </c>
      <c r="E287" s="3">
        <v>6</v>
      </c>
      <c r="F287" s="12">
        <v>11757650</v>
      </c>
    </row>
    <row r="288" spans="1:6" x14ac:dyDescent="0.25">
      <c r="A288" s="3" t="s">
        <v>32</v>
      </c>
      <c r="B288" s="3" t="str">
        <f>IFERROR(INDEX(Clients[Client_Name],MATCH(Table2[[#This Row],[Client_Code]],Clients[Client_Code],0)),"")</f>
        <v>MINERVA</v>
      </c>
      <c r="C288" s="3">
        <v>33</v>
      </c>
      <c r="D288" s="3" t="s">
        <v>149</v>
      </c>
      <c r="E288" s="3">
        <v>7</v>
      </c>
      <c r="F288" s="12">
        <v>22438331</v>
      </c>
    </row>
    <row r="289" spans="1:6" x14ac:dyDescent="0.25">
      <c r="A289" s="3" t="s">
        <v>32</v>
      </c>
      <c r="B289" s="3" t="str">
        <f>IFERROR(INDEX(Clients[Client_Name],MATCH(Table2[[#This Row],[Client_Code]],Clients[Client_Code],0)),"")</f>
        <v>MINERVA</v>
      </c>
      <c r="C289" s="3">
        <v>33</v>
      </c>
      <c r="D289" s="3" t="s">
        <v>149</v>
      </c>
      <c r="E289" s="3">
        <v>8</v>
      </c>
      <c r="F289" s="12">
        <v>37874230</v>
      </c>
    </row>
    <row r="290" spans="1:6" x14ac:dyDescent="0.25">
      <c r="A290" s="3" t="s">
        <v>32</v>
      </c>
      <c r="B290" s="3" t="str">
        <f>IFERROR(INDEX(Clients[Client_Name],MATCH(Table2[[#This Row],[Client_Code]],Clients[Client_Code],0)),"")</f>
        <v>MINERVA</v>
      </c>
      <c r="C290" s="3">
        <v>33</v>
      </c>
      <c r="D290" s="3" t="s">
        <v>149</v>
      </c>
      <c r="E290" s="3">
        <v>9</v>
      </c>
      <c r="F290" s="12">
        <v>25453836</v>
      </c>
    </row>
    <row r="291" spans="1:6" x14ac:dyDescent="0.25">
      <c r="A291" s="3" t="s">
        <v>32</v>
      </c>
      <c r="B291" s="3" t="str">
        <f>IFERROR(INDEX(Clients[Client_Name],MATCH(Table2[[#This Row],[Client_Code]],Clients[Client_Code],0)),"")</f>
        <v>MINERVA</v>
      </c>
      <c r="C291" s="3">
        <v>33</v>
      </c>
      <c r="D291" s="3" t="s">
        <v>149</v>
      </c>
      <c r="E291" s="3">
        <v>10</v>
      </c>
      <c r="F291" s="12">
        <v>17486714</v>
      </c>
    </row>
    <row r="292" spans="1:6" x14ac:dyDescent="0.25">
      <c r="A292" s="3" t="s">
        <v>32</v>
      </c>
      <c r="B292" s="3" t="str">
        <f>IFERROR(INDEX(Clients[Client_Name],MATCH(Table2[[#This Row],[Client_Code]],Clients[Client_Code],0)),"")</f>
        <v>MINERVA</v>
      </c>
      <c r="C292" s="3">
        <v>33</v>
      </c>
      <c r="D292" s="3" t="s">
        <v>149</v>
      </c>
      <c r="E292" s="3">
        <v>11</v>
      </c>
      <c r="F292" s="12">
        <v>17421048</v>
      </c>
    </row>
    <row r="293" spans="1:6" x14ac:dyDescent="0.25">
      <c r="A293" s="3" t="s">
        <v>32</v>
      </c>
      <c r="B293" s="3" t="str">
        <f>IFERROR(INDEX(Clients[Client_Name],MATCH(Table2[[#This Row],[Client_Code]],Clients[Client_Code],0)),"")</f>
        <v>MINERVA</v>
      </c>
      <c r="C293" s="3">
        <v>33</v>
      </c>
      <c r="D293" s="3" t="s">
        <v>149</v>
      </c>
      <c r="E293" s="3">
        <v>12</v>
      </c>
      <c r="F293" s="12">
        <v>17351191</v>
      </c>
    </row>
    <row r="294" spans="1:6" x14ac:dyDescent="0.25">
      <c r="A294" s="3" t="s">
        <v>32</v>
      </c>
      <c r="B294" s="3" t="str">
        <f>IFERROR(INDEX(Clients[Client_Name],MATCH(Table2[[#This Row],[Client_Code]],Clients[Client_Code],0)),"")</f>
        <v>NESTLE</v>
      </c>
      <c r="C294" s="3">
        <v>34</v>
      </c>
      <c r="D294" s="3" t="s">
        <v>149</v>
      </c>
      <c r="E294" s="3">
        <v>1</v>
      </c>
      <c r="F294" s="12">
        <v>0</v>
      </c>
    </row>
    <row r="295" spans="1:6" x14ac:dyDescent="0.25">
      <c r="A295" s="3" t="s">
        <v>32</v>
      </c>
      <c r="B295" s="3" t="str">
        <f>IFERROR(INDEX(Clients[Client_Name],MATCH(Table2[[#This Row],[Client_Code]],Clients[Client_Code],0)),"")</f>
        <v>NESTLE</v>
      </c>
      <c r="C295" s="3">
        <v>34</v>
      </c>
      <c r="D295" s="3" t="s">
        <v>149</v>
      </c>
      <c r="E295" s="3">
        <v>2</v>
      </c>
      <c r="F295" s="12">
        <v>0</v>
      </c>
    </row>
    <row r="296" spans="1:6" x14ac:dyDescent="0.25">
      <c r="A296" s="3" t="s">
        <v>32</v>
      </c>
      <c r="B296" s="3" t="str">
        <f>IFERROR(INDEX(Clients[Client_Name],MATCH(Table2[[#This Row],[Client_Code]],Clients[Client_Code],0)),"")</f>
        <v>NESTLE</v>
      </c>
      <c r="C296" s="3">
        <v>34</v>
      </c>
      <c r="D296" s="3" t="s">
        <v>149</v>
      </c>
      <c r="E296" s="3">
        <v>3</v>
      </c>
      <c r="F296" s="12">
        <v>0</v>
      </c>
    </row>
    <row r="297" spans="1:6" x14ac:dyDescent="0.25">
      <c r="A297" s="3" t="s">
        <v>32</v>
      </c>
      <c r="B297" s="3" t="str">
        <f>IFERROR(INDEX(Clients[Client_Name],MATCH(Table2[[#This Row],[Client_Code]],Clients[Client_Code],0)),"")</f>
        <v>NESTLE</v>
      </c>
      <c r="C297" s="3">
        <v>34</v>
      </c>
      <c r="D297" s="3" t="s">
        <v>149</v>
      </c>
      <c r="E297" s="3">
        <v>4</v>
      </c>
      <c r="F297" s="12">
        <v>0</v>
      </c>
    </row>
    <row r="298" spans="1:6" x14ac:dyDescent="0.25">
      <c r="A298" s="3" t="s">
        <v>32</v>
      </c>
      <c r="B298" s="3" t="str">
        <f>IFERROR(INDEX(Clients[Client_Name],MATCH(Table2[[#This Row],[Client_Code]],Clients[Client_Code],0)),"")</f>
        <v>NESTLE</v>
      </c>
      <c r="C298" s="3">
        <v>34</v>
      </c>
      <c r="D298" s="3" t="s">
        <v>149</v>
      </c>
      <c r="E298" s="3">
        <v>5</v>
      </c>
      <c r="F298" s="12">
        <v>0</v>
      </c>
    </row>
    <row r="299" spans="1:6" x14ac:dyDescent="0.25">
      <c r="A299" s="3" t="s">
        <v>32</v>
      </c>
      <c r="B299" s="3" t="str">
        <f>IFERROR(INDEX(Clients[Client_Name],MATCH(Table2[[#This Row],[Client_Code]],Clients[Client_Code],0)),"")</f>
        <v>NESTLE</v>
      </c>
      <c r="C299" s="3">
        <v>34</v>
      </c>
      <c r="D299" s="3" t="s">
        <v>149</v>
      </c>
      <c r="E299" s="3">
        <v>6</v>
      </c>
      <c r="F299" s="12">
        <v>1817463</v>
      </c>
    </row>
    <row r="300" spans="1:6" x14ac:dyDescent="0.25">
      <c r="A300" s="3" t="s">
        <v>32</v>
      </c>
      <c r="B300" s="3" t="str">
        <f>IFERROR(INDEX(Clients[Client_Name],MATCH(Table2[[#This Row],[Client_Code]],Clients[Client_Code],0)),"")</f>
        <v>NESTLE</v>
      </c>
      <c r="C300" s="3">
        <v>34</v>
      </c>
      <c r="D300" s="3" t="s">
        <v>149</v>
      </c>
      <c r="E300" s="3">
        <v>7</v>
      </c>
      <c r="F300" s="12">
        <v>1913083</v>
      </c>
    </row>
    <row r="301" spans="1:6" x14ac:dyDescent="0.25">
      <c r="A301" s="3" t="s">
        <v>32</v>
      </c>
      <c r="B301" s="3" t="str">
        <f>IFERROR(INDEX(Clients[Client_Name],MATCH(Table2[[#This Row],[Client_Code]],Clients[Client_Code],0)),"")</f>
        <v>NESTLE</v>
      </c>
      <c r="C301" s="3">
        <v>34</v>
      </c>
      <c r="D301" s="3" t="s">
        <v>149</v>
      </c>
      <c r="E301" s="3">
        <v>8</v>
      </c>
      <c r="F301" s="12">
        <v>1120392</v>
      </c>
    </row>
    <row r="302" spans="1:6" x14ac:dyDescent="0.25">
      <c r="A302" s="3" t="s">
        <v>32</v>
      </c>
      <c r="B302" s="3" t="str">
        <f>IFERROR(INDEX(Clients[Client_Name],MATCH(Table2[[#This Row],[Client_Code]],Clients[Client_Code],0)),"")</f>
        <v>NESTLE</v>
      </c>
      <c r="C302" s="3">
        <v>34</v>
      </c>
      <c r="D302" s="3" t="s">
        <v>149</v>
      </c>
      <c r="E302" s="3">
        <v>9</v>
      </c>
      <c r="F302" s="12">
        <v>2849600</v>
      </c>
    </row>
    <row r="303" spans="1:6" x14ac:dyDescent="0.25">
      <c r="A303" s="3" t="s">
        <v>32</v>
      </c>
      <c r="B303" s="3" t="str">
        <f>IFERROR(INDEX(Clients[Client_Name],MATCH(Table2[[#This Row],[Client_Code]],Clients[Client_Code],0)),"")</f>
        <v>NESTLE</v>
      </c>
      <c r="C303" s="3">
        <v>34</v>
      </c>
      <c r="D303" s="3" t="s">
        <v>149</v>
      </c>
      <c r="E303" s="3">
        <v>10</v>
      </c>
      <c r="F303" s="12">
        <v>709124</v>
      </c>
    </row>
    <row r="304" spans="1:6" x14ac:dyDescent="0.25">
      <c r="A304" s="3" t="s">
        <v>32</v>
      </c>
      <c r="B304" s="3" t="str">
        <f>IFERROR(INDEX(Clients[Client_Name],MATCH(Table2[[#This Row],[Client_Code]],Clients[Client_Code],0)),"")</f>
        <v>NESTLE</v>
      </c>
      <c r="C304" s="3">
        <v>34</v>
      </c>
      <c r="D304" s="3" t="s">
        <v>149</v>
      </c>
      <c r="E304" s="3">
        <v>11</v>
      </c>
      <c r="F304" s="12">
        <v>0</v>
      </c>
    </row>
    <row r="305" spans="1:6" x14ac:dyDescent="0.25">
      <c r="A305" s="3" t="s">
        <v>32</v>
      </c>
      <c r="B305" s="3" t="str">
        <f>IFERROR(INDEX(Clients[Client_Name],MATCH(Table2[[#This Row],[Client_Code]],Clients[Client_Code],0)),"")</f>
        <v>NESTLE</v>
      </c>
      <c r="C305" s="3">
        <v>34</v>
      </c>
      <c r="D305" s="3" t="s">
        <v>149</v>
      </c>
      <c r="E305" s="3">
        <v>12</v>
      </c>
      <c r="F305" s="12">
        <v>0</v>
      </c>
    </row>
    <row r="306" spans="1:6" x14ac:dyDescent="0.25">
      <c r="A306" s="3" t="s">
        <v>32</v>
      </c>
      <c r="B306" s="3" t="str">
        <f>IFERROR(INDEX(Clients[Client_Name],MATCH(Table2[[#This Row],[Client_Code]],Clients[Client_Code],0)),"")</f>
        <v>ORIZON</v>
      </c>
      <c r="C306" s="3">
        <v>35</v>
      </c>
      <c r="D306" s="3" t="s">
        <v>149</v>
      </c>
      <c r="E306" s="3">
        <v>1</v>
      </c>
      <c r="F306" s="12">
        <v>6965242</v>
      </c>
    </row>
    <row r="307" spans="1:6" x14ac:dyDescent="0.25">
      <c r="A307" s="3" t="s">
        <v>32</v>
      </c>
      <c r="B307" s="3" t="str">
        <f>IFERROR(INDEX(Clients[Client_Name],MATCH(Table2[[#This Row],[Client_Code]],Clients[Client_Code],0)),"")</f>
        <v>ORIZON</v>
      </c>
      <c r="C307" s="3">
        <v>35</v>
      </c>
      <c r="D307" s="3" t="s">
        <v>149</v>
      </c>
      <c r="E307" s="3">
        <v>2</v>
      </c>
      <c r="F307" s="12">
        <v>5886236</v>
      </c>
    </row>
    <row r="308" spans="1:6" x14ac:dyDescent="0.25">
      <c r="A308" s="3" t="s">
        <v>32</v>
      </c>
      <c r="B308" s="3" t="str">
        <f>IFERROR(INDEX(Clients[Client_Name],MATCH(Table2[[#This Row],[Client_Code]],Clients[Client_Code],0)),"")</f>
        <v>ORIZON</v>
      </c>
      <c r="C308" s="3">
        <v>35</v>
      </c>
      <c r="D308" s="3" t="s">
        <v>149</v>
      </c>
      <c r="E308" s="3">
        <v>3</v>
      </c>
      <c r="F308" s="12">
        <v>4237157</v>
      </c>
    </row>
    <row r="309" spans="1:6" x14ac:dyDescent="0.25">
      <c r="A309" s="3" t="s">
        <v>32</v>
      </c>
      <c r="B309" s="3" t="str">
        <f>IFERROR(INDEX(Clients[Client_Name],MATCH(Table2[[#This Row],[Client_Code]],Clients[Client_Code],0)),"")</f>
        <v>ORIZON</v>
      </c>
      <c r="C309" s="3">
        <v>35</v>
      </c>
      <c r="D309" s="3" t="s">
        <v>149</v>
      </c>
      <c r="E309" s="3">
        <v>4</v>
      </c>
      <c r="F309" s="12">
        <v>4265240</v>
      </c>
    </row>
    <row r="310" spans="1:6" x14ac:dyDescent="0.25">
      <c r="A310" s="3" t="s">
        <v>32</v>
      </c>
      <c r="B310" s="3" t="str">
        <f>IFERROR(INDEX(Clients[Client_Name],MATCH(Table2[[#This Row],[Client_Code]],Clients[Client_Code],0)),"")</f>
        <v>ORIZON</v>
      </c>
      <c r="C310" s="3">
        <v>35</v>
      </c>
      <c r="D310" s="3" t="s">
        <v>149</v>
      </c>
      <c r="E310" s="3">
        <v>5</v>
      </c>
      <c r="F310" s="12">
        <v>4291083</v>
      </c>
    </row>
    <row r="311" spans="1:6" x14ac:dyDescent="0.25">
      <c r="A311" s="3" t="s">
        <v>32</v>
      </c>
      <c r="B311" s="3" t="str">
        <f>IFERROR(INDEX(Clients[Client_Name],MATCH(Table2[[#This Row],[Client_Code]],Clients[Client_Code],0)),"")</f>
        <v>ORIZON</v>
      </c>
      <c r="C311" s="3">
        <v>35</v>
      </c>
      <c r="D311" s="3" t="s">
        <v>149</v>
      </c>
      <c r="E311" s="3">
        <v>8</v>
      </c>
      <c r="F311" s="12"/>
    </row>
    <row r="312" spans="1:6" x14ac:dyDescent="0.25">
      <c r="A312" s="3" t="s">
        <v>32</v>
      </c>
      <c r="B312" s="3" t="str">
        <f>IFERROR(INDEX(Clients[Client_Name],MATCH(Table2[[#This Row],[Client_Code]],Clients[Client_Code],0)),"")</f>
        <v>ORIZON</v>
      </c>
      <c r="C312" s="3">
        <v>35</v>
      </c>
      <c r="D312" s="3" t="s">
        <v>149</v>
      </c>
      <c r="E312" s="3">
        <v>9</v>
      </c>
      <c r="F312" s="12">
        <v>0</v>
      </c>
    </row>
    <row r="313" spans="1:6" x14ac:dyDescent="0.25">
      <c r="A313" s="3" t="s">
        <v>32</v>
      </c>
      <c r="B313" s="3" t="str">
        <f>IFERROR(INDEX(Clients[Client_Name],MATCH(Table2[[#This Row],[Client_Code]],Clients[Client_Code],0)),"")</f>
        <v>ORIZON</v>
      </c>
      <c r="C313" s="3">
        <v>35</v>
      </c>
      <c r="D313" s="3" t="s">
        <v>149</v>
      </c>
      <c r="E313" s="3">
        <v>10</v>
      </c>
      <c r="F313" s="12">
        <v>0</v>
      </c>
    </row>
    <row r="314" spans="1:6" x14ac:dyDescent="0.25">
      <c r="A314" s="3" t="s">
        <v>32</v>
      </c>
      <c r="B314" s="3" t="str">
        <f>IFERROR(INDEX(Clients[Client_Name],MATCH(Table2[[#This Row],[Client_Code]],Clients[Client_Code],0)),"")</f>
        <v>ORIZON</v>
      </c>
      <c r="C314" s="3">
        <v>35</v>
      </c>
      <c r="D314" s="3" t="s">
        <v>149</v>
      </c>
      <c r="E314" s="3">
        <v>11</v>
      </c>
      <c r="F314" s="12">
        <v>0</v>
      </c>
    </row>
    <row r="315" spans="1:6" x14ac:dyDescent="0.25">
      <c r="A315" s="3" t="s">
        <v>32</v>
      </c>
      <c r="B315" s="3" t="str">
        <f>IFERROR(INDEX(Clients[Client_Name],MATCH(Table2[[#This Row],[Client_Code]],Clients[Client_Code],0)),"")</f>
        <v>ORIZON</v>
      </c>
      <c r="C315" s="3">
        <v>35</v>
      </c>
      <c r="D315" s="3" t="s">
        <v>149</v>
      </c>
      <c r="E315" s="3">
        <v>12</v>
      </c>
      <c r="F315" s="12">
        <v>0</v>
      </c>
    </row>
    <row r="316" spans="1:6" x14ac:dyDescent="0.25">
      <c r="A316" s="3" t="s">
        <v>32</v>
      </c>
      <c r="B316" s="3" t="str">
        <f>IFERROR(INDEX(Clients[Client_Name],MATCH(Table2[[#This Row],[Client_Code]],Clients[Client_Code],0)),"")</f>
        <v>PAPA JOHNS</v>
      </c>
      <c r="C316" s="3">
        <v>37</v>
      </c>
      <c r="D316" s="3" t="s">
        <v>149</v>
      </c>
      <c r="E316" s="3">
        <v>1</v>
      </c>
      <c r="F316" s="12">
        <v>8599269</v>
      </c>
    </row>
    <row r="317" spans="1:6" x14ac:dyDescent="0.25">
      <c r="A317" s="3" t="s">
        <v>32</v>
      </c>
      <c r="B317" s="3" t="str">
        <f>IFERROR(INDEX(Clients[Client_Name],MATCH(Table2[[#This Row],[Client_Code]],Clients[Client_Code],0)),"")</f>
        <v>PAPA JOHNS</v>
      </c>
      <c r="C317" s="3">
        <v>37</v>
      </c>
      <c r="D317" s="3" t="s">
        <v>149</v>
      </c>
      <c r="E317" s="3">
        <v>2</v>
      </c>
      <c r="F317" s="12">
        <v>7224787</v>
      </c>
    </row>
    <row r="318" spans="1:6" x14ac:dyDescent="0.25">
      <c r="A318" s="3" t="s">
        <v>32</v>
      </c>
      <c r="B318" s="3" t="str">
        <f>IFERROR(INDEX(Clients[Client_Name],MATCH(Table2[[#This Row],[Client_Code]],Clients[Client_Code],0)),"")</f>
        <v>PAPA JOHNS</v>
      </c>
      <c r="C318" s="3">
        <v>37</v>
      </c>
      <c r="D318" s="3" t="s">
        <v>149</v>
      </c>
      <c r="E318" s="3">
        <v>3</v>
      </c>
      <c r="F318" s="12">
        <v>7297035</v>
      </c>
    </row>
    <row r="319" spans="1:6" x14ac:dyDescent="0.25">
      <c r="A319" s="3" t="s">
        <v>32</v>
      </c>
      <c r="B319" s="3" t="str">
        <f>IFERROR(INDEX(Clients[Client_Name],MATCH(Table2[[#This Row],[Client_Code]],Clients[Client_Code],0)),"")</f>
        <v>PAPA JOHNS</v>
      </c>
      <c r="C319" s="3">
        <v>37</v>
      </c>
      <c r="D319" s="3" t="s">
        <v>149</v>
      </c>
      <c r="E319" s="3">
        <v>4</v>
      </c>
      <c r="F319" s="12">
        <v>7491219</v>
      </c>
    </row>
    <row r="320" spans="1:6" x14ac:dyDescent="0.25">
      <c r="A320" s="3" t="s">
        <v>32</v>
      </c>
      <c r="B320" s="3" t="str">
        <f>IFERROR(INDEX(Clients[Client_Name],MATCH(Table2[[#This Row],[Client_Code]],Clients[Client_Code],0)),"")</f>
        <v>PAPA JOHNS</v>
      </c>
      <c r="C320" s="3">
        <v>37</v>
      </c>
      <c r="D320" s="3" t="s">
        <v>149</v>
      </c>
      <c r="E320" s="3">
        <v>5</v>
      </c>
      <c r="F320" s="12">
        <v>8583504</v>
      </c>
    </row>
    <row r="321" spans="1:6" x14ac:dyDescent="0.25">
      <c r="A321" s="3" t="s">
        <v>32</v>
      </c>
      <c r="B321" s="3" t="str">
        <f>IFERROR(INDEX(Clients[Client_Name],MATCH(Table2[[#This Row],[Client_Code]],Clients[Client_Code],0)),"")</f>
        <v>PAPA JOHNS</v>
      </c>
      <c r="C321" s="3">
        <v>37</v>
      </c>
      <c r="D321" s="3" t="s">
        <v>149</v>
      </c>
      <c r="E321" s="3">
        <v>6</v>
      </c>
      <c r="F321" s="12">
        <v>8305791</v>
      </c>
    </row>
    <row r="322" spans="1:6" x14ac:dyDescent="0.25">
      <c r="A322" s="3" t="s">
        <v>32</v>
      </c>
      <c r="B322" s="3" t="str">
        <f>IFERROR(INDEX(Clients[Client_Name],MATCH(Table2[[#This Row],[Client_Code]],Clients[Client_Code],0)),"")</f>
        <v>PAPA JOHNS</v>
      </c>
      <c r="C322" s="3">
        <v>37</v>
      </c>
      <c r="D322" s="3" t="s">
        <v>149</v>
      </c>
      <c r="E322" s="3">
        <v>7</v>
      </c>
      <c r="F322" s="12">
        <v>10151141</v>
      </c>
    </row>
    <row r="323" spans="1:6" x14ac:dyDescent="0.25">
      <c r="A323" s="3" t="s">
        <v>32</v>
      </c>
      <c r="B323" s="3" t="str">
        <f>IFERROR(INDEX(Clients[Client_Name],MATCH(Table2[[#This Row],[Client_Code]],Clients[Client_Code],0)),"")</f>
        <v>INNOVACION ALIMENTARIA</v>
      </c>
      <c r="C323" s="3">
        <v>50</v>
      </c>
      <c r="D323" s="3" t="s">
        <v>149</v>
      </c>
      <c r="E323" s="3">
        <v>8</v>
      </c>
      <c r="F323" s="12">
        <v>656580</v>
      </c>
    </row>
    <row r="324" spans="1:6" x14ac:dyDescent="0.25">
      <c r="A324" s="3" t="s">
        <v>32</v>
      </c>
      <c r="B324" s="3" t="str">
        <f>IFERROR(INDEX(Clients[Client_Name],MATCH(Table2[[#This Row],[Client_Code]],Clients[Client_Code],0)),"")</f>
        <v>PAPA JOHNS</v>
      </c>
      <c r="C324" s="3">
        <v>37</v>
      </c>
      <c r="D324" s="3" t="s">
        <v>149</v>
      </c>
      <c r="E324" s="3">
        <v>8</v>
      </c>
      <c r="F324" s="12">
        <v>10265891</v>
      </c>
    </row>
    <row r="325" spans="1:6" x14ac:dyDescent="0.25">
      <c r="A325" s="3" t="s">
        <v>32</v>
      </c>
      <c r="B325" s="3" t="str">
        <f>IFERROR(INDEX(Clients[Client_Name],MATCH(Table2[[#This Row],[Client_Code]],Clients[Client_Code],0)),"")</f>
        <v>PAPA JOHNS</v>
      </c>
      <c r="C325" s="3">
        <v>37</v>
      </c>
      <c r="D325" s="3" t="s">
        <v>149</v>
      </c>
      <c r="E325" s="3">
        <v>9</v>
      </c>
      <c r="F325" s="12">
        <v>10304173</v>
      </c>
    </row>
    <row r="326" spans="1:6" x14ac:dyDescent="0.25">
      <c r="A326" s="3" t="s">
        <v>32</v>
      </c>
      <c r="B326" s="3" t="str">
        <f>IFERROR(INDEX(Clients[Client_Name],MATCH(Table2[[#This Row],[Client_Code]],Clients[Client_Code],0)),"")</f>
        <v>PAPA JOHNS</v>
      </c>
      <c r="C326" s="3">
        <v>37</v>
      </c>
      <c r="D326" s="3" t="s">
        <v>149</v>
      </c>
      <c r="E326" s="3">
        <v>10</v>
      </c>
      <c r="F326" s="12">
        <f>2735280+7580999</f>
        <v>10316279</v>
      </c>
    </row>
    <row r="327" spans="1:6" x14ac:dyDescent="0.25">
      <c r="A327" s="3" t="s">
        <v>32</v>
      </c>
      <c r="B327" s="3" t="str">
        <f>IFERROR(INDEX(Clients[Client_Name],MATCH(Table2[[#This Row],[Client_Code]],Clients[Client_Code],0)),"")</f>
        <v>PAPA JOHNS</v>
      </c>
      <c r="C327" s="3">
        <v>37</v>
      </c>
      <c r="D327" s="3" t="s">
        <v>149</v>
      </c>
      <c r="E327" s="3">
        <v>11</v>
      </c>
      <c r="F327" s="12">
        <v>9220949</v>
      </c>
    </row>
    <row r="328" spans="1:6" x14ac:dyDescent="0.25">
      <c r="A328" s="3" t="s">
        <v>32</v>
      </c>
      <c r="B328" s="3" t="str">
        <f>IFERROR(INDEX(Clients[Client_Name],MATCH(Table2[[#This Row],[Client_Code]],Clients[Client_Code],0)),"")</f>
        <v>PAPA JOHNS</v>
      </c>
      <c r="C328" s="3">
        <v>37</v>
      </c>
      <c r="D328" s="3" t="s">
        <v>149</v>
      </c>
      <c r="E328" s="3">
        <v>12</v>
      </c>
      <c r="F328" s="12">
        <v>8640035</v>
      </c>
    </row>
    <row r="329" spans="1:6" x14ac:dyDescent="0.25">
      <c r="A329" s="3" t="s">
        <v>32</v>
      </c>
      <c r="B329" s="3" t="str">
        <f>IFERROR(INDEX(Clients[Client_Name],MATCH(Table2[[#This Row],[Client_Code]],Clients[Client_Code],0)),"")</f>
        <v>PROCESADORA DE ALIMENTOS DEL SUR</v>
      </c>
      <c r="C329" s="3">
        <v>9</v>
      </c>
      <c r="D329" s="3" t="s">
        <v>149</v>
      </c>
      <c r="E329" s="3">
        <v>1</v>
      </c>
      <c r="F329" s="12">
        <v>13410074</v>
      </c>
    </row>
    <row r="330" spans="1:6" x14ac:dyDescent="0.25">
      <c r="A330" s="3" t="s">
        <v>32</v>
      </c>
      <c r="B330" s="3" t="str">
        <f>IFERROR(INDEX(Clients[Client_Name],MATCH(Table2[[#This Row],[Client_Code]],Clients[Client_Code],0)),"")</f>
        <v>PROCESADORA DE ALIMENTOS DEL SUR</v>
      </c>
      <c r="C330" s="3">
        <v>9</v>
      </c>
      <c r="D330" s="3" t="s">
        <v>149</v>
      </c>
      <c r="E330" s="3">
        <v>2</v>
      </c>
      <c r="F330" s="12">
        <v>11169900</v>
      </c>
    </row>
    <row r="331" spans="1:6" x14ac:dyDescent="0.25">
      <c r="A331" s="3" t="s">
        <v>32</v>
      </c>
      <c r="B331" s="3" t="str">
        <f>IFERROR(INDEX(Clients[Client_Name],MATCH(Table2[[#This Row],[Client_Code]],Clients[Client_Code],0)),"")</f>
        <v>PROCESADORA DE ALIMENTOS DEL SUR</v>
      </c>
      <c r="C331" s="3">
        <v>9</v>
      </c>
      <c r="D331" s="3" t="s">
        <v>149</v>
      </c>
      <c r="E331" s="3">
        <v>3</v>
      </c>
      <c r="F331" s="12">
        <v>9153000</v>
      </c>
    </row>
    <row r="332" spans="1:6" x14ac:dyDescent="0.25">
      <c r="A332" s="3" t="s">
        <v>32</v>
      </c>
      <c r="B332" s="3" t="str">
        <f>IFERROR(INDEX(Clients[Client_Name],MATCH(Table2[[#This Row],[Client_Code]],Clients[Client_Code],0)),"")</f>
        <v>PROCESADORA DE ALIMENTOS DEL SUR</v>
      </c>
      <c r="C332" s="3">
        <v>9</v>
      </c>
      <c r="D332" s="3" t="s">
        <v>149</v>
      </c>
      <c r="E332" s="3">
        <v>4</v>
      </c>
      <c r="F332" s="12">
        <v>4654125</v>
      </c>
    </row>
    <row r="333" spans="1:6" x14ac:dyDescent="0.25">
      <c r="A333" s="3" t="s">
        <v>32</v>
      </c>
      <c r="B333" s="3" t="str">
        <f>IFERROR(INDEX(Clients[Client_Name],MATCH(Table2[[#This Row],[Client_Code]],Clients[Client_Code],0)),"")</f>
        <v>PROCESADORA DE ALIMENTOS DEL SUR</v>
      </c>
      <c r="C333" s="3">
        <v>9</v>
      </c>
      <c r="D333" s="3" t="s">
        <v>149</v>
      </c>
      <c r="E333" s="3">
        <v>5</v>
      </c>
      <c r="F333" s="12">
        <v>1484325</v>
      </c>
    </row>
    <row r="334" spans="1:6" x14ac:dyDescent="0.25">
      <c r="A334" s="3" t="s">
        <v>32</v>
      </c>
      <c r="B334" s="3" t="str">
        <f>IFERROR(INDEX(Clients[Client_Name],MATCH(Table2[[#This Row],[Client_Code]],Clients[Client_Code],0)),"")</f>
        <v>PROCESADORA DE ALIMENTOS DEL SUR</v>
      </c>
      <c r="C334" s="3">
        <v>9</v>
      </c>
      <c r="D334" s="3" t="s">
        <v>149</v>
      </c>
      <c r="E334" s="3">
        <v>6</v>
      </c>
      <c r="F334" s="12">
        <v>204525</v>
      </c>
    </row>
    <row r="335" spans="1:6" x14ac:dyDescent="0.25">
      <c r="A335" s="3" t="s">
        <v>32</v>
      </c>
      <c r="B335" s="3" t="str">
        <f>IFERROR(INDEX(Clients[Client_Name],MATCH(Table2[[#This Row],[Client_Code]],Clients[Client_Code],0)),"")</f>
        <v>PROCESADORA DE ALIMENTOS DEL SUR</v>
      </c>
      <c r="C335" s="3">
        <v>9</v>
      </c>
      <c r="D335" s="3" t="s">
        <v>149</v>
      </c>
      <c r="E335" s="3">
        <v>7</v>
      </c>
      <c r="F335" s="12">
        <v>20925</v>
      </c>
    </row>
    <row r="336" spans="1:6" x14ac:dyDescent="0.25">
      <c r="A336" s="3" t="s">
        <v>32</v>
      </c>
      <c r="B336" s="3" t="str">
        <f>IFERROR(INDEX(Clients[Client_Name],MATCH(Table2[[#This Row],[Client_Code]],Clients[Client_Code],0)),"")</f>
        <v>PROCESADORA DE ALIMENTOS DEL SUR</v>
      </c>
      <c r="C336" s="3">
        <v>9</v>
      </c>
      <c r="D336" s="3" t="s">
        <v>149</v>
      </c>
      <c r="E336" s="3">
        <v>8</v>
      </c>
      <c r="F336" s="12">
        <v>2761150</v>
      </c>
    </row>
    <row r="337" spans="1:6" x14ac:dyDescent="0.25">
      <c r="A337" s="3" t="s">
        <v>32</v>
      </c>
      <c r="B337" s="3" t="str">
        <f>IFERROR(INDEX(Clients[Client_Name],MATCH(Table2[[#This Row],[Client_Code]],Clients[Client_Code],0)),"")</f>
        <v>PROCESADORA DE ALIMENTOS DEL SUR</v>
      </c>
      <c r="C337" s="3">
        <v>9</v>
      </c>
      <c r="D337" s="3" t="s">
        <v>149</v>
      </c>
      <c r="E337" s="3">
        <v>9</v>
      </c>
      <c r="F337" s="12">
        <v>2851702</v>
      </c>
    </row>
    <row r="338" spans="1:6" x14ac:dyDescent="0.25">
      <c r="A338" s="3" t="s">
        <v>32</v>
      </c>
      <c r="B338" s="3" t="str">
        <f>IFERROR(INDEX(Clients[Client_Name],MATCH(Table2[[#This Row],[Client_Code]],Clients[Client_Code],0)),"")</f>
        <v>PROCESADORA DE ALIMENTOS DEL SUR</v>
      </c>
      <c r="C338" s="3">
        <v>9</v>
      </c>
      <c r="D338" s="3" t="s">
        <v>149</v>
      </c>
      <c r="E338" s="3">
        <v>10</v>
      </c>
      <c r="F338" s="12">
        <v>2650704</v>
      </c>
    </row>
    <row r="339" spans="1:6" x14ac:dyDescent="0.25">
      <c r="A339" s="3" t="s">
        <v>32</v>
      </c>
      <c r="B339" s="3" t="str">
        <f>IFERROR(INDEX(Clients[Client_Name],MATCH(Table2[[#This Row],[Client_Code]],Clients[Client_Code],0)),"")</f>
        <v>PROCESADORA DE ALIMENTOS DEL SUR</v>
      </c>
      <c r="C339" s="3">
        <v>9</v>
      </c>
      <c r="D339" s="3" t="s">
        <v>149</v>
      </c>
      <c r="E339" s="3">
        <v>11</v>
      </c>
      <c r="F339" s="12">
        <v>3704400</v>
      </c>
    </row>
    <row r="340" spans="1:6" x14ac:dyDescent="0.25">
      <c r="A340" s="3" t="s">
        <v>32</v>
      </c>
      <c r="B340" s="3" t="str">
        <f>IFERROR(INDEX(Clients[Client_Name],MATCH(Table2[[#This Row],[Client_Code]],Clients[Client_Code],0)),"")</f>
        <v>PROCESADORA DE ALIMENTOS DEL SUR</v>
      </c>
      <c r="C340" s="3">
        <v>9</v>
      </c>
      <c r="D340" s="3" t="s">
        <v>149</v>
      </c>
      <c r="E340" s="3">
        <v>12</v>
      </c>
      <c r="F340" s="12">
        <v>2700782</v>
      </c>
    </row>
    <row r="341" spans="1:6" x14ac:dyDescent="0.25">
      <c r="A341" s="3" t="s">
        <v>32</v>
      </c>
      <c r="B341" s="3" t="str">
        <f>IFERROR(INDEX(Clients[Client_Name],MATCH(Table2[[#This Row],[Client_Code]],Clients[Client_Code],0)),"")</f>
        <v>PRODEA</v>
      </c>
      <c r="C341" s="3">
        <v>38</v>
      </c>
      <c r="D341" s="3" t="s">
        <v>149</v>
      </c>
      <c r="E341" s="3">
        <v>1</v>
      </c>
      <c r="F341" s="12">
        <v>0</v>
      </c>
    </row>
    <row r="342" spans="1:6" x14ac:dyDescent="0.25">
      <c r="A342" s="3" t="s">
        <v>32</v>
      </c>
      <c r="B342" s="3" t="str">
        <f>IFERROR(INDEX(Clients[Client_Name],MATCH(Table2[[#This Row],[Client_Code]],Clients[Client_Code],0)),"")</f>
        <v>PRODEA</v>
      </c>
      <c r="C342" s="3">
        <v>38</v>
      </c>
      <c r="D342" s="3" t="s">
        <v>149</v>
      </c>
      <c r="E342" s="3">
        <v>2</v>
      </c>
      <c r="F342" s="12">
        <v>0</v>
      </c>
    </row>
    <row r="343" spans="1:6" x14ac:dyDescent="0.25">
      <c r="A343" s="3" t="s">
        <v>32</v>
      </c>
      <c r="B343" s="3" t="str">
        <f>IFERROR(INDEX(Clients[Client_Name],MATCH(Table2[[#This Row],[Client_Code]],Clients[Client_Code],0)),"")</f>
        <v>PRODEA</v>
      </c>
      <c r="C343" s="3">
        <v>38</v>
      </c>
      <c r="D343" s="3" t="s">
        <v>149</v>
      </c>
      <c r="E343" s="3">
        <v>3</v>
      </c>
      <c r="F343" s="12">
        <v>0</v>
      </c>
    </row>
    <row r="344" spans="1:6" x14ac:dyDescent="0.25">
      <c r="A344" s="3" t="s">
        <v>32</v>
      </c>
      <c r="B344" s="3" t="str">
        <f>IFERROR(INDEX(Clients[Client_Name],MATCH(Table2[[#This Row],[Client_Code]],Clients[Client_Code],0)),"")</f>
        <v>PRODEA</v>
      </c>
      <c r="C344" s="3">
        <v>38</v>
      </c>
      <c r="D344" s="3" t="s">
        <v>149</v>
      </c>
      <c r="E344" s="3">
        <v>4</v>
      </c>
      <c r="F344" s="12">
        <v>0</v>
      </c>
    </row>
    <row r="345" spans="1:6" x14ac:dyDescent="0.25">
      <c r="A345" s="3" t="s">
        <v>32</v>
      </c>
      <c r="B345" s="3" t="str">
        <f>IFERROR(INDEX(Clients[Client_Name],MATCH(Table2[[#This Row],[Client_Code]],Clients[Client_Code],0)),"")</f>
        <v>PRODEA</v>
      </c>
      <c r="C345" s="3">
        <v>38</v>
      </c>
      <c r="D345" s="3" t="s">
        <v>149</v>
      </c>
      <c r="E345" s="3">
        <v>5</v>
      </c>
      <c r="F345" s="12">
        <v>0</v>
      </c>
    </row>
    <row r="346" spans="1:6" x14ac:dyDescent="0.25">
      <c r="A346" s="3" t="s">
        <v>32</v>
      </c>
      <c r="B346" s="3" t="str">
        <f>IFERROR(INDEX(Clients[Client_Name],MATCH(Table2[[#This Row],[Client_Code]],Clients[Client_Code],0)),"")</f>
        <v>PRODEA</v>
      </c>
      <c r="C346" s="3">
        <v>38</v>
      </c>
      <c r="D346" s="3" t="s">
        <v>149</v>
      </c>
      <c r="E346" s="3">
        <v>6</v>
      </c>
      <c r="F346" s="12">
        <v>0</v>
      </c>
    </row>
    <row r="347" spans="1:6" x14ac:dyDescent="0.25">
      <c r="A347" s="3" t="s">
        <v>32</v>
      </c>
      <c r="B347" s="3" t="str">
        <f>IFERROR(INDEX(Clients[Client_Name],MATCH(Table2[[#This Row],[Client_Code]],Clients[Client_Code],0)),"")</f>
        <v>PRODEA</v>
      </c>
      <c r="C347" s="3">
        <v>38</v>
      </c>
      <c r="D347" s="3" t="s">
        <v>149</v>
      </c>
      <c r="E347" s="3">
        <v>7</v>
      </c>
      <c r="F347" s="12"/>
    </row>
    <row r="348" spans="1:6" x14ac:dyDescent="0.25">
      <c r="A348" s="3" t="s">
        <v>32</v>
      </c>
      <c r="B348" s="3" t="str">
        <f>IFERROR(INDEX(Clients[Client_Name],MATCH(Table2[[#This Row],[Client_Code]],Clients[Client_Code],0)),"")</f>
        <v>PRODEA</v>
      </c>
      <c r="C348" s="3">
        <v>38</v>
      </c>
      <c r="D348" s="3" t="s">
        <v>149</v>
      </c>
      <c r="E348" s="3">
        <v>8</v>
      </c>
      <c r="F348" s="12">
        <v>0</v>
      </c>
    </row>
    <row r="349" spans="1:6" x14ac:dyDescent="0.25">
      <c r="A349" s="3" t="s">
        <v>32</v>
      </c>
      <c r="B349" s="3" t="str">
        <f>IFERROR(INDEX(Clients[Client_Name],MATCH(Table2[[#This Row],[Client_Code]],Clients[Client_Code],0)),"")</f>
        <v>PRODEA</v>
      </c>
      <c r="C349" s="3">
        <v>38</v>
      </c>
      <c r="D349" s="3" t="s">
        <v>149</v>
      </c>
      <c r="E349" s="3">
        <v>9</v>
      </c>
      <c r="F349" s="12">
        <v>0</v>
      </c>
    </row>
    <row r="350" spans="1:6" x14ac:dyDescent="0.25">
      <c r="A350" s="3" t="s">
        <v>32</v>
      </c>
      <c r="B350" s="3" t="str">
        <f>IFERROR(INDEX(Clients[Client_Name],MATCH(Table2[[#This Row],[Client_Code]],Clients[Client_Code],0)),"")</f>
        <v>PRODEA</v>
      </c>
      <c r="C350" s="3">
        <v>38</v>
      </c>
      <c r="D350" s="3" t="s">
        <v>149</v>
      </c>
      <c r="E350" s="3">
        <v>10</v>
      </c>
      <c r="F350" s="12">
        <v>0</v>
      </c>
    </row>
    <row r="351" spans="1:6" x14ac:dyDescent="0.25">
      <c r="A351" s="3" t="s">
        <v>32</v>
      </c>
      <c r="B351" s="3" t="str">
        <f>IFERROR(INDEX(Clients[Client_Name],MATCH(Table2[[#This Row],[Client_Code]],Clients[Client_Code],0)),"")</f>
        <v>PRODEA</v>
      </c>
      <c r="C351" s="3">
        <v>38</v>
      </c>
      <c r="D351" s="3" t="s">
        <v>149</v>
      </c>
      <c r="E351" s="3">
        <v>11</v>
      </c>
      <c r="F351" s="12">
        <v>0</v>
      </c>
    </row>
    <row r="352" spans="1:6" x14ac:dyDescent="0.25">
      <c r="A352" s="3" t="s">
        <v>32</v>
      </c>
      <c r="B352" s="3" t="str">
        <f>IFERROR(INDEX(Clients[Client_Name],MATCH(Table2[[#This Row],[Client_Code]],Clients[Client_Code],0)),"")</f>
        <v>PRODEA</v>
      </c>
      <c r="C352" s="3">
        <v>38</v>
      </c>
      <c r="D352" s="3" t="s">
        <v>149</v>
      </c>
      <c r="E352" s="3">
        <v>12</v>
      </c>
      <c r="F352" s="12">
        <v>0</v>
      </c>
    </row>
    <row r="353" spans="1:6" x14ac:dyDescent="0.25">
      <c r="A353" s="3" t="s">
        <v>32</v>
      </c>
      <c r="B353" s="3" t="str">
        <f>IFERROR(INDEX(Clients[Client_Name],MATCH(Table2[[#This Row],[Client_Code]],Clients[Client_Code],0)),"")</f>
        <v>PROMERCO</v>
      </c>
      <c r="C353" s="3">
        <v>39</v>
      </c>
      <c r="D353" s="3" t="s">
        <v>149</v>
      </c>
      <c r="E353" s="3">
        <v>1</v>
      </c>
      <c r="F353" s="12">
        <v>0</v>
      </c>
    </row>
    <row r="354" spans="1:6" x14ac:dyDescent="0.25">
      <c r="A354" s="3" t="s">
        <v>32</v>
      </c>
      <c r="B354" s="3" t="str">
        <f>IFERROR(INDEX(Clients[Client_Name],MATCH(Table2[[#This Row],[Client_Code]],Clients[Client_Code],0)),"")</f>
        <v>PROMERCO</v>
      </c>
      <c r="C354" s="3">
        <v>39</v>
      </c>
      <c r="D354" s="3" t="s">
        <v>149</v>
      </c>
      <c r="E354" s="3">
        <v>2</v>
      </c>
      <c r="F354" s="12">
        <v>0</v>
      </c>
    </row>
    <row r="355" spans="1:6" x14ac:dyDescent="0.25">
      <c r="A355" s="3" t="s">
        <v>32</v>
      </c>
      <c r="B355" s="3" t="str">
        <f>IFERROR(INDEX(Clients[Client_Name],MATCH(Table2[[#This Row],[Client_Code]],Clients[Client_Code],0)),"")</f>
        <v>PROMERCO</v>
      </c>
      <c r="C355" s="3">
        <v>39</v>
      </c>
      <c r="D355" s="3" t="s">
        <v>149</v>
      </c>
      <c r="E355" s="3">
        <v>3</v>
      </c>
      <c r="F355" s="12">
        <v>0</v>
      </c>
    </row>
    <row r="356" spans="1:6" x14ac:dyDescent="0.25">
      <c r="A356" s="3" t="s">
        <v>32</v>
      </c>
      <c r="B356" s="3" t="str">
        <f>IFERROR(INDEX(Clients[Client_Name],MATCH(Table2[[#This Row],[Client_Code]],Clients[Client_Code],0)),"")</f>
        <v>PROMERCO</v>
      </c>
      <c r="C356" s="3">
        <v>39</v>
      </c>
      <c r="D356" s="3" t="s">
        <v>149</v>
      </c>
      <c r="E356" s="3">
        <v>4</v>
      </c>
      <c r="F356" s="12">
        <v>0</v>
      </c>
    </row>
    <row r="357" spans="1:6" x14ac:dyDescent="0.25">
      <c r="A357" s="3" t="s">
        <v>32</v>
      </c>
      <c r="B357" s="3" t="str">
        <f>IFERROR(INDEX(Clients[Client_Name],MATCH(Table2[[#This Row],[Client_Code]],Clients[Client_Code],0)),"")</f>
        <v>PROMERCO</v>
      </c>
      <c r="C357" s="3">
        <v>39</v>
      </c>
      <c r="D357" s="3" t="s">
        <v>149</v>
      </c>
      <c r="E357" s="3">
        <v>5</v>
      </c>
      <c r="F357" s="12">
        <v>0</v>
      </c>
    </row>
    <row r="358" spans="1:6" x14ac:dyDescent="0.25">
      <c r="A358" s="3" t="s">
        <v>32</v>
      </c>
      <c r="B358" s="3" t="str">
        <f>IFERROR(INDEX(Clients[Client_Name],MATCH(Table2[[#This Row],[Client_Code]],Clients[Client_Code],0)),"")</f>
        <v>PROMERCO</v>
      </c>
      <c r="C358" s="3">
        <v>39</v>
      </c>
      <c r="D358" s="3" t="s">
        <v>149</v>
      </c>
      <c r="E358" s="3">
        <v>6</v>
      </c>
      <c r="F358" s="12">
        <v>0</v>
      </c>
    </row>
    <row r="359" spans="1:6" x14ac:dyDescent="0.25">
      <c r="A359" s="3" t="s">
        <v>32</v>
      </c>
      <c r="B359" s="3" t="str">
        <f>IFERROR(INDEX(Clients[Client_Name],MATCH(Table2[[#This Row],[Client_Code]],Clients[Client_Code],0)),"")</f>
        <v>PROMERCO</v>
      </c>
      <c r="C359" s="3">
        <v>39</v>
      </c>
      <c r="D359" s="3" t="s">
        <v>149</v>
      </c>
      <c r="E359" s="3">
        <v>7</v>
      </c>
      <c r="F359" s="12"/>
    </row>
    <row r="360" spans="1:6" x14ac:dyDescent="0.25">
      <c r="A360" s="3" t="s">
        <v>32</v>
      </c>
      <c r="B360" s="3" t="str">
        <f>IFERROR(INDEX(Clients[Client_Name],MATCH(Table2[[#This Row],[Client_Code]],Clients[Client_Code],0)),"")</f>
        <v>PROMERCO</v>
      </c>
      <c r="C360" s="3">
        <v>39</v>
      </c>
      <c r="D360" s="3" t="s">
        <v>149</v>
      </c>
      <c r="E360" s="3">
        <v>8</v>
      </c>
      <c r="F360" s="12">
        <v>0</v>
      </c>
    </row>
    <row r="361" spans="1:6" x14ac:dyDescent="0.25">
      <c r="A361" s="3" t="s">
        <v>32</v>
      </c>
      <c r="B361" s="3" t="str">
        <f>IFERROR(INDEX(Clients[Client_Name],MATCH(Table2[[#This Row],[Client_Code]],Clients[Client_Code],0)),"")</f>
        <v>PROMERCO</v>
      </c>
      <c r="C361" s="3">
        <v>39</v>
      </c>
      <c r="D361" s="3" t="s">
        <v>149</v>
      </c>
      <c r="E361" s="3">
        <v>9</v>
      </c>
      <c r="F361" s="12">
        <v>0</v>
      </c>
    </row>
    <row r="362" spans="1:6" x14ac:dyDescent="0.25">
      <c r="A362" s="3" t="s">
        <v>32</v>
      </c>
      <c r="B362" s="3" t="str">
        <f>IFERROR(INDEX(Clients[Client_Name],MATCH(Table2[[#This Row],[Client_Code]],Clients[Client_Code],0)),"")</f>
        <v>PROMERCO</v>
      </c>
      <c r="C362" s="3">
        <v>39</v>
      </c>
      <c r="D362" s="3" t="s">
        <v>149</v>
      </c>
      <c r="E362" s="3">
        <v>10</v>
      </c>
      <c r="F362" s="12">
        <v>0</v>
      </c>
    </row>
    <row r="363" spans="1:6" x14ac:dyDescent="0.25">
      <c r="A363" s="3" t="s">
        <v>32</v>
      </c>
      <c r="B363" s="3" t="str">
        <f>IFERROR(INDEX(Clients[Client_Name],MATCH(Table2[[#This Row],[Client_Code]],Clients[Client_Code],0)),"")</f>
        <v>PROMERCO</v>
      </c>
      <c r="C363" s="3">
        <v>39</v>
      </c>
      <c r="D363" s="3" t="s">
        <v>149</v>
      </c>
      <c r="E363" s="3">
        <v>11</v>
      </c>
      <c r="F363" s="12">
        <v>0</v>
      </c>
    </row>
    <row r="364" spans="1:6" x14ac:dyDescent="0.25">
      <c r="A364" s="3" t="s">
        <v>32</v>
      </c>
      <c r="B364" s="3" t="str">
        <f>IFERROR(INDEX(Clients[Client_Name],MATCH(Table2[[#This Row],[Client_Code]],Clients[Client_Code],0)),"")</f>
        <v>PROMERCO</v>
      </c>
      <c r="C364" s="3">
        <v>39</v>
      </c>
      <c r="D364" s="3" t="s">
        <v>149</v>
      </c>
      <c r="E364" s="3">
        <v>12</v>
      </c>
      <c r="F364" s="12">
        <v>0</v>
      </c>
    </row>
    <row r="365" spans="1:6" x14ac:dyDescent="0.25">
      <c r="A365" s="3" t="s">
        <v>32</v>
      </c>
      <c r="B365" s="3" t="str">
        <f>IFERROR(INDEX(Clients[Client_Name],MATCH(Table2[[#This Row],[Client_Code]],Clients[Client_Code],0)),"")</f>
        <v>SADIA</v>
      </c>
      <c r="C365" s="3">
        <v>40</v>
      </c>
      <c r="D365" s="3" t="s">
        <v>149</v>
      </c>
      <c r="E365" s="3">
        <v>1</v>
      </c>
      <c r="F365" s="12">
        <v>46558016</v>
      </c>
    </row>
    <row r="366" spans="1:6" x14ac:dyDescent="0.25">
      <c r="A366" s="3" t="s">
        <v>32</v>
      </c>
      <c r="B366" s="3" t="str">
        <f>IFERROR(INDEX(Clients[Client_Name],MATCH(Table2[[#This Row],[Client_Code]],Clients[Client_Code],0)),"")</f>
        <v>SADIA</v>
      </c>
      <c r="C366" s="3">
        <v>40</v>
      </c>
      <c r="D366" s="3" t="s">
        <v>149</v>
      </c>
      <c r="E366" s="3">
        <v>2</v>
      </c>
      <c r="F366" s="12">
        <v>17712422</v>
      </c>
    </row>
    <row r="367" spans="1:6" x14ac:dyDescent="0.25">
      <c r="A367" s="3" t="s">
        <v>32</v>
      </c>
      <c r="B367" s="3" t="str">
        <f>IFERROR(INDEX(Clients[Client_Name],MATCH(Table2[[#This Row],[Client_Code]],Clients[Client_Code],0)),"")</f>
        <v>SADIA</v>
      </c>
      <c r="C367" s="3">
        <v>40</v>
      </c>
      <c r="D367" s="3" t="s">
        <v>149</v>
      </c>
      <c r="E367" s="3">
        <v>3</v>
      </c>
      <c r="F367" s="12">
        <v>28102680</v>
      </c>
    </row>
    <row r="368" spans="1:6" x14ac:dyDescent="0.25">
      <c r="A368" s="3" t="s">
        <v>32</v>
      </c>
      <c r="B368" s="3" t="str">
        <f>IFERROR(INDEX(Clients[Client_Name],MATCH(Table2[[#This Row],[Client_Code]],Clients[Client_Code],0)),"")</f>
        <v>SADIA</v>
      </c>
      <c r="C368" s="3">
        <v>40</v>
      </c>
      <c r="D368" s="3" t="s">
        <v>149</v>
      </c>
      <c r="E368" s="3">
        <v>4</v>
      </c>
      <c r="F368" s="12">
        <v>35802358</v>
      </c>
    </row>
    <row r="369" spans="1:6" x14ac:dyDescent="0.25">
      <c r="A369" s="3" t="s">
        <v>32</v>
      </c>
      <c r="B369" s="3" t="str">
        <f>IFERROR(INDEX(Clients[Client_Name],MATCH(Table2[[#This Row],[Client_Code]],Clients[Client_Code],0)),"")</f>
        <v>SADIA</v>
      </c>
      <c r="C369" s="3">
        <v>40</v>
      </c>
      <c r="D369" s="3" t="s">
        <v>149</v>
      </c>
      <c r="E369" s="3">
        <v>5</v>
      </c>
      <c r="F369" s="12">
        <v>40896508</v>
      </c>
    </row>
    <row r="370" spans="1:6" x14ac:dyDescent="0.25">
      <c r="A370" s="3" t="s">
        <v>32</v>
      </c>
      <c r="B370" s="3" t="str">
        <f>IFERROR(INDEX(Clients[Client_Name],MATCH(Table2[[#This Row],[Client_Code]],Clients[Client_Code],0)),"")</f>
        <v>SADIA</v>
      </c>
      <c r="C370" s="3">
        <v>40</v>
      </c>
      <c r="D370" s="3" t="s">
        <v>149</v>
      </c>
      <c r="E370" s="3">
        <v>6</v>
      </c>
      <c r="F370" s="12">
        <v>33337556</v>
      </c>
    </row>
    <row r="371" spans="1:6" x14ac:dyDescent="0.25">
      <c r="A371" s="3" t="s">
        <v>32</v>
      </c>
      <c r="B371" s="3" t="str">
        <f>IFERROR(INDEX(Clients[Client_Name],MATCH(Table2[[#This Row],[Client_Code]],Clients[Client_Code],0)),"")</f>
        <v>SADIA</v>
      </c>
      <c r="C371" s="3">
        <v>40</v>
      </c>
      <c r="D371" s="3" t="s">
        <v>149</v>
      </c>
      <c r="E371" s="3">
        <v>7</v>
      </c>
      <c r="F371" s="12">
        <v>39195466</v>
      </c>
    </row>
    <row r="372" spans="1:6" x14ac:dyDescent="0.25">
      <c r="A372" s="3" t="s">
        <v>32</v>
      </c>
      <c r="B372" s="3" t="str">
        <f>IFERROR(INDEX(Clients[Client_Name],MATCH(Table2[[#This Row],[Client_Code]],Clients[Client_Code],0)),"")</f>
        <v>SADIA</v>
      </c>
      <c r="C372" s="3">
        <v>40</v>
      </c>
      <c r="D372" s="3" t="s">
        <v>149</v>
      </c>
      <c r="E372" s="3">
        <v>8</v>
      </c>
      <c r="F372" s="12">
        <v>73747943</v>
      </c>
    </row>
    <row r="373" spans="1:6" x14ac:dyDescent="0.25">
      <c r="A373" s="3" t="s">
        <v>32</v>
      </c>
      <c r="B373" s="3" t="str">
        <f>IFERROR(INDEX(Clients[Client_Name],MATCH(Table2[[#This Row],[Client_Code]],Clients[Client_Code],0)),"")</f>
        <v>SADIA</v>
      </c>
      <c r="C373" s="3">
        <v>40</v>
      </c>
      <c r="D373" s="3" t="s">
        <v>149</v>
      </c>
      <c r="E373" s="3">
        <v>9</v>
      </c>
      <c r="F373" s="12">
        <v>78864496</v>
      </c>
    </row>
    <row r="374" spans="1:6" x14ac:dyDescent="0.25">
      <c r="A374" s="3" t="s">
        <v>32</v>
      </c>
      <c r="B374" s="3" t="str">
        <f>IFERROR(INDEX(Clients[Client_Name],MATCH(Table2[[#This Row],[Client_Code]],Clients[Client_Code],0)),"")</f>
        <v>SADIA</v>
      </c>
      <c r="C374" s="3">
        <v>40</v>
      </c>
      <c r="D374" s="3" t="s">
        <v>149</v>
      </c>
      <c r="E374" s="3">
        <v>10</v>
      </c>
      <c r="F374" s="12">
        <v>87101379</v>
      </c>
    </row>
    <row r="375" spans="1:6" x14ac:dyDescent="0.25">
      <c r="A375" s="3" t="s">
        <v>32</v>
      </c>
      <c r="B375" s="3" t="str">
        <f>IFERROR(INDEX(Clients[Client_Name],MATCH(Table2[[#This Row],[Client_Code]],Clients[Client_Code],0)),"")</f>
        <v>SADIA</v>
      </c>
      <c r="C375" s="3">
        <v>40</v>
      </c>
      <c r="D375" s="3" t="s">
        <v>149</v>
      </c>
      <c r="E375" s="3">
        <v>11</v>
      </c>
      <c r="F375" s="12">
        <v>58910367</v>
      </c>
    </row>
    <row r="376" spans="1:6" x14ac:dyDescent="0.25">
      <c r="A376" s="3" t="s">
        <v>32</v>
      </c>
      <c r="B376" s="3" t="str">
        <f>IFERROR(INDEX(Clients[Client_Name],MATCH(Table2[[#This Row],[Client_Code]],Clients[Client_Code],0)),"")</f>
        <v>SADIA</v>
      </c>
      <c r="C376" s="3">
        <v>40</v>
      </c>
      <c r="D376" s="3" t="s">
        <v>149</v>
      </c>
      <c r="E376" s="3">
        <v>12</v>
      </c>
      <c r="F376" s="12">
        <v>46079599</v>
      </c>
    </row>
    <row r="377" spans="1:6" x14ac:dyDescent="0.25">
      <c r="A377" s="3" t="s">
        <v>62</v>
      </c>
      <c r="B377" s="3" t="str">
        <f>IFERROR(INDEX(Clients[Client_Name],MATCH(Table2[[#This Row],[Client_Code]],Clients[Client_Code],0)),"")</f>
        <v>LO VALLEDOR</v>
      </c>
      <c r="C377" s="3">
        <v>1054</v>
      </c>
      <c r="D377" s="3" t="s">
        <v>37</v>
      </c>
      <c r="E377" s="3">
        <v>4</v>
      </c>
      <c r="F377" s="12">
        <v>2172369</v>
      </c>
    </row>
    <row r="378" spans="1:6" x14ac:dyDescent="0.25">
      <c r="A378" s="3" t="s">
        <v>62</v>
      </c>
      <c r="B378" s="3" t="str">
        <f>IFERROR(INDEX(Clients[Client_Name],MATCH(Table2[[#This Row],[Client_Code]],Clients[Client_Code],0)),"")</f>
        <v>LO VALLEDOR</v>
      </c>
      <c r="C378" s="3">
        <v>1054</v>
      </c>
      <c r="D378" s="3" t="s">
        <v>148</v>
      </c>
      <c r="E378" s="3">
        <v>4</v>
      </c>
      <c r="F378" s="12">
        <v>956948</v>
      </c>
    </row>
    <row r="379" spans="1:6" x14ac:dyDescent="0.25">
      <c r="A379" s="3" t="s">
        <v>62</v>
      </c>
      <c r="B379" s="3" t="str">
        <f>IFERROR(INDEX(Clients[Client_Name],MATCH(Table2[[#This Row],[Client_Code]],Clients[Client_Code],0)),"")</f>
        <v>LO VALLEDOR</v>
      </c>
      <c r="C379" s="3">
        <v>1054</v>
      </c>
      <c r="D379" s="3" t="s">
        <v>148</v>
      </c>
      <c r="E379" s="3">
        <v>4</v>
      </c>
      <c r="F379" s="12">
        <v>956948</v>
      </c>
    </row>
    <row r="380" spans="1:6" x14ac:dyDescent="0.25">
      <c r="A380" s="3" t="s">
        <v>62</v>
      </c>
      <c r="B380" s="3" t="str">
        <f>IFERROR(INDEX(Clients[Client_Name],MATCH(Table2[[#This Row],[Client_Code]],Clients[Client_Code],0)),"")</f>
        <v>LO VALLEDOR</v>
      </c>
      <c r="C380" s="3">
        <v>1054</v>
      </c>
      <c r="D380" s="3" t="s">
        <v>37</v>
      </c>
      <c r="E380" s="3">
        <v>4</v>
      </c>
      <c r="F380" s="12">
        <v>386158</v>
      </c>
    </row>
    <row r="381" spans="1:6" x14ac:dyDescent="0.25">
      <c r="A381" s="3" t="s">
        <v>62</v>
      </c>
      <c r="B381" s="3" t="str">
        <f>IFERROR(INDEX(Clients[Client_Name],MATCH(Table2[[#This Row],[Client_Code]],Clients[Client_Code],0)),"")</f>
        <v>LO VALLEDOR</v>
      </c>
      <c r="C381" s="3">
        <v>1054</v>
      </c>
      <c r="D381" s="3" t="s">
        <v>37</v>
      </c>
      <c r="E381" s="3">
        <v>4</v>
      </c>
      <c r="F381" s="12">
        <v>183109</v>
      </c>
    </row>
    <row r="382" spans="1:6" x14ac:dyDescent="0.25">
      <c r="A382" s="3" t="s">
        <v>62</v>
      </c>
      <c r="B382" s="3" t="str">
        <f>IFERROR(INDEX(Clients[Client_Name],MATCH(Table2[[#This Row],[Client_Code]],Clients[Client_Code],0)),"")</f>
        <v>LO VALLEDOR</v>
      </c>
      <c r="C382" s="3">
        <v>1054</v>
      </c>
      <c r="D382" s="3" t="s">
        <v>37</v>
      </c>
      <c r="E382" s="3">
        <v>4</v>
      </c>
      <c r="F382" s="12">
        <v>173868</v>
      </c>
    </row>
    <row r="383" spans="1:6" x14ac:dyDescent="0.25">
      <c r="A383" s="3" t="s">
        <v>62</v>
      </c>
      <c r="B383" s="3" t="str">
        <f>IFERROR(INDEX(Clients[Client_Name],MATCH(Table2[[#This Row],[Client_Code]],Clients[Client_Code],0)),"")</f>
        <v>LO VALLEDOR</v>
      </c>
      <c r="C383" s="3">
        <v>1054</v>
      </c>
      <c r="D383" s="3" t="s">
        <v>38</v>
      </c>
      <c r="E383" s="3">
        <v>4</v>
      </c>
      <c r="F383" s="12">
        <v>291005</v>
      </c>
    </row>
    <row r="384" spans="1:6" x14ac:dyDescent="0.25">
      <c r="A384" s="3" t="s">
        <v>62</v>
      </c>
      <c r="B384" s="3" t="str">
        <f>IFERROR(INDEX(Clients[Client_Name],MATCH(Table2[[#This Row],[Client_Code]],Clients[Client_Code],0)),"")</f>
        <v>LO VALLEDOR</v>
      </c>
      <c r="C384" s="3">
        <v>1054</v>
      </c>
      <c r="D384" s="3" t="s">
        <v>38</v>
      </c>
      <c r="E384" s="3">
        <v>4</v>
      </c>
      <c r="F384" s="12">
        <v>547632</v>
      </c>
    </row>
    <row r="385" spans="1:6" x14ac:dyDescent="0.25">
      <c r="A385" s="3" t="s">
        <v>62</v>
      </c>
      <c r="B385" s="3" t="str">
        <f>IFERROR(INDEX(Clients[Client_Name],MATCH(Table2[[#This Row],[Client_Code]],Clients[Client_Code],0)),"")</f>
        <v>LO VALLEDOR</v>
      </c>
      <c r="C385" s="3">
        <v>1054</v>
      </c>
      <c r="D385" s="3" t="s">
        <v>38</v>
      </c>
      <c r="E385" s="3">
        <v>4</v>
      </c>
      <c r="F385" s="12">
        <v>24853</v>
      </c>
    </row>
    <row r="386" spans="1:6" x14ac:dyDescent="0.25">
      <c r="A386" s="3" t="s">
        <v>62</v>
      </c>
      <c r="B386" s="3" t="str">
        <f>IFERROR(INDEX(Clients[Client_Name],MATCH(Table2[[#This Row],[Client_Code]],Clients[Client_Code],0)),"")</f>
        <v>LO VALLEDOR</v>
      </c>
      <c r="C386" s="3">
        <v>1054</v>
      </c>
      <c r="D386" s="3" t="s">
        <v>38</v>
      </c>
      <c r="E386" s="3">
        <v>4</v>
      </c>
      <c r="F386" s="12">
        <v>615533</v>
      </c>
    </row>
    <row r="387" spans="1:6" x14ac:dyDescent="0.25">
      <c r="A387" s="3" t="s">
        <v>62</v>
      </c>
      <c r="B387" s="3" t="str">
        <f>IFERROR(INDEX(Clients[Client_Name],MATCH(Table2[[#This Row],[Client_Code]],Clients[Client_Code],0)),"")</f>
        <v>LO VALLEDOR</v>
      </c>
      <c r="C387" s="3">
        <v>1054</v>
      </c>
      <c r="D387" s="3" t="s">
        <v>38</v>
      </c>
      <c r="E387" s="3">
        <v>1</v>
      </c>
      <c r="F387" s="12">
        <v>420000</v>
      </c>
    </row>
    <row r="388" spans="1:6" x14ac:dyDescent="0.25">
      <c r="A388" s="3" t="s">
        <v>62</v>
      </c>
      <c r="B388" s="3" t="str">
        <f>IFERROR(INDEX(Clients[Client_Name],MATCH(Table2[[#This Row],[Client_Code]],Clients[Client_Code],0)),"")</f>
        <v>LO VALLEDOR</v>
      </c>
      <c r="C388" s="3">
        <v>1054</v>
      </c>
      <c r="D388" s="3" t="s">
        <v>38</v>
      </c>
      <c r="E388" s="3">
        <v>1</v>
      </c>
      <c r="F388" s="12">
        <v>717716</v>
      </c>
    </row>
    <row r="389" spans="1:6" x14ac:dyDescent="0.25">
      <c r="A389" s="3" t="s">
        <v>32</v>
      </c>
      <c r="B389" s="3" t="str">
        <f>IFERROR(INDEX(Clients[Client_Name],MATCH(Table2[[#This Row],[Client_Code]],Clients[Client_Code],0)),"")</f>
        <v>SUSARON</v>
      </c>
      <c r="C389" s="3">
        <v>43</v>
      </c>
      <c r="D389" s="3" t="s">
        <v>149</v>
      </c>
      <c r="E389" s="3">
        <v>1</v>
      </c>
      <c r="F389" s="12">
        <v>13662849</v>
      </c>
    </row>
    <row r="390" spans="1:6" x14ac:dyDescent="0.25">
      <c r="A390" s="3" t="s">
        <v>32</v>
      </c>
      <c r="B390" s="3" t="str">
        <f>IFERROR(INDEX(Clients[Client_Name],MATCH(Table2[[#This Row],[Client_Code]],Clients[Client_Code],0)),"")</f>
        <v>SUSARON</v>
      </c>
      <c r="C390" s="3">
        <v>43</v>
      </c>
      <c r="D390" s="3" t="s">
        <v>149</v>
      </c>
      <c r="E390" s="3">
        <v>2</v>
      </c>
      <c r="F390" s="12">
        <v>9280700</v>
      </c>
    </row>
    <row r="391" spans="1:6" x14ac:dyDescent="0.25">
      <c r="A391" s="3" t="s">
        <v>32</v>
      </c>
      <c r="B391" s="3" t="str">
        <f>IFERROR(INDEX(Clients[Client_Name],MATCH(Table2[[#This Row],[Client_Code]],Clients[Client_Code],0)),"")</f>
        <v>SUSARON</v>
      </c>
      <c r="C391" s="3">
        <v>43</v>
      </c>
      <c r="D391" s="3" t="s">
        <v>149</v>
      </c>
      <c r="E391" s="3">
        <v>3</v>
      </c>
      <c r="F391" s="12">
        <v>11062593</v>
      </c>
    </row>
    <row r="392" spans="1:6" x14ac:dyDescent="0.25">
      <c r="A392" s="3" t="s">
        <v>32</v>
      </c>
      <c r="B392" s="3" t="str">
        <f>IFERROR(INDEX(Clients[Client_Name],MATCH(Table2[[#This Row],[Client_Code]],Clients[Client_Code],0)),"")</f>
        <v>SUSARON</v>
      </c>
      <c r="C392" s="3">
        <v>43</v>
      </c>
      <c r="D392" s="3" t="s">
        <v>149</v>
      </c>
      <c r="E392" s="3">
        <v>4</v>
      </c>
      <c r="F392" s="12">
        <v>9908006</v>
      </c>
    </row>
    <row r="393" spans="1:6" x14ac:dyDescent="0.25">
      <c r="A393" s="3" t="s">
        <v>32</v>
      </c>
      <c r="B393" s="3" t="str">
        <f>IFERROR(INDEX(Clients[Client_Name],MATCH(Table2[[#This Row],[Client_Code]],Clients[Client_Code],0)),"")</f>
        <v>SUSARON</v>
      </c>
      <c r="C393" s="3">
        <v>43</v>
      </c>
      <c r="D393" s="3" t="s">
        <v>149</v>
      </c>
      <c r="E393" s="3">
        <v>5</v>
      </c>
      <c r="F393" s="12">
        <v>11103475</v>
      </c>
    </row>
    <row r="394" spans="1:6" x14ac:dyDescent="0.25">
      <c r="A394" s="3" t="s">
        <v>32</v>
      </c>
      <c r="B394" s="3" t="str">
        <f>IFERROR(INDEX(Clients[Client_Name],MATCH(Table2[[#This Row],[Client_Code]],Clients[Client_Code],0)),"")</f>
        <v>SUSARON</v>
      </c>
      <c r="C394" s="3">
        <v>43</v>
      </c>
      <c r="D394" s="3" t="s">
        <v>149</v>
      </c>
      <c r="E394" s="3">
        <v>6</v>
      </c>
      <c r="F394" s="12">
        <v>10589400</v>
      </c>
    </row>
    <row r="395" spans="1:6" x14ac:dyDescent="0.25">
      <c r="A395" s="3" t="s">
        <v>32</v>
      </c>
      <c r="B395" s="3" t="str">
        <f>IFERROR(INDEX(Clients[Client_Name],MATCH(Table2[[#This Row],[Client_Code]],Clients[Client_Code],0)),"")</f>
        <v>SUSARON</v>
      </c>
      <c r="C395" s="3">
        <v>43</v>
      </c>
      <c r="D395" s="3" t="s">
        <v>149</v>
      </c>
      <c r="E395" s="3">
        <v>7</v>
      </c>
      <c r="F395" s="12">
        <v>10631800</v>
      </c>
    </row>
    <row r="396" spans="1:6" x14ac:dyDescent="0.25">
      <c r="A396" s="3" t="s">
        <v>32</v>
      </c>
      <c r="B396" s="3" t="str">
        <f>IFERROR(INDEX(Clients[Client_Name],MATCH(Table2[[#This Row],[Client_Code]],Clients[Client_Code],0)),"")</f>
        <v>SUSARON</v>
      </c>
      <c r="C396" s="3">
        <v>43</v>
      </c>
      <c r="D396" s="3" t="s">
        <v>149</v>
      </c>
      <c r="E396" s="3">
        <v>8</v>
      </c>
      <c r="F396" s="12">
        <v>18465315</v>
      </c>
    </row>
    <row r="397" spans="1:6" x14ac:dyDescent="0.25">
      <c r="A397" s="3" t="s">
        <v>32</v>
      </c>
      <c r="B397" s="3" t="str">
        <f>IFERROR(INDEX(Clients[Client_Name],MATCH(Table2[[#This Row],[Client_Code]],Clients[Client_Code],0)),"")</f>
        <v>SUSARON</v>
      </c>
      <c r="C397" s="3">
        <v>43</v>
      </c>
      <c r="D397" s="3" t="s">
        <v>149</v>
      </c>
      <c r="E397" s="3">
        <v>9</v>
      </c>
      <c r="F397" s="12">
        <v>12244824</v>
      </c>
    </row>
    <row r="398" spans="1:6" x14ac:dyDescent="0.25">
      <c r="A398" s="3" t="s">
        <v>32</v>
      </c>
      <c r="B398" s="3" t="str">
        <f>IFERROR(INDEX(Clients[Client_Name],MATCH(Table2[[#This Row],[Client_Code]],Clients[Client_Code],0)),"")</f>
        <v>SUSARON</v>
      </c>
      <c r="C398" s="3">
        <v>43</v>
      </c>
      <c r="D398" s="3" t="s">
        <v>149</v>
      </c>
      <c r="E398" s="3">
        <v>10</v>
      </c>
      <c r="F398" s="12">
        <v>7104902</v>
      </c>
    </row>
    <row r="399" spans="1:6" x14ac:dyDescent="0.25">
      <c r="A399" s="3" t="s">
        <v>32</v>
      </c>
      <c r="B399" s="3" t="str">
        <f>IFERROR(INDEX(Clients[Client_Name],MATCH(Table2[[#This Row],[Client_Code]],Clients[Client_Code],0)),"")</f>
        <v>SUSARON</v>
      </c>
      <c r="C399" s="3">
        <v>43</v>
      </c>
      <c r="D399" s="3" t="s">
        <v>149</v>
      </c>
      <c r="E399" s="3">
        <v>11</v>
      </c>
      <c r="F399" s="12">
        <v>1531110</v>
      </c>
    </row>
    <row r="400" spans="1:6" x14ac:dyDescent="0.25">
      <c r="A400" s="3" t="s">
        <v>32</v>
      </c>
      <c r="B400" s="3" t="str">
        <f>IFERROR(INDEX(Clients[Client_Name],MATCH(Table2[[#This Row],[Client_Code]],Clients[Client_Code],0)),"")</f>
        <v>SUSARON</v>
      </c>
      <c r="C400" s="3">
        <v>43</v>
      </c>
      <c r="D400" s="3" t="s">
        <v>149</v>
      </c>
      <c r="E400" s="3">
        <v>12</v>
      </c>
      <c r="F400" s="12">
        <v>3095240</v>
      </c>
    </row>
    <row r="401" spans="1:6" x14ac:dyDescent="0.25">
      <c r="A401" s="3" t="s">
        <v>32</v>
      </c>
      <c r="B401" s="3" t="str">
        <f>IFERROR(INDEX(Clients[Client_Name],MATCH(Table2[[#This Row],[Client_Code]],Clients[Client_Code],0)),"")</f>
        <v>TECNOLOGIA Y ALIMENTOS</v>
      </c>
      <c r="C401" s="3">
        <v>2</v>
      </c>
      <c r="D401" s="3" t="s">
        <v>149</v>
      </c>
      <c r="E401" s="3">
        <v>1</v>
      </c>
      <c r="F401" s="12">
        <v>0</v>
      </c>
    </row>
    <row r="402" spans="1:6" x14ac:dyDescent="0.25">
      <c r="A402" s="3" t="s">
        <v>32</v>
      </c>
      <c r="B402" s="3" t="str">
        <f>IFERROR(INDEX(Clients[Client_Name],MATCH(Table2[[#This Row],[Client_Code]],Clients[Client_Code],0)),"")</f>
        <v>TECNOLOGIA Y ALIMENTOS</v>
      </c>
      <c r="C402" s="3">
        <v>2</v>
      </c>
      <c r="D402" s="3" t="s">
        <v>149</v>
      </c>
      <c r="E402" s="3">
        <v>2</v>
      </c>
      <c r="F402" s="12">
        <v>0</v>
      </c>
    </row>
    <row r="403" spans="1:6" x14ac:dyDescent="0.25">
      <c r="A403" s="3" t="s">
        <v>32</v>
      </c>
      <c r="B403" s="3" t="str">
        <f>IFERROR(INDEX(Clients[Client_Name],MATCH(Table2[[#This Row],[Client_Code]],Clients[Client_Code],0)),"")</f>
        <v>TECNOLOGIA Y ALIMENTOS</v>
      </c>
      <c r="C403" s="3">
        <v>2</v>
      </c>
      <c r="D403" s="3" t="s">
        <v>149</v>
      </c>
      <c r="E403" s="3">
        <v>3</v>
      </c>
      <c r="F403" s="12">
        <v>0</v>
      </c>
    </row>
    <row r="404" spans="1:6" x14ac:dyDescent="0.25">
      <c r="A404" s="3" t="s">
        <v>32</v>
      </c>
      <c r="B404" s="3" t="str">
        <f>IFERROR(INDEX(Clients[Client_Name],MATCH(Table2[[#This Row],[Client_Code]],Clients[Client_Code],0)),"")</f>
        <v>TECNOLOGIA Y ALIMENTOS</v>
      </c>
      <c r="C404" s="3">
        <v>2</v>
      </c>
      <c r="D404" s="3" t="s">
        <v>149</v>
      </c>
      <c r="E404" s="3">
        <v>4</v>
      </c>
      <c r="F404" s="12">
        <v>0</v>
      </c>
    </row>
    <row r="405" spans="1:6" x14ac:dyDescent="0.25">
      <c r="A405" s="3" t="s">
        <v>32</v>
      </c>
      <c r="B405" s="3" t="str">
        <f>IFERROR(INDEX(Clients[Client_Name],MATCH(Table2[[#This Row],[Client_Code]],Clients[Client_Code],0)),"")</f>
        <v>TECNOLOGIA Y ALIMENTOS</v>
      </c>
      <c r="C405" s="3">
        <v>2</v>
      </c>
      <c r="D405" s="3" t="s">
        <v>149</v>
      </c>
      <c r="E405" s="3">
        <v>5</v>
      </c>
      <c r="F405" s="12">
        <v>0</v>
      </c>
    </row>
    <row r="406" spans="1:6" x14ac:dyDescent="0.25">
      <c r="A406" s="3" t="s">
        <v>32</v>
      </c>
      <c r="B406" s="3" t="str">
        <f>IFERROR(INDEX(Clients[Client_Name],MATCH(Table2[[#This Row],[Client_Code]],Clients[Client_Code],0)),"")</f>
        <v>TECNOLOGIA Y ALIMENTOS</v>
      </c>
      <c r="C406" s="3">
        <v>2</v>
      </c>
      <c r="D406" s="3" t="s">
        <v>149</v>
      </c>
      <c r="E406" s="3">
        <v>6</v>
      </c>
      <c r="F406" s="12">
        <v>0</v>
      </c>
    </row>
    <row r="407" spans="1:6" x14ac:dyDescent="0.25">
      <c r="A407" s="3" t="s">
        <v>32</v>
      </c>
      <c r="B407" s="3" t="str">
        <f>IFERROR(INDEX(Clients[Client_Name],MATCH(Table2[[#This Row],[Client_Code]],Clients[Client_Code],0)),"")</f>
        <v>TECNOLOGIA Y ALIMENTOS</v>
      </c>
      <c r="C407" s="3">
        <v>2</v>
      </c>
      <c r="D407" s="3" t="s">
        <v>149</v>
      </c>
      <c r="E407" s="3">
        <v>7</v>
      </c>
      <c r="F407" s="12"/>
    </row>
    <row r="408" spans="1:6" x14ac:dyDescent="0.25">
      <c r="A408" s="3" t="s">
        <v>32</v>
      </c>
      <c r="B408" s="3" t="str">
        <f>IFERROR(INDEX(Clients[Client_Name],MATCH(Table2[[#This Row],[Client_Code]],Clients[Client_Code],0)),"")</f>
        <v>TECNOLOGIA Y ALIMENTOS</v>
      </c>
      <c r="C408" s="3">
        <v>2</v>
      </c>
      <c r="D408" s="3" t="s">
        <v>149</v>
      </c>
      <c r="E408" s="3">
        <v>8</v>
      </c>
      <c r="F408" s="12">
        <v>0</v>
      </c>
    </row>
    <row r="409" spans="1:6" x14ac:dyDescent="0.25">
      <c r="A409" s="3" t="s">
        <v>32</v>
      </c>
      <c r="B409" s="3" t="str">
        <f>IFERROR(INDEX(Clients[Client_Name],MATCH(Table2[[#This Row],[Client_Code]],Clients[Client_Code],0)),"")</f>
        <v>TECNOLOGIA Y ALIMENTOS</v>
      </c>
      <c r="C409" s="3">
        <v>2</v>
      </c>
      <c r="D409" s="3" t="s">
        <v>149</v>
      </c>
      <c r="E409" s="3">
        <v>10</v>
      </c>
      <c r="F409" s="12">
        <v>0</v>
      </c>
    </row>
    <row r="410" spans="1:6" x14ac:dyDescent="0.25">
      <c r="A410" s="3" t="s">
        <v>32</v>
      </c>
      <c r="B410" s="3" t="str">
        <f>IFERROR(INDEX(Clients[Client_Name],MATCH(Table2[[#This Row],[Client_Code]],Clients[Client_Code],0)),"")</f>
        <v>TECNOLOGIA Y ALIMENTOS</v>
      </c>
      <c r="C410" s="3">
        <v>2</v>
      </c>
      <c r="D410" s="3" t="s">
        <v>149</v>
      </c>
      <c r="E410" s="3">
        <v>11</v>
      </c>
      <c r="F410" s="12">
        <v>0</v>
      </c>
    </row>
    <row r="411" spans="1:6" x14ac:dyDescent="0.25">
      <c r="A411" s="3" t="s">
        <v>32</v>
      </c>
      <c r="B411" s="3" t="str">
        <f>IFERROR(INDEX(Clients[Client_Name],MATCH(Table2[[#This Row],[Client_Code]],Clients[Client_Code],0)),"")</f>
        <v>TECNOLOGIA Y ALIMENTOS</v>
      </c>
      <c r="C411" s="3">
        <v>2</v>
      </c>
      <c r="D411" s="3" t="s">
        <v>149</v>
      </c>
      <c r="E411" s="3">
        <v>12</v>
      </c>
      <c r="F411" s="12">
        <v>0</v>
      </c>
    </row>
    <row r="412" spans="1:6" x14ac:dyDescent="0.25">
      <c r="A412" s="3" t="s">
        <v>32</v>
      </c>
      <c r="B412" s="3" t="str">
        <f>IFERROR(INDEX(Clients[Client_Name],MATCH(Table2[[#This Row],[Client_Code]],Clients[Client_Code],0)),"")</f>
        <v>TOTTUS</v>
      </c>
      <c r="C412" s="3">
        <v>44</v>
      </c>
      <c r="D412" s="3" t="s">
        <v>149</v>
      </c>
      <c r="E412" s="3">
        <v>1</v>
      </c>
      <c r="F412" s="12">
        <v>197377546</v>
      </c>
    </row>
    <row r="413" spans="1:6" x14ac:dyDescent="0.25">
      <c r="A413" s="3" t="s">
        <v>32</v>
      </c>
      <c r="B413" s="3" t="str">
        <f>IFERROR(INDEX(Clients[Client_Name],MATCH(Table2[[#This Row],[Client_Code]],Clients[Client_Code],0)),"")</f>
        <v>TOTTUS</v>
      </c>
      <c r="C413" s="3">
        <v>44</v>
      </c>
      <c r="D413" s="3" t="s">
        <v>149</v>
      </c>
      <c r="E413" s="3">
        <v>2</v>
      </c>
      <c r="F413" s="12">
        <v>193830640</v>
      </c>
    </row>
    <row r="414" spans="1:6" x14ac:dyDescent="0.25">
      <c r="A414" s="3" t="s">
        <v>32</v>
      </c>
      <c r="B414" s="3" t="str">
        <f>IFERROR(INDEX(Clients[Client_Name],MATCH(Table2[[#This Row],[Client_Code]],Clients[Client_Code],0)),"")</f>
        <v>TOTTUS</v>
      </c>
      <c r="C414" s="3">
        <v>44</v>
      </c>
      <c r="D414" s="3" t="s">
        <v>149</v>
      </c>
      <c r="E414" s="3">
        <v>3</v>
      </c>
      <c r="F414" s="12">
        <v>197560134</v>
      </c>
    </row>
    <row r="415" spans="1:6" x14ac:dyDescent="0.25">
      <c r="A415" s="3" t="s">
        <v>32</v>
      </c>
      <c r="B415" s="3" t="str">
        <f>IFERROR(INDEX(Clients[Client_Name],MATCH(Table2[[#This Row],[Client_Code]],Clients[Client_Code],0)),"")</f>
        <v>TOTTUS</v>
      </c>
      <c r="C415" s="3">
        <v>44</v>
      </c>
      <c r="D415" s="3" t="s">
        <v>149</v>
      </c>
      <c r="E415" s="3">
        <v>4</v>
      </c>
      <c r="F415" s="12">
        <v>174148472</v>
      </c>
    </row>
    <row r="416" spans="1:6" x14ac:dyDescent="0.25">
      <c r="A416" s="3" t="s">
        <v>32</v>
      </c>
      <c r="B416" s="3" t="str">
        <f>IFERROR(INDEX(Clients[Client_Name],MATCH(Table2[[#This Row],[Client_Code]],Clients[Client_Code],0)),"")</f>
        <v>TOTTUS</v>
      </c>
      <c r="C416" s="3">
        <v>44</v>
      </c>
      <c r="D416" s="3" t="s">
        <v>149</v>
      </c>
      <c r="E416" s="3">
        <v>5</v>
      </c>
      <c r="F416" s="12">
        <v>174148472</v>
      </c>
    </row>
    <row r="417" spans="1:6" x14ac:dyDescent="0.25">
      <c r="A417" s="3" t="s">
        <v>32</v>
      </c>
      <c r="B417" s="3" t="str">
        <f>IFERROR(INDEX(Clients[Client_Name],MATCH(Table2[[#This Row],[Client_Code]],Clients[Client_Code],0)),"")</f>
        <v>TOTTUS</v>
      </c>
      <c r="C417" s="3">
        <v>44</v>
      </c>
      <c r="D417" s="3" t="s">
        <v>149</v>
      </c>
      <c r="E417" s="3">
        <v>6</v>
      </c>
      <c r="F417" s="12">
        <v>176760699</v>
      </c>
    </row>
    <row r="418" spans="1:6" x14ac:dyDescent="0.25">
      <c r="A418" s="3" t="s">
        <v>32</v>
      </c>
      <c r="B418" s="3" t="str">
        <f>IFERROR(INDEX(Clients[Client_Name],MATCH(Table2[[#This Row],[Client_Code]],Clients[Client_Code],0)),"")</f>
        <v>TOTTUS</v>
      </c>
      <c r="C418" s="3">
        <v>44</v>
      </c>
      <c r="D418" s="3" t="s">
        <v>149</v>
      </c>
      <c r="E418" s="3">
        <v>7</v>
      </c>
      <c r="F418" s="12">
        <v>176760699</v>
      </c>
    </row>
    <row r="419" spans="1:6" x14ac:dyDescent="0.25">
      <c r="A419" s="3" t="s">
        <v>32</v>
      </c>
      <c r="B419" s="3" t="str">
        <f>IFERROR(INDEX(Clients[Client_Name],MATCH(Table2[[#This Row],[Client_Code]],Clients[Client_Code],0)),"")</f>
        <v>TOTTUS</v>
      </c>
      <c r="C419" s="3">
        <v>44</v>
      </c>
      <c r="D419" s="3" t="s">
        <v>149</v>
      </c>
      <c r="E419" s="3">
        <v>8</v>
      </c>
      <c r="F419" s="12">
        <v>171751392</v>
      </c>
    </row>
    <row r="420" spans="1:6" x14ac:dyDescent="0.25">
      <c r="A420" s="3" t="s">
        <v>32</v>
      </c>
      <c r="B420" s="3" t="str">
        <f>IFERROR(INDEX(Clients[Client_Name],MATCH(Table2[[#This Row],[Client_Code]],Clients[Client_Code],0)),"")</f>
        <v>TOTTUS</v>
      </c>
      <c r="C420" s="3">
        <v>44</v>
      </c>
      <c r="D420" s="3" t="s">
        <v>149</v>
      </c>
      <c r="E420" s="3">
        <v>9</v>
      </c>
      <c r="F420" s="12">
        <v>167081975</v>
      </c>
    </row>
    <row r="421" spans="1:6" x14ac:dyDescent="0.25">
      <c r="A421" s="3" t="s">
        <v>32</v>
      </c>
      <c r="B421" s="3" t="str">
        <f>IFERROR(INDEX(Clients[Client_Name],MATCH(Table2[[#This Row],[Client_Code]],Clients[Client_Code],0)),"")</f>
        <v>TOTTUS</v>
      </c>
      <c r="C421" s="3">
        <v>44</v>
      </c>
      <c r="D421" s="3" t="s">
        <v>149</v>
      </c>
      <c r="E421" s="3">
        <v>10</v>
      </c>
      <c r="F421" s="12">
        <v>164454582</v>
      </c>
    </row>
    <row r="422" spans="1:6" x14ac:dyDescent="0.25">
      <c r="A422" s="3" t="s">
        <v>32</v>
      </c>
      <c r="B422" s="3" t="str">
        <f>IFERROR(INDEX(Clients[Client_Name],MATCH(Table2[[#This Row],[Client_Code]],Clients[Client_Code],0)),"")</f>
        <v>TOTTUS</v>
      </c>
      <c r="C422" s="3">
        <v>44</v>
      </c>
      <c r="D422" s="3" t="s">
        <v>149</v>
      </c>
      <c r="E422" s="3">
        <v>11</v>
      </c>
      <c r="F422" s="12">
        <v>180925446</v>
      </c>
    </row>
    <row r="423" spans="1:6" x14ac:dyDescent="0.25">
      <c r="A423" s="3" t="s">
        <v>32</v>
      </c>
      <c r="B423" s="3" t="str">
        <f>IFERROR(INDEX(Clients[Client_Name],MATCH(Table2[[#This Row],[Client_Code]],Clients[Client_Code],0)),"")</f>
        <v>TOTTUS</v>
      </c>
      <c r="C423" s="3">
        <v>44</v>
      </c>
      <c r="D423" s="3" t="s">
        <v>149</v>
      </c>
      <c r="E423" s="3">
        <v>12</v>
      </c>
      <c r="F423" s="12">
        <v>184417307</v>
      </c>
    </row>
    <row r="424" spans="1:6" x14ac:dyDescent="0.25">
      <c r="A424" s="3" t="s">
        <v>32</v>
      </c>
      <c r="B424" s="3" t="str">
        <f>IFERROR(INDEX(Clients[Client_Name],MATCH(Table2[[#This Row],[Client_Code]],Clients[Client_Code],0)),"")</f>
        <v>TRENDY</v>
      </c>
      <c r="C424" s="3">
        <v>45</v>
      </c>
      <c r="D424" s="3" t="s">
        <v>149</v>
      </c>
      <c r="E424" s="3">
        <v>1</v>
      </c>
      <c r="F424" s="12">
        <v>15855268</v>
      </c>
    </row>
    <row r="425" spans="1:6" x14ac:dyDescent="0.25">
      <c r="A425" s="3" t="s">
        <v>32</v>
      </c>
      <c r="B425" s="3" t="str">
        <f>IFERROR(INDEX(Clients[Client_Name],MATCH(Table2[[#This Row],[Client_Code]],Clients[Client_Code],0)),"")</f>
        <v>TRENDY</v>
      </c>
      <c r="C425" s="3">
        <v>45</v>
      </c>
      <c r="D425" s="3" t="s">
        <v>149</v>
      </c>
      <c r="E425" s="3">
        <v>2</v>
      </c>
      <c r="F425" s="12">
        <v>17308368</v>
      </c>
    </row>
    <row r="426" spans="1:6" x14ac:dyDescent="0.25">
      <c r="A426" s="3" t="s">
        <v>32</v>
      </c>
      <c r="B426" s="3" t="str">
        <f>IFERROR(INDEX(Clients[Client_Name],MATCH(Table2[[#This Row],[Client_Code]],Clients[Client_Code],0)),"")</f>
        <v>TRENDY</v>
      </c>
      <c r="C426" s="3">
        <v>45</v>
      </c>
      <c r="D426" s="3" t="s">
        <v>149</v>
      </c>
      <c r="E426" s="3">
        <v>3</v>
      </c>
      <c r="F426" s="12">
        <v>19073580</v>
      </c>
    </row>
    <row r="427" spans="1:6" x14ac:dyDescent="0.25">
      <c r="A427" s="3" t="s">
        <v>32</v>
      </c>
      <c r="B427" s="3" t="str">
        <f>IFERROR(INDEX(Clients[Client_Name],MATCH(Table2[[#This Row],[Client_Code]],Clients[Client_Code],0)),"")</f>
        <v>TRENDY</v>
      </c>
      <c r="C427" s="3">
        <v>45</v>
      </c>
      <c r="D427" s="3" t="s">
        <v>149</v>
      </c>
      <c r="E427" s="3">
        <v>4</v>
      </c>
      <c r="F427" s="12">
        <v>6365793</v>
      </c>
    </row>
    <row r="428" spans="1:6" x14ac:dyDescent="0.25">
      <c r="A428" s="3" t="s">
        <v>32</v>
      </c>
      <c r="B428" s="3" t="str">
        <f>IFERROR(INDEX(Clients[Client_Name],MATCH(Table2[[#This Row],[Client_Code]],Clients[Client_Code],0)),"")</f>
        <v>TRENDY</v>
      </c>
      <c r="C428" s="3">
        <v>45</v>
      </c>
      <c r="D428" s="3" t="s">
        <v>149</v>
      </c>
      <c r="E428" s="3">
        <v>5</v>
      </c>
      <c r="F428" s="12"/>
    </row>
    <row r="429" spans="1:6" x14ac:dyDescent="0.25">
      <c r="A429" s="3" t="s">
        <v>32</v>
      </c>
      <c r="B429" s="3" t="str">
        <f>IFERROR(INDEX(Clients[Client_Name],MATCH(Table2[[#This Row],[Client_Code]],Clients[Client_Code],0)),"")</f>
        <v>TRENDY</v>
      </c>
      <c r="C429" s="3">
        <v>45</v>
      </c>
      <c r="D429" s="3" t="s">
        <v>149</v>
      </c>
      <c r="E429" s="3">
        <v>8</v>
      </c>
      <c r="F429" s="12">
        <v>20557620</v>
      </c>
    </row>
    <row r="430" spans="1:6" x14ac:dyDescent="0.25">
      <c r="A430" s="3" t="s">
        <v>32</v>
      </c>
      <c r="B430" s="3" t="str">
        <f>IFERROR(INDEX(Clients[Client_Name],MATCH(Table2[[#This Row],[Client_Code]],Clients[Client_Code],0)),"")</f>
        <v>TRENDY</v>
      </c>
      <c r="C430" s="3">
        <v>45</v>
      </c>
      <c r="D430" s="3" t="s">
        <v>149</v>
      </c>
      <c r="E430" s="3">
        <v>9</v>
      </c>
      <c r="F430" s="12">
        <v>20248655</v>
      </c>
    </row>
    <row r="431" spans="1:6" x14ac:dyDescent="0.25">
      <c r="A431" s="3" t="s">
        <v>32</v>
      </c>
      <c r="B431" s="3" t="str">
        <f>IFERROR(INDEX(Clients[Client_Name],MATCH(Table2[[#This Row],[Client_Code]],Clients[Client_Code],0)),"")</f>
        <v>TRENDY</v>
      </c>
      <c r="C431" s="3">
        <v>45</v>
      </c>
      <c r="D431" s="3" t="s">
        <v>149</v>
      </c>
      <c r="E431" s="3">
        <v>10</v>
      </c>
      <c r="F431" s="12">
        <v>22732430</v>
      </c>
    </row>
    <row r="432" spans="1:6" x14ac:dyDescent="0.25">
      <c r="A432" s="3" t="s">
        <v>32</v>
      </c>
      <c r="B432" s="3" t="str">
        <f>IFERROR(INDEX(Clients[Client_Name],MATCH(Table2[[#This Row],[Client_Code]],Clients[Client_Code],0)),"")</f>
        <v>TRENDY</v>
      </c>
      <c r="C432" s="3">
        <v>45</v>
      </c>
      <c r="D432" s="3" t="s">
        <v>149</v>
      </c>
      <c r="E432" s="3">
        <v>11</v>
      </c>
      <c r="F432" s="12">
        <v>40524603</v>
      </c>
    </row>
    <row r="433" spans="1:6" x14ac:dyDescent="0.25">
      <c r="A433" s="3" t="s">
        <v>32</v>
      </c>
      <c r="B433" s="3" t="str">
        <f>IFERROR(INDEX(Clients[Client_Name],MATCH(Table2[[#This Row],[Client_Code]],Clients[Client_Code],0)),"")</f>
        <v>TRENDY</v>
      </c>
      <c r="C433" s="3">
        <v>45</v>
      </c>
      <c r="D433" s="3" t="s">
        <v>149</v>
      </c>
      <c r="E433" s="3">
        <v>12</v>
      </c>
      <c r="F433" s="12">
        <v>43551337</v>
      </c>
    </row>
    <row r="434" spans="1:6" x14ac:dyDescent="0.25">
      <c r="A434" s="3" t="s">
        <v>32</v>
      </c>
      <c r="B434" s="3" t="str">
        <f>IFERROR(INDEX(Clients[Client_Name],MATCH(Table2[[#This Row],[Client_Code]],Clients[Client_Code],0)),"")</f>
        <v>VITAL JUGOS</v>
      </c>
      <c r="C434" s="3">
        <v>48</v>
      </c>
      <c r="D434" s="3" t="s">
        <v>149</v>
      </c>
      <c r="E434" s="3">
        <v>1</v>
      </c>
      <c r="F434" s="12">
        <v>815752</v>
      </c>
    </row>
    <row r="435" spans="1:6" x14ac:dyDescent="0.25">
      <c r="A435" s="3" t="s">
        <v>32</v>
      </c>
      <c r="B435" s="3" t="str">
        <f>IFERROR(INDEX(Clients[Client_Name],MATCH(Table2[[#This Row],[Client_Code]],Clients[Client_Code],0)),"")</f>
        <v>VITAL JUGOS</v>
      </c>
      <c r="C435" s="3">
        <v>48</v>
      </c>
      <c r="D435" s="3" t="s">
        <v>149</v>
      </c>
      <c r="E435" s="3">
        <v>2</v>
      </c>
      <c r="F435" s="12">
        <v>0</v>
      </c>
    </row>
    <row r="436" spans="1:6" x14ac:dyDescent="0.25">
      <c r="A436" s="3" t="s">
        <v>32</v>
      </c>
      <c r="B436" s="3" t="str">
        <f>IFERROR(INDEX(Clients[Client_Name],MATCH(Table2[[#This Row],[Client_Code]],Clients[Client_Code],0)),"")</f>
        <v>VITAL JUGOS</v>
      </c>
      <c r="C436" s="3">
        <v>48</v>
      </c>
      <c r="D436" s="3" t="s">
        <v>149</v>
      </c>
      <c r="E436" s="3">
        <v>3</v>
      </c>
      <c r="F436" s="12">
        <v>0</v>
      </c>
    </row>
    <row r="437" spans="1:6" x14ac:dyDescent="0.25">
      <c r="A437" s="3" t="s">
        <v>32</v>
      </c>
      <c r="B437" s="3" t="str">
        <f>IFERROR(INDEX(Clients[Client_Name],MATCH(Table2[[#This Row],[Client_Code]],Clients[Client_Code],0)),"")</f>
        <v>VITAL JUGOS</v>
      </c>
      <c r="C437" s="3">
        <v>48</v>
      </c>
      <c r="D437" s="3" t="s">
        <v>149</v>
      </c>
      <c r="E437" s="3">
        <v>4</v>
      </c>
      <c r="F437" s="12">
        <v>0</v>
      </c>
    </row>
    <row r="438" spans="1:6" x14ac:dyDescent="0.25">
      <c r="A438" s="3" t="s">
        <v>32</v>
      </c>
      <c r="B438" s="3" t="str">
        <f>IFERROR(INDEX(Clients[Client_Name],MATCH(Table2[[#This Row],[Client_Code]],Clients[Client_Code],0)),"")</f>
        <v>VITAL JUGOS</v>
      </c>
      <c r="C438" s="3">
        <v>48</v>
      </c>
      <c r="D438" s="3" t="s">
        <v>149</v>
      </c>
      <c r="E438" s="3">
        <v>5</v>
      </c>
      <c r="F438" s="12">
        <v>0</v>
      </c>
    </row>
    <row r="439" spans="1:6" x14ac:dyDescent="0.25">
      <c r="A439" s="3" t="s">
        <v>32</v>
      </c>
      <c r="B439" s="3" t="str">
        <f>IFERROR(INDEX(Clients[Client_Name],MATCH(Table2[[#This Row],[Client_Code]],Clients[Client_Code],0)),"")</f>
        <v>VITAL JUGOS</v>
      </c>
      <c r="C439" s="3">
        <v>48</v>
      </c>
      <c r="D439" s="3" t="s">
        <v>149</v>
      </c>
      <c r="E439" s="3">
        <v>6</v>
      </c>
      <c r="F439" s="12">
        <v>0</v>
      </c>
    </row>
    <row r="440" spans="1:6" x14ac:dyDescent="0.25">
      <c r="A440" s="3" t="s">
        <v>32</v>
      </c>
      <c r="B440" s="3" t="str">
        <f>IFERROR(INDEX(Clients[Client_Name],MATCH(Table2[[#This Row],[Client_Code]],Clients[Client_Code],0)),"")</f>
        <v>VITAL JUGOS</v>
      </c>
      <c r="C440" s="3">
        <v>48</v>
      </c>
      <c r="D440" s="3" t="s">
        <v>149</v>
      </c>
      <c r="E440" s="3">
        <v>7</v>
      </c>
      <c r="F440" s="12"/>
    </row>
    <row r="441" spans="1:6" x14ac:dyDescent="0.25">
      <c r="A441" s="3" t="s">
        <v>32</v>
      </c>
      <c r="B441" s="3" t="str">
        <f>IFERROR(INDEX(Clients[Client_Name],MATCH(Table2[[#This Row],[Client_Code]],Clients[Client_Code],0)),"")</f>
        <v>VITAL JUGOS</v>
      </c>
      <c r="C441" s="3">
        <v>48</v>
      </c>
      <c r="D441" s="3" t="s">
        <v>149</v>
      </c>
      <c r="E441" s="3">
        <v>8</v>
      </c>
      <c r="F441" s="12">
        <v>0</v>
      </c>
    </row>
    <row r="442" spans="1:6" x14ac:dyDescent="0.25">
      <c r="A442" s="3" t="s">
        <v>32</v>
      </c>
      <c r="B442" s="3" t="str">
        <f>IFERROR(INDEX(Clients[Client_Name],MATCH(Table2[[#This Row],[Client_Code]],Clients[Client_Code],0)),"")</f>
        <v>VITAL JUGOS</v>
      </c>
      <c r="C442" s="3">
        <v>48</v>
      </c>
      <c r="D442" s="3" t="s">
        <v>149</v>
      </c>
      <c r="E442" s="3">
        <v>9</v>
      </c>
      <c r="F442" s="12">
        <v>0</v>
      </c>
    </row>
    <row r="443" spans="1:6" x14ac:dyDescent="0.25">
      <c r="A443" s="3" t="s">
        <v>32</v>
      </c>
      <c r="B443" s="3" t="str">
        <f>IFERROR(INDEX(Clients[Client_Name],MATCH(Table2[[#This Row],[Client_Code]],Clients[Client_Code],0)),"")</f>
        <v>VITAL JUGOS</v>
      </c>
      <c r="C443" s="3">
        <v>48</v>
      </c>
      <c r="D443" s="3" t="s">
        <v>149</v>
      </c>
      <c r="E443" s="3">
        <v>10</v>
      </c>
      <c r="F443" s="12">
        <v>0</v>
      </c>
    </row>
    <row r="444" spans="1:6" x14ac:dyDescent="0.25">
      <c r="A444" s="3" t="s">
        <v>32</v>
      </c>
      <c r="B444" s="3" t="str">
        <f>IFERROR(INDEX(Clients[Client_Name],MATCH(Table2[[#This Row],[Client_Code]],Clients[Client_Code],0)),"")</f>
        <v>VITAL JUGOS</v>
      </c>
      <c r="C444" s="3">
        <v>48</v>
      </c>
      <c r="D444" s="3" t="s">
        <v>149</v>
      </c>
      <c r="E444" s="3">
        <v>11</v>
      </c>
      <c r="F444" s="12">
        <v>0</v>
      </c>
    </row>
    <row r="445" spans="1:6" x14ac:dyDescent="0.25">
      <c r="A445" s="3" t="s">
        <v>32</v>
      </c>
      <c r="B445" s="3" t="str">
        <f>IFERROR(INDEX(Clients[Client_Name],MATCH(Table2[[#This Row],[Client_Code]],Clients[Client_Code],0)),"")</f>
        <v>VITAL JUGOS</v>
      </c>
      <c r="C445" s="3">
        <v>48</v>
      </c>
      <c r="D445" s="3" t="s">
        <v>149</v>
      </c>
      <c r="E445" s="3">
        <v>12</v>
      </c>
      <c r="F445" s="12">
        <v>0</v>
      </c>
    </row>
    <row r="446" spans="1:6" x14ac:dyDescent="0.25">
      <c r="A446" s="3" t="s">
        <v>32</v>
      </c>
      <c r="B446" s="3" t="str">
        <f>IFERROR(INDEX(Clients[Client_Name],MATCH(Table2[[#This Row],[Client_Code]],Clients[Client_Code],0)),"")</f>
        <v>WALMART</v>
      </c>
      <c r="C446" s="3">
        <v>49</v>
      </c>
      <c r="D446" s="3" t="s">
        <v>149</v>
      </c>
      <c r="E446" s="3">
        <v>1</v>
      </c>
      <c r="F446" s="12">
        <v>14620023</v>
      </c>
    </row>
    <row r="447" spans="1:6" x14ac:dyDescent="0.25">
      <c r="A447" s="3" t="s">
        <v>32</v>
      </c>
      <c r="B447" s="3" t="str">
        <f>IFERROR(INDEX(Clients[Client_Name],MATCH(Table2[[#This Row],[Client_Code]],Clients[Client_Code],0)),"")</f>
        <v>WALMART</v>
      </c>
      <c r="C447" s="3">
        <v>49</v>
      </c>
      <c r="D447" s="3" t="s">
        <v>149</v>
      </c>
      <c r="E447" s="3">
        <v>2</v>
      </c>
      <c r="F447" s="12">
        <v>12075799</v>
      </c>
    </row>
    <row r="448" spans="1:6" x14ac:dyDescent="0.25">
      <c r="A448" s="3" t="s">
        <v>32</v>
      </c>
      <c r="B448" s="3" t="str">
        <f>IFERROR(INDEX(Clients[Client_Name],MATCH(Table2[[#This Row],[Client_Code]],Clients[Client_Code],0)),"")</f>
        <v>WALMART</v>
      </c>
      <c r="C448" s="3">
        <v>49</v>
      </c>
      <c r="D448" s="3" t="s">
        <v>149</v>
      </c>
      <c r="E448" s="3">
        <v>3</v>
      </c>
      <c r="F448" s="12">
        <v>23019544</v>
      </c>
    </row>
    <row r="449" spans="1:6" x14ac:dyDescent="0.25">
      <c r="A449" s="3" t="s">
        <v>32</v>
      </c>
      <c r="B449" s="3" t="str">
        <f>IFERROR(INDEX(Clients[Client_Name],MATCH(Table2[[#This Row],[Client_Code]],Clients[Client_Code],0)),"")</f>
        <v>WALMART</v>
      </c>
      <c r="C449" s="3">
        <v>49</v>
      </c>
      <c r="D449" s="3" t="s">
        <v>149</v>
      </c>
      <c r="E449" s="3">
        <v>4</v>
      </c>
      <c r="F449" s="12">
        <v>28069070</v>
      </c>
    </row>
    <row r="450" spans="1:6" x14ac:dyDescent="0.25">
      <c r="A450" s="3" t="s">
        <v>32</v>
      </c>
      <c r="B450" s="3" t="str">
        <f>IFERROR(INDEX(Clients[Client_Name],MATCH(Table2[[#This Row],[Client_Code]],Clients[Client_Code],0)),"")</f>
        <v>WALMART</v>
      </c>
      <c r="C450" s="3">
        <v>49</v>
      </c>
      <c r="D450" s="3" t="s">
        <v>149</v>
      </c>
      <c r="E450" s="3">
        <v>5</v>
      </c>
      <c r="F450" s="12">
        <v>32500850</v>
      </c>
    </row>
    <row r="451" spans="1:6" x14ac:dyDescent="0.25">
      <c r="A451" s="3" t="s">
        <v>32</v>
      </c>
      <c r="B451" s="3" t="str">
        <f>IFERROR(INDEX(Clients[Client_Name],MATCH(Table2[[#This Row],[Client_Code]],Clients[Client_Code],0)),"")</f>
        <v>WALMART</v>
      </c>
      <c r="C451" s="3">
        <v>49</v>
      </c>
      <c r="D451" s="3" t="s">
        <v>149</v>
      </c>
      <c r="E451" s="3">
        <v>6</v>
      </c>
      <c r="F451" s="12">
        <v>36559372</v>
      </c>
    </row>
    <row r="452" spans="1:6" x14ac:dyDescent="0.25">
      <c r="A452" s="3" t="s">
        <v>32</v>
      </c>
      <c r="B452" s="3" t="str">
        <f>IFERROR(INDEX(Clients[Client_Name],MATCH(Table2[[#This Row],[Client_Code]],Clients[Client_Code],0)),"")</f>
        <v>WALMART</v>
      </c>
      <c r="C452" s="3">
        <v>49</v>
      </c>
      <c r="D452" s="3" t="s">
        <v>149</v>
      </c>
      <c r="E452" s="3">
        <v>7</v>
      </c>
      <c r="F452" s="12">
        <v>48638036</v>
      </c>
    </row>
    <row r="453" spans="1:6" x14ac:dyDescent="0.25">
      <c r="A453" s="3" t="s">
        <v>62</v>
      </c>
      <c r="B453" s="3" t="str">
        <f>IFERROR(INDEX(Clients[Client_Name],MATCH(Table2[[#This Row],[Client_Code]],Clients[Client_Code],0)),"")</f>
        <v>LO VALLEDOR</v>
      </c>
      <c r="C453" s="3">
        <v>1054</v>
      </c>
      <c r="D453" s="3" t="s">
        <v>38</v>
      </c>
      <c r="E453" s="3">
        <v>1</v>
      </c>
      <c r="F453" s="12">
        <v>845879</v>
      </c>
    </row>
    <row r="454" spans="1:6" x14ac:dyDescent="0.25">
      <c r="A454" s="3" t="s">
        <v>32</v>
      </c>
      <c r="B454" s="3" t="str">
        <f>IFERROR(INDEX(Clients[Client_Name],MATCH(Table2[[#This Row],[Client_Code]],Clients[Client_Code],0)),"")</f>
        <v>WALMART</v>
      </c>
      <c r="C454" s="3">
        <v>49</v>
      </c>
      <c r="D454" s="3" t="s">
        <v>149</v>
      </c>
      <c r="E454" s="3">
        <v>8</v>
      </c>
      <c r="F454" s="12">
        <v>51279652</v>
      </c>
    </row>
    <row r="455" spans="1:6" x14ac:dyDescent="0.25">
      <c r="A455" s="3" t="s">
        <v>32</v>
      </c>
      <c r="B455" s="3" t="str">
        <f>IFERROR(INDEX(Clients[Client_Name],MATCH(Table2[[#This Row],[Client_Code]],Clients[Client_Code],0)),"")</f>
        <v>WALMART</v>
      </c>
      <c r="C455" s="3">
        <v>49</v>
      </c>
      <c r="D455" s="3" t="s">
        <v>149</v>
      </c>
      <c r="E455" s="3">
        <v>9</v>
      </c>
      <c r="F455" s="12">
        <v>29944225</v>
      </c>
    </row>
    <row r="456" spans="1:6" x14ac:dyDescent="0.25">
      <c r="A456" s="3" t="s">
        <v>32</v>
      </c>
      <c r="B456" s="3" t="str">
        <f>IFERROR(INDEX(Clients[Client_Name],MATCH(Table2[[#This Row],[Client_Code]],Clients[Client_Code],0)),"")</f>
        <v>WALMART</v>
      </c>
      <c r="C456" s="3">
        <v>49</v>
      </c>
      <c r="D456" s="3" t="s">
        <v>149</v>
      </c>
      <c r="E456" s="3">
        <v>10</v>
      </c>
      <c r="F456" s="12">
        <v>27347145</v>
      </c>
    </row>
    <row r="457" spans="1:6" x14ac:dyDescent="0.25">
      <c r="A457" s="3" t="s">
        <v>32</v>
      </c>
      <c r="B457" s="3" t="str">
        <f>IFERROR(INDEX(Clients[Client_Name],MATCH(Table2[[#This Row],[Client_Code]],Clients[Client_Code],0)),"")</f>
        <v>WALMART</v>
      </c>
      <c r="C457" s="3">
        <v>49</v>
      </c>
      <c r="D457" s="3" t="s">
        <v>149</v>
      </c>
      <c r="E457" s="3">
        <v>11</v>
      </c>
      <c r="F457" s="12">
        <v>12719202</v>
      </c>
    </row>
    <row r="458" spans="1:6" x14ac:dyDescent="0.25">
      <c r="A458" s="3" t="s">
        <v>32</v>
      </c>
      <c r="B458" s="3" t="str">
        <f>IFERROR(INDEX(Clients[Client_Name],MATCH(Table2[[#This Row],[Client_Code]],Clients[Client_Code],0)),"")</f>
        <v>WALMART</v>
      </c>
      <c r="C458" s="3">
        <v>49</v>
      </c>
      <c r="D458" s="3" t="s">
        <v>149</v>
      </c>
      <c r="E458" s="3">
        <v>12</v>
      </c>
      <c r="F458" s="12">
        <v>16436145</v>
      </c>
    </row>
    <row r="459" spans="1:6" x14ac:dyDescent="0.25">
      <c r="A459" s="3" t="s">
        <v>32</v>
      </c>
      <c r="B459" s="3" t="str">
        <f>IFERROR(INDEX(Clients[Client_Name],MATCH(Table2[[#This Row],[Client_Code]],Clients[Client_Code],0)),"")</f>
        <v>AGROCOMMERCE</v>
      </c>
      <c r="C459" s="3">
        <v>3</v>
      </c>
      <c r="D459" s="3" t="s">
        <v>149</v>
      </c>
      <c r="E459" s="3">
        <v>1</v>
      </c>
      <c r="F459" s="12">
        <v>0</v>
      </c>
    </row>
    <row r="460" spans="1:6" x14ac:dyDescent="0.25">
      <c r="A460" s="3" t="s">
        <v>32</v>
      </c>
      <c r="B460" s="3" t="str">
        <f>IFERROR(INDEX(Clients[Client_Name],MATCH(Table2[[#This Row],[Client_Code]],Clients[Client_Code],0)),"")</f>
        <v>AGROCOMMERCE</v>
      </c>
      <c r="C460" s="3">
        <v>3</v>
      </c>
      <c r="D460" s="3" t="s">
        <v>149</v>
      </c>
      <c r="E460" s="3">
        <v>2</v>
      </c>
      <c r="F460" s="12">
        <v>0</v>
      </c>
    </row>
    <row r="461" spans="1:6" x14ac:dyDescent="0.25">
      <c r="A461" s="3" t="s">
        <v>32</v>
      </c>
      <c r="B461" s="3" t="str">
        <f>IFERROR(INDEX(Clients[Client_Name],MATCH(Table2[[#This Row],[Client_Code]],Clients[Client_Code],0)),"")</f>
        <v>AGROCOMMERCE</v>
      </c>
      <c r="C461" s="3">
        <v>3</v>
      </c>
      <c r="D461" s="3" t="s">
        <v>149</v>
      </c>
      <c r="E461" s="3">
        <v>3</v>
      </c>
      <c r="F461" s="12">
        <v>0</v>
      </c>
    </row>
    <row r="462" spans="1:6" x14ac:dyDescent="0.25">
      <c r="A462" s="3" t="s">
        <v>32</v>
      </c>
      <c r="B462" s="3" t="str">
        <f>IFERROR(INDEX(Clients[Client_Name],MATCH(Table2[[#This Row],[Client_Code]],Clients[Client_Code],0)),"")</f>
        <v>AGROCOMMERCE</v>
      </c>
      <c r="C462" s="3">
        <v>3</v>
      </c>
      <c r="D462" s="3" t="s">
        <v>149</v>
      </c>
      <c r="E462" s="3">
        <v>4</v>
      </c>
      <c r="F462" s="12">
        <v>0</v>
      </c>
    </row>
    <row r="463" spans="1:6" x14ac:dyDescent="0.25">
      <c r="A463" s="3" t="s">
        <v>32</v>
      </c>
      <c r="B463" s="3" t="str">
        <f>IFERROR(INDEX(Clients[Client_Name],MATCH(Table2[[#This Row],[Client_Code]],Clients[Client_Code],0)),"")</f>
        <v>AGROCOMMERCE</v>
      </c>
      <c r="C463" s="3">
        <v>3</v>
      </c>
      <c r="D463" s="3" t="s">
        <v>149</v>
      </c>
      <c r="E463" s="3">
        <v>5</v>
      </c>
      <c r="F463" s="12">
        <v>0</v>
      </c>
    </row>
    <row r="464" spans="1:6" x14ac:dyDescent="0.25">
      <c r="A464" s="3" t="s">
        <v>32</v>
      </c>
      <c r="B464" s="3" t="str">
        <f>IFERROR(INDEX(Clients[Client_Name],MATCH(Table2[[#This Row],[Client_Code]],Clients[Client_Code],0)),"")</f>
        <v>AGROCOMMERCE</v>
      </c>
      <c r="C464" s="3">
        <v>3</v>
      </c>
      <c r="D464" s="3" t="s">
        <v>149</v>
      </c>
      <c r="E464" s="3">
        <v>6</v>
      </c>
      <c r="F464" s="12">
        <v>0</v>
      </c>
    </row>
    <row r="465" spans="1:6" x14ac:dyDescent="0.25">
      <c r="A465" s="3" t="s">
        <v>32</v>
      </c>
      <c r="B465" s="3" t="str">
        <f>IFERROR(INDEX(Clients[Client_Name],MATCH(Table2[[#This Row],[Client_Code]],Clients[Client_Code],0)),"")</f>
        <v>AGROCOMMERCE</v>
      </c>
      <c r="C465" s="3">
        <v>3</v>
      </c>
      <c r="D465" s="3" t="s">
        <v>149</v>
      </c>
      <c r="E465" s="3">
        <v>7</v>
      </c>
      <c r="F465" s="12">
        <v>0</v>
      </c>
    </row>
    <row r="466" spans="1:6" x14ac:dyDescent="0.25">
      <c r="A466" s="3" t="s">
        <v>62</v>
      </c>
      <c r="B466" s="3" t="str">
        <f>IFERROR(INDEX(Clients[Client_Name],MATCH(Table2[[#This Row],[Client_Code]],Clients[Client_Code],0)),"")</f>
        <v>TRANSPORTE CATALAN Y CATALAN</v>
      </c>
      <c r="C466" s="3">
        <v>1078</v>
      </c>
      <c r="D466" s="3" t="s">
        <v>38</v>
      </c>
      <c r="E466" s="3">
        <v>4</v>
      </c>
      <c r="F466" s="12">
        <v>53387</v>
      </c>
    </row>
    <row r="467" spans="1:6" x14ac:dyDescent="0.25">
      <c r="A467" s="3" t="s">
        <v>32</v>
      </c>
      <c r="B467" s="3" t="str">
        <f>IFERROR(INDEX(Clients[Client_Name],MATCH(Table2[[#This Row],[Client_Code]],Clients[Client_Code],0)),"")</f>
        <v>RAPA NUI</v>
      </c>
      <c r="C467" s="3">
        <v>1047</v>
      </c>
      <c r="D467" s="3" t="s">
        <v>149</v>
      </c>
      <c r="E467" s="3">
        <v>8</v>
      </c>
      <c r="F467" s="12">
        <v>795160</v>
      </c>
    </row>
    <row r="468" spans="1:6" x14ac:dyDescent="0.25">
      <c r="A468" s="3" t="s">
        <v>32</v>
      </c>
      <c r="B468" s="3" t="str">
        <f>IFERROR(INDEX(Clients[Client_Name],MATCH(Table2[[#This Row],[Client_Code]],Clients[Client_Code],0)),"")</f>
        <v>AGROCOMMERCE</v>
      </c>
      <c r="C468" s="3">
        <v>3</v>
      </c>
      <c r="D468" s="3" t="s">
        <v>149</v>
      </c>
      <c r="E468" s="3">
        <v>8</v>
      </c>
      <c r="F468" s="12">
        <v>0</v>
      </c>
    </row>
    <row r="469" spans="1:6" x14ac:dyDescent="0.25">
      <c r="A469" s="3" t="s">
        <v>32</v>
      </c>
      <c r="B469" s="3" t="str">
        <f>IFERROR(INDEX(Clients[Client_Name],MATCH(Table2[[#This Row],[Client_Code]],Clients[Client_Code],0)),"")</f>
        <v>AGROCOMMERCE</v>
      </c>
      <c r="C469" s="3">
        <v>3</v>
      </c>
      <c r="D469" s="3" t="s">
        <v>149</v>
      </c>
      <c r="E469" s="3">
        <v>9</v>
      </c>
      <c r="F469" s="12">
        <v>0</v>
      </c>
    </row>
    <row r="470" spans="1:6" x14ac:dyDescent="0.25">
      <c r="A470" s="3" t="s">
        <v>32</v>
      </c>
      <c r="B470" s="3" t="str">
        <f>IFERROR(INDEX(Clients[Client_Name],MATCH(Table2[[#This Row],[Client_Code]],Clients[Client_Code],0)),"")</f>
        <v>AGROCOMMERCE</v>
      </c>
      <c r="C470" s="3">
        <v>3</v>
      </c>
      <c r="D470" s="3" t="s">
        <v>149</v>
      </c>
      <c r="E470" s="3">
        <v>10</v>
      </c>
      <c r="F470" s="12">
        <v>0</v>
      </c>
    </row>
    <row r="471" spans="1:6" x14ac:dyDescent="0.25">
      <c r="A471" s="3" t="s">
        <v>32</v>
      </c>
      <c r="B471" s="3" t="str">
        <f>IFERROR(INDEX(Clients[Client_Name],MATCH(Table2[[#This Row],[Client_Code]],Clients[Client_Code],0)),"")</f>
        <v>AGROCOMMERCE</v>
      </c>
      <c r="C471" s="3">
        <v>3</v>
      </c>
      <c r="D471" s="3" t="s">
        <v>149</v>
      </c>
      <c r="E471" s="3">
        <v>11</v>
      </c>
      <c r="F471" s="12">
        <v>0</v>
      </c>
    </row>
    <row r="472" spans="1:6" x14ac:dyDescent="0.25">
      <c r="A472" s="3" t="s">
        <v>32</v>
      </c>
      <c r="B472" s="3" t="str">
        <f>IFERROR(INDEX(Clients[Client_Name],MATCH(Table2[[#This Row],[Client_Code]],Clients[Client_Code],0)),"")</f>
        <v>AGROCOMMERCE</v>
      </c>
      <c r="C472" s="3">
        <v>3</v>
      </c>
      <c r="D472" s="3" t="s">
        <v>149</v>
      </c>
      <c r="E472" s="3">
        <v>12</v>
      </c>
      <c r="F472" s="12">
        <v>0</v>
      </c>
    </row>
    <row r="473" spans="1:6" x14ac:dyDescent="0.25">
      <c r="A473" s="3" t="s">
        <v>32</v>
      </c>
      <c r="B473" s="3" t="str">
        <f>IFERROR(INDEX(Clients[Client_Name],MATCH(Table2[[#This Row],[Client_Code]],Clients[Client_Code],0)),"")</f>
        <v>ALTAS CUMBRES</v>
      </c>
      <c r="C473" s="3">
        <v>11</v>
      </c>
      <c r="D473" s="3" t="s">
        <v>149</v>
      </c>
      <c r="E473" s="3">
        <v>1</v>
      </c>
      <c r="F473" s="12">
        <v>0</v>
      </c>
    </row>
    <row r="474" spans="1:6" x14ac:dyDescent="0.25">
      <c r="A474" s="3" t="s">
        <v>32</v>
      </c>
      <c r="B474" s="3" t="str">
        <f>IFERROR(INDEX(Clients[Client_Name],MATCH(Table2[[#This Row],[Client_Code]],Clients[Client_Code],0)),"")</f>
        <v>ALTAS CUMBRES</v>
      </c>
      <c r="C474" s="3">
        <v>11</v>
      </c>
      <c r="D474" s="3" t="s">
        <v>149</v>
      </c>
      <c r="E474" s="3">
        <v>2</v>
      </c>
      <c r="F474" s="12">
        <v>0</v>
      </c>
    </row>
    <row r="475" spans="1:6" x14ac:dyDescent="0.25">
      <c r="A475" s="3" t="s">
        <v>32</v>
      </c>
      <c r="B475" s="3" t="str">
        <f>IFERROR(INDEX(Clients[Client_Name],MATCH(Table2[[#This Row],[Client_Code]],Clients[Client_Code],0)),"")</f>
        <v>ALTAS CUMBRES</v>
      </c>
      <c r="C475" s="3">
        <v>11</v>
      </c>
      <c r="D475" s="3" t="s">
        <v>149</v>
      </c>
      <c r="E475" s="3">
        <v>3</v>
      </c>
      <c r="F475" s="12">
        <v>0</v>
      </c>
    </row>
    <row r="476" spans="1:6" x14ac:dyDescent="0.25">
      <c r="A476" s="3" t="s">
        <v>32</v>
      </c>
      <c r="B476" s="3" t="str">
        <f>IFERROR(INDEX(Clients[Client_Name],MATCH(Table2[[#This Row],[Client_Code]],Clients[Client_Code],0)),"")</f>
        <v>ALTAS CUMBRES</v>
      </c>
      <c r="C476" s="3">
        <v>11</v>
      </c>
      <c r="D476" s="3" t="s">
        <v>149</v>
      </c>
      <c r="E476" s="3">
        <v>4</v>
      </c>
      <c r="F476" s="12">
        <v>0</v>
      </c>
    </row>
    <row r="477" spans="1:6" x14ac:dyDescent="0.25">
      <c r="A477" s="3" t="s">
        <v>32</v>
      </c>
      <c r="B477" s="3" t="str">
        <f>IFERROR(INDEX(Clients[Client_Name],MATCH(Table2[[#This Row],[Client_Code]],Clients[Client_Code],0)),"")</f>
        <v>ALTAS CUMBRES</v>
      </c>
      <c r="C477" s="3">
        <v>11</v>
      </c>
      <c r="D477" s="3" t="s">
        <v>149</v>
      </c>
      <c r="E477" s="3">
        <v>5</v>
      </c>
      <c r="F477" s="12">
        <v>0</v>
      </c>
    </row>
    <row r="478" spans="1:6" x14ac:dyDescent="0.25">
      <c r="A478" s="3" t="s">
        <v>32</v>
      </c>
      <c r="B478" s="3" t="str">
        <f>IFERROR(INDEX(Clients[Client_Name],MATCH(Table2[[#This Row],[Client_Code]],Clients[Client_Code],0)),"")</f>
        <v>ALTAS CUMBRES</v>
      </c>
      <c r="C478" s="3">
        <v>11</v>
      </c>
      <c r="D478" s="3" t="s">
        <v>149</v>
      </c>
      <c r="E478" s="3">
        <v>6</v>
      </c>
      <c r="F478" s="12">
        <v>0</v>
      </c>
    </row>
    <row r="479" spans="1:6" x14ac:dyDescent="0.25">
      <c r="A479" s="3" t="s">
        <v>32</v>
      </c>
      <c r="B479" s="3" t="str">
        <f>IFERROR(INDEX(Clients[Client_Name],MATCH(Table2[[#This Row],[Client_Code]],Clients[Client_Code],0)),"")</f>
        <v>ALTAS CUMBRES</v>
      </c>
      <c r="C479" s="3">
        <v>11</v>
      </c>
      <c r="D479" s="3" t="s">
        <v>149</v>
      </c>
      <c r="E479" s="3">
        <v>7</v>
      </c>
      <c r="F479" s="12">
        <v>0</v>
      </c>
    </row>
    <row r="480" spans="1:6" x14ac:dyDescent="0.25">
      <c r="A480" s="3" t="s">
        <v>32</v>
      </c>
      <c r="B480" s="3" t="str">
        <f>IFERROR(INDEX(Clients[Client_Name],MATCH(Table2[[#This Row],[Client_Code]],Clients[Client_Code],0)),"")</f>
        <v>ALTAS CUMBRES</v>
      </c>
      <c r="C480" s="3">
        <v>11</v>
      </c>
      <c r="D480" s="3" t="s">
        <v>149</v>
      </c>
      <c r="E480" s="3">
        <v>8</v>
      </c>
      <c r="F480" s="12">
        <v>0</v>
      </c>
    </row>
    <row r="481" spans="1:6" x14ac:dyDescent="0.25">
      <c r="A481" s="3" t="s">
        <v>32</v>
      </c>
      <c r="B481" s="3" t="str">
        <f>IFERROR(INDEX(Clients[Client_Name],MATCH(Table2[[#This Row],[Client_Code]],Clients[Client_Code],0)),"")</f>
        <v>ALTAS CUMBRES</v>
      </c>
      <c r="C481" s="3">
        <v>11</v>
      </c>
      <c r="D481" s="3" t="s">
        <v>149</v>
      </c>
      <c r="E481" s="3">
        <v>9</v>
      </c>
      <c r="F481" s="12">
        <v>0</v>
      </c>
    </row>
    <row r="482" spans="1:6" x14ac:dyDescent="0.25">
      <c r="A482" s="3" t="s">
        <v>32</v>
      </c>
      <c r="B482" s="3" t="str">
        <f>IFERROR(INDEX(Clients[Client_Name],MATCH(Table2[[#This Row],[Client_Code]],Clients[Client_Code],0)),"")</f>
        <v>ALTAS CUMBRES</v>
      </c>
      <c r="C482" s="3">
        <v>11</v>
      </c>
      <c r="D482" s="3" t="s">
        <v>149</v>
      </c>
      <c r="E482" s="3">
        <v>10</v>
      </c>
      <c r="F482" s="12">
        <v>0</v>
      </c>
    </row>
    <row r="483" spans="1:6" x14ac:dyDescent="0.25">
      <c r="A483" s="3" t="s">
        <v>32</v>
      </c>
      <c r="B483" s="3" t="str">
        <f>IFERROR(INDEX(Clients[Client_Name],MATCH(Table2[[#This Row],[Client_Code]],Clients[Client_Code],0)),"")</f>
        <v>ALTAS CUMBRES</v>
      </c>
      <c r="C483" s="3">
        <v>11</v>
      </c>
      <c r="D483" s="3" t="s">
        <v>149</v>
      </c>
      <c r="E483" s="3">
        <v>11</v>
      </c>
      <c r="F483" s="12">
        <v>0</v>
      </c>
    </row>
    <row r="484" spans="1:6" x14ac:dyDescent="0.25">
      <c r="A484" s="3" t="s">
        <v>32</v>
      </c>
      <c r="B484" s="3" t="str">
        <f>IFERROR(INDEX(Clients[Client_Name],MATCH(Table2[[#This Row],[Client_Code]],Clients[Client_Code],0)),"")</f>
        <v>ALTAS CUMBRES</v>
      </c>
      <c r="C484" s="3">
        <v>11</v>
      </c>
      <c r="D484" s="3" t="s">
        <v>149</v>
      </c>
      <c r="E484" s="3">
        <v>12</v>
      </c>
      <c r="F484" s="12">
        <v>0</v>
      </c>
    </row>
    <row r="485" spans="1:6" x14ac:dyDescent="0.25">
      <c r="A485" s="3" t="s">
        <v>32</v>
      </c>
      <c r="B485" s="3" t="str">
        <f>IFERROR(INDEX(Clients[Client_Name],MATCH(Table2[[#This Row],[Client_Code]],Clients[Client_Code],0)),"")</f>
        <v>COEXCA</v>
      </c>
      <c r="C485" s="3">
        <v>15</v>
      </c>
      <c r="D485" s="3" t="s">
        <v>149</v>
      </c>
      <c r="E485" s="3">
        <v>1</v>
      </c>
      <c r="F485" s="12">
        <v>0</v>
      </c>
    </row>
    <row r="486" spans="1:6" x14ac:dyDescent="0.25">
      <c r="A486" s="3" t="s">
        <v>32</v>
      </c>
      <c r="B486" s="3" t="str">
        <f>IFERROR(INDEX(Clients[Client_Name],MATCH(Table2[[#This Row],[Client_Code]],Clients[Client_Code],0)),"")</f>
        <v>COEXCA</v>
      </c>
      <c r="C486" s="3">
        <v>15</v>
      </c>
      <c r="D486" s="3" t="s">
        <v>149</v>
      </c>
      <c r="E486" s="3">
        <v>2</v>
      </c>
      <c r="F486" s="12">
        <v>0</v>
      </c>
    </row>
    <row r="487" spans="1:6" x14ac:dyDescent="0.25">
      <c r="A487" s="3" t="s">
        <v>32</v>
      </c>
      <c r="B487" s="3" t="str">
        <f>IFERROR(INDEX(Clients[Client_Name],MATCH(Table2[[#This Row],[Client_Code]],Clients[Client_Code],0)),"")</f>
        <v>COEXCA</v>
      </c>
      <c r="C487" s="3">
        <v>15</v>
      </c>
      <c r="D487" s="3" t="s">
        <v>149</v>
      </c>
      <c r="E487" s="3">
        <v>3</v>
      </c>
      <c r="F487" s="12">
        <v>0</v>
      </c>
    </row>
    <row r="488" spans="1:6" x14ac:dyDescent="0.25">
      <c r="A488" s="3" t="s">
        <v>32</v>
      </c>
      <c r="B488" s="3" t="str">
        <f>IFERROR(INDEX(Clients[Client_Name],MATCH(Table2[[#This Row],[Client_Code]],Clients[Client_Code],0)),"")</f>
        <v>COEXCA</v>
      </c>
      <c r="C488" s="3">
        <v>15</v>
      </c>
      <c r="D488" s="3" t="s">
        <v>149</v>
      </c>
      <c r="E488" s="3">
        <v>4</v>
      </c>
      <c r="F488" s="12">
        <v>0</v>
      </c>
    </row>
    <row r="489" spans="1:6" x14ac:dyDescent="0.25">
      <c r="A489" s="3" t="s">
        <v>32</v>
      </c>
      <c r="B489" s="3" t="str">
        <f>IFERROR(INDEX(Clients[Client_Name],MATCH(Table2[[#This Row],[Client_Code]],Clients[Client_Code],0)),"")</f>
        <v>COEXCA</v>
      </c>
      <c r="C489" s="3">
        <v>15</v>
      </c>
      <c r="D489" s="3" t="s">
        <v>149</v>
      </c>
      <c r="E489" s="3">
        <v>5</v>
      </c>
      <c r="F489" s="12">
        <v>0</v>
      </c>
    </row>
    <row r="490" spans="1:6" x14ac:dyDescent="0.25">
      <c r="A490" s="3" t="s">
        <v>32</v>
      </c>
      <c r="B490" s="3" t="str">
        <f>IFERROR(INDEX(Clients[Client_Name],MATCH(Table2[[#This Row],[Client_Code]],Clients[Client_Code],0)),"")</f>
        <v>COEXCA</v>
      </c>
      <c r="C490" s="3">
        <v>15</v>
      </c>
      <c r="D490" s="3" t="s">
        <v>149</v>
      </c>
      <c r="E490" s="3">
        <v>6</v>
      </c>
      <c r="F490" s="12">
        <v>0</v>
      </c>
    </row>
    <row r="491" spans="1:6" x14ac:dyDescent="0.25">
      <c r="A491" s="3" t="s">
        <v>32</v>
      </c>
      <c r="B491" s="3" t="str">
        <f>IFERROR(INDEX(Clients[Client_Name],MATCH(Table2[[#This Row],[Client_Code]],Clients[Client_Code],0)),"")</f>
        <v>COEXCA</v>
      </c>
      <c r="C491" s="3">
        <v>15</v>
      </c>
      <c r="D491" s="3" t="s">
        <v>149</v>
      </c>
      <c r="E491" s="3">
        <v>7</v>
      </c>
      <c r="F491" s="12">
        <v>0</v>
      </c>
    </row>
    <row r="492" spans="1:6" x14ac:dyDescent="0.25">
      <c r="A492" s="3" t="s">
        <v>32</v>
      </c>
      <c r="B492" s="3" t="str">
        <f>IFERROR(INDEX(Clients[Client_Name],MATCH(Table2[[#This Row],[Client_Code]],Clients[Client_Code],0)),"")</f>
        <v>COEXCA</v>
      </c>
      <c r="C492" s="3">
        <v>15</v>
      </c>
      <c r="D492" s="3" t="s">
        <v>149</v>
      </c>
      <c r="E492" s="3">
        <v>8</v>
      </c>
      <c r="F492" s="12">
        <v>0</v>
      </c>
    </row>
    <row r="493" spans="1:6" x14ac:dyDescent="0.25">
      <c r="A493" s="3" t="s">
        <v>32</v>
      </c>
      <c r="B493" s="3" t="str">
        <f>IFERROR(INDEX(Clients[Client_Name],MATCH(Table2[[#This Row],[Client_Code]],Clients[Client_Code],0)),"")</f>
        <v>COEXCA</v>
      </c>
      <c r="C493" s="3">
        <v>15</v>
      </c>
      <c r="D493" s="3" t="s">
        <v>149</v>
      </c>
      <c r="E493" s="3">
        <v>9</v>
      </c>
      <c r="F493" s="12">
        <v>0</v>
      </c>
    </row>
    <row r="494" spans="1:6" x14ac:dyDescent="0.25">
      <c r="A494" s="3" t="s">
        <v>32</v>
      </c>
      <c r="B494" s="3" t="str">
        <f>IFERROR(INDEX(Clients[Client_Name],MATCH(Table2[[#This Row],[Client_Code]],Clients[Client_Code],0)),"")</f>
        <v>COEXCA</v>
      </c>
      <c r="C494" s="3">
        <v>15</v>
      </c>
      <c r="D494" s="3" t="s">
        <v>149</v>
      </c>
      <c r="E494" s="3">
        <v>10</v>
      </c>
      <c r="F494" s="12">
        <v>0</v>
      </c>
    </row>
    <row r="495" spans="1:6" x14ac:dyDescent="0.25">
      <c r="A495" s="3" t="s">
        <v>32</v>
      </c>
      <c r="B495" s="3" t="str">
        <f>IFERROR(INDEX(Clients[Client_Name],MATCH(Table2[[#This Row],[Client_Code]],Clients[Client_Code],0)),"")</f>
        <v>COEXCA</v>
      </c>
      <c r="C495" s="3">
        <v>15</v>
      </c>
      <c r="D495" s="3" t="s">
        <v>149</v>
      </c>
      <c r="E495" s="3">
        <v>11</v>
      </c>
      <c r="F495" s="12">
        <v>0</v>
      </c>
    </row>
    <row r="496" spans="1:6" x14ac:dyDescent="0.25">
      <c r="A496" s="3" t="s">
        <v>32</v>
      </c>
      <c r="B496" s="3" t="str">
        <f>IFERROR(INDEX(Clients[Client_Name],MATCH(Table2[[#This Row],[Client_Code]],Clients[Client_Code],0)),"")</f>
        <v>COEXCA</v>
      </c>
      <c r="C496" s="3">
        <v>15</v>
      </c>
      <c r="D496" s="3" t="s">
        <v>149</v>
      </c>
      <c r="E496" s="3">
        <v>12</v>
      </c>
      <c r="F496" s="12">
        <v>0</v>
      </c>
    </row>
    <row r="497" spans="1:6" x14ac:dyDescent="0.25">
      <c r="A497" s="3" t="s">
        <v>62</v>
      </c>
      <c r="B497" s="3" t="str">
        <f>IFERROR(INDEX(Clients[Client_Name],MATCH(Table2[[#This Row],[Client_Code]],Clients[Client_Code],0)),"")</f>
        <v>TRANSPORTE CATALAN Y CATALAN</v>
      </c>
      <c r="C497" s="3">
        <v>1078</v>
      </c>
      <c r="D497" s="3" t="s">
        <v>38</v>
      </c>
      <c r="E497" s="3">
        <v>1</v>
      </c>
      <c r="F497" s="12">
        <v>52834</v>
      </c>
    </row>
    <row r="498" spans="1:6" x14ac:dyDescent="0.25">
      <c r="A498" s="3" t="s">
        <v>62</v>
      </c>
      <c r="B498" s="3" t="str">
        <f>IFERROR(INDEX(Clients[Client_Name],MATCH(Table2[[#This Row],[Client_Code]],Clients[Client_Code],0)),"")</f>
        <v>TRANSPORTE CATALAN Y CATALAN</v>
      </c>
      <c r="C498" s="3">
        <v>1078</v>
      </c>
      <c r="D498" s="3" t="s">
        <v>38</v>
      </c>
      <c r="E498" s="3">
        <v>2</v>
      </c>
      <c r="F498" s="12">
        <v>53038</v>
      </c>
    </row>
    <row r="499" spans="1:6" x14ac:dyDescent="0.25">
      <c r="A499" s="3" t="s">
        <v>62</v>
      </c>
      <c r="B499" s="3" t="str">
        <f>IFERROR(INDEX(Clients[Client_Name],MATCH(Table2[[#This Row],[Client_Code]],Clients[Client_Code],0)),"")</f>
        <v>TRANSPORTE CATALAN Y CATALAN</v>
      </c>
      <c r="C499" s="3">
        <v>1078</v>
      </c>
      <c r="D499" s="3" t="s">
        <v>38</v>
      </c>
      <c r="E499" s="3">
        <v>3</v>
      </c>
      <c r="F499" s="12">
        <v>53389</v>
      </c>
    </row>
    <row r="500" spans="1:6" x14ac:dyDescent="0.25">
      <c r="A500" s="3" t="s">
        <v>62</v>
      </c>
      <c r="B500" s="3" t="str">
        <f>IFERROR(INDEX(Clients[Client_Name],MATCH(Table2[[#This Row],[Client_Code]],Clients[Client_Code],0)),"")</f>
        <v>TRANSPORTE CATALAN Y CATALAN</v>
      </c>
      <c r="C500" s="3">
        <v>1078</v>
      </c>
      <c r="D500" s="3" t="s">
        <v>38</v>
      </c>
      <c r="E500" s="3">
        <v>5</v>
      </c>
      <c r="F500" s="12">
        <v>53966</v>
      </c>
    </row>
    <row r="501" spans="1:6" x14ac:dyDescent="0.25">
      <c r="A501" s="3" t="s">
        <v>62</v>
      </c>
      <c r="B501" s="3" t="str">
        <f>IFERROR(INDEX(Clients[Client_Name],MATCH(Table2[[#This Row],[Client_Code]],Clients[Client_Code],0)),"")</f>
        <v>TRANSPORTE CATALAN Y CATALAN</v>
      </c>
      <c r="C501" s="3">
        <v>1078</v>
      </c>
      <c r="D501" s="3" t="s">
        <v>38</v>
      </c>
      <c r="E501" s="3">
        <v>6</v>
      </c>
      <c r="F501" s="12"/>
    </row>
    <row r="502" spans="1:6" x14ac:dyDescent="0.25">
      <c r="A502" s="3" t="s">
        <v>62</v>
      </c>
      <c r="B502" s="3" t="str">
        <f>IFERROR(INDEX(Clients[Client_Name],MATCH(Table2[[#This Row],[Client_Code]],Clients[Client_Code],0)),"")</f>
        <v>TRANSPORTE CATALAN Y CATALAN</v>
      </c>
      <c r="C502" s="3">
        <v>1078</v>
      </c>
      <c r="D502" s="3" t="s">
        <v>38</v>
      </c>
      <c r="E502" s="3">
        <v>7</v>
      </c>
      <c r="F502" s="12"/>
    </row>
    <row r="503" spans="1:6" x14ac:dyDescent="0.25">
      <c r="A503" s="3" t="s">
        <v>62</v>
      </c>
      <c r="B503" s="3" t="str">
        <f>IFERROR(INDEX(Clients[Client_Name],MATCH(Table2[[#This Row],[Client_Code]],Clients[Client_Code],0)),"")</f>
        <v>TRANSPORTE CATALAN Y CATALAN</v>
      </c>
      <c r="C503" s="3">
        <v>1078</v>
      </c>
      <c r="D503" s="3" t="s">
        <v>38</v>
      </c>
      <c r="E503" s="3">
        <v>8</v>
      </c>
      <c r="F503" s="12">
        <v>54077</v>
      </c>
    </row>
    <row r="504" spans="1:6" x14ac:dyDescent="0.25">
      <c r="A504" s="3" t="s">
        <v>62</v>
      </c>
      <c r="B504" s="3" t="str">
        <f>IFERROR(INDEX(Clients[Client_Name],MATCH(Table2[[#This Row],[Client_Code]],Clients[Client_Code],0)),"")</f>
        <v>TRANSPORTE CATALAN Y CATALAN</v>
      </c>
      <c r="C504" s="3">
        <v>1078</v>
      </c>
      <c r="D504" s="3" t="s">
        <v>38</v>
      </c>
      <c r="E504" s="3">
        <v>9</v>
      </c>
      <c r="F504" s="12">
        <v>54267</v>
      </c>
    </row>
    <row r="505" spans="1:6" x14ac:dyDescent="0.25">
      <c r="A505" s="3" t="s">
        <v>62</v>
      </c>
      <c r="B505" s="3" t="str">
        <f>IFERROR(INDEX(Clients[Client_Name],MATCH(Table2[[#This Row],[Client_Code]],Clients[Client_Code],0)),"")</f>
        <v>TRANSPORTE CATALAN Y CATALAN</v>
      </c>
      <c r="C505" s="3">
        <v>1078</v>
      </c>
      <c r="D505" s="3" t="s">
        <v>38</v>
      </c>
      <c r="E505" s="3">
        <v>10</v>
      </c>
      <c r="F505" s="12"/>
    </row>
    <row r="506" spans="1:6" x14ac:dyDescent="0.25">
      <c r="A506" s="3" t="s">
        <v>62</v>
      </c>
      <c r="B506" s="3" t="str">
        <f>IFERROR(INDEX(Clients[Client_Name],MATCH(Table2[[#This Row],[Client_Code]],Clients[Client_Code],0)),"")</f>
        <v>TRANSPORTE CATALAN Y CATALAN</v>
      </c>
      <c r="C506" s="3">
        <v>1078</v>
      </c>
      <c r="D506" s="3" t="s">
        <v>38</v>
      </c>
      <c r="E506" s="3">
        <v>11</v>
      </c>
      <c r="F506" s="12">
        <v>54744</v>
      </c>
    </row>
    <row r="507" spans="1:6" x14ac:dyDescent="0.25">
      <c r="A507" s="3" t="s">
        <v>62</v>
      </c>
      <c r="B507" s="3" t="str">
        <f>IFERROR(INDEX(Clients[Client_Name],MATCH(Table2[[#This Row],[Client_Code]],Clients[Client_Code],0)),"")</f>
        <v>TRANSPORTE CATALAN Y CATALAN</v>
      </c>
      <c r="C507" s="3">
        <v>1078</v>
      </c>
      <c r="D507" s="3" t="s">
        <v>38</v>
      </c>
      <c r="E507" s="3">
        <v>12</v>
      </c>
      <c r="F507" s="12">
        <v>55060</v>
      </c>
    </row>
    <row r="508" spans="1:6" x14ac:dyDescent="0.25">
      <c r="A508" s="3" t="s">
        <v>62</v>
      </c>
      <c r="B508" s="3" t="str">
        <f>IFERROR(INDEX(Clients[Client_Name],MATCH(Table2[[#This Row],[Client_Code]],Clients[Client_Code],0)),"")</f>
        <v>TEXINCO</v>
      </c>
      <c r="C508" s="3">
        <v>1077</v>
      </c>
      <c r="D508" s="3" t="s">
        <v>38</v>
      </c>
      <c r="E508" s="3">
        <v>4</v>
      </c>
      <c r="F508" s="12">
        <v>245560</v>
      </c>
    </row>
    <row r="509" spans="1:6" x14ac:dyDescent="0.25">
      <c r="A509" s="3" t="s">
        <v>32</v>
      </c>
      <c r="B509" s="3" t="str">
        <f>IFERROR(INDEX(Clients[Client_Name],MATCH(Table2[[#This Row],[Client_Code]],Clients[Client_Code],0)),"")</f>
        <v>COMERCIAL LAS ORQUIDEAS</v>
      </c>
      <c r="C509" s="3">
        <v>19</v>
      </c>
      <c r="D509" s="3" t="s">
        <v>149</v>
      </c>
      <c r="E509" s="3">
        <v>1</v>
      </c>
      <c r="F509" s="12">
        <v>0</v>
      </c>
    </row>
    <row r="510" spans="1:6" x14ac:dyDescent="0.25">
      <c r="A510" s="3" t="s">
        <v>32</v>
      </c>
      <c r="B510" s="3" t="str">
        <f>IFERROR(INDEX(Clients[Client_Name],MATCH(Table2[[#This Row],[Client_Code]],Clients[Client_Code],0)),"")</f>
        <v>COMERCIAL LAS ORQUIDEAS</v>
      </c>
      <c r="C510" s="3">
        <v>19</v>
      </c>
      <c r="D510" s="3" t="s">
        <v>149</v>
      </c>
      <c r="E510" s="3">
        <v>2</v>
      </c>
      <c r="F510" s="12">
        <v>0</v>
      </c>
    </row>
    <row r="511" spans="1:6" x14ac:dyDescent="0.25">
      <c r="A511" s="3" t="s">
        <v>32</v>
      </c>
      <c r="B511" s="3" t="str">
        <f>IFERROR(INDEX(Clients[Client_Name],MATCH(Table2[[#This Row],[Client_Code]],Clients[Client_Code],0)),"")</f>
        <v>COMERCIAL LAS ORQUIDEAS</v>
      </c>
      <c r="C511" s="3">
        <v>19</v>
      </c>
      <c r="D511" s="3" t="s">
        <v>149</v>
      </c>
      <c r="E511" s="3">
        <v>3</v>
      </c>
      <c r="F511" s="12">
        <v>0</v>
      </c>
    </row>
    <row r="512" spans="1:6" x14ac:dyDescent="0.25">
      <c r="A512" s="3" t="s">
        <v>32</v>
      </c>
      <c r="B512" s="3" t="str">
        <f>IFERROR(INDEX(Clients[Client_Name],MATCH(Table2[[#This Row],[Client_Code]],Clients[Client_Code],0)),"")</f>
        <v>COMERCIAL LAS ORQUIDEAS</v>
      </c>
      <c r="C512" s="3">
        <v>19</v>
      </c>
      <c r="D512" s="3" t="s">
        <v>149</v>
      </c>
      <c r="E512" s="3">
        <v>4</v>
      </c>
      <c r="F512" s="12">
        <v>0</v>
      </c>
    </row>
    <row r="513" spans="1:6" x14ac:dyDescent="0.25">
      <c r="A513" s="3" t="s">
        <v>32</v>
      </c>
      <c r="B513" s="3" t="str">
        <f>IFERROR(INDEX(Clients[Client_Name],MATCH(Table2[[#This Row],[Client_Code]],Clients[Client_Code],0)),"")</f>
        <v>COMERCIAL LAS ORQUIDEAS</v>
      </c>
      <c r="C513" s="3">
        <v>19</v>
      </c>
      <c r="D513" s="3" t="s">
        <v>149</v>
      </c>
      <c r="E513" s="3">
        <v>5</v>
      </c>
      <c r="F513" s="12">
        <v>0</v>
      </c>
    </row>
    <row r="514" spans="1:6" x14ac:dyDescent="0.25">
      <c r="A514" s="3" t="s">
        <v>32</v>
      </c>
      <c r="B514" s="3" t="str">
        <f>IFERROR(INDEX(Clients[Client_Name],MATCH(Table2[[#This Row],[Client_Code]],Clients[Client_Code],0)),"")</f>
        <v>COMERCIAL LAS ORQUIDEAS</v>
      </c>
      <c r="C514" s="3">
        <v>19</v>
      </c>
      <c r="D514" s="3" t="s">
        <v>149</v>
      </c>
      <c r="E514" s="3">
        <v>6</v>
      </c>
      <c r="F514" s="12">
        <v>0</v>
      </c>
    </row>
    <row r="515" spans="1:6" x14ac:dyDescent="0.25">
      <c r="A515" s="3" t="s">
        <v>32</v>
      </c>
      <c r="B515" s="3" t="str">
        <f>IFERROR(INDEX(Clients[Client_Name],MATCH(Table2[[#This Row],[Client_Code]],Clients[Client_Code],0)),"")</f>
        <v>COMERCIAL LAS ORQUIDEAS</v>
      </c>
      <c r="C515" s="3">
        <v>19</v>
      </c>
      <c r="D515" s="3" t="s">
        <v>149</v>
      </c>
      <c r="E515" s="3">
        <v>7</v>
      </c>
      <c r="F515" s="12">
        <v>0</v>
      </c>
    </row>
    <row r="516" spans="1:6" x14ac:dyDescent="0.25">
      <c r="A516" s="3" t="s">
        <v>32</v>
      </c>
      <c r="B516" s="3" t="str">
        <f>IFERROR(INDEX(Clients[Client_Name],MATCH(Table2[[#This Row],[Client_Code]],Clients[Client_Code],0)),"")</f>
        <v>COMERCIAL LAS ORQUIDEAS</v>
      </c>
      <c r="C516" s="3">
        <v>19</v>
      </c>
      <c r="D516" s="3" t="s">
        <v>149</v>
      </c>
      <c r="E516" s="3">
        <v>8</v>
      </c>
      <c r="F516" s="12">
        <v>0</v>
      </c>
    </row>
    <row r="517" spans="1:6" x14ac:dyDescent="0.25">
      <c r="A517" s="3" t="s">
        <v>32</v>
      </c>
      <c r="B517" s="3" t="str">
        <f>IFERROR(INDEX(Clients[Client_Name],MATCH(Table2[[#This Row],[Client_Code]],Clients[Client_Code],0)),"")</f>
        <v>COMERCIAL LAS ORQUIDEAS</v>
      </c>
      <c r="C517" s="3">
        <v>19</v>
      </c>
      <c r="D517" s="3" t="s">
        <v>149</v>
      </c>
      <c r="E517" s="3">
        <v>9</v>
      </c>
      <c r="F517" s="12">
        <v>0</v>
      </c>
    </row>
    <row r="518" spans="1:6" x14ac:dyDescent="0.25">
      <c r="A518" s="3" t="s">
        <v>32</v>
      </c>
      <c r="B518" s="3" t="str">
        <f>IFERROR(INDEX(Clients[Client_Name],MATCH(Table2[[#This Row],[Client_Code]],Clients[Client_Code],0)),"")</f>
        <v>COMERCIAL LAS ORQUIDEAS</v>
      </c>
      <c r="C518" s="3">
        <v>19</v>
      </c>
      <c r="D518" s="3" t="s">
        <v>149</v>
      </c>
      <c r="E518" s="3">
        <v>10</v>
      </c>
      <c r="F518" s="12">
        <v>0</v>
      </c>
    </row>
    <row r="519" spans="1:6" x14ac:dyDescent="0.25">
      <c r="A519" s="3" t="s">
        <v>32</v>
      </c>
      <c r="B519" s="3" t="str">
        <f>IFERROR(INDEX(Clients[Client_Name],MATCH(Table2[[#This Row],[Client_Code]],Clients[Client_Code],0)),"")</f>
        <v>COMERCIAL LAS ORQUIDEAS</v>
      </c>
      <c r="C519" s="3">
        <v>19</v>
      </c>
      <c r="D519" s="3" t="s">
        <v>149</v>
      </c>
      <c r="E519" s="3">
        <v>11</v>
      </c>
      <c r="F519" s="12">
        <v>0</v>
      </c>
    </row>
    <row r="520" spans="1:6" x14ac:dyDescent="0.25">
      <c r="A520" s="3" t="s">
        <v>32</v>
      </c>
      <c r="B520" s="3" t="str">
        <f>IFERROR(INDEX(Clients[Client_Name],MATCH(Table2[[#This Row],[Client_Code]],Clients[Client_Code],0)),"")</f>
        <v>COMERCIAL LAS ORQUIDEAS</v>
      </c>
      <c r="C520" s="3">
        <v>19</v>
      </c>
      <c r="D520" s="3" t="s">
        <v>149</v>
      </c>
      <c r="E520" s="3">
        <v>12</v>
      </c>
      <c r="F520" s="12">
        <v>0</v>
      </c>
    </row>
    <row r="521" spans="1:6" x14ac:dyDescent="0.25">
      <c r="A521" s="3" t="s">
        <v>32</v>
      </c>
      <c r="B521" s="3" t="str">
        <f>IFERROR(INDEX(Clients[Client_Name],MATCH(Table2[[#This Row],[Client_Code]],Clients[Client_Code],0)),"")</f>
        <v>GRANJA MARINA TORNAGALEONES</v>
      </c>
      <c r="C521" s="3">
        <v>25</v>
      </c>
      <c r="D521" s="3" t="s">
        <v>149</v>
      </c>
      <c r="E521" s="3">
        <v>1</v>
      </c>
      <c r="F521" s="12">
        <v>3437688</v>
      </c>
    </row>
    <row r="522" spans="1:6" x14ac:dyDescent="0.25">
      <c r="A522" s="3" t="s">
        <v>32</v>
      </c>
      <c r="B522" s="3" t="str">
        <f>IFERROR(INDEX(Clients[Client_Name],MATCH(Table2[[#This Row],[Client_Code]],Clients[Client_Code],0)),"")</f>
        <v>GRANJA MARINA TORNAGALEONES</v>
      </c>
      <c r="C522" s="3">
        <v>25</v>
      </c>
      <c r="D522" s="3" t="s">
        <v>149</v>
      </c>
      <c r="E522" s="3">
        <v>2</v>
      </c>
      <c r="F522" s="12">
        <v>9792773</v>
      </c>
    </row>
    <row r="523" spans="1:6" x14ac:dyDescent="0.25">
      <c r="A523" s="3" t="s">
        <v>32</v>
      </c>
      <c r="B523" s="3" t="str">
        <f>IFERROR(INDEX(Clients[Client_Name],MATCH(Table2[[#This Row],[Client_Code]],Clients[Client_Code],0)),"")</f>
        <v>GRANJA MARINA TORNAGALEONES</v>
      </c>
      <c r="C523" s="3">
        <v>25</v>
      </c>
      <c r="D523" s="3" t="s">
        <v>149</v>
      </c>
      <c r="E523" s="3">
        <v>3</v>
      </c>
      <c r="F523" s="12">
        <v>9814028</v>
      </c>
    </row>
    <row r="524" spans="1:6" x14ac:dyDescent="0.25">
      <c r="A524" s="3" t="s">
        <v>32</v>
      </c>
      <c r="B524" s="3" t="str">
        <f>IFERROR(INDEX(Clients[Client_Name],MATCH(Table2[[#This Row],[Client_Code]],Clients[Client_Code],0)),"")</f>
        <v>GRANJA MARINA TORNAGALEONES</v>
      </c>
      <c r="C524" s="3">
        <v>25</v>
      </c>
      <c r="D524" s="3" t="s">
        <v>149</v>
      </c>
      <c r="E524" s="3">
        <v>4</v>
      </c>
      <c r="F524" s="12">
        <v>9879073</v>
      </c>
    </row>
    <row r="525" spans="1:6" x14ac:dyDescent="0.25">
      <c r="A525" s="3" t="s">
        <v>32</v>
      </c>
      <c r="B525" s="3" t="str">
        <f>IFERROR(INDEX(Clients[Client_Name],MATCH(Table2[[#This Row],[Client_Code]],Clients[Client_Code],0)),"")</f>
        <v>GRANJA MARINA TORNAGALEONES</v>
      </c>
      <c r="C525" s="3">
        <v>25</v>
      </c>
      <c r="D525" s="3" t="s">
        <v>149</v>
      </c>
      <c r="E525" s="3">
        <v>5</v>
      </c>
      <c r="F525" s="12">
        <v>9938931</v>
      </c>
    </row>
    <row r="526" spans="1:6" x14ac:dyDescent="0.25">
      <c r="A526" s="3" t="s">
        <v>32</v>
      </c>
      <c r="B526" s="3" t="str">
        <f>IFERROR(INDEX(Clients[Client_Name],MATCH(Table2[[#This Row],[Client_Code]],Clients[Client_Code],0)),"")</f>
        <v>INTERBAKE</v>
      </c>
      <c r="C526" s="3">
        <v>28</v>
      </c>
      <c r="D526" s="3" t="s">
        <v>149</v>
      </c>
      <c r="E526" s="3">
        <v>1</v>
      </c>
      <c r="F526" s="12">
        <v>0</v>
      </c>
    </row>
    <row r="527" spans="1:6" x14ac:dyDescent="0.25">
      <c r="A527" s="3" t="s">
        <v>32</v>
      </c>
      <c r="B527" s="3" t="str">
        <f>IFERROR(INDEX(Clients[Client_Name],MATCH(Table2[[#This Row],[Client_Code]],Clients[Client_Code],0)),"")</f>
        <v>INTERBAKE</v>
      </c>
      <c r="C527" s="3">
        <v>28</v>
      </c>
      <c r="D527" s="3" t="s">
        <v>149</v>
      </c>
      <c r="E527" s="3">
        <v>2</v>
      </c>
      <c r="F527" s="12">
        <v>0</v>
      </c>
    </row>
    <row r="528" spans="1:6" x14ac:dyDescent="0.25">
      <c r="A528" s="3" t="s">
        <v>32</v>
      </c>
      <c r="B528" s="3" t="str">
        <f>IFERROR(INDEX(Clients[Client_Name],MATCH(Table2[[#This Row],[Client_Code]],Clients[Client_Code],0)),"")</f>
        <v>INTERBAKE</v>
      </c>
      <c r="C528" s="3">
        <v>28</v>
      </c>
      <c r="D528" s="3" t="s">
        <v>149</v>
      </c>
      <c r="E528" s="3">
        <v>3</v>
      </c>
      <c r="F528" s="12">
        <v>0</v>
      </c>
    </row>
    <row r="529" spans="1:6" x14ac:dyDescent="0.25">
      <c r="A529" s="3" t="s">
        <v>32</v>
      </c>
      <c r="B529" s="3" t="str">
        <f>IFERROR(INDEX(Clients[Client_Name],MATCH(Table2[[#This Row],[Client_Code]],Clients[Client_Code],0)),"")</f>
        <v>INTERBAKE</v>
      </c>
      <c r="C529" s="3">
        <v>28</v>
      </c>
      <c r="D529" s="3" t="s">
        <v>149</v>
      </c>
      <c r="E529" s="3">
        <v>4</v>
      </c>
      <c r="F529" s="12">
        <v>0</v>
      </c>
    </row>
    <row r="530" spans="1:6" x14ac:dyDescent="0.25">
      <c r="A530" s="3" t="s">
        <v>32</v>
      </c>
      <c r="B530" s="3" t="str">
        <f>IFERROR(INDEX(Clients[Client_Name],MATCH(Table2[[#This Row],[Client_Code]],Clients[Client_Code],0)),"")</f>
        <v>INTERBAKE</v>
      </c>
      <c r="C530" s="3">
        <v>28</v>
      </c>
      <c r="D530" s="3" t="s">
        <v>149</v>
      </c>
      <c r="E530" s="3">
        <v>5</v>
      </c>
      <c r="F530" s="12">
        <v>0</v>
      </c>
    </row>
    <row r="531" spans="1:6" x14ac:dyDescent="0.25">
      <c r="A531" s="3" t="s">
        <v>32</v>
      </c>
      <c r="B531" s="3" t="str">
        <f>IFERROR(INDEX(Clients[Client_Name],MATCH(Table2[[#This Row],[Client_Code]],Clients[Client_Code],0)),"")</f>
        <v>INTERBAKE</v>
      </c>
      <c r="C531" s="3">
        <v>28</v>
      </c>
      <c r="D531" s="3" t="s">
        <v>149</v>
      </c>
      <c r="E531" s="3">
        <v>6</v>
      </c>
      <c r="F531" s="12">
        <v>0</v>
      </c>
    </row>
    <row r="532" spans="1:6" x14ac:dyDescent="0.25">
      <c r="A532" s="3" t="s">
        <v>32</v>
      </c>
      <c r="B532" s="3" t="str">
        <f>IFERROR(INDEX(Clients[Client_Name],MATCH(Table2[[#This Row],[Client_Code]],Clients[Client_Code],0)),"")</f>
        <v>INTERBAKE</v>
      </c>
      <c r="C532" s="3">
        <v>28</v>
      </c>
      <c r="D532" s="3" t="s">
        <v>149</v>
      </c>
      <c r="E532" s="3">
        <v>7</v>
      </c>
      <c r="F532" s="12">
        <v>0</v>
      </c>
    </row>
    <row r="533" spans="1:6" x14ac:dyDescent="0.25">
      <c r="A533" s="3" t="s">
        <v>32</v>
      </c>
      <c r="B533" s="3" t="str">
        <f>IFERROR(INDEX(Clients[Client_Name],MATCH(Table2[[#This Row],[Client_Code]],Clients[Client_Code],0)),"")</f>
        <v>INTERBAKE</v>
      </c>
      <c r="C533" s="3">
        <v>28</v>
      </c>
      <c r="D533" s="3" t="s">
        <v>149</v>
      </c>
      <c r="E533" s="3">
        <v>8</v>
      </c>
      <c r="F533" s="12">
        <v>0</v>
      </c>
    </row>
    <row r="534" spans="1:6" x14ac:dyDescent="0.25">
      <c r="A534" s="3" t="s">
        <v>32</v>
      </c>
      <c r="B534" s="3" t="str">
        <f>IFERROR(INDEX(Clients[Client_Name],MATCH(Table2[[#This Row],[Client_Code]],Clients[Client_Code],0)),"")</f>
        <v>INTERBAKE</v>
      </c>
      <c r="C534" s="3">
        <v>28</v>
      </c>
      <c r="D534" s="3" t="s">
        <v>149</v>
      </c>
      <c r="E534" s="3">
        <v>9</v>
      </c>
      <c r="F534" s="12">
        <v>0</v>
      </c>
    </row>
    <row r="535" spans="1:6" x14ac:dyDescent="0.25">
      <c r="A535" s="3" t="s">
        <v>32</v>
      </c>
      <c r="B535" s="3" t="str">
        <f>IFERROR(INDEX(Clients[Client_Name],MATCH(Table2[[#This Row],[Client_Code]],Clients[Client_Code],0)),"")</f>
        <v>INTERBAKE</v>
      </c>
      <c r="C535" s="3">
        <v>28</v>
      </c>
      <c r="D535" s="3" t="s">
        <v>149</v>
      </c>
      <c r="E535" s="3">
        <v>10</v>
      </c>
      <c r="F535" s="12">
        <v>0</v>
      </c>
    </row>
    <row r="536" spans="1:6" x14ac:dyDescent="0.25">
      <c r="A536" s="3" t="s">
        <v>32</v>
      </c>
      <c r="B536" s="3" t="str">
        <f>IFERROR(INDEX(Clients[Client_Name],MATCH(Table2[[#This Row],[Client_Code]],Clients[Client_Code],0)),"")</f>
        <v>INTERBAKE</v>
      </c>
      <c r="C536" s="3">
        <v>28</v>
      </c>
      <c r="D536" s="3" t="s">
        <v>149</v>
      </c>
      <c r="E536" s="3">
        <v>11</v>
      </c>
      <c r="F536" s="12">
        <v>0</v>
      </c>
    </row>
    <row r="537" spans="1:6" x14ac:dyDescent="0.25">
      <c r="A537" s="3" t="s">
        <v>32</v>
      </c>
      <c r="B537" s="3" t="str">
        <f>IFERROR(INDEX(Clients[Client_Name],MATCH(Table2[[#This Row],[Client_Code]],Clients[Client_Code],0)),"")</f>
        <v>INTERBAKE</v>
      </c>
      <c r="C537" s="3">
        <v>28</v>
      </c>
      <c r="D537" s="3" t="s">
        <v>149</v>
      </c>
      <c r="E537" s="3">
        <v>12</v>
      </c>
      <c r="F537" s="12">
        <v>0</v>
      </c>
    </row>
    <row r="538" spans="1:6" x14ac:dyDescent="0.25">
      <c r="A538" s="3" t="s">
        <v>32</v>
      </c>
      <c r="B538" s="3" t="str">
        <f>IFERROR(INDEX(Clients[Client_Name],MATCH(Table2[[#This Row],[Client_Code]],Clients[Client_Code],0)),"")</f>
        <v>LUNIBEN</v>
      </c>
      <c r="C538" s="3">
        <v>32</v>
      </c>
      <c r="D538" s="3" t="s">
        <v>149</v>
      </c>
      <c r="E538" s="3">
        <v>1</v>
      </c>
      <c r="F538" s="12">
        <v>0</v>
      </c>
    </row>
    <row r="539" spans="1:6" x14ac:dyDescent="0.25">
      <c r="A539" s="3" t="s">
        <v>32</v>
      </c>
      <c r="B539" s="3" t="str">
        <f>IFERROR(INDEX(Clients[Client_Name],MATCH(Table2[[#This Row],[Client_Code]],Clients[Client_Code],0)),"")</f>
        <v>LUNIBEN</v>
      </c>
      <c r="C539" s="3">
        <v>32</v>
      </c>
      <c r="D539" s="3" t="s">
        <v>149</v>
      </c>
      <c r="E539" s="3">
        <v>2</v>
      </c>
      <c r="F539" s="12">
        <v>0</v>
      </c>
    </row>
    <row r="540" spans="1:6" x14ac:dyDescent="0.25">
      <c r="A540" s="3" t="s">
        <v>32</v>
      </c>
      <c r="B540" s="3" t="str">
        <f>IFERROR(INDEX(Clients[Client_Name],MATCH(Table2[[#This Row],[Client_Code]],Clients[Client_Code],0)),"")</f>
        <v>LUNIBEN</v>
      </c>
      <c r="C540" s="3">
        <v>32</v>
      </c>
      <c r="D540" s="3" t="s">
        <v>149</v>
      </c>
      <c r="E540" s="3">
        <v>3</v>
      </c>
      <c r="F540" s="12">
        <v>0</v>
      </c>
    </row>
    <row r="541" spans="1:6" x14ac:dyDescent="0.25">
      <c r="A541" s="3" t="s">
        <v>32</v>
      </c>
      <c r="B541" s="3" t="str">
        <f>IFERROR(INDEX(Clients[Client_Name],MATCH(Table2[[#This Row],[Client_Code]],Clients[Client_Code],0)),"")</f>
        <v>LUNIBEN</v>
      </c>
      <c r="C541" s="3">
        <v>32</v>
      </c>
      <c r="D541" s="3" t="s">
        <v>149</v>
      </c>
      <c r="E541" s="3">
        <v>4</v>
      </c>
      <c r="F541" s="12">
        <v>0</v>
      </c>
    </row>
    <row r="542" spans="1:6" x14ac:dyDescent="0.25">
      <c r="A542" s="3" t="s">
        <v>32</v>
      </c>
      <c r="B542" s="3" t="str">
        <f>IFERROR(INDEX(Clients[Client_Name],MATCH(Table2[[#This Row],[Client_Code]],Clients[Client_Code],0)),"")</f>
        <v>LUNIBEN</v>
      </c>
      <c r="C542" s="3">
        <v>32</v>
      </c>
      <c r="D542" s="3" t="s">
        <v>149</v>
      </c>
      <c r="E542" s="3">
        <v>5</v>
      </c>
      <c r="F542" s="12">
        <v>0</v>
      </c>
    </row>
    <row r="543" spans="1:6" x14ac:dyDescent="0.25">
      <c r="A543" s="3" t="s">
        <v>32</v>
      </c>
      <c r="B543" s="3" t="str">
        <f>IFERROR(INDEX(Clients[Client_Name],MATCH(Table2[[#This Row],[Client_Code]],Clients[Client_Code],0)),"")</f>
        <v>LUNIBEN</v>
      </c>
      <c r="C543" s="3">
        <v>32</v>
      </c>
      <c r="D543" s="3" t="s">
        <v>149</v>
      </c>
      <c r="E543" s="3">
        <v>6</v>
      </c>
      <c r="F543" s="12">
        <v>0</v>
      </c>
    </row>
    <row r="544" spans="1:6" x14ac:dyDescent="0.25">
      <c r="A544" s="3" t="s">
        <v>32</v>
      </c>
      <c r="B544" s="3" t="str">
        <f>IFERROR(INDEX(Clients[Client_Name],MATCH(Table2[[#This Row],[Client_Code]],Clients[Client_Code],0)),"")</f>
        <v>LUNIBEN</v>
      </c>
      <c r="C544" s="3">
        <v>32</v>
      </c>
      <c r="D544" s="3" t="s">
        <v>149</v>
      </c>
      <c r="E544" s="3">
        <v>7</v>
      </c>
      <c r="F544" s="12">
        <v>0</v>
      </c>
    </row>
    <row r="545" spans="1:6" x14ac:dyDescent="0.25">
      <c r="A545" s="3" t="s">
        <v>32</v>
      </c>
      <c r="B545" s="3" t="str">
        <f>IFERROR(INDEX(Clients[Client_Name],MATCH(Table2[[#This Row],[Client_Code]],Clients[Client_Code],0)),"")</f>
        <v>LUNIBEN</v>
      </c>
      <c r="C545" s="3">
        <v>32</v>
      </c>
      <c r="D545" s="3" t="s">
        <v>149</v>
      </c>
      <c r="E545" s="3">
        <v>8</v>
      </c>
      <c r="F545" s="12">
        <v>0</v>
      </c>
    </row>
    <row r="546" spans="1:6" x14ac:dyDescent="0.25">
      <c r="A546" s="3" t="s">
        <v>32</v>
      </c>
      <c r="B546" s="3" t="str">
        <f>IFERROR(INDEX(Clients[Client_Name],MATCH(Table2[[#This Row],[Client_Code]],Clients[Client_Code],0)),"")</f>
        <v>LUNIBEN</v>
      </c>
      <c r="C546" s="3">
        <v>32</v>
      </c>
      <c r="D546" s="3" t="s">
        <v>149</v>
      </c>
      <c r="E546" s="3">
        <v>9</v>
      </c>
      <c r="F546" s="12">
        <v>0</v>
      </c>
    </row>
    <row r="547" spans="1:6" x14ac:dyDescent="0.25">
      <c r="A547" s="3" t="s">
        <v>32</v>
      </c>
      <c r="B547" s="3" t="str">
        <f>IFERROR(INDEX(Clients[Client_Name],MATCH(Table2[[#This Row],[Client_Code]],Clients[Client_Code],0)),"")</f>
        <v>LUNIBEN</v>
      </c>
      <c r="C547" s="3">
        <v>32</v>
      </c>
      <c r="D547" s="3" t="s">
        <v>149</v>
      </c>
      <c r="E547" s="3">
        <v>10</v>
      </c>
      <c r="F547" s="12">
        <v>0</v>
      </c>
    </row>
    <row r="548" spans="1:6" x14ac:dyDescent="0.25">
      <c r="A548" s="3" t="s">
        <v>32</v>
      </c>
      <c r="B548" s="3" t="str">
        <f>IFERROR(INDEX(Clients[Client_Name],MATCH(Table2[[#This Row],[Client_Code]],Clients[Client_Code],0)),"")</f>
        <v>LUNIBEN</v>
      </c>
      <c r="C548" s="3">
        <v>32</v>
      </c>
      <c r="D548" s="3" t="s">
        <v>149</v>
      </c>
      <c r="E548" s="3">
        <v>11</v>
      </c>
      <c r="F548" s="12">
        <v>0</v>
      </c>
    </row>
    <row r="549" spans="1:6" x14ac:dyDescent="0.25">
      <c r="A549" s="3" t="s">
        <v>32</v>
      </c>
      <c r="B549" s="3" t="str">
        <f>IFERROR(INDEX(Clients[Client_Name],MATCH(Table2[[#This Row],[Client_Code]],Clients[Client_Code],0)),"")</f>
        <v>LUNIBEN</v>
      </c>
      <c r="C549" s="3">
        <v>32</v>
      </c>
      <c r="D549" s="3" t="s">
        <v>149</v>
      </c>
      <c r="E549" s="3">
        <v>12</v>
      </c>
      <c r="F549" s="12">
        <v>0</v>
      </c>
    </row>
    <row r="550" spans="1:6" x14ac:dyDescent="0.25">
      <c r="A550" s="3" t="s">
        <v>32</v>
      </c>
      <c r="B550" s="3" t="str">
        <f>IFERROR(INDEX(Clients[Client_Name],MATCH(Table2[[#This Row],[Client_Code]],Clients[Client_Code],0)),"")</f>
        <v>SALMONES ANTÁRTICA</v>
      </c>
      <c r="C550" s="3">
        <v>41</v>
      </c>
      <c r="D550" s="3" t="s">
        <v>149</v>
      </c>
      <c r="E550" s="3">
        <v>1</v>
      </c>
      <c r="F550" s="12">
        <v>0</v>
      </c>
    </row>
    <row r="551" spans="1:6" x14ac:dyDescent="0.25">
      <c r="A551" s="3" t="s">
        <v>32</v>
      </c>
      <c r="B551" s="3" t="str">
        <f>IFERROR(INDEX(Clients[Client_Name],MATCH(Table2[[#This Row],[Client_Code]],Clients[Client_Code],0)),"")</f>
        <v>SALMONES ANTÁRTICA</v>
      </c>
      <c r="C551" s="3">
        <v>41</v>
      </c>
      <c r="D551" s="3" t="s">
        <v>149</v>
      </c>
      <c r="E551" s="3">
        <v>2</v>
      </c>
      <c r="F551" s="12">
        <v>15581343</v>
      </c>
    </row>
    <row r="552" spans="1:6" x14ac:dyDescent="0.25">
      <c r="A552" s="3" t="s">
        <v>32</v>
      </c>
      <c r="B552" s="3" t="str">
        <f>IFERROR(INDEX(Clients[Client_Name],MATCH(Table2[[#This Row],[Client_Code]],Clients[Client_Code],0)),"")</f>
        <v>SALMONES ANTÁRTICA</v>
      </c>
      <c r="C552" s="3">
        <v>41</v>
      </c>
      <c r="D552" s="3" t="s">
        <v>149</v>
      </c>
      <c r="E552" s="3">
        <v>3</v>
      </c>
      <c r="F552" s="12">
        <v>13165132</v>
      </c>
    </row>
    <row r="553" spans="1:6" x14ac:dyDescent="0.25">
      <c r="A553" s="3" t="s">
        <v>32</v>
      </c>
      <c r="B553" s="3" t="str">
        <f>IFERROR(INDEX(Clients[Client_Name],MATCH(Table2[[#This Row],[Client_Code]],Clients[Client_Code],0)),"")</f>
        <v>SALMONES ANTÁRTICA</v>
      </c>
      <c r="C553" s="3">
        <v>41</v>
      </c>
      <c r="D553" s="3" t="s">
        <v>149</v>
      </c>
      <c r="E553" s="3">
        <v>4</v>
      </c>
      <c r="F553" s="12">
        <v>11324632</v>
      </c>
    </row>
    <row r="554" spans="1:6" x14ac:dyDescent="0.25">
      <c r="A554" s="3" t="s">
        <v>32</v>
      </c>
      <c r="B554" s="3" t="str">
        <f>IFERROR(INDEX(Clients[Client_Name],MATCH(Table2[[#This Row],[Client_Code]],Clients[Client_Code],0)),"")</f>
        <v>SALMONES ANTÁRTICA</v>
      </c>
      <c r="C554" s="3">
        <v>41</v>
      </c>
      <c r="D554" s="3" t="s">
        <v>149</v>
      </c>
      <c r="E554" s="3">
        <v>5</v>
      </c>
      <c r="F554" s="12">
        <v>7677970</v>
      </c>
    </row>
    <row r="555" spans="1:6" x14ac:dyDescent="0.25">
      <c r="A555" s="3" t="s">
        <v>32</v>
      </c>
      <c r="B555" s="3" t="str">
        <f>IFERROR(INDEX(Clients[Client_Name],MATCH(Table2[[#This Row],[Client_Code]],Clients[Client_Code],0)),"")</f>
        <v>SALMONES AYSÉN</v>
      </c>
      <c r="C555" s="3">
        <v>42</v>
      </c>
      <c r="D555" s="3" t="s">
        <v>149</v>
      </c>
      <c r="E555" s="3">
        <v>1</v>
      </c>
      <c r="F555" s="12">
        <v>3284998</v>
      </c>
    </row>
    <row r="556" spans="1:6" x14ac:dyDescent="0.25">
      <c r="A556" s="3" t="s">
        <v>32</v>
      </c>
      <c r="B556" s="3" t="str">
        <f>IFERROR(INDEX(Clients[Client_Name],MATCH(Table2[[#This Row],[Client_Code]],Clients[Client_Code],0)),"")</f>
        <v>SALMONES AYSÉN</v>
      </c>
      <c r="C556" s="3">
        <v>42</v>
      </c>
      <c r="D556" s="3" t="s">
        <v>149</v>
      </c>
      <c r="E556" s="3">
        <v>2</v>
      </c>
      <c r="F556" s="12">
        <v>13134798</v>
      </c>
    </row>
    <row r="557" spans="1:6" x14ac:dyDescent="0.25">
      <c r="A557" s="3" t="s">
        <v>32</v>
      </c>
      <c r="B557" s="3" t="str">
        <f>IFERROR(INDEX(Clients[Client_Name],MATCH(Table2[[#This Row],[Client_Code]],Clients[Client_Code],0)),"")</f>
        <v>SALMONES AYSÉN</v>
      </c>
      <c r="C557" s="3">
        <v>42</v>
      </c>
      <c r="D557" s="3" t="s">
        <v>149</v>
      </c>
      <c r="E557" s="3">
        <v>3</v>
      </c>
      <c r="F557" s="12">
        <v>18375512</v>
      </c>
    </row>
    <row r="558" spans="1:6" x14ac:dyDescent="0.25">
      <c r="A558" s="3" t="s">
        <v>32</v>
      </c>
      <c r="B558" s="3" t="str">
        <f>IFERROR(INDEX(Clients[Client_Name],MATCH(Table2[[#This Row],[Client_Code]],Clients[Client_Code],0)),"")</f>
        <v>SALMONES AYSÉN</v>
      </c>
      <c r="C558" s="3">
        <v>42</v>
      </c>
      <c r="D558" s="3" t="s">
        <v>149</v>
      </c>
      <c r="E558" s="3">
        <v>4</v>
      </c>
      <c r="F558" s="12">
        <v>18445474</v>
      </c>
    </row>
    <row r="559" spans="1:6" x14ac:dyDescent="0.25">
      <c r="A559" s="3" t="s">
        <v>32</v>
      </c>
      <c r="B559" s="3" t="str">
        <f>IFERROR(INDEX(Clients[Client_Name],MATCH(Table2[[#This Row],[Client_Code]],Clients[Client_Code],0)),"")</f>
        <v>SALMONES AYSÉN</v>
      </c>
      <c r="C559" s="3">
        <v>42</v>
      </c>
      <c r="D559" s="3" t="s">
        <v>149</v>
      </c>
      <c r="E559" s="3">
        <v>5</v>
      </c>
      <c r="F559" s="12">
        <v>18474850</v>
      </c>
    </row>
    <row r="560" spans="1:6" x14ac:dyDescent="0.25">
      <c r="A560" s="3" t="s">
        <v>62</v>
      </c>
      <c r="B560" s="3" t="str">
        <f>IFERROR(INDEX(Clients[Client_Name],MATCH(Table2[[#This Row],[Client_Code]],Clients[Client_Code],0)),"")</f>
        <v>LO VALLEDOR</v>
      </c>
      <c r="C560" s="3">
        <v>1054</v>
      </c>
      <c r="D560" s="3" t="s">
        <v>38</v>
      </c>
      <c r="E560" s="3">
        <v>1</v>
      </c>
      <c r="F560" s="12">
        <v>1988280</v>
      </c>
    </row>
    <row r="561" spans="1:6" x14ac:dyDescent="0.25">
      <c r="A561" s="3" t="s">
        <v>62</v>
      </c>
      <c r="B561" s="3" t="str">
        <f>IFERROR(INDEX(Clients[Client_Name],MATCH(Table2[[#This Row],[Client_Code]],Clients[Client_Code],0)),"")</f>
        <v>LO VALLEDOR</v>
      </c>
      <c r="C561" s="3">
        <v>1054</v>
      </c>
      <c r="D561" s="3" t="s">
        <v>38</v>
      </c>
      <c r="E561" s="3">
        <v>1</v>
      </c>
      <c r="F561" s="12">
        <v>184612</v>
      </c>
    </row>
    <row r="562" spans="1:6" x14ac:dyDescent="0.25">
      <c r="A562" s="3" t="s">
        <v>62</v>
      </c>
      <c r="B562" s="3" t="str">
        <f>IFERROR(INDEX(Clients[Client_Name],MATCH(Table2[[#This Row],[Client_Code]],Clients[Client_Code],0)),"")</f>
        <v>SOPRAVAL</v>
      </c>
      <c r="C562" s="3">
        <v>1007</v>
      </c>
      <c r="D562" s="3" t="s">
        <v>149</v>
      </c>
      <c r="E562" s="3">
        <v>4</v>
      </c>
      <c r="F562" s="12">
        <v>2655032</v>
      </c>
    </row>
    <row r="563" spans="1:6" x14ac:dyDescent="0.25">
      <c r="A563" s="3" t="s">
        <v>62</v>
      </c>
      <c r="B563" s="3" t="str">
        <f>IFERROR(INDEX(Clients[Client_Name],MATCH(Table2[[#This Row],[Client_Code]],Clients[Client_Code],0)),"")</f>
        <v>SOPRAVAL</v>
      </c>
      <c r="C563" s="3">
        <v>1007</v>
      </c>
      <c r="D563" s="3" t="s">
        <v>37</v>
      </c>
      <c r="E563" s="3">
        <v>4</v>
      </c>
      <c r="F563" s="12">
        <v>6000</v>
      </c>
    </row>
    <row r="564" spans="1:6" x14ac:dyDescent="0.25">
      <c r="A564" s="3" t="s">
        <v>62</v>
      </c>
      <c r="B564" s="3" t="str">
        <f>IFERROR(INDEX(Clients[Client_Name],MATCH(Table2[[#This Row],[Client_Code]],Clients[Client_Code],0)),"")</f>
        <v>SOPRAVAL</v>
      </c>
      <c r="C564" s="3">
        <v>1007</v>
      </c>
      <c r="D564" s="3" t="s">
        <v>38</v>
      </c>
      <c r="E564" s="3">
        <v>1</v>
      </c>
      <c r="F564" s="12">
        <v>48000</v>
      </c>
    </row>
    <row r="565" spans="1:6" x14ac:dyDescent="0.25">
      <c r="A565" s="3" t="s">
        <v>62</v>
      </c>
      <c r="B565" s="3" t="str">
        <f>IFERROR(INDEX(Clients[Client_Name],MATCH(Table2[[#This Row],[Client_Code]],Clients[Client_Code],0)),"")</f>
        <v>SOPRAVAL</v>
      </c>
      <c r="C565" s="3">
        <v>1007</v>
      </c>
      <c r="D565" s="3" t="s">
        <v>38</v>
      </c>
      <c r="E565" s="3">
        <v>1</v>
      </c>
      <c r="F565" s="12">
        <v>150000</v>
      </c>
    </row>
    <row r="566" spans="1:6" x14ac:dyDescent="0.25">
      <c r="A566" s="3" t="s">
        <v>62</v>
      </c>
      <c r="B566" s="3" t="str">
        <f>IFERROR(INDEX(Clients[Client_Name],MATCH(Table2[[#This Row],[Client_Code]],Clients[Client_Code],0)),"")</f>
        <v>SOPRAVAL</v>
      </c>
      <c r="C566" s="3">
        <v>1007</v>
      </c>
      <c r="D566" s="3" t="s">
        <v>38</v>
      </c>
      <c r="E566" s="3">
        <v>1</v>
      </c>
      <c r="F566" s="12">
        <v>52650</v>
      </c>
    </row>
    <row r="567" spans="1:6" x14ac:dyDescent="0.25">
      <c r="A567" s="3" t="s">
        <v>62</v>
      </c>
      <c r="B567" s="3" t="str">
        <f>IFERROR(INDEX(Clients[Client_Name],MATCH(Table2[[#This Row],[Client_Code]],Clients[Client_Code],0)),"")</f>
        <v>LO VALLEDOR</v>
      </c>
      <c r="C567" s="3">
        <v>1054</v>
      </c>
      <c r="D567" s="3" t="s">
        <v>37</v>
      </c>
      <c r="E567" s="3">
        <v>1</v>
      </c>
      <c r="F567" s="12">
        <v>2123060</v>
      </c>
    </row>
    <row r="568" spans="1:6" x14ac:dyDescent="0.25">
      <c r="A568" s="3" t="s">
        <v>32</v>
      </c>
      <c r="B568" s="3" t="str">
        <f>IFERROR(INDEX(Clients[Client_Name],MATCH(Table2[[#This Row],[Client_Code]],Clients[Client_Code],0)),"")</f>
        <v>TRENDY</v>
      </c>
      <c r="C568" s="3">
        <v>45</v>
      </c>
      <c r="D568" s="3" t="s">
        <v>149</v>
      </c>
      <c r="E568" s="3">
        <v>7</v>
      </c>
      <c r="F568" s="12">
        <v>11381160</v>
      </c>
    </row>
    <row r="569" spans="1:6" x14ac:dyDescent="0.25">
      <c r="A569" s="3" t="s">
        <v>62</v>
      </c>
      <c r="B569" s="3" t="str">
        <f>IFERROR(INDEX(Clients[Client_Name],MATCH(Table2[[#This Row],[Client_Code]],Clients[Client_Code],0)),"")</f>
        <v>SOPRAVAL</v>
      </c>
      <c r="C569" s="3">
        <v>1007</v>
      </c>
      <c r="D569" s="3" t="s">
        <v>149</v>
      </c>
      <c r="E569" s="3">
        <v>1</v>
      </c>
      <c r="F569" s="12">
        <v>2866000</v>
      </c>
    </row>
    <row r="570" spans="1:6" x14ac:dyDescent="0.25">
      <c r="A570" s="3" t="s">
        <v>62</v>
      </c>
      <c r="B570" s="3" t="str">
        <f>IFERROR(INDEX(Clients[Client_Name],MATCH(Table2[[#This Row],[Client_Code]],Clients[Client_Code],0)),"")</f>
        <v>LO VALLEDOR</v>
      </c>
      <c r="C570" s="3">
        <v>1054</v>
      </c>
      <c r="D570" s="3" t="s">
        <v>149</v>
      </c>
      <c r="E570" s="3">
        <v>1</v>
      </c>
      <c r="F570" s="12">
        <v>15487678</v>
      </c>
    </row>
    <row r="571" spans="1:6" x14ac:dyDescent="0.25">
      <c r="A571" s="3" t="s">
        <v>62</v>
      </c>
      <c r="B571" s="3" t="str">
        <f>IFERROR(INDEX(Clients[Client_Name],MATCH(Table2[[#This Row],[Client_Code]],Clients[Client_Code],0)),"")</f>
        <v>SOPRAVAL</v>
      </c>
      <c r="C571" s="3">
        <v>1007</v>
      </c>
      <c r="D571" s="3" t="s">
        <v>37</v>
      </c>
      <c r="E571" s="3">
        <v>1</v>
      </c>
      <c r="F571" s="12">
        <v>455000</v>
      </c>
    </row>
    <row r="572" spans="1:6" x14ac:dyDescent="0.25">
      <c r="A572" s="3" t="s">
        <v>62</v>
      </c>
      <c r="B572" s="3" t="str">
        <f>IFERROR(INDEX(Clients[Client_Name],MATCH(Table2[[#This Row],[Client_Code]],Clients[Client_Code],0)),"")</f>
        <v>SOPRAVAL</v>
      </c>
      <c r="C572" s="3">
        <v>1007</v>
      </c>
      <c r="D572" s="3" t="s">
        <v>38</v>
      </c>
      <c r="E572" s="3">
        <v>1</v>
      </c>
      <c r="F572" s="12">
        <v>300000</v>
      </c>
    </row>
    <row r="573" spans="1:6" x14ac:dyDescent="0.25">
      <c r="A573" s="3" t="s">
        <v>62</v>
      </c>
      <c r="B573" s="3" t="str">
        <f>IFERROR(INDEX(Clients[Client_Name],MATCH(Table2[[#This Row],[Client_Code]],Clients[Client_Code],0)),"")</f>
        <v>SOPRAVAL</v>
      </c>
      <c r="C573" s="3">
        <v>1007</v>
      </c>
      <c r="D573" s="3" t="s">
        <v>37</v>
      </c>
      <c r="E573" s="3">
        <v>1</v>
      </c>
      <c r="F573" s="12">
        <v>182385</v>
      </c>
    </row>
    <row r="574" spans="1:6" x14ac:dyDescent="0.25">
      <c r="A574" s="3" t="s">
        <v>62</v>
      </c>
      <c r="B574" s="3" t="str">
        <f>IFERROR(INDEX(Clients[Client_Name],MATCH(Table2[[#This Row],[Client_Code]],Clients[Client_Code],0)),"")</f>
        <v>SOPRAVAL</v>
      </c>
      <c r="C574" s="3">
        <v>1007</v>
      </c>
      <c r="D574" s="3" t="s">
        <v>38</v>
      </c>
      <c r="E574" s="3">
        <v>1</v>
      </c>
      <c r="F574" s="12">
        <v>6500</v>
      </c>
    </row>
    <row r="575" spans="1:6" x14ac:dyDescent="0.25">
      <c r="A575" s="3" t="s">
        <v>62</v>
      </c>
      <c r="B575" s="3" t="str">
        <f>IFERROR(INDEX(Clients[Client_Name],MATCH(Table2[[#This Row],[Client_Code]],Clients[Client_Code],0)),"")</f>
        <v>SOPRAVAL</v>
      </c>
      <c r="C575" s="3">
        <v>1007</v>
      </c>
      <c r="D575" s="3" t="s">
        <v>148</v>
      </c>
      <c r="E575" s="3">
        <v>1</v>
      </c>
      <c r="F575" s="12">
        <v>2280000</v>
      </c>
    </row>
    <row r="576" spans="1:6" x14ac:dyDescent="0.25">
      <c r="A576" s="3" t="s">
        <v>62</v>
      </c>
      <c r="B576" s="3" t="str">
        <f>IFERROR(INDEX(Clients[Client_Name],MATCH(Table2[[#This Row],[Client_Code]],Clients[Client_Code],0)),"")</f>
        <v>SOPRAVAL</v>
      </c>
      <c r="C576" s="3">
        <v>1007</v>
      </c>
      <c r="D576" s="3" t="s">
        <v>37</v>
      </c>
      <c r="E576" s="3">
        <v>1</v>
      </c>
      <c r="F576" s="12">
        <v>161000</v>
      </c>
    </row>
    <row r="577" spans="1:6" x14ac:dyDescent="0.25">
      <c r="A577" s="3" t="s">
        <v>32</v>
      </c>
      <c r="B577" s="3" t="str">
        <f>IFERROR(INDEX(Clients[Client_Name],MATCH(Table2[[#This Row],[Client_Code]],Clients[Client_Code],0)),"")</f>
        <v>NUTRISCO</v>
      </c>
      <c r="C577" s="3">
        <v>47</v>
      </c>
      <c r="D577" s="3" t="s">
        <v>149</v>
      </c>
      <c r="E577" s="3">
        <v>6</v>
      </c>
      <c r="F577" s="12">
        <v>4298094</v>
      </c>
    </row>
    <row r="578" spans="1:6" x14ac:dyDescent="0.25">
      <c r="A578" s="3" t="s">
        <v>32</v>
      </c>
      <c r="B578" s="3" t="str">
        <f>IFERROR(INDEX(Clients[Client_Name],MATCH(Table2[[#This Row],[Client_Code]],Clients[Client_Code],0)),"")</f>
        <v>COMERCIAL CASTRO</v>
      </c>
      <c r="C578" s="3">
        <v>17</v>
      </c>
      <c r="D578" s="3" t="s">
        <v>149</v>
      </c>
      <c r="E578" s="3">
        <v>7</v>
      </c>
      <c r="F578" s="12">
        <v>1301469</v>
      </c>
    </row>
    <row r="579" spans="1:6" x14ac:dyDescent="0.25">
      <c r="A579" s="3" t="s">
        <v>62</v>
      </c>
      <c r="B579" s="3" t="str">
        <f>IFERROR(INDEX(Clients[Client_Name],MATCH(Table2[[#This Row],[Client_Code]],Clients[Client_Code],0)),"")</f>
        <v>SOPRAVAL</v>
      </c>
      <c r="C579" s="3">
        <v>1007</v>
      </c>
      <c r="D579" s="3" t="s">
        <v>148</v>
      </c>
      <c r="E579" s="3">
        <v>1</v>
      </c>
      <c r="F579" s="12">
        <v>165600</v>
      </c>
    </row>
    <row r="580" spans="1:6" x14ac:dyDescent="0.25">
      <c r="A580" s="3" t="s">
        <v>62</v>
      </c>
      <c r="B580" s="3" t="str">
        <f>IFERROR(INDEX(Clients[Client_Name],MATCH(Table2[[#This Row],[Client_Code]],Clients[Client_Code],0)),"")</f>
        <v>SOPRAVAL</v>
      </c>
      <c r="C580" s="3">
        <v>1007</v>
      </c>
      <c r="D580" s="3" t="s">
        <v>148</v>
      </c>
      <c r="E580" s="3">
        <v>1</v>
      </c>
      <c r="F580" s="12">
        <v>165600</v>
      </c>
    </row>
    <row r="581" spans="1:6" x14ac:dyDescent="0.25">
      <c r="A581" s="3" t="s">
        <v>62</v>
      </c>
      <c r="B581" s="3" t="str">
        <f>IFERROR(INDEX(Clients[Client_Name],MATCH(Table2[[#This Row],[Client_Code]],Clients[Client_Code],0)),"")</f>
        <v>SOPRAVAL</v>
      </c>
      <c r="C581" s="3">
        <v>1007</v>
      </c>
      <c r="D581" s="3" t="s">
        <v>37</v>
      </c>
      <c r="E581" s="3">
        <v>1</v>
      </c>
      <c r="F581" s="12">
        <v>4000</v>
      </c>
    </row>
    <row r="582" spans="1:6" x14ac:dyDescent="0.25">
      <c r="A582" s="3" t="s">
        <v>62</v>
      </c>
      <c r="B582" s="3" t="str">
        <f>IFERROR(INDEX(Clients[Client_Name],MATCH(Table2[[#This Row],[Client_Code]],Clients[Client_Code],0)),"")</f>
        <v>SOPRAVAL</v>
      </c>
      <c r="C582" s="3">
        <v>1007</v>
      </c>
      <c r="D582" s="3" t="s">
        <v>37</v>
      </c>
      <c r="E582" s="3">
        <v>1</v>
      </c>
      <c r="F582" s="12">
        <v>2444</v>
      </c>
    </row>
    <row r="583" spans="1:6" x14ac:dyDescent="0.25">
      <c r="A583" s="3" t="s">
        <v>62</v>
      </c>
      <c r="B583" s="3" t="str">
        <f>IFERROR(INDEX(Clients[Client_Name],MATCH(Table2[[#This Row],[Client_Code]],Clients[Client_Code],0)),"")</f>
        <v>SOPRAVAL</v>
      </c>
      <c r="C583" s="3">
        <v>1007</v>
      </c>
      <c r="D583" s="3" t="s">
        <v>37</v>
      </c>
      <c r="E583" s="3">
        <v>1</v>
      </c>
      <c r="F583" s="12">
        <v>1415</v>
      </c>
    </row>
    <row r="584" spans="1:6" x14ac:dyDescent="0.25">
      <c r="A584" s="3" t="s">
        <v>62</v>
      </c>
      <c r="B584" s="3" t="str">
        <f>IFERROR(INDEX(Clients[Client_Name],MATCH(Table2[[#This Row],[Client_Code]],Clients[Client_Code],0)),"")</f>
        <v>SOPRAVAL</v>
      </c>
      <c r="C584" s="3">
        <v>1007</v>
      </c>
      <c r="D584" s="3" t="s">
        <v>38</v>
      </c>
      <c r="E584" s="3">
        <v>1</v>
      </c>
      <c r="F584" s="12">
        <v>715</v>
      </c>
    </row>
    <row r="585" spans="1:6" x14ac:dyDescent="0.25">
      <c r="A585" s="3" t="s">
        <v>32</v>
      </c>
      <c r="B585" s="3" t="str">
        <f>IFERROR(INDEX(Clients[Client_Name],MATCH(Table2[[#This Row],[Client_Code]],Clients[Client_Code],0)),"")</f>
        <v>GRANJA MARINA TORNAGALEONES</v>
      </c>
      <c r="C585" s="3">
        <v>25</v>
      </c>
      <c r="D585" s="3" t="s">
        <v>149</v>
      </c>
      <c r="E585" s="3">
        <v>6</v>
      </c>
      <c r="F585" s="12">
        <v>355446</v>
      </c>
    </row>
    <row r="586" spans="1:6" x14ac:dyDescent="0.25">
      <c r="A586" s="3" t="s">
        <v>62</v>
      </c>
      <c r="B586" s="3" t="str">
        <f>IFERROR(INDEX(Clients[Client_Name],MATCH(Table2[[#This Row],[Client_Code]],Clients[Client_Code],0)),"")</f>
        <v>LO VALLEDOR</v>
      </c>
      <c r="C586" s="3">
        <v>1054</v>
      </c>
      <c r="D586" s="3" t="s">
        <v>37</v>
      </c>
      <c r="E586" s="3">
        <v>1</v>
      </c>
      <c r="F586" s="12">
        <v>2006781</v>
      </c>
    </row>
    <row r="587" spans="1:6" x14ac:dyDescent="0.25">
      <c r="A587" s="3" t="s">
        <v>62</v>
      </c>
      <c r="B587" s="3" t="str">
        <f>IFERROR(INDEX(Clients[Client_Name],MATCH(Table2[[#This Row],[Client_Code]],Clients[Client_Code],0)),"")</f>
        <v>SOPRAVAL</v>
      </c>
      <c r="C587" s="3">
        <v>1007</v>
      </c>
      <c r="D587" s="3" t="s">
        <v>38</v>
      </c>
      <c r="E587" s="3">
        <v>1</v>
      </c>
      <c r="F587" s="12">
        <v>160820</v>
      </c>
    </row>
    <row r="588" spans="1:6" x14ac:dyDescent="0.25">
      <c r="A588" s="3" t="s">
        <v>62</v>
      </c>
      <c r="B588" s="3" t="str">
        <f>IFERROR(INDEX(Clients[Client_Name],MATCH(Table2[[#This Row],[Client_Code]],Clients[Client_Code],0)),"")</f>
        <v>SOPRAVAL</v>
      </c>
      <c r="C588" s="3">
        <v>1007</v>
      </c>
      <c r="D588" s="3" t="s">
        <v>38</v>
      </c>
      <c r="E588" s="3">
        <v>1</v>
      </c>
      <c r="F588" s="12">
        <v>92100</v>
      </c>
    </row>
    <row r="589" spans="1:6" x14ac:dyDescent="0.25">
      <c r="A589" s="3" t="s">
        <v>62</v>
      </c>
      <c r="B589" s="3" t="str">
        <f>IFERROR(INDEX(Clients[Client_Name],MATCH(Table2[[#This Row],[Client_Code]],Clients[Client_Code],0)),"")</f>
        <v>SOPRAVAL</v>
      </c>
      <c r="C589" s="3">
        <v>1007</v>
      </c>
      <c r="D589" s="3" t="s">
        <v>38</v>
      </c>
      <c r="E589" s="3">
        <v>2</v>
      </c>
      <c r="F589" s="12">
        <v>70000</v>
      </c>
    </row>
    <row r="590" spans="1:6" x14ac:dyDescent="0.25">
      <c r="A590" s="3" t="s">
        <v>62</v>
      </c>
      <c r="B590" s="3" t="str">
        <f>IFERROR(INDEX(Clients[Client_Name],MATCH(Table2[[#This Row],[Client_Code]],Clients[Client_Code],0)),"")</f>
        <v>SOPRAVAL</v>
      </c>
      <c r="C590" s="3">
        <v>1007</v>
      </c>
      <c r="D590" s="3" t="s">
        <v>38</v>
      </c>
      <c r="E590" s="3">
        <v>2</v>
      </c>
      <c r="F590" s="12">
        <v>110000</v>
      </c>
    </row>
    <row r="591" spans="1:6" x14ac:dyDescent="0.25">
      <c r="A591" s="3" t="s">
        <v>62</v>
      </c>
      <c r="B591" s="3" t="str">
        <f>IFERROR(INDEX(Clients[Client_Name],MATCH(Table2[[#This Row],[Client_Code]],Clients[Client_Code],0)),"")</f>
        <v>SOPRAVAL</v>
      </c>
      <c r="C591" s="3">
        <v>1007</v>
      </c>
      <c r="D591" s="3" t="s">
        <v>149</v>
      </c>
      <c r="E591" s="3">
        <v>2</v>
      </c>
      <c r="F591" s="12">
        <v>1123696</v>
      </c>
    </row>
    <row r="592" spans="1:6" x14ac:dyDescent="0.25">
      <c r="A592" s="3" t="s">
        <v>32</v>
      </c>
      <c r="B592" s="3" t="str">
        <f>IFERROR(INDEX(Clients[Client_Name],MATCH(Table2[[#This Row],[Client_Code]],Clients[Client_Code],0)),"")</f>
        <v>SALMONES ANTÁRTICA</v>
      </c>
      <c r="C592" s="3">
        <v>41</v>
      </c>
      <c r="D592" s="3" t="s">
        <v>149</v>
      </c>
      <c r="E592" s="3">
        <v>6</v>
      </c>
      <c r="F592" s="12">
        <v>2621970</v>
      </c>
    </row>
    <row r="593" spans="1:6" x14ac:dyDescent="0.25">
      <c r="A593" s="3" t="s">
        <v>32</v>
      </c>
      <c r="B593" s="3" t="str">
        <f>IFERROR(INDEX(Clients[Client_Name],MATCH(Table2[[#This Row],[Client_Code]],Clients[Client_Code],0)),"")</f>
        <v>ORIZON</v>
      </c>
      <c r="C593" s="3">
        <v>35</v>
      </c>
      <c r="D593" s="3" t="s">
        <v>149</v>
      </c>
      <c r="E593" s="3">
        <v>7</v>
      </c>
      <c r="F593" s="12">
        <v>34896</v>
      </c>
    </row>
    <row r="594" spans="1:6" x14ac:dyDescent="0.25">
      <c r="A594" s="3" t="s">
        <v>32</v>
      </c>
      <c r="B594" s="3" t="str">
        <f>IFERROR(INDEX(Clients[Client_Name],MATCH(Table2[[#This Row],[Client_Code]],Clients[Client_Code],0)),"")</f>
        <v>SALMONES ANTÁRTICA</v>
      </c>
      <c r="C594" s="3">
        <v>41</v>
      </c>
      <c r="D594" s="3" t="s">
        <v>149</v>
      </c>
      <c r="E594" s="3">
        <v>7</v>
      </c>
      <c r="F594" s="12">
        <v>570690</v>
      </c>
    </row>
    <row r="595" spans="1:6" x14ac:dyDescent="0.25">
      <c r="A595" s="3" t="s">
        <v>62</v>
      </c>
      <c r="B595" s="3" t="str">
        <f>IFERROR(INDEX(Clients[Client_Name],MATCH(Table2[[#This Row],[Client_Code]],Clients[Client_Code],0)),"")</f>
        <v>SOPRAVAL</v>
      </c>
      <c r="C595" s="3">
        <v>1007</v>
      </c>
      <c r="D595" s="3" t="s">
        <v>37</v>
      </c>
      <c r="E595" s="3">
        <v>2</v>
      </c>
      <c r="F595" s="12">
        <v>762000</v>
      </c>
    </row>
    <row r="596" spans="1:6" x14ac:dyDescent="0.25">
      <c r="A596" s="3" t="s">
        <v>62</v>
      </c>
      <c r="B596" s="3" t="str">
        <f>IFERROR(INDEX(Clients[Client_Name],MATCH(Table2[[#This Row],[Client_Code]],Clients[Client_Code],0)),"")</f>
        <v>SOPRAVAL</v>
      </c>
      <c r="C596" s="3">
        <v>1007</v>
      </c>
      <c r="D596" s="3" t="s">
        <v>38</v>
      </c>
      <c r="E596" s="3">
        <v>2</v>
      </c>
      <c r="F596" s="12">
        <v>200000</v>
      </c>
    </row>
    <row r="597" spans="1:6" x14ac:dyDescent="0.25">
      <c r="A597" s="3" t="s">
        <v>62</v>
      </c>
      <c r="B597" s="3" t="str">
        <f>IFERROR(INDEX(Clients[Client_Name],MATCH(Table2[[#This Row],[Client_Code]],Clients[Client_Code],0)),"")</f>
        <v>SOPRAVAL</v>
      </c>
      <c r="C597" s="3">
        <v>1007</v>
      </c>
      <c r="D597" s="3" t="s">
        <v>37</v>
      </c>
      <c r="E597" s="3">
        <v>2</v>
      </c>
      <c r="F597" s="12">
        <v>110000</v>
      </c>
    </row>
    <row r="598" spans="1:6" x14ac:dyDescent="0.25">
      <c r="A598" s="3" t="s">
        <v>62</v>
      </c>
      <c r="B598" s="3" t="str">
        <f>IFERROR(INDEX(Clients[Client_Name],MATCH(Table2[[#This Row],[Client_Code]],Clients[Client_Code],0)),"")</f>
        <v>SOPRAVAL</v>
      </c>
      <c r="C598" s="3">
        <v>1007</v>
      </c>
      <c r="D598" s="3" t="s">
        <v>148</v>
      </c>
      <c r="E598" s="3">
        <v>2</v>
      </c>
      <c r="F598" s="12">
        <v>3666000</v>
      </c>
    </row>
    <row r="599" spans="1:6" x14ac:dyDescent="0.25">
      <c r="A599" s="3" t="s">
        <v>62</v>
      </c>
      <c r="B599" s="3" t="str">
        <f>IFERROR(INDEX(Clients[Client_Name],MATCH(Table2[[#This Row],[Client_Code]],Clients[Client_Code],0)),"")</f>
        <v>SOPRAVAL</v>
      </c>
      <c r="C599" s="3">
        <v>1007</v>
      </c>
      <c r="D599" s="3" t="s">
        <v>37</v>
      </c>
      <c r="E599" s="3">
        <v>2</v>
      </c>
      <c r="F599" s="12">
        <v>250800</v>
      </c>
    </row>
    <row r="600" spans="1:6" x14ac:dyDescent="0.25">
      <c r="A600" s="3" t="s">
        <v>62</v>
      </c>
      <c r="B600" s="3" t="str">
        <f>IFERROR(INDEX(Clients[Client_Name],MATCH(Table2[[#This Row],[Client_Code]],Clients[Client_Code],0)),"")</f>
        <v>SOPRAVAL</v>
      </c>
      <c r="C600" s="3">
        <v>1007</v>
      </c>
      <c r="D600" s="3" t="s">
        <v>148</v>
      </c>
      <c r="E600" s="3">
        <v>2</v>
      </c>
      <c r="F600" s="12">
        <v>250800</v>
      </c>
    </row>
    <row r="601" spans="1:6" x14ac:dyDescent="0.25">
      <c r="A601" s="3" t="s">
        <v>62</v>
      </c>
      <c r="B601" s="3" t="str">
        <f>IFERROR(INDEX(Clients[Client_Name],MATCH(Table2[[#This Row],[Client_Code]],Clients[Client_Code],0)),"")</f>
        <v>SOPRAVAL</v>
      </c>
      <c r="C601" s="3">
        <v>1007</v>
      </c>
      <c r="D601" s="3" t="s">
        <v>148</v>
      </c>
      <c r="E601" s="3">
        <v>2</v>
      </c>
      <c r="F601" s="12">
        <v>250800</v>
      </c>
    </row>
    <row r="602" spans="1:6" x14ac:dyDescent="0.25">
      <c r="A602" s="3" t="s">
        <v>32</v>
      </c>
      <c r="B602" s="3" t="str">
        <f>IFERROR(INDEX(Clients[Client_Name],MATCH(Table2[[#This Row],[Client_Code]],Clients[Client_Code],0)),"")</f>
        <v>AGRICOLA ARIZTIA</v>
      </c>
      <c r="C602" s="3">
        <v>1</v>
      </c>
      <c r="D602" s="3" t="s">
        <v>37</v>
      </c>
      <c r="E602" s="3">
        <v>1</v>
      </c>
      <c r="F602" s="12">
        <v>0</v>
      </c>
    </row>
    <row r="603" spans="1:6" x14ac:dyDescent="0.25">
      <c r="A603" s="3" t="s">
        <v>32</v>
      </c>
      <c r="B603" s="3" t="str">
        <f>IFERROR(INDEX(Clients[Client_Name],MATCH(Table2[[#This Row],[Client_Code]],Clients[Client_Code],0)),"")</f>
        <v>AGRICOLA ARIZTIA</v>
      </c>
      <c r="C603" s="3">
        <v>1</v>
      </c>
      <c r="D603" s="3" t="s">
        <v>37</v>
      </c>
      <c r="E603" s="3">
        <v>2</v>
      </c>
      <c r="F603" s="12">
        <v>0</v>
      </c>
    </row>
    <row r="604" spans="1:6" x14ac:dyDescent="0.25">
      <c r="A604" s="3" t="s">
        <v>32</v>
      </c>
      <c r="B604" s="3" t="str">
        <f>IFERROR(INDEX(Clients[Client_Name],MATCH(Table2[[#This Row],[Client_Code]],Clients[Client_Code],0)),"")</f>
        <v>AGRICOLA ARIZTIA</v>
      </c>
      <c r="C604" s="3">
        <v>1</v>
      </c>
      <c r="D604" s="3" t="s">
        <v>37</v>
      </c>
      <c r="E604" s="3">
        <v>3</v>
      </c>
      <c r="F604" s="12">
        <v>0</v>
      </c>
    </row>
    <row r="605" spans="1:6" x14ac:dyDescent="0.25">
      <c r="A605" s="3" t="s">
        <v>32</v>
      </c>
      <c r="B605" s="3" t="str">
        <f>IFERROR(INDEX(Clients[Client_Name],MATCH(Table2[[#This Row],[Client_Code]],Clients[Client_Code],0)),"")</f>
        <v>AGRICOLA ARIZTIA</v>
      </c>
      <c r="C605" s="3">
        <v>1</v>
      </c>
      <c r="D605" s="3" t="s">
        <v>37</v>
      </c>
      <c r="E605" s="3">
        <v>4</v>
      </c>
      <c r="F605" s="12">
        <v>1245375</v>
      </c>
    </row>
    <row r="606" spans="1:6" x14ac:dyDescent="0.25">
      <c r="A606" s="3" t="s">
        <v>32</v>
      </c>
      <c r="B606" s="3" t="str">
        <f>IFERROR(INDEX(Clients[Client_Name],MATCH(Table2[[#This Row],[Client_Code]],Clients[Client_Code],0)),"")</f>
        <v>AGRICOLA ARIZTIA</v>
      </c>
      <c r="C606" s="3">
        <v>1</v>
      </c>
      <c r="D606" s="3" t="s">
        <v>37</v>
      </c>
      <c r="E606" s="3">
        <v>5</v>
      </c>
      <c r="F606" s="12">
        <v>103571</v>
      </c>
    </row>
    <row r="607" spans="1:6" x14ac:dyDescent="0.25">
      <c r="A607" s="3" t="s">
        <v>32</v>
      </c>
      <c r="B607" s="3" t="str">
        <f>IFERROR(INDEX(Clients[Client_Name],MATCH(Table2[[#This Row],[Client_Code]],Clients[Client_Code],0)),"")</f>
        <v>AGRICOLA ARIZTIA</v>
      </c>
      <c r="C607" s="3">
        <v>1</v>
      </c>
      <c r="D607" s="3" t="s">
        <v>37</v>
      </c>
      <c r="E607" s="3">
        <v>6</v>
      </c>
      <c r="F607" s="12">
        <v>368170</v>
      </c>
    </row>
    <row r="608" spans="1:6" x14ac:dyDescent="0.25">
      <c r="A608" s="3" t="s">
        <v>32</v>
      </c>
      <c r="B608" s="3" t="str">
        <f>IFERROR(INDEX(Clients[Client_Name],MATCH(Table2[[#This Row],[Client_Code]],Clients[Client_Code],0)),"")</f>
        <v>AGRICOLA ARIZTIA</v>
      </c>
      <c r="C608" s="3">
        <v>1</v>
      </c>
      <c r="D608" s="3" t="s">
        <v>37</v>
      </c>
      <c r="E608" s="3">
        <v>7</v>
      </c>
      <c r="F608" s="12">
        <v>0</v>
      </c>
    </row>
    <row r="609" spans="1:6" x14ac:dyDescent="0.25">
      <c r="A609" s="3" t="s">
        <v>32</v>
      </c>
      <c r="B609" s="3" t="str">
        <f>IFERROR(INDEX(Clients[Client_Name],MATCH(Table2[[#This Row],[Client_Code]],Clients[Client_Code],0)),"")</f>
        <v>AGRICOLA ARIZTIA</v>
      </c>
      <c r="C609" s="3">
        <v>1</v>
      </c>
      <c r="D609" s="3" t="s">
        <v>37</v>
      </c>
      <c r="E609" s="3">
        <v>8</v>
      </c>
      <c r="F609" s="12">
        <v>0</v>
      </c>
    </row>
    <row r="610" spans="1:6" x14ac:dyDescent="0.25">
      <c r="A610" s="3" t="s">
        <v>32</v>
      </c>
      <c r="B610" s="3" t="str">
        <f>IFERROR(INDEX(Clients[Client_Name],MATCH(Table2[[#This Row],[Client_Code]],Clients[Client_Code],0)),"")</f>
        <v>AGRICOLA ARIZTIA</v>
      </c>
      <c r="C610" s="3">
        <v>1</v>
      </c>
      <c r="D610" s="3" t="s">
        <v>37</v>
      </c>
      <c r="E610" s="3">
        <v>9</v>
      </c>
      <c r="F610" s="12">
        <v>795609</v>
      </c>
    </row>
    <row r="611" spans="1:6" x14ac:dyDescent="0.25">
      <c r="A611" s="3" t="s">
        <v>32</v>
      </c>
      <c r="B611" s="3" t="str">
        <f>IFERROR(INDEX(Clients[Client_Name],MATCH(Table2[[#This Row],[Client_Code]],Clients[Client_Code],0)),"")</f>
        <v>AGRICOLA ARIZTIA</v>
      </c>
      <c r="C611" s="3">
        <v>1</v>
      </c>
      <c r="D611" s="3" t="s">
        <v>37</v>
      </c>
      <c r="E611" s="3">
        <v>10</v>
      </c>
      <c r="F611" s="12">
        <v>1164030</v>
      </c>
    </row>
    <row r="612" spans="1:6" x14ac:dyDescent="0.25">
      <c r="A612" s="3" t="s">
        <v>32</v>
      </c>
      <c r="B612" s="3" t="str">
        <f>IFERROR(INDEX(Clients[Client_Name],MATCH(Table2[[#This Row],[Client_Code]],Clients[Client_Code],0)),"")</f>
        <v>AGRICOLA ARIZTIA</v>
      </c>
      <c r="C612" s="3">
        <v>1</v>
      </c>
      <c r="D612" s="3" t="s">
        <v>37</v>
      </c>
      <c r="E612" s="3">
        <v>11</v>
      </c>
      <c r="F612" s="12">
        <v>749411</v>
      </c>
    </row>
    <row r="613" spans="1:6" x14ac:dyDescent="0.25">
      <c r="A613" s="3" t="s">
        <v>32</v>
      </c>
      <c r="B613" s="3" t="str">
        <f>IFERROR(INDEX(Clients[Client_Name],MATCH(Table2[[#This Row],[Client_Code]],Clients[Client_Code],0)),"")</f>
        <v>AGRICOLA ARIZTIA</v>
      </c>
      <c r="C613" s="3">
        <v>1</v>
      </c>
      <c r="D613" s="3" t="s">
        <v>37</v>
      </c>
      <c r="E613" s="3">
        <v>12</v>
      </c>
      <c r="F613" s="12">
        <v>0</v>
      </c>
    </row>
    <row r="614" spans="1:6" x14ac:dyDescent="0.25">
      <c r="A614" s="3" t="s">
        <v>32</v>
      </c>
      <c r="B614" s="3" t="str">
        <f>IFERROR(INDEX(Clients[Client_Name],MATCH(Table2[[#This Row],[Client_Code]],Clients[Client_Code],0)),"")</f>
        <v>AGROSUPER COMERCIAL</v>
      </c>
      <c r="C614" s="3">
        <v>4</v>
      </c>
      <c r="D614" s="3" t="s">
        <v>37</v>
      </c>
      <c r="E614" s="3">
        <v>1</v>
      </c>
      <c r="F614" s="12">
        <v>2668530</v>
      </c>
    </row>
    <row r="615" spans="1:6" x14ac:dyDescent="0.25">
      <c r="A615" s="3" t="s">
        <v>32</v>
      </c>
      <c r="B615" s="3" t="str">
        <f>IFERROR(INDEX(Clients[Client_Name],MATCH(Table2[[#This Row],[Client_Code]],Clients[Client_Code],0)),"")</f>
        <v>AGROSUPER COMERCIAL</v>
      </c>
      <c r="C615" s="3">
        <v>4</v>
      </c>
      <c r="D615" s="3" t="s">
        <v>37</v>
      </c>
      <c r="E615" s="3">
        <v>2</v>
      </c>
      <c r="F615" s="12">
        <v>4134708</v>
      </c>
    </row>
    <row r="616" spans="1:6" x14ac:dyDescent="0.25">
      <c r="A616" s="3" t="s">
        <v>32</v>
      </c>
      <c r="B616" s="3" t="str">
        <f>IFERROR(INDEX(Clients[Client_Name],MATCH(Table2[[#This Row],[Client_Code]],Clients[Client_Code],0)),"")</f>
        <v>AGROSUPER COMERCIAL</v>
      </c>
      <c r="C616" s="3">
        <v>4</v>
      </c>
      <c r="D616" s="3" t="s">
        <v>37</v>
      </c>
      <c r="E616" s="3">
        <v>3</v>
      </c>
      <c r="F616" s="12">
        <v>3537982</v>
      </c>
    </row>
    <row r="617" spans="1:6" x14ac:dyDescent="0.25">
      <c r="A617" s="3" t="s">
        <v>32</v>
      </c>
      <c r="B617" s="3" t="str">
        <f>IFERROR(INDEX(Clients[Client_Name],MATCH(Table2[[#This Row],[Client_Code]],Clients[Client_Code],0)),"")</f>
        <v>AGROSUPER COMERCIAL</v>
      </c>
      <c r="C617" s="3">
        <v>4</v>
      </c>
      <c r="D617" s="3" t="s">
        <v>37</v>
      </c>
      <c r="E617" s="3">
        <v>4</v>
      </c>
      <c r="F617" s="12">
        <v>2899870</v>
      </c>
    </row>
    <row r="618" spans="1:6" x14ac:dyDescent="0.25">
      <c r="A618" s="3" t="s">
        <v>32</v>
      </c>
      <c r="B618" s="3" t="str">
        <f>IFERROR(INDEX(Clients[Client_Name],MATCH(Table2[[#This Row],[Client_Code]],Clients[Client_Code],0)),"")</f>
        <v>AGROSUPER COMERCIAL</v>
      </c>
      <c r="C618" s="3">
        <v>4</v>
      </c>
      <c r="D618" s="3" t="s">
        <v>37</v>
      </c>
      <c r="E618" s="3">
        <v>5</v>
      </c>
      <c r="F618" s="12">
        <v>12465809</v>
      </c>
    </row>
    <row r="619" spans="1:6" x14ac:dyDescent="0.25">
      <c r="A619" s="3" t="s">
        <v>32</v>
      </c>
      <c r="B619" s="3" t="str">
        <f>IFERROR(INDEX(Clients[Client_Name],MATCH(Table2[[#This Row],[Client_Code]],Clients[Client_Code],0)),"")</f>
        <v>AGROSUPER COMERCIAL</v>
      </c>
      <c r="C619" s="3">
        <v>4</v>
      </c>
      <c r="D619" s="3" t="s">
        <v>37</v>
      </c>
      <c r="E619" s="3">
        <v>6</v>
      </c>
      <c r="F619" s="12">
        <v>6156023</v>
      </c>
    </row>
    <row r="620" spans="1:6" x14ac:dyDescent="0.25">
      <c r="A620" s="3" t="s">
        <v>32</v>
      </c>
      <c r="B620" s="3" t="str">
        <f>IFERROR(INDEX(Clients[Client_Name],MATCH(Table2[[#This Row],[Client_Code]],Clients[Client_Code],0)),"")</f>
        <v>AGROSUPER COMERCIAL</v>
      </c>
      <c r="C620" s="3">
        <v>4</v>
      </c>
      <c r="D620" s="3" t="s">
        <v>37</v>
      </c>
      <c r="E620" s="3">
        <v>7</v>
      </c>
      <c r="F620" s="12">
        <v>4938192</v>
      </c>
    </row>
    <row r="621" spans="1:6" x14ac:dyDescent="0.25">
      <c r="A621" s="3" t="s">
        <v>32</v>
      </c>
      <c r="B621" s="3" t="str">
        <f>IFERROR(INDEX(Clients[Client_Name],MATCH(Table2[[#This Row],[Client_Code]],Clients[Client_Code],0)),"")</f>
        <v>AGROSUPER COMERCIAL</v>
      </c>
      <c r="C621" s="3">
        <v>4</v>
      </c>
      <c r="D621" s="3" t="s">
        <v>37</v>
      </c>
      <c r="E621" s="3">
        <v>8</v>
      </c>
      <c r="F621" s="12">
        <v>2632217</v>
      </c>
    </row>
    <row r="622" spans="1:6" x14ac:dyDescent="0.25">
      <c r="A622" s="3" t="s">
        <v>32</v>
      </c>
      <c r="B622" s="3" t="str">
        <f>IFERROR(INDEX(Clients[Client_Name],MATCH(Table2[[#This Row],[Client_Code]],Clients[Client_Code],0)),"")</f>
        <v>AGROSUPER COMERCIAL</v>
      </c>
      <c r="C622" s="3">
        <v>4</v>
      </c>
      <c r="D622" s="3" t="s">
        <v>37</v>
      </c>
      <c r="E622" s="3">
        <v>9</v>
      </c>
      <c r="F622" s="12">
        <v>1475071</v>
      </c>
    </row>
    <row r="623" spans="1:6" x14ac:dyDescent="0.25">
      <c r="A623" s="3" t="s">
        <v>32</v>
      </c>
      <c r="B623" s="3" t="str">
        <f>IFERROR(INDEX(Clients[Client_Name],MATCH(Table2[[#This Row],[Client_Code]],Clients[Client_Code],0)),"")</f>
        <v>AGROSUPER COMERCIAL</v>
      </c>
      <c r="C623" s="3">
        <v>4</v>
      </c>
      <c r="D623" s="3" t="s">
        <v>37</v>
      </c>
      <c r="E623" s="3">
        <v>10</v>
      </c>
      <c r="F623" s="12">
        <v>709538</v>
      </c>
    </row>
    <row r="624" spans="1:6" x14ac:dyDescent="0.25">
      <c r="A624" s="3" t="s">
        <v>32</v>
      </c>
      <c r="B624" s="3" t="str">
        <f>IFERROR(INDEX(Clients[Client_Name],MATCH(Table2[[#This Row],[Client_Code]],Clients[Client_Code],0)),"")</f>
        <v>AGROSUPER COMERCIAL</v>
      </c>
      <c r="C624" s="3">
        <v>4</v>
      </c>
      <c r="D624" s="3" t="s">
        <v>37</v>
      </c>
      <c r="E624" s="3">
        <v>11</v>
      </c>
      <c r="F624" s="12">
        <v>1254645</v>
      </c>
    </row>
    <row r="625" spans="1:6" x14ac:dyDescent="0.25">
      <c r="A625" s="3" t="s">
        <v>32</v>
      </c>
      <c r="B625" s="3" t="str">
        <f>IFERROR(INDEX(Clients[Client_Name],MATCH(Table2[[#This Row],[Client_Code]],Clients[Client_Code],0)),"")</f>
        <v>AGROSUPER COMERCIAL</v>
      </c>
      <c r="C625" s="3">
        <v>4</v>
      </c>
      <c r="D625" s="3" t="s">
        <v>37</v>
      </c>
      <c r="E625" s="3">
        <v>12</v>
      </c>
      <c r="F625" s="12">
        <v>413454</v>
      </c>
    </row>
    <row r="626" spans="1:6" x14ac:dyDescent="0.25">
      <c r="A626" s="3" t="s">
        <v>32</v>
      </c>
      <c r="B626" s="3" t="str">
        <f>IFERROR(INDEX(Clients[Client_Name],MATCH(Table2[[#This Row],[Client_Code]],Clients[Client_Code],0)),"")</f>
        <v>ALIMENTOS Y FRUTOS</v>
      </c>
      <c r="C626" s="3">
        <v>10</v>
      </c>
      <c r="D626" s="3" t="s">
        <v>37</v>
      </c>
      <c r="E626" s="3">
        <v>1</v>
      </c>
      <c r="F626" s="12">
        <v>495935</v>
      </c>
    </row>
    <row r="627" spans="1:6" x14ac:dyDescent="0.25">
      <c r="A627" s="3" t="s">
        <v>32</v>
      </c>
      <c r="B627" s="3" t="str">
        <f>IFERROR(INDEX(Clients[Client_Name],MATCH(Table2[[#This Row],[Client_Code]],Clients[Client_Code],0)),"")</f>
        <v>ALIMENTOS Y FRUTOS</v>
      </c>
      <c r="C627" s="3">
        <v>10</v>
      </c>
      <c r="D627" s="3" t="s">
        <v>37</v>
      </c>
      <c r="E627" s="3">
        <v>2</v>
      </c>
      <c r="F627" s="12">
        <v>0</v>
      </c>
    </row>
    <row r="628" spans="1:6" x14ac:dyDescent="0.25">
      <c r="A628" s="3" t="s">
        <v>32</v>
      </c>
      <c r="B628" s="3" t="str">
        <f>IFERROR(INDEX(Clients[Client_Name],MATCH(Table2[[#This Row],[Client_Code]],Clients[Client_Code],0)),"")</f>
        <v>ALIMENTOS Y FRUTOS</v>
      </c>
      <c r="C628" s="3">
        <v>10</v>
      </c>
      <c r="D628" s="3" t="s">
        <v>37</v>
      </c>
      <c r="E628" s="3">
        <v>3</v>
      </c>
      <c r="F628" s="12">
        <v>0</v>
      </c>
    </row>
    <row r="629" spans="1:6" x14ac:dyDescent="0.25">
      <c r="A629" s="3" t="s">
        <v>32</v>
      </c>
      <c r="B629" s="3" t="str">
        <f>IFERROR(INDEX(Clients[Client_Name],MATCH(Table2[[#This Row],[Client_Code]],Clients[Client_Code],0)),"")</f>
        <v>ALIMENTOS Y FRUTOS</v>
      </c>
      <c r="C629" s="3">
        <v>10</v>
      </c>
      <c r="D629" s="3" t="s">
        <v>37</v>
      </c>
      <c r="E629" s="3">
        <v>4</v>
      </c>
      <c r="F629" s="12">
        <v>0</v>
      </c>
    </row>
    <row r="630" spans="1:6" x14ac:dyDescent="0.25">
      <c r="A630" s="3" t="s">
        <v>32</v>
      </c>
      <c r="B630" s="3" t="str">
        <f>IFERROR(INDEX(Clients[Client_Name],MATCH(Table2[[#This Row],[Client_Code]],Clients[Client_Code],0)),"")</f>
        <v>ALIMENTOS Y FRUTOS</v>
      </c>
      <c r="C630" s="3">
        <v>10</v>
      </c>
      <c r="D630" s="3" t="s">
        <v>37</v>
      </c>
      <c r="E630" s="3">
        <v>5</v>
      </c>
      <c r="F630" s="12">
        <v>0</v>
      </c>
    </row>
    <row r="631" spans="1:6" x14ac:dyDescent="0.25">
      <c r="A631" s="3" t="s">
        <v>32</v>
      </c>
      <c r="B631" s="3" t="str">
        <f>IFERROR(INDEX(Clients[Client_Name],MATCH(Table2[[#This Row],[Client_Code]],Clients[Client_Code],0)),"")</f>
        <v>ALIMENTOS Y FRUTOS</v>
      </c>
      <c r="C631" s="3">
        <v>10</v>
      </c>
      <c r="D631" s="3" t="s">
        <v>37</v>
      </c>
      <c r="E631" s="3">
        <v>6</v>
      </c>
      <c r="F631" s="12">
        <v>0</v>
      </c>
    </row>
    <row r="632" spans="1:6" x14ac:dyDescent="0.25">
      <c r="A632" s="3" t="s">
        <v>32</v>
      </c>
      <c r="B632" s="3" t="str">
        <f>IFERROR(INDEX(Clients[Client_Name],MATCH(Table2[[#This Row],[Client_Code]],Clients[Client_Code],0)),"")</f>
        <v>ALIMENTOS Y FRUTOS</v>
      </c>
      <c r="C632" s="3">
        <v>10</v>
      </c>
      <c r="D632" s="3" t="s">
        <v>37</v>
      </c>
      <c r="E632" s="3">
        <v>7</v>
      </c>
      <c r="F632" s="12">
        <v>0</v>
      </c>
    </row>
    <row r="633" spans="1:6" x14ac:dyDescent="0.25">
      <c r="A633" s="3" t="s">
        <v>32</v>
      </c>
      <c r="B633" s="3" t="str">
        <f>IFERROR(INDEX(Clients[Client_Name],MATCH(Table2[[#This Row],[Client_Code]],Clients[Client_Code],0)),"")</f>
        <v>ALIMENTOS Y FRUTOS</v>
      </c>
      <c r="C633" s="3">
        <v>10</v>
      </c>
      <c r="D633" s="3" t="s">
        <v>37</v>
      </c>
      <c r="E633" s="3">
        <v>8</v>
      </c>
      <c r="F633" s="12">
        <v>0</v>
      </c>
    </row>
    <row r="634" spans="1:6" x14ac:dyDescent="0.25">
      <c r="A634" s="3" t="s">
        <v>32</v>
      </c>
      <c r="B634" s="3" t="str">
        <f>IFERROR(INDEX(Clients[Client_Name],MATCH(Table2[[#This Row],[Client_Code]],Clients[Client_Code],0)),"")</f>
        <v>ALIMENTOS Y FRUTOS</v>
      </c>
      <c r="C634" s="3">
        <v>10</v>
      </c>
      <c r="D634" s="3" t="s">
        <v>37</v>
      </c>
      <c r="E634" s="3">
        <v>9</v>
      </c>
      <c r="F634" s="12">
        <v>0</v>
      </c>
    </row>
    <row r="635" spans="1:6" x14ac:dyDescent="0.25">
      <c r="A635" s="3" t="s">
        <v>32</v>
      </c>
      <c r="B635" s="3" t="str">
        <f>IFERROR(INDEX(Clients[Client_Name],MATCH(Table2[[#This Row],[Client_Code]],Clients[Client_Code],0)),"")</f>
        <v>ALIMENTOS Y FRUTOS</v>
      </c>
      <c r="C635" s="3">
        <v>10</v>
      </c>
      <c r="D635" s="3" t="s">
        <v>37</v>
      </c>
      <c r="E635" s="3">
        <v>10</v>
      </c>
      <c r="F635" s="12">
        <v>0</v>
      </c>
    </row>
    <row r="636" spans="1:6" x14ac:dyDescent="0.25">
      <c r="A636" s="3" t="s">
        <v>32</v>
      </c>
      <c r="B636" s="3" t="str">
        <f>IFERROR(INDEX(Clients[Client_Name],MATCH(Table2[[#This Row],[Client_Code]],Clients[Client_Code],0)),"")</f>
        <v>ALIMENTOS Y FRUTOS</v>
      </c>
      <c r="C636" s="3">
        <v>10</v>
      </c>
      <c r="D636" s="3" t="s">
        <v>37</v>
      </c>
      <c r="E636" s="3">
        <v>11</v>
      </c>
      <c r="F636" s="12">
        <v>0</v>
      </c>
    </row>
    <row r="637" spans="1:6" x14ac:dyDescent="0.25">
      <c r="A637" s="3" t="s">
        <v>32</v>
      </c>
      <c r="B637" s="3" t="str">
        <f>IFERROR(INDEX(Clients[Client_Name],MATCH(Table2[[#This Row],[Client_Code]],Clients[Client_Code],0)),"")</f>
        <v>ALIMENTOS Y FRUTOS</v>
      </c>
      <c r="C637" s="3">
        <v>10</v>
      </c>
      <c r="D637" s="3" t="s">
        <v>37</v>
      </c>
      <c r="E637" s="3">
        <v>12</v>
      </c>
      <c r="F637" s="12">
        <v>887672</v>
      </c>
    </row>
    <row r="638" spans="1:6" x14ac:dyDescent="0.25">
      <c r="A638" s="3" t="s">
        <v>32</v>
      </c>
      <c r="B638" s="3" t="str">
        <f>IFERROR(INDEX(Clients[Client_Name],MATCH(Table2[[#This Row],[Client_Code]],Clients[Client_Code],0)),"")</f>
        <v>BIDFOOD</v>
      </c>
      <c r="C638" s="3">
        <v>13</v>
      </c>
      <c r="D638" s="3" t="s">
        <v>37</v>
      </c>
      <c r="E638" s="3">
        <v>1</v>
      </c>
      <c r="F638" s="12">
        <v>1711127</v>
      </c>
    </row>
    <row r="639" spans="1:6" x14ac:dyDescent="0.25">
      <c r="A639" s="3" t="s">
        <v>32</v>
      </c>
      <c r="B639" s="3" t="str">
        <f>IFERROR(INDEX(Clients[Client_Name],MATCH(Table2[[#This Row],[Client_Code]],Clients[Client_Code],0)),"")</f>
        <v>BIDFOOD</v>
      </c>
      <c r="C639" s="3">
        <v>13</v>
      </c>
      <c r="D639" s="3" t="s">
        <v>37</v>
      </c>
      <c r="E639" s="3">
        <v>2</v>
      </c>
      <c r="F639" s="12">
        <v>1286603</v>
      </c>
    </row>
    <row r="640" spans="1:6" x14ac:dyDescent="0.25">
      <c r="A640" s="3" t="s">
        <v>32</v>
      </c>
      <c r="B640" s="3" t="str">
        <f>IFERROR(INDEX(Clients[Client_Name],MATCH(Table2[[#This Row],[Client_Code]],Clients[Client_Code],0)),"")</f>
        <v>BIDFOOD</v>
      </c>
      <c r="C640" s="3">
        <v>13</v>
      </c>
      <c r="D640" s="3" t="s">
        <v>37</v>
      </c>
      <c r="E640" s="3">
        <v>3</v>
      </c>
      <c r="F640" s="12">
        <v>954644</v>
      </c>
    </row>
    <row r="641" spans="1:6" x14ac:dyDescent="0.25">
      <c r="A641" s="3" t="s">
        <v>32</v>
      </c>
      <c r="B641" s="3" t="str">
        <f>IFERROR(INDEX(Clients[Client_Name],MATCH(Table2[[#This Row],[Client_Code]],Clients[Client_Code],0)),"")</f>
        <v>BIDFOOD</v>
      </c>
      <c r="C641" s="3">
        <v>13</v>
      </c>
      <c r="D641" s="3" t="s">
        <v>37</v>
      </c>
      <c r="E641" s="3">
        <v>4</v>
      </c>
      <c r="F641" s="12">
        <v>295326</v>
      </c>
    </row>
    <row r="642" spans="1:6" x14ac:dyDescent="0.25">
      <c r="A642" s="3" t="s">
        <v>32</v>
      </c>
      <c r="B642" s="3" t="str">
        <f>IFERROR(INDEX(Clients[Client_Name],MATCH(Table2[[#This Row],[Client_Code]],Clients[Client_Code],0)),"")</f>
        <v>BIDFOOD</v>
      </c>
      <c r="C642" s="3">
        <v>13</v>
      </c>
      <c r="D642" s="3" t="s">
        <v>37</v>
      </c>
      <c r="E642" s="3">
        <v>5</v>
      </c>
      <c r="F642" s="12">
        <v>0</v>
      </c>
    </row>
    <row r="643" spans="1:6" x14ac:dyDescent="0.25">
      <c r="A643" s="3" t="s">
        <v>32</v>
      </c>
      <c r="B643" s="3" t="str">
        <f>IFERROR(INDEX(Clients[Client_Name],MATCH(Table2[[#This Row],[Client_Code]],Clients[Client_Code],0)),"")</f>
        <v>BIDFOOD</v>
      </c>
      <c r="C643" s="3">
        <v>13</v>
      </c>
      <c r="D643" s="3" t="s">
        <v>37</v>
      </c>
      <c r="E643" s="3">
        <v>6</v>
      </c>
      <c r="F643" s="12">
        <v>632688</v>
      </c>
    </row>
    <row r="644" spans="1:6" x14ac:dyDescent="0.25">
      <c r="A644" s="3" t="s">
        <v>32</v>
      </c>
      <c r="B644" s="3" t="str">
        <f>IFERROR(INDEX(Clients[Client_Name],MATCH(Table2[[#This Row],[Client_Code]],Clients[Client_Code],0)),"")</f>
        <v>BIDFOOD</v>
      </c>
      <c r="C644" s="3">
        <v>13</v>
      </c>
      <c r="D644" s="3" t="s">
        <v>37</v>
      </c>
      <c r="E644" s="3">
        <v>7</v>
      </c>
      <c r="F644" s="12">
        <v>2212764</v>
      </c>
    </row>
    <row r="645" spans="1:6" x14ac:dyDescent="0.25">
      <c r="A645" s="3" t="s">
        <v>32</v>
      </c>
      <c r="B645" s="3" t="str">
        <f>IFERROR(INDEX(Clients[Client_Name],MATCH(Table2[[#This Row],[Client_Code]],Clients[Client_Code],0)),"")</f>
        <v>BIDFOOD</v>
      </c>
      <c r="C645" s="3">
        <v>13</v>
      </c>
      <c r="D645" s="3" t="s">
        <v>37</v>
      </c>
      <c r="E645" s="3">
        <v>8</v>
      </c>
      <c r="F645" s="12">
        <v>1642796</v>
      </c>
    </row>
    <row r="646" spans="1:6" x14ac:dyDescent="0.25">
      <c r="A646" s="3" t="s">
        <v>32</v>
      </c>
      <c r="B646" s="3" t="str">
        <f>IFERROR(INDEX(Clients[Client_Name],MATCH(Table2[[#This Row],[Client_Code]],Clients[Client_Code],0)),"")</f>
        <v>BIDFOOD</v>
      </c>
      <c r="C646" s="3">
        <v>13</v>
      </c>
      <c r="D646" s="3" t="s">
        <v>37</v>
      </c>
      <c r="E646" s="3">
        <v>9</v>
      </c>
      <c r="F646" s="12">
        <v>974551</v>
      </c>
    </row>
    <row r="647" spans="1:6" x14ac:dyDescent="0.25">
      <c r="A647" s="3" t="s">
        <v>32</v>
      </c>
      <c r="B647" s="3" t="str">
        <f>IFERROR(INDEX(Clients[Client_Name],MATCH(Table2[[#This Row],[Client_Code]],Clients[Client_Code],0)),"")</f>
        <v>BIDFOOD</v>
      </c>
      <c r="C647" s="3">
        <v>13</v>
      </c>
      <c r="D647" s="3" t="s">
        <v>37</v>
      </c>
      <c r="E647" s="3">
        <v>10</v>
      </c>
      <c r="F647" s="12">
        <v>132895</v>
      </c>
    </row>
    <row r="648" spans="1:6" x14ac:dyDescent="0.25">
      <c r="A648" s="3" t="s">
        <v>32</v>
      </c>
      <c r="B648" s="3" t="str">
        <f>IFERROR(INDEX(Clients[Client_Name],MATCH(Table2[[#This Row],[Client_Code]],Clients[Client_Code],0)),"")</f>
        <v>BIDFOOD</v>
      </c>
      <c r="C648" s="3">
        <v>13</v>
      </c>
      <c r="D648" s="3" t="s">
        <v>37</v>
      </c>
      <c r="E648" s="3">
        <v>11</v>
      </c>
      <c r="F648" s="12">
        <v>201540</v>
      </c>
    </row>
    <row r="649" spans="1:6" x14ac:dyDescent="0.25">
      <c r="A649" s="3" t="s">
        <v>32</v>
      </c>
      <c r="B649" s="3" t="str">
        <f>IFERROR(INDEX(Clients[Client_Name],MATCH(Table2[[#This Row],[Client_Code]],Clients[Client_Code],0)),"")</f>
        <v>BIDFOOD</v>
      </c>
      <c r="C649" s="3">
        <v>13</v>
      </c>
      <c r="D649" s="3" t="s">
        <v>37</v>
      </c>
      <c r="E649" s="3">
        <v>12</v>
      </c>
      <c r="F649" s="12">
        <v>107464</v>
      </c>
    </row>
    <row r="650" spans="1:6" x14ac:dyDescent="0.25">
      <c r="A650" s="3" t="s">
        <v>32</v>
      </c>
      <c r="B650" s="3" t="str">
        <f>IFERROR(INDEX(Clients[Client_Name],MATCH(Table2[[#This Row],[Client_Code]],Clients[Client_Code],0)),"")</f>
        <v>CIAL ALIMENTOS</v>
      </c>
      <c r="C650" s="3">
        <v>14</v>
      </c>
      <c r="D650" s="3" t="s">
        <v>37</v>
      </c>
      <c r="E650" s="3">
        <v>1</v>
      </c>
      <c r="F650" s="12">
        <v>177896</v>
      </c>
    </row>
    <row r="651" spans="1:6" x14ac:dyDescent="0.25">
      <c r="A651" s="3" t="s">
        <v>32</v>
      </c>
      <c r="B651" s="3" t="str">
        <f>IFERROR(INDEX(Clients[Client_Name],MATCH(Table2[[#This Row],[Client_Code]],Clients[Client_Code],0)),"")</f>
        <v>CIAL ALIMENTOS</v>
      </c>
      <c r="C651" s="3">
        <v>14</v>
      </c>
      <c r="D651" s="3" t="s">
        <v>37</v>
      </c>
      <c r="E651" s="3">
        <v>2</v>
      </c>
      <c r="F651" s="12">
        <v>230784</v>
      </c>
    </row>
    <row r="652" spans="1:6" x14ac:dyDescent="0.25">
      <c r="A652" s="3" t="s">
        <v>32</v>
      </c>
      <c r="B652" s="3" t="str">
        <f>IFERROR(INDEX(Clients[Client_Name],MATCH(Table2[[#This Row],[Client_Code]],Clients[Client_Code],0)),"")</f>
        <v>CIAL ALIMENTOS</v>
      </c>
      <c r="C652" s="3">
        <v>14</v>
      </c>
      <c r="D652" s="3" t="s">
        <v>37</v>
      </c>
      <c r="E652" s="3">
        <v>3</v>
      </c>
      <c r="F652" s="12">
        <v>80124</v>
      </c>
    </row>
    <row r="653" spans="1:6" x14ac:dyDescent="0.25">
      <c r="A653" s="3" t="s">
        <v>32</v>
      </c>
      <c r="B653" s="3" t="str">
        <f>IFERROR(INDEX(Clients[Client_Name],MATCH(Table2[[#This Row],[Client_Code]],Clients[Client_Code],0)),"")</f>
        <v>CIAL ALIMENTOS</v>
      </c>
      <c r="C653" s="3">
        <v>14</v>
      </c>
      <c r="D653" s="3" t="s">
        <v>37</v>
      </c>
      <c r="E653" s="3">
        <v>4</v>
      </c>
      <c r="F653" s="12">
        <v>58272</v>
      </c>
    </row>
    <row r="654" spans="1:6" x14ac:dyDescent="0.25">
      <c r="A654" s="3" t="s">
        <v>32</v>
      </c>
      <c r="B654" s="3" t="str">
        <f>IFERROR(INDEX(Clients[Client_Name],MATCH(Table2[[#This Row],[Client_Code]],Clients[Client_Code],0)),"")</f>
        <v>CIAL ALIMENTOS</v>
      </c>
      <c r="C654" s="3">
        <v>14</v>
      </c>
      <c r="D654" s="3" t="s">
        <v>37</v>
      </c>
      <c r="E654" s="3">
        <v>5</v>
      </c>
      <c r="F654" s="12">
        <v>31564</v>
      </c>
    </row>
    <row r="655" spans="1:6" x14ac:dyDescent="0.25">
      <c r="A655" s="3" t="s">
        <v>32</v>
      </c>
      <c r="B655" s="3" t="str">
        <f>IFERROR(INDEX(Clients[Client_Name],MATCH(Table2[[#This Row],[Client_Code]],Clients[Client_Code],0)),"")</f>
        <v>CIAL ALIMENTOS</v>
      </c>
      <c r="C655" s="3">
        <v>14</v>
      </c>
      <c r="D655" s="3" t="s">
        <v>37</v>
      </c>
      <c r="E655" s="3">
        <v>6</v>
      </c>
      <c r="F655" s="12">
        <v>0</v>
      </c>
    </row>
    <row r="656" spans="1:6" x14ac:dyDescent="0.25">
      <c r="A656" s="3" t="s">
        <v>32</v>
      </c>
      <c r="B656" s="3" t="str">
        <f>IFERROR(INDEX(Clients[Client_Name],MATCH(Table2[[#This Row],[Client_Code]],Clients[Client_Code],0)),"")</f>
        <v>CIAL ALIMENTOS</v>
      </c>
      <c r="C656" s="3">
        <v>14</v>
      </c>
      <c r="D656" s="3" t="s">
        <v>37</v>
      </c>
      <c r="E656" s="3">
        <v>7</v>
      </c>
      <c r="F656" s="12">
        <v>120736</v>
      </c>
    </row>
    <row r="657" spans="1:6" x14ac:dyDescent="0.25">
      <c r="A657" s="3" t="s">
        <v>32</v>
      </c>
      <c r="B657" s="3" t="str">
        <f>IFERROR(INDEX(Clients[Client_Name],MATCH(Table2[[#This Row],[Client_Code]],Clients[Client_Code],0)),"")</f>
        <v>CIAL ALIMENTOS</v>
      </c>
      <c r="C657" s="3">
        <v>14</v>
      </c>
      <c r="D657" s="3" t="s">
        <v>37</v>
      </c>
      <c r="E657" s="3">
        <v>8</v>
      </c>
      <c r="F657" s="12">
        <v>73920</v>
      </c>
    </row>
    <row r="658" spans="1:6" x14ac:dyDescent="0.25">
      <c r="A658" s="3" t="s">
        <v>32</v>
      </c>
      <c r="B658" s="3" t="str">
        <f>IFERROR(INDEX(Clients[Client_Name],MATCH(Table2[[#This Row],[Client_Code]],Clients[Client_Code],0)),"")</f>
        <v>CIAL ALIMENTOS</v>
      </c>
      <c r="C658" s="3">
        <v>14</v>
      </c>
      <c r="D658" s="3" t="s">
        <v>37</v>
      </c>
      <c r="E658" s="3">
        <v>9</v>
      </c>
      <c r="F658" s="12">
        <v>0</v>
      </c>
    </row>
    <row r="659" spans="1:6" x14ac:dyDescent="0.25">
      <c r="A659" s="3" t="s">
        <v>32</v>
      </c>
      <c r="B659" s="3" t="str">
        <f>IFERROR(INDEX(Clients[Client_Name],MATCH(Table2[[#This Row],[Client_Code]],Clients[Client_Code],0)),"")</f>
        <v>CIAL ALIMENTOS</v>
      </c>
      <c r="C659" s="3">
        <v>14</v>
      </c>
      <c r="D659" s="3" t="s">
        <v>37</v>
      </c>
      <c r="E659" s="3">
        <v>10</v>
      </c>
      <c r="F659" s="12">
        <v>0</v>
      </c>
    </row>
    <row r="660" spans="1:6" x14ac:dyDescent="0.25">
      <c r="A660" s="3" t="s">
        <v>32</v>
      </c>
      <c r="B660" s="3" t="str">
        <f>IFERROR(INDEX(Clients[Client_Name],MATCH(Table2[[#This Row],[Client_Code]],Clients[Client_Code],0)),"")</f>
        <v>CIAL ALIMENTOS</v>
      </c>
      <c r="C660" s="3">
        <v>14</v>
      </c>
      <c r="D660" s="3" t="s">
        <v>37</v>
      </c>
      <c r="E660" s="3">
        <v>11</v>
      </c>
      <c r="F660" s="12">
        <v>0</v>
      </c>
    </row>
    <row r="661" spans="1:6" x14ac:dyDescent="0.25">
      <c r="A661" s="3" t="s">
        <v>32</v>
      </c>
      <c r="B661" s="3" t="str">
        <f>IFERROR(INDEX(Clients[Client_Name],MATCH(Table2[[#This Row],[Client_Code]],Clients[Client_Code],0)),"")</f>
        <v>CIAL ALIMENTOS</v>
      </c>
      <c r="C661" s="3">
        <v>14</v>
      </c>
      <c r="D661" s="3" t="s">
        <v>37</v>
      </c>
      <c r="E661" s="3">
        <v>12</v>
      </c>
      <c r="F661" s="12">
        <v>0</v>
      </c>
    </row>
    <row r="662" spans="1:6" x14ac:dyDescent="0.25">
      <c r="A662" s="3" t="s">
        <v>32</v>
      </c>
      <c r="B662" s="3" t="str">
        <f>IFERROR(INDEX(Clients[Client_Name],MATCH(Table2[[#This Row],[Client_Code]],Clients[Client_Code],0)),"")</f>
        <v>COMERCIAL CASTRO</v>
      </c>
      <c r="C662" s="3">
        <v>17</v>
      </c>
      <c r="D662" s="3" t="s">
        <v>37</v>
      </c>
      <c r="E662" s="3">
        <v>1</v>
      </c>
      <c r="F662" s="12">
        <v>0</v>
      </c>
    </row>
    <row r="663" spans="1:6" x14ac:dyDescent="0.25">
      <c r="A663" s="3" t="s">
        <v>32</v>
      </c>
      <c r="B663" s="3" t="str">
        <f>IFERROR(INDEX(Clients[Client_Name],MATCH(Table2[[#This Row],[Client_Code]],Clients[Client_Code],0)),"")</f>
        <v>COMERCIAL CASTRO</v>
      </c>
      <c r="C663" s="3">
        <v>17</v>
      </c>
      <c r="D663" s="3" t="s">
        <v>37</v>
      </c>
      <c r="E663" s="3">
        <v>2</v>
      </c>
      <c r="F663" s="12">
        <v>279124</v>
      </c>
    </row>
    <row r="664" spans="1:6" x14ac:dyDescent="0.25">
      <c r="A664" s="3" t="s">
        <v>32</v>
      </c>
      <c r="B664" s="3" t="str">
        <f>IFERROR(INDEX(Clients[Client_Name],MATCH(Table2[[#This Row],[Client_Code]],Clients[Client_Code],0)),"")</f>
        <v>COMERCIAL CASTRO</v>
      </c>
      <c r="C664" s="3">
        <v>17</v>
      </c>
      <c r="D664" s="3" t="s">
        <v>37</v>
      </c>
      <c r="E664" s="3">
        <v>3</v>
      </c>
      <c r="F664" s="12">
        <v>475380</v>
      </c>
    </row>
    <row r="665" spans="1:6" x14ac:dyDescent="0.25">
      <c r="A665" s="3" t="s">
        <v>32</v>
      </c>
      <c r="B665" s="3" t="str">
        <f>IFERROR(INDEX(Clients[Client_Name],MATCH(Table2[[#This Row],[Client_Code]],Clients[Client_Code],0)),"")</f>
        <v>COMERCIAL CASTRO</v>
      </c>
      <c r="C665" s="3">
        <v>17</v>
      </c>
      <c r="D665" s="3" t="s">
        <v>37</v>
      </c>
      <c r="E665" s="3">
        <v>4</v>
      </c>
      <c r="F665" s="12">
        <v>84645</v>
      </c>
    </row>
    <row r="666" spans="1:6" x14ac:dyDescent="0.25">
      <c r="A666" s="3" t="s">
        <v>32</v>
      </c>
      <c r="B666" s="3" t="str">
        <f>IFERROR(INDEX(Clients[Client_Name],MATCH(Table2[[#This Row],[Client_Code]],Clients[Client_Code],0)),"")</f>
        <v>COMERCIAL CASTRO</v>
      </c>
      <c r="C666" s="3">
        <v>17</v>
      </c>
      <c r="D666" s="3" t="s">
        <v>37</v>
      </c>
      <c r="E666" s="3">
        <v>5</v>
      </c>
      <c r="F666" s="12">
        <v>182932</v>
      </c>
    </row>
    <row r="667" spans="1:6" x14ac:dyDescent="0.25">
      <c r="A667" s="3" t="s">
        <v>32</v>
      </c>
      <c r="B667" s="3" t="str">
        <f>IFERROR(INDEX(Clients[Client_Name],MATCH(Table2[[#This Row],[Client_Code]],Clients[Client_Code],0)),"")</f>
        <v>COMERCIAL CASTRO</v>
      </c>
      <c r="C667" s="3">
        <v>17</v>
      </c>
      <c r="D667" s="3" t="s">
        <v>37</v>
      </c>
      <c r="E667" s="3">
        <v>8</v>
      </c>
      <c r="F667" s="12">
        <v>309974</v>
      </c>
    </row>
    <row r="668" spans="1:6" x14ac:dyDescent="0.25">
      <c r="A668" s="3" t="s">
        <v>32</v>
      </c>
      <c r="B668" s="3" t="str">
        <f>IFERROR(INDEX(Clients[Client_Name],MATCH(Table2[[#This Row],[Client_Code]],Clients[Client_Code],0)),"")</f>
        <v>COMERCIAL CASTRO</v>
      </c>
      <c r="C668" s="3">
        <v>17</v>
      </c>
      <c r="D668" s="3" t="s">
        <v>37</v>
      </c>
      <c r="E668" s="3">
        <v>9</v>
      </c>
      <c r="F668" s="12">
        <v>174295</v>
      </c>
    </row>
    <row r="669" spans="1:6" x14ac:dyDescent="0.25">
      <c r="A669" s="3" t="s">
        <v>32</v>
      </c>
      <c r="B669" s="3" t="str">
        <f>IFERROR(INDEX(Clients[Client_Name],MATCH(Table2[[#This Row],[Client_Code]],Clients[Client_Code],0)),"")</f>
        <v>COMERCIAL CASTRO</v>
      </c>
      <c r="C669" s="3">
        <v>17</v>
      </c>
      <c r="D669" s="3" t="s">
        <v>37</v>
      </c>
      <c r="E669" s="3">
        <v>10</v>
      </c>
      <c r="F669" s="12">
        <v>66885</v>
      </c>
    </row>
    <row r="670" spans="1:6" x14ac:dyDescent="0.25">
      <c r="A670" s="3" t="s">
        <v>32</v>
      </c>
      <c r="B670" s="3" t="str">
        <f>IFERROR(INDEX(Clients[Client_Name],MATCH(Table2[[#This Row],[Client_Code]],Clients[Client_Code],0)),"")</f>
        <v>COMERCIAL CASTRO</v>
      </c>
      <c r="C670" s="3">
        <v>17</v>
      </c>
      <c r="D670" s="3" t="s">
        <v>37</v>
      </c>
      <c r="E670" s="3">
        <v>11</v>
      </c>
      <c r="F670" s="12">
        <v>258843</v>
      </c>
    </row>
    <row r="671" spans="1:6" x14ac:dyDescent="0.25">
      <c r="A671" s="3" t="s">
        <v>32</v>
      </c>
      <c r="B671" s="3" t="str">
        <f>IFERROR(INDEX(Clients[Client_Name],MATCH(Table2[[#This Row],[Client_Code]],Clients[Client_Code],0)),"")</f>
        <v>COMERCIAL CASTRO</v>
      </c>
      <c r="C671" s="3">
        <v>17</v>
      </c>
      <c r="D671" s="3" t="s">
        <v>37</v>
      </c>
      <c r="E671" s="3">
        <v>12</v>
      </c>
      <c r="F671" s="12">
        <v>176774</v>
      </c>
    </row>
    <row r="672" spans="1:6" x14ac:dyDescent="0.25">
      <c r="A672" s="3" t="s">
        <v>32</v>
      </c>
      <c r="B672" s="3" t="str">
        <f>IFERROR(INDEX(Clients[Client_Name],MATCH(Table2[[#This Row],[Client_Code]],Clients[Client_Code],0)),"")</f>
        <v>COMERCIAL FRIVAR</v>
      </c>
      <c r="C672" s="3">
        <v>18</v>
      </c>
      <c r="D672" s="3" t="s">
        <v>37</v>
      </c>
      <c r="E672" s="3">
        <v>1</v>
      </c>
      <c r="F672" s="12">
        <v>1237316</v>
      </c>
    </row>
    <row r="673" spans="1:6" x14ac:dyDescent="0.25">
      <c r="A673" s="3" t="s">
        <v>32</v>
      </c>
      <c r="B673" s="3" t="str">
        <f>IFERROR(INDEX(Clients[Client_Name],MATCH(Table2[[#This Row],[Client_Code]],Clients[Client_Code],0)),"")</f>
        <v>COMERCIAL FRIVAR</v>
      </c>
      <c r="C673" s="3">
        <v>18</v>
      </c>
      <c r="D673" s="3" t="s">
        <v>37</v>
      </c>
      <c r="E673" s="3">
        <v>2</v>
      </c>
      <c r="F673" s="12">
        <v>1392912</v>
      </c>
    </row>
    <row r="674" spans="1:6" x14ac:dyDescent="0.25">
      <c r="A674" s="3" t="s">
        <v>32</v>
      </c>
      <c r="B674" s="3" t="str">
        <f>IFERROR(INDEX(Clients[Client_Name],MATCH(Table2[[#This Row],[Client_Code]],Clients[Client_Code],0)),"")</f>
        <v>COMERCIAL FRIVAR</v>
      </c>
      <c r="C674" s="3">
        <v>18</v>
      </c>
      <c r="D674" s="3" t="s">
        <v>37</v>
      </c>
      <c r="E674" s="3">
        <v>3</v>
      </c>
      <c r="F674" s="12">
        <v>893318</v>
      </c>
    </row>
    <row r="675" spans="1:6" x14ac:dyDescent="0.25">
      <c r="A675" s="3" t="s">
        <v>32</v>
      </c>
      <c r="B675" s="3" t="str">
        <f>IFERROR(INDEX(Clients[Client_Name],MATCH(Table2[[#This Row],[Client_Code]],Clients[Client_Code],0)),"")</f>
        <v>COMERCIAL FRIVAR</v>
      </c>
      <c r="C675" s="3">
        <v>18</v>
      </c>
      <c r="D675" s="3" t="s">
        <v>37</v>
      </c>
      <c r="E675" s="3">
        <v>4</v>
      </c>
      <c r="F675" s="12">
        <v>756631</v>
      </c>
    </row>
    <row r="676" spans="1:6" x14ac:dyDescent="0.25">
      <c r="A676" s="3" t="s">
        <v>32</v>
      </c>
      <c r="B676" s="3" t="str">
        <f>IFERROR(INDEX(Clients[Client_Name],MATCH(Table2[[#This Row],[Client_Code]],Clients[Client_Code],0)),"")</f>
        <v>COMERCIAL FRIVAR</v>
      </c>
      <c r="C676" s="3">
        <v>18</v>
      </c>
      <c r="D676" s="3" t="s">
        <v>37</v>
      </c>
      <c r="E676" s="3">
        <v>5</v>
      </c>
      <c r="F676" s="12">
        <v>859207</v>
      </c>
    </row>
    <row r="677" spans="1:6" x14ac:dyDescent="0.25">
      <c r="A677" s="3" t="s">
        <v>32</v>
      </c>
      <c r="B677" s="3" t="str">
        <f>IFERROR(INDEX(Clients[Client_Name],MATCH(Table2[[#This Row],[Client_Code]],Clients[Client_Code],0)),"")</f>
        <v>COMERCIAL FRIVAR</v>
      </c>
      <c r="C677" s="3">
        <v>18</v>
      </c>
      <c r="D677" s="3" t="s">
        <v>37</v>
      </c>
      <c r="E677" s="3">
        <v>6</v>
      </c>
      <c r="F677" s="12">
        <v>968188</v>
      </c>
    </row>
    <row r="678" spans="1:6" x14ac:dyDescent="0.25">
      <c r="A678" s="3" t="s">
        <v>32</v>
      </c>
      <c r="B678" s="3" t="str">
        <f>IFERROR(INDEX(Clients[Client_Name],MATCH(Table2[[#This Row],[Client_Code]],Clients[Client_Code],0)),"")</f>
        <v>COMERCIAL FRIVAR</v>
      </c>
      <c r="C678" s="3">
        <v>18</v>
      </c>
      <c r="D678" s="3" t="s">
        <v>37</v>
      </c>
      <c r="E678" s="3">
        <v>7</v>
      </c>
      <c r="F678" s="12">
        <v>964997</v>
      </c>
    </row>
    <row r="679" spans="1:6" x14ac:dyDescent="0.25">
      <c r="A679" s="3" t="s">
        <v>32</v>
      </c>
      <c r="B679" s="3" t="str">
        <f>IFERROR(INDEX(Clients[Client_Name],MATCH(Table2[[#This Row],[Client_Code]],Clients[Client_Code],0)),"")</f>
        <v>COMERCIAL FRIVAR</v>
      </c>
      <c r="C679" s="3">
        <v>18</v>
      </c>
      <c r="D679" s="3" t="s">
        <v>37</v>
      </c>
      <c r="E679" s="3">
        <v>8</v>
      </c>
      <c r="F679" s="12">
        <v>235752</v>
      </c>
    </row>
    <row r="680" spans="1:6" x14ac:dyDescent="0.25">
      <c r="A680" s="3" t="s">
        <v>32</v>
      </c>
      <c r="B680" s="3" t="str">
        <f>IFERROR(INDEX(Clients[Client_Name],MATCH(Table2[[#This Row],[Client_Code]],Clients[Client_Code],0)),"")</f>
        <v>COMERCIAL FRIVAR</v>
      </c>
      <c r="C680" s="3">
        <v>18</v>
      </c>
      <c r="D680" s="3" t="s">
        <v>37</v>
      </c>
      <c r="E680" s="3">
        <v>9</v>
      </c>
      <c r="F680" s="12">
        <v>100212</v>
      </c>
    </row>
    <row r="681" spans="1:6" x14ac:dyDescent="0.25">
      <c r="A681" s="3" t="s">
        <v>32</v>
      </c>
      <c r="B681" s="3" t="str">
        <f>IFERROR(INDEX(Clients[Client_Name],MATCH(Table2[[#This Row],[Client_Code]],Clients[Client_Code],0)),"")</f>
        <v>COMERCIAL FRIVAR</v>
      </c>
      <c r="C681" s="3">
        <v>18</v>
      </c>
      <c r="D681" s="3" t="s">
        <v>37</v>
      </c>
      <c r="E681" s="3">
        <v>10</v>
      </c>
      <c r="F681" s="12">
        <v>0</v>
      </c>
    </row>
    <row r="682" spans="1:6" x14ac:dyDescent="0.25">
      <c r="A682" s="3" t="s">
        <v>32</v>
      </c>
      <c r="B682" s="3" t="str">
        <f>IFERROR(INDEX(Clients[Client_Name],MATCH(Table2[[#This Row],[Client_Code]],Clients[Client_Code],0)),"")</f>
        <v>COMERCIAL FRIVAR</v>
      </c>
      <c r="C682" s="3">
        <v>18</v>
      </c>
      <c r="D682" s="3" t="s">
        <v>37</v>
      </c>
      <c r="E682" s="3">
        <v>11</v>
      </c>
      <c r="F682" s="12">
        <v>0</v>
      </c>
    </row>
    <row r="683" spans="1:6" x14ac:dyDescent="0.25">
      <c r="A683" s="3" t="s">
        <v>32</v>
      </c>
      <c r="B683" s="3" t="str">
        <f>IFERROR(INDEX(Clients[Client_Name],MATCH(Table2[[#This Row],[Client_Code]],Clients[Client_Code],0)),"")</f>
        <v>COMERCIAL FRIVAR</v>
      </c>
      <c r="C683" s="3">
        <v>18</v>
      </c>
      <c r="D683" s="3" t="s">
        <v>37</v>
      </c>
      <c r="E683" s="3">
        <v>12</v>
      </c>
      <c r="F683" s="12">
        <v>0</v>
      </c>
    </row>
    <row r="684" spans="1:6" x14ac:dyDescent="0.25">
      <c r="A684" s="3" t="s">
        <v>32</v>
      </c>
      <c r="B684" s="3" t="str">
        <f>IFERROR(INDEX(Clients[Client_Name],MATCH(Table2[[#This Row],[Client_Code]],Clients[Client_Code],0)),"")</f>
        <v>COMERCIAL LAS TORRES</v>
      </c>
      <c r="C684" s="3">
        <v>20</v>
      </c>
      <c r="D684" s="3" t="s">
        <v>37</v>
      </c>
      <c r="E684" s="3">
        <v>1</v>
      </c>
      <c r="F684" s="12">
        <v>216918</v>
      </c>
    </row>
    <row r="685" spans="1:6" x14ac:dyDescent="0.25">
      <c r="A685" s="3" t="s">
        <v>32</v>
      </c>
      <c r="B685" s="3" t="str">
        <f>IFERROR(INDEX(Clients[Client_Name],MATCH(Table2[[#This Row],[Client_Code]],Clients[Client_Code],0)),"")</f>
        <v>COMERCIAL LAS TORRES</v>
      </c>
      <c r="C685" s="3">
        <v>20</v>
      </c>
      <c r="D685" s="3" t="s">
        <v>37</v>
      </c>
      <c r="E685" s="3">
        <v>2</v>
      </c>
      <c r="F685" s="12">
        <v>202100</v>
      </c>
    </row>
    <row r="686" spans="1:6" x14ac:dyDescent="0.25">
      <c r="A686" s="3" t="s">
        <v>32</v>
      </c>
      <c r="B686" s="3" t="str">
        <f>IFERROR(INDEX(Clients[Client_Name],MATCH(Table2[[#This Row],[Client_Code]],Clients[Client_Code],0)),"")</f>
        <v>COMERCIAL LAS TORRES</v>
      </c>
      <c r="C686" s="3">
        <v>20</v>
      </c>
      <c r="D686" s="3" t="s">
        <v>37</v>
      </c>
      <c r="E686" s="3">
        <v>3</v>
      </c>
      <c r="F686" s="12">
        <v>141785</v>
      </c>
    </row>
    <row r="687" spans="1:6" x14ac:dyDescent="0.25">
      <c r="A687" s="3" t="s">
        <v>32</v>
      </c>
      <c r="B687" s="3" t="str">
        <f>IFERROR(INDEX(Clients[Client_Name],MATCH(Table2[[#This Row],[Client_Code]],Clients[Client_Code],0)),"")</f>
        <v>COMERCIAL LAS TORRES</v>
      </c>
      <c r="C687" s="3">
        <v>20</v>
      </c>
      <c r="D687" s="3" t="s">
        <v>37</v>
      </c>
      <c r="E687" s="3">
        <v>4</v>
      </c>
      <c r="F687" s="12">
        <v>81540</v>
      </c>
    </row>
    <row r="688" spans="1:6" x14ac:dyDescent="0.25">
      <c r="A688" s="3" t="s">
        <v>32</v>
      </c>
      <c r="B688" s="3" t="str">
        <f>IFERROR(INDEX(Clients[Client_Name],MATCH(Table2[[#This Row],[Client_Code]],Clients[Client_Code],0)),"")</f>
        <v>COMERCIAL LAS TORRES</v>
      </c>
      <c r="C688" s="3">
        <v>20</v>
      </c>
      <c r="D688" s="3" t="s">
        <v>37</v>
      </c>
      <c r="E688" s="3">
        <v>5</v>
      </c>
      <c r="F688" s="12">
        <v>73836</v>
      </c>
    </row>
    <row r="689" spans="1:6" x14ac:dyDescent="0.25">
      <c r="A689" s="3" t="s">
        <v>32</v>
      </c>
      <c r="B689" s="3" t="str">
        <f>IFERROR(INDEX(Clients[Client_Name],MATCH(Table2[[#This Row],[Client_Code]],Clients[Client_Code],0)),"")</f>
        <v>COMERCIAL LAS TORRES</v>
      </c>
      <c r="C689" s="3">
        <v>20</v>
      </c>
      <c r="D689" s="3" t="s">
        <v>37</v>
      </c>
      <c r="E689" s="3">
        <v>6</v>
      </c>
      <c r="F689" s="12">
        <v>73962</v>
      </c>
    </row>
    <row r="690" spans="1:6" x14ac:dyDescent="0.25">
      <c r="A690" s="3" t="s">
        <v>32</v>
      </c>
      <c r="B690" s="3" t="str">
        <f>IFERROR(INDEX(Clients[Client_Name],MATCH(Table2[[#This Row],[Client_Code]],Clients[Client_Code],0)),"")</f>
        <v>COMERCIAL LAS TORRES</v>
      </c>
      <c r="C690" s="3">
        <v>20</v>
      </c>
      <c r="D690" s="3" t="s">
        <v>37</v>
      </c>
      <c r="E690" s="3">
        <v>7</v>
      </c>
      <c r="F690" s="12">
        <v>106730</v>
      </c>
    </row>
    <row r="691" spans="1:6" x14ac:dyDescent="0.25">
      <c r="A691" s="3" t="s">
        <v>32</v>
      </c>
      <c r="B691" s="3" t="str">
        <f>IFERROR(INDEX(Clients[Client_Name],MATCH(Table2[[#This Row],[Client_Code]],Clients[Client_Code],0)),"")</f>
        <v>COMERCIAL LAS TORRES</v>
      </c>
      <c r="C691" s="3">
        <v>20</v>
      </c>
      <c r="D691" s="3" t="s">
        <v>37</v>
      </c>
      <c r="E691" s="3">
        <v>8</v>
      </c>
      <c r="F691" s="12">
        <v>37017</v>
      </c>
    </row>
    <row r="692" spans="1:6" x14ac:dyDescent="0.25">
      <c r="A692" s="3" t="s">
        <v>32</v>
      </c>
      <c r="B692" s="3" t="str">
        <f>IFERROR(INDEX(Clients[Client_Name],MATCH(Table2[[#This Row],[Client_Code]],Clients[Client_Code],0)),"")</f>
        <v>COMERCIAL LAS TORRES</v>
      </c>
      <c r="C692" s="3">
        <v>20</v>
      </c>
      <c r="D692" s="3" t="s">
        <v>37</v>
      </c>
      <c r="E692" s="3">
        <v>9</v>
      </c>
      <c r="F692" s="12">
        <v>134085</v>
      </c>
    </row>
    <row r="693" spans="1:6" x14ac:dyDescent="0.25">
      <c r="A693" s="3" t="s">
        <v>32</v>
      </c>
      <c r="B693" s="3" t="str">
        <f>IFERROR(INDEX(Clients[Client_Name],MATCH(Table2[[#This Row],[Client_Code]],Clients[Client_Code],0)),"")</f>
        <v>COMERCIAL LAS TORRES</v>
      </c>
      <c r="C693" s="3">
        <v>20</v>
      </c>
      <c r="D693" s="3" t="s">
        <v>37</v>
      </c>
      <c r="E693" s="3">
        <v>10</v>
      </c>
      <c r="F693" s="12">
        <v>194674</v>
      </c>
    </row>
    <row r="694" spans="1:6" x14ac:dyDescent="0.25">
      <c r="A694" s="3" t="s">
        <v>32</v>
      </c>
      <c r="B694" s="3" t="str">
        <f>IFERROR(INDEX(Clients[Client_Name],MATCH(Table2[[#This Row],[Client_Code]],Clients[Client_Code],0)),"")</f>
        <v>COMERCIAL LAS TORRES</v>
      </c>
      <c r="C694" s="3">
        <v>20</v>
      </c>
      <c r="D694" s="3" t="s">
        <v>37</v>
      </c>
      <c r="E694" s="3">
        <v>11</v>
      </c>
      <c r="F694" s="12">
        <v>99888</v>
      </c>
    </row>
    <row r="695" spans="1:6" x14ac:dyDescent="0.25">
      <c r="A695" s="3" t="s">
        <v>32</v>
      </c>
      <c r="B695" s="3" t="str">
        <f>IFERROR(INDEX(Clients[Client_Name],MATCH(Table2[[#This Row],[Client_Code]],Clients[Client_Code],0)),"")</f>
        <v>COMERCIAL LAS TORRES</v>
      </c>
      <c r="C695" s="3">
        <v>20</v>
      </c>
      <c r="D695" s="3" t="s">
        <v>37</v>
      </c>
      <c r="E695" s="3">
        <v>12</v>
      </c>
      <c r="F695" s="12">
        <v>579743</v>
      </c>
    </row>
    <row r="696" spans="1:6" x14ac:dyDescent="0.25">
      <c r="A696" s="3" t="s">
        <v>32</v>
      </c>
      <c r="B696" s="3" t="str">
        <f>IFERROR(INDEX(Clients[Client_Name],MATCH(Table2[[#This Row],[Client_Code]],Clients[Client_Code],0)),"")</f>
        <v>COMERCIAL MAXAGRO</v>
      </c>
      <c r="C696" s="3">
        <v>21</v>
      </c>
      <c r="D696" s="3" t="s">
        <v>37</v>
      </c>
      <c r="E696" s="3">
        <v>1</v>
      </c>
      <c r="F696" s="12">
        <v>0</v>
      </c>
    </row>
    <row r="697" spans="1:6" x14ac:dyDescent="0.25">
      <c r="A697" s="3" t="s">
        <v>32</v>
      </c>
      <c r="B697" s="3" t="str">
        <f>IFERROR(INDEX(Clients[Client_Name],MATCH(Table2[[#This Row],[Client_Code]],Clients[Client_Code],0)),"")</f>
        <v>COMERCIAL MAXAGRO</v>
      </c>
      <c r="C697" s="3">
        <v>21</v>
      </c>
      <c r="D697" s="3" t="s">
        <v>37</v>
      </c>
      <c r="E697" s="3">
        <v>2</v>
      </c>
      <c r="F697" s="12">
        <v>0</v>
      </c>
    </row>
    <row r="698" spans="1:6" x14ac:dyDescent="0.25">
      <c r="A698" s="3" t="s">
        <v>32</v>
      </c>
      <c r="B698" s="3" t="str">
        <f>IFERROR(INDEX(Clients[Client_Name],MATCH(Table2[[#This Row],[Client_Code]],Clients[Client_Code],0)),"")</f>
        <v>COMERCIAL MAXAGRO</v>
      </c>
      <c r="C698" s="3">
        <v>21</v>
      </c>
      <c r="D698" s="3" t="s">
        <v>37</v>
      </c>
      <c r="E698" s="3">
        <v>3</v>
      </c>
      <c r="F698" s="12">
        <v>0</v>
      </c>
    </row>
    <row r="699" spans="1:6" x14ac:dyDescent="0.25">
      <c r="A699" s="3" t="s">
        <v>32</v>
      </c>
      <c r="B699" s="3" t="str">
        <f>IFERROR(INDEX(Clients[Client_Name],MATCH(Table2[[#This Row],[Client_Code]],Clients[Client_Code],0)),"")</f>
        <v>COMERCIAL MAXAGRO</v>
      </c>
      <c r="C699" s="3">
        <v>21</v>
      </c>
      <c r="D699" s="3" t="s">
        <v>37</v>
      </c>
      <c r="E699" s="3">
        <v>4</v>
      </c>
      <c r="F699" s="12">
        <v>0</v>
      </c>
    </row>
    <row r="700" spans="1:6" x14ac:dyDescent="0.25">
      <c r="A700" s="3" t="s">
        <v>32</v>
      </c>
      <c r="B700" s="3" t="str">
        <f>IFERROR(INDEX(Clients[Client_Name],MATCH(Table2[[#This Row],[Client_Code]],Clients[Client_Code],0)),"")</f>
        <v>COMERCIAL MAXAGRO</v>
      </c>
      <c r="C700" s="3">
        <v>21</v>
      </c>
      <c r="D700" s="3" t="s">
        <v>37</v>
      </c>
      <c r="E700" s="3">
        <v>5</v>
      </c>
      <c r="F700" s="12">
        <v>0</v>
      </c>
    </row>
    <row r="701" spans="1:6" x14ac:dyDescent="0.25">
      <c r="A701" s="3" t="s">
        <v>32</v>
      </c>
      <c r="B701" s="3" t="str">
        <f>IFERROR(INDEX(Clients[Client_Name],MATCH(Table2[[#This Row],[Client_Code]],Clients[Client_Code],0)),"")</f>
        <v>COMERCIAL MAXAGRO</v>
      </c>
      <c r="C701" s="3">
        <v>21</v>
      </c>
      <c r="D701" s="3" t="s">
        <v>37</v>
      </c>
      <c r="E701" s="3">
        <v>6</v>
      </c>
      <c r="F701" s="12">
        <v>0</v>
      </c>
    </row>
    <row r="702" spans="1:6" x14ac:dyDescent="0.25">
      <c r="A702" s="3" t="s">
        <v>32</v>
      </c>
      <c r="B702" s="3" t="str">
        <f>IFERROR(INDEX(Clients[Client_Name],MATCH(Table2[[#This Row],[Client_Code]],Clients[Client_Code],0)),"")</f>
        <v>COMERCIAL MAXAGRO</v>
      </c>
      <c r="C702" s="3">
        <v>21</v>
      </c>
      <c r="D702" s="3" t="s">
        <v>37</v>
      </c>
      <c r="E702" s="3">
        <v>7</v>
      </c>
      <c r="F702" s="12">
        <v>0</v>
      </c>
    </row>
    <row r="703" spans="1:6" x14ac:dyDescent="0.25">
      <c r="A703" s="3" t="s">
        <v>32</v>
      </c>
      <c r="B703" s="3" t="str">
        <f>IFERROR(INDEX(Clients[Client_Name],MATCH(Table2[[#This Row],[Client_Code]],Clients[Client_Code],0)),"")</f>
        <v>COMERCIAL MAXAGRO</v>
      </c>
      <c r="C703" s="3">
        <v>21</v>
      </c>
      <c r="D703" s="3" t="s">
        <v>37</v>
      </c>
      <c r="E703" s="3">
        <v>8</v>
      </c>
      <c r="F703" s="12">
        <v>0</v>
      </c>
    </row>
    <row r="704" spans="1:6" x14ac:dyDescent="0.25">
      <c r="A704" s="3" t="s">
        <v>32</v>
      </c>
      <c r="B704" s="3" t="str">
        <f>IFERROR(INDEX(Clients[Client_Name],MATCH(Table2[[#This Row],[Client_Code]],Clients[Client_Code],0)),"")</f>
        <v>COMERCIAL MAXAGRO</v>
      </c>
      <c r="C704" s="3">
        <v>21</v>
      </c>
      <c r="D704" s="3" t="s">
        <v>37</v>
      </c>
      <c r="E704" s="3">
        <v>9</v>
      </c>
      <c r="F704" s="12">
        <v>0</v>
      </c>
    </row>
    <row r="705" spans="1:6" x14ac:dyDescent="0.25">
      <c r="A705" s="3" t="s">
        <v>32</v>
      </c>
      <c r="B705" s="3" t="str">
        <f>IFERROR(INDEX(Clients[Client_Name],MATCH(Table2[[#This Row],[Client_Code]],Clients[Client_Code],0)),"")</f>
        <v>COMERCIAL MAXAGRO</v>
      </c>
      <c r="C705" s="3">
        <v>21</v>
      </c>
      <c r="D705" s="3" t="s">
        <v>37</v>
      </c>
      <c r="E705" s="3">
        <v>10</v>
      </c>
      <c r="F705" s="12">
        <v>0</v>
      </c>
    </row>
    <row r="706" spans="1:6" x14ac:dyDescent="0.25">
      <c r="A706" s="3" t="s">
        <v>32</v>
      </c>
      <c r="B706" s="3" t="str">
        <f>IFERROR(INDEX(Clients[Client_Name],MATCH(Table2[[#This Row],[Client_Code]],Clients[Client_Code],0)),"")</f>
        <v>COMERCIAL MAXAGRO</v>
      </c>
      <c r="C706" s="3">
        <v>21</v>
      </c>
      <c r="D706" s="3" t="s">
        <v>37</v>
      </c>
      <c r="E706" s="3">
        <v>11</v>
      </c>
      <c r="F706" s="12">
        <v>0</v>
      </c>
    </row>
    <row r="707" spans="1:6" x14ac:dyDescent="0.25">
      <c r="A707" s="3" t="s">
        <v>32</v>
      </c>
      <c r="B707" s="3" t="str">
        <f>IFERROR(INDEX(Clients[Client_Name],MATCH(Table2[[#This Row],[Client_Code]],Clients[Client_Code],0)),"")</f>
        <v>COMERCIAL MAXAGRO</v>
      </c>
      <c r="C707" s="3">
        <v>21</v>
      </c>
      <c r="D707" s="3" t="s">
        <v>37</v>
      </c>
      <c r="E707" s="3">
        <v>12</v>
      </c>
      <c r="F707" s="12">
        <v>0</v>
      </c>
    </row>
    <row r="708" spans="1:6" x14ac:dyDescent="0.25">
      <c r="A708" s="3" t="s">
        <v>32</v>
      </c>
      <c r="B708" s="3" t="str">
        <f>IFERROR(INDEX(Clients[Client_Name],MATCH(Table2[[#This Row],[Client_Code]],Clients[Client_Code],0)),"")</f>
        <v>COMERCIALIZADORA GLOBAL PRODUCTS</v>
      </c>
      <c r="C708" s="3">
        <v>22</v>
      </c>
      <c r="D708" s="3" t="s">
        <v>37</v>
      </c>
      <c r="E708" s="3">
        <v>1</v>
      </c>
      <c r="F708" s="12">
        <v>7289302</v>
      </c>
    </row>
    <row r="709" spans="1:6" x14ac:dyDescent="0.25">
      <c r="A709" s="3" t="s">
        <v>32</v>
      </c>
      <c r="B709" s="3" t="str">
        <f>IFERROR(INDEX(Clients[Client_Name],MATCH(Table2[[#This Row],[Client_Code]],Clients[Client_Code],0)),"")</f>
        <v>COMERCIALIZADORA GLOBAL PRODUCTS</v>
      </c>
      <c r="C709" s="3">
        <v>22</v>
      </c>
      <c r="D709" s="3" t="s">
        <v>37</v>
      </c>
      <c r="E709" s="3">
        <v>2</v>
      </c>
      <c r="F709" s="12">
        <v>7226184</v>
      </c>
    </row>
    <row r="710" spans="1:6" x14ac:dyDescent="0.25">
      <c r="A710" s="3" t="s">
        <v>32</v>
      </c>
      <c r="B710" s="3" t="str">
        <f>IFERROR(INDEX(Clients[Client_Name],MATCH(Table2[[#This Row],[Client_Code]],Clients[Client_Code],0)),"")</f>
        <v>COMERCIALIZADORA GLOBAL PRODUCTS</v>
      </c>
      <c r="C710" s="3">
        <v>22</v>
      </c>
      <c r="D710" s="3" t="s">
        <v>37</v>
      </c>
      <c r="E710" s="3">
        <v>3</v>
      </c>
      <c r="F710" s="12">
        <v>7635616</v>
      </c>
    </row>
    <row r="711" spans="1:6" x14ac:dyDescent="0.25">
      <c r="A711" s="3" t="s">
        <v>32</v>
      </c>
      <c r="B711" s="3" t="str">
        <f>IFERROR(INDEX(Clients[Client_Name],MATCH(Table2[[#This Row],[Client_Code]],Clients[Client_Code],0)),"")</f>
        <v>COMERCIALIZADORA GLOBAL PRODUCTS</v>
      </c>
      <c r="C711" s="3">
        <v>22</v>
      </c>
      <c r="D711" s="3" t="s">
        <v>37</v>
      </c>
      <c r="E711" s="3">
        <v>4</v>
      </c>
      <c r="F711" s="12">
        <v>7989507</v>
      </c>
    </row>
    <row r="712" spans="1:6" x14ac:dyDescent="0.25">
      <c r="A712" s="3" t="s">
        <v>32</v>
      </c>
      <c r="B712" s="3" t="str">
        <f>IFERROR(INDEX(Clients[Client_Name],MATCH(Table2[[#This Row],[Client_Code]],Clients[Client_Code],0)),"")</f>
        <v>COMERCIALIZADORA GLOBAL PRODUCTS</v>
      </c>
      <c r="C712" s="3">
        <v>22</v>
      </c>
      <c r="D712" s="3" t="s">
        <v>37</v>
      </c>
      <c r="E712" s="3">
        <v>5</v>
      </c>
      <c r="F712" s="12">
        <v>7810147</v>
      </c>
    </row>
    <row r="713" spans="1:6" x14ac:dyDescent="0.25">
      <c r="A713" s="3" t="s">
        <v>32</v>
      </c>
      <c r="B713" s="3" t="str">
        <f>IFERROR(INDEX(Clients[Client_Name],MATCH(Table2[[#This Row],[Client_Code]],Clients[Client_Code],0)),"")</f>
        <v>COMERCIALIZADORA GLOBAL PRODUCTS</v>
      </c>
      <c r="C713" s="3">
        <v>22</v>
      </c>
      <c r="D713" s="3" t="s">
        <v>37</v>
      </c>
      <c r="E713" s="3">
        <v>6</v>
      </c>
      <c r="F713" s="12">
        <v>6413468</v>
      </c>
    </row>
    <row r="714" spans="1:6" x14ac:dyDescent="0.25">
      <c r="A714" s="3" t="s">
        <v>32</v>
      </c>
      <c r="B714" s="3" t="str">
        <f>IFERROR(INDEX(Clients[Client_Name],MATCH(Table2[[#This Row],[Client_Code]],Clients[Client_Code],0)),"")</f>
        <v>COMERCIALIZADORA GLOBAL PRODUCTS</v>
      </c>
      <c r="C714" s="3">
        <v>22</v>
      </c>
      <c r="D714" s="3" t="s">
        <v>37</v>
      </c>
      <c r="E714" s="3">
        <v>7</v>
      </c>
      <c r="F714" s="12">
        <v>6199836</v>
      </c>
    </row>
    <row r="715" spans="1:6" x14ac:dyDescent="0.25">
      <c r="A715" s="3" t="s">
        <v>32</v>
      </c>
      <c r="B715" s="3" t="str">
        <f>IFERROR(INDEX(Clients[Client_Name],MATCH(Table2[[#This Row],[Client_Code]],Clients[Client_Code],0)),"")</f>
        <v>COMERCIALIZADORA GLOBAL PRODUCTS</v>
      </c>
      <c r="C715" s="3">
        <v>22</v>
      </c>
      <c r="D715" s="3" t="s">
        <v>37</v>
      </c>
      <c r="E715" s="3">
        <v>8</v>
      </c>
      <c r="F715" s="12">
        <v>8231251</v>
      </c>
    </row>
    <row r="716" spans="1:6" x14ac:dyDescent="0.25">
      <c r="A716" s="3" t="s">
        <v>32</v>
      </c>
      <c r="B716" s="3" t="str">
        <f>IFERROR(INDEX(Clients[Client_Name],MATCH(Table2[[#This Row],[Client_Code]],Clients[Client_Code],0)),"")</f>
        <v>COMERCIALIZADORA GLOBAL PRODUCTS</v>
      </c>
      <c r="C716" s="3">
        <v>22</v>
      </c>
      <c r="D716" s="3" t="s">
        <v>37</v>
      </c>
      <c r="E716" s="3">
        <v>9</v>
      </c>
      <c r="F716" s="12">
        <v>6675156</v>
      </c>
    </row>
    <row r="717" spans="1:6" x14ac:dyDescent="0.25">
      <c r="A717" s="3" t="s">
        <v>32</v>
      </c>
      <c r="B717" s="3" t="str">
        <f>IFERROR(INDEX(Clients[Client_Name],MATCH(Table2[[#This Row],[Client_Code]],Clients[Client_Code],0)),"")</f>
        <v>COMERCIALIZADORA GLOBAL PRODUCTS</v>
      </c>
      <c r="C717" s="3">
        <v>22</v>
      </c>
      <c r="D717" s="3" t="s">
        <v>37</v>
      </c>
      <c r="E717" s="3">
        <v>10</v>
      </c>
      <c r="F717" s="12">
        <v>9869035</v>
      </c>
    </row>
    <row r="718" spans="1:6" x14ac:dyDescent="0.25">
      <c r="A718" s="3" t="s">
        <v>32</v>
      </c>
      <c r="B718" s="3" t="str">
        <f>IFERROR(INDEX(Clients[Client_Name],MATCH(Table2[[#This Row],[Client_Code]],Clients[Client_Code],0)),"")</f>
        <v>COMERCIALIZADORA GLOBAL PRODUCTS</v>
      </c>
      <c r="C718" s="3">
        <v>22</v>
      </c>
      <c r="D718" s="3" t="s">
        <v>37</v>
      </c>
      <c r="E718" s="3">
        <v>11</v>
      </c>
      <c r="F718" s="12">
        <v>8600334</v>
      </c>
    </row>
    <row r="719" spans="1:6" x14ac:dyDescent="0.25">
      <c r="A719" s="3" t="s">
        <v>32</v>
      </c>
      <c r="B719" s="3" t="str">
        <f>IFERROR(INDEX(Clients[Client_Name],MATCH(Table2[[#This Row],[Client_Code]],Clients[Client_Code],0)),"")</f>
        <v>COMERCIALIZADORA GLOBAL PRODUCTS</v>
      </c>
      <c r="C719" s="3">
        <v>22</v>
      </c>
      <c r="D719" s="3" t="s">
        <v>37</v>
      </c>
      <c r="E719" s="3">
        <v>12</v>
      </c>
      <c r="F719" s="12">
        <v>8670898</v>
      </c>
    </row>
    <row r="720" spans="1:6" x14ac:dyDescent="0.25">
      <c r="A720" s="3" t="s">
        <v>62</v>
      </c>
      <c r="B720" s="3" t="str">
        <f>IFERROR(INDEX(Clients[Client_Name],MATCH(Table2[[#This Row],[Client_Code]],Clients[Client_Code],0)),"")</f>
        <v>LO VALLEDOR</v>
      </c>
      <c r="C720" s="3">
        <v>1054</v>
      </c>
      <c r="D720" s="3" t="s">
        <v>37</v>
      </c>
      <c r="E720" s="3">
        <v>1</v>
      </c>
      <c r="F720" s="12">
        <v>23431</v>
      </c>
    </row>
    <row r="721" spans="1:6" x14ac:dyDescent="0.25">
      <c r="A721" s="3" t="s">
        <v>62</v>
      </c>
      <c r="B721" s="3" t="str">
        <f>IFERROR(INDEX(Clients[Client_Name],MATCH(Table2[[#This Row],[Client_Code]],Clients[Client_Code],0)),"")</f>
        <v>LO VALLEDOR</v>
      </c>
      <c r="C721" s="3">
        <v>1054</v>
      </c>
      <c r="D721" s="3" t="s">
        <v>37</v>
      </c>
      <c r="E721" s="3">
        <v>1</v>
      </c>
      <c r="F721" s="12">
        <v>26928</v>
      </c>
    </row>
    <row r="722" spans="1:6" x14ac:dyDescent="0.25">
      <c r="A722" s="3" t="s">
        <v>62</v>
      </c>
      <c r="B722" s="3" t="str">
        <f>IFERROR(INDEX(Clients[Client_Name],MATCH(Table2[[#This Row],[Client_Code]],Clients[Client_Code],0)),"")</f>
        <v>LO VALLEDOR</v>
      </c>
      <c r="C722" s="3">
        <v>1054</v>
      </c>
      <c r="D722" s="3" t="s">
        <v>37</v>
      </c>
      <c r="E722" s="3">
        <v>1</v>
      </c>
      <c r="F722" s="12">
        <v>438422</v>
      </c>
    </row>
    <row r="723" spans="1:6" x14ac:dyDescent="0.25">
      <c r="A723" s="3" t="s">
        <v>62</v>
      </c>
      <c r="B723" s="3" t="str">
        <f>IFERROR(INDEX(Clients[Client_Name],MATCH(Table2[[#This Row],[Client_Code]],Clients[Client_Code],0)),"")</f>
        <v>LO VALLEDOR</v>
      </c>
      <c r="C723" s="3">
        <v>1054</v>
      </c>
      <c r="D723" s="3" t="s">
        <v>148</v>
      </c>
      <c r="E723" s="3">
        <v>1</v>
      </c>
      <c r="F723" s="12">
        <v>7230786</v>
      </c>
    </row>
    <row r="724" spans="1:6" x14ac:dyDescent="0.25">
      <c r="A724" s="3" t="s">
        <v>62</v>
      </c>
      <c r="B724" s="3" t="str">
        <f>IFERROR(INDEX(Clients[Client_Name],MATCH(Table2[[#This Row],[Client_Code]],Clients[Client_Code],0)),"")</f>
        <v>LO VALLEDOR</v>
      </c>
      <c r="C724" s="3">
        <v>1054</v>
      </c>
      <c r="D724" s="3" t="s">
        <v>37</v>
      </c>
      <c r="E724" s="3">
        <v>1</v>
      </c>
      <c r="F724" s="12">
        <v>718997</v>
      </c>
    </row>
    <row r="725" spans="1:6" x14ac:dyDescent="0.25">
      <c r="A725" s="3" t="s">
        <v>62</v>
      </c>
      <c r="B725" s="3" t="str">
        <f>IFERROR(INDEX(Clients[Client_Name],MATCH(Table2[[#This Row],[Client_Code]],Clients[Client_Code],0)),"")</f>
        <v>LO VALLEDOR</v>
      </c>
      <c r="C725" s="3">
        <v>1054</v>
      </c>
      <c r="D725" s="3" t="s">
        <v>148</v>
      </c>
      <c r="E725" s="3">
        <v>1</v>
      </c>
      <c r="F725" s="12">
        <v>381555</v>
      </c>
    </row>
    <row r="726" spans="1:6" x14ac:dyDescent="0.25">
      <c r="A726" s="3" t="s">
        <v>62</v>
      </c>
      <c r="B726" s="3" t="str">
        <f>IFERROR(INDEX(Clients[Client_Name],MATCH(Table2[[#This Row],[Client_Code]],Clients[Client_Code],0)),"")</f>
        <v>LO VALLEDOR</v>
      </c>
      <c r="C726" s="3">
        <v>1054</v>
      </c>
      <c r="D726" s="3" t="s">
        <v>148</v>
      </c>
      <c r="E726" s="3">
        <v>1</v>
      </c>
      <c r="F726" s="12">
        <v>381555</v>
      </c>
    </row>
    <row r="727" spans="1:6" x14ac:dyDescent="0.25">
      <c r="A727" s="3" t="s">
        <v>62</v>
      </c>
      <c r="B727" s="3" t="str">
        <f>IFERROR(INDEX(Clients[Client_Name],MATCH(Table2[[#This Row],[Client_Code]],Clients[Client_Code],0)),"")</f>
        <v>LO VALLEDOR</v>
      </c>
      <c r="C727" s="3">
        <v>1054</v>
      </c>
      <c r="D727" s="3" t="s">
        <v>37</v>
      </c>
      <c r="E727" s="3">
        <v>1</v>
      </c>
      <c r="F727" s="12">
        <v>661507</v>
      </c>
    </row>
    <row r="728" spans="1:6" x14ac:dyDescent="0.25">
      <c r="A728" s="3" t="s">
        <v>62</v>
      </c>
      <c r="B728" s="3" t="str">
        <f>IFERROR(INDEX(Clients[Client_Name],MATCH(Table2[[#This Row],[Client_Code]],Clients[Client_Code],0)),"")</f>
        <v>LO VALLEDOR</v>
      </c>
      <c r="C728" s="3">
        <v>1054</v>
      </c>
      <c r="D728" s="3" t="s">
        <v>37</v>
      </c>
      <c r="E728" s="3">
        <v>1</v>
      </c>
      <c r="F728" s="12">
        <v>259853</v>
      </c>
    </row>
    <row r="729" spans="1:6" x14ac:dyDescent="0.25">
      <c r="A729" s="3" t="s">
        <v>62</v>
      </c>
      <c r="B729" s="3" t="str">
        <f>IFERROR(INDEX(Clients[Client_Name],MATCH(Table2[[#This Row],[Client_Code]],Clients[Client_Code],0)),"")</f>
        <v>LO VALLEDOR</v>
      </c>
      <c r="C729" s="3">
        <v>1054</v>
      </c>
      <c r="D729" s="3" t="s">
        <v>37</v>
      </c>
      <c r="E729" s="3">
        <v>1</v>
      </c>
      <c r="F729" s="12">
        <v>277610</v>
      </c>
    </row>
    <row r="730" spans="1:6" x14ac:dyDescent="0.25">
      <c r="A730" s="3" t="s">
        <v>62</v>
      </c>
      <c r="B730" s="3" t="str">
        <f>IFERROR(INDEX(Clients[Client_Name],MATCH(Table2[[#This Row],[Client_Code]],Clients[Client_Code],0)),"")</f>
        <v>LO VALLEDOR</v>
      </c>
      <c r="C730" s="3">
        <v>1054</v>
      </c>
      <c r="D730" s="3" t="s">
        <v>38</v>
      </c>
      <c r="E730" s="3">
        <v>1</v>
      </c>
      <c r="F730" s="12">
        <v>527598</v>
      </c>
    </row>
    <row r="731" spans="1:6" x14ac:dyDescent="0.25">
      <c r="A731" s="3" t="s">
        <v>62</v>
      </c>
      <c r="B731" s="3" t="str">
        <f>IFERROR(INDEX(Clients[Client_Name],MATCH(Table2[[#This Row],[Client_Code]],Clients[Client_Code],0)),"")</f>
        <v>LO VALLEDOR</v>
      </c>
      <c r="C731" s="3">
        <v>1054</v>
      </c>
      <c r="D731" s="3" t="s">
        <v>38</v>
      </c>
      <c r="E731" s="3">
        <v>1</v>
      </c>
      <c r="F731" s="12">
        <v>532744</v>
      </c>
    </row>
    <row r="732" spans="1:6" x14ac:dyDescent="0.25">
      <c r="A732" s="3" t="s">
        <v>32</v>
      </c>
      <c r="B732" s="3" t="str">
        <f>IFERROR(INDEX(Clients[Client_Name],MATCH(Table2[[#This Row],[Client_Code]],Clients[Client_Code],0)),"")</f>
        <v>AQUACHILE</v>
      </c>
      <c r="C732" s="3">
        <v>12</v>
      </c>
      <c r="D732" s="3" t="s">
        <v>37</v>
      </c>
      <c r="E732" s="3">
        <v>1</v>
      </c>
      <c r="F732" s="12">
        <v>2141228</v>
      </c>
    </row>
    <row r="733" spans="1:6" x14ac:dyDescent="0.25">
      <c r="A733" s="3" t="s">
        <v>32</v>
      </c>
      <c r="B733" s="3" t="str">
        <f>IFERROR(INDEX(Clients[Client_Name],MATCH(Table2[[#This Row],[Client_Code]],Clients[Client_Code],0)),"")</f>
        <v>AQUACHILE</v>
      </c>
      <c r="C733" s="3">
        <v>12</v>
      </c>
      <c r="D733" s="3" t="s">
        <v>37</v>
      </c>
      <c r="E733" s="3">
        <v>2</v>
      </c>
      <c r="F733" s="12">
        <v>5306427</v>
      </c>
    </row>
    <row r="734" spans="1:6" x14ac:dyDescent="0.25">
      <c r="A734" s="3" t="s">
        <v>32</v>
      </c>
      <c r="B734" s="3" t="str">
        <f>IFERROR(INDEX(Clients[Client_Name],MATCH(Table2[[#This Row],[Client_Code]],Clients[Client_Code],0)),"")</f>
        <v>AQUACHILE</v>
      </c>
      <c r="C734" s="3">
        <v>12</v>
      </c>
      <c r="D734" s="3" t="s">
        <v>37</v>
      </c>
      <c r="E734" s="3">
        <v>3</v>
      </c>
      <c r="F734" s="12">
        <v>2839927</v>
      </c>
    </row>
    <row r="735" spans="1:6" x14ac:dyDescent="0.25">
      <c r="A735" s="3" t="s">
        <v>32</v>
      </c>
      <c r="B735" s="3" t="str">
        <f>IFERROR(INDEX(Clients[Client_Name],MATCH(Table2[[#This Row],[Client_Code]],Clients[Client_Code],0)),"")</f>
        <v>AQUACHILE</v>
      </c>
      <c r="C735" s="3">
        <v>12</v>
      </c>
      <c r="D735" s="3" t="s">
        <v>37</v>
      </c>
      <c r="E735" s="3">
        <v>4</v>
      </c>
      <c r="F735" s="12">
        <v>1824043</v>
      </c>
    </row>
    <row r="736" spans="1:6" x14ac:dyDescent="0.25">
      <c r="A736" s="3" t="s">
        <v>32</v>
      </c>
      <c r="B736" s="3" t="str">
        <f>IFERROR(INDEX(Clients[Client_Name],MATCH(Table2[[#This Row],[Client_Code]],Clients[Client_Code],0)),"")</f>
        <v>AQUACHILE</v>
      </c>
      <c r="C736" s="3">
        <v>12</v>
      </c>
      <c r="D736" s="3" t="s">
        <v>37</v>
      </c>
      <c r="E736" s="3">
        <v>5</v>
      </c>
      <c r="F736" s="12">
        <v>520203</v>
      </c>
    </row>
    <row r="737" spans="1:6" x14ac:dyDescent="0.25">
      <c r="A737" s="3" t="s">
        <v>32</v>
      </c>
      <c r="B737" s="3" t="str">
        <f>IFERROR(INDEX(Clients[Client_Name],MATCH(Table2[[#This Row],[Client_Code]],Clients[Client_Code],0)),"")</f>
        <v>AQUACHILE</v>
      </c>
      <c r="C737" s="3">
        <v>12</v>
      </c>
      <c r="D737" s="3" t="s">
        <v>37</v>
      </c>
      <c r="E737" s="3">
        <v>6</v>
      </c>
      <c r="F737" s="12">
        <v>0</v>
      </c>
    </row>
    <row r="738" spans="1:6" x14ac:dyDescent="0.25">
      <c r="A738" s="3" t="s">
        <v>32</v>
      </c>
      <c r="B738" s="3" t="str">
        <f>IFERROR(INDEX(Clients[Client_Name],MATCH(Table2[[#This Row],[Client_Code]],Clients[Client_Code],0)),"")</f>
        <v>AQUACHILE</v>
      </c>
      <c r="C738" s="3">
        <v>12</v>
      </c>
      <c r="D738" s="3" t="s">
        <v>37</v>
      </c>
      <c r="E738" s="3">
        <v>7</v>
      </c>
      <c r="F738" s="12">
        <v>0</v>
      </c>
    </row>
    <row r="739" spans="1:6" x14ac:dyDescent="0.25">
      <c r="A739" s="3" t="s">
        <v>32</v>
      </c>
      <c r="B739" s="3" t="str">
        <f>IFERROR(INDEX(Clients[Client_Name],MATCH(Table2[[#This Row],[Client_Code]],Clients[Client_Code],0)),"")</f>
        <v>AQUACHILE</v>
      </c>
      <c r="C739" s="3">
        <v>12</v>
      </c>
      <c r="D739" s="3" t="s">
        <v>37</v>
      </c>
      <c r="E739" s="3">
        <v>8</v>
      </c>
      <c r="F739" s="12">
        <v>472329</v>
      </c>
    </row>
    <row r="740" spans="1:6" x14ac:dyDescent="0.25">
      <c r="A740" s="3" t="s">
        <v>32</v>
      </c>
      <c r="B740" s="3" t="str">
        <f>IFERROR(INDEX(Clients[Client_Name],MATCH(Table2[[#This Row],[Client_Code]],Clients[Client_Code],0)),"")</f>
        <v>AQUACHILE</v>
      </c>
      <c r="C740" s="3">
        <v>12</v>
      </c>
      <c r="D740" s="3" t="s">
        <v>37</v>
      </c>
      <c r="E740" s="3">
        <v>9</v>
      </c>
      <c r="F740" s="12">
        <v>5508617</v>
      </c>
    </row>
    <row r="741" spans="1:6" x14ac:dyDescent="0.25">
      <c r="A741" s="3" t="s">
        <v>32</v>
      </c>
      <c r="B741" s="3" t="str">
        <f>IFERROR(INDEX(Clients[Client_Name],MATCH(Table2[[#This Row],[Client_Code]],Clients[Client_Code],0)),"")</f>
        <v>AQUACHILE</v>
      </c>
      <c r="C741" s="3">
        <v>12</v>
      </c>
      <c r="D741" s="3" t="s">
        <v>37</v>
      </c>
      <c r="E741" s="3">
        <v>10</v>
      </c>
      <c r="F741" s="12">
        <v>2688559</v>
      </c>
    </row>
    <row r="742" spans="1:6" x14ac:dyDescent="0.25">
      <c r="A742" s="3" t="s">
        <v>32</v>
      </c>
      <c r="B742" s="3" t="str">
        <f>IFERROR(INDEX(Clients[Client_Name],MATCH(Table2[[#This Row],[Client_Code]],Clients[Client_Code],0)),"")</f>
        <v>AQUACHILE</v>
      </c>
      <c r="C742" s="3">
        <v>12</v>
      </c>
      <c r="D742" s="3" t="s">
        <v>37</v>
      </c>
      <c r="E742" s="3">
        <v>11</v>
      </c>
      <c r="F742" s="12">
        <v>3447790</v>
      </c>
    </row>
    <row r="743" spans="1:6" x14ac:dyDescent="0.25">
      <c r="A743" s="3" t="s">
        <v>32</v>
      </c>
      <c r="B743" s="3" t="str">
        <f>IFERROR(INDEX(Clients[Client_Name],MATCH(Table2[[#This Row],[Client_Code]],Clients[Client_Code],0)),"")</f>
        <v>AQUACHILE</v>
      </c>
      <c r="C743" s="3">
        <v>12</v>
      </c>
      <c r="D743" s="3" t="s">
        <v>37</v>
      </c>
      <c r="E743" s="3">
        <v>12</v>
      </c>
      <c r="F743" s="12">
        <v>14246685</v>
      </c>
    </row>
    <row r="744" spans="1:6" x14ac:dyDescent="0.25">
      <c r="A744" s="3" t="s">
        <v>32</v>
      </c>
      <c r="B744" s="3" t="str">
        <f>IFERROR(INDEX(Clients[Client_Name],MATCH(Table2[[#This Row],[Client_Code]],Clients[Client_Code],0)),"")</f>
        <v>FAENADORA LO MIRANDA</v>
      </c>
      <c r="C744" s="3">
        <v>6</v>
      </c>
      <c r="D744" s="3" t="s">
        <v>37</v>
      </c>
      <c r="E744" s="3">
        <v>1</v>
      </c>
      <c r="F744" s="12">
        <v>1190817</v>
      </c>
    </row>
    <row r="745" spans="1:6" x14ac:dyDescent="0.25">
      <c r="A745" s="3" t="s">
        <v>32</v>
      </c>
      <c r="B745" s="3" t="str">
        <f>IFERROR(INDEX(Clients[Client_Name],MATCH(Table2[[#This Row],[Client_Code]],Clients[Client_Code],0)),"")</f>
        <v>FAENADORA LO MIRANDA</v>
      </c>
      <c r="C745" s="3">
        <v>6</v>
      </c>
      <c r="D745" s="3" t="s">
        <v>37</v>
      </c>
      <c r="E745" s="3">
        <v>2</v>
      </c>
      <c r="F745" s="12">
        <v>1392118</v>
      </c>
    </row>
    <row r="746" spans="1:6" x14ac:dyDescent="0.25">
      <c r="A746" s="3" t="s">
        <v>32</v>
      </c>
      <c r="B746" s="3" t="str">
        <f>IFERROR(INDEX(Clients[Client_Name],MATCH(Table2[[#This Row],[Client_Code]],Clients[Client_Code],0)),"")</f>
        <v>FAENADORA LO MIRANDA</v>
      </c>
      <c r="C746" s="3">
        <v>6</v>
      </c>
      <c r="D746" s="3" t="s">
        <v>37</v>
      </c>
      <c r="E746" s="3">
        <v>3</v>
      </c>
      <c r="F746" s="12">
        <v>2679600</v>
      </c>
    </row>
    <row r="747" spans="1:6" x14ac:dyDescent="0.25">
      <c r="A747" s="3" t="s">
        <v>32</v>
      </c>
      <c r="B747" s="3" t="str">
        <f>IFERROR(INDEX(Clients[Client_Name],MATCH(Table2[[#This Row],[Client_Code]],Clients[Client_Code],0)),"")</f>
        <v>FAENADORA LO MIRANDA</v>
      </c>
      <c r="C747" s="3">
        <v>6</v>
      </c>
      <c r="D747" s="3" t="s">
        <v>37</v>
      </c>
      <c r="E747" s="3">
        <v>4</v>
      </c>
      <c r="F747" s="12">
        <v>2080400</v>
      </c>
    </row>
    <row r="748" spans="1:6" x14ac:dyDescent="0.25">
      <c r="A748" s="3" t="s">
        <v>32</v>
      </c>
      <c r="B748" s="3" t="str">
        <f>IFERROR(INDEX(Clients[Client_Name],MATCH(Table2[[#This Row],[Client_Code]],Clients[Client_Code],0)),"")</f>
        <v>FAENADORA LO MIRANDA</v>
      </c>
      <c r="C748" s="3">
        <v>6</v>
      </c>
      <c r="D748" s="3" t="s">
        <v>37</v>
      </c>
      <c r="E748" s="3">
        <v>5</v>
      </c>
      <c r="F748" s="12">
        <v>156800</v>
      </c>
    </row>
    <row r="749" spans="1:6" x14ac:dyDescent="0.25">
      <c r="A749" s="3" t="s">
        <v>32</v>
      </c>
      <c r="B749" s="3" t="str">
        <f>IFERROR(INDEX(Clients[Client_Name],MATCH(Table2[[#This Row],[Client_Code]],Clients[Client_Code],0)),"")</f>
        <v>FAENADORA LO MIRANDA</v>
      </c>
      <c r="C749" s="3">
        <v>6</v>
      </c>
      <c r="D749" s="3" t="s">
        <v>37</v>
      </c>
      <c r="E749" s="3">
        <v>6</v>
      </c>
      <c r="F749" s="12">
        <v>0</v>
      </c>
    </row>
    <row r="750" spans="1:6" x14ac:dyDescent="0.25">
      <c r="A750" s="3" t="s">
        <v>32</v>
      </c>
      <c r="B750" s="3" t="str">
        <f>IFERROR(INDEX(Clients[Client_Name],MATCH(Table2[[#This Row],[Client_Code]],Clients[Client_Code],0)),"")</f>
        <v>FAENADORA LO MIRANDA</v>
      </c>
      <c r="C750" s="3">
        <v>6</v>
      </c>
      <c r="D750" s="3" t="s">
        <v>37</v>
      </c>
      <c r="E750" s="3">
        <v>7</v>
      </c>
      <c r="F750" s="12"/>
    </row>
    <row r="751" spans="1:6" x14ac:dyDescent="0.25">
      <c r="A751" s="3" t="s">
        <v>32</v>
      </c>
      <c r="B751" s="3" t="str">
        <f>IFERROR(INDEX(Clients[Client_Name],MATCH(Table2[[#This Row],[Client_Code]],Clients[Client_Code],0)),"")</f>
        <v>FAENADORA LO MIRANDA</v>
      </c>
      <c r="C751" s="3">
        <v>6</v>
      </c>
      <c r="D751" s="3" t="s">
        <v>37</v>
      </c>
      <c r="E751" s="3">
        <v>8</v>
      </c>
      <c r="F751" s="12">
        <v>253205</v>
      </c>
    </row>
    <row r="752" spans="1:6" x14ac:dyDescent="0.25">
      <c r="A752" s="3" t="s">
        <v>32</v>
      </c>
      <c r="B752" s="3" t="str">
        <f>IFERROR(INDEX(Clients[Client_Name],MATCH(Table2[[#This Row],[Client_Code]],Clients[Client_Code],0)),"")</f>
        <v>FAENADORA LO MIRANDA</v>
      </c>
      <c r="C752" s="3">
        <v>6</v>
      </c>
      <c r="D752" s="3" t="s">
        <v>37</v>
      </c>
      <c r="E752" s="3">
        <v>9</v>
      </c>
      <c r="F752" s="12">
        <v>551930</v>
      </c>
    </row>
    <row r="753" spans="1:6" x14ac:dyDescent="0.25">
      <c r="A753" s="3" t="s">
        <v>32</v>
      </c>
      <c r="B753" s="3" t="str">
        <f>IFERROR(INDEX(Clients[Client_Name],MATCH(Table2[[#This Row],[Client_Code]],Clients[Client_Code],0)),"")</f>
        <v>FAENADORA LO MIRANDA</v>
      </c>
      <c r="C753" s="3">
        <v>6</v>
      </c>
      <c r="D753" s="3" t="s">
        <v>37</v>
      </c>
      <c r="E753" s="3">
        <v>10</v>
      </c>
      <c r="F753" s="12">
        <v>150785</v>
      </c>
    </row>
    <row r="754" spans="1:6" x14ac:dyDescent="0.25">
      <c r="A754" s="3" t="s">
        <v>32</v>
      </c>
      <c r="B754" s="3" t="str">
        <f>IFERROR(INDEX(Clients[Client_Name],MATCH(Table2[[#This Row],[Client_Code]],Clients[Client_Code],0)),"")</f>
        <v>FAENADORA LO MIRANDA</v>
      </c>
      <c r="C754" s="3">
        <v>6</v>
      </c>
      <c r="D754" s="3" t="s">
        <v>37</v>
      </c>
      <c r="E754" s="3">
        <v>11</v>
      </c>
      <c r="F754" s="12">
        <v>133715</v>
      </c>
    </row>
    <row r="755" spans="1:6" x14ac:dyDescent="0.25">
      <c r="A755" s="3" t="s">
        <v>32</v>
      </c>
      <c r="B755" s="3" t="str">
        <f>IFERROR(INDEX(Clients[Client_Name],MATCH(Table2[[#This Row],[Client_Code]],Clients[Client_Code],0)),"")</f>
        <v>FAENADORA LO MIRANDA</v>
      </c>
      <c r="C755" s="3">
        <v>6</v>
      </c>
      <c r="D755" s="3" t="s">
        <v>37</v>
      </c>
      <c r="E755" s="3">
        <v>12</v>
      </c>
      <c r="F755" s="12">
        <v>71125</v>
      </c>
    </row>
    <row r="756" spans="1:6" x14ac:dyDescent="0.25">
      <c r="A756" s="3" t="s">
        <v>32</v>
      </c>
      <c r="B756" s="3" t="str">
        <f>IFERROR(INDEX(Clients[Client_Name],MATCH(Table2[[#This Row],[Client_Code]],Clients[Client_Code],0)),"")</f>
        <v>FAENADORA SAN VICENTE</v>
      </c>
      <c r="C756" s="3">
        <v>7</v>
      </c>
      <c r="D756" s="3" t="s">
        <v>37</v>
      </c>
      <c r="E756" s="3">
        <v>1</v>
      </c>
      <c r="F756" s="12">
        <v>640902</v>
      </c>
    </row>
    <row r="757" spans="1:6" x14ac:dyDescent="0.25">
      <c r="A757" s="3" t="s">
        <v>32</v>
      </c>
      <c r="B757" s="3" t="str">
        <f>IFERROR(INDEX(Clients[Client_Name],MATCH(Table2[[#This Row],[Client_Code]],Clients[Client_Code],0)),"")</f>
        <v>FAENADORA SAN VICENTE</v>
      </c>
      <c r="C757" s="3">
        <v>7</v>
      </c>
      <c r="D757" s="3" t="s">
        <v>37</v>
      </c>
      <c r="E757" s="3">
        <v>2</v>
      </c>
      <c r="F757" s="12">
        <v>2069835</v>
      </c>
    </row>
    <row r="758" spans="1:6" x14ac:dyDescent="0.25">
      <c r="A758" s="3" t="s">
        <v>32</v>
      </c>
      <c r="B758" s="3" t="str">
        <f>IFERROR(INDEX(Clients[Client_Name],MATCH(Table2[[#This Row],[Client_Code]],Clients[Client_Code],0)),"")</f>
        <v>FAENADORA SAN VICENTE</v>
      </c>
      <c r="C758" s="3">
        <v>7</v>
      </c>
      <c r="D758" s="3" t="s">
        <v>37</v>
      </c>
      <c r="E758" s="3">
        <v>3</v>
      </c>
      <c r="F758" s="12">
        <v>6353200</v>
      </c>
    </row>
    <row r="759" spans="1:6" x14ac:dyDescent="0.25">
      <c r="A759" s="3" t="s">
        <v>32</v>
      </c>
      <c r="B759" s="3" t="str">
        <f>IFERROR(INDEX(Clients[Client_Name],MATCH(Table2[[#This Row],[Client_Code]],Clients[Client_Code],0)),"")</f>
        <v>FAENADORA SAN VICENTE</v>
      </c>
      <c r="C759" s="3">
        <v>7</v>
      </c>
      <c r="D759" s="3" t="s">
        <v>37</v>
      </c>
      <c r="E759" s="3">
        <v>4</v>
      </c>
      <c r="F759" s="12">
        <v>6356505</v>
      </c>
    </row>
    <row r="760" spans="1:6" x14ac:dyDescent="0.25">
      <c r="A760" s="3" t="s">
        <v>32</v>
      </c>
      <c r="B760" s="3" t="str">
        <f>IFERROR(INDEX(Clients[Client_Name],MATCH(Table2[[#This Row],[Client_Code]],Clients[Client_Code],0)),"")</f>
        <v>FAENADORA SAN VICENTE</v>
      </c>
      <c r="C760" s="3">
        <v>7</v>
      </c>
      <c r="D760" s="3" t="s">
        <v>37</v>
      </c>
      <c r="E760" s="3">
        <v>5</v>
      </c>
      <c r="F760" s="12">
        <v>1038800</v>
      </c>
    </row>
    <row r="761" spans="1:6" x14ac:dyDescent="0.25">
      <c r="A761" s="3" t="s">
        <v>32</v>
      </c>
      <c r="B761" s="3" t="str">
        <f>IFERROR(INDEX(Clients[Client_Name],MATCH(Table2[[#This Row],[Client_Code]],Clients[Client_Code],0)),"")</f>
        <v>FAENADORA SAN VICENTE</v>
      </c>
      <c r="C761" s="3">
        <v>7</v>
      </c>
      <c r="D761" s="3" t="s">
        <v>37</v>
      </c>
      <c r="E761" s="3">
        <v>6</v>
      </c>
      <c r="F761" s="12">
        <v>893200</v>
      </c>
    </row>
    <row r="762" spans="1:6" x14ac:dyDescent="0.25">
      <c r="A762" s="3" t="s">
        <v>32</v>
      </c>
      <c r="B762" s="3" t="str">
        <f>IFERROR(INDEX(Clients[Client_Name],MATCH(Table2[[#This Row],[Client_Code]],Clients[Client_Code],0)),"")</f>
        <v>FAENADORA SAN VICENTE</v>
      </c>
      <c r="C762" s="3">
        <v>7</v>
      </c>
      <c r="D762" s="3" t="s">
        <v>37</v>
      </c>
      <c r="E762" s="3">
        <v>7</v>
      </c>
      <c r="F762" s="12">
        <v>333200</v>
      </c>
    </row>
    <row r="763" spans="1:6" x14ac:dyDescent="0.25">
      <c r="A763" s="3" t="s">
        <v>32</v>
      </c>
      <c r="B763" s="3" t="str">
        <f>IFERROR(INDEX(Clients[Client_Name],MATCH(Table2[[#This Row],[Client_Code]],Clients[Client_Code],0)),"")</f>
        <v>FAENADORA SAN VICENTE</v>
      </c>
      <c r="C763" s="3">
        <v>7</v>
      </c>
      <c r="D763" s="3" t="s">
        <v>37</v>
      </c>
      <c r="E763" s="3">
        <v>8</v>
      </c>
      <c r="F763" s="12">
        <v>34140</v>
      </c>
    </row>
    <row r="764" spans="1:6" x14ac:dyDescent="0.25">
      <c r="A764" s="3" t="s">
        <v>32</v>
      </c>
      <c r="B764" s="3" t="str">
        <f>IFERROR(INDEX(Clients[Client_Name],MATCH(Table2[[#This Row],[Client_Code]],Clients[Client_Code],0)),"")</f>
        <v>FAENADORA SAN VICENTE</v>
      </c>
      <c r="C764" s="3">
        <v>7</v>
      </c>
      <c r="D764" s="3" t="s">
        <v>37</v>
      </c>
      <c r="E764" s="3">
        <v>9</v>
      </c>
      <c r="F764" s="12">
        <v>71125</v>
      </c>
    </row>
    <row r="765" spans="1:6" x14ac:dyDescent="0.25">
      <c r="A765" s="3" t="s">
        <v>32</v>
      </c>
      <c r="B765" s="3" t="str">
        <f>IFERROR(INDEX(Clients[Client_Name],MATCH(Table2[[#This Row],[Client_Code]],Clients[Client_Code],0)),"")</f>
        <v>FAENADORA SAN VICENTE</v>
      </c>
      <c r="C765" s="3">
        <v>7</v>
      </c>
      <c r="D765" s="3" t="s">
        <v>37</v>
      </c>
      <c r="E765" s="3">
        <v>10</v>
      </c>
      <c r="F765" s="12">
        <v>0</v>
      </c>
    </row>
    <row r="766" spans="1:6" x14ac:dyDescent="0.25">
      <c r="A766" s="3" t="s">
        <v>32</v>
      </c>
      <c r="B766" s="3" t="str">
        <f>IFERROR(INDEX(Clients[Client_Name],MATCH(Table2[[#This Row],[Client_Code]],Clients[Client_Code],0)),"")</f>
        <v>FAENADORA SAN VICENTE</v>
      </c>
      <c r="C766" s="3">
        <v>7</v>
      </c>
      <c r="D766" s="3" t="s">
        <v>37</v>
      </c>
      <c r="E766" s="3">
        <v>11</v>
      </c>
      <c r="F766" s="12">
        <v>45520</v>
      </c>
    </row>
    <row r="767" spans="1:6" x14ac:dyDescent="0.25">
      <c r="A767" s="3" t="s">
        <v>32</v>
      </c>
      <c r="B767" s="3" t="str">
        <f>IFERROR(INDEX(Clients[Client_Name],MATCH(Table2[[#This Row],[Client_Code]],Clients[Client_Code],0)),"")</f>
        <v>FAENADORA SAN VICENTE</v>
      </c>
      <c r="C767" s="3">
        <v>7</v>
      </c>
      <c r="D767" s="3" t="s">
        <v>37</v>
      </c>
      <c r="E767" s="3">
        <v>12</v>
      </c>
      <c r="F767" s="12">
        <v>116645</v>
      </c>
    </row>
    <row r="768" spans="1:6" x14ac:dyDescent="0.25">
      <c r="A768" s="3" t="s">
        <v>32</v>
      </c>
      <c r="B768" s="3" t="str">
        <f>IFERROR(INDEX(Clients[Client_Name],MATCH(Table2[[#This Row],[Client_Code]],Clients[Client_Code],0)),"")</f>
        <v>GLOBAL PROTEIN</v>
      </c>
      <c r="C768" s="3">
        <v>23</v>
      </c>
      <c r="D768" s="3" t="s">
        <v>37</v>
      </c>
      <c r="E768" s="3">
        <v>1</v>
      </c>
      <c r="F768" s="12">
        <v>3816359</v>
      </c>
    </row>
    <row r="769" spans="1:6" x14ac:dyDescent="0.25">
      <c r="A769" s="3" t="s">
        <v>32</v>
      </c>
      <c r="B769" s="3" t="str">
        <f>IFERROR(INDEX(Clients[Client_Name],MATCH(Table2[[#This Row],[Client_Code]],Clients[Client_Code],0)),"")</f>
        <v>GLOBAL PROTEIN</v>
      </c>
      <c r="C769" s="3">
        <v>23</v>
      </c>
      <c r="D769" s="3" t="s">
        <v>37</v>
      </c>
      <c r="E769" s="3">
        <v>2</v>
      </c>
      <c r="F769" s="12">
        <v>1078569</v>
      </c>
    </row>
    <row r="770" spans="1:6" x14ac:dyDescent="0.25">
      <c r="A770" s="3" t="s">
        <v>32</v>
      </c>
      <c r="B770" s="3" t="str">
        <f>IFERROR(INDEX(Clients[Client_Name],MATCH(Table2[[#This Row],[Client_Code]],Clients[Client_Code],0)),"")</f>
        <v>GLOBAL PROTEIN</v>
      </c>
      <c r="C770" s="3">
        <v>23</v>
      </c>
      <c r="D770" s="3" t="s">
        <v>37</v>
      </c>
      <c r="E770" s="3">
        <v>3</v>
      </c>
      <c r="F770" s="12">
        <v>1213596</v>
      </c>
    </row>
    <row r="771" spans="1:6" x14ac:dyDescent="0.25">
      <c r="A771" s="3" t="s">
        <v>32</v>
      </c>
      <c r="B771" s="3" t="str">
        <f>IFERROR(INDEX(Clients[Client_Name],MATCH(Table2[[#This Row],[Client_Code]],Clients[Client_Code],0)),"")</f>
        <v>GLOBAL PROTEIN</v>
      </c>
      <c r="C771" s="3">
        <v>23</v>
      </c>
      <c r="D771" s="3" t="s">
        <v>37</v>
      </c>
      <c r="E771" s="3">
        <v>4</v>
      </c>
      <c r="F771" s="12">
        <v>1180232</v>
      </c>
    </row>
    <row r="772" spans="1:6" x14ac:dyDescent="0.25">
      <c r="A772" s="3" t="s">
        <v>32</v>
      </c>
      <c r="B772" s="3" t="str">
        <f>IFERROR(INDEX(Clients[Client_Name],MATCH(Table2[[#This Row],[Client_Code]],Clients[Client_Code],0)),"")</f>
        <v>GLOBAL PROTEIN</v>
      </c>
      <c r="C772" s="3">
        <v>23</v>
      </c>
      <c r="D772" s="3" t="s">
        <v>37</v>
      </c>
      <c r="E772" s="3">
        <v>5</v>
      </c>
      <c r="F772" s="12">
        <v>483759</v>
      </c>
    </row>
    <row r="773" spans="1:6" x14ac:dyDescent="0.25">
      <c r="A773" s="3" t="s">
        <v>32</v>
      </c>
      <c r="B773" s="3" t="str">
        <f>IFERROR(INDEX(Clients[Client_Name],MATCH(Table2[[#This Row],[Client_Code]],Clients[Client_Code],0)),"")</f>
        <v>GLOBAL PROTEIN</v>
      </c>
      <c r="C773" s="3">
        <v>23</v>
      </c>
      <c r="D773" s="3" t="s">
        <v>37</v>
      </c>
      <c r="E773" s="3">
        <v>6</v>
      </c>
      <c r="F773" s="12">
        <v>133198</v>
      </c>
    </row>
    <row r="774" spans="1:6" x14ac:dyDescent="0.25">
      <c r="A774" s="3" t="s">
        <v>32</v>
      </c>
      <c r="B774" s="3" t="str">
        <f>IFERROR(INDEX(Clients[Client_Name],MATCH(Table2[[#This Row],[Client_Code]],Clients[Client_Code],0)),"")</f>
        <v>GLOBAL PROTEIN</v>
      </c>
      <c r="C774" s="3">
        <v>23</v>
      </c>
      <c r="D774" s="3" t="s">
        <v>37</v>
      </c>
      <c r="E774" s="3">
        <v>7</v>
      </c>
      <c r="F774" s="12">
        <v>2455339</v>
      </c>
    </row>
    <row r="775" spans="1:6" x14ac:dyDescent="0.25">
      <c r="A775" s="3" t="s">
        <v>32</v>
      </c>
      <c r="B775" s="3" t="str">
        <f>IFERROR(INDEX(Clients[Client_Name],MATCH(Table2[[#This Row],[Client_Code]],Clients[Client_Code],0)),"")</f>
        <v>GLOBAL PROTEIN</v>
      </c>
      <c r="C775" s="3">
        <v>23</v>
      </c>
      <c r="D775" s="3" t="s">
        <v>37</v>
      </c>
      <c r="E775" s="3">
        <v>8</v>
      </c>
      <c r="F775" s="12">
        <v>818099</v>
      </c>
    </row>
    <row r="776" spans="1:6" x14ac:dyDescent="0.25">
      <c r="A776" s="3" t="s">
        <v>32</v>
      </c>
      <c r="B776" s="3" t="str">
        <f>IFERROR(INDEX(Clients[Client_Name],MATCH(Table2[[#This Row],[Client_Code]],Clients[Client_Code],0)),"")</f>
        <v>GLOBAL PROTEIN</v>
      </c>
      <c r="C776" s="3">
        <v>23</v>
      </c>
      <c r="D776" s="3" t="s">
        <v>37</v>
      </c>
      <c r="E776" s="3">
        <v>9</v>
      </c>
      <c r="F776" s="12">
        <v>1860189</v>
      </c>
    </row>
    <row r="777" spans="1:6" x14ac:dyDescent="0.25">
      <c r="A777" s="3" t="s">
        <v>32</v>
      </c>
      <c r="B777" s="3" t="str">
        <f>IFERROR(INDEX(Clients[Client_Name],MATCH(Table2[[#This Row],[Client_Code]],Clients[Client_Code],0)),"")</f>
        <v>GLOBAL PROTEIN</v>
      </c>
      <c r="C777" s="3">
        <v>23</v>
      </c>
      <c r="D777" s="3" t="s">
        <v>37</v>
      </c>
      <c r="E777" s="3">
        <v>10</v>
      </c>
      <c r="F777" s="12">
        <v>775100</v>
      </c>
    </row>
    <row r="778" spans="1:6" x14ac:dyDescent="0.25">
      <c r="A778" s="3" t="s">
        <v>32</v>
      </c>
      <c r="B778" s="3" t="str">
        <f>IFERROR(INDEX(Clients[Client_Name],MATCH(Table2[[#This Row],[Client_Code]],Clients[Client_Code],0)),"")</f>
        <v>GLOBAL PROTEIN</v>
      </c>
      <c r="C778" s="3">
        <v>23</v>
      </c>
      <c r="D778" s="3" t="s">
        <v>37</v>
      </c>
      <c r="E778" s="3">
        <v>11</v>
      </c>
      <c r="F778" s="12">
        <v>806470</v>
      </c>
    </row>
    <row r="779" spans="1:6" x14ac:dyDescent="0.25">
      <c r="A779" s="3" t="s">
        <v>32</v>
      </c>
      <c r="B779" s="3" t="str">
        <f>IFERROR(INDEX(Clients[Client_Name],MATCH(Table2[[#This Row],[Client_Code]],Clients[Client_Code],0)),"")</f>
        <v>GLOBAL PROTEIN</v>
      </c>
      <c r="C779" s="3">
        <v>23</v>
      </c>
      <c r="D779" s="3" t="s">
        <v>37</v>
      </c>
      <c r="E779" s="3">
        <v>12</v>
      </c>
      <c r="F779" s="12">
        <v>574513</v>
      </c>
    </row>
    <row r="780" spans="1:6" x14ac:dyDescent="0.25">
      <c r="A780" s="3" t="s">
        <v>32</v>
      </c>
      <c r="B780" s="3" t="str">
        <f>IFERROR(INDEX(Clients[Client_Name],MATCH(Table2[[#This Row],[Client_Code]],Clients[Client_Code],0)),"")</f>
        <v>GRANAROLO</v>
      </c>
      <c r="C780" s="3">
        <v>24</v>
      </c>
      <c r="D780" s="3" t="s">
        <v>37</v>
      </c>
      <c r="E780" s="3">
        <v>1</v>
      </c>
      <c r="F780" s="12">
        <v>133435</v>
      </c>
    </row>
    <row r="781" spans="1:6" x14ac:dyDescent="0.25">
      <c r="A781" s="3" t="s">
        <v>32</v>
      </c>
      <c r="B781" s="3" t="str">
        <f>IFERROR(INDEX(Clients[Client_Name],MATCH(Table2[[#This Row],[Client_Code]],Clients[Client_Code],0)),"")</f>
        <v>GRANAROLO</v>
      </c>
      <c r="C781" s="3">
        <v>24</v>
      </c>
      <c r="D781" s="3" t="s">
        <v>37</v>
      </c>
      <c r="E781" s="3">
        <v>2</v>
      </c>
      <c r="F781" s="12">
        <v>65502</v>
      </c>
    </row>
    <row r="782" spans="1:6" x14ac:dyDescent="0.25">
      <c r="A782" s="3" t="s">
        <v>32</v>
      </c>
      <c r="B782" s="3" t="str">
        <f>IFERROR(INDEX(Clients[Client_Name],MATCH(Table2[[#This Row],[Client_Code]],Clients[Client_Code],0)),"")</f>
        <v>GRANAROLO</v>
      </c>
      <c r="C782" s="3">
        <v>24</v>
      </c>
      <c r="D782" s="3" t="s">
        <v>37</v>
      </c>
      <c r="E782" s="3">
        <v>3</v>
      </c>
      <c r="F782" s="12">
        <v>244349</v>
      </c>
    </row>
    <row r="783" spans="1:6" x14ac:dyDescent="0.25">
      <c r="A783" s="3" t="s">
        <v>32</v>
      </c>
      <c r="B783" s="3" t="str">
        <f>IFERROR(INDEX(Clients[Client_Name],MATCH(Table2[[#This Row],[Client_Code]],Clients[Client_Code],0)),"")</f>
        <v>GRANAROLO</v>
      </c>
      <c r="C783" s="3">
        <v>24</v>
      </c>
      <c r="D783" s="3" t="s">
        <v>37</v>
      </c>
      <c r="E783" s="3">
        <v>4</v>
      </c>
      <c r="F783" s="12">
        <v>146573</v>
      </c>
    </row>
    <row r="784" spans="1:6" x14ac:dyDescent="0.25">
      <c r="A784" s="3" t="s">
        <v>32</v>
      </c>
      <c r="B784" s="3" t="str">
        <f>IFERROR(INDEX(Clients[Client_Name],MATCH(Table2[[#This Row],[Client_Code]],Clients[Client_Code],0)),"")</f>
        <v>GRANAROLO</v>
      </c>
      <c r="C784" s="3">
        <v>24</v>
      </c>
      <c r="D784" s="3" t="s">
        <v>37</v>
      </c>
      <c r="E784" s="3">
        <v>5</v>
      </c>
      <c r="F784" s="12">
        <v>81246</v>
      </c>
    </row>
    <row r="785" spans="1:6" x14ac:dyDescent="0.25">
      <c r="A785" s="3" t="s">
        <v>32</v>
      </c>
      <c r="B785" s="3" t="str">
        <f>IFERROR(INDEX(Clients[Client_Name],MATCH(Table2[[#This Row],[Client_Code]],Clients[Client_Code],0)),"")</f>
        <v>GRANAROLO</v>
      </c>
      <c r="C785" s="3">
        <v>24</v>
      </c>
      <c r="D785" s="3" t="s">
        <v>37</v>
      </c>
      <c r="E785" s="3">
        <v>6</v>
      </c>
      <c r="F785" s="12">
        <v>384740</v>
      </c>
    </row>
    <row r="786" spans="1:6" x14ac:dyDescent="0.25">
      <c r="A786" s="3" t="s">
        <v>32</v>
      </c>
      <c r="B786" s="3" t="str">
        <f>IFERROR(INDEX(Clients[Client_Name],MATCH(Table2[[#This Row],[Client_Code]],Clients[Client_Code],0)),"")</f>
        <v>GRANAROLO</v>
      </c>
      <c r="C786" s="3">
        <v>24</v>
      </c>
      <c r="D786" s="3" t="s">
        <v>37</v>
      </c>
      <c r="E786" s="3">
        <v>7</v>
      </c>
      <c r="F786" s="12">
        <v>201886</v>
      </c>
    </row>
    <row r="787" spans="1:6" x14ac:dyDescent="0.25">
      <c r="A787" s="3" t="s">
        <v>32</v>
      </c>
      <c r="B787" s="3" t="str">
        <f>IFERROR(INDEX(Clients[Client_Name],MATCH(Table2[[#This Row],[Client_Code]],Clients[Client_Code],0)),"")</f>
        <v>GRANAROLO</v>
      </c>
      <c r="C787" s="3">
        <v>24</v>
      </c>
      <c r="D787" s="3" t="s">
        <v>37</v>
      </c>
      <c r="E787" s="3">
        <v>8</v>
      </c>
      <c r="F787" s="12">
        <v>85169</v>
      </c>
    </row>
    <row r="788" spans="1:6" x14ac:dyDescent="0.25">
      <c r="A788" s="3" t="s">
        <v>32</v>
      </c>
      <c r="B788" s="3" t="str">
        <f>IFERROR(INDEX(Clients[Client_Name],MATCH(Table2[[#This Row],[Client_Code]],Clients[Client_Code],0)),"")</f>
        <v>GRANAROLO</v>
      </c>
      <c r="C788" s="3">
        <v>24</v>
      </c>
      <c r="D788" s="3" t="s">
        <v>37</v>
      </c>
      <c r="E788" s="3">
        <v>9</v>
      </c>
      <c r="F788" s="12">
        <v>397882</v>
      </c>
    </row>
    <row r="789" spans="1:6" x14ac:dyDescent="0.25">
      <c r="A789" s="3" t="s">
        <v>32</v>
      </c>
      <c r="B789" s="3" t="str">
        <f>IFERROR(INDEX(Clients[Client_Name],MATCH(Table2[[#This Row],[Client_Code]],Clients[Client_Code],0)),"")</f>
        <v>GRANAROLO</v>
      </c>
      <c r="C789" s="3">
        <v>24</v>
      </c>
      <c r="D789" s="3" t="s">
        <v>37</v>
      </c>
      <c r="E789" s="3">
        <v>10</v>
      </c>
      <c r="F789" s="12">
        <v>123057</v>
      </c>
    </row>
    <row r="790" spans="1:6" x14ac:dyDescent="0.25">
      <c r="A790" s="3" t="s">
        <v>32</v>
      </c>
      <c r="B790" s="3" t="str">
        <f>IFERROR(INDEX(Clients[Client_Name],MATCH(Table2[[#This Row],[Client_Code]],Clients[Client_Code],0)),"")</f>
        <v>GRANAROLO</v>
      </c>
      <c r="C790" s="3">
        <v>24</v>
      </c>
      <c r="D790" s="3" t="s">
        <v>37</v>
      </c>
      <c r="E790" s="3">
        <v>11</v>
      </c>
      <c r="F790" s="12">
        <v>119936</v>
      </c>
    </row>
    <row r="791" spans="1:6" x14ac:dyDescent="0.25">
      <c r="A791" s="3" t="s">
        <v>32</v>
      </c>
      <c r="B791" s="3" t="str">
        <f>IFERROR(INDEX(Clients[Client_Name],MATCH(Table2[[#This Row],[Client_Code]],Clients[Client_Code],0)),"")</f>
        <v>GRANAROLO</v>
      </c>
      <c r="C791" s="3">
        <v>24</v>
      </c>
      <c r="D791" s="3" t="s">
        <v>37</v>
      </c>
      <c r="E791" s="3">
        <v>12</v>
      </c>
      <c r="F791" s="12">
        <v>267670</v>
      </c>
    </row>
    <row r="792" spans="1:6" x14ac:dyDescent="0.25">
      <c r="A792" s="3" t="s">
        <v>32</v>
      </c>
      <c r="B792" s="3" t="str">
        <f>IFERROR(INDEX(Clients[Client_Name],MATCH(Table2[[#This Row],[Client_Code]],Clients[Client_Code],0)),"")</f>
        <v>IMPORT.Y COMERC.PINO HACHADO L</v>
      </c>
      <c r="C792" s="3">
        <v>26</v>
      </c>
      <c r="D792" s="3" t="s">
        <v>37</v>
      </c>
      <c r="E792" s="3">
        <v>1</v>
      </c>
      <c r="F792" s="12">
        <v>0</v>
      </c>
    </row>
    <row r="793" spans="1:6" x14ac:dyDescent="0.25">
      <c r="A793" s="3" t="s">
        <v>32</v>
      </c>
      <c r="B793" s="3" t="str">
        <f>IFERROR(INDEX(Clients[Client_Name],MATCH(Table2[[#This Row],[Client_Code]],Clients[Client_Code],0)),"")</f>
        <v>IMPORT.Y COMERC.PINO HACHADO L</v>
      </c>
      <c r="C793" s="3">
        <v>26</v>
      </c>
      <c r="D793" s="3" t="s">
        <v>37</v>
      </c>
      <c r="E793" s="3">
        <v>2</v>
      </c>
      <c r="F793" s="12">
        <v>0</v>
      </c>
    </row>
    <row r="794" spans="1:6" x14ac:dyDescent="0.25">
      <c r="A794" s="3" t="s">
        <v>32</v>
      </c>
      <c r="B794" s="3" t="str">
        <f>IFERROR(INDEX(Clients[Client_Name],MATCH(Table2[[#This Row],[Client_Code]],Clients[Client_Code],0)),"")</f>
        <v>IMPORT.Y COMERC.PINO HACHADO L</v>
      </c>
      <c r="C794" s="3">
        <v>26</v>
      </c>
      <c r="D794" s="3" t="s">
        <v>37</v>
      </c>
      <c r="E794" s="3">
        <v>3</v>
      </c>
      <c r="F794" s="12">
        <v>0</v>
      </c>
    </row>
    <row r="795" spans="1:6" x14ac:dyDescent="0.25">
      <c r="A795" s="3" t="s">
        <v>32</v>
      </c>
      <c r="B795" s="3" t="str">
        <f>IFERROR(INDEX(Clients[Client_Name],MATCH(Table2[[#This Row],[Client_Code]],Clients[Client_Code],0)),"")</f>
        <v>IMPORT.Y COMERC.PINO HACHADO L</v>
      </c>
      <c r="C795" s="3">
        <v>26</v>
      </c>
      <c r="D795" s="3" t="s">
        <v>37</v>
      </c>
      <c r="E795" s="3">
        <v>4</v>
      </c>
      <c r="F795" s="12">
        <v>0</v>
      </c>
    </row>
    <row r="796" spans="1:6" x14ac:dyDescent="0.25">
      <c r="A796" s="3" t="s">
        <v>32</v>
      </c>
      <c r="B796" s="3" t="str">
        <f>IFERROR(INDEX(Clients[Client_Name],MATCH(Table2[[#This Row],[Client_Code]],Clients[Client_Code],0)),"")</f>
        <v>IMPORT.Y COMERC.PINO HACHADO L</v>
      </c>
      <c r="C796" s="3">
        <v>26</v>
      </c>
      <c r="D796" s="3" t="s">
        <v>37</v>
      </c>
      <c r="E796" s="3">
        <v>5</v>
      </c>
      <c r="F796" s="12">
        <v>0</v>
      </c>
    </row>
    <row r="797" spans="1:6" x14ac:dyDescent="0.25">
      <c r="A797" s="3" t="s">
        <v>32</v>
      </c>
      <c r="B797" s="3" t="str">
        <f>IFERROR(INDEX(Clients[Client_Name],MATCH(Table2[[#This Row],[Client_Code]],Clients[Client_Code],0)),"")</f>
        <v>IMPORT.Y COMERC.PINO HACHADO L</v>
      </c>
      <c r="C797" s="3">
        <v>26</v>
      </c>
      <c r="D797" s="3" t="s">
        <v>37</v>
      </c>
      <c r="E797" s="3">
        <v>6</v>
      </c>
      <c r="F797" s="12">
        <v>0</v>
      </c>
    </row>
    <row r="798" spans="1:6" x14ac:dyDescent="0.25">
      <c r="A798" s="3" t="s">
        <v>32</v>
      </c>
      <c r="B798" s="3" t="str">
        <f>IFERROR(INDEX(Clients[Client_Name],MATCH(Table2[[#This Row],[Client_Code]],Clients[Client_Code],0)),"")</f>
        <v>IMPORT.Y COMERC.PINO HACHADO L</v>
      </c>
      <c r="C798" s="3">
        <v>26</v>
      </c>
      <c r="D798" s="3" t="s">
        <v>37</v>
      </c>
      <c r="E798" s="3">
        <v>7</v>
      </c>
      <c r="F798" s="12">
        <v>0</v>
      </c>
    </row>
    <row r="799" spans="1:6" x14ac:dyDescent="0.25">
      <c r="A799" s="3" t="s">
        <v>32</v>
      </c>
      <c r="B799" s="3" t="str">
        <f>IFERROR(INDEX(Clients[Client_Name],MATCH(Table2[[#This Row],[Client_Code]],Clients[Client_Code],0)),"")</f>
        <v>IMPORT.Y COMERC.PINO HACHADO L</v>
      </c>
      <c r="C799" s="3">
        <v>26</v>
      </c>
      <c r="D799" s="3" t="s">
        <v>37</v>
      </c>
      <c r="E799" s="3">
        <v>8</v>
      </c>
      <c r="F799" s="12">
        <v>0</v>
      </c>
    </row>
    <row r="800" spans="1:6" x14ac:dyDescent="0.25">
      <c r="A800" s="3" t="s">
        <v>32</v>
      </c>
      <c r="B800" s="3" t="str">
        <f>IFERROR(INDEX(Clients[Client_Name],MATCH(Table2[[#This Row],[Client_Code]],Clients[Client_Code],0)),"")</f>
        <v>IMPORT.Y COMERC.PINO HACHADO L</v>
      </c>
      <c r="C800" s="3">
        <v>26</v>
      </c>
      <c r="D800" s="3" t="s">
        <v>37</v>
      </c>
      <c r="E800" s="3">
        <v>9</v>
      </c>
      <c r="F800" s="12">
        <v>0</v>
      </c>
    </row>
    <row r="801" spans="1:6" x14ac:dyDescent="0.25">
      <c r="A801" s="3" t="s">
        <v>32</v>
      </c>
      <c r="B801" s="3" t="str">
        <f>IFERROR(INDEX(Clients[Client_Name],MATCH(Table2[[#This Row],[Client_Code]],Clients[Client_Code],0)),"")</f>
        <v>IMPORT.Y COMERC.PINO HACHADO L</v>
      </c>
      <c r="C801" s="3">
        <v>26</v>
      </c>
      <c r="D801" s="3" t="s">
        <v>37</v>
      </c>
      <c r="E801" s="3">
        <v>10</v>
      </c>
      <c r="F801" s="12">
        <v>0</v>
      </c>
    </row>
    <row r="802" spans="1:6" x14ac:dyDescent="0.25">
      <c r="A802" s="3" t="s">
        <v>32</v>
      </c>
      <c r="B802" s="3" t="str">
        <f>IFERROR(INDEX(Clients[Client_Name],MATCH(Table2[[#This Row],[Client_Code]],Clients[Client_Code],0)),"")</f>
        <v>IMPORT.Y COMERC.PINO HACHADO L</v>
      </c>
      <c r="C802" s="3">
        <v>26</v>
      </c>
      <c r="D802" s="3" t="s">
        <v>37</v>
      </c>
      <c r="E802" s="3">
        <v>11</v>
      </c>
      <c r="F802" s="12">
        <v>0</v>
      </c>
    </row>
    <row r="803" spans="1:6" x14ac:dyDescent="0.25">
      <c r="A803" s="3" t="s">
        <v>32</v>
      </c>
      <c r="B803" s="3" t="str">
        <f>IFERROR(INDEX(Clients[Client_Name],MATCH(Table2[[#This Row],[Client_Code]],Clients[Client_Code],0)),"")</f>
        <v>IMPORT.Y COMERC.PINO HACHADO L</v>
      </c>
      <c r="C803" s="3">
        <v>26</v>
      </c>
      <c r="D803" s="3" t="s">
        <v>37</v>
      </c>
      <c r="E803" s="3">
        <v>12</v>
      </c>
      <c r="F803" s="12">
        <v>0</v>
      </c>
    </row>
    <row r="804" spans="1:6" x14ac:dyDescent="0.25">
      <c r="A804" s="3" t="s">
        <v>32</v>
      </c>
      <c r="B804" s="3" t="str">
        <f>IFERROR(INDEX(Clients[Client_Name],MATCH(Table2[[#This Row],[Client_Code]],Clients[Client_Code],0)),"")</f>
        <v>IMPORTADORA NORTE Y SUR</v>
      </c>
      <c r="C804" s="3">
        <v>27</v>
      </c>
      <c r="D804" s="3" t="s">
        <v>37</v>
      </c>
      <c r="E804" s="3">
        <v>1</v>
      </c>
      <c r="F804" s="12">
        <v>0</v>
      </c>
    </row>
    <row r="805" spans="1:6" x14ac:dyDescent="0.25">
      <c r="A805" s="3" t="s">
        <v>32</v>
      </c>
      <c r="B805" s="3" t="str">
        <f>IFERROR(INDEX(Clients[Client_Name],MATCH(Table2[[#This Row],[Client_Code]],Clients[Client_Code],0)),"")</f>
        <v>IMPORTADORA NORTE Y SUR</v>
      </c>
      <c r="C805" s="3">
        <v>27</v>
      </c>
      <c r="D805" s="3" t="s">
        <v>37</v>
      </c>
      <c r="E805" s="3">
        <v>2</v>
      </c>
      <c r="F805" s="12">
        <v>0</v>
      </c>
    </row>
    <row r="806" spans="1:6" x14ac:dyDescent="0.25">
      <c r="A806" s="3" t="s">
        <v>32</v>
      </c>
      <c r="B806" s="3" t="str">
        <f>IFERROR(INDEX(Clients[Client_Name],MATCH(Table2[[#This Row],[Client_Code]],Clients[Client_Code],0)),"")</f>
        <v>IMPORTADORA NORTE Y SUR</v>
      </c>
      <c r="C806" s="3">
        <v>27</v>
      </c>
      <c r="D806" s="3" t="s">
        <v>37</v>
      </c>
      <c r="E806" s="3">
        <v>3</v>
      </c>
      <c r="F806" s="12">
        <v>0</v>
      </c>
    </row>
    <row r="807" spans="1:6" x14ac:dyDescent="0.25">
      <c r="A807" s="3" t="s">
        <v>32</v>
      </c>
      <c r="B807" s="3" t="str">
        <f>IFERROR(INDEX(Clients[Client_Name],MATCH(Table2[[#This Row],[Client_Code]],Clients[Client_Code],0)),"")</f>
        <v>IMPORTADORA NORTE Y SUR</v>
      </c>
      <c r="C807" s="3">
        <v>27</v>
      </c>
      <c r="D807" s="3" t="s">
        <v>37</v>
      </c>
      <c r="E807" s="3">
        <v>4</v>
      </c>
      <c r="F807" s="12">
        <v>0</v>
      </c>
    </row>
    <row r="808" spans="1:6" x14ac:dyDescent="0.25">
      <c r="A808" s="3" t="s">
        <v>32</v>
      </c>
      <c r="B808" s="3" t="str">
        <f>IFERROR(INDEX(Clients[Client_Name],MATCH(Table2[[#This Row],[Client_Code]],Clients[Client_Code],0)),"")</f>
        <v>IMPORTADORA NORTE Y SUR</v>
      </c>
      <c r="C808" s="3">
        <v>27</v>
      </c>
      <c r="D808" s="3" t="s">
        <v>37</v>
      </c>
      <c r="E808" s="3">
        <v>5</v>
      </c>
      <c r="F808" s="12">
        <v>0</v>
      </c>
    </row>
    <row r="809" spans="1:6" x14ac:dyDescent="0.25">
      <c r="A809" s="3" t="s">
        <v>32</v>
      </c>
      <c r="B809" s="3" t="str">
        <f>IFERROR(INDEX(Clients[Client_Name],MATCH(Table2[[#This Row],[Client_Code]],Clients[Client_Code],0)),"")</f>
        <v>IMPORTADORA NORTE Y SUR</v>
      </c>
      <c r="C809" s="3">
        <v>27</v>
      </c>
      <c r="D809" s="3" t="s">
        <v>37</v>
      </c>
      <c r="E809" s="3">
        <v>6</v>
      </c>
      <c r="F809" s="12">
        <v>0</v>
      </c>
    </row>
    <row r="810" spans="1:6" x14ac:dyDescent="0.25">
      <c r="A810" s="3" t="s">
        <v>32</v>
      </c>
      <c r="B810" s="3" t="str">
        <f>IFERROR(INDEX(Clients[Client_Name],MATCH(Table2[[#This Row],[Client_Code]],Clients[Client_Code],0)),"")</f>
        <v>IMPORTADORA NORTE Y SUR</v>
      </c>
      <c r="C810" s="3">
        <v>27</v>
      </c>
      <c r="D810" s="3" t="s">
        <v>37</v>
      </c>
      <c r="E810" s="3">
        <v>7</v>
      </c>
      <c r="F810" s="12">
        <v>0</v>
      </c>
    </row>
    <row r="811" spans="1:6" x14ac:dyDescent="0.25">
      <c r="A811" s="3" t="s">
        <v>32</v>
      </c>
      <c r="B811" s="3" t="str">
        <f>IFERROR(INDEX(Clients[Client_Name],MATCH(Table2[[#This Row],[Client_Code]],Clients[Client_Code],0)),"")</f>
        <v>IMPORTADORA NORTE Y SUR</v>
      </c>
      <c r="C811" s="3">
        <v>27</v>
      </c>
      <c r="D811" s="3" t="s">
        <v>37</v>
      </c>
      <c r="E811" s="3">
        <v>8</v>
      </c>
      <c r="F811" s="12">
        <v>0</v>
      </c>
    </row>
    <row r="812" spans="1:6" x14ac:dyDescent="0.25">
      <c r="A812" s="3" t="s">
        <v>32</v>
      </c>
      <c r="B812" s="3" t="str">
        <f>IFERROR(INDEX(Clients[Client_Name],MATCH(Table2[[#This Row],[Client_Code]],Clients[Client_Code],0)),"")</f>
        <v>IMPORTADORA NORTE Y SUR</v>
      </c>
      <c r="C812" s="3">
        <v>27</v>
      </c>
      <c r="D812" s="3" t="s">
        <v>37</v>
      </c>
      <c r="E812" s="3">
        <v>9</v>
      </c>
      <c r="F812" s="12">
        <v>0</v>
      </c>
    </row>
    <row r="813" spans="1:6" x14ac:dyDescent="0.25">
      <c r="A813" s="3" t="s">
        <v>32</v>
      </c>
      <c r="B813" s="3" t="str">
        <f>IFERROR(INDEX(Clients[Client_Name],MATCH(Table2[[#This Row],[Client_Code]],Clients[Client_Code],0)),"")</f>
        <v>IMPORTADORA NORTE Y SUR</v>
      </c>
      <c r="C813" s="3">
        <v>27</v>
      </c>
      <c r="D813" s="3" t="s">
        <v>37</v>
      </c>
      <c r="E813" s="3">
        <v>10</v>
      </c>
      <c r="F813" s="12">
        <v>0</v>
      </c>
    </row>
    <row r="814" spans="1:6" x14ac:dyDescent="0.25">
      <c r="A814" s="3" t="s">
        <v>32</v>
      </c>
      <c r="B814" s="3" t="str">
        <f>IFERROR(INDEX(Clients[Client_Name],MATCH(Table2[[#This Row],[Client_Code]],Clients[Client_Code],0)),"")</f>
        <v>IMPORTADORA NORTE Y SUR</v>
      </c>
      <c r="C814" s="3">
        <v>27</v>
      </c>
      <c r="D814" s="3" t="s">
        <v>37</v>
      </c>
      <c r="E814" s="3">
        <v>11</v>
      </c>
      <c r="F814" s="12">
        <v>0</v>
      </c>
    </row>
    <row r="815" spans="1:6" x14ac:dyDescent="0.25">
      <c r="A815" s="3" t="s">
        <v>32</v>
      </c>
      <c r="B815" s="3" t="str">
        <f>IFERROR(INDEX(Clients[Client_Name],MATCH(Table2[[#This Row],[Client_Code]],Clients[Client_Code],0)),"")</f>
        <v>IMPORTADORA NORTE Y SUR</v>
      </c>
      <c r="C815" s="3">
        <v>27</v>
      </c>
      <c r="D815" s="3" t="s">
        <v>37</v>
      </c>
      <c r="E815" s="3">
        <v>12</v>
      </c>
      <c r="F815" s="12">
        <v>0</v>
      </c>
    </row>
    <row r="816" spans="1:6" x14ac:dyDescent="0.25">
      <c r="A816" s="3" t="s">
        <v>32</v>
      </c>
      <c r="B816" s="3" t="str">
        <f>IFERROR(INDEX(Clients[Client_Name],MATCH(Table2[[#This Row],[Client_Code]],Clients[Client_Code],0)),"")</f>
        <v>JMB PARTNERS</v>
      </c>
      <c r="C816" s="3">
        <v>29</v>
      </c>
      <c r="D816" s="3" t="s">
        <v>37</v>
      </c>
      <c r="E816" s="3">
        <v>1</v>
      </c>
      <c r="F816" s="12">
        <v>895429</v>
      </c>
    </row>
    <row r="817" spans="1:6" x14ac:dyDescent="0.25">
      <c r="A817" s="3" t="s">
        <v>32</v>
      </c>
      <c r="B817" s="3" t="str">
        <f>IFERROR(INDEX(Clients[Client_Name],MATCH(Table2[[#This Row],[Client_Code]],Clients[Client_Code],0)),"")</f>
        <v>JMB PARTNERS</v>
      </c>
      <c r="C817" s="3">
        <v>29</v>
      </c>
      <c r="D817" s="3" t="s">
        <v>37</v>
      </c>
      <c r="E817" s="3">
        <v>2</v>
      </c>
      <c r="F817" s="12">
        <v>943810</v>
      </c>
    </row>
    <row r="818" spans="1:6" x14ac:dyDescent="0.25">
      <c r="A818" s="3" t="s">
        <v>32</v>
      </c>
      <c r="B818" s="3" t="str">
        <f>IFERROR(INDEX(Clients[Client_Name],MATCH(Table2[[#This Row],[Client_Code]],Clients[Client_Code],0)),"")</f>
        <v>JMB PARTNERS</v>
      </c>
      <c r="C818" s="3">
        <v>29</v>
      </c>
      <c r="D818" s="3" t="s">
        <v>37</v>
      </c>
      <c r="E818" s="3">
        <v>3</v>
      </c>
      <c r="F818" s="12">
        <v>1275320</v>
      </c>
    </row>
    <row r="819" spans="1:6" x14ac:dyDescent="0.25">
      <c r="A819" s="3" t="s">
        <v>32</v>
      </c>
      <c r="B819" s="3" t="str">
        <f>IFERROR(INDEX(Clients[Client_Name],MATCH(Table2[[#This Row],[Client_Code]],Clients[Client_Code],0)),"")</f>
        <v>JMB PARTNERS</v>
      </c>
      <c r="C819" s="3">
        <v>29</v>
      </c>
      <c r="D819" s="3" t="s">
        <v>37</v>
      </c>
      <c r="E819" s="3">
        <v>4</v>
      </c>
      <c r="F819" s="12">
        <v>1773272</v>
      </c>
    </row>
    <row r="820" spans="1:6" x14ac:dyDescent="0.25">
      <c r="A820" s="3" t="s">
        <v>32</v>
      </c>
      <c r="B820" s="3" t="str">
        <f>IFERROR(INDEX(Clients[Client_Name],MATCH(Table2[[#This Row],[Client_Code]],Clients[Client_Code],0)),"")</f>
        <v>JMB PARTNERS</v>
      </c>
      <c r="C820" s="3">
        <v>29</v>
      </c>
      <c r="D820" s="3" t="s">
        <v>37</v>
      </c>
      <c r="E820" s="3">
        <v>5</v>
      </c>
      <c r="F820" s="12">
        <v>2015794</v>
      </c>
    </row>
    <row r="821" spans="1:6" x14ac:dyDescent="0.25">
      <c r="A821" s="3" t="s">
        <v>32</v>
      </c>
      <c r="B821" s="3" t="str">
        <f>IFERROR(INDEX(Clients[Client_Name],MATCH(Table2[[#This Row],[Client_Code]],Clients[Client_Code],0)),"")</f>
        <v>JMB PARTNERS</v>
      </c>
      <c r="C821" s="3">
        <v>29</v>
      </c>
      <c r="D821" s="3" t="s">
        <v>37</v>
      </c>
      <c r="E821" s="3">
        <v>6</v>
      </c>
      <c r="F821" s="12">
        <v>1465600</v>
      </c>
    </row>
    <row r="822" spans="1:6" x14ac:dyDescent="0.25">
      <c r="A822" s="3" t="s">
        <v>32</v>
      </c>
      <c r="B822" s="3" t="str">
        <f>IFERROR(INDEX(Clients[Client_Name],MATCH(Table2[[#This Row],[Client_Code]],Clients[Client_Code],0)),"")</f>
        <v>JMB PARTNERS</v>
      </c>
      <c r="C822" s="3">
        <v>29</v>
      </c>
      <c r="D822" s="3" t="s">
        <v>37</v>
      </c>
      <c r="E822" s="3">
        <v>7</v>
      </c>
      <c r="F822" s="12">
        <v>2024584</v>
      </c>
    </row>
    <row r="823" spans="1:6" x14ac:dyDescent="0.25">
      <c r="A823" s="3" t="s">
        <v>32</v>
      </c>
      <c r="B823" s="3" t="str">
        <f>IFERROR(INDEX(Clients[Client_Name],MATCH(Table2[[#This Row],[Client_Code]],Clients[Client_Code],0)),"")</f>
        <v>JMB PARTNERS</v>
      </c>
      <c r="C823" s="3">
        <v>29</v>
      </c>
      <c r="D823" s="3" t="s">
        <v>37</v>
      </c>
      <c r="E823" s="3">
        <v>8</v>
      </c>
      <c r="F823" s="12">
        <v>2739819</v>
      </c>
    </row>
    <row r="824" spans="1:6" x14ac:dyDescent="0.25">
      <c r="A824" s="3" t="s">
        <v>32</v>
      </c>
      <c r="B824" s="3" t="str">
        <f>IFERROR(INDEX(Clients[Client_Name],MATCH(Table2[[#This Row],[Client_Code]],Clients[Client_Code],0)),"")</f>
        <v>JMB PARTNERS</v>
      </c>
      <c r="C824" s="3">
        <v>29</v>
      </c>
      <c r="D824" s="3" t="s">
        <v>37</v>
      </c>
      <c r="E824" s="3">
        <v>9</v>
      </c>
      <c r="F824" s="12">
        <v>2093975</v>
      </c>
    </row>
    <row r="825" spans="1:6" x14ac:dyDescent="0.25">
      <c r="A825" s="3" t="s">
        <v>32</v>
      </c>
      <c r="B825" s="3" t="str">
        <f>IFERROR(INDEX(Clients[Client_Name],MATCH(Table2[[#This Row],[Client_Code]],Clients[Client_Code],0)),"")</f>
        <v>JMB PARTNERS</v>
      </c>
      <c r="C825" s="3">
        <v>29</v>
      </c>
      <c r="D825" s="3" t="s">
        <v>37</v>
      </c>
      <c r="E825" s="3">
        <v>10</v>
      </c>
      <c r="F825" s="12">
        <v>1325706</v>
      </c>
    </row>
    <row r="826" spans="1:6" x14ac:dyDescent="0.25">
      <c r="A826" s="3" t="s">
        <v>32</v>
      </c>
      <c r="B826" s="3" t="str">
        <f>IFERROR(INDEX(Clients[Client_Name],MATCH(Table2[[#This Row],[Client_Code]],Clients[Client_Code],0)),"")</f>
        <v>JMB PARTNERS</v>
      </c>
      <c r="C826" s="3">
        <v>29</v>
      </c>
      <c r="D826" s="3" t="s">
        <v>37</v>
      </c>
      <c r="E826" s="3">
        <v>11</v>
      </c>
      <c r="F826" s="12">
        <v>1112781</v>
      </c>
    </row>
    <row r="827" spans="1:6" x14ac:dyDescent="0.25">
      <c r="A827" s="3" t="s">
        <v>32</v>
      </c>
      <c r="B827" s="3" t="str">
        <f>IFERROR(INDEX(Clients[Client_Name],MATCH(Table2[[#This Row],[Client_Code]],Clients[Client_Code],0)),"")</f>
        <v>JMB PARTNERS</v>
      </c>
      <c r="C827" s="3">
        <v>29</v>
      </c>
      <c r="D827" s="3" t="s">
        <v>37</v>
      </c>
      <c r="E827" s="3">
        <v>12</v>
      </c>
      <c r="F827" s="12">
        <v>1731671</v>
      </c>
    </row>
    <row r="828" spans="1:6" x14ac:dyDescent="0.25">
      <c r="A828" s="3" t="s">
        <v>32</v>
      </c>
      <c r="B828" s="3" t="str">
        <f>IFERROR(INDEX(Clients[Client_Name],MATCH(Table2[[#This Row],[Client_Code]],Clients[Client_Code],0)),"")</f>
        <v>KARMAC</v>
      </c>
      <c r="C828" s="3">
        <v>30</v>
      </c>
      <c r="D828" s="3" t="s">
        <v>37</v>
      </c>
      <c r="E828" s="3">
        <v>1</v>
      </c>
      <c r="F828" s="12">
        <v>664400</v>
      </c>
    </row>
    <row r="829" spans="1:6" x14ac:dyDescent="0.25">
      <c r="A829" s="3" t="s">
        <v>32</v>
      </c>
      <c r="B829" s="3" t="str">
        <f>IFERROR(INDEX(Clients[Client_Name],MATCH(Table2[[#This Row],[Client_Code]],Clients[Client_Code],0)),"")</f>
        <v>KARMAC</v>
      </c>
      <c r="C829" s="3">
        <v>30</v>
      </c>
      <c r="D829" s="3" t="s">
        <v>37</v>
      </c>
      <c r="E829" s="3">
        <v>2</v>
      </c>
      <c r="F829" s="12">
        <v>267440</v>
      </c>
    </row>
    <row r="830" spans="1:6" x14ac:dyDescent="0.25">
      <c r="A830" s="3" t="s">
        <v>32</v>
      </c>
      <c r="B830" s="3" t="str">
        <f>IFERROR(INDEX(Clients[Client_Name],MATCH(Table2[[#This Row],[Client_Code]],Clients[Client_Code],0)),"")</f>
        <v>KARMAC</v>
      </c>
      <c r="C830" s="3">
        <v>30</v>
      </c>
      <c r="D830" s="3" t="s">
        <v>37</v>
      </c>
      <c r="E830" s="3">
        <v>3</v>
      </c>
      <c r="F830" s="12">
        <v>500511</v>
      </c>
    </row>
    <row r="831" spans="1:6" x14ac:dyDescent="0.25">
      <c r="A831" s="3" t="s">
        <v>32</v>
      </c>
      <c r="B831" s="3" t="str">
        <f>IFERROR(INDEX(Clients[Client_Name],MATCH(Table2[[#This Row],[Client_Code]],Clients[Client_Code],0)),"")</f>
        <v>KARMAC</v>
      </c>
      <c r="C831" s="3">
        <v>30</v>
      </c>
      <c r="D831" s="3" t="s">
        <v>37</v>
      </c>
      <c r="E831" s="3">
        <v>4</v>
      </c>
      <c r="F831" s="12">
        <v>239443</v>
      </c>
    </row>
    <row r="832" spans="1:6" x14ac:dyDescent="0.25">
      <c r="A832" s="3" t="s">
        <v>32</v>
      </c>
      <c r="B832" s="3" t="str">
        <f>IFERROR(INDEX(Clients[Client_Name],MATCH(Table2[[#This Row],[Client_Code]],Clients[Client_Code],0)),"")</f>
        <v>KARMAC</v>
      </c>
      <c r="C832" s="3">
        <v>30</v>
      </c>
      <c r="D832" s="3" t="s">
        <v>37</v>
      </c>
      <c r="E832" s="3">
        <v>5</v>
      </c>
      <c r="F832" s="12">
        <v>34</v>
      </c>
    </row>
    <row r="833" spans="1:6" x14ac:dyDescent="0.25">
      <c r="A833" s="3" t="s">
        <v>32</v>
      </c>
      <c r="B833" s="3" t="str">
        <f>IFERROR(INDEX(Clients[Client_Name],MATCH(Table2[[#This Row],[Client_Code]],Clients[Client_Code],0)),"")</f>
        <v>KARMAC</v>
      </c>
      <c r="C833" s="3">
        <v>30</v>
      </c>
      <c r="D833" s="3" t="s">
        <v>37</v>
      </c>
      <c r="E833" s="3">
        <v>6</v>
      </c>
      <c r="F833" s="12">
        <v>0</v>
      </c>
    </row>
    <row r="834" spans="1:6" x14ac:dyDescent="0.25">
      <c r="A834" s="3" t="s">
        <v>32</v>
      </c>
      <c r="B834" s="3" t="str">
        <f>IFERROR(INDEX(Clients[Client_Name],MATCH(Table2[[#This Row],[Client_Code]],Clients[Client_Code],0)),"")</f>
        <v>KARMAC</v>
      </c>
      <c r="C834" s="3">
        <v>30</v>
      </c>
      <c r="D834" s="3" t="s">
        <v>37</v>
      </c>
      <c r="E834" s="3">
        <v>7</v>
      </c>
      <c r="F834" s="12">
        <v>84875</v>
      </c>
    </row>
    <row r="835" spans="1:6" x14ac:dyDescent="0.25">
      <c r="A835" s="3" t="s">
        <v>62</v>
      </c>
      <c r="B835" s="3" t="str">
        <f>IFERROR(INDEX(Clients[Client_Name],MATCH(Table2[[#This Row],[Client_Code]],Clients[Client_Code],0)),"")</f>
        <v>SOPRAVAL</v>
      </c>
      <c r="C835" s="3">
        <v>1007</v>
      </c>
      <c r="D835" s="3" t="s">
        <v>38</v>
      </c>
      <c r="E835" s="3">
        <v>2</v>
      </c>
      <c r="F835" s="12">
        <v>233475</v>
      </c>
    </row>
    <row r="836" spans="1:6" x14ac:dyDescent="0.25">
      <c r="A836" s="3" t="s">
        <v>32</v>
      </c>
      <c r="B836" s="3" t="str">
        <f>IFERROR(INDEX(Clients[Client_Name],MATCH(Table2[[#This Row],[Client_Code]],Clients[Client_Code],0)),"")</f>
        <v>RAPA NUI</v>
      </c>
      <c r="C836" s="3">
        <v>1047</v>
      </c>
      <c r="D836" s="3" t="s">
        <v>37</v>
      </c>
      <c r="E836" s="3">
        <v>8</v>
      </c>
      <c r="F836" s="12">
        <v>234735</v>
      </c>
    </row>
    <row r="837" spans="1:6" x14ac:dyDescent="0.25">
      <c r="A837" s="3" t="s">
        <v>62</v>
      </c>
      <c r="B837" s="3" t="str">
        <f>IFERROR(INDEX(Clients[Client_Name],MATCH(Table2[[#This Row],[Client_Code]],Clients[Client_Code],0)),"")</f>
        <v>LO VALLEDOR</v>
      </c>
      <c r="C837" s="3">
        <v>1054</v>
      </c>
      <c r="D837" s="3" t="s">
        <v>38</v>
      </c>
      <c r="E837" s="3">
        <v>1</v>
      </c>
      <c r="F837" s="12">
        <v>644048</v>
      </c>
    </row>
    <row r="838" spans="1:6" x14ac:dyDescent="0.25">
      <c r="A838" s="3" t="s">
        <v>32</v>
      </c>
      <c r="B838" s="3" t="str">
        <f>IFERROR(INDEX(Clients[Client_Name],MATCH(Table2[[#This Row],[Client_Code]],Clients[Client_Code],0)),"")</f>
        <v>INNOVACION ALIMENTARIA</v>
      </c>
      <c r="C838" s="3">
        <v>50</v>
      </c>
      <c r="D838" s="3" t="s">
        <v>37</v>
      </c>
      <c r="E838" s="3">
        <v>8</v>
      </c>
      <c r="F838" s="12">
        <v>16630</v>
      </c>
    </row>
    <row r="839" spans="1:6" x14ac:dyDescent="0.25">
      <c r="A839" s="3" t="s">
        <v>32</v>
      </c>
      <c r="B839" s="3" t="str">
        <f>IFERROR(INDEX(Clients[Client_Name],MATCH(Table2[[#This Row],[Client_Code]],Clients[Client_Code],0)),"")</f>
        <v>KARMAC</v>
      </c>
      <c r="C839" s="3">
        <v>30</v>
      </c>
      <c r="D839" s="3" t="s">
        <v>37</v>
      </c>
      <c r="E839" s="3">
        <v>8</v>
      </c>
      <c r="F839" s="12">
        <v>734832</v>
      </c>
    </row>
    <row r="840" spans="1:6" x14ac:dyDescent="0.25">
      <c r="A840" s="3" t="s">
        <v>32</v>
      </c>
      <c r="B840" s="3" t="str">
        <f>IFERROR(INDEX(Clients[Client_Name],MATCH(Table2[[#This Row],[Client_Code]],Clients[Client_Code],0)),"")</f>
        <v>KARMAC</v>
      </c>
      <c r="C840" s="3">
        <v>30</v>
      </c>
      <c r="D840" s="3" t="s">
        <v>37</v>
      </c>
      <c r="E840" s="3">
        <v>9</v>
      </c>
      <c r="F840" s="12">
        <v>1216543</v>
      </c>
    </row>
    <row r="841" spans="1:6" x14ac:dyDescent="0.25">
      <c r="A841" s="3" t="s">
        <v>32</v>
      </c>
      <c r="B841" s="3" t="str">
        <f>IFERROR(INDEX(Clients[Client_Name],MATCH(Table2[[#This Row],[Client_Code]],Clients[Client_Code],0)),"")</f>
        <v>KARMAC</v>
      </c>
      <c r="C841" s="3">
        <v>30</v>
      </c>
      <c r="D841" s="3" t="s">
        <v>37</v>
      </c>
      <c r="E841" s="3">
        <v>10</v>
      </c>
      <c r="F841" s="12">
        <v>561864</v>
      </c>
    </row>
    <row r="842" spans="1:6" x14ac:dyDescent="0.25">
      <c r="A842" s="3" t="s">
        <v>32</v>
      </c>
      <c r="B842" s="3" t="str">
        <f>IFERROR(INDEX(Clients[Client_Name],MATCH(Table2[[#This Row],[Client_Code]],Clients[Client_Code],0)),"")</f>
        <v>KARMAC</v>
      </c>
      <c r="C842" s="3">
        <v>30</v>
      </c>
      <c r="D842" s="3" t="s">
        <v>37</v>
      </c>
      <c r="E842" s="3">
        <v>11</v>
      </c>
      <c r="F842" s="12">
        <v>129</v>
      </c>
    </row>
    <row r="843" spans="1:6" x14ac:dyDescent="0.25">
      <c r="A843" s="3" t="s">
        <v>32</v>
      </c>
      <c r="B843" s="3" t="str">
        <f>IFERROR(INDEX(Clients[Client_Name],MATCH(Table2[[#This Row],[Client_Code]],Clients[Client_Code],0)),"")</f>
        <v>KARMAC</v>
      </c>
      <c r="C843" s="3">
        <v>30</v>
      </c>
      <c r="D843" s="3" t="s">
        <v>37</v>
      </c>
      <c r="E843" s="3">
        <v>12</v>
      </c>
      <c r="F843" s="12">
        <v>176613</v>
      </c>
    </row>
    <row r="844" spans="1:6" x14ac:dyDescent="0.25">
      <c r="A844" s="3" t="s">
        <v>32</v>
      </c>
      <c r="B844" s="3" t="str">
        <f>IFERROR(INDEX(Clients[Client_Name],MATCH(Table2[[#This Row],[Client_Code]],Clients[Client_Code],0)),"")</f>
        <v>LACTALIS</v>
      </c>
      <c r="C844" s="3">
        <v>31</v>
      </c>
      <c r="D844" s="3" t="s">
        <v>37</v>
      </c>
      <c r="E844" s="3">
        <v>1</v>
      </c>
      <c r="F844" s="12">
        <v>13265506</v>
      </c>
    </row>
    <row r="845" spans="1:6" x14ac:dyDescent="0.25">
      <c r="A845" s="3" t="s">
        <v>32</v>
      </c>
      <c r="B845" s="3" t="str">
        <f>IFERROR(INDEX(Clients[Client_Name],MATCH(Table2[[#This Row],[Client_Code]],Clients[Client_Code],0)),"")</f>
        <v>LACTALIS</v>
      </c>
      <c r="C845" s="3">
        <v>31</v>
      </c>
      <c r="D845" s="3" t="s">
        <v>37</v>
      </c>
      <c r="E845" s="3">
        <v>2</v>
      </c>
      <c r="F845" s="12">
        <v>11657770</v>
      </c>
    </row>
    <row r="846" spans="1:6" x14ac:dyDescent="0.25">
      <c r="A846" s="3" t="s">
        <v>32</v>
      </c>
      <c r="B846" s="3" t="str">
        <f>IFERROR(INDEX(Clients[Client_Name],MATCH(Table2[[#This Row],[Client_Code]],Clients[Client_Code],0)),"")</f>
        <v>LACTALIS</v>
      </c>
      <c r="C846" s="3">
        <v>31</v>
      </c>
      <c r="D846" s="3" t="s">
        <v>37</v>
      </c>
      <c r="E846" s="3">
        <v>3</v>
      </c>
      <c r="F846" s="12">
        <v>15631294</v>
      </c>
    </row>
    <row r="847" spans="1:6" x14ac:dyDescent="0.25">
      <c r="A847" s="3" t="s">
        <v>32</v>
      </c>
      <c r="B847" s="3" t="str">
        <f>IFERROR(INDEX(Clients[Client_Name],MATCH(Table2[[#This Row],[Client_Code]],Clients[Client_Code],0)),"")</f>
        <v>LACTALIS</v>
      </c>
      <c r="C847" s="3">
        <v>31</v>
      </c>
      <c r="D847" s="3" t="s">
        <v>37</v>
      </c>
      <c r="E847" s="3">
        <v>4</v>
      </c>
      <c r="F847" s="12">
        <v>11368447</v>
      </c>
    </row>
    <row r="848" spans="1:6" x14ac:dyDescent="0.25">
      <c r="A848" s="3" t="s">
        <v>32</v>
      </c>
      <c r="B848" s="3" t="str">
        <f>IFERROR(INDEX(Clients[Client_Name],MATCH(Table2[[#This Row],[Client_Code]],Clients[Client_Code],0)),"")</f>
        <v>LACTALIS</v>
      </c>
      <c r="C848" s="3">
        <v>31</v>
      </c>
      <c r="D848" s="3" t="s">
        <v>37</v>
      </c>
      <c r="E848" s="3">
        <v>5</v>
      </c>
      <c r="F848" s="12">
        <v>14835863</v>
      </c>
    </row>
    <row r="849" spans="1:6" x14ac:dyDescent="0.25">
      <c r="A849" s="3" t="s">
        <v>32</v>
      </c>
      <c r="B849" s="3" t="str">
        <f>IFERROR(INDEX(Clients[Client_Name],MATCH(Table2[[#This Row],[Client_Code]],Clients[Client_Code],0)),"")</f>
        <v>LACTALIS</v>
      </c>
      <c r="C849" s="3">
        <v>31</v>
      </c>
      <c r="D849" s="3" t="s">
        <v>37</v>
      </c>
      <c r="E849" s="3">
        <v>6</v>
      </c>
      <c r="F849" s="12">
        <v>13132956</v>
      </c>
    </row>
    <row r="850" spans="1:6" x14ac:dyDescent="0.25">
      <c r="A850" s="3" t="s">
        <v>32</v>
      </c>
      <c r="B850" s="3" t="str">
        <f>IFERROR(INDEX(Clients[Client_Name],MATCH(Table2[[#This Row],[Client_Code]],Clients[Client_Code],0)),"")</f>
        <v>LACTALIS</v>
      </c>
      <c r="C850" s="3">
        <v>31</v>
      </c>
      <c r="D850" s="3" t="s">
        <v>37</v>
      </c>
      <c r="E850" s="3">
        <v>7</v>
      </c>
      <c r="F850" s="12">
        <v>13109361</v>
      </c>
    </row>
    <row r="851" spans="1:6" x14ac:dyDescent="0.25">
      <c r="A851" s="3" t="s">
        <v>32</v>
      </c>
      <c r="B851" s="3" t="str">
        <f>IFERROR(INDEX(Clients[Client_Name],MATCH(Table2[[#This Row],[Client_Code]],Clients[Client_Code],0)),"")</f>
        <v>LACTALIS</v>
      </c>
      <c r="C851" s="3">
        <v>31</v>
      </c>
      <c r="D851" s="3" t="s">
        <v>37</v>
      </c>
      <c r="E851" s="3">
        <v>8</v>
      </c>
      <c r="F851" s="12">
        <v>12958735</v>
      </c>
    </row>
    <row r="852" spans="1:6" x14ac:dyDescent="0.25">
      <c r="A852" s="3" t="s">
        <v>32</v>
      </c>
      <c r="B852" s="3" t="str">
        <f>IFERROR(INDEX(Clients[Client_Name],MATCH(Table2[[#This Row],[Client_Code]],Clients[Client_Code],0)),"")</f>
        <v>LACTALIS</v>
      </c>
      <c r="C852" s="3">
        <v>31</v>
      </c>
      <c r="D852" s="3" t="s">
        <v>37</v>
      </c>
      <c r="E852" s="3">
        <v>9</v>
      </c>
      <c r="F852" s="12">
        <v>10787971</v>
      </c>
    </row>
    <row r="853" spans="1:6" x14ac:dyDescent="0.25">
      <c r="A853" s="3" t="s">
        <v>32</v>
      </c>
      <c r="B853" s="3" t="str">
        <f>IFERROR(INDEX(Clients[Client_Name],MATCH(Table2[[#This Row],[Client_Code]],Clients[Client_Code],0)),"")</f>
        <v>LACTALIS</v>
      </c>
      <c r="C853" s="3">
        <v>31</v>
      </c>
      <c r="D853" s="3" t="s">
        <v>37</v>
      </c>
      <c r="E853" s="3">
        <v>10</v>
      </c>
      <c r="F853" s="12">
        <v>13539958</v>
      </c>
    </row>
    <row r="854" spans="1:6" x14ac:dyDescent="0.25">
      <c r="A854" s="3" t="s">
        <v>32</v>
      </c>
      <c r="B854" s="3" t="str">
        <f>IFERROR(INDEX(Clients[Client_Name],MATCH(Table2[[#This Row],[Client_Code]],Clients[Client_Code],0)),"")</f>
        <v>LACTALIS</v>
      </c>
      <c r="C854" s="3">
        <v>31</v>
      </c>
      <c r="D854" s="3" t="s">
        <v>37</v>
      </c>
      <c r="E854" s="3">
        <v>11</v>
      </c>
      <c r="F854" s="12">
        <v>15072663</v>
      </c>
    </row>
    <row r="855" spans="1:6" x14ac:dyDescent="0.25">
      <c r="A855" s="3" t="s">
        <v>32</v>
      </c>
      <c r="B855" s="3" t="str">
        <f>IFERROR(INDEX(Clients[Client_Name],MATCH(Table2[[#This Row],[Client_Code]],Clients[Client_Code],0)),"")</f>
        <v>LACTALIS</v>
      </c>
      <c r="C855" s="3">
        <v>31</v>
      </c>
      <c r="D855" s="3" t="s">
        <v>37</v>
      </c>
      <c r="E855" s="3">
        <v>12</v>
      </c>
      <c r="F855" s="12">
        <v>14445285</v>
      </c>
    </row>
    <row r="856" spans="1:6" x14ac:dyDescent="0.25">
      <c r="A856" s="3" t="s">
        <v>32</v>
      </c>
      <c r="B856" s="3" t="str">
        <f>IFERROR(INDEX(Clients[Client_Name],MATCH(Table2[[#This Row],[Client_Code]],Clients[Client_Code],0)),"")</f>
        <v>LACTALIS</v>
      </c>
      <c r="C856" s="3">
        <v>31</v>
      </c>
      <c r="D856" s="3" t="s">
        <v>37</v>
      </c>
      <c r="E856" s="3">
        <v>1</v>
      </c>
      <c r="F856" s="12">
        <v>347625</v>
      </c>
    </row>
    <row r="857" spans="1:6" x14ac:dyDescent="0.25">
      <c r="A857" s="3" t="s">
        <v>32</v>
      </c>
      <c r="B857" s="3" t="str">
        <f>IFERROR(INDEX(Clients[Client_Name],MATCH(Table2[[#This Row],[Client_Code]],Clients[Client_Code],0)),"")</f>
        <v>LACTALIS</v>
      </c>
      <c r="C857" s="3">
        <v>31</v>
      </c>
      <c r="D857" s="3" t="s">
        <v>37</v>
      </c>
      <c r="E857" s="3">
        <v>2</v>
      </c>
      <c r="F857" s="12">
        <v>145387</v>
      </c>
    </row>
    <row r="858" spans="1:6" x14ac:dyDescent="0.25">
      <c r="A858" s="3" t="s">
        <v>32</v>
      </c>
      <c r="B858" s="3" t="str">
        <f>IFERROR(INDEX(Clients[Client_Name],MATCH(Table2[[#This Row],[Client_Code]],Clients[Client_Code],0)),"")</f>
        <v>LACTALIS</v>
      </c>
      <c r="C858" s="3">
        <v>31</v>
      </c>
      <c r="D858" s="3" t="s">
        <v>37</v>
      </c>
      <c r="E858" s="3">
        <v>3</v>
      </c>
      <c r="F858" s="12">
        <v>239296</v>
      </c>
    </row>
    <row r="859" spans="1:6" x14ac:dyDescent="0.25">
      <c r="A859" s="3" t="s">
        <v>32</v>
      </c>
      <c r="B859" s="3" t="str">
        <f>IFERROR(INDEX(Clients[Client_Name],MATCH(Table2[[#This Row],[Client_Code]],Clients[Client_Code],0)),"")</f>
        <v>LACTALIS</v>
      </c>
      <c r="C859" s="3">
        <v>31</v>
      </c>
      <c r="D859" s="3" t="s">
        <v>37</v>
      </c>
      <c r="E859" s="3">
        <v>4</v>
      </c>
      <c r="F859" s="12">
        <v>25102</v>
      </c>
    </row>
    <row r="860" spans="1:6" x14ac:dyDescent="0.25">
      <c r="A860" s="3" t="s">
        <v>32</v>
      </c>
      <c r="B860" s="3" t="str">
        <f>IFERROR(INDEX(Clients[Client_Name],MATCH(Table2[[#This Row],[Client_Code]],Clients[Client_Code],0)),"")</f>
        <v>LACTALIS</v>
      </c>
      <c r="C860" s="3">
        <v>31</v>
      </c>
      <c r="D860" s="3" t="s">
        <v>37</v>
      </c>
      <c r="E860" s="3">
        <v>5</v>
      </c>
      <c r="F860" s="12">
        <v>209057</v>
      </c>
    </row>
    <row r="861" spans="1:6" x14ac:dyDescent="0.25">
      <c r="A861" s="3" t="s">
        <v>32</v>
      </c>
      <c r="B861" s="3" t="str">
        <f>IFERROR(INDEX(Clients[Client_Name],MATCH(Table2[[#This Row],[Client_Code]],Clients[Client_Code],0)),"")</f>
        <v>LACTALIS</v>
      </c>
      <c r="C861" s="3">
        <v>31</v>
      </c>
      <c r="D861" s="3" t="s">
        <v>37</v>
      </c>
      <c r="E861" s="3">
        <v>6</v>
      </c>
      <c r="F861" s="12">
        <v>218960</v>
      </c>
    </row>
    <row r="862" spans="1:6" x14ac:dyDescent="0.25">
      <c r="A862" s="3" t="s">
        <v>32</v>
      </c>
      <c r="B862" s="3" t="str">
        <f>IFERROR(INDEX(Clients[Client_Name],MATCH(Table2[[#This Row],[Client_Code]],Clients[Client_Code],0)),"")</f>
        <v>LACTALIS</v>
      </c>
      <c r="C862" s="3">
        <v>31</v>
      </c>
      <c r="D862" s="3" t="s">
        <v>37</v>
      </c>
      <c r="E862" s="3">
        <v>7</v>
      </c>
      <c r="F862" s="12">
        <v>0</v>
      </c>
    </row>
    <row r="863" spans="1:6" x14ac:dyDescent="0.25">
      <c r="A863" s="3" t="s">
        <v>32</v>
      </c>
      <c r="B863" s="3" t="str">
        <f>IFERROR(INDEX(Clients[Client_Name],MATCH(Table2[[#This Row],[Client_Code]],Clients[Client_Code],0)),"")</f>
        <v>LACTALIS</v>
      </c>
      <c r="C863" s="3">
        <v>31</v>
      </c>
      <c r="D863" s="3" t="s">
        <v>37</v>
      </c>
      <c r="E863" s="3">
        <v>8</v>
      </c>
      <c r="F863" s="12">
        <v>0</v>
      </c>
    </row>
    <row r="864" spans="1:6" x14ac:dyDescent="0.25">
      <c r="A864" s="3" t="s">
        <v>32</v>
      </c>
      <c r="B864" s="3" t="str">
        <f>IFERROR(INDEX(Clients[Client_Name],MATCH(Table2[[#This Row],[Client_Code]],Clients[Client_Code],0)),"")</f>
        <v>LACTALIS</v>
      </c>
      <c r="C864" s="3">
        <v>31</v>
      </c>
      <c r="D864" s="3" t="s">
        <v>37</v>
      </c>
      <c r="E864" s="3">
        <v>9</v>
      </c>
      <c r="F864" s="12">
        <v>0</v>
      </c>
    </row>
    <row r="865" spans="1:6" x14ac:dyDescent="0.25">
      <c r="A865" s="3" t="s">
        <v>32</v>
      </c>
      <c r="B865" s="3" t="str">
        <f>IFERROR(INDEX(Clients[Client_Name],MATCH(Table2[[#This Row],[Client_Code]],Clients[Client_Code],0)),"")</f>
        <v>LACTALIS</v>
      </c>
      <c r="C865" s="3">
        <v>31</v>
      </c>
      <c r="D865" s="3" t="s">
        <v>37</v>
      </c>
      <c r="E865" s="3">
        <v>10</v>
      </c>
      <c r="F865" s="12">
        <v>0</v>
      </c>
    </row>
    <row r="866" spans="1:6" x14ac:dyDescent="0.25">
      <c r="A866" s="3" t="s">
        <v>32</v>
      </c>
      <c r="B866" s="3" t="str">
        <f>IFERROR(INDEX(Clients[Client_Name],MATCH(Table2[[#This Row],[Client_Code]],Clients[Client_Code],0)),"")</f>
        <v>LACTALIS</v>
      </c>
      <c r="C866" s="3">
        <v>31</v>
      </c>
      <c r="D866" s="3" t="s">
        <v>37</v>
      </c>
      <c r="E866" s="3">
        <v>11</v>
      </c>
      <c r="F866" s="12">
        <v>0</v>
      </c>
    </row>
    <row r="867" spans="1:6" x14ac:dyDescent="0.25">
      <c r="A867" s="3" t="s">
        <v>32</v>
      </c>
      <c r="B867" s="3" t="str">
        <f>IFERROR(INDEX(Clients[Client_Name],MATCH(Table2[[#This Row],[Client_Code]],Clients[Client_Code],0)),"")</f>
        <v>LACTALIS</v>
      </c>
      <c r="C867" s="3">
        <v>31</v>
      </c>
      <c r="D867" s="3" t="s">
        <v>37</v>
      </c>
      <c r="E867" s="3">
        <v>12</v>
      </c>
      <c r="F867" s="12">
        <v>0</v>
      </c>
    </row>
    <row r="868" spans="1:6" x14ac:dyDescent="0.25">
      <c r="A868" s="3" t="s">
        <v>32</v>
      </c>
      <c r="B868" s="3" t="str">
        <f>IFERROR(INDEX(Clients[Client_Name],MATCH(Table2[[#This Row],[Client_Code]],Clients[Client_Code],0)),"")</f>
        <v>LACTALIS</v>
      </c>
      <c r="C868" s="3">
        <v>31</v>
      </c>
      <c r="D868" s="3" t="s">
        <v>37</v>
      </c>
      <c r="E868" s="3">
        <v>1</v>
      </c>
      <c r="F868" s="12">
        <v>0</v>
      </c>
    </row>
    <row r="869" spans="1:6" x14ac:dyDescent="0.25">
      <c r="A869" s="3" t="s">
        <v>32</v>
      </c>
      <c r="B869" s="3" t="str">
        <f>IFERROR(INDEX(Clients[Client_Name],MATCH(Table2[[#This Row],[Client_Code]],Clients[Client_Code],0)),"")</f>
        <v>LACTALIS</v>
      </c>
      <c r="C869" s="3">
        <v>31</v>
      </c>
      <c r="D869" s="3" t="s">
        <v>37</v>
      </c>
      <c r="E869" s="3">
        <v>2</v>
      </c>
      <c r="F869" s="12">
        <v>0</v>
      </c>
    </row>
    <row r="870" spans="1:6" x14ac:dyDescent="0.25">
      <c r="A870" s="3" t="s">
        <v>32</v>
      </c>
      <c r="B870" s="3" t="str">
        <f>IFERROR(INDEX(Clients[Client_Name],MATCH(Table2[[#This Row],[Client_Code]],Clients[Client_Code],0)),"")</f>
        <v>LACTALIS</v>
      </c>
      <c r="C870" s="3">
        <v>31</v>
      </c>
      <c r="D870" s="3" t="s">
        <v>37</v>
      </c>
      <c r="E870" s="3">
        <v>3</v>
      </c>
      <c r="F870" s="12">
        <v>0</v>
      </c>
    </row>
    <row r="871" spans="1:6" x14ac:dyDescent="0.25">
      <c r="A871" s="3" t="s">
        <v>32</v>
      </c>
      <c r="B871" s="3" t="str">
        <f>IFERROR(INDEX(Clients[Client_Name],MATCH(Table2[[#This Row],[Client_Code]],Clients[Client_Code],0)),"")</f>
        <v>LACTALIS</v>
      </c>
      <c r="C871" s="3">
        <v>31</v>
      </c>
      <c r="D871" s="3" t="s">
        <v>37</v>
      </c>
      <c r="E871" s="3">
        <v>4</v>
      </c>
      <c r="F871" s="12">
        <v>0</v>
      </c>
    </row>
    <row r="872" spans="1:6" x14ac:dyDescent="0.25">
      <c r="A872" s="3" t="s">
        <v>32</v>
      </c>
      <c r="B872" s="3" t="str">
        <f>IFERROR(INDEX(Clients[Client_Name],MATCH(Table2[[#This Row],[Client_Code]],Clients[Client_Code],0)),"")</f>
        <v>LACTALIS</v>
      </c>
      <c r="C872" s="3">
        <v>31</v>
      </c>
      <c r="D872" s="3" t="s">
        <v>37</v>
      </c>
      <c r="E872" s="3">
        <v>5</v>
      </c>
      <c r="F872" s="12">
        <v>0</v>
      </c>
    </row>
    <row r="873" spans="1:6" x14ac:dyDescent="0.25">
      <c r="A873" s="3" t="s">
        <v>32</v>
      </c>
      <c r="B873" s="3" t="str">
        <f>IFERROR(INDEX(Clients[Client_Name],MATCH(Table2[[#This Row],[Client_Code]],Clients[Client_Code],0)),"")</f>
        <v>LACTALIS</v>
      </c>
      <c r="C873" s="3">
        <v>31</v>
      </c>
      <c r="D873" s="3" t="s">
        <v>37</v>
      </c>
      <c r="E873" s="3">
        <v>12</v>
      </c>
      <c r="F873" s="12">
        <v>0</v>
      </c>
    </row>
    <row r="874" spans="1:6" x14ac:dyDescent="0.25">
      <c r="A874" s="3" t="s">
        <v>32</v>
      </c>
      <c r="B874" s="3" t="str">
        <f>IFERROR(INDEX(Clients[Client_Name],MATCH(Table2[[#This Row],[Client_Code]],Clients[Client_Code],0)),"")</f>
        <v>MINERVA</v>
      </c>
      <c r="C874" s="3">
        <v>33</v>
      </c>
      <c r="D874" s="3" t="s">
        <v>37</v>
      </c>
      <c r="E874" s="3">
        <v>1</v>
      </c>
      <c r="F874" s="12">
        <v>2368226</v>
      </c>
    </row>
    <row r="875" spans="1:6" x14ac:dyDescent="0.25">
      <c r="A875" s="3" t="s">
        <v>32</v>
      </c>
      <c r="B875" s="3" t="str">
        <f>IFERROR(INDEX(Clients[Client_Name],MATCH(Table2[[#This Row],[Client_Code]],Clients[Client_Code],0)),"")</f>
        <v>MINERVA</v>
      </c>
      <c r="C875" s="3">
        <v>33</v>
      </c>
      <c r="D875" s="3" t="s">
        <v>37</v>
      </c>
      <c r="E875" s="3">
        <v>2</v>
      </c>
      <c r="F875" s="12">
        <v>1482418</v>
      </c>
    </row>
    <row r="876" spans="1:6" x14ac:dyDescent="0.25">
      <c r="A876" s="3" t="s">
        <v>32</v>
      </c>
      <c r="B876" s="3" t="str">
        <f>IFERROR(INDEX(Clients[Client_Name],MATCH(Table2[[#This Row],[Client_Code]],Clients[Client_Code],0)),"")</f>
        <v>MINERVA</v>
      </c>
      <c r="C876" s="3">
        <v>33</v>
      </c>
      <c r="D876" s="3" t="s">
        <v>37</v>
      </c>
      <c r="E876" s="3">
        <v>3</v>
      </c>
      <c r="F876" s="12">
        <v>1458343</v>
      </c>
    </row>
    <row r="877" spans="1:6" x14ac:dyDescent="0.25">
      <c r="A877" s="3" t="s">
        <v>32</v>
      </c>
      <c r="B877" s="3" t="str">
        <f>IFERROR(INDEX(Clients[Client_Name],MATCH(Table2[[#This Row],[Client_Code]],Clients[Client_Code],0)),"")</f>
        <v>MINERVA</v>
      </c>
      <c r="C877" s="3">
        <v>33</v>
      </c>
      <c r="D877" s="3" t="s">
        <v>37</v>
      </c>
      <c r="E877" s="3">
        <v>4</v>
      </c>
      <c r="F877" s="12">
        <v>854843</v>
      </c>
    </row>
    <row r="878" spans="1:6" x14ac:dyDescent="0.25">
      <c r="A878" s="3" t="s">
        <v>32</v>
      </c>
      <c r="B878" s="3" t="str">
        <f>IFERROR(INDEX(Clients[Client_Name],MATCH(Table2[[#This Row],[Client_Code]],Clients[Client_Code],0)),"")</f>
        <v>MINERVA</v>
      </c>
      <c r="C878" s="3">
        <v>33</v>
      </c>
      <c r="D878" s="3" t="s">
        <v>37</v>
      </c>
      <c r="E878" s="3">
        <v>5</v>
      </c>
      <c r="F878" s="12">
        <v>1562777</v>
      </c>
    </row>
    <row r="879" spans="1:6" x14ac:dyDescent="0.25">
      <c r="A879" s="3" t="s">
        <v>32</v>
      </c>
      <c r="B879" s="3" t="str">
        <f>IFERROR(INDEX(Clients[Client_Name],MATCH(Table2[[#This Row],[Client_Code]],Clients[Client_Code],0)),"")</f>
        <v>MINERVA</v>
      </c>
      <c r="C879" s="3">
        <v>33</v>
      </c>
      <c r="D879" s="3" t="s">
        <v>37</v>
      </c>
      <c r="E879" s="3">
        <v>6</v>
      </c>
      <c r="F879" s="12">
        <v>1157783</v>
      </c>
    </row>
    <row r="880" spans="1:6" x14ac:dyDescent="0.25">
      <c r="A880" s="3" t="s">
        <v>32</v>
      </c>
      <c r="B880" s="3" t="str">
        <f>IFERROR(INDEX(Clients[Client_Name],MATCH(Table2[[#This Row],[Client_Code]],Clients[Client_Code],0)),"")</f>
        <v>MINERVA</v>
      </c>
      <c r="C880" s="3">
        <v>33</v>
      </c>
      <c r="D880" s="3" t="s">
        <v>37</v>
      </c>
      <c r="E880" s="3">
        <v>7</v>
      </c>
      <c r="F880" s="12">
        <v>1427974</v>
      </c>
    </row>
    <row r="881" spans="1:6" x14ac:dyDescent="0.25">
      <c r="A881" s="3" t="s">
        <v>32</v>
      </c>
      <c r="B881" s="3" t="str">
        <f>IFERROR(INDEX(Clients[Client_Name],MATCH(Table2[[#This Row],[Client_Code]],Clients[Client_Code],0)),"")</f>
        <v>MINERVA</v>
      </c>
      <c r="C881" s="3">
        <v>33</v>
      </c>
      <c r="D881" s="3" t="s">
        <v>37</v>
      </c>
      <c r="E881" s="3">
        <v>8</v>
      </c>
      <c r="F881" s="12">
        <v>2549410</v>
      </c>
    </row>
    <row r="882" spans="1:6" x14ac:dyDescent="0.25">
      <c r="A882" s="3" t="s">
        <v>32</v>
      </c>
      <c r="B882" s="3" t="str">
        <f>IFERROR(INDEX(Clients[Client_Name],MATCH(Table2[[#This Row],[Client_Code]],Clients[Client_Code],0)),"")</f>
        <v>MINERVA</v>
      </c>
      <c r="C882" s="3">
        <v>33</v>
      </c>
      <c r="D882" s="3" t="s">
        <v>37</v>
      </c>
      <c r="E882" s="3">
        <v>9</v>
      </c>
      <c r="F882" s="12">
        <v>1188936</v>
      </c>
    </row>
    <row r="883" spans="1:6" x14ac:dyDescent="0.25">
      <c r="A883" s="3" t="s">
        <v>32</v>
      </c>
      <c r="B883" s="3" t="str">
        <f>IFERROR(INDEX(Clients[Client_Name],MATCH(Table2[[#This Row],[Client_Code]],Clients[Client_Code],0)),"")</f>
        <v>MINERVA</v>
      </c>
      <c r="C883" s="3">
        <v>33</v>
      </c>
      <c r="D883" s="3" t="s">
        <v>37</v>
      </c>
      <c r="E883" s="3">
        <v>10</v>
      </c>
      <c r="F883" s="12">
        <v>1716485</v>
      </c>
    </row>
    <row r="884" spans="1:6" x14ac:dyDescent="0.25">
      <c r="A884" s="3" t="s">
        <v>32</v>
      </c>
      <c r="B884" s="3" t="str">
        <f>IFERROR(INDEX(Clients[Client_Name],MATCH(Table2[[#This Row],[Client_Code]],Clients[Client_Code],0)),"")</f>
        <v>MINERVA</v>
      </c>
      <c r="C884" s="3">
        <v>33</v>
      </c>
      <c r="D884" s="3" t="s">
        <v>37</v>
      </c>
      <c r="E884" s="3">
        <v>11</v>
      </c>
      <c r="F884" s="12">
        <v>1904514</v>
      </c>
    </row>
    <row r="885" spans="1:6" x14ac:dyDescent="0.25">
      <c r="A885" s="3" t="s">
        <v>32</v>
      </c>
      <c r="B885" s="3" t="str">
        <f>IFERROR(INDEX(Clients[Client_Name],MATCH(Table2[[#This Row],[Client_Code]],Clients[Client_Code],0)),"")</f>
        <v>MINERVA</v>
      </c>
      <c r="C885" s="3">
        <v>33</v>
      </c>
      <c r="D885" s="3" t="s">
        <v>37</v>
      </c>
      <c r="E885" s="3">
        <v>12</v>
      </c>
      <c r="F885" s="12">
        <v>1563050</v>
      </c>
    </row>
    <row r="886" spans="1:6" x14ac:dyDescent="0.25">
      <c r="A886" s="3" t="s">
        <v>32</v>
      </c>
      <c r="B886" s="3" t="str">
        <f>IFERROR(INDEX(Clients[Client_Name],MATCH(Table2[[#This Row],[Client_Code]],Clients[Client_Code],0)),"")</f>
        <v>MINERVA</v>
      </c>
      <c r="C886" s="3">
        <v>33</v>
      </c>
      <c r="D886" s="3" t="s">
        <v>37</v>
      </c>
      <c r="E886" s="3">
        <v>1</v>
      </c>
      <c r="F886" s="12">
        <v>5657418</v>
      </c>
    </row>
    <row r="887" spans="1:6" x14ac:dyDescent="0.25">
      <c r="A887" s="3" t="s">
        <v>32</v>
      </c>
      <c r="B887" s="3" t="str">
        <f>IFERROR(INDEX(Clients[Client_Name],MATCH(Table2[[#This Row],[Client_Code]],Clients[Client_Code],0)),"")</f>
        <v>MINERVA</v>
      </c>
      <c r="C887" s="3">
        <v>33</v>
      </c>
      <c r="D887" s="3" t="s">
        <v>37</v>
      </c>
      <c r="E887" s="3">
        <v>2</v>
      </c>
      <c r="F887" s="12">
        <v>4461845</v>
      </c>
    </row>
    <row r="888" spans="1:6" x14ac:dyDescent="0.25">
      <c r="A888" s="3" t="s">
        <v>32</v>
      </c>
      <c r="B888" s="3" t="str">
        <f>IFERROR(INDEX(Clients[Client_Name],MATCH(Table2[[#This Row],[Client_Code]],Clients[Client_Code],0)),"")</f>
        <v>MINERVA</v>
      </c>
      <c r="C888" s="3">
        <v>33</v>
      </c>
      <c r="D888" s="3" t="s">
        <v>37</v>
      </c>
      <c r="E888" s="3">
        <v>3</v>
      </c>
      <c r="F888" s="12">
        <v>3597227</v>
      </c>
    </row>
    <row r="889" spans="1:6" x14ac:dyDescent="0.25">
      <c r="A889" s="3" t="s">
        <v>32</v>
      </c>
      <c r="B889" s="3" t="str">
        <f>IFERROR(INDEX(Clients[Client_Name],MATCH(Table2[[#This Row],[Client_Code]],Clients[Client_Code],0)),"")</f>
        <v>MINERVA</v>
      </c>
      <c r="C889" s="3">
        <v>33</v>
      </c>
      <c r="D889" s="3" t="s">
        <v>37</v>
      </c>
      <c r="E889" s="3">
        <v>4</v>
      </c>
      <c r="F889" s="12">
        <v>3030126</v>
      </c>
    </row>
    <row r="890" spans="1:6" x14ac:dyDescent="0.25">
      <c r="A890" s="3" t="s">
        <v>32</v>
      </c>
      <c r="B890" s="3" t="str">
        <f>IFERROR(INDEX(Clients[Client_Name],MATCH(Table2[[#This Row],[Client_Code]],Clients[Client_Code],0)),"")</f>
        <v>MINERVA</v>
      </c>
      <c r="C890" s="3">
        <v>33</v>
      </c>
      <c r="D890" s="3" t="s">
        <v>37</v>
      </c>
      <c r="E890" s="3">
        <v>5</v>
      </c>
      <c r="F890" s="12">
        <v>3831578</v>
      </c>
    </row>
    <row r="891" spans="1:6" x14ac:dyDescent="0.25">
      <c r="A891" s="3" t="s">
        <v>32</v>
      </c>
      <c r="B891" s="3" t="str">
        <f>IFERROR(INDEX(Clients[Client_Name],MATCH(Table2[[#This Row],[Client_Code]],Clients[Client_Code],0)),"")</f>
        <v>MINERVA</v>
      </c>
      <c r="C891" s="3">
        <v>33</v>
      </c>
      <c r="D891" s="3" t="s">
        <v>37</v>
      </c>
      <c r="E891" s="3">
        <v>6</v>
      </c>
      <c r="F891" s="12">
        <v>9160928</v>
      </c>
    </row>
    <row r="892" spans="1:6" x14ac:dyDescent="0.25">
      <c r="A892" s="3" t="s">
        <v>32</v>
      </c>
      <c r="B892" s="3" t="str">
        <f>IFERROR(INDEX(Clients[Client_Name],MATCH(Table2[[#This Row],[Client_Code]],Clients[Client_Code],0)),"")</f>
        <v>MINERVA</v>
      </c>
      <c r="C892" s="3">
        <v>33</v>
      </c>
      <c r="D892" s="3" t="s">
        <v>37</v>
      </c>
      <c r="E892" s="3">
        <v>7</v>
      </c>
      <c r="F892" s="12">
        <v>15106063</v>
      </c>
    </row>
    <row r="893" spans="1:6" x14ac:dyDescent="0.25">
      <c r="A893" s="3" t="s">
        <v>32</v>
      </c>
      <c r="B893" s="3" t="str">
        <f>IFERROR(INDEX(Clients[Client_Name],MATCH(Table2[[#This Row],[Client_Code]],Clients[Client_Code],0)),"")</f>
        <v>MINERVA</v>
      </c>
      <c r="C893" s="3">
        <v>33</v>
      </c>
      <c r="D893" s="3" t="s">
        <v>37</v>
      </c>
      <c r="E893" s="3">
        <v>8</v>
      </c>
      <c r="F893" s="12">
        <v>10880609</v>
      </c>
    </row>
    <row r="894" spans="1:6" x14ac:dyDescent="0.25">
      <c r="A894" s="3" t="s">
        <v>32</v>
      </c>
      <c r="B894" s="3" t="str">
        <f>IFERROR(INDEX(Clients[Client_Name],MATCH(Table2[[#This Row],[Client_Code]],Clients[Client_Code],0)),"")</f>
        <v>MINERVA</v>
      </c>
      <c r="C894" s="3">
        <v>33</v>
      </c>
      <c r="D894" s="3" t="s">
        <v>37</v>
      </c>
      <c r="E894" s="3">
        <v>9</v>
      </c>
      <c r="F894" s="12">
        <v>6306196</v>
      </c>
    </row>
    <row r="895" spans="1:6" x14ac:dyDescent="0.25">
      <c r="A895" s="3" t="s">
        <v>32</v>
      </c>
      <c r="B895" s="3" t="str">
        <f>IFERROR(INDEX(Clients[Client_Name],MATCH(Table2[[#This Row],[Client_Code]],Clients[Client_Code],0)),"")</f>
        <v>MINERVA</v>
      </c>
      <c r="C895" s="3">
        <v>33</v>
      </c>
      <c r="D895" s="3" t="s">
        <v>37</v>
      </c>
      <c r="E895" s="3">
        <v>10</v>
      </c>
      <c r="F895" s="12">
        <v>2008890</v>
      </c>
    </row>
    <row r="896" spans="1:6" x14ac:dyDescent="0.25">
      <c r="A896" s="3" t="s">
        <v>32</v>
      </c>
      <c r="B896" s="3" t="str">
        <f>IFERROR(INDEX(Clients[Client_Name],MATCH(Table2[[#This Row],[Client_Code]],Clients[Client_Code],0)),"")</f>
        <v>MINERVA</v>
      </c>
      <c r="C896" s="3">
        <v>33</v>
      </c>
      <c r="D896" s="3" t="s">
        <v>37</v>
      </c>
      <c r="E896" s="3">
        <v>11</v>
      </c>
      <c r="F896" s="12">
        <v>2673119</v>
      </c>
    </row>
    <row r="897" spans="1:6" x14ac:dyDescent="0.25">
      <c r="A897" s="3" t="s">
        <v>32</v>
      </c>
      <c r="B897" s="3" t="str">
        <f>IFERROR(INDEX(Clients[Client_Name],MATCH(Table2[[#This Row],[Client_Code]],Clients[Client_Code],0)),"")</f>
        <v>MINERVA</v>
      </c>
      <c r="C897" s="3">
        <v>33</v>
      </c>
      <c r="D897" s="3" t="s">
        <v>37</v>
      </c>
      <c r="E897" s="3">
        <v>12</v>
      </c>
      <c r="F897" s="12">
        <v>4063191</v>
      </c>
    </row>
    <row r="898" spans="1:6" x14ac:dyDescent="0.25">
      <c r="A898" s="3" t="s">
        <v>32</v>
      </c>
      <c r="B898" s="3" t="str">
        <f>IFERROR(INDEX(Clients[Client_Name],MATCH(Table2[[#This Row],[Client_Code]],Clients[Client_Code],0)),"")</f>
        <v>NESTLE</v>
      </c>
      <c r="C898" s="3">
        <v>34</v>
      </c>
      <c r="D898" s="3" t="s">
        <v>37</v>
      </c>
      <c r="E898" s="3">
        <v>1</v>
      </c>
      <c r="F898" s="12">
        <v>0</v>
      </c>
    </row>
    <row r="899" spans="1:6" x14ac:dyDescent="0.25">
      <c r="A899" s="3" t="s">
        <v>32</v>
      </c>
      <c r="B899" s="3" t="str">
        <f>IFERROR(INDEX(Clients[Client_Name],MATCH(Table2[[#This Row],[Client_Code]],Clients[Client_Code],0)),"")</f>
        <v>NESTLE</v>
      </c>
      <c r="C899" s="3">
        <v>34</v>
      </c>
      <c r="D899" s="3" t="s">
        <v>37</v>
      </c>
      <c r="E899" s="3">
        <v>2</v>
      </c>
      <c r="F899" s="12">
        <v>0</v>
      </c>
    </row>
    <row r="900" spans="1:6" x14ac:dyDescent="0.25">
      <c r="A900" s="3" t="s">
        <v>32</v>
      </c>
      <c r="B900" s="3" t="str">
        <f>IFERROR(INDEX(Clients[Client_Name],MATCH(Table2[[#This Row],[Client_Code]],Clients[Client_Code],0)),"")</f>
        <v>NESTLE</v>
      </c>
      <c r="C900" s="3">
        <v>34</v>
      </c>
      <c r="D900" s="3" t="s">
        <v>37</v>
      </c>
      <c r="E900" s="3">
        <v>3</v>
      </c>
      <c r="F900" s="12">
        <v>0</v>
      </c>
    </row>
    <row r="901" spans="1:6" x14ac:dyDescent="0.25">
      <c r="A901" s="3" t="s">
        <v>32</v>
      </c>
      <c r="B901" s="3" t="str">
        <f>IFERROR(INDEX(Clients[Client_Name],MATCH(Table2[[#This Row],[Client_Code]],Clients[Client_Code],0)),"")</f>
        <v>NESTLE</v>
      </c>
      <c r="C901" s="3">
        <v>34</v>
      </c>
      <c r="D901" s="3" t="s">
        <v>37</v>
      </c>
      <c r="E901" s="3">
        <v>4</v>
      </c>
      <c r="F901" s="12">
        <v>0</v>
      </c>
    </row>
    <row r="902" spans="1:6" x14ac:dyDescent="0.25">
      <c r="A902" s="3" t="s">
        <v>32</v>
      </c>
      <c r="B902" s="3" t="str">
        <f>IFERROR(INDEX(Clients[Client_Name],MATCH(Table2[[#This Row],[Client_Code]],Clients[Client_Code],0)),"")</f>
        <v>NESTLE</v>
      </c>
      <c r="C902" s="3">
        <v>34</v>
      </c>
      <c r="D902" s="3" t="s">
        <v>37</v>
      </c>
      <c r="E902" s="3">
        <v>5</v>
      </c>
      <c r="F902" s="12">
        <v>0</v>
      </c>
    </row>
    <row r="903" spans="1:6" x14ac:dyDescent="0.25">
      <c r="A903" s="3" t="s">
        <v>32</v>
      </c>
      <c r="B903" s="3" t="str">
        <f>IFERROR(INDEX(Clients[Client_Name],MATCH(Table2[[#This Row],[Client_Code]],Clients[Client_Code],0)),"")</f>
        <v>NESTLE</v>
      </c>
      <c r="C903" s="3">
        <v>34</v>
      </c>
      <c r="D903" s="3" t="s">
        <v>37</v>
      </c>
      <c r="E903" s="3">
        <v>6</v>
      </c>
      <c r="F903" s="12">
        <v>2868541</v>
      </c>
    </row>
    <row r="904" spans="1:6" x14ac:dyDescent="0.25">
      <c r="A904" s="3" t="s">
        <v>32</v>
      </c>
      <c r="B904" s="3" t="str">
        <f>IFERROR(INDEX(Clients[Client_Name],MATCH(Table2[[#This Row],[Client_Code]],Clients[Client_Code],0)),"")</f>
        <v>NESTLE</v>
      </c>
      <c r="C904" s="3">
        <v>34</v>
      </c>
      <c r="D904" s="3" t="s">
        <v>37</v>
      </c>
      <c r="E904" s="3">
        <v>7</v>
      </c>
      <c r="F904" s="12">
        <v>3397173</v>
      </c>
    </row>
    <row r="905" spans="1:6" x14ac:dyDescent="0.25">
      <c r="A905" s="3" t="s">
        <v>32</v>
      </c>
      <c r="B905" s="3" t="str">
        <f>IFERROR(INDEX(Clients[Client_Name],MATCH(Table2[[#This Row],[Client_Code]],Clients[Client_Code],0)),"")</f>
        <v>NESTLE</v>
      </c>
      <c r="C905" s="3">
        <v>34</v>
      </c>
      <c r="D905" s="3" t="s">
        <v>37</v>
      </c>
      <c r="E905" s="3">
        <v>8</v>
      </c>
      <c r="F905" s="12">
        <v>1628872</v>
      </c>
    </row>
    <row r="906" spans="1:6" x14ac:dyDescent="0.25">
      <c r="A906" s="3" t="s">
        <v>32</v>
      </c>
      <c r="B906" s="3" t="str">
        <f>IFERROR(INDEX(Clients[Client_Name],MATCH(Table2[[#This Row],[Client_Code]],Clients[Client_Code],0)),"")</f>
        <v>NESTLE</v>
      </c>
      <c r="C906" s="3">
        <v>34</v>
      </c>
      <c r="D906" s="3" t="s">
        <v>37</v>
      </c>
      <c r="E906" s="3">
        <v>9</v>
      </c>
      <c r="F906" s="12">
        <v>5469255</v>
      </c>
    </row>
    <row r="907" spans="1:6" x14ac:dyDescent="0.25">
      <c r="A907" s="3" t="s">
        <v>32</v>
      </c>
      <c r="B907" s="3" t="str">
        <f>IFERROR(INDEX(Clients[Client_Name],MATCH(Table2[[#This Row],[Client_Code]],Clients[Client_Code],0)),"")</f>
        <v>NESTLE</v>
      </c>
      <c r="C907" s="3">
        <v>34</v>
      </c>
      <c r="D907" s="3" t="s">
        <v>37</v>
      </c>
      <c r="E907" s="3">
        <v>10</v>
      </c>
      <c r="F907" s="12">
        <v>2123352</v>
      </c>
    </row>
    <row r="908" spans="1:6" x14ac:dyDescent="0.25">
      <c r="A908" s="3" t="s">
        <v>32</v>
      </c>
      <c r="B908" s="3" t="str">
        <f>IFERROR(INDEX(Clients[Client_Name],MATCH(Table2[[#This Row],[Client_Code]],Clients[Client_Code],0)),"")</f>
        <v>NESTLE</v>
      </c>
      <c r="C908" s="3">
        <v>34</v>
      </c>
      <c r="D908" s="3" t="s">
        <v>37</v>
      </c>
      <c r="E908" s="3">
        <v>11</v>
      </c>
      <c r="F908" s="12">
        <v>0</v>
      </c>
    </row>
    <row r="909" spans="1:6" x14ac:dyDescent="0.25">
      <c r="A909" s="3" t="s">
        <v>32</v>
      </c>
      <c r="B909" s="3" t="str">
        <f>IFERROR(INDEX(Clients[Client_Name],MATCH(Table2[[#This Row],[Client_Code]],Clients[Client_Code],0)),"")</f>
        <v>NESTLE</v>
      </c>
      <c r="C909" s="3">
        <v>34</v>
      </c>
      <c r="D909" s="3" t="s">
        <v>37</v>
      </c>
      <c r="E909" s="3">
        <v>12</v>
      </c>
      <c r="F909" s="12">
        <v>0</v>
      </c>
    </row>
    <row r="910" spans="1:6" x14ac:dyDescent="0.25">
      <c r="A910" s="3" t="s">
        <v>32</v>
      </c>
      <c r="B910" s="3" t="str">
        <f>IFERROR(INDEX(Clients[Client_Name],MATCH(Table2[[#This Row],[Client_Code]],Clients[Client_Code],0)),"")</f>
        <v>ORIZON</v>
      </c>
      <c r="C910" s="3">
        <v>35</v>
      </c>
      <c r="D910" s="3" t="s">
        <v>37</v>
      </c>
      <c r="E910" s="3">
        <v>1</v>
      </c>
      <c r="F910" s="12">
        <v>199584</v>
      </c>
    </row>
    <row r="911" spans="1:6" x14ac:dyDescent="0.25">
      <c r="A911" s="3" t="s">
        <v>32</v>
      </c>
      <c r="B911" s="3" t="str">
        <f>IFERROR(INDEX(Clients[Client_Name],MATCH(Table2[[#This Row],[Client_Code]],Clients[Client_Code],0)),"")</f>
        <v>ORIZON</v>
      </c>
      <c r="C911" s="3">
        <v>35</v>
      </c>
      <c r="D911" s="3" t="s">
        <v>37</v>
      </c>
      <c r="E911" s="3">
        <v>2</v>
      </c>
      <c r="F911" s="12">
        <v>571641</v>
      </c>
    </row>
    <row r="912" spans="1:6" x14ac:dyDescent="0.25">
      <c r="A912" s="3" t="s">
        <v>32</v>
      </c>
      <c r="B912" s="3" t="str">
        <f>IFERROR(INDEX(Clients[Client_Name],MATCH(Table2[[#This Row],[Client_Code]],Clients[Client_Code],0)),"")</f>
        <v>ORIZON</v>
      </c>
      <c r="C912" s="3">
        <v>35</v>
      </c>
      <c r="D912" s="3" t="s">
        <v>37</v>
      </c>
      <c r="E912" s="3">
        <v>3</v>
      </c>
      <c r="F912" s="12">
        <v>243719</v>
      </c>
    </row>
    <row r="913" spans="1:6" x14ac:dyDescent="0.25">
      <c r="A913" s="3" t="s">
        <v>32</v>
      </c>
      <c r="B913" s="3" t="str">
        <f>IFERROR(INDEX(Clients[Client_Name],MATCH(Table2[[#This Row],[Client_Code]],Clients[Client_Code],0)),"")</f>
        <v>ORIZON</v>
      </c>
      <c r="C913" s="3">
        <v>35</v>
      </c>
      <c r="D913" s="3" t="s">
        <v>37</v>
      </c>
      <c r="E913" s="3">
        <v>4</v>
      </c>
      <c r="F913" s="12">
        <v>0</v>
      </c>
    </row>
    <row r="914" spans="1:6" x14ac:dyDescent="0.25">
      <c r="A914" s="3" t="s">
        <v>32</v>
      </c>
      <c r="B914" s="3" t="str">
        <f>IFERROR(INDEX(Clients[Client_Name],MATCH(Table2[[#This Row],[Client_Code]],Clients[Client_Code],0)),"")</f>
        <v>ORIZON</v>
      </c>
      <c r="C914" s="3">
        <v>35</v>
      </c>
      <c r="D914" s="3" t="s">
        <v>37</v>
      </c>
      <c r="E914" s="3">
        <v>5</v>
      </c>
      <c r="F914" s="12">
        <v>0</v>
      </c>
    </row>
    <row r="915" spans="1:6" x14ac:dyDescent="0.25">
      <c r="A915" s="3" t="s">
        <v>32</v>
      </c>
      <c r="B915" s="3" t="str">
        <f>IFERROR(INDEX(Clients[Client_Name],MATCH(Table2[[#This Row],[Client_Code]],Clients[Client_Code],0)),"")</f>
        <v>ORIZON</v>
      </c>
      <c r="C915" s="3">
        <v>35</v>
      </c>
      <c r="D915" s="3" t="s">
        <v>37</v>
      </c>
      <c r="E915" s="3">
        <v>8</v>
      </c>
      <c r="F915" s="12">
        <v>0</v>
      </c>
    </row>
    <row r="916" spans="1:6" x14ac:dyDescent="0.25">
      <c r="A916" s="3" t="s">
        <v>32</v>
      </c>
      <c r="B916" s="3" t="str">
        <f>IFERROR(INDEX(Clients[Client_Name],MATCH(Table2[[#This Row],[Client_Code]],Clients[Client_Code],0)),"")</f>
        <v>ORIZON</v>
      </c>
      <c r="C916" s="3">
        <v>35</v>
      </c>
      <c r="D916" s="3" t="s">
        <v>37</v>
      </c>
      <c r="E916" s="3">
        <v>9</v>
      </c>
      <c r="F916" s="12">
        <v>0</v>
      </c>
    </row>
    <row r="917" spans="1:6" x14ac:dyDescent="0.25">
      <c r="A917" s="3" t="s">
        <v>32</v>
      </c>
      <c r="B917" s="3" t="str">
        <f>IFERROR(INDEX(Clients[Client_Name],MATCH(Table2[[#This Row],[Client_Code]],Clients[Client_Code],0)),"")</f>
        <v>ORIZON</v>
      </c>
      <c r="C917" s="3">
        <v>35</v>
      </c>
      <c r="D917" s="3" t="s">
        <v>37</v>
      </c>
      <c r="E917" s="3">
        <v>10</v>
      </c>
      <c r="F917" s="12">
        <v>0</v>
      </c>
    </row>
    <row r="918" spans="1:6" x14ac:dyDescent="0.25">
      <c r="A918" s="3" t="s">
        <v>32</v>
      </c>
      <c r="B918" s="3" t="str">
        <f>IFERROR(INDEX(Clients[Client_Name],MATCH(Table2[[#This Row],[Client_Code]],Clients[Client_Code],0)),"")</f>
        <v>ORIZON</v>
      </c>
      <c r="C918" s="3">
        <v>35</v>
      </c>
      <c r="D918" s="3" t="s">
        <v>37</v>
      </c>
      <c r="E918" s="3">
        <v>11</v>
      </c>
      <c r="F918" s="12">
        <v>0</v>
      </c>
    </row>
    <row r="919" spans="1:6" x14ac:dyDescent="0.25">
      <c r="A919" s="3" t="s">
        <v>32</v>
      </c>
      <c r="B919" s="3" t="str">
        <f>IFERROR(INDEX(Clients[Client_Name],MATCH(Table2[[#This Row],[Client_Code]],Clients[Client_Code],0)),"")</f>
        <v>ORIZON</v>
      </c>
      <c r="C919" s="3">
        <v>35</v>
      </c>
      <c r="D919" s="3" t="s">
        <v>37</v>
      </c>
      <c r="E919" s="3">
        <v>12</v>
      </c>
      <c r="F919" s="12">
        <v>0</v>
      </c>
    </row>
    <row r="920" spans="1:6" x14ac:dyDescent="0.25">
      <c r="A920" s="3" t="s">
        <v>32</v>
      </c>
      <c r="B920" s="3" t="str">
        <f>IFERROR(INDEX(Clients[Client_Name],MATCH(Table2[[#This Row],[Client_Code]],Clients[Client_Code],0)),"")</f>
        <v>PAPA JOHNS</v>
      </c>
      <c r="C920" s="3">
        <v>37</v>
      </c>
      <c r="D920" s="3" t="s">
        <v>37</v>
      </c>
      <c r="E920" s="3">
        <v>1</v>
      </c>
      <c r="F920" s="12">
        <v>1258093</v>
      </c>
    </row>
    <row r="921" spans="1:6" x14ac:dyDescent="0.25">
      <c r="A921" s="3" t="s">
        <v>32</v>
      </c>
      <c r="B921" s="3" t="str">
        <f>IFERROR(INDEX(Clients[Client_Name],MATCH(Table2[[#This Row],[Client_Code]],Clients[Client_Code],0)),"")</f>
        <v>PAPA JOHNS</v>
      </c>
      <c r="C921" s="3">
        <v>37</v>
      </c>
      <c r="D921" s="3" t="s">
        <v>37</v>
      </c>
      <c r="E921" s="3">
        <v>2</v>
      </c>
      <c r="F921" s="12">
        <v>443660</v>
      </c>
    </row>
    <row r="922" spans="1:6" x14ac:dyDescent="0.25">
      <c r="A922" s="3" t="s">
        <v>32</v>
      </c>
      <c r="B922" s="3" t="str">
        <f>IFERROR(INDEX(Clients[Client_Name],MATCH(Table2[[#This Row],[Client_Code]],Clients[Client_Code],0)),"")</f>
        <v>PAPA JOHNS</v>
      </c>
      <c r="C922" s="3">
        <v>37</v>
      </c>
      <c r="D922" s="3" t="s">
        <v>37</v>
      </c>
      <c r="E922" s="3">
        <v>3</v>
      </c>
      <c r="F922" s="12">
        <v>150447</v>
      </c>
    </row>
    <row r="923" spans="1:6" x14ac:dyDescent="0.25">
      <c r="A923" s="3" t="s">
        <v>32</v>
      </c>
      <c r="B923" s="3" t="str">
        <f>IFERROR(INDEX(Clients[Client_Name],MATCH(Table2[[#This Row],[Client_Code]],Clients[Client_Code],0)),"")</f>
        <v>PAPA JOHNS</v>
      </c>
      <c r="C923" s="3">
        <v>37</v>
      </c>
      <c r="D923" s="3" t="s">
        <v>37</v>
      </c>
      <c r="E923" s="3">
        <v>4</v>
      </c>
      <c r="F923" s="12">
        <v>912285</v>
      </c>
    </row>
    <row r="924" spans="1:6" x14ac:dyDescent="0.25">
      <c r="A924" s="3" t="s">
        <v>32</v>
      </c>
      <c r="B924" s="3" t="str">
        <f>IFERROR(INDEX(Clients[Client_Name],MATCH(Table2[[#This Row],[Client_Code]],Clients[Client_Code],0)),"")</f>
        <v>PAPA JOHNS</v>
      </c>
      <c r="C924" s="3">
        <v>37</v>
      </c>
      <c r="D924" s="3" t="s">
        <v>37</v>
      </c>
      <c r="E924" s="3">
        <v>5</v>
      </c>
      <c r="F924" s="12">
        <v>1747746</v>
      </c>
    </row>
    <row r="925" spans="1:6" x14ac:dyDescent="0.25">
      <c r="A925" s="3" t="s">
        <v>32</v>
      </c>
      <c r="B925" s="3" t="str">
        <f>IFERROR(INDEX(Clients[Client_Name],MATCH(Table2[[#This Row],[Client_Code]],Clients[Client_Code],0)),"")</f>
        <v>PAPA JOHNS</v>
      </c>
      <c r="C925" s="3">
        <v>37</v>
      </c>
      <c r="D925" s="3" t="s">
        <v>37</v>
      </c>
      <c r="E925" s="3">
        <v>6</v>
      </c>
      <c r="F925" s="12">
        <v>1475046</v>
      </c>
    </row>
    <row r="926" spans="1:6" x14ac:dyDescent="0.25">
      <c r="A926" s="3" t="s">
        <v>32</v>
      </c>
      <c r="B926" s="3" t="str">
        <f>IFERROR(INDEX(Clients[Client_Name],MATCH(Table2[[#This Row],[Client_Code]],Clients[Client_Code],0)),"")</f>
        <v>PAPA JOHNS</v>
      </c>
      <c r="C926" s="3">
        <v>37</v>
      </c>
      <c r="D926" s="3" t="s">
        <v>37</v>
      </c>
      <c r="E926" s="3">
        <v>7</v>
      </c>
      <c r="F926" s="12">
        <v>1770705</v>
      </c>
    </row>
    <row r="927" spans="1:6" x14ac:dyDescent="0.25">
      <c r="A927" s="3" t="s">
        <v>32</v>
      </c>
      <c r="B927" s="3" t="str">
        <f>IFERROR(INDEX(Clients[Client_Name],MATCH(Table2[[#This Row],[Client_Code]],Clients[Client_Code],0)),"")</f>
        <v>PAPA JOHNS</v>
      </c>
      <c r="C927" s="3">
        <v>37</v>
      </c>
      <c r="D927" s="3" t="s">
        <v>37</v>
      </c>
      <c r="E927" s="3">
        <v>8</v>
      </c>
      <c r="F927" s="12">
        <v>877230</v>
      </c>
    </row>
    <row r="928" spans="1:6" x14ac:dyDescent="0.25">
      <c r="A928" s="3" t="s">
        <v>32</v>
      </c>
      <c r="B928" s="3" t="str">
        <f>IFERROR(INDEX(Clients[Client_Name],MATCH(Table2[[#This Row],[Client_Code]],Clients[Client_Code],0)),"")</f>
        <v>PAPA JOHNS</v>
      </c>
      <c r="C928" s="3">
        <v>37</v>
      </c>
      <c r="D928" s="3" t="s">
        <v>37</v>
      </c>
      <c r="E928" s="3">
        <v>9</v>
      </c>
      <c r="F928" s="12">
        <v>1401370</v>
      </c>
    </row>
    <row r="929" spans="1:6" x14ac:dyDescent="0.25">
      <c r="A929" s="3" t="s">
        <v>32</v>
      </c>
      <c r="B929" s="3" t="str">
        <f>IFERROR(INDEX(Clients[Client_Name],MATCH(Table2[[#This Row],[Client_Code]],Clients[Client_Code],0)),"")</f>
        <v>PAPA JOHNS</v>
      </c>
      <c r="C929" s="3">
        <v>37</v>
      </c>
      <c r="D929" s="3" t="s">
        <v>37</v>
      </c>
      <c r="E929" s="3">
        <v>10</v>
      </c>
      <c r="F929" s="12">
        <v>977844</v>
      </c>
    </row>
    <row r="930" spans="1:6" x14ac:dyDescent="0.25">
      <c r="A930" s="3" t="s">
        <v>32</v>
      </c>
      <c r="B930" s="3" t="str">
        <f>IFERROR(INDEX(Clients[Client_Name],MATCH(Table2[[#This Row],[Client_Code]],Clients[Client_Code],0)),"")</f>
        <v>PAPA JOHNS</v>
      </c>
      <c r="C930" s="3">
        <v>37</v>
      </c>
      <c r="D930" s="3" t="s">
        <v>37</v>
      </c>
      <c r="E930" s="3">
        <v>11</v>
      </c>
      <c r="F930" s="12">
        <v>1889168</v>
      </c>
    </row>
    <row r="931" spans="1:6" x14ac:dyDescent="0.25">
      <c r="A931" s="3" t="s">
        <v>32</v>
      </c>
      <c r="B931" s="3" t="str">
        <f>IFERROR(INDEX(Clients[Client_Name],MATCH(Table2[[#This Row],[Client_Code]],Clients[Client_Code],0)),"")</f>
        <v>PAPA JOHNS</v>
      </c>
      <c r="C931" s="3">
        <v>37</v>
      </c>
      <c r="D931" s="3" t="s">
        <v>37</v>
      </c>
      <c r="E931" s="3">
        <v>12</v>
      </c>
      <c r="F931" s="12">
        <v>1169550</v>
      </c>
    </row>
    <row r="932" spans="1:6" x14ac:dyDescent="0.25">
      <c r="A932" s="3" t="s">
        <v>32</v>
      </c>
      <c r="B932" s="3" t="str">
        <f>IFERROR(INDEX(Clients[Client_Name],MATCH(Table2[[#This Row],[Client_Code]],Clients[Client_Code],0)),"")</f>
        <v>PROCESADORA DE ALIMENTOS DEL SUR</v>
      </c>
      <c r="C932" s="3">
        <v>9</v>
      </c>
      <c r="D932" s="3" t="s">
        <v>37</v>
      </c>
      <c r="E932" s="3">
        <v>1</v>
      </c>
      <c r="F932" s="12">
        <v>2596745</v>
      </c>
    </row>
    <row r="933" spans="1:6" x14ac:dyDescent="0.25">
      <c r="A933" s="3" t="s">
        <v>32</v>
      </c>
      <c r="B933" s="3" t="str">
        <f>IFERROR(INDEX(Clients[Client_Name],MATCH(Table2[[#This Row],[Client_Code]],Clients[Client_Code],0)),"")</f>
        <v>PROCESADORA DE ALIMENTOS DEL SUR</v>
      </c>
      <c r="C933" s="3">
        <v>9</v>
      </c>
      <c r="D933" s="3" t="s">
        <v>37</v>
      </c>
      <c r="E933" s="3">
        <v>2</v>
      </c>
      <c r="F933" s="12">
        <v>3696000</v>
      </c>
    </row>
    <row r="934" spans="1:6" x14ac:dyDescent="0.25">
      <c r="A934" s="3" t="s">
        <v>32</v>
      </c>
      <c r="B934" s="3" t="str">
        <f>IFERROR(INDEX(Clients[Client_Name],MATCH(Table2[[#This Row],[Client_Code]],Clients[Client_Code],0)),"")</f>
        <v>PROCESADORA DE ALIMENTOS DEL SUR</v>
      </c>
      <c r="C934" s="3">
        <v>9</v>
      </c>
      <c r="D934" s="3" t="s">
        <v>37</v>
      </c>
      <c r="E934" s="3">
        <v>3</v>
      </c>
      <c r="F934" s="12">
        <v>3668000</v>
      </c>
    </row>
    <row r="935" spans="1:6" x14ac:dyDescent="0.25">
      <c r="A935" s="3" t="s">
        <v>32</v>
      </c>
      <c r="B935" s="3" t="str">
        <f>IFERROR(INDEX(Clients[Client_Name],MATCH(Table2[[#This Row],[Client_Code]],Clients[Client_Code],0)),"")</f>
        <v>PROCESADORA DE ALIMENTOS DEL SUR</v>
      </c>
      <c r="C935" s="3">
        <v>9</v>
      </c>
      <c r="D935" s="3" t="s">
        <v>37</v>
      </c>
      <c r="E935" s="3">
        <v>4</v>
      </c>
      <c r="F935" s="12">
        <v>1041600</v>
      </c>
    </row>
    <row r="936" spans="1:6" x14ac:dyDescent="0.25">
      <c r="A936" s="3" t="s">
        <v>32</v>
      </c>
      <c r="B936" s="3" t="str">
        <f>IFERROR(INDEX(Clients[Client_Name],MATCH(Table2[[#This Row],[Client_Code]],Clients[Client_Code],0)),"")</f>
        <v>PROCESADORA DE ALIMENTOS DEL SUR</v>
      </c>
      <c r="C936" s="3">
        <v>9</v>
      </c>
      <c r="D936" s="3" t="s">
        <v>37</v>
      </c>
      <c r="E936" s="3">
        <v>5</v>
      </c>
      <c r="F936" s="12">
        <v>201600</v>
      </c>
    </row>
    <row r="937" spans="1:6" x14ac:dyDescent="0.25">
      <c r="A937" s="3" t="s">
        <v>32</v>
      </c>
      <c r="B937" s="3" t="str">
        <f>IFERROR(INDEX(Clients[Client_Name],MATCH(Table2[[#This Row],[Client_Code]],Clients[Client_Code],0)),"")</f>
        <v>PROCESADORA DE ALIMENTOS DEL SUR</v>
      </c>
      <c r="C937" s="3">
        <v>9</v>
      </c>
      <c r="D937" s="3" t="s">
        <v>37</v>
      </c>
      <c r="E937" s="3">
        <v>6</v>
      </c>
      <c r="F937" s="12">
        <v>44800</v>
      </c>
    </row>
    <row r="938" spans="1:6" x14ac:dyDescent="0.25">
      <c r="A938" s="3" t="s">
        <v>32</v>
      </c>
      <c r="B938" s="3" t="str">
        <f>IFERROR(INDEX(Clients[Client_Name],MATCH(Table2[[#This Row],[Client_Code]],Clients[Client_Code],0)),"")</f>
        <v>PROCESADORA DE ALIMENTOS DEL SUR</v>
      </c>
      <c r="C938" s="3">
        <v>9</v>
      </c>
      <c r="D938" s="3" t="s">
        <v>37</v>
      </c>
      <c r="E938" s="3">
        <v>7</v>
      </c>
      <c r="F938" s="12">
        <v>0</v>
      </c>
    </row>
    <row r="939" spans="1:6" x14ac:dyDescent="0.25">
      <c r="A939" s="3" t="s">
        <v>32</v>
      </c>
      <c r="B939" s="3" t="str">
        <f>IFERROR(INDEX(Clients[Client_Name],MATCH(Table2[[#This Row],[Client_Code]],Clients[Client_Code],0)),"")</f>
        <v>PROCESADORA DE ALIMENTOS DEL SUR</v>
      </c>
      <c r="C939" s="3">
        <v>9</v>
      </c>
      <c r="D939" s="3" t="s">
        <v>37</v>
      </c>
      <c r="E939" s="3">
        <v>8</v>
      </c>
      <c r="F939" s="12">
        <v>1439570</v>
      </c>
    </row>
    <row r="940" spans="1:6" x14ac:dyDescent="0.25">
      <c r="A940" s="3" t="s">
        <v>32</v>
      </c>
      <c r="B940" s="3" t="str">
        <f>IFERROR(INDEX(Clients[Client_Name],MATCH(Table2[[#This Row],[Client_Code]],Clients[Client_Code],0)),"")</f>
        <v>PROCESADORA DE ALIMENTOS DEL SUR</v>
      </c>
      <c r="C940" s="3">
        <v>9</v>
      </c>
      <c r="D940" s="3" t="s">
        <v>37</v>
      </c>
      <c r="E940" s="3">
        <v>9</v>
      </c>
      <c r="F940" s="12">
        <v>790910</v>
      </c>
    </row>
    <row r="941" spans="1:6" x14ac:dyDescent="0.25">
      <c r="A941" s="3" t="s">
        <v>32</v>
      </c>
      <c r="B941" s="3" t="str">
        <f>IFERROR(INDEX(Clients[Client_Name],MATCH(Table2[[#This Row],[Client_Code]],Clients[Client_Code],0)),"")</f>
        <v>PROCESADORA DE ALIMENTOS DEL SUR</v>
      </c>
      <c r="C941" s="3">
        <v>9</v>
      </c>
      <c r="D941" s="3" t="s">
        <v>37</v>
      </c>
      <c r="E941" s="3">
        <v>10</v>
      </c>
      <c r="F941" s="12">
        <v>1433880</v>
      </c>
    </row>
    <row r="942" spans="1:6" x14ac:dyDescent="0.25">
      <c r="A942" s="3" t="s">
        <v>32</v>
      </c>
      <c r="B942" s="3" t="str">
        <f>IFERROR(INDEX(Clients[Client_Name],MATCH(Table2[[#This Row],[Client_Code]],Clients[Client_Code],0)),"")</f>
        <v>PROCESADORA DE ALIMENTOS DEL SUR</v>
      </c>
      <c r="C942" s="3">
        <v>9</v>
      </c>
      <c r="D942" s="3" t="s">
        <v>37</v>
      </c>
      <c r="E942" s="3">
        <v>11</v>
      </c>
      <c r="F942" s="12">
        <v>3285975</v>
      </c>
    </row>
    <row r="943" spans="1:6" x14ac:dyDescent="0.25">
      <c r="A943" s="3" t="s">
        <v>32</v>
      </c>
      <c r="B943" s="3" t="str">
        <f>IFERROR(INDEX(Clients[Client_Name],MATCH(Table2[[#This Row],[Client_Code]],Clients[Client_Code],0)),"")</f>
        <v>PROCESADORA DE ALIMENTOS DEL SUR</v>
      </c>
      <c r="C943" s="3">
        <v>9</v>
      </c>
      <c r="D943" s="3" t="s">
        <v>37</v>
      </c>
      <c r="E943" s="3">
        <v>12</v>
      </c>
      <c r="F943" s="12">
        <v>2039865</v>
      </c>
    </row>
    <row r="944" spans="1:6" x14ac:dyDescent="0.25">
      <c r="A944" s="3" t="s">
        <v>32</v>
      </c>
      <c r="B944" s="3" t="str">
        <f>IFERROR(INDEX(Clients[Client_Name],MATCH(Table2[[#This Row],[Client_Code]],Clients[Client_Code],0)),"")</f>
        <v>PRODEA</v>
      </c>
      <c r="C944" s="3">
        <v>38</v>
      </c>
      <c r="D944" s="3" t="s">
        <v>37</v>
      </c>
      <c r="E944" s="3">
        <v>1</v>
      </c>
      <c r="F944" s="12">
        <v>0</v>
      </c>
    </row>
    <row r="945" spans="1:6" x14ac:dyDescent="0.25">
      <c r="A945" s="3" t="s">
        <v>32</v>
      </c>
      <c r="B945" s="3" t="str">
        <f>IFERROR(INDEX(Clients[Client_Name],MATCH(Table2[[#This Row],[Client_Code]],Clients[Client_Code],0)),"")</f>
        <v>PRODEA</v>
      </c>
      <c r="C945" s="3">
        <v>38</v>
      </c>
      <c r="D945" s="3" t="s">
        <v>37</v>
      </c>
      <c r="E945" s="3">
        <v>2</v>
      </c>
      <c r="F945" s="12">
        <v>0</v>
      </c>
    </row>
    <row r="946" spans="1:6" x14ac:dyDescent="0.25">
      <c r="A946" s="3" t="s">
        <v>32</v>
      </c>
      <c r="B946" s="3" t="str">
        <f>IFERROR(INDEX(Clients[Client_Name],MATCH(Table2[[#This Row],[Client_Code]],Clients[Client_Code],0)),"")</f>
        <v>PRODEA</v>
      </c>
      <c r="C946" s="3">
        <v>38</v>
      </c>
      <c r="D946" s="3" t="s">
        <v>37</v>
      </c>
      <c r="E946" s="3">
        <v>3</v>
      </c>
      <c r="F946" s="12">
        <v>0</v>
      </c>
    </row>
    <row r="947" spans="1:6" x14ac:dyDescent="0.25">
      <c r="A947" s="3" t="s">
        <v>32</v>
      </c>
      <c r="B947" s="3" t="str">
        <f>IFERROR(INDEX(Clients[Client_Name],MATCH(Table2[[#This Row],[Client_Code]],Clients[Client_Code],0)),"")</f>
        <v>PRODEA</v>
      </c>
      <c r="C947" s="3">
        <v>38</v>
      </c>
      <c r="D947" s="3" t="s">
        <v>37</v>
      </c>
      <c r="E947" s="3">
        <v>4</v>
      </c>
      <c r="F947" s="12">
        <v>0</v>
      </c>
    </row>
    <row r="948" spans="1:6" x14ac:dyDescent="0.25">
      <c r="A948" s="3" t="s">
        <v>32</v>
      </c>
      <c r="B948" s="3" t="str">
        <f>IFERROR(INDEX(Clients[Client_Name],MATCH(Table2[[#This Row],[Client_Code]],Clients[Client_Code],0)),"")</f>
        <v>PRODEA</v>
      </c>
      <c r="C948" s="3">
        <v>38</v>
      </c>
      <c r="D948" s="3" t="s">
        <v>37</v>
      </c>
      <c r="E948" s="3">
        <v>5</v>
      </c>
      <c r="F948" s="12">
        <v>0</v>
      </c>
    </row>
    <row r="949" spans="1:6" x14ac:dyDescent="0.25">
      <c r="A949" s="3" t="s">
        <v>32</v>
      </c>
      <c r="B949" s="3" t="str">
        <f>IFERROR(INDEX(Clients[Client_Name],MATCH(Table2[[#This Row],[Client_Code]],Clients[Client_Code],0)),"")</f>
        <v>PRODEA</v>
      </c>
      <c r="C949" s="3">
        <v>38</v>
      </c>
      <c r="D949" s="3" t="s">
        <v>37</v>
      </c>
      <c r="E949" s="3">
        <v>6</v>
      </c>
      <c r="F949" s="12">
        <v>0</v>
      </c>
    </row>
    <row r="950" spans="1:6" x14ac:dyDescent="0.25">
      <c r="A950" s="3" t="s">
        <v>32</v>
      </c>
      <c r="B950" s="3" t="str">
        <f>IFERROR(INDEX(Clients[Client_Name],MATCH(Table2[[#This Row],[Client_Code]],Clients[Client_Code],0)),"")</f>
        <v>PRODEA</v>
      </c>
      <c r="C950" s="3">
        <v>38</v>
      </c>
      <c r="D950" s="3" t="s">
        <v>37</v>
      </c>
      <c r="E950" s="3">
        <v>7</v>
      </c>
      <c r="F950" s="12">
        <v>0</v>
      </c>
    </row>
    <row r="951" spans="1:6" x14ac:dyDescent="0.25">
      <c r="A951" s="3" t="s">
        <v>32</v>
      </c>
      <c r="B951" s="3" t="str">
        <f>IFERROR(INDEX(Clients[Client_Name],MATCH(Table2[[#This Row],[Client_Code]],Clients[Client_Code],0)),"")</f>
        <v>PRODEA</v>
      </c>
      <c r="C951" s="3">
        <v>38</v>
      </c>
      <c r="D951" s="3" t="s">
        <v>37</v>
      </c>
      <c r="E951" s="3">
        <v>8</v>
      </c>
      <c r="F951" s="12">
        <v>0</v>
      </c>
    </row>
    <row r="952" spans="1:6" x14ac:dyDescent="0.25">
      <c r="A952" s="3" t="s">
        <v>32</v>
      </c>
      <c r="B952" s="3" t="str">
        <f>IFERROR(INDEX(Clients[Client_Name],MATCH(Table2[[#This Row],[Client_Code]],Clients[Client_Code],0)),"")</f>
        <v>PRODEA</v>
      </c>
      <c r="C952" s="3">
        <v>38</v>
      </c>
      <c r="D952" s="3" t="s">
        <v>37</v>
      </c>
      <c r="E952" s="3">
        <v>9</v>
      </c>
      <c r="F952" s="12">
        <v>0</v>
      </c>
    </row>
    <row r="953" spans="1:6" x14ac:dyDescent="0.25">
      <c r="A953" s="3" t="s">
        <v>32</v>
      </c>
      <c r="B953" s="3" t="str">
        <f>IFERROR(INDEX(Clients[Client_Name],MATCH(Table2[[#This Row],[Client_Code]],Clients[Client_Code],0)),"")</f>
        <v>PRODEA</v>
      </c>
      <c r="C953" s="3">
        <v>38</v>
      </c>
      <c r="D953" s="3" t="s">
        <v>37</v>
      </c>
      <c r="E953" s="3">
        <v>10</v>
      </c>
      <c r="F953" s="12">
        <v>0</v>
      </c>
    </row>
    <row r="954" spans="1:6" x14ac:dyDescent="0.25">
      <c r="A954" s="3" t="s">
        <v>32</v>
      </c>
      <c r="B954" s="3" t="str">
        <f>IFERROR(INDEX(Clients[Client_Name],MATCH(Table2[[#This Row],[Client_Code]],Clients[Client_Code],0)),"")</f>
        <v>PRODEA</v>
      </c>
      <c r="C954" s="3">
        <v>38</v>
      </c>
      <c r="D954" s="3" t="s">
        <v>37</v>
      </c>
      <c r="E954" s="3">
        <v>11</v>
      </c>
      <c r="F954" s="12">
        <v>0</v>
      </c>
    </row>
    <row r="955" spans="1:6" x14ac:dyDescent="0.25">
      <c r="A955" s="3" t="s">
        <v>32</v>
      </c>
      <c r="B955" s="3" t="str">
        <f>IFERROR(INDEX(Clients[Client_Name],MATCH(Table2[[#This Row],[Client_Code]],Clients[Client_Code],0)),"")</f>
        <v>PRODEA</v>
      </c>
      <c r="C955" s="3">
        <v>38</v>
      </c>
      <c r="D955" s="3" t="s">
        <v>37</v>
      </c>
      <c r="E955" s="3">
        <v>12</v>
      </c>
      <c r="F955" s="12">
        <v>0</v>
      </c>
    </row>
    <row r="956" spans="1:6" x14ac:dyDescent="0.25">
      <c r="A956" s="3" t="s">
        <v>32</v>
      </c>
      <c r="B956" s="3" t="str">
        <f>IFERROR(INDEX(Clients[Client_Name],MATCH(Table2[[#This Row],[Client_Code]],Clients[Client_Code],0)),"")</f>
        <v>PROMERCO</v>
      </c>
      <c r="C956" s="3">
        <v>39</v>
      </c>
      <c r="D956" s="3" t="s">
        <v>37</v>
      </c>
      <c r="E956" s="3">
        <v>1</v>
      </c>
      <c r="F956" s="12">
        <v>0</v>
      </c>
    </row>
    <row r="957" spans="1:6" x14ac:dyDescent="0.25">
      <c r="A957" s="3" t="s">
        <v>32</v>
      </c>
      <c r="B957" s="3" t="str">
        <f>IFERROR(INDEX(Clients[Client_Name],MATCH(Table2[[#This Row],[Client_Code]],Clients[Client_Code],0)),"")</f>
        <v>PROMERCO</v>
      </c>
      <c r="C957" s="3">
        <v>39</v>
      </c>
      <c r="D957" s="3" t="s">
        <v>37</v>
      </c>
      <c r="E957" s="3">
        <v>2</v>
      </c>
      <c r="F957" s="12">
        <v>0</v>
      </c>
    </row>
    <row r="958" spans="1:6" x14ac:dyDescent="0.25">
      <c r="A958" s="3" t="s">
        <v>32</v>
      </c>
      <c r="B958" s="3" t="str">
        <f>IFERROR(INDEX(Clients[Client_Name],MATCH(Table2[[#This Row],[Client_Code]],Clients[Client_Code],0)),"")</f>
        <v>PROMERCO</v>
      </c>
      <c r="C958" s="3">
        <v>39</v>
      </c>
      <c r="D958" s="3" t="s">
        <v>37</v>
      </c>
      <c r="E958" s="3">
        <v>3</v>
      </c>
      <c r="F958" s="12">
        <v>0</v>
      </c>
    </row>
    <row r="959" spans="1:6" x14ac:dyDescent="0.25">
      <c r="A959" s="3" t="s">
        <v>32</v>
      </c>
      <c r="B959" s="3" t="str">
        <f>IFERROR(INDEX(Clients[Client_Name],MATCH(Table2[[#This Row],[Client_Code]],Clients[Client_Code],0)),"")</f>
        <v>PROMERCO</v>
      </c>
      <c r="C959" s="3">
        <v>39</v>
      </c>
      <c r="D959" s="3" t="s">
        <v>37</v>
      </c>
      <c r="E959" s="3">
        <v>4</v>
      </c>
      <c r="F959" s="12">
        <v>0</v>
      </c>
    </row>
    <row r="960" spans="1:6" x14ac:dyDescent="0.25">
      <c r="A960" s="3" t="s">
        <v>32</v>
      </c>
      <c r="B960" s="3" t="str">
        <f>IFERROR(INDEX(Clients[Client_Name],MATCH(Table2[[#This Row],[Client_Code]],Clients[Client_Code],0)),"")</f>
        <v>PROMERCO</v>
      </c>
      <c r="C960" s="3">
        <v>39</v>
      </c>
      <c r="D960" s="3" t="s">
        <v>37</v>
      </c>
      <c r="E960" s="3">
        <v>5</v>
      </c>
      <c r="F960" s="12">
        <v>0</v>
      </c>
    </row>
    <row r="961" spans="1:6" x14ac:dyDescent="0.25">
      <c r="A961" s="3" t="s">
        <v>32</v>
      </c>
      <c r="B961" s="3" t="str">
        <f>IFERROR(INDEX(Clients[Client_Name],MATCH(Table2[[#This Row],[Client_Code]],Clients[Client_Code],0)),"")</f>
        <v>PROMERCO</v>
      </c>
      <c r="C961" s="3">
        <v>39</v>
      </c>
      <c r="D961" s="3" t="s">
        <v>37</v>
      </c>
      <c r="E961" s="3">
        <v>6</v>
      </c>
      <c r="F961" s="12">
        <v>0</v>
      </c>
    </row>
    <row r="962" spans="1:6" x14ac:dyDescent="0.25">
      <c r="A962" s="3" t="s">
        <v>32</v>
      </c>
      <c r="B962" s="3" t="str">
        <f>IFERROR(INDEX(Clients[Client_Name],MATCH(Table2[[#This Row],[Client_Code]],Clients[Client_Code],0)),"")</f>
        <v>PROMERCO</v>
      </c>
      <c r="C962" s="3">
        <v>39</v>
      </c>
      <c r="D962" s="3" t="s">
        <v>37</v>
      </c>
      <c r="E962" s="3">
        <v>7</v>
      </c>
      <c r="F962" s="12">
        <v>0</v>
      </c>
    </row>
    <row r="963" spans="1:6" x14ac:dyDescent="0.25">
      <c r="A963" s="3" t="s">
        <v>32</v>
      </c>
      <c r="B963" s="3" t="str">
        <f>IFERROR(INDEX(Clients[Client_Name],MATCH(Table2[[#This Row],[Client_Code]],Clients[Client_Code],0)),"")</f>
        <v>PROMERCO</v>
      </c>
      <c r="C963" s="3">
        <v>39</v>
      </c>
      <c r="D963" s="3" t="s">
        <v>37</v>
      </c>
      <c r="E963" s="3">
        <v>8</v>
      </c>
      <c r="F963" s="12">
        <v>0</v>
      </c>
    </row>
    <row r="964" spans="1:6" x14ac:dyDescent="0.25">
      <c r="A964" s="3" t="s">
        <v>32</v>
      </c>
      <c r="B964" s="3" t="str">
        <f>IFERROR(INDEX(Clients[Client_Name],MATCH(Table2[[#This Row],[Client_Code]],Clients[Client_Code],0)),"")</f>
        <v>PROMERCO</v>
      </c>
      <c r="C964" s="3">
        <v>39</v>
      </c>
      <c r="D964" s="3" t="s">
        <v>37</v>
      </c>
      <c r="E964" s="3">
        <v>9</v>
      </c>
      <c r="F964" s="12">
        <v>0</v>
      </c>
    </row>
    <row r="965" spans="1:6" x14ac:dyDescent="0.25">
      <c r="A965" s="3" t="s">
        <v>32</v>
      </c>
      <c r="B965" s="3" t="str">
        <f>IFERROR(INDEX(Clients[Client_Name],MATCH(Table2[[#This Row],[Client_Code]],Clients[Client_Code],0)),"")</f>
        <v>PROMERCO</v>
      </c>
      <c r="C965" s="3">
        <v>39</v>
      </c>
      <c r="D965" s="3" t="s">
        <v>37</v>
      </c>
      <c r="E965" s="3">
        <v>10</v>
      </c>
      <c r="F965" s="12">
        <v>0</v>
      </c>
    </row>
    <row r="966" spans="1:6" x14ac:dyDescent="0.25">
      <c r="A966" s="3" t="s">
        <v>32</v>
      </c>
      <c r="B966" s="3" t="str">
        <f>IFERROR(INDEX(Clients[Client_Name],MATCH(Table2[[#This Row],[Client_Code]],Clients[Client_Code],0)),"")</f>
        <v>PROMERCO</v>
      </c>
      <c r="C966" s="3">
        <v>39</v>
      </c>
      <c r="D966" s="3" t="s">
        <v>37</v>
      </c>
      <c r="E966" s="3">
        <v>11</v>
      </c>
      <c r="F966" s="12">
        <v>0</v>
      </c>
    </row>
    <row r="967" spans="1:6" x14ac:dyDescent="0.25">
      <c r="A967" s="3" t="s">
        <v>32</v>
      </c>
      <c r="B967" s="3" t="str">
        <f>IFERROR(INDEX(Clients[Client_Name],MATCH(Table2[[#This Row],[Client_Code]],Clients[Client_Code],0)),"")</f>
        <v>PROMERCO</v>
      </c>
      <c r="C967" s="3">
        <v>39</v>
      </c>
      <c r="D967" s="3" t="s">
        <v>37</v>
      </c>
      <c r="E967" s="3">
        <v>12</v>
      </c>
      <c r="F967" s="12">
        <v>0</v>
      </c>
    </row>
    <row r="968" spans="1:6" x14ac:dyDescent="0.25">
      <c r="A968" s="3" t="s">
        <v>32</v>
      </c>
      <c r="B968" s="3" t="str">
        <f>IFERROR(INDEX(Clients[Client_Name],MATCH(Table2[[#This Row],[Client_Code]],Clients[Client_Code],0)),"")</f>
        <v>SADIA</v>
      </c>
      <c r="C968" s="3">
        <v>40</v>
      </c>
      <c r="D968" s="3" t="s">
        <v>37</v>
      </c>
      <c r="E968" s="3">
        <v>1</v>
      </c>
      <c r="F968" s="12">
        <v>4223265</v>
      </c>
    </row>
    <row r="969" spans="1:6" x14ac:dyDescent="0.25">
      <c r="A969" s="3" t="s">
        <v>32</v>
      </c>
      <c r="B969" s="3" t="str">
        <f>IFERROR(INDEX(Clients[Client_Name],MATCH(Table2[[#This Row],[Client_Code]],Clients[Client_Code],0)),"")</f>
        <v>SADIA</v>
      </c>
      <c r="C969" s="3">
        <v>40</v>
      </c>
      <c r="D969" s="3" t="s">
        <v>37</v>
      </c>
      <c r="E969" s="3">
        <v>2</v>
      </c>
      <c r="F969" s="12">
        <v>3908182</v>
      </c>
    </row>
    <row r="970" spans="1:6" x14ac:dyDescent="0.25">
      <c r="A970" s="3" t="s">
        <v>32</v>
      </c>
      <c r="B970" s="3" t="str">
        <f>IFERROR(INDEX(Clients[Client_Name],MATCH(Table2[[#This Row],[Client_Code]],Clients[Client_Code],0)),"")</f>
        <v>SADIA</v>
      </c>
      <c r="C970" s="3">
        <v>40</v>
      </c>
      <c r="D970" s="3" t="s">
        <v>37</v>
      </c>
      <c r="E970" s="3">
        <v>3</v>
      </c>
      <c r="F970" s="12">
        <v>5042787</v>
      </c>
    </row>
    <row r="971" spans="1:6" x14ac:dyDescent="0.25">
      <c r="A971" s="3" t="s">
        <v>32</v>
      </c>
      <c r="B971" s="3" t="str">
        <f>IFERROR(INDEX(Clients[Client_Name],MATCH(Table2[[#This Row],[Client_Code]],Clients[Client_Code],0)),"")</f>
        <v>SADIA</v>
      </c>
      <c r="C971" s="3">
        <v>40</v>
      </c>
      <c r="D971" s="3" t="s">
        <v>37</v>
      </c>
      <c r="E971" s="3">
        <v>4</v>
      </c>
      <c r="F971" s="12">
        <v>6920886</v>
      </c>
    </row>
    <row r="972" spans="1:6" x14ac:dyDescent="0.25">
      <c r="A972" s="3" t="s">
        <v>32</v>
      </c>
      <c r="B972" s="3" t="str">
        <f>IFERROR(INDEX(Clients[Client_Name],MATCH(Table2[[#This Row],[Client_Code]],Clients[Client_Code],0)),"")</f>
        <v>SADIA</v>
      </c>
      <c r="C972" s="3">
        <v>40</v>
      </c>
      <c r="D972" s="3" t="s">
        <v>37</v>
      </c>
      <c r="E972" s="3">
        <v>5</v>
      </c>
      <c r="F972" s="12">
        <v>1752579</v>
      </c>
    </row>
    <row r="973" spans="1:6" x14ac:dyDescent="0.25">
      <c r="A973" s="3" t="s">
        <v>32</v>
      </c>
      <c r="B973" s="3" t="str">
        <f>IFERROR(INDEX(Clients[Client_Name],MATCH(Table2[[#This Row],[Client_Code]],Clients[Client_Code],0)),"")</f>
        <v>SADIA</v>
      </c>
      <c r="C973" s="3">
        <v>40</v>
      </c>
      <c r="D973" s="3" t="s">
        <v>37</v>
      </c>
      <c r="E973" s="3">
        <v>6</v>
      </c>
      <c r="F973" s="12">
        <v>1924335</v>
      </c>
    </row>
    <row r="974" spans="1:6" x14ac:dyDescent="0.25">
      <c r="A974" s="3" t="s">
        <v>32</v>
      </c>
      <c r="B974" s="3" t="str">
        <f>IFERROR(INDEX(Clients[Client_Name],MATCH(Table2[[#This Row],[Client_Code]],Clients[Client_Code],0)),"")</f>
        <v>SADIA</v>
      </c>
      <c r="C974" s="3">
        <v>40</v>
      </c>
      <c r="D974" s="3" t="s">
        <v>37</v>
      </c>
      <c r="E974" s="3">
        <v>7</v>
      </c>
      <c r="F974" s="12">
        <v>4137103</v>
      </c>
    </row>
    <row r="975" spans="1:6" x14ac:dyDescent="0.25">
      <c r="A975" s="3" t="s">
        <v>32</v>
      </c>
      <c r="B975" s="3" t="str">
        <f>IFERROR(INDEX(Clients[Client_Name],MATCH(Table2[[#This Row],[Client_Code]],Clients[Client_Code],0)),"")</f>
        <v>SADIA</v>
      </c>
      <c r="C975" s="3">
        <v>40</v>
      </c>
      <c r="D975" s="3" t="s">
        <v>37</v>
      </c>
      <c r="E975" s="3">
        <v>8</v>
      </c>
      <c r="F975" s="12">
        <v>4836540</v>
      </c>
    </row>
    <row r="976" spans="1:6" x14ac:dyDescent="0.25">
      <c r="A976" s="3" t="s">
        <v>32</v>
      </c>
      <c r="B976" s="3" t="str">
        <f>IFERROR(INDEX(Clients[Client_Name],MATCH(Table2[[#This Row],[Client_Code]],Clients[Client_Code],0)),"")</f>
        <v>SADIA</v>
      </c>
      <c r="C976" s="3">
        <v>40</v>
      </c>
      <c r="D976" s="3" t="s">
        <v>37</v>
      </c>
      <c r="E976" s="3">
        <v>9</v>
      </c>
      <c r="F976" s="12">
        <v>6575786</v>
      </c>
    </row>
    <row r="977" spans="1:6" x14ac:dyDescent="0.25">
      <c r="A977" s="3" t="s">
        <v>32</v>
      </c>
      <c r="B977" s="3" t="str">
        <f>IFERROR(INDEX(Clients[Client_Name],MATCH(Table2[[#This Row],[Client_Code]],Clients[Client_Code],0)),"")</f>
        <v>SADIA</v>
      </c>
      <c r="C977" s="3">
        <v>40</v>
      </c>
      <c r="D977" s="3" t="s">
        <v>37</v>
      </c>
      <c r="E977" s="3">
        <v>10</v>
      </c>
      <c r="F977" s="12">
        <v>5969392</v>
      </c>
    </row>
    <row r="978" spans="1:6" x14ac:dyDescent="0.25">
      <c r="A978" s="3" t="s">
        <v>32</v>
      </c>
      <c r="B978" s="3" t="str">
        <f>IFERROR(INDEX(Clients[Client_Name],MATCH(Table2[[#This Row],[Client_Code]],Clients[Client_Code],0)),"")</f>
        <v>SADIA</v>
      </c>
      <c r="C978" s="3">
        <v>40</v>
      </c>
      <c r="D978" s="3" t="s">
        <v>37</v>
      </c>
      <c r="E978" s="3">
        <v>11</v>
      </c>
      <c r="F978" s="12">
        <v>7077031</v>
      </c>
    </row>
    <row r="979" spans="1:6" x14ac:dyDescent="0.25">
      <c r="A979" s="3" t="s">
        <v>32</v>
      </c>
      <c r="B979" s="3" t="str">
        <f>IFERROR(INDEX(Clients[Client_Name],MATCH(Table2[[#This Row],[Client_Code]],Clients[Client_Code],0)),"")</f>
        <v>SADIA</v>
      </c>
      <c r="C979" s="3">
        <v>40</v>
      </c>
      <c r="D979" s="3" t="s">
        <v>37</v>
      </c>
      <c r="E979" s="3">
        <v>12</v>
      </c>
      <c r="F979" s="12">
        <v>8159668</v>
      </c>
    </row>
    <row r="980" spans="1:6" x14ac:dyDescent="0.25">
      <c r="A980" s="3" t="s">
        <v>62</v>
      </c>
      <c r="B980" s="3" t="str">
        <f>IFERROR(INDEX(Clients[Client_Name],MATCH(Table2[[#This Row],[Client_Code]],Clients[Client_Code],0)),"")</f>
        <v>LO VALLEDOR</v>
      </c>
      <c r="C980" s="3">
        <v>1054</v>
      </c>
      <c r="D980" s="3" t="s">
        <v>38</v>
      </c>
      <c r="E980" s="3">
        <v>2</v>
      </c>
      <c r="F980" s="12">
        <v>620000</v>
      </c>
    </row>
    <row r="981" spans="1:6" x14ac:dyDescent="0.25">
      <c r="A981" s="3" t="s">
        <v>62</v>
      </c>
      <c r="B981" s="3" t="str">
        <f>IFERROR(INDEX(Clients[Client_Name],MATCH(Table2[[#This Row],[Client_Code]],Clients[Client_Code],0)),"")</f>
        <v>LO VALLEDOR</v>
      </c>
      <c r="C981" s="3">
        <v>1054</v>
      </c>
      <c r="D981" s="3" t="s">
        <v>38</v>
      </c>
      <c r="E981" s="3">
        <v>2</v>
      </c>
      <c r="F981" s="12">
        <v>717716</v>
      </c>
    </row>
    <row r="982" spans="1:6" x14ac:dyDescent="0.25">
      <c r="A982" s="3" t="s">
        <v>62</v>
      </c>
      <c r="B982" s="3" t="str">
        <f>IFERROR(INDEX(Clients[Client_Name],MATCH(Table2[[#This Row],[Client_Code]],Clients[Client_Code],0)),"")</f>
        <v>LO VALLEDOR</v>
      </c>
      <c r="C982" s="3">
        <v>1054</v>
      </c>
      <c r="D982" s="3" t="s">
        <v>38</v>
      </c>
      <c r="E982" s="3">
        <v>2</v>
      </c>
      <c r="F982" s="12">
        <v>203073</v>
      </c>
    </row>
    <row r="983" spans="1:6" x14ac:dyDescent="0.25">
      <c r="A983" s="3" t="s">
        <v>62</v>
      </c>
      <c r="B983" s="3" t="str">
        <f>IFERROR(INDEX(Clients[Client_Name],MATCH(Table2[[#This Row],[Client_Code]],Clients[Client_Code],0)),"")</f>
        <v>LO VALLEDOR</v>
      </c>
      <c r="C983" s="3">
        <v>1054</v>
      </c>
      <c r="D983" s="3" t="s">
        <v>37</v>
      </c>
      <c r="E983" s="3">
        <v>2</v>
      </c>
      <c r="F983" s="12">
        <v>240890</v>
      </c>
    </row>
    <row r="984" spans="1:6" x14ac:dyDescent="0.25">
      <c r="A984" s="3" t="s">
        <v>62</v>
      </c>
      <c r="B984" s="3" t="str">
        <f>IFERROR(INDEX(Clients[Client_Name],MATCH(Table2[[#This Row],[Client_Code]],Clients[Client_Code],0)),"")</f>
        <v>LO VALLEDOR</v>
      </c>
      <c r="C984" s="3">
        <v>1054</v>
      </c>
      <c r="D984" s="3" t="s">
        <v>149</v>
      </c>
      <c r="E984" s="3">
        <v>2</v>
      </c>
      <c r="F984" s="12">
        <v>16776440</v>
      </c>
    </row>
    <row r="985" spans="1:6" x14ac:dyDescent="0.25">
      <c r="A985" s="3" t="s">
        <v>62</v>
      </c>
      <c r="B985" s="3" t="str">
        <f>IFERROR(INDEX(Clients[Client_Name],MATCH(Table2[[#This Row],[Client_Code]],Clients[Client_Code],0)),"")</f>
        <v>LO VALLEDOR</v>
      </c>
      <c r="C985" s="3">
        <v>1054</v>
      </c>
      <c r="D985" s="3" t="s">
        <v>37</v>
      </c>
      <c r="E985" s="3">
        <v>2</v>
      </c>
      <c r="F985" s="12">
        <v>2269535</v>
      </c>
    </row>
    <row r="986" spans="1:6" x14ac:dyDescent="0.25">
      <c r="A986" s="3" t="s">
        <v>62</v>
      </c>
      <c r="B986" s="3" t="str">
        <f>IFERROR(INDEX(Clients[Client_Name],MATCH(Table2[[#This Row],[Client_Code]],Clients[Client_Code],0)),"")</f>
        <v>LO VALLEDOR</v>
      </c>
      <c r="C986" s="3">
        <v>1054</v>
      </c>
      <c r="D986" s="3" t="s">
        <v>37</v>
      </c>
      <c r="E986" s="3">
        <v>2</v>
      </c>
      <c r="F986" s="12">
        <v>329389</v>
      </c>
    </row>
    <row r="987" spans="1:6" x14ac:dyDescent="0.25">
      <c r="A987" s="3" t="s">
        <v>62</v>
      </c>
      <c r="B987" s="3" t="str">
        <f>IFERROR(INDEX(Clients[Client_Name],MATCH(Table2[[#This Row],[Client_Code]],Clients[Client_Code],0)),"")</f>
        <v>LO VALLEDOR</v>
      </c>
      <c r="C987" s="3">
        <v>1054</v>
      </c>
      <c r="D987" s="3" t="s">
        <v>37</v>
      </c>
      <c r="E987" s="3">
        <v>2</v>
      </c>
      <c r="F987" s="12">
        <v>323134</v>
      </c>
    </row>
    <row r="988" spans="1:6" x14ac:dyDescent="0.25">
      <c r="A988" s="3" t="s">
        <v>62</v>
      </c>
      <c r="B988" s="3" t="str">
        <f>IFERROR(INDEX(Clients[Client_Name],MATCH(Table2[[#This Row],[Client_Code]],Clients[Client_Code],0)),"")</f>
        <v>LO VALLEDOR</v>
      </c>
      <c r="C988" s="3">
        <v>1054</v>
      </c>
      <c r="D988" s="3" t="s">
        <v>37</v>
      </c>
      <c r="E988" s="3">
        <v>2</v>
      </c>
      <c r="F988" s="12">
        <v>438421</v>
      </c>
    </row>
    <row r="989" spans="1:6" x14ac:dyDescent="0.25">
      <c r="A989" s="3" t="s">
        <v>62</v>
      </c>
      <c r="B989" s="3" t="str">
        <f>IFERROR(INDEX(Clients[Client_Name],MATCH(Table2[[#This Row],[Client_Code]],Clients[Client_Code],0)),"")</f>
        <v>LO VALLEDOR</v>
      </c>
      <c r="C989" s="3">
        <v>1054</v>
      </c>
      <c r="D989" s="3" t="s">
        <v>38</v>
      </c>
      <c r="E989" s="3">
        <v>2</v>
      </c>
      <c r="F989" s="12">
        <v>237054</v>
      </c>
    </row>
    <row r="990" spans="1:6" x14ac:dyDescent="0.25">
      <c r="A990" s="3" t="s">
        <v>62</v>
      </c>
      <c r="B990" s="3" t="str">
        <f>IFERROR(INDEX(Clients[Client_Name],MATCH(Table2[[#This Row],[Client_Code]],Clients[Client_Code],0)),"")</f>
        <v>LO VALLEDOR</v>
      </c>
      <c r="C990" s="3">
        <v>1054</v>
      </c>
      <c r="D990" s="3" t="s">
        <v>148</v>
      </c>
      <c r="E990" s="3">
        <v>2</v>
      </c>
      <c r="F990" s="12">
        <v>6694444</v>
      </c>
    </row>
    <row r="991" spans="1:6" x14ac:dyDescent="0.25">
      <c r="A991" s="3" t="s">
        <v>62</v>
      </c>
      <c r="B991" s="3" t="str">
        <f>IFERROR(INDEX(Clients[Client_Name],MATCH(Table2[[#This Row],[Client_Code]],Clients[Client_Code],0)),"")</f>
        <v>LO VALLEDOR</v>
      </c>
      <c r="C991" s="3">
        <v>1054</v>
      </c>
      <c r="D991" s="3" t="s">
        <v>37</v>
      </c>
      <c r="E991" s="3">
        <v>2</v>
      </c>
      <c r="F991" s="12">
        <v>588270</v>
      </c>
    </row>
    <row r="992" spans="1:6" x14ac:dyDescent="0.25">
      <c r="A992" s="3" t="s">
        <v>32</v>
      </c>
      <c r="B992" s="3" t="str">
        <f>IFERROR(INDEX(Clients[Client_Name],MATCH(Table2[[#This Row],[Client_Code]],Clients[Client_Code],0)),"")</f>
        <v>SUSARON</v>
      </c>
      <c r="C992" s="3">
        <v>43</v>
      </c>
      <c r="D992" s="3" t="s">
        <v>37</v>
      </c>
      <c r="E992" s="3">
        <v>1</v>
      </c>
      <c r="F992" s="12">
        <v>3205468</v>
      </c>
    </row>
    <row r="993" spans="1:6" x14ac:dyDescent="0.25">
      <c r="A993" s="3" t="s">
        <v>32</v>
      </c>
      <c r="B993" s="3" t="str">
        <f>IFERROR(INDEX(Clients[Client_Name],MATCH(Table2[[#This Row],[Client_Code]],Clients[Client_Code],0)),"")</f>
        <v>SUSARON</v>
      </c>
      <c r="C993" s="3">
        <v>43</v>
      </c>
      <c r="D993" s="3" t="s">
        <v>37</v>
      </c>
      <c r="E993" s="3">
        <v>2</v>
      </c>
      <c r="F993" s="12">
        <v>2538655</v>
      </c>
    </row>
    <row r="994" spans="1:6" x14ac:dyDescent="0.25">
      <c r="A994" s="3" t="s">
        <v>32</v>
      </c>
      <c r="B994" s="3" t="str">
        <f>IFERROR(INDEX(Clients[Client_Name],MATCH(Table2[[#This Row],[Client_Code]],Clients[Client_Code],0)),"")</f>
        <v>SUSARON</v>
      </c>
      <c r="C994" s="3">
        <v>43</v>
      </c>
      <c r="D994" s="3" t="s">
        <v>37</v>
      </c>
      <c r="E994" s="3">
        <v>3</v>
      </c>
      <c r="F994" s="12">
        <v>5571278</v>
      </c>
    </row>
    <row r="995" spans="1:6" x14ac:dyDescent="0.25">
      <c r="A995" s="3" t="s">
        <v>32</v>
      </c>
      <c r="B995" s="3" t="str">
        <f>IFERROR(INDEX(Clients[Client_Name],MATCH(Table2[[#This Row],[Client_Code]],Clients[Client_Code],0)),"")</f>
        <v>SUSARON</v>
      </c>
      <c r="C995" s="3">
        <v>43</v>
      </c>
      <c r="D995" s="3" t="s">
        <v>37</v>
      </c>
      <c r="E995" s="3">
        <v>4</v>
      </c>
      <c r="F995" s="12">
        <v>1474498</v>
      </c>
    </row>
    <row r="996" spans="1:6" x14ac:dyDescent="0.25">
      <c r="A996" s="3" t="s">
        <v>32</v>
      </c>
      <c r="B996" s="3" t="str">
        <f>IFERROR(INDEX(Clients[Client_Name],MATCH(Table2[[#This Row],[Client_Code]],Clients[Client_Code],0)),"")</f>
        <v>SUSARON</v>
      </c>
      <c r="C996" s="3">
        <v>43</v>
      </c>
      <c r="D996" s="3" t="s">
        <v>37</v>
      </c>
      <c r="E996" s="3">
        <v>5</v>
      </c>
      <c r="F996" s="12">
        <v>4445736</v>
      </c>
    </row>
    <row r="997" spans="1:6" x14ac:dyDescent="0.25">
      <c r="A997" s="3" t="s">
        <v>32</v>
      </c>
      <c r="B997" s="3" t="str">
        <f>IFERROR(INDEX(Clients[Client_Name],MATCH(Table2[[#This Row],[Client_Code]],Clients[Client_Code],0)),"")</f>
        <v>SUSARON</v>
      </c>
      <c r="C997" s="3">
        <v>43</v>
      </c>
      <c r="D997" s="3" t="s">
        <v>37</v>
      </c>
      <c r="E997" s="3">
        <v>6</v>
      </c>
      <c r="F997" s="12">
        <v>4199747</v>
      </c>
    </row>
    <row r="998" spans="1:6" x14ac:dyDescent="0.25">
      <c r="A998" s="3" t="s">
        <v>32</v>
      </c>
      <c r="B998" s="3" t="str">
        <f>IFERROR(INDEX(Clients[Client_Name],MATCH(Table2[[#This Row],[Client_Code]],Clients[Client_Code],0)),"")</f>
        <v>SUSARON</v>
      </c>
      <c r="C998" s="3">
        <v>43</v>
      </c>
      <c r="D998" s="3" t="s">
        <v>37</v>
      </c>
      <c r="E998" s="3">
        <v>7</v>
      </c>
      <c r="F998" s="12">
        <v>4858733</v>
      </c>
    </row>
    <row r="999" spans="1:6" x14ac:dyDescent="0.25">
      <c r="A999" s="3" t="s">
        <v>32</v>
      </c>
      <c r="B999" s="3" t="str">
        <f>IFERROR(INDEX(Clients[Client_Name],MATCH(Table2[[#This Row],[Client_Code]],Clients[Client_Code],0)),"")</f>
        <v>SUSARON</v>
      </c>
      <c r="C999" s="3">
        <v>43</v>
      </c>
      <c r="D999" s="3" t="s">
        <v>37</v>
      </c>
      <c r="E999" s="3">
        <v>8</v>
      </c>
      <c r="F999" s="12">
        <v>4538815</v>
      </c>
    </row>
    <row r="1000" spans="1:6" x14ac:dyDescent="0.25">
      <c r="A1000" s="3" t="s">
        <v>32</v>
      </c>
      <c r="B1000" s="3" t="str">
        <f>IFERROR(INDEX(Clients[Client_Name],MATCH(Table2[[#This Row],[Client_Code]],Clients[Client_Code],0)),"")</f>
        <v>SUSARON</v>
      </c>
      <c r="C1000" s="3">
        <v>43</v>
      </c>
      <c r="D1000" s="3" t="s">
        <v>37</v>
      </c>
      <c r="E1000" s="3">
        <v>9</v>
      </c>
      <c r="F1000" s="12">
        <v>2042800</v>
      </c>
    </row>
    <row r="1001" spans="1:6" x14ac:dyDescent="0.25">
      <c r="A1001" s="3" t="s">
        <v>32</v>
      </c>
      <c r="B1001" s="3" t="str">
        <f>IFERROR(INDEX(Clients[Client_Name],MATCH(Table2[[#This Row],[Client_Code]],Clients[Client_Code],0)),"")</f>
        <v>SUSARON</v>
      </c>
      <c r="C1001" s="3">
        <v>43</v>
      </c>
      <c r="D1001" s="3" t="s">
        <v>37</v>
      </c>
      <c r="E1001" s="3">
        <v>10</v>
      </c>
      <c r="F1001" s="12">
        <v>1608378</v>
      </c>
    </row>
    <row r="1002" spans="1:6" x14ac:dyDescent="0.25">
      <c r="A1002" s="3" t="s">
        <v>32</v>
      </c>
      <c r="B1002" s="3" t="str">
        <f>IFERROR(INDEX(Clients[Client_Name],MATCH(Table2[[#This Row],[Client_Code]],Clients[Client_Code],0)),"")</f>
        <v>SUSARON</v>
      </c>
      <c r="C1002" s="3">
        <v>43</v>
      </c>
      <c r="D1002" s="3" t="s">
        <v>37</v>
      </c>
      <c r="E1002" s="3">
        <v>11</v>
      </c>
      <c r="F1002" s="12">
        <v>924472</v>
      </c>
    </row>
    <row r="1003" spans="1:6" x14ac:dyDescent="0.25">
      <c r="A1003" s="3" t="s">
        <v>32</v>
      </c>
      <c r="B1003" s="3" t="str">
        <f>IFERROR(INDEX(Clients[Client_Name],MATCH(Table2[[#This Row],[Client_Code]],Clients[Client_Code],0)),"")</f>
        <v>SUSARON</v>
      </c>
      <c r="C1003" s="3">
        <v>43</v>
      </c>
      <c r="D1003" s="3" t="s">
        <v>37</v>
      </c>
      <c r="E1003" s="3">
        <v>12</v>
      </c>
      <c r="F1003" s="12">
        <v>3754820</v>
      </c>
    </row>
    <row r="1004" spans="1:6" x14ac:dyDescent="0.25">
      <c r="A1004" s="3" t="s">
        <v>32</v>
      </c>
      <c r="B1004" s="3" t="str">
        <f>IFERROR(INDEX(Clients[Client_Name],MATCH(Table2[[#This Row],[Client_Code]],Clients[Client_Code],0)),"")</f>
        <v>TECNOLOGIA Y ALIMENTOS</v>
      </c>
      <c r="C1004" s="3">
        <v>2</v>
      </c>
      <c r="D1004" s="3" t="s">
        <v>37</v>
      </c>
      <c r="E1004" s="3">
        <v>1</v>
      </c>
      <c r="F1004" s="12">
        <v>0</v>
      </c>
    </row>
    <row r="1005" spans="1:6" x14ac:dyDescent="0.25">
      <c r="A1005" s="3" t="s">
        <v>32</v>
      </c>
      <c r="B1005" s="3" t="str">
        <f>IFERROR(INDEX(Clients[Client_Name],MATCH(Table2[[#This Row],[Client_Code]],Clients[Client_Code],0)),"")</f>
        <v>TECNOLOGIA Y ALIMENTOS</v>
      </c>
      <c r="C1005" s="3">
        <v>2</v>
      </c>
      <c r="D1005" s="3" t="s">
        <v>37</v>
      </c>
      <c r="E1005" s="3">
        <v>2</v>
      </c>
      <c r="F1005" s="12">
        <v>0</v>
      </c>
    </row>
    <row r="1006" spans="1:6" x14ac:dyDescent="0.25">
      <c r="A1006" s="3" t="s">
        <v>32</v>
      </c>
      <c r="B1006" s="3" t="str">
        <f>IFERROR(INDEX(Clients[Client_Name],MATCH(Table2[[#This Row],[Client_Code]],Clients[Client_Code],0)),"")</f>
        <v>TECNOLOGIA Y ALIMENTOS</v>
      </c>
      <c r="C1006" s="3">
        <v>2</v>
      </c>
      <c r="D1006" s="3" t="s">
        <v>37</v>
      </c>
      <c r="E1006" s="3">
        <v>3</v>
      </c>
      <c r="F1006" s="12">
        <v>0</v>
      </c>
    </row>
    <row r="1007" spans="1:6" x14ac:dyDescent="0.25">
      <c r="A1007" s="3" t="s">
        <v>32</v>
      </c>
      <c r="B1007" s="3" t="str">
        <f>IFERROR(INDEX(Clients[Client_Name],MATCH(Table2[[#This Row],[Client_Code]],Clients[Client_Code],0)),"")</f>
        <v>TECNOLOGIA Y ALIMENTOS</v>
      </c>
      <c r="C1007" s="3">
        <v>2</v>
      </c>
      <c r="D1007" s="3" t="s">
        <v>37</v>
      </c>
      <c r="E1007" s="3">
        <v>4</v>
      </c>
      <c r="F1007" s="12">
        <v>0</v>
      </c>
    </row>
    <row r="1008" spans="1:6" x14ac:dyDescent="0.25">
      <c r="A1008" s="3" t="s">
        <v>32</v>
      </c>
      <c r="B1008" s="3" t="str">
        <f>IFERROR(INDEX(Clients[Client_Name],MATCH(Table2[[#This Row],[Client_Code]],Clients[Client_Code],0)),"")</f>
        <v>TECNOLOGIA Y ALIMENTOS</v>
      </c>
      <c r="C1008" s="3">
        <v>2</v>
      </c>
      <c r="D1008" s="3" t="s">
        <v>37</v>
      </c>
      <c r="E1008" s="3">
        <v>5</v>
      </c>
      <c r="F1008" s="12">
        <v>0</v>
      </c>
    </row>
    <row r="1009" spans="1:6" x14ac:dyDescent="0.25">
      <c r="A1009" s="3" t="s">
        <v>32</v>
      </c>
      <c r="B1009" s="3" t="str">
        <f>IFERROR(INDEX(Clients[Client_Name],MATCH(Table2[[#This Row],[Client_Code]],Clients[Client_Code],0)),"")</f>
        <v>TECNOLOGIA Y ALIMENTOS</v>
      </c>
      <c r="C1009" s="3">
        <v>2</v>
      </c>
      <c r="D1009" s="3" t="s">
        <v>37</v>
      </c>
      <c r="E1009" s="3">
        <v>6</v>
      </c>
      <c r="F1009" s="12">
        <v>0</v>
      </c>
    </row>
    <row r="1010" spans="1:6" x14ac:dyDescent="0.25">
      <c r="A1010" s="3" t="s">
        <v>32</v>
      </c>
      <c r="B1010" s="3" t="str">
        <f>IFERROR(INDEX(Clients[Client_Name],MATCH(Table2[[#This Row],[Client_Code]],Clients[Client_Code],0)),"")</f>
        <v>TECNOLOGIA Y ALIMENTOS</v>
      </c>
      <c r="C1010" s="3">
        <v>2</v>
      </c>
      <c r="D1010" s="3" t="s">
        <v>37</v>
      </c>
      <c r="E1010" s="3">
        <v>7</v>
      </c>
      <c r="F1010" s="12">
        <v>0</v>
      </c>
    </row>
    <row r="1011" spans="1:6" x14ac:dyDescent="0.25">
      <c r="A1011" s="3" t="s">
        <v>32</v>
      </c>
      <c r="B1011" s="3" t="str">
        <f>IFERROR(INDEX(Clients[Client_Name],MATCH(Table2[[#This Row],[Client_Code]],Clients[Client_Code],0)),"")</f>
        <v>TECNOLOGIA Y ALIMENTOS</v>
      </c>
      <c r="C1011" s="3">
        <v>2</v>
      </c>
      <c r="D1011" s="3" t="s">
        <v>37</v>
      </c>
      <c r="E1011" s="3">
        <v>8</v>
      </c>
      <c r="F1011" s="12">
        <v>0</v>
      </c>
    </row>
    <row r="1012" spans="1:6" x14ac:dyDescent="0.25">
      <c r="A1012" s="3" t="s">
        <v>32</v>
      </c>
      <c r="B1012" s="3" t="str">
        <f>IFERROR(INDEX(Clients[Client_Name],MATCH(Table2[[#This Row],[Client_Code]],Clients[Client_Code],0)),"")</f>
        <v>TECNOLOGIA Y ALIMENTOS</v>
      </c>
      <c r="C1012" s="3">
        <v>2</v>
      </c>
      <c r="D1012" s="3" t="s">
        <v>37</v>
      </c>
      <c r="E1012" s="3">
        <v>10</v>
      </c>
      <c r="F1012" s="12">
        <v>0</v>
      </c>
    </row>
    <row r="1013" spans="1:6" x14ac:dyDescent="0.25">
      <c r="A1013" s="3" t="s">
        <v>32</v>
      </c>
      <c r="B1013" s="3" t="str">
        <f>IFERROR(INDEX(Clients[Client_Name],MATCH(Table2[[#This Row],[Client_Code]],Clients[Client_Code],0)),"")</f>
        <v>TECNOLOGIA Y ALIMENTOS</v>
      </c>
      <c r="C1013" s="3">
        <v>2</v>
      </c>
      <c r="D1013" s="3" t="s">
        <v>37</v>
      </c>
      <c r="E1013" s="3">
        <v>11</v>
      </c>
      <c r="F1013" s="12">
        <v>0</v>
      </c>
    </row>
    <row r="1014" spans="1:6" x14ac:dyDescent="0.25">
      <c r="A1014" s="3" t="s">
        <v>32</v>
      </c>
      <c r="B1014" s="3" t="str">
        <f>IFERROR(INDEX(Clients[Client_Name],MATCH(Table2[[#This Row],[Client_Code]],Clients[Client_Code],0)),"")</f>
        <v>TECNOLOGIA Y ALIMENTOS</v>
      </c>
      <c r="C1014" s="3">
        <v>2</v>
      </c>
      <c r="D1014" s="3" t="s">
        <v>37</v>
      </c>
      <c r="E1014" s="3">
        <v>12</v>
      </c>
      <c r="F1014" s="12">
        <v>0</v>
      </c>
    </row>
    <row r="1015" spans="1:6" x14ac:dyDescent="0.25">
      <c r="A1015" s="3" t="s">
        <v>32</v>
      </c>
      <c r="B1015" s="3" t="str">
        <f>IFERROR(INDEX(Clients[Client_Name],MATCH(Table2[[#This Row],[Client_Code]],Clients[Client_Code],0)),"")</f>
        <v>TOTTUS</v>
      </c>
      <c r="C1015" s="3">
        <v>44</v>
      </c>
      <c r="D1015" s="3" t="s">
        <v>37</v>
      </c>
      <c r="E1015" s="3">
        <v>1</v>
      </c>
      <c r="F1015" s="12">
        <v>0</v>
      </c>
    </row>
    <row r="1016" spans="1:6" x14ac:dyDescent="0.25">
      <c r="A1016" s="3" t="s">
        <v>32</v>
      </c>
      <c r="B1016" s="3" t="str">
        <f>IFERROR(INDEX(Clients[Client_Name],MATCH(Table2[[#This Row],[Client_Code]],Clients[Client_Code],0)),"")</f>
        <v>TOTTUS</v>
      </c>
      <c r="C1016" s="3">
        <v>44</v>
      </c>
      <c r="D1016" s="3" t="s">
        <v>37</v>
      </c>
      <c r="E1016" s="3">
        <v>2</v>
      </c>
      <c r="F1016" s="12">
        <v>0</v>
      </c>
    </row>
    <row r="1017" spans="1:6" x14ac:dyDescent="0.25">
      <c r="A1017" s="3" t="s">
        <v>32</v>
      </c>
      <c r="B1017" s="3" t="str">
        <f>IFERROR(INDEX(Clients[Client_Name],MATCH(Table2[[#This Row],[Client_Code]],Clients[Client_Code],0)),"")</f>
        <v>TOTTUS</v>
      </c>
      <c r="C1017" s="3">
        <v>44</v>
      </c>
      <c r="D1017" s="3" t="s">
        <v>37</v>
      </c>
      <c r="E1017" s="3">
        <v>3</v>
      </c>
      <c r="F1017" s="12">
        <v>0</v>
      </c>
    </row>
    <row r="1018" spans="1:6" x14ac:dyDescent="0.25">
      <c r="A1018" s="3" t="s">
        <v>32</v>
      </c>
      <c r="B1018" s="3" t="str">
        <f>IFERROR(INDEX(Clients[Client_Name],MATCH(Table2[[#This Row],[Client_Code]],Clients[Client_Code],0)),"")</f>
        <v>TOTTUS</v>
      </c>
      <c r="C1018" s="3">
        <v>44</v>
      </c>
      <c r="D1018" s="3" t="s">
        <v>37</v>
      </c>
      <c r="E1018" s="3">
        <v>4</v>
      </c>
      <c r="F1018" s="12">
        <v>0</v>
      </c>
    </row>
    <row r="1019" spans="1:6" x14ac:dyDescent="0.25">
      <c r="A1019" s="3" t="s">
        <v>32</v>
      </c>
      <c r="B1019" s="3" t="str">
        <f>IFERROR(INDEX(Clients[Client_Name],MATCH(Table2[[#This Row],[Client_Code]],Clients[Client_Code],0)),"")</f>
        <v>TOTTUS</v>
      </c>
      <c r="C1019" s="3">
        <v>44</v>
      </c>
      <c r="D1019" s="3" t="s">
        <v>37</v>
      </c>
      <c r="E1019" s="3">
        <v>5</v>
      </c>
      <c r="F1019" s="12">
        <v>0</v>
      </c>
    </row>
    <row r="1020" spans="1:6" x14ac:dyDescent="0.25">
      <c r="A1020" s="3" t="s">
        <v>32</v>
      </c>
      <c r="B1020" s="3" t="str">
        <f>IFERROR(INDEX(Clients[Client_Name],MATCH(Table2[[#This Row],[Client_Code]],Clients[Client_Code],0)),"")</f>
        <v>TOTTUS</v>
      </c>
      <c r="C1020" s="3">
        <v>44</v>
      </c>
      <c r="D1020" s="3" t="s">
        <v>37</v>
      </c>
      <c r="E1020" s="3">
        <v>6</v>
      </c>
      <c r="F1020" s="12">
        <v>0</v>
      </c>
    </row>
    <row r="1021" spans="1:6" x14ac:dyDescent="0.25">
      <c r="A1021" s="3" t="s">
        <v>32</v>
      </c>
      <c r="B1021" s="3" t="str">
        <f>IFERROR(INDEX(Clients[Client_Name],MATCH(Table2[[#This Row],[Client_Code]],Clients[Client_Code],0)),"")</f>
        <v>TOTTUS</v>
      </c>
      <c r="C1021" s="3">
        <v>44</v>
      </c>
      <c r="D1021" s="3" t="s">
        <v>37</v>
      </c>
      <c r="E1021" s="3">
        <v>7</v>
      </c>
      <c r="F1021" s="12">
        <v>0</v>
      </c>
    </row>
    <row r="1022" spans="1:6" x14ac:dyDescent="0.25">
      <c r="A1022" s="3" t="s">
        <v>32</v>
      </c>
      <c r="B1022" s="3" t="str">
        <f>IFERROR(INDEX(Clients[Client_Name],MATCH(Table2[[#This Row],[Client_Code]],Clients[Client_Code],0)),"")</f>
        <v>TOTTUS</v>
      </c>
      <c r="C1022" s="3">
        <v>44</v>
      </c>
      <c r="D1022" s="3" t="s">
        <v>37</v>
      </c>
      <c r="E1022" s="3">
        <v>8</v>
      </c>
      <c r="F1022" s="12">
        <v>0</v>
      </c>
    </row>
    <row r="1023" spans="1:6" x14ac:dyDescent="0.25">
      <c r="A1023" s="3" t="s">
        <v>32</v>
      </c>
      <c r="B1023" s="3" t="str">
        <f>IFERROR(INDEX(Clients[Client_Name],MATCH(Table2[[#This Row],[Client_Code]],Clients[Client_Code],0)),"")</f>
        <v>TOTTUS</v>
      </c>
      <c r="C1023" s="3">
        <v>44</v>
      </c>
      <c r="D1023" s="3" t="s">
        <v>37</v>
      </c>
      <c r="E1023" s="3">
        <v>9</v>
      </c>
      <c r="F1023" s="12">
        <v>0</v>
      </c>
    </row>
    <row r="1024" spans="1:6" x14ac:dyDescent="0.25">
      <c r="A1024" s="3" t="s">
        <v>32</v>
      </c>
      <c r="B1024" s="3" t="str">
        <f>IFERROR(INDEX(Clients[Client_Name],MATCH(Table2[[#This Row],[Client_Code]],Clients[Client_Code],0)),"")</f>
        <v>TOTTUS</v>
      </c>
      <c r="C1024" s="3">
        <v>44</v>
      </c>
      <c r="D1024" s="3" t="s">
        <v>37</v>
      </c>
      <c r="E1024" s="3">
        <v>10</v>
      </c>
      <c r="F1024" s="12">
        <v>0</v>
      </c>
    </row>
    <row r="1025" spans="1:6" x14ac:dyDescent="0.25">
      <c r="A1025" s="3" t="s">
        <v>32</v>
      </c>
      <c r="B1025" s="3" t="str">
        <f>IFERROR(INDEX(Clients[Client_Name],MATCH(Table2[[#This Row],[Client_Code]],Clients[Client_Code],0)),"")</f>
        <v>TOTTUS</v>
      </c>
      <c r="C1025" s="3">
        <v>44</v>
      </c>
      <c r="D1025" s="3" t="s">
        <v>37</v>
      </c>
      <c r="E1025" s="3">
        <v>11</v>
      </c>
      <c r="F1025" s="12">
        <v>0</v>
      </c>
    </row>
    <row r="1026" spans="1:6" x14ac:dyDescent="0.25">
      <c r="A1026" s="3" t="s">
        <v>32</v>
      </c>
      <c r="B1026" s="3" t="str">
        <f>IFERROR(INDEX(Clients[Client_Name],MATCH(Table2[[#This Row],[Client_Code]],Clients[Client_Code],0)),"")</f>
        <v>TOTTUS</v>
      </c>
      <c r="C1026" s="3">
        <v>44</v>
      </c>
      <c r="D1026" s="3" t="s">
        <v>37</v>
      </c>
      <c r="E1026" s="3">
        <v>12</v>
      </c>
      <c r="F1026" s="12">
        <v>284877</v>
      </c>
    </row>
    <row r="1027" spans="1:6" x14ac:dyDescent="0.25">
      <c r="A1027" s="3" t="s">
        <v>32</v>
      </c>
      <c r="B1027" s="3" t="str">
        <f>IFERROR(INDEX(Clients[Client_Name],MATCH(Table2[[#This Row],[Client_Code]],Clients[Client_Code],0)),"")</f>
        <v>TRENDY</v>
      </c>
      <c r="C1027" s="3">
        <v>45</v>
      </c>
      <c r="D1027" s="3" t="s">
        <v>37</v>
      </c>
      <c r="E1027" s="3">
        <v>1</v>
      </c>
      <c r="F1027" s="12">
        <v>9693300</v>
      </c>
    </row>
    <row r="1028" spans="1:6" x14ac:dyDescent="0.25">
      <c r="A1028" s="3" t="s">
        <v>32</v>
      </c>
      <c r="B1028" s="3" t="str">
        <f>IFERROR(INDEX(Clients[Client_Name],MATCH(Table2[[#This Row],[Client_Code]],Clients[Client_Code],0)),"")</f>
        <v>TRENDY</v>
      </c>
      <c r="C1028" s="3">
        <v>45</v>
      </c>
      <c r="D1028" s="3" t="s">
        <v>37</v>
      </c>
      <c r="E1028" s="3">
        <v>2</v>
      </c>
      <c r="F1028" s="12">
        <v>6923475</v>
      </c>
    </row>
    <row r="1029" spans="1:6" x14ac:dyDescent="0.25">
      <c r="A1029" s="3" t="s">
        <v>32</v>
      </c>
      <c r="B1029" s="3" t="str">
        <f>IFERROR(INDEX(Clients[Client_Name],MATCH(Table2[[#This Row],[Client_Code]],Clients[Client_Code],0)),"")</f>
        <v>TRENDY</v>
      </c>
      <c r="C1029" s="3">
        <v>45</v>
      </c>
      <c r="D1029" s="3" t="s">
        <v>37</v>
      </c>
      <c r="E1029" s="3">
        <v>3</v>
      </c>
      <c r="F1029" s="12">
        <v>5834478</v>
      </c>
    </row>
    <row r="1030" spans="1:6" x14ac:dyDescent="0.25">
      <c r="A1030" s="3" t="s">
        <v>32</v>
      </c>
      <c r="B1030" s="3" t="str">
        <f>IFERROR(INDEX(Clients[Client_Name],MATCH(Table2[[#This Row],[Client_Code]],Clients[Client_Code],0)),"")</f>
        <v>TRENDY</v>
      </c>
      <c r="C1030" s="3">
        <v>45</v>
      </c>
      <c r="D1030" s="3" t="s">
        <v>37</v>
      </c>
      <c r="E1030" s="3">
        <v>4</v>
      </c>
      <c r="F1030" s="12">
        <v>2966140</v>
      </c>
    </row>
    <row r="1031" spans="1:6" x14ac:dyDescent="0.25">
      <c r="A1031" s="3" t="s">
        <v>32</v>
      </c>
      <c r="B1031" s="3" t="str">
        <f>IFERROR(INDEX(Clients[Client_Name],MATCH(Table2[[#This Row],[Client_Code]],Clients[Client_Code],0)),"")</f>
        <v>TRENDY</v>
      </c>
      <c r="C1031" s="3">
        <v>45</v>
      </c>
      <c r="D1031" s="3" t="s">
        <v>37</v>
      </c>
      <c r="E1031" s="3">
        <v>5</v>
      </c>
      <c r="F1031" s="12">
        <v>0</v>
      </c>
    </row>
    <row r="1032" spans="1:6" x14ac:dyDescent="0.25">
      <c r="A1032" s="3" t="s">
        <v>32</v>
      </c>
      <c r="B1032" s="3" t="str">
        <f>IFERROR(INDEX(Clients[Client_Name],MATCH(Table2[[#This Row],[Client_Code]],Clients[Client_Code],0)),"")</f>
        <v>TRENDY</v>
      </c>
      <c r="C1032" s="3">
        <v>45</v>
      </c>
      <c r="D1032" s="3" t="s">
        <v>37</v>
      </c>
      <c r="E1032" s="3">
        <v>8</v>
      </c>
      <c r="F1032" s="12">
        <v>5169672</v>
      </c>
    </row>
    <row r="1033" spans="1:6" x14ac:dyDescent="0.25">
      <c r="A1033" s="3" t="s">
        <v>32</v>
      </c>
      <c r="B1033" s="3" t="str">
        <f>IFERROR(INDEX(Clients[Client_Name],MATCH(Table2[[#This Row],[Client_Code]],Clients[Client_Code],0)),"")</f>
        <v>TRENDY</v>
      </c>
      <c r="C1033" s="3">
        <v>45</v>
      </c>
      <c r="D1033" s="3" t="s">
        <v>37</v>
      </c>
      <c r="E1033" s="3">
        <v>9</v>
      </c>
      <c r="F1033" s="12">
        <v>1222212</v>
      </c>
    </row>
    <row r="1034" spans="1:6" x14ac:dyDescent="0.25">
      <c r="A1034" s="3" t="s">
        <v>32</v>
      </c>
      <c r="B1034" s="3" t="str">
        <f>IFERROR(INDEX(Clients[Client_Name],MATCH(Table2[[#This Row],[Client_Code]],Clients[Client_Code],0)),"")</f>
        <v>TRENDY</v>
      </c>
      <c r="C1034" s="3">
        <v>45</v>
      </c>
      <c r="D1034" s="3" t="s">
        <v>37</v>
      </c>
      <c r="E1034" s="3">
        <v>10</v>
      </c>
      <c r="F1034" s="12">
        <v>3372008</v>
      </c>
    </row>
    <row r="1035" spans="1:6" x14ac:dyDescent="0.25">
      <c r="A1035" s="3" t="s">
        <v>32</v>
      </c>
      <c r="B1035" s="3" t="str">
        <f>IFERROR(INDEX(Clients[Client_Name],MATCH(Table2[[#This Row],[Client_Code]],Clients[Client_Code],0)),"")</f>
        <v>TRENDY</v>
      </c>
      <c r="C1035" s="3">
        <v>45</v>
      </c>
      <c r="D1035" s="3" t="s">
        <v>37</v>
      </c>
      <c r="E1035" s="3">
        <v>11</v>
      </c>
      <c r="F1035" s="12">
        <v>8423464</v>
      </c>
    </row>
    <row r="1036" spans="1:6" x14ac:dyDescent="0.25">
      <c r="A1036" s="3" t="s">
        <v>32</v>
      </c>
      <c r="B1036" s="3" t="str">
        <f>IFERROR(INDEX(Clients[Client_Name],MATCH(Table2[[#This Row],[Client_Code]],Clients[Client_Code],0)),"")</f>
        <v>TRENDY</v>
      </c>
      <c r="C1036" s="3">
        <v>45</v>
      </c>
      <c r="D1036" s="3" t="s">
        <v>37</v>
      </c>
      <c r="E1036" s="3">
        <v>12</v>
      </c>
      <c r="F1036" s="12">
        <v>9564744</v>
      </c>
    </row>
    <row r="1037" spans="1:6" x14ac:dyDescent="0.25">
      <c r="A1037" s="3" t="s">
        <v>32</v>
      </c>
      <c r="B1037" s="3" t="str">
        <f>IFERROR(INDEX(Clients[Client_Name],MATCH(Table2[[#This Row],[Client_Code]],Clients[Client_Code],0)),"")</f>
        <v>VITAL JUGOS</v>
      </c>
      <c r="C1037" s="3">
        <v>48</v>
      </c>
      <c r="D1037" s="3" t="s">
        <v>37</v>
      </c>
      <c r="E1037" s="3">
        <v>1</v>
      </c>
      <c r="F1037" s="12">
        <v>156024</v>
      </c>
    </row>
    <row r="1038" spans="1:6" x14ac:dyDescent="0.25">
      <c r="A1038" s="3" t="s">
        <v>32</v>
      </c>
      <c r="B1038" s="3" t="str">
        <f>IFERROR(INDEX(Clients[Client_Name],MATCH(Table2[[#This Row],[Client_Code]],Clients[Client_Code],0)),"")</f>
        <v>VITAL JUGOS</v>
      </c>
      <c r="C1038" s="3">
        <v>48</v>
      </c>
      <c r="D1038" s="3" t="s">
        <v>37</v>
      </c>
      <c r="E1038" s="3">
        <v>2</v>
      </c>
      <c r="F1038" s="12">
        <v>0</v>
      </c>
    </row>
    <row r="1039" spans="1:6" x14ac:dyDescent="0.25">
      <c r="A1039" s="3" t="s">
        <v>32</v>
      </c>
      <c r="B1039" s="3" t="str">
        <f>IFERROR(INDEX(Clients[Client_Name],MATCH(Table2[[#This Row],[Client_Code]],Clients[Client_Code],0)),"")</f>
        <v>VITAL JUGOS</v>
      </c>
      <c r="C1039" s="3">
        <v>48</v>
      </c>
      <c r="D1039" s="3" t="s">
        <v>37</v>
      </c>
      <c r="E1039" s="3">
        <v>3</v>
      </c>
      <c r="F1039" s="12">
        <v>0</v>
      </c>
    </row>
    <row r="1040" spans="1:6" x14ac:dyDescent="0.25">
      <c r="A1040" s="3" t="s">
        <v>32</v>
      </c>
      <c r="B1040" s="3" t="str">
        <f>IFERROR(INDEX(Clients[Client_Name],MATCH(Table2[[#This Row],[Client_Code]],Clients[Client_Code],0)),"")</f>
        <v>VITAL JUGOS</v>
      </c>
      <c r="C1040" s="3">
        <v>48</v>
      </c>
      <c r="D1040" s="3" t="s">
        <v>37</v>
      </c>
      <c r="E1040" s="3">
        <v>4</v>
      </c>
      <c r="F1040" s="12">
        <v>0</v>
      </c>
    </row>
    <row r="1041" spans="1:6" x14ac:dyDescent="0.25">
      <c r="A1041" s="3" t="s">
        <v>32</v>
      </c>
      <c r="B1041" s="3" t="str">
        <f>IFERROR(INDEX(Clients[Client_Name],MATCH(Table2[[#This Row],[Client_Code]],Clients[Client_Code],0)),"")</f>
        <v>VITAL JUGOS</v>
      </c>
      <c r="C1041" s="3">
        <v>48</v>
      </c>
      <c r="D1041" s="3" t="s">
        <v>37</v>
      </c>
      <c r="E1041" s="3">
        <v>5</v>
      </c>
      <c r="F1041" s="12">
        <v>0</v>
      </c>
    </row>
    <row r="1042" spans="1:6" x14ac:dyDescent="0.25">
      <c r="A1042" s="3" t="s">
        <v>32</v>
      </c>
      <c r="B1042" s="3" t="str">
        <f>IFERROR(INDEX(Clients[Client_Name],MATCH(Table2[[#This Row],[Client_Code]],Clients[Client_Code],0)),"")</f>
        <v>VITAL JUGOS</v>
      </c>
      <c r="C1042" s="3">
        <v>48</v>
      </c>
      <c r="D1042" s="3" t="s">
        <v>37</v>
      </c>
      <c r="E1042" s="3">
        <v>6</v>
      </c>
      <c r="F1042" s="12">
        <v>0</v>
      </c>
    </row>
    <row r="1043" spans="1:6" x14ac:dyDescent="0.25">
      <c r="A1043" s="3" t="s">
        <v>32</v>
      </c>
      <c r="B1043" s="3" t="str">
        <f>IFERROR(INDEX(Clients[Client_Name],MATCH(Table2[[#This Row],[Client_Code]],Clients[Client_Code],0)),"")</f>
        <v>VITAL JUGOS</v>
      </c>
      <c r="C1043" s="3">
        <v>48</v>
      </c>
      <c r="D1043" s="3" t="s">
        <v>37</v>
      </c>
      <c r="E1043" s="3">
        <v>7</v>
      </c>
      <c r="F1043" s="12">
        <v>0</v>
      </c>
    </row>
    <row r="1044" spans="1:6" x14ac:dyDescent="0.25">
      <c r="A1044" s="3" t="s">
        <v>32</v>
      </c>
      <c r="B1044" s="3" t="str">
        <f>IFERROR(INDEX(Clients[Client_Name],MATCH(Table2[[#This Row],[Client_Code]],Clients[Client_Code],0)),"")</f>
        <v>VITAL JUGOS</v>
      </c>
      <c r="C1044" s="3">
        <v>48</v>
      </c>
      <c r="D1044" s="3" t="s">
        <v>37</v>
      </c>
      <c r="E1044" s="3">
        <v>8</v>
      </c>
      <c r="F1044" s="12">
        <v>0</v>
      </c>
    </row>
    <row r="1045" spans="1:6" x14ac:dyDescent="0.25">
      <c r="A1045" s="3" t="s">
        <v>32</v>
      </c>
      <c r="B1045" s="3" t="str">
        <f>IFERROR(INDEX(Clients[Client_Name],MATCH(Table2[[#This Row],[Client_Code]],Clients[Client_Code],0)),"")</f>
        <v>VITAL JUGOS</v>
      </c>
      <c r="C1045" s="3">
        <v>48</v>
      </c>
      <c r="D1045" s="3" t="s">
        <v>37</v>
      </c>
      <c r="E1045" s="3">
        <v>9</v>
      </c>
      <c r="F1045" s="12">
        <v>0</v>
      </c>
    </row>
    <row r="1046" spans="1:6" x14ac:dyDescent="0.25">
      <c r="A1046" s="3" t="s">
        <v>32</v>
      </c>
      <c r="B1046" s="3" t="str">
        <f>IFERROR(INDEX(Clients[Client_Name],MATCH(Table2[[#This Row],[Client_Code]],Clients[Client_Code],0)),"")</f>
        <v>VITAL JUGOS</v>
      </c>
      <c r="C1046" s="3">
        <v>48</v>
      </c>
      <c r="D1046" s="3" t="s">
        <v>37</v>
      </c>
      <c r="E1046" s="3">
        <v>10</v>
      </c>
      <c r="F1046" s="12">
        <v>0</v>
      </c>
    </row>
    <row r="1047" spans="1:6" x14ac:dyDescent="0.25">
      <c r="A1047" s="3" t="s">
        <v>32</v>
      </c>
      <c r="B1047" s="3" t="str">
        <f>IFERROR(INDEX(Clients[Client_Name],MATCH(Table2[[#This Row],[Client_Code]],Clients[Client_Code],0)),"")</f>
        <v>VITAL JUGOS</v>
      </c>
      <c r="C1047" s="3">
        <v>48</v>
      </c>
      <c r="D1047" s="3" t="s">
        <v>37</v>
      </c>
      <c r="E1047" s="3">
        <v>11</v>
      </c>
      <c r="F1047" s="12">
        <v>0</v>
      </c>
    </row>
    <row r="1048" spans="1:6" x14ac:dyDescent="0.25">
      <c r="A1048" s="3" t="s">
        <v>32</v>
      </c>
      <c r="B1048" s="3" t="str">
        <f>IFERROR(INDEX(Clients[Client_Name],MATCH(Table2[[#This Row],[Client_Code]],Clients[Client_Code],0)),"")</f>
        <v>VITAL JUGOS</v>
      </c>
      <c r="C1048" s="3">
        <v>48</v>
      </c>
      <c r="D1048" s="3" t="s">
        <v>37</v>
      </c>
      <c r="E1048" s="3">
        <v>12</v>
      </c>
      <c r="F1048" s="12">
        <v>0</v>
      </c>
    </row>
    <row r="1049" spans="1:6" x14ac:dyDescent="0.25">
      <c r="A1049" s="3" t="s">
        <v>32</v>
      </c>
      <c r="B1049" s="3" t="str">
        <f>IFERROR(INDEX(Clients[Client_Name],MATCH(Table2[[#This Row],[Client_Code]],Clients[Client_Code],0)),"")</f>
        <v>WALMART</v>
      </c>
      <c r="C1049" s="3">
        <v>49</v>
      </c>
      <c r="D1049" s="3" t="s">
        <v>37</v>
      </c>
      <c r="E1049" s="3">
        <v>1</v>
      </c>
      <c r="F1049" s="12">
        <v>1864643</v>
      </c>
    </row>
    <row r="1050" spans="1:6" x14ac:dyDescent="0.25">
      <c r="A1050" s="3" t="s">
        <v>32</v>
      </c>
      <c r="B1050" s="3" t="str">
        <f>IFERROR(INDEX(Clients[Client_Name],MATCH(Table2[[#This Row],[Client_Code]],Clients[Client_Code],0)),"")</f>
        <v>WALMART</v>
      </c>
      <c r="C1050" s="3">
        <v>49</v>
      </c>
      <c r="D1050" s="3" t="s">
        <v>37</v>
      </c>
      <c r="E1050" s="3">
        <v>2</v>
      </c>
      <c r="F1050" s="12">
        <v>1815596</v>
      </c>
    </row>
    <row r="1051" spans="1:6" x14ac:dyDescent="0.25">
      <c r="A1051" s="3" t="s">
        <v>32</v>
      </c>
      <c r="B1051" s="3" t="str">
        <f>IFERROR(INDEX(Clients[Client_Name],MATCH(Table2[[#This Row],[Client_Code]],Clients[Client_Code],0)),"")</f>
        <v>WALMART</v>
      </c>
      <c r="C1051" s="3">
        <v>49</v>
      </c>
      <c r="D1051" s="3" t="s">
        <v>37</v>
      </c>
      <c r="E1051" s="3">
        <v>3</v>
      </c>
      <c r="F1051" s="12">
        <v>4227291</v>
      </c>
    </row>
    <row r="1052" spans="1:6" x14ac:dyDescent="0.25">
      <c r="A1052" s="3" t="s">
        <v>32</v>
      </c>
      <c r="B1052" s="3" t="str">
        <f>IFERROR(INDEX(Clients[Client_Name],MATCH(Table2[[#This Row],[Client_Code]],Clients[Client_Code],0)),"")</f>
        <v>WALMART</v>
      </c>
      <c r="C1052" s="3">
        <v>49</v>
      </c>
      <c r="D1052" s="3" t="s">
        <v>37</v>
      </c>
      <c r="E1052" s="3">
        <v>4</v>
      </c>
      <c r="F1052" s="12">
        <v>3118506</v>
      </c>
    </row>
    <row r="1053" spans="1:6" x14ac:dyDescent="0.25">
      <c r="A1053" s="3" t="s">
        <v>32</v>
      </c>
      <c r="B1053" s="3" t="str">
        <f>IFERROR(INDEX(Clients[Client_Name],MATCH(Table2[[#This Row],[Client_Code]],Clients[Client_Code],0)),"")</f>
        <v>WALMART</v>
      </c>
      <c r="C1053" s="3">
        <v>49</v>
      </c>
      <c r="D1053" s="3" t="s">
        <v>37</v>
      </c>
      <c r="E1053" s="3">
        <v>5</v>
      </c>
      <c r="F1053" s="12">
        <v>7183254</v>
      </c>
    </row>
    <row r="1054" spans="1:6" x14ac:dyDescent="0.25">
      <c r="A1054" s="3" t="s">
        <v>32</v>
      </c>
      <c r="B1054" s="3" t="str">
        <f>IFERROR(INDEX(Clients[Client_Name],MATCH(Table2[[#This Row],[Client_Code]],Clients[Client_Code],0)),"")</f>
        <v>WALMART</v>
      </c>
      <c r="C1054" s="3">
        <v>49</v>
      </c>
      <c r="D1054" s="3" t="s">
        <v>37</v>
      </c>
      <c r="E1054" s="3">
        <v>6</v>
      </c>
      <c r="F1054" s="12">
        <v>8675286</v>
      </c>
    </row>
    <row r="1055" spans="1:6" x14ac:dyDescent="0.25">
      <c r="A1055" s="3" t="s">
        <v>32</v>
      </c>
      <c r="B1055" s="3" t="str">
        <f>IFERROR(INDEX(Clients[Client_Name],MATCH(Table2[[#This Row],[Client_Code]],Clients[Client_Code],0)),"")</f>
        <v>WALMART</v>
      </c>
      <c r="C1055" s="3">
        <v>49</v>
      </c>
      <c r="D1055" s="3" t="s">
        <v>37</v>
      </c>
      <c r="E1055" s="3">
        <v>7</v>
      </c>
      <c r="F1055" s="12">
        <v>10728384</v>
      </c>
    </row>
    <row r="1056" spans="1:6" x14ac:dyDescent="0.25">
      <c r="A1056" s="3" t="s">
        <v>32</v>
      </c>
      <c r="B1056" s="3" t="str">
        <f>IFERROR(INDEX(Clients[Client_Name],MATCH(Table2[[#This Row],[Client_Code]],Clients[Client_Code],0)),"")</f>
        <v>WALMART</v>
      </c>
      <c r="C1056" s="3">
        <v>49</v>
      </c>
      <c r="D1056" s="3" t="s">
        <v>37</v>
      </c>
      <c r="E1056" s="3">
        <v>8</v>
      </c>
      <c r="F1056" s="12">
        <v>13810260</v>
      </c>
    </row>
    <row r="1057" spans="1:6" x14ac:dyDescent="0.25">
      <c r="A1057" s="3" t="s">
        <v>32</v>
      </c>
      <c r="B1057" s="3" t="str">
        <f>IFERROR(INDEX(Clients[Client_Name],MATCH(Table2[[#This Row],[Client_Code]],Clients[Client_Code],0)),"")</f>
        <v>WALMART</v>
      </c>
      <c r="C1057" s="3">
        <v>49</v>
      </c>
      <c r="D1057" s="3" t="s">
        <v>37</v>
      </c>
      <c r="E1057" s="3">
        <v>9</v>
      </c>
      <c r="F1057" s="12">
        <v>9334054</v>
      </c>
    </row>
    <row r="1058" spans="1:6" x14ac:dyDescent="0.25">
      <c r="A1058" s="3" t="s">
        <v>32</v>
      </c>
      <c r="B1058" s="3" t="str">
        <f>IFERROR(INDEX(Clients[Client_Name],MATCH(Table2[[#This Row],[Client_Code]],Clients[Client_Code],0)),"")</f>
        <v>WALMART</v>
      </c>
      <c r="C1058" s="3">
        <v>49</v>
      </c>
      <c r="D1058" s="3" t="s">
        <v>37</v>
      </c>
      <c r="E1058" s="3">
        <v>10</v>
      </c>
      <c r="F1058" s="12">
        <v>9512274</v>
      </c>
    </row>
    <row r="1059" spans="1:6" x14ac:dyDescent="0.25">
      <c r="A1059" s="3" t="s">
        <v>32</v>
      </c>
      <c r="B1059" s="3" t="str">
        <f>IFERROR(INDEX(Clients[Client_Name],MATCH(Table2[[#This Row],[Client_Code]],Clients[Client_Code],0)),"")</f>
        <v>WALMART</v>
      </c>
      <c r="C1059" s="3">
        <v>49</v>
      </c>
      <c r="D1059" s="3" t="s">
        <v>37</v>
      </c>
      <c r="E1059" s="3">
        <v>11</v>
      </c>
      <c r="F1059" s="12">
        <v>9635328</v>
      </c>
    </row>
    <row r="1060" spans="1:6" x14ac:dyDescent="0.25">
      <c r="A1060" s="3" t="s">
        <v>32</v>
      </c>
      <c r="B1060" s="3" t="str">
        <f>IFERROR(INDEX(Clients[Client_Name],MATCH(Table2[[#This Row],[Client_Code]],Clients[Client_Code],0)),"")</f>
        <v>WALMART</v>
      </c>
      <c r="C1060" s="3">
        <v>49</v>
      </c>
      <c r="D1060" s="3" t="s">
        <v>37</v>
      </c>
      <c r="E1060" s="3">
        <v>12</v>
      </c>
      <c r="F1060" s="12">
        <v>10907373</v>
      </c>
    </row>
    <row r="1061" spans="1:6" x14ac:dyDescent="0.25">
      <c r="A1061" s="3" t="s">
        <v>32</v>
      </c>
      <c r="B1061" s="3" t="str">
        <f>IFERROR(INDEX(Clients[Client_Name],MATCH(Table2[[#This Row],[Client_Code]],Clients[Client_Code],0)),"")</f>
        <v>AGROCOMMERCE</v>
      </c>
      <c r="C1061" s="3">
        <v>3</v>
      </c>
      <c r="D1061" s="3" t="s">
        <v>37</v>
      </c>
      <c r="E1061" s="3">
        <v>1</v>
      </c>
      <c r="F1061" s="12">
        <v>0</v>
      </c>
    </row>
    <row r="1062" spans="1:6" x14ac:dyDescent="0.25">
      <c r="A1062" s="3" t="s">
        <v>32</v>
      </c>
      <c r="B1062" s="3" t="str">
        <f>IFERROR(INDEX(Clients[Client_Name],MATCH(Table2[[#This Row],[Client_Code]],Clients[Client_Code],0)),"")</f>
        <v>AGROCOMMERCE</v>
      </c>
      <c r="C1062" s="3">
        <v>3</v>
      </c>
      <c r="D1062" s="3" t="s">
        <v>37</v>
      </c>
      <c r="E1062" s="3">
        <v>2</v>
      </c>
      <c r="F1062" s="12">
        <v>0</v>
      </c>
    </row>
    <row r="1063" spans="1:6" x14ac:dyDescent="0.25">
      <c r="A1063" s="3" t="s">
        <v>32</v>
      </c>
      <c r="B1063" s="3" t="str">
        <f>IFERROR(INDEX(Clients[Client_Name],MATCH(Table2[[#This Row],[Client_Code]],Clients[Client_Code],0)),"")</f>
        <v>AGROCOMMERCE</v>
      </c>
      <c r="C1063" s="3">
        <v>3</v>
      </c>
      <c r="D1063" s="3" t="s">
        <v>37</v>
      </c>
      <c r="E1063" s="3">
        <v>3</v>
      </c>
      <c r="F1063" s="12">
        <v>0</v>
      </c>
    </row>
    <row r="1064" spans="1:6" x14ac:dyDescent="0.25">
      <c r="A1064" s="3" t="s">
        <v>32</v>
      </c>
      <c r="B1064" s="3" t="str">
        <f>IFERROR(INDEX(Clients[Client_Name],MATCH(Table2[[#This Row],[Client_Code]],Clients[Client_Code],0)),"")</f>
        <v>AGROCOMMERCE</v>
      </c>
      <c r="C1064" s="3">
        <v>3</v>
      </c>
      <c r="D1064" s="3" t="s">
        <v>37</v>
      </c>
      <c r="E1064" s="3">
        <v>4</v>
      </c>
      <c r="F1064" s="12">
        <v>0</v>
      </c>
    </row>
    <row r="1065" spans="1:6" x14ac:dyDescent="0.25">
      <c r="A1065" s="3" t="s">
        <v>32</v>
      </c>
      <c r="B1065" s="3" t="str">
        <f>IFERROR(INDEX(Clients[Client_Name],MATCH(Table2[[#This Row],[Client_Code]],Clients[Client_Code],0)),"")</f>
        <v>AGROCOMMERCE</v>
      </c>
      <c r="C1065" s="3">
        <v>3</v>
      </c>
      <c r="D1065" s="3" t="s">
        <v>37</v>
      </c>
      <c r="E1065" s="3">
        <v>5</v>
      </c>
      <c r="F1065" s="12">
        <v>0</v>
      </c>
    </row>
    <row r="1066" spans="1:6" x14ac:dyDescent="0.25">
      <c r="A1066" s="3" t="s">
        <v>32</v>
      </c>
      <c r="B1066" s="3" t="str">
        <f>IFERROR(INDEX(Clients[Client_Name],MATCH(Table2[[#This Row],[Client_Code]],Clients[Client_Code],0)),"")</f>
        <v>AGROCOMMERCE</v>
      </c>
      <c r="C1066" s="3">
        <v>3</v>
      </c>
      <c r="D1066" s="3" t="s">
        <v>37</v>
      </c>
      <c r="E1066" s="3">
        <v>6</v>
      </c>
      <c r="F1066" s="12">
        <v>0</v>
      </c>
    </row>
    <row r="1067" spans="1:6" x14ac:dyDescent="0.25">
      <c r="A1067" s="3" t="s">
        <v>32</v>
      </c>
      <c r="B1067" s="3" t="str">
        <f>IFERROR(INDEX(Clients[Client_Name],MATCH(Table2[[#This Row],[Client_Code]],Clients[Client_Code],0)),"")</f>
        <v>AGROCOMMERCE</v>
      </c>
      <c r="C1067" s="3">
        <v>3</v>
      </c>
      <c r="D1067" s="3" t="s">
        <v>37</v>
      </c>
      <c r="E1067" s="3">
        <v>7</v>
      </c>
      <c r="F1067" s="12">
        <v>0</v>
      </c>
    </row>
    <row r="1068" spans="1:6" x14ac:dyDescent="0.25">
      <c r="A1068" s="3" t="s">
        <v>32</v>
      </c>
      <c r="B1068" s="3" t="str">
        <f>IFERROR(INDEX(Clients[Client_Name],MATCH(Table2[[#This Row],[Client_Code]],Clients[Client_Code],0)),"")</f>
        <v>AGROCOMMERCE</v>
      </c>
      <c r="C1068" s="3">
        <v>3</v>
      </c>
      <c r="D1068" s="3" t="s">
        <v>37</v>
      </c>
      <c r="E1068" s="3">
        <v>8</v>
      </c>
      <c r="F1068" s="12">
        <v>0</v>
      </c>
    </row>
    <row r="1069" spans="1:6" x14ac:dyDescent="0.25">
      <c r="A1069" s="3" t="s">
        <v>32</v>
      </c>
      <c r="B1069" s="3" t="str">
        <f>IFERROR(INDEX(Clients[Client_Name],MATCH(Table2[[#This Row],[Client_Code]],Clients[Client_Code],0)),"")</f>
        <v>AGROCOMMERCE</v>
      </c>
      <c r="C1069" s="3">
        <v>3</v>
      </c>
      <c r="D1069" s="3" t="s">
        <v>37</v>
      </c>
      <c r="E1069" s="3">
        <v>9</v>
      </c>
      <c r="F1069" s="12">
        <v>0</v>
      </c>
    </row>
    <row r="1070" spans="1:6" x14ac:dyDescent="0.25">
      <c r="A1070" s="3" t="s">
        <v>32</v>
      </c>
      <c r="B1070" s="3" t="str">
        <f>IFERROR(INDEX(Clients[Client_Name],MATCH(Table2[[#This Row],[Client_Code]],Clients[Client_Code],0)),"")</f>
        <v>AGROCOMMERCE</v>
      </c>
      <c r="C1070" s="3">
        <v>3</v>
      </c>
      <c r="D1070" s="3" t="s">
        <v>37</v>
      </c>
      <c r="E1070" s="3">
        <v>10</v>
      </c>
      <c r="F1070" s="12">
        <v>0</v>
      </c>
    </row>
    <row r="1071" spans="1:6" x14ac:dyDescent="0.25">
      <c r="A1071" s="3" t="s">
        <v>32</v>
      </c>
      <c r="B1071" s="3" t="str">
        <f>IFERROR(INDEX(Clients[Client_Name],MATCH(Table2[[#This Row],[Client_Code]],Clients[Client_Code],0)),"")</f>
        <v>AGROCOMMERCE</v>
      </c>
      <c r="C1071" s="3">
        <v>3</v>
      </c>
      <c r="D1071" s="3" t="s">
        <v>37</v>
      </c>
      <c r="E1071" s="3">
        <v>11</v>
      </c>
      <c r="F1071" s="12">
        <v>0</v>
      </c>
    </row>
    <row r="1072" spans="1:6" x14ac:dyDescent="0.25">
      <c r="A1072" s="3" t="s">
        <v>32</v>
      </c>
      <c r="B1072" s="3" t="str">
        <f>IFERROR(INDEX(Clients[Client_Name],MATCH(Table2[[#This Row],[Client_Code]],Clients[Client_Code],0)),"")</f>
        <v>AGROCOMMERCE</v>
      </c>
      <c r="C1072" s="3">
        <v>3</v>
      </c>
      <c r="D1072" s="3" t="s">
        <v>37</v>
      </c>
      <c r="E1072" s="3">
        <v>12</v>
      </c>
      <c r="F1072" s="12">
        <v>0</v>
      </c>
    </row>
    <row r="1073" spans="1:6" x14ac:dyDescent="0.25">
      <c r="A1073" s="3" t="s">
        <v>32</v>
      </c>
      <c r="B1073" s="3" t="str">
        <f>IFERROR(INDEX(Clients[Client_Name],MATCH(Table2[[#This Row],[Client_Code]],Clients[Client_Code],0)),"")</f>
        <v>ALTAS CUMBRES</v>
      </c>
      <c r="C1073" s="3">
        <v>11</v>
      </c>
      <c r="D1073" s="3" t="s">
        <v>37</v>
      </c>
      <c r="E1073" s="3">
        <v>1</v>
      </c>
      <c r="F1073" s="12">
        <v>0</v>
      </c>
    </row>
    <row r="1074" spans="1:6" x14ac:dyDescent="0.25">
      <c r="A1074" s="3" t="s">
        <v>32</v>
      </c>
      <c r="B1074" s="3" t="str">
        <f>IFERROR(INDEX(Clients[Client_Name],MATCH(Table2[[#This Row],[Client_Code]],Clients[Client_Code],0)),"")</f>
        <v>ALTAS CUMBRES</v>
      </c>
      <c r="C1074" s="3">
        <v>11</v>
      </c>
      <c r="D1074" s="3" t="s">
        <v>37</v>
      </c>
      <c r="E1074" s="3">
        <v>2</v>
      </c>
      <c r="F1074" s="12">
        <v>0</v>
      </c>
    </row>
    <row r="1075" spans="1:6" x14ac:dyDescent="0.25">
      <c r="A1075" s="3" t="s">
        <v>32</v>
      </c>
      <c r="B1075" s="3" t="str">
        <f>IFERROR(INDEX(Clients[Client_Name],MATCH(Table2[[#This Row],[Client_Code]],Clients[Client_Code],0)),"")</f>
        <v>ALTAS CUMBRES</v>
      </c>
      <c r="C1075" s="3">
        <v>11</v>
      </c>
      <c r="D1075" s="3" t="s">
        <v>37</v>
      </c>
      <c r="E1075" s="3">
        <v>3</v>
      </c>
      <c r="F1075" s="12">
        <v>0</v>
      </c>
    </row>
    <row r="1076" spans="1:6" x14ac:dyDescent="0.25">
      <c r="A1076" s="3" t="s">
        <v>32</v>
      </c>
      <c r="B1076" s="3" t="str">
        <f>IFERROR(INDEX(Clients[Client_Name],MATCH(Table2[[#This Row],[Client_Code]],Clients[Client_Code],0)),"")</f>
        <v>ALTAS CUMBRES</v>
      </c>
      <c r="C1076" s="3">
        <v>11</v>
      </c>
      <c r="D1076" s="3" t="s">
        <v>37</v>
      </c>
      <c r="E1076" s="3">
        <v>4</v>
      </c>
      <c r="F1076" s="12">
        <v>0</v>
      </c>
    </row>
    <row r="1077" spans="1:6" x14ac:dyDescent="0.25">
      <c r="A1077" s="3" t="s">
        <v>32</v>
      </c>
      <c r="B1077" s="3" t="str">
        <f>IFERROR(INDEX(Clients[Client_Name],MATCH(Table2[[#This Row],[Client_Code]],Clients[Client_Code],0)),"")</f>
        <v>ALTAS CUMBRES</v>
      </c>
      <c r="C1077" s="3">
        <v>11</v>
      </c>
      <c r="D1077" s="3" t="s">
        <v>37</v>
      </c>
      <c r="E1077" s="3">
        <v>5</v>
      </c>
      <c r="F1077" s="12">
        <v>0</v>
      </c>
    </row>
    <row r="1078" spans="1:6" x14ac:dyDescent="0.25">
      <c r="A1078" s="3" t="s">
        <v>32</v>
      </c>
      <c r="B1078" s="3" t="str">
        <f>IFERROR(INDEX(Clients[Client_Name],MATCH(Table2[[#This Row],[Client_Code]],Clients[Client_Code],0)),"")</f>
        <v>ALTAS CUMBRES</v>
      </c>
      <c r="C1078" s="3">
        <v>11</v>
      </c>
      <c r="D1078" s="3" t="s">
        <v>37</v>
      </c>
      <c r="E1078" s="3">
        <v>6</v>
      </c>
      <c r="F1078" s="12">
        <v>0</v>
      </c>
    </row>
    <row r="1079" spans="1:6" x14ac:dyDescent="0.25">
      <c r="A1079" s="3" t="s">
        <v>32</v>
      </c>
      <c r="B1079" s="3" t="str">
        <f>IFERROR(INDEX(Clients[Client_Name],MATCH(Table2[[#This Row],[Client_Code]],Clients[Client_Code],0)),"")</f>
        <v>ALTAS CUMBRES</v>
      </c>
      <c r="C1079" s="3">
        <v>11</v>
      </c>
      <c r="D1079" s="3" t="s">
        <v>37</v>
      </c>
      <c r="E1079" s="3">
        <v>7</v>
      </c>
      <c r="F1079" s="12">
        <v>0</v>
      </c>
    </row>
    <row r="1080" spans="1:6" x14ac:dyDescent="0.25">
      <c r="A1080" s="3" t="s">
        <v>32</v>
      </c>
      <c r="B1080" s="3" t="str">
        <f>IFERROR(INDEX(Clients[Client_Name],MATCH(Table2[[#This Row],[Client_Code]],Clients[Client_Code],0)),"")</f>
        <v>ALTAS CUMBRES</v>
      </c>
      <c r="C1080" s="3">
        <v>11</v>
      </c>
      <c r="D1080" s="3" t="s">
        <v>37</v>
      </c>
      <c r="E1080" s="3">
        <v>8</v>
      </c>
      <c r="F1080" s="12">
        <v>0</v>
      </c>
    </row>
    <row r="1081" spans="1:6" x14ac:dyDescent="0.25">
      <c r="A1081" s="3" t="s">
        <v>32</v>
      </c>
      <c r="B1081" s="3" t="str">
        <f>IFERROR(INDEX(Clients[Client_Name],MATCH(Table2[[#This Row],[Client_Code]],Clients[Client_Code],0)),"")</f>
        <v>ALTAS CUMBRES</v>
      </c>
      <c r="C1081" s="3">
        <v>11</v>
      </c>
      <c r="D1081" s="3" t="s">
        <v>37</v>
      </c>
      <c r="E1081" s="3">
        <v>9</v>
      </c>
      <c r="F1081" s="12">
        <v>0</v>
      </c>
    </row>
    <row r="1082" spans="1:6" x14ac:dyDescent="0.25">
      <c r="A1082" s="3" t="s">
        <v>32</v>
      </c>
      <c r="B1082" s="3" t="str">
        <f>IFERROR(INDEX(Clients[Client_Name],MATCH(Table2[[#This Row],[Client_Code]],Clients[Client_Code],0)),"")</f>
        <v>ALTAS CUMBRES</v>
      </c>
      <c r="C1082" s="3">
        <v>11</v>
      </c>
      <c r="D1082" s="3" t="s">
        <v>37</v>
      </c>
      <c r="E1082" s="3">
        <v>10</v>
      </c>
      <c r="F1082" s="12">
        <v>0</v>
      </c>
    </row>
    <row r="1083" spans="1:6" x14ac:dyDescent="0.25">
      <c r="A1083" s="3" t="s">
        <v>32</v>
      </c>
      <c r="B1083" s="3" t="str">
        <f>IFERROR(INDEX(Clients[Client_Name],MATCH(Table2[[#This Row],[Client_Code]],Clients[Client_Code],0)),"")</f>
        <v>ALTAS CUMBRES</v>
      </c>
      <c r="C1083" s="3">
        <v>11</v>
      </c>
      <c r="D1083" s="3" t="s">
        <v>37</v>
      </c>
      <c r="E1083" s="3">
        <v>11</v>
      </c>
      <c r="F1083" s="12">
        <v>0</v>
      </c>
    </row>
    <row r="1084" spans="1:6" x14ac:dyDescent="0.25">
      <c r="A1084" s="3" t="s">
        <v>32</v>
      </c>
      <c r="B1084" s="3" t="str">
        <f>IFERROR(INDEX(Clients[Client_Name],MATCH(Table2[[#This Row],[Client_Code]],Clients[Client_Code],0)),"")</f>
        <v>ALTAS CUMBRES</v>
      </c>
      <c r="C1084" s="3">
        <v>11</v>
      </c>
      <c r="D1084" s="3" t="s">
        <v>37</v>
      </c>
      <c r="E1084" s="3">
        <v>12</v>
      </c>
      <c r="F1084" s="12">
        <v>0</v>
      </c>
    </row>
    <row r="1085" spans="1:6" x14ac:dyDescent="0.25">
      <c r="A1085" s="3" t="s">
        <v>32</v>
      </c>
      <c r="B1085" s="3" t="str">
        <f>IFERROR(INDEX(Clients[Client_Name],MATCH(Table2[[#This Row],[Client_Code]],Clients[Client_Code],0)),"")</f>
        <v>COEXCA</v>
      </c>
      <c r="C1085" s="3">
        <v>15</v>
      </c>
      <c r="D1085" s="3" t="s">
        <v>37</v>
      </c>
      <c r="E1085" s="3">
        <v>1</v>
      </c>
      <c r="F1085" s="12">
        <v>0</v>
      </c>
    </row>
    <row r="1086" spans="1:6" x14ac:dyDescent="0.25">
      <c r="A1086" s="3" t="s">
        <v>32</v>
      </c>
      <c r="B1086" s="3" t="str">
        <f>IFERROR(INDEX(Clients[Client_Name],MATCH(Table2[[#This Row],[Client_Code]],Clients[Client_Code],0)),"")</f>
        <v>COEXCA</v>
      </c>
      <c r="C1086" s="3">
        <v>15</v>
      </c>
      <c r="D1086" s="3" t="s">
        <v>37</v>
      </c>
      <c r="E1086" s="3">
        <v>2</v>
      </c>
      <c r="F1086" s="12">
        <v>0</v>
      </c>
    </row>
    <row r="1087" spans="1:6" x14ac:dyDescent="0.25">
      <c r="A1087" s="3" t="s">
        <v>32</v>
      </c>
      <c r="B1087" s="3" t="str">
        <f>IFERROR(INDEX(Clients[Client_Name],MATCH(Table2[[#This Row],[Client_Code]],Clients[Client_Code],0)),"")</f>
        <v>COEXCA</v>
      </c>
      <c r="C1087" s="3">
        <v>15</v>
      </c>
      <c r="D1087" s="3" t="s">
        <v>37</v>
      </c>
      <c r="E1087" s="3">
        <v>3</v>
      </c>
      <c r="F1087" s="12">
        <v>0</v>
      </c>
    </row>
    <row r="1088" spans="1:6" x14ac:dyDescent="0.25">
      <c r="A1088" s="3" t="s">
        <v>32</v>
      </c>
      <c r="B1088" s="3" t="str">
        <f>IFERROR(INDEX(Clients[Client_Name],MATCH(Table2[[#This Row],[Client_Code]],Clients[Client_Code],0)),"")</f>
        <v>COEXCA</v>
      </c>
      <c r="C1088" s="3">
        <v>15</v>
      </c>
      <c r="D1088" s="3" t="s">
        <v>37</v>
      </c>
      <c r="E1088" s="3">
        <v>4</v>
      </c>
      <c r="F1088" s="12">
        <v>0</v>
      </c>
    </row>
    <row r="1089" spans="1:6" x14ac:dyDescent="0.25">
      <c r="A1089" s="3" t="s">
        <v>32</v>
      </c>
      <c r="B1089" s="3" t="str">
        <f>IFERROR(INDEX(Clients[Client_Name],MATCH(Table2[[#This Row],[Client_Code]],Clients[Client_Code],0)),"")</f>
        <v>COEXCA</v>
      </c>
      <c r="C1089" s="3">
        <v>15</v>
      </c>
      <c r="D1089" s="3" t="s">
        <v>37</v>
      </c>
      <c r="E1089" s="3">
        <v>5</v>
      </c>
      <c r="F1089" s="12">
        <v>0</v>
      </c>
    </row>
    <row r="1090" spans="1:6" x14ac:dyDescent="0.25">
      <c r="A1090" s="3" t="s">
        <v>32</v>
      </c>
      <c r="B1090" s="3" t="str">
        <f>IFERROR(INDEX(Clients[Client_Name],MATCH(Table2[[#This Row],[Client_Code]],Clients[Client_Code],0)),"")</f>
        <v>COEXCA</v>
      </c>
      <c r="C1090" s="3">
        <v>15</v>
      </c>
      <c r="D1090" s="3" t="s">
        <v>37</v>
      </c>
      <c r="E1090" s="3">
        <v>6</v>
      </c>
      <c r="F1090" s="12">
        <v>0</v>
      </c>
    </row>
    <row r="1091" spans="1:6" x14ac:dyDescent="0.25">
      <c r="A1091" s="3" t="s">
        <v>32</v>
      </c>
      <c r="B1091" s="3" t="str">
        <f>IFERROR(INDEX(Clients[Client_Name],MATCH(Table2[[#This Row],[Client_Code]],Clients[Client_Code],0)),"")</f>
        <v>COEXCA</v>
      </c>
      <c r="C1091" s="3">
        <v>15</v>
      </c>
      <c r="D1091" s="3" t="s">
        <v>37</v>
      </c>
      <c r="E1091" s="3">
        <v>7</v>
      </c>
      <c r="F1091" s="12">
        <v>0</v>
      </c>
    </row>
    <row r="1092" spans="1:6" x14ac:dyDescent="0.25">
      <c r="A1092" s="3" t="s">
        <v>32</v>
      </c>
      <c r="B1092" s="3" t="str">
        <f>IFERROR(INDEX(Clients[Client_Name],MATCH(Table2[[#This Row],[Client_Code]],Clients[Client_Code],0)),"")</f>
        <v>COEXCA</v>
      </c>
      <c r="C1092" s="3">
        <v>15</v>
      </c>
      <c r="D1092" s="3" t="s">
        <v>37</v>
      </c>
      <c r="E1092" s="3">
        <v>8</v>
      </c>
      <c r="F1092" s="12">
        <v>0</v>
      </c>
    </row>
    <row r="1093" spans="1:6" x14ac:dyDescent="0.25">
      <c r="A1093" s="3" t="s">
        <v>32</v>
      </c>
      <c r="B1093" s="3" t="str">
        <f>IFERROR(INDEX(Clients[Client_Name],MATCH(Table2[[#This Row],[Client_Code]],Clients[Client_Code],0)),"")</f>
        <v>COEXCA</v>
      </c>
      <c r="C1093" s="3">
        <v>15</v>
      </c>
      <c r="D1093" s="3" t="s">
        <v>37</v>
      </c>
      <c r="E1093" s="3">
        <v>9</v>
      </c>
      <c r="F1093" s="12">
        <v>0</v>
      </c>
    </row>
    <row r="1094" spans="1:6" x14ac:dyDescent="0.25">
      <c r="A1094" s="3" t="s">
        <v>32</v>
      </c>
      <c r="B1094" s="3" t="str">
        <f>IFERROR(INDEX(Clients[Client_Name],MATCH(Table2[[#This Row],[Client_Code]],Clients[Client_Code],0)),"")</f>
        <v>COEXCA</v>
      </c>
      <c r="C1094" s="3">
        <v>15</v>
      </c>
      <c r="D1094" s="3" t="s">
        <v>37</v>
      </c>
      <c r="E1094" s="3">
        <v>10</v>
      </c>
      <c r="F1094" s="12">
        <v>0</v>
      </c>
    </row>
    <row r="1095" spans="1:6" x14ac:dyDescent="0.25">
      <c r="A1095" s="3" t="s">
        <v>32</v>
      </c>
      <c r="B1095" s="3" t="str">
        <f>IFERROR(INDEX(Clients[Client_Name],MATCH(Table2[[#This Row],[Client_Code]],Clients[Client_Code],0)),"")</f>
        <v>COEXCA</v>
      </c>
      <c r="C1095" s="3">
        <v>15</v>
      </c>
      <c r="D1095" s="3" t="s">
        <v>37</v>
      </c>
      <c r="E1095" s="3">
        <v>11</v>
      </c>
      <c r="F1095" s="12">
        <v>0</v>
      </c>
    </row>
    <row r="1096" spans="1:6" x14ac:dyDescent="0.25">
      <c r="A1096" s="3" t="s">
        <v>32</v>
      </c>
      <c r="B1096" s="3" t="str">
        <f>IFERROR(INDEX(Clients[Client_Name],MATCH(Table2[[#This Row],[Client_Code]],Clients[Client_Code],0)),"")</f>
        <v>COEXCA</v>
      </c>
      <c r="C1096" s="3">
        <v>15</v>
      </c>
      <c r="D1096" s="3" t="s">
        <v>37</v>
      </c>
      <c r="E1096" s="3">
        <v>12</v>
      </c>
      <c r="F1096" s="12">
        <v>0</v>
      </c>
    </row>
    <row r="1097" spans="1:6" x14ac:dyDescent="0.25">
      <c r="A1097" s="3" t="s">
        <v>62</v>
      </c>
      <c r="B1097" s="3" t="str">
        <f>IFERROR(INDEX(Clients[Client_Name],MATCH(Table2[[#This Row],[Client_Code]],Clients[Client_Code],0)),"")</f>
        <v>SOPRAVAL</v>
      </c>
      <c r="C1097" s="3">
        <v>1007</v>
      </c>
      <c r="D1097" s="3" t="s">
        <v>38</v>
      </c>
      <c r="E1097" s="3">
        <v>2</v>
      </c>
      <c r="F1097" s="12">
        <v>161480</v>
      </c>
    </row>
    <row r="1098" spans="1:6" x14ac:dyDescent="0.25">
      <c r="A1098" s="3" t="s">
        <v>62</v>
      </c>
      <c r="B1098" s="3" t="str">
        <f>IFERROR(INDEX(Clients[Client_Name],MATCH(Table2[[#This Row],[Client_Code]],Clients[Client_Code],0)),"")</f>
        <v>SOPRAVAL</v>
      </c>
      <c r="C1098" s="3">
        <v>1007</v>
      </c>
      <c r="D1098" s="3" t="s">
        <v>149</v>
      </c>
      <c r="E1098" s="3">
        <v>3</v>
      </c>
      <c r="F1098" s="12">
        <v>1292440</v>
      </c>
    </row>
    <row r="1099" spans="1:6" x14ac:dyDescent="0.25">
      <c r="A1099" s="3" t="s">
        <v>62</v>
      </c>
      <c r="B1099" s="3" t="str">
        <f>IFERROR(INDEX(Clients[Client_Name],MATCH(Table2[[#This Row],[Client_Code]],Clients[Client_Code],0)),"")</f>
        <v>SOPRAVAL</v>
      </c>
      <c r="C1099" s="3">
        <v>1007</v>
      </c>
      <c r="D1099" s="3" t="s">
        <v>37</v>
      </c>
      <c r="E1099" s="3">
        <v>3</v>
      </c>
      <c r="F1099" s="12">
        <v>552000</v>
      </c>
    </row>
    <row r="1100" spans="1:6" x14ac:dyDescent="0.25">
      <c r="A1100" s="3" t="s">
        <v>62</v>
      </c>
      <c r="B1100" s="3" t="str">
        <f>IFERROR(INDEX(Clients[Client_Name],MATCH(Table2[[#This Row],[Client_Code]],Clients[Client_Code],0)),"")</f>
        <v>SOPRAVAL</v>
      </c>
      <c r="C1100" s="3">
        <v>1007</v>
      </c>
      <c r="D1100" s="3" t="s">
        <v>149</v>
      </c>
      <c r="E1100" s="3">
        <v>5</v>
      </c>
      <c r="F1100" s="12">
        <v>3589128</v>
      </c>
    </row>
    <row r="1101" spans="1:6" x14ac:dyDescent="0.25">
      <c r="A1101" s="3" t="s">
        <v>62</v>
      </c>
      <c r="B1101" s="3" t="str">
        <f>IFERROR(INDEX(Clients[Client_Name],MATCH(Table2[[#This Row],[Client_Code]],Clients[Client_Code],0)),"")</f>
        <v>SOPRAVAL</v>
      </c>
      <c r="C1101" s="3">
        <v>1007</v>
      </c>
      <c r="D1101" s="3" t="s">
        <v>37</v>
      </c>
      <c r="E1101" s="3">
        <v>5</v>
      </c>
      <c r="F1101" s="12">
        <v>1362000</v>
      </c>
    </row>
    <row r="1102" spans="1:6" x14ac:dyDescent="0.25">
      <c r="A1102" s="3" t="s">
        <v>62</v>
      </c>
      <c r="B1102" s="3" t="str">
        <f>IFERROR(INDEX(Clients[Client_Name],MATCH(Table2[[#This Row],[Client_Code]],Clients[Client_Code],0)),"")</f>
        <v>SOPRAVAL</v>
      </c>
      <c r="C1102" s="3">
        <v>1007</v>
      </c>
      <c r="D1102" s="3" t="s">
        <v>149</v>
      </c>
      <c r="E1102" s="3">
        <v>6</v>
      </c>
      <c r="F1102" s="12">
        <v>2739088</v>
      </c>
    </row>
    <row r="1103" spans="1:6" x14ac:dyDescent="0.25">
      <c r="A1103" s="3" t="s">
        <v>62</v>
      </c>
      <c r="B1103" s="3" t="str">
        <f>IFERROR(INDEX(Clients[Client_Name],MATCH(Table2[[#This Row],[Client_Code]],Clients[Client_Code],0)),"")</f>
        <v>SOPRAVAL</v>
      </c>
      <c r="C1103" s="3">
        <v>1007</v>
      </c>
      <c r="D1103" s="3" t="s">
        <v>37</v>
      </c>
      <c r="E1103" s="3">
        <v>6</v>
      </c>
      <c r="F1103" s="12">
        <v>438375</v>
      </c>
    </row>
    <row r="1104" spans="1:6" x14ac:dyDescent="0.25">
      <c r="A1104" s="3" t="s">
        <v>62</v>
      </c>
      <c r="B1104" s="3" t="str">
        <f>IFERROR(INDEX(Clients[Client_Name],MATCH(Table2[[#This Row],[Client_Code]],Clients[Client_Code],0)),"")</f>
        <v>SOPRAVAL</v>
      </c>
      <c r="C1104" s="3">
        <v>1007</v>
      </c>
      <c r="D1104" s="3" t="s">
        <v>149</v>
      </c>
      <c r="E1104" s="3">
        <v>7</v>
      </c>
      <c r="F1104" s="12"/>
    </row>
    <row r="1105" spans="1:6" x14ac:dyDescent="0.25">
      <c r="A1105" s="3" t="s">
        <v>62</v>
      </c>
      <c r="B1105" s="3" t="str">
        <f>IFERROR(INDEX(Clients[Client_Name],MATCH(Table2[[#This Row],[Client_Code]],Clients[Client_Code],0)),"")</f>
        <v>SOPRAVAL</v>
      </c>
      <c r="C1105" s="3">
        <v>1007</v>
      </c>
      <c r="D1105" s="3" t="s">
        <v>37</v>
      </c>
      <c r="E1105" s="3">
        <v>7</v>
      </c>
      <c r="F1105" s="12"/>
    </row>
    <row r="1106" spans="1:6" x14ac:dyDescent="0.25">
      <c r="A1106" s="3" t="s">
        <v>62</v>
      </c>
      <c r="B1106" s="3" t="str">
        <f>IFERROR(INDEX(Clients[Client_Name],MATCH(Table2[[#This Row],[Client_Code]],Clients[Client_Code],0)),"")</f>
        <v>SOPRAVAL</v>
      </c>
      <c r="C1106" s="3">
        <v>1007</v>
      </c>
      <c r="D1106" s="3" t="s">
        <v>38</v>
      </c>
      <c r="E1106" s="3">
        <v>6</v>
      </c>
      <c r="F1106" s="12">
        <v>76800</v>
      </c>
    </row>
    <row r="1107" spans="1:6" x14ac:dyDescent="0.25">
      <c r="A1107" s="3" t="s">
        <v>62</v>
      </c>
      <c r="B1107" s="3" t="str">
        <f>IFERROR(INDEX(Clients[Client_Name],MATCH(Table2[[#This Row],[Client_Code]],Clients[Client_Code],0)),"")</f>
        <v>SOPRAVAL</v>
      </c>
      <c r="C1107" s="3">
        <v>1007</v>
      </c>
      <c r="D1107" s="3" t="s">
        <v>37</v>
      </c>
      <c r="E1107" s="3">
        <v>8</v>
      </c>
      <c r="F1107" s="12"/>
    </row>
    <row r="1108" spans="1:6" x14ac:dyDescent="0.25">
      <c r="A1108" s="3" t="s">
        <v>62</v>
      </c>
      <c r="B1108" s="3" t="str">
        <f>IFERROR(INDEX(Clients[Client_Name],MATCH(Table2[[#This Row],[Client_Code]],Clients[Client_Code],0)),"")</f>
        <v>SOPRAVAL</v>
      </c>
      <c r="C1108" s="3">
        <v>1007</v>
      </c>
      <c r="D1108" s="3" t="s">
        <v>149</v>
      </c>
      <c r="E1108" s="3">
        <v>8</v>
      </c>
      <c r="F1108" s="12"/>
    </row>
    <row r="1109" spans="1:6" x14ac:dyDescent="0.25">
      <c r="A1109" s="3" t="s">
        <v>32</v>
      </c>
      <c r="B1109" s="3" t="str">
        <f>IFERROR(INDEX(Clients[Client_Name],MATCH(Table2[[#This Row],[Client_Code]],Clients[Client_Code],0)),"")</f>
        <v>COMERCIAL LAS ORQUIDEAS</v>
      </c>
      <c r="C1109" s="3">
        <v>19</v>
      </c>
      <c r="D1109" s="3" t="s">
        <v>37</v>
      </c>
      <c r="E1109" s="3">
        <v>1</v>
      </c>
      <c r="F1109" s="12">
        <v>0</v>
      </c>
    </row>
    <row r="1110" spans="1:6" x14ac:dyDescent="0.25">
      <c r="A1110" s="3" t="s">
        <v>32</v>
      </c>
      <c r="B1110" s="3" t="str">
        <f>IFERROR(INDEX(Clients[Client_Name],MATCH(Table2[[#This Row],[Client_Code]],Clients[Client_Code],0)),"")</f>
        <v>COMERCIAL LAS ORQUIDEAS</v>
      </c>
      <c r="C1110" s="3">
        <v>19</v>
      </c>
      <c r="D1110" s="3" t="s">
        <v>37</v>
      </c>
      <c r="E1110" s="3">
        <v>2</v>
      </c>
      <c r="F1110" s="12">
        <v>0</v>
      </c>
    </row>
    <row r="1111" spans="1:6" x14ac:dyDescent="0.25">
      <c r="A1111" s="3" t="s">
        <v>32</v>
      </c>
      <c r="B1111" s="3" t="str">
        <f>IFERROR(INDEX(Clients[Client_Name],MATCH(Table2[[#This Row],[Client_Code]],Clients[Client_Code],0)),"")</f>
        <v>COMERCIAL LAS ORQUIDEAS</v>
      </c>
      <c r="C1111" s="3">
        <v>19</v>
      </c>
      <c r="D1111" s="3" t="s">
        <v>37</v>
      </c>
      <c r="E1111" s="3">
        <v>3</v>
      </c>
      <c r="F1111" s="12">
        <v>0</v>
      </c>
    </row>
    <row r="1112" spans="1:6" x14ac:dyDescent="0.25">
      <c r="A1112" s="3" t="s">
        <v>32</v>
      </c>
      <c r="B1112" s="3" t="str">
        <f>IFERROR(INDEX(Clients[Client_Name],MATCH(Table2[[#This Row],[Client_Code]],Clients[Client_Code],0)),"")</f>
        <v>COMERCIAL LAS ORQUIDEAS</v>
      </c>
      <c r="C1112" s="3">
        <v>19</v>
      </c>
      <c r="D1112" s="3" t="s">
        <v>37</v>
      </c>
      <c r="E1112" s="3">
        <v>4</v>
      </c>
      <c r="F1112" s="12">
        <v>0</v>
      </c>
    </row>
    <row r="1113" spans="1:6" x14ac:dyDescent="0.25">
      <c r="A1113" s="3" t="s">
        <v>32</v>
      </c>
      <c r="B1113" s="3" t="str">
        <f>IFERROR(INDEX(Clients[Client_Name],MATCH(Table2[[#This Row],[Client_Code]],Clients[Client_Code],0)),"")</f>
        <v>COMERCIAL LAS ORQUIDEAS</v>
      </c>
      <c r="C1113" s="3">
        <v>19</v>
      </c>
      <c r="D1113" s="3" t="s">
        <v>37</v>
      </c>
      <c r="E1113" s="3">
        <v>5</v>
      </c>
      <c r="F1113" s="12">
        <v>0</v>
      </c>
    </row>
    <row r="1114" spans="1:6" x14ac:dyDescent="0.25">
      <c r="A1114" s="3" t="s">
        <v>32</v>
      </c>
      <c r="B1114" s="3" t="str">
        <f>IFERROR(INDEX(Clients[Client_Name],MATCH(Table2[[#This Row],[Client_Code]],Clients[Client_Code],0)),"")</f>
        <v>COMERCIAL LAS ORQUIDEAS</v>
      </c>
      <c r="C1114" s="3">
        <v>19</v>
      </c>
      <c r="D1114" s="3" t="s">
        <v>37</v>
      </c>
      <c r="E1114" s="3">
        <v>6</v>
      </c>
      <c r="F1114" s="12">
        <v>0</v>
      </c>
    </row>
    <row r="1115" spans="1:6" x14ac:dyDescent="0.25">
      <c r="A1115" s="3" t="s">
        <v>32</v>
      </c>
      <c r="B1115" s="3" t="str">
        <f>IFERROR(INDEX(Clients[Client_Name],MATCH(Table2[[#This Row],[Client_Code]],Clients[Client_Code],0)),"")</f>
        <v>COMERCIAL LAS ORQUIDEAS</v>
      </c>
      <c r="C1115" s="3">
        <v>19</v>
      </c>
      <c r="D1115" s="3" t="s">
        <v>37</v>
      </c>
      <c r="E1115" s="3">
        <v>7</v>
      </c>
      <c r="F1115" s="12">
        <v>0</v>
      </c>
    </row>
    <row r="1116" spans="1:6" x14ac:dyDescent="0.25">
      <c r="A1116" s="3" t="s">
        <v>32</v>
      </c>
      <c r="B1116" s="3" t="str">
        <f>IFERROR(INDEX(Clients[Client_Name],MATCH(Table2[[#This Row],[Client_Code]],Clients[Client_Code],0)),"")</f>
        <v>COMERCIAL LAS ORQUIDEAS</v>
      </c>
      <c r="C1116" s="3">
        <v>19</v>
      </c>
      <c r="D1116" s="3" t="s">
        <v>37</v>
      </c>
      <c r="E1116" s="3">
        <v>8</v>
      </c>
      <c r="F1116" s="12">
        <v>0</v>
      </c>
    </row>
    <row r="1117" spans="1:6" x14ac:dyDescent="0.25">
      <c r="A1117" s="3" t="s">
        <v>32</v>
      </c>
      <c r="B1117" s="3" t="str">
        <f>IFERROR(INDEX(Clients[Client_Name],MATCH(Table2[[#This Row],[Client_Code]],Clients[Client_Code],0)),"")</f>
        <v>COMERCIAL LAS ORQUIDEAS</v>
      </c>
      <c r="C1117" s="3">
        <v>19</v>
      </c>
      <c r="D1117" s="3" t="s">
        <v>37</v>
      </c>
      <c r="E1117" s="3">
        <v>9</v>
      </c>
      <c r="F1117" s="12">
        <v>0</v>
      </c>
    </row>
    <row r="1118" spans="1:6" x14ac:dyDescent="0.25">
      <c r="A1118" s="3" t="s">
        <v>32</v>
      </c>
      <c r="B1118" s="3" t="str">
        <f>IFERROR(INDEX(Clients[Client_Name],MATCH(Table2[[#This Row],[Client_Code]],Clients[Client_Code],0)),"")</f>
        <v>COMERCIAL LAS ORQUIDEAS</v>
      </c>
      <c r="C1118" s="3">
        <v>19</v>
      </c>
      <c r="D1118" s="3" t="s">
        <v>37</v>
      </c>
      <c r="E1118" s="3">
        <v>10</v>
      </c>
      <c r="F1118" s="12">
        <v>0</v>
      </c>
    </row>
    <row r="1119" spans="1:6" x14ac:dyDescent="0.25">
      <c r="A1119" s="3" t="s">
        <v>32</v>
      </c>
      <c r="B1119" s="3" t="str">
        <f>IFERROR(INDEX(Clients[Client_Name],MATCH(Table2[[#This Row],[Client_Code]],Clients[Client_Code],0)),"")</f>
        <v>COMERCIAL LAS ORQUIDEAS</v>
      </c>
      <c r="C1119" s="3">
        <v>19</v>
      </c>
      <c r="D1119" s="3" t="s">
        <v>37</v>
      </c>
      <c r="E1119" s="3">
        <v>11</v>
      </c>
      <c r="F1119" s="12">
        <v>0</v>
      </c>
    </row>
    <row r="1120" spans="1:6" x14ac:dyDescent="0.25">
      <c r="A1120" s="3" t="s">
        <v>32</v>
      </c>
      <c r="B1120" s="3" t="str">
        <f>IFERROR(INDEX(Clients[Client_Name],MATCH(Table2[[#This Row],[Client_Code]],Clients[Client_Code],0)),"")</f>
        <v>COMERCIAL LAS ORQUIDEAS</v>
      </c>
      <c r="C1120" s="3">
        <v>19</v>
      </c>
      <c r="D1120" s="3" t="s">
        <v>37</v>
      </c>
      <c r="E1120" s="3">
        <v>12</v>
      </c>
      <c r="F1120" s="12">
        <v>0</v>
      </c>
    </row>
    <row r="1121" spans="1:6" x14ac:dyDescent="0.25">
      <c r="A1121" s="3" t="s">
        <v>32</v>
      </c>
      <c r="B1121" s="3" t="str">
        <f>IFERROR(INDEX(Clients[Client_Name],MATCH(Table2[[#This Row],[Client_Code]],Clients[Client_Code],0)),"")</f>
        <v>GRANJA MARINA TORNAGALEONES</v>
      </c>
      <c r="C1121" s="3">
        <v>25</v>
      </c>
      <c r="D1121" s="3" t="s">
        <v>37</v>
      </c>
      <c r="E1121" s="3">
        <v>1</v>
      </c>
      <c r="F1121" s="12">
        <v>308039</v>
      </c>
    </row>
    <row r="1122" spans="1:6" x14ac:dyDescent="0.25">
      <c r="A1122" s="3" t="s">
        <v>32</v>
      </c>
      <c r="B1122" s="3" t="str">
        <f>IFERROR(INDEX(Clients[Client_Name],MATCH(Table2[[#This Row],[Client_Code]],Clients[Client_Code],0)),"")</f>
        <v>GRANJA MARINA TORNAGALEONES</v>
      </c>
      <c r="C1122" s="3">
        <v>25</v>
      </c>
      <c r="D1122" s="3" t="s">
        <v>37</v>
      </c>
      <c r="E1122" s="3">
        <v>2</v>
      </c>
      <c r="F1122" s="12">
        <v>1704253</v>
      </c>
    </row>
    <row r="1123" spans="1:6" x14ac:dyDescent="0.25">
      <c r="A1123" s="3" t="s">
        <v>32</v>
      </c>
      <c r="B1123" s="3" t="str">
        <f>IFERROR(INDEX(Clients[Client_Name],MATCH(Table2[[#This Row],[Client_Code]],Clients[Client_Code],0)),"")</f>
        <v>GRANJA MARINA TORNAGALEONES</v>
      </c>
      <c r="C1123" s="3">
        <v>25</v>
      </c>
      <c r="D1123" s="3" t="s">
        <v>37</v>
      </c>
      <c r="E1123" s="3">
        <v>3</v>
      </c>
      <c r="F1123" s="12">
        <v>432366</v>
      </c>
    </row>
    <row r="1124" spans="1:6" x14ac:dyDescent="0.25">
      <c r="A1124" s="3" t="s">
        <v>32</v>
      </c>
      <c r="B1124" s="3" t="str">
        <f>IFERROR(INDEX(Clients[Client_Name],MATCH(Table2[[#This Row],[Client_Code]],Clients[Client_Code],0)),"")</f>
        <v>GRANJA MARINA TORNAGALEONES</v>
      </c>
      <c r="C1124" s="3">
        <v>25</v>
      </c>
      <c r="D1124" s="3" t="s">
        <v>37</v>
      </c>
      <c r="E1124" s="3">
        <v>4</v>
      </c>
      <c r="F1124" s="12">
        <v>153248</v>
      </c>
    </row>
    <row r="1125" spans="1:6" x14ac:dyDescent="0.25">
      <c r="A1125" s="3" t="s">
        <v>32</v>
      </c>
      <c r="B1125" s="3" t="str">
        <f>IFERROR(INDEX(Clients[Client_Name],MATCH(Table2[[#This Row],[Client_Code]],Clients[Client_Code],0)),"")</f>
        <v>GRANJA MARINA TORNAGALEONES</v>
      </c>
      <c r="C1125" s="3">
        <v>25</v>
      </c>
      <c r="D1125" s="3" t="s">
        <v>37</v>
      </c>
      <c r="E1125" s="3">
        <v>5</v>
      </c>
      <c r="F1125" s="12">
        <v>898294</v>
      </c>
    </row>
    <row r="1126" spans="1:6" x14ac:dyDescent="0.25">
      <c r="A1126" s="3" t="s">
        <v>32</v>
      </c>
      <c r="B1126" s="3" t="str">
        <f>IFERROR(INDEX(Clients[Client_Name],MATCH(Table2[[#This Row],[Client_Code]],Clients[Client_Code],0)),"")</f>
        <v>INTERBAKE</v>
      </c>
      <c r="C1126" s="3">
        <v>28</v>
      </c>
      <c r="D1126" s="3" t="s">
        <v>37</v>
      </c>
      <c r="E1126" s="3">
        <v>1</v>
      </c>
      <c r="F1126" s="12">
        <v>0</v>
      </c>
    </row>
    <row r="1127" spans="1:6" x14ac:dyDescent="0.25">
      <c r="A1127" s="3" t="s">
        <v>32</v>
      </c>
      <c r="B1127" s="3" t="str">
        <f>IFERROR(INDEX(Clients[Client_Name],MATCH(Table2[[#This Row],[Client_Code]],Clients[Client_Code],0)),"")</f>
        <v>INTERBAKE</v>
      </c>
      <c r="C1127" s="3">
        <v>28</v>
      </c>
      <c r="D1127" s="3" t="s">
        <v>37</v>
      </c>
      <c r="E1127" s="3">
        <v>2</v>
      </c>
      <c r="F1127" s="12">
        <v>0</v>
      </c>
    </row>
    <row r="1128" spans="1:6" x14ac:dyDescent="0.25">
      <c r="A1128" s="3" t="s">
        <v>32</v>
      </c>
      <c r="B1128" s="3" t="str">
        <f>IFERROR(INDEX(Clients[Client_Name],MATCH(Table2[[#This Row],[Client_Code]],Clients[Client_Code],0)),"")</f>
        <v>INTERBAKE</v>
      </c>
      <c r="C1128" s="3">
        <v>28</v>
      </c>
      <c r="D1128" s="3" t="s">
        <v>37</v>
      </c>
      <c r="E1128" s="3">
        <v>3</v>
      </c>
      <c r="F1128" s="12">
        <v>0</v>
      </c>
    </row>
    <row r="1129" spans="1:6" x14ac:dyDescent="0.25">
      <c r="A1129" s="3" t="s">
        <v>32</v>
      </c>
      <c r="B1129" s="3" t="str">
        <f>IFERROR(INDEX(Clients[Client_Name],MATCH(Table2[[#This Row],[Client_Code]],Clients[Client_Code],0)),"")</f>
        <v>INTERBAKE</v>
      </c>
      <c r="C1129" s="3">
        <v>28</v>
      </c>
      <c r="D1129" s="3" t="s">
        <v>37</v>
      </c>
      <c r="E1129" s="3">
        <v>4</v>
      </c>
      <c r="F1129" s="12">
        <v>0</v>
      </c>
    </row>
    <row r="1130" spans="1:6" x14ac:dyDescent="0.25">
      <c r="A1130" s="3" t="s">
        <v>32</v>
      </c>
      <c r="B1130" s="3" t="str">
        <f>IFERROR(INDEX(Clients[Client_Name],MATCH(Table2[[#This Row],[Client_Code]],Clients[Client_Code],0)),"")</f>
        <v>INTERBAKE</v>
      </c>
      <c r="C1130" s="3">
        <v>28</v>
      </c>
      <c r="D1130" s="3" t="s">
        <v>37</v>
      </c>
      <c r="E1130" s="3">
        <v>5</v>
      </c>
      <c r="F1130" s="12">
        <v>0</v>
      </c>
    </row>
    <row r="1131" spans="1:6" x14ac:dyDescent="0.25">
      <c r="A1131" s="3" t="s">
        <v>32</v>
      </c>
      <c r="B1131" s="3" t="str">
        <f>IFERROR(INDEX(Clients[Client_Name],MATCH(Table2[[#This Row],[Client_Code]],Clients[Client_Code],0)),"")</f>
        <v>INTERBAKE</v>
      </c>
      <c r="C1131" s="3">
        <v>28</v>
      </c>
      <c r="D1131" s="3" t="s">
        <v>37</v>
      </c>
      <c r="E1131" s="3">
        <v>6</v>
      </c>
      <c r="F1131" s="12">
        <v>0</v>
      </c>
    </row>
    <row r="1132" spans="1:6" x14ac:dyDescent="0.25">
      <c r="A1132" s="3" t="s">
        <v>32</v>
      </c>
      <c r="B1132" s="3" t="str">
        <f>IFERROR(INDEX(Clients[Client_Name],MATCH(Table2[[#This Row],[Client_Code]],Clients[Client_Code],0)),"")</f>
        <v>INTERBAKE</v>
      </c>
      <c r="C1132" s="3">
        <v>28</v>
      </c>
      <c r="D1132" s="3" t="s">
        <v>37</v>
      </c>
      <c r="E1132" s="3">
        <v>7</v>
      </c>
      <c r="F1132" s="12">
        <v>0</v>
      </c>
    </row>
    <row r="1133" spans="1:6" x14ac:dyDescent="0.25">
      <c r="A1133" s="3" t="s">
        <v>32</v>
      </c>
      <c r="B1133" s="3" t="str">
        <f>IFERROR(INDEX(Clients[Client_Name],MATCH(Table2[[#This Row],[Client_Code]],Clients[Client_Code],0)),"")</f>
        <v>INTERBAKE</v>
      </c>
      <c r="C1133" s="3">
        <v>28</v>
      </c>
      <c r="D1133" s="3" t="s">
        <v>37</v>
      </c>
      <c r="E1133" s="3">
        <v>8</v>
      </c>
      <c r="F1133" s="12">
        <v>0</v>
      </c>
    </row>
    <row r="1134" spans="1:6" x14ac:dyDescent="0.25">
      <c r="A1134" s="3" t="s">
        <v>32</v>
      </c>
      <c r="B1134" s="3" t="str">
        <f>IFERROR(INDEX(Clients[Client_Name],MATCH(Table2[[#This Row],[Client_Code]],Clients[Client_Code],0)),"")</f>
        <v>INTERBAKE</v>
      </c>
      <c r="C1134" s="3">
        <v>28</v>
      </c>
      <c r="D1134" s="3" t="s">
        <v>37</v>
      </c>
      <c r="E1134" s="3">
        <v>9</v>
      </c>
      <c r="F1134" s="12">
        <v>0</v>
      </c>
    </row>
    <row r="1135" spans="1:6" x14ac:dyDescent="0.25">
      <c r="A1135" s="3" t="s">
        <v>32</v>
      </c>
      <c r="B1135" s="3" t="str">
        <f>IFERROR(INDEX(Clients[Client_Name],MATCH(Table2[[#This Row],[Client_Code]],Clients[Client_Code],0)),"")</f>
        <v>INTERBAKE</v>
      </c>
      <c r="C1135" s="3">
        <v>28</v>
      </c>
      <c r="D1135" s="3" t="s">
        <v>37</v>
      </c>
      <c r="E1135" s="3">
        <v>10</v>
      </c>
      <c r="F1135" s="12">
        <v>0</v>
      </c>
    </row>
    <row r="1136" spans="1:6" x14ac:dyDescent="0.25">
      <c r="A1136" s="3" t="s">
        <v>32</v>
      </c>
      <c r="B1136" s="3" t="str">
        <f>IFERROR(INDEX(Clients[Client_Name],MATCH(Table2[[#This Row],[Client_Code]],Clients[Client_Code],0)),"")</f>
        <v>INTERBAKE</v>
      </c>
      <c r="C1136" s="3">
        <v>28</v>
      </c>
      <c r="D1136" s="3" t="s">
        <v>37</v>
      </c>
      <c r="E1136" s="3">
        <v>11</v>
      </c>
      <c r="F1136" s="12">
        <v>0</v>
      </c>
    </row>
    <row r="1137" spans="1:6" x14ac:dyDescent="0.25">
      <c r="A1137" s="3" t="s">
        <v>32</v>
      </c>
      <c r="B1137" s="3" t="str">
        <f>IFERROR(INDEX(Clients[Client_Name],MATCH(Table2[[#This Row],[Client_Code]],Clients[Client_Code],0)),"")</f>
        <v>INTERBAKE</v>
      </c>
      <c r="C1137" s="3">
        <v>28</v>
      </c>
      <c r="D1137" s="3" t="s">
        <v>37</v>
      </c>
      <c r="E1137" s="3">
        <v>12</v>
      </c>
      <c r="F1137" s="12">
        <v>0</v>
      </c>
    </row>
    <row r="1138" spans="1:6" x14ac:dyDescent="0.25">
      <c r="A1138" s="3" t="s">
        <v>32</v>
      </c>
      <c r="B1138" s="3" t="str">
        <f>IFERROR(INDEX(Clients[Client_Name],MATCH(Table2[[#This Row],[Client_Code]],Clients[Client_Code],0)),"")</f>
        <v>LUNIBEN</v>
      </c>
      <c r="C1138" s="3">
        <v>32</v>
      </c>
      <c r="D1138" s="3" t="s">
        <v>37</v>
      </c>
      <c r="E1138" s="3">
        <v>1</v>
      </c>
      <c r="F1138" s="12">
        <v>0</v>
      </c>
    </row>
    <row r="1139" spans="1:6" x14ac:dyDescent="0.25">
      <c r="A1139" s="3" t="s">
        <v>32</v>
      </c>
      <c r="B1139" s="3" t="str">
        <f>IFERROR(INDEX(Clients[Client_Name],MATCH(Table2[[#This Row],[Client_Code]],Clients[Client_Code],0)),"")</f>
        <v>LUNIBEN</v>
      </c>
      <c r="C1139" s="3">
        <v>32</v>
      </c>
      <c r="D1139" s="3" t="s">
        <v>37</v>
      </c>
      <c r="E1139" s="3">
        <v>2</v>
      </c>
      <c r="F1139" s="12">
        <v>0</v>
      </c>
    </row>
    <row r="1140" spans="1:6" x14ac:dyDescent="0.25">
      <c r="A1140" s="3" t="s">
        <v>32</v>
      </c>
      <c r="B1140" s="3" t="str">
        <f>IFERROR(INDEX(Clients[Client_Name],MATCH(Table2[[#This Row],[Client_Code]],Clients[Client_Code],0)),"")</f>
        <v>LUNIBEN</v>
      </c>
      <c r="C1140" s="3">
        <v>32</v>
      </c>
      <c r="D1140" s="3" t="s">
        <v>37</v>
      </c>
      <c r="E1140" s="3">
        <v>3</v>
      </c>
      <c r="F1140" s="12">
        <v>0</v>
      </c>
    </row>
    <row r="1141" spans="1:6" x14ac:dyDescent="0.25">
      <c r="A1141" s="3" t="s">
        <v>32</v>
      </c>
      <c r="B1141" s="3" t="str">
        <f>IFERROR(INDEX(Clients[Client_Name],MATCH(Table2[[#This Row],[Client_Code]],Clients[Client_Code],0)),"")</f>
        <v>LUNIBEN</v>
      </c>
      <c r="C1141" s="3">
        <v>32</v>
      </c>
      <c r="D1141" s="3" t="s">
        <v>37</v>
      </c>
      <c r="E1141" s="3">
        <v>4</v>
      </c>
      <c r="F1141" s="12">
        <v>0</v>
      </c>
    </row>
    <row r="1142" spans="1:6" x14ac:dyDescent="0.25">
      <c r="A1142" s="3" t="s">
        <v>32</v>
      </c>
      <c r="B1142" s="3" t="str">
        <f>IFERROR(INDEX(Clients[Client_Name],MATCH(Table2[[#This Row],[Client_Code]],Clients[Client_Code],0)),"")</f>
        <v>LUNIBEN</v>
      </c>
      <c r="C1142" s="3">
        <v>32</v>
      </c>
      <c r="D1142" s="3" t="s">
        <v>37</v>
      </c>
      <c r="E1142" s="3">
        <v>5</v>
      </c>
      <c r="F1142" s="12">
        <v>0</v>
      </c>
    </row>
    <row r="1143" spans="1:6" x14ac:dyDescent="0.25">
      <c r="A1143" s="3" t="s">
        <v>32</v>
      </c>
      <c r="B1143" s="3" t="str">
        <f>IFERROR(INDEX(Clients[Client_Name],MATCH(Table2[[#This Row],[Client_Code]],Clients[Client_Code],0)),"")</f>
        <v>LUNIBEN</v>
      </c>
      <c r="C1143" s="3">
        <v>32</v>
      </c>
      <c r="D1143" s="3" t="s">
        <v>37</v>
      </c>
      <c r="E1143" s="3">
        <v>6</v>
      </c>
      <c r="F1143" s="12">
        <v>0</v>
      </c>
    </row>
    <row r="1144" spans="1:6" x14ac:dyDescent="0.25">
      <c r="A1144" s="3" t="s">
        <v>32</v>
      </c>
      <c r="B1144" s="3" t="str">
        <f>IFERROR(INDEX(Clients[Client_Name],MATCH(Table2[[#This Row],[Client_Code]],Clients[Client_Code],0)),"")</f>
        <v>LUNIBEN</v>
      </c>
      <c r="C1144" s="3">
        <v>32</v>
      </c>
      <c r="D1144" s="3" t="s">
        <v>37</v>
      </c>
      <c r="E1144" s="3">
        <v>7</v>
      </c>
      <c r="F1144" s="12">
        <v>0</v>
      </c>
    </row>
    <row r="1145" spans="1:6" x14ac:dyDescent="0.25">
      <c r="A1145" s="3" t="s">
        <v>32</v>
      </c>
      <c r="B1145" s="3" t="str">
        <f>IFERROR(INDEX(Clients[Client_Name],MATCH(Table2[[#This Row],[Client_Code]],Clients[Client_Code],0)),"")</f>
        <v>LUNIBEN</v>
      </c>
      <c r="C1145" s="3">
        <v>32</v>
      </c>
      <c r="D1145" s="3" t="s">
        <v>37</v>
      </c>
      <c r="E1145" s="3">
        <v>8</v>
      </c>
      <c r="F1145" s="12">
        <v>0</v>
      </c>
    </row>
    <row r="1146" spans="1:6" x14ac:dyDescent="0.25">
      <c r="A1146" s="3" t="s">
        <v>32</v>
      </c>
      <c r="B1146" s="3" t="str">
        <f>IFERROR(INDEX(Clients[Client_Name],MATCH(Table2[[#This Row],[Client_Code]],Clients[Client_Code],0)),"")</f>
        <v>LUNIBEN</v>
      </c>
      <c r="C1146" s="3">
        <v>32</v>
      </c>
      <c r="D1146" s="3" t="s">
        <v>37</v>
      </c>
      <c r="E1146" s="3">
        <v>9</v>
      </c>
      <c r="F1146" s="12">
        <v>0</v>
      </c>
    </row>
    <row r="1147" spans="1:6" x14ac:dyDescent="0.25">
      <c r="A1147" s="3" t="s">
        <v>32</v>
      </c>
      <c r="B1147" s="3" t="str">
        <f>IFERROR(INDEX(Clients[Client_Name],MATCH(Table2[[#This Row],[Client_Code]],Clients[Client_Code],0)),"")</f>
        <v>LUNIBEN</v>
      </c>
      <c r="C1147" s="3">
        <v>32</v>
      </c>
      <c r="D1147" s="3" t="s">
        <v>37</v>
      </c>
      <c r="E1147" s="3">
        <v>10</v>
      </c>
      <c r="F1147" s="12">
        <v>0</v>
      </c>
    </row>
    <row r="1148" spans="1:6" x14ac:dyDescent="0.25">
      <c r="A1148" s="3" t="s">
        <v>32</v>
      </c>
      <c r="B1148" s="3" t="str">
        <f>IFERROR(INDEX(Clients[Client_Name],MATCH(Table2[[#This Row],[Client_Code]],Clients[Client_Code],0)),"")</f>
        <v>LUNIBEN</v>
      </c>
      <c r="C1148" s="3">
        <v>32</v>
      </c>
      <c r="D1148" s="3" t="s">
        <v>37</v>
      </c>
      <c r="E1148" s="3">
        <v>11</v>
      </c>
      <c r="F1148" s="12">
        <v>0</v>
      </c>
    </row>
    <row r="1149" spans="1:6" x14ac:dyDescent="0.25">
      <c r="A1149" s="3" t="s">
        <v>32</v>
      </c>
      <c r="B1149" s="3" t="str">
        <f>IFERROR(INDEX(Clients[Client_Name],MATCH(Table2[[#This Row],[Client_Code]],Clients[Client_Code],0)),"")</f>
        <v>LUNIBEN</v>
      </c>
      <c r="C1149" s="3">
        <v>32</v>
      </c>
      <c r="D1149" s="3" t="s">
        <v>37</v>
      </c>
      <c r="E1149" s="3">
        <v>12</v>
      </c>
      <c r="F1149" s="12">
        <v>0</v>
      </c>
    </row>
    <row r="1150" spans="1:6" x14ac:dyDescent="0.25">
      <c r="A1150" s="3" t="s">
        <v>32</v>
      </c>
      <c r="B1150" s="3" t="str">
        <f>IFERROR(INDEX(Clients[Client_Name],MATCH(Table2[[#This Row],[Client_Code]],Clients[Client_Code],0)),"")</f>
        <v>SALMONES ANTÁRTICA</v>
      </c>
      <c r="C1150" s="3">
        <v>41</v>
      </c>
      <c r="D1150" s="3" t="s">
        <v>37</v>
      </c>
      <c r="E1150" s="3">
        <v>1</v>
      </c>
      <c r="F1150" s="12">
        <v>0</v>
      </c>
    </row>
    <row r="1151" spans="1:6" x14ac:dyDescent="0.25">
      <c r="A1151" s="3" t="s">
        <v>32</v>
      </c>
      <c r="B1151" s="3" t="str">
        <f>IFERROR(INDEX(Clients[Client_Name],MATCH(Table2[[#This Row],[Client_Code]],Clients[Client_Code],0)),"")</f>
        <v>SALMONES ANTÁRTICA</v>
      </c>
      <c r="C1151" s="3">
        <v>41</v>
      </c>
      <c r="D1151" s="3" t="s">
        <v>37</v>
      </c>
      <c r="E1151" s="3">
        <v>2</v>
      </c>
      <c r="F1151" s="12">
        <v>3899423</v>
      </c>
    </row>
    <row r="1152" spans="1:6" x14ac:dyDescent="0.25">
      <c r="A1152" s="3" t="s">
        <v>32</v>
      </c>
      <c r="B1152" s="3" t="str">
        <f>IFERROR(INDEX(Clients[Client_Name],MATCH(Table2[[#This Row],[Client_Code]],Clients[Client_Code],0)),"")</f>
        <v>SALMONES ANTÁRTICA</v>
      </c>
      <c r="C1152" s="3">
        <v>41</v>
      </c>
      <c r="D1152" s="3" t="s">
        <v>37</v>
      </c>
      <c r="E1152" s="3">
        <v>3</v>
      </c>
      <c r="F1152" s="12">
        <v>437610</v>
      </c>
    </row>
    <row r="1153" spans="1:6" x14ac:dyDescent="0.25">
      <c r="A1153" s="3" t="s">
        <v>32</v>
      </c>
      <c r="B1153" s="3" t="str">
        <f>IFERROR(INDEX(Clients[Client_Name],MATCH(Table2[[#This Row],[Client_Code]],Clients[Client_Code],0)),"")</f>
        <v>SALMONES ANTÁRTICA</v>
      </c>
      <c r="C1153" s="3">
        <v>41</v>
      </c>
      <c r="D1153" s="3" t="s">
        <v>37</v>
      </c>
      <c r="E1153" s="3">
        <v>4</v>
      </c>
      <c r="F1153" s="12">
        <v>358774</v>
      </c>
    </row>
    <row r="1154" spans="1:6" x14ac:dyDescent="0.25">
      <c r="A1154" s="3" t="s">
        <v>32</v>
      </c>
      <c r="B1154" s="3" t="str">
        <f>IFERROR(INDEX(Clients[Client_Name],MATCH(Table2[[#This Row],[Client_Code]],Clients[Client_Code],0)),"")</f>
        <v>SALMONES ANTÁRTICA</v>
      </c>
      <c r="C1154" s="3">
        <v>41</v>
      </c>
      <c r="D1154" s="3" t="s">
        <v>37</v>
      </c>
      <c r="E1154" s="3">
        <v>5</v>
      </c>
      <c r="F1154" s="12">
        <v>1277462</v>
      </c>
    </row>
    <row r="1155" spans="1:6" x14ac:dyDescent="0.25">
      <c r="A1155" s="3" t="s">
        <v>32</v>
      </c>
      <c r="B1155" s="3" t="str">
        <f>IFERROR(INDEX(Clients[Client_Name],MATCH(Table2[[#This Row],[Client_Code]],Clients[Client_Code],0)),"")</f>
        <v>SALMONES AYSÉN</v>
      </c>
      <c r="C1155" s="3">
        <v>42</v>
      </c>
      <c r="D1155" s="3" t="s">
        <v>37</v>
      </c>
      <c r="E1155" s="3">
        <v>1</v>
      </c>
      <c r="F1155" s="12">
        <v>623840</v>
      </c>
    </row>
    <row r="1156" spans="1:6" x14ac:dyDescent="0.25">
      <c r="A1156" s="3" t="s">
        <v>32</v>
      </c>
      <c r="B1156" s="3" t="str">
        <f>IFERROR(INDEX(Clients[Client_Name],MATCH(Table2[[#This Row],[Client_Code]],Clients[Client_Code],0)),"")</f>
        <v>SALMONES AYSÉN</v>
      </c>
      <c r="C1156" s="3">
        <v>42</v>
      </c>
      <c r="D1156" s="3" t="s">
        <v>37</v>
      </c>
      <c r="E1156" s="3">
        <v>2</v>
      </c>
      <c r="F1156" s="12">
        <v>1745446</v>
      </c>
    </row>
    <row r="1157" spans="1:6" x14ac:dyDescent="0.25">
      <c r="A1157" s="3" t="s">
        <v>32</v>
      </c>
      <c r="B1157" s="3" t="str">
        <f>IFERROR(INDEX(Clients[Client_Name],MATCH(Table2[[#This Row],[Client_Code]],Clients[Client_Code],0)),"")</f>
        <v>SALMONES AYSÉN</v>
      </c>
      <c r="C1157" s="3">
        <v>42</v>
      </c>
      <c r="D1157" s="3" t="s">
        <v>37</v>
      </c>
      <c r="E1157" s="3">
        <v>3</v>
      </c>
      <c r="F1157" s="12">
        <v>0</v>
      </c>
    </row>
    <row r="1158" spans="1:6" x14ac:dyDescent="0.25">
      <c r="A1158" s="3" t="s">
        <v>32</v>
      </c>
      <c r="B1158" s="3" t="str">
        <f>IFERROR(INDEX(Clients[Client_Name],MATCH(Table2[[#This Row],[Client_Code]],Clients[Client_Code],0)),"")</f>
        <v>SALMONES AYSÉN</v>
      </c>
      <c r="C1158" s="3">
        <v>42</v>
      </c>
      <c r="D1158" s="3" t="s">
        <v>37</v>
      </c>
      <c r="E1158" s="3">
        <v>4</v>
      </c>
      <c r="F1158" s="12">
        <v>182681</v>
      </c>
    </row>
    <row r="1159" spans="1:6" x14ac:dyDescent="0.25">
      <c r="A1159" s="3" t="s">
        <v>32</v>
      </c>
      <c r="B1159" s="3" t="str">
        <f>IFERROR(INDEX(Clients[Client_Name],MATCH(Table2[[#This Row],[Client_Code]],Clients[Client_Code],0)),"")</f>
        <v>SALMONES AYSÉN</v>
      </c>
      <c r="C1159" s="3">
        <v>42</v>
      </c>
      <c r="D1159" s="3" t="s">
        <v>37</v>
      </c>
      <c r="E1159" s="3">
        <v>5</v>
      </c>
      <c r="F1159" s="12">
        <v>3773767</v>
      </c>
    </row>
    <row r="1160" spans="1:6" x14ac:dyDescent="0.25">
      <c r="A1160" s="3" t="s">
        <v>62</v>
      </c>
      <c r="B1160" s="3" t="str">
        <f>IFERROR(INDEX(Clients[Client_Name],MATCH(Table2[[#This Row],[Client_Code]],Clients[Client_Code],0)),"")</f>
        <v>LO VALLEDOR</v>
      </c>
      <c r="C1160" s="3">
        <v>1054</v>
      </c>
      <c r="D1160" s="3" t="s">
        <v>148</v>
      </c>
      <c r="E1160" s="3">
        <v>2</v>
      </c>
      <c r="F1160" s="12">
        <v>455009</v>
      </c>
    </row>
    <row r="1161" spans="1:6" x14ac:dyDescent="0.25">
      <c r="A1161" s="3" t="s">
        <v>62</v>
      </c>
      <c r="B1161" s="3" t="str">
        <f>IFERROR(INDEX(Clients[Client_Name],MATCH(Table2[[#This Row],[Client_Code]],Clients[Client_Code],0)),"")</f>
        <v>LO VALLEDOR</v>
      </c>
      <c r="C1161" s="3">
        <v>1054</v>
      </c>
      <c r="D1161" s="3" t="s">
        <v>148</v>
      </c>
      <c r="E1161" s="3">
        <v>2</v>
      </c>
      <c r="F1161" s="12">
        <v>455009</v>
      </c>
    </row>
    <row r="1162" spans="1:6" x14ac:dyDescent="0.25">
      <c r="A1162" s="3" t="s">
        <v>62</v>
      </c>
      <c r="B1162" s="3" t="str">
        <f>IFERROR(INDEX(Clients[Client_Name],MATCH(Table2[[#This Row],[Client_Code]],Clients[Client_Code],0)),"")</f>
        <v>SOPRAVAL</v>
      </c>
      <c r="C1162" s="3">
        <v>1007</v>
      </c>
      <c r="D1162" s="3" t="s">
        <v>37</v>
      </c>
      <c r="E1162" s="3">
        <v>9</v>
      </c>
      <c r="F1162" s="12"/>
    </row>
    <row r="1163" spans="1:6" x14ac:dyDescent="0.25">
      <c r="A1163" s="3" t="s">
        <v>62</v>
      </c>
      <c r="B1163" s="3" t="str">
        <f>IFERROR(INDEX(Clients[Client_Name],MATCH(Table2[[#This Row],[Client_Code]],Clients[Client_Code],0)),"")</f>
        <v>SOPRAVAL</v>
      </c>
      <c r="C1163" s="3">
        <v>1007</v>
      </c>
      <c r="D1163" s="3" t="s">
        <v>149</v>
      </c>
      <c r="E1163" s="3">
        <v>9</v>
      </c>
      <c r="F1163" s="12">
        <v>3352524</v>
      </c>
    </row>
    <row r="1164" spans="1:6" x14ac:dyDescent="0.25">
      <c r="A1164" s="3" t="s">
        <v>62</v>
      </c>
      <c r="B1164" s="3" t="str">
        <f>IFERROR(INDEX(Clients[Client_Name],MATCH(Table2[[#This Row],[Client_Code]],Clients[Client_Code],0)),"")</f>
        <v>SOPRAVAL</v>
      </c>
      <c r="C1164" s="3">
        <v>1007</v>
      </c>
      <c r="D1164" s="3" t="s">
        <v>37</v>
      </c>
      <c r="E1164" s="3">
        <v>10</v>
      </c>
      <c r="F1164" s="12"/>
    </row>
    <row r="1165" spans="1:6" x14ac:dyDescent="0.25">
      <c r="A1165" s="3" t="s">
        <v>62</v>
      </c>
      <c r="B1165" s="3" t="str">
        <f>IFERROR(INDEX(Clients[Client_Name],MATCH(Table2[[#This Row],[Client_Code]],Clients[Client_Code],0)),"")</f>
        <v>SOPRAVAL</v>
      </c>
      <c r="C1165" s="3">
        <v>1007</v>
      </c>
      <c r="D1165" s="3" t="s">
        <v>149</v>
      </c>
      <c r="E1165" s="3">
        <v>10</v>
      </c>
      <c r="F1165" s="12">
        <v>3175332</v>
      </c>
    </row>
    <row r="1166" spans="1:6" x14ac:dyDescent="0.25">
      <c r="A1166" s="3" t="s">
        <v>62</v>
      </c>
      <c r="B1166" s="3" t="str">
        <f>IFERROR(INDEX(Clients[Client_Name],MATCH(Table2[[#This Row],[Client_Code]],Clients[Client_Code],0)),"")</f>
        <v>SOPRAVAL</v>
      </c>
      <c r="C1166" s="3">
        <v>1007</v>
      </c>
      <c r="D1166" s="3" t="s">
        <v>37</v>
      </c>
      <c r="E1166" s="3">
        <v>11</v>
      </c>
      <c r="F1166" s="12"/>
    </row>
    <row r="1167" spans="1:6" x14ac:dyDescent="0.25">
      <c r="A1167" s="3" t="s">
        <v>32</v>
      </c>
      <c r="B1167" s="3" t="str">
        <f>IFERROR(INDEX(Clients[Client_Name],MATCH(Table2[[#This Row],[Client_Code]],Clients[Client_Code],0)),"")</f>
        <v>COMERCIAL CASTRO</v>
      </c>
      <c r="C1167" s="3">
        <v>17</v>
      </c>
      <c r="D1167" s="3" t="s">
        <v>37</v>
      </c>
      <c r="E1167" s="3">
        <v>6</v>
      </c>
      <c r="F1167" s="12">
        <v>113760</v>
      </c>
    </row>
    <row r="1168" spans="1:6" x14ac:dyDescent="0.25">
      <c r="A1168" s="3" t="s">
        <v>62</v>
      </c>
      <c r="B1168" s="3" t="str">
        <f>IFERROR(INDEX(Clients[Client_Name],MATCH(Table2[[#This Row],[Client_Code]],Clients[Client_Code],0)),"")</f>
        <v>SOPRAVAL</v>
      </c>
      <c r="C1168" s="3">
        <v>1007</v>
      </c>
      <c r="D1168" s="3" t="s">
        <v>149</v>
      </c>
      <c r="E1168" s="3">
        <v>11</v>
      </c>
      <c r="F1168" s="12"/>
    </row>
    <row r="1169" spans="1:6" x14ac:dyDescent="0.25">
      <c r="A1169" s="3" t="s">
        <v>62</v>
      </c>
      <c r="B1169" s="3" t="str">
        <f>IFERROR(INDEX(Clients[Client_Name],MATCH(Table2[[#This Row],[Client_Code]],Clients[Client_Code],0)),"")</f>
        <v>SOPRAVAL</v>
      </c>
      <c r="C1169" s="3">
        <v>1007</v>
      </c>
      <c r="D1169" s="3" t="s">
        <v>37</v>
      </c>
      <c r="E1169" s="3">
        <v>12</v>
      </c>
      <c r="F1169" s="12"/>
    </row>
    <row r="1170" spans="1:6" x14ac:dyDescent="0.25">
      <c r="A1170" s="3" t="s">
        <v>62</v>
      </c>
      <c r="B1170" s="3" t="str">
        <f>IFERROR(INDEX(Clients[Client_Name],MATCH(Table2[[#This Row],[Client_Code]],Clients[Client_Code],0)),"")</f>
        <v>LO VALLEDOR</v>
      </c>
      <c r="C1170" s="3">
        <v>1054</v>
      </c>
      <c r="D1170" s="3" t="s">
        <v>37</v>
      </c>
      <c r="E1170" s="3">
        <v>2</v>
      </c>
      <c r="F1170" s="12">
        <v>678296</v>
      </c>
    </row>
    <row r="1171" spans="1:6" x14ac:dyDescent="0.25">
      <c r="A1171" s="3" t="s">
        <v>62</v>
      </c>
      <c r="B1171" s="3" t="str">
        <f>IFERROR(INDEX(Clients[Client_Name],MATCH(Table2[[#This Row],[Client_Code]],Clients[Client_Code],0)),"")</f>
        <v>SOPRAVAL</v>
      </c>
      <c r="C1171" s="3">
        <v>1007</v>
      </c>
      <c r="D1171" s="3" t="s">
        <v>149</v>
      </c>
      <c r="E1171" s="3">
        <v>12</v>
      </c>
      <c r="F1171" s="12"/>
    </row>
    <row r="1172" spans="1:6" x14ac:dyDescent="0.25">
      <c r="A1172" s="3" t="s">
        <v>62</v>
      </c>
      <c r="B1172" s="3" t="str">
        <f>IFERROR(INDEX(Clients[Client_Name],MATCH(Table2[[#This Row],[Client_Code]],Clients[Client_Code],0)),"")</f>
        <v>SOPRAVAL</v>
      </c>
      <c r="C1172" s="3">
        <v>1007</v>
      </c>
      <c r="D1172" s="3" t="s">
        <v>38</v>
      </c>
      <c r="E1172" s="3">
        <v>1</v>
      </c>
      <c r="F1172" s="12">
        <v>-50000</v>
      </c>
    </row>
    <row r="1173" spans="1:6" x14ac:dyDescent="0.25">
      <c r="A1173" s="3" t="s">
        <v>62</v>
      </c>
      <c r="B1173" s="3" t="str">
        <f>IFERROR(INDEX(Clients[Client_Name],MATCH(Table2[[#This Row],[Client_Code]],Clients[Client_Code],0)),"")</f>
        <v>SOPRAVAL</v>
      </c>
      <c r="C1173" s="3">
        <v>1007</v>
      </c>
      <c r="D1173" s="3" t="s">
        <v>38</v>
      </c>
      <c r="E1173" s="3">
        <v>1</v>
      </c>
      <c r="F1173" s="12">
        <v>-100000</v>
      </c>
    </row>
    <row r="1174" spans="1:6" x14ac:dyDescent="0.25">
      <c r="A1174" s="3" t="s">
        <v>62</v>
      </c>
      <c r="B1174" s="3" t="str">
        <f>IFERROR(INDEX(Clients[Client_Name],MATCH(Table2[[#This Row],[Client_Code]],Clients[Client_Code],0)),"")</f>
        <v>SOPRAVAL</v>
      </c>
      <c r="C1174" s="3">
        <v>1007</v>
      </c>
      <c r="D1174" s="3" t="s">
        <v>38</v>
      </c>
      <c r="E1174" s="3">
        <v>1</v>
      </c>
      <c r="F1174" s="12">
        <v>0</v>
      </c>
    </row>
    <row r="1175" spans="1:6" x14ac:dyDescent="0.25">
      <c r="A1175" s="3" t="s">
        <v>62</v>
      </c>
      <c r="B1175" s="3" t="str">
        <f>IFERROR(INDEX(Clients[Client_Name],MATCH(Table2[[#This Row],[Client_Code]],Clients[Client_Code],0)),"")</f>
        <v>SOPRAVAL</v>
      </c>
      <c r="C1175" s="3">
        <v>1007</v>
      </c>
      <c r="D1175" s="3" t="s">
        <v>38</v>
      </c>
      <c r="E1175" s="3">
        <v>1</v>
      </c>
      <c r="F1175" s="12">
        <v>0</v>
      </c>
    </row>
    <row r="1176" spans="1:6" x14ac:dyDescent="0.25">
      <c r="A1176" s="3" t="s">
        <v>62</v>
      </c>
      <c r="B1176" s="3" t="str">
        <f>IFERROR(INDEX(Clients[Client_Name],MATCH(Table2[[#This Row],[Client_Code]],Clients[Client_Code],0)),"")</f>
        <v>SOPRAVAL</v>
      </c>
      <c r="C1176" s="3">
        <v>1007</v>
      </c>
      <c r="D1176" s="3" t="s">
        <v>38</v>
      </c>
      <c r="E1176" s="3">
        <v>1</v>
      </c>
      <c r="F1176" s="12">
        <v>0</v>
      </c>
    </row>
    <row r="1177" spans="1:6" x14ac:dyDescent="0.25">
      <c r="A1177" s="3" t="s">
        <v>32</v>
      </c>
      <c r="B1177" s="3" t="str">
        <f>IFERROR(INDEX(Clients[Client_Name],MATCH(Table2[[#This Row],[Client_Code]],Clients[Client_Code],0)),"")</f>
        <v>GRANJA MARINA TORNAGALEONES</v>
      </c>
      <c r="C1177" s="3">
        <v>25</v>
      </c>
      <c r="D1177" s="3" t="s">
        <v>37</v>
      </c>
      <c r="E1177" s="3">
        <v>6</v>
      </c>
      <c r="F1177" s="12">
        <v>115425</v>
      </c>
    </row>
    <row r="1178" spans="1:6" x14ac:dyDescent="0.25">
      <c r="A1178" s="3" t="s">
        <v>32</v>
      </c>
      <c r="B1178" s="3" t="str">
        <f>IFERROR(INDEX(Clients[Client_Name],MATCH(Table2[[#This Row],[Client_Code]],Clients[Client_Code],0)),"")</f>
        <v>COMERCIAL CASTRO</v>
      </c>
      <c r="C1178" s="3">
        <v>17</v>
      </c>
      <c r="D1178" s="3" t="s">
        <v>37</v>
      </c>
      <c r="E1178" s="3">
        <v>7</v>
      </c>
      <c r="F1178" s="12">
        <v>530208</v>
      </c>
    </row>
    <row r="1179" spans="1:6" x14ac:dyDescent="0.25">
      <c r="A1179" s="3" t="s">
        <v>62</v>
      </c>
      <c r="B1179" s="3" t="str">
        <f>IFERROR(INDEX(Clients[Client_Name],MATCH(Table2[[#This Row],[Client_Code]],Clients[Client_Code],0)),"")</f>
        <v>SOPRAVAL</v>
      </c>
      <c r="C1179" s="3">
        <v>1007</v>
      </c>
      <c r="D1179" s="3" t="s">
        <v>38</v>
      </c>
      <c r="E1179" s="3">
        <v>1</v>
      </c>
      <c r="F1179" s="12">
        <v>-48000</v>
      </c>
    </row>
    <row r="1180" spans="1:6" x14ac:dyDescent="0.25">
      <c r="A1180" s="3" t="s">
        <v>62</v>
      </c>
      <c r="B1180" s="3" t="str">
        <f>IFERROR(INDEX(Clients[Client_Name],MATCH(Table2[[#This Row],[Client_Code]],Clients[Client_Code],0)),"")</f>
        <v>SOPRAVAL</v>
      </c>
      <c r="C1180" s="3">
        <v>1007</v>
      </c>
      <c r="D1180" s="3" t="s">
        <v>38</v>
      </c>
      <c r="E1180" s="3">
        <v>1</v>
      </c>
      <c r="F1180" s="12">
        <v>-100000</v>
      </c>
    </row>
    <row r="1181" spans="1:6" x14ac:dyDescent="0.25">
      <c r="A1181" s="3" t="s">
        <v>62</v>
      </c>
      <c r="B1181" s="3" t="str">
        <f>IFERROR(INDEX(Clients[Client_Name],MATCH(Table2[[#This Row],[Client_Code]],Clients[Client_Code],0)),"")</f>
        <v>SOPRAVAL</v>
      </c>
      <c r="C1181" s="3">
        <v>1007</v>
      </c>
      <c r="D1181" s="3" t="s">
        <v>38</v>
      </c>
      <c r="E1181" s="3">
        <v>1</v>
      </c>
      <c r="F1181" s="12">
        <v>-200000</v>
      </c>
    </row>
    <row r="1182" spans="1:6" x14ac:dyDescent="0.25">
      <c r="A1182" s="3" t="s">
        <v>62</v>
      </c>
      <c r="B1182" s="3" t="str">
        <f>IFERROR(INDEX(Clients[Client_Name],MATCH(Table2[[#This Row],[Client_Code]],Clients[Client_Code],0)),"")</f>
        <v>SOPRAVAL</v>
      </c>
      <c r="C1182" s="3">
        <v>1007</v>
      </c>
      <c r="D1182" s="3" t="s">
        <v>37</v>
      </c>
      <c r="E1182" s="3">
        <v>1</v>
      </c>
      <c r="F1182" s="12">
        <v>0</v>
      </c>
    </row>
    <row r="1183" spans="1:6" x14ac:dyDescent="0.25">
      <c r="A1183" s="3" t="s">
        <v>62</v>
      </c>
      <c r="B1183" s="3" t="str">
        <f>IFERROR(INDEX(Clients[Client_Name],MATCH(Table2[[#This Row],[Client_Code]],Clients[Client_Code],0)),"")</f>
        <v>SOPRAVAL</v>
      </c>
      <c r="C1183" s="3">
        <v>1007</v>
      </c>
      <c r="D1183" s="3" t="s">
        <v>37</v>
      </c>
      <c r="E1183" s="3">
        <v>1</v>
      </c>
      <c r="F1183" s="12">
        <v>0</v>
      </c>
    </row>
    <row r="1184" spans="1:6" x14ac:dyDescent="0.25">
      <c r="A1184" s="3" t="s">
        <v>32</v>
      </c>
      <c r="B1184" s="3" t="str">
        <f>IFERROR(INDEX(Clients[Client_Name],MATCH(Table2[[#This Row],[Client_Code]],Clients[Client_Code],0)),"")</f>
        <v>NUTRISCO</v>
      </c>
      <c r="C1184" s="3">
        <v>47</v>
      </c>
      <c r="D1184" s="3" t="s">
        <v>37</v>
      </c>
      <c r="E1184" s="3">
        <v>6</v>
      </c>
      <c r="F1184" s="12">
        <v>323640</v>
      </c>
    </row>
    <row r="1185" spans="1:6" x14ac:dyDescent="0.25">
      <c r="A1185" s="3" t="s">
        <v>32</v>
      </c>
      <c r="B1185" s="3" t="str">
        <f>IFERROR(INDEX(Clients[Client_Name],MATCH(Table2[[#This Row],[Client_Code]],Clients[Client_Code],0)),"")</f>
        <v>TRENDY</v>
      </c>
      <c r="C1185" s="3">
        <v>45</v>
      </c>
      <c r="D1185" s="3" t="s">
        <v>37</v>
      </c>
      <c r="E1185" s="3">
        <v>7</v>
      </c>
      <c r="F1185" s="12">
        <v>6504200</v>
      </c>
    </row>
    <row r="1186" spans="1:6" x14ac:dyDescent="0.25">
      <c r="A1186" s="3" t="s">
        <v>62</v>
      </c>
      <c r="B1186" s="3" t="str">
        <f>IFERROR(INDEX(Clients[Client_Name],MATCH(Table2[[#This Row],[Client_Code]],Clients[Client_Code],0)),"")</f>
        <v>SOPRAVAL</v>
      </c>
      <c r="C1186" s="3">
        <v>1007</v>
      </c>
      <c r="D1186" s="3" t="s">
        <v>38</v>
      </c>
      <c r="E1186" s="3">
        <v>1</v>
      </c>
      <c r="F1186" s="12">
        <v>0</v>
      </c>
    </row>
    <row r="1187" spans="1:6" x14ac:dyDescent="0.25">
      <c r="A1187" s="3" t="s">
        <v>62</v>
      </c>
      <c r="B1187" s="3" t="str">
        <f>IFERROR(INDEX(Clients[Client_Name],MATCH(Table2[[#This Row],[Client_Code]],Clients[Client_Code],0)),"")</f>
        <v>SOPRAVAL</v>
      </c>
      <c r="C1187" s="3">
        <v>1007</v>
      </c>
      <c r="D1187" s="3" t="s">
        <v>38</v>
      </c>
      <c r="E1187" s="3">
        <v>1</v>
      </c>
      <c r="F1187" s="12">
        <v>0</v>
      </c>
    </row>
    <row r="1188" spans="1:6" x14ac:dyDescent="0.25">
      <c r="A1188" s="3" t="s">
        <v>62</v>
      </c>
      <c r="B1188" s="3" t="str">
        <f>IFERROR(INDEX(Clients[Client_Name],MATCH(Table2[[#This Row],[Client_Code]],Clients[Client_Code],0)),"")</f>
        <v>SOPRAVAL</v>
      </c>
      <c r="C1188" s="3">
        <v>1007</v>
      </c>
      <c r="D1188" s="3" t="s">
        <v>37</v>
      </c>
      <c r="E1188" s="3">
        <v>1</v>
      </c>
      <c r="F1188" s="12">
        <v>-455000</v>
      </c>
    </row>
    <row r="1189" spans="1:6" x14ac:dyDescent="0.25">
      <c r="A1189" s="3" t="s">
        <v>62</v>
      </c>
      <c r="B1189" s="3" t="str">
        <f>IFERROR(INDEX(Clients[Client_Name],MATCH(Table2[[#This Row],[Client_Code]],Clients[Client_Code],0)),"")</f>
        <v>SOPRAVAL</v>
      </c>
      <c r="C1189" s="3">
        <v>1007</v>
      </c>
      <c r="D1189" s="3" t="s">
        <v>37</v>
      </c>
      <c r="E1189" s="3">
        <v>1</v>
      </c>
      <c r="F1189" s="12">
        <v>0</v>
      </c>
    </row>
    <row r="1190" spans="1:6" x14ac:dyDescent="0.25">
      <c r="A1190" s="3" t="s">
        <v>62</v>
      </c>
      <c r="B1190" s="3" t="str">
        <f>IFERROR(INDEX(Clients[Client_Name],MATCH(Table2[[#This Row],[Client_Code]],Clients[Client_Code],0)),"")</f>
        <v>SOPRAVAL</v>
      </c>
      <c r="C1190" s="3">
        <v>1007</v>
      </c>
      <c r="D1190" s="3" t="s">
        <v>37</v>
      </c>
      <c r="E1190" s="3">
        <v>1</v>
      </c>
      <c r="F1190" s="12">
        <v>-161000</v>
      </c>
    </row>
    <row r="1191" spans="1:6" x14ac:dyDescent="0.25">
      <c r="A1191" s="3" t="s">
        <v>62</v>
      </c>
      <c r="B1191" s="3" t="str">
        <f>IFERROR(INDEX(Clients[Client_Name],MATCH(Table2[[#This Row],[Client_Code]],Clients[Client_Code],0)),"")</f>
        <v>LO VALLEDOR</v>
      </c>
      <c r="C1191" s="3">
        <v>1054</v>
      </c>
      <c r="D1191" s="3" t="s">
        <v>37</v>
      </c>
      <c r="E1191" s="3">
        <v>2</v>
      </c>
      <c r="F1191" s="12">
        <v>234271</v>
      </c>
    </row>
    <row r="1192" spans="1:6" x14ac:dyDescent="0.25">
      <c r="A1192" s="3" t="s">
        <v>32</v>
      </c>
      <c r="B1192" s="3" t="str">
        <f>IFERROR(INDEX(Clients[Client_Name],MATCH(Table2[[#This Row],[Client_Code]],Clients[Client_Code],0)),"")</f>
        <v>SALMONES ANTÁRTICA</v>
      </c>
      <c r="C1192" s="3">
        <v>41</v>
      </c>
      <c r="D1192" s="3" t="s">
        <v>37</v>
      </c>
      <c r="E1192" s="3">
        <v>7</v>
      </c>
      <c r="F1192" s="12">
        <v>343566</v>
      </c>
    </row>
    <row r="1193" spans="1:6" x14ac:dyDescent="0.25">
      <c r="A1193" s="3" t="s">
        <v>62</v>
      </c>
      <c r="B1193" s="3" t="str">
        <f>IFERROR(INDEX(Clients[Client_Name],MATCH(Table2[[#This Row],[Client_Code]],Clients[Client_Code],0)),"")</f>
        <v>LO VALLEDOR</v>
      </c>
      <c r="C1193" s="3">
        <v>1054</v>
      </c>
      <c r="D1193" s="3" t="s">
        <v>37</v>
      </c>
      <c r="E1193" s="3">
        <v>2</v>
      </c>
      <c r="F1193" s="12">
        <v>296611</v>
      </c>
    </row>
    <row r="1194" spans="1:6" x14ac:dyDescent="0.25">
      <c r="A1194" s="3" t="s">
        <v>32</v>
      </c>
      <c r="B1194" s="3" t="str">
        <f>IFERROR(INDEX(Clients[Client_Name],MATCH(Table2[[#This Row],[Client_Code]],Clients[Client_Code],0)),"")</f>
        <v>ORIZON</v>
      </c>
      <c r="C1194" s="3">
        <v>35</v>
      </c>
      <c r="D1194" s="3" t="s">
        <v>37</v>
      </c>
      <c r="E1194" s="3">
        <v>7</v>
      </c>
      <c r="F1194" s="12">
        <v>83424</v>
      </c>
    </row>
    <row r="1195" spans="1:6" x14ac:dyDescent="0.25">
      <c r="A1195" s="3" t="s">
        <v>62</v>
      </c>
      <c r="B1195" s="3" t="str">
        <f>IFERROR(INDEX(Clients[Client_Name],MATCH(Table2[[#This Row],[Client_Code]],Clients[Client_Code],0)),"")</f>
        <v>SOPRAVAL</v>
      </c>
      <c r="C1195" s="3">
        <v>1007</v>
      </c>
      <c r="D1195" s="3" t="s">
        <v>37</v>
      </c>
      <c r="E1195" s="3">
        <v>1</v>
      </c>
      <c r="F1195" s="12">
        <v>0</v>
      </c>
    </row>
    <row r="1196" spans="1:6" x14ac:dyDescent="0.25">
      <c r="A1196" s="3" t="s">
        <v>62</v>
      </c>
      <c r="B1196" s="3" t="str">
        <f>IFERROR(INDEX(Clients[Client_Name],MATCH(Table2[[#This Row],[Client_Code]],Clients[Client_Code],0)),"")</f>
        <v>SOPRAVAL</v>
      </c>
      <c r="C1196" s="3">
        <v>1007</v>
      </c>
      <c r="D1196" s="3" t="s">
        <v>149</v>
      </c>
      <c r="E1196" s="3">
        <v>1</v>
      </c>
      <c r="F1196" s="12">
        <v>-1840200</v>
      </c>
    </row>
    <row r="1197" spans="1:6" x14ac:dyDescent="0.25">
      <c r="A1197" s="3" t="s">
        <v>62</v>
      </c>
      <c r="B1197" s="3" t="str">
        <f>IFERROR(INDEX(Clients[Client_Name],MATCH(Table2[[#This Row],[Client_Code]],Clients[Client_Code],0)),"")</f>
        <v>SOPRAVAL</v>
      </c>
      <c r="C1197" s="3">
        <v>1007</v>
      </c>
      <c r="D1197" s="3" t="s">
        <v>149</v>
      </c>
      <c r="E1197" s="3">
        <v>1</v>
      </c>
      <c r="F1197" s="12">
        <v>-330600</v>
      </c>
    </row>
    <row r="1198" spans="1:6" x14ac:dyDescent="0.25">
      <c r="A1198" s="3" t="s">
        <v>62</v>
      </c>
      <c r="B1198" s="3" t="str">
        <f>IFERROR(INDEX(Clients[Client_Name],MATCH(Table2[[#This Row],[Client_Code]],Clients[Client_Code],0)),"")</f>
        <v>SOPRAVAL</v>
      </c>
      <c r="C1198" s="3">
        <v>1007</v>
      </c>
      <c r="D1198" s="3" t="s">
        <v>38</v>
      </c>
      <c r="E1198" s="3">
        <v>1</v>
      </c>
      <c r="F1198" s="12">
        <v>-6500</v>
      </c>
    </row>
    <row r="1199" spans="1:6" x14ac:dyDescent="0.25">
      <c r="A1199" s="3" t="s">
        <v>62</v>
      </c>
      <c r="B1199" s="3" t="str">
        <f>IFERROR(INDEX(Clients[Client_Name],MATCH(Table2[[#This Row],[Client_Code]],Clients[Client_Code],0)),"")</f>
        <v>SOPRAVAL</v>
      </c>
      <c r="C1199" s="3">
        <v>1007</v>
      </c>
      <c r="D1199" s="3" t="s">
        <v>148</v>
      </c>
      <c r="E1199" s="3">
        <v>1</v>
      </c>
      <c r="F1199" s="12">
        <v>-165600</v>
      </c>
    </row>
    <row r="1200" spans="1:6" x14ac:dyDescent="0.25">
      <c r="A1200" s="3" t="s">
        <v>62</v>
      </c>
      <c r="B1200" s="3" t="str">
        <f>IFERROR(INDEX(Clients[Client_Name],MATCH(Table2[[#This Row],[Client_Code]],Clients[Client_Code],0)),"")</f>
        <v>SOPRAVAL</v>
      </c>
      <c r="C1200" s="3">
        <v>1007</v>
      </c>
      <c r="D1200" s="3" t="s">
        <v>148</v>
      </c>
      <c r="E1200" s="3">
        <v>1</v>
      </c>
      <c r="F1200" s="12">
        <v>0</v>
      </c>
    </row>
    <row r="1201" spans="1:6" x14ac:dyDescent="0.25">
      <c r="A1201" s="3" t="s">
        <v>62</v>
      </c>
      <c r="B1201" s="3" t="str">
        <f>IFERROR(INDEX(Clients[Client_Name],MATCH(Table2[[#This Row],[Client_Code]],Clients[Client_Code],0)),"")</f>
        <v>SOPRAVAL</v>
      </c>
      <c r="C1201" s="3">
        <v>1007</v>
      </c>
      <c r="D1201" s="3" t="s">
        <v>38</v>
      </c>
      <c r="E1201" s="3">
        <v>1</v>
      </c>
      <c r="F1201" s="12">
        <v>0</v>
      </c>
    </row>
    <row r="1202" spans="1:6" x14ac:dyDescent="0.25">
      <c r="A1202" s="3" t="s">
        <v>32</v>
      </c>
      <c r="B1202" s="3" t="str">
        <f>IFERROR(INDEX(Clients[Client_Name],MATCH(Table2[[#This Row],[Client_Code]],Clients[Client_Code],0)),"")</f>
        <v>AGRICOLA ARIZTIA</v>
      </c>
      <c r="C1202" s="3">
        <v>1</v>
      </c>
      <c r="D1202" s="3" t="s">
        <v>148</v>
      </c>
      <c r="E1202" s="3">
        <v>1</v>
      </c>
      <c r="F1202" s="12">
        <v>0</v>
      </c>
    </row>
    <row r="1203" spans="1:6" x14ac:dyDescent="0.25">
      <c r="A1203" s="3" t="s">
        <v>32</v>
      </c>
      <c r="B1203" s="3" t="str">
        <f>IFERROR(INDEX(Clients[Client_Name],MATCH(Table2[[#This Row],[Client_Code]],Clients[Client_Code],0)),"")</f>
        <v>AGRICOLA ARIZTIA</v>
      </c>
      <c r="C1203" s="3">
        <v>1</v>
      </c>
      <c r="D1203" s="3" t="s">
        <v>148</v>
      </c>
      <c r="E1203" s="3">
        <v>2</v>
      </c>
      <c r="F1203" s="12">
        <v>0</v>
      </c>
    </row>
    <row r="1204" spans="1:6" x14ac:dyDescent="0.25">
      <c r="A1204" s="3" t="s">
        <v>32</v>
      </c>
      <c r="B1204" s="3" t="str">
        <f>IFERROR(INDEX(Clients[Client_Name],MATCH(Table2[[#This Row],[Client_Code]],Clients[Client_Code],0)),"")</f>
        <v>AGRICOLA ARIZTIA</v>
      </c>
      <c r="C1204" s="3">
        <v>1</v>
      </c>
      <c r="D1204" s="3" t="s">
        <v>148</v>
      </c>
      <c r="E1204" s="3">
        <v>3</v>
      </c>
      <c r="F1204" s="12">
        <v>0</v>
      </c>
    </row>
    <row r="1205" spans="1:6" x14ac:dyDescent="0.25">
      <c r="A1205" s="3" t="s">
        <v>32</v>
      </c>
      <c r="B1205" s="3" t="str">
        <f>IFERROR(INDEX(Clients[Client_Name],MATCH(Table2[[#This Row],[Client_Code]],Clients[Client_Code],0)),"")</f>
        <v>AGRICOLA ARIZTIA</v>
      </c>
      <c r="C1205" s="3">
        <v>1</v>
      </c>
      <c r="D1205" s="3" t="s">
        <v>148</v>
      </c>
      <c r="E1205" s="3">
        <v>4</v>
      </c>
      <c r="F1205" s="12">
        <v>0</v>
      </c>
    </row>
    <row r="1206" spans="1:6" x14ac:dyDescent="0.25">
      <c r="A1206" s="3" t="s">
        <v>32</v>
      </c>
      <c r="B1206" s="3" t="str">
        <f>IFERROR(INDEX(Clients[Client_Name],MATCH(Table2[[#This Row],[Client_Code]],Clients[Client_Code],0)),"")</f>
        <v>AGRICOLA ARIZTIA</v>
      </c>
      <c r="C1206" s="3">
        <v>1</v>
      </c>
      <c r="D1206" s="3" t="s">
        <v>148</v>
      </c>
      <c r="E1206" s="3">
        <v>5</v>
      </c>
      <c r="F1206" s="12">
        <v>0</v>
      </c>
    </row>
    <row r="1207" spans="1:6" x14ac:dyDescent="0.25">
      <c r="A1207" s="3" t="s">
        <v>32</v>
      </c>
      <c r="B1207" s="3" t="str">
        <f>IFERROR(INDEX(Clients[Client_Name],MATCH(Table2[[#This Row],[Client_Code]],Clients[Client_Code],0)),"")</f>
        <v>AGRICOLA ARIZTIA</v>
      </c>
      <c r="C1207" s="3">
        <v>1</v>
      </c>
      <c r="D1207" s="3" t="s">
        <v>148</v>
      </c>
      <c r="E1207" s="3">
        <v>6</v>
      </c>
      <c r="F1207" s="12">
        <v>0</v>
      </c>
    </row>
    <row r="1208" spans="1:6" x14ac:dyDescent="0.25">
      <c r="A1208" s="3" t="s">
        <v>32</v>
      </c>
      <c r="B1208" s="3" t="str">
        <f>IFERROR(INDEX(Clients[Client_Name],MATCH(Table2[[#This Row],[Client_Code]],Clients[Client_Code],0)),"")</f>
        <v>AGRICOLA ARIZTIA</v>
      </c>
      <c r="C1208" s="3">
        <v>1</v>
      </c>
      <c r="D1208" s="3" t="s">
        <v>148</v>
      </c>
      <c r="E1208" s="3">
        <v>7</v>
      </c>
      <c r="F1208" s="12">
        <v>0</v>
      </c>
    </row>
    <row r="1209" spans="1:6" x14ac:dyDescent="0.25">
      <c r="A1209" s="3" t="s">
        <v>32</v>
      </c>
      <c r="B1209" s="3" t="str">
        <f>IFERROR(INDEX(Clients[Client_Name],MATCH(Table2[[#This Row],[Client_Code]],Clients[Client_Code],0)),"")</f>
        <v>AGRICOLA ARIZTIA</v>
      </c>
      <c r="C1209" s="3">
        <v>1</v>
      </c>
      <c r="D1209" s="3" t="s">
        <v>148</v>
      </c>
      <c r="E1209" s="3">
        <v>8</v>
      </c>
      <c r="F1209" s="12">
        <v>0</v>
      </c>
    </row>
    <row r="1210" spans="1:6" x14ac:dyDescent="0.25">
      <c r="A1210" s="3" t="s">
        <v>32</v>
      </c>
      <c r="B1210" s="3" t="str">
        <f>IFERROR(INDEX(Clients[Client_Name],MATCH(Table2[[#This Row],[Client_Code]],Clients[Client_Code],0)),"")</f>
        <v>AGRICOLA ARIZTIA</v>
      </c>
      <c r="C1210" s="3">
        <v>1</v>
      </c>
      <c r="D1210" s="3" t="s">
        <v>148</v>
      </c>
      <c r="E1210" s="3">
        <v>9</v>
      </c>
      <c r="F1210" s="12">
        <v>8383236</v>
      </c>
    </row>
    <row r="1211" spans="1:6" x14ac:dyDescent="0.25">
      <c r="A1211" s="3" t="s">
        <v>32</v>
      </c>
      <c r="B1211" s="3" t="str">
        <f>IFERROR(INDEX(Clients[Client_Name],MATCH(Table2[[#This Row],[Client_Code]],Clients[Client_Code],0)),"")</f>
        <v>AGRICOLA ARIZTIA</v>
      </c>
      <c r="C1211" s="3">
        <v>1</v>
      </c>
      <c r="D1211" s="3" t="s">
        <v>148</v>
      </c>
      <c r="E1211" s="3">
        <v>10</v>
      </c>
      <c r="F1211" s="12">
        <v>5631241</v>
      </c>
    </row>
    <row r="1212" spans="1:6" x14ac:dyDescent="0.25">
      <c r="A1212" s="3" t="s">
        <v>32</v>
      </c>
      <c r="B1212" s="3" t="str">
        <f>IFERROR(INDEX(Clients[Client_Name],MATCH(Table2[[#This Row],[Client_Code]],Clients[Client_Code],0)),"")</f>
        <v>AGRICOLA ARIZTIA</v>
      </c>
      <c r="C1212" s="3">
        <v>1</v>
      </c>
      <c r="D1212" s="3" t="s">
        <v>148</v>
      </c>
      <c r="E1212" s="3">
        <v>11</v>
      </c>
      <c r="F1212" s="12">
        <v>0</v>
      </c>
    </row>
    <row r="1213" spans="1:6" x14ac:dyDescent="0.25">
      <c r="A1213" s="3" t="s">
        <v>32</v>
      </c>
      <c r="B1213" s="3" t="str">
        <f>IFERROR(INDEX(Clients[Client_Name],MATCH(Table2[[#This Row],[Client_Code]],Clients[Client_Code],0)),"")</f>
        <v>AGRICOLA ARIZTIA</v>
      </c>
      <c r="C1213" s="3">
        <v>1</v>
      </c>
      <c r="D1213" s="3" t="s">
        <v>148</v>
      </c>
      <c r="E1213" s="3">
        <v>12</v>
      </c>
      <c r="F1213" s="12">
        <v>0</v>
      </c>
    </row>
    <row r="1214" spans="1:6" x14ac:dyDescent="0.25">
      <c r="A1214" s="3" t="s">
        <v>32</v>
      </c>
      <c r="B1214" s="3" t="str">
        <f>IFERROR(INDEX(Clients[Client_Name],MATCH(Table2[[#This Row],[Client_Code]],Clients[Client_Code],0)),"")</f>
        <v>AGROSUPER COMERCIAL</v>
      </c>
      <c r="C1214" s="3">
        <v>4</v>
      </c>
      <c r="D1214" s="3" t="s">
        <v>148</v>
      </c>
      <c r="E1214" s="3">
        <v>1</v>
      </c>
      <c r="F1214" s="12">
        <v>0</v>
      </c>
    </row>
    <row r="1215" spans="1:6" x14ac:dyDescent="0.25">
      <c r="A1215" s="3" t="s">
        <v>32</v>
      </c>
      <c r="B1215" s="3" t="str">
        <f>IFERROR(INDEX(Clients[Client_Name],MATCH(Table2[[#This Row],[Client_Code]],Clients[Client_Code],0)),"")</f>
        <v>AGROSUPER COMERCIAL</v>
      </c>
      <c r="C1215" s="3">
        <v>4</v>
      </c>
      <c r="D1215" s="3" t="s">
        <v>148</v>
      </c>
      <c r="E1215" s="3">
        <v>2</v>
      </c>
      <c r="F1215" s="12">
        <v>0</v>
      </c>
    </row>
    <row r="1216" spans="1:6" x14ac:dyDescent="0.25">
      <c r="A1216" s="3" t="s">
        <v>32</v>
      </c>
      <c r="B1216" s="3" t="str">
        <f>IFERROR(INDEX(Clients[Client_Name],MATCH(Table2[[#This Row],[Client_Code]],Clients[Client_Code],0)),"")</f>
        <v>AGROSUPER COMERCIAL</v>
      </c>
      <c r="C1216" s="3">
        <v>4</v>
      </c>
      <c r="D1216" s="3" t="s">
        <v>148</v>
      </c>
      <c r="E1216" s="3">
        <v>3</v>
      </c>
      <c r="F1216" s="12">
        <v>0</v>
      </c>
    </row>
    <row r="1217" spans="1:6" x14ac:dyDescent="0.25">
      <c r="A1217" s="3" t="s">
        <v>32</v>
      </c>
      <c r="B1217" s="3" t="str">
        <f>IFERROR(INDEX(Clients[Client_Name],MATCH(Table2[[#This Row],[Client_Code]],Clients[Client_Code],0)),"")</f>
        <v>AGROSUPER COMERCIAL</v>
      </c>
      <c r="C1217" s="3">
        <v>4</v>
      </c>
      <c r="D1217" s="3" t="s">
        <v>148</v>
      </c>
      <c r="E1217" s="3">
        <v>4</v>
      </c>
      <c r="F1217" s="12">
        <v>0</v>
      </c>
    </row>
    <row r="1218" spans="1:6" x14ac:dyDescent="0.25">
      <c r="A1218" s="3" t="s">
        <v>32</v>
      </c>
      <c r="B1218" s="3" t="str">
        <f>IFERROR(INDEX(Clients[Client_Name],MATCH(Table2[[#This Row],[Client_Code]],Clients[Client_Code],0)),"")</f>
        <v>AGROSUPER COMERCIAL</v>
      </c>
      <c r="C1218" s="3">
        <v>4</v>
      </c>
      <c r="D1218" s="3" t="s">
        <v>148</v>
      </c>
      <c r="E1218" s="3">
        <v>5</v>
      </c>
      <c r="F1218" s="12">
        <v>0</v>
      </c>
    </row>
    <row r="1219" spans="1:6" x14ac:dyDescent="0.25">
      <c r="A1219" s="3" t="s">
        <v>32</v>
      </c>
      <c r="B1219" s="3" t="str">
        <f>IFERROR(INDEX(Clients[Client_Name],MATCH(Table2[[#This Row],[Client_Code]],Clients[Client_Code],0)),"")</f>
        <v>AGROSUPER COMERCIAL</v>
      </c>
      <c r="C1219" s="3">
        <v>4</v>
      </c>
      <c r="D1219" s="3" t="s">
        <v>148</v>
      </c>
      <c r="E1219" s="3">
        <v>6</v>
      </c>
      <c r="F1219" s="12">
        <v>0</v>
      </c>
    </row>
    <row r="1220" spans="1:6" x14ac:dyDescent="0.25">
      <c r="A1220" s="3" t="s">
        <v>32</v>
      </c>
      <c r="B1220" s="3" t="str">
        <f>IFERROR(INDEX(Clients[Client_Name],MATCH(Table2[[#This Row],[Client_Code]],Clients[Client_Code],0)),"")</f>
        <v>AGROSUPER COMERCIAL</v>
      </c>
      <c r="C1220" s="3">
        <v>4</v>
      </c>
      <c r="D1220" s="3" t="s">
        <v>148</v>
      </c>
      <c r="E1220" s="3">
        <v>7</v>
      </c>
      <c r="F1220" s="12">
        <v>0</v>
      </c>
    </row>
    <row r="1221" spans="1:6" x14ac:dyDescent="0.25">
      <c r="A1221" s="3" t="s">
        <v>32</v>
      </c>
      <c r="B1221" s="3" t="str">
        <f>IFERROR(INDEX(Clients[Client_Name],MATCH(Table2[[#This Row],[Client_Code]],Clients[Client_Code],0)),"")</f>
        <v>AGROSUPER COMERCIAL</v>
      </c>
      <c r="C1221" s="3">
        <v>4</v>
      </c>
      <c r="D1221" s="3" t="s">
        <v>148</v>
      </c>
      <c r="E1221" s="3">
        <v>8</v>
      </c>
      <c r="F1221" s="12">
        <v>0</v>
      </c>
    </row>
    <row r="1222" spans="1:6" x14ac:dyDescent="0.25">
      <c r="A1222" s="3" t="s">
        <v>32</v>
      </c>
      <c r="B1222" s="3" t="str">
        <f>IFERROR(INDEX(Clients[Client_Name],MATCH(Table2[[#This Row],[Client_Code]],Clients[Client_Code],0)),"")</f>
        <v>AGROSUPER COMERCIAL</v>
      </c>
      <c r="C1222" s="3">
        <v>4</v>
      </c>
      <c r="D1222" s="3" t="s">
        <v>148</v>
      </c>
      <c r="E1222" s="3">
        <v>9</v>
      </c>
      <c r="F1222" s="12">
        <v>0</v>
      </c>
    </row>
    <row r="1223" spans="1:6" x14ac:dyDescent="0.25">
      <c r="A1223" s="3" t="s">
        <v>32</v>
      </c>
      <c r="B1223" s="3" t="str">
        <f>IFERROR(INDEX(Clients[Client_Name],MATCH(Table2[[#This Row],[Client_Code]],Clients[Client_Code],0)),"")</f>
        <v>AGROSUPER COMERCIAL</v>
      </c>
      <c r="C1223" s="3">
        <v>4</v>
      </c>
      <c r="D1223" s="3" t="s">
        <v>148</v>
      </c>
      <c r="E1223" s="3">
        <v>10</v>
      </c>
      <c r="F1223" s="12">
        <v>0</v>
      </c>
    </row>
    <row r="1224" spans="1:6" x14ac:dyDescent="0.25">
      <c r="A1224" s="3" t="s">
        <v>32</v>
      </c>
      <c r="B1224" s="3" t="str">
        <f>IFERROR(INDEX(Clients[Client_Name],MATCH(Table2[[#This Row],[Client_Code]],Clients[Client_Code],0)),"")</f>
        <v>AGROSUPER COMERCIAL</v>
      </c>
      <c r="C1224" s="3">
        <v>4</v>
      </c>
      <c r="D1224" s="3" t="s">
        <v>148</v>
      </c>
      <c r="E1224" s="3">
        <v>11</v>
      </c>
      <c r="F1224" s="12">
        <v>0</v>
      </c>
    </row>
    <row r="1225" spans="1:6" x14ac:dyDescent="0.25">
      <c r="A1225" s="3" t="s">
        <v>32</v>
      </c>
      <c r="B1225" s="3" t="str">
        <f>IFERROR(INDEX(Clients[Client_Name],MATCH(Table2[[#This Row],[Client_Code]],Clients[Client_Code],0)),"")</f>
        <v>AGROSUPER COMERCIAL</v>
      </c>
      <c r="C1225" s="3">
        <v>4</v>
      </c>
      <c r="D1225" s="3" t="s">
        <v>148</v>
      </c>
      <c r="E1225" s="3">
        <v>12</v>
      </c>
      <c r="F1225" s="12">
        <v>0</v>
      </c>
    </row>
    <row r="1226" spans="1:6" x14ac:dyDescent="0.25">
      <c r="A1226" s="3" t="s">
        <v>32</v>
      </c>
      <c r="B1226" s="3" t="str">
        <f>IFERROR(INDEX(Clients[Client_Name],MATCH(Table2[[#This Row],[Client_Code]],Clients[Client_Code],0)),"")</f>
        <v>ALIMENTOS Y FRUTOS</v>
      </c>
      <c r="C1226" s="3">
        <v>10</v>
      </c>
      <c r="D1226" s="3" t="s">
        <v>148</v>
      </c>
      <c r="E1226" s="3">
        <v>1</v>
      </c>
      <c r="F1226" s="12">
        <v>0</v>
      </c>
    </row>
    <row r="1227" spans="1:6" x14ac:dyDescent="0.25">
      <c r="A1227" s="3" t="s">
        <v>32</v>
      </c>
      <c r="B1227" s="3" t="str">
        <f>IFERROR(INDEX(Clients[Client_Name],MATCH(Table2[[#This Row],[Client_Code]],Clients[Client_Code],0)),"")</f>
        <v>ALIMENTOS Y FRUTOS</v>
      </c>
      <c r="C1227" s="3">
        <v>10</v>
      </c>
      <c r="D1227" s="3" t="s">
        <v>148</v>
      </c>
      <c r="E1227" s="3">
        <v>2</v>
      </c>
      <c r="F1227" s="12">
        <v>0</v>
      </c>
    </row>
    <row r="1228" spans="1:6" x14ac:dyDescent="0.25">
      <c r="A1228" s="3" t="s">
        <v>32</v>
      </c>
      <c r="B1228" s="3" t="str">
        <f>IFERROR(INDEX(Clients[Client_Name],MATCH(Table2[[#This Row],[Client_Code]],Clients[Client_Code],0)),"")</f>
        <v>ALIMENTOS Y FRUTOS</v>
      </c>
      <c r="C1228" s="3">
        <v>10</v>
      </c>
      <c r="D1228" s="3" t="s">
        <v>148</v>
      </c>
      <c r="E1228" s="3">
        <v>3</v>
      </c>
      <c r="F1228" s="12">
        <v>0</v>
      </c>
    </row>
    <row r="1229" spans="1:6" x14ac:dyDescent="0.25">
      <c r="A1229" s="3" t="s">
        <v>32</v>
      </c>
      <c r="B1229" s="3" t="str">
        <f>IFERROR(INDEX(Clients[Client_Name],MATCH(Table2[[#This Row],[Client_Code]],Clients[Client_Code],0)),"")</f>
        <v>ALIMENTOS Y FRUTOS</v>
      </c>
      <c r="C1229" s="3">
        <v>10</v>
      </c>
      <c r="D1229" s="3" t="s">
        <v>148</v>
      </c>
      <c r="E1229" s="3">
        <v>4</v>
      </c>
      <c r="F1229" s="12">
        <v>0</v>
      </c>
    </row>
    <row r="1230" spans="1:6" x14ac:dyDescent="0.25">
      <c r="A1230" s="3" t="s">
        <v>32</v>
      </c>
      <c r="B1230" s="3" t="str">
        <f>IFERROR(INDEX(Clients[Client_Name],MATCH(Table2[[#This Row],[Client_Code]],Clients[Client_Code],0)),"")</f>
        <v>ALIMENTOS Y FRUTOS</v>
      </c>
      <c r="C1230" s="3">
        <v>10</v>
      </c>
      <c r="D1230" s="3" t="s">
        <v>148</v>
      </c>
      <c r="E1230" s="3">
        <v>5</v>
      </c>
      <c r="F1230" s="12">
        <v>0</v>
      </c>
    </row>
    <row r="1231" spans="1:6" x14ac:dyDescent="0.25">
      <c r="A1231" s="3" t="s">
        <v>32</v>
      </c>
      <c r="B1231" s="3" t="str">
        <f>IFERROR(INDEX(Clients[Client_Name],MATCH(Table2[[#This Row],[Client_Code]],Clients[Client_Code],0)),"")</f>
        <v>ALIMENTOS Y FRUTOS</v>
      </c>
      <c r="C1231" s="3">
        <v>10</v>
      </c>
      <c r="D1231" s="3" t="s">
        <v>148</v>
      </c>
      <c r="E1231" s="3">
        <v>6</v>
      </c>
      <c r="F1231" s="12">
        <v>0</v>
      </c>
    </row>
    <row r="1232" spans="1:6" x14ac:dyDescent="0.25">
      <c r="A1232" s="3" t="s">
        <v>32</v>
      </c>
      <c r="B1232" s="3" t="str">
        <f>IFERROR(INDEX(Clients[Client_Name],MATCH(Table2[[#This Row],[Client_Code]],Clients[Client_Code],0)),"")</f>
        <v>ALIMENTOS Y FRUTOS</v>
      </c>
      <c r="C1232" s="3">
        <v>10</v>
      </c>
      <c r="D1232" s="3" t="s">
        <v>148</v>
      </c>
      <c r="E1232" s="3">
        <v>7</v>
      </c>
      <c r="F1232" s="12">
        <v>0</v>
      </c>
    </row>
    <row r="1233" spans="1:6" x14ac:dyDescent="0.25">
      <c r="A1233" s="3" t="s">
        <v>32</v>
      </c>
      <c r="B1233" s="3" t="str">
        <f>IFERROR(INDEX(Clients[Client_Name],MATCH(Table2[[#This Row],[Client_Code]],Clients[Client_Code],0)),"")</f>
        <v>ALIMENTOS Y FRUTOS</v>
      </c>
      <c r="C1233" s="3">
        <v>10</v>
      </c>
      <c r="D1233" s="3" t="s">
        <v>148</v>
      </c>
      <c r="E1233" s="3">
        <v>8</v>
      </c>
      <c r="F1233" s="12">
        <v>0</v>
      </c>
    </row>
    <row r="1234" spans="1:6" x14ac:dyDescent="0.25">
      <c r="A1234" s="3" t="s">
        <v>32</v>
      </c>
      <c r="B1234" s="3" t="str">
        <f>IFERROR(INDEX(Clients[Client_Name],MATCH(Table2[[#This Row],[Client_Code]],Clients[Client_Code],0)),"")</f>
        <v>ALIMENTOS Y FRUTOS</v>
      </c>
      <c r="C1234" s="3">
        <v>10</v>
      </c>
      <c r="D1234" s="3" t="s">
        <v>148</v>
      </c>
      <c r="E1234" s="3">
        <v>9</v>
      </c>
      <c r="F1234" s="12">
        <v>0</v>
      </c>
    </row>
    <row r="1235" spans="1:6" x14ac:dyDescent="0.25">
      <c r="A1235" s="3" t="s">
        <v>32</v>
      </c>
      <c r="B1235" s="3" t="str">
        <f>IFERROR(INDEX(Clients[Client_Name],MATCH(Table2[[#This Row],[Client_Code]],Clients[Client_Code],0)),"")</f>
        <v>ALIMENTOS Y FRUTOS</v>
      </c>
      <c r="C1235" s="3">
        <v>10</v>
      </c>
      <c r="D1235" s="3" t="s">
        <v>148</v>
      </c>
      <c r="E1235" s="3">
        <v>10</v>
      </c>
      <c r="F1235" s="12">
        <v>0</v>
      </c>
    </row>
    <row r="1236" spans="1:6" x14ac:dyDescent="0.25">
      <c r="A1236" s="3" t="s">
        <v>32</v>
      </c>
      <c r="B1236" s="3" t="str">
        <f>IFERROR(INDEX(Clients[Client_Name],MATCH(Table2[[#This Row],[Client_Code]],Clients[Client_Code],0)),"")</f>
        <v>ALIMENTOS Y FRUTOS</v>
      </c>
      <c r="C1236" s="3">
        <v>10</v>
      </c>
      <c r="D1236" s="3" t="s">
        <v>148</v>
      </c>
      <c r="E1236" s="3">
        <v>11</v>
      </c>
      <c r="F1236" s="12">
        <v>0</v>
      </c>
    </row>
    <row r="1237" spans="1:6" x14ac:dyDescent="0.25">
      <c r="A1237" s="3" t="s">
        <v>32</v>
      </c>
      <c r="B1237" s="3" t="str">
        <f>IFERROR(INDEX(Clients[Client_Name],MATCH(Table2[[#This Row],[Client_Code]],Clients[Client_Code],0)),"")</f>
        <v>ALIMENTOS Y FRUTOS</v>
      </c>
      <c r="C1237" s="3">
        <v>10</v>
      </c>
      <c r="D1237" s="3" t="s">
        <v>148</v>
      </c>
      <c r="E1237" s="3">
        <v>12</v>
      </c>
      <c r="F1237" s="12">
        <v>0</v>
      </c>
    </row>
    <row r="1238" spans="1:6" x14ac:dyDescent="0.25">
      <c r="A1238" s="3" t="s">
        <v>32</v>
      </c>
      <c r="B1238" s="3" t="str">
        <f>IFERROR(INDEX(Clients[Client_Name],MATCH(Table2[[#This Row],[Client_Code]],Clients[Client_Code],0)),"")</f>
        <v>BIDFOOD</v>
      </c>
      <c r="C1238" s="3">
        <v>13</v>
      </c>
      <c r="D1238" s="3" t="s">
        <v>148</v>
      </c>
      <c r="E1238" s="3">
        <v>1</v>
      </c>
      <c r="F1238" s="12">
        <v>0</v>
      </c>
    </row>
    <row r="1239" spans="1:6" x14ac:dyDescent="0.25">
      <c r="A1239" s="3" t="s">
        <v>32</v>
      </c>
      <c r="B1239" s="3" t="str">
        <f>IFERROR(INDEX(Clients[Client_Name],MATCH(Table2[[#This Row],[Client_Code]],Clients[Client_Code],0)),"")</f>
        <v>BIDFOOD</v>
      </c>
      <c r="C1239" s="3">
        <v>13</v>
      </c>
      <c r="D1239" s="3" t="s">
        <v>148</v>
      </c>
      <c r="E1239" s="3">
        <v>2</v>
      </c>
      <c r="F1239" s="12">
        <v>0</v>
      </c>
    </row>
    <row r="1240" spans="1:6" x14ac:dyDescent="0.25">
      <c r="A1240" s="3" t="s">
        <v>32</v>
      </c>
      <c r="B1240" s="3" t="str">
        <f>IFERROR(INDEX(Clients[Client_Name],MATCH(Table2[[#This Row],[Client_Code]],Clients[Client_Code],0)),"")</f>
        <v>BIDFOOD</v>
      </c>
      <c r="C1240" s="3">
        <v>13</v>
      </c>
      <c r="D1240" s="3" t="s">
        <v>148</v>
      </c>
      <c r="E1240" s="3">
        <v>3</v>
      </c>
      <c r="F1240" s="12">
        <v>0</v>
      </c>
    </row>
    <row r="1241" spans="1:6" x14ac:dyDescent="0.25">
      <c r="A1241" s="3" t="s">
        <v>32</v>
      </c>
      <c r="B1241" s="3" t="str">
        <f>IFERROR(INDEX(Clients[Client_Name],MATCH(Table2[[#This Row],[Client_Code]],Clients[Client_Code],0)),"")</f>
        <v>BIDFOOD</v>
      </c>
      <c r="C1241" s="3">
        <v>13</v>
      </c>
      <c r="D1241" s="3" t="s">
        <v>148</v>
      </c>
      <c r="E1241" s="3">
        <v>4</v>
      </c>
      <c r="F1241" s="12">
        <v>0</v>
      </c>
    </row>
    <row r="1242" spans="1:6" x14ac:dyDescent="0.25">
      <c r="A1242" s="3" t="s">
        <v>32</v>
      </c>
      <c r="B1242" s="3" t="str">
        <f>IFERROR(INDEX(Clients[Client_Name],MATCH(Table2[[#This Row],[Client_Code]],Clients[Client_Code],0)),"")</f>
        <v>BIDFOOD</v>
      </c>
      <c r="C1242" s="3">
        <v>13</v>
      </c>
      <c r="D1242" s="3" t="s">
        <v>148</v>
      </c>
      <c r="E1242" s="3">
        <v>5</v>
      </c>
      <c r="F1242" s="12">
        <v>0</v>
      </c>
    </row>
    <row r="1243" spans="1:6" x14ac:dyDescent="0.25">
      <c r="A1243" s="3" t="s">
        <v>32</v>
      </c>
      <c r="B1243" s="3" t="str">
        <f>IFERROR(INDEX(Clients[Client_Name],MATCH(Table2[[#This Row],[Client_Code]],Clients[Client_Code],0)),"")</f>
        <v>BIDFOOD</v>
      </c>
      <c r="C1243" s="3">
        <v>13</v>
      </c>
      <c r="D1243" s="3" t="s">
        <v>148</v>
      </c>
      <c r="E1243" s="3">
        <v>6</v>
      </c>
      <c r="F1243" s="12">
        <v>0</v>
      </c>
    </row>
    <row r="1244" spans="1:6" x14ac:dyDescent="0.25">
      <c r="A1244" s="3" t="s">
        <v>32</v>
      </c>
      <c r="B1244" s="3" t="str">
        <f>IFERROR(INDEX(Clients[Client_Name],MATCH(Table2[[#This Row],[Client_Code]],Clients[Client_Code],0)),"")</f>
        <v>BIDFOOD</v>
      </c>
      <c r="C1244" s="3">
        <v>13</v>
      </c>
      <c r="D1244" s="3" t="s">
        <v>148</v>
      </c>
      <c r="E1244" s="3">
        <v>7</v>
      </c>
      <c r="F1244" s="12">
        <v>0</v>
      </c>
    </row>
    <row r="1245" spans="1:6" x14ac:dyDescent="0.25">
      <c r="A1245" s="3" t="s">
        <v>32</v>
      </c>
      <c r="B1245" s="3" t="str">
        <f>IFERROR(INDEX(Clients[Client_Name],MATCH(Table2[[#This Row],[Client_Code]],Clients[Client_Code],0)),"")</f>
        <v>BIDFOOD</v>
      </c>
      <c r="C1245" s="3">
        <v>13</v>
      </c>
      <c r="D1245" s="3" t="s">
        <v>148</v>
      </c>
      <c r="E1245" s="3">
        <v>8</v>
      </c>
      <c r="F1245" s="12">
        <v>0</v>
      </c>
    </row>
    <row r="1246" spans="1:6" x14ac:dyDescent="0.25">
      <c r="A1246" s="3" t="s">
        <v>32</v>
      </c>
      <c r="B1246" s="3" t="str">
        <f>IFERROR(INDEX(Clients[Client_Name],MATCH(Table2[[#This Row],[Client_Code]],Clients[Client_Code],0)),"")</f>
        <v>BIDFOOD</v>
      </c>
      <c r="C1246" s="3">
        <v>13</v>
      </c>
      <c r="D1246" s="3" t="s">
        <v>148</v>
      </c>
      <c r="E1246" s="3">
        <v>9</v>
      </c>
      <c r="F1246" s="12">
        <v>0</v>
      </c>
    </row>
    <row r="1247" spans="1:6" x14ac:dyDescent="0.25">
      <c r="A1247" s="3" t="s">
        <v>32</v>
      </c>
      <c r="B1247" s="3" t="str">
        <f>IFERROR(INDEX(Clients[Client_Name],MATCH(Table2[[#This Row],[Client_Code]],Clients[Client_Code],0)),"")</f>
        <v>BIDFOOD</v>
      </c>
      <c r="C1247" s="3">
        <v>13</v>
      </c>
      <c r="D1247" s="3" t="s">
        <v>148</v>
      </c>
      <c r="E1247" s="3">
        <v>10</v>
      </c>
      <c r="F1247" s="12">
        <v>0</v>
      </c>
    </row>
    <row r="1248" spans="1:6" x14ac:dyDescent="0.25">
      <c r="A1248" s="3" t="s">
        <v>32</v>
      </c>
      <c r="B1248" s="3" t="str">
        <f>IFERROR(INDEX(Clients[Client_Name],MATCH(Table2[[#This Row],[Client_Code]],Clients[Client_Code],0)),"")</f>
        <v>BIDFOOD</v>
      </c>
      <c r="C1248" s="3">
        <v>13</v>
      </c>
      <c r="D1248" s="3" t="s">
        <v>148</v>
      </c>
      <c r="E1248" s="3">
        <v>11</v>
      </c>
      <c r="F1248" s="12">
        <v>0</v>
      </c>
    </row>
    <row r="1249" spans="1:6" x14ac:dyDescent="0.25">
      <c r="A1249" s="3" t="s">
        <v>32</v>
      </c>
      <c r="B1249" s="3" t="str">
        <f>IFERROR(INDEX(Clients[Client_Name],MATCH(Table2[[#This Row],[Client_Code]],Clients[Client_Code],0)),"")</f>
        <v>BIDFOOD</v>
      </c>
      <c r="C1249" s="3">
        <v>13</v>
      </c>
      <c r="D1249" s="3" t="s">
        <v>148</v>
      </c>
      <c r="E1249" s="3">
        <v>12</v>
      </c>
      <c r="F1249" s="12">
        <v>0</v>
      </c>
    </row>
    <row r="1250" spans="1:6" x14ac:dyDescent="0.25">
      <c r="A1250" s="3" t="s">
        <v>32</v>
      </c>
      <c r="B1250" s="3" t="str">
        <f>IFERROR(INDEX(Clients[Client_Name],MATCH(Table2[[#This Row],[Client_Code]],Clients[Client_Code],0)),"")</f>
        <v>CIAL ALIMENTOS</v>
      </c>
      <c r="C1250" s="3">
        <v>14</v>
      </c>
      <c r="D1250" s="3" t="s">
        <v>148</v>
      </c>
      <c r="E1250" s="3">
        <v>1</v>
      </c>
      <c r="F1250" s="12">
        <v>0</v>
      </c>
    </row>
    <row r="1251" spans="1:6" x14ac:dyDescent="0.25">
      <c r="A1251" s="3" t="s">
        <v>32</v>
      </c>
      <c r="B1251" s="3" t="str">
        <f>IFERROR(INDEX(Clients[Client_Name],MATCH(Table2[[#This Row],[Client_Code]],Clients[Client_Code],0)),"")</f>
        <v>CIAL ALIMENTOS</v>
      </c>
      <c r="C1251" s="3">
        <v>14</v>
      </c>
      <c r="D1251" s="3" t="s">
        <v>148</v>
      </c>
      <c r="E1251" s="3">
        <v>2</v>
      </c>
      <c r="F1251" s="12">
        <v>0</v>
      </c>
    </row>
    <row r="1252" spans="1:6" x14ac:dyDescent="0.25">
      <c r="A1252" s="3" t="s">
        <v>32</v>
      </c>
      <c r="B1252" s="3" t="str">
        <f>IFERROR(INDEX(Clients[Client_Name],MATCH(Table2[[#This Row],[Client_Code]],Clients[Client_Code],0)),"")</f>
        <v>CIAL ALIMENTOS</v>
      </c>
      <c r="C1252" s="3">
        <v>14</v>
      </c>
      <c r="D1252" s="3" t="s">
        <v>148</v>
      </c>
      <c r="E1252" s="3">
        <v>3</v>
      </c>
      <c r="F1252" s="12">
        <v>0</v>
      </c>
    </row>
    <row r="1253" spans="1:6" x14ac:dyDescent="0.25">
      <c r="A1253" s="3" t="s">
        <v>32</v>
      </c>
      <c r="B1253" s="3" t="str">
        <f>IFERROR(INDEX(Clients[Client_Name],MATCH(Table2[[#This Row],[Client_Code]],Clients[Client_Code],0)),"")</f>
        <v>CIAL ALIMENTOS</v>
      </c>
      <c r="C1253" s="3">
        <v>14</v>
      </c>
      <c r="D1253" s="3" t="s">
        <v>148</v>
      </c>
      <c r="E1253" s="3">
        <v>4</v>
      </c>
      <c r="F1253" s="12">
        <v>0</v>
      </c>
    </row>
    <row r="1254" spans="1:6" x14ac:dyDescent="0.25">
      <c r="A1254" s="3" t="s">
        <v>32</v>
      </c>
      <c r="B1254" s="3" t="str">
        <f>IFERROR(INDEX(Clients[Client_Name],MATCH(Table2[[#This Row],[Client_Code]],Clients[Client_Code],0)),"")</f>
        <v>CIAL ALIMENTOS</v>
      </c>
      <c r="C1254" s="3">
        <v>14</v>
      </c>
      <c r="D1254" s="3" t="s">
        <v>148</v>
      </c>
      <c r="E1254" s="3">
        <v>5</v>
      </c>
      <c r="F1254" s="12">
        <v>0</v>
      </c>
    </row>
    <row r="1255" spans="1:6" x14ac:dyDescent="0.25">
      <c r="A1255" s="3" t="s">
        <v>32</v>
      </c>
      <c r="B1255" s="3" t="str">
        <f>IFERROR(INDEX(Clients[Client_Name],MATCH(Table2[[#This Row],[Client_Code]],Clients[Client_Code],0)),"")</f>
        <v>CIAL ALIMENTOS</v>
      </c>
      <c r="C1255" s="3">
        <v>14</v>
      </c>
      <c r="D1255" s="3" t="s">
        <v>148</v>
      </c>
      <c r="E1255" s="3">
        <v>6</v>
      </c>
      <c r="F1255" s="12">
        <v>0</v>
      </c>
    </row>
    <row r="1256" spans="1:6" x14ac:dyDescent="0.25">
      <c r="A1256" s="3" t="s">
        <v>32</v>
      </c>
      <c r="B1256" s="3" t="str">
        <f>IFERROR(INDEX(Clients[Client_Name],MATCH(Table2[[#This Row],[Client_Code]],Clients[Client_Code],0)),"")</f>
        <v>CIAL ALIMENTOS</v>
      </c>
      <c r="C1256" s="3">
        <v>14</v>
      </c>
      <c r="D1256" s="3" t="s">
        <v>148</v>
      </c>
      <c r="E1256" s="3">
        <v>7</v>
      </c>
      <c r="F1256" s="12">
        <v>0</v>
      </c>
    </row>
    <row r="1257" spans="1:6" x14ac:dyDescent="0.25">
      <c r="A1257" s="3" t="s">
        <v>32</v>
      </c>
      <c r="B1257" s="3" t="str">
        <f>IFERROR(INDEX(Clients[Client_Name],MATCH(Table2[[#This Row],[Client_Code]],Clients[Client_Code],0)),"")</f>
        <v>CIAL ALIMENTOS</v>
      </c>
      <c r="C1257" s="3">
        <v>14</v>
      </c>
      <c r="D1257" s="3" t="s">
        <v>148</v>
      </c>
      <c r="E1257" s="3">
        <v>8</v>
      </c>
      <c r="F1257" s="12">
        <v>0</v>
      </c>
    </row>
    <row r="1258" spans="1:6" x14ac:dyDescent="0.25">
      <c r="A1258" s="3" t="s">
        <v>32</v>
      </c>
      <c r="B1258" s="3" t="str">
        <f>IFERROR(INDEX(Clients[Client_Name],MATCH(Table2[[#This Row],[Client_Code]],Clients[Client_Code],0)),"")</f>
        <v>CIAL ALIMENTOS</v>
      </c>
      <c r="C1258" s="3">
        <v>14</v>
      </c>
      <c r="D1258" s="3" t="s">
        <v>148</v>
      </c>
      <c r="E1258" s="3">
        <v>9</v>
      </c>
      <c r="F1258" s="12">
        <v>0</v>
      </c>
    </row>
    <row r="1259" spans="1:6" x14ac:dyDescent="0.25">
      <c r="A1259" s="3" t="s">
        <v>32</v>
      </c>
      <c r="B1259" s="3" t="str">
        <f>IFERROR(INDEX(Clients[Client_Name],MATCH(Table2[[#This Row],[Client_Code]],Clients[Client_Code],0)),"")</f>
        <v>CIAL ALIMENTOS</v>
      </c>
      <c r="C1259" s="3">
        <v>14</v>
      </c>
      <c r="D1259" s="3" t="s">
        <v>148</v>
      </c>
      <c r="E1259" s="3">
        <v>10</v>
      </c>
      <c r="F1259" s="12">
        <v>0</v>
      </c>
    </row>
    <row r="1260" spans="1:6" x14ac:dyDescent="0.25">
      <c r="A1260" s="3" t="s">
        <v>32</v>
      </c>
      <c r="B1260" s="3" t="str">
        <f>IFERROR(INDEX(Clients[Client_Name],MATCH(Table2[[#This Row],[Client_Code]],Clients[Client_Code],0)),"")</f>
        <v>CIAL ALIMENTOS</v>
      </c>
      <c r="C1260" s="3">
        <v>14</v>
      </c>
      <c r="D1260" s="3" t="s">
        <v>148</v>
      </c>
      <c r="E1260" s="3">
        <v>11</v>
      </c>
      <c r="F1260" s="12">
        <v>0</v>
      </c>
    </row>
    <row r="1261" spans="1:6" x14ac:dyDescent="0.25">
      <c r="A1261" s="3" t="s">
        <v>32</v>
      </c>
      <c r="B1261" s="3" t="str">
        <f>IFERROR(INDEX(Clients[Client_Name],MATCH(Table2[[#This Row],[Client_Code]],Clients[Client_Code],0)),"")</f>
        <v>CIAL ALIMENTOS</v>
      </c>
      <c r="C1261" s="3">
        <v>14</v>
      </c>
      <c r="D1261" s="3" t="s">
        <v>148</v>
      </c>
      <c r="E1261" s="3">
        <v>12</v>
      </c>
      <c r="F1261" s="12">
        <v>0</v>
      </c>
    </row>
    <row r="1262" spans="1:6" x14ac:dyDescent="0.25">
      <c r="A1262" s="3" t="s">
        <v>32</v>
      </c>
      <c r="B1262" s="3" t="str">
        <f>IFERROR(INDEX(Clients[Client_Name],MATCH(Table2[[#This Row],[Client_Code]],Clients[Client_Code],0)),"")</f>
        <v>COMERCIAL CASTRO</v>
      </c>
      <c r="C1262" s="3">
        <v>17</v>
      </c>
      <c r="D1262" s="3" t="s">
        <v>148</v>
      </c>
      <c r="E1262" s="3">
        <v>1</v>
      </c>
      <c r="F1262" s="12">
        <v>0</v>
      </c>
    </row>
    <row r="1263" spans="1:6" x14ac:dyDescent="0.25">
      <c r="A1263" s="3" t="s">
        <v>32</v>
      </c>
      <c r="B1263" s="3" t="str">
        <f>IFERROR(INDEX(Clients[Client_Name],MATCH(Table2[[#This Row],[Client_Code]],Clients[Client_Code],0)),"")</f>
        <v>COMERCIAL CASTRO</v>
      </c>
      <c r="C1263" s="3">
        <v>17</v>
      </c>
      <c r="D1263" s="3" t="s">
        <v>148</v>
      </c>
      <c r="E1263" s="3">
        <v>2</v>
      </c>
      <c r="F1263" s="12">
        <v>0</v>
      </c>
    </row>
    <row r="1264" spans="1:6" x14ac:dyDescent="0.25">
      <c r="A1264" s="3" t="s">
        <v>32</v>
      </c>
      <c r="B1264" s="3" t="str">
        <f>IFERROR(INDEX(Clients[Client_Name],MATCH(Table2[[#This Row],[Client_Code]],Clients[Client_Code],0)),"")</f>
        <v>COMERCIAL CASTRO</v>
      </c>
      <c r="C1264" s="3">
        <v>17</v>
      </c>
      <c r="D1264" s="3" t="s">
        <v>148</v>
      </c>
      <c r="E1264" s="3">
        <v>3</v>
      </c>
      <c r="F1264" s="12">
        <v>0</v>
      </c>
    </row>
    <row r="1265" spans="1:6" x14ac:dyDescent="0.25">
      <c r="A1265" s="3" t="s">
        <v>32</v>
      </c>
      <c r="B1265" s="3" t="str">
        <f>IFERROR(INDEX(Clients[Client_Name],MATCH(Table2[[#This Row],[Client_Code]],Clients[Client_Code],0)),"")</f>
        <v>COMERCIAL CASTRO</v>
      </c>
      <c r="C1265" s="3">
        <v>17</v>
      </c>
      <c r="D1265" s="3" t="s">
        <v>148</v>
      </c>
      <c r="E1265" s="3">
        <v>4</v>
      </c>
      <c r="F1265" s="12">
        <v>0</v>
      </c>
    </row>
    <row r="1266" spans="1:6" x14ac:dyDescent="0.25">
      <c r="A1266" s="3" t="s">
        <v>32</v>
      </c>
      <c r="B1266" s="3" t="str">
        <f>IFERROR(INDEX(Clients[Client_Name],MATCH(Table2[[#This Row],[Client_Code]],Clients[Client_Code],0)),"")</f>
        <v>COMERCIAL CASTRO</v>
      </c>
      <c r="C1266" s="3">
        <v>17</v>
      </c>
      <c r="D1266" s="3" t="s">
        <v>148</v>
      </c>
      <c r="E1266" s="3">
        <v>5</v>
      </c>
      <c r="F1266" s="12">
        <v>0</v>
      </c>
    </row>
    <row r="1267" spans="1:6" x14ac:dyDescent="0.25">
      <c r="A1267" s="3" t="s">
        <v>32</v>
      </c>
      <c r="B1267" s="3" t="str">
        <f>IFERROR(INDEX(Clients[Client_Name],MATCH(Table2[[#This Row],[Client_Code]],Clients[Client_Code],0)),"")</f>
        <v>COMERCIAL CASTRO</v>
      </c>
      <c r="C1267" s="3">
        <v>17</v>
      </c>
      <c r="D1267" s="3" t="s">
        <v>148</v>
      </c>
      <c r="E1267" s="3">
        <v>8</v>
      </c>
      <c r="F1267" s="12">
        <v>0</v>
      </c>
    </row>
    <row r="1268" spans="1:6" x14ac:dyDescent="0.25">
      <c r="A1268" s="3" t="s">
        <v>32</v>
      </c>
      <c r="B1268" s="3" t="str">
        <f>IFERROR(INDEX(Clients[Client_Name],MATCH(Table2[[#This Row],[Client_Code]],Clients[Client_Code],0)),"")</f>
        <v>COMERCIAL CASTRO</v>
      </c>
      <c r="C1268" s="3">
        <v>17</v>
      </c>
      <c r="D1268" s="3" t="s">
        <v>148</v>
      </c>
      <c r="E1268" s="3">
        <v>9</v>
      </c>
      <c r="F1268" s="12">
        <v>0</v>
      </c>
    </row>
    <row r="1269" spans="1:6" x14ac:dyDescent="0.25">
      <c r="A1269" s="3" t="s">
        <v>32</v>
      </c>
      <c r="B1269" s="3" t="str">
        <f>IFERROR(INDEX(Clients[Client_Name],MATCH(Table2[[#This Row],[Client_Code]],Clients[Client_Code],0)),"")</f>
        <v>COMERCIAL CASTRO</v>
      </c>
      <c r="C1269" s="3">
        <v>17</v>
      </c>
      <c r="D1269" s="3" t="s">
        <v>148</v>
      </c>
      <c r="E1269" s="3">
        <v>10</v>
      </c>
      <c r="F1269" s="12">
        <v>0</v>
      </c>
    </row>
    <row r="1270" spans="1:6" x14ac:dyDescent="0.25">
      <c r="A1270" s="3" t="s">
        <v>32</v>
      </c>
      <c r="B1270" s="3" t="str">
        <f>IFERROR(INDEX(Clients[Client_Name],MATCH(Table2[[#This Row],[Client_Code]],Clients[Client_Code],0)),"")</f>
        <v>COMERCIAL CASTRO</v>
      </c>
      <c r="C1270" s="3">
        <v>17</v>
      </c>
      <c r="D1270" s="3" t="s">
        <v>148</v>
      </c>
      <c r="E1270" s="3">
        <v>11</v>
      </c>
      <c r="F1270" s="12">
        <v>0</v>
      </c>
    </row>
    <row r="1271" spans="1:6" x14ac:dyDescent="0.25">
      <c r="A1271" s="3" t="s">
        <v>32</v>
      </c>
      <c r="B1271" s="3" t="str">
        <f>IFERROR(INDEX(Clients[Client_Name],MATCH(Table2[[#This Row],[Client_Code]],Clients[Client_Code],0)),"")</f>
        <v>COMERCIAL CASTRO</v>
      </c>
      <c r="C1271" s="3">
        <v>17</v>
      </c>
      <c r="D1271" s="3" t="s">
        <v>148</v>
      </c>
      <c r="E1271" s="3">
        <v>12</v>
      </c>
      <c r="F1271" s="12">
        <v>0</v>
      </c>
    </row>
    <row r="1272" spans="1:6" x14ac:dyDescent="0.25">
      <c r="A1272" s="3" t="s">
        <v>32</v>
      </c>
      <c r="B1272" s="3" t="str">
        <f>IFERROR(INDEX(Clients[Client_Name],MATCH(Table2[[#This Row],[Client_Code]],Clients[Client_Code],0)),"")</f>
        <v>COMERCIAL FRIVAR</v>
      </c>
      <c r="C1272" s="3">
        <v>18</v>
      </c>
      <c r="D1272" s="3" t="s">
        <v>148</v>
      </c>
      <c r="E1272" s="3">
        <v>1</v>
      </c>
      <c r="F1272" s="12">
        <v>0</v>
      </c>
    </row>
    <row r="1273" spans="1:6" x14ac:dyDescent="0.25">
      <c r="A1273" s="3" t="s">
        <v>32</v>
      </c>
      <c r="B1273" s="3" t="str">
        <f>IFERROR(INDEX(Clients[Client_Name],MATCH(Table2[[#This Row],[Client_Code]],Clients[Client_Code],0)),"")</f>
        <v>COMERCIAL FRIVAR</v>
      </c>
      <c r="C1273" s="3">
        <v>18</v>
      </c>
      <c r="D1273" s="3" t="s">
        <v>148</v>
      </c>
      <c r="E1273" s="3">
        <v>2</v>
      </c>
      <c r="F1273" s="12">
        <v>0</v>
      </c>
    </row>
    <row r="1274" spans="1:6" x14ac:dyDescent="0.25">
      <c r="A1274" s="3" t="s">
        <v>32</v>
      </c>
      <c r="B1274" s="3" t="str">
        <f>IFERROR(INDEX(Clients[Client_Name],MATCH(Table2[[#This Row],[Client_Code]],Clients[Client_Code],0)),"")</f>
        <v>COMERCIAL FRIVAR</v>
      </c>
      <c r="C1274" s="3">
        <v>18</v>
      </c>
      <c r="D1274" s="3" t="s">
        <v>148</v>
      </c>
      <c r="E1274" s="3">
        <v>3</v>
      </c>
      <c r="F1274" s="12">
        <v>0</v>
      </c>
    </row>
    <row r="1275" spans="1:6" x14ac:dyDescent="0.25">
      <c r="A1275" s="3" t="s">
        <v>32</v>
      </c>
      <c r="B1275" s="3" t="str">
        <f>IFERROR(INDEX(Clients[Client_Name],MATCH(Table2[[#This Row],[Client_Code]],Clients[Client_Code],0)),"")</f>
        <v>COMERCIAL FRIVAR</v>
      </c>
      <c r="C1275" s="3">
        <v>18</v>
      </c>
      <c r="D1275" s="3" t="s">
        <v>148</v>
      </c>
      <c r="E1275" s="3">
        <v>4</v>
      </c>
      <c r="F1275" s="12">
        <v>0</v>
      </c>
    </row>
    <row r="1276" spans="1:6" x14ac:dyDescent="0.25">
      <c r="A1276" s="3" t="s">
        <v>32</v>
      </c>
      <c r="B1276" s="3" t="str">
        <f>IFERROR(INDEX(Clients[Client_Name],MATCH(Table2[[#This Row],[Client_Code]],Clients[Client_Code],0)),"")</f>
        <v>COMERCIAL FRIVAR</v>
      </c>
      <c r="C1276" s="3">
        <v>18</v>
      </c>
      <c r="D1276" s="3" t="s">
        <v>148</v>
      </c>
      <c r="E1276" s="3">
        <v>5</v>
      </c>
      <c r="F1276" s="12">
        <v>0</v>
      </c>
    </row>
    <row r="1277" spans="1:6" x14ac:dyDescent="0.25">
      <c r="A1277" s="3" t="s">
        <v>32</v>
      </c>
      <c r="B1277" s="3" t="str">
        <f>IFERROR(INDEX(Clients[Client_Name],MATCH(Table2[[#This Row],[Client_Code]],Clients[Client_Code],0)),"")</f>
        <v>COMERCIAL FRIVAR</v>
      </c>
      <c r="C1277" s="3">
        <v>18</v>
      </c>
      <c r="D1277" s="3" t="s">
        <v>148</v>
      </c>
      <c r="E1277" s="3">
        <v>6</v>
      </c>
      <c r="F1277" s="12">
        <v>0</v>
      </c>
    </row>
    <row r="1278" spans="1:6" x14ac:dyDescent="0.25">
      <c r="A1278" s="3" t="s">
        <v>32</v>
      </c>
      <c r="B1278" s="3" t="str">
        <f>IFERROR(INDEX(Clients[Client_Name],MATCH(Table2[[#This Row],[Client_Code]],Clients[Client_Code],0)),"")</f>
        <v>COMERCIAL FRIVAR</v>
      </c>
      <c r="C1278" s="3">
        <v>18</v>
      </c>
      <c r="D1278" s="3" t="s">
        <v>148</v>
      </c>
      <c r="E1278" s="3">
        <v>7</v>
      </c>
      <c r="F1278" s="12">
        <v>0</v>
      </c>
    </row>
    <row r="1279" spans="1:6" x14ac:dyDescent="0.25">
      <c r="A1279" s="3" t="s">
        <v>32</v>
      </c>
      <c r="B1279" s="3" t="str">
        <f>IFERROR(INDEX(Clients[Client_Name],MATCH(Table2[[#This Row],[Client_Code]],Clients[Client_Code],0)),"")</f>
        <v>COMERCIAL FRIVAR</v>
      </c>
      <c r="C1279" s="3">
        <v>18</v>
      </c>
      <c r="D1279" s="3" t="s">
        <v>148</v>
      </c>
      <c r="E1279" s="3">
        <v>8</v>
      </c>
      <c r="F1279" s="12">
        <v>0</v>
      </c>
    </row>
    <row r="1280" spans="1:6" x14ac:dyDescent="0.25">
      <c r="A1280" s="3" t="s">
        <v>32</v>
      </c>
      <c r="B1280" s="3" t="str">
        <f>IFERROR(INDEX(Clients[Client_Name],MATCH(Table2[[#This Row],[Client_Code]],Clients[Client_Code],0)),"")</f>
        <v>COMERCIAL FRIVAR</v>
      </c>
      <c r="C1280" s="3">
        <v>18</v>
      </c>
      <c r="D1280" s="3" t="s">
        <v>148</v>
      </c>
      <c r="E1280" s="3">
        <v>9</v>
      </c>
      <c r="F1280" s="12">
        <v>0</v>
      </c>
    </row>
    <row r="1281" spans="1:6" x14ac:dyDescent="0.25">
      <c r="A1281" s="3" t="s">
        <v>32</v>
      </c>
      <c r="B1281" s="3" t="str">
        <f>IFERROR(INDEX(Clients[Client_Name],MATCH(Table2[[#This Row],[Client_Code]],Clients[Client_Code],0)),"")</f>
        <v>COMERCIAL FRIVAR</v>
      </c>
      <c r="C1281" s="3">
        <v>18</v>
      </c>
      <c r="D1281" s="3" t="s">
        <v>148</v>
      </c>
      <c r="E1281" s="3">
        <v>10</v>
      </c>
      <c r="F1281" s="12">
        <v>0</v>
      </c>
    </row>
    <row r="1282" spans="1:6" x14ac:dyDescent="0.25">
      <c r="A1282" s="3" t="s">
        <v>32</v>
      </c>
      <c r="B1282" s="3" t="str">
        <f>IFERROR(INDEX(Clients[Client_Name],MATCH(Table2[[#This Row],[Client_Code]],Clients[Client_Code],0)),"")</f>
        <v>COMERCIAL FRIVAR</v>
      </c>
      <c r="C1282" s="3">
        <v>18</v>
      </c>
      <c r="D1282" s="3" t="s">
        <v>148</v>
      </c>
      <c r="E1282" s="3">
        <v>11</v>
      </c>
      <c r="F1282" s="12">
        <v>0</v>
      </c>
    </row>
    <row r="1283" spans="1:6" x14ac:dyDescent="0.25">
      <c r="A1283" s="3" t="s">
        <v>32</v>
      </c>
      <c r="B1283" s="3" t="str">
        <f>IFERROR(INDEX(Clients[Client_Name],MATCH(Table2[[#This Row],[Client_Code]],Clients[Client_Code],0)),"")</f>
        <v>COMERCIAL FRIVAR</v>
      </c>
      <c r="C1283" s="3">
        <v>18</v>
      </c>
      <c r="D1283" s="3" t="s">
        <v>148</v>
      </c>
      <c r="E1283" s="3">
        <v>12</v>
      </c>
      <c r="F1283" s="12">
        <v>0</v>
      </c>
    </row>
    <row r="1284" spans="1:6" x14ac:dyDescent="0.25">
      <c r="A1284" s="3" t="s">
        <v>32</v>
      </c>
      <c r="B1284" s="3" t="str">
        <f>IFERROR(INDEX(Clients[Client_Name],MATCH(Table2[[#This Row],[Client_Code]],Clients[Client_Code],0)),"")</f>
        <v>COMERCIAL LAS TORRES</v>
      </c>
      <c r="C1284" s="3">
        <v>20</v>
      </c>
      <c r="D1284" s="3" t="s">
        <v>148</v>
      </c>
      <c r="E1284" s="3">
        <v>1</v>
      </c>
      <c r="F1284" s="12">
        <v>0</v>
      </c>
    </row>
    <row r="1285" spans="1:6" x14ac:dyDescent="0.25">
      <c r="A1285" s="3" t="s">
        <v>32</v>
      </c>
      <c r="B1285" s="3" t="str">
        <f>IFERROR(INDEX(Clients[Client_Name],MATCH(Table2[[#This Row],[Client_Code]],Clients[Client_Code],0)),"")</f>
        <v>COMERCIAL LAS TORRES</v>
      </c>
      <c r="C1285" s="3">
        <v>20</v>
      </c>
      <c r="D1285" s="3" t="s">
        <v>148</v>
      </c>
      <c r="E1285" s="3">
        <v>2</v>
      </c>
      <c r="F1285" s="12">
        <v>0</v>
      </c>
    </row>
    <row r="1286" spans="1:6" x14ac:dyDescent="0.25">
      <c r="A1286" s="3" t="s">
        <v>32</v>
      </c>
      <c r="B1286" s="3" t="str">
        <f>IFERROR(INDEX(Clients[Client_Name],MATCH(Table2[[#This Row],[Client_Code]],Clients[Client_Code],0)),"")</f>
        <v>COMERCIAL LAS TORRES</v>
      </c>
      <c r="C1286" s="3">
        <v>20</v>
      </c>
      <c r="D1286" s="3" t="s">
        <v>148</v>
      </c>
      <c r="E1286" s="3">
        <v>3</v>
      </c>
      <c r="F1286" s="12">
        <v>0</v>
      </c>
    </row>
    <row r="1287" spans="1:6" x14ac:dyDescent="0.25">
      <c r="A1287" s="3" t="s">
        <v>32</v>
      </c>
      <c r="B1287" s="3" t="str">
        <f>IFERROR(INDEX(Clients[Client_Name],MATCH(Table2[[#This Row],[Client_Code]],Clients[Client_Code],0)),"")</f>
        <v>COMERCIAL LAS TORRES</v>
      </c>
      <c r="C1287" s="3">
        <v>20</v>
      </c>
      <c r="D1287" s="3" t="s">
        <v>148</v>
      </c>
      <c r="E1287" s="3">
        <v>4</v>
      </c>
      <c r="F1287" s="12">
        <v>0</v>
      </c>
    </row>
    <row r="1288" spans="1:6" x14ac:dyDescent="0.25">
      <c r="A1288" s="3" t="s">
        <v>32</v>
      </c>
      <c r="B1288" s="3" t="str">
        <f>IFERROR(INDEX(Clients[Client_Name],MATCH(Table2[[#This Row],[Client_Code]],Clients[Client_Code],0)),"")</f>
        <v>COMERCIAL LAS TORRES</v>
      </c>
      <c r="C1288" s="3">
        <v>20</v>
      </c>
      <c r="D1288" s="3" t="s">
        <v>148</v>
      </c>
      <c r="E1288" s="3">
        <v>5</v>
      </c>
      <c r="F1288" s="12">
        <v>0</v>
      </c>
    </row>
    <row r="1289" spans="1:6" x14ac:dyDescent="0.25">
      <c r="A1289" s="3" t="s">
        <v>32</v>
      </c>
      <c r="B1289" s="3" t="str">
        <f>IFERROR(INDEX(Clients[Client_Name],MATCH(Table2[[#This Row],[Client_Code]],Clients[Client_Code],0)),"")</f>
        <v>COMERCIAL LAS TORRES</v>
      </c>
      <c r="C1289" s="3">
        <v>20</v>
      </c>
      <c r="D1289" s="3" t="s">
        <v>148</v>
      </c>
      <c r="E1289" s="3">
        <v>6</v>
      </c>
      <c r="F1289" s="12">
        <v>0</v>
      </c>
    </row>
    <row r="1290" spans="1:6" x14ac:dyDescent="0.25">
      <c r="A1290" s="3" t="s">
        <v>32</v>
      </c>
      <c r="B1290" s="3" t="str">
        <f>IFERROR(INDEX(Clients[Client_Name],MATCH(Table2[[#This Row],[Client_Code]],Clients[Client_Code],0)),"")</f>
        <v>COMERCIAL LAS TORRES</v>
      </c>
      <c r="C1290" s="3">
        <v>20</v>
      </c>
      <c r="D1290" s="3" t="s">
        <v>148</v>
      </c>
      <c r="E1290" s="3">
        <v>7</v>
      </c>
      <c r="F1290" s="12">
        <v>0</v>
      </c>
    </row>
    <row r="1291" spans="1:6" x14ac:dyDescent="0.25">
      <c r="A1291" s="3" t="s">
        <v>32</v>
      </c>
      <c r="B1291" s="3" t="str">
        <f>IFERROR(INDEX(Clients[Client_Name],MATCH(Table2[[#This Row],[Client_Code]],Clients[Client_Code],0)),"")</f>
        <v>COMERCIAL LAS TORRES</v>
      </c>
      <c r="C1291" s="3">
        <v>20</v>
      </c>
      <c r="D1291" s="3" t="s">
        <v>148</v>
      </c>
      <c r="E1291" s="3">
        <v>8</v>
      </c>
      <c r="F1291" s="12">
        <v>0</v>
      </c>
    </row>
    <row r="1292" spans="1:6" x14ac:dyDescent="0.25">
      <c r="A1292" s="3" t="s">
        <v>32</v>
      </c>
      <c r="B1292" s="3" t="str">
        <f>IFERROR(INDEX(Clients[Client_Name],MATCH(Table2[[#This Row],[Client_Code]],Clients[Client_Code],0)),"")</f>
        <v>COMERCIAL LAS TORRES</v>
      </c>
      <c r="C1292" s="3">
        <v>20</v>
      </c>
      <c r="D1292" s="3" t="s">
        <v>148</v>
      </c>
      <c r="E1292" s="3">
        <v>9</v>
      </c>
      <c r="F1292" s="12">
        <v>0</v>
      </c>
    </row>
    <row r="1293" spans="1:6" x14ac:dyDescent="0.25">
      <c r="A1293" s="3" t="s">
        <v>32</v>
      </c>
      <c r="B1293" s="3" t="str">
        <f>IFERROR(INDEX(Clients[Client_Name],MATCH(Table2[[#This Row],[Client_Code]],Clients[Client_Code],0)),"")</f>
        <v>COMERCIAL LAS TORRES</v>
      </c>
      <c r="C1293" s="3">
        <v>20</v>
      </c>
      <c r="D1293" s="3" t="s">
        <v>148</v>
      </c>
      <c r="E1293" s="3">
        <v>10</v>
      </c>
      <c r="F1293" s="12">
        <v>0</v>
      </c>
    </row>
    <row r="1294" spans="1:6" x14ac:dyDescent="0.25">
      <c r="A1294" s="3" t="s">
        <v>32</v>
      </c>
      <c r="B1294" s="3" t="str">
        <f>IFERROR(INDEX(Clients[Client_Name],MATCH(Table2[[#This Row],[Client_Code]],Clients[Client_Code],0)),"")</f>
        <v>COMERCIAL LAS TORRES</v>
      </c>
      <c r="C1294" s="3">
        <v>20</v>
      </c>
      <c r="D1294" s="3" t="s">
        <v>148</v>
      </c>
      <c r="E1294" s="3">
        <v>11</v>
      </c>
      <c r="F1294" s="12">
        <v>0</v>
      </c>
    </row>
    <row r="1295" spans="1:6" x14ac:dyDescent="0.25">
      <c r="A1295" s="3" t="s">
        <v>32</v>
      </c>
      <c r="B1295" s="3" t="str">
        <f>IFERROR(INDEX(Clients[Client_Name],MATCH(Table2[[#This Row],[Client_Code]],Clients[Client_Code],0)),"")</f>
        <v>COMERCIAL LAS TORRES</v>
      </c>
      <c r="C1295" s="3">
        <v>20</v>
      </c>
      <c r="D1295" s="3" t="s">
        <v>148</v>
      </c>
      <c r="E1295" s="3">
        <v>12</v>
      </c>
      <c r="F1295" s="12">
        <v>0</v>
      </c>
    </row>
    <row r="1296" spans="1:6" x14ac:dyDescent="0.25">
      <c r="A1296" s="3" t="s">
        <v>32</v>
      </c>
      <c r="B1296" s="3" t="str">
        <f>IFERROR(INDEX(Clients[Client_Name],MATCH(Table2[[#This Row],[Client_Code]],Clients[Client_Code],0)),"")</f>
        <v>COMERCIAL MAXAGRO</v>
      </c>
      <c r="C1296" s="3">
        <v>21</v>
      </c>
      <c r="D1296" s="3" t="s">
        <v>148</v>
      </c>
      <c r="E1296" s="3">
        <v>1</v>
      </c>
      <c r="F1296" s="12">
        <v>0</v>
      </c>
    </row>
    <row r="1297" spans="1:6" x14ac:dyDescent="0.25">
      <c r="A1297" s="3" t="s">
        <v>32</v>
      </c>
      <c r="B1297" s="3" t="str">
        <f>IFERROR(INDEX(Clients[Client_Name],MATCH(Table2[[#This Row],[Client_Code]],Clients[Client_Code],0)),"")</f>
        <v>COMERCIAL MAXAGRO</v>
      </c>
      <c r="C1297" s="3">
        <v>21</v>
      </c>
      <c r="D1297" s="3" t="s">
        <v>148</v>
      </c>
      <c r="E1297" s="3">
        <v>2</v>
      </c>
      <c r="F1297" s="12">
        <v>0</v>
      </c>
    </row>
    <row r="1298" spans="1:6" x14ac:dyDescent="0.25">
      <c r="A1298" s="3" t="s">
        <v>32</v>
      </c>
      <c r="B1298" s="3" t="str">
        <f>IFERROR(INDEX(Clients[Client_Name],MATCH(Table2[[#This Row],[Client_Code]],Clients[Client_Code],0)),"")</f>
        <v>COMERCIAL MAXAGRO</v>
      </c>
      <c r="C1298" s="3">
        <v>21</v>
      </c>
      <c r="D1298" s="3" t="s">
        <v>148</v>
      </c>
      <c r="E1298" s="3">
        <v>3</v>
      </c>
      <c r="F1298" s="12">
        <v>0</v>
      </c>
    </row>
    <row r="1299" spans="1:6" x14ac:dyDescent="0.25">
      <c r="A1299" s="3" t="s">
        <v>32</v>
      </c>
      <c r="B1299" s="3" t="str">
        <f>IFERROR(INDEX(Clients[Client_Name],MATCH(Table2[[#This Row],[Client_Code]],Clients[Client_Code],0)),"")</f>
        <v>COMERCIAL MAXAGRO</v>
      </c>
      <c r="C1299" s="3">
        <v>21</v>
      </c>
      <c r="D1299" s="3" t="s">
        <v>148</v>
      </c>
      <c r="E1299" s="3">
        <v>4</v>
      </c>
      <c r="F1299" s="12">
        <v>0</v>
      </c>
    </row>
    <row r="1300" spans="1:6" x14ac:dyDescent="0.25">
      <c r="A1300" s="3" t="s">
        <v>32</v>
      </c>
      <c r="B1300" s="3" t="str">
        <f>IFERROR(INDEX(Clients[Client_Name],MATCH(Table2[[#This Row],[Client_Code]],Clients[Client_Code],0)),"")</f>
        <v>COMERCIAL MAXAGRO</v>
      </c>
      <c r="C1300" s="3">
        <v>21</v>
      </c>
      <c r="D1300" s="3" t="s">
        <v>148</v>
      </c>
      <c r="E1300" s="3">
        <v>5</v>
      </c>
      <c r="F1300" s="12">
        <v>0</v>
      </c>
    </row>
    <row r="1301" spans="1:6" x14ac:dyDescent="0.25">
      <c r="A1301" s="3" t="s">
        <v>32</v>
      </c>
      <c r="B1301" s="3" t="str">
        <f>IFERROR(INDEX(Clients[Client_Name],MATCH(Table2[[#This Row],[Client_Code]],Clients[Client_Code],0)),"")</f>
        <v>COMERCIAL MAXAGRO</v>
      </c>
      <c r="C1301" s="3">
        <v>21</v>
      </c>
      <c r="D1301" s="3" t="s">
        <v>148</v>
      </c>
      <c r="E1301" s="3">
        <v>6</v>
      </c>
      <c r="F1301" s="12">
        <v>0</v>
      </c>
    </row>
    <row r="1302" spans="1:6" x14ac:dyDescent="0.25">
      <c r="A1302" s="3" t="s">
        <v>32</v>
      </c>
      <c r="B1302" s="3" t="str">
        <f>IFERROR(INDEX(Clients[Client_Name],MATCH(Table2[[#This Row],[Client_Code]],Clients[Client_Code],0)),"")</f>
        <v>COMERCIAL MAXAGRO</v>
      </c>
      <c r="C1302" s="3">
        <v>21</v>
      </c>
      <c r="D1302" s="3" t="s">
        <v>148</v>
      </c>
      <c r="E1302" s="3">
        <v>7</v>
      </c>
      <c r="F1302" s="12">
        <v>0</v>
      </c>
    </row>
    <row r="1303" spans="1:6" x14ac:dyDescent="0.25">
      <c r="A1303" s="3" t="s">
        <v>32</v>
      </c>
      <c r="B1303" s="3" t="str">
        <f>IFERROR(INDEX(Clients[Client_Name],MATCH(Table2[[#This Row],[Client_Code]],Clients[Client_Code],0)),"")</f>
        <v>COMERCIAL MAXAGRO</v>
      </c>
      <c r="C1303" s="3">
        <v>21</v>
      </c>
      <c r="D1303" s="3" t="s">
        <v>148</v>
      </c>
      <c r="E1303" s="3">
        <v>8</v>
      </c>
      <c r="F1303" s="12">
        <v>0</v>
      </c>
    </row>
    <row r="1304" spans="1:6" x14ac:dyDescent="0.25">
      <c r="A1304" s="3" t="s">
        <v>32</v>
      </c>
      <c r="B1304" s="3" t="str">
        <f>IFERROR(INDEX(Clients[Client_Name],MATCH(Table2[[#This Row],[Client_Code]],Clients[Client_Code],0)),"")</f>
        <v>COMERCIAL MAXAGRO</v>
      </c>
      <c r="C1304" s="3">
        <v>21</v>
      </c>
      <c r="D1304" s="3" t="s">
        <v>148</v>
      </c>
      <c r="E1304" s="3">
        <v>9</v>
      </c>
      <c r="F1304" s="12">
        <v>0</v>
      </c>
    </row>
    <row r="1305" spans="1:6" x14ac:dyDescent="0.25">
      <c r="A1305" s="3" t="s">
        <v>32</v>
      </c>
      <c r="B1305" s="3" t="str">
        <f>IFERROR(INDEX(Clients[Client_Name],MATCH(Table2[[#This Row],[Client_Code]],Clients[Client_Code],0)),"")</f>
        <v>COMERCIAL MAXAGRO</v>
      </c>
      <c r="C1305" s="3">
        <v>21</v>
      </c>
      <c r="D1305" s="3" t="s">
        <v>148</v>
      </c>
      <c r="E1305" s="3">
        <v>10</v>
      </c>
      <c r="F1305" s="12">
        <v>0</v>
      </c>
    </row>
    <row r="1306" spans="1:6" x14ac:dyDescent="0.25">
      <c r="A1306" s="3" t="s">
        <v>32</v>
      </c>
      <c r="B1306" s="3" t="str">
        <f>IFERROR(INDEX(Clients[Client_Name],MATCH(Table2[[#This Row],[Client_Code]],Clients[Client_Code],0)),"")</f>
        <v>COMERCIAL MAXAGRO</v>
      </c>
      <c r="C1306" s="3">
        <v>21</v>
      </c>
      <c r="D1306" s="3" t="s">
        <v>148</v>
      </c>
      <c r="E1306" s="3">
        <v>11</v>
      </c>
      <c r="F1306" s="12">
        <v>0</v>
      </c>
    </row>
    <row r="1307" spans="1:6" x14ac:dyDescent="0.25">
      <c r="A1307" s="3" t="s">
        <v>32</v>
      </c>
      <c r="B1307" s="3" t="str">
        <f>IFERROR(INDEX(Clients[Client_Name],MATCH(Table2[[#This Row],[Client_Code]],Clients[Client_Code],0)),"")</f>
        <v>COMERCIAL MAXAGRO</v>
      </c>
      <c r="C1307" s="3">
        <v>21</v>
      </c>
      <c r="D1307" s="3" t="s">
        <v>148</v>
      </c>
      <c r="E1307" s="3">
        <v>12</v>
      </c>
      <c r="F1307" s="12">
        <v>0</v>
      </c>
    </row>
    <row r="1308" spans="1:6" x14ac:dyDescent="0.25">
      <c r="A1308" s="3" t="s">
        <v>32</v>
      </c>
      <c r="B1308" s="3" t="str">
        <f>IFERROR(INDEX(Clients[Client_Name],MATCH(Table2[[#This Row],[Client_Code]],Clients[Client_Code],0)),"")</f>
        <v>COMERCIALIZADORA GLOBAL PRODUCTS</v>
      </c>
      <c r="C1308" s="3">
        <v>22</v>
      </c>
      <c r="D1308" s="3" t="s">
        <v>148</v>
      </c>
      <c r="E1308" s="3">
        <v>1</v>
      </c>
      <c r="F1308" s="12">
        <v>0</v>
      </c>
    </row>
    <row r="1309" spans="1:6" x14ac:dyDescent="0.25">
      <c r="A1309" s="3" t="s">
        <v>32</v>
      </c>
      <c r="B1309" s="3" t="str">
        <f>IFERROR(INDEX(Clients[Client_Name],MATCH(Table2[[#This Row],[Client_Code]],Clients[Client_Code],0)),"")</f>
        <v>COMERCIALIZADORA GLOBAL PRODUCTS</v>
      </c>
      <c r="C1309" s="3">
        <v>22</v>
      </c>
      <c r="D1309" s="3" t="s">
        <v>148</v>
      </c>
      <c r="E1309" s="3">
        <v>2</v>
      </c>
      <c r="F1309" s="12">
        <v>0</v>
      </c>
    </row>
    <row r="1310" spans="1:6" x14ac:dyDescent="0.25">
      <c r="A1310" s="3" t="s">
        <v>32</v>
      </c>
      <c r="B1310" s="3" t="str">
        <f>IFERROR(INDEX(Clients[Client_Name],MATCH(Table2[[#This Row],[Client_Code]],Clients[Client_Code],0)),"")</f>
        <v>COMERCIALIZADORA GLOBAL PRODUCTS</v>
      </c>
      <c r="C1310" s="3">
        <v>22</v>
      </c>
      <c r="D1310" s="3" t="s">
        <v>148</v>
      </c>
      <c r="E1310" s="3">
        <v>3</v>
      </c>
      <c r="F1310" s="12">
        <v>0</v>
      </c>
    </row>
    <row r="1311" spans="1:6" x14ac:dyDescent="0.25">
      <c r="A1311" s="3" t="s">
        <v>32</v>
      </c>
      <c r="B1311" s="3" t="str">
        <f>IFERROR(INDEX(Clients[Client_Name],MATCH(Table2[[#This Row],[Client_Code]],Clients[Client_Code],0)),"")</f>
        <v>COMERCIALIZADORA GLOBAL PRODUCTS</v>
      </c>
      <c r="C1311" s="3">
        <v>22</v>
      </c>
      <c r="D1311" s="3" t="s">
        <v>148</v>
      </c>
      <c r="E1311" s="3">
        <v>4</v>
      </c>
      <c r="F1311" s="12">
        <v>0</v>
      </c>
    </row>
    <row r="1312" spans="1:6" x14ac:dyDescent="0.25">
      <c r="A1312" s="3" t="s">
        <v>32</v>
      </c>
      <c r="B1312" s="3" t="str">
        <f>IFERROR(INDEX(Clients[Client_Name],MATCH(Table2[[#This Row],[Client_Code]],Clients[Client_Code],0)),"")</f>
        <v>COMERCIALIZADORA GLOBAL PRODUCTS</v>
      </c>
      <c r="C1312" s="3">
        <v>22</v>
      </c>
      <c r="D1312" s="3" t="s">
        <v>148</v>
      </c>
      <c r="E1312" s="3">
        <v>5</v>
      </c>
      <c r="F1312" s="12">
        <v>0</v>
      </c>
    </row>
    <row r="1313" spans="1:6" x14ac:dyDescent="0.25">
      <c r="A1313" s="3" t="s">
        <v>32</v>
      </c>
      <c r="B1313" s="3" t="str">
        <f>IFERROR(INDEX(Clients[Client_Name],MATCH(Table2[[#This Row],[Client_Code]],Clients[Client_Code],0)),"")</f>
        <v>COMERCIALIZADORA GLOBAL PRODUCTS</v>
      </c>
      <c r="C1313" s="3">
        <v>22</v>
      </c>
      <c r="D1313" s="3" t="s">
        <v>148</v>
      </c>
      <c r="E1313" s="3">
        <v>6</v>
      </c>
      <c r="F1313" s="12">
        <v>0</v>
      </c>
    </row>
    <row r="1314" spans="1:6" x14ac:dyDescent="0.25">
      <c r="A1314" s="3" t="s">
        <v>32</v>
      </c>
      <c r="B1314" s="3" t="str">
        <f>IFERROR(INDEX(Clients[Client_Name],MATCH(Table2[[#This Row],[Client_Code]],Clients[Client_Code],0)),"")</f>
        <v>COMERCIALIZADORA GLOBAL PRODUCTS</v>
      </c>
      <c r="C1314" s="3">
        <v>22</v>
      </c>
      <c r="D1314" s="3" t="s">
        <v>148</v>
      </c>
      <c r="E1314" s="3">
        <v>7</v>
      </c>
      <c r="F1314" s="12">
        <v>0</v>
      </c>
    </row>
    <row r="1315" spans="1:6" x14ac:dyDescent="0.25">
      <c r="A1315" s="3" t="s">
        <v>32</v>
      </c>
      <c r="B1315" s="3" t="str">
        <f>IFERROR(INDEX(Clients[Client_Name],MATCH(Table2[[#This Row],[Client_Code]],Clients[Client_Code],0)),"")</f>
        <v>COMERCIALIZADORA GLOBAL PRODUCTS</v>
      </c>
      <c r="C1315" s="3">
        <v>22</v>
      </c>
      <c r="D1315" s="3" t="s">
        <v>148</v>
      </c>
      <c r="E1315" s="3">
        <v>8</v>
      </c>
      <c r="F1315" s="12">
        <v>0</v>
      </c>
    </row>
    <row r="1316" spans="1:6" x14ac:dyDescent="0.25">
      <c r="A1316" s="3" t="s">
        <v>32</v>
      </c>
      <c r="B1316" s="3" t="str">
        <f>IFERROR(INDEX(Clients[Client_Name],MATCH(Table2[[#This Row],[Client_Code]],Clients[Client_Code],0)),"")</f>
        <v>COMERCIALIZADORA GLOBAL PRODUCTS</v>
      </c>
      <c r="C1316" s="3">
        <v>22</v>
      </c>
      <c r="D1316" s="3" t="s">
        <v>148</v>
      </c>
      <c r="E1316" s="3">
        <v>9</v>
      </c>
      <c r="F1316" s="12">
        <v>0</v>
      </c>
    </row>
    <row r="1317" spans="1:6" x14ac:dyDescent="0.25">
      <c r="A1317" s="3" t="s">
        <v>32</v>
      </c>
      <c r="B1317" s="3" t="str">
        <f>IFERROR(INDEX(Clients[Client_Name],MATCH(Table2[[#This Row],[Client_Code]],Clients[Client_Code],0)),"")</f>
        <v>COMERCIALIZADORA GLOBAL PRODUCTS</v>
      </c>
      <c r="C1317" s="3">
        <v>22</v>
      </c>
      <c r="D1317" s="3" t="s">
        <v>148</v>
      </c>
      <c r="E1317" s="3">
        <v>10</v>
      </c>
      <c r="F1317" s="12">
        <v>0</v>
      </c>
    </row>
    <row r="1318" spans="1:6" x14ac:dyDescent="0.25">
      <c r="A1318" s="3" t="s">
        <v>32</v>
      </c>
      <c r="B1318" s="3" t="str">
        <f>IFERROR(INDEX(Clients[Client_Name],MATCH(Table2[[#This Row],[Client_Code]],Clients[Client_Code],0)),"")</f>
        <v>COMERCIALIZADORA GLOBAL PRODUCTS</v>
      </c>
      <c r="C1318" s="3">
        <v>22</v>
      </c>
      <c r="D1318" s="3" t="s">
        <v>148</v>
      </c>
      <c r="E1318" s="3">
        <v>11</v>
      </c>
      <c r="F1318" s="12">
        <v>0</v>
      </c>
    </row>
    <row r="1319" spans="1:6" x14ac:dyDescent="0.25">
      <c r="A1319" s="3" t="s">
        <v>32</v>
      </c>
      <c r="B1319" s="3" t="str">
        <f>IFERROR(INDEX(Clients[Client_Name],MATCH(Table2[[#This Row],[Client_Code]],Clients[Client_Code],0)),"")</f>
        <v>COMERCIALIZADORA GLOBAL PRODUCTS</v>
      </c>
      <c r="C1319" s="3">
        <v>22</v>
      </c>
      <c r="D1319" s="3" t="s">
        <v>148</v>
      </c>
      <c r="E1319" s="3">
        <v>12</v>
      </c>
      <c r="F1319" s="12">
        <v>0</v>
      </c>
    </row>
    <row r="1320" spans="1:6" x14ac:dyDescent="0.25">
      <c r="A1320" s="3" t="s">
        <v>62</v>
      </c>
      <c r="B1320" s="3" t="str">
        <f>IFERROR(INDEX(Clients[Client_Name],MATCH(Table2[[#This Row],[Client_Code]],Clients[Client_Code],0)),"")</f>
        <v>LO VALLEDOR</v>
      </c>
      <c r="C1320" s="3">
        <v>1054</v>
      </c>
      <c r="D1320" s="3" t="s">
        <v>38</v>
      </c>
      <c r="E1320" s="3">
        <v>2</v>
      </c>
      <c r="F1320" s="12">
        <v>521839</v>
      </c>
    </row>
    <row r="1321" spans="1:6" x14ac:dyDescent="0.25">
      <c r="A1321" s="3" t="s">
        <v>62</v>
      </c>
      <c r="B1321" s="3" t="str">
        <f>IFERROR(INDEX(Clients[Client_Name],MATCH(Table2[[#This Row],[Client_Code]],Clients[Client_Code],0)),"")</f>
        <v>LO VALLEDOR</v>
      </c>
      <c r="C1321" s="3">
        <v>1054</v>
      </c>
      <c r="D1321" s="3" t="s">
        <v>38</v>
      </c>
      <c r="E1321" s="3">
        <v>2</v>
      </c>
      <c r="F1321" s="12">
        <v>469657</v>
      </c>
    </row>
    <row r="1322" spans="1:6" x14ac:dyDescent="0.25">
      <c r="A1322" s="3" t="s">
        <v>62</v>
      </c>
      <c r="B1322" s="3" t="str">
        <f>IFERROR(INDEX(Clients[Client_Name],MATCH(Table2[[#This Row],[Client_Code]],Clients[Client_Code],0)),"")</f>
        <v>LO VALLEDOR</v>
      </c>
      <c r="C1322" s="3">
        <v>1054</v>
      </c>
      <c r="D1322" s="3" t="s">
        <v>38</v>
      </c>
      <c r="E1322" s="3">
        <v>2</v>
      </c>
      <c r="F1322" s="12">
        <v>102536</v>
      </c>
    </row>
    <row r="1323" spans="1:6" x14ac:dyDescent="0.25">
      <c r="A1323" s="3" t="s">
        <v>62</v>
      </c>
      <c r="B1323" s="3" t="str">
        <f>IFERROR(INDEX(Clients[Client_Name],MATCH(Table2[[#This Row],[Client_Code]],Clients[Client_Code],0)),"")</f>
        <v>LO VALLEDOR</v>
      </c>
      <c r="C1323" s="3">
        <v>1054</v>
      </c>
      <c r="D1323" s="3" t="s">
        <v>38</v>
      </c>
      <c r="E1323" s="3">
        <v>2</v>
      </c>
      <c r="F1323" s="12">
        <v>375922</v>
      </c>
    </row>
    <row r="1324" spans="1:6" x14ac:dyDescent="0.25">
      <c r="A1324" s="3" t="s">
        <v>62</v>
      </c>
      <c r="B1324" s="3" t="str">
        <f>IFERROR(INDEX(Clients[Client_Name],MATCH(Table2[[#This Row],[Client_Code]],Clients[Client_Code],0)),"")</f>
        <v>LO VALLEDOR</v>
      </c>
      <c r="C1324" s="3">
        <v>1054</v>
      </c>
      <c r="D1324" s="3" t="s">
        <v>38</v>
      </c>
      <c r="E1324" s="3">
        <v>3</v>
      </c>
      <c r="F1324" s="12">
        <v>855000</v>
      </c>
    </row>
    <row r="1325" spans="1:6" x14ac:dyDescent="0.25">
      <c r="A1325" s="3" t="s">
        <v>62</v>
      </c>
      <c r="B1325" s="3" t="str">
        <f>IFERROR(INDEX(Clients[Client_Name],MATCH(Table2[[#This Row],[Client_Code]],Clients[Client_Code],0)),"")</f>
        <v>LO VALLEDOR</v>
      </c>
      <c r="C1325" s="3">
        <v>1054</v>
      </c>
      <c r="D1325" s="3" t="s">
        <v>38</v>
      </c>
      <c r="E1325" s="3">
        <v>3</v>
      </c>
      <c r="F1325" s="12">
        <v>1166287</v>
      </c>
    </row>
    <row r="1326" spans="1:6" x14ac:dyDescent="0.25">
      <c r="A1326" s="3" t="s">
        <v>62</v>
      </c>
      <c r="B1326" s="3" t="str">
        <f>IFERROR(INDEX(Clients[Client_Name],MATCH(Table2[[#This Row],[Client_Code]],Clients[Client_Code],0)),"")</f>
        <v>LO VALLEDOR</v>
      </c>
      <c r="C1326" s="3">
        <v>1054</v>
      </c>
      <c r="D1326" s="3" t="s">
        <v>38</v>
      </c>
      <c r="E1326" s="3">
        <v>3</v>
      </c>
      <c r="F1326" s="12">
        <v>3665477</v>
      </c>
    </row>
    <row r="1327" spans="1:6" x14ac:dyDescent="0.25">
      <c r="A1327" s="3" t="s">
        <v>62</v>
      </c>
      <c r="B1327" s="3" t="str">
        <f>IFERROR(INDEX(Clients[Client_Name],MATCH(Table2[[#This Row],[Client_Code]],Clients[Client_Code],0)),"")</f>
        <v>LO VALLEDOR</v>
      </c>
      <c r="C1327" s="3">
        <v>1054</v>
      </c>
      <c r="D1327" s="3" t="s">
        <v>38</v>
      </c>
      <c r="E1327" s="3">
        <v>3</v>
      </c>
      <c r="F1327" s="12">
        <v>142920</v>
      </c>
    </row>
    <row r="1328" spans="1:6" x14ac:dyDescent="0.25">
      <c r="A1328" s="3" t="s">
        <v>62</v>
      </c>
      <c r="B1328" s="3" t="str">
        <f>IFERROR(INDEX(Clients[Client_Name],MATCH(Table2[[#This Row],[Client_Code]],Clients[Client_Code],0)),"")</f>
        <v>LO VALLEDOR</v>
      </c>
      <c r="C1328" s="3">
        <v>1054</v>
      </c>
      <c r="D1328" s="3" t="s">
        <v>38</v>
      </c>
      <c r="E1328" s="3">
        <v>3</v>
      </c>
      <c r="F1328" s="12">
        <v>276918</v>
      </c>
    </row>
    <row r="1329" spans="1:6" x14ac:dyDescent="0.25">
      <c r="A1329" s="3" t="s">
        <v>62</v>
      </c>
      <c r="B1329" s="3" t="str">
        <f>IFERROR(INDEX(Clients[Client_Name],MATCH(Table2[[#This Row],[Client_Code]],Clients[Client_Code],0)),"")</f>
        <v>LO VALLEDOR</v>
      </c>
      <c r="C1329" s="3">
        <v>1054</v>
      </c>
      <c r="D1329" s="3" t="s">
        <v>37</v>
      </c>
      <c r="E1329" s="3">
        <v>3</v>
      </c>
      <c r="F1329" s="12">
        <v>2725470</v>
      </c>
    </row>
    <row r="1330" spans="1:6" x14ac:dyDescent="0.25">
      <c r="A1330" s="3" t="s">
        <v>62</v>
      </c>
      <c r="B1330" s="3" t="str">
        <f>IFERROR(INDEX(Clients[Client_Name],MATCH(Table2[[#This Row],[Client_Code]],Clients[Client_Code],0)),"")</f>
        <v>LO VALLEDOR</v>
      </c>
      <c r="C1330" s="3">
        <v>1054</v>
      </c>
      <c r="D1330" s="3" t="s">
        <v>149</v>
      </c>
      <c r="E1330" s="3">
        <v>3</v>
      </c>
      <c r="F1330" s="12">
        <v>20323134</v>
      </c>
    </row>
    <row r="1331" spans="1:6" x14ac:dyDescent="0.25">
      <c r="A1331" s="3" t="s">
        <v>62</v>
      </c>
      <c r="B1331" s="3" t="str">
        <f>IFERROR(INDEX(Clients[Client_Name],MATCH(Table2[[#This Row],[Client_Code]],Clients[Client_Code],0)),"")</f>
        <v>LO VALLEDOR</v>
      </c>
      <c r="C1331" s="3">
        <v>1054</v>
      </c>
      <c r="D1331" s="3" t="s">
        <v>37</v>
      </c>
      <c r="E1331" s="3">
        <v>3</v>
      </c>
      <c r="F1331" s="12">
        <v>4256609</v>
      </c>
    </row>
    <row r="1332" spans="1:6" x14ac:dyDescent="0.25">
      <c r="A1332" s="3" t="s">
        <v>32</v>
      </c>
      <c r="B1332" s="3" t="str">
        <f>IFERROR(INDEX(Clients[Client_Name],MATCH(Table2[[#This Row],[Client_Code]],Clients[Client_Code],0)),"")</f>
        <v>AQUACHILE</v>
      </c>
      <c r="C1332" s="3">
        <v>12</v>
      </c>
      <c r="D1332" s="3" t="s">
        <v>148</v>
      </c>
      <c r="E1332" s="3">
        <v>1</v>
      </c>
      <c r="F1332" s="12">
        <v>0</v>
      </c>
    </row>
    <row r="1333" spans="1:6" x14ac:dyDescent="0.25">
      <c r="A1333" s="3" t="s">
        <v>32</v>
      </c>
      <c r="B1333" s="3" t="str">
        <f>IFERROR(INDEX(Clients[Client_Name],MATCH(Table2[[#This Row],[Client_Code]],Clients[Client_Code],0)),"")</f>
        <v>AQUACHILE</v>
      </c>
      <c r="C1333" s="3">
        <v>12</v>
      </c>
      <c r="D1333" s="3" t="s">
        <v>148</v>
      </c>
      <c r="E1333" s="3">
        <v>2</v>
      </c>
      <c r="F1333" s="12">
        <v>0</v>
      </c>
    </row>
    <row r="1334" spans="1:6" x14ac:dyDescent="0.25">
      <c r="A1334" s="3" t="s">
        <v>32</v>
      </c>
      <c r="B1334" s="3" t="str">
        <f>IFERROR(INDEX(Clients[Client_Name],MATCH(Table2[[#This Row],[Client_Code]],Clients[Client_Code],0)),"")</f>
        <v>AQUACHILE</v>
      </c>
      <c r="C1334" s="3">
        <v>12</v>
      </c>
      <c r="D1334" s="3" t="s">
        <v>148</v>
      </c>
      <c r="E1334" s="3">
        <v>3</v>
      </c>
      <c r="F1334" s="12">
        <v>0</v>
      </c>
    </row>
    <row r="1335" spans="1:6" x14ac:dyDescent="0.25">
      <c r="A1335" s="3" t="s">
        <v>32</v>
      </c>
      <c r="B1335" s="3" t="str">
        <f>IFERROR(INDEX(Clients[Client_Name],MATCH(Table2[[#This Row],[Client_Code]],Clients[Client_Code],0)),"")</f>
        <v>AQUACHILE</v>
      </c>
      <c r="C1335" s="3">
        <v>12</v>
      </c>
      <c r="D1335" s="3" t="s">
        <v>148</v>
      </c>
      <c r="E1335" s="3">
        <v>4</v>
      </c>
      <c r="F1335" s="12">
        <v>0</v>
      </c>
    </row>
    <row r="1336" spans="1:6" x14ac:dyDescent="0.25">
      <c r="A1336" s="3" t="s">
        <v>32</v>
      </c>
      <c r="B1336" s="3" t="str">
        <f>IFERROR(INDEX(Clients[Client_Name],MATCH(Table2[[#This Row],[Client_Code]],Clients[Client_Code],0)),"")</f>
        <v>AQUACHILE</v>
      </c>
      <c r="C1336" s="3">
        <v>12</v>
      </c>
      <c r="D1336" s="3" t="s">
        <v>148</v>
      </c>
      <c r="E1336" s="3">
        <v>5</v>
      </c>
      <c r="F1336" s="12">
        <v>0</v>
      </c>
    </row>
    <row r="1337" spans="1:6" x14ac:dyDescent="0.25">
      <c r="A1337" s="3" t="s">
        <v>32</v>
      </c>
      <c r="B1337" s="3" t="str">
        <f>IFERROR(INDEX(Clients[Client_Name],MATCH(Table2[[#This Row],[Client_Code]],Clients[Client_Code],0)),"")</f>
        <v>AQUACHILE</v>
      </c>
      <c r="C1337" s="3">
        <v>12</v>
      </c>
      <c r="D1337" s="3" t="s">
        <v>148</v>
      </c>
      <c r="E1337" s="3">
        <v>6</v>
      </c>
      <c r="F1337" s="12">
        <v>0</v>
      </c>
    </row>
    <row r="1338" spans="1:6" x14ac:dyDescent="0.25">
      <c r="A1338" s="3" t="s">
        <v>32</v>
      </c>
      <c r="B1338" s="3" t="str">
        <f>IFERROR(INDEX(Clients[Client_Name],MATCH(Table2[[#This Row],[Client_Code]],Clients[Client_Code],0)),"")</f>
        <v>AQUACHILE</v>
      </c>
      <c r="C1338" s="3">
        <v>12</v>
      </c>
      <c r="D1338" s="3" t="s">
        <v>148</v>
      </c>
      <c r="E1338" s="3">
        <v>7</v>
      </c>
      <c r="F1338" s="12">
        <v>0</v>
      </c>
    </row>
    <row r="1339" spans="1:6" x14ac:dyDescent="0.25">
      <c r="A1339" s="3" t="s">
        <v>32</v>
      </c>
      <c r="B1339" s="3" t="str">
        <f>IFERROR(INDEX(Clients[Client_Name],MATCH(Table2[[#This Row],[Client_Code]],Clients[Client_Code],0)),"")</f>
        <v>AQUACHILE</v>
      </c>
      <c r="C1339" s="3">
        <v>12</v>
      </c>
      <c r="D1339" s="3" t="s">
        <v>148</v>
      </c>
      <c r="E1339" s="3">
        <v>8</v>
      </c>
      <c r="F1339" s="12">
        <v>0</v>
      </c>
    </row>
    <row r="1340" spans="1:6" x14ac:dyDescent="0.25">
      <c r="A1340" s="3" t="s">
        <v>32</v>
      </c>
      <c r="B1340" s="3" t="str">
        <f>IFERROR(INDEX(Clients[Client_Name],MATCH(Table2[[#This Row],[Client_Code]],Clients[Client_Code],0)),"")</f>
        <v>AQUACHILE</v>
      </c>
      <c r="C1340" s="3">
        <v>12</v>
      </c>
      <c r="D1340" s="3" t="s">
        <v>148</v>
      </c>
      <c r="E1340" s="3">
        <v>9</v>
      </c>
      <c r="F1340" s="12">
        <v>0</v>
      </c>
    </row>
    <row r="1341" spans="1:6" x14ac:dyDescent="0.25">
      <c r="A1341" s="3" t="s">
        <v>32</v>
      </c>
      <c r="B1341" s="3" t="str">
        <f>IFERROR(INDEX(Clients[Client_Name],MATCH(Table2[[#This Row],[Client_Code]],Clients[Client_Code],0)),"")</f>
        <v>AQUACHILE</v>
      </c>
      <c r="C1341" s="3">
        <v>12</v>
      </c>
      <c r="D1341" s="3" t="s">
        <v>148</v>
      </c>
      <c r="E1341" s="3">
        <v>10</v>
      </c>
      <c r="F1341" s="12">
        <v>0</v>
      </c>
    </row>
    <row r="1342" spans="1:6" x14ac:dyDescent="0.25">
      <c r="A1342" s="3" t="s">
        <v>32</v>
      </c>
      <c r="B1342" s="3" t="str">
        <f>IFERROR(INDEX(Clients[Client_Name],MATCH(Table2[[#This Row],[Client_Code]],Clients[Client_Code],0)),"")</f>
        <v>AQUACHILE</v>
      </c>
      <c r="C1342" s="3">
        <v>12</v>
      </c>
      <c r="D1342" s="3" t="s">
        <v>148</v>
      </c>
      <c r="E1342" s="3">
        <v>11</v>
      </c>
      <c r="F1342" s="12">
        <v>0</v>
      </c>
    </row>
    <row r="1343" spans="1:6" x14ac:dyDescent="0.25">
      <c r="A1343" s="3" t="s">
        <v>32</v>
      </c>
      <c r="B1343" s="3" t="str">
        <f>IFERROR(INDEX(Clients[Client_Name],MATCH(Table2[[#This Row],[Client_Code]],Clients[Client_Code],0)),"")</f>
        <v>AQUACHILE</v>
      </c>
      <c r="C1343" s="3">
        <v>12</v>
      </c>
      <c r="D1343" s="3" t="s">
        <v>148</v>
      </c>
      <c r="E1343" s="3">
        <v>12</v>
      </c>
      <c r="F1343" s="12">
        <v>0</v>
      </c>
    </row>
    <row r="1344" spans="1:6" x14ac:dyDescent="0.25">
      <c r="A1344" s="3" t="s">
        <v>32</v>
      </c>
      <c r="B1344" s="3" t="str">
        <f>IFERROR(INDEX(Clients[Client_Name],MATCH(Table2[[#This Row],[Client_Code]],Clients[Client_Code],0)),"")</f>
        <v>FAENADORA LO MIRANDA</v>
      </c>
      <c r="C1344" s="3">
        <v>6</v>
      </c>
      <c r="D1344" s="3" t="s">
        <v>148</v>
      </c>
      <c r="E1344" s="3">
        <v>1</v>
      </c>
      <c r="F1344" s="12">
        <v>2133638</v>
      </c>
    </row>
    <row r="1345" spans="1:6" x14ac:dyDescent="0.25">
      <c r="A1345" s="3" t="s">
        <v>32</v>
      </c>
      <c r="B1345" s="3" t="str">
        <f>IFERROR(INDEX(Clients[Client_Name],MATCH(Table2[[#This Row],[Client_Code]],Clients[Client_Code],0)),"")</f>
        <v>FAENADORA LO MIRANDA</v>
      </c>
      <c r="C1345" s="3">
        <v>6</v>
      </c>
      <c r="D1345" s="3" t="s">
        <v>148</v>
      </c>
      <c r="E1345" s="3">
        <v>2</v>
      </c>
      <c r="F1345" s="12">
        <v>8152292</v>
      </c>
    </row>
    <row r="1346" spans="1:6" x14ac:dyDescent="0.25">
      <c r="A1346" s="3" t="s">
        <v>32</v>
      </c>
      <c r="B1346" s="3" t="str">
        <f>IFERROR(INDEX(Clients[Client_Name],MATCH(Table2[[#This Row],[Client_Code]],Clients[Client_Code],0)),"")</f>
        <v>FAENADORA LO MIRANDA</v>
      </c>
      <c r="C1346" s="3">
        <v>6</v>
      </c>
      <c r="D1346" s="3" t="s">
        <v>148</v>
      </c>
      <c r="E1346" s="3">
        <v>3</v>
      </c>
      <c r="F1346" s="12">
        <v>8409103</v>
      </c>
    </row>
    <row r="1347" spans="1:6" x14ac:dyDescent="0.25">
      <c r="A1347" s="3" t="s">
        <v>32</v>
      </c>
      <c r="B1347" s="3" t="str">
        <f>IFERROR(INDEX(Clients[Client_Name],MATCH(Table2[[#This Row],[Client_Code]],Clients[Client_Code],0)),"")</f>
        <v>FAENADORA LO MIRANDA</v>
      </c>
      <c r="C1347" s="3">
        <v>6</v>
      </c>
      <c r="D1347" s="3" t="s">
        <v>148</v>
      </c>
      <c r="E1347" s="3">
        <v>4</v>
      </c>
      <c r="F1347" s="12">
        <v>0</v>
      </c>
    </row>
    <row r="1348" spans="1:6" x14ac:dyDescent="0.25">
      <c r="A1348" s="3" t="s">
        <v>32</v>
      </c>
      <c r="B1348" s="3" t="str">
        <f>IFERROR(INDEX(Clients[Client_Name],MATCH(Table2[[#This Row],[Client_Code]],Clients[Client_Code],0)),"")</f>
        <v>FAENADORA LO MIRANDA</v>
      </c>
      <c r="C1348" s="3">
        <v>6</v>
      </c>
      <c r="D1348" s="3" t="s">
        <v>148</v>
      </c>
      <c r="E1348" s="3">
        <v>5</v>
      </c>
      <c r="F1348" s="12">
        <v>0</v>
      </c>
    </row>
    <row r="1349" spans="1:6" x14ac:dyDescent="0.25">
      <c r="A1349" s="3" t="s">
        <v>32</v>
      </c>
      <c r="B1349" s="3" t="str">
        <f>IFERROR(INDEX(Clients[Client_Name],MATCH(Table2[[#This Row],[Client_Code]],Clients[Client_Code],0)),"")</f>
        <v>FAENADORA LO MIRANDA</v>
      </c>
      <c r="C1349" s="3">
        <v>6</v>
      </c>
      <c r="D1349" s="3" t="s">
        <v>148</v>
      </c>
      <c r="E1349" s="3">
        <v>6</v>
      </c>
      <c r="F1349" s="12">
        <v>0</v>
      </c>
    </row>
    <row r="1350" spans="1:6" x14ac:dyDescent="0.25">
      <c r="A1350" s="3" t="s">
        <v>32</v>
      </c>
      <c r="B1350" s="3" t="str">
        <f>IFERROR(INDEX(Clients[Client_Name],MATCH(Table2[[#This Row],[Client_Code]],Clients[Client_Code],0)),"")</f>
        <v>FAENADORA LO MIRANDA</v>
      </c>
      <c r="C1350" s="3">
        <v>6</v>
      </c>
      <c r="D1350" s="3" t="s">
        <v>148</v>
      </c>
      <c r="E1350" s="3">
        <v>7</v>
      </c>
      <c r="F1350" s="12">
        <v>0</v>
      </c>
    </row>
    <row r="1351" spans="1:6" x14ac:dyDescent="0.25">
      <c r="A1351" s="3" t="s">
        <v>32</v>
      </c>
      <c r="B1351" s="3" t="str">
        <f>IFERROR(INDEX(Clients[Client_Name],MATCH(Table2[[#This Row],[Client_Code]],Clients[Client_Code],0)),"")</f>
        <v>FAENADORA LO MIRANDA</v>
      </c>
      <c r="C1351" s="3">
        <v>6</v>
      </c>
      <c r="D1351" s="3" t="s">
        <v>148</v>
      </c>
      <c r="E1351" s="3">
        <v>8</v>
      </c>
      <c r="F1351" s="12">
        <v>2519345</v>
      </c>
    </row>
    <row r="1352" spans="1:6" x14ac:dyDescent="0.25">
      <c r="A1352" s="3" t="s">
        <v>32</v>
      </c>
      <c r="B1352" s="3" t="str">
        <f>IFERROR(INDEX(Clients[Client_Name],MATCH(Table2[[#This Row],[Client_Code]],Clients[Client_Code],0)),"")</f>
        <v>FAENADORA LO MIRANDA</v>
      </c>
      <c r="C1352" s="3">
        <v>6</v>
      </c>
      <c r="D1352" s="3" t="s">
        <v>148</v>
      </c>
      <c r="E1352" s="3">
        <v>9</v>
      </c>
      <c r="F1352" s="12">
        <v>5270747</v>
      </c>
    </row>
    <row r="1353" spans="1:6" x14ac:dyDescent="0.25">
      <c r="A1353" s="3" t="s">
        <v>32</v>
      </c>
      <c r="B1353" s="3" t="str">
        <f>IFERROR(INDEX(Clients[Client_Name],MATCH(Table2[[#This Row],[Client_Code]],Clients[Client_Code],0)),"")</f>
        <v>FAENADORA LO MIRANDA</v>
      </c>
      <c r="C1353" s="3">
        <v>6</v>
      </c>
      <c r="D1353" s="3" t="s">
        <v>148</v>
      </c>
      <c r="E1353" s="3">
        <v>10</v>
      </c>
      <c r="F1353" s="12">
        <v>0</v>
      </c>
    </row>
    <row r="1354" spans="1:6" x14ac:dyDescent="0.25">
      <c r="A1354" s="3" t="s">
        <v>32</v>
      </c>
      <c r="B1354" s="3" t="str">
        <f>IFERROR(INDEX(Clients[Client_Name],MATCH(Table2[[#This Row],[Client_Code]],Clients[Client_Code],0)),"")</f>
        <v>FAENADORA LO MIRANDA</v>
      </c>
      <c r="C1354" s="3">
        <v>6</v>
      </c>
      <c r="D1354" s="3" t="s">
        <v>148</v>
      </c>
      <c r="E1354" s="3">
        <v>11</v>
      </c>
      <c r="F1354" s="12">
        <v>0</v>
      </c>
    </row>
    <row r="1355" spans="1:6" x14ac:dyDescent="0.25">
      <c r="A1355" s="3" t="s">
        <v>32</v>
      </c>
      <c r="B1355" s="3" t="str">
        <f>IFERROR(INDEX(Clients[Client_Name],MATCH(Table2[[#This Row],[Client_Code]],Clients[Client_Code],0)),"")</f>
        <v>FAENADORA LO MIRANDA</v>
      </c>
      <c r="C1355" s="3">
        <v>6</v>
      </c>
      <c r="D1355" s="3" t="s">
        <v>148</v>
      </c>
      <c r="E1355" s="3">
        <v>12</v>
      </c>
      <c r="F1355" s="12"/>
    </row>
    <row r="1356" spans="1:6" x14ac:dyDescent="0.25">
      <c r="A1356" s="3" t="s">
        <v>32</v>
      </c>
      <c r="B1356" s="3" t="str">
        <f>IFERROR(INDEX(Clients[Client_Name],MATCH(Table2[[#This Row],[Client_Code]],Clients[Client_Code],0)),"")</f>
        <v>FAENADORA SAN VICENTE</v>
      </c>
      <c r="C1356" s="3">
        <v>7</v>
      </c>
      <c r="D1356" s="3" t="s">
        <v>148</v>
      </c>
      <c r="E1356" s="3">
        <v>1</v>
      </c>
      <c r="F1356" s="12">
        <v>0</v>
      </c>
    </row>
    <row r="1357" spans="1:6" x14ac:dyDescent="0.25">
      <c r="A1357" s="3" t="s">
        <v>32</v>
      </c>
      <c r="B1357" s="3" t="str">
        <f>IFERROR(INDEX(Clients[Client_Name],MATCH(Table2[[#This Row],[Client_Code]],Clients[Client_Code],0)),"")</f>
        <v>FAENADORA SAN VICENTE</v>
      </c>
      <c r="C1357" s="3">
        <v>7</v>
      </c>
      <c r="D1357" s="3" t="s">
        <v>148</v>
      </c>
      <c r="E1357" s="3">
        <v>2</v>
      </c>
      <c r="F1357" s="12">
        <v>0</v>
      </c>
    </row>
    <row r="1358" spans="1:6" x14ac:dyDescent="0.25">
      <c r="A1358" s="3" t="s">
        <v>32</v>
      </c>
      <c r="B1358" s="3" t="str">
        <f>IFERROR(INDEX(Clients[Client_Name],MATCH(Table2[[#This Row],[Client_Code]],Clients[Client_Code],0)),"")</f>
        <v>FAENADORA SAN VICENTE</v>
      </c>
      <c r="C1358" s="3">
        <v>7</v>
      </c>
      <c r="D1358" s="3" t="s">
        <v>148</v>
      </c>
      <c r="E1358" s="3">
        <v>3</v>
      </c>
      <c r="F1358" s="12">
        <v>0</v>
      </c>
    </row>
    <row r="1359" spans="1:6" x14ac:dyDescent="0.25">
      <c r="A1359" s="3" t="s">
        <v>32</v>
      </c>
      <c r="B1359" s="3" t="str">
        <f>IFERROR(INDEX(Clients[Client_Name],MATCH(Table2[[#This Row],[Client_Code]],Clients[Client_Code],0)),"")</f>
        <v>FAENADORA SAN VICENTE</v>
      </c>
      <c r="C1359" s="3">
        <v>7</v>
      </c>
      <c r="D1359" s="3" t="s">
        <v>148</v>
      </c>
      <c r="E1359" s="3">
        <v>4</v>
      </c>
      <c r="F1359" s="12">
        <v>0</v>
      </c>
    </row>
    <row r="1360" spans="1:6" x14ac:dyDescent="0.25">
      <c r="A1360" s="3" t="s">
        <v>32</v>
      </c>
      <c r="B1360" s="3" t="str">
        <f>IFERROR(INDEX(Clients[Client_Name],MATCH(Table2[[#This Row],[Client_Code]],Clients[Client_Code],0)),"")</f>
        <v>FAENADORA SAN VICENTE</v>
      </c>
      <c r="C1360" s="3">
        <v>7</v>
      </c>
      <c r="D1360" s="3" t="s">
        <v>148</v>
      </c>
      <c r="E1360" s="3">
        <v>5</v>
      </c>
      <c r="F1360" s="12">
        <v>0</v>
      </c>
    </row>
    <row r="1361" spans="1:6" x14ac:dyDescent="0.25">
      <c r="A1361" s="3" t="s">
        <v>32</v>
      </c>
      <c r="B1361" s="3" t="str">
        <f>IFERROR(INDEX(Clients[Client_Name],MATCH(Table2[[#This Row],[Client_Code]],Clients[Client_Code],0)),"")</f>
        <v>FAENADORA SAN VICENTE</v>
      </c>
      <c r="C1361" s="3">
        <v>7</v>
      </c>
      <c r="D1361" s="3" t="s">
        <v>148</v>
      </c>
      <c r="E1361" s="3">
        <v>6</v>
      </c>
      <c r="F1361" s="12">
        <v>0</v>
      </c>
    </row>
    <row r="1362" spans="1:6" x14ac:dyDescent="0.25">
      <c r="A1362" s="3" t="s">
        <v>32</v>
      </c>
      <c r="B1362" s="3" t="str">
        <f>IFERROR(INDEX(Clients[Client_Name],MATCH(Table2[[#This Row],[Client_Code]],Clients[Client_Code],0)),"")</f>
        <v>FAENADORA SAN VICENTE</v>
      </c>
      <c r="C1362" s="3">
        <v>7</v>
      </c>
      <c r="D1362" s="3" t="s">
        <v>148</v>
      </c>
      <c r="E1362" s="3">
        <v>7</v>
      </c>
      <c r="F1362" s="12">
        <v>0</v>
      </c>
    </row>
    <row r="1363" spans="1:6" x14ac:dyDescent="0.25">
      <c r="A1363" s="3" t="s">
        <v>32</v>
      </c>
      <c r="B1363" s="3" t="str">
        <f>IFERROR(INDEX(Clients[Client_Name],MATCH(Table2[[#This Row],[Client_Code]],Clients[Client_Code],0)),"")</f>
        <v>FAENADORA SAN VICENTE</v>
      </c>
      <c r="C1363" s="3">
        <v>7</v>
      </c>
      <c r="D1363" s="3" t="s">
        <v>148</v>
      </c>
      <c r="E1363" s="3">
        <v>8</v>
      </c>
      <c r="F1363" s="12">
        <v>0</v>
      </c>
    </row>
    <row r="1364" spans="1:6" x14ac:dyDescent="0.25">
      <c r="A1364" s="3" t="s">
        <v>32</v>
      </c>
      <c r="B1364" s="3" t="str">
        <f>IFERROR(INDEX(Clients[Client_Name],MATCH(Table2[[#This Row],[Client_Code]],Clients[Client_Code],0)),"")</f>
        <v>FAENADORA SAN VICENTE</v>
      </c>
      <c r="C1364" s="3">
        <v>7</v>
      </c>
      <c r="D1364" s="3" t="s">
        <v>148</v>
      </c>
      <c r="E1364" s="3">
        <v>9</v>
      </c>
      <c r="F1364" s="12">
        <v>0</v>
      </c>
    </row>
    <row r="1365" spans="1:6" x14ac:dyDescent="0.25">
      <c r="A1365" s="3" t="s">
        <v>32</v>
      </c>
      <c r="B1365" s="3" t="str">
        <f>IFERROR(INDEX(Clients[Client_Name],MATCH(Table2[[#This Row],[Client_Code]],Clients[Client_Code],0)),"")</f>
        <v>FAENADORA SAN VICENTE</v>
      </c>
      <c r="C1365" s="3">
        <v>7</v>
      </c>
      <c r="D1365" s="3" t="s">
        <v>148</v>
      </c>
      <c r="E1365" s="3">
        <v>10</v>
      </c>
      <c r="F1365" s="12">
        <v>0</v>
      </c>
    </row>
    <row r="1366" spans="1:6" x14ac:dyDescent="0.25">
      <c r="A1366" s="3" t="s">
        <v>32</v>
      </c>
      <c r="B1366" s="3" t="str">
        <f>IFERROR(INDEX(Clients[Client_Name],MATCH(Table2[[#This Row],[Client_Code]],Clients[Client_Code],0)),"")</f>
        <v>FAENADORA SAN VICENTE</v>
      </c>
      <c r="C1366" s="3">
        <v>7</v>
      </c>
      <c r="D1366" s="3" t="s">
        <v>148</v>
      </c>
      <c r="E1366" s="3">
        <v>11</v>
      </c>
      <c r="F1366" s="12">
        <v>0</v>
      </c>
    </row>
    <row r="1367" spans="1:6" x14ac:dyDescent="0.25">
      <c r="A1367" s="3" t="s">
        <v>32</v>
      </c>
      <c r="B1367" s="3" t="str">
        <f>IFERROR(INDEX(Clients[Client_Name],MATCH(Table2[[#This Row],[Client_Code]],Clients[Client_Code],0)),"")</f>
        <v>FAENADORA SAN VICENTE</v>
      </c>
      <c r="C1367" s="3">
        <v>7</v>
      </c>
      <c r="D1367" s="3" t="s">
        <v>148</v>
      </c>
      <c r="E1367" s="3">
        <v>12</v>
      </c>
      <c r="F1367" s="12">
        <v>0</v>
      </c>
    </row>
    <row r="1368" spans="1:6" x14ac:dyDescent="0.25">
      <c r="A1368" s="3" t="s">
        <v>32</v>
      </c>
      <c r="B1368" s="3" t="str">
        <f>IFERROR(INDEX(Clients[Client_Name],MATCH(Table2[[#This Row],[Client_Code]],Clients[Client_Code],0)),"")</f>
        <v>GLOBAL PROTEIN</v>
      </c>
      <c r="C1368" s="3">
        <v>23</v>
      </c>
      <c r="D1368" s="3" t="s">
        <v>148</v>
      </c>
      <c r="E1368" s="3">
        <v>1</v>
      </c>
      <c r="F1368" s="12">
        <v>0</v>
      </c>
    </row>
    <row r="1369" spans="1:6" x14ac:dyDescent="0.25">
      <c r="A1369" s="3" t="s">
        <v>32</v>
      </c>
      <c r="B1369" s="3" t="str">
        <f>IFERROR(INDEX(Clients[Client_Name],MATCH(Table2[[#This Row],[Client_Code]],Clients[Client_Code],0)),"")</f>
        <v>GLOBAL PROTEIN</v>
      </c>
      <c r="C1369" s="3">
        <v>23</v>
      </c>
      <c r="D1369" s="3" t="s">
        <v>148</v>
      </c>
      <c r="E1369" s="3">
        <v>2</v>
      </c>
      <c r="F1369" s="12">
        <v>0</v>
      </c>
    </row>
    <row r="1370" spans="1:6" x14ac:dyDescent="0.25">
      <c r="A1370" s="3" t="s">
        <v>32</v>
      </c>
      <c r="B1370" s="3" t="str">
        <f>IFERROR(INDEX(Clients[Client_Name],MATCH(Table2[[#This Row],[Client_Code]],Clients[Client_Code],0)),"")</f>
        <v>GLOBAL PROTEIN</v>
      </c>
      <c r="C1370" s="3">
        <v>23</v>
      </c>
      <c r="D1370" s="3" t="s">
        <v>148</v>
      </c>
      <c r="E1370" s="3">
        <v>3</v>
      </c>
      <c r="F1370" s="12">
        <v>0</v>
      </c>
    </row>
    <row r="1371" spans="1:6" x14ac:dyDescent="0.25">
      <c r="A1371" s="3" t="s">
        <v>32</v>
      </c>
      <c r="B1371" s="3" t="str">
        <f>IFERROR(INDEX(Clients[Client_Name],MATCH(Table2[[#This Row],[Client_Code]],Clients[Client_Code],0)),"")</f>
        <v>GLOBAL PROTEIN</v>
      </c>
      <c r="C1371" s="3">
        <v>23</v>
      </c>
      <c r="D1371" s="3" t="s">
        <v>148</v>
      </c>
      <c r="E1371" s="3">
        <v>4</v>
      </c>
      <c r="F1371" s="12">
        <v>0</v>
      </c>
    </row>
    <row r="1372" spans="1:6" x14ac:dyDescent="0.25">
      <c r="A1372" s="3" t="s">
        <v>32</v>
      </c>
      <c r="B1372" s="3" t="str">
        <f>IFERROR(INDEX(Clients[Client_Name],MATCH(Table2[[#This Row],[Client_Code]],Clients[Client_Code],0)),"")</f>
        <v>GLOBAL PROTEIN</v>
      </c>
      <c r="C1372" s="3">
        <v>23</v>
      </c>
      <c r="D1372" s="3" t="s">
        <v>148</v>
      </c>
      <c r="E1372" s="3">
        <v>5</v>
      </c>
      <c r="F1372" s="12">
        <v>0</v>
      </c>
    </row>
    <row r="1373" spans="1:6" x14ac:dyDescent="0.25">
      <c r="A1373" s="3" t="s">
        <v>32</v>
      </c>
      <c r="B1373" s="3" t="str">
        <f>IFERROR(INDEX(Clients[Client_Name],MATCH(Table2[[#This Row],[Client_Code]],Clients[Client_Code],0)),"")</f>
        <v>GLOBAL PROTEIN</v>
      </c>
      <c r="C1373" s="3">
        <v>23</v>
      </c>
      <c r="D1373" s="3" t="s">
        <v>148</v>
      </c>
      <c r="E1373" s="3">
        <v>6</v>
      </c>
      <c r="F1373" s="12">
        <v>0</v>
      </c>
    </row>
    <row r="1374" spans="1:6" x14ac:dyDescent="0.25">
      <c r="A1374" s="3" t="s">
        <v>32</v>
      </c>
      <c r="B1374" s="3" t="str">
        <f>IFERROR(INDEX(Clients[Client_Name],MATCH(Table2[[#This Row],[Client_Code]],Clients[Client_Code],0)),"")</f>
        <v>GLOBAL PROTEIN</v>
      </c>
      <c r="C1374" s="3">
        <v>23</v>
      </c>
      <c r="D1374" s="3" t="s">
        <v>148</v>
      </c>
      <c r="E1374" s="3">
        <v>7</v>
      </c>
      <c r="F1374" s="12">
        <v>0</v>
      </c>
    </row>
    <row r="1375" spans="1:6" x14ac:dyDescent="0.25">
      <c r="A1375" s="3" t="s">
        <v>32</v>
      </c>
      <c r="B1375" s="3" t="str">
        <f>IFERROR(INDEX(Clients[Client_Name],MATCH(Table2[[#This Row],[Client_Code]],Clients[Client_Code],0)),"")</f>
        <v>GLOBAL PROTEIN</v>
      </c>
      <c r="C1375" s="3">
        <v>23</v>
      </c>
      <c r="D1375" s="3" t="s">
        <v>148</v>
      </c>
      <c r="E1375" s="3">
        <v>8</v>
      </c>
      <c r="F1375" s="12">
        <v>0</v>
      </c>
    </row>
    <row r="1376" spans="1:6" x14ac:dyDescent="0.25">
      <c r="A1376" s="3" t="s">
        <v>32</v>
      </c>
      <c r="B1376" s="3" t="str">
        <f>IFERROR(INDEX(Clients[Client_Name],MATCH(Table2[[#This Row],[Client_Code]],Clients[Client_Code],0)),"")</f>
        <v>GLOBAL PROTEIN</v>
      </c>
      <c r="C1376" s="3">
        <v>23</v>
      </c>
      <c r="D1376" s="3" t="s">
        <v>148</v>
      </c>
      <c r="E1376" s="3">
        <v>9</v>
      </c>
      <c r="F1376" s="12">
        <v>0</v>
      </c>
    </row>
    <row r="1377" spans="1:6" x14ac:dyDescent="0.25">
      <c r="A1377" s="3" t="s">
        <v>32</v>
      </c>
      <c r="B1377" s="3" t="str">
        <f>IFERROR(INDEX(Clients[Client_Name],MATCH(Table2[[#This Row],[Client_Code]],Clients[Client_Code],0)),"")</f>
        <v>GLOBAL PROTEIN</v>
      </c>
      <c r="C1377" s="3">
        <v>23</v>
      </c>
      <c r="D1377" s="3" t="s">
        <v>148</v>
      </c>
      <c r="E1377" s="3">
        <v>10</v>
      </c>
      <c r="F1377" s="12">
        <v>0</v>
      </c>
    </row>
    <row r="1378" spans="1:6" x14ac:dyDescent="0.25">
      <c r="A1378" s="3" t="s">
        <v>32</v>
      </c>
      <c r="B1378" s="3" t="str">
        <f>IFERROR(INDEX(Clients[Client_Name],MATCH(Table2[[#This Row],[Client_Code]],Clients[Client_Code],0)),"")</f>
        <v>GLOBAL PROTEIN</v>
      </c>
      <c r="C1378" s="3">
        <v>23</v>
      </c>
      <c r="D1378" s="3" t="s">
        <v>148</v>
      </c>
      <c r="E1378" s="3">
        <v>11</v>
      </c>
      <c r="F1378" s="12">
        <v>0</v>
      </c>
    </row>
    <row r="1379" spans="1:6" x14ac:dyDescent="0.25">
      <c r="A1379" s="3" t="s">
        <v>32</v>
      </c>
      <c r="B1379" s="3" t="str">
        <f>IFERROR(INDEX(Clients[Client_Name],MATCH(Table2[[#This Row],[Client_Code]],Clients[Client_Code],0)),"")</f>
        <v>GLOBAL PROTEIN</v>
      </c>
      <c r="C1379" s="3">
        <v>23</v>
      </c>
      <c r="D1379" s="3" t="s">
        <v>148</v>
      </c>
      <c r="E1379" s="3">
        <v>12</v>
      </c>
      <c r="F1379" s="12">
        <v>0</v>
      </c>
    </row>
    <row r="1380" spans="1:6" x14ac:dyDescent="0.25">
      <c r="A1380" s="3" t="s">
        <v>32</v>
      </c>
      <c r="B1380" s="3" t="str">
        <f>IFERROR(INDEX(Clients[Client_Name],MATCH(Table2[[#This Row],[Client_Code]],Clients[Client_Code],0)),"")</f>
        <v>GRANAROLO</v>
      </c>
      <c r="C1380" s="3">
        <v>24</v>
      </c>
      <c r="D1380" s="3" t="s">
        <v>148</v>
      </c>
      <c r="E1380" s="3">
        <v>1</v>
      </c>
      <c r="F1380" s="12">
        <v>0</v>
      </c>
    </row>
    <row r="1381" spans="1:6" x14ac:dyDescent="0.25">
      <c r="A1381" s="3" t="s">
        <v>32</v>
      </c>
      <c r="B1381" s="3" t="str">
        <f>IFERROR(INDEX(Clients[Client_Name],MATCH(Table2[[#This Row],[Client_Code]],Clients[Client_Code],0)),"")</f>
        <v>GRANAROLO</v>
      </c>
      <c r="C1381" s="3">
        <v>24</v>
      </c>
      <c r="D1381" s="3" t="s">
        <v>148</v>
      </c>
      <c r="E1381" s="3">
        <v>2</v>
      </c>
      <c r="F1381" s="12">
        <v>0</v>
      </c>
    </row>
    <row r="1382" spans="1:6" x14ac:dyDescent="0.25">
      <c r="A1382" s="3" t="s">
        <v>32</v>
      </c>
      <c r="B1382" s="3" t="str">
        <f>IFERROR(INDEX(Clients[Client_Name],MATCH(Table2[[#This Row],[Client_Code]],Clients[Client_Code],0)),"")</f>
        <v>GRANAROLO</v>
      </c>
      <c r="C1382" s="3">
        <v>24</v>
      </c>
      <c r="D1382" s="3" t="s">
        <v>148</v>
      </c>
      <c r="E1382" s="3">
        <v>3</v>
      </c>
      <c r="F1382" s="12">
        <v>0</v>
      </c>
    </row>
    <row r="1383" spans="1:6" x14ac:dyDescent="0.25">
      <c r="A1383" s="3" t="s">
        <v>32</v>
      </c>
      <c r="B1383" s="3" t="str">
        <f>IFERROR(INDEX(Clients[Client_Name],MATCH(Table2[[#This Row],[Client_Code]],Clients[Client_Code],0)),"")</f>
        <v>GRANAROLO</v>
      </c>
      <c r="C1383" s="3">
        <v>24</v>
      </c>
      <c r="D1383" s="3" t="s">
        <v>148</v>
      </c>
      <c r="E1383" s="3">
        <v>4</v>
      </c>
      <c r="F1383" s="12">
        <v>0</v>
      </c>
    </row>
    <row r="1384" spans="1:6" x14ac:dyDescent="0.25">
      <c r="A1384" s="3" t="s">
        <v>32</v>
      </c>
      <c r="B1384" s="3" t="str">
        <f>IFERROR(INDEX(Clients[Client_Name],MATCH(Table2[[#This Row],[Client_Code]],Clients[Client_Code],0)),"")</f>
        <v>GRANAROLO</v>
      </c>
      <c r="C1384" s="3">
        <v>24</v>
      </c>
      <c r="D1384" s="3" t="s">
        <v>148</v>
      </c>
      <c r="E1384" s="3">
        <v>5</v>
      </c>
      <c r="F1384" s="12">
        <v>0</v>
      </c>
    </row>
    <row r="1385" spans="1:6" x14ac:dyDescent="0.25">
      <c r="A1385" s="3" t="s">
        <v>32</v>
      </c>
      <c r="B1385" s="3" t="str">
        <f>IFERROR(INDEX(Clients[Client_Name],MATCH(Table2[[#This Row],[Client_Code]],Clients[Client_Code],0)),"")</f>
        <v>GRANAROLO</v>
      </c>
      <c r="C1385" s="3">
        <v>24</v>
      </c>
      <c r="D1385" s="3" t="s">
        <v>148</v>
      </c>
      <c r="E1385" s="3">
        <v>6</v>
      </c>
      <c r="F1385" s="12">
        <v>0</v>
      </c>
    </row>
    <row r="1386" spans="1:6" x14ac:dyDescent="0.25">
      <c r="A1386" s="3" t="s">
        <v>32</v>
      </c>
      <c r="B1386" s="3" t="str">
        <f>IFERROR(INDEX(Clients[Client_Name],MATCH(Table2[[#This Row],[Client_Code]],Clients[Client_Code],0)),"")</f>
        <v>GRANAROLO</v>
      </c>
      <c r="C1386" s="3">
        <v>24</v>
      </c>
      <c r="D1386" s="3" t="s">
        <v>148</v>
      </c>
      <c r="E1386" s="3">
        <v>7</v>
      </c>
      <c r="F1386" s="12">
        <v>0</v>
      </c>
    </row>
    <row r="1387" spans="1:6" x14ac:dyDescent="0.25">
      <c r="A1387" s="3" t="s">
        <v>32</v>
      </c>
      <c r="B1387" s="3" t="str">
        <f>IFERROR(INDEX(Clients[Client_Name],MATCH(Table2[[#This Row],[Client_Code]],Clients[Client_Code],0)),"")</f>
        <v>GRANAROLO</v>
      </c>
      <c r="C1387" s="3">
        <v>24</v>
      </c>
      <c r="D1387" s="3" t="s">
        <v>148</v>
      </c>
      <c r="E1387" s="3">
        <v>8</v>
      </c>
      <c r="F1387" s="12">
        <v>0</v>
      </c>
    </row>
    <row r="1388" spans="1:6" x14ac:dyDescent="0.25">
      <c r="A1388" s="3" t="s">
        <v>32</v>
      </c>
      <c r="B1388" s="3" t="str">
        <f>IFERROR(INDEX(Clients[Client_Name],MATCH(Table2[[#This Row],[Client_Code]],Clients[Client_Code],0)),"")</f>
        <v>GRANAROLO</v>
      </c>
      <c r="C1388" s="3">
        <v>24</v>
      </c>
      <c r="D1388" s="3" t="s">
        <v>148</v>
      </c>
      <c r="E1388" s="3">
        <v>9</v>
      </c>
      <c r="F1388" s="12">
        <v>0</v>
      </c>
    </row>
    <row r="1389" spans="1:6" x14ac:dyDescent="0.25">
      <c r="A1389" s="3" t="s">
        <v>32</v>
      </c>
      <c r="B1389" s="3" t="str">
        <f>IFERROR(INDEX(Clients[Client_Name],MATCH(Table2[[#This Row],[Client_Code]],Clients[Client_Code],0)),"")</f>
        <v>GRANAROLO</v>
      </c>
      <c r="C1389" s="3">
        <v>24</v>
      </c>
      <c r="D1389" s="3" t="s">
        <v>148</v>
      </c>
      <c r="E1389" s="3">
        <v>10</v>
      </c>
      <c r="F1389" s="12">
        <v>0</v>
      </c>
    </row>
    <row r="1390" spans="1:6" x14ac:dyDescent="0.25">
      <c r="A1390" s="3" t="s">
        <v>32</v>
      </c>
      <c r="B1390" s="3" t="str">
        <f>IFERROR(INDEX(Clients[Client_Name],MATCH(Table2[[#This Row],[Client_Code]],Clients[Client_Code],0)),"")</f>
        <v>GRANAROLO</v>
      </c>
      <c r="C1390" s="3">
        <v>24</v>
      </c>
      <c r="D1390" s="3" t="s">
        <v>148</v>
      </c>
      <c r="E1390" s="3">
        <v>11</v>
      </c>
      <c r="F1390" s="12">
        <v>0</v>
      </c>
    </row>
    <row r="1391" spans="1:6" x14ac:dyDescent="0.25">
      <c r="A1391" s="3" t="s">
        <v>32</v>
      </c>
      <c r="B1391" s="3" t="str">
        <f>IFERROR(INDEX(Clients[Client_Name],MATCH(Table2[[#This Row],[Client_Code]],Clients[Client_Code],0)),"")</f>
        <v>GRANAROLO</v>
      </c>
      <c r="C1391" s="3">
        <v>24</v>
      </c>
      <c r="D1391" s="3" t="s">
        <v>148</v>
      </c>
      <c r="E1391" s="3">
        <v>12</v>
      </c>
      <c r="F1391" s="12">
        <v>0</v>
      </c>
    </row>
    <row r="1392" spans="1:6" x14ac:dyDescent="0.25">
      <c r="A1392" s="3" t="s">
        <v>32</v>
      </c>
      <c r="B1392" s="3" t="str">
        <f>IFERROR(INDEX(Clients[Client_Name],MATCH(Table2[[#This Row],[Client_Code]],Clients[Client_Code],0)),"")</f>
        <v>IMPORT.Y COMERC.PINO HACHADO L</v>
      </c>
      <c r="C1392" s="3">
        <v>26</v>
      </c>
      <c r="D1392" s="3" t="s">
        <v>148</v>
      </c>
      <c r="E1392" s="3">
        <v>1</v>
      </c>
      <c r="F1392" s="12">
        <v>0</v>
      </c>
    </row>
    <row r="1393" spans="1:6" x14ac:dyDescent="0.25">
      <c r="A1393" s="3" t="s">
        <v>32</v>
      </c>
      <c r="B1393" s="3" t="str">
        <f>IFERROR(INDEX(Clients[Client_Name],MATCH(Table2[[#This Row],[Client_Code]],Clients[Client_Code],0)),"")</f>
        <v>IMPORT.Y COMERC.PINO HACHADO L</v>
      </c>
      <c r="C1393" s="3">
        <v>26</v>
      </c>
      <c r="D1393" s="3" t="s">
        <v>148</v>
      </c>
      <c r="E1393" s="3">
        <v>2</v>
      </c>
      <c r="F1393" s="12">
        <v>0</v>
      </c>
    </row>
    <row r="1394" spans="1:6" x14ac:dyDescent="0.25">
      <c r="A1394" s="3" t="s">
        <v>32</v>
      </c>
      <c r="B1394" s="3" t="str">
        <f>IFERROR(INDEX(Clients[Client_Name],MATCH(Table2[[#This Row],[Client_Code]],Clients[Client_Code],0)),"")</f>
        <v>IMPORT.Y COMERC.PINO HACHADO L</v>
      </c>
      <c r="C1394" s="3">
        <v>26</v>
      </c>
      <c r="D1394" s="3" t="s">
        <v>148</v>
      </c>
      <c r="E1394" s="3">
        <v>3</v>
      </c>
      <c r="F1394" s="12">
        <v>0</v>
      </c>
    </row>
    <row r="1395" spans="1:6" x14ac:dyDescent="0.25">
      <c r="A1395" s="3" t="s">
        <v>32</v>
      </c>
      <c r="B1395" s="3" t="str">
        <f>IFERROR(INDEX(Clients[Client_Name],MATCH(Table2[[#This Row],[Client_Code]],Clients[Client_Code],0)),"")</f>
        <v>IMPORT.Y COMERC.PINO HACHADO L</v>
      </c>
      <c r="C1395" s="3">
        <v>26</v>
      </c>
      <c r="D1395" s="3" t="s">
        <v>148</v>
      </c>
      <c r="E1395" s="3">
        <v>4</v>
      </c>
      <c r="F1395" s="12">
        <v>0</v>
      </c>
    </row>
    <row r="1396" spans="1:6" x14ac:dyDescent="0.25">
      <c r="A1396" s="3" t="s">
        <v>32</v>
      </c>
      <c r="B1396" s="3" t="str">
        <f>IFERROR(INDEX(Clients[Client_Name],MATCH(Table2[[#This Row],[Client_Code]],Clients[Client_Code],0)),"")</f>
        <v>IMPORT.Y COMERC.PINO HACHADO L</v>
      </c>
      <c r="C1396" s="3">
        <v>26</v>
      </c>
      <c r="D1396" s="3" t="s">
        <v>148</v>
      </c>
      <c r="E1396" s="3">
        <v>5</v>
      </c>
      <c r="F1396" s="12">
        <v>0</v>
      </c>
    </row>
    <row r="1397" spans="1:6" x14ac:dyDescent="0.25">
      <c r="A1397" s="3" t="s">
        <v>32</v>
      </c>
      <c r="B1397" s="3" t="str">
        <f>IFERROR(INDEX(Clients[Client_Name],MATCH(Table2[[#This Row],[Client_Code]],Clients[Client_Code],0)),"")</f>
        <v>IMPORT.Y COMERC.PINO HACHADO L</v>
      </c>
      <c r="C1397" s="3">
        <v>26</v>
      </c>
      <c r="D1397" s="3" t="s">
        <v>148</v>
      </c>
      <c r="E1397" s="3">
        <v>6</v>
      </c>
      <c r="F1397" s="12">
        <v>0</v>
      </c>
    </row>
    <row r="1398" spans="1:6" x14ac:dyDescent="0.25">
      <c r="A1398" s="3" t="s">
        <v>32</v>
      </c>
      <c r="B1398" s="3" t="str">
        <f>IFERROR(INDEX(Clients[Client_Name],MATCH(Table2[[#This Row],[Client_Code]],Clients[Client_Code],0)),"")</f>
        <v>IMPORT.Y COMERC.PINO HACHADO L</v>
      </c>
      <c r="C1398" s="3">
        <v>26</v>
      </c>
      <c r="D1398" s="3" t="s">
        <v>148</v>
      </c>
      <c r="E1398" s="3">
        <v>7</v>
      </c>
      <c r="F1398" s="12">
        <v>0</v>
      </c>
    </row>
    <row r="1399" spans="1:6" x14ac:dyDescent="0.25">
      <c r="A1399" s="3" t="s">
        <v>32</v>
      </c>
      <c r="B1399" s="3" t="str">
        <f>IFERROR(INDEX(Clients[Client_Name],MATCH(Table2[[#This Row],[Client_Code]],Clients[Client_Code],0)),"")</f>
        <v>IMPORT.Y COMERC.PINO HACHADO L</v>
      </c>
      <c r="C1399" s="3">
        <v>26</v>
      </c>
      <c r="D1399" s="3" t="s">
        <v>148</v>
      </c>
      <c r="E1399" s="3">
        <v>8</v>
      </c>
      <c r="F1399" s="12">
        <v>0</v>
      </c>
    </row>
    <row r="1400" spans="1:6" x14ac:dyDescent="0.25">
      <c r="A1400" s="3" t="s">
        <v>32</v>
      </c>
      <c r="B1400" s="3" t="str">
        <f>IFERROR(INDEX(Clients[Client_Name],MATCH(Table2[[#This Row],[Client_Code]],Clients[Client_Code],0)),"")</f>
        <v>IMPORT.Y COMERC.PINO HACHADO L</v>
      </c>
      <c r="C1400" s="3">
        <v>26</v>
      </c>
      <c r="D1400" s="3" t="s">
        <v>148</v>
      </c>
      <c r="E1400" s="3">
        <v>9</v>
      </c>
      <c r="F1400" s="12">
        <v>0</v>
      </c>
    </row>
    <row r="1401" spans="1:6" x14ac:dyDescent="0.25">
      <c r="A1401" s="3" t="s">
        <v>32</v>
      </c>
      <c r="B1401" s="3" t="str">
        <f>IFERROR(INDEX(Clients[Client_Name],MATCH(Table2[[#This Row],[Client_Code]],Clients[Client_Code],0)),"")</f>
        <v>IMPORT.Y COMERC.PINO HACHADO L</v>
      </c>
      <c r="C1401" s="3">
        <v>26</v>
      </c>
      <c r="D1401" s="3" t="s">
        <v>148</v>
      </c>
      <c r="E1401" s="3">
        <v>10</v>
      </c>
      <c r="F1401" s="12">
        <v>0</v>
      </c>
    </row>
    <row r="1402" spans="1:6" x14ac:dyDescent="0.25">
      <c r="A1402" s="3" t="s">
        <v>32</v>
      </c>
      <c r="B1402" s="3" t="str">
        <f>IFERROR(INDEX(Clients[Client_Name],MATCH(Table2[[#This Row],[Client_Code]],Clients[Client_Code],0)),"")</f>
        <v>IMPORT.Y COMERC.PINO HACHADO L</v>
      </c>
      <c r="C1402" s="3">
        <v>26</v>
      </c>
      <c r="D1402" s="3" t="s">
        <v>148</v>
      </c>
      <c r="E1402" s="3">
        <v>11</v>
      </c>
      <c r="F1402" s="12">
        <v>0</v>
      </c>
    </row>
    <row r="1403" spans="1:6" x14ac:dyDescent="0.25">
      <c r="A1403" s="3" t="s">
        <v>32</v>
      </c>
      <c r="B1403" s="3" t="str">
        <f>IFERROR(INDEX(Clients[Client_Name],MATCH(Table2[[#This Row],[Client_Code]],Clients[Client_Code],0)),"")</f>
        <v>IMPORT.Y COMERC.PINO HACHADO L</v>
      </c>
      <c r="C1403" s="3">
        <v>26</v>
      </c>
      <c r="D1403" s="3" t="s">
        <v>148</v>
      </c>
      <c r="E1403" s="3">
        <v>12</v>
      </c>
      <c r="F1403" s="12">
        <v>0</v>
      </c>
    </row>
    <row r="1404" spans="1:6" x14ac:dyDescent="0.25">
      <c r="A1404" s="3" t="s">
        <v>32</v>
      </c>
      <c r="B1404" s="3" t="str">
        <f>IFERROR(INDEX(Clients[Client_Name],MATCH(Table2[[#This Row],[Client_Code]],Clients[Client_Code],0)),"")</f>
        <v>IMPORTADORA NORTE Y SUR</v>
      </c>
      <c r="C1404" s="3">
        <v>27</v>
      </c>
      <c r="D1404" s="3" t="s">
        <v>148</v>
      </c>
      <c r="E1404" s="3">
        <v>1</v>
      </c>
      <c r="F1404" s="12">
        <v>0</v>
      </c>
    </row>
    <row r="1405" spans="1:6" x14ac:dyDescent="0.25">
      <c r="A1405" s="3" t="s">
        <v>32</v>
      </c>
      <c r="B1405" s="3" t="str">
        <f>IFERROR(INDEX(Clients[Client_Name],MATCH(Table2[[#This Row],[Client_Code]],Clients[Client_Code],0)),"")</f>
        <v>IMPORTADORA NORTE Y SUR</v>
      </c>
      <c r="C1405" s="3">
        <v>27</v>
      </c>
      <c r="D1405" s="3" t="s">
        <v>148</v>
      </c>
      <c r="E1405" s="3">
        <v>2</v>
      </c>
      <c r="F1405" s="12">
        <v>0</v>
      </c>
    </row>
    <row r="1406" spans="1:6" x14ac:dyDescent="0.25">
      <c r="A1406" s="3" t="s">
        <v>32</v>
      </c>
      <c r="B1406" s="3" t="str">
        <f>IFERROR(INDEX(Clients[Client_Name],MATCH(Table2[[#This Row],[Client_Code]],Clients[Client_Code],0)),"")</f>
        <v>IMPORTADORA NORTE Y SUR</v>
      </c>
      <c r="C1406" s="3">
        <v>27</v>
      </c>
      <c r="D1406" s="3" t="s">
        <v>148</v>
      </c>
      <c r="E1406" s="3">
        <v>3</v>
      </c>
      <c r="F1406" s="12">
        <v>0</v>
      </c>
    </row>
    <row r="1407" spans="1:6" x14ac:dyDescent="0.25">
      <c r="A1407" s="3" t="s">
        <v>32</v>
      </c>
      <c r="B1407" s="3" t="str">
        <f>IFERROR(INDEX(Clients[Client_Name],MATCH(Table2[[#This Row],[Client_Code]],Clients[Client_Code],0)),"")</f>
        <v>IMPORTADORA NORTE Y SUR</v>
      </c>
      <c r="C1407" s="3">
        <v>27</v>
      </c>
      <c r="D1407" s="3" t="s">
        <v>148</v>
      </c>
      <c r="E1407" s="3">
        <v>4</v>
      </c>
      <c r="F1407" s="12">
        <v>0</v>
      </c>
    </row>
    <row r="1408" spans="1:6" x14ac:dyDescent="0.25">
      <c r="A1408" s="3" t="s">
        <v>32</v>
      </c>
      <c r="B1408" s="3" t="str">
        <f>IFERROR(INDEX(Clients[Client_Name],MATCH(Table2[[#This Row],[Client_Code]],Clients[Client_Code],0)),"")</f>
        <v>IMPORTADORA NORTE Y SUR</v>
      </c>
      <c r="C1408" s="3">
        <v>27</v>
      </c>
      <c r="D1408" s="3" t="s">
        <v>148</v>
      </c>
      <c r="E1408" s="3">
        <v>5</v>
      </c>
      <c r="F1408" s="12">
        <v>0</v>
      </c>
    </row>
    <row r="1409" spans="1:6" x14ac:dyDescent="0.25">
      <c r="A1409" s="3" t="s">
        <v>32</v>
      </c>
      <c r="B1409" s="3" t="str">
        <f>IFERROR(INDEX(Clients[Client_Name],MATCH(Table2[[#This Row],[Client_Code]],Clients[Client_Code],0)),"")</f>
        <v>IMPORTADORA NORTE Y SUR</v>
      </c>
      <c r="C1409" s="3">
        <v>27</v>
      </c>
      <c r="D1409" s="3" t="s">
        <v>148</v>
      </c>
      <c r="E1409" s="3">
        <v>6</v>
      </c>
      <c r="F1409" s="12">
        <v>0</v>
      </c>
    </row>
    <row r="1410" spans="1:6" x14ac:dyDescent="0.25">
      <c r="A1410" s="3" t="s">
        <v>32</v>
      </c>
      <c r="B1410" s="3" t="str">
        <f>IFERROR(INDEX(Clients[Client_Name],MATCH(Table2[[#This Row],[Client_Code]],Clients[Client_Code],0)),"")</f>
        <v>IMPORTADORA NORTE Y SUR</v>
      </c>
      <c r="C1410" s="3">
        <v>27</v>
      </c>
      <c r="D1410" s="3" t="s">
        <v>148</v>
      </c>
      <c r="E1410" s="3">
        <v>7</v>
      </c>
      <c r="F1410" s="12">
        <v>0</v>
      </c>
    </row>
    <row r="1411" spans="1:6" x14ac:dyDescent="0.25">
      <c r="A1411" s="3" t="s">
        <v>32</v>
      </c>
      <c r="B1411" s="3" t="str">
        <f>IFERROR(INDEX(Clients[Client_Name],MATCH(Table2[[#This Row],[Client_Code]],Clients[Client_Code],0)),"")</f>
        <v>IMPORTADORA NORTE Y SUR</v>
      </c>
      <c r="C1411" s="3">
        <v>27</v>
      </c>
      <c r="D1411" s="3" t="s">
        <v>148</v>
      </c>
      <c r="E1411" s="3">
        <v>8</v>
      </c>
      <c r="F1411" s="12">
        <v>0</v>
      </c>
    </row>
    <row r="1412" spans="1:6" x14ac:dyDescent="0.25">
      <c r="A1412" s="3" t="s">
        <v>32</v>
      </c>
      <c r="B1412" s="3" t="str">
        <f>IFERROR(INDEX(Clients[Client_Name],MATCH(Table2[[#This Row],[Client_Code]],Clients[Client_Code],0)),"")</f>
        <v>IMPORTADORA NORTE Y SUR</v>
      </c>
      <c r="C1412" s="3">
        <v>27</v>
      </c>
      <c r="D1412" s="3" t="s">
        <v>148</v>
      </c>
      <c r="E1412" s="3">
        <v>9</v>
      </c>
      <c r="F1412" s="12">
        <v>0</v>
      </c>
    </row>
    <row r="1413" spans="1:6" x14ac:dyDescent="0.25">
      <c r="A1413" s="3" t="s">
        <v>32</v>
      </c>
      <c r="B1413" s="3" t="str">
        <f>IFERROR(INDEX(Clients[Client_Name],MATCH(Table2[[#This Row],[Client_Code]],Clients[Client_Code],0)),"")</f>
        <v>IMPORTADORA NORTE Y SUR</v>
      </c>
      <c r="C1413" s="3">
        <v>27</v>
      </c>
      <c r="D1413" s="3" t="s">
        <v>148</v>
      </c>
      <c r="E1413" s="3">
        <v>10</v>
      </c>
      <c r="F1413" s="12">
        <v>0</v>
      </c>
    </row>
    <row r="1414" spans="1:6" x14ac:dyDescent="0.25">
      <c r="A1414" s="3" t="s">
        <v>32</v>
      </c>
      <c r="B1414" s="3" t="str">
        <f>IFERROR(INDEX(Clients[Client_Name],MATCH(Table2[[#This Row],[Client_Code]],Clients[Client_Code],0)),"")</f>
        <v>IMPORTADORA NORTE Y SUR</v>
      </c>
      <c r="C1414" s="3">
        <v>27</v>
      </c>
      <c r="D1414" s="3" t="s">
        <v>148</v>
      </c>
      <c r="E1414" s="3">
        <v>11</v>
      </c>
      <c r="F1414" s="12">
        <v>0</v>
      </c>
    </row>
    <row r="1415" spans="1:6" x14ac:dyDescent="0.25">
      <c r="A1415" s="3" t="s">
        <v>32</v>
      </c>
      <c r="B1415" s="3" t="str">
        <f>IFERROR(INDEX(Clients[Client_Name],MATCH(Table2[[#This Row],[Client_Code]],Clients[Client_Code],0)),"")</f>
        <v>IMPORTADORA NORTE Y SUR</v>
      </c>
      <c r="C1415" s="3">
        <v>27</v>
      </c>
      <c r="D1415" s="3" t="s">
        <v>148</v>
      </c>
      <c r="E1415" s="3">
        <v>12</v>
      </c>
      <c r="F1415" s="12">
        <v>0</v>
      </c>
    </row>
    <row r="1416" spans="1:6" x14ac:dyDescent="0.25">
      <c r="A1416" s="3" t="s">
        <v>32</v>
      </c>
      <c r="B1416" s="3" t="str">
        <f>IFERROR(INDEX(Clients[Client_Name],MATCH(Table2[[#This Row],[Client_Code]],Clients[Client_Code],0)),"")</f>
        <v>JMB PARTNERS</v>
      </c>
      <c r="C1416" s="3">
        <v>29</v>
      </c>
      <c r="D1416" s="3" t="s">
        <v>148</v>
      </c>
      <c r="E1416" s="3">
        <v>1</v>
      </c>
      <c r="F1416" s="12">
        <v>0</v>
      </c>
    </row>
    <row r="1417" spans="1:6" x14ac:dyDescent="0.25">
      <c r="A1417" s="3" t="s">
        <v>32</v>
      </c>
      <c r="B1417" s="3" t="str">
        <f>IFERROR(INDEX(Clients[Client_Name],MATCH(Table2[[#This Row],[Client_Code]],Clients[Client_Code],0)),"")</f>
        <v>JMB PARTNERS</v>
      </c>
      <c r="C1417" s="3">
        <v>29</v>
      </c>
      <c r="D1417" s="3" t="s">
        <v>148</v>
      </c>
      <c r="E1417" s="3">
        <v>2</v>
      </c>
      <c r="F1417" s="12">
        <v>0</v>
      </c>
    </row>
    <row r="1418" spans="1:6" x14ac:dyDescent="0.25">
      <c r="A1418" s="3" t="s">
        <v>32</v>
      </c>
      <c r="B1418" s="3" t="str">
        <f>IFERROR(INDEX(Clients[Client_Name],MATCH(Table2[[#This Row],[Client_Code]],Clients[Client_Code],0)),"")</f>
        <v>JMB PARTNERS</v>
      </c>
      <c r="C1418" s="3">
        <v>29</v>
      </c>
      <c r="D1418" s="3" t="s">
        <v>148</v>
      </c>
      <c r="E1418" s="3">
        <v>3</v>
      </c>
      <c r="F1418" s="12">
        <v>0</v>
      </c>
    </row>
    <row r="1419" spans="1:6" x14ac:dyDescent="0.25">
      <c r="A1419" s="3" t="s">
        <v>32</v>
      </c>
      <c r="B1419" s="3" t="str">
        <f>IFERROR(INDEX(Clients[Client_Name],MATCH(Table2[[#This Row],[Client_Code]],Clients[Client_Code],0)),"")</f>
        <v>JMB PARTNERS</v>
      </c>
      <c r="C1419" s="3">
        <v>29</v>
      </c>
      <c r="D1419" s="3" t="s">
        <v>148</v>
      </c>
      <c r="E1419" s="3">
        <v>4</v>
      </c>
      <c r="F1419" s="12">
        <v>0</v>
      </c>
    </row>
    <row r="1420" spans="1:6" x14ac:dyDescent="0.25">
      <c r="A1420" s="3" t="s">
        <v>32</v>
      </c>
      <c r="B1420" s="3" t="str">
        <f>IFERROR(INDEX(Clients[Client_Name],MATCH(Table2[[#This Row],[Client_Code]],Clients[Client_Code],0)),"")</f>
        <v>JMB PARTNERS</v>
      </c>
      <c r="C1420" s="3">
        <v>29</v>
      </c>
      <c r="D1420" s="3" t="s">
        <v>148</v>
      </c>
      <c r="E1420" s="3">
        <v>5</v>
      </c>
      <c r="F1420" s="12">
        <v>0</v>
      </c>
    </row>
    <row r="1421" spans="1:6" x14ac:dyDescent="0.25">
      <c r="A1421" s="3" t="s">
        <v>32</v>
      </c>
      <c r="B1421" s="3" t="str">
        <f>IFERROR(INDEX(Clients[Client_Name],MATCH(Table2[[#This Row],[Client_Code]],Clients[Client_Code],0)),"")</f>
        <v>JMB PARTNERS</v>
      </c>
      <c r="C1421" s="3">
        <v>29</v>
      </c>
      <c r="D1421" s="3" t="s">
        <v>148</v>
      </c>
      <c r="E1421" s="3">
        <v>6</v>
      </c>
      <c r="F1421" s="12">
        <v>0</v>
      </c>
    </row>
    <row r="1422" spans="1:6" x14ac:dyDescent="0.25">
      <c r="A1422" s="3" t="s">
        <v>32</v>
      </c>
      <c r="B1422" s="3" t="str">
        <f>IFERROR(INDEX(Clients[Client_Name],MATCH(Table2[[#This Row],[Client_Code]],Clients[Client_Code],0)),"")</f>
        <v>JMB PARTNERS</v>
      </c>
      <c r="C1422" s="3">
        <v>29</v>
      </c>
      <c r="D1422" s="3" t="s">
        <v>148</v>
      </c>
      <c r="E1422" s="3">
        <v>7</v>
      </c>
      <c r="F1422" s="12">
        <v>0</v>
      </c>
    </row>
    <row r="1423" spans="1:6" x14ac:dyDescent="0.25">
      <c r="A1423" s="3" t="s">
        <v>32</v>
      </c>
      <c r="B1423" s="3" t="str">
        <f>IFERROR(INDEX(Clients[Client_Name],MATCH(Table2[[#This Row],[Client_Code]],Clients[Client_Code],0)),"")</f>
        <v>JMB PARTNERS</v>
      </c>
      <c r="C1423" s="3">
        <v>29</v>
      </c>
      <c r="D1423" s="3" t="s">
        <v>148</v>
      </c>
      <c r="E1423" s="3">
        <v>8</v>
      </c>
      <c r="F1423" s="12">
        <v>0</v>
      </c>
    </row>
    <row r="1424" spans="1:6" x14ac:dyDescent="0.25">
      <c r="A1424" s="3" t="s">
        <v>32</v>
      </c>
      <c r="B1424" s="3" t="str">
        <f>IFERROR(INDEX(Clients[Client_Name],MATCH(Table2[[#This Row],[Client_Code]],Clients[Client_Code],0)),"")</f>
        <v>JMB PARTNERS</v>
      </c>
      <c r="C1424" s="3">
        <v>29</v>
      </c>
      <c r="D1424" s="3" t="s">
        <v>148</v>
      </c>
      <c r="E1424" s="3">
        <v>9</v>
      </c>
      <c r="F1424" s="12">
        <v>0</v>
      </c>
    </row>
    <row r="1425" spans="1:6" x14ac:dyDescent="0.25">
      <c r="A1425" s="3" t="s">
        <v>32</v>
      </c>
      <c r="B1425" s="3" t="str">
        <f>IFERROR(INDEX(Clients[Client_Name],MATCH(Table2[[#This Row],[Client_Code]],Clients[Client_Code],0)),"")</f>
        <v>JMB PARTNERS</v>
      </c>
      <c r="C1425" s="3">
        <v>29</v>
      </c>
      <c r="D1425" s="3" t="s">
        <v>148</v>
      </c>
      <c r="E1425" s="3">
        <v>10</v>
      </c>
      <c r="F1425" s="12">
        <v>0</v>
      </c>
    </row>
    <row r="1426" spans="1:6" x14ac:dyDescent="0.25">
      <c r="A1426" s="3" t="s">
        <v>32</v>
      </c>
      <c r="B1426" s="3" t="str">
        <f>IFERROR(INDEX(Clients[Client_Name],MATCH(Table2[[#This Row],[Client_Code]],Clients[Client_Code],0)),"")</f>
        <v>JMB PARTNERS</v>
      </c>
      <c r="C1426" s="3">
        <v>29</v>
      </c>
      <c r="D1426" s="3" t="s">
        <v>148</v>
      </c>
      <c r="E1426" s="3">
        <v>11</v>
      </c>
      <c r="F1426" s="12">
        <v>0</v>
      </c>
    </row>
    <row r="1427" spans="1:6" x14ac:dyDescent="0.25">
      <c r="A1427" s="3" t="s">
        <v>32</v>
      </c>
      <c r="B1427" s="3" t="str">
        <f>IFERROR(INDEX(Clients[Client_Name],MATCH(Table2[[#This Row],[Client_Code]],Clients[Client_Code],0)),"")</f>
        <v>JMB PARTNERS</v>
      </c>
      <c r="C1427" s="3">
        <v>29</v>
      </c>
      <c r="D1427" s="3" t="s">
        <v>148</v>
      </c>
      <c r="E1427" s="3">
        <v>12</v>
      </c>
      <c r="F1427" s="12">
        <v>0</v>
      </c>
    </row>
    <row r="1428" spans="1:6" x14ac:dyDescent="0.25">
      <c r="A1428" s="3" t="s">
        <v>32</v>
      </c>
      <c r="B1428" s="3" t="str">
        <f>IFERROR(INDEX(Clients[Client_Name],MATCH(Table2[[#This Row],[Client_Code]],Clients[Client_Code],0)),"")</f>
        <v>KARMAC</v>
      </c>
      <c r="C1428" s="3">
        <v>30</v>
      </c>
      <c r="D1428" s="3" t="s">
        <v>148</v>
      </c>
      <c r="E1428" s="3">
        <v>1</v>
      </c>
      <c r="F1428" s="12">
        <v>0</v>
      </c>
    </row>
    <row r="1429" spans="1:6" x14ac:dyDescent="0.25">
      <c r="A1429" s="3" t="s">
        <v>32</v>
      </c>
      <c r="B1429" s="3" t="str">
        <f>IFERROR(INDEX(Clients[Client_Name],MATCH(Table2[[#This Row],[Client_Code]],Clients[Client_Code],0)),"")</f>
        <v>KARMAC</v>
      </c>
      <c r="C1429" s="3">
        <v>30</v>
      </c>
      <c r="D1429" s="3" t="s">
        <v>148</v>
      </c>
      <c r="E1429" s="3">
        <v>2</v>
      </c>
      <c r="F1429" s="12">
        <v>0</v>
      </c>
    </row>
    <row r="1430" spans="1:6" x14ac:dyDescent="0.25">
      <c r="A1430" s="3" t="s">
        <v>32</v>
      </c>
      <c r="B1430" s="3" t="str">
        <f>IFERROR(INDEX(Clients[Client_Name],MATCH(Table2[[#This Row],[Client_Code]],Clients[Client_Code],0)),"")</f>
        <v>KARMAC</v>
      </c>
      <c r="C1430" s="3">
        <v>30</v>
      </c>
      <c r="D1430" s="3" t="s">
        <v>148</v>
      </c>
      <c r="E1430" s="3">
        <v>3</v>
      </c>
      <c r="F1430" s="12">
        <v>0</v>
      </c>
    </row>
    <row r="1431" spans="1:6" x14ac:dyDescent="0.25">
      <c r="A1431" s="3" t="s">
        <v>32</v>
      </c>
      <c r="B1431" s="3" t="str">
        <f>IFERROR(INDEX(Clients[Client_Name],MATCH(Table2[[#This Row],[Client_Code]],Clients[Client_Code],0)),"")</f>
        <v>KARMAC</v>
      </c>
      <c r="C1431" s="3">
        <v>30</v>
      </c>
      <c r="D1431" s="3" t="s">
        <v>148</v>
      </c>
      <c r="E1431" s="3">
        <v>4</v>
      </c>
      <c r="F1431" s="12">
        <v>0</v>
      </c>
    </row>
    <row r="1432" spans="1:6" x14ac:dyDescent="0.25">
      <c r="A1432" s="3" t="s">
        <v>32</v>
      </c>
      <c r="B1432" s="3" t="str">
        <f>IFERROR(INDEX(Clients[Client_Name],MATCH(Table2[[#This Row],[Client_Code]],Clients[Client_Code],0)),"")</f>
        <v>KARMAC</v>
      </c>
      <c r="C1432" s="3">
        <v>30</v>
      </c>
      <c r="D1432" s="3" t="s">
        <v>148</v>
      </c>
      <c r="E1432" s="3">
        <v>5</v>
      </c>
      <c r="F1432" s="12">
        <v>0</v>
      </c>
    </row>
    <row r="1433" spans="1:6" x14ac:dyDescent="0.25">
      <c r="A1433" s="3" t="s">
        <v>32</v>
      </c>
      <c r="B1433" s="3" t="str">
        <f>IFERROR(INDEX(Clients[Client_Name],MATCH(Table2[[#This Row],[Client_Code]],Clients[Client_Code],0)),"")</f>
        <v>KARMAC</v>
      </c>
      <c r="C1433" s="3">
        <v>30</v>
      </c>
      <c r="D1433" s="3" t="s">
        <v>148</v>
      </c>
      <c r="E1433" s="3">
        <v>6</v>
      </c>
      <c r="F1433" s="12">
        <v>0</v>
      </c>
    </row>
    <row r="1434" spans="1:6" x14ac:dyDescent="0.25">
      <c r="A1434" s="3" t="s">
        <v>32</v>
      </c>
      <c r="B1434" s="3" t="str">
        <f>IFERROR(INDEX(Clients[Client_Name],MATCH(Table2[[#This Row],[Client_Code]],Clients[Client_Code],0)),"")</f>
        <v>KARMAC</v>
      </c>
      <c r="C1434" s="3">
        <v>30</v>
      </c>
      <c r="D1434" s="3" t="s">
        <v>148</v>
      </c>
      <c r="E1434" s="3">
        <v>7</v>
      </c>
      <c r="F1434" s="12">
        <v>0</v>
      </c>
    </row>
    <row r="1435" spans="1:6" x14ac:dyDescent="0.25">
      <c r="A1435" s="3" t="s">
        <v>32</v>
      </c>
      <c r="B1435" s="3" t="str">
        <f>IFERROR(INDEX(Clients[Client_Name],MATCH(Table2[[#This Row],[Client_Code]],Clients[Client_Code],0)),"")</f>
        <v>KARMAC</v>
      </c>
      <c r="C1435" s="3">
        <v>30</v>
      </c>
      <c r="D1435" s="3" t="s">
        <v>148</v>
      </c>
      <c r="E1435" s="3">
        <v>8</v>
      </c>
      <c r="F1435" s="12">
        <v>0</v>
      </c>
    </row>
    <row r="1436" spans="1:6" x14ac:dyDescent="0.25">
      <c r="A1436" s="3" t="s">
        <v>32</v>
      </c>
      <c r="B1436" s="3" t="str">
        <f>IFERROR(INDEX(Clients[Client_Name],MATCH(Table2[[#This Row],[Client_Code]],Clients[Client_Code],0)),"")</f>
        <v>KARMAC</v>
      </c>
      <c r="C1436" s="3">
        <v>30</v>
      </c>
      <c r="D1436" s="3" t="s">
        <v>148</v>
      </c>
      <c r="E1436" s="3">
        <v>9</v>
      </c>
      <c r="F1436" s="12">
        <v>0</v>
      </c>
    </row>
    <row r="1437" spans="1:6" x14ac:dyDescent="0.25">
      <c r="A1437" s="3" t="s">
        <v>32</v>
      </c>
      <c r="B1437" s="3" t="str">
        <f>IFERROR(INDEX(Clients[Client_Name],MATCH(Table2[[#This Row],[Client_Code]],Clients[Client_Code],0)),"")</f>
        <v>KARMAC</v>
      </c>
      <c r="C1437" s="3">
        <v>30</v>
      </c>
      <c r="D1437" s="3" t="s">
        <v>148</v>
      </c>
      <c r="E1437" s="3">
        <v>10</v>
      </c>
      <c r="F1437" s="12">
        <v>0</v>
      </c>
    </row>
    <row r="1438" spans="1:6" x14ac:dyDescent="0.25">
      <c r="A1438" s="3" t="s">
        <v>32</v>
      </c>
      <c r="B1438" s="3" t="str">
        <f>IFERROR(INDEX(Clients[Client_Name],MATCH(Table2[[#This Row],[Client_Code]],Clients[Client_Code],0)),"")</f>
        <v>KARMAC</v>
      </c>
      <c r="C1438" s="3">
        <v>30</v>
      </c>
      <c r="D1438" s="3" t="s">
        <v>148</v>
      </c>
      <c r="E1438" s="3">
        <v>11</v>
      </c>
      <c r="F1438" s="12">
        <v>0</v>
      </c>
    </row>
    <row r="1439" spans="1:6" x14ac:dyDescent="0.25">
      <c r="A1439" s="3" t="s">
        <v>32</v>
      </c>
      <c r="B1439" s="3" t="str">
        <f>IFERROR(INDEX(Clients[Client_Name],MATCH(Table2[[#This Row],[Client_Code]],Clients[Client_Code],0)),"")</f>
        <v>KARMAC</v>
      </c>
      <c r="C1439" s="3">
        <v>30</v>
      </c>
      <c r="D1439" s="3" t="s">
        <v>148</v>
      </c>
      <c r="E1439" s="3">
        <v>12</v>
      </c>
      <c r="F1439" s="12">
        <v>0</v>
      </c>
    </row>
    <row r="1440" spans="1:6" x14ac:dyDescent="0.25">
      <c r="A1440" s="3" t="s">
        <v>32</v>
      </c>
      <c r="B1440" s="3" t="str">
        <f>IFERROR(INDEX(Clients[Client_Name],MATCH(Table2[[#This Row],[Client_Code]],Clients[Client_Code],0)),"")</f>
        <v>LACTALIS</v>
      </c>
      <c r="C1440" s="3">
        <v>31</v>
      </c>
      <c r="D1440" s="3" t="s">
        <v>148</v>
      </c>
      <c r="E1440" s="3">
        <v>1</v>
      </c>
      <c r="F1440" s="12">
        <v>1280706</v>
      </c>
    </row>
    <row r="1441" spans="1:6" x14ac:dyDescent="0.25">
      <c r="A1441" s="3" t="s">
        <v>32</v>
      </c>
      <c r="B1441" s="3" t="str">
        <f>IFERROR(INDEX(Clients[Client_Name],MATCH(Table2[[#This Row],[Client_Code]],Clients[Client_Code],0)),"")</f>
        <v>LACTALIS</v>
      </c>
      <c r="C1441" s="3">
        <v>31</v>
      </c>
      <c r="D1441" s="3" t="s">
        <v>148</v>
      </c>
      <c r="E1441" s="3">
        <v>2</v>
      </c>
      <c r="F1441" s="12">
        <v>0</v>
      </c>
    </row>
    <row r="1442" spans="1:6" x14ac:dyDescent="0.25">
      <c r="A1442" s="3" t="s">
        <v>32</v>
      </c>
      <c r="B1442" s="3" t="str">
        <f>IFERROR(INDEX(Clients[Client_Name],MATCH(Table2[[#This Row],[Client_Code]],Clients[Client_Code],0)),"")</f>
        <v>LACTALIS</v>
      </c>
      <c r="C1442" s="3">
        <v>31</v>
      </c>
      <c r="D1442" s="3" t="s">
        <v>148</v>
      </c>
      <c r="E1442" s="3">
        <v>3</v>
      </c>
      <c r="F1442" s="12">
        <v>0</v>
      </c>
    </row>
    <row r="1443" spans="1:6" x14ac:dyDescent="0.25">
      <c r="A1443" s="3" t="s">
        <v>32</v>
      </c>
      <c r="B1443" s="3" t="str">
        <f>IFERROR(INDEX(Clients[Client_Name],MATCH(Table2[[#This Row],[Client_Code]],Clients[Client_Code],0)),"")</f>
        <v>LACTALIS</v>
      </c>
      <c r="C1443" s="3">
        <v>31</v>
      </c>
      <c r="D1443" s="3" t="s">
        <v>148</v>
      </c>
      <c r="E1443" s="3">
        <v>4</v>
      </c>
      <c r="F1443" s="12">
        <v>0</v>
      </c>
    </row>
    <row r="1444" spans="1:6" x14ac:dyDescent="0.25">
      <c r="A1444" s="3" t="s">
        <v>32</v>
      </c>
      <c r="B1444" s="3" t="str">
        <f>IFERROR(INDEX(Clients[Client_Name],MATCH(Table2[[#This Row],[Client_Code]],Clients[Client_Code],0)),"")</f>
        <v>LACTALIS</v>
      </c>
      <c r="C1444" s="3">
        <v>31</v>
      </c>
      <c r="D1444" s="3" t="s">
        <v>148</v>
      </c>
      <c r="E1444" s="3">
        <v>5</v>
      </c>
      <c r="F1444" s="12">
        <v>0</v>
      </c>
    </row>
    <row r="1445" spans="1:6" x14ac:dyDescent="0.25">
      <c r="A1445" s="3" t="s">
        <v>32</v>
      </c>
      <c r="B1445" s="3" t="str">
        <f>IFERROR(INDEX(Clients[Client_Name],MATCH(Table2[[#This Row],[Client_Code]],Clients[Client_Code],0)),"")</f>
        <v>LACTALIS</v>
      </c>
      <c r="C1445" s="3">
        <v>31</v>
      </c>
      <c r="D1445" s="3" t="s">
        <v>148</v>
      </c>
      <c r="E1445" s="3">
        <v>6</v>
      </c>
      <c r="F1445" s="12">
        <v>0</v>
      </c>
    </row>
    <row r="1446" spans="1:6" x14ac:dyDescent="0.25">
      <c r="A1446" s="3" t="s">
        <v>32</v>
      </c>
      <c r="B1446" s="3" t="str">
        <f>IFERROR(INDEX(Clients[Client_Name],MATCH(Table2[[#This Row],[Client_Code]],Clients[Client_Code],0)),"")</f>
        <v>LACTALIS</v>
      </c>
      <c r="C1446" s="3">
        <v>31</v>
      </c>
      <c r="D1446" s="3" t="s">
        <v>148</v>
      </c>
      <c r="E1446" s="3">
        <v>7</v>
      </c>
      <c r="F1446" s="12">
        <v>0</v>
      </c>
    </row>
    <row r="1447" spans="1:6" x14ac:dyDescent="0.25">
      <c r="A1447" s="3" t="s">
        <v>32</v>
      </c>
      <c r="B1447" s="3" t="str">
        <f>IFERROR(INDEX(Clients[Client_Name],MATCH(Table2[[#This Row],[Client_Code]],Clients[Client_Code],0)),"")</f>
        <v>LACTALIS</v>
      </c>
      <c r="C1447" s="3">
        <v>31</v>
      </c>
      <c r="D1447" s="3" t="s">
        <v>148</v>
      </c>
      <c r="E1447" s="3">
        <v>8</v>
      </c>
      <c r="F1447" s="12">
        <v>0</v>
      </c>
    </row>
    <row r="1448" spans="1:6" x14ac:dyDescent="0.25">
      <c r="A1448" s="3" t="s">
        <v>32</v>
      </c>
      <c r="B1448" s="3" t="str">
        <f>IFERROR(INDEX(Clients[Client_Name],MATCH(Table2[[#This Row],[Client_Code]],Clients[Client_Code],0)),"")</f>
        <v>LACTALIS</v>
      </c>
      <c r="C1448" s="3">
        <v>31</v>
      </c>
      <c r="D1448" s="3" t="s">
        <v>148</v>
      </c>
      <c r="E1448" s="3">
        <v>9</v>
      </c>
      <c r="F1448" s="12">
        <v>0</v>
      </c>
    </row>
    <row r="1449" spans="1:6" x14ac:dyDescent="0.25">
      <c r="A1449" s="3" t="s">
        <v>32</v>
      </c>
      <c r="B1449" s="3" t="str">
        <f>IFERROR(INDEX(Clients[Client_Name],MATCH(Table2[[#This Row],[Client_Code]],Clients[Client_Code],0)),"")</f>
        <v>LACTALIS</v>
      </c>
      <c r="C1449" s="3">
        <v>31</v>
      </c>
      <c r="D1449" s="3" t="s">
        <v>148</v>
      </c>
      <c r="E1449" s="3">
        <v>10</v>
      </c>
      <c r="F1449" s="12">
        <v>0</v>
      </c>
    </row>
    <row r="1450" spans="1:6" x14ac:dyDescent="0.25">
      <c r="A1450" s="3" t="s">
        <v>32</v>
      </c>
      <c r="B1450" s="3" t="str">
        <f>IFERROR(INDEX(Clients[Client_Name],MATCH(Table2[[#This Row],[Client_Code]],Clients[Client_Code],0)),"")</f>
        <v>LACTALIS</v>
      </c>
      <c r="C1450" s="3">
        <v>31</v>
      </c>
      <c r="D1450" s="3" t="s">
        <v>148</v>
      </c>
      <c r="E1450" s="3">
        <v>11</v>
      </c>
      <c r="F1450" s="12">
        <v>0</v>
      </c>
    </row>
    <row r="1451" spans="1:6" x14ac:dyDescent="0.25">
      <c r="A1451" s="3" t="s">
        <v>32</v>
      </c>
      <c r="B1451" s="3" t="str">
        <f>IFERROR(INDEX(Clients[Client_Name],MATCH(Table2[[#This Row],[Client_Code]],Clients[Client_Code],0)),"")</f>
        <v>LACTALIS</v>
      </c>
      <c r="C1451" s="3">
        <v>31</v>
      </c>
      <c r="D1451" s="3" t="s">
        <v>148</v>
      </c>
      <c r="E1451" s="3">
        <v>12</v>
      </c>
      <c r="F1451" s="12">
        <v>0</v>
      </c>
    </row>
    <row r="1452" spans="1:6" x14ac:dyDescent="0.25">
      <c r="A1452" s="3" t="s">
        <v>32</v>
      </c>
      <c r="B1452" s="3" t="str">
        <f>IFERROR(INDEX(Clients[Client_Name],MATCH(Table2[[#This Row],[Client_Code]],Clients[Client_Code],0)),"")</f>
        <v>LACTALIS</v>
      </c>
      <c r="C1452" s="3">
        <v>31</v>
      </c>
      <c r="D1452" s="3" t="s">
        <v>148</v>
      </c>
      <c r="E1452" s="3">
        <v>1</v>
      </c>
      <c r="F1452" s="12">
        <v>4680625</v>
      </c>
    </row>
    <row r="1453" spans="1:6" x14ac:dyDescent="0.25">
      <c r="A1453" s="3" t="s">
        <v>32</v>
      </c>
      <c r="B1453" s="3" t="str">
        <f>IFERROR(INDEX(Clients[Client_Name],MATCH(Table2[[#This Row],[Client_Code]],Clients[Client_Code],0)),"")</f>
        <v>LACTALIS</v>
      </c>
      <c r="C1453" s="3">
        <v>31</v>
      </c>
      <c r="D1453" s="3" t="s">
        <v>148</v>
      </c>
      <c r="E1453" s="3">
        <v>2</v>
      </c>
      <c r="F1453" s="12">
        <v>355983</v>
      </c>
    </row>
    <row r="1454" spans="1:6" x14ac:dyDescent="0.25">
      <c r="A1454" s="3" t="s">
        <v>32</v>
      </c>
      <c r="B1454" s="3" t="str">
        <f>IFERROR(INDEX(Clients[Client_Name],MATCH(Table2[[#This Row],[Client_Code]],Clients[Client_Code],0)),"")</f>
        <v>LACTALIS</v>
      </c>
      <c r="C1454" s="3">
        <v>31</v>
      </c>
      <c r="D1454" s="3" t="s">
        <v>148</v>
      </c>
      <c r="E1454" s="3">
        <v>3</v>
      </c>
      <c r="F1454" s="12">
        <v>0</v>
      </c>
    </row>
    <row r="1455" spans="1:6" x14ac:dyDescent="0.25">
      <c r="A1455" s="3" t="s">
        <v>32</v>
      </c>
      <c r="B1455" s="3" t="str">
        <f>IFERROR(INDEX(Clients[Client_Name],MATCH(Table2[[#This Row],[Client_Code]],Clients[Client_Code],0)),"")</f>
        <v>LACTALIS</v>
      </c>
      <c r="C1455" s="3">
        <v>31</v>
      </c>
      <c r="D1455" s="3" t="s">
        <v>148</v>
      </c>
      <c r="E1455" s="3">
        <v>4</v>
      </c>
      <c r="F1455" s="12">
        <v>0</v>
      </c>
    </row>
    <row r="1456" spans="1:6" x14ac:dyDescent="0.25">
      <c r="A1456" s="3" t="s">
        <v>32</v>
      </c>
      <c r="B1456" s="3" t="str">
        <f>IFERROR(INDEX(Clients[Client_Name],MATCH(Table2[[#This Row],[Client_Code]],Clients[Client_Code],0)),"")</f>
        <v>LACTALIS</v>
      </c>
      <c r="C1456" s="3">
        <v>31</v>
      </c>
      <c r="D1456" s="3" t="s">
        <v>148</v>
      </c>
      <c r="E1456" s="3">
        <v>5</v>
      </c>
      <c r="F1456" s="12">
        <v>0</v>
      </c>
    </row>
    <row r="1457" spans="1:6" x14ac:dyDescent="0.25">
      <c r="A1457" s="3" t="s">
        <v>32</v>
      </c>
      <c r="B1457" s="3" t="str">
        <f>IFERROR(INDEX(Clients[Client_Name],MATCH(Table2[[#This Row],[Client_Code]],Clients[Client_Code],0)),"")</f>
        <v>LACTALIS</v>
      </c>
      <c r="C1457" s="3">
        <v>31</v>
      </c>
      <c r="D1457" s="3" t="s">
        <v>148</v>
      </c>
      <c r="E1457" s="3">
        <v>6</v>
      </c>
      <c r="F1457" s="12">
        <v>0</v>
      </c>
    </row>
    <row r="1458" spans="1:6" x14ac:dyDescent="0.25">
      <c r="A1458" s="3" t="s">
        <v>32</v>
      </c>
      <c r="B1458" s="3" t="str">
        <f>IFERROR(INDEX(Clients[Client_Name],MATCH(Table2[[#This Row],[Client_Code]],Clients[Client_Code],0)),"")</f>
        <v>LACTALIS</v>
      </c>
      <c r="C1458" s="3">
        <v>31</v>
      </c>
      <c r="D1458" s="3" t="s">
        <v>148</v>
      </c>
      <c r="E1458" s="3">
        <v>7</v>
      </c>
      <c r="F1458" s="12">
        <v>0</v>
      </c>
    </row>
    <row r="1459" spans="1:6" x14ac:dyDescent="0.25">
      <c r="A1459" s="3" t="s">
        <v>32</v>
      </c>
      <c r="B1459" s="3" t="str">
        <f>IFERROR(INDEX(Clients[Client_Name],MATCH(Table2[[#This Row],[Client_Code]],Clients[Client_Code],0)),"")</f>
        <v>LACTALIS</v>
      </c>
      <c r="C1459" s="3">
        <v>31</v>
      </c>
      <c r="D1459" s="3" t="s">
        <v>148</v>
      </c>
      <c r="E1459" s="3">
        <v>8</v>
      </c>
      <c r="F1459" s="12">
        <v>0</v>
      </c>
    </row>
    <row r="1460" spans="1:6" x14ac:dyDescent="0.25">
      <c r="A1460" s="3" t="s">
        <v>32</v>
      </c>
      <c r="B1460" s="3" t="str">
        <f>IFERROR(INDEX(Clients[Client_Name],MATCH(Table2[[#This Row],[Client_Code]],Clients[Client_Code],0)),"")</f>
        <v>LACTALIS</v>
      </c>
      <c r="C1460" s="3">
        <v>31</v>
      </c>
      <c r="D1460" s="3" t="s">
        <v>148</v>
      </c>
      <c r="E1460" s="3">
        <v>9</v>
      </c>
      <c r="F1460" s="12">
        <v>0</v>
      </c>
    </row>
    <row r="1461" spans="1:6" x14ac:dyDescent="0.25">
      <c r="A1461" s="3" t="s">
        <v>32</v>
      </c>
      <c r="B1461" s="3" t="str">
        <f>IFERROR(INDEX(Clients[Client_Name],MATCH(Table2[[#This Row],[Client_Code]],Clients[Client_Code],0)),"")</f>
        <v>LACTALIS</v>
      </c>
      <c r="C1461" s="3">
        <v>31</v>
      </c>
      <c r="D1461" s="3" t="s">
        <v>148</v>
      </c>
      <c r="E1461" s="3">
        <v>10</v>
      </c>
      <c r="F1461" s="12">
        <v>0</v>
      </c>
    </row>
    <row r="1462" spans="1:6" x14ac:dyDescent="0.25">
      <c r="A1462" s="3" t="s">
        <v>32</v>
      </c>
      <c r="B1462" s="3" t="str">
        <f>IFERROR(INDEX(Clients[Client_Name],MATCH(Table2[[#This Row],[Client_Code]],Clients[Client_Code],0)),"")</f>
        <v>LACTALIS</v>
      </c>
      <c r="C1462" s="3">
        <v>31</v>
      </c>
      <c r="D1462" s="3" t="s">
        <v>148</v>
      </c>
      <c r="E1462" s="3">
        <v>11</v>
      </c>
      <c r="F1462" s="12">
        <v>0</v>
      </c>
    </row>
    <row r="1463" spans="1:6" x14ac:dyDescent="0.25">
      <c r="A1463" s="3" t="s">
        <v>32</v>
      </c>
      <c r="B1463" s="3" t="str">
        <f>IFERROR(INDEX(Clients[Client_Name],MATCH(Table2[[#This Row],[Client_Code]],Clients[Client_Code],0)),"")</f>
        <v>LACTALIS</v>
      </c>
      <c r="C1463" s="3">
        <v>31</v>
      </c>
      <c r="D1463" s="3" t="s">
        <v>148</v>
      </c>
      <c r="E1463" s="3">
        <v>12</v>
      </c>
      <c r="F1463" s="12">
        <v>0</v>
      </c>
    </row>
    <row r="1464" spans="1:6" x14ac:dyDescent="0.25">
      <c r="A1464" s="3" t="s">
        <v>32</v>
      </c>
      <c r="B1464" s="3" t="str">
        <f>IFERROR(INDEX(Clients[Client_Name],MATCH(Table2[[#This Row],[Client_Code]],Clients[Client_Code],0)),"")</f>
        <v>LACTALIS</v>
      </c>
      <c r="C1464" s="3">
        <v>31</v>
      </c>
      <c r="D1464" s="3" t="s">
        <v>148</v>
      </c>
      <c r="E1464" s="3">
        <v>1</v>
      </c>
      <c r="F1464" s="12">
        <v>0</v>
      </c>
    </row>
    <row r="1465" spans="1:6" x14ac:dyDescent="0.25">
      <c r="A1465" s="3" t="s">
        <v>32</v>
      </c>
      <c r="B1465" s="3" t="str">
        <f>IFERROR(INDEX(Clients[Client_Name],MATCH(Table2[[#This Row],[Client_Code]],Clients[Client_Code],0)),"")</f>
        <v>LACTALIS</v>
      </c>
      <c r="C1465" s="3">
        <v>31</v>
      </c>
      <c r="D1465" s="3" t="s">
        <v>148</v>
      </c>
      <c r="E1465" s="3">
        <v>2</v>
      </c>
      <c r="F1465" s="12">
        <v>0</v>
      </c>
    </row>
    <row r="1466" spans="1:6" x14ac:dyDescent="0.25">
      <c r="A1466" s="3" t="s">
        <v>32</v>
      </c>
      <c r="B1466" s="3" t="str">
        <f>IFERROR(INDEX(Clients[Client_Name],MATCH(Table2[[#This Row],[Client_Code]],Clients[Client_Code],0)),"")</f>
        <v>LACTALIS</v>
      </c>
      <c r="C1466" s="3">
        <v>31</v>
      </c>
      <c r="D1466" s="3" t="s">
        <v>148</v>
      </c>
      <c r="E1466" s="3">
        <v>3</v>
      </c>
      <c r="F1466" s="12">
        <v>0</v>
      </c>
    </row>
    <row r="1467" spans="1:6" x14ac:dyDescent="0.25">
      <c r="A1467" s="3" t="s">
        <v>32</v>
      </c>
      <c r="B1467" s="3" t="str">
        <f>IFERROR(INDEX(Clients[Client_Name],MATCH(Table2[[#This Row],[Client_Code]],Clients[Client_Code],0)),"")</f>
        <v>LACTALIS</v>
      </c>
      <c r="C1467" s="3">
        <v>31</v>
      </c>
      <c r="D1467" s="3" t="s">
        <v>148</v>
      </c>
      <c r="E1467" s="3">
        <v>4</v>
      </c>
      <c r="F1467" s="12">
        <v>0</v>
      </c>
    </row>
    <row r="1468" spans="1:6" x14ac:dyDescent="0.25">
      <c r="A1468" s="3" t="s">
        <v>32</v>
      </c>
      <c r="B1468" s="3" t="str">
        <f>IFERROR(INDEX(Clients[Client_Name],MATCH(Table2[[#This Row],[Client_Code]],Clients[Client_Code],0)),"")</f>
        <v>LACTALIS</v>
      </c>
      <c r="C1468" s="3">
        <v>31</v>
      </c>
      <c r="D1468" s="3" t="s">
        <v>148</v>
      </c>
      <c r="E1468" s="3">
        <v>5</v>
      </c>
      <c r="F1468" s="12">
        <v>0</v>
      </c>
    </row>
    <row r="1469" spans="1:6" x14ac:dyDescent="0.25">
      <c r="A1469" s="3" t="s">
        <v>32</v>
      </c>
      <c r="B1469" s="3" t="str">
        <f>IFERROR(INDEX(Clients[Client_Name],MATCH(Table2[[#This Row],[Client_Code]],Clients[Client_Code],0)),"")</f>
        <v>LACTALIS</v>
      </c>
      <c r="C1469" s="3">
        <v>31</v>
      </c>
      <c r="D1469" s="3" t="s">
        <v>148</v>
      </c>
      <c r="E1469" s="3">
        <v>12</v>
      </c>
      <c r="F1469" s="12">
        <v>0</v>
      </c>
    </row>
    <row r="1470" spans="1:6" x14ac:dyDescent="0.25">
      <c r="A1470" s="3" t="s">
        <v>32</v>
      </c>
      <c r="B1470" s="3" t="str">
        <f>IFERROR(INDEX(Clients[Client_Name],MATCH(Table2[[#This Row],[Client_Code]],Clients[Client_Code],0)),"")</f>
        <v>MINERVA</v>
      </c>
      <c r="C1470" s="3">
        <v>33</v>
      </c>
      <c r="D1470" s="3" t="s">
        <v>148</v>
      </c>
      <c r="E1470" s="3">
        <v>1</v>
      </c>
      <c r="F1470" s="12">
        <v>0</v>
      </c>
    </row>
    <row r="1471" spans="1:6" x14ac:dyDescent="0.25">
      <c r="A1471" s="3" t="s">
        <v>32</v>
      </c>
      <c r="B1471" s="3" t="str">
        <f>IFERROR(INDEX(Clients[Client_Name],MATCH(Table2[[#This Row],[Client_Code]],Clients[Client_Code],0)),"")</f>
        <v>MINERVA</v>
      </c>
      <c r="C1471" s="3">
        <v>33</v>
      </c>
      <c r="D1471" s="3" t="s">
        <v>148</v>
      </c>
      <c r="E1471" s="3">
        <v>2</v>
      </c>
      <c r="F1471" s="12">
        <v>0</v>
      </c>
    </row>
    <row r="1472" spans="1:6" x14ac:dyDescent="0.25">
      <c r="A1472" s="3" t="s">
        <v>32</v>
      </c>
      <c r="B1472" s="3" t="str">
        <f>IFERROR(INDEX(Clients[Client_Name],MATCH(Table2[[#This Row],[Client_Code]],Clients[Client_Code],0)),"")</f>
        <v>MINERVA</v>
      </c>
      <c r="C1472" s="3">
        <v>33</v>
      </c>
      <c r="D1472" s="3" t="s">
        <v>148</v>
      </c>
      <c r="E1472" s="3">
        <v>3</v>
      </c>
      <c r="F1472" s="12">
        <v>0</v>
      </c>
    </row>
    <row r="1473" spans="1:6" x14ac:dyDescent="0.25">
      <c r="A1473" s="3" t="s">
        <v>32</v>
      </c>
      <c r="B1473" s="3" t="str">
        <f>IFERROR(INDEX(Clients[Client_Name],MATCH(Table2[[#This Row],[Client_Code]],Clients[Client_Code],0)),"")</f>
        <v>MINERVA</v>
      </c>
      <c r="C1473" s="3">
        <v>33</v>
      </c>
      <c r="D1473" s="3" t="s">
        <v>148</v>
      </c>
      <c r="E1473" s="3">
        <v>4</v>
      </c>
      <c r="F1473" s="12">
        <v>0</v>
      </c>
    </row>
    <row r="1474" spans="1:6" x14ac:dyDescent="0.25">
      <c r="A1474" s="3" t="s">
        <v>32</v>
      </c>
      <c r="B1474" s="3" t="str">
        <f>IFERROR(INDEX(Clients[Client_Name],MATCH(Table2[[#This Row],[Client_Code]],Clients[Client_Code],0)),"")</f>
        <v>MINERVA</v>
      </c>
      <c r="C1474" s="3">
        <v>33</v>
      </c>
      <c r="D1474" s="3" t="s">
        <v>148</v>
      </c>
      <c r="E1474" s="3">
        <v>5</v>
      </c>
      <c r="F1474" s="12">
        <v>0</v>
      </c>
    </row>
    <row r="1475" spans="1:6" x14ac:dyDescent="0.25">
      <c r="A1475" s="3" t="s">
        <v>32</v>
      </c>
      <c r="B1475" s="3" t="str">
        <f>IFERROR(INDEX(Clients[Client_Name],MATCH(Table2[[#This Row],[Client_Code]],Clients[Client_Code],0)),"")</f>
        <v>MINERVA</v>
      </c>
      <c r="C1475" s="3">
        <v>33</v>
      </c>
      <c r="D1475" s="3" t="s">
        <v>148</v>
      </c>
      <c r="E1475" s="3">
        <v>6</v>
      </c>
      <c r="F1475" s="12">
        <v>0</v>
      </c>
    </row>
    <row r="1476" spans="1:6" x14ac:dyDescent="0.25">
      <c r="A1476" s="3" t="s">
        <v>32</v>
      </c>
      <c r="B1476" s="3" t="str">
        <f>IFERROR(INDEX(Clients[Client_Name],MATCH(Table2[[#This Row],[Client_Code]],Clients[Client_Code],0)),"")</f>
        <v>MINERVA</v>
      </c>
      <c r="C1476" s="3">
        <v>33</v>
      </c>
      <c r="D1476" s="3" t="s">
        <v>148</v>
      </c>
      <c r="E1476" s="3">
        <v>7</v>
      </c>
      <c r="F1476" s="12">
        <v>0</v>
      </c>
    </row>
    <row r="1477" spans="1:6" x14ac:dyDescent="0.25">
      <c r="A1477" s="3" t="s">
        <v>32</v>
      </c>
      <c r="B1477" s="3" t="str">
        <f>IFERROR(INDEX(Clients[Client_Name],MATCH(Table2[[#This Row],[Client_Code]],Clients[Client_Code],0)),"")</f>
        <v>MINERVA</v>
      </c>
      <c r="C1477" s="3">
        <v>33</v>
      </c>
      <c r="D1477" s="3" t="s">
        <v>148</v>
      </c>
      <c r="E1477" s="3">
        <v>8</v>
      </c>
      <c r="F1477" s="12">
        <v>0</v>
      </c>
    </row>
    <row r="1478" spans="1:6" x14ac:dyDescent="0.25">
      <c r="A1478" s="3" t="s">
        <v>32</v>
      </c>
      <c r="B1478" s="3" t="str">
        <f>IFERROR(INDEX(Clients[Client_Name],MATCH(Table2[[#This Row],[Client_Code]],Clients[Client_Code],0)),"")</f>
        <v>MINERVA</v>
      </c>
      <c r="C1478" s="3">
        <v>33</v>
      </c>
      <c r="D1478" s="3" t="s">
        <v>148</v>
      </c>
      <c r="E1478" s="3">
        <v>9</v>
      </c>
      <c r="F1478" s="12">
        <v>25752684</v>
      </c>
    </row>
    <row r="1479" spans="1:6" x14ac:dyDescent="0.25">
      <c r="A1479" s="3" t="s">
        <v>32</v>
      </c>
      <c r="B1479" s="3" t="str">
        <f>IFERROR(INDEX(Clients[Client_Name],MATCH(Table2[[#This Row],[Client_Code]],Clients[Client_Code],0)),"")</f>
        <v>MINERVA</v>
      </c>
      <c r="C1479" s="3">
        <v>33</v>
      </c>
      <c r="D1479" s="3" t="s">
        <v>148</v>
      </c>
      <c r="E1479" s="3">
        <v>10</v>
      </c>
      <c r="F1479" s="12">
        <v>3711042</v>
      </c>
    </row>
    <row r="1480" spans="1:6" x14ac:dyDescent="0.25">
      <c r="A1480" s="3" t="s">
        <v>32</v>
      </c>
      <c r="B1480" s="3" t="str">
        <f>IFERROR(INDEX(Clients[Client_Name],MATCH(Table2[[#This Row],[Client_Code]],Clients[Client_Code],0)),"")</f>
        <v>MINERVA</v>
      </c>
      <c r="C1480" s="3">
        <v>33</v>
      </c>
      <c r="D1480" s="3" t="s">
        <v>148</v>
      </c>
      <c r="E1480" s="3">
        <v>11</v>
      </c>
      <c r="F1480" s="12">
        <v>0</v>
      </c>
    </row>
    <row r="1481" spans="1:6" x14ac:dyDescent="0.25">
      <c r="A1481" s="3" t="s">
        <v>32</v>
      </c>
      <c r="B1481" s="3" t="str">
        <f>IFERROR(INDEX(Clients[Client_Name],MATCH(Table2[[#This Row],[Client_Code]],Clients[Client_Code],0)),"")</f>
        <v>MINERVA</v>
      </c>
      <c r="C1481" s="3">
        <v>33</v>
      </c>
      <c r="D1481" s="3" t="s">
        <v>148</v>
      </c>
      <c r="E1481" s="3">
        <v>12</v>
      </c>
      <c r="F1481" s="12">
        <v>0</v>
      </c>
    </row>
    <row r="1482" spans="1:6" x14ac:dyDescent="0.25">
      <c r="A1482" s="3" t="s">
        <v>32</v>
      </c>
      <c r="B1482" s="3" t="str">
        <f>IFERROR(INDEX(Clients[Client_Name],MATCH(Table2[[#This Row],[Client_Code]],Clients[Client_Code],0)),"")</f>
        <v>MINERVA</v>
      </c>
      <c r="C1482" s="3">
        <v>33</v>
      </c>
      <c r="D1482" s="3" t="s">
        <v>148</v>
      </c>
      <c r="E1482" s="3">
        <v>1</v>
      </c>
      <c r="F1482" s="12">
        <v>0</v>
      </c>
    </row>
    <row r="1483" spans="1:6" x14ac:dyDescent="0.25">
      <c r="A1483" s="3" t="s">
        <v>32</v>
      </c>
      <c r="B1483" s="3" t="str">
        <f>IFERROR(INDEX(Clients[Client_Name],MATCH(Table2[[#This Row],[Client_Code]],Clients[Client_Code],0)),"")</f>
        <v>MINERVA</v>
      </c>
      <c r="C1483" s="3">
        <v>33</v>
      </c>
      <c r="D1483" s="3" t="s">
        <v>148</v>
      </c>
      <c r="E1483" s="3">
        <v>2</v>
      </c>
      <c r="F1483" s="12">
        <v>0</v>
      </c>
    </row>
    <row r="1484" spans="1:6" x14ac:dyDescent="0.25">
      <c r="A1484" s="3" t="s">
        <v>32</v>
      </c>
      <c r="B1484" s="3" t="str">
        <f>IFERROR(INDEX(Clients[Client_Name],MATCH(Table2[[#This Row],[Client_Code]],Clients[Client_Code],0)),"")</f>
        <v>MINERVA</v>
      </c>
      <c r="C1484" s="3">
        <v>33</v>
      </c>
      <c r="D1484" s="3" t="s">
        <v>148</v>
      </c>
      <c r="E1484" s="3">
        <v>3</v>
      </c>
      <c r="F1484" s="12">
        <v>0</v>
      </c>
    </row>
    <row r="1485" spans="1:6" x14ac:dyDescent="0.25">
      <c r="A1485" s="3" t="s">
        <v>32</v>
      </c>
      <c r="B1485" s="3" t="str">
        <f>IFERROR(INDEX(Clients[Client_Name],MATCH(Table2[[#This Row],[Client_Code]],Clients[Client_Code],0)),"")</f>
        <v>MINERVA</v>
      </c>
      <c r="C1485" s="3">
        <v>33</v>
      </c>
      <c r="D1485" s="3" t="s">
        <v>148</v>
      </c>
      <c r="E1485" s="3">
        <v>4</v>
      </c>
      <c r="F1485" s="12">
        <v>0</v>
      </c>
    </row>
    <row r="1486" spans="1:6" x14ac:dyDescent="0.25">
      <c r="A1486" s="3" t="s">
        <v>32</v>
      </c>
      <c r="B1486" s="3" t="str">
        <f>IFERROR(INDEX(Clients[Client_Name],MATCH(Table2[[#This Row],[Client_Code]],Clients[Client_Code],0)),"")</f>
        <v>MINERVA</v>
      </c>
      <c r="C1486" s="3">
        <v>33</v>
      </c>
      <c r="D1486" s="3" t="s">
        <v>148</v>
      </c>
      <c r="E1486" s="3">
        <v>5</v>
      </c>
      <c r="F1486" s="12">
        <v>0</v>
      </c>
    </row>
    <row r="1487" spans="1:6" x14ac:dyDescent="0.25">
      <c r="A1487" s="3" t="s">
        <v>32</v>
      </c>
      <c r="B1487" s="3" t="str">
        <f>IFERROR(INDEX(Clients[Client_Name],MATCH(Table2[[#This Row],[Client_Code]],Clients[Client_Code],0)),"")</f>
        <v>MINERVA</v>
      </c>
      <c r="C1487" s="3">
        <v>33</v>
      </c>
      <c r="D1487" s="3" t="s">
        <v>148</v>
      </c>
      <c r="E1487" s="3">
        <v>6</v>
      </c>
      <c r="F1487" s="12">
        <v>0</v>
      </c>
    </row>
    <row r="1488" spans="1:6" x14ac:dyDescent="0.25">
      <c r="A1488" s="3" t="s">
        <v>32</v>
      </c>
      <c r="B1488" s="3" t="str">
        <f>IFERROR(INDEX(Clients[Client_Name],MATCH(Table2[[#This Row],[Client_Code]],Clients[Client_Code],0)),"")</f>
        <v>MINERVA</v>
      </c>
      <c r="C1488" s="3">
        <v>33</v>
      </c>
      <c r="D1488" s="3" t="s">
        <v>148</v>
      </c>
      <c r="E1488" s="3">
        <v>7</v>
      </c>
      <c r="F1488" s="12">
        <v>0</v>
      </c>
    </row>
    <row r="1489" spans="1:6" x14ac:dyDescent="0.25">
      <c r="A1489" s="3" t="s">
        <v>32</v>
      </c>
      <c r="B1489" s="3" t="str">
        <f>IFERROR(INDEX(Clients[Client_Name],MATCH(Table2[[#This Row],[Client_Code]],Clients[Client_Code],0)),"")</f>
        <v>MINERVA</v>
      </c>
      <c r="C1489" s="3">
        <v>33</v>
      </c>
      <c r="D1489" s="3" t="s">
        <v>148</v>
      </c>
      <c r="E1489" s="3">
        <v>8</v>
      </c>
      <c r="F1489" s="12">
        <v>16319226</v>
      </c>
    </row>
    <row r="1490" spans="1:6" x14ac:dyDescent="0.25">
      <c r="A1490" s="3" t="s">
        <v>32</v>
      </c>
      <c r="B1490" s="3" t="str">
        <f>IFERROR(INDEX(Clients[Client_Name],MATCH(Table2[[#This Row],[Client_Code]],Clients[Client_Code],0)),"")</f>
        <v>MINERVA</v>
      </c>
      <c r="C1490" s="3">
        <v>33</v>
      </c>
      <c r="D1490" s="3" t="s">
        <v>148</v>
      </c>
      <c r="E1490" s="3">
        <v>9</v>
      </c>
      <c r="F1490" s="12">
        <v>0</v>
      </c>
    </row>
    <row r="1491" spans="1:6" x14ac:dyDescent="0.25">
      <c r="A1491" s="3" t="s">
        <v>32</v>
      </c>
      <c r="B1491" s="3" t="str">
        <f>IFERROR(INDEX(Clients[Client_Name],MATCH(Table2[[#This Row],[Client_Code]],Clients[Client_Code],0)),"")</f>
        <v>MINERVA</v>
      </c>
      <c r="C1491" s="3">
        <v>33</v>
      </c>
      <c r="D1491" s="3" t="s">
        <v>148</v>
      </c>
      <c r="E1491" s="3">
        <v>10</v>
      </c>
      <c r="F1491" s="12">
        <v>0</v>
      </c>
    </row>
    <row r="1492" spans="1:6" x14ac:dyDescent="0.25">
      <c r="A1492" s="3" t="s">
        <v>32</v>
      </c>
      <c r="B1492" s="3" t="str">
        <f>IFERROR(INDEX(Clients[Client_Name],MATCH(Table2[[#This Row],[Client_Code]],Clients[Client_Code],0)),"")</f>
        <v>MINERVA</v>
      </c>
      <c r="C1492" s="3">
        <v>33</v>
      </c>
      <c r="D1492" s="3" t="s">
        <v>148</v>
      </c>
      <c r="E1492" s="3">
        <v>11</v>
      </c>
      <c r="F1492" s="12">
        <v>2060921</v>
      </c>
    </row>
    <row r="1493" spans="1:6" x14ac:dyDescent="0.25">
      <c r="A1493" s="3" t="s">
        <v>32</v>
      </c>
      <c r="B1493" s="3" t="str">
        <f>IFERROR(INDEX(Clients[Client_Name],MATCH(Table2[[#This Row],[Client_Code]],Clients[Client_Code],0)),"")</f>
        <v>MINERVA</v>
      </c>
      <c r="C1493" s="3">
        <v>33</v>
      </c>
      <c r="D1493" s="3" t="s">
        <v>148</v>
      </c>
      <c r="E1493" s="3">
        <v>12</v>
      </c>
      <c r="F1493" s="12">
        <v>0</v>
      </c>
    </row>
    <row r="1494" spans="1:6" x14ac:dyDescent="0.25">
      <c r="A1494" s="3" t="s">
        <v>32</v>
      </c>
      <c r="B1494" s="3" t="str">
        <f>IFERROR(INDEX(Clients[Client_Name],MATCH(Table2[[#This Row],[Client_Code]],Clients[Client_Code],0)),"")</f>
        <v>NESTLE</v>
      </c>
      <c r="C1494" s="3">
        <v>34</v>
      </c>
      <c r="D1494" s="3" t="s">
        <v>148</v>
      </c>
      <c r="E1494" s="3">
        <v>1</v>
      </c>
      <c r="F1494" s="12">
        <v>0</v>
      </c>
    </row>
    <row r="1495" spans="1:6" x14ac:dyDescent="0.25">
      <c r="A1495" s="3" t="s">
        <v>32</v>
      </c>
      <c r="B1495" s="3" t="str">
        <f>IFERROR(INDEX(Clients[Client_Name],MATCH(Table2[[#This Row],[Client_Code]],Clients[Client_Code],0)),"")</f>
        <v>NESTLE</v>
      </c>
      <c r="C1495" s="3">
        <v>34</v>
      </c>
      <c r="D1495" s="3" t="s">
        <v>148</v>
      </c>
      <c r="E1495" s="3">
        <v>2</v>
      </c>
      <c r="F1495" s="12">
        <v>0</v>
      </c>
    </row>
    <row r="1496" spans="1:6" x14ac:dyDescent="0.25">
      <c r="A1496" s="3" t="s">
        <v>32</v>
      </c>
      <c r="B1496" s="3" t="str">
        <f>IFERROR(INDEX(Clients[Client_Name],MATCH(Table2[[#This Row],[Client_Code]],Clients[Client_Code],0)),"")</f>
        <v>NESTLE</v>
      </c>
      <c r="C1496" s="3">
        <v>34</v>
      </c>
      <c r="D1496" s="3" t="s">
        <v>148</v>
      </c>
      <c r="E1496" s="3">
        <v>3</v>
      </c>
      <c r="F1496" s="12">
        <v>0</v>
      </c>
    </row>
    <row r="1497" spans="1:6" x14ac:dyDescent="0.25">
      <c r="A1497" s="3" t="s">
        <v>32</v>
      </c>
      <c r="B1497" s="3" t="str">
        <f>IFERROR(INDEX(Clients[Client_Name],MATCH(Table2[[#This Row],[Client_Code]],Clients[Client_Code],0)),"")</f>
        <v>NESTLE</v>
      </c>
      <c r="C1497" s="3">
        <v>34</v>
      </c>
      <c r="D1497" s="3" t="s">
        <v>148</v>
      </c>
      <c r="E1497" s="3">
        <v>4</v>
      </c>
      <c r="F1497" s="12">
        <v>0</v>
      </c>
    </row>
    <row r="1498" spans="1:6" x14ac:dyDescent="0.25">
      <c r="A1498" s="3" t="s">
        <v>32</v>
      </c>
      <c r="B1498" s="3" t="str">
        <f>IFERROR(INDEX(Clients[Client_Name],MATCH(Table2[[#This Row],[Client_Code]],Clients[Client_Code],0)),"")</f>
        <v>NESTLE</v>
      </c>
      <c r="C1498" s="3">
        <v>34</v>
      </c>
      <c r="D1498" s="3" t="s">
        <v>148</v>
      </c>
      <c r="E1498" s="3">
        <v>5</v>
      </c>
      <c r="F1498" s="12">
        <v>0</v>
      </c>
    </row>
    <row r="1499" spans="1:6" x14ac:dyDescent="0.25">
      <c r="A1499" s="3" t="s">
        <v>32</v>
      </c>
      <c r="B1499" s="3" t="str">
        <f>IFERROR(INDEX(Clients[Client_Name],MATCH(Table2[[#This Row],[Client_Code]],Clients[Client_Code],0)),"")</f>
        <v>NESTLE</v>
      </c>
      <c r="C1499" s="3">
        <v>34</v>
      </c>
      <c r="D1499" s="3" t="s">
        <v>148</v>
      </c>
      <c r="E1499" s="3">
        <v>6</v>
      </c>
      <c r="F1499" s="12">
        <v>0</v>
      </c>
    </row>
    <row r="1500" spans="1:6" x14ac:dyDescent="0.25">
      <c r="A1500" s="3" t="s">
        <v>32</v>
      </c>
      <c r="B1500" s="3" t="str">
        <f>IFERROR(INDEX(Clients[Client_Name],MATCH(Table2[[#This Row],[Client_Code]],Clients[Client_Code],0)),"")</f>
        <v>NESTLE</v>
      </c>
      <c r="C1500" s="3">
        <v>34</v>
      </c>
      <c r="D1500" s="3" t="s">
        <v>148</v>
      </c>
      <c r="E1500" s="3">
        <v>7</v>
      </c>
      <c r="F1500" s="12">
        <v>0</v>
      </c>
    </row>
    <row r="1501" spans="1:6" x14ac:dyDescent="0.25">
      <c r="A1501" s="3" t="s">
        <v>62</v>
      </c>
      <c r="B1501" s="3" t="str">
        <f>IFERROR(INDEX(Clients[Client_Name],MATCH(Table2[[#This Row],[Client_Code]],Clients[Client_Code],0)),"")</f>
        <v>SOPRAVAL</v>
      </c>
      <c r="C1501" s="3">
        <v>1007</v>
      </c>
      <c r="D1501" s="3" t="s">
        <v>38</v>
      </c>
      <c r="E1501" s="3">
        <v>1</v>
      </c>
      <c r="F1501" s="12">
        <v>0</v>
      </c>
    </row>
    <row r="1502" spans="1:6" x14ac:dyDescent="0.25">
      <c r="A1502" s="3" t="s">
        <v>32</v>
      </c>
      <c r="B1502" s="3" t="str">
        <f>IFERROR(INDEX(Clients[Client_Name],MATCH(Table2[[#This Row],[Client_Code]],Clients[Client_Code],0)),"")</f>
        <v>NESTLE</v>
      </c>
      <c r="C1502" s="3">
        <v>34</v>
      </c>
      <c r="D1502" s="3" t="s">
        <v>148</v>
      </c>
      <c r="E1502" s="3">
        <v>8</v>
      </c>
      <c r="F1502" s="12">
        <v>0</v>
      </c>
    </row>
    <row r="1503" spans="1:6" x14ac:dyDescent="0.25">
      <c r="A1503" s="3" t="s">
        <v>32</v>
      </c>
      <c r="B1503" s="3" t="str">
        <f>IFERROR(INDEX(Clients[Client_Name],MATCH(Table2[[#This Row],[Client_Code]],Clients[Client_Code],0)),"")</f>
        <v>NESTLE</v>
      </c>
      <c r="C1503" s="3">
        <v>34</v>
      </c>
      <c r="D1503" s="3" t="s">
        <v>148</v>
      </c>
      <c r="E1503" s="3">
        <v>9</v>
      </c>
      <c r="F1503" s="12">
        <v>0</v>
      </c>
    </row>
    <row r="1504" spans="1:6" x14ac:dyDescent="0.25">
      <c r="A1504" s="3" t="s">
        <v>32</v>
      </c>
      <c r="B1504" s="3" t="str">
        <f>IFERROR(INDEX(Clients[Client_Name],MATCH(Table2[[#This Row],[Client_Code]],Clients[Client_Code],0)),"")</f>
        <v>NESTLE</v>
      </c>
      <c r="C1504" s="3">
        <v>34</v>
      </c>
      <c r="D1504" s="3" t="s">
        <v>148</v>
      </c>
      <c r="E1504" s="3">
        <v>10</v>
      </c>
      <c r="F1504" s="12">
        <v>0</v>
      </c>
    </row>
    <row r="1505" spans="1:6" x14ac:dyDescent="0.25">
      <c r="A1505" s="3" t="s">
        <v>32</v>
      </c>
      <c r="B1505" s="3" t="str">
        <f>IFERROR(INDEX(Clients[Client_Name],MATCH(Table2[[#This Row],[Client_Code]],Clients[Client_Code],0)),"")</f>
        <v>NESTLE</v>
      </c>
      <c r="C1505" s="3">
        <v>34</v>
      </c>
      <c r="D1505" s="3" t="s">
        <v>148</v>
      </c>
      <c r="E1505" s="3">
        <v>11</v>
      </c>
      <c r="F1505" s="12">
        <v>0</v>
      </c>
    </row>
    <row r="1506" spans="1:6" x14ac:dyDescent="0.25">
      <c r="A1506" s="3" t="s">
        <v>32</v>
      </c>
      <c r="B1506" s="3" t="str">
        <f>IFERROR(INDEX(Clients[Client_Name],MATCH(Table2[[#This Row],[Client_Code]],Clients[Client_Code],0)),"")</f>
        <v>NESTLE</v>
      </c>
      <c r="C1506" s="3">
        <v>34</v>
      </c>
      <c r="D1506" s="3" t="s">
        <v>148</v>
      </c>
      <c r="E1506" s="3">
        <v>12</v>
      </c>
      <c r="F1506" s="12">
        <v>0</v>
      </c>
    </row>
    <row r="1507" spans="1:6" x14ac:dyDescent="0.25">
      <c r="A1507" s="3" t="s">
        <v>32</v>
      </c>
      <c r="B1507" s="3" t="str">
        <f>IFERROR(INDEX(Clients[Client_Name],MATCH(Table2[[#This Row],[Client_Code]],Clients[Client_Code],0)),"")</f>
        <v>ORIZON</v>
      </c>
      <c r="C1507" s="3">
        <v>35</v>
      </c>
      <c r="D1507" s="3" t="s">
        <v>148</v>
      </c>
      <c r="E1507" s="3">
        <v>1</v>
      </c>
      <c r="F1507" s="12">
        <v>0</v>
      </c>
    </row>
    <row r="1508" spans="1:6" x14ac:dyDescent="0.25">
      <c r="A1508" s="3" t="s">
        <v>32</v>
      </c>
      <c r="B1508" s="3" t="str">
        <f>IFERROR(INDEX(Clients[Client_Name],MATCH(Table2[[#This Row],[Client_Code]],Clients[Client_Code],0)),"")</f>
        <v>ORIZON</v>
      </c>
      <c r="C1508" s="3">
        <v>35</v>
      </c>
      <c r="D1508" s="3" t="s">
        <v>148</v>
      </c>
      <c r="E1508" s="3">
        <v>2</v>
      </c>
      <c r="F1508" s="12">
        <v>0</v>
      </c>
    </row>
    <row r="1509" spans="1:6" x14ac:dyDescent="0.25">
      <c r="A1509" s="3" t="s">
        <v>32</v>
      </c>
      <c r="B1509" s="3" t="str">
        <f>IFERROR(INDEX(Clients[Client_Name],MATCH(Table2[[#This Row],[Client_Code]],Clients[Client_Code],0)),"")</f>
        <v>ORIZON</v>
      </c>
      <c r="C1509" s="3">
        <v>35</v>
      </c>
      <c r="D1509" s="3" t="s">
        <v>148</v>
      </c>
      <c r="E1509" s="3">
        <v>3</v>
      </c>
      <c r="F1509" s="12">
        <v>0</v>
      </c>
    </row>
    <row r="1510" spans="1:6" x14ac:dyDescent="0.25">
      <c r="A1510" s="3" t="s">
        <v>32</v>
      </c>
      <c r="B1510" s="3" t="str">
        <f>IFERROR(INDEX(Clients[Client_Name],MATCH(Table2[[#This Row],[Client_Code]],Clients[Client_Code],0)),"")</f>
        <v>ORIZON</v>
      </c>
      <c r="C1510" s="3">
        <v>35</v>
      </c>
      <c r="D1510" s="3" t="s">
        <v>148</v>
      </c>
      <c r="E1510" s="3">
        <v>4</v>
      </c>
      <c r="F1510" s="12">
        <v>0</v>
      </c>
    </row>
    <row r="1511" spans="1:6" x14ac:dyDescent="0.25">
      <c r="A1511" s="3" t="s">
        <v>32</v>
      </c>
      <c r="B1511" s="3" t="str">
        <f>IFERROR(INDEX(Clients[Client_Name],MATCH(Table2[[#This Row],[Client_Code]],Clients[Client_Code],0)),"")</f>
        <v>ORIZON</v>
      </c>
      <c r="C1511" s="3">
        <v>35</v>
      </c>
      <c r="D1511" s="3" t="s">
        <v>148</v>
      </c>
      <c r="E1511" s="3">
        <v>5</v>
      </c>
      <c r="F1511" s="12">
        <v>0</v>
      </c>
    </row>
    <row r="1512" spans="1:6" x14ac:dyDescent="0.25">
      <c r="A1512" s="3" t="s">
        <v>32</v>
      </c>
      <c r="B1512" s="3" t="str">
        <f>IFERROR(INDEX(Clients[Client_Name],MATCH(Table2[[#This Row],[Client_Code]],Clients[Client_Code],0)),"")</f>
        <v>ORIZON</v>
      </c>
      <c r="C1512" s="3">
        <v>35</v>
      </c>
      <c r="D1512" s="3" t="s">
        <v>148</v>
      </c>
      <c r="E1512" s="3">
        <v>8</v>
      </c>
      <c r="F1512" s="12">
        <v>0</v>
      </c>
    </row>
    <row r="1513" spans="1:6" x14ac:dyDescent="0.25">
      <c r="A1513" s="3" t="s">
        <v>32</v>
      </c>
      <c r="B1513" s="3" t="str">
        <f>IFERROR(INDEX(Clients[Client_Name],MATCH(Table2[[#This Row],[Client_Code]],Clients[Client_Code],0)),"")</f>
        <v>ORIZON</v>
      </c>
      <c r="C1513" s="3">
        <v>35</v>
      </c>
      <c r="D1513" s="3" t="s">
        <v>148</v>
      </c>
      <c r="E1513" s="3">
        <v>9</v>
      </c>
      <c r="F1513" s="12">
        <v>0</v>
      </c>
    </row>
    <row r="1514" spans="1:6" x14ac:dyDescent="0.25">
      <c r="A1514" s="3" t="s">
        <v>32</v>
      </c>
      <c r="B1514" s="3" t="str">
        <f>IFERROR(INDEX(Clients[Client_Name],MATCH(Table2[[#This Row],[Client_Code]],Clients[Client_Code],0)),"")</f>
        <v>ORIZON</v>
      </c>
      <c r="C1514" s="3">
        <v>35</v>
      </c>
      <c r="D1514" s="3" t="s">
        <v>148</v>
      </c>
      <c r="E1514" s="3">
        <v>10</v>
      </c>
      <c r="F1514" s="12">
        <v>0</v>
      </c>
    </row>
    <row r="1515" spans="1:6" x14ac:dyDescent="0.25">
      <c r="A1515" s="3" t="s">
        <v>32</v>
      </c>
      <c r="B1515" s="3" t="str">
        <f>IFERROR(INDEX(Clients[Client_Name],MATCH(Table2[[#This Row],[Client_Code]],Clients[Client_Code],0)),"")</f>
        <v>ORIZON</v>
      </c>
      <c r="C1515" s="3">
        <v>35</v>
      </c>
      <c r="D1515" s="3" t="s">
        <v>148</v>
      </c>
      <c r="E1515" s="3">
        <v>11</v>
      </c>
      <c r="F1515" s="12">
        <v>0</v>
      </c>
    </row>
    <row r="1516" spans="1:6" x14ac:dyDescent="0.25">
      <c r="A1516" s="3" t="s">
        <v>32</v>
      </c>
      <c r="B1516" s="3" t="str">
        <f>IFERROR(INDEX(Clients[Client_Name],MATCH(Table2[[#This Row],[Client_Code]],Clients[Client_Code],0)),"")</f>
        <v>ORIZON</v>
      </c>
      <c r="C1516" s="3">
        <v>35</v>
      </c>
      <c r="D1516" s="3" t="s">
        <v>148</v>
      </c>
      <c r="E1516" s="3">
        <v>12</v>
      </c>
      <c r="F1516" s="12">
        <v>0</v>
      </c>
    </row>
    <row r="1517" spans="1:6" x14ac:dyDescent="0.25">
      <c r="A1517" s="3" t="s">
        <v>32</v>
      </c>
      <c r="B1517" s="3" t="str">
        <f>IFERROR(INDEX(Clients[Client_Name],MATCH(Table2[[#This Row],[Client_Code]],Clients[Client_Code],0)),"")</f>
        <v>PAPA JOHNS</v>
      </c>
      <c r="C1517" s="3">
        <v>37</v>
      </c>
      <c r="D1517" s="3" t="s">
        <v>148</v>
      </c>
      <c r="E1517" s="3">
        <v>1</v>
      </c>
      <c r="F1517" s="12">
        <v>0</v>
      </c>
    </row>
    <row r="1518" spans="1:6" x14ac:dyDescent="0.25">
      <c r="A1518" s="3" t="s">
        <v>32</v>
      </c>
      <c r="B1518" s="3" t="str">
        <f>IFERROR(INDEX(Clients[Client_Name],MATCH(Table2[[#This Row],[Client_Code]],Clients[Client_Code],0)),"")</f>
        <v>PAPA JOHNS</v>
      </c>
      <c r="C1518" s="3">
        <v>37</v>
      </c>
      <c r="D1518" s="3" t="s">
        <v>148</v>
      </c>
      <c r="E1518" s="3">
        <v>2</v>
      </c>
      <c r="F1518" s="12">
        <v>0</v>
      </c>
    </row>
    <row r="1519" spans="1:6" x14ac:dyDescent="0.25">
      <c r="A1519" s="3" t="s">
        <v>32</v>
      </c>
      <c r="B1519" s="3" t="str">
        <f>IFERROR(INDEX(Clients[Client_Name],MATCH(Table2[[#This Row],[Client_Code]],Clients[Client_Code],0)),"")</f>
        <v>PAPA JOHNS</v>
      </c>
      <c r="C1519" s="3">
        <v>37</v>
      </c>
      <c r="D1519" s="3" t="s">
        <v>148</v>
      </c>
      <c r="E1519" s="3">
        <v>3</v>
      </c>
      <c r="F1519" s="12">
        <v>0</v>
      </c>
    </row>
    <row r="1520" spans="1:6" x14ac:dyDescent="0.25">
      <c r="A1520" s="3" t="s">
        <v>32</v>
      </c>
      <c r="B1520" s="3" t="str">
        <f>IFERROR(INDEX(Clients[Client_Name],MATCH(Table2[[#This Row],[Client_Code]],Clients[Client_Code],0)),"")</f>
        <v>PAPA JOHNS</v>
      </c>
      <c r="C1520" s="3">
        <v>37</v>
      </c>
      <c r="D1520" s="3" t="s">
        <v>148</v>
      </c>
      <c r="E1520" s="3">
        <v>4</v>
      </c>
      <c r="F1520" s="12">
        <v>0</v>
      </c>
    </row>
    <row r="1521" spans="1:6" x14ac:dyDescent="0.25">
      <c r="A1521" s="3" t="s">
        <v>32</v>
      </c>
      <c r="B1521" s="3" t="str">
        <f>IFERROR(INDEX(Clients[Client_Name],MATCH(Table2[[#This Row],[Client_Code]],Clients[Client_Code],0)),"")</f>
        <v>PAPA JOHNS</v>
      </c>
      <c r="C1521" s="3">
        <v>37</v>
      </c>
      <c r="D1521" s="3" t="s">
        <v>148</v>
      </c>
      <c r="E1521" s="3">
        <v>5</v>
      </c>
      <c r="F1521" s="12">
        <v>0</v>
      </c>
    </row>
    <row r="1522" spans="1:6" x14ac:dyDescent="0.25">
      <c r="A1522" s="3" t="s">
        <v>32</v>
      </c>
      <c r="B1522" s="3" t="str">
        <f>IFERROR(INDEX(Clients[Client_Name],MATCH(Table2[[#This Row],[Client_Code]],Clients[Client_Code],0)),"")</f>
        <v>PAPA JOHNS</v>
      </c>
      <c r="C1522" s="3">
        <v>37</v>
      </c>
      <c r="D1522" s="3" t="s">
        <v>148</v>
      </c>
      <c r="E1522" s="3">
        <v>6</v>
      </c>
      <c r="F1522" s="12">
        <v>0</v>
      </c>
    </row>
    <row r="1523" spans="1:6" x14ac:dyDescent="0.25">
      <c r="A1523" s="3" t="s">
        <v>32</v>
      </c>
      <c r="B1523" s="3" t="str">
        <f>IFERROR(INDEX(Clients[Client_Name],MATCH(Table2[[#This Row],[Client_Code]],Clients[Client_Code],0)),"")</f>
        <v>PAPA JOHNS</v>
      </c>
      <c r="C1523" s="3">
        <v>37</v>
      </c>
      <c r="D1523" s="3" t="s">
        <v>148</v>
      </c>
      <c r="E1523" s="3">
        <v>7</v>
      </c>
      <c r="F1523" s="12">
        <v>0</v>
      </c>
    </row>
    <row r="1524" spans="1:6" x14ac:dyDescent="0.25">
      <c r="A1524" s="3" t="s">
        <v>32</v>
      </c>
      <c r="B1524" s="3" t="str">
        <f>IFERROR(INDEX(Clients[Client_Name],MATCH(Table2[[#This Row],[Client_Code]],Clients[Client_Code],0)),"")</f>
        <v>PAPA JOHNS</v>
      </c>
      <c r="C1524" s="3">
        <v>37</v>
      </c>
      <c r="D1524" s="3" t="s">
        <v>148</v>
      </c>
      <c r="E1524" s="3">
        <v>8</v>
      </c>
      <c r="F1524" s="12">
        <v>0</v>
      </c>
    </row>
    <row r="1525" spans="1:6" x14ac:dyDescent="0.25">
      <c r="A1525" s="3" t="s">
        <v>32</v>
      </c>
      <c r="B1525" s="3" t="str">
        <f>IFERROR(INDEX(Clients[Client_Name],MATCH(Table2[[#This Row],[Client_Code]],Clients[Client_Code],0)),"")</f>
        <v>PAPA JOHNS</v>
      </c>
      <c r="C1525" s="3">
        <v>37</v>
      </c>
      <c r="D1525" s="3" t="s">
        <v>148</v>
      </c>
      <c r="E1525" s="3">
        <v>9</v>
      </c>
      <c r="F1525" s="12">
        <v>0</v>
      </c>
    </row>
    <row r="1526" spans="1:6" x14ac:dyDescent="0.25">
      <c r="A1526" s="3" t="s">
        <v>32</v>
      </c>
      <c r="B1526" s="3" t="str">
        <f>IFERROR(INDEX(Clients[Client_Name],MATCH(Table2[[#This Row],[Client_Code]],Clients[Client_Code],0)),"")</f>
        <v>PAPA JOHNS</v>
      </c>
      <c r="C1526" s="3">
        <v>37</v>
      </c>
      <c r="D1526" s="3" t="s">
        <v>148</v>
      </c>
      <c r="E1526" s="3">
        <v>10</v>
      </c>
      <c r="F1526" s="12">
        <v>0</v>
      </c>
    </row>
    <row r="1527" spans="1:6" x14ac:dyDescent="0.25">
      <c r="A1527" s="3" t="s">
        <v>32</v>
      </c>
      <c r="B1527" s="3" t="str">
        <f>IFERROR(INDEX(Clients[Client_Name],MATCH(Table2[[#This Row],[Client_Code]],Clients[Client_Code],0)),"")</f>
        <v>PAPA JOHNS</v>
      </c>
      <c r="C1527" s="3">
        <v>37</v>
      </c>
      <c r="D1527" s="3" t="s">
        <v>148</v>
      </c>
      <c r="E1527" s="3">
        <v>11</v>
      </c>
      <c r="F1527" s="12">
        <v>0</v>
      </c>
    </row>
    <row r="1528" spans="1:6" x14ac:dyDescent="0.25">
      <c r="A1528" s="3" t="s">
        <v>32</v>
      </c>
      <c r="B1528" s="3" t="str">
        <f>IFERROR(INDEX(Clients[Client_Name],MATCH(Table2[[#This Row],[Client_Code]],Clients[Client_Code],0)),"")</f>
        <v>PAPA JOHNS</v>
      </c>
      <c r="C1528" s="3">
        <v>37</v>
      </c>
      <c r="D1528" s="3" t="s">
        <v>148</v>
      </c>
      <c r="E1528" s="3">
        <v>12</v>
      </c>
      <c r="F1528" s="12">
        <v>0</v>
      </c>
    </row>
    <row r="1529" spans="1:6" x14ac:dyDescent="0.25">
      <c r="A1529" s="3" t="s">
        <v>32</v>
      </c>
      <c r="B1529" s="3" t="str">
        <f>IFERROR(INDEX(Clients[Client_Name],MATCH(Table2[[#This Row],[Client_Code]],Clients[Client_Code],0)),"")</f>
        <v>PROCESADORA DE ALIMENTOS DEL SUR</v>
      </c>
      <c r="C1529" s="3">
        <v>9</v>
      </c>
      <c r="D1529" s="3" t="s">
        <v>148</v>
      </c>
      <c r="E1529" s="3">
        <v>1</v>
      </c>
      <c r="F1529" s="12">
        <v>7925287</v>
      </c>
    </row>
    <row r="1530" spans="1:6" x14ac:dyDescent="0.25">
      <c r="A1530" s="3" t="s">
        <v>32</v>
      </c>
      <c r="B1530" s="3" t="str">
        <f>IFERROR(INDEX(Clients[Client_Name],MATCH(Table2[[#This Row],[Client_Code]],Clients[Client_Code],0)),"")</f>
        <v>PROCESADORA DE ALIMENTOS DEL SUR</v>
      </c>
      <c r="C1530" s="3">
        <v>9</v>
      </c>
      <c r="D1530" s="3" t="s">
        <v>148</v>
      </c>
      <c r="E1530" s="3">
        <v>2</v>
      </c>
      <c r="F1530" s="12">
        <v>16120870</v>
      </c>
    </row>
    <row r="1531" spans="1:6" x14ac:dyDescent="0.25">
      <c r="A1531" s="3" t="s">
        <v>32</v>
      </c>
      <c r="B1531" s="3" t="str">
        <f>IFERROR(INDEX(Clients[Client_Name],MATCH(Table2[[#This Row],[Client_Code]],Clients[Client_Code],0)),"")</f>
        <v>PROCESADORA DE ALIMENTOS DEL SUR</v>
      </c>
      <c r="C1531" s="3">
        <v>9</v>
      </c>
      <c r="D1531" s="3" t="s">
        <v>148</v>
      </c>
      <c r="E1531" s="3">
        <v>3</v>
      </c>
      <c r="F1531" s="12">
        <v>5106941</v>
      </c>
    </row>
    <row r="1532" spans="1:6" x14ac:dyDescent="0.25">
      <c r="A1532" s="3" t="s">
        <v>32</v>
      </c>
      <c r="B1532" s="3" t="str">
        <f>IFERROR(INDEX(Clients[Client_Name],MATCH(Table2[[#This Row],[Client_Code]],Clients[Client_Code],0)),"")</f>
        <v>PROCESADORA DE ALIMENTOS DEL SUR</v>
      </c>
      <c r="C1532" s="3">
        <v>9</v>
      </c>
      <c r="D1532" s="3" t="s">
        <v>148</v>
      </c>
      <c r="E1532" s="3">
        <v>4</v>
      </c>
      <c r="F1532" s="12">
        <v>0</v>
      </c>
    </row>
    <row r="1533" spans="1:6" x14ac:dyDescent="0.25">
      <c r="A1533" s="3" t="s">
        <v>32</v>
      </c>
      <c r="B1533" s="3" t="str">
        <f>IFERROR(INDEX(Clients[Client_Name],MATCH(Table2[[#This Row],[Client_Code]],Clients[Client_Code],0)),"")</f>
        <v>PROCESADORA DE ALIMENTOS DEL SUR</v>
      </c>
      <c r="C1533" s="3">
        <v>9</v>
      </c>
      <c r="D1533" s="3" t="s">
        <v>148</v>
      </c>
      <c r="E1533" s="3">
        <v>5</v>
      </c>
      <c r="F1533" s="12">
        <v>0</v>
      </c>
    </row>
    <row r="1534" spans="1:6" x14ac:dyDescent="0.25">
      <c r="A1534" s="3" t="s">
        <v>32</v>
      </c>
      <c r="B1534" s="3" t="str">
        <f>IFERROR(INDEX(Clients[Client_Name],MATCH(Table2[[#This Row],[Client_Code]],Clients[Client_Code],0)),"")</f>
        <v>PROCESADORA DE ALIMENTOS DEL SUR</v>
      </c>
      <c r="C1534" s="3">
        <v>9</v>
      </c>
      <c r="D1534" s="3" t="s">
        <v>148</v>
      </c>
      <c r="E1534" s="3">
        <v>6</v>
      </c>
      <c r="F1534" s="12">
        <v>0</v>
      </c>
    </row>
    <row r="1535" spans="1:6" x14ac:dyDescent="0.25">
      <c r="A1535" s="3" t="s">
        <v>32</v>
      </c>
      <c r="B1535" s="3" t="str">
        <f>IFERROR(INDEX(Clients[Client_Name],MATCH(Table2[[#This Row],[Client_Code]],Clients[Client_Code],0)),"")</f>
        <v>PROCESADORA DE ALIMENTOS DEL SUR</v>
      </c>
      <c r="C1535" s="3">
        <v>9</v>
      </c>
      <c r="D1535" s="3" t="s">
        <v>148</v>
      </c>
      <c r="E1535" s="3">
        <v>7</v>
      </c>
      <c r="F1535" s="12">
        <v>0</v>
      </c>
    </row>
    <row r="1536" spans="1:6" x14ac:dyDescent="0.25">
      <c r="A1536" s="3" t="s">
        <v>32</v>
      </c>
      <c r="B1536" s="3" t="str">
        <f>IFERROR(INDEX(Clients[Client_Name],MATCH(Table2[[#This Row],[Client_Code]],Clients[Client_Code],0)),"")</f>
        <v>PROCESADORA DE ALIMENTOS DEL SUR</v>
      </c>
      <c r="C1536" s="3">
        <v>9</v>
      </c>
      <c r="D1536" s="3" t="s">
        <v>148</v>
      </c>
      <c r="E1536" s="3">
        <v>8</v>
      </c>
      <c r="F1536" s="12">
        <v>18678957</v>
      </c>
    </row>
    <row r="1537" spans="1:6" x14ac:dyDescent="0.25">
      <c r="A1537" s="3" t="s">
        <v>32</v>
      </c>
      <c r="B1537" s="3" t="str">
        <f>IFERROR(INDEX(Clients[Client_Name],MATCH(Table2[[#This Row],[Client_Code]],Clients[Client_Code],0)),"")</f>
        <v>PROCESADORA DE ALIMENTOS DEL SUR</v>
      </c>
      <c r="C1537" s="3">
        <v>9</v>
      </c>
      <c r="D1537" s="3" t="s">
        <v>148</v>
      </c>
      <c r="E1537" s="3">
        <v>9</v>
      </c>
      <c r="F1537" s="12">
        <v>10540745</v>
      </c>
    </row>
    <row r="1538" spans="1:6" x14ac:dyDescent="0.25">
      <c r="A1538" s="3" t="s">
        <v>32</v>
      </c>
      <c r="B1538" s="3" t="str">
        <f>IFERROR(INDEX(Clients[Client_Name],MATCH(Table2[[#This Row],[Client_Code]],Clients[Client_Code],0)),"")</f>
        <v>PROCESADORA DE ALIMENTOS DEL SUR</v>
      </c>
      <c r="C1538" s="3">
        <v>9</v>
      </c>
      <c r="D1538" s="3" t="s">
        <v>148</v>
      </c>
      <c r="E1538" s="3">
        <v>10</v>
      </c>
      <c r="F1538" s="12">
        <v>17568566</v>
      </c>
    </row>
    <row r="1539" spans="1:6" x14ac:dyDescent="0.25">
      <c r="A1539" s="3" t="s">
        <v>32</v>
      </c>
      <c r="B1539" s="3" t="str">
        <f>IFERROR(INDEX(Clients[Client_Name],MATCH(Table2[[#This Row],[Client_Code]],Clients[Client_Code],0)),"")</f>
        <v>PROCESADORA DE ALIMENTOS DEL SUR</v>
      </c>
      <c r="C1539" s="3">
        <v>9</v>
      </c>
      <c r="D1539" s="3" t="s">
        <v>148</v>
      </c>
      <c r="E1539" s="3">
        <v>11</v>
      </c>
      <c r="F1539" s="12">
        <v>33055695</v>
      </c>
    </row>
    <row r="1540" spans="1:6" x14ac:dyDescent="0.25">
      <c r="A1540" s="3" t="s">
        <v>32</v>
      </c>
      <c r="B1540" s="3" t="str">
        <f>IFERROR(INDEX(Clients[Client_Name],MATCH(Table2[[#This Row],[Client_Code]],Clients[Client_Code],0)),"")</f>
        <v>PROCESADORA DE ALIMENTOS DEL SUR</v>
      </c>
      <c r="C1540" s="3">
        <v>9</v>
      </c>
      <c r="D1540" s="3" t="s">
        <v>148</v>
      </c>
      <c r="E1540" s="3">
        <v>12</v>
      </c>
      <c r="F1540" s="12">
        <v>21427976</v>
      </c>
    </row>
    <row r="1541" spans="1:6" x14ac:dyDescent="0.25">
      <c r="A1541" s="3" t="s">
        <v>32</v>
      </c>
      <c r="B1541" s="3" t="str">
        <f>IFERROR(INDEX(Clients[Client_Name],MATCH(Table2[[#This Row],[Client_Code]],Clients[Client_Code],0)),"")</f>
        <v>PRODEA</v>
      </c>
      <c r="C1541" s="3">
        <v>38</v>
      </c>
      <c r="D1541" s="3" t="s">
        <v>148</v>
      </c>
      <c r="E1541" s="3">
        <v>1</v>
      </c>
      <c r="F1541" s="12">
        <v>0</v>
      </c>
    </row>
    <row r="1542" spans="1:6" x14ac:dyDescent="0.25">
      <c r="A1542" s="3" t="s">
        <v>32</v>
      </c>
      <c r="B1542" s="3" t="str">
        <f>IFERROR(INDEX(Clients[Client_Name],MATCH(Table2[[#This Row],[Client_Code]],Clients[Client_Code],0)),"")</f>
        <v>PRODEA</v>
      </c>
      <c r="C1542" s="3">
        <v>38</v>
      </c>
      <c r="D1542" s="3" t="s">
        <v>148</v>
      </c>
      <c r="E1542" s="3">
        <v>2</v>
      </c>
      <c r="F1542" s="12">
        <v>0</v>
      </c>
    </row>
    <row r="1543" spans="1:6" x14ac:dyDescent="0.25">
      <c r="A1543" s="3" t="s">
        <v>32</v>
      </c>
      <c r="B1543" s="3" t="str">
        <f>IFERROR(INDEX(Clients[Client_Name],MATCH(Table2[[#This Row],[Client_Code]],Clients[Client_Code],0)),"")</f>
        <v>PRODEA</v>
      </c>
      <c r="C1543" s="3">
        <v>38</v>
      </c>
      <c r="D1543" s="3" t="s">
        <v>148</v>
      </c>
      <c r="E1543" s="3">
        <v>3</v>
      </c>
      <c r="F1543" s="12">
        <v>0</v>
      </c>
    </row>
    <row r="1544" spans="1:6" x14ac:dyDescent="0.25">
      <c r="A1544" s="3" t="s">
        <v>32</v>
      </c>
      <c r="B1544" s="3" t="str">
        <f>IFERROR(INDEX(Clients[Client_Name],MATCH(Table2[[#This Row],[Client_Code]],Clients[Client_Code],0)),"")</f>
        <v>PRODEA</v>
      </c>
      <c r="C1544" s="3">
        <v>38</v>
      </c>
      <c r="D1544" s="3" t="s">
        <v>148</v>
      </c>
      <c r="E1544" s="3">
        <v>4</v>
      </c>
      <c r="F1544" s="12">
        <v>0</v>
      </c>
    </row>
    <row r="1545" spans="1:6" x14ac:dyDescent="0.25">
      <c r="A1545" s="3" t="s">
        <v>32</v>
      </c>
      <c r="B1545" s="3" t="str">
        <f>IFERROR(INDEX(Clients[Client_Name],MATCH(Table2[[#This Row],[Client_Code]],Clients[Client_Code],0)),"")</f>
        <v>PRODEA</v>
      </c>
      <c r="C1545" s="3">
        <v>38</v>
      </c>
      <c r="D1545" s="3" t="s">
        <v>148</v>
      </c>
      <c r="E1545" s="3">
        <v>5</v>
      </c>
      <c r="F1545" s="12">
        <v>0</v>
      </c>
    </row>
    <row r="1546" spans="1:6" x14ac:dyDescent="0.25">
      <c r="A1546" s="3" t="s">
        <v>32</v>
      </c>
      <c r="B1546" s="3" t="str">
        <f>IFERROR(INDEX(Clients[Client_Name],MATCH(Table2[[#This Row],[Client_Code]],Clients[Client_Code],0)),"")</f>
        <v>PRODEA</v>
      </c>
      <c r="C1546" s="3">
        <v>38</v>
      </c>
      <c r="D1546" s="3" t="s">
        <v>148</v>
      </c>
      <c r="E1546" s="3">
        <v>6</v>
      </c>
      <c r="F1546" s="12">
        <v>0</v>
      </c>
    </row>
    <row r="1547" spans="1:6" x14ac:dyDescent="0.25">
      <c r="A1547" s="3" t="s">
        <v>32</v>
      </c>
      <c r="B1547" s="3" t="str">
        <f>IFERROR(INDEX(Clients[Client_Name],MATCH(Table2[[#This Row],[Client_Code]],Clients[Client_Code],0)),"")</f>
        <v>PRODEA</v>
      </c>
      <c r="C1547" s="3">
        <v>38</v>
      </c>
      <c r="D1547" s="3" t="s">
        <v>148</v>
      </c>
      <c r="E1547" s="3">
        <v>7</v>
      </c>
      <c r="F1547" s="12">
        <v>0</v>
      </c>
    </row>
    <row r="1548" spans="1:6" x14ac:dyDescent="0.25">
      <c r="A1548" s="3" t="s">
        <v>32</v>
      </c>
      <c r="B1548" s="3" t="str">
        <f>IFERROR(INDEX(Clients[Client_Name],MATCH(Table2[[#This Row],[Client_Code]],Clients[Client_Code],0)),"")</f>
        <v>PRODEA</v>
      </c>
      <c r="C1548" s="3">
        <v>38</v>
      </c>
      <c r="D1548" s="3" t="s">
        <v>148</v>
      </c>
      <c r="E1548" s="3">
        <v>8</v>
      </c>
      <c r="F1548" s="12">
        <v>0</v>
      </c>
    </row>
    <row r="1549" spans="1:6" x14ac:dyDescent="0.25">
      <c r="A1549" s="3" t="s">
        <v>32</v>
      </c>
      <c r="B1549" s="3" t="str">
        <f>IFERROR(INDEX(Clients[Client_Name],MATCH(Table2[[#This Row],[Client_Code]],Clients[Client_Code],0)),"")</f>
        <v>PRODEA</v>
      </c>
      <c r="C1549" s="3">
        <v>38</v>
      </c>
      <c r="D1549" s="3" t="s">
        <v>148</v>
      </c>
      <c r="E1549" s="3">
        <v>9</v>
      </c>
      <c r="F1549" s="12">
        <v>0</v>
      </c>
    </row>
    <row r="1550" spans="1:6" x14ac:dyDescent="0.25">
      <c r="A1550" s="3" t="s">
        <v>32</v>
      </c>
      <c r="B1550" s="3" t="str">
        <f>IFERROR(INDEX(Clients[Client_Name],MATCH(Table2[[#This Row],[Client_Code]],Clients[Client_Code],0)),"")</f>
        <v>PRODEA</v>
      </c>
      <c r="C1550" s="3">
        <v>38</v>
      </c>
      <c r="D1550" s="3" t="s">
        <v>148</v>
      </c>
      <c r="E1550" s="3">
        <v>10</v>
      </c>
      <c r="F1550" s="12">
        <v>0</v>
      </c>
    </row>
    <row r="1551" spans="1:6" x14ac:dyDescent="0.25">
      <c r="A1551" s="3" t="s">
        <v>32</v>
      </c>
      <c r="B1551" s="3" t="str">
        <f>IFERROR(INDEX(Clients[Client_Name],MATCH(Table2[[#This Row],[Client_Code]],Clients[Client_Code],0)),"")</f>
        <v>PRODEA</v>
      </c>
      <c r="C1551" s="3">
        <v>38</v>
      </c>
      <c r="D1551" s="3" t="s">
        <v>148</v>
      </c>
      <c r="E1551" s="3">
        <v>11</v>
      </c>
      <c r="F1551" s="12">
        <v>0</v>
      </c>
    </row>
    <row r="1552" spans="1:6" x14ac:dyDescent="0.25">
      <c r="A1552" s="3" t="s">
        <v>32</v>
      </c>
      <c r="B1552" s="3" t="str">
        <f>IFERROR(INDEX(Clients[Client_Name],MATCH(Table2[[#This Row],[Client_Code]],Clients[Client_Code],0)),"")</f>
        <v>PRODEA</v>
      </c>
      <c r="C1552" s="3">
        <v>38</v>
      </c>
      <c r="D1552" s="3" t="s">
        <v>148</v>
      </c>
      <c r="E1552" s="3">
        <v>12</v>
      </c>
      <c r="F1552" s="12">
        <v>0</v>
      </c>
    </row>
    <row r="1553" spans="1:6" x14ac:dyDescent="0.25">
      <c r="A1553" s="3" t="s">
        <v>32</v>
      </c>
      <c r="B1553" s="3" t="str">
        <f>IFERROR(INDEX(Clients[Client_Name],MATCH(Table2[[#This Row],[Client_Code]],Clients[Client_Code],0)),"")</f>
        <v>PROMERCO</v>
      </c>
      <c r="C1553" s="3">
        <v>39</v>
      </c>
      <c r="D1553" s="3" t="s">
        <v>148</v>
      </c>
      <c r="E1553" s="3">
        <v>1</v>
      </c>
      <c r="F1553" s="12">
        <v>0</v>
      </c>
    </row>
    <row r="1554" spans="1:6" x14ac:dyDescent="0.25">
      <c r="A1554" s="3" t="s">
        <v>32</v>
      </c>
      <c r="B1554" s="3" t="str">
        <f>IFERROR(INDEX(Clients[Client_Name],MATCH(Table2[[#This Row],[Client_Code]],Clients[Client_Code],0)),"")</f>
        <v>PROMERCO</v>
      </c>
      <c r="C1554" s="3">
        <v>39</v>
      </c>
      <c r="D1554" s="3" t="s">
        <v>148</v>
      </c>
      <c r="E1554" s="3">
        <v>2</v>
      </c>
      <c r="F1554" s="12">
        <v>0</v>
      </c>
    </row>
    <row r="1555" spans="1:6" x14ac:dyDescent="0.25">
      <c r="A1555" s="3" t="s">
        <v>32</v>
      </c>
      <c r="B1555" s="3" t="str">
        <f>IFERROR(INDEX(Clients[Client_Name],MATCH(Table2[[#This Row],[Client_Code]],Clients[Client_Code],0)),"")</f>
        <v>PROMERCO</v>
      </c>
      <c r="C1555" s="3">
        <v>39</v>
      </c>
      <c r="D1555" s="3" t="s">
        <v>148</v>
      </c>
      <c r="E1555" s="3">
        <v>3</v>
      </c>
      <c r="F1555" s="12">
        <v>0</v>
      </c>
    </row>
    <row r="1556" spans="1:6" x14ac:dyDescent="0.25">
      <c r="A1556" s="3" t="s">
        <v>32</v>
      </c>
      <c r="B1556" s="3" t="str">
        <f>IFERROR(INDEX(Clients[Client_Name],MATCH(Table2[[#This Row],[Client_Code]],Clients[Client_Code],0)),"")</f>
        <v>PROMERCO</v>
      </c>
      <c r="C1556" s="3">
        <v>39</v>
      </c>
      <c r="D1556" s="3" t="s">
        <v>148</v>
      </c>
      <c r="E1556" s="3">
        <v>4</v>
      </c>
      <c r="F1556" s="12">
        <v>0</v>
      </c>
    </row>
    <row r="1557" spans="1:6" x14ac:dyDescent="0.25">
      <c r="A1557" s="3" t="s">
        <v>32</v>
      </c>
      <c r="B1557" s="3" t="str">
        <f>IFERROR(INDEX(Clients[Client_Name],MATCH(Table2[[#This Row],[Client_Code]],Clients[Client_Code],0)),"")</f>
        <v>PROMERCO</v>
      </c>
      <c r="C1557" s="3">
        <v>39</v>
      </c>
      <c r="D1557" s="3" t="s">
        <v>148</v>
      </c>
      <c r="E1557" s="3">
        <v>5</v>
      </c>
      <c r="F1557" s="12">
        <v>0</v>
      </c>
    </row>
    <row r="1558" spans="1:6" x14ac:dyDescent="0.25">
      <c r="A1558" s="3" t="s">
        <v>32</v>
      </c>
      <c r="B1558" s="3" t="str">
        <f>IFERROR(INDEX(Clients[Client_Name],MATCH(Table2[[#This Row],[Client_Code]],Clients[Client_Code],0)),"")</f>
        <v>PROMERCO</v>
      </c>
      <c r="C1558" s="3">
        <v>39</v>
      </c>
      <c r="D1558" s="3" t="s">
        <v>148</v>
      </c>
      <c r="E1558" s="3">
        <v>6</v>
      </c>
      <c r="F1558" s="12">
        <v>0</v>
      </c>
    </row>
    <row r="1559" spans="1:6" x14ac:dyDescent="0.25">
      <c r="A1559" s="3" t="s">
        <v>32</v>
      </c>
      <c r="B1559" s="3" t="str">
        <f>IFERROR(INDEX(Clients[Client_Name],MATCH(Table2[[#This Row],[Client_Code]],Clients[Client_Code],0)),"")</f>
        <v>PROMERCO</v>
      </c>
      <c r="C1559" s="3">
        <v>39</v>
      </c>
      <c r="D1559" s="3" t="s">
        <v>148</v>
      </c>
      <c r="E1559" s="3">
        <v>7</v>
      </c>
      <c r="F1559" s="12">
        <v>0</v>
      </c>
    </row>
    <row r="1560" spans="1:6" x14ac:dyDescent="0.25">
      <c r="A1560" s="3" t="s">
        <v>32</v>
      </c>
      <c r="B1560" s="3" t="str">
        <f>IFERROR(INDEX(Clients[Client_Name],MATCH(Table2[[#This Row],[Client_Code]],Clients[Client_Code],0)),"")</f>
        <v>PROMERCO</v>
      </c>
      <c r="C1560" s="3">
        <v>39</v>
      </c>
      <c r="D1560" s="3" t="s">
        <v>148</v>
      </c>
      <c r="E1560" s="3">
        <v>8</v>
      </c>
      <c r="F1560" s="12">
        <v>0</v>
      </c>
    </row>
    <row r="1561" spans="1:6" x14ac:dyDescent="0.25">
      <c r="A1561" s="3" t="s">
        <v>32</v>
      </c>
      <c r="B1561" s="3" t="str">
        <f>IFERROR(INDEX(Clients[Client_Name],MATCH(Table2[[#This Row],[Client_Code]],Clients[Client_Code],0)),"")</f>
        <v>PROMERCO</v>
      </c>
      <c r="C1561" s="3">
        <v>39</v>
      </c>
      <c r="D1561" s="3" t="s">
        <v>148</v>
      </c>
      <c r="E1561" s="3">
        <v>9</v>
      </c>
      <c r="F1561" s="12">
        <v>0</v>
      </c>
    </row>
    <row r="1562" spans="1:6" x14ac:dyDescent="0.25">
      <c r="A1562" s="3" t="s">
        <v>32</v>
      </c>
      <c r="B1562" s="3" t="str">
        <f>IFERROR(INDEX(Clients[Client_Name],MATCH(Table2[[#This Row],[Client_Code]],Clients[Client_Code],0)),"")</f>
        <v>PROMERCO</v>
      </c>
      <c r="C1562" s="3">
        <v>39</v>
      </c>
      <c r="D1562" s="3" t="s">
        <v>148</v>
      </c>
      <c r="E1562" s="3">
        <v>10</v>
      </c>
      <c r="F1562" s="12">
        <v>0</v>
      </c>
    </row>
    <row r="1563" spans="1:6" x14ac:dyDescent="0.25">
      <c r="A1563" s="3" t="s">
        <v>32</v>
      </c>
      <c r="B1563" s="3" t="str">
        <f>IFERROR(INDEX(Clients[Client_Name],MATCH(Table2[[#This Row],[Client_Code]],Clients[Client_Code],0)),"")</f>
        <v>PROMERCO</v>
      </c>
      <c r="C1563" s="3">
        <v>39</v>
      </c>
      <c r="D1563" s="3" t="s">
        <v>148</v>
      </c>
      <c r="E1563" s="3">
        <v>11</v>
      </c>
      <c r="F1563" s="12">
        <v>0</v>
      </c>
    </row>
    <row r="1564" spans="1:6" x14ac:dyDescent="0.25">
      <c r="A1564" s="3" t="s">
        <v>32</v>
      </c>
      <c r="B1564" s="3" t="str">
        <f>IFERROR(INDEX(Clients[Client_Name],MATCH(Table2[[#This Row],[Client_Code]],Clients[Client_Code],0)),"")</f>
        <v>PROMERCO</v>
      </c>
      <c r="C1564" s="3">
        <v>39</v>
      </c>
      <c r="D1564" s="3" t="s">
        <v>148</v>
      </c>
      <c r="E1564" s="3">
        <v>12</v>
      </c>
      <c r="F1564" s="12">
        <v>0</v>
      </c>
    </row>
    <row r="1565" spans="1:6" x14ac:dyDescent="0.25">
      <c r="A1565" s="3" t="s">
        <v>32</v>
      </c>
      <c r="B1565" s="3" t="str">
        <f>IFERROR(INDEX(Clients[Client_Name],MATCH(Table2[[#This Row],[Client_Code]],Clients[Client_Code],0)),"")</f>
        <v>SADIA</v>
      </c>
      <c r="C1565" s="3">
        <v>40</v>
      </c>
      <c r="D1565" s="3" t="s">
        <v>148</v>
      </c>
      <c r="E1565" s="3">
        <v>1</v>
      </c>
      <c r="F1565" s="12">
        <v>0</v>
      </c>
    </row>
    <row r="1566" spans="1:6" x14ac:dyDescent="0.25">
      <c r="A1566" s="3" t="s">
        <v>32</v>
      </c>
      <c r="B1566" s="3" t="str">
        <f>IFERROR(INDEX(Clients[Client_Name],MATCH(Table2[[#This Row],[Client_Code]],Clients[Client_Code],0)),"")</f>
        <v>SADIA</v>
      </c>
      <c r="C1566" s="3">
        <v>40</v>
      </c>
      <c r="D1566" s="3" t="s">
        <v>148</v>
      </c>
      <c r="E1566" s="3">
        <v>2</v>
      </c>
      <c r="F1566" s="12">
        <v>0</v>
      </c>
    </row>
    <row r="1567" spans="1:6" x14ac:dyDescent="0.25">
      <c r="A1567" s="3" t="s">
        <v>32</v>
      </c>
      <c r="B1567" s="3" t="str">
        <f>IFERROR(INDEX(Clients[Client_Name],MATCH(Table2[[#This Row],[Client_Code]],Clients[Client_Code],0)),"")</f>
        <v>SADIA</v>
      </c>
      <c r="C1567" s="3">
        <v>40</v>
      </c>
      <c r="D1567" s="3" t="s">
        <v>148</v>
      </c>
      <c r="E1567" s="3">
        <v>3</v>
      </c>
      <c r="F1567" s="12">
        <v>0</v>
      </c>
    </row>
    <row r="1568" spans="1:6" x14ac:dyDescent="0.25">
      <c r="A1568" s="3" t="s">
        <v>32</v>
      </c>
      <c r="B1568" s="3" t="str">
        <f>IFERROR(INDEX(Clients[Client_Name],MATCH(Table2[[#This Row],[Client_Code]],Clients[Client_Code],0)),"")</f>
        <v>SADIA</v>
      </c>
      <c r="C1568" s="3">
        <v>40</v>
      </c>
      <c r="D1568" s="3" t="s">
        <v>148</v>
      </c>
      <c r="E1568" s="3">
        <v>4</v>
      </c>
      <c r="F1568" s="12">
        <v>0</v>
      </c>
    </row>
    <row r="1569" spans="1:6" x14ac:dyDescent="0.25">
      <c r="A1569" s="3" t="s">
        <v>32</v>
      </c>
      <c r="B1569" s="3" t="str">
        <f>IFERROR(INDEX(Clients[Client_Name],MATCH(Table2[[#This Row],[Client_Code]],Clients[Client_Code],0)),"")</f>
        <v>SADIA</v>
      </c>
      <c r="C1569" s="3">
        <v>40</v>
      </c>
      <c r="D1569" s="3" t="s">
        <v>148</v>
      </c>
      <c r="E1569" s="3">
        <v>5</v>
      </c>
      <c r="F1569" s="12">
        <v>0</v>
      </c>
    </row>
    <row r="1570" spans="1:6" x14ac:dyDescent="0.25">
      <c r="A1570" s="3" t="s">
        <v>32</v>
      </c>
      <c r="B1570" s="3" t="str">
        <f>IFERROR(INDEX(Clients[Client_Name],MATCH(Table2[[#This Row],[Client_Code]],Clients[Client_Code],0)),"")</f>
        <v>SADIA</v>
      </c>
      <c r="C1570" s="3">
        <v>40</v>
      </c>
      <c r="D1570" s="3" t="s">
        <v>148</v>
      </c>
      <c r="E1570" s="3">
        <v>6</v>
      </c>
      <c r="F1570" s="12">
        <v>0</v>
      </c>
    </row>
    <row r="1571" spans="1:6" x14ac:dyDescent="0.25">
      <c r="A1571" s="3" t="s">
        <v>32</v>
      </c>
      <c r="B1571" s="3" t="str">
        <f>IFERROR(INDEX(Clients[Client_Name],MATCH(Table2[[#This Row],[Client_Code]],Clients[Client_Code],0)),"")</f>
        <v>SADIA</v>
      </c>
      <c r="C1571" s="3">
        <v>40</v>
      </c>
      <c r="D1571" s="3" t="s">
        <v>148</v>
      </c>
      <c r="E1571" s="3">
        <v>7</v>
      </c>
      <c r="F1571" s="12">
        <v>0</v>
      </c>
    </row>
    <row r="1572" spans="1:6" x14ac:dyDescent="0.25">
      <c r="A1572" s="3" t="s">
        <v>32</v>
      </c>
      <c r="B1572" s="3" t="str">
        <f>IFERROR(INDEX(Clients[Client_Name],MATCH(Table2[[#This Row],[Client_Code]],Clients[Client_Code],0)),"")</f>
        <v>SADIA</v>
      </c>
      <c r="C1572" s="3">
        <v>40</v>
      </c>
      <c r="D1572" s="3" t="s">
        <v>148</v>
      </c>
      <c r="E1572" s="3">
        <v>8</v>
      </c>
      <c r="F1572" s="12">
        <v>0</v>
      </c>
    </row>
    <row r="1573" spans="1:6" x14ac:dyDescent="0.25">
      <c r="A1573" s="3" t="s">
        <v>32</v>
      </c>
      <c r="B1573" s="3" t="str">
        <f>IFERROR(INDEX(Clients[Client_Name],MATCH(Table2[[#This Row],[Client_Code]],Clients[Client_Code],0)),"")</f>
        <v>SADIA</v>
      </c>
      <c r="C1573" s="3">
        <v>40</v>
      </c>
      <c r="D1573" s="3" t="s">
        <v>148</v>
      </c>
      <c r="E1573" s="3">
        <v>9</v>
      </c>
      <c r="F1573" s="12">
        <v>0</v>
      </c>
    </row>
    <row r="1574" spans="1:6" x14ac:dyDescent="0.25">
      <c r="A1574" s="3" t="s">
        <v>32</v>
      </c>
      <c r="B1574" s="3" t="str">
        <f>IFERROR(INDEX(Clients[Client_Name],MATCH(Table2[[#This Row],[Client_Code]],Clients[Client_Code],0)),"")</f>
        <v>SADIA</v>
      </c>
      <c r="C1574" s="3">
        <v>40</v>
      </c>
      <c r="D1574" s="3" t="s">
        <v>148</v>
      </c>
      <c r="E1574" s="3">
        <v>10</v>
      </c>
      <c r="F1574" s="12">
        <v>0</v>
      </c>
    </row>
    <row r="1575" spans="1:6" x14ac:dyDescent="0.25">
      <c r="A1575" s="3" t="s">
        <v>32</v>
      </c>
      <c r="B1575" s="3" t="str">
        <f>IFERROR(INDEX(Clients[Client_Name],MATCH(Table2[[#This Row],[Client_Code]],Clients[Client_Code],0)),"")</f>
        <v>SADIA</v>
      </c>
      <c r="C1575" s="3">
        <v>40</v>
      </c>
      <c r="D1575" s="3" t="s">
        <v>148</v>
      </c>
      <c r="E1575" s="3">
        <v>11</v>
      </c>
      <c r="F1575" s="12">
        <v>0</v>
      </c>
    </row>
    <row r="1576" spans="1:6" x14ac:dyDescent="0.25">
      <c r="A1576" s="3" t="s">
        <v>32</v>
      </c>
      <c r="B1576" s="3" t="str">
        <f>IFERROR(INDEX(Clients[Client_Name],MATCH(Table2[[#This Row],[Client_Code]],Clients[Client_Code],0)),"")</f>
        <v>SADIA</v>
      </c>
      <c r="C1576" s="3">
        <v>40</v>
      </c>
      <c r="D1576" s="3" t="s">
        <v>148</v>
      </c>
      <c r="E1576" s="3">
        <v>12</v>
      </c>
      <c r="F1576" s="12">
        <v>0</v>
      </c>
    </row>
    <row r="1577" spans="1:6" x14ac:dyDescent="0.25">
      <c r="A1577" s="3" t="s">
        <v>62</v>
      </c>
      <c r="B1577" s="3" t="str">
        <f>IFERROR(INDEX(Clients[Client_Name],MATCH(Table2[[#This Row],[Client_Code]],Clients[Client_Code],0)),"")</f>
        <v>LO VALLEDOR</v>
      </c>
      <c r="C1577" s="3">
        <v>1054</v>
      </c>
      <c r="D1577" s="3" t="s">
        <v>37</v>
      </c>
      <c r="E1577" s="3">
        <v>3</v>
      </c>
      <c r="F1577" s="12">
        <v>250212</v>
      </c>
    </row>
    <row r="1578" spans="1:6" x14ac:dyDescent="0.25">
      <c r="A1578" s="3" t="s">
        <v>62</v>
      </c>
      <c r="B1578" s="3" t="str">
        <f>IFERROR(INDEX(Clients[Client_Name],MATCH(Table2[[#This Row],[Client_Code]],Clients[Client_Code],0)),"")</f>
        <v>LO VALLEDOR</v>
      </c>
      <c r="C1578" s="3">
        <v>1054</v>
      </c>
      <c r="D1578" s="3" t="s">
        <v>37</v>
      </c>
      <c r="E1578" s="3">
        <v>3</v>
      </c>
      <c r="F1578" s="12">
        <v>222154</v>
      </c>
    </row>
    <row r="1579" spans="1:6" x14ac:dyDescent="0.25">
      <c r="A1579" s="3" t="s">
        <v>62</v>
      </c>
      <c r="B1579" s="3" t="str">
        <f>IFERROR(INDEX(Clients[Client_Name],MATCH(Table2[[#This Row],[Client_Code]],Clients[Client_Code],0)),"")</f>
        <v>LO VALLEDOR</v>
      </c>
      <c r="C1579" s="3">
        <v>1054</v>
      </c>
      <c r="D1579" s="3" t="s">
        <v>37</v>
      </c>
      <c r="E1579" s="3">
        <v>3</v>
      </c>
      <c r="F1579" s="12">
        <v>602829</v>
      </c>
    </row>
    <row r="1580" spans="1:6" x14ac:dyDescent="0.25">
      <c r="A1580" s="3" t="s">
        <v>62</v>
      </c>
      <c r="B1580" s="3" t="str">
        <f>IFERROR(INDEX(Clients[Client_Name],MATCH(Table2[[#This Row],[Client_Code]],Clients[Client_Code],0)),"")</f>
        <v>LO VALLEDOR</v>
      </c>
      <c r="C1580" s="3">
        <v>1054</v>
      </c>
      <c r="D1580" s="3" t="s">
        <v>38</v>
      </c>
      <c r="E1580" s="3">
        <v>3</v>
      </c>
      <c r="F1580" s="12">
        <v>118527</v>
      </c>
    </row>
    <row r="1581" spans="1:6" x14ac:dyDescent="0.25">
      <c r="A1581" s="3" t="s">
        <v>62</v>
      </c>
      <c r="B1581" s="3" t="str">
        <f>IFERROR(INDEX(Clients[Client_Name],MATCH(Table2[[#This Row],[Client_Code]],Clients[Client_Code],0)),"")</f>
        <v>LO VALLEDOR</v>
      </c>
      <c r="C1581" s="3">
        <v>1054</v>
      </c>
      <c r="D1581" s="3" t="s">
        <v>148</v>
      </c>
      <c r="E1581" s="3">
        <v>3</v>
      </c>
      <c r="F1581" s="12">
        <v>29686098</v>
      </c>
    </row>
    <row r="1582" spans="1:6" x14ac:dyDescent="0.25">
      <c r="A1582" s="3" t="s">
        <v>62</v>
      </c>
      <c r="B1582" s="3" t="str">
        <f>IFERROR(INDEX(Clients[Client_Name],MATCH(Table2[[#This Row],[Client_Code]],Clients[Client_Code],0)),"")</f>
        <v>LO VALLEDOR</v>
      </c>
      <c r="C1582" s="3">
        <v>1054</v>
      </c>
      <c r="D1582" s="3" t="s">
        <v>37</v>
      </c>
      <c r="E1582" s="3">
        <v>3</v>
      </c>
      <c r="F1582" s="12">
        <v>2787552</v>
      </c>
    </row>
    <row r="1583" spans="1:6" x14ac:dyDescent="0.25">
      <c r="A1583" s="3" t="s">
        <v>62</v>
      </c>
      <c r="B1583" s="3" t="str">
        <f>IFERROR(INDEX(Clients[Client_Name],MATCH(Table2[[#This Row],[Client_Code]],Clients[Client_Code],0)),"")</f>
        <v>LO VALLEDOR</v>
      </c>
      <c r="C1583" s="3">
        <v>1054</v>
      </c>
      <c r="D1583" s="3" t="s">
        <v>148</v>
      </c>
      <c r="E1583" s="3">
        <v>3</v>
      </c>
      <c r="F1583" s="12">
        <v>1434401</v>
      </c>
    </row>
    <row r="1584" spans="1:6" x14ac:dyDescent="0.25">
      <c r="A1584" s="3" t="s">
        <v>62</v>
      </c>
      <c r="B1584" s="3" t="str">
        <f>IFERROR(INDEX(Clients[Client_Name],MATCH(Table2[[#This Row],[Client_Code]],Clients[Client_Code],0)),"")</f>
        <v>LO VALLEDOR</v>
      </c>
      <c r="C1584" s="3">
        <v>1054</v>
      </c>
      <c r="D1584" s="3" t="s">
        <v>148</v>
      </c>
      <c r="E1584" s="3">
        <v>3</v>
      </c>
      <c r="F1584" s="12">
        <v>1434401</v>
      </c>
    </row>
    <row r="1585" spans="1:6" x14ac:dyDescent="0.25">
      <c r="A1585" s="3" t="s">
        <v>62</v>
      </c>
      <c r="B1585" s="3" t="str">
        <f>IFERROR(INDEX(Clients[Client_Name],MATCH(Table2[[#This Row],[Client_Code]],Clients[Client_Code],0)),"")</f>
        <v>LO VALLEDOR</v>
      </c>
      <c r="C1585" s="3">
        <v>1054</v>
      </c>
      <c r="D1585" s="3" t="s">
        <v>37</v>
      </c>
      <c r="E1585" s="3">
        <v>3</v>
      </c>
      <c r="F1585" s="12">
        <v>701801</v>
      </c>
    </row>
    <row r="1586" spans="1:6" x14ac:dyDescent="0.25">
      <c r="A1586" s="3" t="s">
        <v>62</v>
      </c>
      <c r="B1586" s="3" t="str">
        <f>IFERROR(INDEX(Clients[Client_Name],MATCH(Table2[[#This Row],[Client_Code]],Clients[Client_Code],0)),"")</f>
        <v>LO VALLEDOR</v>
      </c>
      <c r="C1586" s="3">
        <v>1054</v>
      </c>
      <c r="D1586" s="3" t="s">
        <v>37</v>
      </c>
      <c r="E1586" s="3">
        <v>3</v>
      </c>
      <c r="F1586" s="12">
        <v>296206</v>
      </c>
    </row>
    <row r="1587" spans="1:6" x14ac:dyDescent="0.25">
      <c r="A1587" s="3" t="s">
        <v>62</v>
      </c>
      <c r="B1587" s="3" t="str">
        <f>IFERROR(INDEX(Clients[Client_Name],MATCH(Table2[[#This Row],[Client_Code]],Clients[Client_Code],0)),"")</f>
        <v>LO VALLEDOR</v>
      </c>
      <c r="C1587" s="3">
        <v>1054</v>
      </c>
      <c r="D1587" s="3" t="s">
        <v>37</v>
      </c>
      <c r="E1587" s="3">
        <v>3</v>
      </c>
      <c r="F1587" s="12">
        <v>298420</v>
      </c>
    </row>
    <row r="1588" spans="1:6" x14ac:dyDescent="0.25">
      <c r="A1588" s="3" t="s">
        <v>62</v>
      </c>
      <c r="B1588" s="3" t="str">
        <f>IFERROR(INDEX(Clients[Client_Name],MATCH(Table2[[#This Row],[Client_Code]],Clients[Client_Code],0)),"")</f>
        <v>LO VALLEDOR</v>
      </c>
      <c r="C1588" s="3">
        <v>1054</v>
      </c>
      <c r="D1588" s="3" t="s">
        <v>38</v>
      </c>
      <c r="E1588" s="3">
        <v>3</v>
      </c>
      <c r="F1588" s="12">
        <v>512959</v>
      </c>
    </row>
    <row r="1589" spans="1:6" x14ac:dyDescent="0.25">
      <c r="A1589" s="3" t="s">
        <v>32</v>
      </c>
      <c r="B1589" s="3" t="str">
        <f>IFERROR(INDEX(Clients[Client_Name],MATCH(Table2[[#This Row],[Client_Code]],Clients[Client_Code],0)),"")</f>
        <v>SUSARON</v>
      </c>
      <c r="C1589" s="3">
        <v>43</v>
      </c>
      <c r="D1589" s="3" t="s">
        <v>148</v>
      </c>
      <c r="E1589" s="3">
        <v>1</v>
      </c>
      <c r="F1589" s="12">
        <v>0</v>
      </c>
    </row>
    <row r="1590" spans="1:6" x14ac:dyDescent="0.25">
      <c r="A1590" s="3" t="s">
        <v>32</v>
      </c>
      <c r="B1590" s="3" t="str">
        <f>IFERROR(INDEX(Clients[Client_Name],MATCH(Table2[[#This Row],[Client_Code]],Clients[Client_Code],0)),"")</f>
        <v>SUSARON</v>
      </c>
      <c r="C1590" s="3">
        <v>43</v>
      </c>
      <c r="D1590" s="3" t="s">
        <v>148</v>
      </c>
      <c r="E1590" s="3">
        <v>2</v>
      </c>
      <c r="F1590" s="12">
        <v>0</v>
      </c>
    </row>
    <row r="1591" spans="1:6" x14ac:dyDescent="0.25">
      <c r="A1591" s="3" t="s">
        <v>32</v>
      </c>
      <c r="B1591" s="3" t="str">
        <f>IFERROR(INDEX(Clients[Client_Name],MATCH(Table2[[#This Row],[Client_Code]],Clients[Client_Code],0)),"")</f>
        <v>SUSARON</v>
      </c>
      <c r="C1591" s="3">
        <v>43</v>
      </c>
      <c r="D1591" s="3" t="s">
        <v>148</v>
      </c>
      <c r="E1591" s="3">
        <v>3</v>
      </c>
      <c r="F1591" s="12">
        <v>0</v>
      </c>
    </row>
    <row r="1592" spans="1:6" x14ac:dyDescent="0.25">
      <c r="A1592" s="3" t="s">
        <v>32</v>
      </c>
      <c r="B1592" s="3" t="str">
        <f>IFERROR(INDEX(Clients[Client_Name],MATCH(Table2[[#This Row],[Client_Code]],Clients[Client_Code],0)),"")</f>
        <v>SUSARON</v>
      </c>
      <c r="C1592" s="3">
        <v>43</v>
      </c>
      <c r="D1592" s="3" t="s">
        <v>148</v>
      </c>
      <c r="E1592" s="3">
        <v>4</v>
      </c>
      <c r="F1592" s="12">
        <v>0</v>
      </c>
    </row>
    <row r="1593" spans="1:6" x14ac:dyDescent="0.25">
      <c r="A1593" s="3" t="s">
        <v>32</v>
      </c>
      <c r="B1593" s="3" t="str">
        <f>IFERROR(INDEX(Clients[Client_Name],MATCH(Table2[[#This Row],[Client_Code]],Clients[Client_Code],0)),"")</f>
        <v>SUSARON</v>
      </c>
      <c r="C1593" s="3">
        <v>43</v>
      </c>
      <c r="D1593" s="3" t="s">
        <v>148</v>
      </c>
      <c r="E1593" s="3">
        <v>5</v>
      </c>
      <c r="F1593" s="12">
        <v>0</v>
      </c>
    </row>
    <row r="1594" spans="1:6" x14ac:dyDescent="0.25">
      <c r="A1594" s="3" t="s">
        <v>32</v>
      </c>
      <c r="B1594" s="3" t="str">
        <f>IFERROR(INDEX(Clients[Client_Name],MATCH(Table2[[#This Row],[Client_Code]],Clients[Client_Code],0)),"")</f>
        <v>SUSARON</v>
      </c>
      <c r="C1594" s="3">
        <v>43</v>
      </c>
      <c r="D1594" s="3" t="s">
        <v>148</v>
      </c>
      <c r="E1594" s="3">
        <v>6</v>
      </c>
      <c r="F1594" s="12">
        <v>0</v>
      </c>
    </row>
    <row r="1595" spans="1:6" x14ac:dyDescent="0.25">
      <c r="A1595" s="3" t="s">
        <v>32</v>
      </c>
      <c r="B1595" s="3" t="str">
        <f>IFERROR(INDEX(Clients[Client_Name],MATCH(Table2[[#This Row],[Client_Code]],Clients[Client_Code],0)),"")</f>
        <v>SUSARON</v>
      </c>
      <c r="C1595" s="3">
        <v>43</v>
      </c>
      <c r="D1595" s="3" t="s">
        <v>148</v>
      </c>
      <c r="E1595" s="3">
        <v>7</v>
      </c>
      <c r="F1595" s="12">
        <v>0</v>
      </c>
    </row>
    <row r="1596" spans="1:6" x14ac:dyDescent="0.25">
      <c r="A1596" s="3" t="s">
        <v>32</v>
      </c>
      <c r="B1596" s="3" t="str">
        <f>IFERROR(INDEX(Clients[Client_Name],MATCH(Table2[[#This Row],[Client_Code]],Clients[Client_Code],0)),"")</f>
        <v>SUSARON</v>
      </c>
      <c r="C1596" s="3">
        <v>43</v>
      </c>
      <c r="D1596" s="3" t="s">
        <v>148</v>
      </c>
      <c r="E1596" s="3">
        <v>8</v>
      </c>
      <c r="F1596" s="12">
        <v>1973516</v>
      </c>
    </row>
    <row r="1597" spans="1:6" x14ac:dyDescent="0.25">
      <c r="A1597" s="3" t="s">
        <v>32</v>
      </c>
      <c r="B1597" s="3" t="str">
        <f>IFERROR(INDEX(Clients[Client_Name],MATCH(Table2[[#This Row],[Client_Code]],Clients[Client_Code],0)),"")</f>
        <v>SUSARON</v>
      </c>
      <c r="C1597" s="3">
        <v>43</v>
      </c>
      <c r="D1597" s="3" t="s">
        <v>148</v>
      </c>
      <c r="E1597" s="3">
        <v>9</v>
      </c>
      <c r="F1597" s="12">
        <v>0</v>
      </c>
    </row>
    <row r="1598" spans="1:6" x14ac:dyDescent="0.25">
      <c r="A1598" s="3" t="s">
        <v>32</v>
      </c>
      <c r="B1598" s="3" t="str">
        <f>IFERROR(INDEX(Clients[Client_Name],MATCH(Table2[[#This Row],[Client_Code]],Clients[Client_Code],0)),"")</f>
        <v>SUSARON</v>
      </c>
      <c r="C1598" s="3">
        <v>43</v>
      </c>
      <c r="D1598" s="3" t="s">
        <v>148</v>
      </c>
      <c r="E1598" s="3">
        <v>10</v>
      </c>
      <c r="F1598" s="12">
        <v>0</v>
      </c>
    </row>
    <row r="1599" spans="1:6" x14ac:dyDescent="0.25">
      <c r="A1599" s="3" t="s">
        <v>32</v>
      </c>
      <c r="B1599" s="3" t="str">
        <f>IFERROR(INDEX(Clients[Client_Name],MATCH(Table2[[#This Row],[Client_Code]],Clients[Client_Code],0)),"")</f>
        <v>SUSARON</v>
      </c>
      <c r="C1599" s="3">
        <v>43</v>
      </c>
      <c r="D1599" s="3" t="s">
        <v>148</v>
      </c>
      <c r="E1599" s="3">
        <v>11</v>
      </c>
      <c r="F1599" s="12">
        <v>0</v>
      </c>
    </row>
    <row r="1600" spans="1:6" x14ac:dyDescent="0.25">
      <c r="A1600" s="3" t="s">
        <v>32</v>
      </c>
      <c r="B1600" s="3" t="str">
        <f>IFERROR(INDEX(Clients[Client_Name],MATCH(Table2[[#This Row],[Client_Code]],Clients[Client_Code],0)),"")</f>
        <v>SUSARON</v>
      </c>
      <c r="C1600" s="3">
        <v>43</v>
      </c>
      <c r="D1600" s="3" t="s">
        <v>148</v>
      </c>
      <c r="E1600" s="3">
        <v>12</v>
      </c>
      <c r="F1600" s="12">
        <v>0</v>
      </c>
    </row>
    <row r="1601" spans="1:6" x14ac:dyDescent="0.25">
      <c r="A1601" s="3" t="s">
        <v>32</v>
      </c>
      <c r="B1601" s="3" t="str">
        <f>IFERROR(INDEX(Clients[Client_Name],MATCH(Table2[[#This Row],[Client_Code]],Clients[Client_Code],0)),"")</f>
        <v>TECNOLOGIA Y ALIMENTOS</v>
      </c>
      <c r="C1601" s="3">
        <v>2</v>
      </c>
      <c r="D1601" s="3" t="s">
        <v>148</v>
      </c>
      <c r="E1601" s="3">
        <v>1</v>
      </c>
      <c r="F1601" s="12">
        <v>0</v>
      </c>
    </row>
    <row r="1602" spans="1:6" x14ac:dyDescent="0.25">
      <c r="A1602" s="3" t="s">
        <v>32</v>
      </c>
      <c r="B1602" s="3" t="str">
        <f>IFERROR(INDEX(Clients[Client_Name],MATCH(Table2[[#This Row],[Client_Code]],Clients[Client_Code],0)),"")</f>
        <v>TECNOLOGIA Y ALIMENTOS</v>
      </c>
      <c r="C1602" s="3">
        <v>2</v>
      </c>
      <c r="D1602" s="3" t="s">
        <v>148</v>
      </c>
      <c r="E1602" s="3">
        <v>2</v>
      </c>
      <c r="F1602" s="12">
        <v>0</v>
      </c>
    </row>
    <row r="1603" spans="1:6" x14ac:dyDescent="0.25">
      <c r="A1603" s="3" t="s">
        <v>32</v>
      </c>
      <c r="B1603" s="3" t="str">
        <f>IFERROR(INDEX(Clients[Client_Name],MATCH(Table2[[#This Row],[Client_Code]],Clients[Client_Code],0)),"")</f>
        <v>TECNOLOGIA Y ALIMENTOS</v>
      </c>
      <c r="C1603" s="3">
        <v>2</v>
      </c>
      <c r="D1603" s="3" t="s">
        <v>148</v>
      </c>
      <c r="E1603" s="3">
        <v>3</v>
      </c>
      <c r="F1603" s="12">
        <v>0</v>
      </c>
    </row>
    <row r="1604" spans="1:6" x14ac:dyDescent="0.25">
      <c r="A1604" s="3" t="s">
        <v>32</v>
      </c>
      <c r="B1604" s="3" t="str">
        <f>IFERROR(INDEX(Clients[Client_Name],MATCH(Table2[[#This Row],[Client_Code]],Clients[Client_Code],0)),"")</f>
        <v>TECNOLOGIA Y ALIMENTOS</v>
      </c>
      <c r="C1604" s="3">
        <v>2</v>
      </c>
      <c r="D1604" s="3" t="s">
        <v>148</v>
      </c>
      <c r="E1604" s="3">
        <v>4</v>
      </c>
      <c r="F1604" s="12">
        <v>0</v>
      </c>
    </row>
    <row r="1605" spans="1:6" x14ac:dyDescent="0.25">
      <c r="A1605" s="3" t="s">
        <v>32</v>
      </c>
      <c r="B1605" s="3" t="str">
        <f>IFERROR(INDEX(Clients[Client_Name],MATCH(Table2[[#This Row],[Client_Code]],Clients[Client_Code],0)),"")</f>
        <v>TECNOLOGIA Y ALIMENTOS</v>
      </c>
      <c r="C1605" s="3">
        <v>2</v>
      </c>
      <c r="D1605" s="3" t="s">
        <v>148</v>
      </c>
      <c r="E1605" s="3">
        <v>5</v>
      </c>
      <c r="F1605" s="12">
        <v>0</v>
      </c>
    </row>
    <row r="1606" spans="1:6" x14ac:dyDescent="0.25">
      <c r="A1606" s="3" t="s">
        <v>32</v>
      </c>
      <c r="B1606" s="3" t="str">
        <f>IFERROR(INDEX(Clients[Client_Name],MATCH(Table2[[#This Row],[Client_Code]],Clients[Client_Code],0)),"")</f>
        <v>TECNOLOGIA Y ALIMENTOS</v>
      </c>
      <c r="C1606" s="3">
        <v>2</v>
      </c>
      <c r="D1606" s="3" t="s">
        <v>148</v>
      </c>
      <c r="E1606" s="3">
        <v>6</v>
      </c>
      <c r="F1606" s="12">
        <v>0</v>
      </c>
    </row>
    <row r="1607" spans="1:6" x14ac:dyDescent="0.25">
      <c r="A1607" s="3" t="s">
        <v>32</v>
      </c>
      <c r="B1607" s="3" t="str">
        <f>IFERROR(INDEX(Clients[Client_Name],MATCH(Table2[[#This Row],[Client_Code]],Clients[Client_Code],0)),"")</f>
        <v>TECNOLOGIA Y ALIMENTOS</v>
      </c>
      <c r="C1607" s="3">
        <v>2</v>
      </c>
      <c r="D1607" s="3" t="s">
        <v>148</v>
      </c>
      <c r="E1607" s="3">
        <v>7</v>
      </c>
      <c r="F1607" s="12">
        <v>0</v>
      </c>
    </row>
    <row r="1608" spans="1:6" x14ac:dyDescent="0.25">
      <c r="A1608" s="3" t="s">
        <v>32</v>
      </c>
      <c r="B1608" s="3" t="str">
        <f>IFERROR(INDEX(Clients[Client_Name],MATCH(Table2[[#This Row],[Client_Code]],Clients[Client_Code],0)),"")</f>
        <v>TECNOLOGIA Y ALIMENTOS</v>
      </c>
      <c r="C1608" s="3">
        <v>2</v>
      </c>
      <c r="D1608" s="3" t="s">
        <v>148</v>
      </c>
      <c r="E1608" s="3">
        <v>8</v>
      </c>
      <c r="F1608" s="12">
        <v>0</v>
      </c>
    </row>
    <row r="1609" spans="1:6" x14ac:dyDescent="0.25">
      <c r="A1609" s="3" t="s">
        <v>32</v>
      </c>
      <c r="B1609" s="3" t="str">
        <f>IFERROR(INDEX(Clients[Client_Name],MATCH(Table2[[#This Row],[Client_Code]],Clients[Client_Code],0)),"")</f>
        <v>TECNOLOGIA Y ALIMENTOS</v>
      </c>
      <c r="C1609" s="3">
        <v>2</v>
      </c>
      <c r="D1609" s="3" t="s">
        <v>148</v>
      </c>
      <c r="E1609" s="3">
        <v>10</v>
      </c>
      <c r="F1609" s="12">
        <v>0</v>
      </c>
    </row>
    <row r="1610" spans="1:6" x14ac:dyDescent="0.25">
      <c r="A1610" s="3" t="s">
        <v>32</v>
      </c>
      <c r="B1610" s="3" t="str">
        <f>IFERROR(INDEX(Clients[Client_Name],MATCH(Table2[[#This Row],[Client_Code]],Clients[Client_Code],0)),"")</f>
        <v>TECNOLOGIA Y ALIMENTOS</v>
      </c>
      <c r="C1610" s="3">
        <v>2</v>
      </c>
      <c r="D1610" s="3" t="s">
        <v>148</v>
      </c>
      <c r="E1610" s="3">
        <v>11</v>
      </c>
      <c r="F1610" s="12">
        <v>0</v>
      </c>
    </row>
    <row r="1611" spans="1:6" x14ac:dyDescent="0.25">
      <c r="A1611" s="3" t="s">
        <v>32</v>
      </c>
      <c r="B1611" s="3" t="str">
        <f>IFERROR(INDEX(Clients[Client_Name],MATCH(Table2[[#This Row],[Client_Code]],Clients[Client_Code],0)),"")</f>
        <v>TECNOLOGIA Y ALIMENTOS</v>
      </c>
      <c r="C1611" s="3">
        <v>2</v>
      </c>
      <c r="D1611" s="3" t="s">
        <v>148</v>
      </c>
      <c r="E1611" s="3">
        <v>12</v>
      </c>
      <c r="F1611" s="12">
        <v>0</v>
      </c>
    </row>
    <row r="1612" spans="1:6" x14ac:dyDescent="0.25">
      <c r="A1612" s="3" t="s">
        <v>32</v>
      </c>
      <c r="B1612" s="3" t="str">
        <f>IFERROR(INDEX(Clients[Client_Name],MATCH(Table2[[#This Row],[Client_Code]],Clients[Client_Code],0)),"")</f>
        <v>TOTTUS</v>
      </c>
      <c r="C1612" s="3">
        <v>44</v>
      </c>
      <c r="D1612" s="3" t="s">
        <v>148</v>
      </c>
      <c r="E1612" s="3">
        <v>1</v>
      </c>
      <c r="F1612" s="12">
        <v>0</v>
      </c>
    </row>
    <row r="1613" spans="1:6" x14ac:dyDescent="0.25">
      <c r="A1613" s="3" t="s">
        <v>32</v>
      </c>
      <c r="B1613" s="3" t="str">
        <f>IFERROR(INDEX(Clients[Client_Name],MATCH(Table2[[#This Row],[Client_Code]],Clients[Client_Code],0)),"")</f>
        <v>TOTTUS</v>
      </c>
      <c r="C1613" s="3">
        <v>44</v>
      </c>
      <c r="D1613" s="3" t="s">
        <v>148</v>
      </c>
      <c r="E1613" s="3">
        <v>2</v>
      </c>
      <c r="F1613" s="12">
        <v>0</v>
      </c>
    </row>
    <row r="1614" spans="1:6" x14ac:dyDescent="0.25">
      <c r="A1614" s="3" t="s">
        <v>32</v>
      </c>
      <c r="B1614" s="3" t="str">
        <f>IFERROR(INDEX(Clients[Client_Name],MATCH(Table2[[#This Row],[Client_Code]],Clients[Client_Code],0)),"")</f>
        <v>TOTTUS</v>
      </c>
      <c r="C1614" s="3">
        <v>44</v>
      </c>
      <c r="D1614" s="3" t="s">
        <v>148</v>
      </c>
      <c r="E1614" s="3">
        <v>3</v>
      </c>
      <c r="F1614" s="12">
        <v>0</v>
      </c>
    </row>
    <row r="1615" spans="1:6" x14ac:dyDescent="0.25">
      <c r="A1615" s="3" t="s">
        <v>32</v>
      </c>
      <c r="B1615" s="3" t="str">
        <f>IFERROR(INDEX(Clients[Client_Name],MATCH(Table2[[#This Row],[Client_Code]],Clients[Client_Code],0)),"")</f>
        <v>TOTTUS</v>
      </c>
      <c r="C1615" s="3">
        <v>44</v>
      </c>
      <c r="D1615" s="3" t="s">
        <v>148</v>
      </c>
      <c r="E1615" s="3">
        <v>4</v>
      </c>
      <c r="F1615" s="12">
        <v>0</v>
      </c>
    </row>
    <row r="1616" spans="1:6" x14ac:dyDescent="0.25">
      <c r="A1616" s="3" t="s">
        <v>32</v>
      </c>
      <c r="B1616" s="3" t="str">
        <f>IFERROR(INDEX(Clients[Client_Name],MATCH(Table2[[#This Row],[Client_Code]],Clients[Client_Code],0)),"")</f>
        <v>TOTTUS</v>
      </c>
      <c r="C1616" s="3">
        <v>44</v>
      </c>
      <c r="D1616" s="3" t="s">
        <v>148</v>
      </c>
      <c r="E1616" s="3">
        <v>5</v>
      </c>
      <c r="F1616" s="12">
        <v>0</v>
      </c>
    </row>
    <row r="1617" spans="1:6" x14ac:dyDescent="0.25">
      <c r="A1617" s="3" t="s">
        <v>32</v>
      </c>
      <c r="B1617" s="3" t="str">
        <f>IFERROR(INDEX(Clients[Client_Name],MATCH(Table2[[#This Row],[Client_Code]],Clients[Client_Code],0)),"")</f>
        <v>TOTTUS</v>
      </c>
      <c r="C1617" s="3">
        <v>44</v>
      </c>
      <c r="D1617" s="3" t="s">
        <v>148</v>
      </c>
      <c r="E1617" s="3">
        <v>6</v>
      </c>
      <c r="F1617" s="12">
        <v>0</v>
      </c>
    </row>
    <row r="1618" spans="1:6" x14ac:dyDescent="0.25">
      <c r="A1618" s="3" t="s">
        <v>32</v>
      </c>
      <c r="B1618" s="3" t="str">
        <f>IFERROR(INDEX(Clients[Client_Name],MATCH(Table2[[#This Row],[Client_Code]],Clients[Client_Code],0)),"")</f>
        <v>TOTTUS</v>
      </c>
      <c r="C1618" s="3">
        <v>44</v>
      </c>
      <c r="D1618" s="3" t="s">
        <v>148</v>
      </c>
      <c r="E1618" s="3">
        <v>7</v>
      </c>
      <c r="F1618" s="12">
        <v>0</v>
      </c>
    </row>
    <row r="1619" spans="1:6" x14ac:dyDescent="0.25">
      <c r="A1619" s="3" t="s">
        <v>32</v>
      </c>
      <c r="B1619" s="3" t="str">
        <f>IFERROR(INDEX(Clients[Client_Name],MATCH(Table2[[#This Row],[Client_Code]],Clients[Client_Code],0)),"")</f>
        <v>TOTTUS</v>
      </c>
      <c r="C1619" s="3">
        <v>44</v>
      </c>
      <c r="D1619" s="3" t="s">
        <v>148</v>
      </c>
      <c r="E1619" s="3">
        <v>8</v>
      </c>
      <c r="F1619" s="12">
        <v>0</v>
      </c>
    </row>
    <row r="1620" spans="1:6" x14ac:dyDescent="0.25">
      <c r="A1620" s="3" t="s">
        <v>32</v>
      </c>
      <c r="B1620" s="3" t="str">
        <f>IFERROR(INDEX(Clients[Client_Name],MATCH(Table2[[#This Row],[Client_Code]],Clients[Client_Code],0)),"")</f>
        <v>TOTTUS</v>
      </c>
      <c r="C1620" s="3">
        <v>44</v>
      </c>
      <c r="D1620" s="3" t="s">
        <v>148</v>
      </c>
      <c r="E1620" s="3">
        <v>9</v>
      </c>
      <c r="F1620" s="12">
        <v>0</v>
      </c>
    </row>
    <row r="1621" spans="1:6" x14ac:dyDescent="0.25">
      <c r="A1621" s="3" t="s">
        <v>32</v>
      </c>
      <c r="B1621" s="3" t="str">
        <f>IFERROR(INDEX(Clients[Client_Name],MATCH(Table2[[#This Row],[Client_Code]],Clients[Client_Code],0)),"")</f>
        <v>TOTTUS</v>
      </c>
      <c r="C1621" s="3">
        <v>44</v>
      </c>
      <c r="D1621" s="3" t="s">
        <v>148</v>
      </c>
      <c r="E1621" s="3">
        <v>10</v>
      </c>
      <c r="F1621" s="12">
        <v>0</v>
      </c>
    </row>
    <row r="1622" spans="1:6" x14ac:dyDescent="0.25">
      <c r="A1622" s="3" t="s">
        <v>32</v>
      </c>
      <c r="B1622" s="3" t="str">
        <f>IFERROR(INDEX(Clients[Client_Name],MATCH(Table2[[#This Row],[Client_Code]],Clients[Client_Code],0)),"")</f>
        <v>TOTTUS</v>
      </c>
      <c r="C1622" s="3">
        <v>44</v>
      </c>
      <c r="D1622" s="3" t="s">
        <v>148</v>
      </c>
      <c r="E1622" s="3">
        <v>11</v>
      </c>
      <c r="F1622" s="12">
        <v>0</v>
      </c>
    </row>
    <row r="1623" spans="1:6" x14ac:dyDescent="0.25">
      <c r="A1623" s="3" t="s">
        <v>32</v>
      </c>
      <c r="B1623" s="3" t="str">
        <f>IFERROR(INDEX(Clients[Client_Name],MATCH(Table2[[#This Row],[Client_Code]],Clients[Client_Code],0)),"")</f>
        <v>TOTTUS</v>
      </c>
      <c r="C1623" s="3">
        <v>44</v>
      </c>
      <c r="D1623" s="3" t="s">
        <v>148</v>
      </c>
      <c r="E1623" s="3">
        <v>12</v>
      </c>
      <c r="F1623" s="12">
        <v>0</v>
      </c>
    </row>
    <row r="1624" spans="1:6" x14ac:dyDescent="0.25">
      <c r="A1624" s="3" t="s">
        <v>32</v>
      </c>
      <c r="B1624" s="3" t="str">
        <f>IFERROR(INDEX(Clients[Client_Name],MATCH(Table2[[#This Row],[Client_Code]],Clients[Client_Code],0)),"")</f>
        <v>TRENDY</v>
      </c>
      <c r="C1624" s="3">
        <v>45</v>
      </c>
      <c r="D1624" s="3" t="s">
        <v>148</v>
      </c>
      <c r="E1624" s="3">
        <v>1</v>
      </c>
      <c r="F1624" s="12">
        <v>0</v>
      </c>
    </row>
    <row r="1625" spans="1:6" x14ac:dyDescent="0.25">
      <c r="A1625" s="3" t="s">
        <v>32</v>
      </c>
      <c r="B1625" s="3" t="str">
        <f>IFERROR(INDEX(Clients[Client_Name],MATCH(Table2[[#This Row],[Client_Code]],Clients[Client_Code],0)),"")</f>
        <v>TRENDY</v>
      </c>
      <c r="C1625" s="3">
        <v>45</v>
      </c>
      <c r="D1625" s="3" t="s">
        <v>148</v>
      </c>
      <c r="E1625" s="3">
        <v>2</v>
      </c>
      <c r="F1625" s="12">
        <v>0</v>
      </c>
    </row>
    <row r="1626" spans="1:6" x14ac:dyDescent="0.25">
      <c r="A1626" s="3" t="s">
        <v>32</v>
      </c>
      <c r="B1626" s="3" t="str">
        <f>IFERROR(INDEX(Clients[Client_Name],MATCH(Table2[[#This Row],[Client_Code]],Clients[Client_Code],0)),"")</f>
        <v>TRENDY</v>
      </c>
      <c r="C1626" s="3">
        <v>45</v>
      </c>
      <c r="D1626" s="3" t="s">
        <v>148</v>
      </c>
      <c r="E1626" s="3">
        <v>3</v>
      </c>
      <c r="F1626" s="12">
        <v>0</v>
      </c>
    </row>
    <row r="1627" spans="1:6" x14ac:dyDescent="0.25">
      <c r="A1627" s="3" t="s">
        <v>32</v>
      </c>
      <c r="B1627" s="3" t="str">
        <f>IFERROR(INDEX(Clients[Client_Name],MATCH(Table2[[#This Row],[Client_Code]],Clients[Client_Code],0)),"")</f>
        <v>TRENDY</v>
      </c>
      <c r="C1627" s="3">
        <v>45</v>
      </c>
      <c r="D1627" s="3" t="s">
        <v>148</v>
      </c>
      <c r="E1627" s="3">
        <v>4</v>
      </c>
      <c r="F1627" s="12">
        <v>0</v>
      </c>
    </row>
    <row r="1628" spans="1:6" x14ac:dyDescent="0.25">
      <c r="A1628" s="3" t="s">
        <v>32</v>
      </c>
      <c r="B1628" s="3" t="str">
        <f>IFERROR(INDEX(Clients[Client_Name],MATCH(Table2[[#This Row],[Client_Code]],Clients[Client_Code],0)),"")</f>
        <v>TRENDY</v>
      </c>
      <c r="C1628" s="3">
        <v>45</v>
      </c>
      <c r="D1628" s="3" t="s">
        <v>148</v>
      </c>
      <c r="E1628" s="3">
        <v>5</v>
      </c>
      <c r="F1628" s="12">
        <v>0</v>
      </c>
    </row>
    <row r="1629" spans="1:6" x14ac:dyDescent="0.25">
      <c r="A1629" s="3" t="s">
        <v>32</v>
      </c>
      <c r="B1629" s="3" t="str">
        <f>IFERROR(INDEX(Clients[Client_Name],MATCH(Table2[[#This Row],[Client_Code]],Clients[Client_Code],0)),"")</f>
        <v>TRENDY</v>
      </c>
      <c r="C1629" s="3">
        <v>45</v>
      </c>
      <c r="D1629" s="3" t="s">
        <v>148</v>
      </c>
      <c r="E1629" s="3">
        <v>8</v>
      </c>
      <c r="F1629" s="12">
        <v>0</v>
      </c>
    </row>
    <row r="1630" spans="1:6" x14ac:dyDescent="0.25">
      <c r="A1630" s="3" t="s">
        <v>32</v>
      </c>
      <c r="B1630" s="3" t="str">
        <f>IFERROR(INDEX(Clients[Client_Name],MATCH(Table2[[#This Row],[Client_Code]],Clients[Client_Code],0)),"")</f>
        <v>TRENDY</v>
      </c>
      <c r="C1630" s="3">
        <v>45</v>
      </c>
      <c r="D1630" s="3" t="s">
        <v>148</v>
      </c>
      <c r="E1630" s="3">
        <v>9</v>
      </c>
      <c r="F1630" s="12">
        <v>0</v>
      </c>
    </row>
    <row r="1631" spans="1:6" x14ac:dyDescent="0.25">
      <c r="A1631" s="3" t="s">
        <v>32</v>
      </c>
      <c r="B1631" s="3" t="str">
        <f>IFERROR(INDEX(Clients[Client_Name],MATCH(Table2[[#This Row],[Client_Code]],Clients[Client_Code],0)),"")</f>
        <v>TRENDY</v>
      </c>
      <c r="C1631" s="3">
        <v>45</v>
      </c>
      <c r="D1631" s="3" t="s">
        <v>148</v>
      </c>
      <c r="E1631" s="3">
        <v>10</v>
      </c>
      <c r="F1631" s="12">
        <v>0</v>
      </c>
    </row>
    <row r="1632" spans="1:6" x14ac:dyDescent="0.25">
      <c r="A1632" s="3" t="s">
        <v>32</v>
      </c>
      <c r="B1632" s="3" t="str">
        <f>IFERROR(INDEX(Clients[Client_Name],MATCH(Table2[[#This Row],[Client_Code]],Clients[Client_Code],0)),"")</f>
        <v>TRENDY</v>
      </c>
      <c r="C1632" s="3">
        <v>45</v>
      </c>
      <c r="D1632" s="3" t="s">
        <v>148</v>
      </c>
      <c r="E1632" s="3">
        <v>11</v>
      </c>
      <c r="F1632" s="12">
        <v>0</v>
      </c>
    </row>
    <row r="1633" spans="1:6" x14ac:dyDescent="0.25">
      <c r="A1633" s="3" t="s">
        <v>32</v>
      </c>
      <c r="B1633" s="3" t="str">
        <f>IFERROR(INDEX(Clients[Client_Name],MATCH(Table2[[#This Row],[Client_Code]],Clients[Client_Code],0)),"")</f>
        <v>TRENDY</v>
      </c>
      <c r="C1633" s="3">
        <v>45</v>
      </c>
      <c r="D1633" s="3" t="s">
        <v>148</v>
      </c>
      <c r="E1633" s="3">
        <v>12</v>
      </c>
      <c r="F1633" s="12">
        <v>0</v>
      </c>
    </row>
    <row r="1634" spans="1:6" x14ac:dyDescent="0.25">
      <c r="A1634" s="3" t="s">
        <v>32</v>
      </c>
      <c r="B1634" s="3" t="str">
        <f>IFERROR(INDEX(Clients[Client_Name],MATCH(Table2[[#This Row],[Client_Code]],Clients[Client_Code],0)),"")</f>
        <v>VITAL JUGOS</v>
      </c>
      <c r="C1634" s="3">
        <v>48</v>
      </c>
      <c r="D1634" s="3" t="s">
        <v>148</v>
      </c>
      <c r="E1634" s="3">
        <v>1</v>
      </c>
      <c r="F1634" s="12">
        <v>0</v>
      </c>
    </row>
    <row r="1635" spans="1:6" x14ac:dyDescent="0.25">
      <c r="A1635" s="3" t="s">
        <v>32</v>
      </c>
      <c r="B1635" s="3" t="str">
        <f>IFERROR(INDEX(Clients[Client_Name],MATCH(Table2[[#This Row],[Client_Code]],Clients[Client_Code],0)),"")</f>
        <v>VITAL JUGOS</v>
      </c>
      <c r="C1635" s="3">
        <v>48</v>
      </c>
      <c r="D1635" s="3" t="s">
        <v>148</v>
      </c>
      <c r="E1635" s="3">
        <v>2</v>
      </c>
      <c r="F1635" s="12">
        <v>0</v>
      </c>
    </row>
    <row r="1636" spans="1:6" x14ac:dyDescent="0.25">
      <c r="A1636" s="3" t="s">
        <v>32</v>
      </c>
      <c r="B1636" s="3" t="str">
        <f>IFERROR(INDEX(Clients[Client_Name],MATCH(Table2[[#This Row],[Client_Code]],Clients[Client_Code],0)),"")</f>
        <v>VITAL JUGOS</v>
      </c>
      <c r="C1636" s="3">
        <v>48</v>
      </c>
      <c r="D1636" s="3" t="s">
        <v>148</v>
      </c>
      <c r="E1636" s="3">
        <v>3</v>
      </c>
      <c r="F1636" s="12">
        <v>0</v>
      </c>
    </row>
    <row r="1637" spans="1:6" x14ac:dyDescent="0.25">
      <c r="A1637" s="3" t="s">
        <v>32</v>
      </c>
      <c r="B1637" s="3" t="str">
        <f>IFERROR(INDEX(Clients[Client_Name],MATCH(Table2[[#This Row],[Client_Code]],Clients[Client_Code],0)),"")</f>
        <v>VITAL JUGOS</v>
      </c>
      <c r="C1637" s="3">
        <v>48</v>
      </c>
      <c r="D1637" s="3" t="s">
        <v>148</v>
      </c>
      <c r="E1637" s="3">
        <v>4</v>
      </c>
      <c r="F1637" s="12">
        <v>0</v>
      </c>
    </row>
    <row r="1638" spans="1:6" x14ac:dyDescent="0.25">
      <c r="A1638" s="3" t="s">
        <v>32</v>
      </c>
      <c r="B1638" s="3" t="str">
        <f>IFERROR(INDEX(Clients[Client_Name],MATCH(Table2[[#This Row],[Client_Code]],Clients[Client_Code],0)),"")</f>
        <v>VITAL JUGOS</v>
      </c>
      <c r="C1638" s="3">
        <v>48</v>
      </c>
      <c r="D1638" s="3" t="s">
        <v>148</v>
      </c>
      <c r="E1638" s="3">
        <v>5</v>
      </c>
      <c r="F1638" s="12">
        <v>0</v>
      </c>
    </row>
    <row r="1639" spans="1:6" x14ac:dyDescent="0.25">
      <c r="A1639" s="3" t="s">
        <v>32</v>
      </c>
      <c r="B1639" s="3" t="str">
        <f>IFERROR(INDEX(Clients[Client_Name],MATCH(Table2[[#This Row],[Client_Code]],Clients[Client_Code],0)),"")</f>
        <v>VITAL JUGOS</v>
      </c>
      <c r="C1639" s="3">
        <v>48</v>
      </c>
      <c r="D1639" s="3" t="s">
        <v>148</v>
      </c>
      <c r="E1639" s="3">
        <v>6</v>
      </c>
      <c r="F1639" s="12">
        <v>0</v>
      </c>
    </row>
    <row r="1640" spans="1:6" x14ac:dyDescent="0.25">
      <c r="A1640" s="3" t="s">
        <v>32</v>
      </c>
      <c r="B1640" s="3" t="str">
        <f>IFERROR(INDEX(Clients[Client_Name],MATCH(Table2[[#This Row],[Client_Code]],Clients[Client_Code],0)),"")</f>
        <v>VITAL JUGOS</v>
      </c>
      <c r="C1640" s="3">
        <v>48</v>
      </c>
      <c r="D1640" s="3" t="s">
        <v>148</v>
      </c>
      <c r="E1640" s="3">
        <v>7</v>
      </c>
      <c r="F1640" s="12">
        <v>0</v>
      </c>
    </row>
    <row r="1641" spans="1:6" x14ac:dyDescent="0.25">
      <c r="A1641" s="3" t="s">
        <v>32</v>
      </c>
      <c r="B1641" s="3" t="str">
        <f>IFERROR(INDEX(Clients[Client_Name],MATCH(Table2[[#This Row],[Client_Code]],Clients[Client_Code],0)),"")</f>
        <v>VITAL JUGOS</v>
      </c>
      <c r="C1641" s="3">
        <v>48</v>
      </c>
      <c r="D1641" s="3" t="s">
        <v>148</v>
      </c>
      <c r="E1641" s="3">
        <v>8</v>
      </c>
      <c r="F1641" s="12">
        <v>0</v>
      </c>
    </row>
    <row r="1642" spans="1:6" x14ac:dyDescent="0.25">
      <c r="A1642" s="3" t="s">
        <v>32</v>
      </c>
      <c r="B1642" s="3" t="str">
        <f>IFERROR(INDEX(Clients[Client_Name],MATCH(Table2[[#This Row],[Client_Code]],Clients[Client_Code],0)),"")</f>
        <v>VITAL JUGOS</v>
      </c>
      <c r="C1642" s="3">
        <v>48</v>
      </c>
      <c r="D1642" s="3" t="s">
        <v>148</v>
      </c>
      <c r="E1642" s="3">
        <v>9</v>
      </c>
      <c r="F1642" s="12">
        <v>0</v>
      </c>
    </row>
    <row r="1643" spans="1:6" x14ac:dyDescent="0.25">
      <c r="A1643" s="3" t="s">
        <v>32</v>
      </c>
      <c r="B1643" s="3" t="str">
        <f>IFERROR(INDEX(Clients[Client_Name],MATCH(Table2[[#This Row],[Client_Code]],Clients[Client_Code],0)),"")</f>
        <v>VITAL JUGOS</v>
      </c>
      <c r="C1643" s="3">
        <v>48</v>
      </c>
      <c r="D1643" s="3" t="s">
        <v>148</v>
      </c>
      <c r="E1643" s="3">
        <v>10</v>
      </c>
      <c r="F1643" s="12">
        <v>0</v>
      </c>
    </row>
    <row r="1644" spans="1:6" x14ac:dyDescent="0.25">
      <c r="A1644" s="3" t="s">
        <v>32</v>
      </c>
      <c r="B1644" s="3" t="str">
        <f>IFERROR(INDEX(Clients[Client_Name],MATCH(Table2[[#This Row],[Client_Code]],Clients[Client_Code],0)),"")</f>
        <v>VITAL JUGOS</v>
      </c>
      <c r="C1644" s="3">
        <v>48</v>
      </c>
      <c r="D1644" s="3" t="s">
        <v>148</v>
      </c>
      <c r="E1644" s="3">
        <v>11</v>
      </c>
      <c r="F1644" s="12">
        <v>0</v>
      </c>
    </row>
    <row r="1645" spans="1:6" x14ac:dyDescent="0.25">
      <c r="A1645" s="3" t="s">
        <v>32</v>
      </c>
      <c r="B1645" s="3" t="str">
        <f>IFERROR(INDEX(Clients[Client_Name],MATCH(Table2[[#This Row],[Client_Code]],Clients[Client_Code],0)),"")</f>
        <v>VITAL JUGOS</v>
      </c>
      <c r="C1645" s="3">
        <v>48</v>
      </c>
      <c r="D1645" s="3" t="s">
        <v>148</v>
      </c>
      <c r="E1645" s="3">
        <v>12</v>
      </c>
      <c r="F1645" s="12">
        <v>0</v>
      </c>
    </row>
    <row r="1646" spans="1:6" x14ac:dyDescent="0.25">
      <c r="A1646" s="3" t="s">
        <v>32</v>
      </c>
      <c r="B1646" s="3" t="str">
        <f>IFERROR(INDEX(Clients[Client_Name],MATCH(Table2[[#This Row],[Client_Code]],Clients[Client_Code],0)),"")</f>
        <v>WALMART</v>
      </c>
      <c r="C1646" s="3">
        <v>49</v>
      </c>
      <c r="D1646" s="3" t="s">
        <v>148</v>
      </c>
      <c r="E1646" s="3">
        <v>1</v>
      </c>
      <c r="F1646" s="12">
        <v>5242982</v>
      </c>
    </row>
    <row r="1647" spans="1:6" x14ac:dyDescent="0.25">
      <c r="A1647" s="3" t="s">
        <v>32</v>
      </c>
      <c r="B1647" s="3" t="str">
        <f>IFERROR(INDEX(Clients[Client_Name],MATCH(Table2[[#This Row],[Client_Code]],Clients[Client_Code],0)),"")</f>
        <v>WALMART</v>
      </c>
      <c r="C1647" s="3">
        <v>49</v>
      </c>
      <c r="D1647" s="3" t="s">
        <v>148</v>
      </c>
      <c r="E1647" s="3">
        <v>2</v>
      </c>
      <c r="F1647" s="12">
        <v>0</v>
      </c>
    </row>
    <row r="1648" spans="1:6" x14ac:dyDescent="0.25">
      <c r="A1648" s="3" t="s">
        <v>32</v>
      </c>
      <c r="B1648" s="3" t="str">
        <f>IFERROR(INDEX(Clients[Client_Name],MATCH(Table2[[#This Row],[Client_Code]],Clients[Client_Code],0)),"")</f>
        <v>WALMART</v>
      </c>
      <c r="C1648" s="3">
        <v>49</v>
      </c>
      <c r="D1648" s="3" t="s">
        <v>148</v>
      </c>
      <c r="E1648" s="3">
        <v>3</v>
      </c>
      <c r="F1648" s="12">
        <v>5190933</v>
      </c>
    </row>
    <row r="1649" spans="1:6" x14ac:dyDescent="0.25">
      <c r="A1649" s="3" t="s">
        <v>32</v>
      </c>
      <c r="B1649" s="3" t="str">
        <f>IFERROR(INDEX(Clients[Client_Name],MATCH(Table2[[#This Row],[Client_Code]],Clients[Client_Code],0)),"")</f>
        <v>WALMART</v>
      </c>
      <c r="C1649" s="3">
        <v>49</v>
      </c>
      <c r="D1649" s="3" t="s">
        <v>148</v>
      </c>
      <c r="E1649" s="3">
        <v>4</v>
      </c>
      <c r="F1649" s="12">
        <v>9004794</v>
      </c>
    </row>
    <row r="1650" spans="1:6" x14ac:dyDescent="0.25">
      <c r="A1650" s="3" t="s">
        <v>32</v>
      </c>
      <c r="B1650" s="3" t="str">
        <f>IFERROR(INDEX(Clients[Client_Name],MATCH(Table2[[#This Row],[Client_Code]],Clients[Client_Code],0)),"")</f>
        <v>WALMART</v>
      </c>
      <c r="C1650" s="3">
        <v>49</v>
      </c>
      <c r="D1650" s="3" t="s">
        <v>148</v>
      </c>
      <c r="E1650" s="3">
        <v>5</v>
      </c>
      <c r="F1650" s="12">
        <v>17076793</v>
      </c>
    </row>
    <row r="1651" spans="1:6" x14ac:dyDescent="0.25">
      <c r="A1651" s="3" t="s">
        <v>32</v>
      </c>
      <c r="B1651" s="3" t="str">
        <f>IFERROR(INDEX(Clients[Client_Name],MATCH(Table2[[#This Row],[Client_Code]],Clients[Client_Code],0)),"")</f>
        <v>WALMART</v>
      </c>
      <c r="C1651" s="3">
        <v>49</v>
      </c>
      <c r="D1651" s="3" t="s">
        <v>148</v>
      </c>
      <c r="E1651" s="3">
        <v>6</v>
      </c>
      <c r="F1651" s="12">
        <v>21812155</v>
      </c>
    </row>
    <row r="1652" spans="1:6" x14ac:dyDescent="0.25">
      <c r="A1652" s="3" t="s">
        <v>32</v>
      </c>
      <c r="B1652" s="3" t="str">
        <f>IFERROR(INDEX(Clients[Client_Name],MATCH(Table2[[#This Row],[Client_Code]],Clients[Client_Code],0)),"")</f>
        <v>WALMART</v>
      </c>
      <c r="C1652" s="3">
        <v>49</v>
      </c>
      <c r="D1652" s="3" t="s">
        <v>148</v>
      </c>
      <c r="E1652" s="3">
        <v>7</v>
      </c>
      <c r="F1652" s="12">
        <v>35405621</v>
      </c>
    </row>
    <row r="1653" spans="1:6" x14ac:dyDescent="0.25">
      <c r="A1653" s="3" t="s">
        <v>32</v>
      </c>
      <c r="B1653" s="3" t="str">
        <f>IFERROR(INDEX(Clients[Client_Name],MATCH(Table2[[#This Row],[Client_Code]],Clients[Client_Code],0)),"")</f>
        <v>WALMART</v>
      </c>
      <c r="C1653" s="3">
        <v>49</v>
      </c>
      <c r="D1653" s="3" t="s">
        <v>148</v>
      </c>
      <c r="E1653" s="3">
        <v>8</v>
      </c>
      <c r="F1653" s="12">
        <v>24522099</v>
      </c>
    </row>
    <row r="1654" spans="1:6" x14ac:dyDescent="0.25">
      <c r="A1654" s="3" t="s">
        <v>32</v>
      </c>
      <c r="B1654" s="3" t="str">
        <f>IFERROR(INDEX(Clients[Client_Name],MATCH(Table2[[#This Row],[Client_Code]],Clients[Client_Code],0)),"")</f>
        <v>WALMART</v>
      </c>
      <c r="C1654" s="3">
        <v>49</v>
      </c>
      <c r="D1654" s="3" t="s">
        <v>148</v>
      </c>
      <c r="E1654" s="3">
        <v>9</v>
      </c>
      <c r="F1654" s="12">
        <v>19882627</v>
      </c>
    </row>
    <row r="1655" spans="1:6" x14ac:dyDescent="0.25">
      <c r="A1655" s="3" t="s">
        <v>32</v>
      </c>
      <c r="B1655" s="3" t="str">
        <f>IFERROR(INDEX(Clients[Client_Name],MATCH(Table2[[#This Row],[Client_Code]],Clients[Client_Code],0)),"")</f>
        <v>WALMART</v>
      </c>
      <c r="C1655" s="3">
        <v>49</v>
      </c>
      <c r="D1655" s="3" t="s">
        <v>148</v>
      </c>
      <c r="E1655" s="3">
        <v>10</v>
      </c>
      <c r="F1655" s="12">
        <f>19233312+3215000</f>
        <v>22448312</v>
      </c>
    </row>
    <row r="1656" spans="1:6" x14ac:dyDescent="0.25">
      <c r="A1656" s="3" t="s">
        <v>32</v>
      </c>
      <c r="B1656" s="3" t="str">
        <f>IFERROR(INDEX(Clients[Client_Name],MATCH(Table2[[#This Row],[Client_Code]],Clients[Client_Code],0)),"")</f>
        <v>WALMART</v>
      </c>
      <c r="C1656" s="3">
        <v>49</v>
      </c>
      <c r="D1656" s="3" t="s">
        <v>148</v>
      </c>
      <c r="E1656" s="3">
        <v>11</v>
      </c>
      <c r="F1656" s="12">
        <v>22768364</v>
      </c>
    </row>
    <row r="1657" spans="1:6" x14ac:dyDescent="0.25">
      <c r="A1657" s="3" t="s">
        <v>32</v>
      </c>
      <c r="B1657" s="3" t="str">
        <f>IFERROR(INDEX(Clients[Client_Name],MATCH(Table2[[#This Row],[Client_Code]],Clients[Client_Code],0)),"")</f>
        <v>WALMART</v>
      </c>
      <c r="C1657" s="3">
        <v>49</v>
      </c>
      <c r="D1657" s="3" t="s">
        <v>148</v>
      </c>
      <c r="E1657" s="3">
        <v>12</v>
      </c>
      <c r="F1657" s="12">
        <v>30124820</v>
      </c>
    </row>
    <row r="1658" spans="1:6" x14ac:dyDescent="0.25">
      <c r="A1658" s="3" t="s">
        <v>32</v>
      </c>
      <c r="B1658" s="3" t="str">
        <f>IFERROR(INDEX(Clients[Client_Name],MATCH(Table2[[#This Row],[Client_Code]],Clients[Client_Code],0)),"")</f>
        <v>AGROCOMMERCE</v>
      </c>
      <c r="C1658" s="3">
        <v>3</v>
      </c>
      <c r="D1658" s="3" t="s">
        <v>148</v>
      </c>
      <c r="E1658" s="3">
        <v>1</v>
      </c>
      <c r="F1658" s="12">
        <v>0</v>
      </c>
    </row>
    <row r="1659" spans="1:6" x14ac:dyDescent="0.25">
      <c r="A1659" s="3" t="s">
        <v>32</v>
      </c>
      <c r="B1659" s="3" t="str">
        <f>IFERROR(INDEX(Clients[Client_Name],MATCH(Table2[[#This Row],[Client_Code]],Clients[Client_Code],0)),"")</f>
        <v>AGROCOMMERCE</v>
      </c>
      <c r="C1659" s="3">
        <v>3</v>
      </c>
      <c r="D1659" s="3" t="s">
        <v>148</v>
      </c>
      <c r="E1659" s="3">
        <v>2</v>
      </c>
      <c r="F1659" s="12">
        <v>0</v>
      </c>
    </row>
    <row r="1660" spans="1:6" x14ac:dyDescent="0.25">
      <c r="A1660" s="3" t="s">
        <v>32</v>
      </c>
      <c r="B1660" s="3" t="str">
        <f>IFERROR(INDEX(Clients[Client_Name],MATCH(Table2[[#This Row],[Client_Code]],Clients[Client_Code],0)),"")</f>
        <v>AGROCOMMERCE</v>
      </c>
      <c r="C1660" s="3">
        <v>3</v>
      </c>
      <c r="D1660" s="3" t="s">
        <v>148</v>
      </c>
      <c r="E1660" s="3">
        <v>3</v>
      </c>
      <c r="F1660" s="12">
        <v>0</v>
      </c>
    </row>
    <row r="1661" spans="1:6" x14ac:dyDescent="0.25">
      <c r="A1661" s="3" t="s">
        <v>32</v>
      </c>
      <c r="B1661" s="3" t="str">
        <f>IFERROR(INDEX(Clients[Client_Name],MATCH(Table2[[#This Row],[Client_Code]],Clients[Client_Code],0)),"")</f>
        <v>AGROCOMMERCE</v>
      </c>
      <c r="C1661" s="3">
        <v>3</v>
      </c>
      <c r="D1661" s="3" t="s">
        <v>148</v>
      </c>
      <c r="E1661" s="3">
        <v>4</v>
      </c>
      <c r="F1661" s="12">
        <v>0</v>
      </c>
    </row>
    <row r="1662" spans="1:6" x14ac:dyDescent="0.25">
      <c r="A1662" s="3" t="s">
        <v>32</v>
      </c>
      <c r="B1662" s="3" t="str">
        <f>IFERROR(INDEX(Clients[Client_Name],MATCH(Table2[[#This Row],[Client_Code]],Clients[Client_Code],0)),"")</f>
        <v>AGROCOMMERCE</v>
      </c>
      <c r="C1662" s="3">
        <v>3</v>
      </c>
      <c r="D1662" s="3" t="s">
        <v>148</v>
      </c>
      <c r="E1662" s="3">
        <v>5</v>
      </c>
      <c r="F1662" s="12">
        <v>0</v>
      </c>
    </row>
    <row r="1663" spans="1:6" x14ac:dyDescent="0.25">
      <c r="A1663" s="3" t="s">
        <v>32</v>
      </c>
      <c r="B1663" s="3" t="str">
        <f>IFERROR(INDEX(Clients[Client_Name],MATCH(Table2[[#This Row],[Client_Code]],Clients[Client_Code],0)),"")</f>
        <v>AGROCOMMERCE</v>
      </c>
      <c r="C1663" s="3">
        <v>3</v>
      </c>
      <c r="D1663" s="3" t="s">
        <v>148</v>
      </c>
      <c r="E1663" s="3">
        <v>6</v>
      </c>
      <c r="F1663" s="12">
        <v>0</v>
      </c>
    </row>
    <row r="1664" spans="1:6" x14ac:dyDescent="0.25">
      <c r="A1664" s="3" t="s">
        <v>32</v>
      </c>
      <c r="B1664" s="3" t="str">
        <f>IFERROR(INDEX(Clients[Client_Name],MATCH(Table2[[#This Row],[Client_Code]],Clients[Client_Code],0)),"")</f>
        <v>AGROCOMMERCE</v>
      </c>
      <c r="C1664" s="3">
        <v>3</v>
      </c>
      <c r="D1664" s="3" t="s">
        <v>148</v>
      </c>
      <c r="E1664" s="3">
        <v>7</v>
      </c>
      <c r="F1664" s="12">
        <v>0</v>
      </c>
    </row>
    <row r="1665" spans="1:6" x14ac:dyDescent="0.25">
      <c r="A1665" s="3" t="s">
        <v>32</v>
      </c>
      <c r="B1665" s="3" t="str">
        <f>IFERROR(INDEX(Clients[Client_Name],MATCH(Table2[[#This Row],[Client_Code]],Clients[Client_Code],0)),"")</f>
        <v>AGROCOMMERCE</v>
      </c>
      <c r="C1665" s="3">
        <v>3</v>
      </c>
      <c r="D1665" s="3" t="s">
        <v>148</v>
      </c>
      <c r="E1665" s="3">
        <v>8</v>
      </c>
      <c r="F1665" s="12">
        <v>0</v>
      </c>
    </row>
    <row r="1666" spans="1:6" x14ac:dyDescent="0.25">
      <c r="A1666" s="3" t="s">
        <v>32</v>
      </c>
      <c r="B1666" s="3" t="str">
        <f>IFERROR(INDEX(Clients[Client_Name],MATCH(Table2[[#This Row],[Client_Code]],Clients[Client_Code],0)),"")</f>
        <v>AGROCOMMERCE</v>
      </c>
      <c r="C1666" s="3">
        <v>3</v>
      </c>
      <c r="D1666" s="3" t="s">
        <v>148</v>
      </c>
      <c r="E1666" s="3">
        <v>9</v>
      </c>
      <c r="F1666" s="12">
        <v>0</v>
      </c>
    </row>
    <row r="1667" spans="1:6" x14ac:dyDescent="0.25">
      <c r="A1667" s="3" t="s">
        <v>32</v>
      </c>
      <c r="B1667" s="3" t="str">
        <f>IFERROR(INDEX(Clients[Client_Name],MATCH(Table2[[#This Row],[Client_Code]],Clients[Client_Code],0)),"")</f>
        <v>AGROCOMMERCE</v>
      </c>
      <c r="C1667" s="3">
        <v>3</v>
      </c>
      <c r="D1667" s="3" t="s">
        <v>148</v>
      </c>
      <c r="E1667" s="3">
        <v>10</v>
      </c>
      <c r="F1667" s="12">
        <v>0</v>
      </c>
    </row>
    <row r="1668" spans="1:6" x14ac:dyDescent="0.25">
      <c r="A1668" s="3" t="s">
        <v>32</v>
      </c>
      <c r="B1668" s="3" t="str">
        <f>IFERROR(INDEX(Clients[Client_Name],MATCH(Table2[[#This Row],[Client_Code]],Clients[Client_Code],0)),"")</f>
        <v>AGROCOMMERCE</v>
      </c>
      <c r="C1668" s="3">
        <v>3</v>
      </c>
      <c r="D1668" s="3" t="s">
        <v>148</v>
      </c>
      <c r="E1668" s="3">
        <v>11</v>
      </c>
      <c r="F1668" s="12">
        <v>0</v>
      </c>
    </row>
    <row r="1669" spans="1:6" x14ac:dyDescent="0.25">
      <c r="A1669" s="3" t="s">
        <v>32</v>
      </c>
      <c r="B1669" s="3" t="str">
        <f>IFERROR(INDEX(Clients[Client_Name],MATCH(Table2[[#This Row],[Client_Code]],Clients[Client_Code],0)),"")</f>
        <v>AGROCOMMERCE</v>
      </c>
      <c r="C1669" s="3">
        <v>3</v>
      </c>
      <c r="D1669" s="3" t="s">
        <v>148</v>
      </c>
      <c r="E1669" s="3">
        <v>12</v>
      </c>
      <c r="F1669" s="12">
        <v>0</v>
      </c>
    </row>
    <row r="1670" spans="1:6" x14ac:dyDescent="0.25">
      <c r="A1670" s="3" t="s">
        <v>32</v>
      </c>
      <c r="B1670" s="3" t="str">
        <f>IFERROR(INDEX(Clients[Client_Name],MATCH(Table2[[#This Row],[Client_Code]],Clients[Client_Code],0)),"")</f>
        <v>ALTAS CUMBRES</v>
      </c>
      <c r="C1670" s="3">
        <v>11</v>
      </c>
      <c r="D1670" s="3" t="s">
        <v>148</v>
      </c>
      <c r="E1670" s="3">
        <v>1</v>
      </c>
      <c r="F1670" s="12">
        <v>0</v>
      </c>
    </row>
    <row r="1671" spans="1:6" x14ac:dyDescent="0.25">
      <c r="A1671" s="3" t="s">
        <v>32</v>
      </c>
      <c r="B1671" s="3" t="str">
        <f>IFERROR(INDEX(Clients[Client_Name],MATCH(Table2[[#This Row],[Client_Code]],Clients[Client_Code],0)),"")</f>
        <v>ALTAS CUMBRES</v>
      </c>
      <c r="C1671" s="3">
        <v>11</v>
      </c>
      <c r="D1671" s="3" t="s">
        <v>148</v>
      </c>
      <c r="E1671" s="3">
        <v>2</v>
      </c>
      <c r="F1671" s="12">
        <v>0</v>
      </c>
    </row>
    <row r="1672" spans="1:6" x14ac:dyDescent="0.25">
      <c r="A1672" s="3" t="s">
        <v>32</v>
      </c>
      <c r="B1672" s="3" t="str">
        <f>IFERROR(INDEX(Clients[Client_Name],MATCH(Table2[[#This Row],[Client_Code]],Clients[Client_Code],0)),"")</f>
        <v>ALTAS CUMBRES</v>
      </c>
      <c r="C1672" s="3">
        <v>11</v>
      </c>
      <c r="D1672" s="3" t="s">
        <v>148</v>
      </c>
      <c r="E1672" s="3">
        <v>3</v>
      </c>
      <c r="F1672" s="12">
        <v>0</v>
      </c>
    </row>
    <row r="1673" spans="1:6" x14ac:dyDescent="0.25">
      <c r="A1673" s="3" t="s">
        <v>32</v>
      </c>
      <c r="B1673" s="3" t="str">
        <f>IFERROR(INDEX(Clients[Client_Name],MATCH(Table2[[#This Row],[Client_Code]],Clients[Client_Code],0)),"")</f>
        <v>ALTAS CUMBRES</v>
      </c>
      <c r="C1673" s="3">
        <v>11</v>
      </c>
      <c r="D1673" s="3" t="s">
        <v>148</v>
      </c>
      <c r="E1673" s="3">
        <v>4</v>
      </c>
      <c r="F1673" s="12">
        <v>0</v>
      </c>
    </row>
    <row r="1674" spans="1:6" x14ac:dyDescent="0.25">
      <c r="A1674" s="3" t="s">
        <v>32</v>
      </c>
      <c r="B1674" s="3" t="str">
        <f>IFERROR(INDEX(Clients[Client_Name],MATCH(Table2[[#This Row],[Client_Code]],Clients[Client_Code],0)),"")</f>
        <v>ALTAS CUMBRES</v>
      </c>
      <c r="C1674" s="3">
        <v>11</v>
      </c>
      <c r="D1674" s="3" t="s">
        <v>148</v>
      </c>
      <c r="E1674" s="3">
        <v>5</v>
      </c>
      <c r="F1674" s="12">
        <v>0</v>
      </c>
    </row>
    <row r="1675" spans="1:6" x14ac:dyDescent="0.25">
      <c r="A1675" s="3" t="s">
        <v>32</v>
      </c>
      <c r="B1675" s="3" t="str">
        <f>IFERROR(INDEX(Clients[Client_Name],MATCH(Table2[[#This Row],[Client_Code]],Clients[Client_Code],0)),"")</f>
        <v>ALTAS CUMBRES</v>
      </c>
      <c r="C1675" s="3">
        <v>11</v>
      </c>
      <c r="D1675" s="3" t="s">
        <v>148</v>
      </c>
      <c r="E1675" s="3">
        <v>6</v>
      </c>
      <c r="F1675" s="12">
        <v>0</v>
      </c>
    </row>
    <row r="1676" spans="1:6" x14ac:dyDescent="0.25">
      <c r="A1676" s="3" t="s">
        <v>32</v>
      </c>
      <c r="B1676" s="3" t="str">
        <f>IFERROR(INDEX(Clients[Client_Name],MATCH(Table2[[#This Row],[Client_Code]],Clients[Client_Code],0)),"")</f>
        <v>ALTAS CUMBRES</v>
      </c>
      <c r="C1676" s="3">
        <v>11</v>
      </c>
      <c r="D1676" s="3" t="s">
        <v>148</v>
      </c>
      <c r="E1676" s="3">
        <v>7</v>
      </c>
      <c r="F1676" s="12">
        <v>0</v>
      </c>
    </row>
    <row r="1677" spans="1:6" x14ac:dyDescent="0.25">
      <c r="A1677" s="3" t="s">
        <v>32</v>
      </c>
      <c r="B1677" s="3" t="str">
        <f>IFERROR(INDEX(Clients[Client_Name],MATCH(Table2[[#This Row],[Client_Code]],Clients[Client_Code],0)),"")</f>
        <v>ALTAS CUMBRES</v>
      </c>
      <c r="C1677" s="3">
        <v>11</v>
      </c>
      <c r="D1677" s="3" t="s">
        <v>148</v>
      </c>
      <c r="E1677" s="3">
        <v>8</v>
      </c>
      <c r="F1677" s="12">
        <v>0</v>
      </c>
    </row>
    <row r="1678" spans="1:6" x14ac:dyDescent="0.25">
      <c r="A1678" s="3" t="s">
        <v>32</v>
      </c>
      <c r="B1678" s="3" t="str">
        <f>IFERROR(INDEX(Clients[Client_Name],MATCH(Table2[[#This Row],[Client_Code]],Clients[Client_Code],0)),"")</f>
        <v>ALTAS CUMBRES</v>
      </c>
      <c r="C1678" s="3">
        <v>11</v>
      </c>
      <c r="D1678" s="3" t="s">
        <v>148</v>
      </c>
      <c r="E1678" s="3">
        <v>9</v>
      </c>
      <c r="F1678" s="12">
        <v>0</v>
      </c>
    </row>
    <row r="1679" spans="1:6" x14ac:dyDescent="0.25">
      <c r="A1679" s="3" t="s">
        <v>32</v>
      </c>
      <c r="B1679" s="3" t="str">
        <f>IFERROR(INDEX(Clients[Client_Name],MATCH(Table2[[#This Row],[Client_Code]],Clients[Client_Code],0)),"")</f>
        <v>ALTAS CUMBRES</v>
      </c>
      <c r="C1679" s="3">
        <v>11</v>
      </c>
      <c r="D1679" s="3" t="s">
        <v>148</v>
      </c>
      <c r="E1679" s="3">
        <v>10</v>
      </c>
      <c r="F1679" s="12">
        <v>0</v>
      </c>
    </row>
    <row r="1680" spans="1:6" x14ac:dyDescent="0.25">
      <c r="A1680" s="3" t="s">
        <v>32</v>
      </c>
      <c r="B1680" s="3" t="str">
        <f>IFERROR(INDEX(Clients[Client_Name],MATCH(Table2[[#This Row],[Client_Code]],Clients[Client_Code],0)),"")</f>
        <v>ALTAS CUMBRES</v>
      </c>
      <c r="C1680" s="3">
        <v>11</v>
      </c>
      <c r="D1680" s="3" t="s">
        <v>148</v>
      </c>
      <c r="E1680" s="3">
        <v>11</v>
      </c>
      <c r="F1680" s="12">
        <v>0</v>
      </c>
    </row>
    <row r="1681" spans="1:6" x14ac:dyDescent="0.25">
      <c r="A1681" s="3" t="s">
        <v>32</v>
      </c>
      <c r="B1681" s="3" t="str">
        <f>IFERROR(INDEX(Clients[Client_Name],MATCH(Table2[[#This Row],[Client_Code]],Clients[Client_Code],0)),"")</f>
        <v>ALTAS CUMBRES</v>
      </c>
      <c r="C1681" s="3">
        <v>11</v>
      </c>
      <c r="D1681" s="3" t="s">
        <v>148</v>
      </c>
      <c r="E1681" s="3">
        <v>12</v>
      </c>
      <c r="F1681" s="12">
        <v>0</v>
      </c>
    </row>
    <row r="1682" spans="1:6" x14ac:dyDescent="0.25">
      <c r="A1682" s="3" t="s">
        <v>32</v>
      </c>
      <c r="B1682" s="3" t="str">
        <f>IFERROR(INDEX(Clients[Client_Name],MATCH(Table2[[#This Row],[Client_Code]],Clients[Client_Code],0)),"")</f>
        <v>COEXCA</v>
      </c>
      <c r="C1682" s="3">
        <v>15</v>
      </c>
      <c r="D1682" s="3" t="s">
        <v>148</v>
      </c>
      <c r="E1682" s="3">
        <v>1</v>
      </c>
      <c r="F1682" s="12">
        <v>0</v>
      </c>
    </row>
    <row r="1683" spans="1:6" x14ac:dyDescent="0.25">
      <c r="A1683" s="3" t="s">
        <v>32</v>
      </c>
      <c r="B1683" s="3" t="str">
        <f>IFERROR(INDEX(Clients[Client_Name],MATCH(Table2[[#This Row],[Client_Code]],Clients[Client_Code],0)),"")</f>
        <v>COEXCA</v>
      </c>
      <c r="C1683" s="3">
        <v>15</v>
      </c>
      <c r="D1683" s="3" t="s">
        <v>148</v>
      </c>
      <c r="E1683" s="3">
        <v>2</v>
      </c>
      <c r="F1683" s="12">
        <v>0</v>
      </c>
    </row>
    <row r="1684" spans="1:6" x14ac:dyDescent="0.25">
      <c r="A1684" s="3" t="s">
        <v>32</v>
      </c>
      <c r="B1684" s="3" t="str">
        <f>IFERROR(INDEX(Clients[Client_Name],MATCH(Table2[[#This Row],[Client_Code]],Clients[Client_Code],0)),"")</f>
        <v>COEXCA</v>
      </c>
      <c r="C1684" s="3">
        <v>15</v>
      </c>
      <c r="D1684" s="3" t="s">
        <v>148</v>
      </c>
      <c r="E1684" s="3">
        <v>3</v>
      </c>
      <c r="F1684" s="12">
        <v>0</v>
      </c>
    </row>
    <row r="1685" spans="1:6" x14ac:dyDescent="0.25">
      <c r="A1685" s="3" t="s">
        <v>32</v>
      </c>
      <c r="B1685" s="3" t="str">
        <f>IFERROR(INDEX(Clients[Client_Name],MATCH(Table2[[#This Row],[Client_Code]],Clients[Client_Code],0)),"")</f>
        <v>COEXCA</v>
      </c>
      <c r="C1685" s="3">
        <v>15</v>
      </c>
      <c r="D1685" s="3" t="s">
        <v>148</v>
      </c>
      <c r="E1685" s="3">
        <v>4</v>
      </c>
      <c r="F1685" s="12">
        <v>0</v>
      </c>
    </row>
    <row r="1686" spans="1:6" x14ac:dyDescent="0.25">
      <c r="A1686" s="3" t="s">
        <v>32</v>
      </c>
      <c r="B1686" s="3" t="str">
        <f>IFERROR(INDEX(Clients[Client_Name],MATCH(Table2[[#This Row],[Client_Code]],Clients[Client_Code],0)),"")</f>
        <v>COEXCA</v>
      </c>
      <c r="C1686" s="3">
        <v>15</v>
      </c>
      <c r="D1686" s="3" t="s">
        <v>148</v>
      </c>
      <c r="E1686" s="3">
        <v>5</v>
      </c>
      <c r="F1686" s="12">
        <v>0</v>
      </c>
    </row>
    <row r="1687" spans="1:6" x14ac:dyDescent="0.25">
      <c r="A1687" s="3" t="s">
        <v>32</v>
      </c>
      <c r="B1687" s="3" t="str">
        <f>IFERROR(INDEX(Clients[Client_Name],MATCH(Table2[[#This Row],[Client_Code]],Clients[Client_Code],0)),"")</f>
        <v>COEXCA</v>
      </c>
      <c r="C1687" s="3">
        <v>15</v>
      </c>
      <c r="D1687" s="3" t="s">
        <v>148</v>
      </c>
      <c r="E1687" s="3">
        <v>6</v>
      </c>
      <c r="F1687" s="12">
        <v>0</v>
      </c>
    </row>
    <row r="1688" spans="1:6" x14ac:dyDescent="0.25">
      <c r="A1688" s="3" t="s">
        <v>32</v>
      </c>
      <c r="B1688" s="3" t="str">
        <f>IFERROR(INDEX(Clients[Client_Name],MATCH(Table2[[#This Row],[Client_Code]],Clients[Client_Code],0)),"")</f>
        <v>COEXCA</v>
      </c>
      <c r="C1688" s="3">
        <v>15</v>
      </c>
      <c r="D1688" s="3" t="s">
        <v>148</v>
      </c>
      <c r="E1688" s="3">
        <v>7</v>
      </c>
      <c r="F1688" s="12">
        <v>0</v>
      </c>
    </row>
    <row r="1689" spans="1:6" x14ac:dyDescent="0.25">
      <c r="A1689" s="3" t="s">
        <v>32</v>
      </c>
      <c r="B1689" s="3" t="str">
        <f>IFERROR(INDEX(Clients[Client_Name],MATCH(Table2[[#This Row],[Client_Code]],Clients[Client_Code],0)),"")</f>
        <v>COEXCA</v>
      </c>
      <c r="C1689" s="3">
        <v>15</v>
      </c>
      <c r="D1689" s="3" t="s">
        <v>148</v>
      </c>
      <c r="E1689" s="3">
        <v>8</v>
      </c>
      <c r="F1689" s="12">
        <v>0</v>
      </c>
    </row>
    <row r="1690" spans="1:6" x14ac:dyDescent="0.25">
      <c r="A1690" s="3" t="s">
        <v>32</v>
      </c>
      <c r="B1690" s="3" t="str">
        <f>IFERROR(INDEX(Clients[Client_Name],MATCH(Table2[[#This Row],[Client_Code]],Clients[Client_Code],0)),"")</f>
        <v>COEXCA</v>
      </c>
      <c r="C1690" s="3">
        <v>15</v>
      </c>
      <c r="D1690" s="3" t="s">
        <v>148</v>
      </c>
      <c r="E1690" s="3">
        <v>9</v>
      </c>
      <c r="F1690" s="12">
        <v>0</v>
      </c>
    </row>
    <row r="1691" spans="1:6" x14ac:dyDescent="0.25">
      <c r="A1691" s="3" t="s">
        <v>32</v>
      </c>
      <c r="B1691" s="3" t="str">
        <f>IFERROR(INDEX(Clients[Client_Name],MATCH(Table2[[#This Row],[Client_Code]],Clients[Client_Code],0)),"")</f>
        <v>COEXCA</v>
      </c>
      <c r="C1691" s="3">
        <v>15</v>
      </c>
      <c r="D1691" s="3" t="s">
        <v>148</v>
      </c>
      <c r="E1691" s="3">
        <v>10</v>
      </c>
      <c r="F1691" s="12">
        <v>0</v>
      </c>
    </row>
    <row r="1692" spans="1:6" x14ac:dyDescent="0.25">
      <c r="A1692" s="3" t="s">
        <v>32</v>
      </c>
      <c r="B1692" s="3" t="str">
        <f>IFERROR(INDEX(Clients[Client_Name],MATCH(Table2[[#This Row],[Client_Code]],Clients[Client_Code],0)),"")</f>
        <v>COEXCA</v>
      </c>
      <c r="C1692" s="3">
        <v>15</v>
      </c>
      <c r="D1692" s="3" t="s">
        <v>148</v>
      </c>
      <c r="E1692" s="3">
        <v>11</v>
      </c>
      <c r="F1692" s="12">
        <v>0</v>
      </c>
    </row>
    <row r="1693" spans="1:6" x14ac:dyDescent="0.25">
      <c r="A1693" s="3" t="s">
        <v>32</v>
      </c>
      <c r="B1693" s="3" t="str">
        <f>IFERROR(INDEX(Clients[Client_Name],MATCH(Table2[[#This Row],[Client_Code]],Clients[Client_Code],0)),"")</f>
        <v>COEXCA</v>
      </c>
      <c r="C1693" s="3">
        <v>15</v>
      </c>
      <c r="D1693" s="3" t="s">
        <v>148</v>
      </c>
      <c r="E1693" s="3">
        <v>12</v>
      </c>
      <c r="F1693" s="12">
        <v>0</v>
      </c>
    </row>
    <row r="1694" spans="1:6" x14ac:dyDescent="0.25">
      <c r="A1694" s="3" t="s">
        <v>62</v>
      </c>
      <c r="B1694" s="3" t="str">
        <f>IFERROR(INDEX(Clients[Client_Name],MATCH(Table2[[#This Row],[Client_Code]],Clients[Client_Code],0)),"")</f>
        <v>SOPRAVAL</v>
      </c>
      <c r="C1694" s="3">
        <v>1007</v>
      </c>
      <c r="D1694" s="3" t="s">
        <v>148</v>
      </c>
      <c r="E1694" s="3">
        <v>1</v>
      </c>
      <c r="F1694" s="12">
        <v>-165600</v>
      </c>
    </row>
    <row r="1695" spans="1:6" x14ac:dyDescent="0.25">
      <c r="A1695" s="3" t="s">
        <v>62</v>
      </c>
      <c r="B1695" s="3" t="str">
        <f>IFERROR(INDEX(Clients[Client_Name],MATCH(Table2[[#This Row],[Client_Code]],Clients[Client_Code],0)),"")</f>
        <v>SOPRAVAL</v>
      </c>
      <c r="C1695" s="3">
        <v>1007</v>
      </c>
      <c r="D1695" s="3" t="s">
        <v>148</v>
      </c>
      <c r="E1695" s="3">
        <v>1</v>
      </c>
      <c r="F1695" s="12">
        <v>0</v>
      </c>
    </row>
    <row r="1696" spans="1:6" x14ac:dyDescent="0.25">
      <c r="A1696" s="3" t="s">
        <v>62</v>
      </c>
      <c r="B1696" s="3" t="str">
        <f>IFERROR(INDEX(Clients[Client_Name],MATCH(Table2[[#This Row],[Client_Code]],Clients[Client_Code],0)),"")</f>
        <v>SOPRAVAL</v>
      </c>
      <c r="C1696" s="3">
        <v>1007</v>
      </c>
      <c r="D1696" s="3" t="s">
        <v>38</v>
      </c>
      <c r="E1696" s="3">
        <v>1</v>
      </c>
      <c r="F1696" s="12">
        <v>0</v>
      </c>
    </row>
    <row r="1697" spans="1:6" x14ac:dyDescent="0.25">
      <c r="A1697" s="3" t="s">
        <v>62</v>
      </c>
      <c r="B1697" s="3" t="str">
        <f>IFERROR(INDEX(Clients[Client_Name],MATCH(Table2[[#This Row],[Client_Code]],Clients[Client_Code],0)),"")</f>
        <v>SOPRAVAL</v>
      </c>
      <c r="C1697" s="3">
        <v>1007</v>
      </c>
      <c r="D1697" s="3" t="s">
        <v>38</v>
      </c>
      <c r="E1697" s="3">
        <v>1</v>
      </c>
      <c r="F1697" s="12">
        <v>0</v>
      </c>
    </row>
    <row r="1698" spans="1:6" x14ac:dyDescent="0.25">
      <c r="A1698" s="3" t="s">
        <v>62</v>
      </c>
      <c r="B1698" s="3" t="str">
        <f>IFERROR(INDEX(Clients[Client_Name],MATCH(Table2[[#This Row],[Client_Code]],Clients[Client_Code],0)),"")</f>
        <v>SOPRAVAL</v>
      </c>
      <c r="C1698" s="3">
        <v>1007</v>
      </c>
      <c r="D1698" s="3" t="s">
        <v>38</v>
      </c>
      <c r="E1698" s="3">
        <v>1</v>
      </c>
      <c r="F1698" s="12">
        <v>0</v>
      </c>
    </row>
    <row r="1699" spans="1:6" x14ac:dyDescent="0.25">
      <c r="A1699" s="3" t="s">
        <v>62</v>
      </c>
      <c r="B1699" s="3" t="str">
        <f>IFERROR(INDEX(Clients[Client_Name],MATCH(Table2[[#This Row],[Client_Code]],Clients[Client_Code],0)),"")</f>
        <v>SOPRAVAL</v>
      </c>
      <c r="C1699" s="3">
        <v>1007</v>
      </c>
      <c r="D1699" s="3" t="s">
        <v>38</v>
      </c>
      <c r="E1699" s="3">
        <v>1</v>
      </c>
      <c r="F1699" s="12">
        <v>0</v>
      </c>
    </row>
    <row r="1700" spans="1:6" x14ac:dyDescent="0.25">
      <c r="A1700" s="3" t="s">
        <v>62</v>
      </c>
      <c r="B1700" s="3" t="str">
        <f>IFERROR(INDEX(Clients[Client_Name],MATCH(Table2[[#This Row],[Client_Code]],Clients[Client_Code],0)),"")</f>
        <v>SOPRAVAL</v>
      </c>
      <c r="C1700" s="3">
        <v>1007</v>
      </c>
      <c r="D1700" s="3" t="s">
        <v>38</v>
      </c>
      <c r="E1700" s="3">
        <v>1</v>
      </c>
      <c r="F1700" s="12">
        <v>0</v>
      </c>
    </row>
    <row r="1701" spans="1:6" x14ac:dyDescent="0.25">
      <c r="A1701" s="3" t="s">
        <v>62</v>
      </c>
      <c r="B1701" s="3" t="str">
        <f>IFERROR(INDEX(Clients[Client_Name],MATCH(Table2[[#This Row],[Client_Code]],Clients[Client_Code],0)),"")</f>
        <v>SOPRAVAL</v>
      </c>
      <c r="C1701" s="3">
        <v>1007</v>
      </c>
      <c r="D1701" s="3" t="s">
        <v>38</v>
      </c>
      <c r="E1701" s="3">
        <v>1</v>
      </c>
      <c r="F1701" s="12">
        <v>0</v>
      </c>
    </row>
    <row r="1702" spans="1:6" x14ac:dyDescent="0.25">
      <c r="A1702" s="3" t="s">
        <v>62</v>
      </c>
      <c r="B1702" s="3" t="str">
        <f>IFERROR(INDEX(Clients[Client_Name],MATCH(Table2[[#This Row],[Client_Code]],Clients[Client_Code],0)),"")</f>
        <v>SOPRAVAL</v>
      </c>
      <c r="C1702" s="3">
        <v>1007</v>
      </c>
      <c r="D1702" s="3" t="s">
        <v>37</v>
      </c>
      <c r="E1702" s="3">
        <v>1</v>
      </c>
      <c r="F1702" s="12">
        <v>-45000</v>
      </c>
    </row>
    <row r="1703" spans="1:6" x14ac:dyDescent="0.25">
      <c r="A1703" s="3" t="s">
        <v>62</v>
      </c>
      <c r="B1703" s="3" t="str">
        <f>IFERROR(INDEX(Clients[Client_Name],MATCH(Table2[[#This Row],[Client_Code]],Clients[Client_Code],0)),"")</f>
        <v>SOPRAVAL</v>
      </c>
      <c r="C1703" s="3">
        <v>1007</v>
      </c>
      <c r="D1703" s="3" t="s">
        <v>37</v>
      </c>
      <c r="E1703" s="3">
        <v>1</v>
      </c>
      <c r="F1703" s="12">
        <v>-90000</v>
      </c>
    </row>
    <row r="1704" spans="1:6" x14ac:dyDescent="0.25">
      <c r="A1704" s="3" t="s">
        <v>62</v>
      </c>
      <c r="B1704" s="3" t="str">
        <f>IFERROR(INDEX(Clients[Client_Name],MATCH(Table2[[#This Row],[Client_Code]],Clients[Client_Code],0)),"")</f>
        <v>SOPRAVAL</v>
      </c>
      <c r="C1704" s="3">
        <v>1007</v>
      </c>
      <c r="D1704" s="3" t="s">
        <v>148</v>
      </c>
      <c r="E1704" s="3">
        <v>1</v>
      </c>
      <c r="F1704" s="12">
        <v>-2280000</v>
      </c>
    </row>
    <row r="1705" spans="1:6" x14ac:dyDescent="0.25">
      <c r="A1705" s="3" t="s">
        <v>62</v>
      </c>
      <c r="B1705" s="3" t="str">
        <f>IFERROR(INDEX(Clients[Client_Name],MATCH(Table2[[#This Row],[Client_Code]],Clients[Client_Code],0)),"")</f>
        <v>SOPRAVAL</v>
      </c>
      <c r="C1705" s="3">
        <v>1007</v>
      </c>
      <c r="D1705" s="3" t="s">
        <v>148</v>
      </c>
      <c r="E1705" s="3">
        <v>1</v>
      </c>
      <c r="F1705" s="12">
        <v>0</v>
      </c>
    </row>
    <row r="1706" spans="1:6" x14ac:dyDescent="0.25">
      <c r="A1706" s="3" t="s">
        <v>32</v>
      </c>
      <c r="B1706" s="3" t="str">
        <f>IFERROR(INDEX(Clients[Client_Name],MATCH(Table2[[#This Row],[Client_Code]],Clients[Client_Code],0)),"")</f>
        <v>COMERCIAL LAS ORQUIDEAS</v>
      </c>
      <c r="C1706" s="3">
        <v>19</v>
      </c>
      <c r="D1706" s="3" t="s">
        <v>148</v>
      </c>
      <c r="E1706" s="3">
        <v>1</v>
      </c>
      <c r="F1706" s="12">
        <v>0</v>
      </c>
    </row>
    <row r="1707" spans="1:6" x14ac:dyDescent="0.25">
      <c r="A1707" s="3" t="s">
        <v>32</v>
      </c>
      <c r="B1707" s="3" t="str">
        <f>IFERROR(INDEX(Clients[Client_Name],MATCH(Table2[[#This Row],[Client_Code]],Clients[Client_Code],0)),"")</f>
        <v>COMERCIAL LAS ORQUIDEAS</v>
      </c>
      <c r="C1707" s="3">
        <v>19</v>
      </c>
      <c r="D1707" s="3" t="s">
        <v>148</v>
      </c>
      <c r="E1707" s="3">
        <v>2</v>
      </c>
      <c r="F1707" s="12">
        <v>0</v>
      </c>
    </row>
    <row r="1708" spans="1:6" x14ac:dyDescent="0.25">
      <c r="A1708" s="3" t="s">
        <v>32</v>
      </c>
      <c r="B1708" s="3" t="str">
        <f>IFERROR(INDEX(Clients[Client_Name],MATCH(Table2[[#This Row],[Client_Code]],Clients[Client_Code],0)),"")</f>
        <v>COMERCIAL LAS ORQUIDEAS</v>
      </c>
      <c r="C1708" s="3">
        <v>19</v>
      </c>
      <c r="D1708" s="3" t="s">
        <v>148</v>
      </c>
      <c r="E1708" s="3">
        <v>3</v>
      </c>
      <c r="F1708" s="12">
        <v>0</v>
      </c>
    </row>
    <row r="1709" spans="1:6" x14ac:dyDescent="0.25">
      <c r="A1709" s="3" t="s">
        <v>32</v>
      </c>
      <c r="B1709" s="3" t="str">
        <f>IFERROR(INDEX(Clients[Client_Name],MATCH(Table2[[#This Row],[Client_Code]],Clients[Client_Code],0)),"")</f>
        <v>COMERCIAL LAS ORQUIDEAS</v>
      </c>
      <c r="C1709" s="3">
        <v>19</v>
      </c>
      <c r="D1709" s="3" t="s">
        <v>148</v>
      </c>
      <c r="E1709" s="3">
        <v>4</v>
      </c>
      <c r="F1709" s="12">
        <v>0</v>
      </c>
    </row>
    <row r="1710" spans="1:6" x14ac:dyDescent="0.25">
      <c r="A1710" s="3" t="s">
        <v>32</v>
      </c>
      <c r="B1710" s="3" t="str">
        <f>IFERROR(INDEX(Clients[Client_Name],MATCH(Table2[[#This Row],[Client_Code]],Clients[Client_Code],0)),"")</f>
        <v>COMERCIAL LAS ORQUIDEAS</v>
      </c>
      <c r="C1710" s="3">
        <v>19</v>
      </c>
      <c r="D1710" s="3" t="s">
        <v>148</v>
      </c>
      <c r="E1710" s="3">
        <v>5</v>
      </c>
      <c r="F1710" s="12">
        <v>0</v>
      </c>
    </row>
    <row r="1711" spans="1:6" x14ac:dyDescent="0.25">
      <c r="A1711" s="3" t="s">
        <v>32</v>
      </c>
      <c r="B1711" s="3" t="str">
        <f>IFERROR(INDEX(Clients[Client_Name],MATCH(Table2[[#This Row],[Client_Code]],Clients[Client_Code],0)),"")</f>
        <v>COMERCIAL LAS ORQUIDEAS</v>
      </c>
      <c r="C1711" s="3">
        <v>19</v>
      </c>
      <c r="D1711" s="3" t="s">
        <v>148</v>
      </c>
      <c r="E1711" s="3">
        <v>6</v>
      </c>
      <c r="F1711" s="12">
        <v>0</v>
      </c>
    </row>
    <row r="1712" spans="1:6" x14ac:dyDescent="0.25">
      <c r="A1712" s="3" t="s">
        <v>32</v>
      </c>
      <c r="B1712" s="3" t="str">
        <f>IFERROR(INDEX(Clients[Client_Name],MATCH(Table2[[#This Row],[Client_Code]],Clients[Client_Code],0)),"")</f>
        <v>COMERCIAL LAS ORQUIDEAS</v>
      </c>
      <c r="C1712" s="3">
        <v>19</v>
      </c>
      <c r="D1712" s="3" t="s">
        <v>148</v>
      </c>
      <c r="E1712" s="3">
        <v>7</v>
      </c>
      <c r="F1712" s="12">
        <v>0</v>
      </c>
    </row>
    <row r="1713" spans="1:6" x14ac:dyDescent="0.25">
      <c r="A1713" s="3" t="s">
        <v>32</v>
      </c>
      <c r="B1713" s="3" t="str">
        <f>IFERROR(INDEX(Clients[Client_Name],MATCH(Table2[[#This Row],[Client_Code]],Clients[Client_Code],0)),"")</f>
        <v>COMERCIAL LAS ORQUIDEAS</v>
      </c>
      <c r="C1713" s="3">
        <v>19</v>
      </c>
      <c r="D1713" s="3" t="s">
        <v>148</v>
      </c>
      <c r="E1713" s="3">
        <v>8</v>
      </c>
      <c r="F1713" s="12">
        <v>0</v>
      </c>
    </row>
    <row r="1714" spans="1:6" x14ac:dyDescent="0.25">
      <c r="A1714" s="3" t="s">
        <v>32</v>
      </c>
      <c r="B1714" s="3" t="str">
        <f>IFERROR(INDEX(Clients[Client_Name],MATCH(Table2[[#This Row],[Client_Code]],Clients[Client_Code],0)),"")</f>
        <v>COMERCIAL LAS ORQUIDEAS</v>
      </c>
      <c r="C1714" s="3">
        <v>19</v>
      </c>
      <c r="D1714" s="3" t="s">
        <v>148</v>
      </c>
      <c r="E1714" s="3">
        <v>9</v>
      </c>
      <c r="F1714" s="12">
        <v>0</v>
      </c>
    </row>
    <row r="1715" spans="1:6" x14ac:dyDescent="0.25">
      <c r="A1715" s="3" t="s">
        <v>32</v>
      </c>
      <c r="B1715" s="3" t="str">
        <f>IFERROR(INDEX(Clients[Client_Name],MATCH(Table2[[#This Row],[Client_Code]],Clients[Client_Code],0)),"")</f>
        <v>COMERCIAL LAS ORQUIDEAS</v>
      </c>
      <c r="C1715" s="3">
        <v>19</v>
      </c>
      <c r="D1715" s="3" t="s">
        <v>148</v>
      </c>
      <c r="E1715" s="3">
        <v>10</v>
      </c>
      <c r="F1715" s="12">
        <v>0</v>
      </c>
    </row>
    <row r="1716" spans="1:6" x14ac:dyDescent="0.25">
      <c r="A1716" s="3" t="s">
        <v>32</v>
      </c>
      <c r="B1716" s="3" t="str">
        <f>IFERROR(INDEX(Clients[Client_Name],MATCH(Table2[[#This Row],[Client_Code]],Clients[Client_Code],0)),"")</f>
        <v>COMERCIAL LAS ORQUIDEAS</v>
      </c>
      <c r="C1716" s="3">
        <v>19</v>
      </c>
      <c r="D1716" s="3" t="s">
        <v>148</v>
      </c>
      <c r="E1716" s="3">
        <v>11</v>
      </c>
      <c r="F1716" s="12">
        <v>0</v>
      </c>
    </row>
    <row r="1717" spans="1:6" x14ac:dyDescent="0.25">
      <c r="A1717" s="3" t="s">
        <v>32</v>
      </c>
      <c r="B1717" s="3" t="str">
        <f>IFERROR(INDEX(Clients[Client_Name],MATCH(Table2[[#This Row],[Client_Code]],Clients[Client_Code],0)),"")</f>
        <v>COMERCIAL LAS ORQUIDEAS</v>
      </c>
      <c r="C1717" s="3">
        <v>19</v>
      </c>
      <c r="D1717" s="3" t="s">
        <v>148</v>
      </c>
      <c r="E1717" s="3">
        <v>12</v>
      </c>
      <c r="F1717" s="12">
        <v>0</v>
      </c>
    </row>
    <row r="1718" spans="1:6" x14ac:dyDescent="0.25">
      <c r="A1718" s="3" t="s">
        <v>32</v>
      </c>
      <c r="B1718" s="3" t="str">
        <f>IFERROR(INDEX(Clients[Client_Name],MATCH(Table2[[#This Row],[Client_Code]],Clients[Client_Code],0)),"")</f>
        <v>GRANJA MARINA TORNAGALEONES</v>
      </c>
      <c r="C1718" s="3">
        <v>25</v>
      </c>
      <c r="D1718" s="3" t="s">
        <v>148</v>
      </c>
      <c r="E1718" s="3">
        <v>1</v>
      </c>
      <c r="F1718" s="12">
        <v>0</v>
      </c>
    </row>
    <row r="1719" spans="1:6" x14ac:dyDescent="0.25">
      <c r="A1719" s="3" t="s">
        <v>32</v>
      </c>
      <c r="B1719" s="3" t="str">
        <f>IFERROR(INDEX(Clients[Client_Name],MATCH(Table2[[#This Row],[Client_Code]],Clients[Client_Code],0)),"")</f>
        <v>GRANJA MARINA TORNAGALEONES</v>
      </c>
      <c r="C1719" s="3">
        <v>25</v>
      </c>
      <c r="D1719" s="3" t="s">
        <v>148</v>
      </c>
      <c r="E1719" s="3">
        <v>2</v>
      </c>
      <c r="F1719" s="12">
        <v>0</v>
      </c>
    </row>
    <row r="1720" spans="1:6" x14ac:dyDescent="0.25">
      <c r="A1720" s="3" t="s">
        <v>32</v>
      </c>
      <c r="B1720" s="3" t="str">
        <f>IFERROR(INDEX(Clients[Client_Name],MATCH(Table2[[#This Row],[Client_Code]],Clients[Client_Code],0)),"")</f>
        <v>GRANJA MARINA TORNAGALEONES</v>
      </c>
      <c r="C1720" s="3">
        <v>25</v>
      </c>
      <c r="D1720" s="3" t="s">
        <v>148</v>
      </c>
      <c r="E1720" s="3">
        <v>3</v>
      </c>
      <c r="F1720" s="12">
        <v>0</v>
      </c>
    </row>
    <row r="1721" spans="1:6" x14ac:dyDescent="0.25">
      <c r="A1721" s="3" t="s">
        <v>32</v>
      </c>
      <c r="B1721" s="3" t="str">
        <f>IFERROR(INDEX(Clients[Client_Name],MATCH(Table2[[#This Row],[Client_Code]],Clients[Client_Code],0)),"")</f>
        <v>GRANJA MARINA TORNAGALEONES</v>
      </c>
      <c r="C1721" s="3">
        <v>25</v>
      </c>
      <c r="D1721" s="3" t="s">
        <v>148</v>
      </c>
      <c r="E1721" s="3">
        <v>4</v>
      </c>
      <c r="F1721" s="12">
        <v>0</v>
      </c>
    </row>
    <row r="1722" spans="1:6" x14ac:dyDescent="0.25">
      <c r="A1722" s="3" t="s">
        <v>32</v>
      </c>
      <c r="B1722" s="3" t="str">
        <f>IFERROR(INDEX(Clients[Client_Name],MATCH(Table2[[#This Row],[Client_Code]],Clients[Client_Code],0)),"")</f>
        <v>GRANJA MARINA TORNAGALEONES</v>
      </c>
      <c r="C1722" s="3">
        <v>25</v>
      </c>
      <c r="D1722" s="3" t="s">
        <v>148</v>
      </c>
      <c r="E1722" s="3">
        <v>5</v>
      </c>
      <c r="F1722" s="12">
        <v>0</v>
      </c>
    </row>
    <row r="1723" spans="1:6" x14ac:dyDescent="0.25">
      <c r="A1723" s="3" t="s">
        <v>32</v>
      </c>
      <c r="B1723" s="3" t="str">
        <f>IFERROR(INDEX(Clients[Client_Name],MATCH(Table2[[#This Row],[Client_Code]],Clients[Client_Code],0)),"")</f>
        <v>INTERBAKE</v>
      </c>
      <c r="C1723" s="3">
        <v>28</v>
      </c>
      <c r="D1723" s="3" t="s">
        <v>148</v>
      </c>
      <c r="E1723" s="3">
        <v>1</v>
      </c>
      <c r="F1723" s="12">
        <v>0</v>
      </c>
    </row>
    <row r="1724" spans="1:6" x14ac:dyDescent="0.25">
      <c r="A1724" s="3" t="s">
        <v>32</v>
      </c>
      <c r="B1724" s="3" t="str">
        <f>IFERROR(INDEX(Clients[Client_Name],MATCH(Table2[[#This Row],[Client_Code]],Clients[Client_Code],0)),"")</f>
        <v>INTERBAKE</v>
      </c>
      <c r="C1724" s="3">
        <v>28</v>
      </c>
      <c r="D1724" s="3" t="s">
        <v>148</v>
      </c>
      <c r="E1724" s="3">
        <v>2</v>
      </c>
      <c r="F1724" s="12">
        <v>0</v>
      </c>
    </row>
    <row r="1725" spans="1:6" x14ac:dyDescent="0.25">
      <c r="A1725" s="3" t="s">
        <v>32</v>
      </c>
      <c r="B1725" s="3" t="str">
        <f>IFERROR(INDEX(Clients[Client_Name],MATCH(Table2[[#This Row],[Client_Code]],Clients[Client_Code],0)),"")</f>
        <v>INTERBAKE</v>
      </c>
      <c r="C1725" s="3">
        <v>28</v>
      </c>
      <c r="D1725" s="3" t="s">
        <v>148</v>
      </c>
      <c r="E1725" s="3">
        <v>3</v>
      </c>
      <c r="F1725" s="12">
        <v>0</v>
      </c>
    </row>
    <row r="1726" spans="1:6" x14ac:dyDescent="0.25">
      <c r="A1726" s="3" t="s">
        <v>32</v>
      </c>
      <c r="B1726" s="3" t="str">
        <f>IFERROR(INDEX(Clients[Client_Name],MATCH(Table2[[#This Row],[Client_Code]],Clients[Client_Code],0)),"")</f>
        <v>INTERBAKE</v>
      </c>
      <c r="C1726" s="3">
        <v>28</v>
      </c>
      <c r="D1726" s="3" t="s">
        <v>148</v>
      </c>
      <c r="E1726" s="3">
        <v>4</v>
      </c>
      <c r="F1726" s="12">
        <v>0</v>
      </c>
    </row>
    <row r="1727" spans="1:6" x14ac:dyDescent="0.25">
      <c r="A1727" s="3" t="s">
        <v>32</v>
      </c>
      <c r="B1727" s="3" t="str">
        <f>IFERROR(INDEX(Clients[Client_Name],MATCH(Table2[[#This Row],[Client_Code]],Clients[Client_Code],0)),"")</f>
        <v>INTERBAKE</v>
      </c>
      <c r="C1727" s="3">
        <v>28</v>
      </c>
      <c r="D1727" s="3" t="s">
        <v>148</v>
      </c>
      <c r="E1727" s="3">
        <v>5</v>
      </c>
      <c r="F1727" s="12">
        <v>0</v>
      </c>
    </row>
    <row r="1728" spans="1:6" x14ac:dyDescent="0.25">
      <c r="A1728" s="3" t="s">
        <v>32</v>
      </c>
      <c r="B1728" s="3" t="str">
        <f>IFERROR(INDEX(Clients[Client_Name],MATCH(Table2[[#This Row],[Client_Code]],Clients[Client_Code],0)),"")</f>
        <v>INTERBAKE</v>
      </c>
      <c r="C1728" s="3">
        <v>28</v>
      </c>
      <c r="D1728" s="3" t="s">
        <v>148</v>
      </c>
      <c r="E1728" s="3">
        <v>6</v>
      </c>
      <c r="F1728" s="12">
        <v>0</v>
      </c>
    </row>
    <row r="1729" spans="1:6" x14ac:dyDescent="0.25">
      <c r="A1729" s="3" t="s">
        <v>32</v>
      </c>
      <c r="B1729" s="3" t="str">
        <f>IFERROR(INDEX(Clients[Client_Name],MATCH(Table2[[#This Row],[Client_Code]],Clients[Client_Code],0)),"")</f>
        <v>INTERBAKE</v>
      </c>
      <c r="C1729" s="3">
        <v>28</v>
      </c>
      <c r="D1729" s="3" t="s">
        <v>148</v>
      </c>
      <c r="E1729" s="3">
        <v>7</v>
      </c>
      <c r="F1729" s="12">
        <v>0</v>
      </c>
    </row>
    <row r="1730" spans="1:6" x14ac:dyDescent="0.25">
      <c r="A1730" s="3" t="s">
        <v>32</v>
      </c>
      <c r="B1730" s="3" t="str">
        <f>IFERROR(INDEX(Clients[Client_Name],MATCH(Table2[[#This Row],[Client_Code]],Clients[Client_Code],0)),"")</f>
        <v>INTERBAKE</v>
      </c>
      <c r="C1730" s="3">
        <v>28</v>
      </c>
      <c r="D1730" s="3" t="s">
        <v>148</v>
      </c>
      <c r="E1730" s="3">
        <v>8</v>
      </c>
      <c r="F1730" s="12">
        <v>0</v>
      </c>
    </row>
    <row r="1731" spans="1:6" x14ac:dyDescent="0.25">
      <c r="A1731" s="3" t="s">
        <v>32</v>
      </c>
      <c r="B1731" s="3" t="str">
        <f>IFERROR(INDEX(Clients[Client_Name],MATCH(Table2[[#This Row],[Client_Code]],Clients[Client_Code],0)),"")</f>
        <v>INTERBAKE</v>
      </c>
      <c r="C1731" s="3">
        <v>28</v>
      </c>
      <c r="D1731" s="3" t="s">
        <v>148</v>
      </c>
      <c r="E1731" s="3">
        <v>9</v>
      </c>
      <c r="F1731" s="12">
        <v>0</v>
      </c>
    </row>
    <row r="1732" spans="1:6" x14ac:dyDescent="0.25">
      <c r="A1732" s="3" t="s">
        <v>32</v>
      </c>
      <c r="B1732" s="3" t="str">
        <f>IFERROR(INDEX(Clients[Client_Name],MATCH(Table2[[#This Row],[Client_Code]],Clients[Client_Code],0)),"")</f>
        <v>INTERBAKE</v>
      </c>
      <c r="C1732" s="3">
        <v>28</v>
      </c>
      <c r="D1732" s="3" t="s">
        <v>148</v>
      </c>
      <c r="E1732" s="3">
        <v>10</v>
      </c>
      <c r="F1732" s="12">
        <v>0</v>
      </c>
    </row>
    <row r="1733" spans="1:6" x14ac:dyDescent="0.25">
      <c r="A1733" s="3" t="s">
        <v>32</v>
      </c>
      <c r="B1733" s="3" t="str">
        <f>IFERROR(INDEX(Clients[Client_Name],MATCH(Table2[[#This Row],[Client_Code]],Clients[Client_Code],0)),"")</f>
        <v>INTERBAKE</v>
      </c>
      <c r="C1733" s="3">
        <v>28</v>
      </c>
      <c r="D1733" s="3" t="s">
        <v>148</v>
      </c>
      <c r="E1733" s="3">
        <v>11</v>
      </c>
      <c r="F1733" s="12">
        <v>0</v>
      </c>
    </row>
    <row r="1734" spans="1:6" x14ac:dyDescent="0.25">
      <c r="A1734" s="3" t="s">
        <v>32</v>
      </c>
      <c r="B1734" s="3" t="str">
        <f>IFERROR(INDEX(Clients[Client_Name],MATCH(Table2[[#This Row],[Client_Code]],Clients[Client_Code],0)),"")</f>
        <v>INTERBAKE</v>
      </c>
      <c r="C1734" s="3">
        <v>28</v>
      </c>
      <c r="D1734" s="3" t="s">
        <v>148</v>
      </c>
      <c r="E1734" s="3">
        <v>12</v>
      </c>
      <c r="F1734" s="12">
        <v>0</v>
      </c>
    </row>
    <row r="1735" spans="1:6" x14ac:dyDescent="0.25">
      <c r="A1735" s="3" t="s">
        <v>32</v>
      </c>
      <c r="B1735" s="3" t="str">
        <f>IFERROR(INDEX(Clients[Client_Name],MATCH(Table2[[#This Row],[Client_Code]],Clients[Client_Code],0)),"")</f>
        <v>LUNIBEN</v>
      </c>
      <c r="C1735" s="3">
        <v>32</v>
      </c>
      <c r="D1735" s="3" t="s">
        <v>148</v>
      </c>
      <c r="E1735" s="3">
        <v>1</v>
      </c>
      <c r="F1735" s="12">
        <v>0</v>
      </c>
    </row>
    <row r="1736" spans="1:6" x14ac:dyDescent="0.25">
      <c r="A1736" s="3" t="s">
        <v>32</v>
      </c>
      <c r="B1736" s="3" t="str">
        <f>IFERROR(INDEX(Clients[Client_Name],MATCH(Table2[[#This Row],[Client_Code]],Clients[Client_Code],0)),"")</f>
        <v>LUNIBEN</v>
      </c>
      <c r="C1736" s="3">
        <v>32</v>
      </c>
      <c r="D1736" s="3" t="s">
        <v>148</v>
      </c>
      <c r="E1736" s="3">
        <v>2</v>
      </c>
      <c r="F1736" s="12">
        <v>0</v>
      </c>
    </row>
    <row r="1737" spans="1:6" x14ac:dyDescent="0.25">
      <c r="A1737" s="3" t="s">
        <v>32</v>
      </c>
      <c r="B1737" s="3" t="str">
        <f>IFERROR(INDEX(Clients[Client_Name],MATCH(Table2[[#This Row],[Client_Code]],Clients[Client_Code],0)),"")</f>
        <v>LUNIBEN</v>
      </c>
      <c r="C1737" s="3">
        <v>32</v>
      </c>
      <c r="D1737" s="3" t="s">
        <v>148</v>
      </c>
      <c r="E1737" s="3">
        <v>3</v>
      </c>
      <c r="F1737" s="12">
        <v>0</v>
      </c>
    </row>
    <row r="1738" spans="1:6" x14ac:dyDescent="0.25">
      <c r="A1738" s="3" t="s">
        <v>32</v>
      </c>
      <c r="B1738" s="3" t="str">
        <f>IFERROR(INDEX(Clients[Client_Name],MATCH(Table2[[#This Row],[Client_Code]],Clients[Client_Code],0)),"")</f>
        <v>LUNIBEN</v>
      </c>
      <c r="C1738" s="3">
        <v>32</v>
      </c>
      <c r="D1738" s="3" t="s">
        <v>148</v>
      </c>
      <c r="E1738" s="3">
        <v>4</v>
      </c>
      <c r="F1738" s="12">
        <v>0</v>
      </c>
    </row>
    <row r="1739" spans="1:6" x14ac:dyDescent="0.25">
      <c r="A1739" s="3" t="s">
        <v>32</v>
      </c>
      <c r="B1739" s="3" t="str">
        <f>IFERROR(INDEX(Clients[Client_Name],MATCH(Table2[[#This Row],[Client_Code]],Clients[Client_Code],0)),"")</f>
        <v>LUNIBEN</v>
      </c>
      <c r="C1739" s="3">
        <v>32</v>
      </c>
      <c r="D1739" s="3" t="s">
        <v>148</v>
      </c>
      <c r="E1739" s="3">
        <v>5</v>
      </c>
      <c r="F1739" s="12">
        <v>0</v>
      </c>
    </row>
    <row r="1740" spans="1:6" x14ac:dyDescent="0.25">
      <c r="A1740" s="3" t="s">
        <v>32</v>
      </c>
      <c r="B1740" s="3" t="str">
        <f>IFERROR(INDEX(Clients[Client_Name],MATCH(Table2[[#This Row],[Client_Code]],Clients[Client_Code],0)),"")</f>
        <v>LUNIBEN</v>
      </c>
      <c r="C1740" s="3">
        <v>32</v>
      </c>
      <c r="D1740" s="3" t="s">
        <v>148</v>
      </c>
      <c r="E1740" s="3">
        <v>6</v>
      </c>
      <c r="F1740" s="12">
        <v>0</v>
      </c>
    </row>
    <row r="1741" spans="1:6" x14ac:dyDescent="0.25">
      <c r="A1741" s="3" t="s">
        <v>32</v>
      </c>
      <c r="B1741" s="3" t="str">
        <f>IFERROR(INDEX(Clients[Client_Name],MATCH(Table2[[#This Row],[Client_Code]],Clients[Client_Code],0)),"")</f>
        <v>LUNIBEN</v>
      </c>
      <c r="C1741" s="3">
        <v>32</v>
      </c>
      <c r="D1741" s="3" t="s">
        <v>148</v>
      </c>
      <c r="E1741" s="3">
        <v>7</v>
      </c>
      <c r="F1741" s="12">
        <v>0</v>
      </c>
    </row>
    <row r="1742" spans="1:6" x14ac:dyDescent="0.25">
      <c r="A1742" s="3" t="s">
        <v>32</v>
      </c>
      <c r="B1742" s="3" t="str">
        <f>IFERROR(INDEX(Clients[Client_Name],MATCH(Table2[[#This Row],[Client_Code]],Clients[Client_Code],0)),"")</f>
        <v>LUNIBEN</v>
      </c>
      <c r="C1742" s="3">
        <v>32</v>
      </c>
      <c r="D1742" s="3" t="s">
        <v>148</v>
      </c>
      <c r="E1742" s="3">
        <v>8</v>
      </c>
      <c r="F1742" s="12">
        <v>0</v>
      </c>
    </row>
    <row r="1743" spans="1:6" x14ac:dyDescent="0.25">
      <c r="A1743" s="3" t="s">
        <v>32</v>
      </c>
      <c r="B1743" s="3" t="str">
        <f>IFERROR(INDEX(Clients[Client_Name],MATCH(Table2[[#This Row],[Client_Code]],Clients[Client_Code],0)),"")</f>
        <v>LUNIBEN</v>
      </c>
      <c r="C1743" s="3">
        <v>32</v>
      </c>
      <c r="D1743" s="3" t="s">
        <v>148</v>
      </c>
      <c r="E1743" s="3">
        <v>9</v>
      </c>
      <c r="F1743" s="12">
        <v>0</v>
      </c>
    </row>
    <row r="1744" spans="1:6" x14ac:dyDescent="0.25">
      <c r="A1744" s="3" t="s">
        <v>32</v>
      </c>
      <c r="B1744" s="3" t="str">
        <f>IFERROR(INDEX(Clients[Client_Name],MATCH(Table2[[#This Row],[Client_Code]],Clients[Client_Code],0)),"")</f>
        <v>LUNIBEN</v>
      </c>
      <c r="C1744" s="3">
        <v>32</v>
      </c>
      <c r="D1744" s="3" t="s">
        <v>148</v>
      </c>
      <c r="E1744" s="3">
        <v>10</v>
      </c>
      <c r="F1744" s="12">
        <v>0</v>
      </c>
    </row>
    <row r="1745" spans="1:6" x14ac:dyDescent="0.25">
      <c r="A1745" s="3" t="s">
        <v>32</v>
      </c>
      <c r="B1745" s="3" t="str">
        <f>IFERROR(INDEX(Clients[Client_Name],MATCH(Table2[[#This Row],[Client_Code]],Clients[Client_Code],0)),"")</f>
        <v>LUNIBEN</v>
      </c>
      <c r="C1745" s="3">
        <v>32</v>
      </c>
      <c r="D1745" s="3" t="s">
        <v>148</v>
      </c>
      <c r="E1745" s="3">
        <v>11</v>
      </c>
      <c r="F1745" s="12">
        <v>0</v>
      </c>
    </row>
    <row r="1746" spans="1:6" x14ac:dyDescent="0.25">
      <c r="A1746" s="3" t="s">
        <v>32</v>
      </c>
      <c r="B1746" s="3" t="str">
        <f>IFERROR(INDEX(Clients[Client_Name],MATCH(Table2[[#This Row],[Client_Code]],Clients[Client_Code],0)),"")</f>
        <v>LUNIBEN</v>
      </c>
      <c r="C1746" s="3">
        <v>32</v>
      </c>
      <c r="D1746" s="3" t="s">
        <v>148</v>
      </c>
      <c r="E1746" s="3">
        <v>12</v>
      </c>
      <c r="F1746" s="12">
        <v>0</v>
      </c>
    </row>
    <row r="1747" spans="1:6" x14ac:dyDescent="0.25">
      <c r="A1747" s="3" t="s">
        <v>32</v>
      </c>
      <c r="B1747" s="3" t="str">
        <f>IFERROR(INDEX(Clients[Client_Name],MATCH(Table2[[#This Row],[Client_Code]],Clients[Client_Code],0)),"")</f>
        <v>SALMONES ANTÁRTICA</v>
      </c>
      <c r="C1747" s="3">
        <v>41</v>
      </c>
      <c r="D1747" s="3" t="s">
        <v>148</v>
      </c>
      <c r="E1747" s="3">
        <v>1</v>
      </c>
      <c r="F1747" s="12">
        <v>0</v>
      </c>
    </row>
    <row r="1748" spans="1:6" x14ac:dyDescent="0.25">
      <c r="A1748" s="3" t="s">
        <v>32</v>
      </c>
      <c r="B1748" s="3" t="str">
        <f>IFERROR(INDEX(Clients[Client_Name],MATCH(Table2[[#This Row],[Client_Code]],Clients[Client_Code],0)),"")</f>
        <v>SALMONES ANTÁRTICA</v>
      </c>
      <c r="C1748" s="3">
        <v>41</v>
      </c>
      <c r="D1748" s="3" t="s">
        <v>148</v>
      </c>
      <c r="E1748" s="3">
        <v>2</v>
      </c>
      <c r="F1748" s="12">
        <v>0</v>
      </c>
    </row>
    <row r="1749" spans="1:6" x14ac:dyDescent="0.25">
      <c r="A1749" s="3" t="s">
        <v>32</v>
      </c>
      <c r="B1749" s="3" t="str">
        <f>IFERROR(INDEX(Clients[Client_Name],MATCH(Table2[[#This Row],[Client_Code]],Clients[Client_Code],0)),"")</f>
        <v>SALMONES ANTÁRTICA</v>
      </c>
      <c r="C1749" s="3">
        <v>41</v>
      </c>
      <c r="D1749" s="3" t="s">
        <v>148</v>
      </c>
      <c r="E1749" s="3">
        <v>3</v>
      </c>
      <c r="F1749" s="12">
        <v>0</v>
      </c>
    </row>
    <row r="1750" spans="1:6" x14ac:dyDescent="0.25">
      <c r="A1750" s="3" t="s">
        <v>32</v>
      </c>
      <c r="B1750" s="3" t="str">
        <f>IFERROR(INDEX(Clients[Client_Name],MATCH(Table2[[#This Row],[Client_Code]],Clients[Client_Code],0)),"")</f>
        <v>SALMONES ANTÁRTICA</v>
      </c>
      <c r="C1750" s="3">
        <v>41</v>
      </c>
      <c r="D1750" s="3" t="s">
        <v>148</v>
      </c>
      <c r="E1750" s="3">
        <v>4</v>
      </c>
      <c r="F1750" s="12">
        <v>0</v>
      </c>
    </row>
    <row r="1751" spans="1:6" x14ac:dyDescent="0.25">
      <c r="A1751" s="3" t="s">
        <v>32</v>
      </c>
      <c r="B1751" s="3" t="str">
        <f>IFERROR(INDEX(Clients[Client_Name],MATCH(Table2[[#This Row],[Client_Code]],Clients[Client_Code],0)),"")</f>
        <v>SALMONES ANTÁRTICA</v>
      </c>
      <c r="C1751" s="3">
        <v>41</v>
      </c>
      <c r="D1751" s="3" t="s">
        <v>148</v>
      </c>
      <c r="E1751" s="3">
        <v>5</v>
      </c>
      <c r="F1751" s="12">
        <v>0</v>
      </c>
    </row>
    <row r="1752" spans="1:6" x14ac:dyDescent="0.25">
      <c r="A1752" s="3" t="s">
        <v>32</v>
      </c>
      <c r="B1752" s="3" t="str">
        <f>IFERROR(INDEX(Clients[Client_Name],MATCH(Table2[[#This Row],[Client_Code]],Clients[Client_Code],0)),"")</f>
        <v>SALMONES AYSÉN</v>
      </c>
      <c r="C1752" s="3">
        <v>42</v>
      </c>
      <c r="D1752" s="3" t="s">
        <v>148</v>
      </c>
      <c r="E1752" s="3">
        <v>1</v>
      </c>
      <c r="F1752" s="12">
        <v>0</v>
      </c>
    </row>
    <row r="1753" spans="1:6" x14ac:dyDescent="0.25">
      <c r="A1753" s="3" t="s">
        <v>32</v>
      </c>
      <c r="B1753" s="3" t="str">
        <f>IFERROR(INDEX(Clients[Client_Name],MATCH(Table2[[#This Row],[Client_Code]],Clients[Client_Code],0)),"")</f>
        <v>SALMONES AYSÉN</v>
      </c>
      <c r="C1753" s="3">
        <v>42</v>
      </c>
      <c r="D1753" s="3" t="s">
        <v>148</v>
      </c>
      <c r="E1753" s="3">
        <v>2</v>
      </c>
      <c r="F1753" s="12">
        <v>0</v>
      </c>
    </row>
    <row r="1754" spans="1:6" x14ac:dyDescent="0.25">
      <c r="A1754" s="3" t="s">
        <v>32</v>
      </c>
      <c r="B1754" s="3" t="str">
        <f>IFERROR(INDEX(Clients[Client_Name],MATCH(Table2[[#This Row],[Client_Code]],Clients[Client_Code],0)),"")</f>
        <v>SALMONES AYSÉN</v>
      </c>
      <c r="C1754" s="3">
        <v>42</v>
      </c>
      <c r="D1754" s="3" t="s">
        <v>148</v>
      </c>
      <c r="E1754" s="3">
        <v>3</v>
      </c>
      <c r="F1754" s="12">
        <v>0</v>
      </c>
    </row>
    <row r="1755" spans="1:6" x14ac:dyDescent="0.25">
      <c r="A1755" s="3" t="s">
        <v>32</v>
      </c>
      <c r="B1755" s="3" t="str">
        <f>IFERROR(INDEX(Clients[Client_Name],MATCH(Table2[[#This Row],[Client_Code]],Clients[Client_Code],0)),"")</f>
        <v>SALMONES AYSÉN</v>
      </c>
      <c r="C1755" s="3">
        <v>42</v>
      </c>
      <c r="D1755" s="3" t="s">
        <v>148</v>
      </c>
      <c r="E1755" s="3">
        <v>4</v>
      </c>
      <c r="F1755" s="12">
        <v>0</v>
      </c>
    </row>
    <row r="1756" spans="1:6" x14ac:dyDescent="0.25">
      <c r="A1756" s="3" t="s">
        <v>32</v>
      </c>
      <c r="B1756" s="3" t="str">
        <f>IFERROR(INDEX(Clients[Client_Name],MATCH(Table2[[#This Row],[Client_Code]],Clients[Client_Code],0)),"")</f>
        <v>SALMONES AYSÉN</v>
      </c>
      <c r="C1756" s="3">
        <v>42</v>
      </c>
      <c r="D1756" s="3" t="s">
        <v>148</v>
      </c>
      <c r="E1756" s="3">
        <v>5</v>
      </c>
      <c r="F1756" s="12">
        <v>0</v>
      </c>
    </row>
    <row r="1757" spans="1:6" x14ac:dyDescent="0.25">
      <c r="A1757" s="3" t="s">
        <v>62</v>
      </c>
      <c r="B1757" s="3" t="str">
        <f>IFERROR(INDEX(Clients[Client_Name],MATCH(Table2[[#This Row],[Client_Code]],Clients[Client_Code],0)),"")</f>
        <v>LO VALLEDOR</v>
      </c>
      <c r="C1757" s="3">
        <v>1054</v>
      </c>
      <c r="D1757" s="3" t="s">
        <v>38</v>
      </c>
      <c r="E1757" s="3">
        <v>3</v>
      </c>
      <c r="F1757" s="12">
        <v>727150</v>
      </c>
    </row>
    <row r="1758" spans="1:6" x14ac:dyDescent="0.25">
      <c r="A1758" s="3" t="s">
        <v>62</v>
      </c>
      <c r="B1758" s="3" t="str">
        <f>IFERROR(INDEX(Clients[Client_Name],MATCH(Table2[[#This Row],[Client_Code]],Clients[Client_Code],0)),"")</f>
        <v>LO VALLEDOR</v>
      </c>
      <c r="C1758" s="3">
        <v>1054</v>
      </c>
      <c r="D1758" s="3" t="s">
        <v>38</v>
      </c>
      <c r="E1758" s="3">
        <v>3</v>
      </c>
      <c r="F1758" s="12">
        <v>24853</v>
      </c>
    </row>
    <row r="1759" spans="1:6" x14ac:dyDescent="0.25">
      <c r="A1759" s="3" t="s">
        <v>62</v>
      </c>
      <c r="B1759" s="3" t="str">
        <f>IFERROR(INDEX(Clients[Client_Name],MATCH(Table2[[#This Row],[Client_Code]],Clients[Client_Code],0)),"")</f>
        <v>SOPRAVAL</v>
      </c>
      <c r="C1759" s="3">
        <v>1007</v>
      </c>
      <c r="D1759" s="3" t="s">
        <v>38</v>
      </c>
      <c r="E1759" s="3">
        <v>1</v>
      </c>
      <c r="F1759" s="12">
        <v>-138400</v>
      </c>
    </row>
    <row r="1760" spans="1:6" x14ac:dyDescent="0.25">
      <c r="A1760" s="3" t="s">
        <v>62</v>
      </c>
      <c r="B1760" s="3" t="str">
        <f>IFERROR(INDEX(Clients[Client_Name],MATCH(Table2[[#This Row],[Client_Code]],Clients[Client_Code],0)),"")</f>
        <v>SOPRAVAL</v>
      </c>
      <c r="C1760" s="3">
        <v>1007</v>
      </c>
      <c r="D1760" s="3" t="s">
        <v>38</v>
      </c>
      <c r="E1760" s="3">
        <v>1</v>
      </c>
      <c r="F1760" s="12">
        <v>-261494</v>
      </c>
    </row>
    <row r="1761" spans="1:6" x14ac:dyDescent="0.25">
      <c r="A1761" s="3" t="s">
        <v>32</v>
      </c>
      <c r="B1761" s="3" t="str">
        <f>IFERROR(INDEX(Clients[Client_Name],MATCH(Table2[[#This Row],[Client_Code]],Clients[Client_Code],0)),"")</f>
        <v>SOPRAVAL</v>
      </c>
      <c r="C1761" s="3">
        <v>8</v>
      </c>
      <c r="D1761" s="3" t="s">
        <v>149</v>
      </c>
      <c r="E1761" s="3">
        <v>1</v>
      </c>
      <c r="F1761" s="12">
        <v>7514175</v>
      </c>
    </row>
    <row r="1762" spans="1:6" x14ac:dyDescent="0.25">
      <c r="A1762" s="3" t="s">
        <v>32</v>
      </c>
      <c r="B1762" s="3" t="str">
        <f>IFERROR(INDEX(Clients[Client_Name],MATCH(Table2[[#This Row],[Client_Code]],Clients[Client_Code],0)),"")</f>
        <v>SOPRAVAL</v>
      </c>
      <c r="C1762" s="3">
        <v>8</v>
      </c>
      <c r="D1762" s="3" t="s">
        <v>149</v>
      </c>
      <c r="E1762" s="3">
        <v>2</v>
      </c>
      <c r="F1762" s="12">
        <v>4196475</v>
      </c>
    </row>
    <row r="1763" spans="1:6" x14ac:dyDescent="0.25">
      <c r="A1763" s="3" t="s">
        <v>32</v>
      </c>
      <c r="B1763" s="3" t="str">
        <f>IFERROR(INDEX(Clients[Client_Name],MATCH(Table2[[#This Row],[Client_Code]],Clients[Client_Code],0)),"")</f>
        <v>SOPRAVAL</v>
      </c>
      <c r="C1763" s="3">
        <v>8</v>
      </c>
      <c r="D1763" s="3" t="s">
        <v>149</v>
      </c>
      <c r="E1763" s="3">
        <v>3</v>
      </c>
      <c r="F1763" s="12">
        <v>3787425</v>
      </c>
    </row>
    <row r="1764" spans="1:6" x14ac:dyDescent="0.25">
      <c r="A1764" s="3" t="s">
        <v>32</v>
      </c>
      <c r="B1764" s="3" t="str">
        <f>IFERROR(INDEX(Clients[Client_Name],MATCH(Table2[[#This Row],[Client_Code]],Clients[Client_Code],0)),"")</f>
        <v>SOPRAVAL</v>
      </c>
      <c r="C1764" s="3">
        <v>8</v>
      </c>
      <c r="D1764" s="3" t="s">
        <v>149</v>
      </c>
      <c r="E1764" s="3">
        <v>4</v>
      </c>
      <c r="F1764" s="12">
        <v>1698300</v>
      </c>
    </row>
    <row r="1765" spans="1:6" x14ac:dyDescent="0.25">
      <c r="A1765" s="3" t="s">
        <v>32</v>
      </c>
      <c r="B1765" s="3" t="str">
        <f>IFERROR(INDEX(Clients[Client_Name],MATCH(Table2[[#This Row],[Client_Code]],Clients[Client_Code],0)),"")</f>
        <v>SOPRAVAL</v>
      </c>
      <c r="C1765" s="3">
        <v>8</v>
      </c>
      <c r="D1765" s="3" t="s">
        <v>149</v>
      </c>
      <c r="E1765" s="3">
        <v>5</v>
      </c>
      <c r="F1765" s="12">
        <v>1462050</v>
      </c>
    </row>
    <row r="1766" spans="1:6" x14ac:dyDescent="0.25">
      <c r="A1766" s="3" t="s">
        <v>32</v>
      </c>
      <c r="B1766" s="3" t="str">
        <f>IFERROR(INDEX(Clients[Client_Name],MATCH(Table2[[#This Row],[Client_Code]],Clients[Client_Code],0)),"")</f>
        <v>SOPRAVAL</v>
      </c>
      <c r="C1766" s="3">
        <v>8</v>
      </c>
      <c r="D1766" s="3" t="s">
        <v>149</v>
      </c>
      <c r="E1766" s="3">
        <v>6</v>
      </c>
      <c r="F1766" s="12">
        <v>1256850</v>
      </c>
    </row>
    <row r="1767" spans="1:6" x14ac:dyDescent="0.25">
      <c r="A1767" s="3" t="s">
        <v>32</v>
      </c>
      <c r="B1767" s="3" t="str">
        <f>IFERROR(INDEX(Clients[Client_Name],MATCH(Table2[[#This Row],[Client_Code]],Clients[Client_Code],0)),"")</f>
        <v>SOPRAVAL</v>
      </c>
      <c r="C1767" s="3">
        <v>8</v>
      </c>
      <c r="D1767" s="3" t="s">
        <v>149</v>
      </c>
      <c r="E1767" s="3">
        <v>7</v>
      </c>
      <c r="F1767" s="12">
        <v>1944000</v>
      </c>
    </row>
    <row r="1768" spans="1:6" x14ac:dyDescent="0.25">
      <c r="A1768" s="3" t="s">
        <v>32</v>
      </c>
      <c r="B1768" s="3" t="str">
        <f>IFERROR(INDEX(Clients[Client_Name],MATCH(Table2[[#This Row],[Client_Code]],Clients[Client_Code],0)),"")</f>
        <v>SOPRAVAL</v>
      </c>
      <c r="C1768" s="3">
        <v>8</v>
      </c>
      <c r="D1768" s="3" t="s">
        <v>149</v>
      </c>
      <c r="E1768" s="3">
        <v>8</v>
      </c>
      <c r="F1768" s="12">
        <v>4124918</v>
      </c>
    </row>
    <row r="1769" spans="1:6" x14ac:dyDescent="0.25">
      <c r="A1769" s="3" t="s">
        <v>32</v>
      </c>
      <c r="B1769" s="3" t="str">
        <f>IFERROR(INDEX(Clients[Client_Name],MATCH(Table2[[#This Row],[Client_Code]],Clients[Client_Code],0)),"")</f>
        <v>SOPRAVAL</v>
      </c>
      <c r="C1769" s="3">
        <v>8</v>
      </c>
      <c r="D1769" s="3" t="s">
        <v>149</v>
      </c>
      <c r="E1769" s="3">
        <v>9</v>
      </c>
      <c r="F1769" s="12">
        <v>3639916</v>
      </c>
    </row>
    <row r="1770" spans="1:6" x14ac:dyDescent="0.25">
      <c r="A1770" s="3" t="s">
        <v>32</v>
      </c>
      <c r="B1770" s="3" t="str">
        <f>IFERROR(INDEX(Clients[Client_Name],MATCH(Table2[[#This Row],[Client_Code]],Clients[Client_Code],0)),"")</f>
        <v>SOPRAVAL</v>
      </c>
      <c r="C1770" s="3">
        <v>8</v>
      </c>
      <c r="D1770" s="3" t="s">
        <v>149</v>
      </c>
      <c r="E1770" s="3">
        <v>10</v>
      </c>
      <c r="F1770" s="12">
        <v>5103840</v>
      </c>
    </row>
    <row r="1771" spans="1:6" x14ac:dyDescent="0.25">
      <c r="A1771" s="3" t="s">
        <v>32</v>
      </c>
      <c r="B1771" s="3" t="str">
        <f>IFERROR(INDEX(Clients[Client_Name],MATCH(Table2[[#This Row],[Client_Code]],Clients[Client_Code],0)),"")</f>
        <v>SOPRAVAL</v>
      </c>
      <c r="C1771" s="3">
        <v>8</v>
      </c>
      <c r="D1771" s="3" t="s">
        <v>149</v>
      </c>
      <c r="E1771" s="3">
        <v>11</v>
      </c>
      <c r="F1771" s="12">
        <v>5941446</v>
      </c>
    </row>
    <row r="1772" spans="1:6" x14ac:dyDescent="0.25">
      <c r="A1772" s="3" t="s">
        <v>32</v>
      </c>
      <c r="B1772" s="3" t="str">
        <f>IFERROR(INDEX(Clients[Client_Name],MATCH(Table2[[#This Row],[Client_Code]],Clients[Client_Code],0)),"")</f>
        <v>SOPRAVAL</v>
      </c>
      <c r="C1772" s="3">
        <v>8</v>
      </c>
      <c r="D1772" s="3" t="s">
        <v>149</v>
      </c>
      <c r="E1772" s="3">
        <v>12</v>
      </c>
      <c r="F1772" s="12">
        <v>7401940</v>
      </c>
    </row>
    <row r="1773" spans="1:6" x14ac:dyDescent="0.25">
      <c r="A1773" s="3" t="s">
        <v>32</v>
      </c>
      <c r="B1773" s="3" t="str">
        <f>IFERROR(INDEX(Clients[Client_Name],MATCH(Table2[[#This Row],[Client_Code]],Clients[Client_Code],0)),"")</f>
        <v>SOPRAVAL</v>
      </c>
      <c r="C1773" s="3">
        <v>8</v>
      </c>
      <c r="D1773" s="3" t="s">
        <v>149</v>
      </c>
      <c r="E1773" s="3">
        <v>1</v>
      </c>
      <c r="F1773" s="12">
        <v>7678361</v>
      </c>
    </row>
    <row r="1774" spans="1:6" x14ac:dyDescent="0.25">
      <c r="A1774" s="3" t="s">
        <v>32</v>
      </c>
      <c r="B1774" s="3" t="str">
        <f>IFERROR(INDEX(Clients[Client_Name],MATCH(Table2[[#This Row],[Client_Code]],Clients[Client_Code],0)),"")</f>
        <v>SOPRAVAL</v>
      </c>
      <c r="C1774" s="3">
        <v>8</v>
      </c>
      <c r="D1774" s="3" t="s">
        <v>149</v>
      </c>
      <c r="E1774" s="3">
        <v>2</v>
      </c>
      <c r="F1774" s="12">
        <v>5549850</v>
      </c>
    </row>
    <row r="1775" spans="1:6" x14ac:dyDescent="0.25">
      <c r="A1775" s="3" t="s">
        <v>32</v>
      </c>
      <c r="B1775" s="3" t="str">
        <f>IFERROR(INDEX(Clients[Client_Name],MATCH(Table2[[#This Row],[Client_Code]],Clients[Client_Code],0)),"")</f>
        <v>SOPRAVAL</v>
      </c>
      <c r="C1775" s="3">
        <v>8</v>
      </c>
      <c r="D1775" s="3" t="s">
        <v>149</v>
      </c>
      <c r="E1775" s="3">
        <v>3</v>
      </c>
      <c r="F1775" s="12">
        <v>8541450</v>
      </c>
    </row>
    <row r="1776" spans="1:6" x14ac:dyDescent="0.25">
      <c r="A1776" s="3" t="s">
        <v>32</v>
      </c>
      <c r="B1776" s="3" t="str">
        <f>IFERROR(INDEX(Clients[Client_Name],MATCH(Table2[[#This Row],[Client_Code]],Clients[Client_Code],0)),"")</f>
        <v>SOPRAVAL</v>
      </c>
      <c r="C1776" s="3">
        <v>8</v>
      </c>
      <c r="D1776" s="3" t="s">
        <v>149</v>
      </c>
      <c r="E1776" s="3">
        <v>4</v>
      </c>
      <c r="F1776" s="12">
        <v>11235375</v>
      </c>
    </row>
    <row r="1777" spans="1:6" x14ac:dyDescent="0.25">
      <c r="A1777" s="3" t="s">
        <v>32</v>
      </c>
      <c r="B1777" s="3" t="str">
        <f>IFERROR(INDEX(Clients[Client_Name],MATCH(Table2[[#This Row],[Client_Code]],Clients[Client_Code],0)),"")</f>
        <v>SOPRAVAL</v>
      </c>
      <c r="C1777" s="3">
        <v>8</v>
      </c>
      <c r="D1777" s="3" t="s">
        <v>149</v>
      </c>
      <c r="E1777" s="3">
        <v>5</v>
      </c>
      <c r="F1777" s="12">
        <v>3610575</v>
      </c>
    </row>
    <row r="1778" spans="1:6" x14ac:dyDescent="0.25">
      <c r="A1778" s="3" t="s">
        <v>32</v>
      </c>
      <c r="B1778" s="3" t="str">
        <f>IFERROR(INDEX(Clients[Client_Name],MATCH(Table2[[#This Row],[Client_Code]],Clients[Client_Code],0)),"")</f>
        <v>SOPRAVAL</v>
      </c>
      <c r="C1778" s="3">
        <v>8</v>
      </c>
      <c r="D1778" s="3" t="s">
        <v>149</v>
      </c>
      <c r="E1778" s="3">
        <v>6</v>
      </c>
      <c r="F1778" s="12">
        <v>1233900</v>
      </c>
    </row>
    <row r="1779" spans="1:6" x14ac:dyDescent="0.25">
      <c r="A1779" s="3" t="s">
        <v>32</v>
      </c>
      <c r="B1779" s="3" t="str">
        <f>IFERROR(INDEX(Clients[Client_Name],MATCH(Table2[[#This Row],[Client_Code]],Clients[Client_Code],0)),"")</f>
        <v>SOPRAVAL</v>
      </c>
      <c r="C1779" s="3">
        <v>8</v>
      </c>
      <c r="D1779" s="3" t="s">
        <v>149</v>
      </c>
      <c r="E1779" s="3">
        <v>7</v>
      </c>
      <c r="F1779" s="12">
        <v>1213650</v>
      </c>
    </row>
    <row r="1780" spans="1:6" x14ac:dyDescent="0.25">
      <c r="A1780" s="3" t="s">
        <v>32</v>
      </c>
      <c r="B1780" s="3" t="str">
        <f>IFERROR(INDEX(Clients[Client_Name],MATCH(Table2[[#This Row],[Client_Code]],Clients[Client_Code],0)),"")</f>
        <v>SOPRAVAL</v>
      </c>
      <c r="C1780" s="3">
        <v>8</v>
      </c>
      <c r="D1780" s="3" t="s">
        <v>149</v>
      </c>
      <c r="E1780" s="3">
        <v>8</v>
      </c>
      <c r="F1780" s="12">
        <v>4413724</v>
      </c>
    </row>
    <row r="1781" spans="1:6" x14ac:dyDescent="0.25">
      <c r="A1781" s="3" t="s">
        <v>32</v>
      </c>
      <c r="B1781" s="3" t="str">
        <f>IFERROR(INDEX(Clients[Client_Name],MATCH(Table2[[#This Row],[Client_Code]],Clients[Client_Code],0)),"")</f>
        <v>SOPRAVAL</v>
      </c>
      <c r="C1781" s="3">
        <v>8</v>
      </c>
      <c r="D1781" s="3" t="s">
        <v>149</v>
      </c>
      <c r="E1781" s="3">
        <v>9</v>
      </c>
      <c r="F1781" s="12">
        <v>9662310</v>
      </c>
    </row>
    <row r="1782" spans="1:6" x14ac:dyDescent="0.25">
      <c r="A1782" s="3" t="s">
        <v>32</v>
      </c>
      <c r="B1782" s="3" t="str">
        <f>IFERROR(INDEX(Clients[Client_Name],MATCH(Table2[[#This Row],[Client_Code]],Clients[Client_Code],0)),"")</f>
        <v>SOPRAVAL</v>
      </c>
      <c r="C1782" s="3">
        <v>8</v>
      </c>
      <c r="D1782" s="3" t="s">
        <v>149</v>
      </c>
      <c r="E1782" s="3">
        <v>10</v>
      </c>
      <c r="F1782" s="12">
        <v>7299040</v>
      </c>
    </row>
    <row r="1783" spans="1:6" x14ac:dyDescent="0.25">
      <c r="A1783" s="3" t="s">
        <v>32</v>
      </c>
      <c r="B1783" s="3" t="str">
        <f>IFERROR(INDEX(Clients[Client_Name],MATCH(Table2[[#This Row],[Client_Code]],Clients[Client_Code],0)),"")</f>
        <v>SOPRAVAL</v>
      </c>
      <c r="C1783" s="3">
        <v>8</v>
      </c>
      <c r="D1783" s="3" t="s">
        <v>149</v>
      </c>
      <c r="E1783" s="3">
        <v>11</v>
      </c>
      <c r="F1783" s="12">
        <v>3874528</v>
      </c>
    </row>
    <row r="1784" spans="1:6" x14ac:dyDescent="0.25">
      <c r="A1784" s="3" t="s">
        <v>32</v>
      </c>
      <c r="B1784" s="3" t="str">
        <f>IFERROR(INDEX(Clients[Client_Name],MATCH(Table2[[#This Row],[Client_Code]],Clients[Client_Code],0)),"")</f>
        <v>SOPRAVAL</v>
      </c>
      <c r="C1784" s="3">
        <v>8</v>
      </c>
      <c r="D1784" s="3" t="s">
        <v>149</v>
      </c>
      <c r="E1784" s="3">
        <v>12</v>
      </c>
      <c r="F1784" s="12">
        <v>1101716</v>
      </c>
    </row>
    <row r="1785" spans="1:6" x14ac:dyDescent="0.25">
      <c r="A1785" s="3" t="s">
        <v>32</v>
      </c>
      <c r="B1785" s="3" t="str">
        <f>IFERROR(INDEX(Clients[Client_Name],MATCH(Table2[[#This Row],[Client_Code]],Clients[Client_Code],0)),"")</f>
        <v>SOPRAVAL</v>
      </c>
      <c r="C1785" s="3">
        <v>8</v>
      </c>
      <c r="D1785" s="3" t="s">
        <v>37</v>
      </c>
      <c r="E1785" s="3">
        <v>1</v>
      </c>
      <c r="F1785" s="12">
        <v>612145</v>
      </c>
    </row>
    <row r="1786" spans="1:6" x14ac:dyDescent="0.25">
      <c r="A1786" s="3" t="s">
        <v>32</v>
      </c>
      <c r="B1786" s="3" t="str">
        <f>IFERROR(INDEX(Clients[Client_Name],MATCH(Table2[[#This Row],[Client_Code]],Clients[Client_Code],0)),"")</f>
        <v>SOPRAVAL</v>
      </c>
      <c r="C1786" s="3">
        <v>8</v>
      </c>
      <c r="D1786" s="3" t="s">
        <v>37</v>
      </c>
      <c r="E1786" s="3">
        <v>2</v>
      </c>
      <c r="F1786" s="12">
        <v>873600</v>
      </c>
    </row>
    <row r="1787" spans="1:6" x14ac:dyDescent="0.25">
      <c r="A1787" s="3" t="s">
        <v>32</v>
      </c>
      <c r="B1787" s="3" t="str">
        <f>IFERROR(INDEX(Clients[Client_Name],MATCH(Table2[[#This Row],[Client_Code]],Clients[Client_Code],0)),"")</f>
        <v>SOPRAVAL</v>
      </c>
      <c r="C1787" s="3">
        <v>8</v>
      </c>
      <c r="D1787" s="3" t="s">
        <v>37</v>
      </c>
      <c r="E1787" s="3">
        <v>3</v>
      </c>
      <c r="F1787" s="12">
        <v>635600</v>
      </c>
    </row>
    <row r="1788" spans="1:6" x14ac:dyDescent="0.25">
      <c r="A1788" s="3" t="s">
        <v>32</v>
      </c>
      <c r="B1788" s="3" t="str">
        <f>IFERROR(INDEX(Clients[Client_Name],MATCH(Table2[[#This Row],[Client_Code]],Clients[Client_Code],0)),"")</f>
        <v>SOPRAVAL</v>
      </c>
      <c r="C1788" s="3">
        <v>8</v>
      </c>
      <c r="D1788" s="3" t="s">
        <v>37</v>
      </c>
      <c r="E1788" s="3">
        <v>4</v>
      </c>
      <c r="F1788" s="12">
        <v>170800</v>
      </c>
    </row>
    <row r="1789" spans="1:6" x14ac:dyDescent="0.25">
      <c r="A1789" s="3" t="s">
        <v>32</v>
      </c>
      <c r="B1789" s="3" t="str">
        <f>IFERROR(INDEX(Clients[Client_Name],MATCH(Table2[[#This Row],[Client_Code]],Clients[Client_Code],0)),"")</f>
        <v>SOPRAVAL</v>
      </c>
      <c r="C1789" s="3">
        <v>8</v>
      </c>
      <c r="D1789" s="3" t="s">
        <v>37</v>
      </c>
      <c r="E1789" s="3">
        <v>5</v>
      </c>
      <c r="F1789" s="12">
        <v>114800</v>
      </c>
    </row>
    <row r="1790" spans="1:6" x14ac:dyDescent="0.25">
      <c r="A1790" s="3" t="s">
        <v>32</v>
      </c>
      <c r="B1790" s="3" t="str">
        <f>IFERROR(INDEX(Clients[Client_Name],MATCH(Table2[[#This Row],[Client_Code]],Clients[Client_Code],0)),"")</f>
        <v>SOPRAVAL</v>
      </c>
      <c r="C1790" s="3">
        <v>8</v>
      </c>
      <c r="D1790" s="3" t="s">
        <v>37</v>
      </c>
      <c r="E1790" s="3">
        <v>6</v>
      </c>
      <c r="F1790" s="12">
        <v>187600</v>
      </c>
    </row>
    <row r="1791" spans="1:6" x14ac:dyDescent="0.25">
      <c r="A1791" s="3" t="s">
        <v>32</v>
      </c>
      <c r="B1791" s="3" t="str">
        <f>IFERROR(INDEX(Clients[Client_Name],MATCH(Table2[[#This Row],[Client_Code]],Clients[Client_Code],0)),"")</f>
        <v>SOPRAVAL</v>
      </c>
      <c r="C1791" s="3">
        <v>8</v>
      </c>
      <c r="D1791" s="3" t="s">
        <v>37</v>
      </c>
      <c r="E1791" s="3">
        <v>7</v>
      </c>
      <c r="F1791" s="12">
        <v>674939</v>
      </c>
    </row>
    <row r="1792" spans="1:6" x14ac:dyDescent="0.25">
      <c r="A1792" s="3" t="s">
        <v>32</v>
      </c>
      <c r="B1792" s="3" t="str">
        <f>IFERROR(INDEX(Clients[Client_Name],MATCH(Table2[[#This Row],[Client_Code]],Clients[Client_Code],0)),"")</f>
        <v>SOPRAVAL</v>
      </c>
      <c r="C1792" s="3">
        <v>8</v>
      </c>
      <c r="D1792" s="3" t="s">
        <v>37</v>
      </c>
      <c r="E1792" s="3">
        <v>8</v>
      </c>
      <c r="F1792" s="12">
        <v>1643605</v>
      </c>
    </row>
    <row r="1793" spans="1:6" x14ac:dyDescent="0.25">
      <c r="A1793" s="3" t="s">
        <v>32</v>
      </c>
      <c r="B1793" s="3" t="str">
        <f>IFERROR(INDEX(Clients[Client_Name],MATCH(Table2[[#This Row],[Client_Code]],Clients[Client_Code],0)),"")</f>
        <v>AGRICOLA ARIZTIA</v>
      </c>
      <c r="C1793" s="3">
        <v>1</v>
      </c>
      <c r="D1793" s="3" t="s">
        <v>38</v>
      </c>
      <c r="E1793" s="3">
        <v>1</v>
      </c>
      <c r="F1793" s="12">
        <v>0</v>
      </c>
    </row>
    <row r="1794" spans="1:6" x14ac:dyDescent="0.25">
      <c r="A1794" s="3" t="s">
        <v>32</v>
      </c>
      <c r="B1794" s="3" t="str">
        <f>IFERROR(INDEX(Clients[Client_Name],MATCH(Table2[[#This Row],[Client_Code]],Clients[Client_Code],0)),"")</f>
        <v>AGRICOLA ARIZTIA</v>
      </c>
      <c r="C1794" s="3">
        <v>1</v>
      </c>
      <c r="D1794" s="3" t="s">
        <v>38</v>
      </c>
      <c r="E1794" s="3">
        <v>2</v>
      </c>
      <c r="F1794" s="12">
        <v>0</v>
      </c>
    </row>
    <row r="1795" spans="1:6" x14ac:dyDescent="0.25">
      <c r="A1795" s="3" t="s">
        <v>32</v>
      </c>
      <c r="B1795" s="3" t="str">
        <f>IFERROR(INDEX(Clients[Client_Name],MATCH(Table2[[#This Row],[Client_Code]],Clients[Client_Code],0)),"")</f>
        <v>AGRICOLA ARIZTIA</v>
      </c>
      <c r="C1795" s="3">
        <v>1</v>
      </c>
      <c r="D1795" s="3" t="s">
        <v>38</v>
      </c>
      <c r="E1795" s="3">
        <v>3</v>
      </c>
      <c r="F1795" s="12">
        <v>0</v>
      </c>
    </row>
    <row r="1796" spans="1:6" x14ac:dyDescent="0.25">
      <c r="A1796" s="3" t="s">
        <v>32</v>
      </c>
      <c r="B1796" s="3" t="str">
        <f>IFERROR(INDEX(Clients[Client_Name],MATCH(Table2[[#This Row],[Client_Code]],Clients[Client_Code],0)),"")</f>
        <v>AGRICOLA ARIZTIA</v>
      </c>
      <c r="C1796" s="3">
        <v>1</v>
      </c>
      <c r="D1796" s="3" t="s">
        <v>38</v>
      </c>
      <c r="E1796" s="3">
        <v>4</v>
      </c>
      <c r="F1796" s="12">
        <v>543296</v>
      </c>
    </row>
    <row r="1797" spans="1:6" x14ac:dyDescent="0.25">
      <c r="A1797" s="3" t="s">
        <v>32</v>
      </c>
      <c r="B1797" s="3" t="str">
        <f>IFERROR(INDEX(Clients[Client_Name],MATCH(Table2[[#This Row],[Client_Code]],Clients[Client_Code],0)),"")</f>
        <v>AGRICOLA ARIZTIA</v>
      </c>
      <c r="C1797" s="3">
        <v>1</v>
      </c>
      <c r="D1797" s="3" t="s">
        <v>38</v>
      </c>
      <c r="E1797" s="3">
        <v>5</v>
      </c>
      <c r="F1797" s="12">
        <v>1109919</v>
      </c>
    </row>
    <row r="1798" spans="1:6" x14ac:dyDescent="0.25">
      <c r="A1798" s="3" t="s">
        <v>32</v>
      </c>
      <c r="B1798" s="3" t="str">
        <f>IFERROR(INDEX(Clients[Client_Name],MATCH(Table2[[#This Row],[Client_Code]],Clients[Client_Code],0)),"")</f>
        <v>AGRICOLA ARIZTIA</v>
      </c>
      <c r="C1798" s="3">
        <v>1</v>
      </c>
      <c r="D1798" s="3" t="s">
        <v>38</v>
      </c>
      <c r="E1798" s="3">
        <v>6</v>
      </c>
      <c r="F1798" s="12">
        <v>768111</v>
      </c>
    </row>
    <row r="1799" spans="1:6" x14ac:dyDescent="0.25">
      <c r="A1799" s="3" t="s">
        <v>32</v>
      </c>
      <c r="B1799" s="3" t="str">
        <f>IFERROR(INDEX(Clients[Client_Name],MATCH(Table2[[#This Row],[Client_Code]],Clients[Client_Code],0)),"")</f>
        <v>AGRICOLA ARIZTIA</v>
      </c>
      <c r="C1799" s="3">
        <v>1</v>
      </c>
      <c r="D1799" s="3" t="s">
        <v>38</v>
      </c>
      <c r="E1799" s="3">
        <v>7</v>
      </c>
      <c r="F1799" s="12">
        <v>602668</v>
      </c>
    </row>
    <row r="1800" spans="1:6" x14ac:dyDescent="0.25">
      <c r="A1800" s="3" t="s">
        <v>32</v>
      </c>
      <c r="B1800" s="3" t="str">
        <f>IFERROR(INDEX(Clients[Client_Name],MATCH(Table2[[#This Row],[Client_Code]],Clients[Client_Code],0)),"")</f>
        <v>AGRICOLA ARIZTIA</v>
      </c>
      <c r="C1800" s="3">
        <v>1</v>
      </c>
      <c r="D1800" s="3" t="s">
        <v>38</v>
      </c>
      <c r="E1800" s="3">
        <v>8</v>
      </c>
      <c r="F1800" s="12">
        <v>603910</v>
      </c>
    </row>
    <row r="1801" spans="1:6" x14ac:dyDescent="0.25">
      <c r="A1801" s="3" t="s">
        <v>32</v>
      </c>
      <c r="B1801" s="3" t="str">
        <f>IFERROR(INDEX(Clients[Client_Name],MATCH(Table2[[#This Row],[Client_Code]],Clients[Client_Code],0)),"")</f>
        <v>AGRICOLA ARIZTIA</v>
      </c>
      <c r="C1801" s="3">
        <v>1</v>
      </c>
      <c r="D1801" s="3" t="s">
        <v>38</v>
      </c>
      <c r="E1801" s="3">
        <v>9</v>
      </c>
      <c r="F1801" s="12">
        <v>1046866</v>
      </c>
    </row>
    <row r="1802" spans="1:6" x14ac:dyDescent="0.25">
      <c r="A1802" s="3" t="s">
        <v>32</v>
      </c>
      <c r="B1802" s="3" t="str">
        <f>IFERROR(INDEX(Clients[Client_Name],MATCH(Table2[[#This Row],[Client_Code]],Clients[Client_Code],0)),"")</f>
        <v>AGRICOLA ARIZTIA</v>
      </c>
      <c r="C1802" s="3">
        <v>1</v>
      </c>
      <c r="D1802" s="3" t="s">
        <v>38</v>
      </c>
      <c r="E1802" s="3">
        <v>10</v>
      </c>
      <c r="F1802" s="12">
        <v>4905395</v>
      </c>
    </row>
    <row r="1803" spans="1:6" x14ac:dyDescent="0.25">
      <c r="A1803" s="3" t="s">
        <v>32</v>
      </c>
      <c r="B1803" s="3" t="str">
        <f>IFERROR(INDEX(Clients[Client_Name],MATCH(Table2[[#This Row],[Client_Code]],Clients[Client_Code],0)),"")</f>
        <v>AGRICOLA ARIZTIA</v>
      </c>
      <c r="C1803" s="3">
        <v>1</v>
      </c>
      <c r="D1803" s="3" t="s">
        <v>38</v>
      </c>
      <c r="E1803" s="3">
        <v>11</v>
      </c>
      <c r="F1803" s="12">
        <v>888883</v>
      </c>
    </row>
    <row r="1804" spans="1:6" x14ac:dyDescent="0.25">
      <c r="A1804" s="3" t="s">
        <v>32</v>
      </c>
      <c r="B1804" s="3" t="str">
        <f>IFERROR(INDEX(Clients[Client_Name],MATCH(Table2[[#This Row],[Client_Code]],Clients[Client_Code],0)),"")</f>
        <v>AGRICOLA ARIZTIA</v>
      </c>
      <c r="C1804" s="3">
        <v>1</v>
      </c>
      <c r="D1804" s="3" t="s">
        <v>38</v>
      </c>
      <c r="E1804" s="3">
        <v>12</v>
      </c>
      <c r="F1804" s="12"/>
    </row>
    <row r="1805" spans="1:6" x14ac:dyDescent="0.25">
      <c r="A1805" s="3" t="s">
        <v>32</v>
      </c>
      <c r="B1805" s="3" t="str">
        <f>IFERROR(INDEX(Clients[Client_Name],MATCH(Table2[[#This Row],[Client_Code]],Clients[Client_Code],0)),"")</f>
        <v>AGROSUPER COMERCIAL</v>
      </c>
      <c r="C1805" s="3">
        <v>4</v>
      </c>
      <c r="D1805" s="3" t="s">
        <v>38</v>
      </c>
      <c r="E1805" s="3">
        <v>1</v>
      </c>
      <c r="F1805" s="12">
        <v>6041544</v>
      </c>
    </row>
    <row r="1806" spans="1:6" x14ac:dyDescent="0.25">
      <c r="A1806" s="3" t="s">
        <v>32</v>
      </c>
      <c r="B1806" s="3" t="str">
        <f>IFERROR(INDEX(Clients[Client_Name],MATCH(Table2[[#This Row],[Client_Code]],Clients[Client_Code],0)),"")</f>
        <v>AGROSUPER COMERCIAL</v>
      </c>
      <c r="C1806" s="3">
        <v>4</v>
      </c>
      <c r="D1806" s="3" t="s">
        <v>38</v>
      </c>
      <c r="E1806" s="3">
        <v>2</v>
      </c>
      <c r="F1806" s="12">
        <v>6820020</v>
      </c>
    </row>
    <row r="1807" spans="1:6" x14ac:dyDescent="0.25">
      <c r="A1807" s="3" t="s">
        <v>32</v>
      </c>
      <c r="B1807" s="3" t="str">
        <f>IFERROR(INDEX(Clients[Client_Name],MATCH(Table2[[#This Row],[Client_Code]],Clients[Client_Code],0)),"")</f>
        <v>AGROSUPER COMERCIAL</v>
      </c>
      <c r="C1807" s="3">
        <v>4</v>
      </c>
      <c r="D1807" s="3" t="s">
        <v>38</v>
      </c>
      <c r="E1807" s="3">
        <v>3</v>
      </c>
      <c r="F1807" s="12">
        <v>8725376</v>
      </c>
    </row>
    <row r="1808" spans="1:6" x14ac:dyDescent="0.25">
      <c r="A1808" s="3" t="s">
        <v>32</v>
      </c>
      <c r="B1808" s="3" t="str">
        <f>IFERROR(INDEX(Clients[Client_Name],MATCH(Table2[[#This Row],[Client_Code]],Clients[Client_Code],0)),"")</f>
        <v>AGROSUPER COMERCIAL</v>
      </c>
      <c r="C1808" s="3">
        <v>4</v>
      </c>
      <c r="D1808" s="3" t="s">
        <v>38</v>
      </c>
      <c r="E1808" s="3">
        <v>4</v>
      </c>
      <c r="F1808" s="12">
        <v>5319714</v>
      </c>
    </row>
    <row r="1809" spans="1:6" x14ac:dyDescent="0.25">
      <c r="A1809" s="3" t="s">
        <v>32</v>
      </c>
      <c r="B1809" s="3" t="str">
        <f>IFERROR(INDEX(Clients[Client_Name],MATCH(Table2[[#This Row],[Client_Code]],Clients[Client_Code],0)),"")</f>
        <v>AGROSUPER COMERCIAL</v>
      </c>
      <c r="C1809" s="3">
        <v>4</v>
      </c>
      <c r="D1809" s="3" t="s">
        <v>38</v>
      </c>
      <c r="E1809" s="3">
        <v>5</v>
      </c>
      <c r="F1809" s="12">
        <v>6174160</v>
      </c>
    </row>
    <row r="1810" spans="1:6" x14ac:dyDescent="0.25">
      <c r="A1810" s="3" t="s">
        <v>32</v>
      </c>
      <c r="B1810" s="3" t="str">
        <f>IFERROR(INDEX(Clients[Client_Name],MATCH(Table2[[#This Row],[Client_Code]],Clients[Client_Code],0)),"")</f>
        <v>AGROSUPER COMERCIAL</v>
      </c>
      <c r="C1810" s="3">
        <v>4</v>
      </c>
      <c r="D1810" s="3" t="s">
        <v>38</v>
      </c>
      <c r="E1810" s="3">
        <v>6</v>
      </c>
      <c r="F1810" s="12">
        <v>7505020</v>
      </c>
    </row>
    <row r="1811" spans="1:6" x14ac:dyDescent="0.25">
      <c r="A1811" s="3" t="s">
        <v>32</v>
      </c>
      <c r="B1811" s="3" t="str">
        <f>IFERROR(INDEX(Clients[Client_Name],MATCH(Table2[[#This Row],[Client_Code]],Clients[Client_Code],0)),"")</f>
        <v>AGROSUPER COMERCIAL</v>
      </c>
      <c r="C1811" s="3">
        <v>4</v>
      </c>
      <c r="D1811" s="3" t="s">
        <v>38</v>
      </c>
      <c r="E1811" s="3">
        <v>7</v>
      </c>
      <c r="F1811" s="12">
        <v>4605907</v>
      </c>
    </row>
    <row r="1812" spans="1:6" x14ac:dyDescent="0.25">
      <c r="A1812" s="3" t="s">
        <v>32</v>
      </c>
      <c r="B1812" s="3" t="str">
        <f>IFERROR(INDEX(Clients[Client_Name],MATCH(Table2[[#This Row],[Client_Code]],Clients[Client_Code],0)),"")</f>
        <v>AGROSUPER COMERCIAL</v>
      </c>
      <c r="C1812" s="3">
        <v>4</v>
      </c>
      <c r="D1812" s="3" t="s">
        <v>38</v>
      </c>
      <c r="E1812" s="3">
        <v>8</v>
      </c>
      <c r="F1812" s="12">
        <v>3036052</v>
      </c>
    </row>
    <row r="1813" spans="1:6" x14ac:dyDescent="0.25">
      <c r="A1813" s="3" t="s">
        <v>32</v>
      </c>
      <c r="B1813" s="3" t="str">
        <f>IFERROR(INDEX(Clients[Client_Name],MATCH(Table2[[#This Row],[Client_Code]],Clients[Client_Code],0)),"")</f>
        <v>AGROSUPER COMERCIAL</v>
      </c>
      <c r="C1813" s="3">
        <v>4</v>
      </c>
      <c r="D1813" s="3" t="s">
        <v>38</v>
      </c>
      <c r="E1813" s="3">
        <v>9</v>
      </c>
      <c r="F1813" s="12">
        <v>2847468</v>
      </c>
    </row>
    <row r="1814" spans="1:6" x14ac:dyDescent="0.25">
      <c r="A1814" s="3" t="s">
        <v>32</v>
      </c>
      <c r="B1814" s="3" t="str">
        <f>IFERROR(INDEX(Clients[Client_Name],MATCH(Table2[[#This Row],[Client_Code]],Clients[Client_Code],0)),"")</f>
        <v>AGROSUPER COMERCIAL</v>
      </c>
      <c r="C1814" s="3">
        <v>4</v>
      </c>
      <c r="D1814" s="3" t="s">
        <v>38</v>
      </c>
      <c r="E1814" s="3">
        <v>10</v>
      </c>
      <c r="F1814" s="12">
        <v>5440216</v>
      </c>
    </row>
    <row r="1815" spans="1:6" x14ac:dyDescent="0.25">
      <c r="A1815" s="3" t="s">
        <v>32</v>
      </c>
      <c r="B1815" s="3" t="str">
        <f>IFERROR(INDEX(Clients[Client_Name],MATCH(Table2[[#This Row],[Client_Code]],Clients[Client_Code],0)),"")</f>
        <v>AGROSUPER COMERCIAL</v>
      </c>
      <c r="C1815" s="3">
        <v>4</v>
      </c>
      <c r="D1815" s="3" t="s">
        <v>38</v>
      </c>
      <c r="E1815" s="3">
        <v>11</v>
      </c>
      <c r="F1815" s="12">
        <v>2054897</v>
      </c>
    </row>
    <row r="1816" spans="1:6" x14ac:dyDescent="0.25">
      <c r="A1816" s="3" t="s">
        <v>32</v>
      </c>
      <c r="B1816" s="3" t="str">
        <f>IFERROR(INDEX(Clients[Client_Name],MATCH(Table2[[#This Row],[Client_Code]],Clients[Client_Code],0)),"")</f>
        <v>AGROSUPER COMERCIAL</v>
      </c>
      <c r="C1816" s="3">
        <v>4</v>
      </c>
      <c r="D1816" s="3" t="s">
        <v>38</v>
      </c>
      <c r="E1816" s="3">
        <v>12</v>
      </c>
      <c r="F1816" s="12">
        <v>1413821</v>
      </c>
    </row>
    <row r="1817" spans="1:6" x14ac:dyDescent="0.25">
      <c r="A1817" s="3" t="s">
        <v>32</v>
      </c>
      <c r="B1817" s="3" t="str">
        <f>IFERROR(INDEX(Clients[Client_Name],MATCH(Table2[[#This Row],[Client_Code]],Clients[Client_Code],0)),"")</f>
        <v>ALIMENTOS Y FRUTOS</v>
      </c>
      <c r="C1817" s="3">
        <v>10</v>
      </c>
      <c r="D1817" s="3" t="s">
        <v>38</v>
      </c>
      <c r="E1817" s="3">
        <v>1</v>
      </c>
      <c r="F1817" s="12">
        <v>642888</v>
      </c>
    </row>
    <row r="1818" spans="1:6" x14ac:dyDescent="0.25">
      <c r="A1818" s="3" t="s">
        <v>32</v>
      </c>
      <c r="B1818" s="3" t="str">
        <f>IFERROR(INDEX(Clients[Client_Name],MATCH(Table2[[#This Row],[Client_Code]],Clients[Client_Code],0)),"")</f>
        <v>ALIMENTOS Y FRUTOS</v>
      </c>
      <c r="C1818" s="3">
        <v>10</v>
      </c>
      <c r="D1818" s="3" t="s">
        <v>38</v>
      </c>
      <c r="E1818" s="3">
        <v>2</v>
      </c>
      <c r="F1818" s="12">
        <v>0</v>
      </c>
    </row>
    <row r="1819" spans="1:6" x14ac:dyDescent="0.25">
      <c r="A1819" s="3" t="s">
        <v>32</v>
      </c>
      <c r="B1819" s="3" t="str">
        <f>IFERROR(INDEX(Clients[Client_Name],MATCH(Table2[[#This Row],[Client_Code]],Clients[Client_Code],0)),"")</f>
        <v>ALIMENTOS Y FRUTOS</v>
      </c>
      <c r="C1819" s="3">
        <v>10</v>
      </c>
      <c r="D1819" s="3" t="s">
        <v>38</v>
      </c>
      <c r="E1819" s="3">
        <v>3</v>
      </c>
      <c r="F1819" s="12">
        <v>0</v>
      </c>
    </row>
    <row r="1820" spans="1:6" x14ac:dyDescent="0.25">
      <c r="A1820" s="3" t="s">
        <v>32</v>
      </c>
      <c r="B1820" s="3" t="str">
        <f>IFERROR(INDEX(Clients[Client_Name],MATCH(Table2[[#This Row],[Client_Code]],Clients[Client_Code],0)),"")</f>
        <v>ALIMENTOS Y FRUTOS</v>
      </c>
      <c r="C1820" s="3">
        <v>10</v>
      </c>
      <c r="D1820" s="3" t="s">
        <v>38</v>
      </c>
      <c r="E1820" s="3">
        <v>4</v>
      </c>
      <c r="F1820" s="12">
        <v>0</v>
      </c>
    </row>
    <row r="1821" spans="1:6" x14ac:dyDescent="0.25">
      <c r="A1821" s="3" t="s">
        <v>32</v>
      </c>
      <c r="B1821" s="3" t="str">
        <f>IFERROR(INDEX(Clients[Client_Name],MATCH(Table2[[#This Row],[Client_Code]],Clients[Client_Code],0)),"")</f>
        <v>ALIMENTOS Y FRUTOS</v>
      </c>
      <c r="C1821" s="3">
        <v>10</v>
      </c>
      <c r="D1821" s="3" t="s">
        <v>38</v>
      </c>
      <c r="E1821" s="3">
        <v>5</v>
      </c>
      <c r="F1821" s="12">
        <v>0</v>
      </c>
    </row>
    <row r="1822" spans="1:6" x14ac:dyDescent="0.25">
      <c r="A1822" s="3" t="s">
        <v>32</v>
      </c>
      <c r="B1822" s="3" t="str">
        <f>IFERROR(INDEX(Clients[Client_Name],MATCH(Table2[[#This Row],[Client_Code]],Clients[Client_Code],0)),"")</f>
        <v>ALIMENTOS Y FRUTOS</v>
      </c>
      <c r="C1822" s="3">
        <v>10</v>
      </c>
      <c r="D1822" s="3" t="s">
        <v>38</v>
      </c>
      <c r="E1822" s="3">
        <v>6</v>
      </c>
      <c r="F1822" s="12">
        <v>0</v>
      </c>
    </row>
    <row r="1823" spans="1:6" x14ac:dyDescent="0.25">
      <c r="A1823" s="3" t="s">
        <v>32</v>
      </c>
      <c r="B1823" s="3" t="str">
        <f>IFERROR(INDEX(Clients[Client_Name],MATCH(Table2[[#This Row],[Client_Code]],Clients[Client_Code],0)),"")</f>
        <v>ALIMENTOS Y FRUTOS</v>
      </c>
      <c r="C1823" s="3">
        <v>10</v>
      </c>
      <c r="D1823" s="3" t="s">
        <v>38</v>
      </c>
      <c r="E1823" s="3">
        <v>7</v>
      </c>
      <c r="F1823" s="12">
        <v>0</v>
      </c>
    </row>
    <row r="1824" spans="1:6" x14ac:dyDescent="0.25">
      <c r="A1824" s="3" t="s">
        <v>32</v>
      </c>
      <c r="B1824" s="3" t="str">
        <f>IFERROR(INDEX(Clients[Client_Name],MATCH(Table2[[#This Row],[Client_Code]],Clients[Client_Code],0)),"")</f>
        <v>ALIMENTOS Y FRUTOS</v>
      </c>
      <c r="C1824" s="3">
        <v>10</v>
      </c>
      <c r="D1824" s="3" t="s">
        <v>38</v>
      </c>
      <c r="E1824" s="3">
        <v>8</v>
      </c>
      <c r="F1824" s="12">
        <v>0</v>
      </c>
    </row>
    <row r="1825" spans="1:6" x14ac:dyDescent="0.25">
      <c r="A1825" s="3" t="s">
        <v>32</v>
      </c>
      <c r="B1825" s="3" t="str">
        <f>IFERROR(INDEX(Clients[Client_Name],MATCH(Table2[[#This Row],[Client_Code]],Clients[Client_Code],0)),"")</f>
        <v>ALIMENTOS Y FRUTOS</v>
      </c>
      <c r="C1825" s="3">
        <v>10</v>
      </c>
      <c r="D1825" s="3" t="s">
        <v>38</v>
      </c>
      <c r="E1825" s="3">
        <v>9</v>
      </c>
      <c r="F1825" s="12">
        <v>0</v>
      </c>
    </row>
    <row r="1826" spans="1:6" x14ac:dyDescent="0.25">
      <c r="A1826" s="3" t="s">
        <v>32</v>
      </c>
      <c r="B1826" s="3" t="str">
        <f>IFERROR(INDEX(Clients[Client_Name],MATCH(Table2[[#This Row],[Client_Code]],Clients[Client_Code],0)),"")</f>
        <v>ALIMENTOS Y FRUTOS</v>
      </c>
      <c r="C1826" s="3">
        <v>10</v>
      </c>
      <c r="D1826" s="3" t="s">
        <v>38</v>
      </c>
      <c r="E1826" s="3">
        <v>10</v>
      </c>
      <c r="F1826" s="12">
        <v>0</v>
      </c>
    </row>
    <row r="1827" spans="1:6" x14ac:dyDescent="0.25">
      <c r="A1827" s="3" t="s">
        <v>32</v>
      </c>
      <c r="B1827" s="3" t="str">
        <f>IFERROR(INDEX(Clients[Client_Name],MATCH(Table2[[#This Row],[Client_Code]],Clients[Client_Code],0)),"")</f>
        <v>ALIMENTOS Y FRUTOS</v>
      </c>
      <c r="C1827" s="3">
        <v>10</v>
      </c>
      <c r="D1827" s="3" t="s">
        <v>38</v>
      </c>
      <c r="E1827" s="3">
        <v>11</v>
      </c>
      <c r="F1827" s="12">
        <v>0</v>
      </c>
    </row>
    <row r="1828" spans="1:6" x14ac:dyDescent="0.25">
      <c r="A1828" s="3" t="s">
        <v>32</v>
      </c>
      <c r="B1828" s="3" t="str">
        <f>IFERROR(INDEX(Clients[Client_Name],MATCH(Table2[[#This Row],[Client_Code]],Clients[Client_Code],0)),"")</f>
        <v>ALIMENTOS Y FRUTOS</v>
      </c>
      <c r="C1828" s="3">
        <v>10</v>
      </c>
      <c r="D1828" s="3" t="s">
        <v>38</v>
      </c>
      <c r="E1828" s="3">
        <v>12</v>
      </c>
      <c r="F1828" s="12">
        <v>27636025</v>
      </c>
    </row>
    <row r="1829" spans="1:6" x14ac:dyDescent="0.25">
      <c r="A1829" s="3" t="s">
        <v>32</v>
      </c>
      <c r="B1829" s="3" t="str">
        <f>IFERROR(INDEX(Clients[Client_Name],MATCH(Table2[[#This Row],[Client_Code]],Clients[Client_Code],0)),"")</f>
        <v>BIDFOOD</v>
      </c>
      <c r="C1829" s="3">
        <v>13</v>
      </c>
      <c r="D1829" s="3" t="s">
        <v>38</v>
      </c>
      <c r="E1829" s="3">
        <v>1</v>
      </c>
      <c r="F1829" s="12">
        <v>1453493</v>
      </c>
    </row>
    <row r="1830" spans="1:6" x14ac:dyDescent="0.25">
      <c r="A1830" s="3" t="s">
        <v>32</v>
      </c>
      <c r="B1830" s="3" t="str">
        <f>IFERROR(INDEX(Clients[Client_Name],MATCH(Table2[[#This Row],[Client_Code]],Clients[Client_Code],0)),"")</f>
        <v>BIDFOOD</v>
      </c>
      <c r="C1830" s="3">
        <v>13</v>
      </c>
      <c r="D1830" s="3" t="s">
        <v>38</v>
      </c>
      <c r="E1830" s="3">
        <v>2</v>
      </c>
      <c r="F1830" s="12">
        <v>1352130</v>
      </c>
    </row>
    <row r="1831" spans="1:6" x14ac:dyDescent="0.25">
      <c r="A1831" s="3" t="s">
        <v>32</v>
      </c>
      <c r="B1831" s="3" t="str">
        <f>IFERROR(INDEX(Clients[Client_Name],MATCH(Table2[[#This Row],[Client_Code]],Clients[Client_Code],0)),"")</f>
        <v>BIDFOOD</v>
      </c>
      <c r="C1831" s="3">
        <v>13</v>
      </c>
      <c r="D1831" s="3" t="s">
        <v>38</v>
      </c>
      <c r="E1831" s="3">
        <v>3</v>
      </c>
      <c r="F1831" s="12">
        <v>404342</v>
      </c>
    </row>
    <row r="1832" spans="1:6" x14ac:dyDescent="0.25">
      <c r="A1832" s="3" t="s">
        <v>32</v>
      </c>
      <c r="B1832" s="3" t="str">
        <f>IFERROR(INDEX(Clients[Client_Name],MATCH(Table2[[#This Row],[Client_Code]],Clients[Client_Code],0)),"")</f>
        <v>BIDFOOD</v>
      </c>
      <c r="C1832" s="3">
        <v>13</v>
      </c>
      <c r="D1832" s="3" t="s">
        <v>38</v>
      </c>
      <c r="E1832" s="3">
        <v>4</v>
      </c>
      <c r="F1832" s="12">
        <v>962770</v>
      </c>
    </row>
    <row r="1833" spans="1:6" x14ac:dyDescent="0.25">
      <c r="A1833" s="3" t="s">
        <v>32</v>
      </c>
      <c r="B1833" s="3" t="str">
        <f>IFERROR(INDEX(Clients[Client_Name],MATCH(Table2[[#This Row],[Client_Code]],Clients[Client_Code],0)),"")</f>
        <v>BIDFOOD</v>
      </c>
      <c r="C1833" s="3">
        <v>13</v>
      </c>
      <c r="D1833" s="3" t="s">
        <v>38</v>
      </c>
      <c r="E1833" s="3">
        <v>5</v>
      </c>
      <c r="F1833" s="12">
        <v>0</v>
      </c>
    </row>
    <row r="1834" spans="1:6" x14ac:dyDescent="0.25">
      <c r="A1834" s="3" t="s">
        <v>32</v>
      </c>
      <c r="B1834" s="3" t="str">
        <f>IFERROR(INDEX(Clients[Client_Name],MATCH(Table2[[#This Row],[Client_Code]],Clients[Client_Code],0)),"")</f>
        <v>BIDFOOD</v>
      </c>
      <c r="C1834" s="3">
        <v>13</v>
      </c>
      <c r="D1834" s="3" t="s">
        <v>38</v>
      </c>
      <c r="E1834" s="3">
        <v>6</v>
      </c>
      <c r="F1834" s="12">
        <v>628738</v>
      </c>
    </row>
    <row r="1835" spans="1:6" x14ac:dyDescent="0.25">
      <c r="A1835" s="3" t="s">
        <v>32</v>
      </c>
      <c r="B1835" s="3" t="str">
        <f>IFERROR(INDEX(Clients[Client_Name],MATCH(Table2[[#This Row],[Client_Code]],Clients[Client_Code],0)),"")</f>
        <v>BIDFOOD</v>
      </c>
      <c r="C1835" s="3">
        <v>13</v>
      </c>
      <c r="D1835" s="3" t="s">
        <v>38</v>
      </c>
      <c r="E1835" s="3">
        <v>7</v>
      </c>
      <c r="F1835" s="12">
        <v>1264250</v>
      </c>
    </row>
    <row r="1836" spans="1:6" x14ac:dyDescent="0.25">
      <c r="A1836" s="3" t="s">
        <v>32</v>
      </c>
      <c r="B1836" s="3" t="str">
        <f>IFERROR(INDEX(Clients[Client_Name],MATCH(Table2[[#This Row],[Client_Code]],Clients[Client_Code],0)),"")</f>
        <v>BIDFOOD</v>
      </c>
      <c r="C1836" s="3">
        <v>13</v>
      </c>
      <c r="D1836" s="3" t="s">
        <v>38</v>
      </c>
      <c r="E1836" s="3">
        <v>8</v>
      </c>
      <c r="F1836" s="12">
        <v>1212735</v>
      </c>
    </row>
    <row r="1837" spans="1:6" x14ac:dyDescent="0.25">
      <c r="A1837" s="3" t="s">
        <v>32</v>
      </c>
      <c r="B1837" s="3" t="str">
        <f>IFERROR(INDEX(Clients[Client_Name],MATCH(Table2[[#This Row],[Client_Code]],Clients[Client_Code],0)),"")</f>
        <v>BIDFOOD</v>
      </c>
      <c r="C1837" s="3">
        <v>13</v>
      </c>
      <c r="D1837" s="3" t="s">
        <v>38</v>
      </c>
      <c r="E1837" s="3">
        <v>9</v>
      </c>
      <c r="F1837" s="12">
        <v>623428</v>
      </c>
    </row>
    <row r="1838" spans="1:6" x14ac:dyDescent="0.25">
      <c r="A1838" s="3" t="s">
        <v>32</v>
      </c>
      <c r="B1838" s="3" t="str">
        <f>IFERROR(INDEX(Clients[Client_Name],MATCH(Table2[[#This Row],[Client_Code]],Clients[Client_Code],0)),"")</f>
        <v>BIDFOOD</v>
      </c>
      <c r="C1838" s="3">
        <v>13</v>
      </c>
      <c r="D1838" s="3" t="s">
        <v>38</v>
      </c>
      <c r="E1838" s="3">
        <v>10</v>
      </c>
      <c r="F1838" s="12">
        <v>52537</v>
      </c>
    </row>
    <row r="1839" spans="1:6" x14ac:dyDescent="0.25">
      <c r="A1839" s="3" t="s">
        <v>32</v>
      </c>
      <c r="B1839" s="3" t="str">
        <f>IFERROR(INDEX(Clients[Client_Name],MATCH(Table2[[#This Row],[Client_Code]],Clients[Client_Code],0)),"")</f>
        <v>BIDFOOD</v>
      </c>
      <c r="C1839" s="3">
        <v>13</v>
      </c>
      <c r="D1839" s="3" t="s">
        <v>38</v>
      </c>
      <c r="E1839" s="3">
        <v>11</v>
      </c>
      <c r="F1839" s="12">
        <v>0</v>
      </c>
    </row>
    <row r="1840" spans="1:6" x14ac:dyDescent="0.25">
      <c r="A1840" s="3" t="s">
        <v>32</v>
      </c>
      <c r="B1840" s="3" t="str">
        <f>IFERROR(INDEX(Clients[Client_Name],MATCH(Table2[[#This Row],[Client_Code]],Clients[Client_Code],0)),"")</f>
        <v>BIDFOOD</v>
      </c>
      <c r="C1840" s="3">
        <v>13</v>
      </c>
      <c r="D1840" s="3" t="s">
        <v>38</v>
      </c>
      <c r="E1840" s="3">
        <v>12</v>
      </c>
      <c r="F1840" s="12">
        <v>78546</v>
      </c>
    </row>
    <row r="1841" spans="1:6" x14ac:dyDescent="0.25">
      <c r="A1841" s="3" t="s">
        <v>32</v>
      </c>
      <c r="B1841" s="3" t="str">
        <f>IFERROR(INDEX(Clients[Client_Name],MATCH(Table2[[#This Row],[Client_Code]],Clients[Client_Code],0)),"")</f>
        <v>CIAL ALIMENTOS</v>
      </c>
      <c r="C1841" s="3">
        <v>14</v>
      </c>
      <c r="D1841" s="3" t="s">
        <v>38</v>
      </c>
      <c r="E1841" s="3">
        <v>1</v>
      </c>
      <c r="F1841" s="12">
        <v>888456</v>
      </c>
    </row>
    <row r="1842" spans="1:6" x14ac:dyDescent="0.25">
      <c r="A1842" s="3" t="s">
        <v>32</v>
      </c>
      <c r="B1842" s="3" t="str">
        <f>IFERROR(INDEX(Clients[Client_Name],MATCH(Table2[[#This Row],[Client_Code]],Clients[Client_Code],0)),"")</f>
        <v>CIAL ALIMENTOS</v>
      </c>
      <c r="C1842" s="3">
        <v>14</v>
      </c>
      <c r="D1842" s="3" t="s">
        <v>38</v>
      </c>
      <c r="E1842" s="3">
        <v>2</v>
      </c>
      <c r="F1842" s="12">
        <v>695214</v>
      </c>
    </row>
    <row r="1843" spans="1:6" x14ac:dyDescent="0.25">
      <c r="A1843" s="3" t="s">
        <v>32</v>
      </c>
      <c r="B1843" s="3" t="str">
        <f>IFERROR(INDEX(Clients[Client_Name],MATCH(Table2[[#This Row],[Client_Code]],Clients[Client_Code],0)),"")</f>
        <v>CIAL ALIMENTOS</v>
      </c>
      <c r="C1843" s="3">
        <v>14</v>
      </c>
      <c r="D1843" s="3" t="s">
        <v>38</v>
      </c>
      <c r="E1843" s="3">
        <v>3</v>
      </c>
      <c r="F1843" s="12">
        <v>432736</v>
      </c>
    </row>
    <row r="1844" spans="1:6" x14ac:dyDescent="0.25">
      <c r="A1844" s="3" t="s">
        <v>32</v>
      </c>
      <c r="B1844" s="3" t="str">
        <f>IFERROR(INDEX(Clients[Client_Name],MATCH(Table2[[#This Row],[Client_Code]],Clients[Client_Code],0)),"")</f>
        <v>CIAL ALIMENTOS</v>
      </c>
      <c r="C1844" s="3">
        <v>14</v>
      </c>
      <c r="D1844" s="3" t="s">
        <v>38</v>
      </c>
      <c r="E1844" s="3">
        <v>4</v>
      </c>
      <c r="F1844" s="12">
        <v>595376</v>
      </c>
    </row>
    <row r="1845" spans="1:6" x14ac:dyDescent="0.25">
      <c r="A1845" s="3" t="s">
        <v>32</v>
      </c>
      <c r="B1845" s="3" t="str">
        <f>IFERROR(INDEX(Clients[Client_Name],MATCH(Table2[[#This Row],[Client_Code]],Clients[Client_Code],0)),"")</f>
        <v>CIAL ALIMENTOS</v>
      </c>
      <c r="C1845" s="3">
        <v>14</v>
      </c>
      <c r="D1845" s="3" t="s">
        <v>38</v>
      </c>
      <c r="E1845" s="3">
        <v>5</v>
      </c>
      <c r="F1845" s="12">
        <v>309307</v>
      </c>
    </row>
    <row r="1846" spans="1:6" x14ac:dyDescent="0.25">
      <c r="A1846" s="3" t="s">
        <v>32</v>
      </c>
      <c r="B1846" s="3" t="str">
        <f>IFERROR(INDEX(Clients[Client_Name],MATCH(Table2[[#This Row],[Client_Code]],Clients[Client_Code],0)),"")</f>
        <v>CIAL ALIMENTOS</v>
      </c>
      <c r="C1846" s="3">
        <v>14</v>
      </c>
      <c r="D1846" s="3" t="s">
        <v>38</v>
      </c>
      <c r="E1846" s="3">
        <v>6</v>
      </c>
      <c r="F1846" s="12">
        <v>0</v>
      </c>
    </row>
    <row r="1847" spans="1:6" x14ac:dyDescent="0.25">
      <c r="A1847" s="3" t="s">
        <v>32</v>
      </c>
      <c r="B1847" s="3" t="str">
        <f>IFERROR(INDEX(Clients[Client_Name],MATCH(Table2[[#This Row],[Client_Code]],Clients[Client_Code],0)),"")</f>
        <v>CIAL ALIMENTOS</v>
      </c>
      <c r="C1847" s="3">
        <v>14</v>
      </c>
      <c r="D1847" s="3" t="s">
        <v>38</v>
      </c>
      <c r="E1847" s="3">
        <v>7</v>
      </c>
      <c r="F1847" s="12">
        <v>1346551</v>
      </c>
    </row>
    <row r="1848" spans="1:6" x14ac:dyDescent="0.25">
      <c r="A1848" s="3" t="s">
        <v>32</v>
      </c>
      <c r="B1848" s="3" t="str">
        <f>IFERROR(INDEX(Clients[Client_Name],MATCH(Table2[[#This Row],[Client_Code]],Clients[Client_Code],0)),"")</f>
        <v>CIAL ALIMENTOS</v>
      </c>
      <c r="C1848" s="3">
        <v>14</v>
      </c>
      <c r="D1848" s="3" t="s">
        <v>38</v>
      </c>
      <c r="E1848" s="3">
        <v>8</v>
      </c>
      <c r="F1848" s="12">
        <v>744204</v>
      </c>
    </row>
    <row r="1849" spans="1:6" x14ac:dyDescent="0.25">
      <c r="A1849" s="3" t="s">
        <v>32</v>
      </c>
      <c r="B1849" s="3" t="str">
        <f>IFERROR(INDEX(Clients[Client_Name],MATCH(Table2[[#This Row],[Client_Code]],Clients[Client_Code],0)),"")</f>
        <v>CIAL ALIMENTOS</v>
      </c>
      <c r="C1849" s="3">
        <v>14</v>
      </c>
      <c r="D1849" s="3" t="s">
        <v>38</v>
      </c>
      <c r="E1849" s="3">
        <v>9</v>
      </c>
      <c r="F1849" s="12">
        <v>0</v>
      </c>
    </row>
    <row r="1850" spans="1:6" x14ac:dyDescent="0.25">
      <c r="A1850" s="3" t="s">
        <v>32</v>
      </c>
      <c r="B1850" s="3" t="str">
        <f>IFERROR(INDEX(Clients[Client_Name],MATCH(Table2[[#This Row],[Client_Code]],Clients[Client_Code],0)),"")</f>
        <v>CIAL ALIMENTOS</v>
      </c>
      <c r="C1850" s="3">
        <v>14</v>
      </c>
      <c r="D1850" s="3" t="s">
        <v>38</v>
      </c>
      <c r="E1850" s="3">
        <v>10</v>
      </c>
      <c r="F1850" s="12">
        <v>0</v>
      </c>
    </row>
    <row r="1851" spans="1:6" x14ac:dyDescent="0.25">
      <c r="A1851" s="3" t="s">
        <v>32</v>
      </c>
      <c r="B1851" s="3" t="str">
        <f>IFERROR(INDEX(Clients[Client_Name],MATCH(Table2[[#This Row],[Client_Code]],Clients[Client_Code],0)),"")</f>
        <v>CIAL ALIMENTOS</v>
      </c>
      <c r="C1851" s="3">
        <v>14</v>
      </c>
      <c r="D1851" s="3" t="s">
        <v>38</v>
      </c>
      <c r="E1851" s="3">
        <v>11</v>
      </c>
      <c r="F1851" s="12">
        <v>0</v>
      </c>
    </row>
    <row r="1852" spans="1:6" x14ac:dyDescent="0.25">
      <c r="A1852" s="3" t="s">
        <v>32</v>
      </c>
      <c r="B1852" s="3" t="str">
        <f>IFERROR(INDEX(Clients[Client_Name],MATCH(Table2[[#This Row],[Client_Code]],Clients[Client_Code],0)),"")</f>
        <v>CIAL ALIMENTOS</v>
      </c>
      <c r="C1852" s="3">
        <v>14</v>
      </c>
      <c r="D1852" s="3" t="s">
        <v>38</v>
      </c>
      <c r="E1852" s="3">
        <v>12</v>
      </c>
      <c r="F1852" s="12">
        <v>0</v>
      </c>
    </row>
    <row r="1853" spans="1:6" x14ac:dyDescent="0.25">
      <c r="A1853" s="3" t="s">
        <v>32</v>
      </c>
      <c r="B1853" s="3" t="str">
        <f>IFERROR(INDEX(Clients[Client_Name],MATCH(Table2[[#This Row],[Client_Code]],Clients[Client_Code],0)),"")</f>
        <v>COMERCIAL CASTRO</v>
      </c>
      <c r="C1853" s="3">
        <v>17</v>
      </c>
      <c r="D1853" s="3" t="s">
        <v>38</v>
      </c>
      <c r="E1853" s="3">
        <v>1</v>
      </c>
      <c r="F1853" s="12">
        <v>106556</v>
      </c>
    </row>
    <row r="1854" spans="1:6" x14ac:dyDescent="0.25">
      <c r="A1854" s="3" t="s">
        <v>32</v>
      </c>
      <c r="B1854" s="3" t="str">
        <f>IFERROR(INDEX(Clients[Client_Name],MATCH(Table2[[#This Row],[Client_Code]],Clients[Client_Code],0)),"")</f>
        <v>COMERCIAL CASTRO</v>
      </c>
      <c r="C1854" s="3">
        <v>17</v>
      </c>
      <c r="D1854" s="3" t="s">
        <v>38</v>
      </c>
      <c r="E1854" s="3">
        <v>2</v>
      </c>
      <c r="F1854" s="12">
        <v>322385</v>
      </c>
    </row>
    <row r="1855" spans="1:6" x14ac:dyDescent="0.25">
      <c r="A1855" s="3" t="s">
        <v>32</v>
      </c>
      <c r="B1855" s="3" t="str">
        <f>IFERROR(INDEX(Clients[Client_Name],MATCH(Table2[[#This Row],[Client_Code]],Clients[Client_Code],0)),"")</f>
        <v>COMERCIAL CASTRO</v>
      </c>
      <c r="C1855" s="3">
        <v>17</v>
      </c>
      <c r="D1855" s="3" t="s">
        <v>38</v>
      </c>
      <c r="E1855" s="3">
        <v>3</v>
      </c>
      <c r="F1855" s="12">
        <v>1030295</v>
      </c>
    </row>
    <row r="1856" spans="1:6" x14ac:dyDescent="0.25">
      <c r="A1856" s="3" t="s">
        <v>32</v>
      </c>
      <c r="B1856" s="3" t="str">
        <f>IFERROR(INDEX(Clients[Client_Name],MATCH(Table2[[#This Row],[Client_Code]],Clients[Client_Code],0)),"")</f>
        <v>COMERCIAL CASTRO</v>
      </c>
      <c r="C1856" s="3">
        <v>17</v>
      </c>
      <c r="D1856" s="3" t="s">
        <v>38</v>
      </c>
      <c r="E1856" s="3">
        <v>4</v>
      </c>
      <c r="F1856" s="12">
        <v>219378</v>
      </c>
    </row>
    <row r="1857" spans="1:6" x14ac:dyDescent="0.25">
      <c r="A1857" s="3" t="s">
        <v>32</v>
      </c>
      <c r="B1857" s="3" t="str">
        <f>IFERROR(INDEX(Clients[Client_Name],MATCH(Table2[[#This Row],[Client_Code]],Clients[Client_Code],0)),"")</f>
        <v>COMERCIAL CASTRO</v>
      </c>
      <c r="C1857" s="3">
        <v>17</v>
      </c>
      <c r="D1857" s="3" t="s">
        <v>38</v>
      </c>
      <c r="E1857" s="3">
        <v>5</v>
      </c>
      <c r="F1857" s="12">
        <v>231129</v>
      </c>
    </row>
    <row r="1858" spans="1:6" x14ac:dyDescent="0.25">
      <c r="A1858" s="3" t="s">
        <v>32</v>
      </c>
      <c r="B1858" s="3" t="str">
        <f>IFERROR(INDEX(Clients[Client_Name],MATCH(Table2[[#This Row],[Client_Code]],Clients[Client_Code],0)),"")</f>
        <v>COMERCIAL CASTRO</v>
      </c>
      <c r="C1858" s="3">
        <v>17</v>
      </c>
      <c r="D1858" s="3" t="s">
        <v>38</v>
      </c>
      <c r="E1858" s="3">
        <v>8</v>
      </c>
      <c r="F1858" s="12">
        <v>442784</v>
      </c>
    </row>
    <row r="1859" spans="1:6" x14ac:dyDescent="0.25">
      <c r="A1859" s="3" t="s">
        <v>32</v>
      </c>
      <c r="B1859" s="3" t="str">
        <f>IFERROR(INDEX(Clients[Client_Name],MATCH(Table2[[#This Row],[Client_Code]],Clients[Client_Code],0)),"")</f>
        <v>COMERCIAL CASTRO</v>
      </c>
      <c r="C1859" s="3">
        <v>17</v>
      </c>
      <c r="D1859" s="3" t="s">
        <v>38</v>
      </c>
      <c r="E1859" s="3">
        <v>9</v>
      </c>
      <c r="F1859" s="12">
        <v>246344</v>
      </c>
    </row>
    <row r="1860" spans="1:6" x14ac:dyDescent="0.25">
      <c r="A1860" s="3" t="s">
        <v>32</v>
      </c>
      <c r="B1860" s="3" t="str">
        <f>IFERROR(INDEX(Clients[Client_Name],MATCH(Table2[[#This Row],[Client_Code]],Clients[Client_Code],0)),"")</f>
        <v>COMERCIAL CASTRO</v>
      </c>
      <c r="C1860" s="3">
        <v>17</v>
      </c>
      <c r="D1860" s="3" t="s">
        <v>38</v>
      </c>
      <c r="E1860" s="3">
        <v>10</v>
      </c>
      <c r="F1860" s="12">
        <v>79330</v>
      </c>
    </row>
    <row r="1861" spans="1:6" x14ac:dyDescent="0.25">
      <c r="A1861" s="3" t="s">
        <v>32</v>
      </c>
      <c r="B1861" s="3" t="str">
        <f>IFERROR(INDEX(Clients[Client_Name],MATCH(Table2[[#This Row],[Client_Code]],Clients[Client_Code],0)),"")</f>
        <v>COMERCIAL CASTRO</v>
      </c>
      <c r="C1861" s="3">
        <v>17</v>
      </c>
      <c r="D1861" s="3" t="s">
        <v>38</v>
      </c>
      <c r="E1861" s="3">
        <v>11</v>
      </c>
      <c r="F1861" s="12">
        <v>49918</v>
      </c>
    </row>
    <row r="1862" spans="1:6" x14ac:dyDescent="0.25">
      <c r="A1862" s="3" t="s">
        <v>32</v>
      </c>
      <c r="B1862" s="3" t="str">
        <f>IFERROR(INDEX(Clients[Client_Name],MATCH(Table2[[#This Row],[Client_Code]],Clients[Client_Code],0)),"")</f>
        <v>COMERCIAL CASTRO</v>
      </c>
      <c r="C1862" s="3">
        <v>17</v>
      </c>
      <c r="D1862" s="3" t="s">
        <v>38</v>
      </c>
      <c r="E1862" s="3">
        <v>12</v>
      </c>
      <c r="F1862" s="12">
        <v>236892</v>
      </c>
    </row>
    <row r="1863" spans="1:6" x14ac:dyDescent="0.25">
      <c r="A1863" s="3" t="s">
        <v>32</v>
      </c>
      <c r="B1863" s="3" t="str">
        <f>IFERROR(INDEX(Clients[Client_Name],MATCH(Table2[[#This Row],[Client_Code]],Clients[Client_Code],0)),"")</f>
        <v>COMERCIAL FRIVAR</v>
      </c>
      <c r="C1863" s="3">
        <v>18</v>
      </c>
      <c r="D1863" s="3" t="s">
        <v>38</v>
      </c>
      <c r="E1863" s="3">
        <v>1</v>
      </c>
      <c r="F1863" s="12">
        <v>1013290</v>
      </c>
    </row>
    <row r="1864" spans="1:6" x14ac:dyDescent="0.25">
      <c r="A1864" s="3" t="s">
        <v>32</v>
      </c>
      <c r="B1864" s="3" t="str">
        <f>IFERROR(INDEX(Clients[Client_Name],MATCH(Table2[[#This Row],[Client_Code]],Clients[Client_Code],0)),"")</f>
        <v>COMERCIAL FRIVAR</v>
      </c>
      <c r="C1864" s="3">
        <v>18</v>
      </c>
      <c r="D1864" s="3" t="s">
        <v>38</v>
      </c>
      <c r="E1864" s="3">
        <v>2</v>
      </c>
      <c r="F1864" s="12">
        <v>838857</v>
      </c>
    </row>
    <row r="1865" spans="1:6" x14ac:dyDescent="0.25">
      <c r="A1865" s="3" t="s">
        <v>32</v>
      </c>
      <c r="B1865" s="3" t="str">
        <f>IFERROR(INDEX(Clients[Client_Name],MATCH(Table2[[#This Row],[Client_Code]],Clients[Client_Code],0)),"")</f>
        <v>COMERCIAL FRIVAR</v>
      </c>
      <c r="C1865" s="3">
        <v>18</v>
      </c>
      <c r="D1865" s="3" t="s">
        <v>38</v>
      </c>
      <c r="E1865" s="3">
        <v>3</v>
      </c>
      <c r="F1865" s="12">
        <v>818719</v>
      </c>
    </row>
    <row r="1866" spans="1:6" x14ac:dyDescent="0.25">
      <c r="A1866" s="3" t="s">
        <v>32</v>
      </c>
      <c r="B1866" s="3" t="str">
        <f>IFERROR(INDEX(Clients[Client_Name],MATCH(Table2[[#This Row],[Client_Code]],Clients[Client_Code],0)),"")</f>
        <v>COMERCIAL FRIVAR</v>
      </c>
      <c r="C1866" s="3">
        <v>18</v>
      </c>
      <c r="D1866" s="3" t="s">
        <v>38</v>
      </c>
      <c r="E1866" s="3">
        <v>4</v>
      </c>
      <c r="F1866" s="12">
        <v>806848</v>
      </c>
    </row>
    <row r="1867" spans="1:6" x14ac:dyDescent="0.25">
      <c r="A1867" s="3" t="s">
        <v>32</v>
      </c>
      <c r="B1867" s="3" t="str">
        <f>IFERROR(INDEX(Clients[Client_Name],MATCH(Table2[[#This Row],[Client_Code]],Clients[Client_Code],0)),"")</f>
        <v>COMERCIAL FRIVAR</v>
      </c>
      <c r="C1867" s="3">
        <v>18</v>
      </c>
      <c r="D1867" s="3" t="s">
        <v>38</v>
      </c>
      <c r="E1867" s="3">
        <v>5</v>
      </c>
      <c r="F1867" s="12">
        <v>715159</v>
      </c>
    </row>
    <row r="1868" spans="1:6" x14ac:dyDescent="0.25">
      <c r="A1868" s="3" t="s">
        <v>32</v>
      </c>
      <c r="B1868" s="3" t="str">
        <f>IFERROR(INDEX(Clients[Client_Name],MATCH(Table2[[#This Row],[Client_Code]],Clients[Client_Code],0)),"")</f>
        <v>COMERCIAL FRIVAR</v>
      </c>
      <c r="C1868" s="3">
        <v>18</v>
      </c>
      <c r="D1868" s="3" t="s">
        <v>38</v>
      </c>
      <c r="E1868" s="3">
        <v>6</v>
      </c>
      <c r="F1868" s="12">
        <v>620030</v>
      </c>
    </row>
    <row r="1869" spans="1:6" x14ac:dyDescent="0.25">
      <c r="A1869" s="3" t="s">
        <v>32</v>
      </c>
      <c r="B1869" s="3" t="str">
        <f>IFERROR(INDEX(Clients[Client_Name],MATCH(Table2[[#This Row],[Client_Code]],Clients[Client_Code],0)),"")</f>
        <v>COMERCIAL FRIVAR</v>
      </c>
      <c r="C1869" s="3">
        <v>18</v>
      </c>
      <c r="D1869" s="3" t="s">
        <v>38</v>
      </c>
      <c r="E1869" s="3">
        <v>7</v>
      </c>
      <c r="F1869" s="12">
        <v>428576</v>
      </c>
    </row>
    <row r="1870" spans="1:6" x14ac:dyDescent="0.25">
      <c r="A1870" s="3" t="s">
        <v>32</v>
      </c>
      <c r="B1870" s="3" t="str">
        <f>IFERROR(INDEX(Clients[Client_Name],MATCH(Table2[[#This Row],[Client_Code]],Clients[Client_Code],0)),"")</f>
        <v>COMERCIAL FRIVAR</v>
      </c>
      <c r="C1870" s="3">
        <v>18</v>
      </c>
      <c r="D1870" s="3" t="s">
        <v>38</v>
      </c>
      <c r="E1870" s="3">
        <v>8</v>
      </c>
      <c r="F1870" s="12">
        <v>253808</v>
      </c>
    </row>
    <row r="1871" spans="1:6" x14ac:dyDescent="0.25">
      <c r="A1871" s="3" t="s">
        <v>32</v>
      </c>
      <c r="B1871" s="3" t="str">
        <f>IFERROR(INDEX(Clients[Client_Name],MATCH(Table2[[#This Row],[Client_Code]],Clients[Client_Code],0)),"")</f>
        <v>COMERCIAL FRIVAR</v>
      </c>
      <c r="C1871" s="3">
        <v>18</v>
      </c>
      <c r="D1871" s="3" t="s">
        <v>38</v>
      </c>
      <c r="E1871" s="3">
        <v>9</v>
      </c>
      <c r="F1871" s="12">
        <v>80730</v>
      </c>
    </row>
    <row r="1872" spans="1:6" x14ac:dyDescent="0.25">
      <c r="A1872" s="3" t="s">
        <v>32</v>
      </c>
      <c r="B1872" s="3" t="str">
        <f>IFERROR(INDEX(Clients[Client_Name],MATCH(Table2[[#This Row],[Client_Code]],Clients[Client_Code],0)),"")</f>
        <v>COMERCIAL FRIVAR</v>
      </c>
      <c r="C1872" s="3">
        <v>18</v>
      </c>
      <c r="D1872" s="3" t="s">
        <v>38</v>
      </c>
      <c r="E1872" s="3">
        <v>10</v>
      </c>
      <c r="F1872" s="12">
        <v>0</v>
      </c>
    </row>
    <row r="1873" spans="1:6" x14ac:dyDescent="0.25">
      <c r="A1873" s="3" t="s">
        <v>32</v>
      </c>
      <c r="B1873" s="3" t="str">
        <f>IFERROR(INDEX(Clients[Client_Name],MATCH(Table2[[#This Row],[Client_Code]],Clients[Client_Code],0)),"")</f>
        <v>COMERCIAL FRIVAR</v>
      </c>
      <c r="C1873" s="3">
        <v>18</v>
      </c>
      <c r="D1873" s="3" t="s">
        <v>38</v>
      </c>
      <c r="E1873" s="3">
        <v>11</v>
      </c>
      <c r="F1873" s="12">
        <v>0</v>
      </c>
    </row>
    <row r="1874" spans="1:6" x14ac:dyDescent="0.25">
      <c r="A1874" s="3" t="s">
        <v>32</v>
      </c>
      <c r="B1874" s="3" t="str">
        <f>IFERROR(INDEX(Clients[Client_Name],MATCH(Table2[[#This Row],[Client_Code]],Clients[Client_Code],0)),"")</f>
        <v>COMERCIAL FRIVAR</v>
      </c>
      <c r="C1874" s="3">
        <v>18</v>
      </c>
      <c r="D1874" s="3" t="s">
        <v>38</v>
      </c>
      <c r="E1874" s="3">
        <v>12</v>
      </c>
      <c r="F1874" s="12">
        <v>0</v>
      </c>
    </row>
    <row r="1875" spans="1:6" x14ac:dyDescent="0.25">
      <c r="A1875" s="3" t="s">
        <v>32</v>
      </c>
      <c r="B1875" s="3" t="str">
        <f>IFERROR(INDEX(Clients[Client_Name],MATCH(Table2[[#This Row],[Client_Code]],Clients[Client_Code],0)),"")</f>
        <v>COMERCIAL LAS TORRES</v>
      </c>
      <c r="C1875" s="3">
        <v>20</v>
      </c>
      <c r="D1875" s="3" t="s">
        <v>38</v>
      </c>
      <c r="E1875" s="3">
        <v>1</v>
      </c>
      <c r="F1875" s="12">
        <v>641153</v>
      </c>
    </row>
    <row r="1876" spans="1:6" x14ac:dyDescent="0.25">
      <c r="A1876" s="3" t="s">
        <v>32</v>
      </c>
      <c r="B1876" s="3" t="str">
        <f>IFERROR(INDEX(Clients[Client_Name],MATCH(Table2[[#This Row],[Client_Code]],Clients[Client_Code],0)),"")</f>
        <v>COMERCIAL LAS TORRES</v>
      </c>
      <c r="C1876" s="3">
        <v>20</v>
      </c>
      <c r="D1876" s="3" t="s">
        <v>38</v>
      </c>
      <c r="E1876" s="3">
        <v>2</v>
      </c>
      <c r="F1876" s="12">
        <v>417062</v>
      </c>
    </row>
    <row r="1877" spans="1:6" x14ac:dyDescent="0.25">
      <c r="A1877" s="3" t="s">
        <v>32</v>
      </c>
      <c r="B1877" s="3" t="str">
        <f>IFERROR(INDEX(Clients[Client_Name],MATCH(Table2[[#This Row],[Client_Code]],Clients[Client_Code],0)),"")</f>
        <v>COMERCIAL LAS TORRES</v>
      </c>
      <c r="C1877" s="3">
        <v>20</v>
      </c>
      <c r="D1877" s="3" t="s">
        <v>38</v>
      </c>
      <c r="E1877" s="3">
        <v>3</v>
      </c>
      <c r="F1877" s="12">
        <v>404070</v>
      </c>
    </row>
    <row r="1878" spans="1:6" x14ac:dyDescent="0.25">
      <c r="A1878" s="3" t="s">
        <v>32</v>
      </c>
      <c r="B1878" s="3" t="str">
        <f>IFERROR(INDEX(Clients[Client_Name],MATCH(Table2[[#This Row],[Client_Code]],Clients[Client_Code],0)),"")</f>
        <v>COMERCIAL LAS TORRES</v>
      </c>
      <c r="C1878" s="3">
        <v>20</v>
      </c>
      <c r="D1878" s="3" t="s">
        <v>38</v>
      </c>
      <c r="E1878" s="3">
        <v>4</v>
      </c>
      <c r="F1878" s="12">
        <v>314625</v>
      </c>
    </row>
    <row r="1879" spans="1:6" x14ac:dyDescent="0.25">
      <c r="A1879" s="3" t="s">
        <v>32</v>
      </c>
      <c r="B1879" s="3" t="str">
        <f>IFERROR(INDEX(Clients[Client_Name],MATCH(Table2[[#This Row],[Client_Code]],Clients[Client_Code],0)),"")</f>
        <v>COMERCIAL LAS TORRES</v>
      </c>
      <c r="C1879" s="3">
        <v>20</v>
      </c>
      <c r="D1879" s="3" t="s">
        <v>38</v>
      </c>
      <c r="E1879" s="3">
        <v>5</v>
      </c>
      <c r="F1879" s="12">
        <v>529511</v>
      </c>
    </row>
    <row r="1880" spans="1:6" x14ac:dyDescent="0.25">
      <c r="A1880" s="3" t="s">
        <v>32</v>
      </c>
      <c r="B1880" s="3" t="str">
        <f>IFERROR(INDEX(Clients[Client_Name],MATCH(Table2[[#This Row],[Client_Code]],Clients[Client_Code],0)),"")</f>
        <v>COMERCIAL LAS TORRES</v>
      </c>
      <c r="C1880" s="3">
        <v>20</v>
      </c>
      <c r="D1880" s="3" t="s">
        <v>38</v>
      </c>
      <c r="E1880" s="3">
        <v>6</v>
      </c>
      <c r="F1880" s="12">
        <v>193312</v>
      </c>
    </row>
    <row r="1881" spans="1:6" x14ac:dyDescent="0.25">
      <c r="A1881" s="3" t="s">
        <v>32</v>
      </c>
      <c r="B1881" s="3" t="str">
        <f>IFERROR(INDEX(Clients[Client_Name],MATCH(Table2[[#This Row],[Client_Code]],Clients[Client_Code],0)),"")</f>
        <v>COMERCIAL LAS TORRES</v>
      </c>
      <c r="C1881" s="3">
        <v>20</v>
      </c>
      <c r="D1881" s="3" t="s">
        <v>38</v>
      </c>
      <c r="E1881" s="3">
        <v>7</v>
      </c>
      <c r="F1881" s="12">
        <v>238459</v>
      </c>
    </row>
    <row r="1882" spans="1:6" x14ac:dyDescent="0.25">
      <c r="A1882" s="3" t="s">
        <v>32</v>
      </c>
      <c r="B1882" s="3" t="str">
        <f>IFERROR(INDEX(Clients[Client_Name],MATCH(Table2[[#This Row],[Client_Code]],Clients[Client_Code],0)),"")</f>
        <v>COMERCIAL LAS TORRES</v>
      </c>
      <c r="C1882" s="3">
        <v>20</v>
      </c>
      <c r="D1882" s="3" t="s">
        <v>38</v>
      </c>
      <c r="E1882" s="3">
        <v>8</v>
      </c>
      <c r="F1882" s="12">
        <v>233058</v>
      </c>
    </row>
    <row r="1883" spans="1:6" x14ac:dyDescent="0.25">
      <c r="A1883" s="3" t="s">
        <v>32</v>
      </c>
      <c r="B1883" s="3" t="str">
        <f>IFERROR(INDEX(Clients[Client_Name],MATCH(Table2[[#This Row],[Client_Code]],Clients[Client_Code],0)),"")</f>
        <v>COMERCIAL LAS TORRES</v>
      </c>
      <c r="C1883" s="3">
        <v>20</v>
      </c>
      <c r="D1883" s="3" t="s">
        <v>38</v>
      </c>
      <c r="E1883" s="3">
        <v>9</v>
      </c>
      <c r="F1883" s="12">
        <v>189495</v>
      </c>
    </row>
    <row r="1884" spans="1:6" x14ac:dyDescent="0.25">
      <c r="A1884" s="3" t="s">
        <v>32</v>
      </c>
      <c r="B1884" s="3" t="str">
        <f>IFERROR(INDEX(Clients[Client_Name],MATCH(Table2[[#This Row],[Client_Code]],Clients[Client_Code],0)),"")</f>
        <v>COMERCIAL LAS TORRES</v>
      </c>
      <c r="C1884" s="3">
        <v>20</v>
      </c>
      <c r="D1884" s="3" t="s">
        <v>38</v>
      </c>
      <c r="E1884" s="3">
        <v>10</v>
      </c>
      <c r="F1884" s="12">
        <v>315260</v>
      </c>
    </row>
    <row r="1885" spans="1:6" x14ac:dyDescent="0.25">
      <c r="A1885" s="3" t="s">
        <v>32</v>
      </c>
      <c r="B1885" s="3" t="str">
        <f>IFERROR(INDEX(Clients[Client_Name],MATCH(Table2[[#This Row],[Client_Code]],Clients[Client_Code],0)),"")</f>
        <v>COMERCIAL LAS TORRES</v>
      </c>
      <c r="C1885" s="3">
        <v>20</v>
      </c>
      <c r="D1885" s="3" t="s">
        <v>38</v>
      </c>
      <c r="E1885" s="3">
        <v>11</v>
      </c>
      <c r="F1885" s="12">
        <v>310743</v>
      </c>
    </row>
    <row r="1886" spans="1:6" x14ac:dyDescent="0.25">
      <c r="A1886" s="3" t="s">
        <v>32</v>
      </c>
      <c r="B1886" s="3" t="str">
        <f>IFERROR(INDEX(Clients[Client_Name],MATCH(Table2[[#This Row],[Client_Code]],Clients[Client_Code],0)),"")</f>
        <v>COMERCIAL LAS TORRES</v>
      </c>
      <c r="C1886" s="3">
        <v>20</v>
      </c>
      <c r="D1886" s="3" t="s">
        <v>38</v>
      </c>
      <c r="E1886" s="3">
        <v>12</v>
      </c>
      <c r="F1886" s="12">
        <v>275848</v>
      </c>
    </row>
    <row r="1887" spans="1:6" x14ac:dyDescent="0.25">
      <c r="A1887" s="3" t="s">
        <v>32</v>
      </c>
      <c r="B1887" s="3" t="str">
        <f>IFERROR(INDEX(Clients[Client_Name],MATCH(Table2[[#This Row],[Client_Code]],Clients[Client_Code],0)),"")</f>
        <v>COMERCIAL MAXAGRO</v>
      </c>
      <c r="C1887" s="3">
        <v>21</v>
      </c>
      <c r="D1887" s="3" t="s">
        <v>38</v>
      </c>
      <c r="E1887" s="3">
        <v>1</v>
      </c>
      <c r="F1887" s="12">
        <v>0</v>
      </c>
    </row>
    <row r="1888" spans="1:6" x14ac:dyDescent="0.25">
      <c r="A1888" s="3" t="s">
        <v>32</v>
      </c>
      <c r="B1888" s="3" t="str">
        <f>IFERROR(INDEX(Clients[Client_Name],MATCH(Table2[[#This Row],[Client_Code]],Clients[Client_Code],0)),"")</f>
        <v>COMERCIAL MAXAGRO</v>
      </c>
      <c r="C1888" s="3">
        <v>21</v>
      </c>
      <c r="D1888" s="3" t="s">
        <v>38</v>
      </c>
      <c r="E1888" s="3">
        <v>2</v>
      </c>
      <c r="F1888" s="12">
        <v>0</v>
      </c>
    </row>
    <row r="1889" spans="1:6" x14ac:dyDescent="0.25">
      <c r="A1889" s="3" t="s">
        <v>32</v>
      </c>
      <c r="B1889" s="3" t="str">
        <f>IFERROR(INDEX(Clients[Client_Name],MATCH(Table2[[#This Row],[Client_Code]],Clients[Client_Code],0)),"")</f>
        <v>COMERCIAL MAXAGRO</v>
      </c>
      <c r="C1889" s="3">
        <v>21</v>
      </c>
      <c r="D1889" s="3" t="s">
        <v>38</v>
      </c>
      <c r="E1889" s="3">
        <v>3</v>
      </c>
      <c r="F1889" s="12">
        <v>0</v>
      </c>
    </row>
    <row r="1890" spans="1:6" x14ac:dyDescent="0.25">
      <c r="A1890" s="3" t="s">
        <v>32</v>
      </c>
      <c r="B1890" s="3" t="str">
        <f>IFERROR(INDEX(Clients[Client_Name],MATCH(Table2[[#This Row],[Client_Code]],Clients[Client_Code],0)),"")</f>
        <v>COMERCIAL MAXAGRO</v>
      </c>
      <c r="C1890" s="3">
        <v>21</v>
      </c>
      <c r="D1890" s="3" t="s">
        <v>38</v>
      </c>
      <c r="E1890" s="3">
        <v>4</v>
      </c>
      <c r="F1890" s="12">
        <v>0</v>
      </c>
    </row>
    <row r="1891" spans="1:6" x14ac:dyDescent="0.25">
      <c r="A1891" s="3" t="s">
        <v>32</v>
      </c>
      <c r="B1891" s="3" t="str">
        <f>IFERROR(INDEX(Clients[Client_Name],MATCH(Table2[[#This Row],[Client_Code]],Clients[Client_Code],0)),"")</f>
        <v>COMERCIAL MAXAGRO</v>
      </c>
      <c r="C1891" s="3">
        <v>21</v>
      </c>
      <c r="D1891" s="3" t="s">
        <v>38</v>
      </c>
      <c r="E1891" s="3">
        <v>5</v>
      </c>
      <c r="F1891" s="12">
        <v>0</v>
      </c>
    </row>
    <row r="1892" spans="1:6" x14ac:dyDescent="0.25">
      <c r="A1892" s="3" t="s">
        <v>32</v>
      </c>
      <c r="B1892" s="3" t="str">
        <f>IFERROR(INDEX(Clients[Client_Name],MATCH(Table2[[#This Row],[Client_Code]],Clients[Client_Code],0)),"")</f>
        <v>COMERCIAL MAXAGRO</v>
      </c>
      <c r="C1892" s="3">
        <v>21</v>
      </c>
      <c r="D1892" s="3" t="s">
        <v>38</v>
      </c>
      <c r="E1892" s="3">
        <v>6</v>
      </c>
      <c r="F1892" s="12">
        <v>0</v>
      </c>
    </row>
    <row r="1893" spans="1:6" x14ac:dyDescent="0.25">
      <c r="A1893" s="3" t="s">
        <v>32</v>
      </c>
      <c r="B1893" s="3" t="str">
        <f>IFERROR(INDEX(Clients[Client_Name],MATCH(Table2[[#This Row],[Client_Code]],Clients[Client_Code],0)),"")</f>
        <v>COMERCIAL MAXAGRO</v>
      </c>
      <c r="C1893" s="3">
        <v>21</v>
      </c>
      <c r="D1893" s="3" t="s">
        <v>38</v>
      </c>
      <c r="E1893" s="3">
        <v>7</v>
      </c>
      <c r="F1893" s="12">
        <v>0</v>
      </c>
    </row>
    <row r="1894" spans="1:6" x14ac:dyDescent="0.25">
      <c r="A1894" s="3" t="s">
        <v>32</v>
      </c>
      <c r="B1894" s="3" t="str">
        <f>IFERROR(INDEX(Clients[Client_Name],MATCH(Table2[[#This Row],[Client_Code]],Clients[Client_Code],0)),"")</f>
        <v>COMERCIAL MAXAGRO</v>
      </c>
      <c r="C1894" s="3">
        <v>21</v>
      </c>
      <c r="D1894" s="3" t="s">
        <v>38</v>
      </c>
      <c r="E1894" s="3">
        <v>8</v>
      </c>
      <c r="F1894" s="12">
        <v>0</v>
      </c>
    </row>
    <row r="1895" spans="1:6" x14ac:dyDescent="0.25">
      <c r="A1895" s="3" t="s">
        <v>32</v>
      </c>
      <c r="B1895" s="3" t="str">
        <f>IFERROR(INDEX(Clients[Client_Name],MATCH(Table2[[#This Row],[Client_Code]],Clients[Client_Code],0)),"")</f>
        <v>COMERCIAL MAXAGRO</v>
      </c>
      <c r="C1895" s="3">
        <v>21</v>
      </c>
      <c r="D1895" s="3" t="s">
        <v>38</v>
      </c>
      <c r="E1895" s="3">
        <v>9</v>
      </c>
      <c r="F1895" s="12">
        <v>0</v>
      </c>
    </row>
    <row r="1896" spans="1:6" x14ac:dyDescent="0.25">
      <c r="A1896" s="3" t="s">
        <v>32</v>
      </c>
      <c r="B1896" s="3" t="str">
        <f>IFERROR(INDEX(Clients[Client_Name],MATCH(Table2[[#This Row],[Client_Code]],Clients[Client_Code],0)),"")</f>
        <v>COMERCIAL MAXAGRO</v>
      </c>
      <c r="C1896" s="3">
        <v>21</v>
      </c>
      <c r="D1896" s="3" t="s">
        <v>38</v>
      </c>
      <c r="E1896" s="3">
        <v>10</v>
      </c>
      <c r="F1896" s="12">
        <v>0</v>
      </c>
    </row>
    <row r="1897" spans="1:6" x14ac:dyDescent="0.25">
      <c r="A1897" s="3" t="s">
        <v>32</v>
      </c>
      <c r="B1897" s="3" t="str">
        <f>IFERROR(INDEX(Clients[Client_Name],MATCH(Table2[[#This Row],[Client_Code]],Clients[Client_Code],0)),"")</f>
        <v>COMERCIAL MAXAGRO</v>
      </c>
      <c r="C1897" s="3">
        <v>21</v>
      </c>
      <c r="D1897" s="3" t="s">
        <v>38</v>
      </c>
      <c r="E1897" s="3">
        <v>11</v>
      </c>
      <c r="F1897" s="12">
        <v>0</v>
      </c>
    </row>
    <row r="1898" spans="1:6" x14ac:dyDescent="0.25">
      <c r="A1898" s="3" t="s">
        <v>32</v>
      </c>
      <c r="B1898" s="3" t="str">
        <f>IFERROR(INDEX(Clients[Client_Name],MATCH(Table2[[#This Row],[Client_Code]],Clients[Client_Code],0)),"")</f>
        <v>COMERCIAL MAXAGRO</v>
      </c>
      <c r="C1898" s="3">
        <v>21</v>
      </c>
      <c r="D1898" s="3" t="s">
        <v>38</v>
      </c>
      <c r="E1898" s="3">
        <v>12</v>
      </c>
      <c r="F1898" s="12">
        <v>0</v>
      </c>
    </row>
    <row r="1899" spans="1:6" x14ac:dyDescent="0.25">
      <c r="A1899" s="3" t="s">
        <v>32</v>
      </c>
      <c r="B1899" s="3" t="str">
        <f>IFERROR(INDEX(Clients[Client_Name],MATCH(Table2[[#This Row],[Client_Code]],Clients[Client_Code],0)),"")</f>
        <v>COMERCIALIZADORA GLOBAL PRODUCTS</v>
      </c>
      <c r="C1899" s="3">
        <v>22</v>
      </c>
      <c r="D1899" s="3" t="s">
        <v>38</v>
      </c>
      <c r="E1899" s="3">
        <v>1</v>
      </c>
      <c r="F1899" s="12">
        <v>8398130</v>
      </c>
    </row>
    <row r="1900" spans="1:6" x14ac:dyDescent="0.25">
      <c r="A1900" s="3" t="s">
        <v>32</v>
      </c>
      <c r="B1900" s="3" t="str">
        <f>IFERROR(INDEX(Clients[Client_Name],MATCH(Table2[[#This Row],[Client_Code]],Clients[Client_Code],0)),"")</f>
        <v>COMERCIALIZADORA GLOBAL PRODUCTS</v>
      </c>
      <c r="C1900" s="3">
        <v>22</v>
      </c>
      <c r="D1900" s="3" t="s">
        <v>38</v>
      </c>
      <c r="E1900" s="3">
        <v>2</v>
      </c>
      <c r="F1900" s="12">
        <v>7401568</v>
      </c>
    </row>
    <row r="1901" spans="1:6" x14ac:dyDescent="0.25">
      <c r="A1901" s="3" t="s">
        <v>32</v>
      </c>
      <c r="B1901" s="3" t="str">
        <f>IFERROR(INDEX(Clients[Client_Name],MATCH(Table2[[#This Row],[Client_Code]],Clients[Client_Code],0)),"")</f>
        <v>COMERCIALIZADORA GLOBAL PRODUCTS</v>
      </c>
      <c r="C1901" s="3">
        <v>22</v>
      </c>
      <c r="D1901" s="3" t="s">
        <v>38</v>
      </c>
      <c r="E1901" s="3">
        <v>3</v>
      </c>
      <c r="F1901" s="12">
        <v>8534450</v>
      </c>
    </row>
    <row r="1902" spans="1:6" x14ac:dyDescent="0.25">
      <c r="A1902" s="3" t="s">
        <v>32</v>
      </c>
      <c r="B1902" s="3" t="str">
        <f>IFERROR(INDEX(Clients[Client_Name],MATCH(Table2[[#This Row],[Client_Code]],Clients[Client_Code],0)),"")</f>
        <v>COMERCIALIZADORA GLOBAL PRODUCTS</v>
      </c>
      <c r="C1902" s="3">
        <v>22</v>
      </c>
      <c r="D1902" s="3" t="s">
        <v>38</v>
      </c>
      <c r="E1902" s="3">
        <v>4</v>
      </c>
      <c r="F1902" s="12">
        <v>8470376</v>
      </c>
    </row>
    <row r="1903" spans="1:6" x14ac:dyDescent="0.25">
      <c r="A1903" s="3" t="s">
        <v>32</v>
      </c>
      <c r="B1903" s="3" t="str">
        <f>IFERROR(INDEX(Clients[Client_Name],MATCH(Table2[[#This Row],[Client_Code]],Clients[Client_Code],0)),"")</f>
        <v>COMERCIALIZADORA GLOBAL PRODUCTS</v>
      </c>
      <c r="C1903" s="3">
        <v>22</v>
      </c>
      <c r="D1903" s="3" t="s">
        <v>38</v>
      </c>
      <c r="E1903" s="3">
        <v>5</v>
      </c>
      <c r="F1903" s="12">
        <v>8657605</v>
      </c>
    </row>
    <row r="1904" spans="1:6" x14ac:dyDescent="0.25">
      <c r="A1904" s="3" t="s">
        <v>32</v>
      </c>
      <c r="B1904" s="3" t="str">
        <f>IFERROR(INDEX(Clients[Client_Name],MATCH(Table2[[#This Row],[Client_Code]],Clients[Client_Code],0)),"")</f>
        <v>COMERCIALIZADORA GLOBAL PRODUCTS</v>
      </c>
      <c r="C1904" s="3">
        <v>22</v>
      </c>
      <c r="D1904" s="3" t="s">
        <v>38</v>
      </c>
      <c r="E1904" s="3">
        <v>6</v>
      </c>
      <c r="F1904" s="12">
        <v>7148822</v>
      </c>
    </row>
    <row r="1905" spans="1:6" x14ac:dyDescent="0.25">
      <c r="A1905" s="3" t="s">
        <v>32</v>
      </c>
      <c r="B1905" s="3" t="str">
        <f>IFERROR(INDEX(Clients[Client_Name],MATCH(Table2[[#This Row],[Client_Code]],Clients[Client_Code],0)),"")</f>
        <v>COMERCIALIZADORA GLOBAL PRODUCTS</v>
      </c>
      <c r="C1905" s="3">
        <v>22</v>
      </c>
      <c r="D1905" s="3" t="s">
        <v>38</v>
      </c>
      <c r="E1905" s="3">
        <v>7</v>
      </c>
      <c r="F1905" s="12">
        <v>7668448</v>
      </c>
    </row>
    <row r="1906" spans="1:6" x14ac:dyDescent="0.25">
      <c r="A1906" s="3" t="s">
        <v>32</v>
      </c>
      <c r="B1906" s="3" t="str">
        <f>IFERROR(INDEX(Clients[Client_Name],MATCH(Table2[[#This Row],[Client_Code]],Clients[Client_Code],0)),"")</f>
        <v>COMERCIALIZADORA GLOBAL PRODUCTS</v>
      </c>
      <c r="C1906" s="3">
        <v>22</v>
      </c>
      <c r="D1906" s="3" t="s">
        <v>38</v>
      </c>
      <c r="E1906" s="3">
        <v>8</v>
      </c>
      <c r="F1906" s="12">
        <v>8811438</v>
      </c>
    </row>
    <row r="1907" spans="1:6" x14ac:dyDescent="0.25">
      <c r="A1907" s="3" t="s">
        <v>32</v>
      </c>
      <c r="B1907" s="3" t="str">
        <f>IFERROR(INDEX(Clients[Client_Name],MATCH(Table2[[#This Row],[Client_Code]],Clients[Client_Code],0)),"")</f>
        <v>COMERCIALIZADORA GLOBAL PRODUCTS</v>
      </c>
      <c r="C1907" s="3">
        <v>22</v>
      </c>
      <c r="D1907" s="3" t="s">
        <v>38</v>
      </c>
      <c r="E1907" s="3">
        <v>9</v>
      </c>
      <c r="F1907" s="12">
        <v>7821981</v>
      </c>
    </row>
    <row r="1908" spans="1:6" x14ac:dyDescent="0.25">
      <c r="A1908" s="3" t="s">
        <v>32</v>
      </c>
      <c r="B1908" s="3" t="str">
        <f>IFERROR(INDEX(Clients[Client_Name],MATCH(Table2[[#This Row],[Client_Code]],Clients[Client_Code],0)),"")</f>
        <v>COMERCIALIZADORA GLOBAL PRODUCTS</v>
      </c>
      <c r="C1908" s="3">
        <v>22</v>
      </c>
      <c r="D1908" s="3" t="s">
        <v>38</v>
      </c>
      <c r="E1908" s="3">
        <v>10</v>
      </c>
      <c r="F1908" s="12">
        <v>8886617</v>
      </c>
    </row>
    <row r="1909" spans="1:6" x14ac:dyDescent="0.25">
      <c r="A1909" s="3" t="s">
        <v>32</v>
      </c>
      <c r="B1909" s="3" t="str">
        <f>IFERROR(INDEX(Clients[Client_Name],MATCH(Table2[[#This Row],[Client_Code]],Clients[Client_Code],0)),"")</f>
        <v>COMERCIALIZADORA GLOBAL PRODUCTS</v>
      </c>
      <c r="C1909" s="3">
        <v>22</v>
      </c>
      <c r="D1909" s="3" t="s">
        <v>38</v>
      </c>
      <c r="E1909" s="3">
        <v>11</v>
      </c>
      <c r="F1909" s="12">
        <v>8795910</v>
      </c>
    </row>
    <row r="1910" spans="1:6" x14ac:dyDescent="0.25">
      <c r="A1910" s="3" t="s">
        <v>32</v>
      </c>
      <c r="B1910" s="3" t="str">
        <f>IFERROR(INDEX(Clients[Client_Name],MATCH(Table2[[#This Row],[Client_Code]],Clients[Client_Code],0)),"")</f>
        <v>COMERCIALIZADORA GLOBAL PRODUCTS</v>
      </c>
      <c r="C1910" s="3">
        <v>22</v>
      </c>
      <c r="D1910" s="3" t="s">
        <v>38</v>
      </c>
      <c r="E1910" s="3">
        <v>12</v>
      </c>
      <c r="F1910" s="12">
        <v>9676257</v>
      </c>
    </row>
    <row r="1911" spans="1:6" x14ac:dyDescent="0.25">
      <c r="A1911" s="3" t="s">
        <v>62</v>
      </c>
      <c r="B1911" s="3" t="str">
        <f>IFERROR(INDEX(Clients[Client_Name],MATCH(Table2[[#This Row],[Client_Code]],Clients[Client_Code],0)),"")</f>
        <v>LO VALLEDOR</v>
      </c>
      <c r="C1911" s="3">
        <v>1054</v>
      </c>
      <c r="D1911" s="3" t="s">
        <v>38</v>
      </c>
      <c r="E1911" s="3">
        <v>3</v>
      </c>
      <c r="F1911" s="12">
        <v>832586</v>
      </c>
    </row>
    <row r="1912" spans="1:6" x14ac:dyDescent="0.25">
      <c r="A1912" s="3" t="s">
        <v>62</v>
      </c>
      <c r="B1912" s="3" t="str">
        <f>IFERROR(INDEX(Clients[Client_Name],MATCH(Table2[[#This Row],[Client_Code]],Clients[Client_Code],0)),"")</f>
        <v>LO VALLEDOR</v>
      </c>
      <c r="C1912" s="3">
        <v>1054</v>
      </c>
      <c r="D1912" s="3" t="s">
        <v>149</v>
      </c>
      <c r="E1912" s="3">
        <v>5</v>
      </c>
      <c r="F1912" s="12">
        <v>29784841</v>
      </c>
    </row>
    <row r="1913" spans="1:6" x14ac:dyDescent="0.25">
      <c r="A1913" s="3" t="s">
        <v>62</v>
      </c>
      <c r="B1913" s="3" t="str">
        <f>IFERROR(INDEX(Clients[Client_Name],MATCH(Table2[[#This Row],[Client_Code]],Clients[Client_Code],0)),"")</f>
        <v>LO VALLEDOR</v>
      </c>
      <c r="C1913" s="3">
        <v>1054</v>
      </c>
      <c r="D1913" s="3" t="s">
        <v>37</v>
      </c>
      <c r="E1913" s="3">
        <v>5</v>
      </c>
      <c r="F1913" s="12">
        <v>2670233</v>
      </c>
    </row>
    <row r="1914" spans="1:6" x14ac:dyDescent="0.25">
      <c r="A1914" s="3" t="s">
        <v>62</v>
      </c>
      <c r="B1914" s="3" t="str">
        <f>IFERROR(INDEX(Clients[Client_Name],MATCH(Table2[[#This Row],[Client_Code]],Clients[Client_Code],0)),"")</f>
        <v>LO VALLEDOR</v>
      </c>
      <c r="C1914" s="3">
        <v>1054</v>
      </c>
      <c r="D1914" s="3" t="s">
        <v>38</v>
      </c>
      <c r="E1914" s="3">
        <v>5</v>
      </c>
      <c r="F1914" s="12">
        <v>563919</v>
      </c>
    </row>
    <row r="1915" spans="1:6" x14ac:dyDescent="0.25">
      <c r="A1915" s="3" t="s">
        <v>62</v>
      </c>
      <c r="B1915" s="3" t="str">
        <f>IFERROR(INDEX(Clients[Client_Name],MATCH(Table2[[#This Row],[Client_Code]],Clients[Client_Code],0)),"")</f>
        <v>LO VALLEDOR</v>
      </c>
      <c r="C1915" s="3">
        <v>1054</v>
      </c>
      <c r="D1915" s="3" t="s">
        <v>37</v>
      </c>
      <c r="E1915" s="3">
        <v>5</v>
      </c>
      <c r="F1915" s="12">
        <v>2272000</v>
      </c>
    </row>
    <row r="1916" spans="1:6" x14ac:dyDescent="0.25">
      <c r="A1916" s="3" t="s">
        <v>62</v>
      </c>
      <c r="B1916" s="3" t="str">
        <f>IFERROR(INDEX(Clients[Client_Name],MATCH(Table2[[#This Row],[Client_Code]],Clients[Client_Code],0)),"")</f>
        <v>LO VALLEDOR</v>
      </c>
      <c r="C1916" s="3">
        <v>1054</v>
      </c>
      <c r="D1916" s="3" t="s">
        <v>37</v>
      </c>
      <c r="E1916" s="3">
        <v>5</v>
      </c>
      <c r="F1916" s="12">
        <v>267708</v>
      </c>
    </row>
    <row r="1917" spans="1:6" x14ac:dyDescent="0.25">
      <c r="A1917" s="3" t="s">
        <v>62</v>
      </c>
      <c r="B1917" s="3" t="str">
        <f>IFERROR(INDEX(Clients[Client_Name],MATCH(Table2[[#This Row],[Client_Code]],Clients[Client_Code],0)),"")</f>
        <v>LO VALLEDOR</v>
      </c>
      <c r="C1917" s="3">
        <v>1054</v>
      </c>
      <c r="D1917" s="3" t="s">
        <v>38</v>
      </c>
      <c r="E1917" s="3">
        <v>5</v>
      </c>
      <c r="F1917" s="12">
        <v>750000</v>
      </c>
    </row>
    <row r="1918" spans="1:6" x14ac:dyDescent="0.25">
      <c r="A1918" s="3" t="s">
        <v>62</v>
      </c>
      <c r="B1918" s="3" t="str">
        <f>IFERROR(INDEX(Clients[Client_Name],MATCH(Table2[[#This Row],[Client_Code]],Clients[Client_Code],0)),"")</f>
        <v>LO VALLEDOR</v>
      </c>
      <c r="C1918" s="3">
        <v>1054</v>
      </c>
      <c r="D1918" s="3" t="s">
        <v>37</v>
      </c>
      <c r="E1918" s="3">
        <v>5</v>
      </c>
      <c r="F1918" s="12">
        <v>284088</v>
      </c>
    </row>
    <row r="1919" spans="1:6" x14ac:dyDescent="0.25">
      <c r="A1919" s="3" t="s">
        <v>62</v>
      </c>
      <c r="B1919" s="3" t="str">
        <f>IFERROR(INDEX(Clients[Client_Name],MATCH(Table2[[#This Row],[Client_Code]],Clients[Client_Code],0)),"")</f>
        <v>LO VALLEDOR</v>
      </c>
      <c r="C1919" s="3">
        <v>1054</v>
      </c>
      <c r="D1919" s="3" t="s">
        <v>148</v>
      </c>
      <c r="E1919" s="3">
        <v>5</v>
      </c>
      <c r="F1919" s="12">
        <v>503979</v>
      </c>
    </row>
    <row r="1920" spans="1:6" x14ac:dyDescent="0.25">
      <c r="A1920" s="3" t="s">
        <v>62</v>
      </c>
      <c r="B1920" s="3" t="str">
        <f>IFERROR(INDEX(Clients[Client_Name],MATCH(Table2[[#This Row],[Client_Code]],Clients[Client_Code],0)),"")</f>
        <v>LO VALLEDOR</v>
      </c>
      <c r="C1920" s="3">
        <v>1054</v>
      </c>
      <c r="D1920" s="3" t="s">
        <v>148</v>
      </c>
      <c r="E1920" s="3">
        <v>5</v>
      </c>
      <c r="F1920" s="12">
        <v>503979</v>
      </c>
    </row>
    <row r="1921" spans="1:6" x14ac:dyDescent="0.25">
      <c r="A1921" s="3" t="s">
        <v>62</v>
      </c>
      <c r="B1921" s="3" t="str">
        <f>IFERROR(INDEX(Clients[Client_Name],MATCH(Table2[[#This Row],[Client_Code]],Clients[Client_Code],0)),"")</f>
        <v>LO VALLEDOR</v>
      </c>
      <c r="C1921" s="3">
        <v>1054</v>
      </c>
      <c r="D1921" s="3" t="s">
        <v>37</v>
      </c>
      <c r="E1921" s="3">
        <v>5</v>
      </c>
      <c r="F1921" s="12">
        <v>788205</v>
      </c>
    </row>
    <row r="1922" spans="1:6" x14ac:dyDescent="0.25">
      <c r="A1922" s="3" t="s">
        <v>62</v>
      </c>
      <c r="B1922" s="3" t="str">
        <f>IFERROR(INDEX(Clients[Client_Name],MATCH(Table2[[#This Row],[Client_Code]],Clients[Client_Code],0)),"")</f>
        <v>LO VALLEDOR</v>
      </c>
      <c r="C1922" s="3">
        <v>1054</v>
      </c>
      <c r="D1922" s="3" t="s">
        <v>37</v>
      </c>
      <c r="E1922" s="3">
        <v>5</v>
      </c>
      <c r="F1922" s="12">
        <v>685033</v>
      </c>
    </row>
    <row r="1923" spans="1:6" x14ac:dyDescent="0.25">
      <c r="A1923" s="3" t="s">
        <v>32</v>
      </c>
      <c r="B1923" s="3" t="str">
        <f>IFERROR(INDEX(Clients[Client_Name],MATCH(Table2[[#This Row],[Client_Code]],Clients[Client_Code],0)),"")</f>
        <v>AQUACHILE</v>
      </c>
      <c r="C1923" s="3">
        <v>12</v>
      </c>
      <c r="D1923" s="3" t="s">
        <v>38</v>
      </c>
      <c r="E1923" s="3">
        <v>1</v>
      </c>
      <c r="F1923" s="12">
        <v>2240146</v>
      </c>
    </row>
    <row r="1924" spans="1:6" x14ac:dyDescent="0.25">
      <c r="A1924" s="3" t="s">
        <v>32</v>
      </c>
      <c r="B1924" s="3" t="str">
        <f>IFERROR(INDEX(Clients[Client_Name],MATCH(Table2[[#This Row],[Client_Code]],Clients[Client_Code],0)),"")</f>
        <v>AQUACHILE</v>
      </c>
      <c r="C1924" s="3">
        <v>12</v>
      </c>
      <c r="D1924" s="3" t="s">
        <v>38</v>
      </c>
      <c r="E1924" s="3">
        <v>2</v>
      </c>
      <c r="F1924" s="12">
        <v>10916564</v>
      </c>
    </row>
    <row r="1925" spans="1:6" x14ac:dyDescent="0.25">
      <c r="A1925" s="3" t="s">
        <v>32</v>
      </c>
      <c r="B1925" s="3" t="str">
        <f>IFERROR(INDEX(Clients[Client_Name],MATCH(Table2[[#This Row],[Client_Code]],Clients[Client_Code],0)),"")</f>
        <v>AQUACHILE</v>
      </c>
      <c r="C1925" s="3">
        <v>12</v>
      </c>
      <c r="D1925" s="3" t="s">
        <v>38</v>
      </c>
      <c r="E1925" s="3">
        <v>3</v>
      </c>
      <c r="F1925" s="12">
        <v>8689244</v>
      </c>
    </row>
    <row r="1926" spans="1:6" x14ac:dyDescent="0.25">
      <c r="A1926" s="3" t="s">
        <v>32</v>
      </c>
      <c r="B1926" s="3" t="str">
        <f>IFERROR(INDEX(Clients[Client_Name],MATCH(Table2[[#This Row],[Client_Code]],Clients[Client_Code],0)),"")</f>
        <v>AQUACHILE</v>
      </c>
      <c r="C1926" s="3">
        <v>12</v>
      </c>
      <c r="D1926" s="3" t="s">
        <v>38</v>
      </c>
      <c r="E1926" s="3">
        <v>4</v>
      </c>
      <c r="F1926" s="12">
        <v>3890837</v>
      </c>
    </row>
    <row r="1927" spans="1:6" x14ac:dyDescent="0.25">
      <c r="A1927" s="3" t="s">
        <v>32</v>
      </c>
      <c r="B1927" s="3" t="str">
        <f>IFERROR(INDEX(Clients[Client_Name],MATCH(Table2[[#This Row],[Client_Code]],Clients[Client_Code],0)),"")</f>
        <v>AQUACHILE</v>
      </c>
      <c r="C1927" s="3">
        <v>12</v>
      </c>
      <c r="D1927" s="3" t="s">
        <v>38</v>
      </c>
      <c r="E1927" s="3">
        <v>5</v>
      </c>
      <c r="F1927" s="12">
        <v>1351913</v>
      </c>
    </row>
    <row r="1928" spans="1:6" x14ac:dyDescent="0.25">
      <c r="A1928" s="3" t="s">
        <v>32</v>
      </c>
      <c r="B1928" s="3" t="str">
        <f>IFERROR(INDEX(Clients[Client_Name],MATCH(Table2[[#This Row],[Client_Code]],Clients[Client_Code],0)),"")</f>
        <v>AQUACHILE</v>
      </c>
      <c r="C1928" s="3">
        <v>12</v>
      </c>
      <c r="D1928" s="3" t="s">
        <v>38</v>
      </c>
      <c r="E1928" s="3">
        <v>6</v>
      </c>
      <c r="F1928" s="12">
        <v>169295</v>
      </c>
    </row>
    <row r="1929" spans="1:6" x14ac:dyDescent="0.25">
      <c r="A1929" s="3" t="s">
        <v>32</v>
      </c>
      <c r="B1929" s="3" t="str">
        <f>IFERROR(INDEX(Clients[Client_Name],MATCH(Table2[[#This Row],[Client_Code]],Clients[Client_Code],0)),"")</f>
        <v>AQUACHILE</v>
      </c>
      <c r="C1929" s="3">
        <v>12</v>
      </c>
      <c r="D1929" s="3" t="s">
        <v>38</v>
      </c>
      <c r="E1929" s="3">
        <v>7</v>
      </c>
      <c r="F1929" s="12">
        <v>142534</v>
      </c>
    </row>
    <row r="1930" spans="1:6" x14ac:dyDescent="0.25">
      <c r="A1930" s="3" t="s">
        <v>32</v>
      </c>
      <c r="B1930" s="3" t="str">
        <f>IFERROR(INDEX(Clients[Client_Name],MATCH(Table2[[#This Row],[Client_Code]],Clients[Client_Code],0)),"")</f>
        <v>AQUACHILE</v>
      </c>
      <c r="C1930" s="3">
        <v>12</v>
      </c>
      <c r="D1930" s="3" t="s">
        <v>38</v>
      </c>
      <c r="E1930" s="3">
        <v>8</v>
      </c>
      <c r="F1930" s="12">
        <v>1061968</v>
      </c>
    </row>
    <row r="1931" spans="1:6" x14ac:dyDescent="0.25">
      <c r="A1931" s="3" t="s">
        <v>32</v>
      </c>
      <c r="B1931" s="3" t="str">
        <f>IFERROR(INDEX(Clients[Client_Name],MATCH(Table2[[#This Row],[Client_Code]],Clients[Client_Code],0)),"")</f>
        <v>AQUACHILE</v>
      </c>
      <c r="C1931" s="3">
        <v>12</v>
      </c>
      <c r="D1931" s="3" t="s">
        <v>38</v>
      </c>
      <c r="E1931" s="3">
        <v>9</v>
      </c>
      <c r="F1931" s="12">
        <v>8991881</v>
      </c>
    </row>
    <row r="1932" spans="1:6" x14ac:dyDescent="0.25">
      <c r="A1932" s="3" t="s">
        <v>32</v>
      </c>
      <c r="B1932" s="3" t="str">
        <f>IFERROR(INDEX(Clients[Client_Name],MATCH(Table2[[#This Row],[Client_Code]],Clients[Client_Code],0)),"")</f>
        <v>AQUACHILE</v>
      </c>
      <c r="C1932" s="3">
        <v>12</v>
      </c>
      <c r="D1932" s="3" t="s">
        <v>38</v>
      </c>
      <c r="E1932" s="3">
        <v>10</v>
      </c>
      <c r="F1932" s="12">
        <v>4646311</v>
      </c>
    </row>
    <row r="1933" spans="1:6" x14ac:dyDescent="0.25">
      <c r="A1933" s="3" t="s">
        <v>32</v>
      </c>
      <c r="B1933" s="3" t="str">
        <f>IFERROR(INDEX(Clients[Client_Name],MATCH(Table2[[#This Row],[Client_Code]],Clients[Client_Code],0)),"")</f>
        <v>AQUACHILE</v>
      </c>
      <c r="C1933" s="3">
        <v>12</v>
      </c>
      <c r="D1933" s="3" t="s">
        <v>38</v>
      </c>
      <c r="E1933" s="3">
        <v>11</v>
      </c>
      <c r="F1933" s="12">
        <v>7545337</v>
      </c>
    </row>
    <row r="1934" spans="1:6" x14ac:dyDescent="0.25">
      <c r="A1934" s="3" t="s">
        <v>32</v>
      </c>
      <c r="B1934" s="3" t="str">
        <f>IFERROR(INDEX(Clients[Client_Name],MATCH(Table2[[#This Row],[Client_Code]],Clients[Client_Code],0)),"")</f>
        <v>AQUACHILE</v>
      </c>
      <c r="C1934" s="3">
        <v>12</v>
      </c>
      <c r="D1934" s="3" t="s">
        <v>38</v>
      </c>
      <c r="E1934" s="3">
        <v>12</v>
      </c>
      <c r="F1934" s="12">
        <v>29803317</v>
      </c>
    </row>
    <row r="1935" spans="1:6" x14ac:dyDescent="0.25">
      <c r="A1935" s="3" t="s">
        <v>32</v>
      </c>
      <c r="B1935" s="3" t="str">
        <f>IFERROR(INDEX(Clients[Client_Name],MATCH(Table2[[#This Row],[Client_Code]],Clients[Client_Code],0)),"")</f>
        <v>FAENADORA LO MIRANDA</v>
      </c>
      <c r="C1935" s="3">
        <v>6</v>
      </c>
      <c r="D1935" s="3" t="s">
        <v>38</v>
      </c>
      <c r="E1935" s="3">
        <v>1</v>
      </c>
      <c r="F1935" s="12">
        <v>3053636</v>
      </c>
    </row>
    <row r="1936" spans="1:6" x14ac:dyDescent="0.25">
      <c r="A1936" s="3" t="s">
        <v>32</v>
      </c>
      <c r="B1936" s="3" t="str">
        <f>IFERROR(INDEX(Clients[Client_Name],MATCH(Table2[[#This Row],[Client_Code]],Clients[Client_Code],0)),"")</f>
        <v>FAENADORA LO MIRANDA</v>
      </c>
      <c r="C1936" s="3">
        <v>6</v>
      </c>
      <c r="D1936" s="3" t="s">
        <v>38</v>
      </c>
      <c r="E1936" s="3">
        <v>2</v>
      </c>
      <c r="F1936" s="12">
        <v>952134</v>
      </c>
    </row>
    <row r="1937" spans="1:6" x14ac:dyDescent="0.25">
      <c r="A1937" s="3" t="s">
        <v>32</v>
      </c>
      <c r="B1937" s="3" t="str">
        <f>IFERROR(INDEX(Clients[Client_Name],MATCH(Table2[[#This Row],[Client_Code]],Clients[Client_Code],0)),"")</f>
        <v>FAENADORA LO MIRANDA</v>
      </c>
      <c r="C1937" s="3">
        <v>6</v>
      </c>
      <c r="D1937" s="3" t="s">
        <v>38</v>
      </c>
      <c r="E1937" s="3">
        <v>3</v>
      </c>
      <c r="F1937" s="12">
        <v>2525175</v>
      </c>
    </row>
    <row r="1938" spans="1:6" x14ac:dyDescent="0.25">
      <c r="A1938" s="3" t="s">
        <v>32</v>
      </c>
      <c r="B1938" s="3" t="str">
        <f>IFERROR(INDEX(Clients[Client_Name],MATCH(Table2[[#This Row],[Client_Code]],Clients[Client_Code],0)),"")</f>
        <v>FAENADORA LO MIRANDA</v>
      </c>
      <c r="C1938" s="3">
        <v>6</v>
      </c>
      <c r="D1938" s="3" t="s">
        <v>38</v>
      </c>
      <c r="E1938" s="3">
        <v>4</v>
      </c>
      <c r="F1938" s="12">
        <v>1155050</v>
      </c>
    </row>
    <row r="1939" spans="1:6" x14ac:dyDescent="0.25">
      <c r="A1939" s="3" t="s">
        <v>32</v>
      </c>
      <c r="B1939" s="3" t="str">
        <f>IFERROR(INDEX(Clients[Client_Name],MATCH(Table2[[#This Row],[Client_Code]],Clients[Client_Code],0)),"")</f>
        <v>FAENADORA LO MIRANDA</v>
      </c>
      <c r="C1939" s="3">
        <v>6</v>
      </c>
      <c r="D1939" s="3" t="s">
        <v>38</v>
      </c>
      <c r="E1939" s="3">
        <v>5</v>
      </c>
      <c r="F1939" s="12">
        <v>67700</v>
      </c>
    </row>
    <row r="1940" spans="1:6" x14ac:dyDescent="0.25">
      <c r="A1940" s="3" t="s">
        <v>32</v>
      </c>
      <c r="B1940" s="3" t="str">
        <f>IFERROR(INDEX(Clients[Client_Name],MATCH(Table2[[#This Row],[Client_Code]],Clients[Client_Code],0)),"")</f>
        <v>FAENADORA LO MIRANDA</v>
      </c>
      <c r="C1940" s="3">
        <v>6</v>
      </c>
      <c r="D1940" s="3" t="s">
        <v>38</v>
      </c>
      <c r="E1940" s="3">
        <v>6</v>
      </c>
      <c r="F1940" s="12">
        <v>1005108</v>
      </c>
    </row>
    <row r="1941" spans="1:6" x14ac:dyDescent="0.25">
      <c r="A1941" s="3" t="s">
        <v>32</v>
      </c>
      <c r="B1941" s="3" t="str">
        <f>IFERROR(INDEX(Clients[Client_Name],MATCH(Table2[[#This Row],[Client_Code]],Clients[Client_Code],0)),"")</f>
        <v>FAENADORA LO MIRANDA</v>
      </c>
      <c r="C1941" s="3">
        <v>6</v>
      </c>
      <c r="D1941" s="3" t="s">
        <v>38</v>
      </c>
      <c r="E1941" s="3">
        <v>7</v>
      </c>
      <c r="F1941" s="12">
        <v>0</v>
      </c>
    </row>
    <row r="1942" spans="1:6" x14ac:dyDescent="0.25">
      <c r="A1942" s="3" t="s">
        <v>32</v>
      </c>
      <c r="B1942" s="3" t="str">
        <f>IFERROR(INDEX(Clients[Client_Name],MATCH(Table2[[#This Row],[Client_Code]],Clients[Client_Code],0)),"")</f>
        <v>FAENADORA LO MIRANDA</v>
      </c>
      <c r="C1942" s="3">
        <v>6</v>
      </c>
      <c r="D1942" s="3" t="s">
        <v>38</v>
      </c>
      <c r="E1942" s="3">
        <v>8</v>
      </c>
      <c r="F1942" s="12">
        <v>31251</v>
      </c>
    </row>
    <row r="1943" spans="1:6" x14ac:dyDescent="0.25">
      <c r="A1943" s="3" t="s">
        <v>32</v>
      </c>
      <c r="B1943" s="3" t="str">
        <f>IFERROR(INDEX(Clients[Client_Name],MATCH(Table2[[#This Row],[Client_Code]],Clients[Client_Code],0)),"")</f>
        <v>FAENADORA LO MIRANDA</v>
      </c>
      <c r="C1943" s="3">
        <v>6</v>
      </c>
      <c r="D1943" s="3" t="s">
        <v>38</v>
      </c>
      <c r="E1943" s="3">
        <v>9</v>
      </c>
      <c r="F1943" s="12">
        <v>287606</v>
      </c>
    </row>
    <row r="1944" spans="1:6" x14ac:dyDescent="0.25">
      <c r="A1944" s="3" t="s">
        <v>32</v>
      </c>
      <c r="B1944" s="3" t="str">
        <f>IFERROR(INDEX(Clients[Client_Name],MATCH(Table2[[#This Row],[Client_Code]],Clients[Client_Code],0)),"")</f>
        <v>FAENADORA LO MIRANDA</v>
      </c>
      <c r="C1944" s="3">
        <v>6</v>
      </c>
      <c r="D1944" s="3" t="s">
        <v>38</v>
      </c>
      <c r="E1944" s="3">
        <v>10</v>
      </c>
      <c r="F1944" s="12">
        <v>479252</v>
      </c>
    </row>
    <row r="1945" spans="1:6" x14ac:dyDescent="0.25">
      <c r="A1945" s="3" t="s">
        <v>32</v>
      </c>
      <c r="B1945" s="3" t="str">
        <f>IFERROR(INDEX(Clients[Client_Name],MATCH(Table2[[#This Row],[Client_Code]],Clients[Client_Code],0)),"")</f>
        <v>FAENADORA LO MIRANDA</v>
      </c>
      <c r="C1945" s="3">
        <v>6</v>
      </c>
      <c r="D1945" s="3" t="s">
        <v>38</v>
      </c>
      <c r="E1945" s="3">
        <v>11</v>
      </c>
      <c r="F1945" s="12">
        <v>64643</v>
      </c>
    </row>
    <row r="1946" spans="1:6" x14ac:dyDescent="0.25">
      <c r="A1946" s="3" t="s">
        <v>32</v>
      </c>
      <c r="B1946" s="3" t="str">
        <f>IFERROR(INDEX(Clients[Client_Name],MATCH(Table2[[#This Row],[Client_Code]],Clients[Client_Code],0)),"")</f>
        <v>FAENADORA LO MIRANDA</v>
      </c>
      <c r="C1946" s="3">
        <v>6</v>
      </c>
      <c r="D1946" s="3" t="s">
        <v>38</v>
      </c>
      <c r="E1946" s="3">
        <v>12</v>
      </c>
      <c r="F1946" s="12">
        <v>157078</v>
      </c>
    </row>
    <row r="1947" spans="1:6" x14ac:dyDescent="0.25">
      <c r="A1947" s="3" t="s">
        <v>32</v>
      </c>
      <c r="B1947" s="3" t="str">
        <f>IFERROR(INDEX(Clients[Client_Name],MATCH(Table2[[#This Row],[Client_Code]],Clients[Client_Code],0)),"")</f>
        <v>FAENADORA SAN VICENTE</v>
      </c>
      <c r="C1947" s="3">
        <v>7</v>
      </c>
      <c r="D1947" s="3" t="s">
        <v>38</v>
      </c>
      <c r="E1947" s="3">
        <v>1</v>
      </c>
      <c r="F1947" s="12">
        <v>675963</v>
      </c>
    </row>
    <row r="1948" spans="1:6" x14ac:dyDescent="0.25">
      <c r="A1948" s="3" t="s">
        <v>32</v>
      </c>
      <c r="B1948" s="3" t="str">
        <f>IFERROR(INDEX(Clients[Client_Name],MATCH(Table2[[#This Row],[Client_Code]],Clients[Client_Code],0)),"")</f>
        <v>FAENADORA SAN VICENTE</v>
      </c>
      <c r="C1948" s="3">
        <v>7</v>
      </c>
      <c r="D1948" s="3" t="s">
        <v>38</v>
      </c>
      <c r="E1948" s="3">
        <v>2</v>
      </c>
      <c r="F1948" s="12">
        <v>863400</v>
      </c>
    </row>
    <row r="1949" spans="1:6" x14ac:dyDescent="0.25">
      <c r="A1949" s="3" t="s">
        <v>32</v>
      </c>
      <c r="B1949" s="3" t="str">
        <f>IFERROR(INDEX(Clients[Client_Name],MATCH(Table2[[#This Row],[Client_Code]],Clients[Client_Code],0)),"")</f>
        <v>FAENADORA SAN VICENTE</v>
      </c>
      <c r="C1949" s="3">
        <v>7</v>
      </c>
      <c r="D1949" s="3" t="s">
        <v>38</v>
      </c>
      <c r="E1949" s="3">
        <v>3</v>
      </c>
      <c r="F1949" s="12">
        <v>1778050</v>
      </c>
    </row>
    <row r="1950" spans="1:6" x14ac:dyDescent="0.25">
      <c r="A1950" s="3" t="s">
        <v>32</v>
      </c>
      <c r="B1950" s="3" t="str">
        <f>IFERROR(INDEX(Clients[Client_Name],MATCH(Table2[[#This Row],[Client_Code]],Clients[Client_Code],0)),"")</f>
        <v>FAENADORA SAN VICENTE</v>
      </c>
      <c r="C1950" s="3">
        <v>7</v>
      </c>
      <c r="D1950" s="3" t="s">
        <v>38</v>
      </c>
      <c r="E1950" s="3">
        <v>4</v>
      </c>
      <c r="F1950" s="12">
        <v>3472217</v>
      </c>
    </row>
    <row r="1951" spans="1:6" x14ac:dyDescent="0.25">
      <c r="A1951" s="3" t="s">
        <v>32</v>
      </c>
      <c r="B1951" s="3" t="str">
        <f>IFERROR(INDEX(Clients[Client_Name],MATCH(Table2[[#This Row],[Client_Code]],Clients[Client_Code],0)),"")</f>
        <v>FAENADORA SAN VICENTE</v>
      </c>
      <c r="C1951" s="3">
        <v>7</v>
      </c>
      <c r="D1951" s="3" t="s">
        <v>38</v>
      </c>
      <c r="E1951" s="3">
        <v>5</v>
      </c>
      <c r="F1951" s="12">
        <v>392750</v>
      </c>
    </row>
    <row r="1952" spans="1:6" x14ac:dyDescent="0.25">
      <c r="A1952" s="3" t="s">
        <v>32</v>
      </c>
      <c r="B1952" s="3" t="str">
        <f>IFERROR(INDEX(Clients[Client_Name],MATCH(Table2[[#This Row],[Client_Code]],Clients[Client_Code],0)),"")</f>
        <v>FAENADORA SAN VICENTE</v>
      </c>
      <c r="C1952" s="3">
        <v>7</v>
      </c>
      <c r="D1952" s="3" t="s">
        <v>38</v>
      </c>
      <c r="E1952" s="3">
        <v>6</v>
      </c>
      <c r="F1952" s="12">
        <v>460250</v>
      </c>
    </row>
    <row r="1953" spans="1:6" x14ac:dyDescent="0.25">
      <c r="A1953" s="3" t="s">
        <v>32</v>
      </c>
      <c r="B1953" s="3" t="str">
        <f>IFERROR(INDEX(Clients[Client_Name],MATCH(Table2[[#This Row],[Client_Code]],Clients[Client_Code],0)),"")</f>
        <v>FAENADORA SAN VICENTE</v>
      </c>
      <c r="C1953" s="3">
        <v>7</v>
      </c>
      <c r="D1953" s="3" t="s">
        <v>38</v>
      </c>
      <c r="E1953" s="3">
        <v>7</v>
      </c>
      <c r="F1953" s="12">
        <v>185900</v>
      </c>
    </row>
    <row r="1954" spans="1:6" x14ac:dyDescent="0.25">
      <c r="A1954" s="3" t="s">
        <v>32</v>
      </c>
      <c r="B1954" s="3" t="str">
        <f>IFERROR(INDEX(Clients[Client_Name],MATCH(Table2[[#This Row],[Client_Code]],Clients[Client_Code],0)),"")</f>
        <v>FAENADORA SAN VICENTE</v>
      </c>
      <c r="C1954" s="3">
        <v>7</v>
      </c>
      <c r="D1954" s="3" t="s">
        <v>38</v>
      </c>
      <c r="E1954" s="3">
        <v>8</v>
      </c>
      <c r="F1954" s="12">
        <v>17380</v>
      </c>
    </row>
    <row r="1955" spans="1:6" x14ac:dyDescent="0.25">
      <c r="A1955" s="3" t="s">
        <v>32</v>
      </c>
      <c r="B1955" s="3" t="str">
        <f>IFERROR(INDEX(Clients[Client_Name],MATCH(Table2[[#This Row],[Client_Code]],Clients[Client_Code],0)),"")</f>
        <v>FAENADORA SAN VICENTE</v>
      </c>
      <c r="C1955" s="3">
        <v>7</v>
      </c>
      <c r="D1955" s="3" t="s">
        <v>38</v>
      </c>
      <c r="E1955" s="3">
        <v>9</v>
      </c>
      <c r="F1955" s="12">
        <v>13111</v>
      </c>
    </row>
    <row r="1956" spans="1:6" x14ac:dyDescent="0.25">
      <c r="A1956" s="3" t="s">
        <v>32</v>
      </c>
      <c r="B1956" s="3" t="str">
        <f>IFERROR(INDEX(Clients[Client_Name],MATCH(Table2[[#This Row],[Client_Code]],Clients[Client_Code],0)),"")</f>
        <v>FAENADORA SAN VICENTE</v>
      </c>
      <c r="C1956" s="3">
        <v>7</v>
      </c>
      <c r="D1956" s="3" t="s">
        <v>38</v>
      </c>
      <c r="E1956" s="3">
        <v>10</v>
      </c>
      <c r="F1956" s="12">
        <v>0</v>
      </c>
    </row>
    <row r="1957" spans="1:6" x14ac:dyDescent="0.25">
      <c r="A1957" s="3" t="s">
        <v>32</v>
      </c>
      <c r="B1957" s="3" t="str">
        <f>IFERROR(INDEX(Clients[Client_Name],MATCH(Table2[[#This Row],[Client_Code]],Clients[Client_Code],0)),"")</f>
        <v>FAENADORA SAN VICENTE</v>
      </c>
      <c r="C1957" s="3">
        <v>7</v>
      </c>
      <c r="D1957" s="3" t="s">
        <v>38</v>
      </c>
      <c r="E1957" s="3">
        <v>11</v>
      </c>
      <c r="F1957" s="12">
        <v>0</v>
      </c>
    </row>
    <row r="1958" spans="1:6" x14ac:dyDescent="0.25">
      <c r="A1958" s="3" t="s">
        <v>32</v>
      </c>
      <c r="B1958" s="3" t="str">
        <f>IFERROR(INDEX(Clients[Client_Name],MATCH(Table2[[#This Row],[Client_Code]],Clients[Client_Code],0)),"")</f>
        <v>FAENADORA SAN VICENTE</v>
      </c>
      <c r="C1958" s="3">
        <v>7</v>
      </c>
      <c r="D1958" s="3" t="s">
        <v>38</v>
      </c>
      <c r="E1958" s="3">
        <v>12</v>
      </c>
      <c r="F1958" s="12">
        <v>542440</v>
      </c>
    </row>
    <row r="1959" spans="1:6" x14ac:dyDescent="0.25">
      <c r="A1959" s="3" t="s">
        <v>32</v>
      </c>
      <c r="B1959" s="3" t="str">
        <f>IFERROR(INDEX(Clients[Client_Name],MATCH(Table2[[#This Row],[Client_Code]],Clients[Client_Code],0)),"")</f>
        <v>GLOBAL PROTEIN</v>
      </c>
      <c r="C1959" s="3">
        <v>23</v>
      </c>
      <c r="D1959" s="3" t="s">
        <v>38</v>
      </c>
      <c r="E1959" s="3">
        <v>1</v>
      </c>
      <c r="F1959" s="12">
        <v>8022277</v>
      </c>
    </row>
    <row r="1960" spans="1:6" x14ac:dyDescent="0.25">
      <c r="A1960" s="3" t="s">
        <v>32</v>
      </c>
      <c r="B1960" s="3" t="str">
        <f>IFERROR(INDEX(Clients[Client_Name],MATCH(Table2[[#This Row],[Client_Code]],Clients[Client_Code],0)),"")</f>
        <v>GLOBAL PROTEIN</v>
      </c>
      <c r="C1960" s="3">
        <v>23</v>
      </c>
      <c r="D1960" s="3" t="s">
        <v>38</v>
      </c>
      <c r="E1960" s="3">
        <v>2</v>
      </c>
      <c r="F1960" s="12">
        <v>3597045</v>
      </c>
    </row>
    <row r="1961" spans="1:6" x14ac:dyDescent="0.25">
      <c r="A1961" s="3" t="s">
        <v>32</v>
      </c>
      <c r="B1961" s="3" t="str">
        <f>IFERROR(INDEX(Clients[Client_Name],MATCH(Table2[[#This Row],[Client_Code]],Clients[Client_Code],0)),"")</f>
        <v>GLOBAL PROTEIN</v>
      </c>
      <c r="C1961" s="3">
        <v>23</v>
      </c>
      <c r="D1961" s="3" t="s">
        <v>38</v>
      </c>
      <c r="E1961" s="3">
        <v>3</v>
      </c>
      <c r="F1961" s="12">
        <v>2821204</v>
      </c>
    </row>
    <row r="1962" spans="1:6" x14ac:dyDescent="0.25">
      <c r="A1962" s="3" t="s">
        <v>32</v>
      </c>
      <c r="B1962" s="3" t="str">
        <f>IFERROR(INDEX(Clients[Client_Name],MATCH(Table2[[#This Row],[Client_Code]],Clients[Client_Code],0)),"")</f>
        <v>GLOBAL PROTEIN</v>
      </c>
      <c r="C1962" s="3">
        <v>23</v>
      </c>
      <c r="D1962" s="3" t="s">
        <v>38</v>
      </c>
      <c r="E1962" s="3">
        <v>4</v>
      </c>
      <c r="F1962" s="12">
        <v>1304893</v>
      </c>
    </row>
    <row r="1963" spans="1:6" x14ac:dyDescent="0.25">
      <c r="A1963" s="3" t="s">
        <v>32</v>
      </c>
      <c r="B1963" s="3" t="str">
        <f>IFERROR(INDEX(Clients[Client_Name],MATCH(Table2[[#This Row],[Client_Code]],Clients[Client_Code],0)),"")</f>
        <v>GLOBAL PROTEIN</v>
      </c>
      <c r="C1963" s="3">
        <v>23</v>
      </c>
      <c r="D1963" s="3" t="s">
        <v>38</v>
      </c>
      <c r="E1963" s="3">
        <v>5</v>
      </c>
      <c r="F1963" s="12">
        <v>433559</v>
      </c>
    </row>
    <row r="1964" spans="1:6" x14ac:dyDescent="0.25">
      <c r="A1964" s="3" t="s">
        <v>32</v>
      </c>
      <c r="B1964" s="3" t="str">
        <f>IFERROR(INDEX(Clients[Client_Name],MATCH(Table2[[#This Row],[Client_Code]],Clients[Client_Code],0)),"")</f>
        <v>GLOBAL PROTEIN</v>
      </c>
      <c r="C1964" s="3">
        <v>23</v>
      </c>
      <c r="D1964" s="3" t="s">
        <v>38</v>
      </c>
      <c r="E1964" s="3">
        <v>6</v>
      </c>
      <c r="F1964" s="12">
        <v>163484</v>
      </c>
    </row>
    <row r="1965" spans="1:6" x14ac:dyDescent="0.25">
      <c r="A1965" s="3" t="s">
        <v>32</v>
      </c>
      <c r="B1965" s="3" t="str">
        <f>IFERROR(INDEX(Clients[Client_Name],MATCH(Table2[[#This Row],[Client_Code]],Clients[Client_Code],0)),"")</f>
        <v>GLOBAL PROTEIN</v>
      </c>
      <c r="C1965" s="3">
        <v>23</v>
      </c>
      <c r="D1965" s="3" t="s">
        <v>38</v>
      </c>
      <c r="E1965" s="3">
        <v>7</v>
      </c>
      <c r="F1965" s="12">
        <v>1952224</v>
      </c>
    </row>
    <row r="1966" spans="1:6" x14ac:dyDescent="0.25">
      <c r="A1966" s="3" t="s">
        <v>32</v>
      </c>
      <c r="B1966" s="3" t="str">
        <f>IFERROR(INDEX(Clients[Client_Name],MATCH(Table2[[#This Row],[Client_Code]],Clients[Client_Code],0)),"")</f>
        <v>GLOBAL PROTEIN</v>
      </c>
      <c r="C1966" s="3">
        <v>23</v>
      </c>
      <c r="D1966" s="3" t="s">
        <v>38</v>
      </c>
      <c r="E1966" s="3">
        <v>8</v>
      </c>
      <c r="F1966" s="12">
        <v>2922314</v>
      </c>
    </row>
    <row r="1967" spans="1:6" x14ac:dyDescent="0.25">
      <c r="A1967" s="3" t="s">
        <v>32</v>
      </c>
      <c r="B1967" s="3" t="str">
        <f>IFERROR(INDEX(Clients[Client_Name],MATCH(Table2[[#This Row],[Client_Code]],Clients[Client_Code],0)),"")</f>
        <v>GLOBAL PROTEIN</v>
      </c>
      <c r="C1967" s="3">
        <v>23</v>
      </c>
      <c r="D1967" s="3" t="s">
        <v>38</v>
      </c>
      <c r="E1967" s="3">
        <v>9</v>
      </c>
      <c r="F1967" s="12">
        <v>1950711</v>
      </c>
    </row>
    <row r="1968" spans="1:6" x14ac:dyDescent="0.25">
      <c r="A1968" s="3" t="s">
        <v>32</v>
      </c>
      <c r="B1968" s="3" t="str">
        <f>IFERROR(INDEX(Clients[Client_Name],MATCH(Table2[[#This Row],[Client_Code]],Clients[Client_Code],0)),"")</f>
        <v>GLOBAL PROTEIN</v>
      </c>
      <c r="C1968" s="3">
        <v>23</v>
      </c>
      <c r="D1968" s="3" t="s">
        <v>38</v>
      </c>
      <c r="E1968" s="3">
        <v>10</v>
      </c>
      <c r="F1968" s="12">
        <v>1626112</v>
      </c>
    </row>
    <row r="1969" spans="1:6" x14ac:dyDescent="0.25">
      <c r="A1969" s="3" t="s">
        <v>32</v>
      </c>
      <c r="B1969" s="3" t="str">
        <f>IFERROR(INDEX(Clients[Client_Name],MATCH(Table2[[#This Row],[Client_Code]],Clients[Client_Code],0)),"")</f>
        <v>GLOBAL PROTEIN</v>
      </c>
      <c r="C1969" s="3">
        <v>23</v>
      </c>
      <c r="D1969" s="3" t="s">
        <v>38</v>
      </c>
      <c r="E1969" s="3">
        <v>11</v>
      </c>
      <c r="F1969" s="12">
        <v>1055424</v>
      </c>
    </row>
    <row r="1970" spans="1:6" x14ac:dyDescent="0.25">
      <c r="A1970" s="3" t="s">
        <v>32</v>
      </c>
      <c r="B1970" s="3" t="str">
        <f>IFERROR(INDEX(Clients[Client_Name],MATCH(Table2[[#This Row],[Client_Code]],Clients[Client_Code],0)),"")</f>
        <v>GLOBAL PROTEIN</v>
      </c>
      <c r="C1970" s="3">
        <v>23</v>
      </c>
      <c r="D1970" s="3" t="s">
        <v>38</v>
      </c>
      <c r="E1970" s="3">
        <v>12</v>
      </c>
      <c r="F1970" s="12">
        <v>524256</v>
      </c>
    </row>
    <row r="1971" spans="1:6" x14ac:dyDescent="0.25">
      <c r="A1971" s="3" t="s">
        <v>32</v>
      </c>
      <c r="B1971" s="3" t="str">
        <f>IFERROR(INDEX(Clients[Client_Name],MATCH(Table2[[#This Row],[Client_Code]],Clients[Client_Code],0)),"")</f>
        <v>GRANAROLO</v>
      </c>
      <c r="C1971" s="3">
        <v>24</v>
      </c>
      <c r="D1971" s="3" t="s">
        <v>38</v>
      </c>
      <c r="E1971" s="3">
        <v>1</v>
      </c>
      <c r="F1971" s="12">
        <v>111822</v>
      </c>
    </row>
    <row r="1972" spans="1:6" x14ac:dyDescent="0.25">
      <c r="A1972" s="3" t="s">
        <v>32</v>
      </c>
      <c r="B1972" s="3" t="str">
        <f>IFERROR(INDEX(Clients[Client_Name],MATCH(Table2[[#This Row],[Client_Code]],Clients[Client_Code],0)),"")</f>
        <v>GRANAROLO</v>
      </c>
      <c r="C1972" s="3">
        <v>24</v>
      </c>
      <c r="D1972" s="3" t="s">
        <v>38</v>
      </c>
      <c r="E1972" s="3">
        <v>2</v>
      </c>
      <c r="F1972" s="12">
        <v>62063</v>
      </c>
    </row>
    <row r="1973" spans="1:6" x14ac:dyDescent="0.25">
      <c r="A1973" s="3" t="s">
        <v>32</v>
      </c>
      <c r="B1973" s="3" t="str">
        <f>IFERROR(INDEX(Clients[Client_Name],MATCH(Table2[[#This Row],[Client_Code]],Clients[Client_Code],0)),"")</f>
        <v>GRANAROLO</v>
      </c>
      <c r="C1973" s="3">
        <v>24</v>
      </c>
      <c r="D1973" s="3" t="s">
        <v>38</v>
      </c>
      <c r="E1973" s="3">
        <v>3</v>
      </c>
      <c r="F1973" s="12">
        <v>341834</v>
      </c>
    </row>
    <row r="1974" spans="1:6" x14ac:dyDescent="0.25">
      <c r="A1974" s="3" t="s">
        <v>32</v>
      </c>
      <c r="B1974" s="3" t="str">
        <f>IFERROR(INDEX(Clients[Client_Name],MATCH(Table2[[#This Row],[Client_Code]],Clients[Client_Code],0)),"")</f>
        <v>GRANAROLO</v>
      </c>
      <c r="C1974" s="3">
        <v>24</v>
      </c>
      <c r="D1974" s="3" t="s">
        <v>38</v>
      </c>
      <c r="E1974" s="3">
        <v>4</v>
      </c>
      <c r="F1974" s="12">
        <v>117483</v>
      </c>
    </row>
    <row r="1975" spans="1:6" x14ac:dyDescent="0.25">
      <c r="A1975" s="3" t="s">
        <v>32</v>
      </c>
      <c r="B1975" s="3" t="str">
        <f>IFERROR(INDEX(Clients[Client_Name],MATCH(Table2[[#This Row],[Client_Code]],Clients[Client_Code],0)),"")</f>
        <v>GRANAROLO</v>
      </c>
      <c r="C1975" s="3">
        <v>24</v>
      </c>
      <c r="D1975" s="3" t="s">
        <v>38</v>
      </c>
      <c r="E1975" s="3">
        <v>5</v>
      </c>
      <c r="F1975" s="12">
        <v>62101</v>
      </c>
    </row>
    <row r="1976" spans="1:6" x14ac:dyDescent="0.25">
      <c r="A1976" s="3" t="s">
        <v>32</v>
      </c>
      <c r="B1976" s="3" t="str">
        <f>IFERROR(INDEX(Clients[Client_Name],MATCH(Table2[[#This Row],[Client_Code]],Clients[Client_Code],0)),"")</f>
        <v>GRANAROLO</v>
      </c>
      <c r="C1976" s="3">
        <v>24</v>
      </c>
      <c r="D1976" s="3" t="s">
        <v>38</v>
      </c>
      <c r="E1976" s="3">
        <v>6</v>
      </c>
      <c r="F1976" s="12">
        <v>810622</v>
      </c>
    </row>
    <row r="1977" spans="1:6" x14ac:dyDescent="0.25">
      <c r="A1977" s="3" t="s">
        <v>32</v>
      </c>
      <c r="B1977" s="3" t="str">
        <f>IFERROR(INDEX(Clients[Client_Name],MATCH(Table2[[#This Row],[Client_Code]],Clients[Client_Code],0)),"")</f>
        <v>GRANAROLO</v>
      </c>
      <c r="C1977" s="3">
        <v>24</v>
      </c>
      <c r="D1977" s="3" t="s">
        <v>38</v>
      </c>
      <c r="E1977" s="3">
        <v>7</v>
      </c>
      <c r="F1977" s="12">
        <v>593127</v>
      </c>
    </row>
    <row r="1978" spans="1:6" x14ac:dyDescent="0.25">
      <c r="A1978" s="3" t="s">
        <v>32</v>
      </c>
      <c r="B1978" s="3" t="str">
        <f>IFERROR(INDEX(Clients[Client_Name],MATCH(Table2[[#This Row],[Client_Code]],Clients[Client_Code],0)),"")</f>
        <v>GRANAROLO</v>
      </c>
      <c r="C1978" s="3">
        <v>24</v>
      </c>
      <c r="D1978" s="3" t="s">
        <v>38</v>
      </c>
      <c r="E1978" s="3">
        <v>8</v>
      </c>
      <c r="F1978" s="12">
        <v>250086</v>
      </c>
    </row>
    <row r="1979" spans="1:6" x14ac:dyDescent="0.25">
      <c r="A1979" s="3" t="s">
        <v>32</v>
      </c>
      <c r="B1979" s="3" t="str">
        <f>IFERROR(INDEX(Clients[Client_Name],MATCH(Table2[[#This Row],[Client_Code]],Clients[Client_Code],0)),"")</f>
        <v>GRANAROLO</v>
      </c>
      <c r="C1979" s="3">
        <v>24</v>
      </c>
      <c r="D1979" s="3" t="s">
        <v>38</v>
      </c>
      <c r="E1979" s="3">
        <v>9</v>
      </c>
      <c r="F1979" s="12">
        <v>1307980</v>
      </c>
    </row>
    <row r="1980" spans="1:6" x14ac:dyDescent="0.25">
      <c r="A1980" s="3" t="s">
        <v>32</v>
      </c>
      <c r="B1980" s="3" t="str">
        <f>IFERROR(INDEX(Clients[Client_Name],MATCH(Table2[[#This Row],[Client_Code]],Clients[Client_Code],0)),"")</f>
        <v>GRANAROLO</v>
      </c>
      <c r="C1980" s="3">
        <v>24</v>
      </c>
      <c r="D1980" s="3" t="s">
        <v>38</v>
      </c>
      <c r="E1980" s="3">
        <v>10</v>
      </c>
      <c r="F1980" s="12">
        <v>370733</v>
      </c>
    </row>
    <row r="1981" spans="1:6" x14ac:dyDescent="0.25">
      <c r="A1981" s="3" t="s">
        <v>32</v>
      </c>
      <c r="B1981" s="3" t="str">
        <f>IFERROR(INDEX(Clients[Client_Name],MATCH(Table2[[#This Row],[Client_Code]],Clients[Client_Code],0)),"")</f>
        <v>GRANAROLO</v>
      </c>
      <c r="C1981" s="3">
        <v>24</v>
      </c>
      <c r="D1981" s="3" t="s">
        <v>38</v>
      </c>
      <c r="E1981" s="3">
        <v>11</v>
      </c>
      <c r="F1981" s="12">
        <v>214471</v>
      </c>
    </row>
    <row r="1982" spans="1:6" x14ac:dyDescent="0.25">
      <c r="A1982" s="3" t="s">
        <v>32</v>
      </c>
      <c r="B1982" s="3" t="str">
        <f>IFERROR(INDEX(Clients[Client_Name],MATCH(Table2[[#This Row],[Client_Code]],Clients[Client_Code],0)),"")</f>
        <v>GRANAROLO</v>
      </c>
      <c r="C1982" s="3">
        <v>24</v>
      </c>
      <c r="D1982" s="3" t="s">
        <v>38</v>
      </c>
      <c r="E1982" s="3">
        <v>12</v>
      </c>
      <c r="F1982" s="12">
        <v>544056</v>
      </c>
    </row>
    <row r="1983" spans="1:6" x14ac:dyDescent="0.25">
      <c r="A1983" s="3" t="s">
        <v>32</v>
      </c>
      <c r="B1983" s="3" t="str">
        <f>IFERROR(INDEX(Clients[Client_Name],MATCH(Table2[[#This Row],[Client_Code]],Clients[Client_Code],0)),"")</f>
        <v>IMPORT.Y COMERC.PINO HACHADO L</v>
      </c>
      <c r="C1983" s="3">
        <v>26</v>
      </c>
      <c r="D1983" s="3" t="s">
        <v>38</v>
      </c>
      <c r="E1983" s="3">
        <v>1</v>
      </c>
      <c r="F1983" s="12">
        <v>0</v>
      </c>
    </row>
    <row r="1984" spans="1:6" x14ac:dyDescent="0.25">
      <c r="A1984" s="3" t="s">
        <v>32</v>
      </c>
      <c r="B1984" s="3" t="str">
        <f>IFERROR(INDEX(Clients[Client_Name],MATCH(Table2[[#This Row],[Client_Code]],Clients[Client_Code],0)),"")</f>
        <v>IMPORT.Y COMERC.PINO HACHADO L</v>
      </c>
      <c r="C1984" s="3">
        <v>26</v>
      </c>
      <c r="D1984" s="3" t="s">
        <v>38</v>
      </c>
      <c r="E1984" s="3">
        <v>2</v>
      </c>
      <c r="F1984" s="12">
        <v>0</v>
      </c>
    </row>
    <row r="1985" spans="1:6" x14ac:dyDescent="0.25">
      <c r="A1985" s="3" t="s">
        <v>32</v>
      </c>
      <c r="B1985" s="3" t="str">
        <f>IFERROR(INDEX(Clients[Client_Name],MATCH(Table2[[#This Row],[Client_Code]],Clients[Client_Code],0)),"")</f>
        <v>IMPORT.Y COMERC.PINO HACHADO L</v>
      </c>
      <c r="C1985" s="3">
        <v>26</v>
      </c>
      <c r="D1985" s="3" t="s">
        <v>38</v>
      </c>
      <c r="E1985" s="3">
        <v>3</v>
      </c>
      <c r="F1985" s="12">
        <v>0</v>
      </c>
    </row>
    <row r="1986" spans="1:6" x14ac:dyDescent="0.25">
      <c r="A1986" s="3" t="s">
        <v>32</v>
      </c>
      <c r="B1986" s="3" t="str">
        <f>IFERROR(INDEX(Clients[Client_Name],MATCH(Table2[[#This Row],[Client_Code]],Clients[Client_Code],0)),"")</f>
        <v>IMPORT.Y COMERC.PINO HACHADO L</v>
      </c>
      <c r="C1986" s="3">
        <v>26</v>
      </c>
      <c r="D1986" s="3" t="s">
        <v>38</v>
      </c>
      <c r="E1986" s="3">
        <v>4</v>
      </c>
      <c r="F1986" s="12">
        <v>0</v>
      </c>
    </row>
    <row r="1987" spans="1:6" x14ac:dyDescent="0.25">
      <c r="A1987" s="3" t="s">
        <v>32</v>
      </c>
      <c r="B1987" s="3" t="str">
        <f>IFERROR(INDEX(Clients[Client_Name],MATCH(Table2[[#This Row],[Client_Code]],Clients[Client_Code],0)),"")</f>
        <v>IMPORT.Y COMERC.PINO HACHADO L</v>
      </c>
      <c r="C1987" s="3">
        <v>26</v>
      </c>
      <c r="D1987" s="3" t="s">
        <v>38</v>
      </c>
      <c r="E1987" s="3">
        <v>5</v>
      </c>
      <c r="F1987" s="12">
        <v>0</v>
      </c>
    </row>
    <row r="1988" spans="1:6" x14ac:dyDescent="0.25">
      <c r="A1988" s="3" t="s">
        <v>32</v>
      </c>
      <c r="B1988" s="3" t="str">
        <f>IFERROR(INDEX(Clients[Client_Name],MATCH(Table2[[#This Row],[Client_Code]],Clients[Client_Code],0)),"")</f>
        <v>IMPORT.Y COMERC.PINO HACHADO L</v>
      </c>
      <c r="C1988" s="3">
        <v>26</v>
      </c>
      <c r="D1988" s="3" t="s">
        <v>38</v>
      </c>
      <c r="E1988" s="3">
        <v>6</v>
      </c>
      <c r="F1988" s="12">
        <v>0</v>
      </c>
    </row>
    <row r="1989" spans="1:6" x14ac:dyDescent="0.25">
      <c r="A1989" s="3" t="s">
        <v>32</v>
      </c>
      <c r="B1989" s="3" t="str">
        <f>IFERROR(INDEX(Clients[Client_Name],MATCH(Table2[[#This Row],[Client_Code]],Clients[Client_Code],0)),"")</f>
        <v>IMPORT.Y COMERC.PINO HACHADO L</v>
      </c>
      <c r="C1989" s="3">
        <v>26</v>
      </c>
      <c r="D1989" s="3" t="s">
        <v>38</v>
      </c>
      <c r="E1989" s="3">
        <v>7</v>
      </c>
      <c r="F1989" s="12">
        <v>0</v>
      </c>
    </row>
    <row r="1990" spans="1:6" x14ac:dyDescent="0.25">
      <c r="A1990" s="3" t="s">
        <v>32</v>
      </c>
      <c r="B1990" s="3" t="str">
        <f>IFERROR(INDEX(Clients[Client_Name],MATCH(Table2[[#This Row],[Client_Code]],Clients[Client_Code],0)),"")</f>
        <v>IMPORT.Y COMERC.PINO HACHADO L</v>
      </c>
      <c r="C1990" s="3">
        <v>26</v>
      </c>
      <c r="D1990" s="3" t="s">
        <v>38</v>
      </c>
      <c r="E1990" s="3">
        <v>8</v>
      </c>
      <c r="F1990" s="12">
        <v>0</v>
      </c>
    </row>
    <row r="1991" spans="1:6" x14ac:dyDescent="0.25">
      <c r="A1991" s="3" t="s">
        <v>32</v>
      </c>
      <c r="B1991" s="3" t="str">
        <f>IFERROR(INDEX(Clients[Client_Name],MATCH(Table2[[#This Row],[Client_Code]],Clients[Client_Code],0)),"")</f>
        <v>IMPORT.Y COMERC.PINO HACHADO L</v>
      </c>
      <c r="C1991" s="3">
        <v>26</v>
      </c>
      <c r="D1991" s="3" t="s">
        <v>38</v>
      </c>
      <c r="E1991" s="3">
        <v>9</v>
      </c>
      <c r="F1991" s="12">
        <v>0</v>
      </c>
    </row>
    <row r="1992" spans="1:6" x14ac:dyDescent="0.25">
      <c r="A1992" s="3" t="s">
        <v>32</v>
      </c>
      <c r="B1992" s="3" t="str">
        <f>IFERROR(INDEX(Clients[Client_Name],MATCH(Table2[[#This Row],[Client_Code]],Clients[Client_Code],0)),"")</f>
        <v>IMPORT.Y COMERC.PINO HACHADO L</v>
      </c>
      <c r="C1992" s="3">
        <v>26</v>
      </c>
      <c r="D1992" s="3" t="s">
        <v>38</v>
      </c>
      <c r="E1992" s="3">
        <v>10</v>
      </c>
      <c r="F1992" s="12">
        <v>0</v>
      </c>
    </row>
    <row r="1993" spans="1:6" x14ac:dyDescent="0.25">
      <c r="A1993" s="3" t="s">
        <v>32</v>
      </c>
      <c r="B1993" s="3" t="str">
        <f>IFERROR(INDEX(Clients[Client_Name],MATCH(Table2[[#This Row],[Client_Code]],Clients[Client_Code],0)),"")</f>
        <v>IMPORT.Y COMERC.PINO HACHADO L</v>
      </c>
      <c r="C1993" s="3">
        <v>26</v>
      </c>
      <c r="D1993" s="3" t="s">
        <v>38</v>
      </c>
      <c r="E1993" s="3">
        <v>11</v>
      </c>
      <c r="F1993" s="12">
        <v>0</v>
      </c>
    </row>
    <row r="1994" spans="1:6" x14ac:dyDescent="0.25">
      <c r="A1994" s="3" t="s">
        <v>32</v>
      </c>
      <c r="B1994" s="3" t="str">
        <f>IFERROR(INDEX(Clients[Client_Name],MATCH(Table2[[#This Row],[Client_Code]],Clients[Client_Code],0)),"")</f>
        <v>IMPORT.Y COMERC.PINO HACHADO L</v>
      </c>
      <c r="C1994" s="3">
        <v>26</v>
      </c>
      <c r="D1994" s="3" t="s">
        <v>38</v>
      </c>
      <c r="E1994" s="3">
        <v>12</v>
      </c>
      <c r="F1994" s="12">
        <v>0</v>
      </c>
    </row>
    <row r="1995" spans="1:6" x14ac:dyDescent="0.25">
      <c r="A1995" s="3" t="s">
        <v>32</v>
      </c>
      <c r="B1995" s="3" t="str">
        <f>IFERROR(INDEX(Clients[Client_Name],MATCH(Table2[[#This Row],[Client_Code]],Clients[Client_Code],0)),"")</f>
        <v>IMPORTADORA NORTE Y SUR</v>
      </c>
      <c r="C1995" s="3">
        <v>27</v>
      </c>
      <c r="D1995" s="3" t="s">
        <v>38</v>
      </c>
      <c r="E1995" s="3">
        <v>1</v>
      </c>
      <c r="F1995" s="12">
        <v>0</v>
      </c>
    </row>
    <row r="1996" spans="1:6" x14ac:dyDescent="0.25">
      <c r="A1996" s="3" t="s">
        <v>32</v>
      </c>
      <c r="B1996" s="3" t="str">
        <f>IFERROR(INDEX(Clients[Client_Name],MATCH(Table2[[#This Row],[Client_Code]],Clients[Client_Code],0)),"")</f>
        <v>IMPORTADORA NORTE Y SUR</v>
      </c>
      <c r="C1996" s="3">
        <v>27</v>
      </c>
      <c r="D1996" s="3" t="s">
        <v>38</v>
      </c>
      <c r="E1996" s="3">
        <v>2</v>
      </c>
      <c r="F1996" s="12">
        <v>0</v>
      </c>
    </row>
    <row r="1997" spans="1:6" x14ac:dyDescent="0.25">
      <c r="A1997" s="3" t="s">
        <v>32</v>
      </c>
      <c r="B1997" s="3" t="str">
        <f>IFERROR(INDEX(Clients[Client_Name],MATCH(Table2[[#This Row],[Client_Code]],Clients[Client_Code],0)),"")</f>
        <v>IMPORTADORA NORTE Y SUR</v>
      </c>
      <c r="C1997" s="3">
        <v>27</v>
      </c>
      <c r="D1997" s="3" t="s">
        <v>38</v>
      </c>
      <c r="E1997" s="3">
        <v>3</v>
      </c>
      <c r="F1997" s="12">
        <v>0</v>
      </c>
    </row>
    <row r="1998" spans="1:6" x14ac:dyDescent="0.25">
      <c r="A1998" s="3" t="s">
        <v>32</v>
      </c>
      <c r="B1998" s="3" t="str">
        <f>IFERROR(INDEX(Clients[Client_Name],MATCH(Table2[[#This Row],[Client_Code]],Clients[Client_Code],0)),"")</f>
        <v>IMPORTADORA NORTE Y SUR</v>
      </c>
      <c r="C1998" s="3">
        <v>27</v>
      </c>
      <c r="D1998" s="3" t="s">
        <v>38</v>
      </c>
      <c r="E1998" s="3">
        <v>4</v>
      </c>
      <c r="F1998" s="12">
        <v>0</v>
      </c>
    </row>
    <row r="1999" spans="1:6" x14ac:dyDescent="0.25">
      <c r="A1999" s="3" t="s">
        <v>32</v>
      </c>
      <c r="B1999" s="3" t="str">
        <f>IFERROR(INDEX(Clients[Client_Name],MATCH(Table2[[#This Row],[Client_Code]],Clients[Client_Code],0)),"")</f>
        <v>IMPORTADORA NORTE Y SUR</v>
      </c>
      <c r="C1999" s="3">
        <v>27</v>
      </c>
      <c r="D1999" s="3" t="s">
        <v>38</v>
      </c>
      <c r="E1999" s="3">
        <v>5</v>
      </c>
      <c r="F1999" s="12">
        <v>0</v>
      </c>
    </row>
    <row r="2000" spans="1:6" x14ac:dyDescent="0.25">
      <c r="A2000" s="3" t="s">
        <v>32</v>
      </c>
      <c r="B2000" s="3" t="str">
        <f>IFERROR(INDEX(Clients[Client_Name],MATCH(Table2[[#This Row],[Client_Code]],Clients[Client_Code],0)),"")</f>
        <v>IMPORTADORA NORTE Y SUR</v>
      </c>
      <c r="C2000" s="3">
        <v>27</v>
      </c>
      <c r="D2000" s="3" t="s">
        <v>38</v>
      </c>
      <c r="E2000" s="3">
        <v>6</v>
      </c>
      <c r="F2000" s="12">
        <v>0</v>
      </c>
    </row>
    <row r="2001" spans="1:6" x14ac:dyDescent="0.25">
      <c r="A2001" s="3" t="s">
        <v>32</v>
      </c>
      <c r="B2001" s="3" t="str">
        <f>IFERROR(INDEX(Clients[Client_Name],MATCH(Table2[[#This Row],[Client_Code]],Clients[Client_Code],0)),"")</f>
        <v>IMPORTADORA NORTE Y SUR</v>
      </c>
      <c r="C2001" s="3">
        <v>27</v>
      </c>
      <c r="D2001" s="3" t="s">
        <v>38</v>
      </c>
      <c r="E2001" s="3">
        <v>7</v>
      </c>
      <c r="F2001" s="12">
        <v>0</v>
      </c>
    </row>
    <row r="2002" spans="1:6" x14ac:dyDescent="0.25">
      <c r="A2002" s="3" t="s">
        <v>32</v>
      </c>
      <c r="B2002" s="3" t="str">
        <f>IFERROR(INDEX(Clients[Client_Name],MATCH(Table2[[#This Row],[Client_Code]],Clients[Client_Code],0)),"")</f>
        <v>IMPORTADORA NORTE Y SUR</v>
      </c>
      <c r="C2002" s="3">
        <v>27</v>
      </c>
      <c r="D2002" s="3" t="s">
        <v>38</v>
      </c>
      <c r="E2002" s="3">
        <v>8</v>
      </c>
      <c r="F2002" s="12">
        <v>0</v>
      </c>
    </row>
    <row r="2003" spans="1:6" x14ac:dyDescent="0.25">
      <c r="A2003" s="3" t="s">
        <v>32</v>
      </c>
      <c r="B2003" s="3" t="str">
        <f>IFERROR(INDEX(Clients[Client_Name],MATCH(Table2[[#This Row],[Client_Code]],Clients[Client_Code],0)),"")</f>
        <v>IMPORTADORA NORTE Y SUR</v>
      </c>
      <c r="C2003" s="3">
        <v>27</v>
      </c>
      <c r="D2003" s="3" t="s">
        <v>38</v>
      </c>
      <c r="E2003" s="3">
        <v>9</v>
      </c>
      <c r="F2003" s="12">
        <v>0</v>
      </c>
    </row>
    <row r="2004" spans="1:6" x14ac:dyDescent="0.25">
      <c r="A2004" s="3" t="s">
        <v>32</v>
      </c>
      <c r="B2004" s="3" t="str">
        <f>IFERROR(INDEX(Clients[Client_Name],MATCH(Table2[[#This Row],[Client_Code]],Clients[Client_Code],0)),"")</f>
        <v>IMPORTADORA NORTE Y SUR</v>
      </c>
      <c r="C2004" s="3">
        <v>27</v>
      </c>
      <c r="D2004" s="3" t="s">
        <v>38</v>
      </c>
      <c r="E2004" s="3">
        <v>10</v>
      </c>
      <c r="F2004" s="12">
        <v>0</v>
      </c>
    </row>
    <row r="2005" spans="1:6" x14ac:dyDescent="0.25">
      <c r="A2005" s="3" t="s">
        <v>32</v>
      </c>
      <c r="B2005" s="3" t="str">
        <f>IFERROR(INDEX(Clients[Client_Name],MATCH(Table2[[#This Row],[Client_Code]],Clients[Client_Code],0)),"")</f>
        <v>IMPORTADORA NORTE Y SUR</v>
      </c>
      <c r="C2005" s="3">
        <v>27</v>
      </c>
      <c r="D2005" s="3" t="s">
        <v>38</v>
      </c>
      <c r="E2005" s="3">
        <v>11</v>
      </c>
      <c r="F2005" s="12">
        <v>0</v>
      </c>
    </row>
    <row r="2006" spans="1:6" x14ac:dyDescent="0.25">
      <c r="A2006" s="3" t="s">
        <v>32</v>
      </c>
      <c r="B2006" s="3" t="str">
        <f>IFERROR(INDEX(Clients[Client_Name],MATCH(Table2[[#This Row],[Client_Code]],Clients[Client_Code],0)),"")</f>
        <v>IMPORTADORA NORTE Y SUR</v>
      </c>
      <c r="C2006" s="3">
        <v>27</v>
      </c>
      <c r="D2006" s="3" t="s">
        <v>38</v>
      </c>
      <c r="E2006" s="3">
        <v>12</v>
      </c>
      <c r="F2006" s="12">
        <v>0</v>
      </c>
    </row>
    <row r="2007" spans="1:6" x14ac:dyDescent="0.25">
      <c r="A2007" s="3" t="s">
        <v>32</v>
      </c>
      <c r="B2007" s="3" t="str">
        <f>IFERROR(INDEX(Clients[Client_Name],MATCH(Table2[[#This Row],[Client_Code]],Clients[Client_Code],0)),"")</f>
        <v>JMB PARTNERS</v>
      </c>
      <c r="C2007" s="3">
        <v>29</v>
      </c>
      <c r="D2007" s="3" t="s">
        <v>38</v>
      </c>
      <c r="E2007" s="3">
        <v>1</v>
      </c>
      <c r="F2007" s="12">
        <v>1924933</v>
      </c>
    </row>
    <row r="2008" spans="1:6" x14ac:dyDescent="0.25">
      <c r="A2008" s="3" t="s">
        <v>32</v>
      </c>
      <c r="B2008" s="3" t="str">
        <f>IFERROR(INDEX(Clients[Client_Name],MATCH(Table2[[#This Row],[Client_Code]],Clients[Client_Code],0)),"")</f>
        <v>JMB PARTNERS</v>
      </c>
      <c r="C2008" s="3">
        <v>29</v>
      </c>
      <c r="D2008" s="3" t="s">
        <v>38</v>
      </c>
      <c r="E2008" s="3">
        <v>2</v>
      </c>
      <c r="F2008" s="12">
        <v>1834115</v>
      </c>
    </row>
    <row r="2009" spans="1:6" x14ac:dyDescent="0.25">
      <c r="A2009" s="3" t="s">
        <v>32</v>
      </c>
      <c r="B2009" s="3" t="str">
        <f>IFERROR(INDEX(Clients[Client_Name],MATCH(Table2[[#This Row],[Client_Code]],Clients[Client_Code],0)),"")</f>
        <v>JMB PARTNERS</v>
      </c>
      <c r="C2009" s="3">
        <v>29</v>
      </c>
      <c r="D2009" s="3" t="s">
        <v>38</v>
      </c>
      <c r="E2009" s="3">
        <v>3</v>
      </c>
      <c r="F2009" s="12">
        <v>2463083</v>
      </c>
    </row>
    <row r="2010" spans="1:6" x14ac:dyDescent="0.25">
      <c r="A2010" s="3" t="s">
        <v>32</v>
      </c>
      <c r="B2010" s="3" t="str">
        <f>IFERROR(INDEX(Clients[Client_Name],MATCH(Table2[[#This Row],[Client_Code]],Clients[Client_Code],0)),"")</f>
        <v>JMB PARTNERS</v>
      </c>
      <c r="C2010" s="3">
        <v>29</v>
      </c>
      <c r="D2010" s="3" t="s">
        <v>38</v>
      </c>
      <c r="E2010" s="3">
        <v>4</v>
      </c>
      <c r="F2010" s="12">
        <v>2874002</v>
      </c>
    </row>
    <row r="2011" spans="1:6" x14ac:dyDescent="0.25">
      <c r="A2011" s="3" t="s">
        <v>32</v>
      </c>
      <c r="B2011" s="3" t="str">
        <f>IFERROR(INDEX(Clients[Client_Name],MATCH(Table2[[#This Row],[Client_Code]],Clients[Client_Code],0)),"")</f>
        <v>JMB PARTNERS</v>
      </c>
      <c r="C2011" s="3">
        <v>29</v>
      </c>
      <c r="D2011" s="3" t="s">
        <v>38</v>
      </c>
      <c r="E2011" s="3">
        <v>5</v>
      </c>
      <c r="F2011" s="12">
        <v>3667401</v>
      </c>
    </row>
    <row r="2012" spans="1:6" x14ac:dyDescent="0.25">
      <c r="A2012" s="3" t="s">
        <v>32</v>
      </c>
      <c r="B2012" s="3" t="str">
        <f>IFERROR(INDEX(Clients[Client_Name],MATCH(Table2[[#This Row],[Client_Code]],Clients[Client_Code],0)),"")</f>
        <v>JMB PARTNERS</v>
      </c>
      <c r="C2012" s="3">
        <v>29</v>
      </c>
      <c r="D2012" s="3" t="s">
        <v>38</v>
      </c>
      <c r="E2012" s="3">
        <v>6</v>
      </c>
      <c r="F2012" s="12">
        <v>3577490</v>
      </c>
    </row>
    <row r="2013" spans="1:6" x14ac:dyDescent="0.25">
      <c r="A2013" s="3" t="s">
        <v>32</v>
      </c>
      <c r="B2013" s="3" t="str">
        <f>IFERROR(INDEX(Clients[Client_Name],MATCH(Table2[[#This Row],[Client_Code]],Clients[Client_Code],0)),"")</f>
        <v>JMB PARTNERS</v>
      </c>
      <c r="C2013" s="3">
        <v>29</v>
      </c>
      <c r="D2013" s="3" t="s">
        <v>38</v>
      </c>
      <c r="E2013" s="3">
        <v>7</v>
      </c>
      <c r="F2013" s="12">
        <v>4165804</v>
      </c>
    </row>
    <row r="2014" spans="1:6" x14ac:dyDescent="0.25">
      <c r="A2014" s="3" t="s">
        <v>32</v>
      </c>
      <c r="B2014" s="3" t="str">
        <f>IFERROR(INDEX(Clients[Client_Name],MATCH(Table2[[#This Row],[Client_Code]],Clients[Client_Code],0)),"")</f>
        <v>JMB PARTNERS</v>
      </c>
      <c r="C2014" s="3">
        <v>29</v>
      </c>
      <c r="D2014" s="3" t="s">
        <v>38</v>
      </c>
      <c r="E2014" s="3">
        <v>8</v>
      </c>
      <c r="F2014" s="12">
        <v>5163216</v>
      </c>
    </row>
    <row r="2015" spans="1:6" x14ac:dyDescent="0.25">
      <c r="A2015" s="3" t="s">
        <v>32</v>
      </c>
      <c r="B2015" s="3" t="str">
        <f>IFERROR(INDEX(Clients[Client_Name],MATCH(Table2[[#This Row],[Client_Code]],Clients[Client_Code],0)),"")</f>
        <v>JMB PARTNERS</v>
      </c>
      <c r="C2015" s="3">
        <v>29</v>
      </c>
      <c r="D2015" s="3" t="s">
        <v>38</v>
      </c>
      <c r="E2015" s="3">
        <v>9</v>
      </c>
      <c r="F2015" s="12">
        <v>4555371</v>
      </c>
    </row>
    <row r="2016" spans="1:6" x14ac:dyDescent="0.25">
      <c r="A2016" s="3" t="s">
        <v>32</v>
      </c>
      <c r="B2016" s="3" t="str">
        <f>IFERROR(INDEX(Clients[Client_Name],MATCH(Table2[[#This Row],[Client_Code]],Clients[Client_Code],0)),"")</f>
        <v>JMB PARTNERS</v>
      </c>
      <c r="C2016" s="3">
        <v>29</v>
      </c>
      <c r="D2016" s="3" t="s">
        <v>38</v>
      </c>
      <c r="E2016" s="3">
        <v>10</v>
      </c>
      <c r="F2016" s="12">
        <v>4276835</v>
      </c>
    </row>
    <row r="2017" spans="1:6" x14ac:dyDescent="0.25">
      <c r="A2017" s="3" t="s">
        <v>32</v>
      </c>
      <c r="B2017" s="3" t="str">
        <f>IFERROR(INDEX(Clients[Client_Name],MATCH(Table2[[#This Row],[Client_Code]],Clients[Client_Code],0)),"")</f>
        <v>JMB PARTNERS</v>
      </c>
      <c r="C2017" s="3">
        <v>29</v>
      </c>
      <c r="D2017" s="3" t="s">
        <v>38</v>
      </c>
      <c r="E2017" s="3">
        <v>11</v>
      </c>
      <c r="F2017" s="12">
        <v>3901086</v>
      </c>
    </row>
    <row r="2018" spans="1:6" x14ac:dyDescent="0.25">
      <c r="A2018" s="3" t="s">
        <v>32</v>
      </c>
      <c r="B2018" s="3" t="str">
        <f>IFERROR(INDEX(Clients[Client_Name],MATCH(Table2[[#This Row],[Client_Code]],Clients[Client_Code],0)),"")</f>
        <v>JMB PARTNERS</v>
      </c>
      <c r="C2018" s="3">
        <v>29</v>
      </c>
      <c r="D2018" s="3" t="s">
        <v>38</v>
      </c>
      <c r="E2018" s="3">
        <v>12</v>
      </c>
      <c r="F2018" s="12">
        <v>3685053</v>
      </c>
    </row>
    <row r="2019" spans="1:6" x14ac:dyDescent="0.25">
      <c r="A2019" s="3" t="s">
        <v>32</v>
      </c>
      <c r="B2019" s="3" t="str">
        <f>IFERROR(INDEX(Clients[Client_Name],MATCH(Table2[[#This Row],[Client_Code]],Clients[Client_Code],0)),"")</f>
        <v>KARMAC</v>
      </c>
      <c r="C2019" s="3">
        <v>30</v>
      </c>
      <c r="D2019" s="3" t="s">
        <v>38</v>
      </c>
      <c r="E2019" s="3">
        <v>1</v>
      </c>
      <c r="F2019" s="12">
        <v>973394</v>
      </c>
    </row>
    <row r="2020" spans="1:6" x14ac:dyDescent="0.25">
      <c r="A2020" s="3" t="s">
        <v>32</v>
      </c>
      <c r="B2020" s="3" t="str">
        <f>IFERROR(INDEX(Clients[Client_Name],MATCH(Table2[[#This Row],[Client_Code]],Clients[Client_Code],0)),"")</f>
        <v>KARMAC</v>
      </c>
      <c r="C2020" s="3">
        <v>30</v>
      </c>
      <c r="D2020" s="3" t="s">
        <v>38</v>
      </c>
      <c r="E2020" s="3">
        <v>2</v>
      </c>
      <c r="F2020" s="12">
        <v>275415</v>
      </c>
    </row>
    <row r="2021" spans="1:6" x14ac:dyDescent="0.25">
      <c r="A2021" s="3" t="s">
        <v>32</v>
      </c>
      <c r="B2021" s="3" t="str">
        <f>IFERROR(INDEX(Clients[Client_Name],MATCH(Table2[[#This Row],[Client_Code]],Clients[Client_Code],0)),"")</f>
        <v>KARMAC</v>
      </c>
      <c r="C2021" s="3">
        <v>30</v>
      </c>
      <c r="D2021" s="3" t="s">
        <v>38</v>
      </c>
      <c r="E2021" s="3">
        <v>3</v>
      </c>
      <c r="F2021" s="12">
        <v>522345</v>
      </c>
    </row>
    <row r="2022" spans="1:6" x14ac:dyDescent="0.25">
      <c r="A2022" s="3" t="s">
        <v>32</v>
      </c>
      <c r="B2022" s="3" t="str">
        <f>IFERROR(INDEX(Clients[Client_Name],MATCH(Table2[[#This Row],[Client_Code]],Clients[Client_Code],0)),"")</f>
        <v>KARMAC</v>
      </c>
      <c r="C2022" s="3">
        <v>30</v>
      </c>
      <c r="D2022" s="3" t="s">
        <v>38</v>
      </c>
      <c r="E2022" s="3">
        <v>4</v>
      </c>
      <c r="F2022" s="12">
        <v>295023</v>
      </c>
    </row>
    <row r="2023" spans="1:6" x14ac:dyDescent="0.25">
      <c r="A2023" s="3" t="s">
        <v>32</v>
      </c>
      <c r="B2023" s="3" t="str">
        <f>IFERROR(INDEX(Clients[Client_Name],MATCH(Table2[[#This Row],[Client_Code]],Clients[Client_Code],0)),"")</f>
        <v>KARMAC</v>
      </c>
      <c r="C2023" s="3">
        <v>30</v>
      </c>
      <c r="D2023" s="3" t="s">
        <v>38</v>
      </c>
      <c r="E2023" s="3">
        <v>5</v>
      </c>
      <c r="F2023" s="12">
        <v>168232</v>
      </c>
    </row>
    <row r="2024" spans="1:6" x14ac:dyDescent="0.25">
      <c r="A2024" s="3" t="s">
        <v>32</v>
      </c>
      <c r="B2024" s="3" t="str">
        <f>IFERROR(INDEX(Clients[Client_Name],MATCH(Table2[[#This Row],[Client_Code]],Clients[Client_Code],0)),"")</f>
        <v>KARMAC</v>
      </c>
      <c r="C2024" s="3">
        <v>30</v>
      </c>
      <c r="D2024" s="3" t="s">
        <v>38</v>
      </c>
      <c r="E2024" s="3">
        <v>6</v>
      </c>
      <c r="F2024" s="12">
        <v>108578</v>
      </c>
    </row>
    <row r="2025" spans="1:6" x14ac:dyDescent="0.25">
      <c r="A2025" s="3" t="s">
        <v>32</v>
      </c>
      <c r="B2025" s="3" t="str">
        <f>IFERROR(INDEX(Clients[Client_Name],MATCH(Table2[[#This Row],[Client_Code]],Clients[Client_Code],0)),"")</f>
        <v>KARMAC</v>
      </c>
      <c r="C2025" s="3">
        <v>30</v>
      </c>
      <c r="D2025" s="3" t="s">
        <v>38</v>
      </c>
      <c r="E2025" s="3">
        <v>7</v>
      </c>
      <c r="F2025" s="12">
        <v>78165</v>
      </c>
    </row>
    <row r="2026" spans="1:6" x14ac:dyDescent="0.25">
      <c r="A2026" s="3" t="s">
        <v>32</v>
      </c>
      <c r="B2026" s="3" t="str">
        <f>IFERROR(INDEX(Clients[Client_Name],MATCH(Table2[[#This Row],[Client_Code]],Clients[Client_Code],0)),"")</f>
        <v>KARMAC</v>
      </c>
      <c r="C2026" s="3">
        <v>30</v>
      </c>
      <c r="D2026" s="3" t="s">
        <v>38</v>
      </c>
      <c r="E2026" s="3">
        <v>8</v>
      </c>
      <c r="F2026" s="12">
        <v>443045</v>
      </c>
    </row>
    <row r="2027" spans="1:6" x14ac:dyDescent="0.25">
      <c r="A2027" s="3" t="s">
        <v>32</v>
      </c>
      <c r="B2027" s="3" t="str">
        <f>IFERROR(INDEX(Clients[Client_Name],MATCH(Table2[[#This Row],[Client_Code]],Clients[Client_Code],0)),"")</f>
        <v>KARMAC</v>
      </c>
      <c r="C2027" s="3">
        <v>30</v>
      </c>
      <c r="D2027" s="3" t="s">
        <v>38</v>
      </c>
      <c r="E2027" s="3">
        <v>9</v>
      </c>
      <c r="F2027" s="12">
        <v>1358119</v>
      </c>
    </row>
    <row r="2028" spans="1:6" x14ac:dyDescent="0.25">
      <c r="A2028" s="3" t="s">
        <v>32</v>
      </c>
      <c r="B2028" s="3" t="str">
        <f>IFERROR(INDEX(Clients[Client_Name],MATCH(Table2[[#This Row],[Client_Code]],Clients[Client_Code],0)),"")</f>
        <v>KARMAC</v>
      </c>
      <c r="C2028" s="3">
        <v>30</v>
      </c>
      <c r="D2028" s="3" t="s">
        <v>38</v>
      </c>
      <c r="E2028" s="3">
        <v>10</v>
      </c>
      <c r="F2028" s="12">
        <v>505818</v>
      </c>
    </row>
    <row r="2029" spans="1:6" x14ac:dyDescent="0.25">
      <c r="A2029" s="3" t="s">
        <v>32</v>
      </c>
      <c r="B2029" s="3" t="str">
        <f>IFERROR(INDEX(Clients[Client_Name],MATCH(Table2[[#This Row],[Client_Code]],Clients[Client_Code],0)),"")</f>
        <v>KARMAC</v>
      </c>
      <c r="C2029" s="3">
        <v>30</v>
      </c>
      <c r="D2029" s="3" t="s">
        <v>38</v>
      </c>
      <c r="E2029" s="3">
        <v>11</v>
      </c>
      <c r="F2029" s="12">
        <v>111935</v>
      </c>
    </row>
    <row r="2030" spans="1:6" x14ac:dyDescent="0.25">
      <c r="A2030" s="3" t="s">
        <v>32</v>
      </c>
      <c r="B2030" s="3" t="str">
        <f>IFERROR(INDEX(Clients[Client_Name],MATCH(Table2[[#This Row],[Client_Code]],Clients[Client_Code],0)),"")</f>
        <v>KARMAC</v>
      </c>
      <c r="C2030" s="3">
        <v>30</v>
      </c>
      <c r="D2030" s="3" t="s">
        <v>38</v>
      </c>
      <c r="E2030" s="3">
        <v>12</v>
      </c>
      <c r="F2030" s="12">
        <v>73692</v>
      </c>
    </row>
    <row r="2031" spans="1:6" x14ac:dyDescent="0.25">
      <c r="A2031" s="3" t="s">
        <v>32</v>
      </c>
      <c r="B2031" s="3" t="str">
        <f>IFERROR(INDEX(Clients[Client_Name],MATCH(Table2[[#This Row],[Client_Code]],Clients[Client_Code],0)),"")</f>
        <v>LACTALIS</v>
      </c>
      <c r="C2031" s="3">
        <v>31</v>
      </c>
      <c r="D2031" s="3" t="s">
        <v>38</v>
      </c>
      <c r="E2031" s="3">
        <v>1</v>
      </c>
      <c r="F2031" s="12">
        <v>35422817</v>
      </c>
    </row>
    <row r="2032" spans="1:6" x14ac:dyDescent="0.25">
      <c r="A2032" s="3" t="s">
        <v>32</v>
      </c>
      <c r="B2032" s="3" t="str">
        <f>IFERROR(INDEX(Clients[Client_Name],MATCH(Table2[[#This Row],[Client_Code]],Clients[Client_Code],0)),"")</f>
        <v>LACTALIS</v>
      </c>
      <c r="C2032" s="3">
        <v>31</v>
      </c>
      <c r="D2032" s="3" t="s">
        <v>38</v>
      </c>
      <c r="E2032" s="3">
        <v>2</v>
      </c>
      <c r="F2032" s="12">
        <v>19260510</v>
      </c>
    </row>
    <row r="2033" spans="1:6" x14ac:dyDescent="0.25">
      <c r="A2033" s="3" t="s">
        <v>32</v>
      </c>
      <c r="B2033" s="3" t="str">
        <f>IFERROR(INDEX(Clients[Client_Name],MATCH(Table2[[#This Row],[Client_Code]],Clients[Client_Code],0)),"")</f>
        <v>LACTALIS</v>
      </c>
      <c r="C2033" s="3">
        <v>31</v>
      </c>
      <c r="D2033" s="3" t="s">
        <v>38</v>
      </c>
      <c r="E2033" s="3">
        <v>3</v>
      </c>
      <c r="F2033" s="12">
        <v>42459576</v>
      </c>
    </row>
    <row r="2034" spans="1:6" x14ac:dyDescent="0.25">
      <c r="A2034" s="3" t="s">
        <v>32</v>
      </c>
      <c r="B2034" s="3" t="str">
        <f>IFERROR(INDEX(Clients[Client_Name],MATCH(Table2[[#This Row],[Client_Code]],Clients[Client_Code],0)),"")</f>
        <v>LACTALIS</v>
      </c>
      <c r="C2034" s="3">
        <v>31</v>
      </c>
      <c r="D2034" s="3" t="s">
        <v>38</v>
      </c>
      <c r="E2034" s="3">
        <v>4</v>
      </c>
      <c r="F2034" s="12">
        <v>41796752</v>
      </c>
    </row>
    <row r="2035" spans="1:6" x14ac:dyDescent="0.25">
      <c r="A2035" s="3" t="s">
        <v>32</v>
      </c>
      <c r="B2035" s="3" t="str">
        <f>IFERROR(INDEX(Clients[Client_Name],MATCH(Table2[[#This Row],[Client_Code]],Clients[Client_Code],0)),"")</f>
        <v>LACTALIS</v>
      </c>
      <c r="C2035" s="3">
        <v>31</v>
      </c>
      <c r="D2035" s="3" t="s">
        <v>38</v>
      </c>
      <c r="E2035" s="3">
        <v>5</v>
      </c>
      <c r="F2035" s="12">
        <v>40885679</v>
      </c>
    </row>
    <row r="2036" spans="1:6" x14ac:dyDescent="0.25">
      <c r="A2036" s="3" t="s">
        <v>32</v>
      </c>
      <c r="B2036" s="3" t="str">
        <f>IFERROR(INDEX(Clients[Client_Name],MATCH(Table2[[#This Row],[Client_Code]],Clients[Client_Code],0)),"")</f>
        <v>LACTALIS</v>
      </c>
      <c r="C2036" s="3">
        <v>31</v>
      </c>
      <c r="D2036" s="3" t="s">
        <v>38</v>
      </c>
      <c r="E2036" s="3">
        <v>6</v>
      </c>
      <c r="F2036" s="12">
        <v>62250934</v>
      </c>
    </row>
    <row r="2037" spans="1:6" x14ac:dyDescent="0.25">
      <c r="A2037" s="3" t="s">
        <v>32</v>
      </c>
      <c r="B2037" s="3" t="str">
        <f>IFERROR(INDEX(Clients[Client_Name],MATCH(Table2[[#This Row],[Client_Code]],Clients[Client_Code],0)),"")</f>
        <v>LACTALIS</v>
      </c>
      <c r="C2037" s="3">
        <v>31</v>
      </c>
      <c r="D2037" s="3" t="s">
        <v>38</v>
      </c>
      <c r="E2037" s="3">
        <v>7</v>
      </c>
      <c r="F2037" s="12">
        <v>44932497</v>
      </c>
    </row>
    <row r="2038" spans="1:6" x14ac:dyDescent="0.25">
      <c r="A2038" s="3" t="s">
        <v>32</v>
      </c>
      <c r="B2038" s="3" t="str">
        <f>IFERROR(INDEX(Clients[Client_Name],MATCH(Table2[[#This Row],[Client_Code]],Clients[Client_Code],0)),"")</f>
        <v>LACTALIS</v>
      </c>
      <c r="C2038" s="3">
        <v>31</v>
      </c>
      <c r="D2038" s="3" t="s">
        <v>38</v>
      </c>
      <c r="E2038" s="3">
        <v>8</v>
      </c>
      <c r="F2038" s="12">
        <v>50400970</v>
      </c>
    </row>
    <row r="2039" spans="1:6" x14ac:dyDescent="0.25">
      <c r="A2039" s="3" t="s">
        <v>32</v>
      </c>
      <c r="B2039" s="3" t="str">
        <f>IFERROR(INDEX(Clients[Client_Name],MATCH(Table2[[#This Row],[Client_Code]],Clients[Client_Code],0)),"")</f>
        <v>LACTALIS</v>
      </c>
      <c r="C2039" s="3">
        <v>31</v>
      </c>
      <c r="D2039" s="3" t="s">
        <v>38</v>
      </c>
      <c r="E2039" s="3">
        <v>9</v>
      </c>
      <c r="F2039" s="12">
        <v>33704612</v>
      </c>
    </row>
    <row r="2040" spans="1:6" x14ac:dyDescent="0.25">
      <c r="A2040" s="3" t="s">
        <v>32</v>
      </c>
      <c r="B2040" s="3" t="str">
        <f>IFERROR(INDEX(Clients[Client_Name],MATCH(Table2[[#This Row],[Client_Code]],Clients[Client_Code],0)),"")</f>
        <v>LACTALIS</v>
      </c>
      <c r="C2040" s="3">
        <v>31</v>
      </c>
      <c r="D2040" s="3" t="s">
        <v>38</v>
      </c>
      <c r="E2040" s="3">
        <v>10</v>
      </c>
      <c r="F2040" s="12">
        <v>42787025</v>
      </c>
    </row>
    <row r="2041" spans="1:6" x14ac:dyDescent="0.25">
      <c r="A2041" s="3" t="s">
        <v>32</v>
      </c>
      <c r="B2041" s="3" t="str">
        <f>IFERROR(INDEX(Clients[Client_Name],MATCH(Table2[[#This Row],[Client_Code]],Clients[Client_Code],0)),"")</f>
        <v>LACTALIS</v>
      </c>
      <c r="C2041" s="3">
        <v>31</v>
      </c>
      <c r="D2041" s="3" t="s">
        <v>38</v>
      </c>
      <c r="E2041" s="3">
        <v>11</v>
      </c>
      <c r="F2041" s="12">
        <v>47006110</v>
      </c>
    </row>
    <row r="2042" spans="1:6" x14ac:dyDescent="0.25">
      <c r="A2042" s="3" t="s">
        <v>32</v>
      </c>
      <c r="B2042" s="3" t="str">
        <f>IFERROR(INDEX(Clients[Client_Name],MATCH(Table2[[#This Row],[Client_Code]],Clients[Client_Code],0)),"")</f>
        <v>LACTALIS</v>
      </c>
      <c r="C2042" s="3">
        <v>31</v>
      </c>
      <c r="D2042" s="3" t="s">
        <v>38</v>
      </c>
      <c r="E2042" s="3">
        <v>12</v>
      </c>
      <c r="F2042" s="12">
        <v>41725992</v>
      </c>
    </row>
    <row r="2043" spans="1:6" x14ac:dyDescent="0.25">
      <c r="A2043" s="3" t="s">
        <v>32</v>
      </c>
      <c r="B2043" s="3" t="str">
        <f>IFERROR(INDEX(Clients[Client_Name],MATCH(Table2[[#This Row],[Client_Code]],Clients[Client_Code],0)),"")</f>
        <v>LACTALIS</v>
      </c>
      <c r="C2043" s="3">
        <v>31</v>
      </c>
      <c r="D2043" s="3" t="s">
        <v>38</v>
      </c>
      <c r="E2043" s="3">
        <v>1</v>
      </c>
      <c r="F2043" s="12">
        <v>4350384</v>
      </c>
    </row>
    <row r="2044" spans="1:6" x14ac:dyDescent="0.25">
      <c r="A2044" s="3" t="s">
        <v>32</v>
      </c>
      <c r="B2044" s="3" t="str">
        <f>IFERROR(INDEX(Clients[Client_Name],MATCH(Table2[[#This Row],[Client_Code]],Clients[Client_Code],0)),"")</f>
        <v>LACTALIS</v>
      </c>
      <c r="C2044" s="3">
        <v>31</v>
      </c>
      <c r="D2044" s="3" t="s">
        <v>38</v>
      </c>
      <c r="E2044" s="3">
        <v>2</v>
      </c>
      <c r="F2044" s="12">
        <v>72765</v>
      </c>
    </row>
    <row r="2045" spans="1:6" x14ac:dyDescent="0.25">
      <c r="A2045" s="3" t="s">
        <v>32</v>
      </c>
      <c r="B2045" s="3" t="str">
        <f>IFERROR(INDEX(Clients[Client_Name],MATCH(Table2[[#This Row],[Client_Code]],Clients[Client_Code],0)),"")</f>
        <v>LACTALIS</v>
      </c>
      <c r="C2045" s="3">
        <v>31</v>
      </c>
      <c r="D2045" s="3" t="s">
        <v>38</v>
      </c>
      <c r="E2045" s="3">
        <v>3</v>
      </c>
      <c r="F2045" s="12">
        <v>112742</v>
      </c>
    </row>
    <row r="2046" spans="1:6" x14ac:dyDescent="0.25">
      <c r="A2046" s="3" t="s">
        <v>32</v>
      </c>
      <c r="B2046" s="3" t="str">
        <f>IFERROR(INDEX(Clients[Client_Name],MATCH(Table2[[#This Row],[Client_Code]],Clients[Client_Code],0)),"")</f>
        <v>LACTALIS</v>
      </c>
      <c r="C2046" s="3">
        <v>31</v>
      </c>
      <c r="D2046" s="3" t="s">
        <v>38</v>
      </c>
      <c r="E2046" s="3">
        <v>4</v>
      </c>
      <c r="F2046" s="12">
        <v>43571</v>
      </c>
    </row>
    <row r="2047" spans="1:6" x14ac:dyDescent="0.25">
      <c r="A2047" s="3" t="s">
        <v>32</v>
      </c>
      <c r="B2047" s="3" t="str">
        <f>IFERROR(INDEX(Clients[Client_Name],MATCH(Table2[[#This Row],[Client_Code]],Clients[Client_Code],0)),"")</f>
        <v>LACTALIS</v>
      </c>
      <c r="C2047" s="3">
        <v>31</v>
      </c>
      <c r="D2047" s="3" t="s">
        <v>38</v>
      </c>
      <c r="E2047" s="3">
        <v>5</v>
      </c>
      <c r="F2047" s="12">
        <v>52397</v>
      </c>
    </row>
    <row r="2048" spans="1:6" x14ac:dyDescent="0.25">
      <c r="A2048" s="3" t="s">
        <v>32</v>
      </c>
      <c r="B2048" s="3" t="str">
        <f>IFERROR(INDEX(Clients[Client_Name],MATCH(Table2[[#This Row],[Client_Code]],Clients[Client_Code],0)),"")</f>
        <v>LACTALIS</v>
      </c>
      <c r="C2048" s="3">
        <v>31</v>
      </c>
      <c r="D2048" s="3" t="s">
        <v>38</v>
      </c>
      <c r="E2048" s="3">
        <v>6</v>
      </c>
      <c r="F2048" s="12">
        <v>4206</v>
      </c>
    </row>
    <row r="2049" spans="1:6" x14ac:dyDescent="0.25">
      <c r="A2049" s="3" t="s">
        <v>32</v>
      </c>
      <c r="B2049" s="3" t="str">
        <f>IFERROR(INDEX(Clients[Client_Name],MATCH(Table2[[#This Row],[Client_Code]],Clients[Client_Code],0)),"")</f>
        <v>LACTALIS</v>
      </c>
      <c r="C2049" s="3">
        <v>31</v>
      </c>
      <c r="D2049" s="3" t="s">
        <v>38</v>
      </c>
      <c r="E2049" s="3">
        <v>7</v>
      </c>
      <c r="F2049" s="12">
        <v>0</v>
      </c>
    </row>
    <row r="2050" spans="1:6" x14ac:dyDescent="0.25">
      <c r="A2050" s="3" t="s">
        <v>32</v>
      </c>
      <c r="B2050" s="3" t="str">
        <f>IFERROR(INDEX(Clients[Client_Name],MATCH(Table2[[#This Row],[Client_Code]],Clients[Client_Code],0)),"")</f>
        <v>LACTALIS</v>
      </c>
      <c r="C2050" s="3">
        <v>31</v>
      </c>
      <c r="D2050" s="3" t="s">
        <v>38</v>
      </c>
      <c r="E2050" s="3">
        <v>8</v>
      </c>
      <c r="F2050" s="12">
        <v>0</v>
      </c>
    </row>
    <row r="2051" spans="1:6" x14ac:dyDescent="0.25">
      <c r="A2051" s="3" t="s">
        <v>32</v>
      </c>
      <c r="B2051" s="3" t="str">
        <f>IFERROR(INDEX(Clients[Client_Name],MATCH(Table2[[#This Row],[Client_Code]],Clients[Client_Code],0)),"")</f>
        <v>LACTALIS</v>
      </c>
      <c r="C2051" s="3">
        <v>31</v>
      </c>
      <c r="D2051" s="3" t="s">
        <v>38</v>
      </c>
      <c r="E2051" s="3">
        <v>9</v>
      </c>
      <c r="F2051" s="12">
        <v>0</v>
      </c>
    </row>
    <row r="2052" spans="1:6" x14ac:dyDescent="0.25">
      <c r="A2052" s="3" t="s">
        <v>32</v>
      </c>
      <c r="B2052" s="3" t="str">
        <f>IFERROR(INDEX(Clients[Client_Name],MATCH(Table2[[#This Row],[Client_Code]],Clients[Client_Code],0)),"")</f>
        <v>LACTALIS</v>
      </c>
      <c r="C2052" s="3">
        <v>31</v>
      </c>
      <c r="D2052" s="3" t="s">
        <v>38</v>
      </c>
      <c r="E2052" s="3">
        <v>10</v>
      </c>
      <c r="F2052" s="12">
        <v>0</v>
      </c>
    </row>
    <row r="2053" spans="1:6" x14ac:dyDescent="0.25">
      <c r="A2053" s="3" t="s">
        <v>32</v>
      </c>
      <c r="B2053" s="3" t="str">
        <f>IFERROR(INDEX(Clients[Client_Name],MATCH(Table2[[#This Row],[Client_Code]],Clients[Client_Code],0)),"")</f>
        <v>LACTALIS</v>
      </c>
      <c r="C2053" s="3">
        <v>31</v>
      </c>
      <c r="D2053" s="3" t="s">
        <v>38</v>
      </c>
      <c r="E2053" s="3">
        <v>11</v>
      </c>
      <c r="F2053" s="12">
        <v>0</v>
      </c>
    </row>
    <row r="2054" spans="1:6" x14ac:dyDescent="0.25">
      <c r="A2054" s="3" t="s">
        <v>32</v>
      </c>
      <c r="B2054" s="3" t="str">
        <f>IFERROR(INDEX(Clients[Client_Name],MATCH(Table2[[#This Row],[Client_Code]],Clients[Client_Code],0)),"")</f>
        <v>LACTALIS</v>
      </c>
      <c r="C2054" s="3">
        <v>31</v>
      </c>
      <c r="D2054" s="3" t="s">
        <v>38</v>
      </c>
      <c r="E2054" s="3">
        <v>12</v>
      </c>
      <c r="F2054" s="12">
        <v>0</v>
      </c>
    </row>
    <row r="2055" spans="1:6" x14ac:dyDescent="0.25">
      <c r="A2055" s="3" t="s">
        <v>32</v>
      </c>
      <c r="B2055" s="3" t="str">
        <f>IFERROR(INDEX(Clients[Client_Name],MATCH(Table2[[#This Row],[Client_Code]],Clients[Client_Code],0)),"")</f>
        <v>LACTALIS</v>
      </c>
      <c r="C2055" s="3">
        <v>31</v>
      </c>
      <c r="D2055" s="3" t="s">
        <v>38</v>
      </c>
      <c r="E2055" s="3">
        <v>1</v>
      </c>
      <c r="F2055" s="12">
        <v>0</v>
      </c>
    </row>
    <row r="2056" spans="1:6" x14ac:dyDescent="0.25">
      <c r="A2056" s="3" t="s">
        <v>32</v>
      </c>
      <c r="B2056" s="3" t="str">
        <f>IFERROR(INDEX(Clients[Client_Name],MATCH(Table2[[#This Row],[Client_Code]],Clients[Client_Code],0)),"")</f>
        <v>LACTALIS</v>
      </c>
      <c r="C2056" s="3">
        <v>31</v>
      </c>
      <c r="D2056" s="3" t="s">
        <v>38</v>
      </c>
      <c r="E2056" s="3">
        <v>2</v>
      </c>
      <c r="F2056" s="12">
        <v>0</v>
      </c>
    </row>
    <row r="2057" spans="1:6" x14ac:dyDescent="0.25">
      <c r="A2057" s="3" t="s">
        <v>32</v>
      </c>
      <c r="B2057" s="3" t="str">
        <f>IFERROR(INDEX(Clients[Client_Name],MATCH(Table2[[#This Row],[Client_Code]],Clients[Client_Code],0)),"")</f>
        <v>LACTALIS</v>
      </c>
      <c r="C2057" s="3">
        <v>31</v>
      </c>
      <c r="D2057" s="3" t="s">
        <v>38</v>
      </c>
      <c r="E2057" s="3">
        <v>3</v>
      </c>
      <c r="F2057" s="12">
        <v>0</v>
      </c>
    </row>
    <row r="2058" spans="1:6" x14ac:dyDescent="0.25">
      <c r="A2058" s="3" t="s">
        <v>32</v>
      </c>
      <c r="B2058" s="3" t="str">
        <f>IFERROR(INDEX(Clients[Client_Name],MATCH(Table2[[#This Row],[Client_Code]],Clients[Client_Code],0)),"")</f>
        <v>LACTALIS</v>
      </c>
      <c r="C2058" s="3">
        <v>31</v>
      </c>
      <c r="D2058" s="3" t="s">
        <v>38</v>
      </c>
      <c r="E2058" s="3">
        <v>4</v>
      </c>
      <c r="F2058" s="12">
        <v>0</v>
      </c>
    </row>
    <row r="2059" spans="1:6" x14ac:dyDescent="0.25">
      <c r="A2059" s="3" t="s">
        <v>32</v>
      </c>
      <c r="B2059" s="3" t="str">
        <f>IFERROR(INDEX(Clients[Client_Name],MATCH(Table2[[#This Row],[Client_Code]],Clients[Client_Code],0)),"")</f>
        <v>LACTALIS</v>
      </c>
      <c r="C2059" s="3">
        <v>31</v>
      </c>
      <c r="D2059" s="3" t="s">
        <v>38</v>
      </c>
      <c r="E2059" s="3">
        <v>5</v>
      </c>
      <c r="F2059" s="12">
        <v>0</v>
      </c>
    </row>
    <row r="2060" spans="1:6" x14ac:dyDescent="0.25">
      <c r="A2060" s="3" t="s">
        <v>32</v>
      </c>
      <c r="B2060" s="3" t="str">
        <f>IFERROR(INDEX(Clients[Client_Name],MATCH(Table2[[#This Row],[Client_Code]],Clients[Client_Code],0)),"")</f>
        <v>LACTALIS</v>
      </c>
      <c r="C2060" s="3">
        <v>31</v>
      </c>
      <c r="D2060" s="3" t="s">
        <v>38</v>
      </c>
      <c r="E2060" s="3">
        <v>12</v>
      </c>
      <c r="F2060" s="12">
        <v>0</v>
      </c>
    </row>
    <row r="2061" spans="1:6" x14ac:dyDescent="0.25">
      <c r="A2061" s="3" t="s">
        <v>32</v>
      </c>
      <c r="B2061" s="3" t="str">
        <f>IFERROR(INDEX(Clients[Client_Name],MATCH(Table2[[#This Row],[Client_Code]],Clients[Client_Code],0)),"")</f>
        <v>MINERVA</v>
      </c>
      <c r="C2061" s="3">
        <v>33</v>
      </c>
      <c r="D2061" s="3" t="s">
        <v>38</v>
      </c>
      <c r="E2061" s="3">
        <v>1</v>
      </c>
      <c r="F2061" s="12">
        <v>7758162</v>
      </c>
    </row>
    <row r="2062" spans="1:6" x14ac:dyDescent="0.25">
      <c r="A2062" s="3" t="s">
        <v>32</v>
      </c>
      <c r="B2062" s="3" t="str">
        <f>IFERROR(INDEX(Clients[Client_Name],MATCH(Table2[[#This Row],[Client_Code]],Clients[Client_Code],0)),"")</f>
        <v>MINERVA</v>
      </c>
      <c r="C2062" s="3">
        <v>33</v>
      </c>
      <c r="D2062" s="3" t="s">
        <v>38</v>
      </c>
      <c r="E2062" s="3">
        <v>2</v>
      </c>
      <c r="F2062" s="12">
        <v>4479233</v>
      </c>
    </row>
    <row r="2063" spans="1:6" x14ac:dyDescent="0.25">
      <c r="A2063" s="3" t="s">
        <v>32</v>
      </c>
      <c r="B2063" s="3" t="str">
        <f>IFERROR(INDEX(Clients[Client_Name],MATCH(Table2[[#This Row],[Client_Code]],Clients[Client_Code],0)),"")</f>
        <v>MINERVA</v>
      </c>
      <c r="C2063" s="3">
        <v>33</v>
      </c>
      <c r="D2063" s="3" t="s">
        <v>38</v>
      </c>
      <c r="E2063" s="3">
        <v>3</v>
      </c>
      <c r="F2063" s="12">
        <v>4114611</v>
      </c>
    </row>
    <row r="2064" spans="1:6" x14ac:dyDescent="0.25">
      <c r="A2064" s="3" t="s">
        <v>32</v>
      </c>
      <c r="B2064" s="3" t="str">
        <f>IFERROR(INDEX(Clients[Client_Name],MATCH(Table2[[#This Row],[Client_Code]],Clients[Client_Code],0)),"")</f>
        <v>MINERVA</v>
      </c>
      <c r="C2064" s="3">
        <v>33</v>
      </c>
      <c r="D2064" s="3" t="s">
        <v>38</v>
      </c>
      <c r="E2064" s="3">
        <v>4</v>
      </c>
      <c r="F2064" s="12">
        <v>3221174</v>
      </c>
    </row>
    <row r="2065" spans="1:6" x14ac:dyDescent="0.25">
      <c r="A2065" s="3" t="s">
        <v>32</v>
      </c>
      <c r="B2065" s="3" t="str">
        <f>IFERROR(INDEX(Clients[Client_Name],MATCH(Table2[[#This Row],[Client_Code]],Clients[Client_Code],0)),"")</f>
        <v>MINERVA</v>
      </c>
      <c r="C2065" s="3">
        <v>33</v>
      </c>
      <c r="D2065" s="3" t="s">
        <v>38</v>
      </c>
      <c r="E2065" s="3">
        <v>5</v>
      </c>
      <c r="F2065" s="12">
        <v>3334625</v>
      </c>
    </row>
    <row r="2066" spans="1:6" x14ac:dyDescent="0.25">
      <c r="A2066" s="3" t="s">
        <v>32</v>
      </c>
      <c r="B2066" s="3" t="str">
        <f>IFERROR(INDEX(Clients[Client_Name],MATCH(Table2[[#This Row],[Client_Code]],Clients[Client_Code],0)),"")</f>
        <v>MINERVA</v>
      </c>
      <c r="C2066" s="3">
        <v>33</v>
      </c>
      <c r="D2066" s="3" t="s">
        <v>38</v>
      </c>
      <c r="E2066" s="3">
        <v>6</v>
      </c>
      <c r="F2066" s="12">
        <v>8713196</v>
      </c>
    </row>
    <row r="2067" spans="1:6" x14ac:dyDescent="0.25">
      <c r="A2067" s="3" t="s">
        <v>32</v>
      </c>
      <c r="B2067" s="3" t="str">
        <f>IFERROR(INDEX(Clients[Client_Name],MATCH(Table2[[#This Row],[Client_Code]],Clients[Client_Code],0)),"")</f>
        <v>MINERVA</v>
      </c>
      <c r="C2067" s="3">
        <v>33</v>
      </c>
      <c r="D2067" s="3" t="s">
        <v>38</v>
      </c>
      <c r="E2067" s="3">
        <v>7</v>
      </c>
      <c r="F2067" s="12">
        <v>11070673</v>
      </c>
    </row>
    <row r="2068" spans="1:6" x14ac:dyDescent="0.25">
      <c r="A2068" s="3" t="s">
        <v>32</v>
      </c>
      <c r="B2068" s="3" t="str">
        <f>IFERROR(INDEX(Clients[Client_Name],MATCH(Table2[[#This Row],[Client_Code]],Clients[Client_Code],0)),"")</f>
        <v>MINERVA</v>
      </c>
      <c r="C2068" s="3">
        <v>33</v>
      </c>
      <c r="D2068" s="3" t="s">
        <v>38</v>
      </c>
      <c r="E2068" s="3">
        <v>8</v>
      </c>
      <c r="F2068" s="12">
        <v>8650903</v>
      </c>
    </row>
    <row r="2069" spans="1:6" x14ac:dyDescent="0.25">
      <c r="A2069" s="3" t="s">
        <v>32</v>
      </c>
      <c r="B2069" s="3" t="str">
        <f>IFERROR(INDEX(Clients[Client_Name],MATCH(Table2[[#This Row],[Client_Code]],Clients[Client_Code],0)),"")</f>
        <v>MINERVA</v>
      </c>
      <c r="C2069" s="3">
        <v>33</v>
      </c>
      <c r="D2069" s="3" t="s">
        <v>38</v>
      </c>
      <c r="E2069" s="3">
        <v>9</v>
      </c>
      <c r="F2069" s="12">
        <v>4301525</v>
      </c>
    </row>
    <row r="2070" spans="1:6" x14ac:dyDescent="0.25">
      <c r="A2070" s="3" t="s">
        <v>32</v>
      </c>
      <c r="B2070" s="3" t="str">
        <f>IFERROR(INDEX(Clients[Client_Name],MATCH(Table2[[#This Row],[Client_Code]],Clients[Client_Code],0)),"")</f>
        <v>MINERVA</v>
      </c>
      <c r="C2070" s="3">
        <v>33</v>
      </c>
      <c r="D2070" s="3" t="s">
        <v>38</v>
      </c>
      <c r="E2070" s="3">
        <v>10</v>
      </c>
      <c r="F2070" s="12">
        <v>1082148</v>
      </c>
    </row>
    <row r="2071" spans="1:6" x14ac:dyDescent="0.25">
      <c r="A2071" s="3" t="s">
        <v>32</v>
      </c>
      <c r="B2071" s="3" t="str">
        <f>IFERROR(INDEX(Clients[Client_Name],MATCH(Table2[[#This Row],[Client_Code]],Clients[Client_Code],0)),"")</f>
        <v>MINERVA</v>
      </c>
      <c r="C2071" s="3">
        <v>33</v>
      </c>
      <c r="D2071" s="3" t="s">
        <v>38</v>
      </c>
      <c r="E2071" s="3">
        <v>11</v>
      </c>
      <c r="F2071" s="12">
        <v>1291293</v>
      </c>
    </row>
    <row r="2072" spans="1:6" x14ac:dyDescent="0.25">
      <c r="A2072" s="3" t="s">
        <v>32</v>
      </c>
      <c r="B2072" s="3" t="str">
        <f>IFERROR(INDEX(Clients[Client_Name],MATCH(Table2[[#This Row],[Client_Code]],Clients[Client_Code],0)),"")</f>
        <v>MINERVA</v>
      </c>
      <c r="C2072" s="3">
        <v>33</v>
      </c>
      <c r="D2072" s="3" t="s">
        <v>38</v>
      </c>
      <c r="E2072" s="3">
        <v>12</v>
      </c>
      <c r="F2072" s="12">
        <v>8630570</v>
      </c>
    </row>
    <row r="2073" spans="1:6" x14ac:dyDescent="0.25">
      <c r="A2073" s="3" t="s">
        <v>32</v>
      </c>
      <c r="B2073" s="3" t="str">
        <f>IFERROR(INDEX(Clients[Client_Name],MATCH(Table2[[#This Row],[Client_Code]],Clients[Client_Code],0)),"")</f>
        <v>MINERVA</v>
      </c>
      <c r="C2073" s="3">
        <v>33</v>
      </c>
      <c r="D2073" s="3" t="s">
        <v>38</v>
      </c>
      <c r="E2073" s="3">
        <v>1</v>
      </c>
      <c r="F2073" s="12">
        <v>2345106</v>
      </c>
    </row>
    <row r="2074" spans="1:6" x14ac:dyDescent="0.25">
      <c r="A2074" s="3" t="s">
        <v>32</v>
      </c>
      <c r="B2074" s="3" t="str">
        <f>IFERROR(INDEX(Clients[Client_Name],MATCH(Table2[[#This Row],[Client_Code]],Clients[Client_Code],0)),"")</f>
        <v>MINERVA</v>
      </c>
      <c r="C2074" s="3">
        <v>33</v>
      </c>
      <c r="D2074" s="3" t="s">
        <v>38</v>
      </c>
      <c r="E2074" s="3">
        <v>2</v>
      </c>
      <c r="F2074" s="12">
        <v>1439114</v>
      </c>
    </row>
    <row r="2075" spans="1:6" x14ac:dyDescent="0.25">
      <c r="A2075" s="3" t="s">
        <v>32</v>
      </c>
      <c r="B2075" s="3" t="str">
        <f>IFERROR(INDEX(Clients[Client_Name],MATCH(Table2[[#This Row],[Client_Code]],Clients[Client_Code],0)),"")</f>
        <v>MINERVA</v>
      </c>
      <c r="C2075" s="3">
        <v>33</v>
      </c>
      <c r="D2075" s="3" t="s">
        <v>38</v>
      </c>
      <c r="E2075" s="3">
        <v>3</v>
      </c>
      <c r="F2075" s="12">
        <v>1030182</v>
      </c>
    </row>
    <row r="2076" spans="1:6" x14ac:dyDescent="0.25">
      <c r="A2076" s="3" t="s">
        <v>32</v>
      </c>
      <c r="B2076" s="3" t="str">
        <f>IFERROR(INDEX(Clients[Client_Name],MATCH(Table2[[#This Row],[Client_Code]],Clients[Client_Code],0)),"")</f>
        <v>MINERVA</v>
      </c>
      <c r="C2076" s="3">
        <v>33</v>
      </c>
      <c r="D2076" s="3" t="s">
        <v>38</v>
      </c>
      <c r="E2076" s="3">
        <v>4</v>
      </c>
      <c r="F2076" s="12">
        <v>901317</v>
      </c>
    </row>
    <row r="2077" spans="1:6" x14ac:dyDescent="0.25">
      <c r="A2077" s="3" t="s">
        <v>32</v>
      </c>
      <c r="B2077" s="3" t="str">
        <f>IFERROR(INDEX(Clients[Client_Name],MATCH(Table2[[#This Row],[Client_Code]],Clients[Client_Code],0)),"")</f>
        <v>MINERVA</v>
      </c>
      <c r="C2077" s="3">
        <v>33</v>
      </c>
      <c r="D2077" s="3" t="s">
        <v>38</v>
      </c>
      <c r="E2077" s="3">
        <v>5</v>
      </c>
      <c r="F2077" s="12">
        <v>1351763</v>
      </c>
    </row>
    <row r="2078" spans="1:6" x14ac:dyDescent="0.25">
      <c r="A2078" s="3" t="s">
        <v>32</v>
      </c>
      <c r="B2078" s="3" t="str">
        <f>IFERROR(INDEX(Clients[Client_Name],MATCH(Table2[[#This Row],[Client_Code]],Clients[Client_Code],0)),"")</f>
        <v>MINERVA</v>
      </c>
      <c r="C2078" s="3">
        <v>33</v>
      </c>
      <c r="D2078" s="3" t="s">
        <v>38</v>
      </c>
      <c r="E2078" s="3">
        <v>6</v>
      </c>
      <c r="F2078" s="12">
        <v>2851047</v>
      </c>
    </row>
    <row r="2079" spans="1:6" x14ac:dyDescent="0.25">
      <c r="A2079" s="3" t="s">
        <v>32</v>
      </c>
      <c r="B2079" s="3" t="str">
        <f>IFERROR(INDEX(Clients[Client_Name],MATCH(Table2[[#This Row],[Client_Code]],Clients[Client_Code],0)),"")</f>
        <v>MINERVA</v>
      </c>
      <c r="C2079" s="3">
        <v>33</v>
      </c>
      <c r="D2079" s="3" t="s">
        <v>38</v>
      </c>
      <c r="E2079" s="3">
        <v>7</v>
      </c>
      <c r="F2079" s="12">
        <v>5493371</v>
      </c>
    </row>
    <row r="2080" spans="1:6" x14ac:dyDescent="0.25">
      <c r="A2080" s="3" t="s">
        <v>32</v>
      </c>
      <c r="B2080" s="3" t="str">
        <f>IFERROR(INDEX(Clients[Client_Name],MATCH(Table2[[#This Row],[Client_Code]],Clients[Client_Code],0)),"")</f>
        <v>MINERVA</v>
      </c>
      <c r="C2080" s="3">
        <v>33</v>
      </c>
      <c r="D2080" s="3" t="s">
        <v>38</v>
      </c>
      <c r="E2080" s="3">
        <v>8</v>
      </c>
      <c r="F2080" s="12">
        <v>6099874</v>
      </c>
    </row>
    <row r="2081" spans="1:6" x14ac:dyDescent="0.25">
      <c r="A2081" s="3" t="s">
        <v>32</v>
      </c>
      <c r="B2081" s="3" t="str">
        <f>IFERROR(INDEX(Clients[Client_Name],MATCH(Table2[[#This Row],[Client_Code]],Clients[Client_Code],0)),"")</f>
        <v>MINERVA</v>
      </c>
      <c r="C2081" s="3">
        <v>33</v>
      </c>
      <c r="D2081" s="3" t="s">
        <v>38</v>
      </c>
      <c r="E2081" s="3">
        <v>9</v>
      </c>
      <c r="F2081" s="12">
        <v>4027892</v>
      </c>
    </row>
    <row r="2082" spans="1:6" x14ac:dyDescent="0.25">
      <c r="A2082" s="3" t="s">
        <v>32</v>
      </c>
      <c r="B2082" s="3" t="str">
        <f>IFERROR(INDEX(Clients[Client_Name],MATCH(Table2[[#This Row],[Client_Code]],Clients[Client_Code],0)),"")</f>
        <v>MINERVA</v>
      </c>
      <c r="C2082" s="3">
        <v>33</v>
      </c>
      <c r="D2082" s="3" t="s">
        <v>38</v>
      </c>
      <c r="E2082" s="3">
        <v>10</v>
      </c>
      <c r="F2082" s="12">
        <v>2329000</v>
      </c>
    </row>
    <row r="2083" spans="1:6" x14ac:dyDescent="0.25">
      <c r="A2083" s="3" t="s">
        <v>32</v>
      </c>
      <c r="B2083" s="3" t="str">
        <f>IFERROR(INDEX(Clients[Client_Name],MATCH(Table2[[#This Row],[Client_Code]],Clients[Client_Code],0)),"")</f>
        <v>MINERVA</v>
      </c>
      <c r="C2083" s="3">
        <v>33</v>
      </c>
      <c r="D2083" s="3" t="s">
        <v>38</v>
      </c>
      <c r="E2083" s="3">
        <v>11</v>
      </c>
      <c r="F2083" s="12">
        <v>2523835</v>
      </c>
    </row>
    <row r="2084" spans="1:6" x14ac:dyDescent="0.25">
      <c r="A2084" s="3" t="s">
        <v>32</v>
      </c>
      <c r="B2084" s="3" t="str">
        <f>IFERROR(INDEX(Clients[Client_Name],MATCH(Table2[[#This Row],[Client_Code]],Clients[Client_Code],0)),"")</f>
        <v>MINERVA</v>
      </c>
      <c r="C2084" s="3">
        <v>33</v>
      </c>
      <c r="D2084" s="3" t="s">
        <v>38</v>
      </c>
      <c r="E2084" s="3">
        <v>12</v>
      </c>
      <c r="F2084" s="12">
        <v>3224199</v>
      </c>
    </row>
    <row r="2085" spans="1:6" x14ac:dyDescent="0.25">
      <c r="A2085" s="3" t="s">
        <v>32</v>
      </c>
      <c r="B2085" s="3" t="str">
        <f>IFERROR(INDEX(Clients[Client_Name],MATCH(Table2[[#This Row],[Client_Code]],Clients[Client_Code],0)),"")</f>
        <v>NESTLE</v>
      </c>
      <c r="C2085" s="3">
        <v>34</v>
      </c>
      <c r="D2085" s="3" t="s">
        <v>38</v>
      </c>
      <c r="E2085" s="3">
        <v>1</v>
      </c>
      <c r="F2085" s="12">
        <v>0</v>
      </c>
    </row>
    <row r="2086" spans="1:6" x14ac:dyDescent="0.25">
      <c r="A2086" s="3" t="s">
        <v>32</v>
      </c>
      <c r="B2086" s="3" t="str">
        <f>IFERROR(INDEX(Clients[Client_Name],MATCH(Table2[[#This Row],[Client_Code]],Clients[Client_Code],0)),"")</f>
        <v>NESTLE</v>
      </c>
      <c r="C2086" s="3">
        <v>34</v>
      </c>
      <c r="D2086" s="3" t="s">
        <v>38</v>
      </c>
      <c r="E2086" s="3">
        <v>2</v>
      </c>
      <c r="F2086" s="12">
        <v>0</v>
      </c>
    </row>
    <row r="2087" spans="1:6" x14ac:dyDescent="0.25">
      <c r="A2087" s="3" t="s">
        <v>32</v>
      </c>
      <c r="B2087" s="3" t="str">
        <f>IFERROR(INDEX(Clients[Client_Name],MATCH(Table2[[#This Row],[Client_Code]],Clients[Client_Code],0)),"")</f>
        <v>NESTLE</v>
      </c>
      <c r="C2087" s="3">
        <v>34</v>
      </c>
      <c r="D2087" s="3" t="s">
        <v>38</v>
      </c>
      <c r="E2087" s="3">
        <v>3</v>
      </c>
      <c r="F2087" s="12">
        <v>0</v>
      </c>
    </row>
    <row r="2088" spans="1:6" x14ac:dyDescent="0.25">
      <c r="A2088" s="3" t="s">
        <v>32</v>
      </c>
      <c r="B2088" s="3" t="str">
        <f>IFERROR(INDEX(Clients[Client_Name],MATCH(Table2[[#This Row],[Client_Code]],Clients[Client_Code],0)),"")</f>
        <v>NESTLE</v>
      </c>
      <c r="C2088" s="3">
        <v>34</v>
      </c>
      <c r="D2088" s="3" t="s">
        <v>38</v>
      </c>
      <c r="E2088" s="3">
        <v>4</v>
      </c>
      <c r="F2088" s="12">
        <v>0</v>
      </c>
    </row>
    <row r="2089" spans="1:6" x14ac:dyDescent="0.25">
      <c r="A2089" s="3" t="s">
        <v>32</v>
      </c>
      <c r="B2089" s="3" t="str">
        <f>IFERROR(INDEX(Clients[Client_Name],MATCH(Table2[[#This Row],[Client_Code]],Clients[Client_Code],0)),"")</f>
        <v>NESTLE</v>
      </c>
      <c r="C2089" s="3">
        <v>34</v>
      </c>
      <c r="D2089" s="3" t="s">
        <v>38</v>
      </c>
      <c r="E2089" s="3">
        <v>5</v>
      </c>
      <c r="F2089" s="12">
        <v>0</v>
      </c>
    </row>
    <row r="2090" spans="1:6" x14ac:dyDescent="0.25">
      <c r="A2090" s="3" t="s">
        <v>32</v>
      </c>
      <c r="B2090" s="3" t="str">
        <f>IFERROR(INDEX(Clients[Client_Name],MATCH(Table2[[#This Row],[Client_Code]],Clients[Client_Code],0)),"")</f>
        <v>NESTLE</v>
      </c>
      <c r="C2090" s="3">
        <v>34</v>
      </c>
      <c r="D2090" s="3" t="s">
        <v>38</v>
      </c>
      <c r="E2090" s="3">
        <v>6</v>
      </c>
      <c r="F2090" s="12">
        <v>1660624</v>
      </c>
    </row>
    <row r="2091" spans="1:6" x14ac:dyDescent="0.25">
      <c r="A2091" s="3" t="s">
        <v>32</v>
      </c>
      <c r="B2091" s="3" t="str">
        <f>IFERROR(INDEX(Clients[Client_Name],MATCH(Table2[[#This Row],[Client_Code]],Clients[Client_Code],0)),"")</f>
        <v>NESTLE</v>
      </c>
      <c r="C2091" s="3">
        <v>34</v>
      </c>
      <c r="D2091" s="3" t="s">
        <v>38</v>
      </c>
      <c r="E2091" s="3">
        <v>7</v>
      </c>
      <c r="F2091" s="12">
        <v>2106258</v>
      </c>
    </row>
    <row r="2092" spans="1:6" x14ac:dyDescent="0.25">
      <c r="A2092" s="3" t="s">
        <v>32</v>
      </c>
      <c r="B2092" s="3" t="str">
        <f>IFERROR(INDEX(Clients[Client_Name],MATCH(Table2[[#This Row],[Client_Code]],Clients[Client_Code],0)),"")</f>
        <v>NESTLE</v>
      </c>
      <c r="C2092" s="3">
        <v>34</v>
      </c>
      <c r="D2092" s="3" t="s">
        <v>38</v>
      </c>
      <c r="E2092" s="3">
        <v>8</v>
      </c>
      <c r="F2092" s="12">
        <v>566014</v>
      </c>
    </row>
    <row r="2093" spans="1:6" x14ac:dyDescent="0.25">
      <c r="A2093" s="3" t="s">
        <v>32</v>
      </c>
      <c r="B2093" s="3" t="str">
        <f>IFERROR(INDEX(Clients[Client_Name],MATCH(Table2[[#This Row],[Client_Code]],Clients[Client_Code],0)),"")</f>
        <v>NESTLE</v>
      </c>
      <c r="C2093" s="3">
        <v>34</v>
      </c>
      <c r="D2093" s="3" t="s">
        <v>38</v>
      </c>
      <c r="E2093" s="3">
        <v>9</v>
      </c>
      <c r="F2093" s="12">
        <v>3358414</v>
      </c>
    </row>
    <row r="2094" spans="1:6" x14ac:dyDescent="0.25">
      <c r="A2094" s="3" t="s">
        <v>32</v>
      </c>
      <c r="B2094" s="3" t="str">
        <f>IFERROR(INDEX(Clients[Client_Name],MATCH(Table2[[#This Row],[Client_Code]],Clients[Client_Code],0)),"")</f>
        <v>NESTLE</v>
      </c>
      <c r="C2094" s="3">
        <v>34</v>
      </c>
      <c r="D2094" s="3" t="s">
        <v>38</v>
      </c>
      <c r="E2094" s="3">
        <v>10</v>
      </c>
      <c r="F2094" s="12">
        <v>612460</v>
      </c>
    </row>
    <row r="2095" spans="1:6" x14ac:dyDescent="0.25">
      <c r="A2095" s="3" t="s">
        <v>32</v>
      </c>
      <c r="B2095" s="3" t="str">
        <f>IFERROR(INDEX(Clients[Client_Name],MATCH(Table2[[#This Row],[Client_Code]],Clients[Client_Code],0)),"")</f>
        <v>NESTLE</v>
      </c>
      <c r="C2095" s="3">
        <v>34</v>
      </c>
      <c r="D2095" s="3" t="s">
        <v>38</v>
      </c>
      <c r="E2095" s="3">
        <v>11</v>
      </c>
      <c r="F2095" s="12">
        <v>0</v>
      </c>
    </row>
    <row r="2096" spans="1:6" x14ac:dyDescent="0.25">
      <c r="A2096" s="3" t="s">
        <v>32</v>
      </c>
      <c r="B2096" s="3" t="str">
        <f>IFERROR(INDEX(Clients[Client_Name],MATCH(Table2[[#This Row],[Client_Code]],Clients[Client_Code],0)),"")</f>
        <v>NESTLE</v>
      </c>
      <c r="C2096" s="3">
        <v>34</v>
      </c>
      <c r="D2096" s="3" t="s">
        <v>38</v>
      </c>
      <c r="E2096" s="3">
        <v>12</v>
      </c>
      <c r="F2096" s="12">
        <v>0</v>
      </c>
    </row>
    <row r="2097" spans="1:6" x14ac:dyDescent="0.25">
      <c r="A2097" s="3" t="s">
        <v>32</v>
      </c>
      <c r="B2097" s="3" t="str">
        <f>IFERROR(INDEX(Clients[Client_Name],MATCH(Table2[[#This Row],[Client_Code]],Clients[Client_Code],0)),"")</f>
        <v>ORIZON</v>
      </c>
      <c r="C2097" s="3">
        <v>35</v>
      </c>
      <c r="D2097" s="3" t="s">
        <v>38</v>
      </c>
      <c r="E2097" s="3">
        <v>1</v>
      </c>
      <c r="F2097" s="12">
        <v>768004</v>
      </c>
    </row>
    <row r="2098" spans="1:6" x14ac:dyDescent="0.25">
      <c r="A2098" s="3" t="s">
        <v>32</v>
      </c>
      <c r="B2098" s="3" t="str">
        <f>IFERROR(INDEX(Clients[Client_Name],MATCH(Table2[[#This Row],[Client_Code]],Clients[Client_Code],0)),"")</f>
        <v>ORIZON</v>
      </c>
      <c r="C2098" s="3">
        <v>35</v>
      </c>
      <c r="D2098" s="3" t="s">
        <v>38</v>
      </c>
      <c r="E2098" s="3">
        <v>2</v>
      </c>
      <c r="F2098" s="12">
        <v>923446</v>
      </c>
    </row>
    <row r="2099" spans="1:6" x14ac:dyDescent="0.25">
      <c r="A2099" s="3" t="s">
        <v>32</v>
      </c>
      <c r="B2099" s="3" t="str">
        <f>IFERROR(INDEX(Clients[Client_Name],MATCH(Table2[[#This Row],[Client_Code]],Clients[Client_Code],0)),"")</f>
        <v>ORIZON</v>
      </c>
      <c r="C2099" s="3">
        <v>35</v>
      </c>
      <c r="D2099" s="3" t="s">
        <v>38</v>
      </c>
      <c r="E2099" s="3">
        <v>3</v>
      </c>
      <c r="F2099" s="12">
        <v>468656</v>
      </c>
    </row>
    <row r="2100" spans="1:6" x14ac:dyDescent="0.25">
      <c r="A2100" s="3" t="s">
        <v>32</v>
      </c>
      <c r="B2100" s="3" t="str">
        <f>IFERROR(INDEX(Clients[Client_Name],MATCH(Table2[[#This Row],[Client_Code]],Clients[Client_Code],0)),"")</f>
        <v>ORIZON</v>
      </c>
      <c r="C2100" s="3">
        <v>35</v>
      </c>
      <c r="D2100" s="3" t="s">
        <v>38</v>
      </c>
      <c r="E2100" s="3">
        <v>4</v>
      </c>
      <c r="F2100" s="12">
        <v>246002</v>
      </c>
    </row>
    <row r="2101" spans="1:6" x14ac:dyDescent="0.25">
      <c r="A2101" s="3" t="s">
        <v>32</v>
      </c>
      <c r="B2101" s="3" t="str">
        <f>IFERROR(INDEX(Clients[Client_Name],MATCH(Table2[[#This Row],[Client_Code]],Clients[Client_Code],0)),"")</f>
        <v>ORIZON</v>
      </c>
      <c r="C2101" s="3">
        <v>35</v>
      </c>
      <c r="D2101" s="3" t="s">
        <v>38</v>
      </c>
      <c r="E2101" s="3">
        <v>5</v>
      </c>
      <c r="F2101" s="12">
        <v>255743</v>
      </c>
    </row>
    <row r="2102" spans="1:6" x14ac:dyDescent="0.25">
      <c r="A2102" s="3" t="s">
        <v>32</v>
      </c>
      <c r="B2102" s="3" t="str">
        <f>IFERROR(INDEX(Clients[Client_Name],MATCH(Table2[[#This Row],[Client_Code]],Clients[Client_Code],0)),"")</f>
        <v>ORIZON</v>
      </c>
      <c r="C2102" s="3">
        <v>35</v>
      </c>
      <c r="D2102" s="3" t="s">
        <v>38</v>
      </c>
      <c r="E2102" s="3">
        <v>8</v>
      </c>
      <c r="F2102" s="12">
        <v>0</v>
      </c>
    </row>
    <row r="2103" spans="1:6" x14ac:dyDescent="0.25">
      <c r="A2103" s="3" t="s">
        <v>32</v>
      </c>
      <c r="B2103" s="3" t="str">
        <f>IFERROR(INDEX(Clients[Client_Name],MATCH(Table2[[#This Row],[Client_Code]],Clients[Client_Code],0)),"")</f>
        <v>ORIZON</v>
      </c>
      <c r="C2103" s="3">
        <v>35</v>
      </c>
      <c r="D2103" s="3" t="s">
        <v>38</v>
      </c>
      <c r="E2103" s="3">
        <v>9</v>
      </c>
      <c r="F2103" s="12">
        <v>0</v>
      </c>
    </row>
    <row r="2104" spans="1:6" x14ac:dyDescent="0.25">
      <c r="A2104" s="3" t="s">
        <v>32</v>
      </c>
      <c r="B2104" s="3" t="str">
        <f>IFERROR(INDEX(Clients[Client_Name],MATCH(Table2[[#This Row],[Client_Code]],Clients[Client_Code],0)),"")</f>
        <v>ORIZON</v>
      </c>
      <c r="C2104" s="3">
        <v>35</v>
      </c>
      <c r="D2104" s="3" t="s">
        <v>38</v>
      </c>
      <c r="E2104" s="3">
        <v>10</v>
      </c>
      <c r="F2104" s="12">
        <v>0</v>
      </c>
    </row>
    <row r="2105" spans="1:6" x14ac:dyDescent="0.25">
      <c r="A2105" s="3" t="s">
        <v>32</v>
      </c>
      <c r="B2105" s="3" t="str">
        <f>IFERROR(INDEX(Clients[Client_Name],MATCH(Table2[[#This Row],[Client_Code]],Clients[Client_Code],0)),"")</f>
        <v>ORIZON</v>
      </c>
      <c r="C2105" s="3">
        <v>35</v>
      </c>
      <c r="D2105" s="3" t="s">
        <v>38</v>
      </c>
      <c r="E2105" s="3">
        <v>11</v>
      </c>
      <c r="F2105" s="12">
        <v>0</v>
      </c>
    </row>
    <row r="2106" spans="1:6" x14ac:dyDescent="0.25">
      <c r="A2106" s="3" t="s">
        <v>32</v>
      </c>
      <c r="B2106" s="3" t="str">
        <f>IFERROR(INDEX(Clients[Client_Name],MATCH(Table2[[#This Row],[Client_Code]],Clients[Client_Code],0)),"")</f>
        <v>ORIZON</v>
      </c>
      <c r="C2106" s="3">
        <v>35</v>
      </c>
      <c r="D2106" s="3" t="s">
        <v>38</v>
      </c>
      <c r="E2106" s="3">
        <v>12</v>
      </c>
      <c r="F2106" s="12">
        <v>0</v>
      </c>
    </row>
    <row r="2107" spans="1:6" x14ac:dyDescent="0.25">
      <c r="A2107" s="3" t="s">
        <v>32</v>
      </c>
      <c r="B2107" s="3" t="str">
        <f>IFERROR(INDEX(Clients[Client_Name],MATCH(Table2[[#This Row],[Client_Code]],Clients[Client_Code],0)),"")</f>
        <v>PAPA JOHNS</v>
      </c>
      <c r="C2107" s="3">
        <v>37</v>
      </c>
      <c r="D2107" s="3" t="s">
        <v>38</v>
      </c>
      <c r="E2107" s="3">
        <v>1</v>
      </c>
      <c r="F2107" s="12">
        <v>508219</v>
      </c>
    </row>
    <row r="2108" spans="1:6" x14ac:dyDescent="0.25">
      <c r="A2108" s="3" t="s">
        <v>32</v>
      </c>
      <c r="B2108" s="3" t="str">
        <f>IFERROR(INDEX(Clients[Client_Name],MATCH(Table2[[#This Row],[Client_Code]],Clients[Client_Code],0)),"")</f>
        <v>PAPA JOHNS</v>
      </c>
      <c r="C2108" s="3">
        <v>37</v>
      </c>
      <c r="D2108" s="3" t="s">
        <v>38</v>
      </c>
      <c r="E2108" s="3">
        <v>2</v>
      </c>
      <c r="F2108" s="12">
        <v>144359</v>
      </c>
    </row>
    <row r="2109" spans="1:6" x14ac:dyDescent="0.25">
      <c r="A2109" s="3" t="s">
        <v>32</v>
      </c>
      <c r="B2109" s="3" t="str">
        <f>IFERROR(INDEX(Clients[Client_Name],MATCH(Table2[[#This Row],[Client_Code]],Clients[Client_Code],0)),"")</f>
        <v>PAPA JOHNS</v>
      </c>
      <c r="C2109" s="3">
        <v>37</v>
      </c>
      <c r="D2109" s="3" t="s">
        <v>38</v>
      </c>
      <c r="E2109" s="3">
        <v>3</v>
      </c>
      <c r="F2109" s="12">
        <v>75931</v>
      </c>
    </row>
    <row r="2110" spans="1:6" x14ac:dyDescent="0.25">
      <c r="A2110" s="3" t="s">
        <v>32</v>
      </c>
      <c r="B2110" s="3" t="str">
        <f>IFERROR(INDEX(Clients[Client_Name],MATCH(Table2[[#This Row],[Client_Code]],Clients[Client_Code],0)),"")</f>
        <v>PAPA JOHNS</v>
      </c>
      <c r="C2110" s="3">
        <v>37</v>
      </c>
      <c r="D2110" s="3" t="s">
        <v>38</v>
      </c>
      <c r="E2110" s="3">
        <v>4</v>
      </c>
      <c r="F2110" s="12">
        <v>660652</v>
      </c>
    </row>
    <row r="2111" spans="1:6" x14ac:dyDescent="0.25">
      <c r="A2111" s="3" t="s">
        <v>32</v>
      </c>
      <c r="B2111" s="3" t="str">
        <f>IFERROR(INDEX(Clients[Client_Name],MATCH(Table2[[#This Row],[Client_Code]],Clients[Client_Code],0)),"")</f>
        <v>PAPA JOHNS</v>
      </c>
      <c r="C2111" s="3">
        <v>37</v>
      </c>
      <c r="D2111" s="3" t="s">
        <v>38</v>
      </c>
      <c r="E2111" s="3">
        <v>5</v>
      </c>
      <c r="F2111" s="12">
        <v>764424</v>
      </c>
    </row>
    <row r="2112" spans="1:6" x14ac:dyDescent="0.25">
      <c r="A2112" s="3" t="s">
        <v>32</v>
      </c>
      <c r="B2112" s="3" t="str">
        <f>IFERROR(INDEX(Clients[Client_Name],MATCH(Table2[[#This Row],[Client_Code]],Clients[Client_Code],0)),"")</f>
        <v>PAPA JOHNS</v>
      </c>
      <c r="C2112" s="3">
        <v>37</v>
      </c>
      <c r="D2112" s="3" t="s">
        <v>38</v>
      </c>
      <c r="E2112" s="3">
        <v>6</v>
      </c>
      <c r="F2112" s="12">
        <v>621286</v>
      </c>
    </row>
    <row r="2113" spans="1:6" x14ac:dyDescent="0.25">
      <c r="A2113" s="3" t="s">
        <v>32</v>
      </c>
      <c r="B2113" s="3" t="str">
        <f>IFERROR(INDEX(Clients[Client_Name],MATCH(Table2[[#This Row],[Client_Code]],Clients[Client_Code],0)),"")</f>
        <v>PAPA JOHNS</v>
      </c>
      <c r="C2113" s="3">
        <v>37</v>
      </c>
      <c r="D2113" s="3" t="s">
        <v>38</v>
      </c>
      <c r="E2113" s="3">
        <v>7</v>
      </c>
      <c r="F2113" s="12">
        <v>793850</v>
      </c>
    </row>
    <row r="2114" spans="1:6" x14ac:dyDescent="0.25">
      <c r="A2114" s="3" t="s">
        <v>32</v>
      </c>
      <c r="B2114" s="3" t="str">
        <f>IFERROR(INDEX(Clients[Client_Name],MATCH(Table2[[#This Row],[Client_Code]],Clients[Client_Code],0)),"")</f>
        <v>PAPA JOHNS</v>
      </c>
      <c r="C2114" s="3">
        <v>37</v>
      </c>
      <c r="D2114" s="3" t="s">
        <v>38</v>
      </c>
      <c r="E2114" s="3">
        <v>8</v>
      </c>
      <c r="F2114" s="12">
        <v>414612</v>
      </c>
    </row>
    <row r="2115" spans="1:6" x14ac:dyDescent="0.25">
      <c r="A2115" s="3" t="s">
        <v>32</v>
      </c>
      <c r="B2115" s="3" t="str">
        <f>IFERROR(INDEX(Clients[Client_Name],MATCH(Table2[[#This Row],[Client_Code]],Clients[Client_Code],0)),"")</f>
        <v>PAPA JOHNS</v>
      </c>
      <c r="C2115" s="3">
        <v>37</v>
      </c>
      <c r="D2115" s="3" t="s">
        <v>38</v>
      </c>
      <c r="E2115" s="3">
        <v>9</v>
      </c>
      <c r="F2115" s="12">
        <v>3094955</v>
      </c>
    </row>
    <row r="2116" spans="1:6" x14ac:dyDescent="0.25">
      <c r="A2116" s="3" t="s">
        <v>32</v>
      </c>
      <c r="B2116" s="3" t="str">
        <f>IFERROR(INDEX(Clients[Client_Name],MATCH(Table2[[#This Row],[Client_Code]],Clients[Client_Code],0)),"")</f>
        <v>PAPA JOHNS</v>
      </c>
      <c r="C2116" s="3">
        <v>37</v>
      </c>
      <c r="D2116" s="3" t="s">
        <v>38</v>
      </c>
      <c r="E2116" s="3">
        <v>10</v>
      </c>
      <c r="F2116" s="12">
        <v>469344</v>
      </c>
    </row>
    <row r="2117" spans="1:6" x14ac:dyDescent="0.25">
      <c r="A2117" s="3" t="s">
        <v>32</v>
      </c>
      <c r="B2117" s="3" t="str">
        <f>IFERROR(INDEX(Clients[Client_Name],MATCH(Table2[[#This Row],[Client_Code]],Clients[Client_Code],0)),"")</f>
        <v>PAPA JOHNS</v>
      </c>
      <c r="C2117" s="3">
        <v>37</v>
      </c>
      <c r="D2117" s="3" t="s">
        <v>38</v>
      </c>
      <c r="E2117" s="3">
        <v>11</v>
      </c>
      <c r="F2117" s="12">
        <v>950591</v>
      </c>
    </row>
    <row r="2118" spans="1:6" x14ac:dyDescent="0.25">
      <c r="A2118" s="3" t="s">
        <v>32</v>
      </c>
      <c r="B2118" s="3" t="str">
        <f>IFERROR(INDEX(Clients[Client_Name],MATCH(Table2[[#This Row],[Client_Code]],Clients[Client_Code],0)),"")</f>
        <v>PAPA JOHNS</v>
      </c>
      <c r="C2118" s="3">
        <v>37</v>
      </c>
      <c r="D2118" s="3" t="s">
        <v>38</v>
      </c>
      <c r="E2118" s="3">
        <v>12</v>
      </c>
      <c r="F2118" s="12">
        <v>4903751</v>
      </c>
    </row>
    <row r="2119" spans="1:6" x14ac:dyDescent="0.25">
      <c r="A2119" s="3" t="s">
        <v>32</v>
      </c>
      <c r="B2119" s="3" t="str">
        <f>IFERROR(INDEX(Clients[Client_Name],MATCH(Table2[[#This Row],[Client_Code]],Clients[Client_Code],0)),"")</f>
        <v>PROCESADORA DE ALIMENTOS DEL SUR</v>
      </c>
      <c r="C2119" s="3">
        <v>9</v>
      </c>
      <c r="D2119" s="3" t="s">
        <v>38</v>
      </c>
      <c r="E2119" s="3">
        <v>1</v>
      </c>
      <c r="F2119" s="12">
        <v>7494941</v>
      </c>
    </row>
    <row r="2120" spans="1:6" x14ac:dyDescent="0.25">
      <c r="A2120" s="3" t="s">
        <v>32</v>
      </c>
      <c r="B2120" s="3" t="str">
        <f>IFERROR(INDEX(Clients[Client_Name],MATCH(Table2[[#This Row],[Client_Code]],Clients[Client_Code],0)),"")</f>
        <v>PROCESADORA DE ALIMENTOS DEL SUR</v>
      </c>
      <c r="C2120" s="3">
        <v>9</v>
      </c>
      <c r="D2120" s="3" t="s">
        <v>38</v>
      </c>
      <c r="E2120" s="3">
        <v>2</v>
      </c>
      <c r="F2120" s="12">
        <v>3400361</v>
      </c>
    </row>
    <row r="2121" spans="1:6" x14ac:dyDescent="0.25">
      <c r="A2121" s="3" t="s">
        <v>32</v>
      </c>
      <c r="B2121" s="3" t="str">
        <f>IFERROR(INDEX(Clients[Client_Name],MATCH(Table2[[#This Row],[Client_Code]],Clients[Client_Code],0)),"")</f>
        <v>PROCESADORA DE ALIMENTOS DEL SUR</v>
      </c>
      <c r="C2121" s="3">
        <v>9</v>
      </c>
      <c r="D2121" s="3" t="s">
        <v>38</v>
      </c>
      <c r="E2121" s="3">
        <v>3</v>
      </c>
      <c r="F2121" s="12">
        <v>4879036</v>
      </c>
    </row>
    <row r="2122" spans="1:6" x14ac:dyDescent="0.25">
      <c r="A2122" s="3" t="s">
        <v>32</v>
      </c>
      <c r="B2122" s="3" t="str">
        <f>IFERROR(INDEX(Clients[Client_Name],MATCH(Table2[[#This Row],[Client_Code]],Clients[Client_Code],0)),"")</f>
        <v>PROCESADORA DE ALIMENTOS DEL SUR</v>
      </c>
      <c r="C2122" s="3">
        <v>9</v>
      </c>
      <c r="D2122" s="3" t="s">
        <v>38</v>
      </c>
      <c r="E2122" s="3">
        <v>4</v>
      </c>
      <c r="F2122" s="12">
        <v>887550</v>
      </c>
    </row>
    <row r="2123" spans="1:6" x14ac:dyDescent="0.25">
      <c r="A2123" s="3" t="s">
        <v>32</v>
      </c>
      <c r="B2123" s="3" t="str">
        <f>IFERROR(INDEX(Clients[Client_Name],MATCH(Table2[[#This Row],[Client_Code]],Clients[Client_Code],0)),"")</f>
        <v>PROCESADORA DE ALIMENTOS DEL SUR</v>
      </c>
      <c r="C2123" s="3">
        <v>9</v>
      </c>
      <c r="D2123" s="3" t="s">
        <v>38</v>
      </c>
      <c r="E2123" s="3">
        <v>5</v>
      </c>
      <c r="F2123" s="12">
        <v>149285</v>
      </c>
    </row>
    <row r="2124" spans="1:6" x14ac:dyDescent="0.25">
      <c r="A2124" s="3" t="s">
        <v>32</v>
      </c>
      <c r="B2124" s="3" t="str">
        <f>IFERROR(INDEX(Clients[Client_Name],MATCH(Table2[[#This Row],[Client_Code]],Clients[Client_Code],0)),"")</f>
        <v>PROCESADORA DE ALIMENTOS DEL SUR</v>
      </c>
      <c r="C2124" s="3">
        <v>9</v>
      </c>
      <c r="D2124" s="3" t="s">
        <v>38</v>
      </c>
      <c r="E2124" s="3">
        <v>6</v>
      </c>
      <c r="F2124" s="12">
        <v>93050</v>
      </c>
    </row>
    <row r="2125" spans="1:6" x14ac:dyDescent="0.25">
      <c r="A2125" s="3" t="s">
        <v>32</v>
      </c>
      <c r="B2125" s="3" t="str">
        <f>IFERROR(INDEX(Clients[Client_Name],MATCH(Table2[[#This Row],[Client_Code]],Clients[Client_Code],0)),"")</f>
        <v>PROCESADORA DE ALIMENTOS DEL SUR</v>
      </c>
      <c r="C2125" s="3">
        <v>9</v>
      </c>
      <c r="D2125" s="3" t="s">
        <v>38</v>
      </c>
      <c r="E2125" s="3">
        <v>7</v>
      </c>
      <c r="F2125" s="12">
        <v>0</v>
      </c>
    </row>
    <row r="2126" spans="1:6" x14ac:dyDescent="0.25">
      <c r="A2126" s="3" t="s">
        <v>32</v>
      </c>
      <c r="B2126" s="3" t="str">
        <f>IFERROR(INDEX(Clients[Client_Name],MATCH(Table2[[#This Row],[Client_Code]],Clients[Client_Code],0)),"")</f>
        <v>PROCESADORA DE ALIMENTOS DEL SUR</v>
      </c>
      <c r="C2126" s="3">
        <v>9</v>
      </c>
      <c r="D2126" s="3" t="s">
        <v>38</v>
      </c>
      <c r="E2126" s="3">
        <v>8</v>
      </c>
      <c r="F2126" s="12">
        <v>2100738</v>
      </c>
    </row>
    <row r="2127" spans="1:6" x14ac:dyDescent="0.25">
      <c r="A2127" s="3" t="s">
        <v>32</v>
      </c>
      <c r="B2127" s="3" t="str">
        <f>IFERROR(INDEX(Clients[Client_Name],MATCH(Table2[[#This Row],[Client_Code]],Clients[Client_Code],0)),"")</f>
        <v>PROCESADORA DE ALIMENTOS DEL SUR</v>
      </c>
      <c r="C2127" s="3">
        <v>9</v>
      </c>
      <c r="D2127" s="3" t="s">
        <v>38</v>
      </c>
      <c r="E2127" s="3">
        <v>9</v>
      </c>
      <c r="F2127" s="12">
        <v>988846</v>
      </c>
    </row>
    <row r="2128" spans="1:6" x14ac:dyDescent="0.25">
      <c r="A2128" s="3" t="s">
        <v>32</v>
      </c>
      <c r="B2128" s="3" t="str">
        <f>IFERROR(INDEX(Clients[Client_Name],MATCH(Table2[[#This Row],[Client_Code]],Clients[Client_Code],0)),"")</f>
        <v>PROCESADORA DE ALIMENTOS DEL SUR</v>
      </c>
      <c r="C2128" s="3">
        <v>9</v>
      </c>
      <c r="D2128" s="3" t="s">
        <v>38</v>
      </c>
      <c r="E2128" s="3">
        <v>10</v>
      </c>
      <c r="F2128" s="12">
        <v>1517114</v>
      </c>
    </row>
    <row r="2129" spans="1:6" x14ac:dyDescent="0.25">
      <c r="A2129" s="3" t="s">
        <v>32</v>
      </c>
      <c r="B2129" s="3" t="str">
        <f>IFERROR(INDEX(Clients[Client_Name],MATCH(Table2[[#This Row],[Client_Code]],Clients[Client_Code],0)),"")</f>
        <v>PROCESADORA DE ALIMENTOS DEL SUR</v>
      </c>
      <c r="C2129" s="3">
        <v>9</v>
      </c>
      <c r="D2129" s="3" t="s">
        <v>38</v>
      </c>
      <c r="E2129" s="3">
        <v>11</v>
      </c>
      <c r="F2129" s="12">
        <v>5259415</v>
      </c>
    </row>
    <row r="2130" spans="1:6" x14ac:dyDescent="0.25">
      <c r="A2130" s="3" t="s">
        <v>32</v>
      </c>
      <c r="B2130" s="3" t="str">
        <f>IFERROR(INDEX(Clients[Client_Name],MATCH(Table2[[#This Row],[Client_Code]],Clients[Client_Code],0)),"")</f>
        <v>PROCESADORA DE ALIMENTOS DEL SUR</v>
      </c>
      <c r="C2130" s="3">
        <v>9</v>
      </c>
      <c r="D2130" s="3" t="s">
        <v>38</v>
      </c>
      <c r="E2130" s="3">
        <v>12</v>
      </c>
      <c r="F2130" s="12">
        <v>4176661</v>
      </c>
    </row>
    <row r="2131" spans="1:6" x14ac:dyDescent="0.25">
      <c r="A2131" s="3" t="s">
        <v>32</v>
      </c>
      <c r="B2131" s="3" t="str">
        <f>IFERROR(INDEX(Clients[Client_Name],MATCH(Table2[[#This Row],[Client_Code]],Clients[Client_Code],0)),"")</f>
        <v>PRODEA</v>
      </c>
      <c r="C2131" s="3">
        <v>38</v>
      </c>
      <c r="D2131" s="3" t="s">
        <v>38</v>
      </c>
      <c r="E2131" s="3">
        <v>1</v>
      </c>
      <c r="F2131" s="12">
        <v>0</v>
      </c>
    </row>
    <row r="2132" spans="1:6" x14ac:dyDescent="0.25">
      <c r="A2132" s="3" t="s">
        <v>32</v>
      </c>
      <c r="B2132" s="3" t="str">
        <f>IFERROR(INDEX(Clients[Client_Name],MATCH(Table2[[#This Row],[Client_Code]],Clients[Client_Code],0)),"")</f>
        <v>PRODEA</v>
      </c>
      <c r="C2132" s="3">
        <v>38</v>
      </c>
      <c r="D2132" s="3" t="s">
        <v>38</v>
      </c>
      <c r="E2132" s="3">
        <v>2</v>
      </c>
      <c r="F2132" s="12">
        <v>0</v>
      </c>
    </row>
    <row r="2133" spans="1:6" x14ac:dyDescent="0.25">
      <c r="A2133" s="3" t="s">
        <v>32</v>
      </c>
      <c r="B2133" s="3" t="str">
        <f>IFERROR(INDEX(Clients[Client_Name],MATCH(Table2[[#This Row],[Client_Code]],Clients[Client_Code],0)),"")</f>
        <v>PRODEA</v>
      </c>
      <c r="C2133" s="3">
        <v>38</v>
      </c>
      <c r="D2133" s="3" t="s">
        <v>38</v>
      </c>
      <c r="E2133" s="3">
        <v>3</v>
      </c>
      <c r="F2133" s="12">
        <v>0</v>
      </c>
    </row>
    <row r="2134" spans="1:6" x14ac:dyDescent="0.25">
      <c r="A2134" s="3" t="s">
        <v>32</v>
      </c>
      <c r="B2134" s="3" t="str">
        <f>IFERROR(INDEX(Clients[Client_Name],MATCH(Table2[[#This Row],[Client_Code]],Clients[Client_Code],0)),"")</f>
        <v>PRODEA</v>
      </c>
      <c r="C2134" s="3">
        <v>38</v>
      </c>
      <c r="D2134" s="3" t="s">
        <v>38</v>
      </c>
      <c r="E2134" s="3">
        <v>4</v>
      </c>
      <c r="F2134" s="12">
        <v>0</v>
      </c>
    </row>
    <row r="2135" spans="1:6" x14ac:dyDescent="0.25">
      <c r="A2135" s="3" t="s">
        <v>32</v>
      </c>
      <c r="B2135" s="3" t="str">
        <f>IFERROR(INDEX(Clients[Client_Name],MATCH(Table2[[#This Row],[Client_Code]],Clients[Client_Code],0)),"")</f>
        <v>PRODEA</v>
      </c>
      <c r="C2135" s="3">
        <v>38</v>
      </c>
      <c r="D2135" s="3" t="s">
        <v>38</v>
      </c>
      <c r="E2135" s="3">
        <v>5</v>
      </c>
      <c r="F2135" s="12">
        <v>0</v>
      </c>
    </row>
    <row r="2136" spans="1:6" x14ac:dyDescent="0.25">
      <c r="A2136" s="3" t="s">
        <v>32</v>
      </c>
      <c r="B2136" s="3" t="str">
        <f>IFERROR(INDEX(Clients[Client_Name],MATCH(Table2[[#This Row],[Client_Code]],Clients[Client_Code],0)),"")</f>
        <v>PRODEA</v>
      </c>
      <c r="C2136" s="3">
        <v>38</v>
      </c>
      <c r="D2136" s="3" t="s">
        <v>38</v>
      </c>
      <c r="E2136" s="3">
        <v>6</v>
      </c>
      <c r="F2136" s="12">
        <v>0</v>
      </c>
    </row>
    <row r="2137" spans="1:6" x14ac:dyDescent="0.25">
      <c r="A2137" s="3" t="s">
        <v>32</v>
      </c>
      <c r="B2137" s="3" t="str">
        <f>IFERROR(INDEX(Clients[Client_Name],MATCH(Table2[[#This Row],[Client_Code]],Clients[Client_Code],0)),"")</f>
        <v>PRODEA</v>
      </c>
      <c r="C2137" s="3">
        <v>38</v>
      </c>
      <c r="D2137" s="3" t="s">
        <v>38</v>
      </c>
      <c r="E2137" s="3">
        <v>7</v>
      </c>
      <c r="F2137" s="12">
        <v>0</v>
      </c>
    </row>
    <row r="2138" spans="1:6" x14ac:dyDescent="0.25">
      <c r="A2138" s="3" t="s">
        <v>32</v>
      </c>
      <c r="B2138" s="3" t="str">
        <f>IFERROR(INDEX(Clients[Client_Name],MATCH(Table2[[#This Row],[Client_Code]],Clients[Client_Code],0)),"")</f>
        <v>PRODEA</v>
      </c>
      <c r="C2138" s="3">
        <v>38</v>
      </c>
      <c r="D2138" s="3" t="s">
        <v>38</v>
      </c>
      <c r="E2138" s="3">
        <v>8</v>
      </c>
      <c r="F2138" s="12">
        <v>0</v>
      </c>
    </row>
    <row r="2139" spans="1:6" x14ac:dyDescent="0.25">
      <c r="A2139" s="3" t="s">
        <v>32</v>
      </c>
      <c r="B2139" s="3" t="str">
        <f>IFERROR(INDEX(Clients[Client_Name],MATCH(Table2[[#This Row],[Client_Code]],Clients[Client_Code],0)),"")</f>
        <v>PRODEA</v>
      </c>
      <c r="C2139" s="3">
        <v>38</v>
      </c>
      <c r="D2139" s="3" t="s">
        <v>38</v>
      </c>
      <c r="E2139" s="3">
        <v>9</v>
      </c>
      <c r="F2139" s="12">
        <v>0</v>
      </c>
    </row>
    <row r="2140" spans="1:6" x14ac:dyDescent="0.25">
      <c r="A2140" s="3" t="s">
        <v>32</v>
      </c>
      <c r="B2140" s="3" t="str">
        <f>IFERROR(INDEX(Clients[Client_Name],MATCH(Table2[[#This Row],[Client_Code]],Clients[Client_Code],0)),"")</f>
        <v>PRODEA</v>
      </c>
      <c r="C2140" s="3">
        <v>38</v>
      </c>
      <c r="D2140" s="3" t="s">
        <v>38</v>
      </c>
      <c r="E2140" s="3">
        <v>10</v>
      </c>
      <c r="F2140" s="12">
        <v>0</v>
      </c>
    </row>
    <row r="2141" spans="1:6" x14ac:dyDescent="0.25">
      <c r="A2141" s="3" t="s">
        <v>32</v>
      </c>
      <c r="B2141" s="3" t="str">
        <f>IFERROR(INDEX(Clients[Client_Name],MATCH(Table2[[#This Row],[Client_Code]],Clients[Client_Code],0)),"")</f>
        <v>PRODEA</v>
      </c>
      <c r="C2141" s="3">
        <v>38</v>
      </c>
      <c r="D2141" s="3" t="s">
        <v>38</v>
      </c>
      <c r="E2141" s="3">
        <v>11</v>
      </c>
      <c r="F2141" s="12">
        <v>0</v>
      </c>
    </row>
    <row r="2142" spans="1:6" x14ac:dyDescent="0.25">
      <c r="A2142" s="3" t="s">
        <v>32</v>
      </c>
      <c r="B2142" s="3" t="str">
        <f>IFERROR(INDEX(Clients[Client_Name],MATCH(Table2[[#This Row],[Client_Code]],Clients[Client_Code],0)),"")</f>
        <v>PRODEA</v>
      </c>
      <c r="C2142" s="3">
        <v>38</v>
      </c>
      <c r="D2142" s="3" t="s">
        <v>38</v>
      </c>
      <c r="E2142" s="3">
        <v>12</v>
      </c>
      <c r="F2142" s="12">
        <v>0</v>
      </c>
    </row>
    <row r="2143" spans="1:6" x14ac:dyDescent="0.25">
      <c r="A2143" s="3" t="s">
        <v>32</v>
      </c>
      <c r="B2143" s="3" t="str">
        <f>IFERROR(INDEX(Clients[Client_Name],MATCH(Table2[[#This Row],[Client_Code]],Clients[Client_Code],0)),"")</f>
        <v>PROMERCO</v>
      </c>
      <c r="C2143" s="3">
        <v>39</v>
      </c>
      <c r="D2143" s="3" t="s">
        <v>38</v>
      </c>
      <c r="E2143" s="3">
        <v>1</v>
      </c>
      <c r="F2143" s="12">
        <v>0</v>
      </c>
    </row>
    <row r="2144" spans="1:6" x14ac:dyDescent="0.25">
      <c r="A2144" s="3" t="s">
        <v>32</v>
      </c>
      <c r="B2144" s="3" t="str">
        <f>IFERROR(INDEX(Clients[Client_Name],MATCH(Table2[[#This Row],[Client_Code]],Clients[Client_Code],0)),"")</f>
        <v>PROMERCO</v>
      </c>
      <c r="C2144" s="3">
        <v>39</v>
      </c>
      <c r="D2144" s="3" t="s">
        <v>38</v>
      </c>
      <c r="E2144" s="3">
        <v>2</v>
      </c>
      <c r="F2144" s="12">
        <v>0</v>
      </c>
    </row>
    <row r="2145" spans="1:6" x14ac:dyDescent="0.25">
      <c r="A2145" s="3" t="s">
        <v>32</v>
      </c>
      <c r="B2145" s="3" t="str">
        <f>IFERROR(INDEX(Clients[Client_Name],MATCH(Table2[[#This Row],[Client_Code]],Clients[Client_Code],0)),"")</f>
        <v>PROMERCO</v>
      </c>
      <c r="C2145" s="3">
        <v>39</v>
      </c>
      <c r="D2145" s="3" t="s">
        <v>38</v>
      </c>
      <c r="E2145" s="3">
        <v>3</v>
      </c>
      <c r="F2145" s="12">
        <v>0</v>
      </c>
    </row>
    <row r="2146" spans="1:6" x14ac:dyDescent="0.25">
      <c r="A2146" s="3" t="s">
        <v>32</v>
      </c>
      <c r="B2146" s="3" t="str">
        <f>IFERROR(INDEX(Clients[Client_Name],MATCH(Table2[[#This Row],[Client_Code]],Clients[Client_Code],0)),"")</f>
        <v>PROMERCO</v>
      </c>
      <c r="C2146" s="3">
        <v>39</v>
      </c>
      <c r="D2146" s="3" t="s">
        <v>38</v>
      </c>
      <c r="E2146" s="3">
        <v>4</v>
      </c>
      <c r="F2146" s="12">
        <v>0</v>
      </c>
    </row>
    <row r="2147" spans="1:6" x14ac:dyDescent="0.25">
      <c r="A2147" s="3" t="s">
        <v>32</v>
      </c>
      <c r="B2147" s="3" t="str">
        <f>IFERROR(INDEX(Clients[Client_Name],MATCH(Table2[[#This Row],[Client_Code]],Clients[Client_Code],0)),"")</f>
        <v>PROMERCO</v>
      </c>
      <c r="C2147" s="3">
        <v>39</v>
      </c>
      <c r="D2147" s="3" t="s">
        <v>38</v>
      </c>
      <c r="E2147" s="3">
        <v>5</v>
      </c>
      <c r="F2147" s="12">
        <v>0</v>
      </c>
    </row>
    <row r="2148" spans="1:6" x14ac:dyDescent="0.25">
      <c r="A2148" s="3" t="s">
        <v>32</v>
      </c>
      <c r="B2148" s="3" t="str">
        <f>IFERROR(INDEX(Clients[Client_Name],MATCH(Table2[[#This Row],[Client_Code]],Clients[Client_Code],0)),"")</f>
        <v>PROMERCO</v>
      </c>
      <c r="C2148" s="3">
        <v>39</v>
      </c>
      <c r="D2148" s="3" t="s">
        <v>38</v>
      </c>
      <c r="E2148" s="3">
        <v>6</v>
      </c>
      <c r="F2148" s="12">
        <v>0</v>
      </c>
    </row>
    <row r="2149" spans="1:6" x14ac:dyDescent="0.25">
      <c r="A2149" s="3" t="s">
        <v>32</v>
      </c>
      <c r="B2149" s="3" t="str">
        <f>IFERROR(INDEX(Clients[Client_Name],MATCH(Table2[[#This Row],[Client_Code]],Clients[Client_Code],0)),"")</f>
        <v>PROMERCO</v>
      </c>
      <c r="C2149" s="3">
        <v>39</v>
      </c>
      <c r="D2149" s="3" t="s">
        <v>38</v>
      </c>
      <c r="E2149" s="3">
        <v>7</v>
      </c>
      <c r="F2149" s="12">
        <v>0</v>
      </c>
    </row>
    <row r="2150" spans="1:6" x14ac:dyDescent="0.25">
      <c r="A2150" s="3" t="s">
        <v>32</v>
      </c>
      <c r="B2150" s="3" t="str">
        <f>IFERROR(INDEX(Clients[Client_Name],MATCH(Table2[[#This Row],[Client_Code]],Clients[Client_Code],0)),"")</f>
        <v>PROMERCO</v>
      </c>
      <c r="C2150" s="3">
        <v>39</v>
      </c>
      <c r="D2150" s="3" t="s">
        <v>38</v>
      </c>
      <c r="E2150" s="3">
        <v>8</v>
      </c>
      <c r="F2150" s="12">
        <v>0</v>
      </c>
    </row>
    <row r="2151" spans="1:6" x14ac:dyDescent="0.25">
      <c r="A2151" s="3" t="s">
        <v>32</v>
      </c>
      <c r="B2151" s="3" t="str">
        <f>IFERROR(INDEX(Clients[Client_Name],MATCH(Table2[[#This Row],[Client_Code]],Clients[Client_Code],0)),"")</f>
        <v>PROMERCO</v>
      </c>
      <c r="C2151" s="3">
        <v>39</v>
      </c>
      <c r="D2151" s="3" t="s">
        <v>38</v>
      </c>
      <c r="E2151" s="3">
        <v>9</v>
      </c>
      <c r="F2151" s="12">
        <v>0</v>
      </c>
    </row>
    <row r="2152" spans="1:6" x14ac:dyDescent="0.25">
      <c r="A2152" s="3" t="s">
        <v>32</v>
      </c>
      <c r="B2152" s="3" t="str">
        <f>IFERROR(INDEX(Clients[Client_Name],MATCH(Table2[[#This Row],[Client_Code]],Clients[Client_Code],0)),"")</f>
        <v>PROMERCO</v>
      </c>
      <c r="C2152" s="3">
        <v>39</v>
      </c>
      <c r="D2152" s="3" t="s">
        <v>38</v>
      </c>
      <c r="E2152" s="3">
        <v>10</v>
      </c>
      <c r="F2152" s="12">
        <v>0</v>
      </c>
    </row>
    <row r="2153" spans="1:6" x14ac:dyDescent="0.25">
      <c r="A2153" s="3" t="s">
        <v>32</v>
      </c>
      <c r="B2153" s="3" t="str">
        <f>IFERROR(INDEX(Clients[Client_Name],MATCH(Table2[[#This Row],[Client_Code]],Clients[Client_Code],0)),"")</f>
        <v>PROMERCO</v>
      </c>
      <c r="C2153" s="3">
        <v>39</v>
      </c>
      <c r="D2153" s="3" t="s">
        <v>38</v>
      </c>
      <c r="E2153" s="3">
        <v>11</v>
      </c>
      <c r="F2153" s="12">
        <v>0</v>
      </c>
    </row>
    <row r="2154" spans="1:6" x14ac:dyDescent="0.25">
      <c r="A2154" s="3" t="s">
        <v>32</v>
      </c>
      <c r="B2154" s="3" t="str">
        <f>IFERROR(INDEX(Clients[Client_Name],MATCH(Table2[[#This Row],[Client_Code]],Clients[Client_Code],0)),"")</f>
        <v>PROMERCO</v>
      </c>
      <c r="C2154" s="3">
        <v>39</v>
      </c>
      <c r="D2154" s="3" t="s">
        <v>38</v>
      </c>
      <c r="E2154" s="3">
        <v>12</v>
      </c>
      <c r="F2154" s="12">
        <v>0</v>
      </c>
    </row>
    <row r="2155" spans="1:6" x14ac:dyDescent="0.25">
      <c r="A2155" s="3" t="s">
        <v>32</v>
      </c>
      <c r="B2155" s="3" t="str">
        <f>IFERROR(INDEX(Clients[Client_Name],MATCH(Table2[[#This Row],[Client_Code]],Clients[Client_Code],0)),"")</f>
        <v>SADIA</v>
      </c>
      <c r="C2155" s="3">
        <v>40</v>
      </c>
      <c r="D2155" s="3" t="s">
        <v>38</v>
      </c>
      <c r="E2155" s="3">
        <v>1</v>
      </c>
      <c r="F2155" s="12">
        <v>7269450</v>
      </c>
    </row>
    <row r="2156" spans="1:6" x14ac:dyDescent="0.25">
      <c r="A2156" s="3" t="s">
        <v>32</v>
      </c>
      <c r="B2156" s="3" t="str">
        <f>IFERROR(INDEX(Clients[Client_Name],MATCH(Table2[[#This Row],[Client_Code]],Clients[Client_Code],0)),"")</f>
        <v>SADIA</v>
      </c>
      <c r="C2156" s="3">
        <v>40</v>
      </c>
      <c r="D2156" s="3" t="s">
        <v>38</v>
      </c>
      <c r="E2156" s="3">
        <v>2</v>
      </c>
      <c r="F2156" s="12">
        <v>6271827</v>
      </c>
    </row>
    <row r="2157" spans="1:6" x14ac:dyDescent="0.25">
      <c r="A2157" s="3" t="s">
        <v>32</v>
      </c>
      <c r="B2157" s="3" t="str">
        <f>IFERROR(INDEX(Clients[Client_Name],MATCH(Table2[[#This Row],[Client_Code]],Clients[Client_Code],0)),"")</f>
        <v>SADIA</v>
      </c>
      <c r="C2157" s="3">
        <v>40</v>
      </c>
      <c r="D2157" s="3" t="s">
        <v>38</v>
      </c>
      <c r="E2157" s="3">
        <v>3</v>
      </c>
      <c r="F2157" s="12">
        <v>9693036</v>
      </c>
    </row>
    <row r="2158" spans="1:6" x14ac:dyDescent="0.25">
      <c r="A2158" s="3" t="s">
        <v>32</v>
      </c>
      <c r="B2158" s="3" t="str">
        <f>IFERROR(INDEX(Clients[Client_Name],MATCH(Table2[[#This Row],[Client_Code]],Clients[Client_Code],0)),"")</f>
        <v>SADIA</v>
      </c>
      <c r="C2158" s="3">
        <v>40</v>
      </c>
      <c r="D2158" s="3" t="s">
        <v>38</v>
      </c>
      <c r="E2158" s="3">
        <v>4</v>
      </c>
      <c r="F2158" s="12">
        <v>9801845</v>
      </c>
    </row>
    <row r="2159" spans="1:6" x14ac:dyDescent="0.25">
      <c r="A2159" s="3" t="s">
        <v>32</v>
      </c>
      <c r="B2159" s="3" t="str">
        <f>IFERROR(INDEX(Clients[Client_Name],MATCH(Table2[[#This Row],[Client_Code]],Clients[Client_Code],0)),"")</f>
        <v>SADIA</v>
      </c>
      <c r="C2159" s="3">
        <v>40</v>
      </c>
      <c r="D2159" s="3" t="s">
        <v>38</v>
      </c>
      <c r="E2159" s="3">
        <v>5</v>
      </c>
      <c r="F2159" s="12">
        <v>8510057</v>
      </c>
    </row>
    <row r="2160" spans="1:6" x14ac:dyDescent="0.25">
      <c r="A2160" s="3" t="s">
        <v>32</v>
      </c>
      <c r="B2160" s="3" t="str">
        <f>IFERROR(INDEX(Clients[Client_Name],MATCH(Table2[[#This Row],[Client_Code]],Clients[Client_Code],0)),"")</f>
        <v>SADIA</v>
      </c>
      <c r="C2160" s="3">
        <v>40</v>
      </c>
      <c r="D2160" s="3" t="s">
        <v>38</v>
      </c>
      <c r="E2160" s="3">
        <v>6</v>
      </c>
      <c r="F2160" s="12">
        <v>6021471</v>
      </c>
    </row>
    <row r="2161" spans="1:6" x14ac:dyDescent="0.25">
      <c r="A2161" s="3" t="s">
        <v>32</v>
      </c>
      <c r="B2161" s="3" t="str">
        <f>IFERROR(INDEX(Clients[Client_Name],MATCH(Table2[[#This Row],[Client_Code]],Clients[Client_Code],0)),"")</f>
        <v>SADIA</v>
      </c>
      <c r="C2161" s="3">
        <v>40</v>
      </c>
      <c r="D2161" s="3" t="s">
        <v>38</v>
      </c>
      <c r="E2161" s="3">
        <v>7</v>
      </c>
      <c r="F2161" s="12">
        <v>6087950</v>
      </c>
    </row>
    <row r="2162" spans="1:6" x14ac:dyDescent="0.25">
      <c r="A2162" s="3" t="s">
        <v>32</v>
      </c>
      <c r="B2162" s="3" t="str">
        <f>IFERROR(INDEX(Clients[Client_Name],MATCH(Table2[[#This Row],[Client_Code]],Clients[Client_Code],0)),"")</f>
        <v>SADIA</v>
      </c>
      <c r="C2162" s="3">
        <v>40</v>
      </c>
      <c r="D2162" s="3" t="s">
        <v>38</v>
      </c>
      <c r="E2162" s="3">
        <v>8</v>
      </c>
      <c r="F2162" s="12">
        <v>9469400</v>
      </c>
    </row>
    <row r="2163" spans="1:6" x14ac:dyDescent="0.25">
      <c r="A2163" s="3" t="s">
        <v>32</v>
      </c>
      <c r="B2163" s="3" t="str">
        <f>IFERROR(INDEX(Clients[Client_Name],MATCH(Table2[[#This Row],[Client_Code]],Clients[Client_Code],0)),"")</f>
        <v>SADIA</v>
      </c>
      <c r="C2163" s="3">
        <v>40</v>
      </c>
      <c r="D2163" s="3" t="s">
        <v>38</v>
      </c>
      <c r="E2163" s="3">
        <v>9</v>
      </c>
      <c r="F2163" s="12">
        <v>9076174</v>
      </c>
    </row>
    <row r="2164" spans="1:6" x14ac:dyDescent="0.25">
      <c r="A2164" s="3" t="s">
        <v>32</v>
      </c>
      <c r="B2164" s="3" t="str">
        <f>IFERROR(INDEX(Clients[Client_Name],MATCH(Table2[[#This Row],[Client_Code]],Clients[Client_Code],0)),"")</f>
        <v>SADIA</v>
      </c>
      <c r="C2164" s="3">
        <v>40</v>
      </c>
      <c r="D2164" s="3" t="s">
        <v>38</v>
      </c>
      <c r="E2164" s="3">
        <v>10</v>
      </c>
      <c r="F2164" s="12">
        <v>15179525</v>
      </c>
    </row>
    <row r="2165" spans="1:6" x14ac:dyDescent="0.25">
      <c r="A2165" s="3" t="s">
        <v>32</v>
      </c>
      <c r="B2165" s="3" t="str">
        <f>IFERROR(INDEX(Clients[Client_Name],MATCH(Table2[[#This Row],[Client_Code]],Clients[Client_Code],0)),"")</f>
        <v>SADIA</v>
      </c>
      <c r="C2165" s="3">
        <v>40</v>
      </c>
      <c r="D2165" s="3" t="s">
        <v>38</v>
      </c>
      <c r="E2165" s="3">
        <v>11</v>
      </c>
      <c r="F2165" s="12">
        <v>12011404</v>
      </c>
    </row>
    <row r="2166" spans="1:6" x14ac:dyDescent="0.25">
      <c r="A2166" s="3" t="s">
        <v>32</v>
      </c>
      <c r="B2166" s="3" t="str">
        <f>IFERROR(INDEX(Clients[Client_Name],MATCH(Table2[[#This Row],[Client_Code]],Clients[Client_Code],0)),"")</f>
        <v>SADIA</v>
      </c>
      <c r="C2166" s="3">
        <v>40</v>
      </c>
      <c r="D2166" s="3" t="s">
        <v>38</v>
      </c>
      <c r="E2166" s="3">
        <v>12</v>
      </c>
      <c r="F2166" s="12">
        <v>10469895</v>
      </c>
    </row>
    <row r="2167" spans="1:6" x14ac:dyDescent="0.25">
      <c r="A2167" s="3" t="s">
        <v>62</v>
      </c>
      <c r="B2167" s="3" t="str">
        <f>IFERROR(INDEX(Clients[Client_Name],MATCH(Table2[[#This Row],[Client_Code]],Clients[Client_Code],0)),"")</f>
        <v>LO VALLEDOR</v>
      </c>
      <c r="C2167" s="3">
        <v>1054</v>
      </c>
      <c r="D2167" s="3" t="s">
        <v>38</v>
      </c>
      <c r="E2167" s="3">
        <v>5</v>
      </c>
      <c r="F2167" s="12">
        <v>118527</v>
      </c>
    </row>
    <row r="2168" spans="1:6" x14ac:dyDescent="0.25">
      <c r="A2168" s="3" t="s">
        <v>62</v>
      </c>
      <c r="B2168" s="3" t="str">
        <f>IFERROR(INDEX(Clients[Client_Name],MATCH(Table2[[#This Row],[Client_Code]],Clients[Client_Code],0)),"")</f>
        <v>LO VALLEDOR</v>
      </c>
      <c r="C2168" s="3">
        <v>1054</v>
      </c>
      <c r="D2168" s="3" t="s">
        <v>38</v>
      </c>
      <c r="E2168" s="3">
        <v>5</v>
      </c>
      <c r="F2168" s="12">
        <v>1211145</v>
      </c>
    </row>
    <row r="2169" spans="1:6" x14ac:dyDescent="0.25">
      <c r="A2169" s="3" t="s">
        <v>62</v>
      </c>
      <c r="B2169" s="3" t="str">
        <f>IFERROR(INDEX(Clients[Client_Name],MATCH(Table2[[#This Row],[Client_Code]],Clients[Client_Code],0)),"")</f>
        <v>LO VALLEDOR</v>
      </c>
      <c r="C2169" s="3">
        <v>1054</v>
      </c>
      <c r="D2169" s="3" t="s">
        <v>148</v>
      </c>
      <c r="E2169" s="3">
        <v>5</v>
      </c>
      <c r="F2169" s="12">
        <v>8532884</v>
      </c>
    </row>
    <row r="2170" spans="1:6" x14ac:dyDescent="0.25">
      <c r="A2170" s="3" t="s">
        <v>62</v>
      </c>
      <c r="B2170" s="3" t="str">
        <f>IFERROR(INDEX(Clients[Client_Name],MATCH(Table2[[#This Row],[Client_Code]],Clients[Client_Code],0)),"")</f>
        <v>LO VALLEDOR</v>
      </c>
      <c r="C2170" s="3">
        <v>1054</v>
      </c>
      <c r="D2170" s="3" t="s">
        <v>37</v>
      </c>
      <c r="E2170" s="3">
        <v>5</v>
      </c>
      <c r="F2170" s="12">
        <v>379682</v>
      </c>
    </row>
    <row r="2171" spans="1:6" x14ac:dyDescent="0.25">
      <c r="A2171" s="3" t="s">
        <v>62</v>
      </c>
      <c r="B2171" s="3" t="str">
        <f>IFERROR(INDEX(Clients[Client_Name],MATCH(Table2[[#This Row],[Client_Code]],Clients[Client_Code],0)),"")</f>
        <v>LO VALLEDOR</v>
      </c>
      <c r="C2171" s="3">
        <v>1054</v>
      </c>
      <c r="D2171" s="3" t="s">
        <v>37</v>
      </c>
      <c r="E2171" s="3">
        <v>5</v>
      </c>
      <c r="F2171" s="12">
        <v>427684</v>
      </c>
    </row>
    <row r="2172" spans="1:6" x14ac:dyDescent="0.25">
      <c r="A2172" s="3" t="s">
        <v>62</v>
      </c>
      <c r="B2172" s="3" t="str">
        <f>IFERROR(INDEX(Clients[Client_Name],MATCH(Table2[[#This Row],[Client_Code]],Clients[Client_Code],0)),"")</f>
        <v>LO VALLEDOR</v>
      </c>
      <c r="C2172" s="3">
        <v>1054</v>
      </c>
      <c r="D2172" s="3" t="s">
        <v>37</v>
      </c>
      <c r="E2172" s="3">
        <v>5</v>
      </c>
      <c r="F2172" s="12">
        <v>1215560</v>
      </c>
    </row>
    <row r="2173" spans="1:6" x14ac:dyDescent="0.25">
      <c r="A2173" s="3" t="s">
        <v>62</v>
      </c>
      <c r="B2173" s="3" t="str">
        <f>IFERROR(INDEX(Clients[Client_Name],MATCH(Table2[[#This Row],[Client_Code]],Clients[Client_Code],0)),"")</f>
        <v>LO VALLEDOR</v>
      </c>
      <c r="C2173" s="3">
        <v>1054</v>
      </c>
      <c r="D2173" s="3" t="s">
        <v>38</v>
      </c>
      <c r="E2173" s="3">
        <v>5</v>
      </c>
      <c r="F2173" s="12">
        <v>1100942</v>
      </c>
    </row>
    <row r="2174" spans="1:6" x14ac:dyDescent="0.25">
      <c r="A2174" s="3" t="s">
        <v>32</v>
      </c>
      <c r="B2174" s="3" t="str">
        <f>IFERROR(INDEX(Clients[Client_Name],MATCH(Table2[[#This Row],[Client_Code]],Clients[Client_Code],0)),"")</f>
        <v>SOPRAVAL</v>
      </c>
      <c r="C2174" s="3">
        <v>8</v>
      </c>
      <c r="D2174" s="3" t="s">
        <v>37</v>
      </c>
      <c r="E2174" s="3">
        <v>9</v>
      </c>
      <c r="F2174" s="12">
        <v>1684240</v>
      </c>
    </row>
    <row r="2175" spans="1:6" x14ac:dyDescent="0.25">
      <c r="A2175" s="3" t="s">
        <v>32</v>
      </c>
      <c r="B2175" s="3" t="str">
        <f>IFERROR(INDEX(Clients[Client_Name],MATCH(Table2[[#This Row],[Client_Code]],Clients[Client_Code],0)),"")</f>
        <v>RAPA NUI</v>
      </c>
      <c r="C2175" s="3">
        <v>1047</v>
      </c>
      <c r="D2175" s="3" t="s">
        <v>38</v>
      </c>
      <c r="E2175" s="3">
        <v>8</v>
      </c>
      <c r="F2175" s="12">
        <v>326697</v>
      </c>
    </row>
    <row r="2176" spans="1:6" x14ac:dyDescent="0.25">
      <c r="A2176" s="3" t="s">
        <v>62</v>
      </c>
      <c r="B2176" s="3" t="str">
        <f>IFERROR(INDEX(Clients[Client_Name],MATCH(Table2[[#This Row],[Client_Code]],Clients[Client_Code],0)),"")</f>
        <v>LO VALLEDOR</v>
      </c>
      <c r="C2176" s="3">
        <v>1054</v>
      </c>
      <c r="D2176" s="3" t="s">
        <v>149</v>
      </c>
      <c r="E2176" s="3">
        <v>6</v>
      </c>
      <c r="F2176" s="12">
        <v>25135475</v>
      </c>
    </row>
    <row r="2177" spans="1:6" x14ac:dyDescent="0.25">
      <c r="A2177" s="3" t="s">
        <v>32</v>
      </c>
      <c r="B2177" s="3" t="str">
        <f>IFERROR(INDEX(Clients[Client_Name],MATCH(Table2[[#This Row],[Client_Code]],Clients[Client_Code],0)),"")</f>
        <v>INNOVACION ALIMENTARIA</v>
      </c>
      <c r="C2177" s="3">
        <v>50</v>
      </c>
      <c r="D2177" s="3" t="s">
        <v>38</v>
      </c>
      <c r="E2177" s="3">
        <v>8</v>
      </c>
      <c r="F2177" s="12">
        <v>42507</v>
      </c>
    </row>
    <row r="2178" spans="1:6" x14ac:dyDescent="0.25">
      <c r="A2178" s="3" t="s">
        <v>62</v>
      </c>
      <c r="B2178" s="3" t="str">
        <f>IFERROR(INDEX(Clients[Client_Name],MATCH(Table2[[#This Row],[Client_Code]],Clients[Client_Code],0)),"")</f>
        <v>LO VALLEDOR</v>
      </c>
      <c r="C2178" s="3">
        <v>1054</v>
      </c>
      <c r="D2178" s="3" t="s">
        <v>37</v>
      </c>
      <c r="E2178" s="3">
        <v>6</v>
      </c>
      <c r="F2178" s="12">
        <v>7507593</v>
      </c>
    </row>
    <row r="2179" spans="1:6" x14ac:dyDescent="0.25">
      <c r="A2179" s="3" t="s">
        <v>62</v>
      </c>
      <c r="B2179" s="3" t="str">
        <f>IFERROR(INDEX(Clients[Client_Name],MATCH(Table2[[#This Row],[Client_Code]],Clients[Client_Code],0)),"")</f>
        <v>LO VALLEDOR</v>
      </c>
      <c r="C2179" s="3">
        <v>1054</v>
      </c>
      <c r="D2179" s="3" t="s">
        <v>38</v>
      </c>
      <c r="E2179" s="3">
        <v>6</v>
      </c>
      <c r="F2179" s="12">
        <v>729559</v>
      </c>
    </row>
    <row r="2180" spans="1:6" x14ac:dyDescent="0.25">
      <c r="A2180" s="3" t="s">
        <v>32</v>
      </c>
      <c r="B2180" s="3" t="str">
        <f>IFERROR(INDEX(Clients[Client_Name],MATCH(Table2[[#This Row],[Client_Code]],Clients[Client_Code],0)),"")</f>
        <v>SUSARON</v>
      </c>
      <c r="C2180" s="3">
        <v>43</v>
      </c>
      <c r="D2180" s="3" t="s">
        <v>38</v>
      </c>
      <c r="E2180" s="3">
        <v>1</v>
      </c>
      <c r="F2180" s="12">
        <v>65479</v>
      </c>
    </row>
    <row r="2181" spans="1:6" x14ac:dyDescent="0.25">
      <c r="A2181" s="3" t="s">
        <v>32</v>
      </c>
      <c r="B2181" s="3" t="str">
        <f>IFERROR(INDEX(Clients[Client_Name],MATCH(Table2[[#This Row],[Client_Code]],Clients[Client_Code],0)),"")</f>
        <v>SUSARON</v>
      </c>
      <c r="C2181" s="3">
        <v>43</v>
      </c>
      <c r="D2181" s="3" t="s">
        <v>38</v>
      </c>
      <c r="E2181" s="3">
        <v>2</v>
      </c>
      <c r="F2181" s="12">
        <v>100905</v>
      </c>
    </row>
    <row r="2182" spans="1:6" x14ac:dyDescent="0.25">
      <c r="A2182" s="3" t="s">
        <v>32</v>
      </c>
      <c r="B2182" s="3" t="str">
        <f>IFERROR(INDEX(Clients[Client_Name],MATCH(Table2[[#This Row],[Client_Code]],Clients[Client_Code],0)),"")</f>
        <v>SUSARON</v>
      </c>
      <c r="C2182" s="3">
        <v>43</v>
      </c>
      <c r="D2182" s="3" t="s">
        <v>38</v>
      </c>
      <c r="E2182" s="3">
        <v>3</v>
      </c>
      <c r="F2182" s="12">
        <v>11742</v>
      </c>
    </row>
    <row r="2183" spans="1:6" x14ac:dyDescent="0.25">
      <c r="A2183" s="3" t="s">
        <v>32</v>
      </c>
      <c r="B2183" s="3" t="str">
        <f>IFERROR(INDEX(Clients[Client_Name],MATCH(Table2[[#This Row],[Client_Code]],Clients[Client_Code],0)),"")</f>
        <v>SUSARON</v>
      </c>
      <c r="C2183" s="3">
        <v>43</v>
      </c>
      <c r="D2183" s="3" t="s">
        <v>38</v>
      </c>
      <c r="E2183" s="3">
        <v>4</v>
      </c>
      <c r="F2183" s="12">
        <v>19218</v>
      </c>
    </row>
    <row r="2184" spans="1:6" x14ac:dyDescent="0.25">
      <c r="A2184" s="3" t="s">
        <v>32</v>
      </c>
      <c r="B2184" s="3" t="str">
        <f>IFERROR(INDEX(Clients[Client_Name],MATCH(Table2[[#This Row],[Client_Code]],Clients[Client_Code],0)),"")</f>
        <v>SUSARON</v>
      </c>
      <c r="C2184" s="3">
        <v>43</v>
      </c>
      <c r="D2184" s="3" t="s">
        <v>38</v>
      </c>
      <c r="E2184" s="3">
        <v>5</v>
      </c>
      <c r="F2184" s="12">
        <v>128244</v>
      </c>
    </row>
    <row r="2185" spans="1:6" x14ac:dyDescent="0.25">
      <c r="A2185" s="3" t="s">
        <v>32</v>
      </c>
      <c r="B2185" s="3" t="str">
        <f>IFERROR(INDEX(Clients[Client_Name],MATCH(Table2[[#This Row],[Client_Code]],Clients[Client_Code],0)),"")</f>
        <v>SUSARON</v>
      </c>
      <c r="C2185" s="3">
        <v>43</v>
      </c>
      <c r="D2185" s="3" t="s">
        <v>38</v>
      </c>
      <c r="E2185" s="3">
        <v>6</v>
      </c>
      <c r="F2185" s="12">
        <v>319605</v>
      </c>
    </row>
    <row r="2186" spans="1:6" x14ac:dyDescent="0.25">
      <c r="A2186" s="3" t="s">
        <v>32</v>
      </c>
      <c r="B2186" s="3" t="str">
        <f>IFERROR(INDEX(Clients[Client_Name],MATCH(Table2[[#This Row],[Client_Code]],Clients[Client_Code],0)),"")</f>
        <v>SUSARON</v>
      </c>
      <c r="C2186" s="3">
        <v>43</v>
      </c>
      <c r="D2186" s="3" t="s">
        <v>38</v>
      </c>
      <c r="E2186" s="3">
        <v>7</v>
      </c>
      <c r="F2186" s="12">
        <v>694664</v>
      </c>
    </row>
    <row r="2187" spans="1:6" x14ac:dyDescent="0.25">
      <c r="A2187" s="3" t="s">
        <v>32</v>
      </c>
      <c r="B2187" s="3" t="str">
        <f>IFERROR(INDEX(Clients[Client_Name],MATCH(Table2[[#This Row],[Client_Code]],Clients[Client_Code],0)),"")</f>
        <v>SUSARON</v>
      </c>
      <c r="C2187" s="3">
        <v>43</v>
      </c>
      <c r="D2187" s="3" t="s">
        <v>38</v>
      </c>
      <c r="E2187" s="3">
        <v>8</v>
      </c>
      <c r="F2187" s="12">
        <v>49748</v>
      </c>
    </row>
    <row r="2188" spans="1:6" x14ac:dyDescent="0.25">
      <c r="A2188" s="3" t="s">
        <v>32</v>
      </c>
      <c r="B2188" s="3" t="str">
        <f>IFERROR(INDEX(Clients[Client_Name],MATCH(Table2[[#This Row],[Client_Code]],Clients[Client_Code],0)),"")</f>
        <v>SUSARON</v>
      </c>
      <c r="C2188" s="3">
        <v>43</v>
      </c>
      <c r="D2188" s="3" t="s">
        <v>38</v>
      </c>
      <c r="E2188" s="3">
        <v>9</v>
      </c>
      <c r="F2188" s="12">
        <v>426622</v>
      </c>
    </row>
    <row r="2189" spans="1:6" x14ac:dyDescent="0.25">
      <c r="A2189" s="3" t="s">
        <v>32</v>
      </c>
      <c r="B2189" s="3" t="str">
        <f>IFERROR(INDEX(Clients[Client_Name],MATCH(Table2[[#This Row],[Client_Code]],Clients[Client_Code],0)),"")</f>
        <v>SUSARON</v>
      </c>
      <c r="C2189" s="3">
        <v>43</v>
      </c>
      <c r="D2189" s="3" t="s">
        <v>38</v>
      </c>
      <c r="E2189" s="3">
        <v>10</v>
      </c>
      <c r="F2189" s="12">
        <v>12378</v>
      </c>
    </row>
    <row r="2190" spans="1:6" x14ac:dyDescent="0.25">
      <c r="A2190" s="3" t="s">
        <v>32</v>
      </c>
      <c r="B2190" s="3" t="str">
        <f>IFERROR(INDEX(Clients[Client_Name],MATCH(Table2[[#This Row],[Client_Code]],Clients[Client_Code],0)),"")</f>
        <v>SUSARON</v>
      </c>
      <c r="C2190" s="3">
        <v>43</v>
      </c>
      <c r="D2190" s="3" t="s">
        <v>38</v>
      </c>
      <c r="E2190" s="3">
        <v>11</v>
      </c>
      <c r="F2190" s="12">
        <v>352864</v>
      </c>
    </row>
    <row r="2191" spans="1:6" x14ac:dyDescent="0.25">
      <c r="A2191" s="3" t="s">
        <v>32</v>
      </c>
      <c r="B2191" s="3" t="str">
        <f>IFERROR(INDEX(Clients[Client_Name],MATCH(Table2[[#This Row],[Client_Code]],Clients[Client_Code],0)),"")</f>
        <v>SUSARON</v>
      </c>
      <c r="C2191" s="3">
        <v>43</v>
      </c>
      <c r="D2191" s="3" t="s">
        <v>38</v>
      </c>
      <c r="E2191" s="3">
        <v>12</v>
      </c>
      <c r="F2191" s="12">
        <v>593122</v>
      </c>
    </row>
    <row r="2192" spans="1:6" x14ac:dyDescent="0.25">
      <c r="A2192" s="3" t="s">
        <v>32</v>
      </c>
      <c r="B2192" s="3" t="str">
        <f>IFERROR(INDEX(Clients[Client_Name],MATCH(Table2[[#This Row],[Client_Code]],Clients[Client_Code],0)),"")</f>
        <v>TECNOLOGIA Y ALIMENTOS</v>
      </c>
      <c r="C2192" s="3">
        <v>2</v>
      </c>
      <c r="D2192" s="3" t="s">
        <v>38</v>
      </c>
      <c r="E2192" s="3">
        <v>1</v>
      </c>
      <c r="F2192" s="12">
        <v>0</v>
      </c>
    </row>
    <row r="2193" spans="1:6" x14ac:dyDescent="0.25">
      <c r="A2193" s="3" t="s">
        <v>32</v>
      </c>
      <c r="B2193" s="3" t="str">
        <f>IFERROR(INDEX(Clients[Client_Name],MATCH(Table2[[#This Row],[Client_Code]],Clients[Client_Code],0)),"")</f>
        <v>TECNOLOGIA Y ALIMENTOS</v>
      </c>
      <c r="C2193" s="3">
        <v>2</v>
      </c>
      <c r="D2193" s="3" t="s">
        <v>38</v>
      </c>
      <c r="E2193" s="3">
        <v>2</v>
      </c>
      <c r="F2193" s="12">
        <v>0</v>
      </c>
    </row>
    <row r="2194" spans="1:6" x14ac:dyDescent="0.25">
      <c r="A2194" s="3" t="s">
        <v>32</v>
      </c>
      <c r="B2194" s="3" t="str">
        <f>IFERROR(INDEX(Clients[Client_Name],MATCH(Table2[[#This Row],[Client_Code]],Clients[Client_Code],0)),"")</f>
        <v>TECNOLOGIA Y ALIMENTOS</v>
      </c>
      <c r="C2194" s="3">
        <v>2</v>
      </c>
      <c r="D2194" s="3" t="s">
        <v>38</v>
      </c>
      <c r="E2194" s="3">
        <v>3</v>
      </c>
      <c r="F2194" s="12">
        <v>0</v>
      </c>
    </row>
    <row r="2195" spans="1:6" x14ac:dyDescent="0.25">
      <c r="A2195" s="3" t="s">
        <v>32</v>
      </c>
      <c r="B2195" s="3" t="str">
        <f>IFERROR(INDEX(Clients[Client_Name],MATCH(Table2[[#This Row],[Client_Code]],Clients[Client_Code],0)),"")</f>
        <v>TECNOLOGIA Y ALIMENTOS</v>
      </c>
      <c r="C2195" s="3">
        <v>2</v>
      </c>
      <c r="D2195" s="3" t="s">
        <v>38</v>
      </c>
      <c r="E2195" s="3">
        <v>4</v>
      </c>
      <c r="F2195" s="12">
        <v>0</v>
      </c>
    </row>
    <row r="2196" spans="1:6" x14ac:dyDescent="0.25">
      <c r="A2196" s="3" t="s">
        <v>32</v>
      </c>
      <c r="B2196" s="3" t="str">
        <f>IFERROR(INDEX(Clients[Client_Name],MATCH(Table2[[#This Row],[Client_Code]],Clients[Client_Code],0)),"")</f>
        <v>TECNOLOGIA Y ALIMENTOS</v>
      </c>
      <c r="C2196" s="3">
        <v>2</v>
      </c>
      <c r="D2196" s="3" t="s">
        <v>38</v>
      </c>
      <c r="E2196" s="3">
        <v>5</v>
      </c>
      <c r="F2196" s="12">
        <v>0</v>
      </c>
    </row>
    <row r="2197" spans="1:6" x14ac:dyDescent="0.25">
      <c r="A2197" s="3" t="s">
        <v>32</v>
      </c>
      <c r="B2197" s="3" t="str">
        <f>IFERROR(INDEX(Clients[Client_Name],MATCH(Table2[[#This Row],[Client_Code]],Clients[Client_Code],0)),"")</f>
        <v>TECNOLOGIA Y ALIMENTOS</v>
      </c>
      <c r="C2197" s="3">
        <v>2</v>
      </c>
      <c r="D2197" s="3" t="s">
        <v>38</v>
      </c>
      <c r="E2197" s="3">
        <v>6</v>
      </c>
      <c r="F2197" s="12">
        <v>0</v>
      </c>
    </row>
    <row r="2198" spans="1:6" x14ac:dyDescent="0.25">
      <c r="A2198" s="3" t="s">
        <v>32</v>
      </c>
      <c r="B2198" s="3" t="str">
        <f>IFERROR(INDEX(Clients[Client_Name],MATCH(Table2[[#This Row],[Client_Code]],Clients[Client_Code],0)),"")</f>
        <v>TECNOLOGIA Y ALIMENTOS</v>
      </c>
      <c r="C2198" s="3">
        <v>2</v>
      </c>
      <c r="D2198" s="3" t="s">
        <v>38</v>
      </c>
      <c r="E2198" s="3">
        <v>7</v>
      </c>
      <c r="F2198" s="12">
        <v>0</v>
      </c>
    </row>
    <row r="2199" spans="1:6" x14ac:dyDescent="0.25">
      <c r="A2199" s="3" t="s">
        <v>32</v>
      </c>
      <c r="B2199" s="3" t="str">
        <f>IFERROR(INDEX(Clients[Client_Name],MATCH(Table2[[#This Row],[Client_Code]],Clients[Client_Code],0)),"")</f>
        <v>TECNOLOGIA Y ALIMENTOS</v>
      </c>
      <c r="C2199" s="3">
        <v>2</v>
      </c>
      <c r="D2199" s="3" t="s">
        <v>38</v>
      </c>
      <c r="E2199" s="3">
        <v>8</v>
      </c>
      <c r="F2199" s="12">
        <v>0</v>
      </c>
    </row>
    <row r="2200" spans="1:6" x14ac:dyDescent="0.25">
      <c r="A2200" s="3" t="s">
        <v>32</v>
      </c>
      <c r="B2200" s="3" t="str">
        <f>IFERROR(INDEX(Clients[Client_Name],MATCH(Table2[[#This Row],[Client_Code]],Clients[Client_Code],0)),"")</f>
        <v>TECNOLOGIA Y ALIMENTOS</v>
      </c>
      <c r="C2200" s="3">
        <v>2</v>
      </c>
      <c r="D2200" s="3" t="s">
        <v>38</v>
      </c>
      <c r="E2200" s="3">
        <v>10</v>
      </c>
      <c r="F2200" s="12">
        <v>0</v>
      </c>
    </row>
    <row r="2201" spans="1:6" x14ac:dyDescent="0.25">
      <c r="A2201" s="3" t="s">
        <v>32</v>
      </c>
      <c r="B2201" s="3" t="str">
        <f>IFERROR(INDEX(Clients[Client_Name],MATCH(Table2[[#This Row],[Client_Code]],Clients[Client_Code],0)),"")</f>
        <v>TECNOLOGIA Y ALIMENTOS</v>
      </c>
      <c r="C2201" s="3">
        <v>2</v>
      </c>
      <c r="D2201" s="3" t="s">
        <v>38</v>
      </c>
      <c r="E2201" s="3">
        <v>11</v>
      </c>
      <c r="F2201" s="12">
        <v>0</v>
      </c>
    </row>
    <row r="2202" spans="1:6" x14ac:dyDescent="0.25">
      <c r="A2202" s="3" t="s">
        <v>32</v>
      </c>
      <c r="B2202" s="3" t="str">
        <f>IFERROR(INDEX(Clients[Client_Name],MATCH(Table2[[#This Row],[Client_Code]],Clients[Client_Code],0)),"")</f>
        <v>TECNOLOGIA Y ALIMENTOS</v>
      </c>
      <c r="C2202" s="3">
        <v>2</v>
      </c>
      <c r="D2202" s="3" t="s">
        <v>38</v>
      </c>
      <c r="E2202" s="3">
        <v>12</v>
      </c>
      <c r="F2202" s="12">
        <v>0</v>
      </c>
    </row>
    <row r="2203" spans="1:6" x14ac:dyDescent="0.25">
      <c r="A2203" s="3" t="s">
        <v>32</v>
      </c>
      <c r="B2203" s="3" t="str">
        <f>IFERROR(INDEX(Clients[Client_Name],MATCH(Table2[[#This Row],[Client_Code]],Clients[Client_Code],0)),"")</f>
        <v>TOTTUS</v>
      </c>
      <c r="C2203" s="3">
        <v>44</v>
      </c>
      <c r="D2203" s="3" t="s">
        <v>38</v>
      </c>
      <c r="E2203" s="3">
        <v>1</v>
      </c>
      <c r="F2203" s="12">
        <v>1003761</v>
      </c>
    </row>
    <row r="2204" spans="1:6" x14ac:dyDescent="0.25">
      <c r="A2204" s="3" t="s">
        <v>32</v>
      </c>
      <c r="B2204" s="3" t="str">
        <f>IFERROR(INDEX(Clients[Client_Name],MATCH(Table2[[#This Row],[Client_Code]],Clients[Client_Code],0)),"")</f>
        <v>TOTTUS</v>
      </c>
      <c r="C2204" s="3">
        <v>44</v>
      </c>
      <c r="D2204" s="3" t="s">
        <v>38</v>
      </c>
      <c r="E2204" s="3">
        <v>2</v>
      </c>
      <c r="F2204" s="12">
        <v>1007209</v>
      </c>
    </row>
    <row r="2205" spans="1:6" x14ac:dyDescent="0.25">
      <c r="A2205" s="3" t="s">
        <v>32</v>
      </c>
      <c r="B2205" s="3" t="str">
        <f>IFERROR(INDEX(Clients[Client_Name],MATCH(Table2[[#This Row],[Client_Code]],Clients[Client_Code],0)),"")</f>
        <v>TOTTUS</v>
      </c>
      <c r="C2205" s="3">
        <v>44</v>
      </c>
      <c r="D2205" s="3" t="s">
        <v>38</v>
      </c>
      <c r="E2205" s="3">
        <v>3</v>
      </c>
      <c r="F2205" s="12">
        <v>1012834</v>
      </c>
    </row>
    <row r="2206" spans="1:6" x14ac:dyDescent="0.25">
      <c r="A2206" s="3" t="s">
        <v>32</v>
      </c>
      <c r="B2206" s="3" t="str">
        <f>IFERROR(INDEX(Clients[Client_Name],MATCH(Table2[[#This Row],[Client_Code]],Clients[Client_Code],0)),"")</f>
        <v>TOTTUS</v>
      </c>
      <c r="C2206" s="3">
        <v>44</v>
      </c>
      <c r="D2206" s="3" t="s">
        <v>38</v>
      </c>
      <c r="E2206" s="3">
        <v>4</v>
      </c>
      <c r="F2206" s="12">
        <v>1016607</v>
      </c>
    </row>
    <row r="2207" spans="1:6" x14ac:dyDescent="0.25">
      <c r="A2207" s="3" t="s">
        <v>32</v>
      </c>
      <c r="B2207" s="3" t="str">
        <f>IFERROR(INDEX(Clients[Client_Name],MATCH(Table2[[#This Row],[Client_Code]],Clients[Client_Code],0)),"")</f>
        <v>TOTTUS</v>
      </c>
      <c r="C2207" s="3">
        <v>44</v>
      </c>
      <c r="D2207" s="3" t="s">
        <v>38</v>
      </c>
      <c r="E2207" s="3">
        <v>5</v>
      </c>
      <c r="F2207" s="12">
        <v>1020079</v>
      </c>
    </row>
    <row r="2208" spans="1:6" x14ac:dyDescent="0.25">
      <c r="A2208" s="3" t="s">
        <v>32</v>
      </c>
      <c r="B2208" s="3" t="str">
        <f>IFERROR(INDEX(Clients[Client_Name],MATCH(Table2[[#This Row],[Client_Code]],Clients[Client_Code],0)),"")</f>
        <v>TOTTUS</v>
      </c>
      <c r="C2208" s="3">
        <v>44</v>
      </c>
      <c r="D2208" s="3" t="s">
        <v>38</v>
      </c>
      <c r="E2208" s="3">
        <v>6</v>
      </c>
      <c r="F2208" s="12">
        <v>1027674</v>
      </c>
    </row>
    <row r="2209" spans="1:6" x14ac:dyDescent="0.25">
      <c r="A2209" s="3" t="s">
        <v>32</v>
      </c>
      <c r="B2209" s="3" t="str">
        <f>IFERROR(INDEX(Clients[Client_Name],MATCH(Table2[[#This Row],[Client_Code]],Clients[Client_Code],0)),"")</f>
        <v>TOTTUS</v>
      </c>
      <c r="C2209" s="3">
        <v>44</v>
      </c>
      <c r="D2209" s="3" t="s">
        <v>38</v>
      </c>
      <c r="E2209" s="3">
        <v>7</v>
      </c>
      <c r="F2209" s="12">
        <v>1027084</v>
      </c>
    </row>
    <row r="2210" spans="1:6" x14ac:dyDescent="0.25">
      <c r="A2210" s="3" t="s">
        <v>32</v>
      </c>
      <c r="B2210" s="3" t="str">
        <f>IFERROR(INDEX(Clients[Client_Name],MATCH(Table2[[#This Row],[Client_Code]],Clients[Client_Code],0)),"")</f>
        <v>TOTTUS</v>
      </c>
      <c r="C2210" s="3">
        <v>44</v>
      </c>
      <c r="D2210" s="3" t="s">
        <v>38</v>
      </c>
      <c r="E2210" s="3">
        <v>8</v>
      </c>
      <c r="F2210" s="12">
        <v>1028273</v>
      </c>
    </row>
    <row r="2211" spans="1:6" x14ac:dyDescent="0.25">
      <c r="A2211" s="3" t="s">
        <v>32</v>
      </c>
      <c r="B2211" s="3" t="str">
        <f>IFERROR(INDEX(Clients[Client_Name],MATCH(Table2[[#This Row],[Client_Code]],Clients[Client_Code],0)),"")</f>
        <v>TOTTUS</v>
      </c>
      <c r="C2211" s="3">
        <v>44</v>
      </c>
      <c r="D2211" s="3" t="s">
        <v>38</v>
      </c>
      <c r="E2211" s="3">
        <v>9</v>
      </c>
      <c r="F2211" s="12">
        <v>1042911</v>
      </c>
    </row>
    <row r="2212" spans="1:6" x14ac:dyDescent="0.25">
      <c r="A2212" s="3" t="s">
        <v>32</v>
      </c>
      <c r="B2212" s="3" t="str">
        <f>IFERROR(INDEX(Clients[Client_Name],MATCH(Table2[[#This Row],[Client_Code]],Clients[Client_Code],0)),"")</f>
        <v>TOTTUS</v>
      </c>
      <c r="C2212" s="3">
        <v>44</v>
      </c>
      <c r="D2212" s="3" t="s">
        <v>38</v>
      </c>
      <c r="E2212" s="3">
        <v>10</v>
      </c>
      <c r="F2212" s="12">
        <v>1055355</v>
      </c>
    </row>
    <row r="2213" spans="1:6" x14ac:dyDescent="0.25">
      <c r="A2213" s="3" t="s">
        <v>32</v>
      </c>
      <c r="B2213" s="3" t="str">
        <f>IFERROR(INDEX(Clients[Client_Name],MATCH(Table2[[#This Row],[Client_Code]],Clients[Client_Code],0)),"")</f>
        <v>TOTTUS</v>
      </c>
      <c r="C2213" s="3">
        <v>44</v>
      </c>
      <c r="D2213" s="3" t="s">
        <v>38</v>
      </c>
      <c r="E2213" s="3">
        <v>11</v>
      </c>
      <c r="F2213" s="12">
        <v>1058221</v>
      </c>
    </row>
    <row r="2214" spans="1:6" x14ac:dyDescent="0.25">
      <c r="A2214" s="3" t="s">
        <v>32</v>
      </c>
      <c r="B2214" s="3" t="str">
        <f>IFERROR(INDEX(Clients[Client_Name],MATCH(Table2[[#This Row],[Client_Code]],Clients[Client_Code],0)),"")</f>
        <v>TOTTUS</v>
      </c>
      <c r="C2214" s="3">
        <v>44</v>
      </c>
      <c r="D2214" s="3" t="s">
        <v>38</v>
      </c>
      <c r="E2214" s="3">
        <v>12</v>
      </c>
      <c r="F2214" s="12">
        <v>1070776</v>
      </c>
    </row>
    <row r="2215" spans="1:6" x14ac:dyDescent="0.25">
      <c r="A2215" s="3" t="s">
        <v>32</v>
      </c>
      <c r="B2215" s="3" t="str">
        <f>IFERROR(INDEX(Clients[Client_Name],MATCH(Table2[[#This Row],[Client_Code]],Clients[Client_Code],0)),"")</f>
        <v>TRENDY</v>
      </c>
      <c r="C2215" s="3">
        <v>45</v>
      </c>
      <c r="D2215" s="3" t="s">
        <v>38</v>
      </c>
      <c r="E2215" s="3">
        <v>1</v>
      </c>
      <c r="F2215" s="12">
        <v>8486208</v>
      </c>
    </row>
    <row r="2216" spans="1:6" x14ac:dyDescent="0.25">
      <c r="A2216" s="3" t="s">
        <v>32</v>
      </c>
      <c r="B2216" s="3" t="str">
        <f>IFERROR(INDEX(Clients[Client_Name],MATCH(Table2[[#This Row],[Client_Code]],Clients[Client_Code],0)),"")</f>
        <v>TRENDY</v>
      </c>
      <c r="C2216" s="3">
        <v>45</v>
      </c>
      <c r="D2216" s="3" t="s">
        <v>38</v>
      </c>
      <c r="E2216" s="3">
        <v>2</v>
      </c>
      <c r="F2216" s="12">
        <v>6009232</v>
      </c>
    </row>
    <row r="2217" spans="1:6" x14ac:dyDescent="0.25">
      <c r="A2217" s="3" t="s">
        <v>32</v>
      </c>
      <c r="B2217" s="3" t="str">
        <f>IFERROR(INDEX(Clients[Client_Name],MATCH(Table2[[#This Row],[Client_Code]],Clients[Client_Code],0)),"")</f>
        <v>TRENDY</v>
      </c>
      <c r="C2217" s="3">
        <v>45</v>
      </c>
      <c r="D2217" s="3" t="s">
        <v>38</v>
      </c>
      <c r="E2217" s="3">
        <v>3</v>
      </c>
      <c r="F2217" s="12">
        <v>5376309</v>
      </c>
    </row>
    <row r="2218" spans="1:6" x14ac:dyDescent="0.25">
      <c r="A2218" s="3" t="s">
        <v>32</v>
      </c>
      <c r="B2218" s="3" t="str">
        <f>IFERROR(INDEX(Clients[Client_Name],MATCH(Table2[[#This Row],[Client_Code]],Clients[Client_Code],0)),"")</f>
        <v>TRENDY</v>
      </c>
      <c r="C2218" s="3">
        <v>45</v>
      </c>
      <c r="D2218" s="3" t="s">
        <v>38</v>
      </c>
      <c r="E2218" s="3">
        <v>4</v>
      </c>
      <c r="F2218" s="12">
        <v>2017636</v>
      </c>
    </row>
    <row r="2219" spans="1:6" x14ac:dyDescent="0.25">
      <c r="A2219" s="3" t="s">
        <v>32</v>
      </c>
      <c r="B2219" s="3" t="str">
        <f>IFERROR(INDEX(Clients[Client_Name],MATCH(Table2[[#This Row],[Client_Code]],Clients[Client_Code],0)),"")</f>
        <v>TRENDY</v>
      </c>
      <c r="C2219" s="3">
        <v>45</v>
      </c>
      <c r="D2219" s="3" t="s">
        <v>38</v>
      </c>
      <c r="E2219" s="3">
        <v>5</v>
      </c>
      <c r="F2219" s="12">
        <v>0</v>
      </c>
    </row>
    <row r="2220" spans="1:6" x14ac:dyDescent="0.25">
      <c r="A2220" s="3" t="s">
        <v>32</v>
      </c>
      <c r="B2220" s="3" t="str">
        <f>IFERROR(INDEX(Clients[Client_Name],MATCH(Table2[[#This Row],[Client_Code]],Clients[Client_Code],0)),"")</f>
        <v>TRENDY</v>
      </c>
      <c r="C2220" s="3">
        <v>45</v>
      </c>
      <c r="D2220" s="3" t="s">
        <v>38</v>
      </c>
      <c r="E2220" s="3">
        <v>8</v>
      </c>
      <c r="F2220" s="12">
        <v>6382801</v>
      </c>
    </row>
    <row r="2221" spans="1:6" x14ac:dyDescent="0.25">
      <c r="A2221" s="3" t="s">
        <v>32</v>
      </c>
      <c r="B2221" s="3" t="str">
        <f>IFERROR(INDEX(Clients[Client_Name],MATCH(Table2[[#This Row],[Client_Code]],Clients[Client_Code],0)),"")</f>
        <v>TRENDY</v>
      </c>
      <c r="C2221" s="3">
        <v>45</v>
      </c>
      <c r="D2221" s="3" t="s">
        <v>38</v>
      </c>
      <c r="E2221" s="3">
        <v>9</v>
      </c>
      <c r="F2221" s="12">
        <v>2629759</v>
      </c>
    </row>
    <row r="2222" spans="1:6" x14ac:dyDescent="0.25">
      <c r="A2222" s="3" t="s">
        <v>32</v>
      </c>
      <c r="B2222" s="3" t="str">
        <f>IFERROR(INDEX(Clients[Client_Name],MATCH(Table2[[#This Row],[Client_Code]],Clients[Client_Code],0)),"")</f>
        <v>TRENDY</v>
      </c>
      <c r="C2222" s="3">
        <v>45</v>
      </c>
      <c r="D2222" s="3" t="s">
        <v>38</v>
      </c>
      <c r="E2222" s="3">
        <v>10</v>
      </c>
      <c r="F2222" s="12">
        <v>4594155</v>
      </c>
    </row>
    <row r="2223" spans="1:6" x14ac:dyDescent="0.25">
      <c r="A2223" s="3" t="s">
        <v>32</v>
      </c>
      <c r="B2223" s="3" t="str">
        <f>IFERROR(INDEX(Clients[Client_Name],MATCH(Table2[[#This Row],[Client_Code]],Clients[Client_Code],0)),"")</f>
        <v>TRENDY</v>
      </c>
      <c r="C2223" s="3">
        <v>45</v>
      </c>
      <c r="D2223" s="3" t="s">
        <v>38</v>
      </c>
      <c r="E2223" s="3">
        <v>11</v>
      </c>
      <c r="F2223" s="12">
        <v>10416458</v>
      </c>
    </row>
    <row r="2224" spans="1:6" x14ac:dyDescent="0.25">
      <c r="A2224" s="3" t="s">
        <v>32</v>
      </c>
      <c r="B2224" s="3" t="str">
        <f>IFERROR(INDEX(Clients[Client_Name],MATCH(Table2[[#This Row],[Client_Code]],Clients[Client_Code],0)),"")</f>
        <v>TRENDY</v>
      </c>
      <c r="C2224" s="3">
        <v>45</v>
      </c>
      <c r="D2224" s="3" t="s">
        <v>38</v>
      </c>
      <c r="E2224" s="3">
        <v>12</v>
      </c>
      <c r="F2224" s="12">
        <v>9748945</v>
      </c>
    </row>
    <row r="2225" spans="1:6" x14ac:dyDescent="0.25">
      <c r="A2225" s="3" t="s">
        <v>32</v>
      </c>
      <c r="B2225" s="3" t="str">
        <f>IFERROR(INDEX(Clients[Client_Name],MATCH(Table2[[#This Row],[Client_Code]],Clients[Client_Code],0)),"")</f>
        <v>VITAL JUGOS</v>
      </c>
      <c r="C2225" s="3">
        <v>48</v>
      </c>
      <c r="D2225" s="3" t="s">
        <v>38</v>
      </c>
      <c r="E2225" s="3">
        <v>1</v>
      </c>
      <c r="F2225" s="12">
        <v>82493</v>
      </c>
    </row>
    <row r="2226" spans="1:6" x14ac:dyDescent="0.25">
      <c r="A2226" s="3" t="s">
        <v>32</v>
      </c>
      <c r="B2226" s="3" t="str">
        <f>IFERROR(INDEX(Clients[Client_Name],MATCH(Table2[[#This Row],[Client_Code]],Clients[Client_Code],0)),"")</f>
        <v>VITAL JUGOS</v>
      </c>
      <c r="C2226" s="3">
        <v>48</v>
      </c>
      <c r="D2226" s="3" t="s">
        <v>38</v>
      </c>
      <c r="E2226" s="3">
        <v>2</v>
      </c>
      <c r="F2226" s="12">
        <v>0</v>
      </c>
    </row>
    <row r="2227" spans="1:6" x14ac:dyDescent="0.25">
      <c r="A2227" s="3" t="s">
        <v>32</v>
      </c>
      <c r="B2227" s="3" t="str">
        <f>IFERROR(INDEX(Clients[Client_Name],MATCH(Table2[[#This Row],[Client_Code]],Clients[Client_Code],0)),"")</f>
        <v>VITAL JUGOS</v>
      </c>
      <c r="C2227" s="3">
        <v>48</v>
      </c>
      <c r="D2227" s="3" t="s">
        <v>38</v>
      </c>
      <c r="E2227" s="3">
        <v>3</v>
      </c>
      <c r="F2227" s="12">
        <v>0</v>
      </c>
    </row>
    <row r="2228" spans="1:6" x14ac:dyDescent="0.25">
      <c r="A2228" s="3" t="s">
        <v>32</v>
      </c>
      <c r="B2228" s="3" t="str">
        <f>IFERROR(INDEX(Clients[Client_Name],MATCH(Table2[[#This Row],[Client_Code]],Clients[Client_Code],0)),"")</f>
        <v>VITAL JUGOS</v>
      </c>
      <c r="C2228" s="3">
        <v>48</v>
      </c>
      <c r="D2228" s="3" t="s">
        <v>38</v>
      </c>
      <c r="E2228" s="3">
        <v>4</v>
      </c>
      <c r="F2228" s="12">
        <v>0</v>
      </c>
    </row>
    <row r="2229" spans="1:6" x14ac:dyDescent="0.25">
      <c r="A2229" s="3" t="s">
        <v>32</v>
      </c>
      <c r="B2229" s="3" t="str">
        <f>IFERROR(INDEX(Clients[Client_Name],MATCH(Table2[[#This Row],[Client_Code]],Clients[Client_Code],0)),"")</f>
        <v>VITAL JUGOS</v>
      </c>
      <c r="C2229" s="3">
        <v>48</v>
      </c>
      <c r="D2229" s="3" t="s">
        <v>38</v>
      </c>
      <c r="E2229" s="3">
        <v>5</v>
      </c>
      <c r="F2229" s="12">
        <v>0</v>
      </c>
    </row>
    <row r="2230" spans="1:6" x14ac:dyDescent="0.25">
      <c r="A2230" s="3" t="s">
        <v>32</v>
      </c>
      <c r="B2230" s="3" t="str">
        <f>IFERROR(INDEX(Clients[Client_Name],MATCH(Table2[[#This Row],[Client_Code]],Clients[Client_Code],0)),"")</f>
        <v>VITAL JUGOS</v>
      </c>
      <c r="C2230" s="3">
        <v>48</v>
      </c>
      <c r="D2230" s="3" t="s">
        <v>38</v>
      </c>
      <c r="E2230" s="3">
        <v>6</v>
      </c>
      <c r="F2230" s="12">
        <v>0</v>
      </c>
    </row>
    <row r="2231" spans="1:6" x14ac:dyDescent="0.25">
      <c r="A2231" s="3" t="s">
        <v>32</v>
      </c>
      <c r="B2231" s="3" t="str">
        <f>IFERROR(INDEX(Clients[Client_Name],MATCH(Table2[[#This Row],[Client_Code]],Clients[Client_Code],0)),"")</f>
        <v>VITAL JUGOS</v>
      </c>
      <c r="C2231" s="3">
        <v>48</v>
      </c>
      <c r="D2231" s="3" t="s">
        <v>38</v>
      </c>
      <c r="E2231" s="3">
        <v>7</v>
      </c>
      <c r="F2231" s="12">
        <v>0</v>
      </c>
    </row>
    <row r="2232" spans="1:6" x14ac:dyDescent="0.25">
      <c r="A2232" s="3" t="s">
        <v>32</v>
      </c>
      <c r="B2232" s="3" t="str">
        <f>IFERROR(INDEX(Clients[Client_Name],MATCH(Table2[[#This Row],[Client_Code]],Clients[Client_Code],0)),"")</f>
        <v>VITAL JUGOS</v>
      </c>
      <c r="C2232" s="3">
        <v>48</v>
      </c>
      <c r="D2232" s="3" t="s">
        <v>38</v>
      </c>
      <c r="E2232" s="3">
        <v>8</v>
      </c>
      <c r="F2232" s="12">
        <v>0</v>
      </c>
    </row>
    <row r="2233" spans="1:6" x14ac:dyDescent="0.25">
      <c r="A2233" s="3" t="s">
        <v>32</v>
      </c>
      <c r="B2233" s="3" t="str">
        <f>IFERROR(INDEX(Clients[Client_Name],MATCH(Table2[[#This Row],[Client_Code]],Clients[Client_Code],0)),"")</f>
        <v>VITAL JUGOS</v>
      </c>
      <c r="C2233" s="3">
        <v>48</v>
      </c>
      <c r="D2233" s="3" t="s">
        <v>38</v>
      </c>
      <c r="E2233" s="3">
        <v>9</v>
      </c>
      <c r="F2233" s="12">
        <v>0</v>
      </c>
    </row>
    <row r="2234" spans="1:6" x14ac:dyDescent="0.25">
      <c r="A2234" s="3" t="s">
        <v>32</v>
      </c>
      <c r="B2234" s="3" t="str">
        <f>IFERROR(INDEX(Clients[Client_Name],MATCH(Table2[[#This Row],[Client_Code]],Clients[Client_Code],0)),"")</f>
        <v>VITAL JUGOS</v>
      </c>
      <c r="C2234" s="3">
        <v>48</v>
      </c>
      <c r="D2234" s="3" t="s">
        <v>38</v>
      </c>
      <c r="E2234" s="3">
        <v>10</v>
      </c>
      <c r="F2234" s="12">
        <v>0</v>
      </c>
    </row>
    <row r="2235" spans="1:6" x14ac:dyDescent="0.25">
      <c r="A2235" s="3" t="s">
        <v>32</v>
      </c>
      <c r="B2235" s="3" t="str">
        <f>IFERROR(INDEX(Clients[Client_Name],MATCH(Table2[[#This Row],[Client_Code]],Clients[Client_Code],0)),"")</f>
        <v>VITAL JUGOS</v>
      </c>
      <c r="C2235" s="3">
        <v>48</v>
      </c>
      <c r="D2235" s="3" t="s">
        <v>38</v>
      </c>
      <c r="E2235" s="3">
        <v>11</v>
      </c>
      <c r="F2235" s="12">
        <v>0</v>
      </c>
    </row>
    <row r="2236" spans="1:6" x14ac:dyDescent="0.25">
      <c r="A2236" s="3" t="s">
        <v>32</v>
      </c>
      <c r="B2236" s="3" t="str">
        <f>IFERROR(INDEX(Clients[Client_Name],MATCH(Table2[[#This Row],[Client_Code]],Clients[Client_Code],0)),"")</f>
        <v>VITAL JUGOS</v>
      </c>
      <c r="C2236" s="3">
        <v>48</v>
      </c>
      <c r="D2236" s="3" t="s">
        <v>38</v>
      </c>
      <c r="E2236" s="3">
        <v>12</v>
      </c>
      <c r="F2236" s="12">
        <v>0</v>
      </c>
    </row>
    <row r="2237" spans="1:6" x14ac:dyDescent="0.25">
      <c r="A2237" s="3" t="s">
        <v>32</v>
      </c>
      <c r="B2237" s="3" t="str">
        <f>IFERROR(INDEX(Clients[Client_Name],MATCH(Table2[[#This Row],[Client_Code]],Clients[Client_Code],0)),"")</f>
        <v>WALMART</v>
      </c>
      <c r="C2237" s="3">
        <v>49</v>
      </c>
      <c r="D2237" s="3" t="s">
        <v>38</v>
      </c>
      <c r="E2237" s="3">
        <v>1</v>
      </c>
      <c r="F2237" s="12">
        <v>2077089</v>
      </c>
    </row>
    <row r="2238" spans="1:6" x14ac:dyDescent="0.25">
      <c r="A2238" s="3" t="s">
        <v>32</v>
      </c>
      <c r="B2238" s="3" t="str">
        <f>IFERROR(INDEX(Clients[Client_Name],MATCH(Table2[[#This Row],[Client_Code]],Clients[Client_Code],0)),"")</f>
        <v>WALMART</v>
      </c>
      <c r="C2238" s="3">
        <v>49</v>
      </c>
      <c r="D2238" s="3" t="s">
        <v>38</v>
      </c>
      <c r="E2238" s="3">
        <v>2</v>
      </c>
      <c r="F2238" s="12">
        <v>1880340</v>
      </c>
    </row>
    <row r="2239" spans="1:6" x14ac:dyDescent="0.25">
      <c r="A2239" s="3" t="s">
        <v>32</v>
      </c>
      <c r="B2239" s="3" t="str">
        <f>IFERROR(INDEX(Clients[Client_Name],MATCH(Table2[[#This Row],[Client_Code]],Clients[Client_Code],0)),"")</f>
        <v>WALMART</v>
      </c>
      <c r="C2239" s="3">
        <v>49</v>
      </c>
      <c r="D2239" s="3" t="s">
        <v>38</v>
      </c>
      <c r="E2239" s="3">
        <v>3</v>
      </c>
      <c r="F2239" s="12">
        <v>4404056</v>
      </c>
    </row>
    <row r="2240" spans="1:6" x14ac:dyDescent="0.25">
      <c r="A2240" s="3" t="s">
        <v>32</v>
      </c>
      <c r="B2240" s="3" t="str">
        <f>IFERROR(INDEX(Clients[Client_Name],MATCH(Table2[[#This Row],[Client_Code]],Clients[Client_Code],0)),"")</f>
        <v>WALMART</v>
      </c>
      <c r="C2240" s="3">
        <v>49</v>
      </c>
      <c r="D2240" s="3" t="s">
        <v>38</v>
      </c>
      <c r="E2240" s="3">
        <v>4</v>
      </c>
      <c r="F2240" s="12">
        <v>3852926</v>
      </c>
    </row>
    <row r="2241" spans="1:6" x14ac:dyDescent="0.25">
      <c r="A2241" s="3" t="s">
        <v>32</v>
      </c>
      <c r="B2241" s="3" t="str">
        <f>IFERROR(INDEX(Clients[Client_Name],MATCH(Table2[[#This Row],[Client_Code]],Clients[Client_Code],0)),"")</f>
        <v>WALMART</v>
      </c>
      <c r="C2241" s="3">
        <v>49</v>
      </c>
      <c r="D2241" s="3" t="s">
        <v>38</v>
      </c>
      <c r="E2241" s="3">
        <v>5</v>
      </c>
      <c r="F2241" s="12">
        <v>5601517</v>
      </c>
    </row>
    <row r="2242" spans="1:6" x14ac:dyDescent="0.25">
      <c r="A2242" s="3" t="s">
        <v>32</v>
      </c>
      <c r="B2242" s="3" t="str">
        <f>IFERROR(INDEX(Clients[Client_Name],MATCH(Table2[[#This Row],[Client_Code]],Clients[Client_Code],0)),"")</f>
        <v>WALMART</v>
      </c>
      <c r="C2242" s="3">
        <v>49</v>
      </c>
      <c r="D2242" s="3" t="s">
        <v>38</v>
      </c>
      <c r="E2242" s="3">
        <v>6</v>
      </c>
      <c r="F2242" s="12">
        <v>8253793</v>
      </c>
    </row>
    <row r="2243" spans="1:6" x14ac:dyDescent="0.25">
      <c r="A2243" s="3" t="s">
        <v>32</v>
      </c>
      <c r="B2243" s="3" t="str">
        <f>IFERROR(INDEX(Clients[Client_Name],MATCH(Table2[[#This Row],[Client_Code]],Clients[Client_Code],0)),"")</f>
        <v>WALMART</v>
      </c>
      <c r="C2243" s="3">
        <v>49</v>
      </c>
      <c r="D2243" s="3" t="s">
        <v>38</v>
      </c>
      <c r="E2243" s="3">
        <v>7</v>
      </c>
      <c r="F2243" s="12">
        <v>8531220</v>
      </c>
    </row>
    <row r="2244" spans="1:6" x14ac:dyDescent="0.25">
      <c r="A2244" s="3" t="s">
        <v>32</v>
      </c>
      <c r="B2244" s="3" t="str">
        <f>IFERROR(INDEX(Clients[Client_Name],MATCH(Table2[[#This Row],[Client_Code]],Clients[Client_Code],0)),"")</f>
        <v>WALMART</v>
      </c>
      <c r="C2244" s="3">
        <v>49</v>
      </c>
      <c r="D2244" s="3" t="s">
        <v>38</v>
      </c>
      <c r="E2244" s="3">
        <v>8</v>
      </c>
      <c r="F2244" s="12">
        <v>12816340</v>
      </c>
    </row>
    <row r="2245" spans="1:6" x14ac:dyDescent="0.25">
      <c r="A2245" s="3" t="s">
        <v>32</v>
      </c>
      <c r="B2245" s="3" t="str">
        <f>IFERROR(INDEX(Clients[Client_Name],MATCH(Table2[[#This Row],[Client_Code]],Clients[Client_Code],0)),"")</f>
        <v>WALMART</v>
      </c>
      <c r="C2245" s="3">
        <v>49</v>
      </c>
      <c r="D2245" s="3" t="s">
        <v>38</v>
      </c>
      <c r="E2245" s="3">
        <v>9</v>
      </c>
      <c r="F2245" s="12">
        <v>8716178</v>
      </c>
    </row>
    <row r="2246" spans="1:6" x14ac:dyDescent="0.25">
      <c r="A2246" s="3" t="s">
        <v>32</v>
      </c>
      <c r="B2246" s="3" t="str">
        <f>IFERROR(INDEX(Clients[Client_Name],MATCH(Table2[[#This Row],[Client_Code]],Clients[Client_Code],0)),"")</f>
        <v>WALMART</v>
      </c>
      <c r="C2246" s="3">
        <v>49</v>
      </c>
      <c r="D2246" s="3" t="s">
        <v>38</v>
      </c>
      <c r="E2246" s="3">
        <v>10</v>
      </c>
      <c r="F2246" s="12">
        <v>8836543</v>
      </c>
    </row>
    <row r="2247" spans="1:6" x14ac:dyDescent="0.25">
      <c r="A2247" s="3" t="s">
        <v>32</v>
      </c>
      <c r="B2247" s="3" t="str">
        <f>IFERROR(INDEX(Clients[Client_Name],MATCH(Table2[[#This Row],[Client_Code]],Clients[Client_Code],0)),"")</f>
        <v>WALMART</v>
      </c>
      <c r="C2247" s="3">
        <v>49</v>
      </c>
      <c r="D2247" s="3" t="s">
        <v>38</v>
      </c>
      <c r="E2247" s="3">
        <v>11</v>
      </c>
      <c r="F2247" s="12">
        <v>6869675</v>
      </c>
    </row>
    <row r="2248" spans="1:6" x14ac:dyDescent="0.25">
      <c r="A2248" s="3" t="s">
        <v>32</v>
      </c>
      <c r="B2248" s="3" t="str">
        <f>IFERROR(INDEX(Clients[Client_Name],MATCH(Table2[[#This Row],[Client_Code]],Clients[Client_Code],0)),"")</f>
        <v>WALMART</v>
      </c>
      <c r="C2248" s="3">
        <v>49</v>
      </c>
      <c r="D2248" s="3" t="s">
        <v>38</v>
      </c>
      <c r="E2248" s="3">
        <v>12</v>
      </c>
      <c r="F2248" s="12">
        <v>9741068</v>
      </c>
    </row>
    <row r="2249" spans="1:6" x14ac:dyDescent="0.25">
      <c r="A2249" s="3" t="s">
        <v>32</v>
      </c>
      <c r="B2249" s="3" t="str">
        <f>IFERROR(INDEX(Clients[Client_Name],MATCH(Table2[[#This Row],[Client_Code]],Clients[Client_Code],0)),"")</f>
        <v>AGROCOMMERCE</v>
      </c>
      <c r="C2249" s="3">
        <v>3</v>
      </c>
      <c r="D2249" s="3" t="s">
        <v>38</v>
      </c>
      <c r="E2249" s="3">
        <v>1</v>
      </c>
      <c r="F2249" s="12">
        <v>0</v>
      </c>
    </row>
    <row r="2250" spans="1:6" x14ac:dyDescent="0.25">
      <c r="A2250" s="3" t="s">
        <v>32</v>
      </c>
      <c r="B2250" s="3" t="str">
        <f>IFERROR(INDEX(Clients[Client_Name],MATCH(Table2[[#This Row],[Client_Code]],Clients[Client_Code],0)),"")</f>
        <v>AGROCOMMERCE</v>
      </c>
      <c r="C2250" s="3">
        <v>3</v>
      </c>
      <c r="D2250" s="3" t="s">
        <v>38</v>
      </c>
      <c r="E2250" s="3">
        <v>2</v>
      </c>
      <c r="F2250" s="12">
        <v>0</v>
      </c>
    </row>
    <row r="2251" spans="1:6" x14ac:dyDescent="0.25">
      <c r="A2251" s="3" t="s">
        <v>32</v>
      </c>
      <c r="B2251" s="3" t="str">
        <f>IFERROR(INDEX(Clients[Client_Name],MATCH(Table2[[#This Row],[Client_Code]],Clients[Client_Code],0)),"")</f>
        <v>AGROCOMMERCE</v>
      </c>
      <c r="C2251" s="3">
        <v>3</v>
      </c>
      <c r="D2251" s="3" t="s">
        <v>38</v>
      </c>
      <c r="E2251" s="3">
        <v>3</v>
      </c>
      <c r="F2251" s="12">
        <v>0</v>
      </c>
    </row>
    <row r="2252" spans="1:6" x14ac:dyDescent="0.25">
      <c r="A2252" s="3" t="s">
        <v>32</v>
      </c>
      <c r="B2252" s="3" t="str">
        <f>IFERROR(INDEX(Clients[Client_Name],MATCH(Table2[[#This Row],[Client_Code]],Clients[Client_Code],0)),"")</f>
        <v>AGROCOMMERCE</v>
      </c>
      <c r="C2252" s="3">
        <v>3</v>
      </c>
      <c r="D2252" s="3" t="s">
        <v>38</v>
      </c>
      <c r="E2252" s="3">
        <v>4</v>
      </c>
      <c r="F2252" s="12">
        <v>0</v>
      </c>
    </row>
    <row r="2253" spans="1:6" x14ac:dyDescent="0.25">
      <c r="A2253" s="3" t="s">
        <v>32</v>
      </c>
      <c r="B2253" s="3" t="str">
        <f>IFERROR(INDEX(Clients[Client_Name],MATCH(Table2[[#This Row],[Client_Code]],Clients[Client_Code],0)),"")</f>
        <v>AGROCOMMERCE</v>
      </c>
      <c r="C2253" s="3">
        <v>3</v>
      </c>
      <c r="D2253" s="3" t="s">
        <v>38</v>
      </c>
      <c r="E2253" s="3">
        <v>5</v>
      </c>
      <c r="F2253" s="12">
        <v>0</v>
      </c>
    </row>
    <row r="2254" spans="1:6" x14ac:dyDescent="0.25">
      <c r="A2254" s="3" t="s">
        <v>32</v>
      </c>
      <c r="B2254" s="3" t="str">
        <f>IFERROR(INDEX(Clients[Client_Name],MATCH(Table2[[#This Row],[Client_Code]],Clients[Client_Code],0)),"")</f>
        <v>AGROCOMMERCE</v>
      </c>
      <c r="C2254" s="3">
        <v>3</v>
      </c>
      <c r="D2254" s="3" t="s">
        <v>38</v>
      </c>
      <c r="E2254" s="3">
        <v>6</v>
      </c>
      <c r="F2254" s="12">
        <v>0</v>
      </c>
    </row>
    <row r="2255" spans="1:6" x14ac:dyDescent="0.25">
      <c r="A2255" s="3" t="s">
        <v>32</v>
      </c>
      <c r="B2255" s="3" t="str">
        <f>IFERROR(INDEX(Clients[Client_Name],MATCH(Table2[[#This Row],[Client_Code]],Clients[Client_Code],0)),"")</f>
        <v>AGROCOMMERCE</v>
      </c>
      <c r="C2255" s="3">
        <v>3</v>
      </c>
      <c r="D2255" s="3" t="s">
        <v>38</v>
      </c>
      <c r="E2255" s="3">
        <v>7</v>
      </c>
      <c r="F2255" s="12">
        <v>0</v>
      </c>
    </row>
    <row r="2256" spans="1:6" x14ac:dyDescent="0.25">
      <c r="A2256" s="3" t="s">
        <v>32</v>
      </c>
      <c r="B2256" s="3" t="str">
        <f>IFERROR(INDEX(Clients[Client_Name],MATCH(Table2[[#This Row],[Client_Code]],Clients[Client_Code],0)),"")</f>
        <v>AGROCOMMERCE</v>
      </c>
      <c r="C2256" s="3">
        <v>3</v>
      </c>
      <c r="D2256" s="3" t="s">
        <v>38</v>
      </c>
      <c r="E2256" s="3">
        <v>8</v>
      </c>
      <c r="F2256" s="12">
        <v>0</v>
      </c>
    </row>
    <row r="2257" spans="1:6" x14ac:dyDescent="0.25">
      <c r="A2257" s="3" t="s">
        <v>32</v>
      </c>
      <c r="B2257" s="3" t="str">
        <f>IFERROR(INDEX(Clients[Client_Name],MATCH(Table2[[#This Row],[Client_Code]],Clients[Client_Code],0)),"")</f>
        <v>AGROCOMMERCE</v>
      </c>
      <c r="C2257" s="3">
        <v>3</v>
      </c>
      <c r="D2257" s="3" t="s">
        <v>38</v>
      </c>
      <c r="E2257" s="3">
        <v>9</v>
      </c>
      <c r="F2257" s="12">
        <v>0</v>
      </c>
    </row>
    <row r="2258" spans="1:6" x14ac:dyDescent="0.25">
      <c r="A2258" s="3" t="s">
        <v>32</v>
      </c>
      <c r="B2258" s="3" t="str">
        <f>IFERROR(INDEX(Clients[Client_Name],MATCH(Table2[[#This Row],[Client_Code]],Clients[Client_Code],0)),"")</f>
        <v>AGROCOMMERCE</v>
      </c>
      <c r="C2258" s="3">
        <v>3</v>
      </c>
      <c r="D2258" s="3" t="s">
        <v>38</v>
      </c>
      <c r="E2258" s="3">
        <v>10</v>
      </c>
      <c r="F2258" s="12">
        <v>0</v>
      </c>
    </row>
    <row r="2259" spans="1:6" x14ac:dyDescent="0.25">
      <c r="A2259" s="3" t="s">
        <v>32</v>
      </c>
      <c r="B2259" s="3" t="str">
        <f>IFERROR(INDEX(Clients[Client_Name],MATCH(Table2[[#This Row],[Client_Code]],Clients[Client_Code],0)),"")</f>
        <v>AGROCOMMERCE</v>
      </c>
      <c r="C2259" s="3">
        <v>3</v>
      </c>
      <c r="D2259" s="3" t="s">
        <v>38</v>
      </c>
      <c r="E2259" s="3">
        <v>11</v>
      </c>
      <c r="F2259" s="12">
        <v>0</v>
      </c>
    </row>
    <row r="2260" spans="1:6" x14ac:dyDescent="0.25">
      <c r="A2260" s="3" t="s">
        <v>32</v>
      </c>
      <c r="B2260" s="3" t="str">
        <f>IFERROR(INDEX(Clients[Client_Name],MATCH(Table2[[#This Row],[Client_Code]],Clients[Client_Code],0)),"")</f>
        <v>AGROCOMMERCE</v>
      </c>
      <c r="C2260" s="3">
        <v>3</v>
      </c>
      <c r="D2260" s="3" t="s">
        <v>38</v>
      </c>
      <c r="E2260" s="3">
        <v>12</v>
      </c>
      <c r="F2260" s="12">
        <v>0</v>
      </c>
    </row>
    <row r="2261" spans="1:6" x14ac:dyDescent="0.25">
      <c r="A2261" s="3" t="s">
        <v>32</v>
      </c>
      <c r="B2261" s="3" t="str">
        <f>IFERROR(INDEX(Clients[Client_Name],MATCH(Table2[[#This Row],[Client_Code]],Clients[Client_Code],0)),"")</f>
        <v>ALTAS CUMBRES</v>
      </c>
      <c r="C2261" s="3">
        <v>11</v>
      </c>
      <c r="D2261" s="3" t="s">
        <v>38</v>
      </c>
      <c r="E2261" s="3">
        <v>1</v>
      </c>
      <c r="F2261" s="12">
        <v>0</v>
      </c>
    </row>
    <row r="2262" spans="1:6" x14ac:dyDescent="0.25">
      <c r="A2262" s="3" t="s">
        <v>32</v>
      </c>
      <c r="B2262" s="3" t="str">
        <f>IFERROR(INDEX(Clients[Client_Name],MATCH(Table2[[#This Row],[Client_Code]],Clients[Client_Code],0)),"")</f>
        <v>ALTAS CUMBRES</v>
      </c>
      <c r="C2262" s="3">
        <v>11</v>
      </c>
      <c r="D2262" s="3" t="s">
        <v>38</v>
      </c>
      <c r="E2262" s="3">
        <v>2</v>
      </c>
      <c r="F2262" s="12">
        <v>0</v>
      </c>
    </row>
    <row r="2263" spans="1:6" x14ac:dyDescent="0.25">
      <c r="A2263" s="3" t="s">
        <v>32</v>
      </c>
      <c r="B2263" s="3" t="str">
        <f>IFERROR(INDEX(Clients[Client_Name],MATCH(Table2[[#This Row],[Client_Code]],Clients[Client_Code],0)),"")</f>
        <v>ALTAS CUMBRES</v>
      </c>
      <c r="C2263" s="3">
        <v>11</v>
      </c>
      <c r="D2263" s="3" t="s">
        <v>38</v>
      </c>
      <c r="E2263" s="3">
        <v>3</v>
      </c>
      <c r="F2263" s="12">
        <v>0</v>
      </c>
    </row>
    <row r="2264" spans="1:6" x14ac:dyDescent="0.25">
      <c r="A2264" s="3" t="s">
        <v>32</v>
      </c>
      <c r="B2264" s="3" t="str">
        <f>IFERROR(INDEX(Clients[Client_Name],MATCH(Table2[[#This Row],[Client_Code]],Clients[Client_Code],0)),"")</f>
        <v>ALTAS CUMBRES</v>
      </c>
      <c r="C2264" s="3">
        <v>11</v>
      </c>
      <c r="D2264" s="3" t="s">
        <v>38</v>
      </c>
      <c r="E2264" s="3">
        <v>4</v>
      </c>
      <c r="F2264" s="12">
        <v>0</v>
      </c>
    </row>
    <row r="2265" spans="1:6" x14ac:dyDescent="0.25">
      <c r="A2265" s="3" t="s">
        <v>32</v>
      </c>
      <c r="B2265" s="3" t="str">
        <f>IFERROR(INDEX(Clients[Client_Name],MATCH(Table2[[#This Row],[Client_Code]],Clients[Client_Code],0)),"")</f>
        <v>ALTAS CUMBRES</v>
      </c>
      <c r="C2265" s="3">
        <v>11</v>
      </c>
      <c r="D2265" s="3" t="s">
        <v>38</v>
      </c>
      <c r="E2265" s="3">
        <v>5</v>
      </c>
      <c r="F2265" s="12">
        <v>0</v>
      </c>
    </row>
    <row r="2266" spans="1:6" x14ac:dyDescent="0.25">
      <c r="A2266" s="3" t="s">
        <v>32</v>
      </c>
      <c r="B2266" s="3" t="str">
        <f>IFERROR(INDEX(Clients[Client_Name],MATCH(Table2[[#This Row],[Client_Code]],Clients[Client_Code],0)),"")</f>
        <v>ALTAS CUMBRES</v>
      </c>
      <c r="C2266" s="3">
        <v>11</v>
      </c>
      <c r="D2266" s="3" t="s">
        <v>38</v>
      </c>
      <c r="E2266" s="3">
        <v>6</v>
      </c>
      <c r="F2266" s="12">
        <v>0</v>
      </c>
    </row>
    <row r="2267" spans="1:6" x14ac:dyDescent="0.25">
      <c r="A2267" s="3" t="s">
        <v>32</v>
      </c>
      <c r="B2267" s="3" t="str">
        <f>IFERROR(INDEX(Clients[Client_Name],MATCH(Table2[[#This Row],[Client_Code]],Clients[Client_Code],0)),"")</f>
        <v>ALTAS CUMBRES</v>
      </c>
      <c r="C2267" s="3">
        <v>11</v>
      </c>
      <c r="D2267" s="3" t="s">
        <v>38</v>
      </c>
      <c r="E2267" s="3">
        <v>7</v>
      </c>
      <c r="F2267" s="12">
        <v>0</v>
      </c>
    </row>
    <row r="2268" spans="1:6" x14ac:dyDescent="0.25">
      <c r="A2268" s="3" t="s">
        <v>32</v>
      </c>
      <c r="B2268" s="3" t="str">
        <f>IFERROR(INDEX(Clients[Client_Name],MATCH(Table2[[#This Row],[Client_Code]],Clients[Client_Code],0)),"")</f>
        <v>ALTAS CUMBRES</v>
      </c>
      <c r="C2268" s="3">
        <v>11</v>
      </c>
      <c r="D2268" s="3" t="s">
        <v>38</v>
      </c>
      <c r="E2268" s="3">
        <v>8</v>
      </c>
      <c r="F2268" s="12">
        <v>0</v>
      </c>
    </row>
    <row r="2269" spans="1:6" x14ac:dyDescent="0.25">
      <c r="A2269" s="3" t="s">
        <v>32</v>
      </c>
      <c r="B2269" s="3" t="str">
        <f>IFERROR(INDEX(Clients[Client_Name],MATCH(Table2[[#This Row],[Client_Code]],Clients[Client_Code],0)),"")</f>
        <v>ALTAS CUMBRES</v>
      </c>
      <c r="C2269" s="3">
        <v>11</v>
      </c>
      <c r="D2269" s="3" t="s">
        <v>38</v>
      </c>
      <c r="E2269" s="3">
        <v>9</v>
      </c>
      <c r="F2269" s="12">
        <v>0</v>
      </c>
    </row>
    <row r="2270" spans="1:6" x14ac:dyDescent="0.25">
      <c r="A2270" s="3" t="s">
        <v>32</v>
      </c>
      <c r="B2270" s="3" t="str">
        <f>IFERROR(INDEX(Clients[Client_Name],MATCH(Table2[[#This Row],[Client_Code]],Clients[Client_Code],0)),"")</f>
        <v>ALTAS CUMBRES</v>
      </c>
      <c r="C2270" s="3">
        <v>11</v>
      </c>
      <c r="D2270" s="3" t="s">
        <v>38</v>
      </c>
      <c r="E2270" s="3">
        <v>10</v>
      </c>
      <c r="F2270" s="12">
        <v>0</v>
      </c>
    </row>
    <row r="2271" spans="1:6" x14ac:dyDescent="0.25">
      <c r="A2271" s="3" t="s">
        <v>32</v>
      </c>
      <c r="B2271" s="3" t="str">
        <f>IFERROR(INDEX(Clients[Client_Name],MATCH(Table2[[#This Row],[Client_Code]],Clients[Client_Code],0)),"")</f>
        <v>ALTAS CUMBRES</v>
      </c>
      <c r="C2271" s="3">
        <v>11</v>
      </c>
      <c r="D2271" s="3" t="s">
        <v>38</v>
      </c>
      <c r="E2271" s="3">
        <v>11</v>
      </c>
      <c r="F2271" s="12">
        <v>0</v>
      </c>
    </row>
    <row r="2272" spans="1:6" x14ac:dyDescent="0.25">
      <c r="A2272" s="3" t="s">
        <v>32</v>
      </c>
      <c r="B2272" s="3" t="str">
        <f>IFERROR(INDEX(Clients[Client_Name],MATCH(Table2[[#This Row],[Client_Code]],Clients[Client_Code],0)),"")</f>
        <v>ALTAS CUMBRES</v>
      </c>
      <c r="C2272" s="3">
        <v>11</v>
      </c>
      <c r="D2272" s="3" t="s">
        <v>38</v>
      </c>
      <c r="E2272" s="3">
        <v>12</v>
      </c>
      <c r="F2272" s="12">
        <v>0</v>
      </c>
    </row>
    <row r="2273" spans="1:6" x14ac:dyDescent="0.25">
      <c r="A2273" s="3" t="s">
        <v>32</v>
      </c>
      <c r="B2273" s="3" t="str">
        <f>IFERROR(INDEX(Clients[Client_Name],MATCH(Table2[[#This Row],[Client_Code]],Clients[Client_Code],0)),"")</f>
        <v>COEXCA</v>
      </c>
      <c r="C2273" s="3">
        <v>15</v>
      </c>
      <c r="D2273" s="3" t="s">
        <v>38</v>
      </c>
      <c r="E2273" s="3">
        <v>1</v>
      </c>
      <c r="F2273" s="12">
        <v>0</v>
      </c>
    </row>
    <row r="2274" spans="1:6" x14ac:dyDescent="0.25">
      <c r="A2274" s="3" t="s">
        <v>32</v>
      </c>
      <c r="B2274" s="3" t="str">
        <f>IFERROR(INDEX(Clients[Client_Name],MATCH(Table2[[#This Row],[Client_Code]],Clients[Client_Code],0)),"")</f>
        <v>COEXCA</v>
      </c>
      <c r="C2274" s="3">
        <v>15</v>
      </c>
      <c r="D2274" s="3" t="s">
        <v>38</v>
      </c>
      <c r="E2274" s="3">
        <v>2</v>
      </c>
      <c r="F2274" s="12">
        <v>0</v>
      </c>
    </row>
    <row r="2275" spans="1:6" x14ac:dyDescent="0.25">
      <c r="A2275" s="3" t="s">
        <v>32</v>
      </c>
      <c r="B2275" s="3" t="str">
        <f>IFERROR(INDEX(Clients[Client_Name],MATCH(Table2[[#This Row],[Client_Code]],Clients[Client_Code],0)),"")</f>
        <v>COEXCA</v>
      </c>
      <c r="C2275" s="3">
        <v>15</v>
      </c>
      <c r="D2275" s="3" t="s">
        <v>38</v>
      </c>
      <c r="E2275" s="3">
        <v>3</v>
      </c>
      <c r="F2275" s="12">
        <v>0</v>
      </c>
    </row>
    <row r="2276" spans="1:6" x14ac:dyDescent="0.25">
      <c r="A2276" s="3" t="s">
        <v>32</v>
      </c>
      <c r="B2276" s="3" t="str">
        <f>IFERROR(INDEX(Clients[Client_Name],MATCH(Table2[[#This Row],[Client_Code]],Clients[Client_Code],0)),"")</f>
        <v>COEXCA</v>
      </c>
      <c r="C2276" s="3">
        <v>15</v>
      </c>
      <c r="D2276" s="3" t="s">
        <v>38</v>
      </c>
      <c r="E2276" s="3">
        <v>4</v>
      </c>
      <c r="F2276" s="12">
        <v>0</v>
      </c>
    </row>
    <row r="2277" spans="1:6" x14ac:dyDescent="0.25">
      <c r="A2277" s="3" t="s">
        <v>32</v>
      </c>
      <c r="B2277" s="3" t="str">
        <f>IFERROR(INDEX(Clients[Client_Name],MATCH(Table2[[#This Row],[Client_Code]],Clients[Client_Code],0)),"")</f>
        <v>COEXCA</v>
      </c>
      <c r="C2277" s="3">
        <v>15</v>
      </c>
      <c r="D2277" s="3" t="s">
        <v>38</v>
      </c>
      <c r="E2277" s="3">
        <v>5</v>
      </c>
      <c r="F2277" s="12">
        <v>0</v>
      </c>
    </row>
    <row r="2278" spans="1:6" x14ac:dyDescent="0.25">
      <c r="A2278" s="3" t="s">
        <v>32</v>
      </c>
      <c r="B2278" s="3" t="str">
        <f>IFERROR(INDEX(Clients[Client_Name],MATCH(Table2[[#This Row],[Client_Code]],Clients[Client_Code],0)),"")</f>
        <v>COEXCA</v>
      </c>
      <c r="C2278" s="3">
        <v>15</v>
      </c>
      <c r="D2278" s="3" t="s">
        <v>38</v>
      </c>
      <c r="E2278" s="3">
        <v>6</v>
      </c>
      <c r="F2278" s="12">
        <v>0</v>
      </c>
    </row>
    <row r="2279" spans="1:6" x14ac:dyDescent="0.25">
      <c r="A2279" s="3" t="s">
        <v>32</v>
      </c>
      <c r="B2279" s="3" t="str">
        <f>IFERROR(INDEX(Clients[Client_Name],MATCH(Table2[[#This Row],[Client_Code]],Clients[Client_Code],0)),"")</f>
        <v>COEXCA</v>
      </c>
      <c r="C2279" s="3">
        <v>15</v>
      </c>
      <c r="D2279" s="3" t="s">
        <v>38</v>
      </c>
      <c r="E2279" s="3">
        <v>7</v>
      </c>
      <c r="F2279" s="12">
        <v>0</v>
      </c>
    </row>
    <row r="2280" spans="1:6" x14ac:dyDescent="0.25">
      <c r="A2280" s="3" t="s">
        <v>32</v>
      </c>
      <c r="B2280" s="3" t="str">
        <f>IFERROR(INDEX(Clients[Client_Name],MATCH(Table2[[#This Row],[Client_Code]],Clients[Client_Code],0)),"")</f>
        <v>COEXCA</v>
      </c>
      <c r="C2280" s="3">
        <v>15</v>
      </c>
      <c r="D2280" s="3" t="s">
        <v>38</v>
      </c>
      <c r="E2280" s="3">
        <v>8</v>
      </c>
      <c r="F2280" s="12">
        <v>0</v>
      </c>
    </row>
    <row r="2281" spans="1:6" x14ac:dyDescent="0.25">
      <c r="A2281" s="3" t="s">
        <v>32</v>
      </c>
      <c r="B2281" s="3" t="str">
        <f>IFERROR(INDEX(Clients[Client_Name],MATCH(Table2[[#This Row],[Client_Code]],Clients[Client_Code],0)),"")</f>
        <v>COEXCA</v>
      </c>
      <c r="C2281" s="3">
        <v>15</v>
      </c>
      <c r="D2281" s="3" t="s">
        <v>38</v>
      </c>
      <c r="E2281" s="3">
        <v>9</v>
      </c>
      <c r="F2281" s="12">
        <v>0</v>
      </c>
    </row>
    <row r="2282" spans="1:6" x14ac:dyDescent="0.25">
      <c r="A2282" s="3" t="s">
        <v>32</v>
      </c>
      <c r="B2282" s="3" t="str">
        <f>IFERROR(INDEX(Clients[Client_Name],MATCH(Table2[[#This Row],[Client_Code]],Clients[Client_Code],0)),"")</f>
        <v>COEXCA</v>
      </c>
      <c r="C2282" s="3">
        <v>15</v>
      </c>
      <c r="D2282" s="3" t="s">
        <v>38</v>
      </c>
      <c r="E2282" s="3">
        <v>10</v>
      </c>
      <c r="F2282" s="12">
        <v>0</v>
      </c>
    </row>
    <row r="2283" spans="1:6" x14ac:dyDescent="0.25">
      <c r="A2283" s="3" t="s">
        <v>32</v>
      </c>
      <c r="B2283" s="3" t="str">
        <f>IFERROR(INDEX(Clients[Client_Name],MATCH(Table2[[#This Row],[Client_Code]],Clients[Client_Code],0)),"")</f>
        <v>COEXCA</v>
      </c>
      <c r="C2283" s="3">
        <v>15</v>
      </c>
      <c r="D2283" s="3" t="s">
        <v>38</v>
      </c>
      <c r="E2283" s="3">
        <v>11</v>
      </c>
      <c r="F2283" s="12">
        <v>0</v>
      </c>
    </row>
    <row r="2284" spans="1:6" x14ac:dyDescent="0.25">
      <c r="A2284" s="3" t="s">
        <v>32</v>
      </c>
      <c r="B2284" s="3" t="str">
        <f>IFERROR(INDEX(Clients[Client_Name],MATCH(Table2[[#This Row],[Client_Code]],Clients[Client_Code],0)),"")</f>
        <v>COEXCA</v>
      </c>
      <c r="C2284" s="3">
        <v>15</v>
      </c>
      <c r="D2284" s="3" t="s">
        <v>38</v>
      </c>
      <c r="E2284" s="3">
        <v>12</v>
      </c>
      <c r="F2284" s="12">
        <v>0</v>
      </c>
    </row>
    <row r="2285" spans="1:6" x14ac:dyDescent="0.25">
      <c r="A2285" s="3" t="s">
        <v>32</v>
      </c>
      <c r="B2285" s="3" t="str">
        <f>IFERROR(INDEX(Clients[Client_Name],MATCH(Table2[[#This Row],[Client_Code]],Clients[Client_Code],0)),"")</f>
        <v>SOPRAVAL</v>
      </c>
      <c r="C2285" s="3">
        <v>8</v>
      </c>
      <c r="D2285" s="3" t="s">
        <v>37</v>
      </c>
      <c r="E2285" s="3">
        <v>10</v>
      </c>
      <c r="F2285" s="12">
        <v>2679990</v>
      </c>
    </row>
    <row r="2286" spans="1:6" x14ac:dyDescent="0.25">
      <c r="A2286" s="3" t="s">
        <v>32</v>
      </c>
      <c r="B2286" s="3" t="str">
        <f>IFERROR(INDEX(Clients[Client_Name],MATCH(Table2[[#This Row],[Client_Code]],Clients[Client_Code],0)),"")</f>
        <v>SOPRAVAL</v>
      </c>
      <c r="C2286" s="3">
        <v>8</v>
      </c>
      <c r="D2286" s="3" t="s">
        <v>37</v>
      </c>
      <c r="E2286" s="3">
        <v>11</v>
      </c>
      <c r="F2286" s="12">
        <v>4148359</v>
      </c>
    </row>
    <row r="2287" spans="1:6" x14ac:dyDescent="0.25">
      <c r="A2287" s="3" t="s">
        <v>32</v>
      </c>
      <c r="B2287" s="3" t="str">
        <f>IFERROR(INDEX(Clients[Client_Name],MATCH(Table2[[#This Row],[Client_Code]],Clients[Client_Code],0)),"")</f>
        <v>SOPRAVAL</v>
      </c>
      <c r="C2287" s="3">
        <v>8</v>
      </c>
      <c r="D2287" s="3" t="s">
        <v>37</v>
      </c>
      <c r="E2287" s="3">
        <v>12</v>
      </c>
      <c r="F2287" s="12">
        <v>1468020</v>
      </c>
    </row>
    <row r="2288" spans="1:6" x14ac:dyDescent="0.25">
      <c r="A2288" s="3" t="s">
        <v>32</v>
      </c>
      <c r="B2288" s="3" t="str">
        <f>IFERROR(INDEX(Clients[Client_Name],MATCH(Table2[[#This Row],[Client_Code]],Clients[Client_Code],0)),"")</f>
        <v>SOPRAVAL</v>
      </c>
      <c r="C2288" s="3">
        <v>8</v>
      </c>
      <c r="D2288" s="3" t="s">
        <v>37</v>
      </c>
      <c r="E2288" s="3">
        <v>1</v>
      </c>
      <c r="F2288" s="12">
        <v>530999</v>
      </c>
    </row>
    <row r="2289" spans="1:6" x14ac:dyDescent="0.25">
      <c r="A2289" s="3" t="s">
        <v>32</v>
      </c>
      <c r="B2289" s="3" t="str">
        <f>IFERROR(INDEX(Clients[Client_Name],MATCH(Table2[[#This Row],[Client_Code]],Clients[Client_Code],0)),"")</f>
        <v>SOPRAVAL</v>
      </c>
      <c r="C2289" s="3">
        <v>8</v>
      </c>
      <c r="D2289" s="3" t="s">
        <v>37</v>
      </c>
      <c r="E2289" s="3">
        <v>2</v>
      </c>
      <c r="F2289" s="12">
        <v>1160293</v>
      </c>
    </row>
    <row r="2290" spans="1:6" x14ac:dyDescent="0.25">
      <c r="A2290" s="3" t="s">
        <v>32</v>
      </c>
      <c r="B2290" s="3" t="str">
        <f>IFERROR(INDEX(Clients[Client_Name],MATCH(Table2[[#This Row],[Client_Code]],Clients[Client_Code],0)),"")</f>
        <v>SOPRAVAL</v>
      </c>
      <c r="C2290" s="3">
        <v>8</v>
      </c>
      <c r="D2290" s="3" t="s">
        <v>37</v>
      </c>
      <c r="E2290" s="3">
        <v>3</v>
      </c>
      <c r="F2290" s="12">
        <v>2822400</v>
      </c>
    </row>
    <row r="2291" spans="1:6" x14ac:dyDescent="0.25">
      <c r="A2291" s="3" t="s">
        <v>32</v>
      </c>
      <c r="B2291" s="3" t="str">
        <f>IFERROR(INDEX(Clients[Client_Name],MATCH(Table2[[#This Row],[Client_Code]],Clients[Client_Code],0)),"")</f>
        <v>SOPRAVAL</v>
      </c>
      <c r="C2291" s="3">
        <v>8</v>
      </c>
      <c r="D2291" s="3" t="s">
        <v>37</v>
      </c>
      <c r="E2291" s="3">
        <v>4</v>
      </c>
      <c r="F2291" s="12">
        <v>1878800</v>
      </c>
    </row>
    <row r="2292" spans="1:6" x14ac:dyDescent="0.25">
      <c r="A2292" s="3" t="s">
        <v>32</v>
      </c>
      <c r="B2292" s="3" t="str">
        <f>IFERROR(INDEX(Clients[Client_Name],MATCH(Table2[[#This Row],[Client_Code]],Clients[Client_Code],0)),"")</f>
        <v>SOPRAVAL</v>
      </c>
      <c r="C2292" s="3">
        <v>8</v>
      </c>
      <c r="D2292" s="3" t="s">
        <v>37</v>
      </c>
      <c r="E2292" s="3">
        <v>5</v>
      </c>
      <c r="F2292" s="12">
        <v>1307600</v>
      </c>
    </row>
    <row r="2293" spans="1:6" x14ac:dyDescent="0.25">
      <c r="A2293" s="3" t="s">
        <v>32</v>
      </c>
      <c r="B2293" s="3" t="str">
        <f>IFERROR(INDEX(Clients[Client_Name],MATCH(Table2[[#This Row],[Client_Code]],Clients[Client_Code],0)),"")</f>
        <v>SOPRAVAL</v>
      </c>
      <c r="C2293" s="3">
        <v>8</v>
      </c>
      <c r="D2293" s="3" t="s">
        <v>37</v>
      </c>
      <c r="E2293" s="3">
        <v>6</v>
      </c>
      <c r="F2293" s="12">
        <v>61600</v>
      </c>
    </row>
    <row r="2294" spans="1:6" x14ac:dyDescent="0.25">
      <c r="A2294" s="3" t="s">
        <v>32</v>
      </c>
      <c r="B2294" s="3" t="str">
        <f>IFERROR(INDEX(Clients[Client_Name],MATCH(Table2[[#This Row],[Client_Code]],Clients[Client_Code],0)),"")</f>
        <v>SOPRAVAL</v>
      </c>
      <c r="C2294" s="3">
        <v>8</v>
      </c>
      <c r="D2294" s="3" t="s">
        <v>37</v>
      </c>
      <c r="E2294" s="3">
        <v>7</v>
      </c>
      <c r="F2294" s="12">
        <v>0</v>
      </c>
    </row>
    <row r="2295" spans="1:6" x14ac:dyDescent="0.25">
      <c r="A2295" s="3" t="s">
        <v>32</v>
      </c>
      <c r="B2295" s="3" t="str">
        <f>IFERROR(INDEX(Clients[Client_Name],MATCH(Table2[[#This Row],[Client_Code]],Clients[Client_Code],0)),"")</f>
        <v>SOPRAVAL</v>
      </c>
      <c r="C2295" s="3">
        <v>8</v>
      </c>
      <c r="D2295" s="3" t="s">
        <v>37</v>
      </c>
      <c r="E2295" s="3">
        <v>8</v>
      </c>
      <c r="F2295" s="12">
        <v>560465</v>
      </c>
    </row>
    <row r="2296" spans="1:6" x14ac:dyDescent="0.25">
      <c r="A2296" s="3" t="s">
        <v>32</v>
      </c>
      <c r="B2296" s="3" t="str">
        <f>IFERROR(INDEX(Clients[Client_Name],MATCH(Table2[[#This Row],[Client_Code]],Clients[Client_Code],0)),"")</f>
        <v>SOPRAVAL</v>
      </c>
      <c r="C2296" s="3">
        <v>8</v>
      </c>
      <c r="D2296" s="3" t="s">
        <v>37</v>
      </c>
      <c r="E2296" s="3">
        <v>9</v>
      </c>
      <c r="F2296" s="12">
        <v>2182115</v>
      </c>
    </row>
    <row r="2297" spans="1:6" x14ac:dyDescent="0.25">
      <c r="A2297" s="3" t="s">
        <v>32</v>
      </c>
      <c r="B2297" s="3" t="str">
        <f>IFERROR(INDEX(Clients[Client_Name],MATCH(Table2[[#This Row],[Client_Code]],Clients[Client_Code],0)),"")</f>
        <v>COMERCIAL LAS ORQUIDEAS</v>
      </c>
      <c r="C2297" s="3">
        <v>19</v>
      </c>
      <c r="D2297" s="3" t="s">
        <v>38</v>
      </c>
      <c r="E2297" s="3">
        <v>1</v>
      </c>
      <c r="F2297" s="12">
        <v>0</v>
      </c>
    </row>
    <row r="2298" spans="1:6" x14ac:dyDescent="0.25">
      <c r="A2298" s="3" t="s">
        <v>32</v>
      </c>
      <c r="B2298" s="3" t="str">
        <f>IFERROR(INDEX(Clients[Client_Name],MATCH(Table2[[#This Row],[Client_Code]],Clients[Client_Code],0)),"")</f>
        <v>COMERCIAL LAS ORQUIDEAS</v>
      </c>
      <c r="C2298" s="3">
        <v>19</v>
      </c>
      <c r="D2298" s="3" t="s">
        <v>38</v>
      </c>
      <c r="E2298" s="3">
        <v>2</v>
      </c>
      <c r="F2298" s="12">
        <v>0</v>
      </c>
    </row>
    <row r="2299" spans="1:6" x14ac:dyDescent="0.25">
      <c r="A2299" s="3" t="s">
        <v>32</v>
      </c>
      <c r="B2299" s="3" t="str">
        <f>IFERROR(INDEX(Clients[Client_Name],MATCH(Table2[[#This Row],[Client_Code]],Clients[Client_Code],0)),"")</f>
        <v>COMERCIAL LAS ORQUIDEAS</v>
      </c>
      <c r="C2299" s="3">
        <v>19</v>
      </c>
      <c r="D2299" s="3" t="s">
        <v>38</v>
      </c>
      <c r="E2299" s="3">
        <v>3</v>
      </c>
      <c r="F2299" s="12">
        <v>0</v>
      </c>
    </row>
    <row r="2300" spans="1:6" x14ac:dyDescent="0.25">
      <c r="A2300" s="3" t="s">
        <v>32</v>
      </c>
      <c r="B2300" s="3" t="str">
        <f>IFERROR(INDEX(Clients[Client_Name],MATCH(Table2[[#This Row],[Client_Code]],Clients[Client_Code],0)),"")</f>
        <v>COMERCIAL LAS ORQUIDEAS</v>
      </c>
      <c r="C2300" s="3">
        <v>19</v>
      </c>
      <c r="D2300" s="3" t="s">
        <v>38</v>
      </c>
      <c r="E2300" s="3">
        <v>4</v>
      </c>
      <c r="F2300" s="12">
        <v>0</v>
      </c>
    </row>
    <row r="2301" spans="1:6" x14ac:dyDescent="0.25">
      <c r="A2301" s="3" t="s">
        <v>32</v>
      </c>
      <c r="B2301" s="3" t="str">
        <f>IFERROR(INDEX(Clients[Client_Name],MATCH(Table2[[#This Row],[Client_Code]],Clients[Client_Code],0)),"")</f>
        <v>COMERCIAL LAS ORQUIDEAS</v>
      </c>
      <c r="C2301" s="3">
        <v>19</v>
      </c>
      <c r="D2301" s="3" t="s">
        <v>38</v>
      </c>
      <c r="E2301" s="3">
        <v>5</v>
      </c>
      <c r="F2301" s="12">
        <v>0</v>
      </c>
    </row>
    <row r="2302" spans="1:6" x14ac:dyDescent="0.25">
      <c r="A2302" s="3" t="s">
        <v>32</v>
      </c>
      <c r="B2302" s="3" t="str">
        <f>IFERROR(INDEX(Clients[Client_Name],MATCH(Table2[[#This Row],[Client_Code]],Clients[Client_Code],0)),"")</f>
        <v>COMERCIAL LAS ORQUIDEAS</v>
      </c>
      <c r="C2302" s="3">
        <v>19</v>
      </c>
      <c r="D2302" s="3" t="s">
        <v>38</v>
      </c>
      <c r="E2302" s="3">
        <v>6</v>
      </c>
      <c r="F2302" s="12">
        <v>0</v>
      </c>
    </row>
    <row r="2303" spans="1:6" x14ac:dyDescent="0.25">
      <c r="A2303" s="3" t="s">
        <v>32</v>
      </c>
      <c r="B2303" s="3" t="str">
        <f>IFERROR(INDEX(Clients[Client_Name],MATCH(Table2[[#This Row],[Client_Code]],Clients[Client_Code],0)),"")</f>
        <v>COMERCIAL LAS ORQUIDEAS</v>
      </c>
      <c r="C2303" s="3">
        <v>19</v>
      </c>
      <c r="D2303" s="3" t="s">
        <v>38</v>
      </c>
      <c r="E2303" s="3">
        <v>7</v>
      </c>
      <c r="F2303" s="12">
        <v>0</v>
      </c>
    </row>
    <row r="2304" spans="1:6" x14ac:dyDescent="0.25">
      <c r="A2304" s="3" t="s">
        <v>32</v>
      </c>
      <c r="B2304" s="3" t="str">
        <f>IFERROR(INDEX(Clients[Client_Name],MATCH(Table2[[#This Row],[Client_Code]],Clients[Client_Code],0)),"")</f>
        <v>COMERCIAL LAS ORQUIDEAS</v>
      </c>
      <c r="C2304" s="3">
        <v>19</v>
      </c>
      <c r="D2304" s="3" t="s">
        <v>38</v>
      </c>
      <c r="E2304" s="3">
        <v>8</v>
      </c>
      <c r="F2304" s="12">
        <v>0</v>
      </c>
    </row>
    <row r="2305" spans="1:6" x14ac:dyDescent="0.25">
      <c r="A2305" s="3" t="s">
        <v>32</v>
      </c>
      <c r="B2305" s="3" t="str">
        <f>IFERROR(INDEX(Clients[Client_Name],MATCH(Table2[[#This Row],[Client_Code]],Clients[Client_Code],0)),"")</f>
        <v>COMERCIAL LAS ORQUIDEAS</v>
      </c>
      <c r="C2305" s="3">
        <v>19</v>
      </c>
      <c r="D2305" s="3" t="s">
        <v>38</v>
      </c>
      <c r="E2305" s="3">
        <v>9</v>
      </c>
      <c r="F2305" s="12">
        <v>0</v>
      </c>
    </row>
    <row r="2306" spans="1:6" x14ac:dyDescent="0.25">
      <c r="A2306" s="3" t="s">
        <v>32</v>
      </c>
      <c r="B2306" s="3" t="str">
        <f>IFERROR(INDEX(Clients[Client_Name],MATCH(Table2[[#This Row],[Client_Code]],Clients[Client_Code],0)),"")</f>
        <v>COMERCIAL LAS ORQUIDEAS</v>
      </c>
      <c r="C2306" s="3">
        <v>19</v>
      </c>
      <c r="D2306" s="3" t="s">
        <v>38</v>
      </c>
      <c r="E2306" s="3">
        <v>10</v>
      </c>
      <c r="F2306" s="12">
        <v>0</v>
      </c>
    </row>
    <row r="2307" spans="1:6" x14ac:dyDescent="0.25">
      <c r="A2307" s="3" t="s">
        <v>32</v>
      </c>
      <c r="B2307" s="3" t="str">
        <f>IFERROR(INDEX(Clients[Client_Name],MATCH(Table2[[#This Row],[Client_Code]],Clients[Client_Code],0)),"")</f>
        <v>COMERCIAL LAS ORQUIDEAS</v>
      </c>
      <c r="C2307" s="3">
        <v>19</v>
      </c>
      <c r="D2307" s="3" t="s">
        <v>38</v>
      </c>
      <c r="E2307" s="3">
        <v>11</v>
      </c>
      <c r="F2307" s="12">
        <v>0</v>
      </c>
    </row>
    <row r="2308" spans="1:6" x14ac:dyDescent="0.25">
      <c r="A2308" s="3" t="s">
        <v>32</v>
      </c>
      <c r="B2308" s="3" t="str">
        <f>IFERROR(INDEX(Clients[Client_Name],MATCH(Table2[[#This Row],[Client_Code]],Clients[Client_Code],0)),"")</f>
        <v>COMERCIAL LAS ORQUIDEAS</v>
      </c>
      <c r="C2308" s="3">
        <v>19</v>
      </c>
      <c r="D2308" s="3" t="s">
        <v>38</v>
      </c>
      <c r="E2308" s="3">
        <v>12</v>
      </c>
      <c r="F2308" s="12">
        <v>0</v>
      </c>
    </row>
    <row r="2309" spans="1:6" x14ac:dyDescent="0.25">
      <c r="A2309" s="3" t="s">
        <v>32</v>
      </c>
      <c r="B2309" s="3" t="str">
        <f>IFERROR(INDEX(Clients[Client_Name],MATCH(Table2[[#This Row],[Client_Code]],Clients[Client_Code],0)),"")</f>
        <v>GRANJA MARINA TORNAGALEONES</v>
      </c>
      <c r="C2309" s="3">
        <v>25</v>
      </c>
      <c r="D2309" s="3" t="s">
        <v>38</v>
      </c>
      <c r="E2309" s="3">
        <v>1</v>
      </c>
      <c r="F2309" s="12">
        <v>268852</v>
      </c>
    </row>
    <row r="2310" spans="1:6" x14ac:dyDescent="0.25">
      <c r="A2310" s="3" t="s">
        <v>32</v>
      </c>
      <c r="B2310" s="3" t="str">
        <f>IFERROR(INDEX(Clients[Client_Name],MATCH(Table2[[#This Row],[Client_Code]],Clients[Client_Code],0)),"")</f>
        <v>GRANJA MARINA TORNAGALEONES</v>
      </c>
      <c r="C2310" s="3">
        <v>25</v>
      </c>
      <c r="D2310" s="3" t="s">
        <v>38</v>
      </c>
      <c r="E2310" s="3">
        <v>2</v>
      </c>
      <c r="F2310" s="12">
        <v>2573629</v>
      </c>
    </row>
    <row r="2311" spans="1:6" x14ac:dyDescent="0.25">
      <c r="A2311" s="3" t="s">
        <v>32</v>
      </c>
      <c r="B2311" s="3" t="str">
        <f>IFERROR(INDEX(Clients[Client_Name],MATCH(Table2[[#This Row],[Client_Code]],Clients[Client_Code],0)),"")</f>
        <v>GRANJA MARINA TORNAGALEONES</v>
      </c>
      <c r="C2311" s="3">
        <v>25</v>
      </c>
      <c r="D2311" s="3" t="s">
        <v>38</v>
      </c>
      <c r="E2311" s="3">
        <v>3</v>
      </c>
      <c r="F2311" s="12">
        <v>2348108</v>
      </c>
    </row>
    <row r="2312" spans="1:6" x14ac:dyDescent="0.25">
      <c r="A2312" s="3" t="s">
        <v>32</v>
      </c>
      <c r="B2312" s="3" t="str">
        <f>IFERROR(INDEX(Clients[Client_Name],MATCH(Table2[[#This Row],[Client_Code]],Clients[Client_Code],0)),"")</f>
        <v>GRANJA MARINA TORNAGALEONES</v>
      </c>
      <c r="C2312" s="3">
        <v>25</v>
      </c>
      <c r="D2312" s="3" t="s">
        <v>38</v>
      </c>
      <c r="E2312" s="3">
        <v>4</v>
      </c>
      <c r="F2312" s="12">
        <v>1530007</v>
      </c>
    </row>
    <row r="2313" spans="1:6" x14ac:dyDescent="0.25">
      <c r="A2313" s="3" t="s">
        <v>32</v>
      </c>
      <c r="B2313" s="3" t="str">
        <f>IFERROR(INDEX(Clients[Client_Name],MATCH(Table2[[#This Row],[Client_Code]],Clients[Client_Code],0)),"")</f>
        <v>GRANJA MARINA TORNAGALEONES</v>
      </c>
      <c r="C2313" s="3">
        <v>25</v>
      </c>
      <c r="D2313" s="3" t="s">
        <v>38</v>
      </c>
      <c r="E2313" s="3">
        <v>5</v>
      </c>
      <c r="F2313" s="12">
        <v>2177657</v>
      </c>
    </row>
    <row r="2314" spans="1:6" x14ac:dyDescent="0.25">
      <c r="A2314" s="3" t="s">
        <v>32</v>
      </c>
      <c r="B2314" s="3" t="str">
        <f>IFERROR(INDEX(Clients[Client_Name],MATCH(Table2[[#This Row],[Client_Code]],Clients[Client_Code],0)),"")</f>
        <v>INTERBAKE</v>
      </c>
      <c r="C2314" s="3">
        <v>28</v>
      </c>
      <c r="D2314" s="3" t="s">
        <v>38</v>
      </c>
      <c r="E2314" s="3">
        <v>1</v>
      </c>
      <c r="F2314" s="12">
        <v>0</v>
      </c>
    </row>
    <row r="2315" spans="1:6" x14ac:dyDescent="0.25">
      <c r="A2315" s="3" t="s">
        <v>32</v>
      </c>
      <c r="B2315" s="3" t="str">
        <f>IFERROR(INDEX(Clients[Client_Name],MATCH(Table2[[#This Row],[Client_Code]],Clients[Client_Code],0)),"")</f>
        <v>INTERBAKE</v>
      </c>
      <c r="C2315" s="3">
        <v>28</v>
      </c>
      <c r="D2315" s="3" t="s">
        <v>38</v>
      </c>
      <c r="E2315" s="3">
        <v>2</v>
      </c>
      <c r="F2315" s="12">
        <v>0</v>
      </c>
    </row>
    <row r="2316" spans="1:6" x14ac:dyDescent="0.25">
      <c r="A2316" s="3" t="s">
        <v>32</v>
      </c>
      <c r="B2316" s="3" t="str">
        <f>IFERROR(INDEX(Clients[Client_Name],MATCH(Table2[[#This Row],[Client_Code]],Clients[Client_Code],0)),"")</f>
        <v>INTERBAKE</v>
      </c>
      <c r="C2316" s="3">
        <v>28</v>
      </c>
      <c r="D2316" s="3" t="s">
        <v>38</v>
      </c>
      <c r="E2316" s="3">
        <v>3</v>
      </c>
      <c r="F2316" s="12">
        <v>0</v>
      </c>
    </row>
    <row r="2317" spans="1:6" x14ac:dyDescent="0.25">
      <c r="A2317" s="3" t="s">
        <v>32</v>
      </c>
      <c r="B2317" s="3" t="str">
        <f>IFERROR(INDEX(Clients[Client_Name],MATCH(Table2[[#This Row],[Client_Code]],Clients[Client_Code],0)),"")</f>
        <v>INTERBAKE</v>
      </c>
      <c r="C2317" s="3">
        <v>28</v>
      </c>
      <c r="D2317" s="3" t="s">
        <v>38</v>
      </c>
      <c r="E2317" s="3">
        <v>4</v>
      </c>
      <c r="F2317" s="12">
        <v>0</v>
      </c>
    </row>
    <row r="2318" spans="1:6" x14ac:dyDescent="0.25">
      <c r="A2318" s="3" t="s">
        <v>32</v>
      </c>
      <c r="B2318" s="3" t="str">
        <f>IFERROR(INDEX(Clients[Client_Name],MATCH(Table2[[#This Row],[Client_Code]],Clients[Client_Code],0)),"")</f>
        <v>INTERBAKE</v>
      </c>
      <c r="C2318" s="3">
        <v>28</v>
      </c>
      <c r="D2318" s="3" t="s">
        <v>38</v>
      </c>
      <c r="E2318" s="3">
        <v>5</v>
      </c>
      <c r="F2318" s="12">
        <v>0</v>
      </c>
    </row>
    <row r="2319" spans="1:6" x14ac:dyDescent="0.25">
      <c r="A2319" s="3" t="s">
        <v>32</v>
      </c>
      <c r="B2319" s="3" t="str">
        <f>IFERROR(INDEX(Clients[Client_Name],MATCH(Table2[[#This Row],[Client_Code]],Clients[Client_Code],0)),"")</f>
        <v>INTERBAKE</v>
      </c>
      <c r="C2319" s="3">
        <v>28</v>
      </c>
      <c r="D2319" s="3" t="s">
        <v>38</v>
      </c>
      <c r="E2319" s="3">
        <v>6</v>
      </c>
      <c r="F2319" s="12">
        <v>0</v>
      </c>
    </row>
    <row r="2320" spans="1:6" x14ac:dyDescent="0.25">
      <c r="A2320" s="3" t="s">
        <v>32</v>
      </c>
      <c r="B2320" s="3" t="str">
        <f>IFERROR(INDEX(Clients[Client_Name],MATCH(Table2[[#This Row],[Client_Code]],Clients[Client_Code],0)),"")</f>
        <v>INTERBAKE</v>
      </c>
      <c r="C2320" s="3">
        <v>28</v>
      </c>
      <c r="D2320" s="3" t="s">
        <v>38</v>
      </c>
      <c r="E2320" s="3">
        <v>7</v>
      </c>
      <c r="F2320" s="12">
        <v>0</v>
      </c>
    </row>
    <row r="2321" spans="1:6" x14ac:dyDescent="0.25">
      <c r="A2321" s="3" t="s">
        <v>32</v>
      </c>
      <c r="B2321" s="3" t="str">
        <f>IFERROR(INDEX(Clients[Client_Name],MATCH(Table2[[#This Row],[Client_Code]],Clients[Client_Code],0)),"")</f>
        <v>INTERBAKE</v>
      </c>
      <c r="C2321" s="3">
        <v>28</v>
      </c>
      <c r="D2321" s="3" t="s">
        <v>38</v>
      </c>
      <c r="E2321" s="3">
        <v>8</v>
      </c>
      <c r="F2321" s="12">
        <v>0</v>
      </c>
    </row>
    <row r="2322" spans="1:6" x14ac:dyDescent="0.25">
      <c r="A2322" s="3" t="s">
        <v>32</v>
      </c>
      <c r="B2322" s="3" t="str">
        <f>IFERROR(INDEX(Clients[Client_Name],MATCH(Table2[[#This Row],[Client_Code]],Clients[Client_Code],0)),"")</f>
        <v>INTERBAKE</v>
      </c>
      <c r="C2322" s="3">
        <v>28</v>
      </c>
      <c r="D2322" s="3" t="s">
        <v>38</v>
      </c>
      <c r="E2322" s="3">
        <v>9</v>
      </c>
      <c r="F2322" s="12">
        <v>0</v>
      </c>
    </row>
    <row r="2323" spans="1:6" x14ac:dyDescent="0.25">
      <c r="A2323" s="3" t="s">
        <v>32</v>
      </c>
      <c r="B2323" s="3" t="str">
        <f>IFERROR(INDEX(Clients[Client_Name],MATCH(Table2[[#This Row],[Client_Code]],Clients[Client_Code],0)),"")</f>
        <v>INTERBAKE</v>
      </c>
      <c r="C2323" s="3">
        <v>28</v>
      </c>
      <c r="D2323" s="3" t="s">
        <v>38</v>
      </c>
      <c r="E2323" s="3">
        <v>10</v>
      </c>
      <c r="F2323" s="12">
        <v>0</v>
      </c>
    </row>
    <row r="2324" spans="1:6" x14ac:dyDescent="0.25">
      <c r="A2324" s="3" t="s">
        <v>32</v>
      </c>
      <c r="B2324" s="3" t="str">
        <f>IFERROR(INDEX(Clients[Client_Name],MATCH(Table2[[#This Row],[Client_Code]],Clients[Client_Code],0)),"")</f>
        <v>INTERBAKE</v>
      </c>
      <c r="C2324" s="3">
        <v>28</v>
      </c>
      <c r="D2324" s="3" t="s">
        <v>38</v>
      </c>
      <c r="E2324" s="3">
        <v>11</v>
      </c>
      <c r="F2324" s="12">
        <v>0</v>
      </c>
    </row>
    <row r="2325" spans="1:6" x14ac:dyDescent="0.25">
      <c r="A2325" s="3" t="s">
        <v>32</v>
      </c>
      <c r="B2325" s="3" t="str">
        <f>IFERROR(INDEX(Clients[Client_Name],MATCH(Table2[[#This Row],[Client_Code]],Clients[Client_Code],0)),"")</f>
        <v>INTERBAKE</v>
      </c>
      <c r="C2325" s="3">
        <v>28</v>
      </c>
      <c r="D2325" s="3" t="s">
        <v>38</v>
      </c>
      <c r="E2325" s="3">
        <v>12</v>
      </c>
      <c r="F2325" s="12">
        <v>0</v>
      </c>
    </row>
    <row r="2326" spans="1:6" x14ac:dyDescent="0.25">
      <c r="A2326" s="3" t="s">
        <v>32</v>
      </c>
      <c r="B2326" s="3" t="str">
        <f>IFERROR(INDEX(Clients[Client_Name],MATCH(Table2[[#This Row],[Client_Code]],Clients[Client_Code],0)),"")</f>
        <v>LUNIBEN</v>
      </c>
      <c r="C2326" s="3">
        <v>32</v>
      </c>
      <c r="D2326" s="3" t="s">
        <v>38</v>
      </c>
      <c r="E2326" s="3">
        <v>1</v>
      </c>
      <c r="F2326" s="12">
        <v>0</v>
      </c>
    </row>
    <row r="2327" spans="1:6" x14ac:dyDescent="0.25">
      <c r="A2327" s="3" t="s">
        <v>32</v>
      </c>
      <c r="B2327" s="3" t="str">
        <f>IFERROR(INDEX(Clients[Client_Name],MATCH(Table2[[#This Row],[Client_Code]],Clients[Client_Code],0)),"")</f>
        <v>LUNIBEN</v>
      </c>
      <c r="C2327" s="3">
        <v>32</v>
      </c>
      <c r="D2327" s="3" t="s">
        <v>38</v>
      </c>
      <c r="E2327" s="3">
        <v>2</v>
      </c>
      <c r="F2327" s="12">
        <v>0</v>
      </c>
    </row>
    <row r="2328" spans="1:6" x14ac:dyDescent="0.25">
      <c r="A2328" s="3" t="s">
        <v>32</v>
      </c>
      <c r="B2328" s="3" t="str">
        <f>IFERROR(INDEX(Clients[Client_Name],MATCH(Table2[[#This Row],[Client_Code]],Clients[Client_Code],0)),"")</f>
        <v>LUNIBEN</v>
      </c>
      <c r="C2328" s="3">
        <v>32</v>
      </c>
      <c r="D2328" s="3" t="s">
        <v>38</v>
      </c>
      <c r="E2328" s="3">
        <v>3</v>
      </c>
      <c r="F2328" s="12">
        <v>0</v>
      </c>
    </row>
    <row r="2329" spans="1:6" x14ac:dyDescent="0.25">
      <c r="A2329" s="3" t="s">
        <v>32</v>
      </c>
      <c r="B2329" s="3" t="str">
        <f>IFERROR(INDEX(Clients[Client_Name],MATCH(Table2[[#This Row],[Client_Code]],Clients[Client_Code],0)),"")</f>
        <v>LUNIBEN</v>
      </c>
      <c r="C2329" s="3">
        <v>32</v>
      </c>
      <c r="D2329" s="3" t="s">
        <v>38</v>
      </c>
      <c r="E2329" s="3">
        <v>4</v>
      </c>
      <c r="F2329" s="12">
        <v>0</v>
      </c>
    </row>
    <row r="2330" spans="1:6" x14ac:dyDescent="0.25">
      <c r="A2330" s="3" t="s">
        <v>32</v>
      </c>
      <c r="B2330" s="3" t="str">
        <f>IFERROR(INDEX(Clients[Client_Name],MATCH(Table2[[#This Row],[Client_Code]],Clients[Client_Code],0)),"")</f>
        <v>LUNIBEN</v>
      </c>
      <c r="C2330" s="3">
        <v>32</v>
      </c>
      <c r="D2330" s="3" t="s">
        <v>38</v>
      </c>
      <c r="E2330" s="3">
        <v>5</v>
      </c>
      <c r="F2330" s="12">
        <v>0</v>
      </c>
    </row>
    <row r="2331" spans="1:6" x14ac:dyDescent="0.25">
      <c r="A2331" s="3" t="s">
        <v>32</v>
      </c>
      <c r="B2331" s="3" t="str">
        <f>IFERROR(INDEX(Clients[Client_Name],MATCH(Table2[[#This Row],[Client_Code]],Clients[Client_Code],0)),"")</f>
        <v>LUNIBEN</v>
      </c>
      <c r="C2331" s="3">
        <v>32</v>
      </c>
      <c r="D2331" s="3" t="s">
        <v>38</v>
      </c>
      <c r="E2331" s="3">
        <v>6</v>
      </c>
      <c r="F2331" s="12">
        <v>0</v>
      </c>
    </row>
    <row r="2332" spans="1:6" x14ac:dyDescent="0.25">
      <c r="A2332" s="3" t="s">
        <v>32</v>
      </c>
      <c r="B2332" s="3" t="str">
        <f>IFERROR(INDEX(Clients[Client_Name],MATCH(Table2[[#This Row],[Client_Code]],Clients[Client_Code],0)),"")</f>
        <v>LUNIBEN</v>
      </c>
      <c r="C2332" s="3">
        <v>32</v>
      </c>
      <c r="D2332" s="3" t="s">
        <v>38</v>
      </c>
      <c r="E2332" s="3">
        <v>7</v>
      </c>
      <c r="F2332" s="12">
        <v>0</v>
      </c>
    </row>
    <row r="2333" spans="1:6" x14ac:dyDescent="0.25">
      <c r="A2333" s="3" t="s">
        <v>32</v>
      </c>
      <c r="B2333" s="3" t="str">
        <f>IFERROR(INDEX(Clients[Client_Name],MATCH(Table2[[#This Row],[Client_Code]],Clients[Client_Code],0)),"")</f>
        <v>LUNIBEN</v>
      </c>
      <c r="C2333" s="3">
        <v>32</v>
      </c>
      <c r="D2333" s="3" t="s">
        <v>38</v>
      </c>
      <c r="E2333" s="3">
        <v>8</v>
      </c>
      <c r="F2333" s="12">
        <v>0</v>
      </c>
    </row>
    <row r="2334" spans="1:6" x14ac:dyDescent="0.25">
      <c r="A2334" s="3" t="s">
        <v>32</v>
      </c>
      <c r="B2334" s="3" t="str">
        <f>IFERROR(INDEX(Clients[Client_Name],MATCH(Table2[[#This Row],[Client_Code]],Clients[Client_Code],0)),"")</f>
        <v>LUNIBEN</v>
      </c>
      <c r="C2334" s="3">
        <v>32</v>
      </c>
      <c r="D2334" s="3" t="s">
        <v>38</v>
      </c>
      <c r="E2334" s="3">
        <v>9</v>
      </c>
      <c r="F2334" s="12">
        <v>0</v>
      </c>
    </row>
    <row r="2335" spans="1:6" x14ac:dyDescent="0.25">
      <c r="A2335" s="3" t="s">
        <v>32</v>
      </c>
      <c r="B2335" s="3" t="str">
        <f>IFERROR(INDEX(Clients[Client_Name],MATCH(Table2[[#This Row],[Client_Code]],Clients[Client_Code],0)),"")</f>
        <v>LUNIBEN</v>
      </c>
      <c r="C2335" s="3">
        <v>32</v>
      </c>
      <c r="D2335" s="3" t="s">
        <v>38</v>
      </c>
      <c r="E2335" s="3">
        <v>10</v>
      </c>
      <c r="F2335" s="12">
        <v>0</v>
      </c>
    </row>
    <row r="2336" spans="1:6" x14ac:dyDescent="0.25">
      <c r="A2336" s="3" t="s">
        <v>32</v>
      </c>
      <c r="B2336" s="3" t="str">
        <f>IFERROR(INDEX(Clients[Client_Name],MATCH(Table2[[#This Row],[Client_Code]],Clients[Client_Code],0)),"")</f>
        <v>LUNIBEN</v>
      </c>
      <c r="C2336" s="3">
        <v>32</v>
      </c>
      <c r="D2336" s="3" t="s">
        <v>38</v>
      </c>
      <c r="E2336" s="3">
        <v>11</v>
      </c>
      <c r="F2336" s="12">
        <v>0</v>
      </c>
    </row>
    <row r="2337" spans="1:6" x14ac:dyDescent="0.25">
      <c r="A2337" s="3" t="s">
        <v>32</v>
      </c>
      <c r="B2337" s="3" t="str">
        <f>IFERROR(INDEX(Clients[Client_Name],MATCH(Table2[[#This Row],[Client_Code]],Clients[Client_Code],0)),"")</f>
        <v>LUNIBEN</v>
      </c>
      <c r="C2337" s="3">
        <v>32</v>
      </c>
      <c r="D2337" s="3" t="s">
        <v>38</v>
      </c>
      <c r="E2337" s="3">
        <v>12</v>
      </c>
      <c r="F2337" s="12">
        <v>0</v>
      </c>
    </row>
    <row r="2338" spans="1:6" x14ac:dyDescent="0.25">
      <c r="A2338" s="3" t="s">
        <v>32</v>
      </c>
      <c r="B2338" s="3" t="str">
        <f>IFERROR(INDEX(Clients[Client_Name],MATCH(Table2[[#This Row],[Client_Code]],Clients[Client_Code],0)),"")</f>
        <v>SALMONES ANTÁRTICA</v>
      </c>
      <c r="C2338" s="3">
        <v>41</v>
      </c>
      <c r="D2338" s="3" t="s">
        <v>38</v>
      </c>
      <c r="E2338" s="3">
        <v>1</v>
      </c>
      <c r="F2338" s="12">
        <v>0</v>
      </c>
    </row>
    <row r="2339" spans="1:6" x14ac:dyDescent="0.25">
      <c r="A2339" s="3" t="s">
        <v>32</v>
      </c>
      <c r="B2339" s="3" t="str">
        <f>IFERROR(INDEX(Clients[Client_Name],MATCH(Table2[[#This Row],[Client_Code]],Clients[Client_Code],0)),"")</f>
        <v>SALMONES ANTÁRTICA</v>
      </c>
      <c r="C2339" s="3">
        <v>41</v>
      </c>
      <c r="D2339" s="3" t="s">
        <v>38</v>
      </c>
      <c r="E2339" s="3">
        <v>2</v>
      </c>
      <c r="F2339" s="12">
        <v>4255868</v>
      </c>
    </row>
    <row r="2340" spans="1:6" x14ac:dyDescent="0.25">
      <c r="A2340" s="3" t="s">
        <v>32</v>
      </c>
      <c r="B2340" s="3" t="str">
        <f>IFERROR(INDEX(Clients[Client_Name],MATCH(Table2[[#This Row],[Client_Code]],Clients[Client_Code],0)),"")</f>
        <v>SALMONES ANTÁRTICA</v>
      </c>
      <c r="C2340" s="3">
        <v>41</v>
      </c>
      <c r="D2340" s="3" t="s">
        <v>38</v>
      </c>
      <c r="E2340" s="3">
        <v>3</v>
      </c>
      <c r="F2340" s="12">
        <v>1752112</v>
      </c>
    </row>
    <row r="2341" spans="1:6" x14ac:dyDescent="0.25">
      <c r="A2341" s="3" t="s">
        <v>32</v>
      </c>
      <c r="B2341" s="3" t="str">
        <f>IFERROR(INDEX(Clients[Client_Name],MATCH(Table2[[#This Row],[Client_Code]],Clients[Client_Code],0)),"")</f>
        <v>SALMONES ANTÁRTICA</v>
      </c>
      <c r="C2341" s="3">
        <v>41</v>
      </c>
      <c r="D2341" s="3" t="s">
        <v>38</v>
      </c>
      <c r="E2341" s="3">
        <v>4</v>
      </c>
      <c r="F2341" s="12">
        <v>1284466</v>
      </c>
    </row>
    <row r="2342" spans="1:6" x14ac:dyDescent="0.25">
      <c r="A2342" s="3" t="s">
        <v>32</v>
      </c>
      <c r="B2342" s="3" t="str">
        <f>IFERROR(INDEX(Clients[Client_Name],MATCH(Table2[[#This Row],[Client_Code]],Clients[Client_Code],0)),"")</f>
        <v>SALMONES ANTÁRTICA</v>
      </c>
      <c r="C2342" s="3">
        <v>41</v>
      </c>
      <c r="D2342" s="3" t="s">
        <v>38</v>
      </c>
      <c r="E2342" s="3">
        <v>5</v>
      </c>
      <c r="F2342" s="12">
        <v>3167615</v>
      </c>
    </row>
    <row r="2343" spans="1:6" x14ac:dyDescent="0.25">
      <c r="A2343" s="3" t="s">
        <v>32</v>
      </c>
      <c r="B2343" s="3" t="str">
        <f>IFERROR(INDEX(Clients[Client_Name],MATCH(Table2[[#This Row],[Client_Code]],Clients[Client_Code],0)),"")</f>
        <v>SALMONES AYSÉN</v>
      </c>
      <c r="C2343" s="3">
        <v>42</v>
      </c>
      <c r="D2343" s="3" t="s">
        <v>38</v>
      </c>
      <c r="E2343" s="3">
        <v>1</v>
      </c>
      <c r="F2343" s="12">
        <v>1029172</v>
      </c>
    </row>
    <row r="2344" spans="1:6" x14ac:dyDescent="0.25">
      <c r="A2344" s="3" t="s">
        <v>32</v>
      </c>
      <c r="B2344" s="3" t="str">
        <f>IFERROR(INDEX(Clients[Client_Name],MATCH(Table2[[#This Row],[Client_Code]],Clients[Client_Code],0)),"")</f>
        <v>SALMONES AYSÉN</v>
      </c>
      <c r="C2344" s="3">
        <v>42</v>
      </c>
      <c r="D2344" s="3" t="s">
        <v>38</v>
      </c>
      <c r="E2344" s="3">
        <v>2</v>
      </c>
      <c r="F2344" s="12">
        <v>2878307</v>
      </c>
    </row>
    <row r="2345" spans="1:6" x14ac:dyDescent="0.25">
      <c r="A2345" s="3" t="s">
        <v>32</v>
      </c>
      <c r="B2345" s="3" t="str">
        <f>IFERROR(INDEX(Clients[Client_Name],MATCH(Table2[[#This Row],[Client_Code]],Clients[Client_Code],0)),"")</f>
        <v>SALMONES AYSÉN</v>
      </c>
      <c r="C2345" s="3">
        <v>42</v>
      </c>
      <c r="D2345" s="3" t="s">
        <v>38</v>
      </c>
      <c r="E2345" s="3">
        <v>3</v>
      </c>
      <c r="F2345" s="12">
        <v>3745068</v>
      </c>
    </row>
    <row r="2346" spans="1:6" x14ac:dyDescent="0.25">
      <c r="A2346" s="3" t="s">
        <v>32</v>
      </c>
      <c r="B2346" s="3" t="str">
        <f>IFERROR(INDEX(Clients[Client_Name],MATCH(Table2[[#This Row],[Client_Code]],Clients[Client_Code],0)),"")</f>
        <v>SALMONES AYSÉN</v>
      </c>
      <c r="C2346" s="3">
        <v>42</v>
      </c>
      <c r="D2346" s="3" t="s">
        <v>38</v>
      </c>
      <c r="E2346" s="3">
        <v>4</v>
      </c>
      <c r="F2346" s="12">
        <v>3695584</v>
      </c>
    </row>
    <row r="2347" spans="1:6" x14ac:dyDescent="0.25">
      <c r="A2347" s="3" t="s">
        <v>32</v>
      </c>
      <c r="B2347" s="3" t="str">
        <f>IFERROR(INDEX(Clients[Client_Name],MATCH(Table2[[#This Row],[Client_Code]],Clients[Client_Code],0)),"")</f>
        <v>SALMONES AYSÉN</v>
      </c>
      <c r="C2347" s="3">
        <v>42</v>
      </c>
      <c r="D2347" s="3" t="s">
        <v>38</v>
      </c>
      <c r="E2347" s="3">
        <v>5</v>
      </c>
      <c r="F2347" s="12">
        <v>3939069</v>
      </c>
    </row>
    <row r="2348" spans="1:6" x14ac:dyDescent="0.25">
      <c r="A2348" s="3" t="s">
        <v>62</v>
      </c>
      <c r="B2348" s="3" t="str">
        <f>IFERROR(INDEX(Clients[Client_Name],MATCH(Table2[[#This Row],[Client_Code]],Clients[Client_Code],0)),"")</f>
        <v>LO VALLEDOR</v>
      </c>
      <c r="C2348" s="3">
        <v>1054</v>
      </c>
      <c r="D2348" s="3" t="s">
        <v>37</v>
      </c>
      <c r="E2348" s="3">
        <v>6</v>
      </c>
      <c r="F2348" s="12"/>
    </row>
    <row r="2349" spans="1:6" x14ac:dyDescent="0.25">
      <c r="A2349" s="3" t="s">
        <v>62</v>
      </c>
      <c r="B2349" s="3" t="str">
        <f>IFERROR(INDEX(Clients[Client_Name],MATCH(Table2[[#This Row],[Client_Code]],Clients[Client_Code],0)),"")</f>
        <v>LO VALLEDOR</v>
      </c>
      <c r="C2349" s="3">
        <v>1054</v>
      </c>
      <c r="D2349" s="3" t="s">
        <v>37</v>
      </c>
      <c r="E2349" s="3">
        <v>6</v>
      </c>
      <c r="F2349" s="12"/>
    </row>
    <row r="2350" spans="1:6" x14ac:dyDescent="0.25">
      <c r="A2350" s="3" t="s">
        <v>32</v>
      </c>
      <c r="B2350" s="3" t="str">
        <f>IFERROR(INDEX(Clients[Client_Name],MATCH(Table2[[#This Row],[Client_Code]],Clients[Client_Code],0)),"")</f>
        <v>SOPRAVAL</v>
      </c>
      <c r="C2350" s="3">
        <v>8</v>
      </c>
      <c r="D2350" s="3" t="s">
        <v>37</v>
      </c>
      <c r="E2350" s="3">
        <v>10</v>
      </c>
      <c r="F2350" s="12">
        <v>873415</v>
      </c>
    </row>
    <row r="2351" spans="1:6" x14ac:dyDescent="0.25">
      <c r="A2351" s="3" t="s">
        <v>32</v>
      </c>
      <c r="B2351" s="3" t="str">
        <f>IFERROR(INDEX(Clients[Client_Name],MATCH(Table2[[#This Row],[Client_Code]],Clients[Client_Code],0)),"")</f>
        <v>SOPRAVAL</v>
      </c>
      <c r="C2351" s="3">
        <v>8</v>
      </c>
      <c r="D2351" s="3" t="s">
        <v>37</v>
      </c>
      <c r="E2351" s="3">
        <v>11</v>
      </c>
      <c r="F2351" s="12">
        <v>657195</v>
      </c>
    </row>
    <row r="2352" spans="1:6" x14ac:dyDescent="0.25">
      <c r="A2352" s="3" t="s">
        <v>32</v>
      </c>
      <c r="B2352" s="3" t="str">
        <f>IFERROR(INDEX(Clients[Client_Name],MATCH(Table2[[#This Row],[Client_Code]],Clients[Client_Code],0)),"")</f>
        <v>SOPRAVAL</v>
      </c>
      <c r="C2352" s="3">
        <v>8</v>
      </c>
      <c r="D2352" s="3" t="s">
        <v>37</v>
      </c>
      <c r="E2352" s="3">
        <v>12</v>
      </c>
      <c r="F2352" s="12">
        <v>352780</v>
      </c>
    </row>
    <row r="2353" spans="1:6" x14ac:dyDescent="0.25">
      <c r="A2353" s="3" t="s">
        <v>32</v>
      </c>
      <c r="B2353" s="3" t="str">
        <f>IFERROR(INDEX(Clients[Client_Name],MATCH(Table2[[#This Row],[Client_Code]],Clients[Client_Code],0)),"")</f>
        <v>SOPRAVAL</v>
      </c>
      <c r="C2353" s="3">
        <v>8</v>
      </c>
      <c r="D2353" s="3" t="s">
        <v>148</v>
      </c>
      <c r="E2353" s="3">
        <v>1</v>
      </c>
      <c r="F2353" s="12">
        <v>0</v>
      </c>
    </row>
    <row r="2354" spans="1:6" x14ac:dyDescent="0.25">
      <c r="A2354" s="3" t="s">
        <v>32</v>
      </c>
      <c r="B2354" s="3" t="str">
        <f>IFERROR(INDEX(Clients[Client_Name],MATCH(Table2[[#This Row],[Client_Code]],Clients[Client_Code],0)),"")</f>
        <v>SOPRAVAL</v>
      </c>
      <c r="C2354" s="3">
        <v>8</v>
      </c>
      <c r="D2354" s="3" t="s">
        <v>148</v>
      </c>
      <c r="E2354" s="3">
        <v>2</v>
      </c>
      <c r="F2354" s="12">
        <v>0</v>
      </c>
    </row>
    <row r="2355" spans="1:6" x14ac:dyDescent="0.25">
      <c r="A2355" s="3" t="s">
        <v>32</v>
      </c>
      <c r="B2355" s="3" t="str">
        <f>IFERROR(INDEX(Clients[Client_Name],MATCH(Table2[[#This Row],[Client_Code]],Clients[Client_Code],0)),"")</f>
        <v>COMERCIAL CASTRO</v>
      </c>
      <c r="C2355" s="3">
        <v>17</v>
      </c>
      <c r="D2355" s="3" t="s">
        <v>38</v>
      </c>
      <c r="E2355" s="3">
        <v>6</v>
      </c>
      <c r="F2355" s="12">
        <v>208457</v>
      </c>
    </row>
    <row r="2356" spans="1:6" x14ac:dyDescent="0.25">
      <c r="A2356" s="3" t="s">
        <v>32</v>
      </c>
      <c r="B2356" s="3" t="str">
        <f>IFERROR(INDEX(Clients[Client_Name],MATCH(Table2[[#This Row],[Client_Code]],Clients[Client_Code],0)),"")</f>
        <v>COMERCIAL CASTRO</v>
      </c>
      <c r="C2356" s="3">
        <v>17</v>
      </c>
      <c r="D2356" s="3" t="s">
        <v>38</v>
      </c>
      <c r="E2356" s="3">
        <v>7</v>
      </c>
      <c r="F2356" s="12">
        <v>741752</v>
      </c>
    </row>
    <row r="2357" spans="1:6" x14ac:dyDescent="0.25">
      <c r="A2357" s="3" t="s">
        <v>32</v>
      </c>
      <c r="B2357" s="3" t="str">
        <f>IFERROR(INDEX(Clients[Client_Name],MATCH(Table2[[#This Row],[Client_Code]],Clients[Client_Code],0)),"")</f>
        <v>SOPRAVAL</v>
      </c>
      <c r="C2357" s="3">
        <v>8</v>
      </c>
      <c r="D2357" s="3" t="s">
        <v>148</v>
      </c>
      <c r="E2357" s="3">
        <v>3</v>
      </c>
      <c r="F2357" s="12">
        <v>0</v>
      </c>
    </row>
    <row r="2358" spans="1:6" x14ac:dyDescent="0.25">
      <c r="A2358" s="3" t="s">
        <v>32</v>
      </c>
      <c r="B2358" s="3" t="str">
        <f>IFERROR(INDEX(Clients[Client_Name],MATCH(Table2[[#This Row],[Client_Code]],Clients[Client_Code],0)),"")</f>
        <v>SOPRAVAL</v>
      </c>
      <c r="C2358" s="3">
        <v>8</v>
      </c>
      <c r="D2358" s="3" t="s">
        <v>148</v>
      </c>
      <c r="E2358" s="3">
        <v>4</v>
      </c>
      <c r="F2358" s="12">
        <v>0</v>
      </c>
    </row>
    <row r="2359" spans="1:6" x14ac:dyDescent="0.25">
      <c r="A2359" s="3" t="s">
        <v>32</v>
      </c>
      <c r="B2359" s="3" t="str">
        <f>IFERROR(INDEX(Clients[Client_Name],MATCH(Table2[[#This Row],[Client_Code]],Clients[Client_Code],0)),"")</f>
        <v>SOPRAVAL</v>
      </c>
      <c r="C2359" s="3">
        <v>8</v>
      </c>
      <c r="D2359" s="3" t="s">
        <v>148</v>
      </c>
      <c r="E2359" s="3">
        <v>5</v>
      </c>
      <c r="F2359" s="12">
        <v>0</v>
      </c>
    </row>
    <row r="2360" spans="1:6" x14ac:dyDescent="0.25">
      <c r="A2360" s="3" t="s">
        <v>32</v>
      </c>
      <c r="B2360" s="3" t="str">
        <f>IFERROR(INDEX(Clients[Client_Name],MATCH(Table2[[#This Row],[Client_Code]],Clients[Client_Code],0)),"")</f>
        <v>SOPRAVAL</v>
      </c>
      <c r="C2360" s="3">
        <v>8</v>
      </c>
      <c r="D2360" s="3" t="s">
        <v>148</v>
      </c>
      <c r="E2360" s="3">
        <v>6</v>
      </c>
      <c r="F2360" s="12">
        <v>1042185</v>
      </c>
    </row>
    <row r="2361" spans="1:6" x14ac:dyDescent="0.25">
      <c r="A2361" s="3" t="s">
        <v>32</v>
      </c>
      <c r="B2361" s="3" t="str">
        <f>IFERROR(INDEX(Clients[Client_Name],MATCH(Table2[[#This Row],[Client_Code]],Clients[Client_Code],0)),"")</f>
        <v>SOPRAVAL</v>
      </c>
      <c r="C2361" s="3">
        <v>8</v>
      </c>
      <c r="D2361" s="3" t="s">
        <v>148</v>
      </c>
      <c r="E2361" s="3">
        <v>7</v>
      </c>
      <c r="F2361" s="12">
        <v>0</v>
      </c>
    </row>
    <row r="2362" spans="1:6" x14ac:dyDescent="0.25">
      <c r="A2362" s="3" t="s">
        <v>32</v>
      </c>
      <c r="B2362" s="3" t="str">
        <f>IFERROR(INDEX(Clients[Client_Name],MATCH(Table2[[#This Row],[Client_Code]],Clients[Client_Code],0)),"")</f>
        <v>SOPRAVAL</v>
      </c>
      <c r="C2362" s="3">
        <v>8</v>
      </c>
      <c r="D2362" s="3" t="s">
        <v>148</v>
      </c>
      <c r="E2362" s="3">
        <v>8</v>
      </c>
      <c r="F2362" s="12">
        <v>0</v>
      </c>
    </row>
    <row r="2363" spans="1:6" x14ac:dyDescent="0.25">
      <c r="A2363" s="3" t="s">
        <v>32</v>
      </c>
      <c r="B2363" s="3" t="str">
        <f>IFERROR(INDEX(Clients[Client_Name],MATCH(Table2[[#This Row],[Client_Code]],Clients[Client_Code],0)),"")</f>
        <v>SOPRAVAL</v>
      </c>
      <c r="C2363" s="3">
        <v>8</v>
      </c>
      <c r="D2363" s="3" t="s">
        <v>148</v>
      </c>
      <c r="E2363" s="3">
        <v>9</v>
      </c>
      <c r="F2363" s="12">
        <v>0</v>
      </c>
    </row>
    <row r="2364" spans="1:6" x14ac:dyDescent="0.25">
      <c r="A2364" s="3" t="s">
        <v>32</v>
      </c>
      <c r="B2364" s="3" t="str">
        <f>IFERROR(INDEX(Clients[Client_Name],MATCH(Table2[[#This Row],[Client_Code]],Clients[Client_Code],0)),"")</f>
        <v>SOPRAVAL</v>
      </c>
      <c r="C2364" s="3">
        <v>8</v>
      </c>
      <c r="D2364" s="3" t="s">
        <v>148</v>
      </c>
      <c r="E2364" s="3">
        <v>10</v>
      </c>
      <c r="F2364" s="12">
        <v>0</v>
      </c>
    </row>
    <row r="2365" spans="1:6" x14ac:dyDescent="0.25">
      <c r="A2365" s="3" t="s">
        <v>32</v>
      </c>
      <c r="B2365" s="3" t="str">
        <f>IFERROR(INDEX(Clients[Client_Name],MATCH(Table2[[#This Row],[Client_Code]],Clients[Client_Code],0)),"")</f>
        <v>GRANJA MARINA TORNAGALEONES</v>
      </c>
      <c r="C2365" s="3">
        <v>25</v>
      </c>
      <c r="D2365" s="3" t="s">
        <v>38</v>
      </c>
      <c r="E2365" s="3">
        <v>6</v>
      </c>
      <c r="F2365" s="12">
        <v>358428</v>
      </c>
    </row>
    <row r="2366" spans="1:6" x14ac:dyDescent="0.25">
      <c r="A2366" s="3" t="s">
        <v>32</v>
      </c>
      <c r="B2366" s="3" t="str">
        <f>IFERROR(INDEX(Clients[Client_Name],MATCH(Table2[[#This Row],[Client_Code]],Clients[Client_Code],0)),"")</f>
        <v>SOPRAVAL</v>
      </c>
      <c r="C2366" s="3">
        <v>8</v>
      </c>
      <c r="D2366" s="3" t="s">
        <v>148</v>
      </c>
      <c r="E2366" s="3">
        <v>11</v>
      </c>
      <c r="F2366" s="12">
        <v>0</v>
      </c>
    </row>
    <row r="2367" spans="1:6" x14ac:dyDescent="0.25">
      <c r="A2367" s="3" t="s">
        <v>32</v>
      </c>
      <c r="B2367" s="3" t="str">
        <f>IFERROR(INDEX(Clients[Client_Name],MATCH(Table2[[#This Row],[Client_Code]],Clients[Client_Code],0)),"")</f>
        <v>SOPRAVAL</v>
      </c>
      <c r="C2367" s="3">
        <v>8</v>
      </c>
      <c r="D2367" s="3" t="s">
        <v>38</v>
      </c>
      <c r="E2367" s="3">
        <v>12</v>
      </c>
      <c r="F2367" s="12">
        <v>551726</v>
      </c>
    </row>
    <row r="2368" spans="1:6" x14ac:dyDescent="0.25">
      <c r="A2368" s="3" t="s">
        <v>32</v>
      </c>
      <c r="B2368" s="3" t="str">
        <f>IFERROR(INDEX(Clients[Client_Name],MATCH(Table2[[#This Row],[Client_Code]],Clients[Client_Code],0)),"")</f>
        <v>SOPRAVAL</v>
      </c>
      <c r="C2368" s="3">
        <v>8</v>
      </c>
      <c r="D2368" s="3" t="s">
        <v>148</v>
      </c>
      <c r="E2368" s="3">
        <v>1</v>
      </c>
      <c r="F2368" s="12">
        <v>5921932</v>
      </c>
    </row>
    <row r="2369" spans="1:6" x14ac:dyDescent="0.25">
      <c r="A2369" s="3" t="s">
        <v>32</v>
      </c>
      <c r="B2369" s="3" t="str">
        <f>IFERROR(INDEX(Clients[Client_Name],MATCH(Table2[[#This Row],[Client_Code]],Clients[Client_Code],0)),"")</f>
        <v>SOPRAVAL</v>
      </c>
      <c r="C2369" s="3">
        <v>8</v>
      </c>
      <c r="D2369" s="3" t="s">
        <v>148</v>
      </c>
      <c r="E2369" s="3">
        <v>2</v>
      </c>
      <c r="F2369" s="12">
        <v>3646140</v>
      </c>
    </row>
    <row r="2370" spans="1:6" x14ac:dyDescent="0.25">
      <c r="A2370" s="3" t="s">
        <v>32</v>
      </c>
      <c r="B2370" s="3" t="str">
        <f>IFERROR(INDEX(Clients[Client_Name],MATCH(Table2[[#This Row],[Client_Code]],Clients[Client_Code],0)),"")</f>
        <v>SOPRAVAL</v>
      </c>
      <c r="C2370" s="3">
        <v>8</v>
      </c>
      <c r="D2370" s="3" t="s">
        <v>148</v>
      </c>
      <c r="E2370" s="3">
        <v>3</v>
      </c>
      <c r="F2370" s="12">
        <v>0</v>
      </c>
    </row>
    <row r="2371" spans="1:6" x14ac:dyDescent="0.25">
      <c r="A2371" s="3" t="s">
        <v>32</v>
      </c>
      <c r="B2371" s="3" t="str">
        <f>IFERROR(INDEX(Clients[Client_Name],MATCH(Table2[[#This Row],[Client_Code]],Clients[Client_Code],0)),"")</f>
        <v>SOPRAVAL</v>
      </c>
      <c r="C2371" s="3">
        <v>8</v>
      </c>
      <c r="D2371" s="3" t="s">
        <v>148</v>
      </c>
      <c r="E2371" s="3">
        <v>4</v>
      </c>
      <c r="F2371" s="12">
        <v>0</v>
      </c>
    </row>
    <row r="2372" spans="1:6" x14ac:dyDescent="0.25">
      <c r="A2372" s="3" t="s">
        <v>32</v>
      </c>
      <c r="B2372" s="3" t="str">
        <f>IFERROR(INDEX(Clients[Client_Name],MATCH(Table2[[#This Row],[Client_Code]],Clients[Client_Code],0)),"")</f>
        <v>NUTRISCO</v>
      </c>
      <c r="C2372" s="3">
        <v>47</v>
      </c>
      <c r="D2372" s="3" t="s">
        <v>38</v>
      </c>
      <c r="E2372" s="3">
        <v>6</v>
      </c>
      <c r="F2372" s="12">
        <v>90931</v>
      </c>
    </row>
    <row r="2373" spans="1:6" x14ac:dyDescent="0.25">
      <c r="A2373" s="3" t="s">
        <v>32</v>
      </c>
      <c r="B2373" s="3" t="str">
        <f>IFERROR(INDEX(Clients[Client_Name],MATCH(Table2[[#This Row],[Client_Code]],Clients[Client_Code],0)),"")</f>
        <v>TRENDY</v>
      </c>
      <c r="C2373" s="3">
        <v>45</v>
      </c>
      <c r="D2373" s="3" t="s">
        <v>38</v>
      </c>
      <c r="E2373" s="3">
        <v>7</v>
      </c>
      <c r="F2373" s="12">
        <v>9570258</v>
      </c>
    </row>
    <row r="2374" spans="1:6" x14ac:dyDescent="0.25">
      <c r="A2374" s="3" t="s">
        <v>62</v>
      </c>
      <c r="B2374" s="3" t="str">
        <f>IFERROR(INDEX(Clients[Client_Name],MATCH(Table2[[#This Row],[Client_Code]],Clients[Client_Code],0)),"")</f>
        <v>LO VALLEDOR</v>
      </c>
      <c r="C2374" s="3">
        <v>1054</v>
      </c>
      <c r="D2374" s="3" t="s">
        <v>38</v>
      </c>
      <c r="E2374" s="3">
        <v>6</v>
      </c>
      <c r="F2374" s="12">
        <v>4076752</v>
      </c>
    </row>
    <row r="2375" spans="1:6" x14ac:dyDescent="0.25">
      <c r="A2375" s="3" t="s">
        <v>32</v>
      </c>
      <c r="B2375" s="3" t="str">
        <f>IFERROR(INDEX(Clients[Client_Name],MATCH(Table2[[#This Row],[Client_Code]],Clients[Client_Code],0)),"")</f>
        <v>SOPRAVAL</v>
      </c>
      <c r="C2375" s="3">
        <v>8</v>
      </c>
      <c r="D2375" s="3" t="s">
        <v>148</v>
      </c>
      <c r="E2375" s="3">
        <v>5</v>
      </c>
      <c r="F2375" s="12">
        <v>0</v>
      </c>
    </row>
    <row r="2376" spans="1:6" x14ac:dyDescent="0.25">
      <c r="A2376" s="3" t="s">
        <v>62</v>
      </c>
      <c r="B2376" s="3" t="str">
        <f>IFERROR(INDEX(Clients[Client_Name],MATCH(Table2[[#This Row],[Client_Code]],Clients[Client_Code],0)),"")</f>
        <v>LO VALLEDOR</v>
      </c>
      <c r="C2376" s="3">
        <v>1054</v>
      </c>
      <c r="D2376" s="3" t="s">
        <v>37</v>
      </c>
      <c r="E2376" s="3">
        <v>6</v>
      </c>
      <c r="F2376" s="12"/>
    </row>
    <row r="2377" spans="1:6" x14ac:dyDescent="0.25">
      <c r="A2377" s="3" t="s">
        <v>32</v>
      </c>
      <c r="B2377" s="3" t="str">
        <f>IFERROR(INDEX(Clients[Client_Name],MATCH(Table2[[#This Row],[Client_Code]],Clients[Client_Code],0)),"")</f>
        <v>SOPRAVAL</v>
      </c>
      <c r="C2377" s="3">
        <v>8</v>
      </c>
      <c r="D2377" s="3" t="s">
        <v>148</v>
      </c>
      <c r="E2377" s="3">
        <v>6</v>
      </c>
      <c r="F2377" s="12">
        <v>0</v>
      </c>
    </row>
    <row r="2378" spans="1:6" x14ac:dyDescent="0.25">
      <c r="A2378" s="3" t="s">
        <v>32</v>
      </c>
      <c r="B2378" s="3" t="str">
        <f>IFERROR(INDEX(Clients[Client_Name],MATCH(Table2[[#This Row],[Client_Code]],Clients[Client_Code],0)),"")</f>
        <v>SOPRAVAL</v>
      </c>
      <c r="C2378" s="3">
        <v>8</v>
      </c>
      <c r="D2378" s="3" t="s">
        <v>148</v>
      </c>
      <c r="E2378" s="3">
        <v>7</v>
      </c>
      <c r="F2378" s="12">
        <v>0</v>
      </c>
    </row>
    <row r="2379" spans="1:6" x14ac:dyDescent="0.25">
      <c r="A2379" s="3" t="s">
        <v>32</v>
      </c>
      <c r="B2379" s="3" t="str">
        <f>IFERROR(INDEX(Clients[Client_Name],MATCH(Table2[[#This Row],[Client_Code]],Clients[Client_Code],0)),"")</f>
        <v>SOPRAVAL</v>
      </c>
      <c r="C2379" s="3">
        <v>8</v>
      </c>
      <c r="D2379" s="3" t="s">
        <v>148</v>
      </c>
      <c r="E2379" s="3">
        <v>8</v>
      </c>
      <c r="F2379" s="12">
        <v>0</v>
      </c>
    </row>
    <row r="2380" spans="1:6" x14ac:dyDescent="0.25">
      <c r="A2380" s="3" t="s">
        <v>32</v>
      </c>
      <c r="B2380" s="3" t="str">
        <f>IFERROR(INDEX(Clients[Client_Name],MATCH(Table2[[#This Row],[Client_Code]],Clients[Client_Code],0)),"")</f>
        <v>SALMONES ANTÁRTICA</v>
      </c>
      <c r="C2380" s="3">
        <v>41</v>
      </c>
      <c r="D2380" s="3" t="s">
        <v>38</v>
      </c>
      <c r="E2380" s="3">
        <v>6</v>
      </c>
      <c r="F2380" s="12">
        <v>352095</v>
      </c>
    </row>
    <row r="2381" spans="1:6" x14ac:dyDescent="0.25">
      <c r="A2381" s="3" t="s">
        <v>32</v>
      </c>
      <c r="B2381" s="3" t="str">
        <f>IFERROR(INDEX(Clients[Client_Name],MATCH(Table2[[#This Row],[Client_Code]],Clients[Client_Code],0)),"")</f>
        <v>SALMONES ANTÁRTICA</v>
      </c>
      <c r="C2381" s="3">
        <v>41</v>
      </c>
      <c r="D2381" s="3" t="s">
        <v>38</v>
      </c>
      <c r="E2381" s="3">
        <v>7</v>
      </c>
      <c r="F2381" s="12">
        <v>584228</v>
      </c>
    </row>
    <row r="2382" spans="1:6" x14ac:dyDescent="0.25">
      <c r="A2382" s="3" t="s">
        <v>62</v>
      </c>
      <c r="B2382" s="3" t="str">
        <f>IFERROR(INDEX(Clients[Client_Name],MATCH(Table2[[#This Row],[Client_Code]],Clients[Client_Code],0)),"")</f>
        <v>LO VALLEDOR</v>
      </c>
      <c r="C2382" s="3">
        <v>1054</v>
      </c>
      <c r="D2382" s="3" t="s">
        <v>148</v>
      </c>
      <c r="E2382" s="3">
        <v>6</v>
      </c>
      <c r="F2382" s="12">
        <v>8571000</v>
      </c>
    </row>
    <row r="2383" spans="1:6" x14ac:dyDescent="0.25">
      <c r="A2383" s="3" t="s">
        <v>32</v>
      </c>
      <c r="B2383" s="3" t="str">
        <f>IFERROR(INDEX(Clients[Client_Name],MATCH(Table2[[#This Row],[Client_Code]],Clients[Client_Code],0)),"")</f>
        <v>SOPRAVAL</v>
      </c>
      <c r="C2383" s="3">
        <v>8</v>
      </c>
      <c r="D2383" s="3" t="s">
        <v>148</v>
      </c>
      <c r="E2383" s="3">
        <v>9</v>
      </c>
      <c r="F2383" s="12">
        <v>0</v>
      </c>
    </row>
    <row r="2384" spans="1:6" x14ac:dyDescent="0.25">
      <c r="A2384" s="3" t="s">
        <v>32</v>
      </c>
      <c r="B2384" s="3" t="str">
        <f>IFERROR(INDEX(Clients[Client_Name],MATCH(Table2[[#This Row],[Client_Code]],Clients[Client_Code],0)),"")</f>
        <v>SOPRAVAL</v>
      </c>
      <c r="C2384" s="3">
        <v>8</v>
      </c>
      <c r="D2384" s="3" t="s">
        <v>148</v>
      </c>
      <c r="E2384" s="3">
        <v>10</v>
      </c>
      <c r="F2384" s="12">
        <v>6286517</v>
      </c>
    </row>
    <row r="2385" spans="1:6" x14ac:dyDescent="0.25">
      <c r="A2385" s="3" t="s">
        <v>32</v>
      </c>
      <c r="B2385" s="3" t="str">
        <f>IFERROR(INDEX(Clients[Client_Name],MATCH(Table2[[#This Row],[Client_Code]],Clients[Client_Code],0)),"")</f>
        <v>SOPRAVAL</v>
      </c>
      <c r="C2385" s="3">
        <v>8</v>
      </c>
      <c r="D2385" s="3" t="s">
        <v>148</v>
      </c>
      <c r="E2385" s="3">
        <v>11</v>
      </c>
      <c r="F2385" s="12">
        <v>0</v>
      </c>
    </row>
    <row r="2386" spans="1:6" x14ac:dyDescent="0.25">
      <c r="A2386" s="3" t="s">
        <v>32</v>
      </c>
      <c r="B2386" s="3" t="str">
        <f>IFERROR(INDEX(Clients[Client_Name],MATCH(Table2[[#This Row],[Client_Code]],Clients[Client_Code],0)),"")</f>
        <v>SOPRAVAL</v>
      </c>
      <c r="C2386" s="3">
        <v>8</v>
      </c>
      <c r="D2386" s="3" t="s">
        <v>148</v>
      </c>
      <c r="E2386" s="3">
        <v>12</v>
      </c>
      <c r="F2386" s="12">
        <v>0</v>
      </c>
    </row>
    <row r="2387" spans="1:6" x14ac:dyDescent="0.25">
      <c r="A2387" s="3" t="s">
        <v>32</v>
      </c>
      <c r="B2387" s="3" t="str">
        <f>IFERROR(INDEX(Clients[Client_Name],MATCH(Table2[[#This Row],[Client_Code]],Clients[Client_Code],0)),"")</f>
        <v>SOPRAVAL</v>
      </c>
      <c r="C2387" s="3">
        <v>8</v>
      </c>
      <c r="D2387" s="3" t="s">
        <v>38</v>
      </c>
      <c r="E2387" s="3">
        <v>1</v>
      </c>
      <c r="F2387" s="12">
        <v>639663</v>
      </c>
    </row>
    <row r="2388" spans="1:6" x14ac:dyDescent="0.25">
      <c r="A2388" s="3" t="s">
        <v>32</v>
      </c>
      <c r="B2388" s="3" t="str">
        <f>IFERROR(INDEX(Clients[Client_Name],MATCH(Table2[[#This Row],[Client_Code]],Clients[Client_Code],0)),"")</f>
        <v>SOPRAVAL</v>
      </c>
      <c r="C2388" s="3">
        <v>8</v>
      </c>
      <c r="D2388" s="3" t="s">
        <v>38</v>
      </c>
      <c r="E2388" s="3">
        <v>2</v>
      </c>
      <c r="F2388" s="12">
        <v>420400</v>
      </c>
    </row>
    <row r="2389" spans="1:6" x14ac:dyDescent="0.25">
      <c r="A2389" s="3" t="s">
        <v>32</v>
      </c>
      <c r="B2389" s="3" t="str">
        <f>IFERROR(INDEX(Clients[Client_Name],MATCH(Table2[[#This Row],[Client_Code]],Clients[Client_Code],0)),"")</f>
        <v>SOPRAVAL</v>
      </c>
      <c r="C2389" s="3">
        <v>8</v>
      </c>
      <c r="D2389" s="3" t="s">
        <v>38</v>
      </c>
      <c r="E2389" s="3">
        <v>3</v>
      </c>
      <c r="F2389" s="12">
        <v>204000</v>
      </c>
    </row>
    <row r="2390" spans="1:6" x14ac:dyDescent="0.25">
      <c r="A2390" s="3" t="s">
        <v>32</v>
      </c>
      <c r="B2390" s="3" t="str">
        <f>IFERROR(INDEX(Clients[Client_Name],MATCH(Table2[[#This Row],[Client_Code]],Clients[Client_Code],0)),"")</f>
        <v>SOPRAVAL</v>
      </c>
      <c r="C2390" s="3">
        <v>8</v>
      </c>
      <c r="D2390" s="3" t="s">
        <v>38</v>
      </c>
      <c r="E2390" s="3">
        <v>4</v>
      </c>
      <c r="F2390" s="12">
        <v>108900</v>
      </c>
    </row>
    <row r="2391" spans="1:6" x14ac:dyDescent="0.25">
      <c r="A2391" s="3" t="s">
        <v>32</v>
      </c>
      <c r="B2391" s="3" t="str">
        <f>IFERROR(INDEX(Clients[Client_Name],MATCH(Table2[[#This Row],[Client_Code]],Clients[Client_Code],0)),"")</f>
        <v>SOPRAVAL</v>
      </c>
      <c r="C2391" s="3">
        <v>8</v>
      </c>
      <c r="D2391" s="3" t="s">
        <v>38</v>
      </c>
      <c r="E2391" s="3">
        <v>5</v>
      </c>
      <c r="F2391" s="12">
        <v>198400</v>
      </c>
    </row>
    <row r="2392" spans="1:6" x14ac:dyDescent="0.25">
      <c r="A2392" s="3" t="s">
        <v>32</v>
      </c>
      <c r="B2392" s="3" t="str">
        <f>IFERROR(INDEX(Clients[Client_Name],MATCH(Table2[[#This Row],[Client_Code]],Clients[Client_Code],0)),"")</f>
        <v>SOPRAVAL</v>
      </c>
      <c r="C2392" s="3">
        <v>8</v>
      </c>
      <c r="D2392" s="3" t="s">
        <v>38</v>
      </c>
      <c r="E2392" s="3">
        <v>6</v>
      </c>
      <c r="F2392" s="12">
        <v>139310</v>
      </c>
    </row>
    <row r="2393" spans="1:6" x14ac:dyDescent="0.25">
      <c r="A2393" s="3" t="s">
        <v>32</v>
      </c>
      <c r="B2393" s="3" t="str">
        <f>IFERROR(INDEX(Clients[Client_Name],MATCH(Table2[[#This Row],[Client_Code]],Clients[Client_Code],0)),"")</f>
        <v>SOPRAVAL</v>
      </c>
      <c r="C2393" s="3">
        <v>8</v>
      </c>
      <c r="D2393" s="3" t="s">
        <v>38</v>
      </c>
      <c r="E2393" s="3">
        <v>7</v>
      </c>
      <c r="F2393" s="12">
        <v>901917</v>
      </c>
    </row>
    <row r="2394" spans="1:6" x14ac:dyDescent="0.25">
      <c r="A2394" s="3" t="s">
        <v>32</v>
      </c>
      <c r="B2394" s="3" t="str">
        <f>IFERROR(INDEX(Clients[Client_Name],MATCH(Table2[[#This Row],[Client_Code]],Clients[Client_Code],0)),"")</f>
        <v>SOPRAVAL</v>
      </c>
      <c r="C2394" s="3">
        <v>8</v>
      </c>
      <c r="D2394" s="3" t="s">
        <v>38</v>
      </c>
      <c r="E2394" s="3">
        <v>8</v>
      </c>
      <c r="F2394" s="12">
        <v>1267362</v>
      </c>
    </row>
    <row r="2395" spans="1:6" x14ac:dyDescent="0.25">
      <c r="A2395" s="3" t="s">
        <v>62</v>
      </c>
      <c r="B2395" s="3" t="str">
        <f>IFERROR(INDEX(Clients[Client_Name],MATCH(Table2[[#This Row],[Client_Code]],Clients[Client_Code],0)),"")</f>
        <v>SOCIEDAD COMERCIAL RUPANCO</v>
      </c>
      <c r="C2395" s="3">
        <v>1076</v>
      </c>
      <c r="D2395" s="3" t="s">
        <v>149</v>
      </c>
      <c r="E2395" s="3">
        <v>1</v>
      </c>
      <c r="F2395" s="12">
        <v>399449</v>
      </c>
    </row>
    <row r="2396" spans="1:6" x14ac:dyDescent="0.25">
      <c r="A2396" s="3" t="s">
        <v>62</v>
      </c>
      <c r="B2396" s="3" t="str">
        <f>IFERROR(INDEX(Clients[Client_Name],MATCH(Table2[[#This Row],[Client_Code]],Clients[Client_Code],0)),"")</f>
        <v>SOCIEDAD COMERCIAL RUPANCO</v>
      </c>
      <c r="C2396" s="3">
        <v>1076</v>
      </c>
      <c r="D2396" s="3" t="s">
        <v>38</v>
      </c>
      <c r="E2396" s="3">
        <v>1</v>
      </c>
      <c r="F2396" s="12">
        <v>100000</v>
      </c>
    </row>
    <row r="2397" spans="1:6" x14ac:dyDescent="0.25">
      <c r="A2397" s="3" t="s">
        <v>62</v>
      </c>
      <c r="B2397" s="3" t="str">
        <f>IFERROR(INDEX(Clients[Client_Name],MATCH(Table2[[#This Row],[Client_Code]],Clients[Client_Code],0)),"")</f>
        <v>SOCIEDAD COMERCIAL RUPANCO</v>
      </c>
      <c r="C2397" s="3">
        <v>1076</v>
      </c>
      <c r="D2397" s="3" t="s">
        <v>38</v>
      </c>
      <c r="E2397" s="3">
        <v>2</v>
      </c>
      <c r="F2397" s="12">
        <v>2256</v>
      </c>
    </row>
    <row r="2398" spans="1:6" x14ac:dyDescent="0.25">
      <c r="A2398" s="3" t="s">
        <v>62</v>
      </c>
      <c r="B2398" s="3" t="str">
        <f>IFERROR(INDEX(Clients[Client_Name],MATCH(Table2[[#This Row],[Client_Code]],Clients[Client_Code],0)),"")</f>
        <v>SOCIEDAD COMERCIAL RUPANCO</v>
      </c>
      <c r="C2398" s="3">
        <v>1076</v>
      </c>
      <c r="D2398" s="3" t="s">
        <v>149</v>
      </c>
      <c r="E2398" s="3">
        <v>2</v>
      </c>
      <c r="F2398" s="12">
        <v>189569</v>
      </c>
    </row>
    <row r="2399" spans="1:6" x14ac:dyDescent="0.25">
      <c r="A2399" s="3" t="s">
        <v>62</v>
      </c>
      <c r="B2399" s="3" t="str">
        <f>IFERROR(INDEX(Clients[Client_Name],MATCH(Table2[[#This Row],[Client_Code]],Clients[Client_Code],0)),"")</f>
        <v>SERVICIOS GUZMAN GONZALEZ EST</v>
      </c>
      <c r="C2399" s="3">
        <v>1075</v>
      </c>
      <c r="D2399" s="3" t="s">
        <v>38</v>
      </c>
      <c r="E2399" s="3">
        <v>3</v>
      </c>
      <c r="F2399" s="12">
        <v>31207</v>
      </c>
    </row>
    <row r="2400" spans="1:6" x14ac:dyDescent="0.25">
      <c r="A2400" s="3" t="s">
        <v>62</v>
      </c>
      <c r="B2400" s="3" t="str">
        <f>IFERROR(INDEX(Clients[Client_Name],MATCH(Table2[[#This Row],[Client_Code]],Clients[Client_Code],0)),"")</f>
        <v>SERVICIOS GUZMAN GONZALEZ EST</v>
      </c>
      <c r="C2400" s="3">
        <v>1075</v>
      </c>
      <c r="D2400" s="3" t="s">
        <v>38</v>
      </c>
      <c r="E2400" s="3">
        <v>11</v>
      </c>
      <c r="F2400" s="12">
        <v>100028</v>
      </c>
    </row>
    <row r="2401" spans="1:6" x14ac:dyDescent="0.25">
      <c r="A2401" s="3" t="s">
        <v>62</v>
      </c>
      <c r="B2401" s="3" t="str">
        <f>IFERROR(INDEX(Clients[Client_Name],MATCH(Table2[[#This Row],[Client_Code]],Clients[Client_Code],0)),"")</f>
        <v>SERVICIOS GUZMAN GONZALEZ EST</v>
      </c>
      <c r="C2401" s="3">
        <v>1075</v>
      </c>
      <c r="D2401" s="3" t="s">
        <v>38</v>
      </c>
      <c r="E2401" s="3">
        <v>12</v>
      </c>
      <c r="F2401" s="12">
        <v>67666</v>
      </c>
    </row>
    <row r="2402" spans="1:6" x14ac:dyDescent="0.25">
      <c r="A2402" s="3" t="s">
        <v>62</v>
      </c>
      <c r="B2402" s="3" t="str">
        <f>IFERROR(INDEX(Clients[Client_Name],MATCH(Table2[[#This Row],[Client_Code]],Clients[Client_Code],0)),"")</f>
        <v>RUTA PALLETS</v>
      </c>
      <c r="C2402" s="3">
        <v>1074</v>
      </c>
      <c r="D2402" s="3" t="s">
        <v>38</v>
      </c>
      <c r="E2402" s="3">
        <v>5</v>
      </c>
      <c r="F2402" s="12">
        <v>224000</v>
      </c>
    </row>
    <row r="2403" spans="1:6" x14ac:dyDescent="0.25">
      <c r="A2403" s="3" t="s">
        <v>62</v>
      </c>
      <c r="B2403" s="3" t="str">
        <f>IFERROR(INDEX(Clients[Client_Name],MATCH(Table2[[#This Row],[Client_Code]],Clients[Client_Code],0)),"")</f>
        <v>RUTA PALLETS</v>
      </c>
      <c r="C2403" s="3">
        <v>1074</v>
      </c>
      <c r="D2403" s="3" t="s">
        <v>38</v>
      </c>
      <c r="E2403" s="3">
        <v>6</v>
      </c>
      <c r="F2403" s="12"/>
    </row>
    <row r="2404" spans="1:6" x14ac:dyDescent="0.25">
      <c r="A2404" s="3" t="s">
        <v>62</v>
      </c>
      <c r="B2404" s="3" t="str">
        <f>IFERROR(INDEX(Clients[Client_Name],MATCH(Table2[[#This Row],[Client_Code]],Clients[Client_Code],0)),"")</f>
        <v>RUTA PALLETS</v>
      </c>
      <c r="C2404" s="3">
        <v>1074</v>
      </c>
      <c r="D2404" s="3" t="s">
        <v>38</v>
      </c>
      <c r="E2404" s="3">
        <v>7</v>
      </c>
      <c r="F2404" s="12"/>
    </row>
    <row r="2405" spans="1:6" x14ac:dyDescent="0.25">
      <c r="A2405" s="3" t="s">
        <v>62</v>
      </c>
      <c r="B2405" s="3" t="str">
        <f>IFERROR(INDEX(Clients[Client_Name],MATCH(Table2[[#This Row],[Client_Code]],Clients[Client_Code],0)),"")</f>
        <v>RUTA PALLETS</v>
      </c>
      <c r="C2405" s="3">
        <v>1074</v>
      </c>
      <c r="D2405" s="3" t="s">
        <v>38</v>
      </c>
      <c r="E2405" s="3">
        <v>8</v>
      </c>
      <c r="F2405" s="12">
        <v>600000</v>
      </c>
    </row>
    <row r="2406" spans="1:6" x14ac:dyDescent="0.25">
      <c r="A2406" s="3" t="s">
        <v>62</v>
      </c>
      <c r="B2406" s="3" t="str">
        <f>IFERROR(INDEX(Clients[Client_Name],MATCH(Table2[[#This Row],[Client_Code]],Clients[Client_Code],0)),"")</f>
        <v>RUTA PALLETS</v>
      </c>
      <c r="C2406" s="3">
        <v>1074</v>
      </c>
      <c r="D2406" s="3" t="s">
        <v>38</v>
      </c>
      <c r="E2406" s="3">
        <v>9</v>
      </c>
      <c r="F2406" s="12"/>
    </row>
    <row r="2407" spans="1:6" x14ac:dyDescent="0.25">
      <c r="A2407" s="3" t="s">
        <v>62</v>
      </c>
      <c r="B2407" s="3" t="str">
        <f>IFERROR(INDEX(Clients[Client_Name],MATCH(Table2[[#This Row],[Client_Code]],Clients[Client_Code],0)),"")</f>
        <v>RUTA PALLETS</v>
      </c>
      <c r="C2407" s="3">
        <v>1074</v>
      </c>
      <c r="D2407" s="3" t="s">
        <v>38</v>
      </c>
      <c r="E2407" s="3">
        <v>10</v>
      </c>
      <c r="F2407" s="12"/>
    </row>
    <row r="2408" spans="1:6" x14ac:dyDescent="0.25">
      <c r="A2408" s="3" t="s">
        <v>62</v>
      </c>
      <c r="B2408" s="3" t="str">
        <f>IFERROR(INDEX(Clients[Client_Name],MATCH(Table2[[#This Row],[Client_Code]],Clients[Client_Code],0)),"")</f>
        <v>RUTA PALLETS</v>
      </c>
      <c r="C2408" s="3">
        <v>1074</v>
      </c>
      <c r="D2408" s="3" t="s">
        <v>38</v>
      </c>
      <c r="E2408" s="3">
        <v>11</v>
      </c>
      <c r="F2408" s="12">
        <v>500000</v>
      </c>
    </row>
    <row r="2409" spans="1:6" x14ac:dyDescent="0.25">
      <c r="A2409" s="3" t="s">
        <v>62</v>
      </c>
      <c r="B2409" s="3" t="str">
        <f>IFERROR(INDEX(Clients[Client_Name],MATCH(Table2[[#This Row],[Client_Code]],Clients[Client_Code],0)),"")</f>
        <v>RUTA PALLETS</v>
      </c>
      <c r="C2409" s="3">
        <v>1074</v>
      </c>
      <c r="D2409" s="3" t="s">
        <v>38</v>
      </c>
      <c r="E2409" s="3">
        <v>12</v>
      </c>
      <c r="F2409" s="12">
        <v>900000</v>
      </c>
    </row>
    <row r="2410" spans="1:6" x14ac:dyDescent="0.25">
      <c r="A2410" s="3" t="s">
        <v>62</v>
      </c>
      <c r="B2410" s="3" t="str">
        <f>IFERROR(INDEX(Clients[Client_Name],MATCH(Table2[[#This Row],[Client_Code]],Clients[Client_Code],0)),"")</f>
        <v>RIVERA MAR</v>
      </c>
      <c r="C2410" s="3">
        <v>1048</v>
      </c>
      <c r="D2410" s="3" t="s">
        <v>38</v>
      </c>
      <c r="E2410" s="3">
        <v>4</v>
      </c>
      <c r="F2410" s="12">
        <v>3976</v>
      </c>
    </row>
    <row r="2411" spans="1:6" x14ac:dyDescent="0.25">
      <c r="A2411" s="3" t="s">
        <v>62</v>
      </c>
      <c r="B2411" s="3" t="str">
        <f>IFERROR(INDEX(Clients[Client_Name],MATCH(Table2[[#This Row],[Client_Code]],Clients[Client_Code],0)),"")</f>
        <v>RIVERA MAR</v>
      </c>
      <c r="C2411" s="3">
        <v>1048</v>
      </c>
      <c r="D2411" s="3" t="s">
        <v>37</v>
      </c>
      <c r="E2411" s="3">
        <v>4</v>
      </c>
      <c r="F2411" s="12">
        <v>1000</v>
      </c>
    </row>
    <row r="2412" spans="1:6" x14ac:dyDescent="0.25">
      <c r="A2412" s="3" t="s">
        <v>62</v>
      </c>
      <c r="B2412" s="3" t="str">
        <f>IFERROR(INDEX(Clients[Client_Name],MATCH(Table2[[#This Row],[Client_Code]],Clients[Client_Code],0)),"")</f>
        <v>COMERCIALIZADORA LA FAVORITA LTDA.</v>
      </c>
      <c r="C2412" s="3">
        <v>1029</v>
      </c>
      <c r="D2412" s="3" t="s">
        <v>38</v>
      </c>
      <c r="E2412" s="3">
        <v>4</v>
      </c>
      <c r="F2412" s="12">
        <v>102151</v>
      </c>
    </row>
    <row r="2413" spans="1:6" x14ac:dyDescent="0.25">
      <c r="A2413" s="3" t="s">
        <v>62</v>
      </c>
      <c r="B2413" s="3" t="str">
        <f>IFERROR(INDEX(Clients[Client_Name],MATCH(Table2[[#This Row],[Client_Code]],Clients[Client_Code],0)),"")</f>
        <v>RIVERA MAR</v>
      </c>
      <c r="C2413" s="3">
        <v>1048</v>
      </c>
      <c r="D2413" s="3" t="s">
        <v>37</v>
      </c>
      <c r="E2413" s="3">
        <v>4</v>
      </c>
      <c r="F2413" s="12">
        <v>220000</v>
      </c>
    </row>
    <row r="2414" spans="1:6" x14ac:dyDescent="0.25">
      <c r="A2414" s="3" t="s">
        <v>62</v>
      </c>
      <c r="B2414" s="3" t="str">
        <f>IFERROR(INDEX(Clients[Client_Name],MATCH(Table2[[#This Row],[Client_Code]],Clients[Client_Code],0)),"")</f>
        <v>RIVERA MAR</v>
      </c>
      <c r="C2414" s="3">
        <v>1048</v>
      </c>
      <c r="D2414" s="3" t="s">
        <v>149</v>
      </c>
      <c r="E2414" s="3">
        <v>4</v>
      </c>
      <c r="F2414" s="12">
        <v>662202</v>
      </c>
    </row>
    <row r="2415" spans="1:6" x14ac:dyDescent="0.25">
      <c r="A2415" s="3" t="s">
        <v>62</v>
      </c>
      <c r="B2415" s="3" t="str">
        <f>IFERROR(INDEX(Clients[Client_Name],MATCH(Table2[[#This Row],[Client_Code]],Clients[Client_Code],0)),"")</f>
        <v>RIVERA MAR</v>
      </c>
      <c r="C2415" s="3">
        <v>1048</v>
      </c>
      <c r="D2415" s="3" t="s">
        <v>37</v>
      </c>
      <c r="E2415" s="3">
        <v>4</v>
      </c>
      <c r="F2415" s="12">
        <v>235221</v>
      </c>
    </row>
    <row r="2416" spans="1:6" x14ac:dyDescent="0.25">
      <c r="A2416" s="3" t="s">
        <v>62</v>
      </c>
      <c r="B2416" s="3" t="str">
        <f>IFERROR(INDEX(Clients[Client_Name],MATCH(Table2[[#This Row],[Client_Code]],Clients[Client_Code],0)),"")</f>
        <v>RIVERA MAR</v>
      </c>
      <c r="C2416" s="3">
        <v>1048</v>
      </c>
      <c r="D2416" s="3" t="s">
        <v>37</v>
      </c>
      <c r="E2416" s="3">
        <v>4</v>
      </c>
      <c r="F2416" s="12">
        <v>76876</v>
      </c>
    </row>
    <row r="2417" spans="1:6" x14ac:dyDescent="0.25">
      <c r="A2417" s="3" t="s">
        <v>62</v>
      </c>
      <c r="B2417" s="3" t="str">
        <f>IFERROR(INDEX(Clients[Client_Name],MATCH(Table2[[#This Row],[Client_Code]],Clients[Client_Code],0)),"")</f>
        <v>RIVERA MAR</v>
      </c>
      <c r="C2417" s="3">
        <v>1048</v>
      </c>
      <c r="D2417" s="3" t="s">
        <v>38</v>
      </c>
      <c r="E2417" s="3">
        <v>4</v>
      </c>
      <c r="F2417" s="12">
        <v>236532</v>
      </c>
    </row>
    <row r="2418" spans="1:6" x14ac:dyDescent="0.25">
      <c r="A2418" s="3" t="s">
        <v>62</v>
      </c>
      <c r="B2418" s="3" t="str">
        <f>IFERROR(INDEX(Clients[Client_Name],MATCH(Table2[[#This Row],[Client_Code]],Clients[Client_Code],0)),"")</f>
        <v>RIVERA MAR</v>
      </c>
      <c r="C2418" s="3">
        <v>1048</v>
      </c>
      <c r="D2418" s="3" t="s">
        <v>38</v>
      </c>
      <c r="E2418" s="3">
        <v>4</v>
      </c>
      <c r="F2418" s="12">
        <v>221795</v>
      </c>
    </row>
    <row r="2419" spans="1:6" x14ac:dyDescent="0.25">
      <c r="A2419" s="3" t="s">
        <v>62</v>
      </c>
      <c r="B2419" s="3" t="str">
        <f>IFERROR(INDEX(Clients[Client_Name],MATCH(Table2[[#This Row],[Client_Code]],Clients[Client_Code],0)),"")</f>
        <v>RIVERA MAR</v>
      </c>
      <c r="C2419" s="3">
        <v>1048</v>
      </c>
      <c r="D2419" s="3" t="s">
        <v>38</v>
      </c>
      <c r="E2419" s="3">
        <v>4</v>
      </c>
      <c r="F2419" s="12">
        <v>212000</v>
      </c>
    </row>
    <row r="2420" spans="1:6" x14ac:dyDescent="0.25">
      <c r="A2420" s="3" t="s">
        <v>62</v>
      </c>
      <c r="B2420" s="3" t="str">
        <f>IFERROR(INDEX(Clients[Client_Name],MATCH(Table2[[#This Row],[Client_Code]],Clients[Client_Code],0)),"")</f>
        <v>TAK S.A.</v>
      </c>
      <c r="C2420" s="3">
        <v>1051</v>
      </c>
      <c r="D2420" s="3" t="s">
        <v>38</v>
      </c>
      <c r="E2420" s="3">
        <v>4</v>
      </c>
      <c r="F2420" s="12">
        <v>623233</v>
      </c>
    </row>
    <row r="2421" spans="1:6" x14ac:dyDescent="0.25">
      <c r="A2421" s="3" t="s">
        <v>62</v>
      </c>
      <c r="B2421" s="3" t="str">
        <f>IFERROR(INDEX(Clients[Client_Name],MATCH(Table2[[#This Row],[Client_Code]],Clients[Client_Code],0)),"")</f>
        <v>RIVERA MAR</v>
      </c>
      <c r="C2421" s="3">
        <v>1048</v>
      </c>
      <c r="D2421" s="3" t="s">
        <v>37</v>
      </c>
      <c r="E2421" s="3">
        <v>4</v>
      </c>
      <c r="F2421" s="12">
        <v>23199</v>
      </c>
    </row>
    <row r="2422" spans="1:6" x14ac:dyDescent="0.25">
      <c r="A2422" s="3" t="s">
        <v>62</v>
      </c>
      <c r="B2422" s="3" t="str">
        <f>IFERROR(INDEX(Clients[Client_Name],MATCH(Table2[[#This Row],[Client_Code]],Clients[Client_Code],0)),"")</f>
        <v>RIVERA MAR</v>
      </c>
      <c r="C2422" s="3">
        <v>1048</v>
      </c>
      <c r="D2422" s="3" t="s">
        <v>37</v>
      </c>
      <c r="E2422" s="3">
        <v>4</v>
      </c>
      <c r="F2422" s="12">
        <v>23858</v>
      </c>
    </row>
    <row r="2423" spans="1:6" x14ac:dyDescent="0.25">
      <c r="A2423" s="3" t="s">
        <v>62</v>
      </c>
      <c r="B2423" s="3" t="str">
        <f>IFERROR(INDEX(Clients[Client_Name],MATCH(Table2[[#This Row],[Client_Code]],Clients[Client_Code],0)),"")</f>
        <v>RIVERA MAR</v>
      </c>
      <c r="C2423" s="3">
        <v>1048</v>
      </c>
      <c r="D2423" s="3" t="s">
        <v>37</v>
      </c>
      <c r="E2423" s="3">
        <v>4</v>
      </c>
      <c r="F2423" s="12">
        <v>7562</v>
      </c>
    </row>
    <row r="2424" spans="1:6" x14ac:dyDescent="0.25">
      <c r="A2424" s="3" t="s">
        <v>62</v>
      </c>
      <c r="B2424" s="3" t="str">
        <f>IFERROR(INDEX(Clients[Client_Name],MATCH(Table2[[#This Row],[Client_Code]],Clients[Client_Code],0)),"")</f>
        <v>RIVERA MAR</v>
      </c>
      <c r="C2424" s="3">
        <v>1048</v>
      </c>
      <c r="D2424" s="3" t="s">
        <v>149</v>
      </c>
      <c r="E2424" s="3">
        <v>1</v>
      </c>
      <c r="F2424" s="12">
        <v>877500</v>
      </c>
    </row>
    <row r="2425" spans="1:6" x14ac:dyDescent="0.25">
      <c r="A2425" s="3" t="s">
        <v>62</v>
      </c>
      <c r="B2425" s="3" t="str">
        <f>IFERROR(INDEX(Clients[Client_Name],MATCH(Table2[[#This Row],[Client_Code]],Clients[Client_Code],0)),"")</f>
        <v>RIVERA MAR</v>
      </c>
      <c r="C2425" s="3">
        <v>1048</v>
      </c>
      <c r="D2425" s="3" t="s">
        <v>38</v>
      </c>
      <c r="E2425" s="3">
        <v>1</v>
      </c>
      <c r="F2425" s="12">
        <v>121605</v>
      </c>
    </row>
    <row r="2426" spans="1:6" x14ac:dyDescent="0.25">
      <c r="A2426" s="3" t="s">
        <v>62</v>
      </c>
      <c r="B2426" s="3" t="str">
        <f>IFERROR(INDEX(Clients[Client_Name],MATCH(Table2[[#This Row],[Client_Code]],Clients[Client_Code],0)),"")</f>
        <v>RIVERA MAR</v>
      </c>
      <c r="C2426" s="3">
        <v>1048</v>
      </c>
      <c r="D2426" s="3" t="s">
        <v>38</v>
      </c>
      <c r="E2426" s="3">
        <v>1</v>
      </c>
      <c r="F2426" s="12">
        <v>6931</v>
      </c>
    </row>
    <row r="2427" spans="1:6" x14ac:dyDescent="0.25">
      <c r="A2427" s="3" t="s">
        <v>62</v>
      </c>
      <c r="B2427" s="3" t="str">
        <f>IFERROR(INDEX(Clients[Client_Name],MATCH(Table2[[#This Row],[Client_Code]],Clients[Client_Code],0)),"")</f>
        <v>RIVERA MAR</v>
      </c>
      <c r="C2427" s="3">
        <v>1048</v>
      </c>
      <c r="D2427" s="3" t="s">
        <v>37</v>
      </c>
      <c r="E2427" s="3">
        <v>1</v>
      </c>
      <c r="F2427" s="12">
        <v>9280</v>
      </c>
    </row>
    <row r="2428" spans="1:6" x14ac:dyDescent="0.25">
      <c r="A2428" s="3" t="s">
        <v>62</v>
      </c>
      <c r="B2428" s="3" t="str">
        <f>IFERROR(INDEX(Clients[Client_Name],MATCH(Table2[[#This Row],[Client_Code]],Clients[Client_Code],0)),"")</f>
        <v>RIVERA MAR</v>
      </c>
      <c r="C2428" s="3">
        <v>1048</v>
      </c>
      <c r="D2428" s="3" t="s">
        <v>37</v>
      </c>
      <c r="E2428" s="3">
        <v>1</v>
      </c>
      <c r="F2428" s="12">
        <v>10604</v>
      </c>
    </row>
    <row r="2429" spans="1:6" x14ac:dyDescent="0.25">
      <c r="A2429" s="3" t="s">
        <v>62</v>
      </c>
      <c r="B2429" s="3" t="str">
        <f>IFERROR(INDEX(Clients[Client_Name],MATCH(Table2[[#This Row],[Client_Code]],Clients[Client_Code],0)),"")</f>
        <v>TAK S.A.</v>
      </c>
      <c r="C2429" s="3">
        <v>1051</v>
      </c>
      <c r="D2429" s="3" t="s">
        <v>38</v>
      </c>
      <c r="E2429" s="3">
        <v>4</v>
      </c>
      <c r="F2429" s="12">
        <v>361011</v>
      </c>
    </row>
    <row r="2430" spans="1:6" x14ac:dyDescent="0.25">
      <c r="A2430" s="3" t="s">
        <v>62</v>
      </c>
      <c r="B2430" s="3" t="str">
        <f>IFERROR(INDEX(Clients[Client_Name],MATCH(Table2[[#This Row],[Client_Code]],Clients[Client_Code],0)),"")</f>
        <v>TAK S.A.</v>
      </c>
      <c r="C2430" s="3">
        <v>1051</v>
      </c>
      <c r="D2430" s="3" t="s">
        <v>38</v>
      </c>
      <c r="E2430" s="3">
        <v>4</v>
      </c>
      <c r="F2430" s="12">
        <v>95476</v>
      </c>
    </row>
    <row r="2431" spans="1:6" x14ac:dyDescent="0.25">
      <c r="A2431" s="3" t="s">
        <v>62</v>
      </c>
      <c r="B2431" s="3" t="str">
        <f>IFERROR(INDEX(Clients[Client_Name],MATCH(Table2[[#This Row],[Client_Code]],Clients[Client_Code],0)),"")</f>
        <v>RIVERA MAR</v>
      </c>
      <c r="C2431" s="3">
        <v>1048</v>
      </c>
      <c r="D2431" s="3" t="s">
        <v>37</v>
      </c>
      <c r="E2431" s="3">
        <v>1</v>
      </c>
      <c r="F2431" s="12">
        <v>796</v>
      </c>
    </row>
    <row r="2432" spans="1:6" x14ac:dyDescent="0.25">
      <c r="A2432" s="3" t="s">
        <v>62</v>
      </c>
      <c r="B2432" s="3" t="str">
        <f>IFERROR(INDEX(Clients[Client_Name],MATCH(Table2[[#This Row],[Client_Code]],Clients[Client_Code],0)),"")</f>
        <v>RIVERA MAR</v>
      </c>
      <c r="C2432" s="3">
        <v>1048</v>
      </c>
      <c r="D2432" s="3" t="s">
        <v>38</v>
      </c>
      <c r="E2432" s="3">
        <v>2</v>
      </c>
      <c r="F2432" s="12">
        <v>23858</v>
      </c>
    </row>
    <row r="2433" spans="1:6" x14ac:dyDescent="0.25">
      <c r="A2433" s="3" t="s">
        <v>62</v>
      </c>
      <c r="B2433" s="3" t="str">
        <f>IFERROR(INDEX(Clients[Client_Name],MATCH(Table2[[#This Row],[Client_Code]],Clients[Client_Code],0)),"")</f>
        <v>RIVERA MAR</v>
      </c>
      <c r="C2433" s="3">
        <v>1048</v>
      </c>
      <c r="D2433" s="3" t="s">
        <v>37</v>
      </c>
      <c r="E2433" s="3">
        <v>2</v>
      </c>
      <c r="F2433" s="12">
        <v>900</v>
      </c>
    </row>
    <row r="2434" spans="1:6" x14ac:dyDescent="0.25">
      <c r="A2434" s="3" t="s">
        <v>62</v>
      </c>
      <c r="B2434" s="3" t="str">
        <f>IFERROR(INDEX(Clients[Client_Name],MATCH(Table2[[#This Row],[Client_Code]],Clients[Client_Code],0)),"")</f>
        <v>RIVERA MAR</v>
      </c>
      <c r="C2434" s="3">
        <v>1048</v>
      </c>
      <c r="D2434" s="3" t="s">
        <v>149</v>
      </c>
      <c r="E2434" s="3">
        <v>2</v>
      </c>
      <c r="F2434" s="12">
        <v>486050</v>
      </c>
    </row>
    <row r="2435" spans="1:6" x14ac:dyDescent="0.25">
      <c r="A2435" s="3" t="s">
        <v>62</v>
      </c>
      <c r="B2435" s="3" t="str">
        <f>IFERROR(INDEX(Clients[Client_Name],MATCH(Table2[[#This Row],[Client_Code]],Clients[Client_Code],0)),"")</f>
        <v>RIVERA MAR</v>
      </c>
      <c r="C2435" s="3">
        <v>1048</v>
      </c>
      <c r="D2435" s="3" t="s">
        <v>38</v>
      </c>
      <c r="E2435" s="3">
        <v>2</v>
      </c>
      <c r="F2435" s="12">
        <v>100000</v>
      </c>
    </row>
    <row r="2436" spans="1:6" x14ac:dyDescent="0.25">
      <c r="A2436" s="3" t="s">
        <v>62</v>
      </c>
      <c r="B2436" s="3" t="str">
        <f>IFERROR(INDEX(Clients[Client_Name],MATCH(Table2[[#This Row],[Client_Code]],Clients[Client_Code],0)),"")</f>
        <v>RIVERA MAR</v>
      </c>
      <c r="C2436" s="3">
        <v>1048</v>
      </c>
      <c r="D2436" s="3" t="s">
        <v>37</v>
      </c>
      <c r="E2436" s="3">
        <v>2</v>
      </c>
      <c r="F2436" s="12">
        <v>4640</v>
      </c>
    </row>
    <row r="2437" spans="1:6" x14ac:dyDescent="0.25">
      <c r="A2437" s="3" t="s">
        <v>62</v>
      </c>
      <c r="B2437" s="3" t="str">
        <f>IFERROR(INDEX(Clients[Client_Name],MATCH(Table2[[#This Row],[Client_Code]],Clients[Client_Code],0)),"")</f>
        <v>RIVERA MAR</v>
      </c>
      <c r="C2437" s="3">
        <v>1048</v>
      </c>
      <c r="D2437" s="3" t="s">
        <v>37</v>
      </c>
      <c r="E2437" s="3">
        <v>2</v>
      </c>
      <c r="F2437" s="12">
        <v>5302</v>
      </c>
    </row>
    <row r="2438" spans="1:6" x14ac:dyDescent="0.25">
      <c r="A2438" s="3" t="s">
        <v>62</v>
      </c>
      <c r="B2438" s="3" t="str">
        <f>IFERROR(INDEX(Clients[Client_Name],MATCH(Table2[[#This Row],[Client_Code]],Clients[Client_Code],0)),"")</f>
        <v>RIVERA MAR</v>
      </c>
      <c r="C2438" s="3">
        <v>1048</v>
      </c>
      <c r="D2438" s="3" t="s">
        <v>37</v>
      </c>
      <c r="E2438" s="3">
        <v>2</v>
      </c>
      <c r="F2438" s="12">
        <v>398</v>
      </c>
    </row>
    <row r="2439" spans="1:6" x14ac:dyDescent="0.25">
      <c r="A2439" s="3" t="s">
        <v>62</v>
      </c>
      <c r="B2439" s="3" t="str">
        <f>IFERROR(INDEX(Clients[Client_Name],MATCH(Table2[[#This Row],[Client_Code]],Clients[Client_Code],0)),"")</f>
        <v>RIVERA MAR</v>
      </c>
      <c r="C2439" s="3">
        <v>1048</v>
      </c>
      <c r="D2439" s="3" t="s">
        <v>38</v>
      </c>
      <c r="E2439" s="3">
        <v>3</v>
      </c>
      <c r="F2439" s="12">
        <v>27835</v>
      </c>
    </row>
    <row r="2440" spans="1:6" x14ac:dyDescent="0.25">
      <c r="A2440" s="3" t="s">
        <v>62</v>
      </c>
      <c r="B2440" s="3" t="str">
        <f>IFERROR(INDEX(Clients[Client_Name],MATCH(Table2[[#This Row],[Client_Code]],Clients[Client_Code],0)),"")</f>
        <v>RIVERA MAR</v>
      </c>
      <c r="C2440" s="3">
        <v>1048</v>
      </c>
      <c r="D2440" s="3" t="s">
        <v>37</v>
      </c>
      <c r="E2440" s="3">
        <v>3</v>
      </c>
      <c r="F2440" s="12">
        <v>23000</v>
      </c>
    </row>
    <row r="2441" spans="1:6" x14ac:dyDescent="0.25">
      <c r="A2441" s="3" t="s">
        <v>62</v>
      </c>
      <c r="B2441" s="3" t="str">
        <f>IFERROR(INDEX(Clients[Client_Name],MATCH(Table2[[#This Row],[Client_Code]],Clients[Client_Code],0)),"")</f>
        <v>RIVERA MAR</v>
      </c>
      <c r="C2441" s="3">
        <v>1048</v>
      </c>
      <c r="D2441" s="3" t="s">
        <v>37</v>
      </c>
      <c r="E2441" s="3">
        <v>3</v>
      </c>
      <c r="F2441" s="12">
        <v>200000</v>
      </c>
    </row>
    <row r="2442" spans="1:6" x14ac:dyDescent="0.25">
      <c r="A2442" s="3" t="s">
        <v>62</v>
      </c>
      <c r="B2442" s="3" t="str">
        <f>IFERROR(INDEX(Clients[Client_Name],MATCH(Table2[[#This Row],[Client_Code]],Clients[Client_Code],0)),"")</f>
        <v>MARIO LEIVA BARAHONA</v>
      </c>
      <c r="C2442" s="3">
        <v>1068</v>
      </c>
      <c r="D2442" s="3" t="s">
        <v>38</v>
      </c>
      <c r="E2442" s="3">
        <v>4</v>
      </c>
      <c r="F2442" s="12">
        <v>53387</v>
      </c>
    </row>
    <row r="2443" spans="1:6" x14ac:dyDescent="0.25">
      <c r="A2443" s="3" t="s">
        <v>62</v>
      </c>
      <c r="B2443" s="3" t="str">
        <f>IFERROR(INDEX(Clients[Client_Name],MATCH(Table2[[#This Row],[Client_Code]],Clients[Client_Code],0)),"")</f>
        <v>FABIAN ALFARO GUERRA</v>
      </c>
      <c r="C2443" s="3">
        <v>1065</v>
      </c>
      <c r="D2443" s="3" t="s">
        <v>38</v>
      </c>
      <c r="E2443" s="3">
        <v>4</v>
      </c>
      <c r="F2443" s="12">
        <v>106774</v>
      </c>
    </row>
    <row r="2444" spans="1:6" x14ac:dyDescent="0.25">
      <c r="A2444" s="3" t="s">
        <v>62</v>
      </c>
      <c r="B2444" s="3" t="str">
        <f>IFERROR(INDEX(Clients[Client_Name],MATCH(Table2[[#This Row],[Client_Code]],Clients[Client_Code],0)),"")</f>
        <v>PEDRO OPAZO PRADENA</v>
      </c>
      <c r="C2444" s="3">
        <v>1072</v>
      </c>
      <c r="D2444" s="3" t="s">
        <v>38</v>
      </c>
      <c r="E2444" s="3">
        <v>4</v>
      </c>
      <c r="F2444" s="12">
        <v>53387</v>
      </c>
    </row>
    <row r="2445" spans="1:6" x14ac:dyDescent="0.25">
      <c r="A2445" s="3" t="s">
        <v>62</v>
      </c>
      <c r="B2445" s="3" t="str">
        <f>IFERROR(INDEX(Clients[Client_Name],MATCH(Table2[[#This Row],[Client_Code]],Clients[Client_Code],0)),"")</f>
        <v>ANDRES RETAMAL HERNANDEZ</v>
      </c>
      <c r="C2445" s="3">
        <v>1056</v>
      </c>
      <c r="D2445" s="3" t="s">
        <v>38</v>
      </c>
      <c r="E2445" s="3">
        <v>4</v>
      </c>
      <c r="F2445" s="12">
        <v>106774</v>
      </c>
    </row>
    <row r="2446" spans="1:6" x14ac:dyDescent="0.25">
      <c r="A2446" s="3" t="s">
        <v>62</v>
      </c>
      <c r="B2446" s="3" t="str">
        <f>IFERROR(INDEX(Clients[Client_Name],MATCH(Table2[[#This Row],[Client_Code]],Clients[Client_Code],0)),"")</f>
        <v>RIVERA MAR</v>
      </c>
      <c r="C2446" s="3">
        <v>1048</v>
      </c>
      <c r="D2446" s="3" t="s">
        <v>149</v>
      </c>
      <c r="E2446" s="3">
        <v>3</v>
      </c>
      <c r="F2446" s="12">
        <v>729891</v>
      </c>
    </row>
    <row r="2447" spans="1:6" x14ac:dyDescent="0.25">
      <c r="A2447" s="3" t="s">
        <v>62</v>
      </c>
      <c r="B2447" s="3" t="str">
        <f>IFERROR(INDEX(Clients[Client_Name],MATCH(Table2[[#This Row],[Client_Code]],Clients[Client_Code],0)),"")</f>
        <v>TRANSPORTE JOSE MEDINA E.I.R.L.</v>
      </c>
      <c r="C2447" s="3">
        <v>1079</v>
      </c>
      <c r="D2447" s="3" t="s">
        <v>38</v>
      </c>
      <c r="E2447" s="3">
        <v>4</v>
      </c>
      <c r="F2447" s="12">
        <v>53387</v>
      </c>
    </row>
    <row r="2448" spans="1:6" x14ac:dyDescent="0.25">
      <c r="A2448" s="3" t="s">
        <v>62</v>
      </c>
      <c r="B2448" s="3" t="str">
        <f>IFERROR(INDEX(Clients[Client_Name],MATCH(Table2[[#This Row],[Client_Code]],Clients[Client_Code],0)),"")</f>
        <v>RIVERA MAR</v>
      </c>
      <c r="C2448" s="3">
        <v>1048</v>
      </c>
      <c r="D2448" s="3" t="s">
        <v>37</v>
      </c>
      <c r="E2448" s="3">
        <v>3</v>
      </c>
      <c r="F2448" s="12">
        <v>202777</v>
      </c>
    </row>
    <row r="2449" spans="1:6" x14ac:dyDescent="0.25">
      <c r="A2449" s="3" t="s">
        <v>62</v>
      </c>
      <c r="B2449" s="3" t="str">
        <f>IFERROR(INDEX(Clients[Client_Name],MATCH(Table2[[#This Row],[Client_Code]],Clients[Client_Code],0)),"")</f>
        <v>RIVERA MAR</v>
      </c>
      <c r="C2449" s="3">
        <v>1048</v>
      </c>
      <c r="D2449" s="3" t="s">
        <v>37</v>
      </c>
      <c r="E2449" s="3">
        <v>3</v>
      </c>
      <c r="F2449" s="12">
        <v>66273</v>
      </c>
    </row>
    <row r="2450" spans="1:6" x14ac:dyDescent="0.25">
      <c r="A2450" s="3" t="s">
        <v>62</v>
      </c>
      <c r="B2450" s="3" t="str">
        <f>IFERROR(INDEX(Clients[Client_Name],MATCH(Table2[[#This Row],[Client_Code]],Clients[Client_Code],0)),"")</f>
        <v>RIVERA MAR</v>
      </c>
      <c r="C2450" s="3">
        <v>1048</v>
      </c>
      <c r="D2450" s="3" t="s">
        <v>38</v>
      </c>
      <c r="E2450" s="3">
        <v>3</v>
      </c>
      <c r="F2450" s="12">
        <v>258300</v>
      </c>
    </row>
    <row r="2451" spans="1:6" x14ac:dyDescent="0.25">
      <c r="A2451" s="3" t="s">
        <v>62</v>
      </c>
      <c r="B2451" s="3" t="str">
        <f>IFERROR(INDEX(Clients[Client_Name],MATCH(Table2[[#This Row],[Client_Code]],Clients[Client_Code],0)),"")</f>
        <v>RIVERA MAR</v>
      </c>
      <c r="C2451" s="3">
        <v>1048</v>
      </c>
      <c r="D2451" s="3" t="s">
        <v>38</v>
      </c>
      <c r="E2451" s="3">
        <v>3</v>
      </c>
      <c r="F2451" s="12">
        <v>166346</v>
      </c>
    </row>
    <row r="2452" spans="1:6" x14ac:dyDescent="0.25">
      <c r="A2452" s="3" t="s">
        <v>62</v>
      </c>
      <c r="B2452" s="3" t="str">
        <f>IFERROR(INDEX(Clients[Client_Name],MATCH(Table2[[#This Row],[Client_Code]],Clients[Client_Code],0)),"")</f>
        <v>RIVERA MAR</v>
      </c>
      <c r="C2452" s="3">
        <v>1048</v>
      </c>
      <c r="D2452" s="3" t="s">
        <v>38</v>
      </c>
      <c r="E2452" s="3">
        <v>3</v>
      </c>
      <c r="F2452" s="12">
        <v>212000</v>
      </c>
    </row>
    <row r="2453" spans="1:6" x14ac:dyDescent="0.25">
      <c r="A2453" s="3" t="s">
        <v>62</v>
      </c>
      <c r="B2453" s="3" t="str">
        <f>IFERROR(INDEX(Clients[Client_Name],MATCH(Table2[[#This Row],[Client_Code]],Clients[Client_Code],0)),"")</f>
        <v>RIVERA MAR</v>
      </c>
      <c r="C2453" s="3">
        <v>1048</v>
      </c>
      <c r="D2453" s="3" t="s">
        <v>37</v>
      </c>
      <c r="E2453" s="3">
        <v>3</v>
      </c>
      <c r="F2453" s="12">
        <v>23199</v>
      </c>
    </row>
    <row r="2454" spans="1:6" x14ac:dyDescent="0.25">
      <c r="A2454" s="3" t="s">
        <v>62</v>
      </c>
      <c r="B2454" s="3" t="str">
        <f>IFERROR(INDEX(Clients[Client_Name],MATCH(Table2[[#This Row],[Client_Code]],Clients[Client_Code],0)),"")</f>
        <v>RIVERA MAR</v>
      </c>
      <c r="C2454" s="3">
        <v>1048</v>
      </c>
      <c r="D2454" s="3" t="s">
        <v>37</v>
      </c>
      <c r="E2454" s="3">
        <v>3</v>
      </c>
      <c r="F2454" s="12">
        <v>21207</v>
      </c>
    </row>
    <row r="2455" spans="1:6" x14ac:dyDescent="0.25">
      <c r="A2455" s="3" t="s">
        <v>62</v>
      </c>
      <c r="B2455" s="3" t="str">
        <f>IFERROR(INDEX(Clients[Client_Name],MATCH(Table2[[#This Row],[Client_Code]],Clients[Client_Code],0)),"")</f>
        <v>RIVERA MAR</v>
      </c>
      <c r="C2455" s="3">
        <v>1048</v>
      </c>
      <c r="D2455" s="3" t="s">
        <v>37</v>
      </c>
      <c r="E2455" s="3">
        <v>3</v>
      </c>
      <c r="F2455" s="12">
        <v>6766</v>
      </c>
    </row>
    <row r="2456" spans="1:6" x14ac:dyDescent="0.25">
      <c r="A2456" s="3" t="s">
        <v>62</v>
      </c>
      <c r="B2456" s="3" t="str">
        <f>IFERROR(INDEX(Clients[Client_Name],MATCH(Table2[[#This Row],[Client_Code]],Clients[Client_Code],0)),"")</f>
        <v>RIVERA MAR</v>
      </c>
      <c r="C2456" s="3">
        <v>1048</v>
      </c>
      <c r="D2456" s="3" t="s">
        <v>149</v>
      </c>
      <c r="E2456" s="3">
        <v>5</v>
      </c>
      <c r="F2456" s="12">
        <v>1116447</v>
      </c>
    </row>
    <row r="2457" spans="1:6" x14ac:dyDescent="0.25">
      <c r="A2457" s="3" t="s">
        <v>62</v>
      </c>
      <c r="B2457" s="3" t="str">
        <f>IFERROR(INDEX(Clients[Client_Name],MATCH(Table2[[#This Row],[Client_Code]],Clients[Client_Code],0)),"")</f>
        <v>RIVERA MAR</v>
      </c>
      <c r="C2457" s="3">
        <v>1048</v>
      </c>
      <c r="D2457" s="3" t="s">
        <v>38</v>
      </c>
      <c r="E2457" s="3">
        <v>5</v>
      </c>
      <c r="F2457" s="12">
        <v>214734</v>
      </c>
    </row>
    <row r="2458" spans="1:6" x14ac:dyDescent="0.25">
      <c r="A2458" s="3" t="s">
        <v>62</v>
      </c>
      <c r="B2458" s="3" t="str">
        <f>IFERROR(INDEX(Clients[Client_Name],MATCH(Table2[[#This Row],[Client_Code]],Clients[Client_Code],0)),"")</f>
        <v>RIVERA MAR</v>
      </c>
      <c r="C2458" s="3">
        <v>1048</v>
      </c>
      <c r="D2458" s="3" t="s">
        <v>37</v>
      </c>
      <c r="E2458" s="3">
        <v>5</v>
      </c>
      <c r="F2458" s="12">
        <v>1000</v>
      </c>
    </row>
    <row r="2459" spans="1:6" x14ac:dyDescent="0.25">
      <c r="A2459" s="3" t="s">
        <v>62</v>
      </c>
      <c r="B2459" s="3" t="str">
        <f>IFERROR(INDEX(Clients[Client_Name],MATCH(Table2[[#This Row],[Client_Code]],Clients[Client_Code],0)),"")</f>
        <v>RIVERA MAR</v>
      </c>
      <c r="C2459" s="3">
        <v>1048</v>
      </c>
      <c r="D2459" s="3" t="s">
        <v>38</v>
      </c>
      <c r="E2459" s="3">
        <v>5</v>
      </c>
      <c r="F2459" s="12">
        <v>15905</v>
      </c>
    </row>
    <row r="2460" spans="1:6" x14ac:dyDescent="0.25">
      <c r="A2460" s="3" t="s">
        <v>62</v>
      </c>
      <c r="B2460" s="3" t="str">
        <f>IFERROR(INDEX(Clients[Client_Name],MATCH(Table2[[#This Row],[Client_Code]],Clients[Client_Code],0)),"")</f>
        <v>RIVERA MAR</v>
      </c>
      <c r="C2460" s="3">
        <v>1048</v>
      </c>
      <c r="D2460" s="3" t="s">
        <v>37</v>
      </c>
      <c r="E2460" s="3">
        <v>5</v>
      </c>
      <c r="F2460" s="12">
        <v>13255</v>
      </c>
    </row>
    <row r="2461" spans="1:6" x14ac:dyDescent="0.25">
      <c r="A2461" s="3" t="s">
        <v>62</v>
      </c>
      <c r="B2461" s="3" t="str">
        <f>IFERROR(INDEX(Clients[Client_Name],MATCH(Table2[[#This Row],[Client_Code]],Clients[Client_Code],0)),"")</f>
        <v>RIVERA MAR</v>
      </c>
      <c r="C2461" s="3">
        <v>1048</v>
      </c>
      <c r="D2461" s="3" t="s">
        <v>37</v>
      </c>
      <c r="E2461" s="3">
        <v>5</v>
      </c>
      <c r="F2461" s="12">
        <v>3184</v>
      </c>
    </row>
    <row r="2462" spans="1:6" x14ac:dyDescent="0.25">
      <c r="A2462" s="3" t="s">
        <v>62</v>
      </c>
      <c r="B2462" s="3" t="str">
        <f>IFERROR(INDEX(Clients[Client_Name],MATCH(Table2[[#This Row],[Client_Code]],Clients[Client_Code],0)),"")</f>
        <v>RIVERA MAR</v>
      </c>
      <c r="C2462" s="3">
        <v>1048</v>
      </c>
      <c r="D2462" s="3" t="s">
        <v>37</v>
      </c>
      <c r="E2462" s="3">
        <v>5</v>
      </c>
      <c r="F2462" s="12">
        <v>13919</v>
      </c>
    </row>
    <row r="2463" spans="1:6" x14ac:dyDescent="0.25">
      <c r="A2463" s="3" t="s">
        <v>62</v>
      </c>
      <c r="B2463" s="3" t="str">
        <f>IFERROR(INDEX(Clients[Client_Name],MATCH(Table2[[#This Row],[Client_Code]],Clients[Client_Code],0)),"")</f>
        <v>RIVERA MAR</v>
      </c>
      <c r="C2463" s="3">
        <v>1048</v>
      </c>
      <c r="D2463" s="3" t="s">
        <v>38</v>
      </c>
      <c r="E2463" s="3">
        <v>5</v>
      </c>
      <c r="F2463" s="12">
        <v>106000</v>
      </c>
    </row>
    <row r="2464" spans="1:6" x14ac:dyDescent="0.25">
      <c r="A2464" s="3" t="s">
        <v>62</v>
      </c>
      <c r="B2464" s="3" t="str">
        <f>IFERROR(INDEX(Clients[Client_Name],MATCH(Table2[[#This Row],[Client_Code]],Clients[Client_Code],0)),"")</f>
        <v>RIVERA MAR</v>
      </c>
      <c r="C2464" s="3">
        <v>1048</v>
      </c>
      <c r="D2464" s="3" t="s">
        <v>149</v>
      </c>
      <c r="E2464" s="3">
        <v>6</v>
      </c>
      <c r="F2464" s="12">
        <v>875054</v>
      </c>
    </row>
    <row r="2465" spans="1:6" x14ac:dyDescent="0.25">
      <c r="A2465" s="3" t="s">
        <v>62</v>
      </c>
      <c r="B2465" s="3" t="str">
        <f>IFERROR(INDEX(Clients[Client_Name],MATCH(Table2[[#This Row],[Client_Code]],Clients[Client_Code],0)),"")</f>
        <v>RIVERA MAR</v>
      </c>
      <c r="C2465" s="3">
        <v>1048</v>
      </c>
      <c r="D2465" s="3" t="s">
        <v>38</v>
      </c>
      <c r="E2465" s="3">
        <v>6</v>
      </c>
      <c r="F2465" s="12">
        <v>199739</v>
      </c>
    </row>
    <row r="2466" spans="1:6" x14ac:dyDescent="0.25">
      <c r="A2466" s="3" t="s">
        <v>62</v>
      </c>
      <c r="B2466" s="3" t="str">
        <f>IFERROR(INDEX(Clients[Client_Name],MATCH(Table2[[#This Row],[Client_Code]],Clients[Client_Code],0)),"")</f>
        <v>RIVERA MAR</v>
      </c>
      <c r="C2466" s="3">
        <v>1048</v>
      </c>
      <c r="D2466" s="3" t="s">
        <v>37</v>
      </c>
      <c r="E2466" s="3">
        <v>6</v>
      </c>
      <c r="F2466" s="12">
        <v>24194</v>
      </c>
    </row>
    <row r="2467" spans="1:6" x14ac:dyDescent="0.25">
      <c r="A2467" s="3" t="s">
        <v>62</v>
      </c>
      <c r="B2467" s="3" t="str">
        <f>IFERROR(INDEX(Clients[Client_Name],MATCH(Table2[[#This Row],[Client_Code]],Clients[Client_Code],0)),"")</f>
        <v>RIVERA MAR</v>
      </c>
      <c r="C2467" s="3">
        <v>1048</v>
      </c>
      <c r="D2467" s="3" t="s">
        <v>38</v>
      </c>
      <c r="E2467" s="3">
        <v>6</v>
      </c>
      <c r="F2467" s="12"/>
    </row>
    <row r="2468" spans="1:6" x14ac:dyDescent="0.25">
      <c r="A2468" s="3" t="s">
        <v>62</v>
      </c>
      <c r="B2468" s="3" t="str">
        <f>IFERROR(INDEX(Clients[Client_Name],MATCH(Table2[[#This Row],[Client_Code]],Clients[Client_Code],0)),"")</f>
        <v>RIVERA MAR</v>
      </c>
      <c r="C2468" s="3">
        <v>1048</v>
      </c>
      <c r="D2468" s="3" t="s">
        <v>37</v>
      </c>
      <c r="E2468" s="3">
        <v>6</v>
      </c>
      <c r="F2468" s="12"/>
    </row>
    <row r="2469" spans="1:6" x14ac:dyDescent="0.25">
      <c r="A2469" s="3" t="s">
        <v>62</v>
      </c>
      <c r="B2469" s="3" t="str">
        <f>IFERROR(INDEX(Clients[Client_Name],MATCH(Table2[[#This Row],[Client_Code]],Clients[Client_Code],0)),"")</f>
        <v>RIVERA MAR</v>
      </c>
      <c r="C2469" s="3">
        <v>1048</v>
      </c>
      <c r="D2469" s="3" t="s">
        <v>37</v>
      </c>
      <c r="E2469" s="3">
        <v>6</v>
      </c>
      <c r="F2469" s="12"/>
    </row>
    <row r="2470" spans="1:6" x14ac:dyDescent="0.25">
      <c r="A2470" s="3" t="s">
        <v>62</v>
      </c>
      <c r="B2470" s="3" t="str">
        <f>IFERROR(INDEX(Clients[Client_Name],MATCH(Table2[[#This Row],[Client_Code]],Clients[Client_Code],0)),"")</f>
        <v>RIVERA MAR</v>
      </c>
      <c r="C2470" s="3">
        <v>1048</v>
      </c>
      <c r="D2470" s="3" t="s">
        <v>37</v>
      </c>
      <c r="E2470" s="3">
        <v>6</v>
      </c>
      <c r="F2470" s="12"/>
    </row>
    <row r="2471" spans="1:6" x14ac:dyDescent="0.25">
      <c r="A2471" s="3" t="s">
        <v>62</v>
      </c>
      <c r="B2471" s="3" t="str">
        <f>IFERROR(INDEX(Clients[Client_Name],MATCH(Table2[[#This Row],[Client_Code]],Clients[Client_Code],0)),"")</f>
        <v>RIVERA MAR</v>
      </c>
      <c r="C2471" s="3">
        <v>1048</v>
      </c>
      <c r="D2471" s="3" t="s">
        <v>38</v>
      </c>
      <c r="E2471" s="3">
        <v>6</v>
      </c>
      <c r="F2471" s="12"/>
    </row>
    <row r="2472" spans="1:6" x14ac:dyDescent="0.25">
      <c r="A2472" s="3" t="s">
        <v>62</v>
      </c>
      <c r="B2472" s="3" t="str">
        <f>IFERROR(INDEX(Clients[Client_Name],MATCH(Table2[[#This Row],[Client_Code]],Clients[Client_Code],0)),"")</f>
        <v>RIVERA MAR</v>
      </c>
      <c r="C2472" s="3">
        <v>1048</v>
      </c>
      <c r="D2472" s="3" t="s">
        <v>149</v>
      </c>
      <c r="E2472" s="3">
        <v>7</v>
      </c>
      <c r="F2472" s="12">
        <v>757712</v>
      </c>
    </row>
    <row r="2473" spans="1:6" x14ac:dyDescent="0.25">
      <c r="A2473" s="3" t="s">
        <v>62</v>
      </c>
      <c r="B2473" s="3" t="str">
        <f>IFERROR(INDEX(Clients[Client_Name],MATCH(Table2[[#This Row],[Client_Code]],Clients[Client_Code],0)),"")</f>
        <v>RIVERA MAR</v>
      </c>
      <c r="C2473" s="3">
        <v>1048</v>
      </c>
      <c r="D2473" s="3" t="s">
        <v>38</v>
      </c>
      <c r="E2473" s="3">
        <v>7</v>
      </c>
      <c r="F2473" s="12">
        <v>279601</v>
      </c>
    </row>
    <row r="2474" spans="1:6" x14ac:dyDescent="0.25">
      <c r="A2474" s="3" t="s">
        <v>62</v>
      </c>
      <c r="B2474" s="3" t="str">
        <f>IFERROR(INDEX(Clients[Client_Name],MATCH(Table2[[#This Row],[Client_Code]],Clients[Client_Code],0)),"")</f>
        <v>RIVERA MAR</v>
      </c>
      <c r="C2474" s="3">
        <v>1048</v>
      </c>
      <c r="D2474" s="3" t="s">
        <v>37</v>
      </c>
      <c r="E2474" s="3">
        <v>7</v>
      </c>
      <c r="F2474" s="12">
        <v>20033</v>
      </c>
    </row>
    <row r="2475" spans="1:6" x14ac:dyDescent="0.25">
      <c r="A2475" s="3" t="s">
        <v>62</v>
      </c>
      <c r="B2475" s="3" t="str">
        <f>IFERROR(INDEX(Clients[Client_Name],MATCH(Table2[[#This Row],[Client_Code]],Clients[Client_Code],0)),"")</f>
        <v>RIVERA MAR</v>
      </c>
      <c r="C2475" s="3">
        <v>1048</v>
      </c>
      <c r="D2475" s="3" t="s">
        <v>38</v>
      </c>
      <c r="E2475" s="3">
        <v>7</v>
      </c>
      <c r="F2475" s="12"/>
    </row>
    <row r="2476" spans="1:6" x14ac:dyDescent="0.25">
      <c r="A2476" s="3" t="s">
        <v>62</v>
      </c>
      <c r="B2476" s="3" t="str">
        <f>IFERROR(INDEX(Clients[Client_Name],MATCH(Table2[[#This Row],[Client_Code]],Clients[Client_Code],0)),"")</f>
        <v>RIVERA MAR</v>
      </c>
      <c r="C2476" s="3">
        <v>1048</v>
      </c>
      <c r="D2476" s="3" t="s">
        <v>37</v>
      </c>
      <c r="E2476" s="3">
        <v>7</v>
      </c>
      <c r="F2476" s="12"/>
    </row>
    <row r="2477" spans="1:6" x14ac:dyDescent="0.25">
      <c r="A2477" s="3" t="s">
        <v>62</v>
      </c>
      <c r="B2477" s="3" t="str">
        <f>IFERROR(INDEX(Clients[Client_Name],MATCH(Table2[[#This Row],[Client_Code]],Clients[Client_Code],0)),"")</f>
        <v>RIVERA MAR</v>
      </c>
      <c r="C2477" s="3">
        <v>1048</v>
      </c>
      <c r="D2477" s="3" t="s">
        <v>37</v>
      </c>
      <c r="E2477" s="3">
        <v>7</v>
      </c>
      <c r="F2477" s="12"/>
    </row>
    <row r="2478" spans="1:6" x14ac:dyDescent="0.25">
      <c r="A2478" s="3" t="s">
        <v>62</v>
      </c>
      <c r="B2478" s="3" t="str">
        <f>IFERROR(INDEX(Clients[Client_Name],MATCH(Table2[[#This Row],[Client_Code]],Clients[Client_Code],0)),"")</f>
        <v>RIVERA MAR</v>
      </c>
      <c r="C2478" s="3">
        <v>1048</v>
      </c>
      <c r="D2478" s="3" t="s">
        <v>37</v>
      </c>
      <c r="E2478" s="3">
        <v>7</v>
      </c>
      <c r="F2478" s="12"/>
    </row>
    <row r="2479" spans="1:6" x14ac:dyDescent="0.25">
      <c r="A2479" s="3" t="s">
        <v>62</v>
      </c>
      <c r="B2479" s="3" t="str">
        <f>IFERROR(INDEX(Clients[Client_Name],MATCH(Table2[[#This Row],[Client_Code]],Clients[Client_Code],0)),"")</f>
        <v>RIVERA MAR</v>
      </c>
      <c r="C2479" s="3">
        <v>1048</v>
      </c>
      <c r="D2479" s="3" t="s">
        <v>38</v>
      </c>
      <c r="E2479" s="3">
        <v>7</v>
      </c>
      <c r="F2479" s="12"/>
    </row>
    <row r="2480" spans="1:6" x14ac:dyDescent="0.25">
      <c r="A2480" s="3" t="s">
        <v>62</v>
      </c>
      <c r="B2480" s="3" t="str">
        <f>IFERROR(INDEX(Clients[Client_Name],MATCH(Table2[[#This Row],[Client_Code]],Clients[Client_Code],0)),"")</f>
        <v>RIVERA MAR</v>
      </c>
      <c r="C2480" s="3">
        <v>1048</v>
      </c>
      <c r="D2480" s="3" t="s">
        <v>37</v>
      </c>
      <c r="E2480" s="3">
        <v>8</v>
      </c>
      <c r="F2480" s="12"/>
    </row>
    <row r="2481" spans="1:6" x14ac:dyDescent="0.25">
      <c r="A2481" s="3" t="s">
        <v>62</v>
      </c>
      <c r="B2481" s="3" t="str">
        <f>IFERROR(INDEX(Clients[Client_Name],MATCH(Table2[[#This Row],[Client_Code]],Clients[Client_Code],0)),"")</f>
        <v>TAK S.A.</v>
      </c>
      <c r="C2481" s="3">
        <v>1051</v>
      </c>
      <c r="D2481" s="3" t="s">
        <v>149</v>
      </c>
      <c r="E2481" s="3">
        <v>4</v>
      </c>
      <c r="F2481" s="12">
        <v>2638395</v>
      </c>
    </row>
    <row r="2482" spans="1:6" x14ac:dyDescent="0.25">
      <c r="A2482" s="3" t="s">
        <v>62</v>
      </c>
      <c r="B2482" s="3" t="str">
        <f>IFERROR(INDEX(Clients[Client_Name],MATCH(Table2[[#This Row],[Client_Code]],Clients[Client_Code],0)),"")</f>
        <v>RIVERA MAR</v>
      </c>
      <c r="C2482" s="3">
        <v>1048</v>
      </c>
      <c r="D2482" s="3" t="s">
        <v>37</v>
      </c>
      <c r="E2482" s="3">
        <v>8</v>
      </c>
      <c r="F2482" s="12"/>
    </row>
    <row r="2483" spans="1:6" x14ac:dyDescent="0.25">
      <c r="A2483" s="3" t="s">
        <v>62</v>
      </c>
      <c r="B2483" s="3" t="str">
        <f>IFERROR(INDEX(Clients[Client_Name],MATCH(Table2[[#This Row],[Client_Code]],Clients[Client_Code],0)),"")</f>
        <v>RIVERA MAR</v>
      </c>
      <c r="C2483" s="3">
        <v>1048</v>
      </c>
      <c r="D2483" s="3" t="s">
        <v>37</v>
      </c>
      <c r="E2483" s="3">
        <v>8</v>
      </c>
      <c r="F2483" s="12"/>
    </row>
    <row r="2484" spans="1:6" x14ac:dyDescent="0.25">
      <c r="A2484" s="3" t="s">
        <v>62</v>
      </c>
      <c r="B2484" s="3" t="str">
        <f>IFERROR(INDEX(Clients[Client_Name],MATCH(Table2[[#This Row],[Client_Code]],Clients[Client_Code],0)),"")</f>
        <v>RIVERA MAR</v>
      </c>
      <c r="C2484" s="3">
        <v>1048</v>
      </c>
      <c r="D2484" s="3" t="s">
        <v>37</v>
      </c>
      <c r="E2484" s="3">
        <v>8</v>
      </c>
      <c r="F2484" s="12"/>
    </row>
    <row r="2485" spans="1:6" x14ac:dyDescent="0.25">
      <c r="A2485" s="3" t="s">
        <v>62</v>
      </c>
      <c r="B2485" s="3" t="str">
        <f>IFERROR(INDEX(Clients[Client_Name],MATCH(Table2[[#This Row],[Client_Code]],Clients[Client_Code],0)),"")</f>
        <v>RIVERA MAR</v>
      </c>
      <c r="C2485" s="3">
        <v>1048</v>
      </c>
      <c r="D2485" s="3" t="s">
        <v>38</v>
      </c>
      <c r="E2485" s="3">
        <v>8</v>
      </c>
      <c r="F2485" s="12">
        <v>146210</v>
      </c>
    </row>
    <row r="2486" spans="1:6" x14ac:dyDescent="0.25">
      <c r="A2486" s="3" t="s">
        <v>62</v>
      </c>
      <c r="B2486" s="3" t="str">
        <f>IFERROR(INDEX(Clients[Client_Name],MATCH(Table2[[#This Row],[Client_Code]],Clients[Client_Code],0)),"")</f>
        <v>RIVERA MAR</v>
      </c>
      <c r="C2486" s="3">
        <v>1048</v>
      </c>
      <c r="D2486" s="3" t="s">
        <v>38</v>
      </c>
      <c r="E2486" s="3">
        <v>8</v>
      </c>
      <c r="F2486" s="12"/>
    </row>
    <row r="2487" spans="1:6" x14ac:dyDescent="0.25">
      <c r="A2487" s="3" t="s">
        <v>62</v>
      </c>
      <c r="B2487" s="3" t="str">
        <f>IFERROR(INDEX(Clients[Client_Name],MATCH(Table2[[#This Row],[Client_Code]],Clients[Client_Code],0)),"")</f>
        <v>RIVERA MAR</v>
      </c>
      <c r="C2487" s="3">
        <v>1048</v>
      </c>
      <c r="D2487" s="3" t="s">
        <v>38</v>
      </c>
      <c r="E2487" s="3">
        <v>8</v>
      </c>
      <c r="F2487" s="12"/>
    </row>
    <row r="2488" spans="1:6" x14ac:dyDescent="0.25">
      <c r="A2488" s="3" t="s">
        <v>62</v>
      </c>
      <c r="B2488" s="3" t="str">
        <f>IFERROR(INDEX(Clients[Client_Name],MATCH(Table2[[#This Row],[Client_Code]],Clients[Client_Code],0)),"")</f>
        <v>RIVERA MAR</v>
      </c>
      <c r="C2488" s="3">
        <v>1048</v>
      </c>
      <c r="D2488" s="3" t="s">
        <v>149</v>
      </c>
      <c r="E2488" s="3">
        <v>8</v>
      </c>
      <c r="F2488" s="12">
        <v>621157</v>
      </c>
    </row>
    <row r="2489" spans="1:6" x14ac:dyDescent="0.25">
      <c r="A2489" s="3" t="s">
        <v>62</v>
      </c>
      <c r="B2489" s="3" t="str">
        <f>IFERROR(INDEX(Clients[Client_Name],MATCH(Table2[[#This Row],[Client_Code]],Clients[Client_Code],0)),"")</f>
        <v>RIVERA MAR</v>
      </c>
      <c r="C2489" s="3">
        <v>1048</v>
      </c>
      <c r="D2489" s="3" t="s">
        <v>37</v>
      </c>
      <c r="E2489" s="3">
        <v>9</v>
      </c>
      <c r="F2489" s="12"/>
    </row>
    <row r="2490" spans="1:6" x14ac:dyDescent="0.25">
      <c r="A2490" s="3" t="s">
        <v>62</v>
      </c>
      <c r="B2490" s="3" t="str">
        <f>IFERROR(INDEX(Clients[Client_Name],MATCH(Table2[[#This Row],[Client_Code]],Clients[Client_Code],0)),"")</f>
        <v>RIVERA MAR</v>
      </c>
      <c r="C2490" s="3">
        <v>1048</v>
      </c>
      <c r="D2490" s="3" t="s">
        <v>37</v>
      </c>
      <c r="E2490" s="3">
        <v>9</v>
      </c>
      <c r="F2490" s="12"/>
    </row>
    <row r="2491" spans="1:6" x14ac:dyDescent="0.25">
      <c r="A2491" s="3" t="s">
        <v>62</v>
      </c>
      <c r="B2491" s="3" t="str">
        <f>IFERROR(INDEX(Clients[Client_Name],MATCH(Table2[[#This Row],[Client_Code]],Clients[Client_Code],0)),"")</f>
        <v>RIVERA MAR</v>
      </c>
      <c r="C2491" s="3">
        <v>1048</v>
      </c>
      <c r="D2491" s="3" t="s">
        <v>37</v>
      </c>
      <c r="E2491" s="3">
        <v>9</v>
      </c>
      <c r="F2491" s="12"/>
    </row>
    <row r="2492" spans="1:6" x14ac:dyDescent="0.25">
      <c r="A2492" s="3" t="s">
        <v>62</v>
      </c>
      <c r="B2492" s="3" t="str">
        <f>IFERROR(INDEX(Clients[Client_Name],MATCH(Table2[[#This Row],[Client_Code]],Clients[Client_Code],0)),"")</f>
        <v>COMERCIALIZADORA LA FAVORITA LTDA.</v>
      </c>
      <c r="C2492" s="3">
        <v>1029</v>
      </c>
      <c r="D2492" s="3" t="s">
        <v>149</v>
      </c>
      <c r="E2492" s="3">
        <v>4</v>
      </c>
      <c r="F2492" s="12">
        <v>5153299</v>
      </c>
    </row>
    <row r="2493" spans="1:6" x14ac:dyDescent="0.25">
      <c r="A2493" s="3" t="s">
        <v>62</v>
      </c>
      <c r="B2493" s="3" t="str">
        <f>IFERROR(INDEX(Clients[Client_Name],MATCH(Table2[[#This Row],[Client_Code]],Clients[Client_Code],0)),"")</f>
        <v>RIVERA MAR</v>
      </c>
      <c r="C2493" s="3">
        <v>1048</v>
      </c>
      <c r="D2493" s="3" t="s">
        <v>37</v>
      </c>
      <c r="E2493" s="3">
        <v>9</v>
      </c>
      <c r="F2493" s="12"/>
    </row>
    <row r="2494" spans="1:6" x14ac:dyDescent="0.25">
      <c r="A2494" s="3" t="s">
        <v>62</v>
      </c>
      <c r="B2494" s="3" t="str">
        <f>IFERROR(INDEX(Clients[Client_Name],MATCH(Table2[[#This Row],[Client_Code]],Clients[Client_Code],0)),"")</f>
        <v>RIVERA MAR</v>
      </c>
      <c r="C2494" s="3">
        <v>1048</v>
      </c>
      <c r="D2494" s="3" t="s">
        <v>38</v>
      </c>
      <c r="E2494" s="3">
        <v>9</v>
      </c>
      <c r="F2494" s="12"/>
    </row>
    <row r="2495" spans="1:6" x14ac:dyDescent="0.25">
      <c r="A2495" s="3" t="s">
        <v>62</v>
      </c>
      <c r="B2495" s="3" t="str">
        <f>IFERROR(INDEX(Clients[Client_Name],MATCH(Table2[[#This Row],[Client_Code]],Clients[Client_Code],0)),"")</f>
        <v>RIVERA MAR</v>
      </c>
      <c r="C2495" s="3">
        <v>1048</v>
      </c>
      <c r="D2495" s="3" t="s">
        <v>38</v>
      </c>
      <c r="E2495" s="3">
        <v>9</v>
      </c>
      <c r="F2495" s="12">
        <v>132673</v>
      </c>
    </row>
    <row r="2496" spans="1:6" x14ac:dyDescent="0.25">
      <c r="A2496" s="3" t="s">
        <v>62</v>
      </c>
      <c r="B2496" s="3" t="str">
        <f>IFERROR(INDEX(Clients[Client_Name],MATCH(Table2[[#This Row],[Client_Code]],Clients[Client_Code],0)),"")</f>
        <v>RIVERA MAR</v>
      </c>
      <c r="C2496" s="3">
        <v>1048</v>
      </c>
      <c r="D2496" s="3" t="s">
        <v>38</v>
      </c>
      <c r="E2496" s="3">
        <v>9</v>
      </c>
      <c r="F2496" s="12"/>
    </row>
    <row r="2497" spans="1:6" x14ac:dyDescent="0.25">
      <c r="A2497" s="3" t="s">
        <v>62</v>
      </c>
      <c r="B2497" s="3" t="str">
        <f>IFERROR(INDEX(Clients[Client_Name],MATCH(Table2[[#This Row],[Client_Code]],Clients[Client_Code],0)),"")</f>
        <v>RIVERA MAR</v>
      </c>
      <c r="C2497" s="3">
        <v>1048</v>
      </c>
      <c r="D2497" s="3" t="s">
        <v>149</v>
      </c>
      <c r="E2497" s="3">
        <v>9</v>
      </c>
      <c r="F2497" s="12">
        <v>527067</v>
      </c>
    </row>
    <row r="2498" spans="1:6" x14ac:dyDescent="0.25">
      <c r="A2498" s="3" t="s">
        <v>62</v>
      </c>
      <c r="B2498" s="3" t="str">
        <f>IFERROR(INDEX(Clients[Client_Name],MATCH(Table2[[#This Row],[Client_Code]],Clients[Client_Code],0)),"")</f>
        <v>RIVERA MAR</v>
      </c>
      <c r="C2498" s="3">
        <v>1048</v>
      </c>
      <c r="D2498" s="3" t="s">
        <v>37</v>
      </c>
      <c r="E2498" s="3">
        <v>10</v>
      </c>
      <c r="F2498" s="12"/>
    </row>
    <row r="2499" spans="1:6" x14ac:dyDescent="0.25">
      <c r="A2499" s="3" t="s">
        <v>62</v>
      </c>
      <c r="B2499" s="3" t="str">
        <f>IFERROR(INDEX(Clients[Client_Name],MATCH(Table2[[#This Row],[Client_Code]],Clients[Client_Code],0)),"")</f>
        <v>RIVERA MAR</v>
      </c>
      <c r="C2499" s="3">
        <v>1048</v>
      </c>
      <c r="D2499" s="3" t="s">
        <v>37</v>
      </c>
      <c r="E2499" s="3">
        <v>10</v>
      </c>
      <c r="F2499" s="12"/>
    </row>
    <row r="2500" spans="1:6" x14ac:dyDescent="0.25">
      <c r="A2500" s="3" t="s">
        <v>62</v>
      </c>
      <c r="B2500" s="3" t="str">
        <f>IFERROR(INDEX(Clients[Client_Name],MATCH(Table2[[#This Row],[Client_Code]],Clients[Client_Code],0)),"")</f>
        <v>RIVERA MAR</v>
      </c>
      <c r="C2500" s="3">
        <v>1048</v>
      </c>
      <c r="D2500" s="3" t="s">
        <v>37</v>
      </c>
      <c r="E2500" s="3">
        <v>10</v>
      </c>
      <c r="F2500" s="12"/>
    </row>
    <row r="2501" spans="1:6" x14ac:dyDescent="0.25">
      <c r="A2501" s="3" t="s">
        <v>62</v>
      </c>
      <c r="B2501" s="3" t="str">
        <f>IFERROR(INDEX(Clients[Client_Name],MATCH(Table2[[#This Row],[Client_Code]],Clients[Client_Code],0)),"")</f>
        <v>RIVERA MAR</v>
      </c>
      <c r="C2501" s="3">
        <v>1048</v>
      </c>
      <c r="D2501" s="3" t="s">
        <v>37</v>
      </c>
      <c r="E2501" s="3">
        <v>10</v>
      </c>
      <c r="F2501" s="12"/>
    </row>
    <row r="2502" spans="1:6" x14ac:dyDescent="0.25">
      <c r="A2502" s="3" t="s">
        <v>62</v>
      </c>
      <c r="B2502" s="3" t="str">
        <f>IFERROR(INDEX(Clients[Client_Name],MATCH(Table2[[#This Row],[Client_Code]],Clients[Client_Code],0)),"")</f>
        <v>MARTINEZ Y COMPAÑIA LTDA</v>
      </c>
      <c r="C2502" s="3">
        <v>1069</v>
      </c>
      <c r="D2502" s="3" t="s">
        <v>149</v>
      </c>
      <c r="E2502" s="3">
        <v>4</v>
      </c>
      <c r="F2502" s="12">
        <v>7700</v>
      </c>
    </row>
    <row r="2503" spans="1:6" x14ac:dyDescent="0.25">
      <c r="A2503" s="3" t="s">
        <v>62</v>
      </c>
      <c r="B2503" s="3" t="str">
        <f>IFERROR(INDEX(Clients[Client_Name],MATCH(Table2[[#This Row],[Client_Code]],Clients[Client_Code],0)),"")</f>
        <v>RIVERA MAR</v>
      </c>
      <c r="C2503" s="3">
        <v>1048</v>
      </c>
      <c r="D2503" s="3" t="s">
        <v>38</v>
      </c>
      <c r="E2503" s="3">
        <v>10</v>
      </c>
      <c r="F2503" s="12"/>
    </row>
    <row r="2504" spans="1:6" x14ac:dyDescent="0.25">
      <c r="A2504" s="3" t="s">
        <v>62</v>
      </c>
      <c r="B2504" s="3" t="str">
        <f>IFERROR(INDEX(Clients[Client_Name],MATCH(Table2[[#This Row],[Client_Code]],Clients[Client_Code],0)),"")</f>
        <v>RIVERA MAR</v>
      </c>
      <c r="C2504" s="3">
        <v>1048</v>
      </c>
      <c r="D2504" s="3" t="s">
        <v>38</v>
      </c>
      <c r="E2504" s="3">
        <v>10</v>
      </c>
      <c r="F2504" s="12"/>
    </row>
    <row r="2505" spans="1:6" x14ac:dyDescent="0.25">
      <c r="A2505" s="3" t="s">
        <v>62</v>
      </c>
      <c r="B2505" s="3" t="str">
        <f>IFERROR(INDEX(Clients[Client_Name],MATCH(Table2[[#This Row],[Client_Code]],Clients[Client_Code],0)),"")</f>
        <v>RIVERA MAR</v>
      </c>
      <c r="C2505" s="3">
        <v>1048</v>
      </c>
      <c r="D2505" s="3" t="s">
        <v>38</v>
      </c>
      <c r="E2505" s="3">
        <v>10</v>
      </c>
      <c r="F2505" s="12"/>
    </row>
    <row r="2506" spans="1:6" x14ac:dyDescent="0.25">
      <c r="A2506" s="3" t="s">
        <v>62</v>
      </c>
      <c r="B2506" s="3" t="str">
        <f>IFERROR(INDEX(Clients[Client_Name],MATCH(Table2[[#This Row],[Client_Code]],Clients[Client_Code],0)),"")</f>
        <v>RIVERA MAR</v>
      </c>
      <c r="C2506" s="3">
        <v>1048</v>
      </c>
      <c r="D2506" s="3" t="s">
        <v>149</v>
      </c>
      <c r="E2506" s="3">
        <v>10</v>
      </c>
      <c r="F2506" s="12">
        <v>444635</v>
      </c>
    </row>
    <row r="2507" spans="1:6" x14ac:dyDescent="0.25">
      <c r="A2507" s="3" t="s">
        <v>62</v>
      </c>
      <c r="B2507" s="3" t="str">
        <f>IFERROR(INDEX(Clients[Client_Name],MATCH(Table2[[#This Row],[Client_Code]],Clients[Client_Code],0)),"")</f>
        <v>RIVERA MAR</v>
      </c>
      <c r="C2507" s="3">
        <v>1048</v>
      </c>
      <c r="D2507" s="3" t="s">
        <v>37</v>
      </c>
      <c r="E2507" s="3">
        <v>11</v>
      </c>
      <c r="F2507" s="12"/>
    </row>
    <row r="2508" spans="1:6" x14ac:dyDescent="0.25">
      <c r="A2508" s="3" t="s">
        <v>62</v>
      </c>
      <c r="B2508" s="3" t="str">
        <f>IFERROR(INDEX(Clients[Client_Name],MATCH(Table2[[#This Row],[Client_Code]],Clients[Client_Code],0)),"")</f>
        <v>RIVERA MAR</v>
      </c>
      <c r="C2508" s="3">
        <v>1048</v>
      </c>
      <c r="D2508" s="3" t="s">
        <v>38</v>
      </c>
      <c r="E2508" s="3">
        <v>11</v>
      </c>
      <c r="F2508" s="12">
        <v>132479</v>
      </c>
    </row>
    <row r="2509" spans="1:6" x14ac:dyDescent="0.25">
      <c r="A2509" s="3" t="s">
        <v>62</v>
      </c>
      <c r="B2509" s="3" t="str">
        <f>IFERROR(INDEX(Clients[Client_Name],MATCH(Table2[[#This Row],[Client_Code]],Clients[Client_Code],0)),"")</f>
        <v>RIVERA MAR</v>
      </c>
      <c r="C2509" s="3">
        <v>1048</v>
      </c>
      <c r="D2509" s="3" t="s">
        <v>149</v>
      </c>
      <c r="E2509" s="3">
        <v>11</v>
      </c>
      <c r="F2509" s="12">
        <v>327232</v>
      </c>
    </row>
    <row r="2510" spans="1:6" x14ac:dyDescent="0.25">
      <c r="A2510" s="3" t="s">
        <v>62</v>
      </c>
      <c r="B2510" s="3" t="str">
        <f>IFERROR(INDEX(Clients[Client_Name],MATCH(Table2[[#This Row],[Client_Code]],Clients[Client_Code],0)),"")</f>
        <v>RIVERA MAR</v>
      </c>
      <c r="C2510" s="3">
        <v>1048</v>
      </c>
      <c r="D2510" s="3" t="s">
        <v>37</v>
      </c>
      <c r="E2510" s="3">
        <v>12</v>
      </c>
      <c r="F2510" s="12"/>
    </row>
    <row r="2511" spans="1:6" x14ac:dyDescent="0.25">
      <c r="A2511" s="3" t="s">
        <v>62</v>
      </c>
      <c r="B2511" s="3" t="str">
        <f>IFERROR(INDEX(Clients[Client_Name],MATCH(Table2[[#This Row],[Client_Code]],Clients[Client_Code],0)),"")</f>
        <v>RIVERA MAR</v>
      </c>
      <c r="C2511" s="3">
        <v>1048</v>
      </c>
      <c r="D2511" s="3" t="s">
        <v>38</v>
      </c>
      <c r="E2511" s="3">
        <v>12</v>
      </c>
      <c r="F2511" s="12">
        <v>112180</v>
      </c>
    </row>
    <row r="2512" spans="1:6" x14ac:dyDescent="0.25">
      <c r="A2512" s="3" t="s">
        <v>62</v>
      </c>
      <c r="B2512" s="3" t="str">
        <f>IFERROR(INDEX(Clients[Client_Name],MATCH(Table2[[#This Row],[Client_Code]],Clients[Client_Code],0)),"")</f>
        <v>RIVERA MAR</v>
      </c>
      <c r="C2512" s="3">
        <v>1048</v>
      </c>
      <c r="D2512" s="3" t="s">
        <v>149</v>
      </c>
      <c r="E2512" s="3">
        <v>12</v>
      </c>
      <c r="F2512" s="12">
        <v>223150</v>
      </c>
    </row>
    <row r="2513" spans="1:6" x14ac:dyDescent="0.25">
      <c r="A2513" s="3" t="s">
        <v>62</v>
      </c>
      <c r="B2513" s="3" t="str">
        <f>IFERROR(INDEX(Clients[Client_Name],MATCH(Table2[[#This Row],[Client_Code]],Clients[Client_Code],0)),"")</f>
        <v>RCM SERVICIOS</v>
      </c>
      <c r="C2513" s="3">
        <v>1073</v>
      </c>
      <c r="D2513" s="3" t="s">
        <v>38</v>
      </c>
      <c r="E2513" s="3">
        <v>4</v>
      </c>
      <c r="F2513" s="12">
        <v>709250</v>
      </c>
    </row>
    <row r="2514" spans="1:6" x14ac:dyDescent="0.25">
      <c r="A2514" s="3" t="s">
        <v>62</v>
      </c>
      <c r="B2514" s="3" t="str">
        <f>IFERROR(INDEX(Clients[Client_Name],MATCH(Table2[[#This Row],[Client_Code]],Clients[Client_Code],0)),"")</f>
        <v>RCM SERVICIOS</v>
      </c>
      <c r="C2514" s="3">
        <v>1073</v>
      </c>
      <c r="D2514" s="3" t="s">
        <v>38</v>
      </c>
      <c r="E2514" s="3">
        <v>2</v>
      </c>
      <c r="F2514" s="12">
        <v>2011433</v>
      </c>
    </row>
    <row r="2515" spans="1:6" x14ac:dyDescent="0.25">
      <c r="A2515" s="3" t="s">
        <v>62</v>
      </c>
      <c r="B2515" s="3" t="str">
        <f>IFERROR(INDEX(Clients[Client_Name],MATCH(Table2[[#This Row],[Client_Code]],Clients[Client_Code],0)),"")</f>
        <v>RCM SERVICIOS</v>
      </c>
      <c r="C2515" s="3">
        <v>1073</v>
      </c>
      <c r="D2515" s="3" t="s">
        <v>38</v>
      </c>
      <c r="E2515" s="3">
        <v>5</v>
      </c>
      <c r="F2515" s="12">
        <v>617820</v>
      </c>
    </row>
    <row r="2516" spans="1:6" x14ac:dyDescent="0.25">
      <c r="A2516" s="3" t="s">
        <v>62</v>
      </c>
      <c r="B2516" s="3" t="str">
        <f>IFERROR(INDEX(Clients[Client_Name],MATCH(Table2[[#This Row],[Client_Code]],Clients[Client_Code],0)),"")</f>
        <v>TAK S.A.</v>
      </c>
      <c r="C2516" s="3">
        <v>1051</v>
      </c>
      <c r="D2516" s="3" t="s">
        <v>37</v>
      </c>
      <c r="E2516" s="3">
        <v>4</v>
      </c>
      <c r="F2516" s="12">
        <v>524410</v>
      </c>
    </row>
    <row r="2517" spans="1:6" x14ac:dyDescent="0.25">
      <c r="A2517" s="3" t="s">
        <v>62</v>
      </c>
      <c r="B2517" s="3" t="str">
        <f>IFERROR(INDEX(Clients[Client_Name],MATCH(Table2[[#This Row],[Client_Code]],Clients[Client_Code],0)),"")</f>
        <v>RCM SERVICIOS</v>
      </c>
      <c r="C2517" s="3">
        <v>1073</v>
      </c>
      <c r="D2517" s="3" t="s">
        <v>38</v>
      </c>
      <c r="E2517" s="3">
        <v>6</v>
      </c>
      <c r="F2517" s="12">
        <v>1950442</v>
      </c>
    </row>
    <row r="2518" spans="1:6" x14ac:dyDescent="0.25">
      <c r="A2518" s="3" t="s">
        <v>62</v>
      </c>
      <c r="B2518" s="3" t="str">
        <f>IFERROR(INDEX(Clients[Client_Name],MATCH(Table2[[#This Row],[Client_Code]],Clients[Client_Code],0)),"")</f>
        <v>RCM SERVICIOS</v>
      </c>
      <c r="C2518" s="3">
        <v>1073</v>
      </c>
      <c r="D2518" s="3" t="s">
        <v>38</v>
      </c>
      <c r="E2518" s="3">
        <v>7</v>
      </c>
      <c r="F2518" s="12"/>
    </row>
    <row r="2519" spans="1:6" x14ac:dyDescent="0.25">
      <c r="A2519" s="3" t="s">
        <v>62</v>
      </c>
      <c r="B2519" s="3" t="str">
        <f>IFERROR(INDEX(Clients[Client_Name],MATCH(Table2[[#This Row],[Client_Code]],Clients[Client_Code],0)),"")</f>
        <v>RCM SERVICIOS</v>
      </c>
      <c r="C2519" s="3">
        <v>1073</v>
      </c>
      <c r="D2519" s="3" t="s">
        <v>38</v>
      </c>
      <c r="E2519" s="3">
        <v>8</v>
      </c>
      <c r="F2519" s="12">
        <v>564864</v>
      </c>
    </row>
    <row r="2520" spans="1:6" x14ac:dyDescent="0.25">
      <c r="A2520" s="3" t="s">
        <v>62</v>
      </c>
      <c r="B2520" s="3" t="str">
        <f>IFERROR(INDEX(Clients[Client_Name],MATCH(Table2[[#This Row],[Client_Code]],Clients[Client_Code],0)),"")</f>
        <v>RCM SERVICIOS</v>
      </c>
      <c r="C2520" s="3">
        <v>1073</v>
      </c>
      <c r="D2520" s="3" t="s">
        <v>38</v>
      </c>
      <c r="E2520" s="3">
        <v>9</v>
      </c>
      <c r="F2520" s="12"/>
    </row>
    <row r="2521" spans="1:6" x14ac:dyDescent="0.25">
      <c r="A2521" s="3" t="s">
        <v>62</v>
      </c>
      <c r="B2521" s="3" t="str">
        <f>IFERROR(INDEX(Clients[Client_Name],MATCH(Table2[[#This Row],[Client_Code]],Clients[Client_Code],0)),"")</f>
        <v>RCM SERVICIOS</v>
      </c>
      <c r="C2521" s="3">
        <v>1073</v>
      </c>
      <c r="D2521" s="3" t="s">
        <v>38</v>
      </c>
      <c r="E2521" s="3">
        <v>10</v>
      </c>
      <c r="F2521" s="12"/>
    </row>
    <row r="2522" spans="1:6" x14ac:dyDescent="0.25">
      <c r="A2522" s="3" t="s">
        <v>62</v>
      </c>
      <c r="B2522" s="3" t="str">
        <f>IFERROR(INDEX(Clients[Client_Name],MATCH(Table2[[#This Row],[Client_Code]],Clients[Client_Code],0)),"")</f>
        <v>RCM SERVICIOS</v>
      </c>
      <c r="C2522" s="3">
        <v>1073</v>
      </c>
      <c r="D2522" s="3" t="s">
        <v>38</v>
      </c>
      <c r="E2522" s="3">
        <v>11</v>
      </c>
      <c r="F2522" s="12">
        <v>397170</v>
      </c>
    </row>
    <row r="2523" spans="1:6" x14ac:dyDescent="0.25">
      <c r="A2523" s="3" t="s">
        <v>62</v>
      </c>
      <c r="B2523" s="3" t="str">
        <f>IFERROR(INDEX(Clients[Client_Name],MATCH(Table2[[#This Row],[Client_Code]],Clients[Client_Code],0)),"")</f>
        <v>RCM SERVICIOS</v>
      </c>
      <c r="C2523" s="3">
        <v>1073</v>
      </c>
      <c r="D2523" s="3" t="s">
        <v>38</v>
      </c>
      <c r="E2523" s="3">
        <v>12</v>
      </c>
      <c r="F2523" s="12">
        <v>291258</v>
      </c>
    </row>
    <row r="2524" spans="1:6" x14ac:dyDescent="0.25">
      <c r="A2524" s="3" t="s">
        <v>32</v>
      </c>
      <c r="B2524" s="3" t="str">
        <f>IFERROR(INDEX(Clients[Client_Name],MATCH(Table2[[#This Row],[Client_Code]],Clients[Client_Code],0)),"")</f>
        <v>OTHER CLIENTS</v>
      </c>
      <c r="C2524" s="3">
        <v>36</v>
      </c>
      <c r="D2524" s="3" t="s">
        <v>149</v>
      </c>
      <c r="E2524" s="3">
        <v>1</v>
      </c>
      <c r="F2524" s="12">
        <v>0</v>
      </c>
    </row>
    <row r="2525" spans="1:6" x14ac:dyDescent="0.25">
      <c r="A2525" s="3" t="s">
        <v>32</v>
      </c>
      <c r="B2525" s="3" t="str">
        <f>IFERROR(INDEX(Clients[Client_Name],MATCH(Table2[[#This Row],[Client_Code]],Clients[Client_Code],0)),"")</f>
        <v>OTHER CLIENTS</v>
      </c>
      <c r="C2525" s="3">
        <v>36</v>
      </c>
      <c r="D2525" s="3" t="s">
        <v>149</v>
      </c>
      <c r="E2525" s="3">
        <v>2</v>
      </c>
      <c r="F2525" s="12">
        <v>0</v>
      </c>
    </row>
    <row r="2526" spans="1:6" x14ac:dyDescent="0.25">
      <c r="A2526" s="3" t="s">
        <v>62</v>
      </c>
      <c r="B2526" s="3" t="str">
        <f>IFERROR(INDEX(Clients[Client_Name],MATCH(Table2[[#This Row],[Client_Code]],Clients[Client_Code],0)),"")</f>
        <v>COMERCIALIZADORA LA FAVORITA LTDA.</v>
      </c>
      <c r="C2526" s="3">
        <v>1029</v>
      </c>
      <c r="D2526" s="3" t="s">
        <v>37</v>
      </c>
      <c r="E2526" s="3">
        <v>4</v>
      </c>
      <c r="F2526" s="12">
        <v>456745</v>
      </c>
    </row>
    <row r="2527" spans="1:6" x14ac:dyDescent="0.25">
      <c r="A2527" s="3" t="s">
        <v>32</v>
      </c>
      <c r="B2527" s="3" t="str">
        <f>IFERROR(INDEX(Clients[Client_Name],MATCH(Table2[[#This Row],[Client_Code]],Clients[Client_Code],0)),"")</f>
        <v>OTHER CLIENTS</v>
      </c>
      <c r="C2527" s="3">
        <v>36</v>
      </c>
      <c r="D2527" s="3" t="s">
        <v>149</v>
      </c>
      <c r="E2527" s="3">
        <v>3</v>
      </c>
      <c r="F2527" s="12">
        <v>0</v>
      </c>
    </row>
    <row r="2528" spans="1:6" x14ac:dyDescent="0.25">
      <c r="A2528" s="3" t="s">
        <v>32</v>
      </c>
      <c r="B2528" s="3" t="str">
        <f>IFERROR(INDEX(Clients[Client_Name],MATCH(Table2[[#This Row],[Client_Code]],Clients[Client_Code],0)),"")</f>
        <v>OTHER CLIENTS</v>
      </c>
      <c r="C2528" s="3">
        <v>36</v>
      </c>
      <c r="D2528" s="3" t="s">
        <v>149</v>
      </c>
      <c r="E2528" s="3">
        <v>4</v>
      </c>
      <c r="F2528" s="12">
        <v>0</v>
      </c>
    </row>
    <row r="2529" spans="1:6" x14ac:dyDescent="0.25">
      <c r="A2529" s="3" t="s">
        <v>32</v>
      </c>
      <c r="B2529" s="3" t="str">
        <f>IFERROR(INDEX(Clients[Client_Name],MATCH(Table2[[#This Row],[Client_Code]],Clients[Client_Code],0)),"")</f>
        <v>OTHER CLIENTS</v>
      </c>
      <c r="C2529" s="3">
        <v>36</v>
      </c>
      <c r="D2529" s="3" t="s">
        <v>149</v>
      </c>
      <c r="E2529" s="3">
        <v>5</v>
      </c>
      <c r="F2529" s="12">
        <v>0</v>
      </c>
    </row>
    <row r="2530" spans="1:6" x14ac:dyDescent="0.25">
      <c r="A2530" s="3" t="s">
        <v>32</v>
      </c>
      <c r="B2530" s="3" t="str">
        <f>IFERROR(INDEX(Clients[Client_Name],MATCH(Table2[[#This Row],[Client_Code]],Clients[Client_Code],0)),"")</f>
        <v>OTHER CLIENTS</v>
      </c>
      <c r="C2530" s="3">
        <v>36</v>
      </c>
      <c r="D2530" s="3" t="s">
        <v>149</v>
      </c>
      <c r="E2530" s="3">
        <v>8</v>
      </c>
      <c r="F2530" s="12">
        <v>0</v>
      </c>
    </row>
    <row r="2531" spans="1:6" x14ac:dyDescent="0.25">
      <c r="A2531" s="3" t="s">
        <v>32</v>
      </c>
      <c r="B2531" s="3" t="str">
        <f>IFERROR(INDEX(Clients[Client_Name],MATCH(Table2[[#This Row],[Client_Code]],Clients[Client_Code],0)),"")</f>
        <v>OTHER CLIENTS</v>
      </c>
      <c r="C2531" s="3">
        <v>36</v>
      </c>
      <c r="D2531" s="3" t="s">
        <v>149</v>
      </c>
      <c r="E2531" s="3">
        <v>10</v>
      </c>
      <c r="F2531" s="12">
        <v>0</v>
      </c>
    </row>
    <row r="2532" spans="1:6" x14ac:dyDescent="0.25">
      <c r="A2532" s="3" t="s">
        <v>32</v>
      </c>
      <c r="B2532" s="3" t="str">
        <f>IFERROR(INDEX(Clients[Client_Name],MATCH(Table2[[#This Row],[Client_Code]],Clients[Client_Code],0)),"")</f>
        <v>OTHER CLIENTS</v>
      </c>
      <c r="C2532" s="3">
        <v>36</v>
      </c>
      <c r="D2532" s="3" t="s">
        <v>149</v>
      </c>
      <c r="E2532" s="3">
        <v>11</v>
      </c>
      <c r="F2532" s="12">
        <v>0</v>
      </c>
    </row>
    <row r="2533" spans="1:6" x14ac:dyDescent="0.25">
      <c r="A2533" s="3" t="s">
        <v>62</v>
      </c>
      <c r="B2533" s="3" t="str">
        <f>IFERROR(INDEX(Clients[Client_Name],MATCH(Table2[[#This Row],[Client_Code]],Clients[Client_Code],0)),"")</f>
        <v>MARTINEZ Y COMPAÑIA LTDA</v>
      </c>
      <c r="C2533" s="3">
        <v>1069</v>
      </c>
      <c r="D2533" s="3" t="s">
        <v>37</v>
      </c>
      <c r="E2533" s="3">
        <v>4</v>
      </c>
      <c r="F2533" s="12">
        <v>66000</v>
      </c>
    </row>
    <row r="2534" spans="1:6" x14ac:dyDescent="0.25">
      <c r="A2534" s="3" t="s">
        <v>32</v>
      </c>
      <c r="B2534" s="3" t="str">
        <f>IFERROR(INDEX(Clients[Client_Name],MATCH(Table2[[#This Row],[Client_Code]],Clients[Client_Code],0)),"")</f>
        <v>OTHER CLIENTS</v>
      </c>
      <c r="C2534" s="3">
        <v>36</v>
      </c>
      <c r="D2534" s="3" t="s">
        <v>149</v>
      </c>
      <c r="E2534" s="3">
        <v>12</v>
      </c>
      <c r="F2534" s="12">
        <v>0</v>
      </c>
    </row>
    <row r="2535" spans="1:6" x14ac:dyDescent="0.25">
      <c r="A2535" s="3" t="s">
        <v>32</v>
      </c>
      <c r="B2535" s="3" t="str">
        <f>IFERROR(INDEX(Clients[Client_Name],MATCH(Table2[[#This Row],[Client_Code]],Clients[Client_Code],0)),"")</f>
        <v>OTHER CLIENTS</v>
      </c>
      <c r="C2535" s="3">
        <v>36</v>
      </c>
      <c r="D2535" s="3" t="s">
        <v>149</v>
      </c>
      <c r="E2535" s="3">
        <v>3</v>
      </c>
      <c r="F2535" s="12">
        <v>26685790</v>
      </c>
    </row>
    <row r="2536" spans="1:6" x14ac:dyDescent="0.25">
      <c r="A2536" s="3" t="s">
        <v>32</v>
      </c>
      <c r="B2536" s="3" t="str">
        <f>IFERROR(INDEX(Clients[Client_Name],MATCH(Table2[[#This Row],[Client_Code]],Clients[Client_Code],0)),"")</f>
        <v>OTHER CLIENTS</v>
      </c>
      <c r="C2536" s="3">
        <v>36</v>
      </c>
      <c r="D2536" s="3" t="s">
        <v>149</v>
      </c>
      <c r="E2536" s="3">
        <v>4</v>
      </c>
      <c r="F2536" s="12">
        <v>26654044</v>
      </c>
    </row>
    <row r="2537" spans="1:6" x14ac:dyDescent="0.25">
      <c r="A2537" s="3" t="s">
        <v>32</v>
      </c>
      <c r="B2537" s="3" t="str">
        <f>IFERROR(INDEX(Clients[Client_Name],MATCH(Table2[[#This Row],[Client_Code]],Clients[Client_Code],0)),"")</f>
        <v>OTHER CLIENTS</v>
      </c>
      <c r="C2537" s="3">
        <v>36</v>
      </c>
      <c r="D2537" s="3" t="s">
        <v>149</v>
      </c>
      <c r="E2537" s="3">
        <v>5</v>
      </c>
      <c r="F2537" s="12">
        <v>26775954</v>
      </c>
    </row>
    <row r="2538" spans="1:6" x14ac:dyDescent="0.25">
      <c r="A2538" s="3" t="s">
        <v>32</v>
      </c>
      <c r="B2538" s="3" t="str">
        <f>IFERROR(INDEX(Clients[Client_Name],MATCH(Table2[[#This Row],[Client_Code]],Clients[Client_Code],0)),"")</f>
        <v>OTHER CLIENTS</v>
      </c>
      <c r="C2538" s="3">
        <v>36</v>
      </c>
      <c r="D2538" s="3" t="s">
        <v>149</v>
      </c>
      <c r="E2538" s="3">
        <v>10</v>
      </c>
      <c r="F2538" s="12">
        <v>0</v>
      </c>
    </row>
    <row r="2539" spans="1:6" x14ac:dyDescent="0.25">
      <c r="A2539" s="3" t="s">
        <v>32</v>
      </c>
      <c r="B2539" s="3" t="str">
        <f>IFERROR(INDEX(Clients[Client_Name],MATCH(Table2[[#This Row],[Client_Code]],Clients[Client_Code],0)),"")</f>
        <v>OTHER CLIENTS</v>
      </c>
      <c r="C2539" s="3">
        <v>36</v>
      </c>
      <c r="D2539" s="3" t="s">
        <v>149</v>
      </c>
      <c r="E2539" s="3">
        <v>11</v>
      </c>
      <c r="F2539" s="12">
        <v>0</v>
      </c>
    </row>
    <row r="2540" spans="1:6" x14ac:dyDescent="0.25">
      <c r="A2540" s="3" t="s">
        <v>32</v>
      </c>
      <c r="B2540" s="3" t="str">
        <f>IFERROR(INDEX(Clients[Client_Name],MATCH(Table2[[#This Row],[Client_Code]],Clients[Client_Code],0)),"")</f>
        <v>OTHER CLIENTS</v>
      </c>
      <c r="C2540" s="3">
        <v>36</v>
      </c>
      <c r="D2540" s="3" t="s">
        <v>149</v>
      </c>
      <c r="E2540" s="3">
        <v>12</v>
      </c>
      <c r="F2540" s="12"/>
    </row>
    <row r="2541" spans="1:6" x14ac:dyDescent="0.25">
      <c r="A2541" s="3" t="s">
        <v>32</v>
      </c>
      <c r="B2541" s="3" t="str">
        <f>IFERROR(INDEX(Clients[Client_Name],MATCH(Table2[[#This Row],[Client_Code]],Clients[Client_Code],0)),"")</f>
        <v>OTHER CLIENTS</v>
      </c>
      <c r="C2541" s="3">
        <v>36</v>
      </c>
      <c r="D2541" s="3" t="s">
        <v>149</v>
      </c>
      <c r="E2541" s="3">
        <v>8</v>
      </c>
      <c r="F2541" s="12">
        <v>0</v>
      </c>
    </row>
    <row r="2542" spans="1:6" x14ac:dyDescent="0.25">
      <c r="A2542" s="3" t="s">
        <v>32</v>
      </c>
      <c r="B2542" s="3" t="str">
        <f>IFERROR(INDEX(Clients[Client_Name],MATCH(Table2[[#This Row],[Client_Code]],Clients[Client_Code],0)),"")</f>
        <v>OTHER CLIENTS</v>
      </c>
      <c r="C2542" s="3">
        <v>36</v>
      </c>
      <c r="D2542" s="3" t="s">
        <v>149</v>
      </c>
      <c r="E2542" s="3">
        <v>9</v>
      </c>
      <c r="F2542" s="12">
        <v>0</v>
      </c>
    </row>
    <row r="2543" spans="1:6" x14ac:dyDescent="0.25">
      <c r="A2543" s="3" t="s">
        <v>32</v>
      </c>
      <c r="B2543" s="3" t="str">
        <f>IFERROR(INDEX(Clients[Client_Name],MATCH(Table2[[#This Row],[Client_Code]],Clients[Client_Code],0)),"")</f>
        <v>OTHER CLIENTS</v>
      </c>
      <c r="C2543" s="3">
        <v>36</v>
      </c>
      <c r="D2543" s="3" t="s">
        <v>149</v>
      </c>
      <c r="E2543" s="3">
        <v>10</v>
      </c>
      <c r="F2543" s="12">
        <v>0</v>
      </c>
    </row>
    <row r="2544" spans="1:6" x14ac:dyDescent="0.25">
      <c r="A2544" s="3" t="s">
        <v>32</v>
      </c>
      <c r="B2544" s="3" t="str">
        <f>IFERROR(INDEX(Clients[Client_Name],MATCH(Table2[[#This Row],[Client_Code]],Clients[Client_Code],0)),"")</f>
        <v>OTHER CLIENTS</v>
      </c>
      <c r="C2544" s="3">
        <v>36</v>
      </c>
      <c r="D2544" s="3" t="s">
        <v>149</v>
      </c>
      <c r="E2544" s="3">
        <v>11</v>
      </c>
      <c r="F2544" s="12">
        <v>0</v>
      </c>
    </row>
    <row r="2545" spans="1:6" x14ac:dyDescent="0.25">
      <c r="A2545" s="3" t="s">
        <v>32</v>
      </c>
      <c r="B2545" s="3" t="str">
        <f>IFERROR(INDEX(Clients[Client_Name],MATCH(Table2[[#This Row],[Client_Code]],Clients[Client_Code],0)),"")</f>
        <v>OTHER CLIENTS</v>
      </c>
      <c r="C2545" s="3">
        <v>36</v>
      </c>
      <c r="D2545" s="3" t="s">
        <v>149</v>
      </c>
      <c r="E2545" s="3">
        <v>12</v>
      </c>
      <c r="F2545" s="12">
        <v>0</v>
      </c>
    </row>
    <row r="2546" spans="1:6" x14ac:dyDescent="0.25">
      <c r="A2546" s="3" t="s">
        <v>32</v>
      </c>
      <c r="B2546" s="3" t="str">
        <f>IFERROR(INDEX(Clients[Client_Name],MATCH(Table2[[#This Row],[Client_Code]],Clients[Client_Code],0)),"")</f>
        <v>OTHER CLIENTS</v>
      </c>
      <c r="C2546" s="3">
        <v>36</v>
      </c>
      <c r="D2546" s="3" t="s">
        <v>149</v>
      </c>
      <c r="E2546" s="3">
        <v>8</v>
      </c>
      <c r="F2546" s="12">
        <v>0</v>
      </c>
    </row>
    <row r="2547" spans="1:6" x14ac:dyDescent="0.25">
      <c r="A2547" s="3" t="s">
        <v>32</v>
      </c>
      <c r="B2547" s="3" t="str">
        <f>IFERROR(INDEX(Clients[Client_Name],MATCH(Table2[[#This Row],[Client_Code]],Clients[Client_Code],0)),"")</f>
        <v>OTHER CLIENTS</v>
      </c>
      <c r="C2547" s="3">
        <v>36</v>
      </c>
      <c r="D2547" s="3" t="s">
        <v>149</v>
      </c>
      <c r="E2547" s="3">
        <v>9</v>
      </c>
      <c r="F2547" s="12">
        <v>0</v>
      </c>
    </row>
    <row r="2548" spans="1:6" x14ac:dyDescent="0.25">
      <c r="A2548" s="3" t="s">
        <v>32</v>
      </c>
      <c r="B2548" s="3" t="str">
        <f>IFERROR(INDEX(Clients[Client_Name],MATCH(Table2[[#This Row],[Client_Code]],Clients[Client_Code],0)),"")</f>
        <v>OTHER CLIENTS</v>
      </c>
      <c r="C2548" s="3">
        <v>36</v>
      </c>
      <c r="D2548" s="3" t="s">
        <v>149</v>
      </c>
      <c r="E2548" s="3">
        <v>10</v>
      </c>
      <c r="F2548" s="12">
        <v>0</v>
      </c>
    </row>
    <row r="2549" spans="1:6" x14ac:dyDescent="0.25">
      <c r="A2549" s="3" t="s">
        <v>32</v>
      </c>
      <c r="B2549" s="3" t="str">
        <f>IFERROR(INDEX(Clients[Client_Name],MATCH(Table2[[#This Row],[Client_Code]],Clients[Client_Code],0)),"")</f>
        <v>OTHER CLIENTS</v>
      </c>
      <c r="C2549" s="3">
        <v>36</v>
      </c>
      <c r="D2549" s="3" t="s">
        <v>149</v>
      </c>
      <c r="E2549" s="3">
        <v>11</v>
      </c>
      <c r="F2549" s="12">
        <v>0</v>
      </c>
    </row>
    <row r="2550" spans="1:6" x14ac:dyDescent="0.25">
      <c r="A2550" s="3" t="s">
        <v>32</v>
      </c>
      <c r="B2550" s="3" t="str">
        <f>IFERROR(INDEX(Clients[Client_Name],MATCH(Table2[[#This Row],[Client_Code]],Clients[Client_Code],0)),"")</f>
        <v>OTHER CLIENTS</v>
      </c>
      <c r="C2550" s="3">
        <v>36</v>
      </c>
      <c r="D2550" s="3" t="s">
        <v>149</v>
      </c>
      <c r="E2550" s="3">
        <v>12</v>
      </c>
      <c r="F2550" s="12">
        <v>0</v>
      </c>
    </row>
    <row r="2551" spans="1:6" x14ac:dyDescent="0.25">
      <c r="A2551" s="3" t="s">
        <v>32</v>
      </c>
      <c r="B2551" s="3" t="str">
        <f>IFERROR(INDEX(Clients[Client_Name],MATCH(Table2[[#This Row],[Client_Code]],Clients[Client_Code],0)),"")</f>
        <v>OTHER CLIENTS</v>
      </c>
      <c r="C2551" s="3">
        <v>36</v>
      </c>
      <c r="D2551" s="3" t="s">
        <v>149</v>
      </c>
      <c r="E2551" s="3">
        <v>9</v>
      </c>
      <c r="F2551" s="12">
        <v>0</v>
      </c>
    </row>
    <row r="2552" spans="1:6" x14ac:dyDescent="0.25">
      <c r="A2552" s="3" t="s">
        <v>32</v>
      </c>
      <c r="B2552" s="3" t="str">
        <f>IFERROR(INDEX(Clients[Client_Name],MATCH(Table2[[#This Row],[Client_Code]],Clients[Client_Code],0)),"")</f>
        <v>OTHER CLIENTS</v>
      </c>
      <c r="C2552" s="3">
        <v>36</v>
      </c>
      <c r="D2552" s="3" t="s">
        <v>149</v>
      </c>
      <c r="E2552" s="3">
        <v>11</v>
      </c>
      <c r="F2552" s="12">
        <v>0</v>
      </c>
    </row>
    <row r="2553" spans="1:6" x14ac:dyDescent="0.25">
      <c r="A2553" s="3" t="s">
        <v>32</v>
      </c>
      <c r="B2553" s="3" t="str">
        <f>IFERROR(INDEX(Clients[Client_Name],MATCH(Table2[[#This Row],[Client_Code]],Clients[Client_Code],0)),"")</f>
        <v>OTHER CLIENTS</v>
      </c>
      <c r="C2553" s="3">
        <v>36</v>
      </c>
      <c r="D2553" s="3" t="s">
        <v>37</v>
      </c>
      <c r="E2553" s="3">
        <v>1</v>
      </c>
      <c r="F2553" s="12">
        <v>0</v>
      </c>
    </row>
    <row r="2554" spans="1:6" x14ac:dyDescent="0.25">
      <c r="A2554" s="3" t="s">
        <v>62</v>
      </c>
      <c r="B2554" s="3" t="str">
        <f>IFERROR(INDEX(Clients[Client_Name],MATCH(Table2[[#This Row],[Client_Code]],Clients[Client_Code],0)),"")</f>
        <v>COMERCIALIZADORA LA FAVORITA LTDA.</v>
      </c>
      <c r="C2554" s="3">
        <v>1029</v>
      </c>
      <c r="D2554" s="3" t="s">
        <v>37</v>
      </c>
      <c r="E2554" s="3">
        <v>4</v>
      </c>
      <c r="F2554" s="12">
        <v>100294</v>
      </c>
    </row>
    <row r="2555" spans="1:6" x14ac:dyDescent="0.25">
      <c r="A2555" s="3" t="s">
        <v>32</v>
      </c>
      <c r="B2555" s="3" t="str">
        <f>IFERROR(INDEX(Clients[Client_Name],MATCH(Table2[[#This Row],[Client_Code]],Clients[Client_Code],0)),"")</f>
        <v>OTHER CLIENTS</v>
      </c>
      <c r="C2555" s="3">
        <v>36</v>
      </c>
      <c r="D2555" s="3" t="s">
        <v>37</v>
      </c>
      <c r="E2555" s="3">
        <v>2</v>
      </c>
      <c r="F2555" s="12">
        <v>0</v>
      </c>
    </row>
    <row r="2556" spans="1:6" x14ac:dyDescent="0.25">
      <c r="A2556" s="3" t="s">
        <v>32</v>
      </c>
      <c r="B2556" s="3" t="str">
        <f>IFERROR(INDEX(Clients[Client_Name],MATCH(Table2[[#This Row],[Client_Code]],Clients[Client_Code],0)),"")</f>
        <v>OTHER CLIENTS</v>
      </c>
      <c r="C2556" s="3">
        <v>36</v>
      </c>
      <c r="D2556" s="3" t="s">
        <v>37</v>
      </c>
      <c r="E2556" s="3">
        <v>3</v>
      </c>
      <c r="F2556" s="12">
        <v>0</v>
      </c>
    </row>
    <row r="2557" spans="1:6" x14ac:dyDescent="0.25">
      <c r="A2557" s="3" t="s">
        <v>32</v>
      </c>
      <c r="B2557" s="3" t="str">
        <f>IFERROR(INDEX(Clients[Client_Name],MATCH(Table2[[#This Row],[Client_Code]],Clients[Client_Code],0)),"")</f>
        <v>OTHER CLIENTS</v>
      </c>
      <c r="C2557" s="3">
        <v>36</v>
      </c>
      <c r="D2557" s="3" t="s">
        <v>37</v>
      </c>
      <c r="E2557" s="3">
        <v>4</v>
      </c>
      <c r="F2557" s="12">
        <v>0</v>
      </c>
    </row>
    <row r="2558" spans="1:6" x14ac:dyDescent="0.25">
      <c r="A2558" s="3" t="s">
        <v>32</v>
      </c>
      <c r="B2558" s="3" t="str">
        <f>IFERROR(INDEX(Clients[Client_Name],MATCH(Table2[[#This Row],[Client_Code]],Clients[Client_Code],0)),"")</f>
        <v>OTHER CLIENTS</v>
      </c>
      <c r="C2558" s="3">
        <v>36</v>
      </c>
      <c r="D2558" s="3" t="s">
        <v>37</v>
      </c>
      <c r="E2558" s="3">
        <v>5</v>
      </c>
      <c r="F2558" s="12">
        <v>0</v>
      </c>
    </row>
    <row r="2559" spans="1:6" x14ac:dyDescent="0.25">
      <c r="A2559" s="3" t="s">
        <v>32</v>
      </c>
      <c r="B2559" s="3" t="str">
        <f>IFERROR(INDEX(Clients[Client_Name],MATCH(Table2[[#This Row],[Client_Code]],Clients[Client_Code],0)),"")</f>
        <v>OTHER CLIENTS</v>
      </c>
      <c r="C2559" s="3">
        <v>36</v>
      </c>
      <c r="D2559" s="3" t="s">
        <v>37</v>
      </c>
      <c r="E2559" s="3">
        <v>8</v>
      </c>
      <c r="F2559" s="12">
        <v>0</v>
      </c>
    </row>
    <row r="2560" spans="1:6" x14ac:dyDescent="0.25">
      <c r="A2560" s="3" t="s">
        <v>32</v>
      </c>
      <c r="B2560" s="3" t="str">
        <f>IFERROR(INDEX(Clients[Client_Name],MATCH(Table2[[#This Row],[Client_Code]],Clients[Client_Code],0)),"")</f>
        <v>OTHER CLIENTS</v>
      </c>
      <c r="C2560" s="3">
        <v>36</v>
      </c>
      <c r="D2560" s="3" t="s">
        <v>37</v>
      </c>
      <c r="E2560" s="3">
        <v>10</v>
      </c>
      <c r="F2560" s="12">
        <v>0</v>
      </c>
    </row>
    <row r="2561" spans="1:6" x14ac:dyDescent="0.25">
      <c r="A2561" s="3" t="s">
        <v>32</v>
      </c>
      <c r="B2561" s="3" t="str">
        <f>IFERROR(INDEX(Clients[Client_Name],MATCH(Table2[[#This Row],[Client_Code]],Clients[Client_Code],0)),"")</f>
        <v>OTHER CLIENTS</v>
      </c>
      <c r="C2561" s="3">
        <v>36</v>
      </c>
      <c r="D2561" s="3" t="s">
        <v>37</v>
      </c>
      <c r="E2561" s="3">
        <v>11</v>
      </c>
      <c r="F2561" s="12">
        <v>0</v>
      </c>
    </row>
    <row r="2562" spans="1:6" x14ac:dyDescent="0.25">
      <c r="A2562" s="3" t="s">
        <v>32</v>
      </c>
      <c r="B2562" s="3" t="str">
        <f>IFERROR(INDEX(Clients[Client_Name],MATCH(Table2[[#This Row],[Client_Code]],Clients[Client_Code],0)),"")</f>
        <v>OTHER CLIENTS</v>
      </c>
      <c r="C2562" s="3">
        <v>36</v>
      </c>
      <c r="D2562" s="3" t="s">
        <v>37</v>
      </c>
      <c r="E2562" s="3">
        <v>12</v>
      </c>
      <c r="F2562" s="12">
        <v>0</v>
      </c>
    </row>
    <row r="2563" spans="1:6" x14ac:dyDescent="0.25">
      <c r="A2563" s="3" t="s">
        <v>32</v>
      </c>
      <c r="B2563" s="3" t="str">
        <f>IFERROR(INDEX(Clients[Client_Name],MATCH(Table2[[#This Row],[Client_Code]],Clients[Client_Code],0)),"")</f>
        <v>OTHER CLIENTS</v>
      </c>
      <c r="C2563" s="3">
        <v>36</v>
      </c>
      <c r="D2563" s="3" t="s">
        <v>37</v>
      </c>
      <c r="E2563" s="3">
        <v>3</v>
      </c>
      <c r="F2563" s="12">
        <v>3294012</v>
      </c>
    </row>
    <row r="2564" spans="1:6" x14ac:dyDescent="0.25">
      <c r="A2564" s="3" t="s">
        <v>32</v>
      </c>
      <c r="B2564" s="3" t="str">
        <f>IFERROR(INDEX(Clients[Client_Name],MATCH(Table2[[#This Row],[Client_Code]],Clients[Client_Code],0)),"")</f>
        <v>OTHER CLIENTS</v>
      </c>
      <c r="C2564" s="3">
        <v>36</v>
      </c>
      <c r="D2564" s="3" t="s">
        <v>37</v>
      </c>
      <c r="E2564" s="3">
        <v>4</v>
      </c>
      <c r="F2564" s="12">
        <v>409596</v>
      </c>
    </row>
    <row r="2565" spans="1:6" x14ac:dyDescent="0.25">
      <c r="A2565" s="3" t="s">
        <v>32</v>
      </c>
      <c r="B2565" s="3" t="str">
        <f>IFERROR(INDEX(Clients[Client_Name],MATCH(Table2[[#This Row],[Client_Code]],Clients[Client_Code],0)),"")</f>
        <v>OTHER CLIENTS</v>
      </c>
      <c r="C2565" s="3">
        <v>36</v>
      </c>
      <c r="D2565" s="3" t="s">
        <v>37</v>
      </c>
      <c r="E2565" s="3">
        <v>5</v>
      </c>
      <c r="F2565" s="12">
        <v>309024</v>
      </c>
    </row>
    <row r="2566" spans="1:6" x14ac:dyDescent="0.25">
      <c r="A2566" s="3" t="s">
        <v>32</v>
      </c>
      <c r="B2566" s="3" t="str">
        <f>IFERROR(INDEX(Clients[Client_Name],MATCH(Table2[[#This Row],[Client_Code]],Clients[Client_Code],0)),"")</f>
        <v>OTHER CLIENTS</v>
      </c>
      <c r="C2566" s="3">
        <v>36</v>
      </c>
      <c r="D2566" s="3" t="s">
        <v>37</v>
      </c>
      <c r="E2566" s="3">
        <v>8</v>
      </c>
      <c r="F2566" s="12">
        <v>0</v>
      </c>
    </row>
    <row r="2567" spans="1:6" x14ac:dyDescent="0.25">
      <c r="A2567" s="3" t="s">
        <v>32</v>
      </c>
      <c r="B2567" s="3" t="str">
        <f>IFERROR(INDEX(Clients[Client_Name],MATCH(Table2[[#This Row],[Client_Code]],Clients[Client_Code],0)),"")</f>
        <v>OTHER CLIENTS</v>
      </c>
      <c r="C2567" s="3">
        <v>36</v>
      </c>
      <c r="D2567" s="3" t="s">
        <v>37</v>
      </c>
      <c r="E2567" s="3">
        <v>10</v>
      </c>
      <c r="F2567" s="12">
        <v>0</v>
      </c>
    </row>
    <row r="2568" spans="1:6" x14ac:dyDescent="0.25">
      <c r="A2568" s="3" t="s">
        <v>32</v>
      </c>
      <c r="B2568" s="3" t="str">
        <f>IFERROR(INDEX(Clients[Client_Name],MATCH(Table2[[#This Row],[Client_Code]],Clients[Client_Code],0)),"")</f>
        <v>OTHER CLIENTS</v>
      </c>
      <c r="C2568" s="3">
        <v>36</v>
      </c>
      <c r="D2568" s="3" t="s">
        <v>37</v>
      </c>
      <c r="E2568" s="3">
        <v>11</v>
      </c>
      <c r="F2568" s="12">
        <v>0</v>
      </c>
    </row>
    <row r="2569" spans="1:6" x14ac:dyDescent="0.25">
      <c r="A2569" s="3" t="s">
        <v>32</v>
      </c>
      <c r="B2569" s="3" t="str">
        <f>IFERROR(INDEX(Clients[Client_Name],MATCH(Table2[[#This Row],[Client_Code]],Clients[Client_Code],0)),"")</f>
        <v>OTHER CLIENTS</v>
      </c>
      <c r="C2569" s="3">
        <v>36</v>
      </c>
      <c r="D2569" s="3" t="s">
        <v>37</v>
      </c>
      <c r="E2569" s="3">
        <v>12</v>
      </c>
      <c r="F2569" s="12">
        <v>0</v>
      </c>
    </row>
    <row r="2570" spans="1:6" x14ac:dyDescent="0.25">
      <c r="A2570" s="3" t="s">
        <v>32</v>
      </c>
      <c r="B2570" s="3" t="str">
        <f>IFERROR(INDEX(Clients[Client_Name],MATCH(Table2[[#This Row],[Client_Code]],Clients[Client_Code],0)),"")</f>
        <v>OTHER CLIENTS</v>
      </c>
      <c r="C2570" s="3">
        <v>36</v>
      </c>
      <c r="D2570" s="3" t="s">
        <v>37</v>
      </c>
      <c r="E2570" s="3">
        <v>8</v>
      </c>
      <c r="F2570" s="12">
        <v>0</v>
      </c>
    </row>
    <row r="2571" spans="1:6" x14ac:dyDescent="0.25">
      <c r="A2571" s="3" t="s">
        <v>32</v>
      </c>
      <c r="B2571" s="3" t="str">
        <f>IFERROR(INDEX(Clients[Client_Name],MATCH(Table2[[#This Row],[Client_Code]],Clients[Client_Code],0)),"")</f>
        <v>OTHER CLIENTS</v>
      </c>
      <c r="C2571" s="3">
        <v>36</v>
      </c>
      <c r="D2571" s="3" t="s">
        <v>37</v>
      </c>
      <c r="E2571" s="3">
        <v>9</v>
      </c>
      <c r="F2571" s="12">
        <v>0</v>
      </c>
    </row>
    <row r="2572" spans="1:6" x14ac:dyDescent="0.25">
      <c r="A2572" s="3" t="s">
        <v>32</v>
      </c>
      <c r="B2572" s="3" t="str">
        <f>IFERROR(INDEX(Clients[Client_Name],MATCH(Table2[[#This Row],[Client_Code]],Clients[Client_Code],0)),"")</f>
        <v>OTHER CLIENTS</v>
      </c>
      <c r="C2572" s="3">
        <v>36</v>
      </c>
      <c r="D2572" s="3" t="s">
        <v>37</v>
      </c>
      <c r="E2572" s="3">
        <v>10</v>
      </c>
      <c r="F2572" s="12">
        <v>0</v>
      </c>
    </row>
    <row r="2573" spans="1:6" x14ac:dyDescent="0.25">
      <c r="A2573" s="3" t="s">
        <v>32</v>
      </c>
      <c r="B2573" s="3" t="str">
        <f>IFERROR(INDEX(Clients[Client_Name],MATCH(Table2[[#This Row],[Client_Code]],Clients[Client_Code],0)),"")</f>
        <v>OTHER CLIENTS</v>
      </c>
      <c r="C2573" s="3">
        <v>36</v>
      </c>
      <c r="D2573" s="3" t="s">
        <v>37</v>
      </c>
      <c r="E2573" s="3">
        <v>11</v>
      </c>
      <c r="F2573" s="12">
        <v>0</v>
      </c>
    </row>
    <row r="2574" spans="1:6" x14ac:dyDescent="0.25">
      <c r="A2574" s="3" t="s">
        <v>32</v>
      </c>
      <c r="B2574" s="3" t="str">
        <f>IFERROR(INDEX(Clients[Client_Name],MATCH(Table2[[#This Row],[Client_Code]],Clients[Client_Code],0)),"")</f>
        <v>OTHER CLIENTS</v>
      </c>
      <c r="C2574" s="3">
        <v>36</v>
      </c>
      <c r="D2574" s="3" t="s">
        <v>37</v>
      </c>
      <c r="E2574" s="3">
        <v>12</v>
      </c>
      <c r="F2574" s="12">
        <v>0</v>
      </c>
    </row>
    <row r="2575" spans="1:6" x14ac:dyDescent="0.25">
      <c r="A2575" s="3" t="s">
        <v>32</v>
      </c>
      <c r="B2575" s="3" t="str">
        <f>IFERROR(INDEX(Clients[Client_Name],MATCH(Table2[[#This Row],[Client_Code]],Clients[Client_Code],0)),"")</f>
        <v>OTHER CLIENTS</v>
      </c>
      <c r="C2575" s="3">
        <v>36</v>
      </c>
      <c r="D2575" s="3" t="s">
        <v>37</v>
      </c>
      <c r="E2575" s="3">
        <v>8</v>
      </c>
      <c r="F2575" s="12">
        <v>0</v>
      </c>
    </row>
    <row r="2576" spans="1:6" x14ac:dyDescent="0.25">
      <c r="A2576" s="3" t="s">
        <v>32</v>
      </c>
      <c r="B2576" s="3" t="str">
        <f>IFERROR(INDEX(Clients[Client_Name],MATCH(Table2[[#This Row],[Client_Code]],Clients[Client_Code],0)),"")</f>
        <v>OTHER CLIENTS</v>
      </c>
      <c r="C2576" s="3">
        <v>36</v>
      </c>
      <c r="D2576" s="3" t="s">
        <v>37</v>
      </c>
      <c r="E2576" s="3">
        <v>9</v>
      </c>
      <c r="F2576" s="12">
        <v>0</v>
      </c>
    </row>
    <row r="2577" spans="1:6" x14ac:dyDescent="0.25">
      <c r="A2577" s="3" t="s">
        <v>32</v>
      </c>
      <c r="B2577" s="3" t="str">
        <f>IFERROR(INDEX(Clients[Client_Name],MATCH(Table2[[#This Row],[Client_Code]],Clients[Client_Code],0)),"")</f>
        <v>OTHER CLIENTS</v>
      </c>
      <c r="C2577" s="3">
        <v>36</v>
      </c>
      <c r="D2577" s="3" t="s">
        <v>37</v>
      </c>
      <c r="E2577" s="3">
        <v>10</v>
      </c>
      <c r="F2577" s="12">
        <v>0</v>
      </c>
    </row>
    <row r="2578" spans="1:6" x14ac:dyDescent="0.25">
      <c r="A2578" s="3" t="s">
        <v>32</v>
      </c>
      <c r="B2578" s="3" t="str">
        <f>IFERROR(INDEX(Clients[Client_Name],MATCH(Table2[[#This Row],[Client_Code]],Clients[Client_Code],0)),"")</f>
        <v>OTHER CLIENTS</v>
      </c>
      <c r="C2578" s="3">
        <v>36</v>
      </c>
      <c r="D2578" s="3" t="s">
        <v>37</v>
      </c>
      <c r="E2578" s="3">
        <v>11</v>
      </c>
      <c r="F2578" s="12">
        <v>0</v>
      </c>
    </row>
    <row r="2579" spans="1:6" x14ac:dyDescent="0.25">
      <c r="A2579" s="3" t="s">
        <v>32</v>
      </c>
      <c r="B2579" s="3" t="str">
        <f>IFERROR(INDEX(Clients[Client_Name],MATCH(Table2[[#This Row],[Client_Code]],Clients[Client_Code],0)),"")</f>
        <v>OTHER CLIENTS</v>
      </c>
      <c r="C2579" s="3">
        <v>36</v>
      </c>
      <c r="D2579" s="3" t="s">
        <v>37</v>
      </c>
      <c r="E2579" s="3">
        <v>12</v>
      </c>
      <c r="F2579" s="12">
        <v>0</v>
      </c>
    </row>
    <row r="2580" spans="1:6" x14ac:dyDescent="0.25">
      <c r="A2580" s="3" t="s">
        <v>32</v>
      </c>
      <c r="B2580" s="3" t="str">
        <f>IFERROR(INDEX(Clients[Client_Name],MATCH(Table2[[#This Row],[Client_Code]],Clients[Client_Code],0)),"")</f>
        <v>OTHER CLIENTS</v>
      </c>
      <c r="C2580" s="3">
        <v>36</v>
      </c>
      <c r="D2580" s="3" t="s">
        <v>37</v>
      </c>
      <c r="E2580" s="3">
        <v>9</v>
      </c>
      <c r="F2580" s="12">
        <v>0</v>
      </c>
    </row>
    <row r="2581" spans="1:6" x14ac:dyDescent="0.25">
      <c r="A2581" s="3" t="s">
        <v>32</v>
      </c>
      <c r="B2581" s="3" t="str">
        <f>IFERROR(INDEX(Clients[Client_Name],MATCH(Table2[[#This Row],[Client_Code]],Clients[Client_Code],0)),"")</f>
        <v>OTHER CLIENTS</v>
      </c>
      <c r="C2581" s="3">
        <v>36</v>
      </c>
      <c r="D2581" s="3" t="s">
        <v>37</v>
      </c>
      <c r="E2581" s="3">
        <v>11</v>
      </c>
      <c r="F2581" s="12">
        <v>0</v>
      </c>
    </row>
    <row r="2582" spans="1:6" x14ac:dyDescent="0.25">
      <c r="A2582" s="3" t="s">
        <v>32</v>
      </c>
      <c r="B2582" s="3" t="str">
        <f>IFERROR(INDEX(Clients[Client_Name],MATCH(Table2[[#This Row],[Client_Code]],Clients[Client_Code],0)),"")</f>
        <v>OTHER CLIENTS</v>
      </c>
      <c r="C2582" s="3">
        <v>36</v>
      </c>
      <c r="D2582" s="3" t="s">
        <v>148</v>
      </c>
      <c r="E2582" s="3">
        <v>1</v>
      </c>
      <c r="F2582" s="12">
        <v>0</v>
      </c>
    </row>
    <row r="2583" spans="1:6" x14ac:dyDescent="0.25">
      <c r="A2583" s="3" t="s">
        <v>32</v>
      </c>
      <c r="B2583" s="3" t="str">
        <f>IFERROR(INDEX(Clients[Client_Name],MATCH(Table2[[#This Row],[Client_Code]],Clients[Client_Code],0)),"")</f>
        <v>OTHER CLIENTS</v>
      </c>
      <c r="C2583" s="3">
        <v>36</v>
      </c>
      <c r="D2583" s="3" t="s">
        <v>148</v>
      </c>
      <c r="E2583" s="3">
        <v>2</v>
      </c>
      <c r="F2583" s="12">
        <v>0</v>
      </c>
    </row>
    <row r="2584" spans="1:6" x14ac:dyDescent="0.25">
      <c r="A2584" s="3" t="s">
        <v>32</v>
      </c>
      <c r="B2584" s="3" t="str">
        <f>IFERROR(INDEX(Clients[Client_Name],MATCH(Table2[[#This Row],[Client_Code]],Clients[Client_Code],0)),"")</f>
        <v>ORIZON</v>
      </c>
      <c r="C2584" s="3">
        <v>35</v>
      </c>
      <c r="D2584" s="3" t="s">
        <v>38</v>
      </c>
      <c r="E2584" s="3">
        <v>7</v>
      </c>
      <c r="F2584" s="12">
        <v>3612</v>
      </c>
    </row>
    <row r="2585" spans="1:6" x14ac:dyDescent="0.25">
      <c r="A2585" s="3" t="s">
        <v>62</v>
      </c>
      <c r="B2585" s="3" t="str">
        <f>IFERROR(INDEX(Clients[Client_Name],MATCH(Table2[[#This Row],[Client_Code]],Clients[Client_Code],0)),"")</f>
        <v>COMERCIALIZADORA LA FAVORITA LTDA.</v>
      </c>
      <c r="C2585" s="3">
        <v>1029</v>
      </c>
      <c r="D2585" s="3" t="s">
        <v>37</v>
      </c>
      <c r="E2585" s="3">
        <v>4</v>
      </c>
      <c r="F2585" s="12">
        <v>21642</v>
      </c>
    </row>
    <row r="2586" spans="1:6" x14ac:dyDescent="0.25">
      <c r="A2586" s="3" t="s">
        <v>32</v>
      </c>
      <c r="B2586" s="3" t="str">
        <f>IFERROR(INDEX(Clients[Client_Name],MATCH(Table2[[#This Row],[Client_Code]],Clients[Client_Code],0)),"")</f>
        <v>OTHER CLIENTS</v>
      </c>
      <c r="C2586" s="3">
        <v>36</v>
      </c>
      <c r="D2586" s="3" t="s">
        <v>148</v>
      </c>
      <c r="E2586" s="3">
        <v>3</v>
      </c>
      <c r="F2586" s="12">
        <v>0</v>
      </c>
    </row>
    <row r="2587" spans="1:6" x14ac:dyDescent="0.25">
      <c r="A2587" s="3" t="s">
        <v>32</v>
      </c>
      <c r="B2587" s="3" t="str">
        <f>IFERROR(INDEX(Clients[Client_Name],MATCH(Table2[[#This Row],[Client_Code]],Clients[Client_Code],0)),"")</f>
        <v>OTHER CLIENTS</v>
      </c>
      <c r="C2587" s="3">
        <v>36</v>
      </c>
      <c r="D2587" s="3" t="s">
        <v>148</v>
      </c>
      <c r="E2587" s="3">
        <v>4</v>
      </c>
      <c r="F2587" s="12">
        <v>0</v>
      </c>
    </row>
    <row r="2588" spans="1:6" x14ac:dyDescent="0.25">
      <c r="A2588" s="3" t="s">
        <v>32</v>
      </c>
      <c r="B2588" s="3" t="str">
        <f>IFERROR(INDEX(Clients[Client_Name],MATCH(Table2[[#This Row],[Client_Code]],Clients[Client_Code],0)),"")</f>
        <v>OTHER CLIENTS</v>
      </c>
      <c r="C2588" s="3">
        <v>36</v>
      </c>
      <c r="D2588" s="3" t="s">
        <v>148</v>
      </c>
      <c r="E2588" s="3">
        <v>5</v>
      </c>
      <c r="F2588" s="12">
        <v>0</v>
      </c>
    </row>
    <row r="2589" spans="1:6" x14ac:dyDescent="0.25">
      <c r="A2589" s="3" t="s">
        <v>32</v>
      </c>
      <c r="B2589" s="3" t="str">
        <f>IFERROR(INDEX(Clients[Client_Name],MATCH(Table2[[#This Row],[Client_Code]],Clients[Client_Code],0)),"")</f>
        <v>OTHER CLIENTS</v>
      </c>
      <c r="C2589" s="3">
        <v>36</v>
      </c>
      <c r="D2589" s="3" t="s">
        <v>148</v>
      </c>
      <c r="E2589" s="3">
        <v>8</v>
      </c>
      <c r="F2589" s="12">
        <v>0</v>
      </c>
    </row>
    <row r="2590" spans="1:6" x14ac:dyDescent="0.25">
      <c r="A2590" s="3" t="s">
        <v>32</v>
      </c>
      <c r="B2590" s="3" t="str">
        <f>IFERROR(INDEX(Clients[Client_Name],MATCH(Table2[[#This Row],[Client_Code]],Clients[Client_Code],0)),"")</f>
        <v>OTHER CLIENTS</v>
      </c>
      <c r="C2590" s="3">
        <v>36</v>
      </c>
      <c r="D2590" s="3" t="s">
        <v>148</v>
      </c>
      <c r="E2590" s="3">
        <v>9</v>
      </c>
      <c r="F2590" s="12">
        <v>0</v>
      </c>
    </row>
    <row r="2591" spans="1:6" x14ac:dyDescent="0.25">
      <c r="A2591" s="3" t="s">
        <v>32</v>
      </c>
      <c r="B2591" s="3" t="str">
        <f>IFERROR(INDEX(Clients[Client_Name],MATCH(Table2[[#This Row],[Client_Code]],Clients[Client_Code],0)),"")</f>
        <v>OTHER CLIENTS</v>
      </c>
      <c r="C2591" s="3">
        <v>36</v>
      </c>
      <c r="D2591" s="3" t="s">
        <v>148</v>
      </c>
      <c r="E2591" s="3">
        <v>10</v>
      </c>
      <c r="F2591" s="12">
        <v>0</v>
      </c>
    </row>
    <row r="2592" spans="1:6" x14ac:dyDescent="0.25">
      <c r="A2592" s="3" t="s">
        <v>32</v>
      </c>
      <c r="B2592" s="3" t="str">
        <f>IFERROR(INDEX(Clients[Client_Name],MATCH(Table2[[#This Row],[Client_Code]],Clients[Client_Code],0)),"")</f>
        <v>OTHER CLIENTS</v>
      </c>
      <c r="C2592" s="3">
        <v>36</v>
      </c>
      <c r="D2592" s="3" t="s">
        <v>148</v>
      </c>
      <c r="E2592" s="3">
        <v>11</v>
      </c>
      <c r="F2592" s="12">
        <v>0</v>
      </c>
    </row>
    <row r="2593" spans="1:6" x14ac:dyDescent="0.25">
      <c r="A2593" s="3" t="s">
        <v>32</v>
      </c>
      <c r="B2593" s="3" t="str">
        <f>IFERROR(INDEX(Clients[Client_Name],MATCH(Table2[[#This Row],[Client_Code]],Clients[Client_Code],0)),"")</f>
        <v>OTHER CLIENTS</v>
      </c>
      <c r="C2593" s="3">
        <v>36</v>
      </c>
      <c r="D2593" s="3" t="s">
        <v>148</v>
      </c>
      <c r="E2593" s="3">
        <v>12</v>
      </c>
      <c r="F2593" s="12">
        <v>0</v>
      </c>
    </row>
    <row r="2594" spans="1:6" x14ac:dyDescent="0.25">
      <c r="A2594" s="3" t="s">
        <v>32</v>
      </c>
      <c r="B2594" s="3" t="str">
        <f>IFERROR(INDEX(Clients[Client_Name],MATCH(Table2[[#This Row],[Client_Code]],Clients[Client_Code],0)),"")</f>
        <v>OTHER CLIENTS</v>
      </c>
      <c r="C2594" s="3">
        <v>36</v>
      </c>
      <c r="D2594" s="3" t="s">
        <v>148</v>
      </c>
      <c r="E2594" s="3">
        <v>3</v>
      </c>
      <c r="F2594" s="12">
        <v>0</v>
      </c>
    </row>
    <row r="2595" spans="1:6" x14ac:dyDescent="0.25">
      <c r="A2595" s="3" t="s">
        <v>32</v>
      </c>
      <c r="B2595" s="3" t="str">
        <f>IFERROR(INDEX(Clients[Client_Name],MATCH(Table2[[#This Row],[Client_Code]],Clients[Client_Code],0)),"")</f>
        <v>OTHER CLIENTS</v>
      </c>
      <c r="C2595" s="3">
        <v>36</v>
      </c>
      <c r="D2595" s="3" t="s">
        <v>148</v>
      </c>
      <c r="E2595" s="3">
        <v>4</v>
      </c>
      <c r="F2595" s="12">
        <v>0</v>
      </c>
    </row>
    <row r="2596" spans="1:6" x14ac:dyDescent="0.25">
      <c r="A2596" s="3" t="s">
        <v>32</v>
      </c>
      <c r="B2596" s="3" t="str">
        <f>IFERROR(INDEX(Clients[Client_Name],MATCH(Table2[[#This Row],[Client_Code]],Clients[Client_Code],0)),"")</f>
        <v>OTHER CLIENTS</v>
      </c>
      <c r="C2596" s="3">
        <v>36</v>
      </c>
      <c r="D2596" s="3" t="s">
        <v>148</v>
      </c>
      <c r="E2596" s="3">
        <v>5</v>
      </c>
      <c r="F2596" s="12">
        <v>0</v>
      </c>
    </row>
    <row r="2597" spans="1:6" x14ac:dyDescent="0.25">
      <c r="A2597" s="3" t="s">
        <v>32</v>
      </c>
      <c r="B2597" s="3" t="str">
        <f>IFERROR(INDEX(Clients[Client_Name],MATCH(Table2[[#This Row],[Client_Code]],Clients[Client_Code],0)),"")</f>
        <v>OTHER CLIENTS</v>
      </c>
      <c r="C2597" s="3">
        <v>36</v>
      </c>
      <c r="D2597" s="3" t="s">
        <v>148</v>
      </c>
      <c r="E2597" s="3">
        <v>7</v>
      </c>
      <c r="F2597" s="12">
        <v>0</v>
      </c>
    </row>
    <row r="2598" spans="1:6" x14ac:dyDescent="0.25">
      <c r="A2598" s="3" t="s">
        <v>32</v>
      </c>
      <c r="B2598" s="3" t="str">
        <f>IFERROR(INDEX(Clients[Client_Name],MATCH(Table2[[#This Row],[Client_Code]],Clients[Client_Code],0)),"")</f>
        <v>OTHER CLIENTS</v>
      </c>
      <c r="C2598" s="3">
        <v>36</v>
      </c>
      <c r="D2598" s="3" t="s">
        <v>148</v>
      </c>
      <c r="E2598" s="3">
        <v>8</v>
      </c>
      <c r="F2598" s="12">
        <v>0</v>
      </c>
    </row>
    <row r="2599" spans="1:6" x14ac:dyDescent="0.25">
      <c r="A2599" s="3" t="s">
        <v>32</v>
      </c>
      <c r="B2599" s="3" t="str">
        <f>IFERROR(INDEX(Clients[Client_Name],MATCH(Table2[[#This Row],[Client_Code]],Clients[Client_Code],0)),"")</f>
        <v>OTHER CLIENTS</v>
      </c>
      <c r="C2599" s="3">
        <v>36</v>
      </c>
      <c r="D2599" s="3" t="s">
        <v>148</v>
      </c>
      <c r="E2599" s="3">
        <v>9</v>
      </c>
      <c r="F2599" s="12">
        <v>0</v>
      </c>
    </row>
    <row r="2600" spans="1:6" x14ac:dyDescent="0.25">
      <c r="A2600" s="3" t="s">
        <v>32</v>
      </c>
      <c r="B2600" s="3" t="str">
        <f>IFERROR(INDEX(Clients[Client_Name],MATCH(Table2[[#This Row],[Client_Code]],Clients[Client_Code],0)),"")</f>
        <v>OTHER CLIENTS</v>
      </c>
      <c r="C2600" s="3">
        <v>36</v>
      </c>
      <c r="D2600" s="3" t="s">
        <v>148</v>
      </c>
      <c r="E2600" s="3">
        <v>10</v>
      </c>
      <c r="F2600" s="12">
        <v>0</v>
      </c>
    </row>
    <row r="2601" spans="1:6" x14ac:dyDescent="0.25">
      <c r="A2601" s="3" t="s">
        <v>32</v>
      </c>
      <c r="B2601" s="3" t="str">
        <f>IFERROR(INDEX(Clients[Client_Name],MATCH(Table2[[#This Row],[Client_Code]],Clients[Client_Code],0)),"")</f>
        <v>OTHER CLIENTS</v>
      </c>
      <c r="C2601" s="3">
        <v>36</v>
      </c>
      <c r="D2601" s="3" t="s">
        <v>148</v>
      </c>
      <c r="E2601" s="3">
        <v>11</v>
      </c>
      <c r="F2601" s="12">
        <v>0</v>
      </c>
    </row>
    <row r="2602" spans="1:6" x14ac:dyDescent="0.25">
      <c r="A2602" s="3" t="s">
        <v>32</v>
      </c>
      <c r="B2602" s="3" t="str">
        <f>IFERROR(INDEX(Clients[Client_Name],MATCH(Table2[[#This Row],[Client_Code]],Clients[Client_Code],0)),"")</f>
        <v>OTHER CLIENTS</v>
      </c>
      <c r="C2602" s="3">
        <v>36</v>
      </c>
      <c r="D2602" s="3" t="s">
        <v>148</v>
      </c>
      <c r="E2602" s="3">
        <v>12</v>
      </c>
      <c r="F2602" s="12">
        <v>0</v>
      </c>
    </row>
    <row r="2603" spans="1:6" x14ac:dyDescent="0.25">
      <c r="A2603" s="3" t="s">
        <v>32</v>
      </c>
      <c r="B2603" s="3" t="str">
        <f>IFERROR(INDEX(Clients[Client_Name],MATCH(Table2[[#This Row],[Client_Code]],Clients[Client_Code],0)),"")</f>
        <v>OTHER CLIENTS</v>
      </c>
      <c r="C2603" s="3">
        <v>36</v>
      </c>
      <c r="D2603" s="3" t="s">
        <v>148</v>
      </c>
      <c r="E2603" s="3">
        <v>7</v>
      </c>
      <c r="F2603" s="12">
        <v>0</v>
      </c>
    </row>
    <row r="2604" spans="1:6" x14ac:dyDescent="0.25">
      <c r="A2604" s="3" t="s">
        <v>32</v>
      </c>
      <c r="B2604" s="3" t="str">
        <f>IFERROR(INDEX(Clients[Client_Name],MATCH(Table2[[#This Row],[Client_Code]],Clients[Client_Code],0)),"")</f>
        <v>OTHER CLIENTS</v>
      </c>
      <c r="C2604" s="3">
        <v>36</v>
      </c>
      <c r="D2604" s="3" t="s">
        <v>148</v>
      </c>
      <c r="E2604" s="3">
        <v>8</v>
      </c>
      <c r="F2604" s="12">
        <v>0</v>
      </c>
    </row>
    <row r="2605" spans="1:6" x14ac:dyDescent="0.25">
      <c r="A2605" s="3" t="s">
        <v>32</v>
      </c>
      <c r="B2605" s="3" t="str">
        <f>IFERROR(INDEX(Clients[Client_Name],MATCH(Table2[[#This Row],[Client_Code]],Clients[Client_Code],0)),"")</f>
        <v>OTHER CLIENTS</v>
      </c>
      <c r="C2605" s="3">
        <v>36</v>
      </c>
      <c r="D2605" s="3" t="s">
        <v>148</v>
      </c>
      <c r="E2605" s="3">
        <v>9</v>
      </c>
      <c r="F2605" s="12">
        <v>0</v>
      </c>
    </row>
    <row r="2606" spans="1:6" x14ac:dyDescent="0.25">
      <c r="A2606" s="3" t="s">
        <v>32</v>
      </c>
      <c r="B2606" s="3" t="str">
        <f>IFERROR(INDEX(Clients[Client_Name],MATCH(Table2[[#This Row],[Client_Code]],Clients[Client_Code],0)),"")</f>
        <v>OTHER CLIENTS</v>
      </c>
      <c r="C2606" s="3">
        <v>36</v>
      </c>
      <c r="D2606" s="3" t="s">
        <v>148</v>
      </c>
      <c r="E2606" s="3">
        <v>10</v>
      </c>
      <c r="F2606" s="12">
        <v>0</v>
      </c>
    </row>
    <row r="2607" spans="1:6" x14ac:dyDescent="0.25">
      <c r="A2607" s="3" t="s">
        <v>32</v>
      </c>
      <c r="B2607" s="3" t="str">
        <f>IFERROR(INDEX(Clients[Client_Name],MATCH(Table2[[#This Row],[Client_Code]],Clients[Client_Code],0)),"")</f>
        <v>OTHER CLIENTS</v>
      </c>
      <c r="C2607" s="3">
        <v>36</v>
      </c>
      <c r="D2607" s="3" t="s">
        <v>148</v>
      </c>
      <c r="E2607" s="3">
        <v>11</v>
      </c>
      <c r="F2607" s="12">
        <v>0</v>
      </c>
    </row>
    <row r="2608" spans="1:6" x14ac:dyDescent="0.25">
      <c r="A2608" s="3" t="s">
        <v>32</v>
      </c>
      <c r="B2608" s="3" t="str">
        <f>IFERROR(INDEX(Clients[Client_Name],MATCH(Table2[[#This Row],[Client_Code]],Clients[Client_Code],0)),"")</f>
        <v>OTHER CLIENTS</v>
      </c>
      <c r="C2608" s="3">
        <v>36</v>
      </c>
      <c r="D2608" s="3" t="s">
        <v>148</v>
      </c>
      <c r="E2608" s="3">
        <v>12</v>
      </c>
      <c r="F2608" s="12">
        <v>0</v>
      </c>
    </row>
    <row r="2609" spans="1:6" x14ac:dyDescent="0.25">
      <c r="A2609" s="3" t="s">
        <v>32</v>
      </c>
      <c r="B2609" s="3" t="str">
        <f>IFERROR(INDEX(Clients[Client_Name],MATCH(Table2[[#This Row],[Client_Code]],Clients[Client_Code],0)),"")</f>
        <v>OTHER CLIENTS</v>
      </c>
      <c r="C2609" s="3">
        <v>36</v>
      </c>
      <c r="D2609" s="3" t="s">
        <v>148</v>
      </c>
      <c r="E2609" s="3">
        <v>7</v>
      </c>
      <c r="F2609" s="12">
        <v>0</v>
      </c>
    </row>
    <row r="2610" spans="1:6" x14ac:dyDescent="0.25">
      <c r="A2610" s="3" t="s">
        <v>32</v>
      </c>
      <c r="B2610" s="3" t="str">
        <f>IFERROR(INDEX(Clients[Client_Name],MATCH(Table2[[#This Row],[Client_Code]],Clients[Client_Code],0)),"")</f>
        <v>OTHER CLIENTS</v>
      </c>
      <c r="C2610" s="3">
        <v>36</v>
      </c>
      <c r="D2610" s="3" t="s">
        <v>148</v>
      </c>
      <c r="E2610" s="3">
        <v>8</v>
      </c>
      <c r="F2610" s="12">
        <v>0</v>
      </c>
    </row>
    <row r="2611" spans="1:6" x14ac:dyDescent="0.25">
      <c r="A2611" s="3" t="s">
        <v>32</v>
      </c>
      <c r="B2611" s="3" t="str">
        <f>IFERROR(INDEX(Clients[Client_Name],MATCH(Table2[[#This Row],[Client_Code]],Clients[Client_Code],0)),"")</f>
        <v>OTHER CLIENTS</v>
      </c>
      <c r="C2611" s="3">
        <v>36</v>
      </c>
      <c r="D2611" s="3" t="s">
        <v>148</v>
      </c>
      <c r="E2611" s="3">
        <v>9</v>
      </c>
      <c r="F2611" s="12">
        <v>0</v>
      </c>
    </row>
    <row r="2612" spans="1:6" x14ac:dyDescent="0.25">
      <c r="A2612" s="3" t="s">
        <v>32</v>
      </c>
      <c r="B2612" s="3" t="str">
        <f>IFERROR(INDEX(Clients[Client_Name],MATCH(Table2[[#This Row],[Client_Code]],Clients[Client_Code],0)),"")</f>
        <v>OTHER CLIENTS</v>
      </c>
      <c r="C2612" s="3">
        <v>36</v>
      </c>
      <c r="D2612" s="3" t="s">
        <v>148</v>
      </c>
      <c r="E2612" s="3">
        <v>10</v>
      </c>
      <c r="F2612" s="12">
        <v>0</v>
      </c>
    </row>
    <row r="2613" spans="1:6" x14ac:dyDescent="0.25">
      <c r="A2613" s="3" t="s">
        <v>32</v>
      </c>
      <c r="B2613" s="3" t="str">
        <f>IFERROR(INDEX(Clients[Client_Name],MATCH(Table2[[#This Row],[Client_Code]],Clients[Client_Code],0)),"")</f>
        <v>OTHER CLIENTS</v>
      </c>
      <c r="C2613" s="3">
        <v>36</v>
      </c>
      <c r="D2613" s="3" t="s">
        <v>148</v>
      </c>
      <c r="E2613" s="3">
        <v>11</v>
      </c>
      <c r="F2613" s="12">
        <v>0</v>
      </c>
    </row>
    <row r="2614" spans="1:6" x14ac:dyDescent="0.25">
      <c r="A2614" s="3" t="s">
        <v>32</v>
      </c>
      <c r="B2614" s="3" t="str">
        <f>IFERROR(INDEX(Clients[Client_Name],MATCH(Table2[[#This Row],[Client_Code]],Clients[Client_Code],0)),"")</f>
        <v>OTHER CLIENTS</v>
      </c>
      <c r="C2614" s="3">
        <v>36</v>
      </c>
      <c r="D2614" s="3" t="s">
        <v>148</v>
      </c>
      <c r="E2614" s="3">
        <v>12</v>
      </c>
      <c r="F2614" s="12">
        <v>0</v>
      </c>
    </row>
    <row r="2615" spans="1:6" x14ac:dyDescent="0.25">
      <c r="A2615" s="3" t="s">
        <v>62</v>
      </c>
      <c r="B2615" s="3" t="str">
        <f>IFERROR(INDEX(Clients[Client_Name],MATCH(Table2[[#This Row],[Client_Code]],Clients[Client_Code],0)),"")</f>
        <v>VERNE CONTRERAS CORNEJO</v>
      </c>
      <c r="C2615" s="3">
        <v>1080</v>
      </c>
      <c r="D2615" s="3" t="s">
        <v>38</v>
      </c>
      <c r="E2615" s="3">
        <v>4</v>
      </c>
      <c r="F2615" s="12">
        <v>11348</v>
      </c>
    </row>
    <row r="2616" spans="1:6" x14ac:dyDescent="0.25">
      <c r="A2616" s="3" t="s">
        <v>32</v>
      </c>
      <c r="B2616" s="3" t="str">
        <f>IFERROR(INDEX(Clients[Client_Name],MATCH(Table2[[#This Row],[Client_Code]],Clients[Client_Code],0)),"")</f>
        <v>OTHER CLIENTS</v>
      </c>
      <c r="C2616" s="3">
        <v>36</v>
      </c>
      <c r="D2616" s="3" t="s">
        <v>148</v>
      </c>
      <c r="E2616" s="3">
        <v>9</v>
      </c>
      <c r="F2616" s="12">
        <v>0</v>
      </c>
    </row>
    <row r="2617" spans="1:6" x14ac:dyDescent="0.25">
      <c r="A2617" s="3" t="s">
        <v>32</v>
      </c>
      <c r="B2617" s="3" t="str">
        <f>IFERROR(INDEX(Clients[Client_Name],MATCH(Table2[[#This Row],[Client_Code]],Clients[Client_Code],0)),"")</f>
        <v>OTHER CLIENTS</v>
      </c>
      <c r="C2617" s="3">
        <v>36</v>
      </c>
      <c r="D2617" s="3" t="s">
        <v>148</v>
      </c>
      <c r="E2617" s="3">
        <v>11</v>
      </c>
      <c r="F2617" s="12">
        <v>0</v>
      </c>
    </row>
    <row r="2618" spans="1:6" x14ac:dyDescent="0.25">
      <c r="A2618" s="3" t="s">
        <v>32</v>
      </c>
      <c r="B2618" s="3" t="str">
        <f>IFERROR(INDEX(Clients[Client_Name],MATCH(Table2[[#This Row],[Client_Code]],Clients[Client_Code],0)),"")</f>
        <v>OTHER CLIENTS</v>
      </c>
      <c r="C2618" s="3">
        <v>36</v>
      </c>
      <c r="D2618" s="3" t="s">
        <v>38</v>
      </c>
      <c r="E2618" s="3">
        <v>1</v>
      </c>
      <c r="F2618" s="12">
        <v>0</v>
      </c>
    </row>
    <row r="2619" spans="1:6" x14ac:dyDescent="0.25">
      <c r="A2619" s="3" t="s">
        <v>32</v>
      </c>
      <c r="B2619" s="3" t="str">
        <f>IFERROR(INDEX(Clients[Client_Name],MATCH(Table2[[#This Row],[Client_Code]],Clients[Client_Code],0)),"")</f>
        <v>OTHER CLIENTS</v>
      </c>
      <c r="C2619" s="3">
        <v>36</v>
      </c>
      <c r="D2619" s="3" t="s">
        <v>38</v>
      </c>
      <c r="E2619" s="3">
        <v>2</v>
      </c>
      <c r="F2619" s="12">
        <v>0</v>
      </c>
    </row>
    <row r="2620" spans="1:6" x14ac:dyDescent="0.25">
      <c r="A2620" s="3" t="s">
        <v>32</v>
      </c>
      <c r="B2620" s="3" t="str">
        <f>IFERROR(INDEX(Clients[Client_Name],MATCH(Table2[[#This Row],[Client_Code]],Clients[Client_Code],0)),"")</f>
        <v>OTHER CLIENTS</v>
      </c>
      <c r="C2620" s="3">
        <v>36</v>
      </c>
      <c r="D2620" s="3" t="s">
        <v>38</v>
      </c>
      <c r="E2620" s="3">
        <v>3</v>
      </c>
      <c r="F2620" s="12">
        <v>0</v>
      </c>
    </row>
    <row r="2621" spans="1:6" x14ac:dyDescent="0.25">
      <c r="A2621" s="3" t="s">
        <v>62</v>
      </c>
      <c r="B2621" s="3" t="str">
        <f>IFERROR(INDEX(Clients[Client_Name],MATCH(Table2[[#This Row],[Client_Code]],Clients[Client_Code],0)),"")</f>
        <v>TAK S.A.</v>
      </c>
      <c r="C2621" s="3">
        <v>1051</v>
      </c>
      <c r="D2621" s="3" t="s">
        <v>38</v>
      </c>
      <c r="E2621" s="3">
        <v>4</v>
      </c>
      <c r="F2621" s="12">
        <v>192773</v>
      </c>
    </row>
    <row r="2622" spans="1:6" x14ac:dyDescent="0.25">
      <c r="A2622" s="3" t="s">
        <v>32</v>
      </c>
      <c r="B2622" s="3" t="str">
        <f>IFERROR(INDEX(Clients[Client_Name],MATCH(Table2[[#This Row],[Client_Code]],Clients[Client_Code],0)),"")</f>
        <v>OTHER CLIENTS</v>
      </c>
      <c r="C2622" s="3">
        <v>36</v>
      </c>
      <c r="D2622" s="3" t="s">
        <v>38</v>
      </c>
      <c r="E2622" s="3">
        <v>4</v>
      </c>
      <c r="F2622" s="12">
        <v>3661044</v>
      </c>
    </row>
    <row r="2623" spans="1:6" x14ac:dyDescent="0.25">
      <c r="A2623" s="3" t="s">
        <v>32</v>
      </c>
      <c r="B2623" s="3" t="str">
        <f>IFERROR(INDEX(Clients[Client_Name],MATCH(Table2[[#This Row],[Client_Code]],Clients[Client_Code],0)),"")</f>
        <v>OTHER CLIENTS</v>
      </c>
      <c r="C2623" s="3">
        <v>36</v>
      </c>
      <c r="D2623" s="3" t="s">
        <v>38</v>
      </c>
      <c r="E2623" s="3">
        <v>5</v>
      </c>
      <c r="F2623" s="12">
        <v>0</v>
      </c>
    </row>
    <row r="2624" spans="1:6" x14ac:dyDescent="0.25">
      <c r="A2624" s="3" t="s">
        <v>32</v>
      </c>
      <c r="B2624" s="3" t="str">
        <f>IFERROR(INDEX(Clients[Client_Name],MATCH(Table2[[#This Row],[Client_Code]],Clients[Client_Code],0)),"")</f>
        <v>OTHER CLIENTS</v>
      </c>
      <c r="C2624" s="3">
        <v>36</v>
      </c>
      <c r="D2624" s="3" t="s">
        <v>38</v>
      </c>
      <c r="E2624" s="3">
        <v>8</v>
      </c>
      <c r="F2624" s="12">
        <v>0</v>
      </c>
    </row>
    <row r="2625" spans="1:6" x14ac:dyDescent="0.25">
      <c r="A2625" s="3" t="s">
        <v>32</v>
      </c>
      <c r="B2625" s="3" t="str">
        <f>IFERROR(INDEX(Clients[Client_Name],MATCH(Table2[[#This Row],[Client_Code]],Clients[Client_Code],0)),"")</f>
        <v>OTHER CLIENTS</v>
      </c>
      <c r="C2625" s="3">
        <v>36</v>
      </c>
      <c r="D2625" s="3" t="s">
        <v>38</v>
      </c>
      <c r="E2625" s="3">
        <v>9</v>
      </c>
      <c r="F2625" s="12">
        <v>6378497</v>
      </c>
    </row>
    <row r="2626" spans="1:6" x14ac:dyDescent="0.25">
      <c r="A2626" s="3" t="s">
        <v>32</v>
      </c>
      <c r="B2626" s="3" t="str">
        <f>IFERROR(INDEX(Clients[Client_Name],MATCH(Table2[[#This Row],[Client_Code]],Clients[Client_Code],0)),"")</f>
        <v>OTHER CLIENTS</v>
      </c>
      <c r="C2626" s="3">
        <v>36</v>
      </c>
      <c r="D2626" s="3" t="s">
        <v>38</v>
      </c>
      <c r="E2626" s="3">
        <v>10</v>
      </c>
      <c r="F2626" s="12">
        <v>-2003120</v>
      </c>
    </row>
    <row r="2627" spans="1:6" x14ac:dyDescent="0.25">
      <c r="A2627" s="3" t="s">
        <v>32</v>
      </c>
      <c r="B2627" s="3" t="str">
        <f>IFERROR(INDEX(Clients[Client_Name],MATCH(Table2[[#This Row],[Client_Code]],Clients[Client_Code],0)),"")</f>
        <v>OTHER CLIENTS</v>
      </c>
      <c r="C2627" s="3">
        <v>36</v>
      </c>
      <c r="D2627" s="3" t="s">
        <v>38</v>
      </c>
      <c r="E2627" s="3">
        <v>11</v>
      </c>
      <c r="F2627" s="12">
        <v>0</v>
      </c>
    </row>
    <row r="2628" spans="1:6" x14ac:dyDescent="0.25">
      <c r="A2628" s="3" t="s">
        <v>32</v>
      </c>
      <c r="B2628" s="3" t="str">
        <f>IFERROR(INDEX(Clients[Client_Name],MATCH(Table2[[#This Row],[Client_Code]],Clients[Client_Code],0)),"")</f>
        <v>OTHER CLIENTS</v>
      </c>
      <c r="C2628" s="3">
        <v>36</v>
      </c>
      <c r="D2628" s="3" t="s">
        <v>38</v>
      </c>
      <c r="E2628" s="3">
        <v>12</v>
      </c>
      <c r="F2628" s="12"/>
    </row>
    <row r="2629" spans="1:6" x14ac:dyDescent="0.25">
      <c r="A2629" s="3" t="s">
        <v>32</v>
      </c>
      <c r="B2629" s="3" t="str">
        <f>IFERROR(INDEX(Clients[Client_Name],MATCH(Table2[[#This Row],[Client_Code]],Clients[Client_Code],0)),"")</f>
        <v>OTHER CLIENTS</v>
      </c>
      <c r="C2629" s="3">
        <v>36</v>
      </c>
      <c r="D2629" s="3" t="s">
        <v>38</v>
      </c>
      <c r="E2629" s="3">
        <v>3</v>
      </c>
      <c r="F2629" s="12">
        <v>6581524</v>
      </c>
    </row>
    <row r="2630" spans="1:6" x14ac:dyDescent="0.25">
      <c r="A2630" s="3" t="s">
        <v>32</v>
      </c>
      <c r="B2630" s="3" t="str">
        <f>IFERROR(INDEX(Clients[Client_Name],MATCH(Table2[[#This Row],[Client_Code]],Clients[Client_Code],0)),"")</f>
        <v>OTHER CLIENTS</v>
      </c>
      <c r="C2630" s="3">
        <v>36</v>
      </c>
      <c r="D2630" s="3" t="s">
        <v>38</v>
      </c>
      <c r="E2630" s="3">
        <v>4</v>
      </c>
      <c r="F2630" s="12">
        <v>5622014</v>
      </c>
    </row>
    <row r="2631" spans="1:6" x14ac:dyDescent="0.25">
      <c r="A2631" s="3" t="s">
        <v>62</v>
      </c>
      <c r="B2631" s="3" t="str">
        <f>IFERROR(INDEX(Clients[Client_Name],MATCH(Table2[[#This Row],[Client_Code]],Clients[Client_Code],0)),"")</f>
        <v>COMERCIALIZADORA LA FAVORITA LTDA.</v>
      </c>
      <c r="C2631" s="3">
        <v>1029</v>
      </c>
      <c r="D2631" s="3" t="s">
        <v>38</v>
      </c>
      <c r="E2631" s="3">
        <v>4</v>
      </c>
      <c r="F2631" s="12">
        <v>573382</v>
      </c>
    </row>
    <row r="2632" spans="1:6" x14ac:dyDescent="0.25">
      <c r="A2632" s="3" t="s">
        <v>32</v>
      </c>
      <c r="B2632" s="3" t="str">
        <f>IFERROR(INDEX(Clients[Client_Name],MATCH(Table2[[#This Row],[Client_Code]],Clients[Client_Code],0)),"")</f>
        <v>OTHER CLIENTS</v>
      </c>
      <c r="C2632" s="3">
        <v>36</v>
      </c>
      <c r="D2632" s="3" t="s">
        <v>38</v>
      </c>
      <c r="E2632" s="3">
        <v>5</v>
      </c>
      <c r="F2632" s="12">
        <v>5387641</v>
      </c>
    </row>
    <row r="2633" spans="1:6" x14ac:dyDescent="0.25">
      <c r="A2633" s="3" t="s">
        <v>32</v>
      </c>
      <c r="B2633" s="3" t="str">
        <f>IFERROR(INDEX(Clients[Client_Name],MATCH(Table2[[#This Row],[Client_Code]],Clients[Client_Code],0)),"")</f>
        <v>OTHER CLIENTS</v>
      </c>
      <c r="C2633" s="3">
        <v>36</v>
      </c>
      <c r="D2633" s="3" t="s">
        <v>38</v>
      </c>
      <c r="E2633" s="3">
        <v>8</v>
      </c>
      <c r="F2633" s="12">
        <v>0</v>
      </c>
    </row>
    <row r="2634" spans="1:6" x14ac:dyDescent="0.25">
      <c r="A2634" s="3" t="s">
        <v>32</v>
      </c>
      <c r="B2634" s="3" t="str">
        <f>IFERROR(INDEX(Clients[Client_Name],MATCH(Table2[[#This Row],[Client_Code]],Clients[Client_Code],0)),"")</f>
        <v>OTHER CLIENTS</v>
      </c>
      <c r="C2634" s="3">
        <v>36</v>
      </c>
      <c r="D2634" s="3" t="s">
        <v>38</v>
      </c>
      <c r="E2634" s="3">
        <v>10</v>
      </c>
      <c r="F2634" s="12">
        <v>0</v>
      </c>
    </row>
    <row r="2635" spans="1:6" x14ac:dyDescent="0.25">
      <c r="A2635" s="3" t="s">
        <v>32</v>
      </c>
      <c r="B2635" s="3" t="str">
        <f>IFERROR(INDEX(Clients[Client_Name],MATCH(Table2[[#This Row],[Client_Code]],Clients[Client_Code],0)),"")</f>
        <v>OTHER CLIENTS</v>
      </c>
      <c r="C2635" s="3">
        <v>36</v>
      </c>
      <c r="D2635" s="3" t="s">
        <v>38</v>
      </c>
      <c r="E2635" s="3">
        <v>11</v>
      </c>
      <c r="F2635" s="12">
        <v>0</v>
      </c>
    </row>
    <row r="2636" spans="1:6" x14ac:dyDescent="0.25">
      <c r="A2636" s="3" t="s">
        <v>32</v>
      </c>
      <c r="B2636" s="3" t="str">
        <f>IFERROR(INDEX(Clients[Client_Name],MATCH(Table2[[#This Row],[Client_Code]],Clients[Client_Code],0)),"")</f>
        <v>OTHER CLIENTS</v>
      </c>
      <c r="C2636" s="3">
        <v>36</v>
      </c>
      <c r="D2636" s="3" t="s">
        <v>38</v>
      </c>
      <c r="E2636" s="3">
        <v>12</v>
      </c>
      <c r="F2636" s="12">
        <v>0</v>
      </c>
    </row>
    <row r="2637" spans="1:6" x14ac:dyDescent="0.25">
      <c r="A2637" s="3" t="s">
        <v>32</v>
      </c>
      <c r="B2637" s="3" t="str">
        <f>IFERROR(INDEX(Clients[Client_Name],MATCH(Table2[[#This Row],[Client_Code]],Clients[Client_Code],0)),"")</f>
        <v>OTHER CLIENTS</v>
      </c>
      <c r="C2637" s="3">
        <v>36</v>
      </c>
      <c r="D2637" s="3" t="s">
        <v>38</v>
      </c>
      <c r="E2637" s="3">
        <v>8</v>
      </c>
      <c r="F2637" s="12">
        <v>0</v>
      </c>
    </row>
    <row r="2638" spans="1:6" x14ac:dyDescent="0.25">
      <c r="A2638" s="3" t="s">
        <v>32</v>
      </c>
      <c r="B2638" s="3" t="str">
        <f>IFERROR(INDEX(Clients[Client_Name],MATCH(Table2[[#This Row],[Client_Code]],Clients[Client_Code],0)),"")</f>
        <v>OTHER CLIENTS</v>
      </c>
      <c r="C2638" s="3">
        <v>36</v>
      </c>
      <c r="D2638" s="3" t="s">
        <v>38</v>
      </c>
      <c r="E2638" s="3">
        <v>10</v>
      </c>
      <c r="F2638" s="12">
        <v>0</v>
      </c>
    </row>
    <row r="2639" spans="1:6" x14ac:dyDescent="0.25">
      <c r="A2639" s="3" t="s">
        <v>32</v>
      </c>
      <c r="B2639" s="3" t="str">
        <f>IFERROR(INDEX(Clients[Client_Name],MATCH(Table2[[#This Row],[Client_Code]],Clients[Client_Code],0)),"")</f>
        <v>OTHER CLIENTS</v>
      </c>
      <c r="C2639" s="3">
        <v>36</v>
      </c>
      <c r="D2639" s="3" t="s">
        <v>38</v>
      </c>
      <c r="E2639" s="3">
        <v>11</v>
      </c>
      <c r="F2639" s="12">
        <v>0</v>
      </c>
    </row>
    <row r="2640" spans="1:6" x14ac:dyDescent="0.25">
      <c r="A2640" s="3" t="s">
        <v>32</v>
      </c>
      <c r="B2640" s="3" t="str">
        <f>IFERROR(INDEX(Clients[Client_Name],MATCH(Table2[[#This Row],[Client_Code]],Clients[Client_Code],0)),"")</f>
        <v>OTHER CLIENTS</v>
      </c>
      <c r="C2640" s="3">
        <v>36</v>
      </c>
      <c r="D2640" s="3" t="s">
        <v>38</v>
      </c>
      <c r="E2640" s="3">
        <v>12</v>
      </c>
      <c r="F2640" s="12">
        <v>0</v>
      </c>
    </row>
    <row r="2641" spans="1:6" x14ac:dyDescent="0.25">
      <c r="A2641" s="3" t="s">
        <v>32</v>
      </c>
      <c r="B2641" s="3" t="str">
        <f>IFERROR(INDEX(Clients[Client_Name],MATCH(Table2[[#This Row],[Client_Code]],Clients[Client_Code],0)),"")</f>
        <v>OTHER CLIENTS</v>
      </c>
      <c r="C2641" s="3">
        <v>36</v>
      </c>
      <c r="D2641" s="3" t="s">
        <v>38</v>
      </c>
      <c r="E2641" s="3">
        <v>8</v>
      </c>
      <c r="F2641" s="12">
        <v>0</v>
      </c>
    </row>
    <row r="2642" spans="1:6" x14ac:dyDescent="0.25">
      <c r="A2642" s="3" t="s">
        <v>32</v>
      </c>
      <c r="B2642" s="3" t="str">
        <f>IFERROR(INDEX(Clients[Client_Name],MATCH(Table2[[#This Row],[Client_Code]],Clients[Client_Code],0)),"")</f>
        <v>OTHER CLIENTS</v>
      </c>
      <c r="C2642" s="3">
        <v>36</v>
      </c>
      <c r="D2642" s="3" t="s">
        <v>38</v>
      </c>
      <c r="E2642" s="3">
        <v>9</v>
      </c>
      <c r="F2642" s="12">
        <v>0</v>
      </c>
    </row>
    <row r="2643" spans="1:6" x14ac:dyDescent="0.25">
      <c r="A2643" s="3" t="s">
        <v>32</v>
      </c>
      <c r="B2643" s="3" t="str">
        <f>IFERROR(INDEX(Clients[Client_Name],MATCH(Table2[[#This Row],[Client_Code]],Clients[Client_Code],0)),"")</f>
        <v>OTHER CLIENTS</v>
      </c>
      <c r="C2643" s="3">
        <v>36</v>
      </c>
      <c r="D2643" s="3" t="s">
        <v>38</v>
      </c>
      <c r="E2643" s="3">
        <v>10</v>
      </c>
      <c r="F2643" s="12">
        <v>0</v>
      </c>
    </row>
    <row r="2644" spans="1:6" x14ac:dyDescent="0.25">
      <c r="A2644" s="3" t="s">
        <v>32</v>
      </c>
      <c r="B2644" s="3" t="str">
        <f>IFERROR(INDEX(Clients[Client_Name],MATCH(Table2[[#This Row],[Client_Code]],Clients[Client_Code],0)),"")</f>
        <v>OTHER CLIENTS</v>
      </c>
      <c r="C2644" s="3">
        <v>36</v>
      </c>
      <c r="D2644" s="3" t="s">
        <v>38</v>
      </c>
      <c r="E2644" s="3">
        <v>11</v>
      </c>
      <c r="F2644" s="12">
        <v>0</v>
      </c>
    </row>
    <row r="2645" spans="1:6" x14ac:dyDescent="0.25">
      <c r="A2645" s="3" t="s">
        <v>32</v>
      </c>
      <c r="B2645" s="3" t="str">
        <f>IFERROR(INDEX(Clients[Client_Name],MATCH(Table2[[#This Row],[Client_Code]],Clients[Client_Code],0)),"")</f>
        <v>OTHER CLIENTS</v>
      </c>
      <c r="C2645" s="3">
        <v>36</v>
      </c>
      <c r="D2645" s="3" t="s">
        <v>38</v>
      </c>
      <c r="E2645" s="3">
        <v>12</v>
      </c>
      <c r="F2645" s="12">
        <v>0</v>
      </c>
    </row>
    <row r="2646" spans="1:6" x14ac:dyDescent="0.25">
      <c r="A2646" s="3" t="s">
        <v>62</v>
      </c>
      <c r="B2646" s="3" t="str">
        <f>IFERROR(INDEX(Clients[Client_Name],MATCH(Table2[[#This Row],[Client_Code]],Clients[Client_Code],0)),"")</f>
        <v>COMERCIALIZADORA LA FAVORITA LTDA.</v>
      </c>
      <c r="C2646" s="3">
        <v>1029</v>
      </c>
      <c r="D2646" s="3" t="s">
        <v>38</v>
      </c>
      <c r="E2646" s="3">
        <v>4</v>
      </c>
      <c r="F2646" s="12">
        <v>108325</v>
      </c>
    </row>
    <row r="2647" spans="1:6" x14ac:dyDescent="0.25">
      <c r="A2647" s="3" t="s">
        <v>32</v>
      </c>
      <c r="B2647" s="3" t="str">
        <f>IFERROR(INDEX(Clients[Client_Name],MATCH(Table2[[#This Row],[Client_Code]],Clients[Client_Code],0)),"")</f>
        <v>OTHER CLIENTS</v>
      </c>
      <c r="C2647" s="3">
        <v>36</v>
      </c>
      <c r="D2647" s="3" t="s">
        <v>38</v>
      </c>
      <c r="E2647" s="3">
        <v>9</v>
      </c>
      <c r="F2647" s="12">
        <v>0</v>
      </c>
    </row>
    <row r="2648" spans="1:6" x14ac:dyDescent="0.25">
      <c r="A2648" s="3" t="s">
        <v>32</v>
      </c>
      <c r="B2648" s="3" t="str">
        <f>IFERROR(INDEX(Clients[Client_Name],MATCH(Table2[[#This Row],[Client_Code]],Clients[Client_Code],0)),"")</f>
        <v>OTHER CLIENTS</v>
      </c>
      <c r="C2648" s="3">
        <v>36</v>
      </c>
      <c r="D2648" s="3" t="s">
        <v>38</v>
      </c>
      <c r="E2648" s="3">
        <v>11</v>
      </c>
      <c r="F2648" s="12">
        <v>0</v>
      </c>
    </row>
    <row r="2649" spans="1:6" x14ac:dyDescent="0.25">
      <c r="A2649" s="3" t="s">
        <v>62</v>
      </c>
      <c r="B2649" s="3" t="str">
        <f>IFERROR(INDEX(Clients[Client_Name],MATCH(Table2[[#This Row],[Client_Code]],Clients[Client_Code],0)),"")</f>
        <v>LO VALLEDOR</v>
      </c>
      <c r="C2649" s="3">
        <v>1054</v>
      </c>
      <c r="D2649" s="3" t="s">
        <v>148</v>
      </c>
      <c r="E2649" s="3">
        <v>6</v>
      </c>
      <c r="F2649" s="12"/>
    </row>
    <row r="2650" spans="1:6" x14ac:dyDescent="0.25">
      <c r="A2650" s="3" t="s">
        <v>62</v>
      </c>
      <c r="B2650" s="3" t="str">
        <f>IFERROR(INDEX(Clients[Client_Name],MATCH(Table2[[#This Row],[Client_Code]],Clients[Client_Code],0)),"")</f>
        <v>LO VALLEDOR</v>
      </c>
      <c r="C2650" s="3">
        <v>1054</v>
      </c>
      <c r="D2650" s="3" t="s">
        <v>37</v>
      </c>
      <c r="E2650" s="3">
        <v>6</v>
      </c>
      <c r="F2650" s="12"/>
    </row>
    <row r="2651" spans="1:6" x14ac:dyDescent="0.25">
      <c r="A2651" s="3" t="s">
        <v>62</v>
      </c>
      <c r="B2651" s="3" t="str">
        <f>IFERROR(INDEX(Clients[Client_Name],MATCH(Table2[[#This Row],[Client_Code]],Clients[Client_Code],0)),"")</f>
        <v>LO VALLEDOR</v>
      </c>
      <c r="C2651" s="3">
        <v>1054</v>
      </c>
      <c r="D2651" s="3" t="s">
        <v>37</v>
      </c>
      <c r="E2651" s="3">
        <v>6</v>
      </c>
      <c r="F2651" s="12"/>
    </row>
    <row r="2652" spans="1:6" x14ac:dyDescent="0.25">
      <c r="A2652" s="3" t="s">
        <v>62</v>
      </c>
      <c r="B2652" s="3" t="str">
        <f>IFERROR(INDEX(Clients[Client_Name],MATCH(Table2[[#This Row],[Client_Code]],Clients[Client_Code],0)),"")</f>
        <v>LO VALLEDOR</v>
      </c>
      <c r="C2652" s="3">
        <v>1054</v>
      </c>
      <c r="D2652" s="3" t="s">
        <v>38</v>
      </c>
      <c r="E2652" s="3">
        <v>6</v>
      </c>
      <c r="F2652" s="12">
        <v>1284000</v>
      </c>
    </row>
    <row r="2653" spans="1:6" x14ac:dyDescent="0.25">
      <c r="A2653" s="3" t="s">
        <v>62</v>
      </c>
      <c r="B2653" s="3" t="str">
        <f>IFERROR(INDEX(Clients[Client_Name],MATCH(Table2[[#This Row],[Client_Code]],Clients[Client_Code],0)),"")</f>
        <v>LO VALLEDOR</v>
      </c>
      <c r="C2653" s="3">
        <v>1054</v>
      </c>
      <c r="D2653" s="3" t="s">
        <v>38</v>
      </c>
      <c r="E2653" s="3">
        <v>6</v>
      </c>
      <c r="F2653" s="12"/>
    </row>
    <row r="2654" spans="1:6" x14ac:dyDescent="0.25">
      <c r="A2654" s="3" t="s">
        <v>62</v>
      </c>
      <c r="B2654" s="3" t="str">
        <f>IFERROR(INDEX(Clients[Client_Name],MATCH(Table2[[#This Row],[Client_Code]],Clients[Client_Code],0)),"")</f>
        <v>LO VALLEDOR</v>
      </c>
      <c r="C2654" s="3">
        <v>1054</v>
      </c>
      <c r="D2654" s="3" t="s">
        <v>148</v>
      </c>
      <c r="E2654" s="3">
        <v>6</v>
      </c>
      <c r="F2654" s="12"/>
    </row>
    <row r="2655" spans="1:6" x14ac:dyDescent="0.25">
      <c r="A2655" s="3" t="s">
        <v>62</v>
      </c>
      <c r="B2655" s="3" t="str">
        <f>IFERROR(INDEX(Clients[Client_Name],MATCH(Table2[[#This Row],[Client_Code]],Clients[Client_Code],0)),"")</f>
        <v>LO VALLEDOR</v>
      </c>
      <c r="C2655" s="3">
        <v>1054</v>
      </c>
      <c r="D2655" s="3" t="s">
        <v>37</v>
      </c>
      <c r="E2655" s="3">
        <v>6</v>
      </c>
      <c r="F2655" s="12"/>
    </row>
    <row r="2656" spans="1:6" x14ac:dyDescent="0.25">
      <c r="A2656" s="3" t="s">
        <v>62</v>
      </c>
      <c r="B2656" s="3" t="str">
        <f>IFERROR(INDEX(Clients[Client_Name],MATCH(Table2[[#This Row],[Client_Code]],Clients[Client_Code],0)),"")</f>
        <v>FABIAN ALFARO GUERRA</v>
      </c>
      <c r="C2656" s="3">
        <v>1065</v>
      </c>
      <c r="D2656" s="3" t="s">
        <v>38</v>
      </c>
      <c r="E2656" s="3">
        <v>4</v>
      </c>
      <c r="F2656" s="12">
        <v>210084</v>
      </c>
    </row>
    <row r="2657" spans="1:6" x14ac:dyDescent="0.25">
      <c r="A2657" s="3" t="s">
        <v>62</v>
      </c>
      <c r="B2657" s="3" t="str">
        <f>IFERROR(INDEX(Clients[Client_Name],MATCH(Table2[[#This Row],[Client_Code]],Clients[Client_Code],0)),"")</f>
        <v>LO VALLEDOR</v>
      </c>
      <c r="C2657" s="3">
        <v>1054</v>
      </c>
      <c r="D2657" s="3" t="s">
        <v>37</v>
      </c>
      <c r="E2657" s="3">
        <v>6</v>
      </c>
      <c r="F2657" s="12"/>
    </row>
    <row r="2658" spans="1:6" x14ac:dyDescent="0.25">
      <c r="A2658" s="3" t="s">
        <v>62</v>
      </c>
      <c r="B2658" s="3" t="str">
        <f>IFERROR(INDEX(Clients[Client_Name],MATCH(Table2[[#This Row],[Client_Code]],Clients[Client_Code],0)),"")</f>
        <v>LO VALLEDOR</v>
      </c>
      <c r="C2658" s="3">
        <v>1054</v>
      </c>
      <c r="D2658" s="3" t="s">
        <v>37</v>
      </c>
      <c r="E2658" s="3">
        <v>6</v>
      </c>
      <c r="F2658" s="12"/>
    </row>
    <row r="2659" spans="1:6" x14ac:dyDescent="0.25">
      <c r="A2659" s="3" t="s">
        <v>62</v>
      </c>
      <c r="B2659" s="3" t="str">
        <f>IFERROR(INDEX(Clients[Client_Name],MATCH(Table2[[#This Row],[Client_Code]],Clients[Client_Code],0)),"")</f>
        <v>LO VALLEDOR</v>
      </c>
      <c r="C2659" s="3">
        <v>1054</v>
      </c>
      <c r="D2659" s="3" t="s">
        <v>38</v>
      </c>
      <c r="E2659" s="3">
        <v>6</v>
      </c>
      <c r="F2659" s="12"/>
    </row>
    <row r="2660" spans="1:6" x14ac:dyDescent="0.25">
      <c r="A2660" s="3" t="s">
        <v>62</v>
      </c>
      <c r="B2660" s="3" t="str">
        <f>IFERROR(INDEX(Clients[Client_Name],MATCH(Table2[[#This Row],[Client_Code]],Clients[Client_Code],0)),"")</f>
        <v>MARTINEZ Y COMPAÑIA LTDA</v>
      </c>
      <c r="C2660" s="3">
        <v>1069</v>
      </c>
      <c r="D2660" s="3" t="s">
        <v>148</v>
      </c>
      <c r="E2660" s="3">
        <v>4</v>
      </c>
      <c r="F2660" s="12">
        <v>1620000</v>
      </c>
    </row>
    <row r="2661" spans="1:6" x14ac:dyDescent="0.25">
      <c r="A2661" s="3" t="s">
        <v>62</v>
      </c>
      <c r="B2661" s="3" t="str">
        <f>IFERROR(INDEX(Clients[Client_Name],MATCH(Table2[[#This Row],[Client_Code]],Clients[Client_Code],0)),"")</f>
        <v>LO VALLEDOR</v>
      </c>
      <c r="C2661" s="3">
        <v>1054</v>
      </c>
      <c r="D2661" s="3" t="s">
        <v>149</v>
      </c>
      <c r="E2661" s="3">
        <v>7</v>
      </c>
      <c r="F2661" s="12">
        <v>20013508</v>
      </c>
    </row>
    <row r="2662" spans="1:6" x14ac:dyDescent="0.25">
      <c r="A2662" s="3" t="s">
        <v>62</v>
      </c>
      <c r="B2662" s="3" t="str">
        <f>IFERROR(INDEX(Clients[Client_Name],MATCH(Table2[[#This Row],[Client_Code]],Clients[Client_Code],0)),"")</f>
        <v>LO VALLEDOR</v>
      </c>
      <c r="C2662" s="3">
        <v>1054</v>
      </c>
      <c r="D2662" s="3" t="s">
        <v>37</v>
      </c>
      <c r="E2662" s="3">
        <v>7</v>
      </c>
      <c r="F2662" s="12">
        <v>8967083</v>
      </c>
    </row>
    <row r="2663" spans="1:6" x14ac:dyDescent="0.25">
      <c r="A2663" s="3" t="s">
        <v>62</v>
      </c>
      <c r="B2663" s="3" t="str">
        <f>IFERROR(INDEX(Clients[Client_Name],MATCH(Table2[[#This Row],[Client_Code]],Clients[Client_Code],0)),"")</f>
        <v>LO VALLEDOR</v>
      </c>
      <c r="C2663" s="3">
        <v>1054</v>
      </c>
      <c r="D2663" s="3" t="s">
        <v>38</v>
      </c>
      <c r="E2663" s="3">
        <v>7</v>
      </c>
      <c r="F2663" s="12">
        <v>3002644</v>
      </c>
    </row>
    <row r="2664" spans="1:6" x14ac:dyDescent="0.25">
      <c r="A2664" s="3" t="s">
        <v>62</v>
      </c>
      <c r="B2664" s="3" t="str">
        <f>IFERROR(INDEX(Clients[Client_Name],MATCH(Table2[[#This Row],[Client_Code]],Clients[Client_Code],0)),"")</f>
        <v>LO VALLEDOR</v>
      </c>
      <c r="C2664" s="3">
        <v>1054</v>
      </c>
      <c r="D2664" s="3" t="s">
        <v>37</v>
      </c>
      <c r="E2664" s="3">
        <v>7</v>
      </c>
      <c r="F2664" s="12"/>
    </row>
    <row r="2665" spans="1:6" x14ac:dyDescent="0.25">
      <c r="A2665" s="3" t="s">
        <v>62</v>
      </c>
      <c r="B2665" s="3" t="str">
        <f>IFERROR(INDEX(Clients[Client_Name],MATCH(Table2[[#This Row],[Client_Code]],Clients[Client_Code],0)),"")</f>
        <v>MARTINEZ Y COMPAÑIA LTDA</v>
      </c>
      <c r="C2665" s="3">
        <v>1069</v>
      </c>
      <c r="D2665" s="3" t="s">
        <v>37</v>
      </c>
      <c r="E2665" s="3">
        <v>4</v>
      </c>
      <c r="F2665" s="12">
        <v>49500</v>
      </c>
    </row>
    <row r="2666" spans="1:6" x14ac:dyDescent="0.25">
      <c r="A2666" s="3" t="s">
        <v>62</v>
      </c>
      <c r="B2666" s="3" t="str">
        <f>IFERROR(INDEX(Clients[Client_Name],MATCH(Table2[[#This Row],[Client_Code]],Clients[Client_Code],0)),"")</f>
        <v>LO VALLEDOR</v>
      </c>
      <c r="C2666" s="3">
        <v>1054</v>
      </c>
      <c r="D2666" s="3" t="s">
        <v>37</v>
      </c>
      <c r="E2666" s="3">
        <v>7</v>
      </c>
      <c r="F2666" s="12"/>
    </row>
    <row r="2667" spans="1:6" x14ac:dyDescent="0.25">
      <c r="A2667" s="3" t="s">
        <v>62</v>
      </c>
      <c r="B2667" s="3" t="str">
        <f>IFERROR(INDEX(Clients[Client_Name],MATCH(Table2[[#This Row],[Client_Code]],Clients[Client_Code],0)),"")</f>
        <v>LO VALLEDOR</v>
      </c>
      <c r="C2667" s="3">
        <v>1054</v>
      </c>
      <c r="D2667" s="3" t="s">
        <v>38</v>
      </c>
      <c r="E2667" s="3">
        <v>7</v>
      </c>
      <c r="F2667" s="12"/>
    </row>
    <row r="2668" spans="1:6" x14ac:dyDescent="0.25">
      <c r="A2668" s="3" t="s">
        <v>62</v>
      </c>
      <c r="B2668" s="3" t="str">
        <f>IFERROR(INDEX(Clients[Client_Name],MATCH(Table2[[#This Row],[Client_Code]],Clients[Client_Code],0)),"")</f>
        <v>LO VALLEDOR</v>
      </c>
      <c r="C2668" s="3">
        <v>1054</v>
      </c>
      <c r="D2668" s="3" t="s">
        <v>37</v>
      </c>
      <c r="E2668" s="3">
        <v>7</v>
      </c>
      <c r="F2668" s="12"/>
    </row>
    <row r="2669" spans="1:6" x14ac:dyDescent="0.25">
      <c r="A2669" s="3" t="s">
        <v>62</v>
      </c>
      <c r="B2669" s="3" t="str">
        <f>IFERROR(INDEX(Clients[Client_Name],MATCH(Table2[[#This Row],[Client_Code]],Clients[Client_Code],0)),"")</f>
        <v>CERRILLOS</v>
      </c>
      <c r="C2669" s="3">
        <v>1024</v>
      </c>
      <c r="D2669" s="3" t="s">
        <v>37</v>
      </c>
      <c r="E2669" s="3">
        <v>4</v>
      </c>
      <c r="F2669" s="12">
        <v>525953</v>
      </c>
    </row>
    <row r="2670" spans="1:6" x14ac:dyDescent="0.25">
      <c r="A2670" s="3" t="s">
        <v>62</v>
      </c>
      <c r="B2670" s="3" t="str">
        <f>IFERROR(INDEX(Clients[Client_Name],MATCH(Table2[[#This Row],[Client_Code]],Clients[Client_Code],0)),"")</f>
        <v>MARTINEZ Y COMPAÑIA LTDA</v>
      </c>
      <c r="C2670" s="3">
        <v>1069</v>
      </c>
      <c r="D2670" s="3" t="s">
        <v>148</v>
      </c>
      <c r="E2670" s="3">
        <v>4</v>
      </c>
      <c r="F2670" s="12">
        <v>44000</v>
      </c>
    </row>
    <row r="2671" spans="1:6" x14ac:dyDescent="0.25">
      <c r="A2671" s="3" t="s">
        <v>62</v>
      </c>
      <c r="B2671" s="3" t="str">
        <f>IFERROR(INDEX(Clients[Client_Name],MATCH(Table2[[#This Row],[Client_Code]],Clients[Client_Code],0)),"")</f>
        <v>LO VALLEDOR</v>
      </c>
      <c r="C2671" s="3">
        <v>1054</v>
      </c>
      <c r="D2671" s="3" t="s">
        <v>148</v>
      </c>
      <c r="E2671" s="3">
        <v>7</v>
      </c>
      <c r="F2671" s="12">
        <v>27558072</v>
      </c>
    </row>
    <row r="2672" spans="1:6" x14ac:dyDescent="0.25">
      <c r="A2672" s="3" t="s">
        <v>62</v>
      </c>
      <c r="B2672" s="3" t="str">
        <f>IFERROR(INDEX(Clients[Client_Name],MATCH(Table2[[#This Row],[Client_Code]],Clients[Client_Code],0)),"")</f>
        <v>LO VALLEDOR</v>
      </c>
      <c r="C2672" s="3">
        <v>1054</v>
      </c>
      <c r="D2672" s="3" t="s">
        <v>148</v>
      </c>
      <c r="E2672" s="3">
        <v>7</v>
      </c>
      <c r="F2672" s="12"/>
    </row>
    <row r="2673" spans="1:6" x14ac:dyDescent="0.25">
      <c r="A2673" s="3" t="s">
        <v>62</v>
      </c>
      <c r="B2673" s="3" t="str">
        <f>IFERROR(INDEX(Clients[Client_Name],MATCH(Table2[[#This Row],[Client_Code]],Clients[Client_Code],0)),"")</f>
        <v>LO VALLEDOR</v>
      </c>
      <c r="C2673" s="3">
        <v>1054</v>
      </c>
      <c r="D2673" s="3" t="s">
        <v>37</v>
      </c>
      <c r="E2673" s="3">
        <v>7</v>
      </c>
      <c r="F2673" s="12"/>
    </row>
    <row r="2674" spans="1:6" x14ac:dyDescent="0.25">
      <c r="A2674" s="3" t="s">
        <v>62</v>
      </c>
      <c r="B2674" s="3" t="str">
        <f>IFERROR(INDEX(Clients[Client_Name],MATCH(Table2[[#This Row],[Client_Code]],Clients[Client_Code],0)),"")</f>
        <v>LO VALLEDOR</v>
      </c>
      <c r="C2674" s="3">
        <v>1054</v>
      </c>
      <c r="D2674" s="3" t="s">
        <v>37</v>
      </c>
      <c r="E2674" s="3">
        <v>7</v>
      </c>
      <c r="F2674" s="12"/>
    </row>
    <row r="2675" spans="1:6" x14ac:dyDescent="0.25">
      <c r="A2675" s="3" t="s">
        <v>62</v>
      </c>
      <c r="B2675" s="3" t="str">
        <f>IFERROR(INDEX(Clients[Client_Name],MATCH(Table2[[#This Row],[Client_Code]],Clients[Client_Code],0)),"")</f>
        <v>MARTINEZ Y COMPAÑIA LTDA</v>
      </c>
      <c r="C2675" s="3">
        <v>1069</v>
      </c>
      <c r="D2675" s="3" t="s">
        <v>148</v>
      </c>
      <c r="E2675" s="3">
        <v>4</v>
      </c>
      <c r="F2675" s="12">
        <v>44000</v>
      </c>
    </row>
    <row r="2676" spans="1:6" x14ac:dyDescent="0.25">
      <c r="A2676" s="3" t="s">
        <v>62</v>
      </c>
      <c r="B2676" s="3" t="str">
        <f>IFERROR(INDEX(Clients[Client_Name],MATCH(Table2[[#This Row],[Client_Code]],Clients[Client_Code],0)),"")</f>
        <v>LO VALLEDOR</v>
      </c>
      <c r="C2676" s="3">
        <v>1054</v>
      </c>
      <c r="D2676" s="3" t="s">
        <v>38</v>
      </c>
      <c r="E2676" s="3">
        <v>7</v>
      </c>
      <c r="F2676" s="12"/>
    </row>
    <row r="2677" spans="1:6" x14ac:dyDescent="0.25">
      <c r="A2677" s="3" t="s">
        <v>62</v>
      </c>
      <c r="B2677" s="3" t="str">
        <f>IFERROR(INDEX(Clients[Client_Name],MATCH(Table2[[#This Row],[Client_Code]],Clients[Client_Code],0)),"")</f>
        <v>LO VALLEDOR</v>
      </c>
      <c r="C2677" s="3">
        <v>1054</v>
      </c>
      <c r="D2677" s="3" t="s">
        <v>38</v>
      </c>
      <c r="E2677" s="3">
        <v>7</v>
      </c>
      <c r="F2677" s="12"/>
    </row>
    <row r="2678" spans="1:6" x14ac:dyDescent="0.25">
      <c r="A2678" s="3" t="s">
        <v>62</v>
      </c>
      <c r="B2678" s="3" t="str">
        <f>IFERROR(INDEX(Clients[Client_Name],MATCH(Table2[[#This Row],[Client_Code]],Clients[Client_Code],0)),"")</f>
        <v>LO VALLEDOR</v>
      </c>
      <c r="C2678" s="3">
        <v>1054</v>
      </c>
      <c r="D2678" s="3" t="s">
        <v>148</v>
      </c>
      <c r="E2678" s="3">
        <v>7</v>
      </c>
      <c r="F2678" s="12"/>
    </row>
    <row r="2679" spans="1:6" x14ac:dyDescent="0.25">
      <c r="A2679" s="3" t="s">
        <v>62</v>
      </c>
      <c r="B2679" s="3" t="str">
        <f>IFERROR(INDEX(Clients[Client_Name],MATCH(Table2[[#This Row],[Client_Code]],Clients[Client_Code],0)),"")</f>
        <v>TAK S.A.</v>
      </c>
      <c r="C2679" s="3">
        <v>1051</v>
      </c>
      <c r="D2679" s="3" t="s">
        <v>38</v>
      </c>
      <c r="E2679" s="3">
        <v>4</v>
      </c>
      <c r="F2679" s="12">
        <v>1559288</v>
      </c>
    </row>
    <row r="2680" spans="1:6" x14ac:dyDescent="0.25">
      <c r="A2680" s="3" t="s">
        <v>62</v>
      </c>
      <c r="B2680" s="3" t="str">
        <f>IFERROR(INDEX(Clients[Client_Name],MATCH(Table2[[#This Row],[Client_Code]],Clients[Client_Code],0)),"")</f>
        <v>LO VALLEDOR</v>
      </c>
      <c r="C2680" s="3">
        <v>1054</v>
      </c>
      <c r="D2680" s="3" t="s">
        <v>37</v>
      </c>
      <c r="E2680" s="3">
        <v>7</v>
      </c>
      <c r="F2680" s="12"/>
    </row>
    <row r="2681" spans="1:6" x14ac:dyDescent="0.25">
      <c r="A2681" s="3" t="s">
        <v>62</v>
      </c>
      <c r="B2681" s="3" t="str">
        <f>IFERROR(INDEX(Clients[Client_Name],MATCH(Table2[[#This Row],[Client_Code]],Clients[Client_Code],0)),"")</f>
        <v>LO VALLEDOR</v>
      </c>
      <c r="C2681" s="3">
        <v>1054</v>
      </c>
      <c r="D2681" s="3" t="s">
        <v>37</v>
      </c>
      <c r="E2681" s="3">
        <v>7</v>
      </c>
      <c r="F2681" s="12"/>
    </row>
    <row r="2682" spans="1:6" x14ac:dyDescent="0.25">
      <c r="A2682" s="3" t="s">
        <v>62</v>
      </c>
      <c r="B2682" s="3" t="str">
        <f>IFERROR(INDEX(Clients[Client_Name],MATCH(Table2[[#This Row],[Client_Code]],Clients[Client_Code],0)),"")</f>
        <v>LO VALLEDOR</v>
      </c>
      <c r="C2682" s="3">
        <v>1054</v>
      </c>
      <c r="D2682" s="3" t="s">
        <v>37</v>
      </c>
      <c r="E2682" s="3">
        <v>7</v>
      </c>
      <c r="F2682" s="12"/>
    </row>
    <row r="2683" spans="1:6" x14ac:dyDescent="0.25">
      <c r="A2683" s="3" t="s">
        <v>62</v>
      </c>
      <c r="B2683" s="3" t="str">
        <f>IFERROR(INDEX(Clients[Client_Name],MATCH(Table2[[#This Row],[Client_Code]],Clients[Client_Code],0)),"")</f>
        <v>LO VALLEDOR</v>
      </c>
      <c r="C2683" s="3">
        <v>1054</v>
      </c>
      <c r="D2683" s="3" t="s">
        <v>38</v>
      </c>
      <c r="E2683" s="3">
        <v>7</v>
      </c>
      <c r="F2683" s="12"/>
    </row>
    <row r="2684" spans="1:6" x14ac:dyDescent="0.25">
      <c r="A2684" s="3" t="s">
        <v>62</v>
      </c>
      <c r="B2684" s="3" t="str">
        <f>IFERROR(INDEX(Clients[Client_Name],MATCH(Table2[[#This Row],[Client_Code]],Clients[Client_Code],0)),"")</f>
        <v>LO VALLEDOR</v>
      </c>
      <c r="C2684" s="3">
        <v>1054</v>
      </c>
      <c r="D2684" s="3" t="s">
        <v>148</v>
      </c>
      <c r="E2684" s="3">
        <v>8</v>
      </c>
      <c r="F2684" s="12"/>
    </row>
    <row r="2685" spans="1:6" x14ac:dyDescent="0.25">
      <c r="A2685" s="3" t="s">
        <v>62</v>
      </c>
      <c r="B2685" s="3" t="str">
        <f>IFERROR(INDEX(Clients[Client_Name],MATCH(Table2[[#This Row],[Client_Code]],Clients[Client_Code],0)),"")</f>
        <v>LO VALLEDOR</v>
      </c>
      <c r="C2685" s="3">
        <v>1054</v>
      </c>
      <c r="D2685" s="3" t="s">
        <v>148</v>
      </c>
      <c r="E2685" s="3">
        <v>8</v>
      </c>
      <c r="F2685" s="12">
        <v>10128792</v>
      </c>
    </row>
    <row r="2686" spans="1:6" x14ac:dyDescent="0.25">
      <c r="A2686" s="3" t="s">
        <v>62</v>
      </c>
      <c r="B2686" s="3" t="str">
        <f>IFERROR(INDEX(Clients[Client_Name],MATCH(Table2[[#This Row],[Client_Code]],Clients[Client_Code],0)),"")</f>
        <v>LO VALLEDOR</v>
      </c>
      <c r="C2686" s="3">
        <v>1054</v>
      </c>
      <c r="D2686" s="3" t="s">
        <v>148</v>
      </c>
      <c r="E2686" s="3">
        <v>8</v>
      </c>
      <c r="F2686" s="12"/>
    </row>
    <row r="2687" spans="1:6" x14ac:dyDescent="0.25">
      <c r="A2687" s="3" t="s">
        <v>62</v>
      </c>
      <c r="B2687" s="3" t="str">
        <f>IFERROR(INDEX(Clients[Client_Name],MATCH(Table2[[#This Row],[Client_Code]],Clients[Client_Code],0)),"")</f>
        <v>LO VALLEDOR</v>
      </c>
      <c r="C2687" s="3">
        <v>1054</v>
      </c>
      <c r="D2687" s="3" t="s">
        <v>37</v>
      </c>
      <c r="E2687" s="3">
        <v>8</v>
      </c>
      <c r="F2687" s="12">
        <v>9873798</v>
      </c>
    </row>
    <row r="2688" spans="1:6" x14ac:dyDescent="0.25">
      <c r="A2688" s="3" t="s">
        <v>62</v>
      </c>
      <c r="B2688" s="3" t="str">
        <f>IFERROR(INDEX(Clients[Client_Name],MATCH(Table2[[#This Row],[Client_Code]],Clients[Client_Code],0)),"")</f>
        <v>LO VALLEDOR</v>
      </c>
      <c r="C2688" s="3">
        <v>1054</v>
      </c>
      <c r="D2688" s="3" t="s">
        <v>37</v>
      </c>
      <c r="E2688" s="3">
        <v>8</v>
      </c>
      <c r="F2688" s="12"/>
    </row>
    <row r="2689" spans="1:6" x14ac:dyDescent="0.25">
      <c r="A2689" s="3" t="s">
        <v>62</v>
      </c>
      <c r="B2689" s="3" t="str">
        <f>IFERROR(INDEX(Clients[Client_Name],MATCH(Table2[[#This Row],[Client_Code]],Clients[Client_Code],0)),"")</f>
        <v>LO VALLEDOR</v>
      </c>
      <c r="C2689" s="3">
        <v>1054</v>
      </c>
      <c r="D2689" s="3" t="s">
        <v>37</v>
      </c>
      <c r="E2689" s="3">
        <v>8</v>
      </c>
      <c r="F2689" s="12"/>
    </row>
    <row r="2690" spans="1:6" x14ac:dyDescent="0.25">
      <c r="A2690" s="3" t="s">
        <v>62</v>
      </c>
      <c r="B2690" s="3" t="str">
        <f>IFERROR(INDEX(Clients[Client_Name],MATCH(Table2[[#This Row],[Client_Code]],Clients[Client_Code],0)),"")</f>
        <v>LO VALLEDOR</v>
      </c>
      <c r="C2690" s="3">
        <v>1054</v>
      </c>
      <c r="D2690" s="3" t="s">
        <v>37</v>
      </c>
      <c r="E2690" s="3">
        <v>8</v>
      </c>
      <c r="F2690" s="12"/>
    </row>
    <row r="2691" spans="1:6" x14ac:dyDescent="0.25">
      <c r="A2691" s="3" t="s">
        <v>62</v>
      </c>
      <c r="B2691" s="3" t="str">
        <f>IFERROR(INDEX(Clients[Client_Name],MATCH(Table2[[#This Row],[Client_Code]],Clients[Client_Code],0)),"")</f>
        <v>LO VALLEDOR</v>
      </c>
      <c r="C2691" s="3">
        <v>1054</v>
      </c>
      <c r="D2691" s="3" t="s">
        <v>37</v>
      </c>
      <c r="E2691" s="3">
        <v>8</v>
      </c>
      <c r="F2691" s="12"/>
    </row>
    <row r="2692" spans="1:6" x14ac:dyDescent="0.25">
      <c r="A2692" s="3" t="s">
        <v>62</v>
      </c>
      <c r="B2692" s="3" t="str">
        <f>IFERROR(INDEX(Clients[Client_Name],MATCH(Table2[[#This Row],[Client_Code]],Clients[Client_Code],0)),"")</f>
        <v>LO VALLEDOR</v>
      </c>
      <c r="C2692" s="3">
        <v>1054</v>
      </c>
      <c r="D2692" s="3" t="s">
        <v>37</v>
      </c>
      <c r="E2692" s="3">
        <v>8</v>
      </c>
      <c r="F2692" s="12"/>
    </row>
    <row r="2693" spans="1:6" x14ac:dyDescent="0.25">
      <c r="A2693" s="3" t="s">
        <v>62</v>
      </c>
      <c r="B2693" s="3" t="str">
        <f>IFERROR(INDEX(Clients[Client_Name],MATCH(Table2[[#This Row],[Client_Code]],Clients[Client_Code],0)),"")</f>
        <v>LO VALLEDOR</v>
      </c>
      <c r="C2693" s="3">
        <v>1054</v>
      </c>
      <c r="D2693" s="3" t="s">
        <v>37</v>
      </c>
      <c r="E2693" s="3">
        <v>8</v>
      </c>
      <c r="F2693" s="12"/>
    </row>
    <row r="2694" spans="1:6" x14ac:dyDescent="0.25">
      <c r="A2694" s="3" t="s">
        <v>62</v>
      </c>
      <c r="B2694" s="3" t="str">
        <f>IFERROR(INDEX(Clients[Client_Name],MATCH(Table2[[#This Row],[Client_Code]],Clients[Client_Code],0)),"")</f>
        <v>LO VALLEDOR</v>
      </c>
      <c r="C2694" s="3">
        <v>1054</v>
      </c>
      <c r="D2694" s="3" t="s">
        <v>37</v>
      </c>
      <c r="E2694" s="3">
        <v>8</v>
      </c>
      <c r="F2694" s="12"/>
    </row>
    <row r="2695" spans="1:6" x14ac:dyDescent="0.25">
      <c r="A2695" s="3" t="s">
        <v>62</v>
      </c>
      <c r="B2695" s="3" t="str">
        <f>IFERROR(INDEX(Clients[Client_Name],MATCH(Table2[[#This Row],[Client_Code]],Clients[Client_Code],0)),"")</f>
        <v>LO VALLEDOR</v>
      </c>
      <c r="C2695" s="3">
        <v>1054</v>
      </c>
      <c r="D2695" s="3" t="s">
        <v>37</v>
      </c>
      <c r="E2695" s="3">
        <v>8</v>
      </c>
      <c r="F2695" s="12"/>
    </row>
    <row r="2696" spans="1:6" x14ac:dyDescent="0.25">
      <c r="A2696" s="3" t="s">
        <v>62</v>
      </c>
      <c r="B2696" s="3" t="str">
        <f>IFERROR(INDEX(Clients[Client_Name],MATCH(Table2[[#This Row],[Client_Code]],Clients[Client_Code],0)),"")</f>
        <v>LO VALLEDOR</v>
      </c>
      <c r="C2696" s="3">
        <v>1054</v>
      </c>
      <c r="D2696" s="3" t="s">
        <v>38</v>
      </c>
      <c r="E2696" s="3">
        <v>8</v>
      </c>
      <c r="F2696" s="12">
        <v>6176697</v>
      </c>
    </row>
    <row r="2697" spans="1:6" x14ac:dyDescent="0.25">
      <c r="A2697" s="3" t="s">
        <v>62</v>
      </c>
      <c r="B2697" s="3" t="str">
        <f>IFERROR(INDEX(Clients[Client_Name],MATCH(Table2[[#This Row],[Client_Code]],Clients[Client_Code],0)),"")</f>
        <v>LO VALLEDOR</v>
      </c>
      <c r="C2697" s="3">
        <v>1054</v>
      </c>
      <c r="D2697" s="3" t="s">
        <v>38</v>
      </c>
      <c r="E2697" s="3">
        <v>8</v>
      </c>
      <c r="F2697" s="12"/>
    </row>
    <row r="2698" spans="1:6" x14ac:dyDescent="0.25">
      <c r="A2698" s="3" t="s">
        <v>62</v>
      </c>
      <c r="B2698" s="3" t="str">
        <f>IFERROR(INDEX(Clients[Client_Name],MATCH(Table2[[#This Row],[Client_Code]],Clients[Client_Code],0)),"")</f>
        <v>LO VALLEDOR</v>
      </c>
      <c r="C2698" s="3">
        <v>1054</v>
      </c>
      <c r="D2698" s="3" t="s">
        <v>38</v>
      </c>
      <c r="E2698" s="3">
        <v>8</v>
      </c>
      <c r="F2698" s="12"/>
    </row>
    <row r="2699" spans="1:6" x14ac:dyDescent="0.25">
      <c r="A2699" s="3" t="s">
        <v>62</v>
      </c>
      <c r="B2699" s="3" t="str">
        <f>IFERROR(INDEX(Clients[Client_Name],MATCH(Table2[[#This Row],[Client_Code]],Clients[Client_Code],0)),"")</f>
        <v>LO VALLEDOR</v>
      </c>
      <c r="C2699" s="3">
        <v>1054</v>
      </c>
      <c r="D2699" s="3" t="s">
        <v>38</v>
      </c>
      <c r="E2699" s="3">
        <v>8</v>
      </c>
      <c r="F2699" s="12"/>
    </row>
    <row r="2700" spans="1:6" x14ac:dyDescent="0.25">
      <c r="A2700" s="3" t="s">
        <v>62</v>
      </c>
      <c r="B2700" s="3" t="str">
        <f>IFERROR(INDEX(Clients[Client_Name],MATCH(Table2[[#This Row],[Client_Code]],Clients[Client_Code],0)),"")</f>
        <v>LO VALLEDOR</v>
      </c>
      <c r="C2700" s="3">
        <v>1054</v>
      </c>
      <c r="D2700" s="3" t="s">
        <v>38</v>
      </c>
      <c r="E2700" s="3">
        <v>8</v>
      </c>
      <c r="F2700" s="12"/>
    </row>
    <row r="2701" spans="1:6" x14ac:dyDescent="0.25">
      <c r="A2701" s="3" t="s">
        <v>62</v>
      </c>
      <c r="B2701" s="3" t="str">
        <f>IFERROR(INDEX(Clients[Client_Name],MATCH(Table2[[#This Row],[Client_Code]],Clients[Client_Code],0)),"")</f>
        <v>LO VALLEDOR</v>
      </c>
      <c r="C2701" s="3">
        <v>1054</v>
      </c>
      <c r="D2701" s="3" t="s">
        <v>149</v>
      </c>
      <c r="E2701" s="3">
        <v>8</v>
      </c>
      <c r="F2701" s="12">
        <v>18185650</v>
      </c>
    </row>
    <row r="2702" spans="1:6" x14ac:dyDescent="0.25">
      <c r="A2702" s="3" t="s">
        <v>62</v>
      </c>
      <c r="B2702" s="3" t="str">
        <f>IFERROR(INDEX(Clients[Client_Name],MATCH(Table2[[#This Row],[Client_Code]],Clients[Client_Code],0)),"")</f>
        <v>LO VALLEDOR</v>
      </c>
      <c r="C2702" s="3">
        <v>1054</v>
      </c>
      <c r="D2702" s="3" t="s">
        <v>148</v>
      </c>
      <c r="E2702" s="3">
        <v>9</v>
      </c>
      <c r="F2702" s="12"/>
    </row>
    <row r="2703" spans="1:6" x14ac:dyDescent="0.25">
      <c r="A2703" s="3" t="s">
        <v>62</v>
      </c>
      <c r="B2703" s="3" t="str">
        <f>IFERROR(INDEX(Clients[Client_Name],MATCH(Table2[[#This Row],[Client_Code]],Clients[Client_Code],0)),"")</f>
        <v>LO VALLEDOR</v>
      </c>
      <c r="C2703" s="3">
        <v>1054</v>
      </c>
      <c r="D2703" s="3" t="s">
        <v>148</v>
      </c>
      <c r="E2703" s="3">
        <v>9</v>
      </c>
      <c r="F2703" s="12">
        <v>8199470</v>
      </c>
    </row>
    <row r="2704" spans="1:6" x14ac:dyDescent="0.25">
      <c r="A2704" s="3" t="s">
        <v>62</v>
      </c>
      <c r="B2704" s="3" t="str">
        <f>IFERROR(INDEX(Clients[Client_Name],MATCH(Table2[[#This Row],[Client_Code]],Clients[Client_Code],0)),"")</f>
        <v>LO VALLEDOR</v>
      </c>
      <c r="C2704" s="3">
        <v>1054</v>
      </c>
      <c r="D2704" s="3" t="s">
        <v>148</v>
      </c>
      <c r="E2704" s="3">
        <v>9</v>
      </c>
      <c r="F2704" s="12"/>
    </row>
    <row r="2705" spans="1:6" x14ac:dyDescent="0.25">
      <c r="A2705" s="3" t="s">
        <v>62</v>
      </c>
      <c r="B2705" s="3" t="str">
        <f>IFERROR(INDEX(Clients[Client_Name],MATCH(Table2[[#This Row],[Client_Code]],Clients[Client_Code],0)),"")</f>
        <v>LO VALLEDOR</v>
      </c>
      <c r="C2705" s="3">
        <v>1054</v>
      </c>
      <c r="D2705" s="3" t="s">
        <v>37</v>
      </c>
      <c r="E2705" s="3">
        <v>9</v>
      </c>
      <c r="F2705" s="12">
        <v>5783436</v>
      </c>
    </row>
    <row r="2706" spans="1:6" x14ac:dyDescent="0.25">
      <c r="A2706" s="3" t="s">
        <v>62</v>
      </c>
      <c r="B2706" s="3" t="str">
        <f>IFERROR(INDEX(Clients[Client_Name],MATCH(Table2[[#This Row],[Client_Code]],Clients[Client_Code],0)),"")</f>
        <v>TAK S.A.</v>
      </c>
      <c r="C2706" s="3">
        <v>1051</v>
      </c>
      <c r="D2706" s="3" t="s">
        <v>37</v>
      </c>
      <c r="E2706" s="3">
        <v>4</v>
      </c>
      <c r="F2706" s="12">
        <v>339932</v>
      </c>
    </row>
    <row r="2707" spans="1:6" x14ac:dyDescent="0.25">
      <c r="A2707" s="3" t="s">
        <v>62</v>
      </c>
      <c r="B2707" s="3" t="str">
        <f>IFERROR(INDEX(Clients[Client_Name],MATCH(Table2[[#This Row],[Client_Code]],Clients[Client_Code],0)),"")</f>
        <v>LO VALLEDOR</v>
      </c>
      <c r="C2707" s="3">
        <v>1054</v>
      </c>
      <c r="D2707" s="3" t="s">
        <v>37</v>
      </c>
      <c r="E2707" s="3">
        <v>9</v>
      </c>
      <c r="F2707" s="12"/>
    </row>
    <row r="2708" spans="1:6" x14ac:dyDescent="0.25">
      <c r="A2708" s="3" t="s">
        <v>62</v>
      </c>
      <c r="B2708" s="3" t="str">
        <f>IFERROR(INDEX(Clients[Client_Name],MATCH(Table2[[#This Row],[Client_Code]],Clients[Client_Code],0)),"")</f>
        <v>LO VALLEDOR</v>
      </c>
      <c r="C2708" s="3">
        <v>1054</v>
      </c>
      <c r="D2708" s="3" t="s">
        <v>37</v>
      </c>
      <c r="E2708" s="3">
        <v>9</v>
      </c>
      <c r="F2708" s="12"/>
    </row>
    <row r="2709" spans="1:6" x14ac:dyDescent="0.25">
      <c r="A2709" s="3" t="s">
        <v>62</v>
      </c>
      <c r="B2709" s="3" t="str">
        <f>IFERROR(INDEX(Clients[Client_Name],MATCH(Table2[[#This Row],[Client_Code]],Clients[Client_Code],0)),"")</f>
        <v>LO VALLEDOR</v>
      </c>
      <c r="C2709" s="3">
        <v>1054</v>
      </c>
      <c r="D2709" s="3" t="s">
        <v>37</v>
      </c>
      <c r="E2709" s="3">
        <v>9</v>
      </c>
      <c r="F2709" s="12"/>
    </row>
    <row r="2710" spans="1:6" x14ac:dyDescent="0.25">
      <c r="A2710" s="3" t="s">
        <v>62</v>
      </c>
      <c r="B2710" s="3" t="str">
        <f>IFERROR(INDEX(Clients[Client_Name],MATCH(Table2[[#This Row],[Client_Code]],Clients[Client_Code],0)),"")</f>
        <v>LO VALLEDOR</v>
      </c>
      <c r="C2710" s="3">
        <v>1054</v>
      </c>
      <c r="D2710" s="3" t="s">
        <v>37</v>
      </c>
      <c r="E2710" s="3">
        <v>9</v>
      </c>
      <c r="F2710" s="12"/>
    </row>
    <row r="2711" spans="1:6" x14ac:dyDescent="0.25">
      <c r="A2711" s="3" t="s">
        <v>62</v>
      </c>
      <c r="B2711" s="3" t="str">
        <f>IFERROR(INDEX(Clients[Client_Name],MATCH(Table2[[#This Row],[Client_Code]],Clients[Client_Code],0)),"")</f>
        <v>LO VALLEDOR</v>
      </c>
      <c r="C2711" s="3">
        <v>1054</v>
      </c>
      <c r="D2711" s="3" t="s">
        <v>37</v>
      </c>
      <c r="E2711" s="3">
        <v>9</v>
      </c>
      <c r="F2711" s="12"/>
    </row>
    <row r="2712" spans="1:6" x14ac:dyDescent="0.25">
      <c r="A2712" s="3" t="s">
        <v>62</v>
      </c>
      <c r="B2712" s="3" t="str">
        <f>IFERROR(INDEX(Clients[Client_Name],MATCH(Table2[[#This Row],[Client_Code]],Clients[Client_Code],0)),"")</f>
        <v>LO VALLEDOR</v>
      </c>
      <c r="C2712" s="3">
        <v>1054</v>
      </c>
      <c r="D2712" s="3" t="s">
        <v>37</v>
      </c>
      <c r="E2712" s="3">
        <v>9</v>
      </c>
      <c r="F2712" s="12"/>
    </row>
    <row r="2713" spans="1:6" x14ac:dyDescent="0.25">
      <c r="A2713" s="3" t="s">
        <v>62</v>
      </c>
      <c r="B2713" s="3" t="str">
        <f>IFERROR(INDEX(Clients[Client_Name],MATCH(Table2[[#This Row],[Client_Code]],Clients[Client_Code],0)),"")</f>
        <v>LO VALLEDOR</v>
      </c>
      <c r="C2713" s="3">
        <v>1054</v>
      </c>
      <c r="D2713" s="3" t="s">
        <v>37</v>
      </c>
      <c r="E2713" s="3">
        <v>9</v>
      </c>
      <c r="F2713" s="12"/>
    </row>
    <row r="2714" spans="1:6" x14ac:dyDescent="0.25">
      <c r="A2714" s="3" t="s">
        <v>62</v>
      </c>
      <c r="B2714" s="3" t="str">
        <f>IFERROR(INDEX(Clients[Client_Name],MATCH(Table2[[#This Row],[Client_Code]],Clients[Client_Code],0)),"")</f>
        <v>LO VALLEDOR</v>
      </c>
      <c r="C2714" s="3">
        <v>1054</v>
      </c>
      <c r="D2714" s="3" t="s">
        <v>37</v>
      </c>
      <c r="E2714" s="3">
        <v>9</v>
      </c>
      <c r="F2714" s="12"/>
    </row>
    <row r="2715" spans="1:6" x14ac:dyDescent="0.25">
      <c r="A2715" s="3" t="s">
        <v>62</v>
      </c>
      <c r="B2715" s="3" t="str">
        <f>IFERROR(INDEX(Clients[Client_Name],MATCH(Table2[[#This Row],[Client_Code]],Clients[Client_Code],0)),"")</f>
        <v>LO VALLEDOR</v>
      </c>
      <c r="C2715" s="3">
        <v>1054</v>
      </c>
      <c r="D2715" s="3" t="s">
        <v>38</v>
      </c>
      <c r="E2715" s="3">
        <v>9</v>
      </c>
      <c r="F2715" s="12"/>
    </row>
    <row r="2716" spans="1:6" x14ac:dyDescent="0.25">
      <c r="A2716" s="3" t="s">
        <v>62</v>
      </c>
      <c r="B2716" s="3" t="str">
        <f>IFERROR(INDEX(Clients[Client_Name],MATCH(Table2[[#This Row],[Client_Code]],Clients[Client_Code],0)),"")</f>
        <v>LO VALLEDOR</v>
      </c>
      <c r="C2716" s="3">
        <v>1054</v>
      </c>
      <c r="D2716" s="3" t="s">
        <v>38</v>
      </c>
      <c r="E2716" s="3">
        <v>9</v>
      </c>
      <c r="F2716" s="12"/>
    </row>
    <row r="2717" spans="1:6" x14ac:dyDescent="0.25">
      <c r="A2717" s="3" t="s">
        <v>62</v>
      </c>
      <c r="B2717" s="3" t="str">
        <f>IFERROR(INDEX(Clients[Client_Name],MATCH(Table2[[#This Row],[Client_Code]],Clients[Client_Code],0)),"")</f>
        <v>LO VALLEDOR</v>
      </c>
      <c r="C2717" s="3">
        <v>1054</v>
      </c>
      <c r="D2717" s="3" t="s">
        <v>38</v>
      </c>
      <c r="E2717" s="3">
        <v>9</v>
      </c>
      <c r="F2717" s="12"/>
    </row>
    <row r="2718" spans="1:6" x14ac:dyDescent="0.25">
      <c r="A2718" s="3" t="s">
        <v>62</v>
      </c>
      <c r="B2718" s="3" t="str">
        <f>IFERROR(INDEX(Clients[Client_Name],MATCH(Table2[[#This Row],[Client_Code]],Clients[Client_Code],0)),"")</f>
        <v>LO VALLEDOR</v>
      </c>
      <c r="C2718" s="3">
        <v>1054</v>
      </c>
      <c r="D2718" s="3" t="s">
        <v>38</v>
      </c>
      <c r="E2718" s="3">
        <v>9</v>
      </c>
      <c r="F2718" s="12"/>
    </row>
    <row r="2719" spans="1:6" x14ac:dyDescent="0.25">
      <c r="A2719" s="3" t="s">
        <v>62</v>
      </c>
      <c r="B2719" s="3" t="str">
        <f>IFERROR(INDEX(Clients[Client_Name],MATCH(Table2[[#This Row],[Client_Code]],Clients[Client_Code],0)),"")</f>
        <v>LO VALLEDOR</v>
      </c>
      <c r="C2719" s="3">
        <v>1054</v>
      </c>
      <c r="D2719" s="3" t="s">
        <v>38</v>
      </c>
      <c r="E2719" s="3">
        <v>9</v>
      </c>
      <c r="F2719" s="12">
        <v>2033327</v>
      </c>
    </row>
    <row r="2720" spans="1:6" x14ac:dyDescent="0.25">
      <c r="A2720" s="3" t="s">
        <v>62</v>
      </c>
      <c r="B2720" s="3" t="str">
        <f>IFERROR(INDEX(Clients[Client_Name],MATCH(Table2[[#This Row],[Client_Code]],Clients[Client_Code],0)),"")</f>
        <v>LO VALLEDOR</v>
      </c>
      <c r="C2720" s="3">
        <v>1054</v>
      </c>
      <c r="D2720" s="3" t="s">
        <v>149</v>
      </c>
      <c r="E2720" s="3">
        <v>9</v>
      </c>
      <c r="F2720" s="12">
        <v>13865820</v>
      </c>
    </row>
    <row r="2721" spans="1:6" x14ac:dyDescent="0.25">
      <c r="A2721" s="3" t="s">
        <v>62</v>
      </c>
      <c r="B2721" s="3" t="str">
        <f>IFERROR(INDEX(Clients[Client_Name],MATCH(Table2[[#This Row],[Client_Code]],Clients[Client_Code],0)),"")</f>
        <v>LO VALLEDOR</v>
      </c>
      <c r="C2721" s="3">
        <v>1054</v>
      </c>
      <c r="D2721" s="3" t="s">
        <v>148</v>
      </c>
      <c r="E2721" s="3">
        <v>10</v>
      </c>
      <c r="F2721" s="12">
        <v>7938133</v>
      </c>
    </row>
    <row r="2722" spans="1:6" x14ac:dyDescent="0.25">
      <c r="A2722" s="3" t="s">
        <v>62</v>
      </c>
      <c r="B2722" s="3" t="str">
        <f>IFERROR(INDEX(Clients[Client_Name],MATCH(Table2[[#This Row],[Client_Code]],Clients[Client_Code],0)),"")</f>
        <v>LO VALLEDOR</v>
      </c>
      <c r="C2722" s="3">
        <v>1054</v>
      </c>
      <c r="D2722" s="3" t="s">
        <v>148</v>
      </c>
      <c r="E2722" s="3">
        <v>10</v>
      </c>
      <c r="F2722" s="12"/>
    </row>
    <row r="2723" spans="1:6" x14ac:dyDescent="0.25">
      <c r="A2723" s="3" t="s">
        <v>62</v>
      </c>
      <c r="B2723" s="3" t="str">
        <f>IFERROR(INDEX(Clients[Client_Name],MATCH(Table2[[#This Row],[Client_Code]],Clients[Client_Code],0)),"")</f>
        <v>LO VALLEDOR</v>
      </c>
      <c r="C2723" s="3">
        <v>1054</v>
      </c>
      <c r="D2723" s="3" t="s">
        <v>148</v>
      </c>
      <c r="E2723" s="3">
        <v>10</v>
      </c>
      <c r="F2723" s="12"/>
    </row>
    <row r="2724" spans="1:6" x14ac:dyDescent="0.25">
      <c r="A2724" s="3" t="s">
        <v>62</v>
      </c>
      <c r="B2724" s="3" t="str">
        <f>IFERROR(INDEX(Clients[Client_Name],MATCH(Table2[[#This Row],[Client_Code]],Clients[Client_Code],0)),"")</f>
        <v>LO VALLEDOR</v>
      </c>
      <c r="C2724" s="3">
        <v>1054</v>
      </c>
      <c r="D2724" s="3" t="s">
        <v>37</v>
      </c>
      <c r="E2724" s="3">
        <v>10</v>
      </c>
      <c r="F2724" s="12">
        <v>6498737</v>
      </c>
    </row>
    <row r="2725" spans="1:6" x14ac:dyDescent="0.25">
      <c r="A2725" s="3" t="s">
        <v>62</v>
      </c>
      <c r="B2725" s="3" t="str">
        <f>IFERROR(INDEX(Clients[Client_Name],MATCH(Table2[[#This Row],[Client_Code]],Clients[Client_Code],0)),"")</f>
        <v>LO VALLEDOR</v>
      </c>
      <c r="C2725" s="3">
        <v>1054</v>
      </c>
      <c r="D2725" s="3" t="s">
        <v>37</v>
      </c>
      <c r="E2725" s="3">
        <v>10</v>
      </c>
      <c r="F2725" s="12"/>
    </row>
    <row r="2726" spans="1:6" x14ac:dyDescent="0.25">
      <c r="A2726" s="3" t="s">
        <v>62</v>
      </c>
      <c r="B2726" s="3" t="str">
        <f>IFERROR(INDEX(Clients[Client_Name],MATCH(Table2[[#This Row],[Client_Code]],Clients[Client_Code],0)),"")</f>
        <v>LO VALLEDOR</v>
      </c>
      <c r="C2726" s="3">
        <v>1054</v>
      </c>
      <c r="D2726" s="3" t="s">
        <v>37</v>
      </c>
      <c r="E2726" s="3">
        <v>10</v>
      </c>
      <c r="F2726" s="12"/>
    </row>
    <row r="2727" spans="1:6" x14ac:dyDescent="0.25">
      <c r="A2727" s="3" t="s">
        <v>62</v>
      </c>
      <c r="B2727" s="3" t="str">
        <f>IFERROR(INDEX(Clients[Client_Name],MATCH(Table2[[#This Row],[Client_Code]],Clients[Client_Code],0)),"")</f>
        <v>LO VALLEDOR</v>
      </c>
      <c r="C2727" s="3">
        <v>1054</v>
      </c>
      <c r="D2727" s="3" t="s">
        <v>37</v>
      </c>
      <c r="E2727" s="3">
        <v>10</v>
      </c>
      <c r="F2727" s="12"/>
    </row>
    <row r="2728" spans="1:6" x14ac:dyDescent="0.25">
      <c r="A2728" s="3" t="s">
        <v>62</v>
      </c>
      <c r="B2728" s="3" t="str">
        <f>IFERROR(INDEX(Clients[Client_Name],MATCH(Table2[[#This Row],[Client_Code]],Clients[Client_Code],0)),"")</f>
        <v>LO VALLEDOR</v>
      </c>
      <c r="C2728" s="3">
        <v>1054</v>
      </c>
      <c r="D2728" s="3" t="s">
        <v>37</v>
      </c>
      <c r="E2728" s="3">
        <v>10</v>
      </c>
      <c r="F2728" s="12"/>
    </row>
    <row r="2729" spans="1:6" x14ac:dyDescent="0.25">
      <c r="A2729" s="3" t="s">
        <v>62</v>
      </c>
      <c r="B2729" s="3" t="str">
        <f>IFERROR(INDEX(Clients[Client_Name],MATCH(Table2[[#This Row],[Client_Code]],Clients[Client_Code],0)),"")</f>
        <v>LO VALLEDOR</v>
      </c>
      <c r="C2729" s="3">
        <v>1054</v>
      </c>
      <c r="D2729" s="3" t="s">
        <v>37</v>
      </c>
      <c r="E2729" s="3">
        <v>10</v>
      </c>
      <c r="F2729" s="12"/>
    </row>
    <row r="2730" spans="1:6" x14ac:dyDescent="0.25">
      <c r="A2730" s="3" t="s">
        <v>62</v>
      </c>
      <c r="B2730" s="3" t="str">
        <f>IFERROR(INDEX(Clients[Client_Name],MATCH(Table2[[#This Row],[Client_Code]],Clients[Client_Code],0)),"")</f>
        <v>LO VALLEDOR</v>
      </c>
      <c r="C2730" s="3">
        <v>1054</v>
      </c>
      <c r="D2730" s="3" t="s">
        <v>37</v>
      </c>
      <c r="E2730" s="3">
        <v>10</v>
      </c>
      <c r="F2730" s="12"/>
    </row>
    <row r="2731" spans="1:6" x14ac:dyDescent="0.25">
      <c r="A2731" s="3" t="s">
        <v>62</v>
      </c>
      <c r="B2731" s="3" t="str">
        <f>IFERROR(INDEX(Clients[Client_Name],MATCH(Table2[[#This Row],[Client_Code]],Clients[Client_Code],0)),"")</f>
        <v>TAK S.A.</v>
      </c>
      <c r="C2731" s="3">
        <v>1051</v>
      </c>
      <c r="D2731" s="3" t="s">
        <v>38</v>
      </c>
      <c r="E2731" s="3">
        <v>4</v>
      </c>
      <c r="F2731" s="12">
        <v>1769579</v>
      </c>
    </row>
    <row r="2732" spans="1:6" x14ac:dyDescent="0.25">
      <c r="A2732" s="3" t="s">
        <v>62</v>
      </c>
      <c r="B2732" s="3" t="str">
        <f>IFERROR(INDEX(Clients[Client_Name],MATCH(Table2[[#This Row],[Client_Code]],Clients[Client_Code],0)),"")</f>
        <v>LO VALLEDOR</v>
      </c>
      <c r="C2732" s="3">
        <v>1054</v>
      </c>
      <c r="D2732" s="3" t="s">
        <v>37</v>
      </c>
      <c r="E2732" s="3">
        <v>10</v>
      </c>
      <c r="F2732" s="12"/>
    </row>
    <row r="2733" spans="1:6" x14ac:dyDescent="0.25">
      <c r="A2733" s="3" t="s">
        <v>62</v>
      </c>
      <c r="B2733" s="3" t="str">
        <f>IFERROR(INDEX(Clients[Client_Name],MATCH(Table2[[#This Row],[Client_Code]],Clients[Client_Code],0)),"")</f>
        <v>LO VALLEDOR</v>
      </c>
      <c r="C2733" s="3">
        <v>1054</v>
      </c>
      <c r="D2733" s="3" t="s">
        <v>37</v>
      </c>
      <c r="E2733" s="3">
        <v>10</v>
      </c>
      <c r="F2733" s="12"/>
    </row>
    <row r="2734" spans="1:6" x14ac:dyDescent="0.25">
      <c r="A2734" s="3" t="s">
        <v>62</v>
      </c>
      <c r="B2734" s="3" t="str">
        <f>IFERROR(INDEX(Clients[Client_Name],MATCH(Table2[[#This Row],[Client_Code]],Clients[Client_Code],0)),"")</f>
        <v>LO VALLEDOR</v>
      </c>
      <c r="C2734" s="3">
        <v>1054</v>
      </c>
      <c r="D2734" s="3" t="s">
        <v>38</v>
      </c>
      <c r="E2734" s="3">
        <v>10</v>
      </c>
      <c r="F2734" s="12">
        <v>1695695</v>
      </c>
    </row>
    <row r="2735" spans="1:6" x14ac:dyDescent="0.25">
      <c r="A2735" s="3" t="s">
        <v>62</v>
      </c>
      <c r="B2735" s="3" t="str">
        <f>IFERROR(INDEX(Clients[Client_Name],MATCH(Table2[[#This Row],[Client_Code]],Clients[Client_Code],0)),"")</f>
        <v>LO VALLEDOR</v>
      </c>
      <c r="C2735" s="3">
        <v>1054</v>
      </c>
      <c r="D2735" s="3" t="s">
        <v>38</v>
      </c>
      <c r="E2735" s="3">
        <v>10</v>
      </c>
      <c r="F2735" s="12"/>
    </row>
    <row r="2736" spans="1:6" x14ac:dyDescent="0.25">
      <c r="A2736" s="3" t="s">
        <v>62</v>
      </c>
      <c r="B2736" s="3" t="str">
        <f>IFERROR(INDEX(Clients[Client_Name],MATCH(Table2[[#This Row],[Client_Code]],Clients[Client_Code],0)),"")</f>
        <v>LO VALLEDOR</v>
      </c>
      <c r="C2736" s="3">
        <v>1054</v>
      </c>
      <c r="D2736" s="3" t="s">
        <v>38</v>
      </c>
      <c r="E2736" s="3">
        <v>10</v>
      </c>
      <c r="F2736" s="12"/>
    </row>
    <row r="2737" spans="1:6" x14ac:dyDescent="0.25">
      <c r="A2737" s="3" t="s">
        <v>62</v>
      </c>
      <c r="B2737" s="3" t="str">
        <f>IFERROR(INDEX(Clients[Client_Name],MATCH(Table2[[#This Row],[Client_Code]],Clients[Client_Code],0)),"")</f>
        <v>LO VALLEDOR</v>
      </c>
      <c r="C2737" s="3">
        <v>1054</v>
      </c>
      <c r="D2737" s="3" t="s">
        <v>38</v>
      </c>
      <c r="E2737" s="3">
        <v>10</v>
      </c>
      <c r="F2737" s="12"/>
    </row>
    <row r="2738" spans="1:6" x14ac:dyDescent="0.25">
      <c r="A2738" s="3" t="s">
        <v>62</v>
      </c>
      <c r="B2738" s="3" t="str">
        <f>IFERROR(INDEX(Clients[Client_Name],MATCH(Table2[[#This Row],[Client_Code]],Clients[Client_Code],0)),"")</f>
        <v>LO VALLEDOR</v>
      </c>
      <c r="C2738" s="3">
        <v>1054</v>
      </c>
      <c r="D2738" s="3" t="s">
        <v>38</v>
      </c>
      <c r="E2738" s="3">
        <v>10</v>
      </c>
      <c r="F2738" s="12"/>
    </row>
    <row r="2739" spans="1:6" x14ac:dyDescent="0.25">
      <c r="A2739" s="3" t="s">
        <v>62</v>
      </c>
      <c r="B2739" s="3" t="str">
        <f>IFERROR(INDEX(Clients[Client_Name],MATCH(Table2[[#This Row],[Client_Code]],Clients[Client_Code],0)),"")</f>
        <v>LO VALLEDOR</v>
      </c>
      <c r="C2739" s="3">
        <v>1054</v>
      </c>
      <c r="D2739" s="3" t="s">
        <v>149</v>
      </c>
      <c r="E2739" s="3">
        <v>10</v>
      </c>
      <c r="F2739" s="12">
        <v>18268848</v>
      </c>
    </row>
    <row r="2740" spans="1:6" x14ac:dyDescent="0.25">
      <c r="A2740" s="3" t="s">
        <v>62</v>
      </c>
      <c r="B2740" s="3" t="str">
        <f>IFERROR(INDEX(Clients[Client_Name],MATCH(Table2[[#This Row],[Client_Code]],Clients[Client_Code],0)),"")</f>
        <v>LO VALLEDOR</v>
      </c>
      <c r="C2740" s="3">
        <v>1054</v>
      </c>
      <c r="D2740" s="3" t="s">
        <v>148</v>
      </c>
      <c r="E2740" s="3">
        <v>11</v>
      </c>
      <c r="F2740" s="12">
        <v>13495332</v>
      </c>
    </row>
    <row r="2741" spans="1:6" x14ac:dyDescent="0.25">
      <c r="A2741" s="3" t="s">
        <v>62</v>
      </c>
      <c r="B2741" s="3" t="str">
        <f>IFERROR(INDEX(Clients[Client_Name],MATCH(Table2[[#This Row],[Client_Code]],Clients[Client_Code],0)),"")</f>
        <v>LO VALLEDOR</v>
      </c>
      <c r="C2741" s="3">
        <v>1054</v>
      </c>
      <c r="D2741" s="3" t="s">
        <v>37</v>
      </c>
      <c r="E2741" s="3">
        <v>11</v>
      </c>
      <c r="F2741" s="12">
        <v>9781957</v>
      </c>
    </row>
    <row r="2742" spans="1:6" x14ac:dyDescent="0.25">
      <c r="A2742" s="3" t="s">
        <v>62</v>
      </c>
      <c r="B2742" s="3" t="str">
        <f>IFERROR(INDEX(Clients[Client_Name],MATCH(Table2[[#This Row],[Client_Code]],Clients[Client_Code],0)),"")</f>
        <v>LO VALLEDOR</v>
      </c>
      <c r="C2742" s="3">
        <v>1054</v>
      </c>
      <c r="D2742" s="3" t="s">
        <v>38</v>
      </c>
      <c r="E2742" s="3">
        <v>11</v>
      </c>
      <c r="F2742" s="12">
        <v>4009316</v>
      </c>
    </row>
    <row r="2743" spans="1:6" x14ac:dyDescent="0.25">
      <c r="A2743" s="3" t="s">
        <v>62</v>
      </c>
      <c r="B2743" s="3" t="str">
        <f>IFERROR(INDEX(Clients[Client_Name],MATCH(Table2[[#This Row],[Client_Code]],Clients[Client_Code],0)),"")</f>
        <v>LO VALLEDOR</v>
      </c>
      <c r="C2743" s="3">
        <v>1054</v>
      </c>
      <c r="D2743" s="3" t="s">
        <v>149</v>
      </c>
      <c r="E2743" s="3">
        <v>11</v>
      </c>
      <c r="F2743" s="12">
        <v>15768763</v>
      </c>
    </row>
    <row r="2744" spans="1:6" x14ac:dyDescent="0.25">
      <c r="A2744" s="3" t="s">
        <v>62</v>
      </c>
      <c r="B2744" s="3" t="str">
        <f>IFERROR(INDEX(Clients[Client_Name],MATCH(Table2[[#This Row],[Client_Code]],Clients[Client_Code],0)),"")</f>
        <v>LO VALLEDOR</v>
      </c>
      <c r="C2744" s="3">
        <v>1054</v>
      </c>
      <c r="D2744" s="3" t="s">
        <v>148</v>
      </c>
      <c r="E2744" s="3">
        <v>12</v>
      </c>
      <c r="F2744" s="12">
        <v>17833219</v>
      </c>
    </row>
    <row r="2745" spans="1:6" x14ac:dyDescent="0.25">
      <c r="A2745" s="3" t="s">
        <v>62</v>
      </c>
      <c r="B2745" s="3" t="str">
        <f>IFERROR(INDEX(Clients[Client_Name],MATCH(Table2[[#This Row],[Client_Code]],Clients[Client_Code],0)),"")</f>
        <v>LO VALLEDOR</v>
      </c>
      <c r="C2745" s="3">
        <v>1054</v>
      </c>
      <c r="D2745" s="3" t="s">
        <v>37</v>
      </c>
      <c r="E2745" s="3">
        <v>12</v>
      </c>
      <c r="F2745" s="12">
        <v>7651454</v>
      </c>
    </row>
    <row r="2746" spans="1:6" x14ac:dyDescent="0.25">
      <c r="A2746" s="3" t="s">
        <v>62</v>
      </c>
      <c r="B2746" s="3" t="str">
        <f>IFERROR(INDEX(Clients[Client_Name],MATCH(Table2[[#This Row],[Client_Code]],Clients[Client_Code],0)),"")</f>
        <v>LO VALLEDOR</v>
      </c>
      <c r="C2746" s="3">
        <v>1054</v>
      </c>
      <c r="D2746" s="3" t="s">
        <v>38</v>
      </c>
      <c r="E2746" s="3">
        <v>12</v>
      </c>
      <c r="F2746" s="12">
        <v>2106466</v>
      </c>
    </row>
    <row r="2747" spans="1:6" x14ac:dyDescent="0.25">
      <c r="A2747" s="3" t="s">
        <v>62</v>
      </c>
      <c r="B2747" s="3" t="str">
        <f>IFERROR(INDEX(Clients[Client_Name],MATCH(Table2[[#This Row],[Client_Code]],Clients[Client_Code],0)),"")</f>
        <v>LO VALLEDOR</v>
      </c>
      <c r="C2747" s="3">
        <v>1054</v>
      </c>
      <c r="D2747" s="3" t="s">
        <v>149</v>
      </c>
      <c r="E2747" s="3">
        <v>12</v>
      </c>
      <c r="F2747" s="12">
        <v>14954481</v>
      </c>
    </row>
    <row r="2748" spans="1:6" x14ac:dyDescent="0.25">
      <c r="A2748" s="3" t="s">
        <v>62</v>
      </c>
      <c r="B2748" s="3" t="str">
        <f>IFERROR(INDEX(Clients[Client_Name],MATCH(Table2[[#This Row],[Client_Code]],Clients[Client_Code],0)),"")</f>
        <v>COEXCA</v>
      </c>
      <c r="C2748" s="3">
        <v>1086</v>
      </c>
      <c r="D2748" s="3" t="s">
        <v>149</v>
      </c>
      <c r="E2748" s="3">
        <v>5</v>
      </c>
      <c r="F2748" s="12">
        <v>294606</v>
      </c>
    </row>
    <row r="2749" spans="1:6" x14ac:dyDescent="0.25">
      <c r="A2749" s="3" t="s">
        <v>62</v>
      </c>
      <c r="B2749" s="3" t="str">
        <f>IFERROR(INDEX(Clients[Client_Name],MATCH(Table2[[#This Row],[Client_Code]],Clients[Client_Code],0)),"")</f>
        <v>COEXCA</v>
      </c>
      <c r="C2749" s="3">
        <v>1086</v>
      </c>
      <c r="D2749" s="3" t="s">
        <v>38</v>
      </c>
      <c r="E2749" s="3">
        <v>5</v>
      </c>
      <c r="F2749" s="12">
        <v>414208</v>
      </c>
    </row>
    <row r="2750" spans="1:6" x14ac:dyDescent="0.25">
      <c r="A2750" s="3" t="s">
        <v>62</v>
      </c>
      <c r="B2750" s="3" t="str">
        <f>IFERROR(INDEX(Clients[Client_Name],MATCH(Table2[[#This Row],[Client_Code]],Clients[Client_Code],0)),"")</f>
        <v>COEXCA</v>
      </c>
      <c r="C2750" s="3">
        <v>1086</v>
      </c>
      <c r="D2750" s="3" t="s">
        <v>149</v>
      </c>
      <c r="E2750" s="3">
        <v>6</v>
      </c>
      <c r="F2750" s="12">
        <v>338696</v>
      </c>
    </row>
    <row r="2751" spans="1:6" x14ac:dyDescent="0.25">
      <c r="A2751" s="3" t="s">
        <v>62</v>
      </c>
      <c r="B2751" s="3" t="str">
        <f>IFERROR(INDEX(Clients[Client_Name],MATCH(Table2[[#This Row],[Client_Code]],Clients[Client_Code],0)),"")</f>
        <v>COEXCA</v>
      </c>
      <c r="C2751" s="3">
        <v>1086</v>
      </c>
      <c r="D2751" s="3" t="s">
        <v>38</v>
      </c>
      <c r="E2751" s="3">
        <v>6</v>
      </c>
      <c r="F2751" s="12">
        <v>278149</v>
      </c>
    </row>
    <row r="2752" spans="1:6" x14ac:dyDescent="0.25">
      <c r="A2752" s="3" t="s">
        <v>62</v>
      </c>
      <c r="B2752" s="3" t="str">
        <f>IFERROR(INDEX(Clients[Client_Name],MATCH(Table2[[#This Row],[Client_Code]],Clients[Client_Code],0)),"")</f>
        <v>COEXCA</v>
      </c>
      <c r="C2752" s="3">
        <v>1086</v>
      </c>
      <c r="D2752" s="3" t="s">
        <v>149</v>
      </c>
      <c r="E2752" s="3">
        <v>7</v>
      </c>
      <c r="F2752" s="12"/>
    </row>
    <row r="2753" spans="1:6" x14ac:dyDescent="0.25">
      <c r="A2753" s="3" t="s">
        <v>62</v>
      </c>
      <c r="B2753" s="3" t="str">
        <f>IFERROR(INDEX(Clients[Client_Name],MATCH(Table2[[#This Row],[Client_Code]],Clients[Client_Code],0)),"")</f>
        <v>COEXCA</v>
      </c>
      <c r="C2753" s="3">
        <v>1086</v>
      </c>
      <c r="D2753" s="3" t="s">
        <v>38</v>
      </c>
      <c r="E2753" s="3">
        <v>7</v>
      </c>
      <c r="F2753" s="12"/>
    </row>
    <row r="2754" spans="1:6" x14ac:dyDescent="0.25">
      <c r="A2754" s="3" t="s">
        <v>62</v>
      </c>
      <c r="B2754" s="3" t="str">
        <f>IFERROR(INDEX(Clients[Client_Name],MATCH(Table2[[#This Row],[Client_Code]],Clients[Client_Code],0)),"")</f>
        <v>TAK S.A.</v>
      </c>
      <c r="C2754" s="3">
        <v>1051</v>
      </c>
      <c r="D2754" s="3" t="s">
        <v>38</v>
      </c>
      <c r="E2754" s="3">
        <v>4</v>
      </c>
      <c r="F2754" s="12">
        <v>579986</v>
      </c>
    </row>
    <row r="2755" spans="1:6" x14ac:dyDescent="0.25">
      <c r="A2755" s="3" t="s">
        <v>62</v>
      </c>
      <c r="B2755" s="3" t="str">
        <f>IFERROR(INDEX(Clients[Client_Name],MATCH(Table2[[#This Row],[Client_Code]],Clients[Client_Code],0)),"")</f>
        <v>COEXCA</v>
      </c>
      <c r="C2755" s="3">
        <v>1086</v>
      </c>
      <c r="D2755" s="3" t="s">
        <v>37</v>
      </c>
      <c r="E2755" s="3">
        <v>6</v>
      </c>
      <c r="F2755" s="12">
        <v>240170</v>
      </c>
    </row>
    <row r="2756" spans="1:6" x14ac:dyDescent="0.25">
      <c r="A2756" s="3" t="s">
        <v>62</v>
      </c>
      <c r="B2756" s="3" t="str">
        <f>IFERROR(INDEX(Clients[Client_Name],MATCH(Table2[[#This Row],[Client_Code]],Clients[Client_Code],0)),"")</f>
        <v>COEXCA</v>
      </c>
      <c r="C2756" s="3">
        <v>1086</v>
      </c>
      <c r="D2756" s="3" t="s">
        <v>38</v>
      </c>
      <c r="E2756" s="3">
        <v>8</v>
      </c>
      <c r="F2756" s="12"/>
    </row>
    <row r="2757" spans="1:6" x14ac:dyDescent="0.25">
      <c r="A2757" s="3" t="s">
        <v>62</v>
      </c>
      <c r="B2757" s="3" t="str">
        <f>IFERROR(INDEX(Clients[Client_Name],MATCH(Table2[[#This Row],[Client_Code]],Clients[Client_Code],0)),"")</f>
        <v>COEXCA</v>
      </c>
      <c r="C2757" s="3">
        <v>1086</v>
      </c>
      <c r="D2757" s="3" t="s">
        <v>149</v>
      </c>
      <c r="E2757" s="3">
        <v>8</v>
      </c>
      <c r="F2757" s="12"/>
    </row>
    <row r="2758" spans="1:6" x14ac:dyDescent="0.25">
      <c r="A2758" s="3" t="s">
        <v>62</v>
      </c>
      <c r="B2758" s="3" t="str">
        <f>IFERROR(INDEX(Clients[Client_Name],MATCH(Table2[[#This Row],[Client_Code]],Clients[Client_Code],0)),"")</f>
        <v>COEXCA</v>
      </c>
      <c r="C2758" s="3">
        <v>1086</v>
      </c>
      <c r="D2758" s="3" t="s">
        <v>38</v>
      </c>
      <c r="E2758" s="3">
        <v>9</v>
      </c>
      <c r="F2758" s="12"/>
    </row>
    <row r="2759" spans="1:6" x14ac:dyDescent="0.25">
      <c r="A2759" s="3" t="s">
        <v>62</v>
      </c>
      <c r="B2759" s="3" t="str">
        <f>IFERROR(INDEX(Clients[Client_Name],MATCH(Table2[[#This Row],[Client_Code]],Clients[Client_Code],0)),"")</f>
        <v>COEXCA</v>
      </c>
      <c r="C2759" s="3">
        <v>1086</v>
      </c>
      <c r="D2759" s="3" t="s">
        <v>149</v>
      </c>
      <c r="E2759" s="3">
        <v>9</v>
      </c>
      <c r="F2759" s="12"/>
    </row>
    <row r="2760" spans="1:6" x14ac:dyDescent="0.25">
      <c r="A2760" s="3" t="s">
        <v>62</v>
      </c>
      <c r="B2760" s="3" t="str">
        <f>IFERROR(INDEX(Clients[Client_Name],MATCH(Table2[[#This Row],[Client_Code]],Clients[Client_Code],0)),"")</f>
        <v>COEXCA</v>
      </c>
      <c r="C2760" s="3">
        <v>1086</v>
      </c>
      <c r="D2760" s="3" t="s">
        <v>38</v>
      </c>
      <c r="E2760" s="3">
        <v>10</v>
      </c>
      <c r="F2760" s="12"/>
    </row>
    <row r="2761" spans="1:6" x14ac:dyDescent="0.25">
      <c r="A2761" s="3" t="s">
        <v>62</v>
      </c>
      <c r="B2761" s="3" t="str">
        <f>IFERROR(INDEX(Clients[Client_Name],MATCH(Table2[[#This Row],[Client_Code]],Clients[Client_Code],0)),"")</f>
        <v>COEXCA</v>
      </c>
      <c r="C2761" s="3">
        <v>1086</v>
      </c>
      <c r="D2761" s="3" t="s">
        <v>149</v>
      </c>
      <c r="E2761" s="3">
        <v>10</v>
      </c>
      <c r="F2761" s="12"/>
    </row>
    <row r="2762" spans="1:6" x14ac:dyDescent="0.25">
      <c r="A2762" s="3" t="s">
        <v>62</v>
      </c>
      <c r="B2762" s="3" t="str">
        <f>IFERROR(INDEX(Clients[Client_Name],MATCH(Table2[[#This Row],[Client_Code]],Clients[Client_Code],0)),"")</f>
        <v>COEXCA</v>
      </c>
      <c r="C2762" s="3">
        <v>1086</v>
      </c>
      <c r="D2762" s="3" t="s">
        <v>38</v>
      </c>
      <c r="E2762" s="3">
        <v>11</v>
      </c>
      <c r="F2762" s="12"/>
    </row>
    <row r="2763" spans="1:6" x14ac:dyDescent="0.25">
      <c r="A2763" s="3" t="s">
        <v>62</v>
      </c>
      <c r="B2763" s="3" t="str">
        <f>IFERROR(INDEX(Clients[Client_Name],MATCH(Table2[[#This Row],[Client_Code]],Clients[Client_Code],0)),"")</f>
        <v>COEXCA</v>
      </c>
      <c r="C2763" s="3">
        <v>1086</v>
      </c>
      <c r="D2763" s="3" t="s">
        <v>149</v>
      </c>
      <c r="E2763" s="3">
        <v>11</v>
      </c>
      <c r="F2763" s="12"/>
    </row>
    <row r="2764" spans="1:6" x14ac:dyDescent="0.25">
      <c r="A2764" s="3" t="s">
        <v>62</v>
      </c>
      <c r="B2764" s="3" t="str">
        <f>IFERROR(INDEX(Clients[Client_Name],MATCH(Table2[[#This Row],[Client_Code]],Clients[Client_Code],0)),"")</f>
        <v>COEXCA</v>
      </c>
      <c r="C2764" s="3">
        <v>1086</v>
      </c>
      <c r="D2764" s="3" t="s">
        <v>38</v>
      </c>
      <c r="E2764" s="3">
        <v>12</v>
      </c>
      <c r="F2764" s="12"/>
    </row>
    <row r="2765" spans="1:6" x14ac:dyDescent="0.25">
      <c r="A2765" s="3" t="s">
        <v>62</v>
      </c>
      <c r="B2765" s="3" t="str">
        <f>IFERROR(INDEX(Clients[Client_Name],MATCH(Table2[[#This Row],[Client_Code]],Clients[Client_Code],0)),"")</f>
        <v>COEXCA</v>
      </c>
      <c r="C2765" s="3">
        <v>1086</v>
      </c>
      <c r="D2765" s="3" t="s">
        <v>149</v>
      </c>
      <c r="E2765" s="3">
        <v>12</v>
      </c>
      <c r="F2765" s="12"/>
    </row>
    <row r="2766" spans="1:6" x14ac:dyDescent="0.25">
      <c r="A2766" s="3" t="s">
        <v>62</v>
      </c>
      <c r="B2766" s="3" t="str">
        <f>IFERROR(INDEX(Clients[Client_Name],MATCH(Table2[[#This Row],[Client_Code]],Clients[Client_Code],0)),"")</f>
        <v>COMERCIAL MAXAGRO</v>
      </c>
      <c r="C2766" s="3">
        <v>1012</v>
      </c>
      <c r="D2766" s="3" t="s">
        <v>38</v>
      </c>
      <c r="E2766" s="3">
        <v>4</v>
      </c>
      <c r="F2766" s="12">
        <v>1200000</v>
      </c>
    </row>
    <row r="2767" spans="1:6" x14ac:dyDescent="0.25">
      <c r="A2767" s="3" t="s">
        <v>62</v>
      </c>
      <c r="B2767" s="3" t="str">
        <f>IFERROR(INDEX(Clients[Client_Name],MATCH(Table2[[#This Row],[Client_Code]],Clients[Client_Code],0)),"")</f>
        <v>COMERCIAL MAXAGRO</v>
      </c>
      <c r="C2767" s="3">
        <v>1012</v>
      </c>
      <c r="D2767" s="3" t="s">
        <v>38</v>
      </c>
      <c r="E2767" s="3">
        <v>4</v>
      </c>
      <c r="F2767" s="12">
        <v>1038751</v>
      </c>
    </row>
    <row r="2768" spans="1:6" x14ac:dyDescent="0.25">
      <c r="A2768" s="3" t="s">
        <v>62</v>
      </c>
      <c r="B2768" s="3" t="str">
        <f>IFERROR(INDEX(Clients[Client_Name],MATCH(Table2[[#This Row],[Client_Code]],Clients[Client_Code],0)),"")</f>
        <v>COMERCIAL MAXAGRO</v>
      </c>
      <c r="C2768" s="3">
        <v>1012</v>
      </c>
      <c r="D2768" s="3" t="s">
        <v>38</v>
      </c>
      <c r="E2768" s="3">
        <v>4</v>
      </c>
      <c r="F2768" s="12">
        <v>26017</v>
      </c>
    </row>
    <row r="2769" spans="1:6" x14ac:dyDescent="0.25">
      <c r="A2769" s="3" t="s">
        <v>62</v>
      </c>
      <c r="B2769" s="3" t="str">
        <f>IFERROR(INDEX(Clients[Client_Name],MATCH(Table2[[#This Row],[Client_Code]],Clients[Client_Code],0)),"")</f>
        <v>COMERCIAL MAXAGRO</v>
      </c>
      <c r="C2769" s="3">
        <v>1012</v>
      </c>
      <c r="D2769" s="3" t="s">
        <v>38</v>
      </c>
      <c r="E2769" s="3">
        <v>4</v>
      </c>
      <c r="F2769" s="12">
        <v>556297</v>
      </c>
    </row>
    <row r="2770" spans="1:6" x14ac:dyDescent="0.25">
      <c r="A2770" s="3" t="s">
        <v>62</v>
      </c>
      <c r="B2770" s="3" t="str">
        <f>IFERROR(INDEX(Clients[Client_Name],MATCH(Table2[[#This Row],[Client_Code]],Clients[Client_Code],0)),"")</f>
        <v>COMERCIAL MAXAGRO</v>
      </c>
      <c r="C2770" s="3">
        <v>1012</v>
      </c>
      <c r="D2770" s="3" t="s">
        <v>38</v>
      </c>
      <c r="E2770" s="3">
        <v>4</v>
      </c>
      <c r="F2770" s="12">
        <v>479991</v>
      </c>
    </row>
    <row r="2771" spans="1:6" x14ac:dyDescent="0.25">
      <c r="A2771" s="3" t="s">
        <v>62</v>
      </c>
      <c r="B2771" s="3" t="str">
        <f>IFERROR(INDEX(Clients[Client_Name],MATCH(Table2[[#This Row],[Client_Code]],Clients[Client_Code],0)),"")</f>
        <v>COMERCIAL MAXAGRO</v>
      </c>
      <c r="C2771" s="3">
        <v>1012</v>
      </c>
      <c r="D2771" s="3" t="s">
        <v>37</v>
      </c>
      <c r="E2771" s="3">
        <v>4</v>
      </c>
      <c r="F2771" s="12">
        <v>2803650</v>
      </c>
    </row>
    <row r="2772" spans="1:6" x14ac:dyDescent="0.25">
      <c r="A2772" s="3" t="s">
        <v>62</v>
      </c>
      <c r="B2772" s="3" t="str">
        <f>IFERROR(INDEX(Clients[Client_Name],MATCH(Table2[[#This Row],[Client_Code]],Clients[Client_Code],0)),"")</f>
        <v>COMERCIAL MAXAGRO</v>
      </c>
      <c r="C2772" s="3">
        <v>1012</v>
      </c>
      <c r="D2772" s="3" t="s">
        <v>149</v>
      </c>
      <c r="E2772" s="3">
        <v>4</v>
      </c>
      <c r="F2772" s="12">
        <v>19944723</v>
      </c>
    </row>
    <row r="2773" spans="1:6" x14ac:dyDescent="0.25">
      <c r="A2773" s="3" t="s">
        <v>62</v>
      </c>
      <c r="B2773" s="3" t="str">
        <f>IFERROR(INDEX(Clients[Client_Name],MATCH(Table2[[#This Row],[Client_Code]],Clients[Client_Code],0)),"")</f>
        <v>COMERCIAL MAXAGRO</v>
      </c>
      <c r="C2773" s="3">
        <v>1012</v>
      </c>
      <c r="D2773" s="3" t="s">
        <v>37</v>
      </c>
      <c r="E2773" s="3">
        <v>4</v>
      </c>
      <c r="F2773" s="12">
        <v>5717058</v>
      </c>
    </row>
    <row r="2774" spans="1:6" x14ac:dyDescent="0.25">
      <c r="A2774" s="3" t="s">
        <v>62</v>
      </c>
      <c r="B2774" s="3" t="str">
        <f>IFERROR(INDEX(Clients[Client_Name],MATCH(Table2[[#This Row],[Client_Code]],Clients[Client_Code],0)),"")</f>
        <v>COMERCIAL MAXAGRO</v>
      </c>
      <c r="C2774" s="3">
        <v>1012</v>
      </c>
      <c r="D2774" s="3" t="s">
        <v>37</v>
      </c>
      <c r="E2774" s="3">
        <v>4</v>
      </c>
      <c r="F2774" s="12">
        <v>1148420</v>
      </c>
    </row>
    <row r="2775" spans="1:6" x14ac:dyDescent="0.25">
      <c r="A2775" s="3" t="s">
        <v>62</v>
      </c>
      <c r="B2775" s="3" t="str">
        <f>IFERROR(INDEX(Clients[Client_Name],MATCH(Table2[[#This Row],[Client_Code]],Clients[Client_Code],0)),"")</f>
        <v>COMERCIAL MAXAGRO</v>
      </c>
      <c r="C2775" s="3">
        <v>1012</v>
      </c>
      <c r="D2775" s="3" t="s">
        <v>37</v>
      </c>
      <c r="E2775" s="3">
        <v>4</v>
      </c>
      <c r="F2775" s="12">
        <v>749904</v>
      </c>
    </row>
    <row r="2776" spans="1:6" x14ac:dyDescent="0.25">
      <c r="A2776" s="3" t="s">
        <v>62</v>
      </c>
      <c r="B2776" s="3" t="str">
        <f>IFERROR(INDEX(Clients[Client_Name],MATCH(Table2[[#This Row],[Client_Code]],Clients[Client_Code],0)),"")</f>
        <v>COMERCIAL MAXAGRO</v>
      </c>
      <c r="C2776" s="3">
        <v>1012</v>
      </c>
      <c r="D2776" s="3" t="s">
        <v>37</v>
      </c>
      <c r="E2776" s="3">
        <v>4</v>
      </c>
      <c r="F2776" s="12">
        <v>1028904</v>
      </c>
    </row>
    <row r="2777" spans="1:6" x14ac:dyDescent="0.25">
      <c r="A2777" s="3" t="s">
        <v>62</v>
      </c>
      <c r="B2777" s="3" t="str">
        <f>IFERROR(INDEX(Clients[Client_Name],MATCH(Table2[[#This Row],[Client_Code]],Clients[Client_Code],0)),"")</f>
        <v>COMERCIAL MAXAGRO</v>
      </c>
      <c r="C2777" s="3">
        <v>1012</v>
      </c>
      <c r="D2777" s="3" t="s">
        <v>38</v>
      </c>
      <c r="E2777" s="3">
        <v>4</v>
      </c>
      <c r="F2777" s="12">
        <v>177791</v>
      </c>
    </row>
    <row r="2778" spans="1:6" x14ac:dyDescent="0.25">
      <c r="A2778" s="3" t="s">
        <v>62</v>
      </c>
      <c r="B2778" s="3" t="str">
        <f>IFERROR(INDEX(Clients[Client_Name],MATCH(Table2[[#This Row],[Client_Code]],Clients[Client_Code],0)),"")</f>
        <v>COMERCIAL MAXAGRO</v>
      </c>
      <c r="C2778" s="3">
        <v>1012</v>
      </c>
      <c r="D2778" s="3" t="s">
        <v>148</v>
      </c>
      <c r="E2778" s="3">
        <v>4</v>
      </c>
      <c r="F2778" s="12">
        <v>26604788</v>
      </c>
    </row>
    <row r="2779" spans="1:6" x14ac:dyDescent="0.25">
      <c r="A2779" s="3" t="s">
        <v>62</v>
      </c>
      <c r="B2779" s="3" t="str">
        <f>IFERROR(INDEX(Clients[Client_Name],MATCH(Table2[[#This Row],[Client_Code]],Clients[Client_Code],0)),"")</f>
        <v>COMERCIAL MAXAGRO</v>
      </c>
      <c r="C2779" s="3">
        <v>1012</v>
      </c>
      <c r="D2779" s="3" t="s">
        <v>37</v>
      </c>
      <c r="E2779" s="3">
        <v>4</v>
      </c>
      <c r="F2779" s="12">
        <v>2110729</v>
      </c>
    </row>
    <row r="2780" spans="1:6" x14ac:dyDescent="0.25">
      <c r="A2780" s="3" t="s">
        <v>62</v>
      </c>
      <c r="B2780" s="3" t="str">
        <f>IFERROR(INDEX(Clients[Client_Name],MATCH(Table2[[#This Row],[Client_Code]],Clients[Client_Code],0)),"")</f>
        <v>COMERCIAL MAXAGRO</v>
      </c>
      <c r="C2780" s="3">
        <v>1012</v>
      </c>
      <c r="D2780" s="3" t="s">
        <v>148</v>
      </c>
      <c r="E2780" s="3">
        <v>4</v>
      </c>
      <c r="F2780" s="12">
        <v>1658430</v>
      </c>
    </row>
    <row r="2781" spans="1:6" x14ac:dyDescent="0.25">
      <c r="A2781" s="3" t="s">
        <v>62</v>
      </c>
      <c r="B2781" s="3" t="str">
        <f>IFERROR(INDEX(Clients[Client_Name],MATCH(Table2[[#This Row],[Client_Code]],Clients[Client_Code],0)),"")</f>
        <v>COMERCIAL MAXAGRO</v>
      </c>
      <c r="C2781" s="3">
        <v>1012</v>
      </c>
      <c r="D2781" s="3" t="s">
        <v>148</v>
      </c>
      <c r="E2781" s="3">
        <v>4</v>
      </c>
      <c r="F2781" s="12">
        <v>1658430</v>
      </c>
    </row>
    <row r="2782" spans="1:6" x14ac:dyDescent="0.25">
      <c r="A2782" s="3" t="s">
        <v>62</v>
      </c>
      <c r="B2782" s="3" t="str">
        <f>IFERROR(INDEX(Clients[Client_Name],MATCH(Table2[[#This Row],[Client_Code]],Clients[Client_Code],0)),"")</f>
        <v>COMERCIAL MAXAGRO</v>
      </c>
      <c r="C2782" s="3">
        <v>1012</v>
      </c>
      <c r="D2782" s="3" t="s">
        <v>37</v>
      </c>
      <c r="E2782" s="3">
        <v>4</v>
      </c>
      <c r="F2782" s="12">
        <v>52799</v>
      </c>
    </row>
    <row r="2783" spans="1:6" x14ac:dyDescent="0.25">
      <c r="A2783" s="3" t="s">
        <v>62</v>
      </c>
      <c r="B2783" s="3" t="str">
        <f>IFERROR(INDEX(Clients[Client_Name],MATCH(Table2[[#This Row],[Client_Code]],Clients[Client_Code],0)),"")</f>
        <v>COMERCIAL MAXAGRO</v>
      </c>
      <c r="C2783" s="3">
        <v>1012</v>
      </c>
      <c r="D2783" s="3" t="s">
        <v>37</v>
      </c>
      <c r="E2783" s="3">
        <v>4</v>
      </c>
      <c r="F2783" s="12">
        <v>33023</v>
      </c>
    </row>
    <row r="2784" spans="1:6" x14ac:dyDescent="0.25">
      <c r="A2784" s="3" t="s">
        <v>62</v>
      </c>
      <c r="B2784" s="3" t="str">
        <f>IFERROR(INDEX(Clients[Client_Name],MATCH(Table2[[#This Row],[Client_Code]],Clients[Client_Code],0)),"")</f>
        <v>COMERCIAL MAXAGRO</v>
      </c>
      <c r="C2784" s="3">
        <v>1012</v>
      </c>
      <c r="D2784" s="3" t="s">
        <v>37</v>
      </c>
      <c r="E2784" s="3">
        <v>4</v>
      </c>
      <c r="F2784" s="12">
        <v>45215</v>
      </c>
    </row>
    <row r="2785" spans="1:6" x14ac:dyDescent="0.25">
      <c r="A2785" s="3" t="s">
        <v>62</v>
      </c>
      <c r="B2785" s="3" t="str">
        <f>IFERROR(INDEX(Clients[Client_Name],MATCH(Table2[[#This Row],[Client_Code]],Clients[Client_Code],0)),"")</f>
        <v>COMERCIAL MAXAGRO</v>
      </c>
      <c r="C2785" s="3">
        <v>1012</v>
      </c>
      <c r="D2785" s="3" t="s">
        <v>38</v>
      </c>
      <c r="E2785" s="3">
        <v>4</v>
      </c>
      <c r="F2785" s="12">
        <v>21327</v>
      </c>
    </row>
    <row r="2786" spans="1:6" x14ac:dyDescent="0.25">
      <c r="A2786" s="3" t="s">
        <v>62</v>
      </c>
      <c r="B2786" s="3" t="str">
        <f>IFERROR(INDEX(Clients[Client_Name],MATCH(Table2[[#This Row],[Client_Code]],Clients[Client_Code],0)),"")</f>
        <v>COMERCIAL MAXAGRO</v>
      </c>
      <c r="C2786" s="3">
        <v>1012</v>
      </c>
      <c r="D2786" s="3" t="s">
        <v>38</v>
      </c>
      <c r="E2786" s="3">
        <v>4</v>
      </c>
      <c r="F2786" s="12">
        <v>1886091</v>
      </c>
    </row>
    <row r="2787" spans="1:6" x14ac:dyDescent="0.25">
      <c r="A2787" s="3" t="s">
        <v>62</v>
      </c>
      <c r="B2787" s="3" t="str">
        <f>IFERROR(INDEX(Clients[Client_Name],MATCH(Table2[[#This Row],[Client_Code]],Clients[Client_Code],0)),"")</f>
        <v>COMERCIAL MAXAGRO</v>
      </c>
      <c r="C2787" s="3">
        <v>1012</v>
      </c>
      <c r="D2787" s="3" t="s">
        <v>38</v>
      </c>
      <c r="E2787" s="3">
        <v>4</v>
      </c>
      <c r="F2787" s="12">
        <v>990458</v>
      </c>
    </row>
    <row r="2788" spans="1:6" x14ac:dyDescent="0.25">
      <c r="A2788" s="3" t="s">
        <v>62</v>
      </c>
      <c r="B2788" s="3" t="str">
        <f>IFERROR(INDEX(Clients[Client_Name],MATCH(Table2[[#This Row],[Client_Code]],Clients[Client_Code],0)),"")</f>
        <v>COMERCIAL MAXAGRO</v>
      </c>
      <c r="C2788" s="3">
        <v>1012</v>
      </c>
      <c r="D2788" s="3" t="s">
        <v>38</v>
      </c>
      <c r="E2788" s="3">
        <v>1</v>
      </c>
      <c r="F2788" s="12">
        <v>1105000</v>
      </c>
    </row>
    <row r="2789" spans="1:6" x14ac:dyDescent="0.25">
      <c r="A2789" s="3" t="s">
        <v>62</v>
      </c>
      <c r="B2789" s="3" t="str">
        <f>IFERROR(INDEX(Clients[Client_Name],MATCH(Table2[[#This Row],[Client_Code]],Clients[Client_Code],0)),"")</f>
        <v>COMERCIAL MAXAGRO</v>
      </c>
      <c r="C2789" s="3">
        <v>1012</v>
      </c>
      <c r="D2789" s="3" t="s">
        <v>38</v>
      </c>
      <c r="E2789" s="3">
        <v>1</v>
      </c>
      <c r="F2789" s="12">
        <v>1038750</v>
      </c>
    </row>
    <row r="2790" spans="1:6" x14ac:dyDescent="0.25">
      <c r="A2790" s="3" t="s">
        <v>62</v>
      </c>
      <c r="B2790" s="3" t="str">
        <f>IFERROR(INDEX(Clients[Client_Name],MATCH(Table2[[#This Row],[Client_Code]],Clients[Client_Code],0)),"")</f>
        <v>COMERCIAL MAXAGRO</v>
      </c>
      <c r="C2790" s="3">
        <v>1012</v>
      </c>
      <c r="D2790" s="3" t="s">
        <v>38</v>
      </c>
      <c r="E2790" s="3">
        <v>1</v>
      </c>
      <c r="F2790" s="12">
        <v>78052</v>
      </c>
    </row>
    <row r="2791" spans="1:6" x14ac:dyDescent="0.25">
      <c r="A2791" s="3" t="s">
        <v>62</v>
      </c>
      <c r="B2791" s="3" t="str">
        <f>IFERROR(INDEX(Clients[Client_Name],MATCH(Table2[[#This Row],[Client_Code]],Clients[Client_Code],0)),"")</f>
        <v>COMERCIAL MAXAGRO</v>
      </c>
      <c r="C2791" s="3">
        <v>1012</v>
      </c>
      <c r="D2791" s="3" t="s">
        <v>38</v>
      </c>
      <c r="E2791" s="3">
        <v>1</v>
      </c>
      <c r="F2791" s="12">
        <v>498452</v>
      </c>
    </row>
    <row r="2792" spans="1:6" x14ac:dyDescent="0.25">
      <c r="A2792" s="3" t="s">
        <v>62</v>
      </c>
      <c r="B2792" s="3" t="str">
        <f>IFERROR(INDEX(Clients[Client_Name],MATCH(Table2[[#This Row],[Client_Code]],Clients[Client_Code],0)),"")</f>
        <v>COMERCIAL MAXAGRO</v>
      </c>
      <c r="C2792" s="3">
        <v>1012</v>
      </c>
      <c r="D2792" s="3" t="s">
        <v>37</v>
      </c>
      <c r="E2792" s="3">
        <v>1</v>
      </c>
      <c r="F2792" s="12">
        <v>2087110</v>
      </c>
    </row>
    <row r="2793" spans="1:6" x14ac:dyDescent="0.25">
      <c r="A2793" s="3" t="s">
        <v>62</v>
      </c>
      <c r="B2793" s="3" t="str">
        <f>IFERROR(INDEX(Clients[Client_Name],MATCH(Table2[[#This Row],[Client_Code]],Clients[Client_Code],0)),"")</f>
        <v>COMERCIAL MAXAGRO</v>
      </c>
      <c r="C2793" s="3">
        <v>1012</v>
      </c>
      <c r="D2793" s="3" t="s">
        <v>149</v>
      </c>
      <c r="E2793" s="3">
        <v>1</v>
      </c>
      <c r="F2793" s="12">
        <v>16915906</v>
      </c>
    </row>
    <row r="2794" spans="1:6" x14ac:dyDescent="0.25">
      <c r="A2794" s="3" t="s">
        <v>62</v>
      </c>
      <c r="B2794" s="3" t="str">
        <f>IFERROR(INDEX(Clients[Client_Name],MATCH(Table2[[#This Row],[Client_Code]],Clients[Client_Code],0)),"")</f>
        <v>COMERCIAL MAXAGRO</v>
      </c>
      <c r="C2794" s="3">
        <v>1012</v>
      </c>
      <c r="D2794" s="3" t="s">
        <v>37</v>
      </c>
      <c r="E2794" s="3">
        <v>1</v>
      </c>
      <c r="F2794" s="12">
        <v>6843928</v>
      </c>
    </row>
    <row r="2795" spans="1:6" x14ac:dyDescent="0.25">
      <c r="A2795" s="3" t="s">
        <v>62</v>
      </c>
      <c r="B2795" s="3" t="str">
        <f>IFERROR(INDEX(Clients[Client_Name],MATCH(Table2[[#This Row],[Client_Code]],Clients[Client_Code],0)),"")</f>
        <v>COMERCIAL MAXAGRO</v>
      </c>
      <c r="C2795" s="3">
        <v>1012</v>
      </c>
      <c r="D2795" s="3" t="s">
        <v>37</v>
      </c>
      <c r="E2795" s="3">
        <v>1</v>
      </c>
      <c r="F2795" s="12">
        <v>1231747</v>
      </c>
    </row>
    <row r="2796" spans="1:6" x14ac:dyDescent="0.25">
      <c r="A2796" s="3" t="s">
        <v>62</v>
      </c>
      <c r="B2796" s="3" t="str">
        <f>IFERROR(INDEX(Clients[Client_Name],MATCH(Table2[[#This Row],[Client_Code]],Clients[Client_Code],0)),"")</f>
        <v>COMERCIAL MAXAGRO</v>
      </c>
      <c r="C2796" s="3">
        <v>1012</v>
      </c>
      <c r="D2796" s="3" t="s">
        <v>37</v>
      </c>
      <c r="E2796" s="3">
        <v>1</v>
      </c>
      <c r="F2796" s="12">
        <v>798062</v>
      </c>
    </row>
    <row r="2797" spans="1:6" x14ac:dyDescent="0.25">
      <c r="A2797" s="3" t="s">
        <v>62</v>
      </c>
      <c r="B2797" s="3" t="str">
        <f>IFERROR(INDEX(Clients[Client_Name],MATCH(Table2[[#This Row],[Client_Code]],Clients[Client_Code],0)),"")</f>
        <v>COMERCIAL MAXAGRO</v>
      </c>
      <c r="C2797" s="3">
        <v>1012</v>
      </c>
      <c r="D2797" s="3" t="s">
        <v>37</v>
      </c>
      <c r="E2797" s="3">
        <v>1</v>
      </c>
      <c r="F2797" s="12">
        <v>1083057</v>
      </c>
    </row>
    <row r="2798" spans="1:6" x14ac:dyDescent="0.25">
      <c r="A2798" s="3" t="s">
        <v>62</v>
      </c>
      <c r="B2798" s="3" t="str">
        <f>IFERROR(INDEX(Clients[Client_Name],MATCH(Table2[[#This Row],[Client_Code]],Clients[Client_Code],0)),"")</f>
        <v>COMERCIAL MAXAGRO</v>
      </c>
      <c r="C2798" s="3">
        <v>1012</v>
      </c>
      <c r="D2798" s="3" t="s">
        <v>38</v>
      </c>
      <c r="E2798" s="3">
        <v>1</v>
      </c>
      <c r="F2798" s="12">
        <v>177792</v>
      </c>
    </row>
    <row r="2799" spans="1:6" x14ac:dyDescent="0.25">
      <c r="A2799" s="3" t="s">
        <v>62</v>
      </c>
      <c r="B2799" s="3" t="str">
        <f>IFERROR(INDEX(Clients[Client_Name],MATCH(Table2[[#This Row],[Client_Code]],Clients[Client_Code],0)),"")</f>
        <v>COMERCIAL MAXAGRO</v>
      </c>
      <c r="C2799" s="3">
        <v>1012</v>
      </c>
      <c r="D2799" s="3" t="s">
        <v>148</v>
      </c>
      <c r="E2799" s="3">
        <v>1</v>
      </c>
      <c r="F2799" s="12">
        <v>27628383</v>
      </c>
    </row>
    <row r="2800" spans="1:6" x14ac:dyDescent="0.25">
      <c r="A2800" s="3" t="s">
        <v>62</v>
      </c>
      <c r="B2800" s="3" t="str">
        <f>IFERROR(INDEX(Clients[Client_Name],MATCH(Table2[[#This Row],[Client_Code]],Clients[Client_Code],0)),"")</f>
        <v>COMERCIAL MAXAGRO</v>
      </c>
      <c r="C2800" s="3">
        <v>1012</v>
      </c>
      <c r="D2800" s="3" t="s">
        <v>37</v>
      </c>
      <c r="E2800" s="3">
        <v>1</v>
      </c>
      <c r="F2800" s="12">
        <v>2196881</v>
      </c>
    </row>
    <row r="2801" spans="1:6" x14ac:dyDescent="0.25">
      <c r="A2801" s="3" t="s">
        <v>62</v>
      </c>
      <c r="B2801" s="3" t="str">
        <f>IFERROR(INDEX(Clients[Client_Name],MATCH(Table2[[#This Row],[Client_Code]],Clients[Client_Code],0)),"")</f>
        <v>COMERCIAL MAXAGRO</v>
      </c>
      <c r="C2801" s="3">
        <v>1012</v>
      </c>
      <c r="D2801" s="3" t="s">
        <v>148</v>
      </c>
      <c r="E2801" s="3">
        <v>1</v>
      </c>
      <c r="F2801" s="12">
        <v>1695660</v>
      </c>
    </row>
    <row r="2802" spans="1:6" x14ac:dyDescent="0.25">
      <c r="A2802" s="3" t="s">
        <v>62</v>
      </c>
      <c r="B2802" s="3" t="str">
        <f>IFERROR(INDEX(Clients[Client_Name],MATCH(Table2[[#This Row],[Client_Code]],Clients[Client_Code],0)),"")</f>
        <v>COMERCIAL MAXAGRO</v>
      </c>
      <c r="C2802" s="3">
        <v>1012</v>
      </c>
      <c r="D2802" s="3" t="s">
        <v>148</v>
      </c>
      <c r="E2802" s="3">
        <v>1</v>
      </c>
      <c r="F2802" s="12">
        <v>1695660</v>
      </c>
    </row>
    <row r="2803" spans="1:6" x14ac:dyDescent="0.25">
      <c r="A2803" s="3" t="s">
        <v>62</v>
      </c>
      <c r="B2803" s="3" t="str">
        <f>IFERROR(INDEX(Clients[Client_Name],MATCH(Table2[[#This Row],[Client_Code]],Clients[Client_Code],0)),"")</f>
        <v>COMERCIAL MAXAGRO</v>
      </c>
      <c r="C2803" s="3">
        <v>1012</v>
      </c>
      <c r="D2803" s="3" t="s">
        <v>37</v>
      </c>
      <c r="E2803" s="3">
        <v>1</v>
      </c>
      <c r="F2803" s="12">
        <v>36553</v>
      </c>
    </row>
    <row r="2804" spans="1:6" x14ac:dyDescent="0.25">
      <c r="A2804" s="3" t="s">
        <v>62</v>
      </c>
      <c r="B2804" s="3" t="str">
        <f>IFERROR(INDEX(Clients[Client_Name],MATCH(Table2[[#This Row],[Client_Code]],Clients[Client_Code],0)),"")</f>
        <v>COMERCIAL MAXAGRO</v>
      </c>
      <c r="C2804" s="3">
        <v>1012</v>
      </c>
      <c r="D2804" s="3" t="s">
        <v>37</v>
      </c>
      <c r="E2804" s="3">
        <v>1</v>
      </c>
      <c r="F2804" s="12">
        <v>24768</v>
      </c>
    </row>
    <row r="2805" spans="1:6" x14ac:dyDescent="0.25">
      <c r="A2805" s="3" t="s">
        <v>62</v>
      </c>
      <c r="B2805" s="3" t="str">
        <f>IFERROR(INDEX(Clients[Client_Name],MATCH(Table2[[#This Row],[Client_Code]],Clients[Client_Code],0)),"")</f>
        <v>COMERCIAL MAXAGRO</v>
      </c>
      <c r="C2805" s="3">
        <v>1012</v>
      </c>
      <c r="D2805" s="3" t="s">
        <v>38</v>
      </c>
      <c r="E2805" s="3">
        <v>1</v>
      </c>
      <c r="F2805" s="12">
        <v>212716</v>
      </c>
    </row>
    <row r="2806" spans="1:6" x14ac:dyDescent="0.25">
      <c r="A2806" s="3" t="s">
        <v>62</v>
      </c>
      <c r="B2806" s="3" t="str">
        <f>IFERROR(INDEX(Clients[Client_Name],MATCH(Table2[[#This Row],[Client_Code]],Clients[Client_Code],0)),"")</f>
        <v>NUTRISCO CHILE</v>
      </c>
      <c r="C2806" s="3">
        <v>1019</v>
      </c>
      <c r="D2806" s="3" t="s">
        <v>149</v>
      </c>
      <c r="E2806" s="3">
        <v>5</v>
      </c>
      <c r="F2806" s="12">
        <v>4161048</v>
      </c>
    </row>
    <row r="2807" spans="1:6" x14ac:dyDescent="0.25">
      <c r="A2807" s="3" t="s">
        <v>62</v>
      </c>
      <c r="B2807" s="3" t="str">
        <f>IFERROR(INDEX(Clients[Client_Name],MATCH(Table2[[#This Row],[Client_Code]],Clients[Client_Code],0)),"")</f>
        <v>NUTRISCO CHILE</v>
      </c>
      <c r="C2807" s="3">
        <v>1019</v>
      </c>
      <c r="D2807" s="3" t="s">
        <v>149</v>
      </c>
      <c r="E2807" s="3">
        <v>5</v>
      </c>
      <c r="F2807" s="12">
        <v>28660449</v>
      </c>
    </row>
    <row r="2808" spans="1:6" x14ac:dyDescent="0.25">
      <c r="A2808" s="3" t="s">
        <v>62</v>
      </c>
      <c r="B2808" s="3" t="str">
        <f>IFERROR(INDEX(Clients[Client_Name],MATCH(Table2[[#This Row],[Client_Code]],Clients[Client_Code],0)),"")</f>
        <v>NUTRISCO CHILE</v>
      </c>
      <c r="C2808" s="3">
        <v>1019</v>
      </c>
      <c r="D2808" s="3" t="s">
        <v>37</v>
      </c>
      <c r="E2808" s="3">
        <v>5</v>
      </c>
      <c r="F2808" s="12">
        <v>1238290</v>
      </c>
    </row>
    <row r="2809" spans="1:6" x14ac:dyDescent="0.25">
      <c r="A2809" s="3" t="s">
        <v>62</v>
      </c>
      <c r="B2809" s="3" t="str">
        <f>IFERROR(INDEX(Clients[Client_Name],MATCH(Table2[[#This Row],[Client_Code]],Clients[Client_Code],0)),"")</f>
        <v>NUTRISCO CHILE</v>
      </c>
      <c r="C2809" s="3">
        <v>1019</v>
      </c>
      <c r="D2809" s="3" t="s">
        <v>38</v>
      </c>
      <c r="E2809" s="3">
        <v>5</v>
      </c>
      <c r="F2809" s="12">
        <v>3107684</v>
      </c>
    </row>
    <row r="2810" spans="1:6" x14ac:dyDescent="0.25">
      <c r="A2810" s="3" t="s">
        <v>62</v>
      </c>
      <c r="B2810" s="3" t="str">
        <f>IFERROR(INDEX(Clients[Client_Name],MATCH(Table2[[#This Row],[Client_Code]],Clients[Client_Code],0)),"")</f>
        <v>NUTRISCO CHILE</v>
      </c>
      <c r="C2810" s="3">
        <v>1019</v>
      </c>
      <c r="D2810" s="3" t="s">
        <v>38</v>
      </c>
      <c r="E2810" s="3">
        <v>5</v>
      </c>
      <c r="F2810" s="12">
        <v>133340</v>
      </c>
    </row>
    <row r="2811" spans="1:6" x14ac:dyDescent="0.25">
      <c r="A2811" s="3" t="s">
        <v>62</v>
      </c>
      <c r="B2811" s="3" t="str">
        <f>IFERROR(INDEX(Clients[Client_Name],MATCH(Table2[[#This Row],[Client_Code]],Clients[Client_Code],0)),"")</f>
        <v>NUTRISCO CHILE</v>
      </c>
      <c r="C2811" s="3">
        <v>1019</v>
      </c>
      <c r="D2811" s="3" t="s">
        <v>37</v>
      </c>
      <c r="E2811" s="3">
        <v>5</v>
      </c>
      <c r="F2811" s="12">
        <v>84534</v>
      </c>
    </row>
    <row r="2812" spans="1:6" x14ac:dyDescent="0.25">
      <c r="A2812" s="3" t="s">
        <v>62</v>
      </c>
      <c r="B2812" s="3" t="str">
        <f>IFERROR(INDEX(Clients[Client_Name],MATCH(Table2[[#This Row],[Client_Code]],Clients[Client_Code],0)),"")</f>
        <v>Otro</v>
      </c>
      <c r="C2812" s="3">
        <v>1071</v>
      </c>
      <c r="D2812" s="3" t="s">
        <v>38</v>
      </c>
      <c r="E2812" s="3">
        <v>1</v>
      </c>
      <c r="F2812" s="12">
        <v>-80132</v>
      </c>
    </row>
    <row r="2813" spans="1:6" x14ac:dyDescent="0.25">
      <c r="A2813" s="3" t="s">
        <v>62</v>
      </c>
      <c r="B2813" s="3" t="str">
        <f>IFERROR(INDEX(Clients[Client_Name],MATCH(Table2[[#This Row],[Client_Code]],Clients[Client_Code],0)),"")</f>
        <v>NUTRISCO CHILE</v>
      </c>
      <c r="C2813" s="3">
        <v>1019</v>
      </c>
      <c r="D2813" s="3" t="s">
        <v>37</v>
      </c>
      <c r="E2813" s="3">
        <v>5</v>
      </c>
      <c r="F2813" s="12">
        <v>368824</v>
      </c>
    </row>
    <row r="2814" spans="1:6" x14ac:dyDescent="0.25">
      <c r="A2814" s="3" t="s">
        <v>62</v>
      </c>
      <c r="B2814" s="3" t="str">
        <f>IFERROR(INDEX(Clients[Client_Name],MATCH(Table2[[#This Row],[Client_Code]],Clients[Client_Code],0)),"")</f>
        <v>NUTRISCO CHILE</v>
      </c>
      <c r="C2814" s="3">
        <v>1019</v>
      </c>
      <c r="D2814" s="3" t="s">
        <v>37</v>
      </c>
      <c r="E2814" s="3">
        <v>5</v>
      </c>
      <c r="F2814" s="12">
        <v>19500</v>
      </c>
    </row>
    <row r="2815" spans="1:6" x14ac:dyDescent="0.25">
      <c r="A2815" s="3" t="s">
        <v>62</v>
      </c>
      <c r="B2815" s="3" t="str">
        <f>IFERROR(INDEX(Clients[Client_Name],MATCH(Table2[[#This Row],[Client_Code]],Clients[Client_Code],0)),"")</f>
        <v>NUTRISCO CHILE</v>
      </c>
      <c r="C2815" s="3">
        <v>1019</v>
      </c>
      <c r="D2815" s="3" t="s">
        <v>37</v>
      </c>
      <c r="E2815" s="3">
        <v>5</v>
      </c>
      <c r="F2815" s="12">
        <v>14909</v>
      </c>
    </row>
    <row r="2816" spans="1:6" x14ac:dyDescent="0.25">
      <c r="A2816" s="3" t="s">
        <v>62</v>
      </c>
      <c r="B2816" s="3" t="str">
        <f>IFERROR(INDEX(Clients[Client_Name],MATCH(Table2[[#This Row],[Client_Code]],Clients[Client_Code],0)),"")</f>
        <v>NUTRISCO CHILE</v>
      </c>
      <c r="C2816" s="3">
        <v>1019</v>
      </c>
      <c r="D2816" s="3" t="s">
        <v>38</v>
      </c>
      <c r="E2816" s="3">
        <v>5</v>
      </c>
      <c r="F2816" s="12">
        <v>189237</v>
      </c>
    </row>
    <row r="2817" spans="1:6" x14ac:dyDescent="0.25">
      <c r="A2817" s="3" t="s">
        <v>62</v>
      </c>
      <c r="B2817" s="3" t="str">
        <f>IFERROR(INDEX(Clients[Client_Name],MATCH(Table2[[#This Row],[Client_Code]],Clients[Client_Code],0)),"")</f>
        <v>NUTRISCO CHILE</v>
      </c>
      <c r="C2817" s="3">
        <v>1019</v>
      </c>
      <c r="D2817" s="3" t="s">
        <v>38</v>
      </c>
      <c r="E2817" s="3">
        <v>5</v>
      </c>
      <c r="F2817" s="12">
        <v>612788</v>
      </c>
    </row>
    <row r="2818" spans="1:6" x14ac:dyDescent="0.25">
      <c r="A2818" s="3" t="s">
        <v>62</v>
      </c>
      <c r="B2818" s="3" t="str">
        <f>IFERROR(INDEX(Clients[Client_Name],MATCH(Table2[[#This Row],[Client_Code]],Clients[Client_Code],0)),"")</f>
        <v>NUTRISCO CHILE</v>
      </c>
      <c r="C2818" s="3">
        <v>1019</v>
      </c>
      <c r="D2818" s="3" t="s">
        <v>38</v>
      </c>
      <c r="E2818" s="3">
        <v>5</v>
      </c>
      <c r="F2818" s="12">
        <v>552808</v>
      </c>
    </row>
    <row r="2819" spans="1:6" x14ac:dyDescent="0.25">
      <c r="A2819" s="3" t="s">
        <v>62</v>
      </c>
      <c r="B2819" s="3" t="str">
        <f>IFERROR(INDEX(Clients[Client_Name],MATCH(Table2[[#This Row],[Client_Code]],Clients[Client_Code],0)),"")</f>
        <v>NUTRISCO CHILE</v>
      </c>
      <c r="C2819" s="3">
        <v>1019</v>
      </c>
      <c r="D2819" s="3" t="s">
        <v>38</v>
      </c>
      <c r="E2819" s="3">
        <v>5</v>
      </c>
      <c r="F2819" s="12">
        <v>496080</v>
      </c>
    </row>
    <row r="2820" spans="1:6" x14ac:dyDescent="0.25">
      <c r="A2820" s="3" t="s">
        <v>62</v>
      </c>
      <c r="B2820" s="3" t="str">
        <f>IFERROR(INDEX(Clients[Client_Name],MATCH(Table2[[#This Row],[Client_Code]],Clients[Client_Code],0)),"")</f>
        <v>NUTRISCO CHILE</v>
      </c>
      <c r="C2820" s="3">
        <v>1019</v>
      </c>
      <c r="D2820" s="3" t="s">
        <v>38</v>
      </c>
      <c r="E2820" s="3">
        <v>5</v>
      </c>
      <c r="F2820" s="12">
        <v>16826</v>
      </c>
    </row>
    <row r="2821" spans="1:6" x14ac:dyDescent="0.25">
      <c r="A2821" s="3" t="s">
        <v>62</v>
      </c>
      <c r="B2821" s="3" t="str">
        <f>IFERROR(INDEX(Clients[Client_Name],MATCH(Table2[[#This Row],[Client_Code]],Clients[Client_Code],0)),"")</f>
        <v>NUTRISCO CHILE</v>
      </c>
      <c r="C2821" s="3">
        <v>1019</v>
      </c>
      <c r="D2821" s="3" t="s">
        <v>38</v>
      </c>
      <c r="E2821" s="3">
        <v>5</v>
      </c>
      <c r="F2821" s="12">
        <v>10020634</v>
      </c>
    </row>
    <row r="2822" spans="1:6" x14ac:dyDescent="0.25">
      <c r="A2822" s="3" t="s">
        <v>62</v>
      </c>
      <c r="B2822" s="3" t="str">
        <f>IFERROR(INDEX(Clients[Client_Name],MATCH(Table2[[#This Row],[Client_Code]],Clients[Client_Code],0)),"")</f>
        <v>NUTRISCO CHILE</v>
      </c>
      <c r="C2822" s="3">
        <v>1019</v>
      </c>
      <c r="D2822" s="3" t="s">
        <v>38</v>
      </c>
      <c r="E2822" s="3">
        <v>5</v>
      </c>
      <c r="F2822" s="12">
        <v>7445371</v>
      </c>
    </row>
    <row r="2823" spans="1:6" x14ac:dyDescent="0.25">
      <c r="A2823" s="3" t="s">
        <v>62</v>
      </c>
      <c r="B2823" s="3" t="str">
        <f>IFERROR(INDEX(Clients[Client_Name],MATCH(Table2[[#This Row],[Client_Code]],Clients[Client_Code],0)),"")</f>
        <v>NUTRISCO CHILE</v>
      </c>
      <c r="C2823" s="3">
        <v>1019</v>
      </c>
      <c r="D2823" s="3" t="s">
        <v>38</v>
      </c>
      <c r="E2823" s="3">
        <v>5</v>
      </c>
      <c r="F2823" s="12">
        <v>4886714</v>
      </c>
    </row>
    <row r="2824" spans="1:6" x14ac:dyDescent="0.25">
      <c r="A2824" s="3" t="s">
        <v>62</v>
      </c>
      <c r="B2824" s="3" t="str">
        <f>IFERROR(INDEX(Clients[Client_Name],MATCH(Table2[[#This Row],[Client_Code]],Clients[Client_Code],0)),"")</f>
        <v>NUTRISCO CHILE</v>
      </c>
      <c r="C2824" s="3">
        <v>1019</v>
      </c>
      <c r="D2824" s="3" t="s">
        <v>38</v>
      </c>
      <c r="E2824" s="3">
        <v>5</v>
      </c>
      <c r="F2824" s="12">
        <v>3331955</v>
      </c>
    </row>
    <row r="2825" spans="1:6" x14ac:dyDescent="0.25">
      <c r="A2825" s="3" t="s">
        <v>62</v>
      </c>
      <c r="B2825" s="3" t="str">
        <f>IFERROR(INDEX(Clients[Client_Name],MATCH(Table2[[#This Row],[Client_Code]],Clients[Client_Code],0)),"")</f>
        <v>NUTRISCO CHILE</v>
      </c>
      <c r="C2825" s="3">
        <v>1019</v>
      </c>
      <c r="D2825" s="3" t="s">
        <v>149</v>
      </c>
      <c r="E2825" s="3">
        <v>6</v>
      </c>
      <c r="F2825" s="12"/>
    </row>
    <row r="2826" spans="1:6" x14ac:dyDescent="0.25">
      <c r="A2826" s="3" t="s">
        <v>62</v>
      </c>
      <c r="B2826" s="3" t="str">
        <f>IFERROR(INDEX(Clients[Client_Name],MATCH(Table2[[#This Row],[Client_Code]],Clients[Client_Code],0)),"")</f>
        <v>ANDRES RETAMAL HERNANDEZ</v>
      </c>
      <c r="C2826" s="3">
        <v>1056</v>
      </c>
      <c r="D2826" s="3" t="s">
        <v>38</v>
      </c>
      <c r="E2826" s="3">
        <v>1</v>
      </c>
      <c r="F2826" s="12">
        <v>105668</v>
      </c>
    </row>
    <row r="2827" spans="1:6" x14ac:dyDescent="0.25">
      <c r="A2827" s="3" t="s">
        <v>62</v>
      </c>
      <c r="B2827" s="3" t="str">
        <f>IFERROR(INDEX(Clients[Client_Name],MATCH(Table2[[#This Row],[Client_Code]],Clients[Client_Code],0)),"")</f>
        <v>CRISTIAN GUERRA NAVARRETE TRANSPORTE TERRESTRE</v>
      </c>
      <c r="C2827" s="3">
        <v>1061</v>
      </c>
      <c r="D2827" s="3" t="s">
        <v>38</v>
      </c>
      <c r="E2827" s="3">
        <v>1</v>
      </c>
      <c r="F2827" s="12">
        <v>211336</v>
      </c>
    </row>
    <row r="2828" spans="1:6" x14ac:dyDescent="0.25">
      <c r="A2828" s="3" t="s">
        <v>62</v>
      </c>
      <c r="B2828" s="3" t="str">
        <f>IFERROR(INDEX(Clients[Client_Name],MATCH(Table2[[#This Row],[Client_Code]],Clients[Client_Code],0)),"")</f>
        <v>FABIAN ALFARO GUERRA</v>
      </c>
      <c r="C2828" s="3">
        <v>1065</v>
      </c>
      <c r="D2828" s="3" t="s">
        <v>38</v>
      </c>
      <c r="E2828" s="3">
        <v>1</v>
      </c>
      <c r="F2828" s="12">
        <v>105668</v>
      </c>
    </row>
    <row r="2829" spans="1:6" x14ac:dyDescent="0.25">
      <c r="A2829" s="3" t="s">
        <v>62</v>
      </c>
      <c r="B2829" s="3" t="str">
        <f>IFERROR(INDEX(Clients[Client_Name],MATCH(Table2[[#This Row],[Client_Code]],Clients[Client_Code],0)),"")</f>
        <v>MARIO LEIVA BARAHONA</v>
      </c>
      <c r="C2829" s="3">
        <v>1068</v>
      </c>
      <c r="D2829" s="3" t="s">
        <v>38</v>
      </c>
      <c r="E2829" s="3">
        <v>1</v>
      </c>
      <c r="F2829" s="12">
        <v>52834</v>
      </c>
    </row>
    <row r="2830" spans="1:6" x14ac:dyDescent="0.25">
      <c r="A2830" s="3" t="s">
        <v>62</v>
      </c>
      <c r="B2830" s="3" t="str">
        <f>IFERROR(INDEX(Clients[Client_Name],MATCH(Table2[[#This Row],[Client_Code]],Clients[Client_Code],0)),"")</f>
        <v>PEDRO OPAZO PRADENA</v>
      </c>
      <c r="C2830" s="3">
        <v>1072</v>
      </c>
      <c r="D2830" s="3" t="s">
        <v>38</v>
      </c>
      <c r="E2830" s="3">
        <v>1</v>
      </c>
      <c r="F2830" s="12">
        <v>52834</v>
      </c>
    </row>
    <row r="2831" spans="1:6" x14ac:dyDescent="0.25">
      <c r="A2831" s="3" t="s">
        <v>62</v>
      </c>
      <c r="B2831" s="3" t="str">
        <f>IFERROR(INDEX(Clients[Client_Name],MATCH(Table2[[#This Row],[Client_Code]],Clients[Client_Code],0)),"")</f>
        <v>NUTRISCO CHILE</v>
      </c>
      <c r="C2831" s="3">
        <v>1019</v>
      </c>
      <c r="D2831" s="3" t="s">
        <v>149</v>
      </c>
      <c r="E2831" s="3">
        <v>6</v>
      </c>
      <c r="F2831" s="12"/>
    </row>
    <row r="2832" spans="1:6" x14ac:dyDescent="0.25">
      <c r="A2832" s="3" t="s">
        <v>62</v>
      </c>
      <c r="B2832" s="3" t="str">
        <f>IFERROR(INDEX(Clients[Client_Name],MATCH(Table2[[#This Row],[Client_Code]],Clients[Client_Code],0)),"")</f>
        <v>TRANSPORTE JOSE MEDINA E.I.R.L.</v>
      </c>
      <c r="C2832" s="3">
        <v>1079</v>
      </c>
      <c r="D2832" s="3" t="s">
        <v>38</v>
      </c>
      <c r="E2832" s="3">
        <v>1</v>
      </c>
      <c r="F2832" s="12">
        <v>52834</v>
      </c>
    </row>
    <row r="2833" spans="1:6" x14ac:dyDescent="0.25">
      <c r="A2833" s="3" t="s">
        <v>32</v>
      </c>
      <c r="B2833" s="3" t="str">
        <f>IFERROR(INDEX(Clients[Client_Name],MATCH(Table2[[#This Row],[Client_Code]],Clients[Client_Code],0)),"")</f>
        <v>SOPRAVAL</v>
      </c>
      <c r="C2833" s="3">
        <v>8</v>
      </c>
      <c r="D2833" s="3" t="s">
        <v>38</v>
      </c>
      <c r="E2833" s="3">
        <v>9</v>
      </c>
      <c r="F2833" s="12">
        <v>1301701</v>
      </c>
    </row>
    <row r="2834" spans="1:6" x14ac:dyDescent="0.25">
      <c r="A2834" s="3" t="s">
        <v>62</v>
      </c>
      <c r="B2834" s="3" t="str">
        <f>IFERROR(INDEX(Clients[Client_Name],MATCH(Table2[[#This Row],[Client_Code]],Clients[Client_Code],0)),"")</f>
        <v>NUTRISCO CHILE</v>
      </c>
      <c r="C2834" s="3">
        <v>1019</v>
      </c>
      <c r="D2834" s="3" t="s">
        <v>37</v>
      </c>
      <c r="E2834" s="3">
        <v>6</v>
      </c>
      <c r="F2834" s="12"/>
    </row>
    <row r="2835" spans="1:6" x14ac:dyDescent="0.25">
      <c r="A2835" s="3" t="s">
        <v>62</v>
      </c>
      <c r="B2835" s="3" t="str">
        <f>IFERROR(INDEX(Clients[Client_Name],MATCH(Table2[[#This Row],[Client_Code]],Clients[Client_Code],0)),"")</f>
        <v>SUPER ROSARIO</v>
      </c>
      <c r="C2835" s="3">
        <v>1009</v>
      </c>
      <c r="D2835" s="3" t="s">
        <v>38</v>
      </c>
      <c r="E2835" s="3">
        <v>1</v>
      </c>
      <c r="F2835" s="12">
        <v>-750000</v>
      </c>
    </row>
    <row r="2836" spans="1:6" x14ac:dyDescent="0.25">
      <c r="A2836" s="3" t="s">
        <v>62</v>
      </c>
      <c r="B2836" s="3" t="str">
        <f>IFERROR(INDEX(Clients[Client_Name],MATCH(Table2[[#This Row],[Client_Code]],Clients[Client_Code],0)),"")</f>
        <v>SUPER LO MIRANDA</v>
      </c>
      <c r="C2836" s="3">
        <v>1008</v>
      </c>
      <c r="D2836" s="3" t="s">
        <v>38</v>
      </c>
      <c r="E2836" s="3">
        <v>1</v>
      </c>
      <c r="F2836" s="12">
        <v>-500000</v>
      </c>
    </row>
    <row r="2837" spans="1:6" x14ac:dyDescent="0.25">
      <c r="A2837" s="3" t="s">
        <v>32</v>
      </c>
      <c r="B2837" s="3" t="str">
        <f>IFERROR(INDEX(Clients[Client_Name],MATCH(Table2[[#This Row],[Client_Code]],Clients[Client_Code],0)),"")</f>
        <v>SOPRAVAL</v>
      </c>
      <c r="C2837" s="3">
        <v>8</v>
      </c>
      <c r="D2837" s="3" t="s">
        <v>38</v>
      </c>
      <c r="E2837" s="3">
        <v>10</v>
      </c>
      <c r="F2837" s="12">
        <v>1415990</v>
      </c>
    </row>
    <row r="2838" spans="1:6" x14ac:dyDescent="0.25">
      <c r="A2838" s="3" t="s">
        <v>62</v>
      </c>
      <c r="B2838" s="3" t="str">
        <f>IFERROR(INDEX(Clients[Client_Name],MATCH(Table2[[#This Row],[Client_Code]],Clients[Client_Code],0)),"")</f>
        <v>NUTRISCO CHILE</v>
      </c>
      <c r="C2838" s="3">
        <v>1019</v>
      </c>
      <c r="D2838" s="3" t="s">
        <v>38</v>
      </c>
      <c r="E2838" s="3">
        <v>6</v>
      </c>
      <c r="F2838" s="12">
        <v>422738</v>
      </c>
    </row>
    <row r="2839" spans="1:6" x14ac:dyDescent="0.25">
      <c r="A2839" s="3" t="s">
        <v>32</v>
      </c>
      <c r="B2839" s="3" t="str">
        <f>IFERROR(INDEX(Clients[Client_Name],MATCH(Table2[[#This Row],[Client_Code]],Clients[Client_Code],0)),"")</f>
        <v>SOPRAVAL</v>
      </c>
      <c r="C2839" s="3">
        <v>8</v>
      </c>
      <c r="D2839" s="3" t="s">
        <v>38</v>
      </c>
      <c r="E2839" s="3">
        <v>11</v>
      </c>
      <c r="F2839" s="12">
        <v>1973771</v>
      </c>
    </row>
    <row r="2840" spans="1:6" x14ac:dyDescent="0.25">
      <c r="A2840" s="3" t="s">
        <v>62</v>
      </c>
      <c r="B2840" s="3" t="str">
        <f>IFERROR(INDEX(Clients[Client_Name],MATCH(Table2[[#This Row],[Client_Code]],Clients[Client_Code],0)),"")</f>
        <v>NUTRISCO CHILE</v>
      </c>
      <c r="C2840" s="3">
        <v>1019</v>
      </c>
      <c r="D2840" s="3" t="s">
        <v>38</v>
      </c>
      <c r="E2840" s="3">
        <v>6</v>
      </c>
      <c r="F2840" s="12">
        <v>1211496</v>
      </c>
    </row>
    <row r="2841" spans="1:6" x14ac:dyDescent="0.25">
      <c r="A2841" s="3" t="s">
        <v>62</v>
      </c>
      <c r="B2841" s="3" t="str">
        <f>IFERROR(INDEX(Clients[Client_Name],MATCH(Table2[[#This Row],[Client_Code]],Clients[Client_Code],0)),"")</f>
        <v>SUPER ROSARIO</v>
      </c>
      <c r="C2841" s="3">
        <v>1009</v>
      </c>
      <c r="D2841" s="3" t="s">
        <v>38</v>
      </c>
      <c r="E2841" s="3">
        <v>1</v>
      </c>
      <c r="F2841" s="12">
        <v>-50000</v>
      </c>
    </row>
    <row r="2842" spans="1:6" x14ac:dyDescent="0.25">
      <c r="A2842" s="3" t="s">
        <v>62</v>
      </c>
      <c r="B2842" s="3" t="str">
        <f>IFERROR(INDEX(Clients[Client_Name],MATCH(Table2[[#This Row],[Client_Code]],Clients[Client_Code],0)),"")</f>
        <v>SUPER LO MIRANDA</v>
      </c>
      <c r="C2842" s="3">
        <v>1008</v>
      </c>
      <c r="D2842" s="3" t="s">
        <v>38</v>
      </c>
      <c r="E2842" s="3">
        <v>1</v>
      </c>
      <c r="F2842" s="12">
        <v>0</v>
      </c>
    </row>
    <row r="2843" spans="1:6" x14ac:dyDescent="0.25">
      <c r="A2843" s="3" t="s">
        <v>32</v>
      </c>
      <c r="B2843" s="3" t="str">
        <f>IFERROR(INDEX(Clients[Client_Name],MATCH(Table2[[#This Row],[Client_Code]],Clients[Client_Code],0)),"")</f>
        <v>SOPRAVAL</v>
      </c>
      <c r="C2843" s="3">
        <v>8</v>
      </c>
      <c r="D2843" s="3" t="s">
        <v>38</v>
      </c>
      <c r="E2843" s="3">
        <v>12</v>
      </c>
      <c r="F2843" s="12">
        <v>447413</v>
      </c>
    </row>
    <row r="2844" spans="1:6" x14ac:dyDescent="0.25">
      <c r="A2844" s="3" t="s">
        <v>62</v>
      </c>
      <c r="B2844" s="3" t="str">
        <f>IFERROR(INDEX(Clients[Client_Name],MATCH(Table2[[#This Row],[Client_Code]],Clients[Client_Code],0)),"")</f>
        <v>NUTRISCO CHILE</v>
      </c>
      <c r="C2844" s="3">
        <v>1019</v>
      </c>
      <c r="D2844" s="3" t="s">
        <v>149</v>
      </c>
      <c r="E2844" s="3">
        <v>7</v>
      </c>
      <c r="F2844" s="12">
        <v>3915796</v>
      </c>
    </row>
    <row r="2845" spans="1:6" x14ac:dyDescent="0.25">
      <c r="A2845" s="3" t="s">
        <v>32</v>
      </c>
      <c r="B2845" s="3" t="str">
        <f>IFERROR(INDEX(Clients[Client_Name],MATCH(Table2[[#This Row],[Client_Code]],Clients[Client_Code],0)),"")</f>
        <v>SOPRAVAL</v>
      </c>
      <c r="C2845" s="3">
        <v>8</v>
      </c>
      <c r="D2845" s="3" t="s">
        <v>38</v>
      </c>
      <c r="E2845" s="3">
        <v>1</v>
      </c>
      <c r="F2845" s="12">
        <v>1219652</v>
      </c>
    </row>
    <row r="2846" spans="1:6" x14ac:dyDescent="0.25">
      <c r="A2846" s="3" t="s">
        <v>62</v>
      </c>
      <c r="B2846" s="3" t="str">
        <f>IFERROR(INDEX(Clients[Client_Name],MATCH(Table2[[#This Row],[Client_Code]],Clients[Client_Code],0)),"")</f>
        <v>NUTRISCO CHILE</v>
      </c>
      <c r="C2846" s="3">
        <v>1019</v>
      </c>
      <c r="D2846" s="3" t="s">
        <v>149</v>
      </c>
      <c r="E2846" s="3">
        <v>7</v>
      </c>
      <c r="F2846" s="12"/>
    </row>
    <row r="2847" spans="1:6" x14ac:dyDescent="0.25">
      <c r="A2847" s="3" t="s">
        <v>62</v>
      </c>
      <c r="B2847" s="3" t="str">
        <f>IFERROR(INDEX(Clients[Client_Name],MATCH(Table2[[#This Row],[Client_Code]],Clients[Client_Code],0)),"")</f>
        <v>SUPER ROSARIO</v>
      </c>
      <c r="C2847" s="3">
        <v>1009</v>
      </c>
      <c r="D2847" s="3" t="s">
        <v>38</v>
      </c>
      <c r="E2847" s="3">
        <v>1</v>
      </c>
      <c r="F2847" s="12">
        <v>-440000</v>
      </c>
    </row>
    <row r="2848" spans="1:6" x14ac:dyDescent="0.25">
      <c r="A2848" s="3" t="s">
        <v>62</v>
      </c>
      <c r="B2848" s="3" t="str">
        <f>IFERROR(INDEX(Clients[Client_Name],MATCH(Table2[[#This Row],[Client_Code]],Clients[Client_Code],0)),"")</f>
        <v>SUPER LO MIRANDA</v>
      </c>
      <c r="C2848" s="3">
        <v>1008</v>
      </c>
      <c r="D2848" s="3" t="s">
        <v>38</v>
      </c>
      <c r="E2848" s="3">
        <v>1</v>
      </c>
      <c r="F2848" s="12">
        <v>-312000</v>
      </c>
    </row>
    <row r="2849" spans="1:6" x14ac:dyDescent="0.25">
      <c r="A2849" s="3" t="s">
        <v>32</v>
      </c>
      <c r="B2849" s="3" t="str">
        <f>IFERROR(INDEX(Clients[Client_Name],MATCH(Table2[[#This Row],[Client_Code]],Clients[Client_Code],0)),"")</f>
        <v>SOPRAVAL</v>
      </c>
      <c r="C2849" s="3">
        <v>8</v>
      </c>
      <c r="D2849" s="3" t="s">
        <v>38</v>
      </c>
      <c r="E2849" s="3">
        <v>2</v>
      </c>
      <c r="F2849" s="12">
        <v>1577197</v>
      </c>
    </row>
    <row r="2850" spans="1:6" x14ac:dyDescent="0.25">
      <c r="A2850" s="3" t="s">
        <v>62</v>
      </c>
      <c r="B2850" s="3" t="str">
        <f>IFERROR(INDEX(Clients[Client_Name],MATCH(Table2[[#This Row],[Client_Code]],Clients[Client_Code],0)),"")</f>
        <v>NUTRISCO CHILE</v>
      </c>
      <c r="C2850" s="3">
        <v>1019</v>
      </c>
      <c r="D2850" s="3" t="s">
        <v>37</v>
      </c>
      <c r="E2850" s="3">
        <v>7</v>
      </c>
      <c r="F2850" s="12">
        <v>81646</v>
      </c>
    </row>
    <row r="2851" spans="1:6" x14ac:dyDescent="0.25">
      <c r="A2851" s="3" t="s">
        <v>32</v>
      </c>
      <c r="B2851" s="3" t="str">
        <f>IFERROR(INDEX(Clients[Client_Name],MATCH(Table2[[#This Row],[Client_Code]],Clients[Client_Code],0)),"")</f>
        <v>SOPRAVAL</v>
      </c>
      <c r="C2851" s="3">
        <v>8</v>
      </c>
      <c r="D2851" s="3" t="s">
        <v>38</v>
      </c>
      <c r="E2851" s="3">
        <v>3</v>
      </c>
      <c r="F2851" s="12">
        <v>676850</v>
      </c>
    </row>
    <row r="2852" spans="1:6" x14ac:dyDescent="0.25">
      <c r="A2852" s="3" t="s">
        <v>62</v>
      </c>
      <c r="B2852" s="3" t="str">
        <f>IFERROR(INDEX(Clients[Client_Name],MATCH(Table2[[#This Row],[Client_Code]],Clients[Client_Code],0)),"")</f>
        <v>SUPER ROSARIO</v>
      </c>
      <c r="C2852" s="3">
        <v>1009</v>
      </c>
      <c r="D2852" s="3" t="s">
        <v>38</v>
      </c>
      <c r="E2852" s="3">
        <v>1</v>
      </c>
      <c r="F2852" s="12">
        <v>-930000</v>
      </c>
    </row>
    <row r="2853" spans="1:6" x14ac:dyDescent="0.25">
      <c r="A2853" s="3" t="s">
        <v>62</v>
      </c>
      <c r="B2853" s="3" t="str">
        <f>IFERROR(INDEX(Clients[Client_Name],MATCH(Table2[[#This Row],[Client_Code]],Clients[Client_Code],0)),"")</f>
        <v>SUPER LO MIRANDA</v>
      </c>
      <c r="C2853" s="3">
        <v>1008</v>
      </c>
      <c r="D2853" s="3" t="s">
        <v>38</v>
      </c>
      <c r="E2853" s="3">
        <v>1</v>
      </c>
      <c r="F2853" s="12">
        <v>-850000</v>
      </c>
    </row>
    <row r="2854" spans="1:6" x14ac:dyDescent="0.25">
      <c r="A2854" s="3" t="s">
        <v>32</v>
      </c>
      <c r="B2854" s="3" t="str">
        <f>IFERROR(INDEX(Clients[Client_Name],MATCH(Table2[[#This Row],[Client_Code]],Clients[Client_Code],0)),"")</f>
        <v>SOPRAVAL</v>
      </c>
      <c r="C2854" s="3">
        <v>8</v>
      </c>
      <c r="D2854" s="3" t="s">
        <v>38</v>
      </c>
      <c r="E2854" s="3">
        <v>4</v>
      </c>
      <c r="F2854" s="12">
        <v>506400</v>
      </c>
    </row>
    <row r="2855" spans="1:6" x14ac:dyDescent="0.25">
      <c r="A2855" s="3" t="s">
        <v>62</v>
      </c>
      <c r="B2855" s="3" t="str">
        <f>IFERROR(INDEX(Clients[Client_Name],MATCH(Table2[[#This Row],[Client_Code]],Clients[Client_Code],0)),"")</f>
        <v>NUTRISCO CHILE</v>
      </c>
      <c r="C2855" s="3">
        <v>1019</v>
      </c>
      <c r="D2855" s="3" t="s">
        <v>38</v>
      </c>
      <c r="E2855" s="3">
        <v>7</v>
      </c>
      <c r="F2855" s="12">
        <v>232801</v>
      </c>
    </row>
    <row r="2856" spans="1:6" x14ac:dyDescent="0.25">
      <c r="A2856" s="3" t="s">
        <v>62</v>
      </c>
      <c r="B2856" s="3" t="str">
        <f>IFERROR(INDEX(Clients[Client_Name],MATCH(Table2[[#This Row],[Client_Code]],Clients[Client_Code],0)),"")</f>
        <v>NUTRISCO CHILE</v>
      </c>
      <c r="C2856" s="3">
        <v>1019</v>
      </c>
      <c r="D2856" s="3" t="s">
        <v>38</v>
      </c>
      <c r="E2856" s="3">
        <v>7</v>
      </c>
      <c r="F2856" s="12"/>
    </row>
    <row r="2857" spans="1:6" x14ac:dyDescent="0.25">
      <c r="A2857" s="3" t="s">
        <v>62</v>
      </c>
      <c r="B2857" s="3" t="str">
        <f>IFERROR(INDEX(Clients[Client_Name],MATCH(Table2[[#This Row],[Client_Code]],Clients[Client_Code],0)),"")</f>
        <v>NUTRISCO CHILE</v>
      </c>
      <c r="C2857" s="3">
        <v>1019</v>
      </c>
      <c r="D2857" s="3" t="s">
        <v>149</v>
      </c>
      <c r="E2857" s="3">
        <v>6</v>
      </c>
      <c r="F2857" s="12">
        <v>6111146</v>
      </c>
    </row>
    <row r="2858" spans="1:6" x14ac:dyDescent="0.25">
      <c r="A2858" s="3" t="s">
        <v>62</v>
      </c>
      <c r="B2858" s="3" t="str">
        <f>IFERROR(INDEX(Clients[Client_Name],MATCH(Table2[[#This Row],[Client_Code]],Clients[Client_Code],0)),"")</f>
        <v>NUTRISCO CHILE</v>
      </c>
      <c r="C2858" s="3">
        <v>1019</v>
      </c>
      <c r="D2858" s="3" t="s">
        <v>37</v>
      </c>
      <c r="E2858" s="3">
        <v>6</v>
      </c>
      <c r="F2858" s="12">
        <v>70500</v>
      </c>
    </row>
    <row r="2859" spans="1:6" x14ac:dyDescent="0.25">
      <c r="A2859" s="3" t="s">
        <v>62</v>
      </c>
      <c r="B2859" s="3" t="str">
        <f>IFERROR(INDEX(Clients[Client_Name],MATCH(Table2[[#This Row],[Client_Code]],Clients[Client_Code],0)),"")</f>
        <v>NUTRISCO CHILE</v>
      </c>
      <c r="C2859" s="3">
        <v>1019</v>
      </c>
      <c r="D2859" s="3" t="s">
        <v>38</v>
      </c>
      <c r="E2859" s="3">
        <v>6</v>
      </c>
      <c r="F2859" s="12"/>
    </row>
    <row r="2860" spans="1:6" x14ac:dyDescent="0.25">
      <c r="A2860" s="3" t="s">
        <v>62</v>
      </c>
      <c r="B2860" s="3" t="str">
        <f>IFERROR(INDEX(Clients[Client_Name],MATCH(Table2[[#This Row],[Client_Code]],Clients[Client_Code],0)),"")</f>
        <v>NUTRISCO CHILE</v>
      </c>
      <c r="C2860" s="3">
        <v>1019</v>
      </c>
      <c r="D2860" s="3" t="s">
        <v>38</v>
      </c>
      <c r="E2860" s="3">
        <v>6</v>
      </c>
      <c r="F2860" s="12"/>
    </row>
    <row r="2861" spans="1:6" x14ac:dyDescent="0.25">
      <c r="A2861" s="3" t="s">
        <v>62</v>
      </c>
      <c r="B2861" s="3" t="str">
        <f>IFERROR(INDEX(Clients[Client_Name],MATCH(Table2[[#This Row],[Client_Code]],Clients[Client_Code],0)),"")</f>
        <v>NUTRISCO CHILE</v>
      </c>
      <c r="C2861" s="3">
        <v>1019</v>
      </c>
      <c r="D2861" s="3" t="s">
        <v>37</v>
      </c>
      <c r="E2861" s="3">
        <v>6</v>
      </c>
      <c r="F2861" s="12"/>
    </row>
    <row r="2862" spans="1:6" x14ac:dyDescent="0.25">
      <c r="A2862" s="3" t="s">
        <v>62</v>
      </c>
      <c r="B2862" s="3" t="str">
        <f>IFERROR(INDEX(Clients[Client_Name],MATCH(Table2[[#This Row],[Client_Code]],Clients[Client_Code],0)),"")</f>
        <v>NUTRISCO CHILE</v>
      </c>
      <c r="C2862" s="3">
        <v>1019</v>
      </c>
      <c r="D2862" s="3" t="s">
        <v>38</v>
      </c>
      <c r="E2862" s="3">
        <v>6</v>
      </c>
      <c r="F2862" s="12"/>
    </row>
    <row r="2863" spans="1:6" x14ac:dyDescent="0.25">
      <c r="A2863" s="3" t="s">
        <v>62</v>
      </c>
      <c r="B2863" s="3" t="str">
        <f>IFERROR(INDEX(Clients[Client_Name],MATCH(Table2[[#This Row],[Client_Code]],Clients[Client_Code],0)),"")</f>
        <v>NUTRISCO CHILE</v>
      </c>
      <c r="C2863" s="3">
        <v>1019</v>
      </c>
      <c r="D2863" s="3" t="s">
        <v>38</v>
      </c>
      <c r="E2863" s="3">
        <v>6</v>
      </c>
      <c r="F2863" s="12"/>
    </row>
    <row r="2864" spans="1:6" x14ac:dyDescent="0.25">
      <c r="A2864" s="3" t="s">
        <v>62</v>
      </c>
      <c r="B2864" s="3" t="str">
        <f>IFERROR(INDEX(Clients[Client_Name],MATCH(Table2[[#This Row],[Client_Code]],Clients[Client_Code],0)),"")</f>
        <v>NUTRISCO CHILE</v>
      </c>
      <c r="C2864" s="3">
        <v>1019</v>
      </c>
      <c r="D2864" s="3" t="s">
        <v>37</v>
      </c>
      <c r="E2864" s="3">
        <v>8</v>
      </c>
      <c r="F2864" s="12">
        <v>295281</v>
      </c>
    </row>
    <row r="2865" spans="1:6" x14ac:dyDescent="0.25">
      <c r="A2865" s="3" t="s">
        <v>62</v>
      </c>
      <c r="B2865" s="3" t="str">
        <f>IFERROR(INDEX(Clients[Client_Name],MATCH(Table2[[#This Row],[Client_Code]],Clients[Client_Code],0)),"")</f>
        <v>NUTRISCO CHILE</v>
      </c>
      <c r="C2865" s="3">
        <v>1019</v>
      </c>
      <c r="D2865" s="3" t="s">
        <v>38</v>
      </c>
      <c r="E2865" s="3">
        <v>8</v>
      </c>
      <c r="F2865" s="12">
        <v>112717</v>
      </c>
    </row>
    <row r="2866" spans="1:6" x14ac:dyDescent="0.25">
      <c r="A2866" s="3" t="s">
        <v>62</v>
      </c>
      <c r="B2866" s="3" t="str">
        <f>IFERROR(INDEX(Clients[Client_Name],MATCH(Table2[[#This Row],[Client_Code]],Clients[Client_Code],0)),"")</f>
        <v>NUTRISCO CHILE</v>
      </c>
      <c r="C2866" s="3">
        <v>1019</v>
      </c>
      <c r="D2866" s="3" t="s">
        <v>38</v>
      </c>
      <c r="E2866" s="3">
        <v>8</v>
      </c>
      <c r="F2866" s="12"/>
    </row>
    <row r="2867" spans="1:6" x14ac:dyDescent="0.25">
      <c r="A2867" s="3" t="s">
        <v>62</v>
      </c>
      <c r="B2867" s="3" t="str">
        <f>IFERROR(INDEX(Clients[Client_Name],MATCH(Table2[[#This Row],[Client_Code]],Clients[Client_Code],0)),"")</f>
        <v>NUTRISCO CHILE</v>
      </c>
      <c r="C2867" s="3">
        <v>1019</v>
      </c>
      <c r="D2867" s="3" t="s">
        <v>149</v>
      </c>
      <c r="E2867" s="3">
        <v>8</v>
      </c>
      <c r="F2867" s="12"/>
    </row>
    <row r="2868" spans="1:6" x14ac:dyDescent="0.25">
      <c r="A2868" s="3" t="s">
        <v>62</v>
      </c>
      <c r="B2868" s="3" t="str">
        <f>IFERROR(INDEX(Clients[Client_Name],MATCH(Table2[[#This Row],[Client_Code]],Clients[Client_Code],0)),"")</f>
        <v>NUTRISCO CHILE</v>
      </c>
      <c r="C2868" s="3">
        <v>1019</v>
      </c>
      <c r="D2868" s="3" t="s">
        <v>149</v>
      </c>
      <c r="E2868" s="3">
        <v>8</v>
      </c>
      <c r="F2868" s="12">
        <v>86224</v>
      </c>
    </row>
    <row r="2869" spans="1:6" x14ac:dyDescent="0.25">
      <c r="A2869" s="3" t="s">
        <v>62</v>
      </c>
      <c r="B2869" s="3" t="str">
        <f>IFERROR(INDEX(Clients[Client_Name],MATCH(Table2[[#This Row],[Client_Code]],Clients[Client_Code],0)),"")</f>
        <v>NUTRISCO CHILE</v>
      </c>
      <c r="C2869" s="3">
        <v>1019</v>
      </c>
      <c r="D2869" s="3" t="s">
        <v>37</v>
      </c>
      <c r="E2869" s="3">
        <v>9</v>
      </c>
      <c r="F2869" s="12"/>
    </row>
    <row r="2870" spans="1:6" x14ac:dyDescent="0.25">
      <c r="A2870" s="3" t="s">
        <v>62</v>
      </c>
      <c r="B2870" s="3" t="str">
        <f>IFERROR(INDEX(Clients[Client_Name],MATCH(Table2[[#This Row],[Client_Code]],Clients[Client_Code],0)),"")</f>
        <v>NUTRISCO CHILE</v>
      </c>
      <c r="C2870" s="3">
        <v>1019</v>
      </c>
      <c r="D2870" s="3" t="s">
        <v>38</v>
      </c>
      <c r="E2870" s="3">
        <v>9</v>
      </c>
      <c r="F2870" s="12">
        <v>912238</v>
      </c>
    </row>
    <row r="2871" spans="1:6" x14ac:dyDescent="0.25">
      <c r="A2871" s="3" t="s">
        <v>62</v>
      </c>
      <c r="B2871" s="3" t="str">
        <f>IFERROR(INDEX(Clients[Client_Name],MATCH(Table2[[#This Row],[Client_Code]],Clients[Client_Code],0)),"")</f>
        <v>NUTRISCO CHILE</v>
      </c>
      <c r="C2871" s="3">
        <v>1019</v>
      </c>
      <c r="D2871" s="3" t="s">
        <v>38</v>
      </c>
      <c r="E2871" s="3">
        <v>9</v>
      </c>
      <c r="F2871" s="12"/>
    </row>
    <row r="2872" spans="1:6" x14ac:dyDescent="0.25">
      <c r="A2872" s="3" t="s">
        <v>62</v>
      </c>
      <c r="B2872" s="3" t="str">
        <f>IFERROR(INDEX(Clients[Client_Name],MATCH(Table2[[#This Row],[Client_Code]],Clients[Client_Code],0)),"")</f>
        <v>NUTRISCO CHILE</v>
      </c>
      <c r="C2872" s="3">
        <v>1019</v>
      </c>
      <c r="D2872" s="3" t="s">
        <v>149</v>
      </c>
      <c r="E2872" s="3">
        <v>9</v>
      </c>
      <c r="F2872" s="12"/>
    </row>
    <row r="2873" spans="1:6" x14ac:dyDescent="0.25">
      <c r="A2873" s="3" t="s">
        <v>62</v>
      </c>
      <c r="B2873" s="3" t="str">
        <f>IFERROR(INDEX(Clients[Client_Name],MATCH(Table2[[#This Row],[Client_Code]],Clients[Client_Code],0)),"")</f>
        <v>NUTRISCO CHILE</v>
      </c>
      <c r="C2873" s="3">
        <v>1019</v>
      </c>
      <c r="D2873" s="3" t="s">
        <v>149</v>
      </c>
      <c r="E2873" s="3">
        <v>9</v>
      </c>
      <c r="F2873" s="12"/>
    </row>
    <row r="2874" spans="1:6" x14ac:dyDescent="0.25">
      <c r="A2874" s="3" t="s">
        <v>62</v>
      </c>
      <c r="B2874" s="3" t="str">
        <f>IFERROR(INDEX(Clients[Client_Name],MATCH(Table2[[#This Row],[Client_Code]],Clients[Client_Code],0)),"")</f>
        <v>NUTRISCO CHILE</v>
      </c>
      <c r="C2874" s="3">
        <v>1019</v>
      </c>
      <c r="D2874" s="3" t="s">
        <v>37</v>
      </c>
      <c r="E2874" s="3">
        <v>10</v>
      </c>
      <c r="F2874" s="12"/>
    </row>
    <row r="2875" spans="1:6" x14ac:dyDescent="0.25">
      <c r="A2875" s="3" t="s">
        <v>62</v>
      </c>
      <c r="B2875" s="3" t="str">
        <f>IFERROR(INDEX(Clients[Client_Name],MATCH(Table2[[#This Row],[Client_Code]],Clients[Client_Code],0)),"")</f>
        <v>NUTRISCO CHILE</v>
      </c>
      <c r="C2875" s="3">
        <v>1019</v>
      </c>
      <c r="D2875" s="3" t="s">
        <v>38</v>
      </c>
      <c r="E2875" s="3">
        <v>10</v>
      </c>
      <c r="F2875" s="12">
        <v>-197464</v>
      </c>
    </row>
    <row r="2876" spans="1:6" x14ac:dyDescent="0.25">
      <c r="A2876" s="3" t="s">
        <v>62</v>
      </c>
      <c r="B2876" s="3" t="str">
        <f>IFERROR(INDEX(Clients[Client_Name],MATCH(Table2[[#This Row],[Client_Code]],Clients[Client_Code],0)),"")</f>
        <v>NUTRISCO CHILE</v>
      </c>
      <c r="C2876" s="3">
        <v>1019</v>
      </c>
      <c r="D2876" s="3" t="s">
        <v>38</v>
      </c>
      <c r="E2876" s="3">
        <v>10</v>
      </c>
      <c r="F2876" s="12"/>
    </row>
    <row r="2877" spans="1:6" x14ac:dyDescent="0.25">
      <c r="A2877" s="3" t="s">
        <v>62</v>
      </c>
      <c r="B2877" s="3" t="str">
        <f>IFERROR(INDEX(Clients[Client_Name],MATCH(Table2[[#This Row],[Client_Code]],Clients[Client_Code],0)),"")</f>
        <v>NUTRISCO CHILE</v>
      </c>
      <c r="C2877" s="3">
        <v>1019</v>
      </c>
      <c r="D2877" s="3" t="s">
        <v>149</v>
      </c>
      <c r="E2877" s="3">
        <v>10</v>
      </c>
      <c r="F2877" s="12">
        <v>-23148</v>
      </c>
    </row>
    <row r="2878" spans="1:6" x14ac:dyDescent="0.25">
      <c r="A2878" s="3" t="s">
        <v>62</v>
      </c>
      <c r="B2878" s="3" t="str">
        <f>IFERROR(INDEX(Clients[Client_Name],MATCH(Table2[[#This Row],[Client_Code]],Clients[Client_Code],0)),"")</f>
        <v>NUTRISCO CHILE</v>
      </c>
      <c r="C2878" s="3">
        <v>1019</v>
      </c>
      <c r="D2878" s="3" t="s">
        <v>149</v>
      </c>
      <c r="E2878" s="3">
        <v>10</v>
      </c>
      <c r="F2878" s="12"/>
    </row>
    <row r="2879" spans="1:6" x14ac:dyDescent="0.25">
      <c r="A2879" s="3" t="s">
        <v>62</v>
      </c>
      <c r="B2879" s="3" t="str">
        <f>IFERROR(INDEX(Clients[Client_Name],MATCH(Table2[[#This Row],[Client_Code]],Clients[Client_Code],0)),"")</f>
        <v>NUTRISCO CHILE</v>
      </c>
      <c r="C2879" s="3">
        <v>1019</v>
      </c>
      <c r="D2879" s="3" t="s">
        <v>37</v>
      </c>
      <c r="E2879" s="3">
        <v>11</v>
      </c>
      <c r="F2879" s="12"/>
    </row>
    <row r="2880" spans="1:6" x14ac:dyDescent="0.25">
      <c r="A2880" s="3" t="s">
        <v>62</v>
      </c>
      <c r="B2880" s="3" t="str">
        <f>IFERROR(INDEX(Clients[Client_Name],MATCH(Table2[[#This Row],[Client_Code]],Clients[Client_Code],0)),"")</f>
        <v>NUTRISCO CHILE</v>
      </c>
      <c r="C2880" s="3">
        <v>1019</v>
      </c>
      <c r="D2880" s="3" t="s">
        <v>38</v>
      </c>
      <c r="E2880" s="3">
        <v>11</v>
      </c>
      <c r="F2880" s="12"/>
    </row>
    <row r="2881" spans="1:6" x14ac:dyDescent="0.25">
      <c r="A2881" s="3" t="s">
        <v>62</v>
      </c>
      <c r="B2881" s="3" t="str">
        <f>IFERROR(INDEX(Clients[Client_Name],MATCH(Table2[[#This Row],[Client_Code]],Clients[Client_Code],0)),"")</f>
        <v>NUTRISCO CHILE</v>
      </c>
      <c r="C2881" s="3">
        <v>1019</v>
      </c>
      <c r="D2881" s="3" t="s">
        <v>149</v>
      </c>
      <c r="E2881" s="3">
        <v>11</v>
      </c>
      <c r="F2881" s="12"/>
    </row>
    <row r="2882" spans="1:6" x14ac:dyDescent="0.25">
      <c r="A2882" s="3" t="s">
        <v>62</v>
      </c>
      <c r="B2882" s="3" t="str">
        <f>IFERROR(INDEX(Clients[Client_Name],MATCH(Table2[[#This Row],[Client_Code]],Clients[Client_Code],0)),"")</f>
        <v>NUTRISCO CHILE</v>
      </c>
      <c r="C2882" s="3">
        <v>1019</v>
      </c>
      <c r="D2882" s="3" t="s">
        <v>37</v>
      </c>
      <c r="E2882" s="3">
        <v>12</v>
      </c>
      <c r="F2882" s="12"/>
    </row>
    <row r="2883" spans="1:6" x14ac:dyDescent="0.25">
      <c r="A2883" s="3" t="s">
        <v>62</v>
      </c>
      <c r="B2883" s="3" t="str">
        <f>IFERROR(INDEX(Clients[Client_Name],MATCH(Table2[[#This Row],[Client_Code]],Clients[Client_Code],0)),"")</f>
        <v>NUTRISCO CHILE</v>
      </c>
      <c r="C2883" s="3">
        <v>1019</v>
      </c>
      <c r="D2883" s="3" t="s">
        <v>38</v>
      </c>
      <c r="E2883" s="3">
        <v>12</v>
      </c>
      <c r="F2883" s="12"/>
    </row>
    <row r="2884" spans="1:6" x14ac:dyDescent="0.25">
      <c r="A2884" s="3" t="s">
        <v>62</v>
      </c>
      <c r="B2884" s="3" t="str">
        <f>IFERROR(INDEX(Clients[Client_Name],MATCH(Table2[[#This Row],[Client_Code]],Clients[Client_Code],0)),"")</f>
        <v>NUTRISCO CHILE</v>
      </c>
      <c r="C2884" s="3">
        <v>1019</v>
      </c>
      <c r="D2884" s="3" t="s">
        <v>149</v>
      </c>
      <c r="E2884" s="3">
        <v>12</v>
      </c>
      <c r="F2884" s="12"/>
    </row>
    <row r="2885" spans="1:6" x14ac:dyDescent="0.25">
      <c r="A2885" s="3" t="s">
        <v>62</v>
      </c>
      <c r="B2885" s="3" t="str">
        <f>IFERROR(INDEX(Clients[Client_Name],MATCH(Table2[[#This Row],[Client_Code]],Clients[Client_Code],0)),"")</f>
        <v>NC INMOBILIARIA</v>
      </c>
      <c r="C2885" s="3">
        <v>1070</v>
      </c>
      <c r="D2885" s="3" t="s">
        <v>38</v>
      </c>
      <c r="E2885" s="3">
        <v>4</v>
      </c>
      <c r="F2885" s="12">
        <v>24228</v>
      </c>
    </row>
    <row r="2886" spans="1:6" x14ac:dyDescent="0.25">
      <c r="A2886" s="3" t="s">
        <v>62</v>
      </c>
      <c r="B2886" s="3" t="str">
        <f>IFERROR(INDEX(Clients[Client_Name],MATCH(Table2[[#This Row],[Client_Code]],Clients[Client_Code],0)),"")</f>
        <v>NC INMOBILIARIA</v>
      </c>
      <c r="C2886" s="3">
        <v>1070</v>
      </c>
      <c r="D2886" s="3" t="s">
        <v>149</v>
      </c>
      <c r="E2886" s="3">
        <v>4</v>
      </c>
      <c r="F2886" s="12">
        <v>2924969</v>
      </c>
    </row>
    <row r="2887" spans="1:6" x14ac:dyDescent="0.25">
      <c r="A2887" s="3" t="s">
        <v>62</v>
      </c>
      <c r="B2887" s="3" t="str">
        <f>IFERROR(INDEX(Clients[Client_Name],MATCH(Table2[[#This Row],[Client_Code]],Clients[Client_Code],0)),"")</f>
        <v>NC INMOBILIARIA</v>
      </c>
      <c r="C2887" s="3">
        <v>1070</v>
      </c>
      <c r="D2887" s="3" t="s">
        <v>38</v>
      </c>
      <c r="E2887" s="3">
        <v>4</v>
      </c>
      <c r="F2887" s="12">
        <v>196191</v>
      </c>
    </row>
    <row r="2888" spans="1:6" x14ac:dyDescent="0.25">
      <c r="A2888" s="3" t="s">
        <v>62</v>
      </c>
      <c r="B2888" s="3" t="str">
        <f>IFERROR(INDEX(Clients[Client_Name],MATCH(Table2[[#This Row],[Client_Code]],Clients[Client_Code],0)),"")</f>
        <v>NC INMOBILIARIA</v>
      </c>
      <c r="C2888" s="3">
        <v>1070</v>
      </c>
      <c r="D2888" s="3" t="s">
        <v>38</v>
      </c>
      <c r="E2888" s="3">
        <v>4</v>
      </c>
      <c r="F2888" s="12">
        <v>1315000</v>
      </c>
    </row>
    <row r="2889" spans="1:6" x14ac:dyDescent="0.25">
      <c r="A2889" s="3" t="s">
        <v>62</v>
      </c>
      <c r="B2889" s="3" t="str">
        <f>IFERROR(INDEX(Clients[Client_Name],MATCH(Table2[[#This Row],[Client_Code]],Clients[Client_Code],0)),"")</f>
        <v>NC INMOBILIARIA</v>
      </c>
      <c r="C2889" s="3">
        <v>1070</v>
      </c>
      <c r="D2889" s="3" t="s">
        <v>149</v>
      </c>
      <c r="E2889" s="3">
        <v>1</v>
      </c>
      <c r="F2889" s="12">
        <v>3357385</v>
      </c>
    </row>
    <row r="2890" spans="1:6" x14ac:dyDescent="0.25">
      <c r="A2890" s="3" t="s">
        <v>62</v>
      </c>
      <c r="B2890" s="3" t="str">
        <f>IFERROR(INDEX(Clients[Client_Name],MATCH(Table2[[#This Row],[Client_Code]],Clients[Client_Code],0)),"")</f>
        <v>NC INMOBILIARIA</v>
      </c>
      <c r="C2890" s="3">
        <v>1070</v>
      </c>
      <c r="D2890" s="3" t="s">
        <v>38</v>
      </c>
      <c r="E2890" s="3">
        <v>1</v>
      </c>
      <c r="F2890" s="12">
        <v>359419</v>
      </c>
    </row>
    <row r="2891" spans="1:6" x14ac:dyDescent="0.25">
      <c r="A2891" s="3" t="s">
        <v>62</v>
      </c>
      <c r="B2891" s="3" t="str">
        <f>IFERROR(INDEX(Clients[Client_Name],MATCH(Table2[[#This Row],[Client_Code]],Clients[Client_Code],0)),"")</f>
        <v>NC INMOBILIARIA</v>
      </c>
      <c r="C2891" s="3">
        <v>1070</v>
      </c>
      <c r="D2891" s="3" t="s">
        <v>38</v>
      </c>
      <c r="E2891" s="3">
        <v>2</v>
      </c>
      <c r="F2891" s="12">
        <v>3029</v>
      </c>
    </row>
    <row r="2892" spans="1:6" x14ac:dyDescent="0.25">
      <c r="A2892" s="3" t="s">
        <v>62</v>
      </c>
      <c r="B2892" s="3" t="str">
        <f>IFERROR(INDEX(Clients[Client_Name],MATCH(Table2[[#This Row],[Client_Code]],Clients[Client_Code],0)),"")</f>
        <v>NC INMOBILIARIA</v>
      </c>
      <c r="C2892" s="3">
        <v>1070</v>
      </c>
      <c r="D2892" s="3" t="s">
        <v>149</v>
      </c>
      <c r="E2892" s="3">
        <v>2</v>
      </c>
      <c r="F2892" s="12">
        <v>2966279</v>
      </c>
    </row>
    <row r="2893" spans="1:6" x14ac:dyDescent="0.25">
      <c r="A2893" s="3" t="s">
        <v>62</v>
      </c>
      <c r="B2893" s="3" t="str">
        <f>IFERROR(INDEX(Clients[Client_Name],MATCH(Table2[[#This Row],[Client_Code]],Clients[Client_Code],0)),"")</f>
        <v>NC INMOBILIARIA</v>
      </c>
      <c r="C2893" s="3">
        <v>1070</v>
      </c>
      <c r="D2893" s="3" t="s">
        <v>38</v>
      </c>
      <c r="E2893" s="3">
        <v>2</v>
      </c>
      <c r="F2893" s="12">
        <v>359419</v>
      </c>
    </row>
    <row r="2894" spans="1:6" x14ac:dyDescent="0.25">
      <c r="A2894" s="3" t="s">
        <v>62</v>
      </c>
      <c r="B2894" s="3" t="str">
        <f>IFERROR(INDEX(Clients[Client_Name],MATCH(Table2[[#This Row],[Client_Code]],Clients[Client_Code],0)),"")</f>
        <v>NC INMOBILIARIA</v>
      </c>
      <c r="C2894" s="3">
        <v>1070</v>
      </c>
      <c r="D2894" s="3" t="s">
        <v>38</v>
      </c>
      <c r="E2894" s="3">
        <v>3</v>
      </c>
      <c r="F2894" s="12">
        <v>3029</v>
      </c>
    </row>
    <row r="2895" spans="1:6" x14ac:dyDescent="0.25">
      <c r="A2895" s="3" t="s">
        <v>62</v>
      </c>
      <c r="B2895" s="3" t="str">
        <f>IFERROR(INDEX(Clients[Client_Name],MATCH(Table2[[#This Row],[Client_Code]],Clients[Client_Code],0)),"")</f>
        <v>COMERCIALIZADORA LA FAVORITA LTDA.</v>
      </c>
      <c r="C2895" s="3">
        <v>1029</v>
      </c>
      <c r="D2895" s="3" t="s">
        <v>149</v>
      </c>
      <c r="E2895" s="3">
        <v>1</v>
      </c>
      <c r="F2895" s="12">
        <v>5066461</v>
      </c>
    </row>
    <row r="2896" spans="1:6" x14ac:dyDescent="0.25">
      <c r="A2896" s="3" t="s">
        <v>62</v>
      </c>
      <c r="B2896" s="3" t="str">
        <f>IFERROR(INDEX(Clients[Client_Name],MATCH(Table2[[#This Row],[Client_Code]],Clients[Client_Code],0)),"")</f>
        <v>NC INMOBILIARIA</v>
      </c>
      <c r="C2896" s="3">
        <v>1070</v>
      </c>
      <c r="D2896" s="3" t="s">
        <v>38</v>
      </c>
      <c r="E2896" s="3">
        <v>3</v>
      </c>
      <c r="F2896" s="12">
        <v>639620</v>
      </c>
    </row>
    <row r="2897" spans="1:6" x14ac:dyDescent="0.25">
      <c r="A2897" s="3" t="s">
        <v>62</v>
      </c>
      <c r="B2897" s="3" t="str">
        <f>IFERROR(INDEX(Clients[Client_Name],MATCH(Table2[[#This Row],[Client_Code]],Clients[Client_Code],0)),"")</f>
        <v>NC INMOBILIARIA</v>
      </c>
      <c r="C2897" s="3">
        <v>1070</v>
      </c>
      <c r="D2897" s="3" t="s">
        <v>149</v>
      </c>
      <c r="E2897" s="3">
        <v>3</v>
      </c>
      <c r="F2897" s="12">
        <v>3241452</v>
      </c>
    </row>
    <row r="2898" spans="1:6" x14ac:dyDescent="0.25">
      <c r="A2898" s="3" t="s">
        <v>62</v>
      </c>
      <c r="B2898" s="3" t="str">
        <f>IFERROR(INDEX(Clients[Client_Name],MATCH(Table2[[#This Row],[Client_Code]],Clients[Client_Code],0)),"")</f>
        <v>NC INMOBILIARIA</v>
      </c>
      <c r="C2898" s="3">
        <v>1070</v>
      </c>
      <c r="D2898" s="3" t="s">
        <v>38</v>
      </c>
      <c r="E2898" s="3">
        <v>3</v>
      </c>
      <c r="F2898" s="12">
        <v>557389</v>
      </c>
    </row>
    <row r="2899" spans="1:6" x14ac:dyDescent="0.25">
      <c r="A2899" s="3" t="s">
        <v>62</v>
      </c>
      <c r="B2899" s="3" t="str">
        <f>IFERROR(INDEX(Clients[Client_Name],MATCH(Table2[[#This Row],[Client_Code]],Clients[Client_Code],0)),"")</f>
        <v>NC INMOBILIARIA</v>
      </c>
      <c r="C2899" s="3">
        <v>1070</v>
      </c>
      <c r="D2899" s="3" t="s">
        <v>149</v>
      </c>
      <c r="E2899" s="3">
        <v>5</v>
      </c>
      <c r="F2899" s="12">
        <v>4909151</v>
      </c>
    </row>
    <row r="2900" spans="1:6" x14ac:dyDescent="0.25">
      <c r="A2900" s="3" t="s">
        <v>62</v>
      </c>
      <c r="B2900" s="3" t="str">
        <f>IFERROR(INDEX(Clients[Client_Name],MATCH(Table2[[#This Row],[Client_Code]],Clients[Client_Code],0)),"")</f>
        <v>NC INMOBILIARIA</v>
      </c>
      <c r="C2900" s="3">
        <v>1070</v>
      </c>
      <c r="D2900" s="3" t="s">
        <v>38</v>
      </c>
      <c r="E2900" s="3">
        <v>5</v>
      </c>
      <c r="F2900" s="12">
        <v>653573</v>
      </c>
    </row>
    <row r="2901" spans="1:6" x14ac:dyDescent="0.25">
      <c r="A2901" s="3" t="s">
        <v>62</v>
      </c>
      <c r="B2901" s="3" t="str">
        <f>IFERROR(INDEX(Clients[Client_Name],MATCH(Table2[[#This Row],[Client_Code]],Clients[Client_Code],0)),"")</f>
        <v>NC INMOBILIARIA</v>
      </c>
      <c r="C2901" s="3">
        <v>1070</v>
      </c>
      <c r="D2901" s="3" t="s">
        <v>38</v>
      </c>
      <c r="E2901" s="3">
        <v>5</v>
      </c>
      <c r="F2901" s="12">
        <v>18171</v>
      </c>
    </row>
    <row r="2902" spans="1:6" x14ac:dyDescent="0.25">
      <c r="A2902" s="3" t="s">
        <v>62</v>
      </c>
      <c r="B2902" s="3" t="str">
        <f>IFERROR(INDEX(Clients[Client_Name],MATCH(Table2[[#This Row],[Client_Code]],Clients[Client_Code],0)),"")</f>
        <v>NC INMOBILIARIA</v>
      </c>
      <c r="C2902" s="3">
        <v>1070</v>
      </c>
      <c r="D2902" s="3" t="s">
        <v>38</v>
      </c>
      <c r="E2902" s="3">
        <v>5</v>
      </c>
      <c r="F2902" s="12">
        <v>84798</v>
      </c>
    </row>
    <row r="2903" spans="1:6" x14ac:dyDescent="0.25">
      <c r="A2903" s="3" t="s">
        <v>62</v>
      </c>
      <c r="B2903" s="3" t="str">
        <f>IFERROR(INDEX(Clients[Client_Name],MATCH(Table2[[#This Row],[Client_Code]],Clients[Client_Code],0)),"")</f>
        <v>NC INMOBILIARIA</v>
      </c>
      <c r="C2903" s="3">
        <v>1070</v>
      </c>
      <c r="D2903" s="3" t="s">
        <v>38</v>
      </c>
      <c r="E2903" s="3">
        <v>5</v>
      </c>
      <c r="F2903" s="12">
        <v>2665084</v>
      </c>
    </row>
    <row r="2904" spans="1:6" x14ac:dyDescent="0.25">
      <c r="A2904" s="3" t="s">
        <v>62</v>
      </c>
      <c r="B2904" s="3" t="str">
        <f>IFERROR(INDEX(Clients[Client_Name],MATCH(Table2[[#This Row],[Client_Code]],Clients[Client_Code],0)),"")</f>
        <v>NC INMOBILIARIA</v>
      </c>
      <c r="C2904" s="3">
        <v>1070</v>
      </c>
      <c r="D2904" s="3" t="s">
        <v>149</v>
      </c>
      <c r="E2904" s="3">
        <v>6</v>
      </c>
      <c r="F2904" s="12">
        <v>10625833</v>
      </c>
    </row>
    <row r="2905" spans="1:6" x14ac:dyDescent="0.25">
      <c r="A2905" s="3" t="s">
        <v>62</v>
      </c>
      <c r="B2905" s="3" t="str">
        <f>IFERROR(INDEX(Clients[Client_Name],MATCH(Table2[[#This Row],[Client_Code]],Clients[Client_Code],0)),"")</f>
        <v>NC INMOBILIARIA</v>
      </c>
      <c r="C2905" s="3">
        <v>1070</v>
      </c>
      <c r="D2905" s="3" t="s">
        <v>38</v>
      </c>
      <c r="E2905" s="3">
        <v>6</v>
      </c>
      <c r="F2905" s="12">
        <v>1771932</v>
      </c>
    </row>
    <row r="2906" spans="1:6" x14ac:dyDescent="0.25">
      <c r="A2906" s="3" t="s">
        <v>62</v>
      </c>
      <c r="B2906" s="3" t="str">
        <f>IFERROR(INDEX(Clients[Client_Name],MATCH(Table2[[#This Row],[Client_Code]],Clients[Client_Code],0)),"")</f>
        <v>NC INMOBILIARIA</v>
      </c>
      <c r="C2906" s="3">
        <v>1070</v>
      </c>
      <c r="D2906" s="3" t="s">
        <v>38</v>
      </c>
      <c r="E2906" s="3">
        <v>6</v>
      </c>
      <c r="F2906" s="12">
        <v>263000</v>
      </c>
    </row>
    <row r="2907" spans="1:6" x14ac:dyDescent="0.25">
      <c r="A2907" s="3" t="s">
        <v>62</v>
      </c>
      <c r="B2907" s="3" t="str">
        <f>IFERROR(INDEX(Clients[Client_Name],MATCH(Table2[[#This Row],[Client_Code]],Clients[Client_Code],0)),"")</f>
        <v>NC INMOBILIARIA</v>
      </c>
      <c r="C2907" s="3">
        <v>1070</v>
      </c>
      <c r="D2907" s="3" t="s">
        <v>38</v>
      </c>
      <c r="E2907" s="3">
        <v>6</v>
      </c>
      <c r="F2907" s="12"/>
    </row>
    <row r="2908" spans="1:6" x14ac:dyDescent="0.25">
      <c r="A2908" s="3" t="s">
        <v>62</v>
      </c>
      <c r="B2908" s="3" t="str">
        <f>IFERROR(INDEX(Clients[Client_Name],MATCH(Table2[[#This Row],[Client_Code]],Clients[Client_Code],0)),"")</f>
        <v>NC INMOBILIARIA</v>
      </c>
      <c r="C2908" s="3">
        <v>1070</v>
      </c>
      <c r="D2908" s="3" t="s">
        <v>38</v>
      </c>
      <c r="E2908" s="3">
        <v>6</v>
      </c>
      <c r="F2908" s="12"/>
    </row>
    <row r="2909" spans="1:6" x14ac:dyDescent="0.25">
      <c r="A2909" s="3" t="s">
        <v>62</v>
      </c>
      <c r="B2909" s="3" t="str">
        <f>IFERROR(INDEX(Clients[Client_Name],MATCH(Table2[[#This Row],[Client_Code]],Clients[Client_Code],0)),"")</f>
        <v>NC INMOBILIARIA</v>
      </c>
      <c r="C2909" s="3">
        <v>1070</v>
      </c>
      <c r="D2909" s="3" t="s">
        <v>149</v>
      </c>
      <c r="E2909" s="3">
        <v>7</v>
      </c>
      <c r="F2909" s="12">
        <v>12459145</v>
      </c>
    </row>
    <row r="2910" spans="1:6" x14ac:dyDescent="0.25">
      <c r="A2910" s="3" t="s">
        <v>62</v>
      </c>
      <c r="B2910" s="3" t="str">
        <f>IFERROR(INDEX(Clients[Client_Name],MATCH(Table2[[#This Row],[Client_Code]],Clients[Client_Code],0)),"")</f>
        <v>NC INMOBILIARIA</v>
      </c>
      <c r="C2910" s="3">
        <v>1070</v>
      </c>
      <c r="D2910" s="3" t="s">
        <v>38</v>
      </c>
      <c r="E2910" s="3">
        <v>7</v>
      </c>
      <c r="F2910" s="12"/>
    </row>
    <row r="2911" spans="1:6" x14ac:dyDescent="0.25">
      <c r="A2911" s="3" t="s">
        <v>62</v>
      </c>
      <c r="B2911" s="3" t="str">
        <f>IFERROR(INDEX(Clients[Client_Name],MATCH(Table2[[#This Row],[Client_Code]],Clients[Client_Code],0)),"")</f>
        <v>NC INMOBILIARIA</v>
      </c>
      <c r="C2911" s="3">
        <v>1070</v>
      </c>
      <c r="D2911" s="3" t="s">
        <v>38</v>
      </c>
      <c r="E2911" s="3">
        <v>7</v>
      </c>
      <c r="F2911" s="12">
        <v>1137278</v>
      </c>
    </row>
    <row r="2912" spans="1:6" x14ac:dyDescent="0.25">
      <c r="A2912" s="3" t="s">
        <v>62</v>
      </c>
      <c r="B2912" s="3" t="str">
        <f>IFERROR(INDEX(Clients[Client_Name],MATCH(Table2[[#This Row],[Client_Code]],Clients[Client_Code],0)),"")</f>
        <v>NC INMOBILIARIA</v>
      </c>
      <c r="C2912" s="3">
        <v>1070</v>
      </c>
      <c r="D2912" s="3" t="s">
        <v>38</v>
      </c>
      <c r="E2912" s="3">
        <v>7</v>
      </c>
      <c r="F2912" s="12"/>
    </row>
    <row r="2913" spans="1:6" x14ac:dyDescent="0.25">
      <c r="A2913" s="3" t="s">
        <v>62</v>
      </c>
      <c r="B2913" s="3" t="str">
        <f>IFERROR(INDEX(Clients[Client_Name],MATCH(Table2[[#This Row],[Client_Code]],Clients[Client_Code],0)),"")</f>
        <v>NC INMOBILIARIA</v>
      </c>
      <c r="C2913" s="3">
        <v>1070</v>
      </c>
      <c r="D2913" s="3" t="s">
        <v>38</v>
      </c>
      <c r="E2913" s="3">
        <v>7</v>
      </c>
      <c r="F2913" s="12"/>
    </row>
    <row r="2914" spans="1:6" x14ac:dyDescent="0.25">
      <c r="A2914" s="3" t="s">
        <v>62</v>
      </c>
      <c r="B2914" s="3" t="str">
        <f>IFERROR(INDEX(Clients[Client_Name],MATCH(Table2[[#This Row],[Client_Code]],Clients[Client_Code],0)),"")</f>
        <v>NC INMOBILIARIA</v>
      </c>
      <c r="C2914" s="3">
        <v>1070</v>
      </c>
      <c r="D2914" s="3" t="s">
        <v>37</v>
      </c>
      <c r="E2914" s="3">
        <v>6</v>
      </c>
      <c r="F2914" s="12">
        <v>645094</v>
      </c>
    </row>
    <row r="2915" spans="1:6" x14ac:dyDescent="0.25">
      <c r="A2915" s="3" t="s">
        <v>62</v>
      </c>
      <c r="B2915" s="3" t="str">
        <f>IFERROR(INDEX(Clients[Client_Name],MATCH(Table2[[#This Row],[Client_Code]],Clients[Client_Code],0)),"")</f>
        <v>NC INMOBILIARIA</v>
      </c>
      <c r="C2915" s="3">
        <v>1070</v>
      </c>
      <c r="D2915" s="3" t="s">
        <v>38</v>
      </c>
      <c r="E2915" s="3">
        <v>8</v>
      </c>
      <c r="F2915" s="12">
        <v>717445</v>
      </c>
    </row>
    <row r="2916" spans="1:6" x14ac:dyDescent="0.25">
      <c r="A2916" s="3" t="s">
        <v>62</v>
      </c>
      <c r="B2916" s="3" t="str">
        <f>IFERROR(INDEX(Clients[Client_Name],MATCH(Table2[[#This Row],[Client_Code]],Clients[Client_Code],0)),"")</f>
        <v>NC INMOBILIARIA</v>
      </c>
      <c r="C2916" s="3">
        <v>1070</v>
      </c>
      <c r="D2916" s="3" t="s">
        <v>38</v>
      </c>
      <c r="E2916" s="3">
        <v>8</v>
      </c>
      <c r="F2916" s="12"/>
    </row>
    <row r="2917" spans="1:6" x14ac:dyDescent="0.25">
      <c r="A2917" s="3" t="s">
        <v>62</v>
      </c>
      <c r="B2917" s="3" t="str">
        <f>IFERROR(INDEX(Clients[Client_Name],MATCH(Table2[[#This Row],[Client_Code]],Clients[Client_Code],0)),"")</f>
        <v>TAK S.A.</v>
      </c>
      <c r="C2917" s="3">
        <v>1051</v>
      </c>
      <c r="D2917" s="3" t="s">
        <v>149</v>
      </c>
      <c r="E2917" s="3">
        <v>1</v>
      </c>
      <c r="F2917" s="12">
        <v>4823430</v>
      </c>
    </row>
    <row r="2918" spans="1:6" x14ac:dyDescent="0.25">
      <c r="A2918" s="3" t="s">
        <v>62</v>
      </c>
      <c r="B2918" s="3" t="str">
        <f>IFERROR(INDEX(Clients[Client_Name],MATCH(Table2[[#This Row],[Client_Code]],Clients[Client_Code],0)),"")</f>
        <v>NC INMOBILIARIA</v>
      </c>
      <c r="C2918" s="3">
        <v>1070</v>
      </c>
      <c r="D2918" s="3" t="s">
        <v>38</v>
      </c>
      <c r="E2918" s="3">
        <v>8</v>
      </c>
      <c r="F2918" s="12"/>
    </row>
    <row r="2919" spans="1:6" x14ac:dyDescent="0.25">
      <c r="A2919" s="3" t="s">
        <v>62</v>
      </c>
      <c r="B2919" s="3" t="str">
        <f>IFERROR(INDEX(Clients[Client_Name],MATCH(Table2[[#This Row],[Client_Code]],Clients[Client_Code],0)),"")</f>
        <v>NC INMOBILIARIA</v>
      </c>
      <c r="C2919" s="3">
        <v>1070</v>
      </c>
      <c r="D2919" s="3" t="s">
        <v>38</v>
      </c>
      <c r="E2919" s="3">
        <v>8</v>
      </c>
      <c r="F2919" s="12"/>
    </row>
    <row r="2920" spans="1:6" x14ac:dyDescent="0.25">
      <c r="A2920" s="3" t="s">
        <v>62</v>
      </c>
      <c r="B2920" s="3" t="str">
        <f>IFERROR(INDEX(Clients[Client_Name],MATCH(Table2[[#This Row],[Client_Code]],Clients[Client_Code],0)),"")</f>
        <v>NC INMOBILIARIA</v>
      </c>
      <c r="C2920" s="3">
        <v>1070</v>
      </c>
      <c r="D2920" s="3" t="s">
        <v>149</v>
      </c>
      <c r="E2920" s="3">
        <v>8</v>
      </c>
      <c r="F2920" s="12">
        <v>11746223</v>
      </c>
    </row>
    <row r="2921" spans="1:6" x14ac:dyDescent="0.25">
      <c r="A2921" s="3" t="s">
        <v>62</v>
      </c>
      <c r="B2921" s="3" t="str">
        <f>IFERROR(INDEX(Clients[Client_Name],MATCH(Table2[[#This Row],[Client_Code]],Clients[Client_Code],0)),"")</f>
        <v>NC INMOBILIARIA</v>
      </c>
      <c r="C2921" s="3">
        <v>1070</v>
      </c>
      <c r="D2921" s="3" t="s">
        <v>38</v>
      </c>
      <c r="E2921" s="3">
        <v>9</v>
      </c>
      <c r="F2921" s="12">
        <v>625396</v>
      </c>
    </row>
    <row r="2922" spans="1:6" x14ac:dyDescent="0.25">
      <c r="A2922" s="3" t="s">
        <v>62</v>
      </c>
      <c r="B2922" s="3" t="str">
        <f>IFERROR(INDEX(Clients[Client_Name],MATCH(Table2[[#This Row],[Client_Code]],Clients[Client_Code],0)),"")</f>
        <v>NC INMOBILIARIA</v>
      </c>
      <c r="C2922" s="3">
        <v>1070</v>
      </c>
      <c r="D2922" s="3" t="s">
        <v>38</v>
      </c>
      <c r="E2922" s="3">
        <v>9</v>
      </c>
      <c r="F2922" s="12"/>
    </row>
    <row r="2923" spans="1:6" x14ac:dyDescent="0.25">
      <c r="A2923" s="3" t="s">
        <v>62</v>
      </c>
      <c r="B2923" s="3" t="str">
        <f>IFERROR(INDEX(Clients[Client_Name],MATCH(Table2[[#This Row],[Client_Code]],Clients[Client_Code],0)),"")</f>
        <v>NC INMOBILIARIA</v>
      </c>
      <c r="C2923" s="3">
        <v>1070</v>
      </c>
      <c r="D2923" s="3" t="s">
        <v>38</v>
      </c>
      <c r="E2923" s="3">
        <v>9</v>
      </c>
      <c r="F2923" s="12"/>
    </row>
    <row r="2924" spans="1:6" x14ac:dyDescent="0.25">
      <c r="A2924" s="3" t="s">
        <v>62</v>
      </c>
      <c r="B2924" s="3" t="str">
        <f>IFERROR(INDEX(Clients[Client_Name],MATCH(Table2[[#This Row],[Client_Code]],Clients[Client_Code],0)),"")</f>
        <v>NC INMOBILIARIA</v>
      </c>
      <c r="C2924" s="3">
        <v>1070</v>
      </c>
      <c r="D2924" s="3" t="s">
        <v>38</v>
      </c>
      <c r="E2924" s="3">
        <v>9</v>
      </c>
      <c r="F2924" s="12"/>
    </row>
    <row r="2925" spans="1:6" x14ac:dyDescent="0.25">
      <c r="A2925" s="3" t="s">
        <v>62</v>
      </c>
      <c r="B2925" s="3" t="str">
        <f>IFERROR(INDEX(Clients[Client_Name],MATCH(Table2[[#This Row],[Client_Code]],Clients[Client_Code],0)),"")</f>
        <v>NC INMOBILIARIA</v>
      </c>
      <c r="C2925" s="3">
        <v>1070</v>
      </c>
      <c r="D2925" s="3" t="s">
        <v>149</v>
      </c>
      <c r="E2925" s="3">
        <v>9</v>
      </c>
      <c r="F2925" s="12">
        <v>10053711</v>
      </c>
    </row>
    <row r="2926" spans="1:6" x14ac:dyDescent="0.25">
      <c r="A2926" s="3" t="s">
        <v>62</v>
      </c>
      <c r="B2926" s="3" t="str">
        <f>IFERROR(INDEX(Clients[Client_Name],MATCH(Table2[[#This Row],[Client_Code]],Clients[Client_Code],0)),"")</f>
        <v>NC INMOBILIARIA</v>
      </c>
      <c r="C2926" s="3">
        <v>1070</v>
      </c>
      <c r="D2926" s="3" t="s">
        <v>38</v>
      </c>
      <c r="E2926" s="3">
        <v>10</v>
      </c>
      <c r="F2926" s="12">
        <v>612858</v>
      </c>
    </row>
    <row r="2927" spans="1:6" x14ac:dyDescent="0.25">
      <c r="A2927" s="3" t="s">
        <v>62</v>
      </c>
      <c r="B2927" s="3" t="str">
        <f>IFERROR(INDEX(Clients[Client_Name],MATCH(Table2[[#This Row],[Client_Code]],Clients[Client_Code],0)),"")</f>
        <v>NC INMOBILIARIA</v>
      </c>
      <c r="C2927" s="3">
        <v>1070</v>
      </c>
      <c r="D2927" s="3" t="s">
        <v>38</v>
      </c>
      <c r="E2927" s="3">
        <v>10</v>
      </c>
      <c r="F2927" s="12"/>
    </row>
    <row r="2928" spans="1:6" x14ac:dyDescent="0.25">
      <c r="A2928" s="3" t="s">
        <v>62</v>
      </c>
      <c r="B2928" s="3" t="str">
        <f>IFERROR(INDEX(Clients[Client_Name],MATCH(Table2[[#This Row],[Client_Code]],Clients[Client_Code],0)),"")</f>
        <v>NC INMOBILIARIA</v>
      </c>
      <c r="C2928" s="3">
        <v>1070</v>
      </c>
      <c r="D2928" s="3" t="s">
        <v>38</v>
      </c>
      <c r="E2928" s="3">
        <v>10</v>
      </c>
      <c r="F2928" s="12"/>
    </row>
    <row r="2929" spans="1:6" x14ac:dyDescent="0.25">
      <c r="A2929" s="3" t="s">
        <v>62</v>
      </c>
      <c r="B2929" s="3" t="str">
        <f>IFERROR(INDEX(Clients[Client_Name],MATCH(Table2[[#This Row],[Client_Code]],Clients[Client_Code],0)),"")</f>
        <v>NC INMOBILIARIA</v>
      </c>
      <c r="C2929" s="3">
        <v>1070</v>
      </c>
      <c r="D2929" s="3" t="s">
        <v>38</v>
      </c>
      <c r="E2929" s="3">
        <v>10</v>
      </c>
      <c r="F2929" s="12"/>
    </row>
    <row r="2930" spans="1:6" x14ac:dyDescent="0.25">
      <c r="A2930" s="3" t="s">
        <v>62</v>
      </c>
      <c r="B2930" s="3" t="str">
        <f>IFERROR(INDEX(Clients[Client_Name],MATCH(Table2[[#This Row],[Client_Code]],Clients[Client_Code],0)),"")</f>
        <v>COMERCIALIZADORA LA FAVORITA LTDA.</v>
      </c>
      <c r="C2930" s="3">
        <v>1029</v>
      </c>
      <c r="D2930" s="3" t="s">
        <v>37</v>
      </c>
      <c r="E2930" s="3">
        <v>1</v>
      </c>
      <c r="F2930" s="12">
        <v>81199</v>
      </c>
    </row>
    <row r="2931" spans="1:6" x14ac:dyDescent="0.25">
      <c r="A2931" s="3" t="s">
        <v>62</v>
      </c>
      <c r="B2931" s="3" t="str">
        <f>IFERROR(INDEX(Clients[Client_Name],MATCH(Table2[[#This Row],[Client_Code]],Clients[Client_Code],0)),"")</f>
        <v>NC INMOBILIARIA</v>
      </c>
      <c r="C2931" s="3">
        <v>1070</v>
      </c>
      <c r="D2931" s="3" t="s">
        <v>149</v>
      </c>
      <c r="E2931" s="3">
        <v>10</v>
      </c>
      <c r="F2931" s="12">
        <v>9176162</v>
      </c>
    </row>
    <row r="2932" spans="1:6" x14ac:dyDescent="0.25">
      <c r="A2932" s="3" t="s">
        <v>62</v>
      </c>
      <c r="B2932" s="3" t="str">
        <f>IFERROR(INDEX(Clients[Client_Name],MATCH(Table2[[#This Row],[Client_Code]],Clients[Client_Code],0)),"")</f>
        <v>NC INMOBILIARIA</v>
      </c>
      <c r="C2932" s="3">
        <v>1070</v>
      </c>
      <c r="D2932" s="3" t="s">
        <v>38</v>
      </c>
      <c r="E2932" s="3">
        <v>11</v>
      </c>
      <c r="F2932" s="12">
        <v>529618</v>
      </c>
    </row>
    <row r="2933" spans="1:6" x14ac:dyDescent="0.25">
      <c r="A2933" s="3" t="s">
        <v>62</v>
      </c>
      <c r="B2933" s="3" t="str">
        <f>IFERROR(INDEX(Clients[Client_Name],MATCH(Table2[[#This Row],[Client_Code]],Clients[Client_Code],0)),"")</f>
        <v>NC INMOBILIARIA</v>
      </c>
      <c r="C2933" s="3">
        <v>1070</v>
      </c>
      <c r="D2933" s="3" t="s">
        <v>149</v>
      </c>
      <c r="E2933" s="3">
        <v>11</v>
      </c>
      <c r="F2933" s="12">
        <v>7905417</v>
      </c>
    </row>
    <row r="2934" spans="1:6" x14ac:dyDescent="0.25">
      <c r="A2934" s="3" t="s">
        <v>62</v>
      </c>
      <c r="B2934" s="3" t="str">
        <f>IFERROR(INDEX(Clients[Client_Name],MATCH(Table2[[#This Row],[Client_Code]],Clients[Client_Code],0)),"")</f>
        <v>NC INMOBILIARIA</v>
      </c>
      <c r="C2934" s="3">
        <v>1070</v>
      </c>
      <c r="D2934" s="3" t="s">
        <v>38</v>
      </c>
      <c r="E2934" s="3">
        <v>12</v>
      </c>
      <c r="F2934" s="12">
        <v>486874</v>
      </c>
    </row>
    <row r="2935" spans="1:6" x14ac:dyDescent="0.25">
      <c r="A2935" s="3" t="s">
        <v>62</v>
      </c>
      <c r="B2935" s="3" t="str">
        <f>IFERROR(INDEX(Clients[Client_Name],MATCH(Table2[[#This Row],[Client_Code]],Clients[Client_Code],0)),"")</f>
        <v>NC INMOBILIARIA</v>
      </c>
      <c r="C2935" s="3">
        <v>1070</v>
      </c>
      <c r="D2935" s="3" t="s">
        <v>149</v>
      </c>
      <c r="E2935" s="3">
        <v>12</v>
      </c>
      <c r="F2935" s="12">
        <v>7012223</v>
      </c>
    </row>
    <row r="2936" spans="1:6" x14ac:dyDescent="0.25">
      <c r="A2936" s="3" t="s">
        <v>62</v>
      </c>
      <c r="B2936" s="3" t="str">
        <f>IFERROR(INDEX(Clients[Client_Name],MATCH(Table2[[#This Row],[Client_Code]],Clients[Client_Code],0)),"")</f>
        <v>MARFRIG</v>
      </c>
      <c r="C2936" s="3">
        <v>1045</v>
      </c>
      <c r="D2936" s="3" t="s">
        <v>37</v>
      </c>
      <c r="E2936" s="3">
        <v>1</v>
      </c>
      <c r="F2936" s="12">
        <v>218150</v>
      </c>
    </row>
    <row r="2937" spans="1:6" x14ac:dyDescent="0.25">
      <c r="A2937" s="3" t="s">
        <v>62</v>
      </c>
      <c r="B2937" s="3" t="str">
        <f>IFERROR(INDEX(Clients[Client_Name],MATCH(Table2[[#This Row],[Client_Code]],Clients[Client_Code],0)),"")</f>
        <v>MARFRIG</v>
      </c>
      <c r="C2937" s="3">
        <v>1045</v>
      </c>
      <c r="D2937" s="3" t="s">
        <v>149</v>
      </c>
      <c r="E2937" s="3">
        <v>1</v>
      </c>
      <c r="F2937" s="12">
        <v>609527</v>
      </c>
    </row>
    <row r="2938" spans="1:6" x14ac:dyDescent="0.25">
      <c r="A2938" s="3" t="s">
        <v>62</v>
      </c>
      <c r="B2938" s="3" t="str">
        <f>IFERROR(INDEX(Clients[Client_Name],MATCH(Table2[[#This Row],[Client_Code]],Clients[Client_Code],0)),"")</f>
        <v>MARFRIG</v>
      </c>
      <c r="C2938" s="3">
        <v>1045</v>
      </c>
      <c r="D2938" s="3" t="s">
        <v>37</v>
      </c>
      <c r="E2938" s="3">
        <v>1</v>
      </c>
      <c r="F2938" s="12">
        <v>170680</v>
      </c>
    </row>
    <row r="2939" spans="1:6" x14ac:dyDescent="0.25">
      <c r="A2939" s="3" t="s">
        <v>62</v>
      </c>
      <c r="B2939" s="3" t="str">
        <f>IFERROR(INDEX(Clients[Client_Name],MATCH(Table2[[#This Row],[Client_Code]],Clients[Client_Code],0)),"")</f>
        <v>MARFRIG</v>
      </c>
      <c r="C2939" s="3">
        <v>1045</v>
      </c>
      <c r="D2939" s="3" t="s">
        <v>37</v>
      </c>
      <c r="E2939" s="3">
        <v>1</v>
      </c>
      <c r="F2939" s="12">
        <v>44448</v>
      </c>
    </row>
    <row r="2940" spans="1:6" x14ac:dyDescent="0.25">
      <c r="A2940" s="3" t="s">
        <v>62</v>
      </c>
      <c r="B2940" s="3" t="str">
        <f>IFERROR(INDEX(Clients[Client_Name],MATCH(Table2[[#This Row],[Client_Code]],Clients[Client_Code],0)),"")</f>
        <v>MARFRIG</v>
      </c>
      <c r="C2940" s="3">
        <v>1045</v>
      </c>
      <c r="D2940" s="3" t="s">
        <v>38</v>
      </c>
      <c r="E2940" s="3">
        <v>1</v>
      </c>
      <c r="F2940" s="12">
        <v>100000</v>
      </c>
    </row>
    <row r="2941" spans="1:6" x14ac:dyDescent="0.25">
      <c r="A2941" s="3" t="s">
        <v>62</v>
      </c>
      <c r="B2941" s="3" t="str">
        <f>IFERROR(INDEX(Clients[Client_Name],MATCH(Table2[[#This Row],[Client_Code]],Clients[Client_Code],0)),"")</f>
        <v>MARFRIG</v>
      </c>
      <c r="C2941" s="3">
        <v>1045</v>
      </c>
      <c r="D2941" s="3" t="s">
        <v>38</v>
      </c>
      <c r="E2941" s="3">
        <v>1</v>
      </c>
      <c r="F2941" s="12">
        <v>213360</v>
      </c>
    </row>
    <row r="2942" spans="1:6" x14ac:dyDescent="0.25">
      <c r="A2942" s="3" t="s">
        <v>62</v>
      </c>
      <c r="B2942" s="3" t="str">
        <f>IFERROR(INDEX(Clients[Client_Name],MATCH(Table2[[#This Row],[Client_Code]],Clients[Client_Code],0)),"")</f>
        <v>MARFRIG</v>
      </c>
      <c r="C2942" s="3">
        <v>1045</v>
      </c>
      <c r="D2942" s="3" t="s">
        <v>38</v>
      </c>
      <c r="E2942" s="3">
        <v>2</v>
      </c>
      <c r="F2942" s="12">
        <v>40000</v>
      </c>
    </row>
    <row r="2943" spans="1:6" x14ac:dyDescent="0.25">
      <c r="A2943" s="3" t="s">
        <v>62</v>
      </c>
      <c r="B2943" s="3" t="str">
        <f>IFERROR(INDEX(Clients[Client_Name],MATCH(Table2[[#This Row],[Client_Code]],Clients[Client_Code],0)),"")</f>
        <v>MARFRIG</v>
      </c>
      <c r="C2943" s="3">
        <v>1045</v>
      </c>
      <c r="D2943" s="3" t="s">
        <v>38</v>
      </c>
      <c r="E2943" s="3">
        <v>2</v>
      </c>
      <c r="F2943" s="12">
        <v>44826</v>
      </c>
    </row>
    <row r="2944" spans="1:6" x14ac:dyDescent="0.25">
      <c r="A2944" s="3" t="s">
        <v>62</v>
      </c>
      <c r="B2944" s="3" t="str">
        <f>IFERROR(INDEX(Clients[Client_Name],MATCH(Table2[[#This Row],[Client_Code]],Clients[Client_Code],0)),"")</f>
        <v>MARFRIG</v>
      </c>
      <c r="C2944" s="3">
        <v>1045</v>
      </c>
      <c r="D2944" s="3" t="s">
        <v>38</v>
      </c>
      <c r="E2944" s="3">
        <v>2</v>
      </c>
      <c r="F2944" s="12">
        <v>24654</v>
      </c>
    </row>
    <row r="2945" spans="1:6" x14ac:dyDescent="0.25">
      <c r="A2945" s="3" t="s">
        <v>62</v>
      </c>
      <c r="B2945" s="3" t="str">
        <f>IFERROR(INDEX(Clients[Client_Name],MATCH(Table2[[#This Row],[Client_Code]],Clients[Client_Code],0)),"")</f>
        <v>MARFRIG</v>
      </c>
      <c r="C2945" s="3">
        <v>1045</v>
      </c>
      <c r="D2945" s="3" t="s">
        <v>37</v>
      </c>
      <c r="E2945" s="3">
        <v>2</v>
      </c>
      <c r="F2945" s="12">
        <v>219350</v>
      </c>
    </row>
    <row r="2946" spans="1:6" x14ac:dyDescent="0.25">
      <c r="A2946" s="3" t="s">
        <v>62</v>
      </c>
      <c r="B2946" s="3" t="str">
        <f>IFERROR(INDEX(Clients[Client_Name],MATCH(Table2[[#This Row],[Client_Code]],Clients[Client_Code],0)),"")</f>
        <v>TAK S.A.</v>
      </c>
      <c r="C2946" s="3">
        <v>1051</v>
      </c>
      <c r="D2946" s="3" t="s">
        <v>37</v>
      </c>
      <c r="E2946" s="3">
        <v>1</v>
      </c>
      <c r="F2946" s="12">
        <v>1042053</v>
      </c>
    </row>
    <row r="2947" spans="1:6" x14ac:dyDescent="0.25">
      <c r="A2947" s="3" t="s">
        <v>62</v>
      </c>
      <c r="B2947" s="3" t="str">
        <f>IFERROR(INDEX(Clients[Client_Name],MATCH(Table2[[#This Row],[Client_Code]],Clients[Client_Code],0)),"")</f>
        <v>Otro</v>
      </c>
      <c r="C2947" s="3">
        <v>1071</v>
      </c>
      <c r="D2947" s="3" t="s">
        <v>37</v>
      </c>
      <c r="E2947" s="3">
        <v>1</v>
      </c>
      <c r="F2947" s="12">
        <v>390640</v>
      </c>
    </row>
    <row r="2948" spans="1:6" x14ac:dyDescent="0.25">
      <c r="A2948" s="3" t="s">
        <v>62</v>
      </c>
      <c r="B2948" s="3" t="str">
        <f>IFERROR(INDEX(Clients[Client_Name],MATCH(Table2[[#This Row],[Client_Code]],Clients[Client_Code],0)),"")</f>
        <v>MARFRIG</v>
      </c>
      <c r="C2948" s="3">
        <v>1045</v>
      </c>
      <c r="D2948" s="3" t="s">
        <v>37</v>
      </c>
      <c r="E2948" s="3">
        <v>2</v>
      </c>
      <c r="F2948" s="12">
        <v>200590</v>
      </c>
    </row>
    <row r="2949" spans="1:6" x14ac:dyDescent="0.25">
      <c r="A2949" s="3" t="s">
        <v>62</v>
      </c>
      <c r="B2949" s="3" t="str">
        <f>IFERROR(INDEX(Clients[Client_Name],MATCH(Table2[[#This Row],[Client_Code]],Clients[Client_Code],0)),"")</f>
        <v>MARFRIG</v>
      </c>
      <c r="C2949" s="3">
        <v>1045</v>
      </c>
      <c r="D2949" s="3" t="s">
        <v>37</v>
      </c>
      <c r="E2949" s="3">
        <v>2</v>
      </c>
      <c r="F2949" s="12">
        <v>329115</v>
      </c>
    </row>
    <row r="2950" spans="1:6" x14ac:dyDescent="0.25">
      <c r="A2950" s="3" t="s">
        <v>62</v>
      </c>
      <c r="B2950" s="3" t="str">
        <f>IFERROR(INDEX(Clients[Client_Name],MATCH(Table2[[#This Row],[Client_Code]],Clients[Client_Code],0)),"")</f>
        <v>MARFRIG</v>
      </c>
      <c r="C2950" s="3">
        <v>1045</v>
      </c>
      <c r="D2950" s="3" t="s">
        <v>149</v>
      </c>
      <c r="E2950" s="3">
        <v>2</v>
      </c>
      <c r="F2950" s="12">
        <v>1395066</v>
      </c>
    </row>
    <row r="2951" spans="1:6" x14ac:dyDescent="0.25">
      <c r="A2951" s="3" t="s">
        <v>62</v>
      </c>
      <c r="B2951" s="3" t="str">
        <f>IFERROR(INDEX(Clients[Client_Name],MATCH(Table2[[#This Row],[Client_Code]],Clients[Client_Code],0)),"")</f>
        <v>MARFRIG</v>
      </c>
      <c r="C2951" s="3">
        <v>1045</v>
      </c>
      <c r="D2951" s="3" t="s">
        <v>37</v>
      </c>
      <c r="E2951" s="3">
        <v>2</v>
      </c>
      <c r="F2951" s="12">
        <v>341360</v>
      </c>
    </row>
    <row r="2952" spans="1:6" x14ac:dyDescent="0.25">
      <c r="A2952" s="3" t="s">
        <v>62</v>
      </c>
      <c r="B2952" s="3" t="str">
        <f>IFERROR(INDEX(Clients[Client_Name],MATCH(Table2[[#This Row],[Client_Code]],Clients[Client_Code],0)),"")</f>
        <v>MARFRIG</v>
      </c>
      <c r="C2952" s="3">
        <v>1045</v>
      </c>
      <c r="D2952" s="3" t="s">
        <v>37</v>
      </c>
      <c r="E2952" s="3">
        <v>2</v>
      </c>
      <c r="F2952" s="12">
        <v>88896</v>
      </c>
    </row>
    <row r="2953" spans="1:6" x14ac:dyDescent="0.25">
      <c r="A2953" s="3" t="s">
        <v>62</v>
      </c>
      <c r="B2953" s="3" t="str">
        <f>IFERROR(INDEX(Clients[Client_Name],MATCH(Table2[[#This Row],[Client_Code]],Clients[Client_Code],0)),"")</f>
        <v>MARFRIG</v>
      </c>
      <c r="C2953" s="3">
        <v>1045</v>
      </c>
      <c r="D2953" s="3" t="s">
        <v>37</v>
      </c>
      <c r="E2953" s="3">
        <v>2</v>
      </c>
      <c r="F2953" s="12">
        <v>26389</v>
      </c>
    </row>
    <row r="2954" spans="1:6" x14ac:dyDescent="0.25">
      <c r="A2954" s="3" t="s">
        <v>62</v>
      </c>
      <c r="B2954" s="3" t="str">
        <f>IFERROR(INDEX(Clients[Client_Name],MATCH(Table2[[#This Row],[Client_Code]],Clients[Client_Code],0)),"")</f>
        <v>MARFRIG</v>
      </c>
      <c r="C2954" s="3">
        <v>1045</v>
      </c>
      <c r="D2954" s="3" t="s">
        <v>38</v>
      </c>
      <c r="E2954" s="3">
        <v>2</v>
      </c>
      <c r="F2954" s="12">
        <v>147028</v>
      </c>
    </row>
    <row r="2955" spans="1:6" x14ac:dyDescent="0.25">
      <c r="A2955" s="3" t="s">
        <v>62</v>
      </c>
      <c r="B2955" s="3" t="str">
        <f>IFERROR(INDEX(Clients[Client_Name],MATCH(Table2[[#This Row],[Client_Code]],Clients[Client_Code],0)),"")</f>
        <v>MARFRIG</v>
      </c>
      <c r="C2955" s="3">
        <v>1045</v>
      </c>
      <c r="D2955" s="3" t="s">
        <v>38</v>
      </c>
      <c r="E2955" s="3">
        <v>2</v>
      </c>
      <c r="F2955" s="12">
        <v>192024</v>
      </c>
    </row>
    <row r="2956" spans="1:6" x14ac:dyDescent="0.25">
      <c r="A2956" s="3" t="s">
        <v>62</v>
      </c>
      <c r="B2956" s="3" t="str">
        <f>IFERROR(INDEX(Clients[Client_Name],MATCH(Table2[[#This Row],[Client_Code]],Clients[Client_Code],0)),"")</f>
        <v>MARFRIG</v>
      </c>
      <c r="C2956" s="3">
        <v>1045</v>
      </c>
      <c r="D2956" s="3" t="s">
        <v>38</v>
      </c>
      <c r="E2956" s="3">
        <v>3</v>
      </c>
      <c r="F2956" s="12">
        <v>50000</v>
      </c>
    </row>
    <row r="2957" spans="1:6" x14ac:dyDescent="0.25">
      <c r="A2957" s="3" t="s">
        <v>62</v>
      </c>
      <c r="B2957" s="3" t="str">
        <f>IFERROR(INDEX(Clients[Client_Name],MATCH(Table2[[#This Row],[Client_Code]],Clients[Client_Code],0)),"")</f>
        <v>COMERCIALIZADORA LA FAVORITA LTDA.</v>
      </c>
      <c r="C2957" s="3">
        <v>1029</v>
      </c>
      <c r="D2957" s="3" t="s">
        <v>37</v>
      </c>
      <c r="E2957" s="3">
        <v>1</v>
      </c>
      <c r="F2957" s="12">
        <v>24526</v>
      </c>
    </row>
    <row r="2958" spans="1:6" x14ac:dyDescent="0.25">
      <c r="A2958" s="3" t="s">
        <v>62</v>
      </c>
      <c r="B2958" s="3" t="str">
        <f>IFERROR(INDEX(Clients[Client_Name],MATCH(Table2[[#This Row],[Client_Code]],Clients[Client_Code],0)),"")</f>
        <v>MARFRIG</v>
      </c>
      <c r="C2958" s="3">
        <v>1045</v>
      </c>
      <c r="D2958" s="3" t="s">
        <v>38</v>
      </c>
      <c r="E2958" s="3">
        <v>3</v>
      </c>
      <c r="F2958" s="12">
        <v>89652</v>
      </c>
    </row>
    <row r="2959" spans="1:6" x14ac:dyDescent="0.25">
      <c r="A2959" s="3" t="s">
        <v>62</v>
      </c>
      <c r="B2959" s="3" t="str">
        <f>IFERROR(INDEX(Clients[Client_Name],MATCH(Table2[[#This Row],[Client_Code]],Clients[Client_Code],0)),"")</f>
        <v>MARFRIG</v>
      </c>
      <c r="C2959" s="3">
        <v>1045</v>
      </c>
      <c r="D2959" s="3" t="s">
        <v>38</v>
      </c>
      <c r="E2959" s="3">
        <v>3</v>
      </c>
      <c r="F2959" s="12">
        <v>49308</v>
      </c>
    </row>
    <row r="2960" spans="1:6" x14ac:dyDescent="0.25">
      <c r="A2960" s="3" t="s">
        <v>62</v>
      </c>
      <c r="B2960" s="3" t="str">
        <f>IFERROR(INDEX(Clients[Client_Name],MATCH(Table2[[#This Row],[Client_Code]],Clients[Client_Code],0)),"")</f>
        <v>MARFRIG</v>
      </c>
      <c r="C2960" s="3">
        <v>1045</v>
      </c>
      <c r="D2960" s="3" t="s">
        <v>37</v>
      </c>
      <c r="E2960" s="3">
        <v>3</v>
      </c>
      <c r="F2960" s="12">
        <v>418670</v>
      </c>
    </row>
    <row r="2961" spans="1:6" x14ac:dyDescent="0.25">
      <c r="A2961" s="3" t="s">
        <v>62</v>
      </c>
      <c r="B2961" s="3" t="str">
        <f>IFERROR(INDEX(Clients[Client_Name],MATCH(Table2[[#This Row],[Client_Code]],Clients[Client_Code],0)),"")</f>
        <v>MARFRIG</v>
      </c>
      <c r="C2961" s="3">
        <v>1045</v>
      </c>
      <c r="D2961" s="3" t="s">
        <v>149</v>
      </c>
      <c r="E2961" s="3">
        <v>3</v>
      </c>
      <c r="F2961" s="12">
        <v>224906</v>
      </c>
    </row>
    <row r="2962" spans="1:6" x14ac:dyDescent="0.25">
      <c r="A2962" s="3" t="s">
        <v>62</v>
      </c>
      <c r="B2962" s="3" t="str">
        <f>IFERROR(INDEX(Clients[Client_Name],MATCH(Table2[[#This Row],[Client_Code]],Clients[Client_Code],0)),"")</f>
        <v>MARFRIG</v>
      </c>
      <c r="C2962" s="3">
        <v>1045</v>
      </c>
      <c r="D2962" s="3" t="s">
        <v>37</v>
      </c>
      <c r="E2962" s="3">
        <v>3</v>
      </c>
      <c r="F2962" s="12">
        <v>52778</v>
      </c>
    </row>
    <row r="2963" spans="1:6" x14ac:dyDescent="0.25">
      <c r="A2963" s="3" t="s">
        <v>62</v>
      </c>
      <c r="B2963" s="3" t="str">
        <f>IFERROR(INDEX(Clients[Client_Name],MATCH(Table2[[#This Row],[Client_Code]],Clients[Client_Code],0)),"")</f>
        <v>MARFRIG</v>
      </c>
      <c r="C2963" s="3">
        <v>1045</v>
      </c>
      <c r="D2963" s="3" t="s">
        <v>38</v>
      </c>
      <c r="E2963" s="3">
        <v>6</v>
      </c>
      <c r="F2963" s="12">
        <v>2988</v>
      </c>
    </row>
    <row r="2964" spans="1:6" x14ac:dyDescent="0.25">
      <c r="A2964" s="3" t="s">
        <v>62</v>
      </c>
      <c r="B2964" s="3" t="str">
        <f>IFERROR(INDEX(Clients[Client_Name],MATCH(Table2[[#This Row],[Client_Code]],Clients[Client_Code],0)),"")</f>
        <v>MARFRIG</v>
      </c>
      <c r="C2964" s="3">
        <v>1045</v>
      </c>
      <c r="D2964" s="3" t="s">
        <v>38</v>
      </c>
      <c r="E2964" s="3">
        <v>6</v>
      </c>
      <c r="F2964" s="12">
        <v>163241</v>
      </c>
    </row>
    <row r="2965" spans="1:6" x14ac:dyDescent="0.25">
      <c r="A2965" s="3" t="s">
        <v>62</v>
      </c>
      <c r="B2965" s="3" t="str">
        <f>IFERROR(INDEX(Clients[Client_Name],MATCH(Table2[[#This Row],[Client_Code]],Clients[Client_Code],0)),"")</f>
        <v>TAK S.A.</v>
      </c>
      <c r="C2965" s="3">
        <v>1051</v>
      </c>
      <c r="D2965" s="3" t="s">
        <v>37</v>
      </c>
      <c r="E2965" s="3">
        <v>1</v>
      </c>
      <c r="F2965" s="12">
        <v>109075</v>
      </c>
    </row>
    <row r="2966" spans="1:6" x14ac:dyDescent="0.25">
      <c r="A2966" s="3" t="s">
        <v>62</v>
      </c>
      <c r="B2966" s="3" t="str">
        <f>IFERROR(INDEX(Clients[Client_Name],MATCH(Table2[[#This Row],[Client_Code]],Clients[Client_Code],0)),"")</f>
        <v>MARFRIG</v>
      </c>
      <c r="C2966" s="3">
        <v>1045</v>
      </c>
      <c r="D2966" s="3" t="s">
        <v>38</v>
      </c>
      <c r="E2966" s="3">
        <v>6</v>
      </c>
      <c r="F2966" s="12"/>
    </row>
    <row r="2967" spans="1:6" x14ac:dyDescent="0.25">
      <c r="A2967" s="3" t="s">
        <v>62</v>
      </c>
      <c r="B2967" s="3" t="str">
        <f>IFERROR(INDEX(Clients[Client_Name],MATCH(Table2[[#This Row],[Client_Code]],Clients[Client_Code],0)),"")</f>
        <v>MARFRIG</v>
      </c>
      <c r="C2967" s="3">
        <v>1045</v>
      </c>
      <c r="D2967" s="3" t="s">
        <v>37</v>
      </c>
      <c r="E2967" s="3">
        <v>6</v>
      </c>
      <c r="F2967" s="12">
        <v>893076</v>
      </c>
    </row>
    <row r="2968" spans="1:6" x14ac:dyDescent="0.25">
      <c r="A2968" s="3" t="s">
        <v>62</v>
      </c>
      <c r="B2968" s="3" t="str">
        <f>IFERROR(INDEX(Clients[Client_Name],MATCH(Table2[[#This Row],[Client_Code]],Clients[Client_Code],0)),"")</f>
        <v>MARFRIG</v>
      </c>
      <c r="C2968" s="3">
        <v>1045</v>
      </c>
      <c r="D2968" s="3" t="s">
        <v>149</v>
      </c>
      <c r="E2968" s="3">
        <v>6</v>
      </c>
      <c r="F2968" s="12">
        <v>203393</v>
      </c>
    </row>
    <row r="2969" spans="1:6" x14ac:dyDescent="0.25">
      <c r="A2969" s="3" t="s">
        <v>62</v>
      </c>
      <c r="B2969" s="3" t="str">
        <f>IFERROR(INDEX(Clients[Client_Name],MATCH(Table2[[#This Row],[Client_Code]],Clients[Client_Code],0)),"")</f>
        <v>MARFRIG</v>
      </c>
      <c r="C2969" s="3">
        <v>1045</v>
      </c>
      <c r="D2969" s="3" t="s">
        <v>37</v>
      </c>
      <c r="E2969" s="3">
        <v>6</v>
      </c>
      <c r="F2969" s="12"/>
    </row>
    <row r="2970" spans="1:6" x14ac:dyDescent="0.25">
      <c r="A2970" s="3" t="s">
        <v>62</v>
      </c>
      <c r="B2970" s="3" t="str">
        <f>IFERROR(INDEX(Clients[Client_Name],MATCH(Table2[[#This Row],[Client_Code]],Clients[Client_Code],0)),"")</f>
        <v>JBS</v>
      </c>
      <c r="C2970" s="3">
        <v>1044</v>
      </c>
      <c r="D2970" s="3" t="s">
        <v>38</v>
      </c>
      <c r="E2970" s="3">
        <v>4</v>
      </c>
      <c r="F2970" s="12">
        <v>102755</v>
      </c>
    </row>
    <row r="2971" spans="1:6" x14ac:dyDescent="0.25">
      <c r="A2971" s="3" t="s">
        <v>62</v>
      </c>
      <c r="B2971" s="3" t="str">
        <f>IFERROR(INDEX(Clients[Client_Name],MATCH(Table2[[#This Row],[Client_Code]],Clients[Client_Code],0)),"")</f>
        <v>JBS</v>
      </c>
      <c r="C2971" s="3">
        <v>1044</v>
      </c>
      <c r="D2971" s="3" t="s">
        <v>38</v>
      </c>
      <c r="E2971" s="3">
        <v>4</v>
      </c>
      <c r="F2971" s="12">
        <v>3531964</v>
      </c>
    </row>
    <row r="2972" spans="1:6" x14ac:dyDescent="0.25">
      <c r="A2972" s="3" t="s">
        <v>62</v>
      </c>
      <c r="B2972" s="3" t="str">
        <f>IFERROR(INDEX(Clients[Client_Name],MATCH(Table2[[#This Row],[Client_Code]],Clients[Client_Code],0)),"")</f>
        <v>JBS</v>
      </c>
      <c r="C2972" s="3">
        <v>1044</v>
      </c>
      <c r="D2972" s="3" t="s">
        <v>38</v>
      </c>
      <c r="E2972" s="3">
        <v>4</v>
      </c>
      <c r="F2972" s="12">
        <v>409398</v>
      </c>
    </row>
    <row r="2973" spans="1:6" x14ac:dyDescent="0.25">
      <c r="A2973" s="3" t="s">
        <v>62</v>
      </c>
      <c r="B2973" s="3" t="str">
        <f>IFERROR(INDEX(Clients[Client_Name],MATCH(Table2[[#This Row],[Client_Code]],Clients[Client_Code],0)),"")</f>
        <v>JBS</v>
      </c>
      <c r="C2973" s="3">
        <v>1044</v>
      </c>
      <c r="D2973" s="3" t="s">
        <v>37</v>
      </c>
      <c r="E2973" s="3">
        <v>4</v>
      </c>
      <c r="F2973" s="12">
        <v>250030</v>
      </c>
    </row>
    <row r="2974" spans="1:6" x14ac:dyDescent="0.25">
      <c r="A2974" s="3" t="s">
        <v>62</v>
      </c>
      <c r="B2974" s="3" t="str">
        <f>IFERROR(INDEX(Clients[Client_Name],MATCH(Table2[[#This Row],[Client_Code]],Clients[Client_Code],0)),"")</f>
        <v>JBS</v>
      </c>
      <c r="C2974" s="3">
        <v>1044</v>
      </c>
      <c r="D2974" s="3" t="s">
        <v>37</v>
      </c>
      <c r="E2974" s="3">
        <v>4</v>
      </c>
      <c r="F2974" s="12">
        <v>4990420</v>
      </c>
    </row>
    <row r="2975" spans="1:6" x14ac:dyDescent="0.25">
      <c r="A2975" s="3" t="s">
        <v>62</v>
      </c>
      <c r="B2975" s="3" t="str">
        <f>IFERROR(INDEX(Clients[Client_Name],MATCH(Table2[[#This Row],[Client_Code]],Clients[Client_Code],0)),"")</f>
        <v>JBS</v>
      </c>
      <c r="C2975" s="3">
        <v>1044</v>
      </c>
      <c r="D2975" s="3" t="s">
        <v>37</v>
      </c>
      <c r="E2975" s="3">
        <v>4</v>
      </c>
      <c r="F2975" s="12">
        <v>704955</v>
      </c>
    </row>
    <row r="2976" spans="1:6" x14ac:dyDescent="0.25">
      <c r="A2976" s="3" t="s">
        <v>62</v>
      </c>
      <c r="B2976" s="3" t="str">
        <f>IFERROR(INDEX(Clients[Client_Name],MATCH(Table2[[#This Row],[Client_Code]],Clients[Client_Code],0)),"")</f>
        <v>JBS</v>
      </c>
      <c r="C2976" s="3">
        <v>1044</v>
      </c>
      <c r="D2976" s="3" t="s">
        <v>149</v>
      </c>
      <c r="E2976" s="3">
        <v>4</v>
      </c>
      <c r="F2976" s="12">
        <v>24677548</v>
      </c>
    </row>
    <row r="2977" spans="1:6" x14ac:dyDescent="0.25">
      <c r="A2977" s="3" t="s">
        <v>62</v>
      </c>
      <c r="B2977" s="3" t="str">
        <f>IFERROR(INDEX(Clients[Client_Name],MATCH(Table2[[#This Row],[Client_Code]],Clients[Client_Code],0)),"")</f>
        <v>JBS</v>
      </c>
      <c r="C2977" s="3">
        <v>1044</v>
      </c>
      <c r="D2977" s="3" t="s">
        <v>37</v>
      </c>
      <c r="E2977" s="3">
        <v>4</v>
      </c>
      <c r="F2977" s="12">
        <v>7501046</v>
      </c>
    </row>
    <row r="2978" spans="1:6" x14ac:dyDescent="0.25">
      <c r="A2978" s="3" t="s">
        <v>62</v>
      </c>
      <c r="B2978" s="3" t="str">
        <f>IFERROR(INDEX(Clients[Client_Name],MATCH(Table2[[#This Row],[Client_Code]],Clients[Client_Code],0)),"")</f>
        <v>JBS</v>
      </c>
      <c r="C2978" s="3">
        <v>1044</v>
      </c>
      <c r="D2978" s="3" t="s">
        <v>37</v>
      </c>
      <c r="E2978" s="3">
        <v>4</v>
      </c>
      <c r="F2978" s="12">
        <v>401894</v>
      </c>
    </row>
    <row r="2979" spans="1:6" x14ac:dyDescent="0.25">
      <c r="A2979" s="3" t="s">
        <v>62</v>
      </c>
      <c r="B2979" s="3" t="str">
        <f>IFERROR(INDEX(Clients[Client_Name],MATCH(Table2[[#This Row],[Client_Code]],Clients[Client_Code],0)),"")</f>
        <v>JBS</v>
      </c>
      <c r="C2979" s="3">
        <v>1044</v>
      </c>
      <c r="D2979" s="3" t="s">
        <v>37</v>
      </c>
      <c r="E2979" s="3">
        <v>4</v>
      </c>
      <c r="F2979" s="12">
        <v>109458</v>
      </c>
    </row>
    <row r="2980" spans="1:6" x14ac:dyDescent="0.25">
      <c r="A2980" s="3" t="s">
        <v>62</v>
      </c>
      <c r="B2980" s="3" t="str">
        <f>IFERROR(INDEX(Clients[Client_Name],MATCH(Table2[[#This Row],[Client_Code]],Clients[Client_Code],0)),"")</f>
        <v>JBS</v>
      </c>
      <c r="C2980" s="3">
        <v>1044</v>
      </c>
      <c r="D2980" s="3" t="s">
        <v>149</v>
      </c>
      <c r="E2980" s="3">
        <v>4</v>
      </c>
      <c r="F2980" s="12">
        <v>964530</v>
      </c>
    </row>
    <row r="2981" spans="1:6" x14ac:dyDescent="0.25">
      <c r="A2981" s="3" t="s">
        <v>62</v>
      </c>
      <c r="B2981" s="3" t="str">
        <f>IFERROR(INDEX(Clients[Client_Name],MATCH(Table2[[#This Row],[Client_Code]],Clients[Client_Code],0)),"")</f>
        <v>JBS</v>
      </c>
      <c r="C2981" s="3">
        <v>1044</v>
      </c>
      <c r="D2981" s="3" t="s">
        <v>37</v>
      </c>
      <c r="E2981" s="3">
        <v>4</v>
      </c>
      <c r="F2981" s="12">
        <v>1056845</v>
      </c>
    </row>
    <row r="2982" spans="1:6" x14ac:dyDescent="0.25">
      <c r="A2982" s="3" t="s">
        <v>62</v>
      </c>
      <c r="B2982" s="3" t="str">
        <f>IFERROR(INDEX(Clients[Client_Name],MATCH(Table2[[#This Row],[Client_Code]],Clients[Client_Code],0)),"")</f>
        <v>JBS</v>
      </c>
      <c r="C2982" s="3">
        <v>1044</v>
      </c>
      <c r="D2982" s="3" t="s">
        <v>149</v>
      </c>
      <c r="E2982" s="3">
        <v>4</v>
      </c>
      <c r="F2982" s="12">
        <v>333522</v>
      </c>
    </row>
    <row r="2983" spans="1:6" x14ac:dyDescent="0.25">
      <c r="A2983" s="3" t="s">
        <v>62</v>
      </c>
      <c r="B2983" s="3" t="str">
        <f>IFERROR(INDEX(Clients[Client_Name],MATCH(Table2[[#This Row],[Client_Code]],Clients[Client_Code],0)),"")</f>
        <v>JBS</v>
      </c>
      <c r="C2983" s="3">
        <v>1044</v>
      </c>
      <c r="D2983" s="3" t="s">
        <v>38</v>
      </c>
      <c r="E2983" s="3">
        <v>4</v>
      </c>
      <c r="F2983" s="12">
        <v>4278548</v>
      </c>
    </row>
    <row r="2984" spans="1:6" x14ac:dyDescent="0.25">
      <c r="A2984" s="3" t="s">
        <v>62</v>
      </c>
      <c r="B2984" s="3" t="str">
        <f>IFERROR(INDEX(Clients[Client_Name],MATCH(Table2[[#This Row],[Client_Code]],Clients[Client_Code],0)),"")</f>
        <v>JBS</v>
      </c>
      <c r="C2984" s="3">
        <v>1044</v>
      </c>
      <c r="D2984" s="3" t="s">
        <v>38</v>
      </c>
      <c r="E2984" s="3">
        <v>4</v>
      </c>
      <c r="F2984" s="12">
        <v>5026149</v>
      </c>
    </row>
    <row r="2985" spans="1:6" x14ac:dyDescent="0.25">
      <c r="A2985" s="3" t="s">
        <v>62</v>
      </c>
      <c r="B2985" s="3" t="str">
        <f>IFERROR(INDEX(Clients[Client_Name],MATCH(Table2[[#This Row],[Client_Code]],Clients[Client_Code],0)),"")</f>
        <v>JBS</v>
      </c>
      <c r="C2985" s="3">
        <v>1044</v>
      </c>
      <c r="D2985" s="3" t="s">
        <v>38</v>
      </c>
      <c r="E2985" s="3">
        <v>4</v>
      </c>
      <c r="F2985" s="12">
        <v>16601426</v>
      </c>
    </row>
    <row r="2986" spans="1:6" x14ac:dyDescent="0.25">
      <c r="A2986" s="3" t="s">
        <v>62</v>
      </c>
      <c r="B2986" s="3" t="str">
        <f>IFERROR(INDEX(Clients[Client_Name],MATCH(Table2[[#This Row],[Client_Code]],Clients[Client_Code],0)),"")</f>
        <v>JBS</v>
      </c>
      <c r="C2986" s="3">
        <v>1044</v>
      </c>
      <c r="D2986" s="3" t="s">
        <v>38</v>
      </c>
      <c r="E2986" s="3">
        <v>4</v>
      </c>
      <c r="F2986" s="12">
        <v>141150</v>
      </c>
    </row>
    <row r="2987" spans="1:6" x14ac:dyDescent="0.25">
      <c r="A2987" s="3" t="s">
        <v>62</v>
      </c>
      <c r="B2987" s="3" t="str">
        <f>IFERROR(INDEX(Clients[Client_Name],MATCH(Table2[[#This Row],[Client_Code]],Clients[Client_Code],0)),"")</f>
        <v>JBS</v>
      </c>
      <c r="C2987" s="3">
        <v>1044</v>
      </c>
      <c r="D2987" s="3" t="s">
        <v>38</v>
      </c>
      <c r="E2987" s="3">
        <v>4</v>
      </c>
      <c r="F2987" s="12">
        <v>1289820</v>
      </c>
    </row>
    <row r="2988" spans="1:6" x14ac:dyDescent="0.25">
      <c r="A2988" s="3" t="s">
        <v>62</v>
      </c>
      <c r="B2988" s="3" t="str">
        <f>IFERROR(INDEX(Clients[Client_Name],MATCH(Table2[[#This Row],[Client_Code]],Clients[Client_Code],0)),"")</f>
        <v>JBS</v>
      </c>
      <c r="C2988" s="3">
        <v>1044</v>
      </c>
      <c r="D2988" s="3" t="s">
        <v>38</v>
      </c>
      <c r="E2988" s="3">
        <v>4</v>
      </c>
      <c r="F2988" s="12">
        <v>1039524</v>
      </c>
    </row>
    <row r="2989" spans="1:6" x14ac:dyDescent="0.25">
      <c r="A2989" s="3" t="s">
        <v>62</v>
      </c>
      <c r="B2989" s="3" t="str">
        <f>IFERROR(INDEX(Clients[Client_Name],MATCH(Table2[[#This Row],[Client_Code]],Clients[Client_Code],0)),"")</f>
        <v>JBS</v>
      </c>
      <c r="C2989" s="3">
        <v>1044</v>
      </c>
      <c r="D2989" s="3" t="s">
        <v>38</v>
      </c>
      <c r="E2989" s="3">
        <v>4</v>
      </c>
      <c r="F2989" s="12">
        <v>482638</v>
      </c>
    </row>
    <row r="2990" spans="1:6" x14ac:dyDescent="0.25">
      <c r="A2990" s="3" t="s">
        <v>62</v>
      </c>
      <c r="B2990" s="3" t="str">
        <f>IFERROR(INDEX(Clients[Client_Name],MATCH(Table2[[#This Row],[Client_Code]],Clients[Client_Code],0)),"")</f>
        <v>JBS</v>
      </c>
      <c r="C2990" s="3">
        <v>1044</v>
      </c>
      <c r="D2990" s="3" t="s">
        <v>38</v>
      </c>
      <c r="E2990" s="3">
        <v>4</v>
      </c>
      <c r="F2990" s="12">
        <v>629692</v>
      </c>
    </row>
    <row r="2991" spans="1:6" x14ac:dyDescent="0.25">
      <c r="A2991" s="3" t="s">
        <v>62</v>
      </c>
      <c r="B2991" s="3" t="str">
        <f>IFERROR(INDEX(Clients[Client_Name],MATCH(Table2[[#This Row],[Client_Code]],Clients[Client_Code],0)),"")</f>
        <v>JBS</v>
      </c>
      <c r="C2991" s="3">
        <v>1044</v>
      </c>
      <c r="D2991" s="3" t="s">
        <v>37</v>
      </c>
      <c r="E2991" s="3">
        <v>4</v>
      </c>
      <c r="F2991" s="12">
        <v>109458</v>
      </c>
    </row>
    <row r="2992" spans="1:6" x14ac:dyDescent="0.25">
      <c r="A2992" s="3" t="s">
        <v>62</v>
      </c>
      <c r="B2992" s="3" t="str">
        <f>IFERROR(INDEX(Clients[Client_Name],MATCH(Table2[[#This Row],[Client_Code]],Clients[Client_Code],0)),"")</f>
        <v>COMERCIALIZADORA LA FAVORITA LTDA.</v>
      </c>
      <c r="C2992" s="3">
        <v>1029</v>
      </c>
      <c r="D2992" s="3" t="s">
        <v>37</v>
      </c>
      <c r="E2992" s="3">
        <v>1</v>
      </c>
      <c r="F2992" s="12">
        <v>6763</v>
      </c>
    </row>
    <row r="2993" spans="1:6" x14ac:dyDescent="0.25">
      <c r="A2993" s="3" t="s">
        <v>62</v>
      </c>
      <c r="B2993" s="3" t="str">
        <f>IFERROR(INDEX(Clients[Client_Name],MATCH(Table2[[#This Row],[Client_Code]],Clients[Client_Code],0)),"")</f>
        <v>JBS</v>
      </c>
      <c r="C2993" s="3">
        <v>1044</v>
      </c>
      <c r="D2993" s="3" t="s">
        <v>37</v>
      </c>
      <c r="E2993" s="3">
        <v>4</v>
      </c>
      <c r="F2993" s="12">
        <v>38456</v>
      </c>
    </row>
    <row r="2994" spans="1:6" x14ac:dyDescent="0.25">
      <c r="A2994" s="3" t="s">
        <v>62</v>
      </c>
      <c r="B2994" s="3" t="str">
        <f>IFERROR(INDEX(Clients[Client_Name],MATCH(Table2[[#This Row],[Client_Code]],Clients[Client_Code],0)),"")</f>
        <v>JBS</v>
      </c>
      <c r="C2994" s="3">
        <v>1044</v>
      </c>
      <c r="D2994" s="3" t="s">
        <v>37</v>
      </c>
      <c r="E2994" s="3">
        <v>4</v>
      </c>
      <c r="F2994" s="12">
        <v>39579</v>
      </c>
    </row>
    <row r="2995" spans="1:6" x14ac:dyDescent="0.25">
      <c r="A2995" s="3" t="s">
        <v>62</v>
      </c>
      <c r="B2995" s="3" t="str">
        <f>IFERROR(INDEX(Clients[Client_Name],MATCH(Table2[[#This Row],[Client_Code]],Clients[Client_Code],0)),"")</f>
        <v>JBS</v>
      </c>
      <c r="C2995" s="3">
        <v>1044</v>
      </c>
      <c r="D2995" s="3" t="s">
        <v>38</v>
      </c>
      <c r="E2995" s="3">
        <v>4</v>
      </c>
      <c r="F2995" s="12">
        <v>314586</v>
      </c>
    </row>
    <row r="2996" spans="1:6" x14ac:dyDescent="0.25">
      <c r="A2996" s="3" t="s">
        <v>62</v>
      </c>
      <c r="B2996" s="3" t="str">
        <f>IFERROR(INDEX(Clients[Client_Name],MATCH(Table2[[#This Row],[Client_Code]],Clients[Client_Code],0)),"")</f>
        <v>JBS</v>
      </c>
      <c r="C2996" s="3">
        <v>1044</v>
      </c>
      <c r="D2996" s="3" t="s">
        <v>37</v>
      </c>
      <c r="E2996" s="3">
        <v>4</v>
      </c>
      <c r="F2996" s="12">
        <v>142820</v>
      </c>
    </row>
    <row r="2997" spans="1:6" x14ac:dyDescent="0.25">
      <c r="A2997" s="3" t="s">
        <v>62</v>
      </c>
      <c r="B2997" s="3" t="str">
        <f>IFERROR(INDEX(Clients[Client_Name],MATCH(Table2[[#This Row],[Client_Code]],Clients[Client_Code],0)),"")</f>
        <v>JBS</v>
      </c>
      <c r="C2997" s="3">
        <v>1044</v>
      </c>
      <c r="D2997" s="3" t="s">
        <v>37</v>
      </c>
      <c r="E2997" s="3">
        <v>4</v>
      </c>
      <c r="F2997" s="12">
        <v>40972</v>
      </c>
    </row>
    <row r="2998" spans="1:6" x14ac:dyDescent="0.25">
      <c r="A2998" s="3" t="s">
        <v>62</v>
      </c>
      <c r="B2998" s="3" t="str">
        <f>IFERROR(INDEX(Clients[Client_Name],MATCH(Table2[[#This Row],[Client_Code]],Clients[Client_Code],0)),"")</f>
        <v>JBS</v>
      </c>
      <c r="C2998" s="3">
        <v>1044</v>
      </c>
      <c r="D2998" s="3" t="s">
        <v>38</v>
      </c>
      <c r="E2998" s="3">
        <v>4</v>
      </c>
      <c r="F2998" s="12">
        <v>137161</v>
      </c>
    </row>
    <row r="2999" spans="1:6" x14ac:dyDescent="0.25">
      <c r="A2999" s="3" t="s">
        <v>62</v>
      </c>
      <c r="B2999" s="3" t="str">
        <f>IFERROR(INDEX(Clients[Client_Name],MATCH(Table2[[#This Row],[Client_Code]],Clients[Client_Code],0)),"")</f>
        <v>JBS</v>
      </c>
      <c r="C2999" s="3">
        <v>1044</v>
      </c>
      <c r="D2999" s="3" t="s">
        <v>38</v>
      </c>
      <c r="E2999" s="3">
        <v>4</v>
      </c>
      <c r="F2999" s="12">
        <v>2494505</v>
      </c>
    </row>
    <row r="3000" spans="1:6" x14ac:dyDescent="0.25">
      <c r="A3000" s="3" t="s">
        <v>62</v>
      </c>
      <c r="B3000" s="3" t="str">
        <f>IFERROR(INDEX(Clients[Client_Name],MATCH(Table2[[#This Row],[Client_Code]],Clients[Client_Code],0)),"")</f>
        <v>JBS</v>
      </c>
      <c r="C3000" s="3">
        <v>1044</v>
      </c>
      <c r="D3000" s="3" t="s">
        <v>38</v>
      </c>
      <c r="E3000" s="3">
        <v>4</v>
      </c>
      <c r="F3000" s="12">
        <v>97400</v>
      </c>
    </row>
    <row r="3001" spans="1:6" x14ac:dyDescent="0.25">
      <c r="A3001" s="3" t="s">
        <v>62</v>
      </c>
      <c r="B3001" s="3" t="str">
        <f>IFERROR(INDEX(Clients[Client_Name],MATCH(Table2[[#This Row],[Client_Code]],Clients[Client_Code],0)),"")</f>
        <v>JBS</v>
      </c>
      <c r="C3001" s="3">
        <v>1044</v>
      </c>
      <c r="D3001" s="3" t="s">
        <v>37</v>
      </c>
      <c r="E3001" s="3">
        <v>4</v>
      </c>
      <c r="F3001" s="12">
        <v>494</v>
      </c>
    </row>
    <row r="3002" spans="1:6" x14ac:dyDescent="0.25">
      <c r="A3002" s="3" t="s">
        <v>62</v>
      </c>
      <c r="B3002" s="3" t="str">
        <f>IFERROR(INDEX(Clients[Client_Name],MATCH(Table2[[#This Row],[Client_Code]],Clients[Client_Code],0)),"")</f>
        <v>JBS</v>
      </c>
      <c r="C3002" s="3">
        <v>1044</v>
      </c>
      <c r="D3002" s="3" t="s">
        <v>38</v>
      </c>
      <c r="E3002" s="3">
        <v>4</v>
      </c>
      <c r="F3002" s="12">
        <v>508367</v>
      </c>
    </row>
    <row r="3003" spans="1:6" x14ac:dyDescent="0.25">
      <c r="A3003" s="3" t="s">
        <v>62</v>
      </c>
      <c r="B3003" s="3" t="str">
        <f>IFERROR(INDEX(Clients[Client_Name],MATCH(Table2[[#This Row],[Client_Code]],Clients[Client_Code],0)),"")</f>
        <v>JBS</v>
      </c>
      <c r="C3003" s="3">
        <v>1044</v>
      </c>
      <c r="D3003" s="3" t="s">
        <v>38</v>
      </c>
      <c r="E3003" s="3">
        <v>1</v>
      </c>
      <c r="F3003" s="12">
        <v>2354643</v>
      </c>
    </row>
    <row r="3004" spans="1:6" x14ac:dyDescent="0.25">
      <c r="A3004" s="3" t="s">
        <v>62</v>
      </c>
      <c r="B3004" s="3" t="str">
        <f>IFERROR(INDEX(Clients[Client_Name],MATCH(Table2[[#This Row],[Client_Code]],Clients[Client_Code],0)),"")</f>
        <v>TAK S.A.</v>
      </c>
      <c r="C3004" s="3">
        <v>1051</v>
      </c>
      <c r="D3004" s="3" t="s">
        <v>37</v>
      </c>
      <c r="E3004" s="3">
        <v>1</v>
      </c>
      <c r="F3004" s="12">
        <v>28024</v>
      </c>
    </row>
    <row r="3005" spans="1:6" x14ac:dyDescent="0.25">
      <c r="A3005" s="3" t="s">
        <v>62</v>
      </c>
      <c r="B3005" s="3" t="str">
        <f>IFERROR(INDEX(Clients[Client_Name],MATCH(Table2[[#This Row],[Client_Code]],Clients[Client_Code],0)),"")</f>
        <v>JBS</v>
      </c>
      <c r="C3005" s="3">
        <v>1044</v>
      </c>
      <c r="D3005" s="3" t="s">
        <v>38</v>
      </c>
      <c r="E3005" s="3">
        <v>1</v>
      </c>
      <c r="F3005" s="12">
        <v>165424</v>
      </c>
    </row>
    <row r="3006" spans="1:6" x14ac:dyDescent="0.25">
      <c r="A3006" s="3" t="s">
        <v>62</v>
      </c>
      <c r="B3006" s="3" t="str">
        <f>IFERROR(INDEX(Clients[Client_Name],MATCH(Table2[[#This Row],[Client_Code]],Clients[Client_Code],0)),"")</f>
        <v>JBS</v>
      </c>
      <c r="C3006" s="3">
        <v>1044</v>
      </c>
      <c r="D3006" s="3" t="s">
        <v>38</v>
      </c>
      <c r="E3006" s="3">
        <v>1</v>
      </c>
      <c r="F3006" s="12">
        <v>204699</v>
      </c>
    </row>
    <row r="3007" spans="1:6" x14ac:dyDescent="0.25">
      <c r="A3007" s="3" t="s">
        <v>62</v>
      </c>
      <c r="B3007" s="3" t="str">
        <f>IFERROR(INDEX(Clients[Client_Name],MATCH(Table2[[#This Row],[Client_Code]],Clients[Client_Code],0)),"")</f>
        <v>JBS</v>
      </c>
      <c r="C3007" s="3">
        <v>1044</v>
      </c>
      <c r="D3007" s="3" t="s">
        <v>37</v>
      </c>
      <c r="E3007" s="3">
        <v>1</v>
      </c>
      <c r="F3007" s="12">
        <v>20290</v>
      </c>
    </row>
    <row r="3008" spans="1:6" x14ac:dyDescent="0.25">
      <c r="A3008" s="3" t="s">
        <v>62</v>
      </c>
      <c r="B3008" s="3" t="str">
        <f>IFERROR(INDEX(Clients[Client_Name],MATCH(Table2[[#This Row],[Client_Code]],Clients[Client_Code],0)),"")</f>
        <v>JBS</v>
      </c>
      <c r="C3008" s="3">
        <v>1044</v>
      </c>
      <c r="D3008" s="3" t="s">
        <v>37</v>
      </c>
      <c r="E3008" s="3">
        <v>1</v>
      </c>
      <c r="F3008" s="12">
        <v>174140</v>
      </c>
    </row>
    <row r="3009" spans="1:6" x14ac:dyDescent="0.25">
      <c r="A3009" s="3" t="s">
        <v>62</v>
      </c>
      <c r="B3009" s="3" t="str">
        <f>IFERROR(INDEX(Clients[Client_Name],MATCH(Table2[[#This Row],[Client_Code]],Clients[Client_Code],0)),"")</f>
        <v>JBS</v>
      </c>
      <c r="C3009" s="3">
        <v>1044</v>
      </c>
      <c r="D3009" s="3" t="s">
        <v>149</v>
      </c>
      <c r="E3009" s="3">
        <v>1</v>
      </c>
      <c r="F3009" s="12">
        <v>10914988</v>
      </c>
    </row>
    <row r="3010" spans="1:6" x14ac:dyDescent="0.25">
      <c r="A3010" s="3" t="s">
        <v>62</v>
      </c>
      <c r="B3010" s="3" t="str">
        <f>IFERROR(INDEX(Clients[Client_Name],MATCH(Table2[[#This Row],[Client_Code]],Clients[Client_Code],0)),"")</f>
        <v>JBS</v>
      </c>
      <c r="C3010" s="3">
        <v>1044</v>
      </c>
      <c r="D3010" s="3" t="s">
        <v>37</v>
      </c>
      <c r="E3010" s="3">
        <v>1</v>
      </c>
      <c r="F3010" s="12">
        <v>1743769</v>
      </c>
    </row>
    <row r="3011" spans="1:6" x14ac:dyDescent="0.25">
      <c r="A3011" s="3" t="s">
        <v>62</v>
      </c>
      <c r="B3011" s="3" t="str">
        <f>IFERROR(INDEX(Clients[Client_Name],MATCH(Table2[[#This Row],[Client_Code]],Clients[Client_Code],0)),"")</f>
        <v>JBS</v>
      </c>
      <c r="C3011" s="3">
        <v>1044</v>
      </c>
      <c r="D3011" s="3" t="s">
        <v>37</v>
      </c>
      <c r="E3011" s="3">
        <v>1</v>
      </c>
      <c r="F3011" s="12">
        <v>34128</v>
      </c>
    </row>
    <row r="3012" spans="1:6" x14ac:dyDescent="0.25">
      <c r="A3012" s="3" t="s">
        <v>62</v>
      </c>
      <c r="B3012" s="3" t="str">
        <f>IFERROR(INDEX(Clients[Client_Name],MATCH(Table2[[#This Row],[Client_Code]],Clients[Client_Code],0)),"")</f>
        <v>JBS</v>
      </c>
      <c r="C3012" s="3">
        <v>1044</v>
      </c>
      <c r="D3012" s="3" t="s">
        <v>149</v>
      </c>
      <c r="E3012" s="3">
        <v>1</v>
      </c>
      <c r="F3012" s="12">
        <v>687825</v>
      </c>
    </row>
    <row r="3013" spans="1:6" x14ac:dyDescent="0.25">
      <c r="A3013" s="3" t="s">
        <v>62</v>
      </c>
      <c r="B3013" s="3" t="str">
        <f>IFERROR(INDEX(Clients[Client_Name],MATCH(Table2[[#This Row],[Client_Code]],Clients[Client_Code],0)),"")</f>
        <v>JBS</v>
      </c>
      <c r="C3013" s="3">
        <v>1044</v>
      </c>
      <c r="D3013" s="3" t="s">
        <v>37</v>
      </c>
      <c r="E3013" s="3">
        <v>1</v>
      </c>
      <c r="F3013" s="12">
        <v>126764</v>
      </c>
    </row>
    <row r="3014" spans="1:6" x14ac:dyDescent="0.25">
      <c r="A3014" s="3" t="s">
        <v>62</v>
      </c>
      <c r="B3014" s="3" t="str">
        <f>IFERROR(INDEX(Clients[Client_Name],MATCH(Table2[[#This Row],[Client_Code]],Clients[Client_Code],0)),"")</f>
        <v>JBS</v>
      </c>
      <c r="C3014" s="3">
        <v>1044</v>
      </c>
      <c r="D3014" s="3" t="s">
        <v>149</v>
      </c>
      <c r="E3014" s="3">
        <v>1</v>
      </c>
      <c r="F3014" s="12">
        <v>276347</v>
      </c>
    </row>
    <row r="3015" spans="1:6" x14ac:dyDescent="0.25">
      <c r="A3015" s="3" t="s">
        <v>62</v>
      </c>
      <c r="B3015" s="3" t="str">
        <f>IFERROR(INDEX(Clients[Client_Name],MATCH(Table2[[#This Row],[Client_Code]],Clients[Client_Code],0)),"")</f>
        <v>JBS</v>
      </c>
      <c r="C3015" s="3">
        <v>1044</v>
      </c>
      <c r="D3015" s="3" t="s">
        <v>38</v>
      </c>
      <c r="E3015" s="3">
        <v>1</v>
      </c>
      <c r="F3015" s="12">
        <v>970070</v>
      </c>
    </row>
    <row r="3016" spans="1:6" x14ac:dyDescent="0.25">
      <c r="A3016" s="3" t="s">
        <v>32</v>
      </c>
      <c r="B3016" s="3" t="str">
        <f>IFERROR(INDEX(Clients[Client_Name],MATCH(Table2[[#This Row],[Client_Code]],Clients[Client_Code],0)),"")</f>
        <v>SOPRAVAL</v>
      </c>
      <c r="C3016" s="3">
        <v>8</v>
      </c>
      <c r="D3016" s="3" t="s">
        <v>38</v>
      </c>
      <c r="E3016" s="3">
        <v>5</v>
      </c>
      <c r="F3016" s="12">
        <v>607700</v>
      </c>
    </row>
    <row r="3017" spans="1:6" x14ac:dyDescent="0.25">
      <c r="A3017" s="3" t="s">
        <v>62</v>
      </c>
      <c r="B3017" s="3" t="str">
        <f>IFERROR(INDEX(Clients[Client_Name],MATCH(Table2[[#This Row],[Client_Code]],Clients[Client_Code],0)),"")</f>
        <v>SUPER ROSARIO</v>
      </c>
      <c r="C3017" s="3">
        <v>1009</v>
      </c>
      <c r="D3017" s="3" t="s">
        <v>37</v>
      </c>
      <c r="E3017" s="3">
        <v>1</v>
      </c>
      <c r="F3017" s="12">
        <v>0</v>
      </c>
    </row>
    <row r="3018" spans="1:6" x14ac:dyDescent="0.25">
      <c r="A3018" s="3" t="s">
        <v>62</v>
      </c>
      <c r="B3018" s="3" t="str">
        <f>IFERROR(INDEX(Clients[Client_Name],MATCH(Table2[[#This Row],[Client_Code]],Clients[Client_Code],0)),"")</f>
        <v>SUPER LO MIRANDA</v>
      </c>
      <c r="C3018" s="3">
        <v>1008</v>
      </c>
      <c r="D3018" s="3" t="s">
        <v>37</v>
      </c>
      <c r="E3018" s="3">
        <v>1</v>
      </c>
      <c r="F3018" s="12">
        <v>0</v>
      </c>
    </row>
    <row r="3019" spans="1:6" x14ac:dyDescent="0.25">
      <c r="A3019" s="3" t="s">
        <v>32</v>
      </c>
      <c r="B3019" s="3" t="str">
        <f>IFERROR(INDEX(Clients[Client_Name],MATCH(Table2[[#This Row],[Client_Code]],Clients[Client_Code],0)),"")</f>
        <v>SOPRAVAL</v>
      </c>
      <c r="C3019" s="3">
        <v>8</v>
      </c>
      <c r="D3019" s="3" t="s">
        <v>38</v>
      </c>
      <c r="E3019" s="3">
        <v>6</v>
      </c>
      <c r="F3019" s="12">
        <v>600</v>
      </c>
    </row>
    <row r="3020" spans="1:6" x14ac:dyDescent="0.25">
      <c r="A3020" s="3" t="s">
        <v>62</v>
      </c>
      <c r="B3020" s="3" t="str">
        <f>IFERROR(INDEX(Clients[Client_Name],MATCH(Table2[[#This Row],[Client_Code]],Clients[Client_Code],0)),"")</f>
        <v>JBS</v>
      </c>
      <c r="C3020" s="3">
        <v>1044</v>
      </c>
      <c r="D3020" s="3" t="s">
        <v>38</v>
      </c>
      <c r="E3020" s="3">
        <v>1</v>
      </c>
      <c r="F3020" s="12">
        <v>515001</v>
      </c>
    </row>
    <row r="3021" spans="1:6" x14ac:dyDescent="0.25">
      <c r="A3021" s="3" t="s">
        <v>32</v>
      </c>
      <c r="B3021" s="3" t="str">
        <f>IFERROR(INDEX(Clients[Client_Name],MATCH(Table2[[#This Row],[Client_Code]],Clients[Client_Code],0)),"")</f>
        <v>SOPRAVAL</v>
      </c>
      <c r="C3021" s="3">
        <v>8</v>
      </c>
      <c r="D3021" s="3" t="s">
        <v>38</v>
      </c>
      <c r="E3021" s="3">
        <v>7</v>
      </c>
      <c r="F3021" s="12">
        <v>0</v>
      </c>
    </row>
    <row r="3022" spans="1:6" x14ac:dyDescent="0.25">
      <c r="A3022" s="3" t="s">
        <v>62</v>
      </c>
      <c r="B3022" s="3" t="str">
        <f>IFERROR(INDEX(Clients[Client_Name],MATCH(Table2[[#This Row],[Client_Code]],Clients[Client_Code],0)),"")</f>
        <v>JBS</v>
      </c>
      <c r="C3022" s="3">
        <v>1044</v>
      </c>
      <c r="D3022" s="3" t="s">
        <v>38</v>
      </c>
      <c r="E3022" s="3">
        <v>1</v>
      </c>
      <c r="F3022" s="12">
        <v>8046123</v>
      </c>
    </row>
    <row r="3023" spans="1:6" x14ac:dyDescent="0.25">
      <c r="A3023" s="3" t="s">
        <v>62</v>
      </c>
      <c r="B3023" s="3" t="str">
        <f>IFERROR(INDEX(Clients[Client_Name],MATCH(Table2[[#This Row],[Client_Code]],Clients[Client_Code],0)),"")</f>
        <v>SUPER ROSARIO</v>
      </c>
      <c r="C3023" s="3">
        <v>1009</v>
      </c>
      <c r="D3023" s="3" t="s">
        <v>38</v>
      </c>
      <c r="E3023" s="3">
        <v>1</v>
      </c>
      <c r="F3023" s="12">
        <v>0</v>
      </c>
    </row>
    <row r="3024" spans="1:6" x14ac:dyDescent="0.25">
      <c r="A3024" s="3" t="s">
        <v>62</v>
      </c>
      <c r="B3024" s="3" t="str">
        <f>IFERROR(INDEX(Clients[Client_Name],MATCH(Table2[[#This Row],[Client_Code]],Clients[Client_Code],0)),"")</f>
        <v>SUPER LO MIRANDA</v>
      </c>
      <c r="C3024" s="3">
        <v>1008</v>
      </c>
      <c r="D3024" s="3" t="s">
        <v>38</v>
      </c>
      <c r="E3024" s="3">
        <v>1</v>
      </c>
      <c r="F3024" s="12">
        <v>-220000</v>
      </c>
    </row>
    <row r="3025" spans="1:6" x14ac:dyDescent="0.25">
      <c r="A3025" s="3" t="s">
        <v>32</v>
      </c>
      <c r="B3025" s="3" t="str">
        <f>IFERROR(INDEX(Clients[Client_Name],MATCH(Table2[[#This Row],[Client_Code]],Clients[Client_Code],0)),"")</f>
        <v>SOPRAVAL</v>
      </c>
      <c r="C3025" s="3">
        <v>8</v>
      </c>
      <c r="D3025" s="3" t="s">
        <v>38</v>
      </c>
      <c r="E3025" s="3">
        <v>11</v>
      </c>
      <c r="F3025" s="12">
        <v>161808</v>
      </c>
    </row>
    <row r="3026" spans="1:6" x14ac:dyDescent="0.25">
      <c r="A3026" s="3" t="s">
        <v>62</v>
      </c>
      <c r="B3026" s="3" t="str">
        <f>IFERROR(INDEX(Clients[Client_Name],MATCH(Table2[[#This Row],[Client_Code]],Clients[Client_Code],0)),"")</f>
        <v>JBS</v>
      </c>
      <c r="C3026" s="3">
        <v>1044</v>
      </c>
      <c r="D3026" s="3" t="s">
        <v>38</v>
      </c>
      <c r="E3026" s="3">
        <v>1</v>
      </c>
      <c r="F3026" s="12">
        <v>123720</v>
      </c>
    </row>
    <row r="3027" spans="1:6" x14ac:dyDescent="0.25">
      <c r="A3027" s="3" t="s">
        <v>32</v>
      </c>
      <c r="B3027" s="3" t="str">
        <f>IFERROR(INDEX(Clients[Client_Name],MATCH(Table2[[#This Row],[Client_Code]],Clients[Client_Code],0)),"")</f>
        <v>SOPRAVAL</v>
      </c>
      <c r="C3027" s="3">
        <v>8</v>
      </c>
      <c r="D3027" s="3" t="s">
        <v>38</v>
      </c>
      <c r="E3027" s="3">
        <v>12</v>
      </c>
      <c r="F3027" s="12">
        <v>0</v>
      </c>
    </row>
    <row r="3028" spans="1:6" x14ac:dyDescent="0.25">
      <c r="A3028" s="3" t="s">
        <v>62</v>
      </c>
      <c r="B3028" s="3" t="str">
        <f>IFERROR(INDEX(Clients[Client_Name],MATCH(Table2[[#This Row],[Client_Code]],Clients[Client_Code],0)),"")</f>
        <v>JBS</v>
      </c>
      <c r="C3028" s="3">
        <v>1044</v>
      </c>
      <c r="D3028" s="3" t="s">
        <v>38</v>
      </c>
      <c r="E3028" s="3">
        <v>1</v>
      </c>
      <c r="F3028" s="12">
        <v>627480</v>
      </c>
    </row>
    <row r="3029" spans="1:6" x14ac:dyDescent="0.25">
      <c r="A3029" s="3" t="s">
        <v>62</v>
      </c>
      <c r="B3029" s="3" t="str">
        <f>IFERROR(INDEX(Clients[Client_Name],MATCH(Table2[[#This Row],[Client_Code]],Clients[Client_Code],0)),"")</f>
        <v>SUPER ROSARIO</v>
      </c>
      <c r="C3029" s="3">
        <v>1009</v>
      </c>
      <c r="D3029" s="3" t="s">
        <v>37</v>
      </c>
      <c r="E3029" s="3">
        <v>1</v>
      </c>
      <c r="F3029" s="12">
        <v>-1285000</v>
      </c>
    </row>
    <row r="3030" spans="1:6" x14ac:dyDescent="0.25">
      <c r="A3030" s="3" t="s">
        <v>62</v>
      </c>
      <c r="B3030" s="3" t="str">
        <f>IFERROR(INDEX(Clients[Client_Name],MATCH(Table2[[#This Row],[Client_Code]],Clients[Client_Code],0)),"")</f>
        <v>SUPER LO MIRANDA</v>
      </c>
      <c r="C3030" s="3">
        <v>1008</v>
      </c>
      <c r="D3030" s="3" t="s">
        <v>37</v>
      </c>
      <c r="E3030" s="3">
        <v>1</v>
      </c>
      <c r="F3030" s="12">
        <v>-1475000</v>
      </c>
    </row>
    <row r="3031" spans="1:6" x14ac:dyDescent="0.25">
      <c r="A3031" s="3" t="s">
        <v>32</v>
      </c>
      <c r="B3031" s="3" t="str">
        <f>IFERROR(INDEX(Clients[Client_Name],MATCH(Table2[[#This Row],[Client_Code]],Clients[Client_Code],0)),"")</f>
        <v>SOPRAVAL</v>
      </c>
      <c r="C3031" s="3">
        <v>8</v>
      </c>
      <c r="D3031" s="3" t="s">
        <v>38</v>
      </c>
      <c r="E3031" s="3">
        <v>10</v>
      </c>
      <c r="F3031" s="12">
        <v>1321176</v>
      </c>
    </row>
    <row r="3032" spans="1:6" x14ac:dyDescent="0.25">
      <c r="A3032" s="3" t="s">
        <v>62</v>
      </c>
      <c r="B3032" s="3" t="str">
        <f>IFERROR(INDEX(Clients[Client_Name],MATCH(Table2[[#This Row],[Client_Code]],Clients[Client_Code],0)),"")</f>
        <v>JBS</v>
      </c>
      <c r="C3032" s="3">
        <v>1044</v>
      </c>
      <c r="D3032" s="3" t="s">
        <v>38</v>
      </c>
      <c r="E3032" s="3">
        <v>1</v>
      </c>
      <c r="F3032" s="12">
        <v>148504</v>
      </c>
    </row>
    <row r="3033" spans="1:6" x14ac:dyDescent="0.25">
      <c r="A3033" s="3" t="s">
        <v>62</v>
      </c>
      <c r="B3033" s="3" t="str">
        <f>IFERROR(INDEX(Clients[Client_Name],MATCH(Table2[[#This Row],[Client_Code]],Clients[Client_Code],0)),"")</f>
        <v>SOPROLE</v>
      </c>
      <c r="C3033" s="3">
        <v>1049</v>
      </c>
      <c r="D3033" s="3" t="s">
        <v>38</v>
      </c>
      <c r="E3033" s="3">
        <v>4</v>
      </c>
      <c r="F3033" s="12">
        <v>23146</v>
      </c>
    </row>
    <row r="3034" spans="1:6" x14ac:dyDescent="0.25">
      <c r="A3034" s="3" t="s">
        <v>62</v>
      </c>
      <c r="B3034" s="3" t="str">
        <f>IFERROR(INDEX(Clients[Client_Name],MATCH(Table2[[#This Row],[Client_Code]],Clients[Client_Code],0)),"")</f>
        <v>SUPER ROSARIO</v>
      </c>
      <c r="C3034" s="3">
        <v>1009</v>
      </c>
      <c r="D3034" s="3" t="s">
        <v>37</v>
      </c>
      <c r="E3034" s="3">
        <v>1</v>
      </c>
      <c r="F3034" s="12">
        <v>0</v>
      </c>
    </row>
    <row r="3035" spans="1:6" x14ac:dyDescent="0.25">
      <c r="A3035" s="3" t="s">
        <v>62</v>
      </c>
      <c r="B3035" s="3" t="str">
        <f>IFERROR(INDEX(Clients[Client_Name],MATCH(Table2[[#This Row],[Client_Code]],Clients[Client_Code],0)),"")</f>
        <v>SUPER LO MIRANDA</v>
      </c>
      <c r="C3035" s="3">
        <v>1008</v>
      </c>
      <c r="D3035" s="3" t="s">
        <v>37</v>
      </c>
      <c r="E3035" s="3">
        <v>1</v>
      </c>
      <c r="F3035" s="12">
        <v>-612500</v>
      </c>
    </row>
    <row r="3036" spans="1:6" x14ac:dyDescent="0.25">
      <c r="A3036" s="3" t="s">
        <v>62</v>
      </c>
      <c r="B3036" s="3" t="str">
        <f>IFERROR(INDEX(Clients[Client_Name],MATCH(Table2[[#This Row],[Client_Code]],Clients[Client_Code],0)),"")</f>
        <v>SOPROLE</v>
      </c>
      <c r="C3036" s="3">
        <v>1049</v>
      </c>
      <c r="D3036" s="3" t="s">
        <v>38</v>
      </c>
      <c r="E3036" s="3">
        <v>4</v>
      </c>
      <c r="F3036" s="12">
        <v>793734</v>
      </c>
    </row>
    <row r="3037" spans="1:6" x14ac:dyDescent="0.25">
      <c r="A3037" s="3" t="s">
        <v>62</v>
      </c>
      <c r="B3037" s="3" t="str">
        <f>IFERROR(INDEX(Clients[Client_Name],MATCH(Table2[[#This Row],[Client_Code]],Clients[Client_Code],0)),"")</f>
        <v>JBS</v>
      </c>
      <c r="C3037" s="3">
        <v>1044</v>
      </c>
      <c r="D3037" s="3" t="s">
        <v>37</v>
      </c>
      <c r="E3037" s="3">
        <v>1</v>
      </c>
      <c r="F3037" s="12">
        <v>54729</v>
      </c>
    </row>
    <row r="3038" spans="1:6" x14ac:dyDescent="0.25">
      <c r="A3038" s="3" t="s">
        <v>62</v>
      </c>
      <c r="B3038" s="3" t="str">
        <f>IFERROR(INDEX(Clients[Client_Name],MATCH(Table2[[#This Row],[Client_Code]],Clients[Client_Code],0)),"")</f>
        <v>SOPROLE</v>
      </c>
      <c r="C3038" s="3">
        <v>1049</v>
      </c>
      <c r="D3038" s="3" t="s">
        <v>37</v>
      </c>
      <c r="E3038" s="3">
        <v>4</v>
      </c>
      <c r="F3038" s="12">
        <v>4787750</v>
      </c>
    </row>
    <row r="3039" spans="1:6" x14ac:dyDescent="0.25">
      <c r="A3039" s="3" t="s">
        <v>62</v>
      </c>
      <c r="B3039" s="3" t="str">
        <f>IFERROR(INDEX(Clients[Client_Name],MATCH(Table2[[#This Row],[Client_Code]],Clients[Client_Code],0)),"")</f>
        <v>JBS</v>
      </c>
      <c r="C3039" s="3">
        <v>1044</v>
      </c>
      <c r="D3039" s="3" t="s">
        <v>37</v>
      </c>
      <c r="E3039" s="3">
        <v>1</v>
      </c>
      <c r="F3039" s="12">
        <v>19940</v>
      </c>
    </row>
    <row r="3040" spans="1:6" x14ac:dyDescent="0.25">
      <c r="A3040" s="3" t="s">
        <v>62</v>
      </c>
      <c r="B3040" s="3" t="str">
        <f>IFERROR(INDEX(Clients[Client_Name],MATCH(Table2[[#This Row],[Client_Code]],Clients[Client_Code],0)),"")</f>
        <v>SUPER ROSARIO</v>
      </c>
      <c r="C3040" s="3">
        <v>1009</v>
      </c>
      <c r="D3040" s="3" t="s">
        <v>149</v>
      </c>
      <c r="E3040" s="3">
        <v>1</v>
      </c>
      <c r="F3040" s="12">
        <v>-4328400</v>
      </c>
    </row>
    <row r="3041" spans="1:6" x14ac:dyDescent="0.25">
      <c r="A3041" s="3" t="s">
        <v>62</v>
      </c>
      <c r="B3041" s="3" t="str">
        <f>IFERROR(INDEX(Clients[Client_Name],MATCH(Table2[[#This Row],[Client_Code]],Clients[Client_Code],0)),"")</f>
        <v>SUPER LO MIRANDA</v>
      </c>
      <c r="C3041" s="3">
        <v>1008</v>
      </c>
      <c r="D3041" s="3" t="s">
        <v>149</v>
      </c>
      <c r="E3041" s="3">
        <v>1</v>
      </c>
      <c r="F3041" s="12">
        <v>-2379000</v>
      </c>
    </row>
    <row r="3042" spans="1:6" x14ac:dyDescent="0.25">
      <c r="A3042" s="3" t="s">
        <v>62</v>
      </c>
      <c r="B3042" s="3" t="str">
        <f>IFERROR(INDEX(Clients[Client_Name],MATCH(Table2[[#This Row],[Client_Code]],Clients[Client_Code],0)),"")</f>
        <v>SOPROLE</v>
      </c>
      <c r="C3042" s="3">
        <v>1049</v>
      </c>
      <c r="D3042" s="3" t="s">
        <v>37</v>
      </c>
      <c r="E3042" s="3">
        <v>4</v>
      </c>
      <c r="F3042" s="12">
        <v>2170022</v>
      </c>
    </row>
    <row r="3043" spans="1:6" x14ac:dyDescent="0.25">
      <c r="A3043" s="3" t="s">
        <v>62</v>
      </c>
      <c r="B3043" s="3" t="str">
        <f>IFERROR(INDEX(Clients[Client_Name],MATCH(Table2[[#This Row],[Client_Code]],Clients[Client_Code],0)),"")</f>
        <v>JBS</v>
      </c>
      <c r="C3043" s="3">
        <v>1044</v>
      </c>
      <c r="D3043" s="3" t="s">
        <v>37</v>
      </c>
      <c r="E3043" s="3">
        <v>1</v>
      </c>
      <c r="F3043" s="12">
        <v>57389</v>
      </c>
    </row>
    <row r="3044" spans="1:6" x14ac:dyDescent="0.25">
      <c r="A3044" s="3" t="s">
        <v>62</v>
      </c>
      <c r="B3044" s="3" t="str">
        <f>IFERROR(INDEX(Clients[Client_Name],MATCH(Table2[[#This Row],[Client_Code]],Clients[Client_Code],0)),"")</f>
        <v>SUPER SAN VICENTE</v>
      </c>
      <c r="C3044" s="3">
        <v>1010</v>
      </c>
      <c r="D3044" s="3" t="s">
        <v>149</v>
      </c>
      <c r="E3044" s="3">
        <v>1</v>
      </c>
      <c r="F3044" s="12">
        <v>-61200</v>
      </c>
    </row>
    <row r="3045" spans="1:6" x14ac:dyDescent="0.25">
      <c r="A3045" s="3" t="s">
        <v>62</v>
      </c>
      <c r="B3045" s="3" t="str">
        <f>IFERROR(INDEX(Clients[Client_Name],MATCH(Table2[[#This Row],[Client_Code]],Clients[Client_Code],0)),"")</f>
        <v>JBS</v>
      </c>
      <c r="C3045" s="3">
        <v>1044</v>
      </c>
      <c r="D3045" s="3" t="s">
        <v>38</v>
      </c>
      <c r="E3045" s="3">
        <v>1</v>
      </c>
      <c r="F3045" s="12">
        <v>250378</v>
      </c>
    </row>
    <row r="3046" spans="1:6" x14ac:dyDescent="0.25">
      <c r="A3046" s="3" t="s">
        <v>62</v>
      </c>
      <c r="B3046" s="3" t="str">
        <f>IFERROR(INDEX(Clients[Client_Name],MATCH(Table2[[#This Row],[Client_Code]],Clients[Client_Code],0)),"")</f>
        <v>JBS</v>
      </c>
      <c r="C3046" s="3">
        <v>1044</v>
      </c>
      <c r="D3046" s="3" t="s">
        <v>37</v>
      </c>
      <c r="E3046" s="3">
        <v>1</v>
      </c>
      <c r="F3046" s="12">
        <v>84896</v>
      </c>
    </row>
    <row r="3047" spans="1:6" x14ac:dyDescent="0.25">
      <c r="A3047" s="3" t="s">
        <v>62</v>
      </c>
      <c r="B3047" s="3" t="str">
        <f>IFERROR(INDEX(Clients[Client_Name],MATCH(Table2[[#This Row],[Client_Code]],Clients[Client_Code],0)),"")</f>
        <v>JBS</v>
      </c>
      <c r="C3047" s="3">
        <v>1044</v>
      </c>
      <c r="D3047" s="3" t="s">
        <v>38</v>
      </c>
      <c r="E3047" s="3">
        <v>1</v>
      </c>
      <c r="F3047" s="12">
        <v>239313</v>
      </c>
    </row>
    <row r="3048" spans="1:6" x14ac:dyDescent="0.25">
      <c r="A3048" s="3" t="s">
        <v>62</v>
      </c>
      <c r="B3048" s="3" t="str">
        <f>IFERROR(INDEX(Clients[Client_Name],MATCH(Table2[[#This Row],[Client_Code]],Clients[Client_Code],0)),"")</f>
        <v>JBS</v>
      </c>
      <c r="C3048" s="3">
        <v>1044</v>
      </c>
      <c r="D3048" s="3" t="s">
        <v>38</v>
      </c>
      <c r="E3048" s="3">
        <v>1</v>
      </c>
      <c r="F3048" s="12">
        <v>7714</v>
      </c>
    </row>
    <row r="3049" spans="1:6" x14ac:dyDescent="0.25">
      <c r="A3049" s="3" t="s">
        <v>62</v>
      </c>
      <c r="B3049" s="3" t="str">
        <f>IFERROR(INDEX(Clients[Client_Name],MATCH(Table2[[#This Row],[Client_Code]],Clients[Client_Code],0)),"")</f>
        <v>JBS</v>
      </c>
      <c r="C3049" s="3">
        <v>1044</v>
      </c>
      <c r="D3049" s="3" t="s">
        <v>38</v>
      </c>
      <c r="E3049" s="3">
        <v>1</v>
      </c>
      <c r="F3049" s="12">
        <v>1508</v>
      </c>
    </row>
    <row r="3050" spans="1:6" x14ac:dyDescent="0.25">
      <c r="A3050" s="3" t="s">
        <v>62</v>
      </c>
      <c r="B3050" s="3" t="str">
        <f>IFERROR(INDEX(Clients[Client_Name],MATCH(Table2[[#This Row],[Client_Code]],Clients[Client_Code],0)),"")</f>
        <v>JBS</v>
      </c>
      <c r="C3050" s="3">
        <v>1044</v>
      </c>
      <c r="D3050" s="3" t="s">
        <v>38</v>
      </c>
      <c r="E3050" s="3">
        <v>2</v>
      </c>
      <c r="F3050" s="12">
        <v>49820</v>
      </c>
    </row>
    <row r="3051" spans="1:6" x14ac:dyDescent="0.25">
      <c r="A3051" s="3" t="s">
        <v>62</v>
      </c>
      <c r="B3051" s="3" t="str">
        <f>IFERROR(INDEX(Clients[Client_Name],MATCH(Table2[[#This Row],[Client_Code]],Clients[Client_Code],0)),"")</f>
        <v>JBS</v>
      </c>
      <c r="C3051" s="3">
        <v>1044</v>
      </c>
      <c r="D3051" s="3" t="s">
        <v>38</v>
      </c>
      <c r="E3051" s="3">
        <v>2</v>
      </c>
      <c r="F3051" s="12">
        <v>2648973</v>
      </c>
    </row>
    <row r="3052" spans="1:6" x14ac:dyDescent="0.25">
      <c r="A3052" s="3" t="s">
        <v>62</v>
      </c>
      <c r="B3052" s="3" t="str">
        <f>IFERROR(INDEX(Clients[Client_Name],MATCH(Table2[[#This Row],[Client_Code]],Clients[Client_Code],0)),"")</f>
        <v>JBS</v>
      </c>
      <c r="C3052" s="3">
        <v>1044</v>
      </c>
      <c r="D3052" s="3" t="s">
        <v>38</v>
      </c>
      <c r="E3052" s="3">
        <v>2</v>
      </c>
      <c r="F3052" s="12">
        <v>122820</v>
      </c>
    </row>
    <row r="3053" spans="1:6" x14ac:dyDescent="0.25">
      <c r="A3053" s="3" t="s">
        <v>62</v>
      </c>
      <c r="B3053" s="3" t="str">
        <f>IFERROR(INDEX(Clients[Client_Name],MATCH(Table2[[#This Row],[Client_Code]],Clients[Client_Code],0)),"")</f>
        <v>JBS</v>
      </c>
      <c r="C3053" s="3">
        <v>1044</v>
      </c>
      <c r="D3053" s="3" t="s">
        <v>37</v>
      </c>
      <c r="E3053" s="3">
        <v>2</v>
      </c>
      <c r="F3053" s="12">
        <v>21490</v>
      </c>
    </row>
    <row r="3054" spans="1:6" x14ac:dyDescent="0.25">
      <c r="A3054" s="3" t="s">
        <v>62</v>
      </c>
      <c r="B3054" s="3" t="str">
        <f>IFERROR(INDEX(Clients[Client_Name],MATCH(Table2[[#This Row],[Client_Code]],Clients[Client_Code],0)),"")</f>
        <v>JBS</v>
      </c>
      <c r="C3054" s="3">
        <v>1044</v>
      </c>
      <c r="D3054" s="3" t="s">
        <v>37</v>
      </c>
      <c r="E3054" s="3">
        <v>2</v>
      </c>
      <c r="F3054" s="12">
        <v>732030</v>
      </c>
    </row>
    <row r="3055" spans="1:6" x14ac:dyDescent="0.25">
      <c r="A3055" s="3" t="s">
        <v>62</v>
      </c>
      <c r="B3055" s="3" t="str">
        <f>IFERROR(INDEX(Clients[Client_Name],MATCH(Table2[[#This Row],[Client_Code]],Clients[Client_Code],0)),"")</f>
        <v>JBS</v>
      </c>
      <c r="C3055" s="3">
        <v>1044</v>
      </c>
      <c r="D3055" s="3" t="s">
        <v>37</v>
      </c>
      <c r="E3055" s="3">
        <v>2</v>
      </c>
      <c r="F3055" s="12">
        <v>646590</v>
      </c>
    </row>
    <row r="3056" spans="1:6" x14ac:dyDescent="0.25">
      <c r="A3056" s="3" t="s">
        <v>62</v>
      </c>
      <c r="B3056" s="3" t="str">
        <f>IFERROR(INDEX(Clients[Client_Name],MATCH(Table2[[#This Row],[Client_Code]],Clients[Client_Code],0)),"")</f>
        <v>JBS</v>
      </c>
      <c r="C3056" s="3">
        <v>1044</v>
      </c>
      <c r="D3056" s="3" t="s">
        <v>149</v>
      </c>
      <c r="E3056" s="3">
        <v>2</v>
      </c>
      <c r="F3056" s="12">
        <v>15454877</v>
      </c>
    </row>
    <row r="3057" spans="1:6" x14ac:dyDescent="0.25">
      <c r="A3057" s="3" t="s">
        <v>62</v>
      </c>
      <c r="B3057" s="3" t="str">
        <f>IFERROR(INDEX(Clients[Client_Name],MATCH(Table2[[#This Row],[Client_Code]],Clients[Client_Code],0)),"")</f>
        <v>COMERCIALIZADORA LA FAVORITA LTDA.</v>
      </c>
      <c r="C3057" s="3">
        <v>1029</v>
      </c>
      <c r="D3057" s="3" t="s">
        <v>38</v>
      </c>
      <c r="E3057" s="3">
        <v>1</v>
      </c>
      <c r="F3057" s="12">
        <v>381815</v>
      </c>
    </row>
    <row r="3058" spans="1:6" x14ac:dyDescent="0.25">
      <c r="A3058" s="3" t="s">
        <v>62</v>
      </c>
      <c r="B3058" s="3" t="str">
        <f>IFERROR(INDEX(Clients[Client_Name],MATCH(Table2[[#This Row],[Client_Code]],Clients[Client_Code],0)),"")</f>
        <v>JBS</v>
      </c>
      <c r="C3058" s="3">
        <v>1044</v>
      </c>
      <c r="D3058" s="3" t="s">
        <v>37</v>
      </c>
      <c r="E3058" s="3">
        <v>2</v>
      </c>
      <c r="F3058" s="12">
        <v>3369074</v>
      </c>
    </row>
    <row r="3059" spans="1:6" x14ac:dyDescent="0.25">
      <c r="A3059" s="3" t="s">
        <v>62</v>
      </c>
      <c r="B3059" s="3" t="str">
        <f>IFERROR(INDEX(Clients[Client_Name],MATCH(Table2[[#This Row],[Client_Code]],Clients[Client_Code],0)),"")</f>
        <v>JBS</v>
      </c>
      <c r="C3059" s="3">
        <v>1044</v>
      </c>
      <c r="D3059" s="3" t="s">
        <v>37</v>
      </c>
      <c r="E3059" s="3">
        <v>2</v>
      </c>
      <c r="F3059" s="12">
        <v>260909</v>
      </c>
    </row>
    <row r="3060" spans="1:6" x14ac:dyDescent="0.25">
      <c r="A3060" s="3" t="s">
        <v>62</v>
      </c>
      <c r="B3060" s="3" t="str">
        <f>IFERROR(INDEX(Clients[Client_Name],MATCH(Table2[[#This Row],[Client_Code]],Clients[Client_Code],0)),"")</f>
        <v>JBS</v>
      </c>
      <c r="C3060" s="3">
        <v>1044</v>
      </c>
      <c r="D3060" s="3" t="s">
        <v>37</v>
      </c>
      <c r="E3060" s="3">
        <v>2</v>
      </c>
      <c r="F3060" s="12">
        <v>58939</v>
      </c>
    </row>
    <row r="3061" spans="1:6" x14ac:dyDescent="0.25">
      <c r="A3061" s="3" t="s">
        <v>62</v>
      </c>
      <c r="B3061" s="3" t="str">
        <f>IFERROR(INDEX(Clients[Client_Name],MATCH(Table2[[#This Row],[Client_Code]],Clients[Client_Code],0)),"")</f>
        <v>JBS</v>
      </c>
      <c r="C3061" s="3">
        <v>1044</v>
      </c>
      <c r="D3061" s="3" t="s">
        <v>149</v>
      </c>
      <c r="E3061" s="3">
        <v>2</v>
      </c>
      <c r="F3061" s="12">
        <v>593371</v>
      </c>
    </row>
    <row r="3062" spans="1:6" x14ac:dyDescent="0.25">
      <c r="A3062" s="3" t="s">
        <v>62</v>
      </c>
      <c r="B3062" s="3" t="str">
        <f>IFERROR(INDEX(Clients[Client_Name],MATCH(Table2[[#This Row],[Client_Code]],Clients[Client_Code],0)),"")</f>
        <v>JBS</v>
      </c>
      <c r="C3062" s="3">
        <v>1044</v>
      </c>
      <c r="D3062" s="3" t="s">
        <v>37</v>
      </c>
      <c r="E3062" s="3">
        <v>2</v>
      </c>
      <c r="F3062" s="12">
        <v>299107</v>
      </c>
    </row>
    <row r="3063" spans="1:6" x14ac:dyDescent="0.25">
      <c r="A3063" s="3" t="s">
        <v>62</v>
      </c>
      <c r="B3063" s="3" t="str">
        <f>IFERROR(INDEX(Clients[Client_Name],MATCH(Table2[[#This Row],[Client_Code]],Clients[Client_Code],0)),"")</f>
        <v>JBS</v>
      </c>
      <c r="C3063" s="3">
        <v>1044</v>
      </c>
      <c r="D3063" s="3" t="s">
        <v>149</v>
      </c>
      <c r="E3063" s="3">
        <v>2</v>
      </c>
      <c r="F3063" s="12">
        <v>311287</v>
      </c>
    </row>
    <row r="3064" spans="1:6" x14ac:dyDescent="0.25">
      <c r="A3064" s="3" t="s">
        <v>62</v>
      </c>
      <c r="B3064" s="3" t="str">
        <f>IFERROR(INDEX(Clients[Client_Name],MATCH(Table2[[#This Row],[Client_Code]],Clients[Client_Code],0)),"")</f>
        <v>JBS</v>
      </c>
      <c r="C3064" s="3">
        <v>1044</v>
      </c>
      <c r="D3064" s="3" t="s">
        <v>38</v>
      </c>
      <c r="E3064" s="3">
        <v>2</v>
      </c>
      <c r="F3064" s="12">
        <v>2360129</v>
      </c>
    </row>
    <row r="3065" spans="1:6" x14ac:dyDescent="0.25">
      <c r="A3065" s="3" t="s">
        <v>62</v>
      </c>
      <c r="B3065" s="3" t="str">
        <f>IFERROR(INDEX(Clients[Client_Name],MATCH(Table2[[#This Row],[Client_Code]],Clients[Client_Code],0)),"")</f>
        <v>JBS</v>
      </c>
      <c r="C3065" s="3">
        <v>1044</v>
      </c>
      <c r="D3065" s="3" t="s">
        <v>38</v>
      </c>
      <c r="E3065" s="3">
        <v>2</v>
      </c>
      <c r="F3065" s="12">
        <v>1773168</v>
      </c>
    </row>
    <row r="3066" spans="1:6" x14ac:dyDescent="0.25">
      <c r="A3066" s="3" t="s">
        <v>62</v>
      </c>
      <c r="B3066" s="3" t="str">
        <f>IFERROR(INDEX(Clients[Client_Name],MATCH(Table2[[#This Row],[Client_Code]],Clients[Client_Code],0)),"")</f>
        <v>JBS</v>
      </c>
      <c r="C3066" s="3">
        <v>1044</v>
      </c>
      <c r="D3066" s="3" t="s">
        <v>38</v>
      </c>
      <c r="E3066" s="3">
        <v>2</v>
      </c>
      <c r="F3066" s="12">
        <v>7518698</v>
      </c>
    </row>
    <row r="3067" spans="1:6" x14ac:dyDescent="0.25">
      <c r="A3067" s="3" t="s">
        <v>62</v>
      </c>
      <c r="B3067" s="3" t="str">
        <f>IFERROR(INDEX(Clients[Client_Name],MATCH(Table2[[#This Row],[Client_Code]],Clients[Client_Code],0)),"")</f>
        <v>JBS</v>
      </c>
      <c r="C3067" s="3">
        <v>1044</v>
      </c>
      <c r="D3067" s="3" t="s">
        <v>38</v>
      </c>
      <c r="E3067" s="3">
        <v>2</v>
      </c>
      <c r="F3067" s="12">
        <v>136718</v>
      </c>
    </row>
    <row r="3068" spans="1:6" x14ac:dyDescent="0.25">
      <c r="A3068" s="3" t="s">
        <v>62</v>
      </c>
      <c r="B3068" s="3" t="str">
        <f>IFERROR(INDEX(Clients[Client_Name],MATCH(Table2[[#This Row],[Client_Code]],Clients[Client_Code],0)),"")</f>
        <v>JBS</v>
      </c>
      <c r="C3068" s="3">
        <v>1044</v>
      </c>
      <c r="D3068" s="3" t="s">
        <v>38</v>
      </c>
      <c r="E3068" s="3">
        <v>2</v>
      </c>
      <c r="F3068" s="12">
        <v>1115520</v>
      </c>
    </row>
    <row r="3069" spans="1:6" x14ac:dyDescent="0.25">
      <c r="A3069" s="3" t="s">
        <v>62</v>
      </c>
      <c r="B3069" s="3" t="str">
        <f>IFERROR(INDEX(Clients[Client_Name],MATCH(Table2[[#This Row],[Client_Code]],Clients[Client_Code],0)),"")</f>
        <v>JBS</v>
      </c>
      <c r="C3069" s="3">
        <v>1044</v>
      </c>
      <c r="D3069" s="3" t="s">
        <v>38</v>
      </c>
      <c r="E3069" s="3">
        <v>2</v>
      </c>
      <c r="F3069" s="12">
        <v>148504</v>
      </c>
    </row>
    <row r="3070" spans="1:6" x14ac:dyDescent="0.25">
      <c r="A3070" s="3" t="s">
        <v>62</v>
      </c>
      <c r="B3070" s="3" t="str">
        <f>IFERROR(INDEX(Clients[Client_Name],MATCH(Table2[[#This Row],[Client_Code]],Clients[Client_Code],0)),"")</f>
        <v>TAK S.A.</v>
      </c>
      <c r="C3070" s="3">
        <v>1051</v>
      </c>
      <c r="D3070" s="3" t="s">
        <v>38</v>
      </c>
      <c r="E3070" s="3">
        <v>1</v>
      </c>
      <c r="F3070" s="12">
        <v>533676</v>
      </c>
    </row>
    <row r="3071" spans="1:6" x14ac:dyDescent="0.25">
      <c r="A3071" s="3" t="s">
        <v>62</v>
      </c>
      <c r="B3071" s="3" t="str">
        <f>IFERROR(INDEX(Clients[Client_Name],MATCH(Table2[[#This Row],[Client_Code]],Clients[Client_Code],0)),"")</f>
        <v>JBS</v>
      </c>
      <c r="C3071" s="3">
        <v>1044</v>
      </c>
      <c r="D3071" s="3" t="s">
        <v>38</v>
      </c>
      <c r="E3071" s="3">
        <v>2</v>
      </c>
      <c r="F3071" s="12">
        <v>1516590</v>
      </c>
    </row>
    <row r="3072" spans="1:6" x14ac:dyDescent="0.25">
      <c r="A3072" s="3" t="s">
        <v>62</v>
      </c>
      <c r="B3072" s="3" t="str">
        <f>IFERROR(INDEX(Clients[Client_Name],MATCH(Table2[[#This Row],[Client_Code]],Clients[Client_Code],0)),"")</f>
        <v>JBS</v>
      </c>
      <c r="C3072" s="3">
        <v>1044</v>
      </c>
      <c r="D3072" s="3" t="s">
        <v>37</v>
      </c>
      <c r="E3072" s="3">
        <v>2</v>
      </c>
      <c r="F3072" s="12">
        <v>492562</v>
      </c>
    </row>
    <row r="3073" spans="1:6" x14ac:dyDescent="0.25">
      <c r="A3073" s="3" t="s">
        <v>62</v>
      </c>
      <c r="B3073" s="3" t="str">
        <f>IFERROR(INDEX(Clients[Client_Name],MATCH(Table2[[#This Row],[Client_Code]],Clients[Client_Code],0)),"")</f>
        <v>JBS</v>
      </c>
      <c r="C3073" s="3">
        <v>1044</v>
      </c>
      <c r="D3073" s="3" t="s">
        <v>37</v>
      </c>
      <c r="E3073" s="3">
        <v>2</v>
      </c>
      <c r="F3073" s="12">
        <v>186586</v>
      </c>
    </row>
    <row r="3074" spans="1:6" x14ac:dyDescent="0.25">
      <c r="A3074" s="3" t="s">
        <v>62</v>
      </c>
      <c r="B3074" s="3" t="str">
        <f>IFERROR(INDEX(Clients[Client_Name],MATCH(Table2[[#This Row],[Client_Code]],Clients[Client_Code],0)),"")</f>
        <v>JBS</v>
      </c>
      <c r="C3074" s="3">
        <v>1044</v>
      </c>
      <c r="D3074" s="3" t="s">
        <v>37</v>
      </c>
      <c r="E3074" s="3">
        <v>2</v>
      </c>
      <c r="F3074" s="12">
        <v>146441</v>
      </c>
    </row>
    <row r="3075" spans="1:6" x14ac:dyDescent="0.25">
      <c r="A3075" s="3" t="s">
        <v>62</v>
      </c>
      <c r="B3075" s="3" t="str">
        <f>IFERROR(INDEX(Clients[Client_Name],MATCH(Table2[[#This Row],[Client_Code]],Clients[Client_Code],0)),"")</f>
        <v>JBS</v>
      </c>
      <c r="C3075" s="3">
        <v>1044</v>
      </c>
      <c r="D3075" s="3" t="s">
        <v>38</v>
      </c>
      <c r="E3075" s="3">
        <v>2</v>
      </c>
      <c r="F3075" s="12">
        <v>288651</v>
      </c>
    </row>
    <row r="3076" spans="1:6" x14ac:dyDescent="0.25">
      <c r="A3076" s="3" t="s">
        <v>62</v>
      </c>
      <c r="B3076" s="3" t="str">
        <f>IFERROR(INDEX(Clients[Client_Name],MATCH(Table2[[#This Row],[Client_Code]],Clients[Client_Code],0)),"")</f>
        <v>JBS</v>
      </c>
      <c r="C3076" s="3">
        <v>1044</v>
      </c>
      <c r="D3076" s="3" t="s">
        <v>37</v>
      </c>
      <c r="E3076" s="3">
        <v>2</v>
      </c>
      <c r="F3076" s="12">
        <v>418819</v>
      </c>
    </row>
    <row r="3077" spans="1:6" x14ac:dyDescent="0.25">
      <c r="A3077" s="3" t="s">
        <v>62</v>
      </c>
      <c r="B3077" s="3" t="str">
        <f>IFERROR(INDEX(Clients[Client_Name],MATCH(Table2[[#This Row],[Client_Code]],Clients[Client_Code],0)),"")</f>
        <v>JBS</v>
      </c>
      <c r="C3077" s="3">
        <v>1044</v>
      </c>
      <c r="D3077" s="3" t="s">
        <v>38</v>
      </c>
      <c r="E3077" s="3">
        <v>2</v>
      </c>
      <c r="F3077" s="12">
        <v>83335</v>
      </c>
    </row>
    <row r="3078" spans="1:6" x14ac:dyDescent="0.25">
      <c r="A3078" s="3" t="s">
        <v>62</v>
      </c>
      <c r="B3078" s="3" t="str">
        <f>IFERROR(INDEX(Clients[Client_Name],MATCH(Table2[[#This Row],[Client_Code]],Clients[Client_Code],0)),"")</f>
        <v>COMERCIALIZADORA LA FAVORITA LTDA.</v>
      </c>
      <c r="C3078" s="3">
        <v>1029</v>
      </c>
      <c r="D3078" s="3" t="s">
        <v>38</v>
      </c>
      <c r="E3078" s="3">
        <v>1</v>
      </c>
      <c r="F3078" s="12">
        <v>33852</v>
      </c>
    </row>
    <row r="3079" spans="1:6" x14ac:dyDescent="0.25">
      <c r="A3079" s="3" t="s">
        <v>62</v>
      </c>
      <c r="B3079" s="3" t="str">
        <f>IFERROR(INDEX(Clients[Client_Name],MATCH(Table2[[#This Row],[Client_Code]],Clients[Client_Code],0)),"")</f>
        <v>JBS</v>
      </c>
      <c r="C3079" s="3">
        <v>1044</v>
      </c>
      <c r="D3079" s="3" t="s">
        <v>38</v>
      </c>
      <c r="E3079" s="3">
        <v>2</v>
      </c>
      <c r="F3079" s="12">
        <v>140034</v>
      </c>
    </row>
    <row r="3080" spans="1:6" x14ac:dyDescent="0.25">
      <c r="A3080" s="3" t="s">
        <v>62</v>
      </c>
      <c r="B3080" s="3" t="str">
        <f>IFERROR(INDEX(Clients[Client_Name],MATCH(Table2[[#This Row],[Client_Code]],Clients[Client_Code],0)),"")</f>
        <v>JBS</v>
      </c>
      <c r="C3080" s="3">
        <v>1044</v>
      </c>
      <c r="D3080" s="3" t="s">
        <v>38</v>
      </c>
      <c r="E3080" s="3">
        <v>2</v>
      </c>
      <c r="F3080" s="12">
        <v>2702487</v>
      </c>
    </row>
    <row r="3081" spans="1:6" x14ac:dyDescent="0.25">
      <c r="A3081" s="3" t="s">
        <v>62</v>
      </c>
      <c r="B3081" s="3" t="str">
        <f>IFERROR(INDEX(Clients[Client_Name],MATCH(Table2[[#This Row],[Client_Code]],Clients[Client_Code],0)),"")</f>
        <v>JBS</v>
      </c>
      <c r="C3081" s="3">
        <v>1044</v>
      </c>
      <c r="D3081" s="3" t="s">
        <v>37</v>
      </c>
      <c r="E3081" s="3">
        <v>2</v>
      </c>
      <c r="F3081" s="12">
        <v>39438</v>
      </c>
    </row>
    <row r="3082" spans="1:6" x14ac:dyDescent="0.25">
      <c r="A3082" s="3" t="s">
        <v>62</v>
      </c>
      <c r="B3082" s="3" t="str">
        <f>IFERROR(INDEX(Clients[Client_Name],MATCH(Table2[[#This Row],[Client_Code]],Clients[Client_Code],0)),"")</f>
        <v>JBS</v>
      </c>
      <c r="C3082" s="3">
        <v>1044</v>
      </c>
      <c r="D3082" s="3" t="s">
        <v>38</v>
      </c>
      <c r="E3082" s="3">
        <v>2</v>
      </c>
      <c r="F3082" s="12">
        <v>492938</v>
      </c>
    </row>
    <row r="3083" spans="1:6" x14ac:dyDescent="0.25">
      <c r="A3083" s="3" t="s">
        <v>62</v>
      </c>
      <c r="B3083" s="3" t="str">
        <f>IFERROR(INDEX(Clients[Client_Name],MATCH(Table2[[#This Row],[Client_Code]],Clients[Client_Code],0)),"")</f>
        <v>JBS</v>
      </c>
      <c r="C3083" s="3">
        <v>1044</v>
      </c>
      <c r="D3083" s="3" t="s">
        <v>38</v>
      </c>
      <c r="E3083" s="3">
        <v>2</v>
      </c>
      <c r="F3083" s="12">
        <v>89331</v>
      </c>
    </row>
    <row r="3084" spans="1:6" x14ac:dyDescent="0.25">
      <c r="A3084" s="3" t="s">
        <v>62</v>
      </c>
      <c r="B3084" s="3" t="str">
        <f>IFERROR(INDEX(Clients[Client_Name],MATCH(Table2[[#This Row],[Client_Code]],Clients[Client_Code],0)),"")</f>
        <v>JBS</v>
      </c>
      <c r="C3084" s="3">
        <v>1044</v>
      </c>
      <c r="D3084" s="3" t="s">
        <v>38</v>
      </c>
      <c r="E3084" s="3">
        <v>3</v>
      </c>
      <c r="F3084" s="12">
        <v>137006</v>
      </c>
    </row>
    <row r="3085" spans="1:6" x14ac:dyDescent="0.25">
      <c r="A3085" s="3" t="s">
        <v>62</v>
      </c>
      <c r="B3085" s="3" t="str">
        <f>IFERROR(INDEX(Clients[Client_Name],MATCH(Table2[[#This Row],[Client_Code]],Clients[Client_Code],0)),"")</f>
        <v>JBS</v>
      </c>
      <c r="C3085" s="3">
        <v>1044</v>
      </c>
      <c r="D3085" s="3" t="s">
        <v>38</v>
      </c>
      <c r="E3085" s="3">
        <v>3</v>
      </c>
      <c r="F3085" s="12">
        <v>1765982</v>
      </c>
    </row>
    <row r="3086" spans="1:6" x14ac:dyDescent="0.25">
      <c r="A3086" s="3" t="s">
        <v>62</v>
      </c>
      <c r="B3086" s="3" t="str">
        <f>IFERROR(INDEX(Clients[Client_Name],MATCH(Table2[[#This Row],[Client_Code]],Clients[Client_Code],0)),"")</f>
        <v>JBS</v>
      </c>
      <c r="C3086" s="3">
        <v>1044</v>
      </c>
      <c r="D3086" s="3" t="s">
        <v>38</v>
      </c>
      <c r="E3086" s="3">
        <v>3</v>
      </c>
      <c r="F3086" s="12">
        <v>122820</v>
      </c>
    </row>
    <row r="3087" spans="1:6" x14ac:dyDescent="0.25">
      <c r="A3087" s="3" t="s">
        <v>62</v>
      </c>
      <c r="B3087" s="3" t="str">
        <f>IFERROR(INDEX(Clients[Client_Name],MATCH(Table2[[#This Row],[Client_Code]],Clients[Client_Code],0)),"")</f>
        <v>JBS</v>
      </c>
      <c r="C3087" s="3">
        <v>1044</v>
      </c>
      <c r="D3087" s="3" t="s">
        <v>37</v>
      </c>
      <c r="E3087" s="3">
        <v>3</v>
      </c>
      <c r="F3087" s="12">
        <v>9220</v>
      </c>
    </row>
    <row r="3088" spans="1:6" x14ac:dyDescent="0.25">
      <c r="A3088" s="3" t="s">
        <v>62</v>
      </c>
      <c r="B3088" s="3" t="str">
        <f>IFERROR(INDEX(Clients[Client_Name],MATCH(Table2[[#This Row],[Client_Code]],Clients[Client_Code],0)),"")</f>
        <v>JBS</v>
      </c>
      <c r="C3088" s="3">
        <v>1044</v>
      </c>
      <c r="D3088" s="3" t="s">
        <v>37</v>
      </c>
      <c r="E3088" s="3">
        <v>3</v>
      </c>
      <c r="F3088" s="12">
        <v>1456830</v>
      </c>
    </row>
    <row r="3089" spans="1:6" x14ac:dyDescent="0.25">
      <c r="A3089" s="3" t="s">
        <v>62</v>
      </c>
      <c r="B3089" s="3" t="str">
        <f>IFERROR(INDEX(Clients[Client_Name],MATCH(Table2[[#This Row],[Client_Code]],Clients[Client_Code],0)),"")</f>
        <v>JBS</v>
      </c>
      <c r="C3089" s="3">
        <v>1044</v>
      </c>
      <c r="D3089" s="3" t="s">
        <v>149</v>
      </c>
      <c r="E3089" s="3">
        <v>3</v>
      </c>
      <c r="F3089" s="12">
        <v>24393579</v>
      </c>
    </row>
    <row r="3090" spans="1:6" x14ac:dyDescent="0.25">
      <c r="A3090" s="3" t="s">
        <v>62</v>
      </c>
      <c r="B3090" s="3" t="str">
        <f>IFERROR(INDEX(Clients[Client_Name],MATCH(Table2[[#This Row],[Client_Code]],Clients[Client_Code],0)),"")</f>
        <v>JBS</v>
      </c>
      <c r="C3090" s="3">
        <v>1044</v>
      </c>
      <c r="D3090" s="3" t="s">
        <v>37</v>
      </c>
      <c r="E3090" s="3">
        <v>3</v>
      </c>
      <c r="F3090" s="12">
        <v>3805016</v>
      </c>
    </row>
    <row r="3091" spans="1:6" x14ac:dyDescent="0.25">
      <c r="A3091" s="3" t="s">
        <v>62</v>
      </c>
      <c r="B3091" s="3" t="str">
        <f>IFERROR(INDEX(Clients[Client_Name],MATCH(Table2[[#This Row],[Client_Code]],Clients[Client_Code],0)),"")</f>
        <v>TAK S.A.</v>
      </c>
      <c r="C3091" s="3">
        <v>1051</v>
      </c>
      <c r="D3091" s="3" t="s">
        <v>38</v>
      </c>
      <c r="E3091" s="3">
        <v>1</v>
      </c>
      <c r="F3091" s="12">
        <v>131691</v>
      </c>
    </row>
    <row r="3092" spans="1:6" x14ac:dyDescent="0.25">
      <c r="A3092" s="3" t="s">
        <v>62</v>
      </c>
      <c r="B3092" s="3" t="str">
        <f>IFERROR(INDEX(Clients[Client_Name],MATCH(Table2[[#This Row],[Client_Code]],Clients[Client_Code],0)),"")</f>
        <v>MARIA ZAPATA ARREPOL</v>
      </c>
      <c r="C3092" s="3">
        <v>1067</v>
      </c>
      <c r="D3092" s="3" t="s">
        <v>38</v>
      </c>
      <c r="E3092" s="3">
        <v>1</v>
      </c>
      <c r="F3092" s="12">
        <v>95250</v>
      </c>
    </row>
    <row r="3093" spans="1:6" x14ac:dyDescent="0.25">
      <c r="A3093" s="3" t="s">
        <v>62</v>
      </c>
      <c r="B3093" s="3" t="str">
        <f>IFERROR(INDEX(Clients[Client_Name],MATCH(Table2[[#This Row],[Client_Code]],Clients[Client_Code],0)),"")</f>
        <v>SUPER ROSARIO</v>
      </c>
      <c r="C3093" s="3">
        <v>1009</v>
      </c>
      <c r="D3093" s="3" t="s">
        <v>38</v>
      </c>
      <c r="E3093" s="3">
        <v>1</v>
      </c>
      <c r="F3093" s="12">
        <v>-19500</v>
      </c>
    </row>
    <row r="3094" spans="1:6" x14ac:dyDescent="0.25">
      <c r="A3094" s="3" t="s">
        <v>62</v>
      </c>
      <c r="B3094" s="3" t="str">
        <f>IFERROR(INDEX(Clients[Client_Name],MATCH(Table2[[#This Row],[Client_Code]],Clients[Client_Code],0)),"")</f>
        <v>SUPER LO MIRANDA</v>
      </c>
      <c r="C3094" s="3">
        <v>1008</v>
      </c>
      <c r="D3094" s="3" t="s">
        <v>38</v>
      </c>
      <c r="E3094" s="3">
        <v>1</v>
      </c>
      <c r="F3094" s="12">
        <v>-19500</v>
      </c>
    </row>
    <row r="3095" spans="1:6" x14ac:dyDescent="0.25">
      <c r="A3095" s="3" t="s">
        <v>62</v>
      </c>
      <c r="B3095" s="3" t="str">
        <f>IFERROR(INDEX(Clients[Client_Name],MATCH(Table2[[#This Row],[Client_Code]],Clients[Client_Code],0)),"")</f>
        <v>SOPROLE</v>
      </c>
      <c r="C3095" s="3">
        <v>1049</v>
      </c>
      <c r="D3095" s="3" t="s">
        <v>149</v>
      </c>
      <c r="E3095" s="3">
        <v>4</v>
      </c>
      <c r="F3095" s="12">
        <v>14333963</v>
      </c>
    </row>
    <row r="3096" spans="1:6" x14ac:dyDescent="0.25">
      <c r="A3096" s="3" t="s">
        <v>62</v>
      </c>
      <c r="B3096" s="3" t="str">
        <f>IFERROR(INDEX(Clients[Client_Name],MATCH(Table2[[#This Row],[Client_Code]],Clients[Client_Code],0)),"")</f>
        <v>JBS</v>
      </c>
      <c r="C3096" s="3">
        <v>1044</v>
      </c>
      <c r="D3096" s="3" t="s">
        <v>37</v>
      </c>
      <c r="E3096" s="3">
        <v>3</v>
      </c>
      <c r="F3096" s="12">
        <v>274808</v>
      </c>
    </row>
    <row r="3097" spans="1:6" x14ac:dyDescent="0.25">
      <c r="A3097" s="3" t="s">
        <v>62</v>
      </c>
      <c r="B3097" s="3" t="str">
        <f>IFERROR(INDEX(Clients[Client_Name],MATCH(Table2[[#This Row],[Client_Code]],Clients[Client_Code],0)),"")</f>
        <v>SOPROLE</v>
      </c>
      <c r="C3097" s="3">
        <v>1049</v>
      </c>
      <c r="D3097" s="3" t="s">
        <v>37</v>
      </c>
      <c r="E3097" s="3">
        <v>4</v>
      </c>
      <c r="F3097" s="12">
        <v>297</v>
      </c>
    </row>
    <row r="3098" spans="1:6" x14ac:dyDescent="0.25">
      <c r="A3098" s="3" t="s">
        <v>62</v>
      </c>
      <c r="B3098" s="3" t="str">
        <f>IFERROR(INDEX(Clients[Client_Name],MATCH(Table2[[#This Row],[Client_Code]],Clients[Client_Code],0)),"")</f>
        <v>SUPER ROSARIO</v>
      </c>
      <c r="C3098" s="3">
        <v>1009</v>
      </c>
      <c r="D3098" s="3" t="s">
        <v>148</v>
      </c>
      <c r="E3098" s="3">
        <v>1</v>
      </c>
      <c r="F3098" s="12">
        <v>0</v>
      </c>
    </row>
    <row r="3099" spans="1:6" x14ac:dyDescent="0.25">
      <c r="A3099" s="3" t="s">
        <v>62</v>
      </c>
      <c r="B3099" s="3" t="str">
        <f>IFERROR(INDEX(Clients[Client_Name],MATCH(Table2[[#This Row],[Client_Code]],Clients[Client_Code],0)),"")</f>
        <v>SUPER LO MIRANDA</v>
      </c>
      <c r="C3099" s="3">
        <v>1008</v>
      </c>
      <c r="D3099" s="3" t="s">
        <v>148</v>
      </c>
      <c r="E3099" s="3">
        <v>1</v>
      </c>
      <c r="F3099" s="12">
        <v>-1062000</v>
      </c>
    </row>
    <row r="3100" spans="1:6" x14ac:dyDescent="0.25">
      <c r="A3100" s="3" t="s">
        <v>62</v>
      </c>
      <c r="B3100" s="3" t="str">
        <f>IFERROR(INDEX(Clients[Client_Name],MATCH(Table2[[#This Row],[Client_Code]],Clients[Client_Code],0)),"")</f>
        <v>SOPROLE</v>
      </c>
      <c r="C3100" s="3">
        <v>1049</v>
      </c>
      <c r="D3100" s="3" t="s">
        <v>37</v>
      </c>
      <c r="E3100" s="3">
        <v>4</v>
      </c>
      <c r="F3100" s="12">
        <v>250028</v>
      </c>
    </row>
    <row r="3101" spans="1:6" x14ac:dyDescent="0.25">
      <c r="A3101" s="3" t="s">
        <v>62</v>
      </c>
      <c r="B3101" s="3" t="str">
        <f>IFERROR(INDEX(Clients[Client_Name],MATCH(Table2[[#This Row],[Client_Code]],Clients[Client_Code],0)),"")</f>
        <v>JBS</v>
      </c>
      <c r="C3101" s="3">
        <v>1044</v>
      </c>
      <c r="D3101" s="3" t="s">
        <v>149</v>
      </c>
      <c r="E3101" s="3">
        <v>3</v>
      </c>
      <c r="F3101" s="12">
        <v>686009</v>
      </c>
    </row>
    <row r="3102" spans="1:6" x14ac:dyDescent="0.25">
      <c r="A3102" s="3" t="s">
        <v>62</v>
      </c>
      <c r="B3102" s="3" t="str">
        <f>IFERROR(INDEX(Clients[Client_Name],MATCH(Table2[[#This Row],[Client_Code]],Clients[Client_Code],0)),"")</f>
        <v>SOPROLE</v>
      </c>
      <c r="C3102" s="3">
        <v>1049</v>
      </c>
      <c r="D3102" s="3" t="s">
        <v>37</v>
      </c>
      <c r="E3102" s="3">
        <v>4</v>
      </c>
      <c r="F3102" s="12">
        <v>992500</v>
      </c>
    </row>
    <row r="3103" spans="1:6" x14ac:dyDescent="0.25">
      <c r="A3103" s="3" t="s">
        <v>62</v>
      </c>
      <c r="B3103" s="3" t="str">
        <f>IFERROR(INDEX(Clients[Client_Name],MATCH(Table2[[#This Row],[Client_Code]],Clients[Client_Code],0)),"")</f>
        <v>SUPER ROSARIO</v>
      </c>
      <c r="C3103" s="3">
        <v>1009</v>
      </c>
      <c r="D3103" s="3" t="s">
        <v>38</v>
      </c>
      <c r="E3103" s="3">
        <v>1</v>
      </c>
      <c r="F3103" s="12">
        <v>-73893</v>
      </c>
    </row>
    <row r="3104" spans="1:6" x14ac:dyDescent="0.25">
      <c r="A3104" s="3" t="s">
        <v>62</v>
      </c>
      <c r="B3104" s="3" t="str">
        <f>IFERROR(INDEX(Clients[Client_Name],MATCH(Table2[[#This Row],[Client_Code]],Clients[Client_Code],0)),"")</f>
        <v>SUPER LO MIRANDA</v>
      </c>
      <c r="C3104" s="3">
        <v>1008</v>
      </c>
      <c r="D3104" s="3" t="s">
        <v>38</v>
      </c>
      <c r="E3104" s="3">
        <v>1</v>
      </c>
      <c r="F3104" s="12">
        <v>-132099</v>
      </c>
    </row>
    <row r="3105" spans="1:6" x14ac:dyDescent="0.25">
      <c r="A3105" s="3" t="s">
        <v>62</v>
      </c>
      <c r="B3105" s="3" t="str">
        <f>IFERROR(INDEX(Clients[Client_Name],MATCH(Table2[[#This Row],[Client_Code]],Clients[Client_Code],0)),"")</f>
        <v>SOPROLE</v>
      </c>
      <c r="C3105" s="3">
        <v>1049</v>
      </c>
      <c r="D3105" s="3" t="s">
        <v>38</v>
      </c>
      <c r="E3105" s="3">
        <v>4</v>
      </c>
      <c r="F3105" s="12">
        <v>3451688</v>
      </c>
    </row>
    <row r="3106" spans="1:6" x14ac:dyDescent="0.25">
      <c r="A3106" s="3" t="s">
        <v>62</v>
      </c>
      <c r="B3106" s="3" t="str">
        <f>IFERROR(INDEX(Clients[Client_Name],MATCH(Table2[[#This Row],[Client_Code]],Clients[Client_Code],0)),"")</f>
        <v>JBS</v>
      </c>
      <c r="C3106" s="3">
        <v>1044</v>
      </c>
      <c r="D3106" s="3" t="s">
        <v>37</v>
      </c>
      <c r="E3106" s="3">
        <v>3</v>
      </c>
      <c r="F3106" s="12">
        <v>385990</v>
      </c>
    </row>
    <row r="3107" spans="1:6" x14ac:dyDescent="0.25">
      <c r="A3107" s="3" t="s">
        <v>62</v>
      </c>
      <c r="B3107" s="3" t="str">
        <f>IFERROR(INDEX(Clients[Client_Name],MATCH(Table2[[#This Row],[Client_Code]],Clients[Client_Code],0)),"")</f>
        <v>SOPROLE</v>
      </c>
      <c r="C3107" s="3">
        <v>1049</v>
      </c>
      <c r="D3107" s="3" t="s">
        <v>38</v>
      </c>
      <c r="E3107" s="3">
        <v>4</v>
      </c>
      <c r="F3107" s="12">
        <v>1220100</v>
      </c>
    </row>
    <row r="3108" spans="1:6" x14ac:dyDescent="0.25">
      <c r="A3108" s="3" t="s">
        <v>62</v>
      </c>
      <c r="B3108" s="3" t="str">
        <f>IFERROR(INDEX(Clients[Client_Name],MATCH(Table2[[#This Row],[Client_Code]],Clients[Client_Code],0)),"")</f>
        <v>SUPER ROSARIO</v>
      </c>
      <c r="C3108" s="3">
        <v>1009</v>
      </c>
      <c r="D3108" s="3" t="s">
        <v>148</v>
      </c>
      <c r="E3108" s="3">
        <v>1</v>
      </c>
      <c r="F3108" s="12">
        <v>0</v>
      </c>
    </row>
    <row r="3109" spans="1:6" x14ac:dyDescent="0.25">
      <c r="A3109" s="3" t="s">
        <v>62</v>
      </c>
      <c r="B3109" s="3" t="str">
        <f>IFERROR(INDEX(Clients[Client_Name],MATCH(Table2[[#This Row],[Client_Code]],Clients[Client_Code],0)),"")</f>
        <v>SUPER LO MIRANDA</v>
      </c>
      <c r="C3109" s="3">
        <v>1008</v>
      </c>
      <c r="D3109" s="3" t="s">
        <v>148</v>
      </c>
      <c r="E3109" s="3">
        <v>1</v>
      </c>
      <c r="F3109" s="12">
        <v>-1062000</v>
      </c>
    </row>
    <row r="3110" spans="1:6" x14ac:dyDescent="0.25">
      <c r="A3110" s="3" t="s">
        <v>62</v>
      </c>
      <c r="B3110" s="3" t="str">
        <f>IFERROR(INDEX(Clients[Client_Name],MATCH(Table2[[#This Row],[Client_Code]],Clients[Client_Code],0)),"")</f>
        <v>SOPROLE</v>
      </c>
      <c r="C3110" s="3">
        <v>1049</v>
      </c>
      <c r="D3110" s="3" t="s">
        <v>37</v>
      </c>
      <c r="E3110" s="3">
        <v>1</v>
      </c>
      <c r="F3110" s="12">
        <v>500</v>
      </c>
    </row>
    <row r="3111" spans="1:6" x14ac:dyDescent="0.25">
      <c r="A3111" s="3" t="s">
        <v>62</v>
      </c>
      <c r="B3111" s="3" t="str">
        <f>IFERROR(INDEX(Clients[Client_Name],MATCH(Table2[[#This Row],[Client_Code]],Clients[Client_Code],0)),"")</f>
        <v>JBS</v>
      </c>
      <c r="C3111" s="3">
        <v>1044</v>
      </c>
      <c r="D3111" s="3" t="s">
        <v>149</v>
      </c>
      <c r="E3111" s="3">
        <v>3</v>
      </c>
      <c r="F3111" s="12">
        <v>344639</v>
      </c>
    </row>
    <row r="3112" spans="1:6" x14ac:dyDescent="0.25">
      <c r="A3112" s="3" t="s">
        <v>62</v>
      </c>
      <c r="B3112" s="3" t="str">
        <f>IFERROR(INDEX(Clients[Client_Name],MATCH(Table2[[#This Row],[Client_Code]],Clients[Client_Code],0)),"")</f>
        <v>SOPROLE</v>
      </c>
      <c r="C3112" s="3">
        <v>1049</v>
      </c>
      <c r="D3112" s="3" t="s">
        <v>37</v>
      </c>
      <c r="E3112" s="3">
        <v>1</v>
      </c>
      <c r="F3112" s="12">
        <v>1260000</v>
      </c>
    </row>
    <row r="3113" spans="1:6" x14ac:dyDescent="0.25">
      <c r="A3113" s="3" t="s">
        <v>62</v>
      </c>
      <c r="B3113" s="3" t="str">
        <f>IFERROR(INDEX(Clients[Client_Name],MATCH(Table2[[#This Row],[Client_Code]],Clients[Client_Code],0)),"")</f>
        <v>SUPER ROSARIO</v>
      </c>
      <c r="C3113" s="3">
        <v>1009</v>
      </c>
      <c r="D3113" s="3" t="s">
        <v>38</v>
      </c>
      <c r="E3113" s="3">
        <v>1</v>
      </c>
      <c r="F3113" s="12">
        <v>-163632</v>
      </c>
    </row>
    <row r="3114" spans="1:6" x14ac:dyDescent="0.25">
      <c r="A3114" s="3" t="s">
        <v>62</v>
      </c>
      <c r="B3114" s="3" t="str">
        <f>IFERROR(INDEX(Clients[Client_Name],MATCH(Table2[[#This Row],[Client_Code]],Clients[Client_Code],0)),"")</f>
        <v>SUPER LO MIRANDA</v>
      </c>
      <c r="C3114" s="3">
        <v>1008</v>
      </c>
      <c r="D3114" s="3" t="s">
        <v>38</v>
      </c>
      <c r="E3114" s="3">
        <v>1</v>
      </c>
      <c r="F3114" s="12">
        <v>-70128</v>
      </c>
    </row>
    <row r="3115" spans="1:6" x14ac:dyDescent="0.25">
      <c r="A3115" s="3" t="s">
        <v>62</v>
      </c>
      <c r="B3115" s="3" t="str">
        <f>IFERROR(INDEX(Clients[Client_Name],MATCH(Table2[[#This Row],[Client_Code]],Clients[Client_Code],0)),"")</f>
        <v>SOPROLE</v>
      </c>
      <c r="C3115" s="3">
        <v>1049</v>
      </c>
      <c r="D3115" s="3" t="s">
        <v>149</v>
      </c>
      <c r="E3115" s="3">
        <v>1</v>
      </c>
      <c r="F3115" s="12">
        <v>946331</v>
      </c>
    </row>
    <row r="3116" spans="1:6" x14ac:dyDescent="0.25">
      <c r="A3116" s="3" t="s">
        <v>62</v>
      </c>
      <c r="B3116" s="3" t="str">
        <f>IFERROR(INDEX(Clients[Client_Name],MATCH(Table2[[#This Row],[Client_Code]],Clients[Client_Code],0)),"")</f>
        <v>JBS</v>
      </c>
      <c r="C3116" s="3">
        <v>1044</v>
      </c>
      <c r="D3116" s="3" t="s">
        <v>38</v>
      </c>
      <c r="E3116" s="3">
        <v>3</v>
      </c>
      <c r="F3116" s="12">
        <v>2681551</v>
      </c>
    </row>
    <row r="3117" spans="1:6" x14ac:dyDescent="0.25">
      <c r="A3117" s="3" t="s">
        <v>62</v>
      </c>
      <c r="B3117" s="3" t="str">
        <f>IFERROR(INDEX(Clients[Client_Name],MATCH(Table2[[#This Row],[Client_Code]],Clients[Client_Code],0)),"")</f>
        <v>JBS</v>
      </c>
      <c r="C3117" s="3">
        <v>1044</v>
      </c>
      <c r="D3117" s="3" t="s">
        <v>38</v>
      </c>
      <c r="E3117" s="3">
        <v>3</v>
      </c>
      <c r="F3117" s="12">
        <v>2457663</v>
      </c>
    </row>
    <row r="3118" spans="1:6" x14ac:dyDescent="0.25">
      <c r="A3118" s="3" t="s">
        <v>62</v>
      </c>
      <c r="B3118" s="3" t="str">
        <f>IFERROR(INDEX(Clients[Client_Name],MATCH(Table2[[#This Row],[Client_Code]],Clients[Client_Code],0)),"")</f>
        <v>JBS</v>
      </c>
      <c r="C3118" s="3">
        <v>1044</v>
      </c>
      <c r="D3118" s="3" t="s">
        <v>38</v>
      </c>
      <c r="E3118" s="3">
        <v>3</v>
      </c>
      <c r="F3118" s="12">
        <v>478951</v>
      </c>
    </row>
    <row r="3119" spans="1:6" x14ac:dyDescent="0.25">
      <c r="A3119" s="3" t="s">
        <v>62</v>
      </c>
      <c r="B3119" s="3" t="str">
        <f>IFERROR(INDEX(Clients[Client_Name],MATCH(Table2[[#This Row],[Client_Code]],Clients[Client_Code],0)),"")</f>
        <v>JBS</v>
      </c>
      <c r="C3119" s="3">
        <v>1044</v>
      </c>
      <c r="D3119" s="3" t="s">
        <v>38</v>
      </c>
      <c r="E3119" s="3">
        <v>3</v>
      </c>
      <c r="F3119" s="12">
        <v>12392991</v>
      </c>
    </row>
    <row r="3120" spans="1:6" x14ac:dyDescent="0.25">
      <c r="A3120" s="3" t="s">
        <v>62</v>
      </c>
      <c r="B3120" s="3" t="str">
        <f>IFERROR(INDEX(Clients[Client_Name],MATCH(Table2[[#This Row],[Client_Code]],Clients[Client_Code],0)),"")</f>
        <v>JBS</v>
      </c>
      <c r="C3120" s="3">
        <v>1044</v>
      </c>
      <c r="D3120" s="3" t="s">
        <v>38</v>
      </c>
      <c r="E3120" s="3">
        <v>3</v>
      </c>
      <c r="F3120" s="12">
        <v>170580</v>
      </c>
    </row>
    <row r="3121" spans="1:6" x14ac:dyDescent="0.25">
      <c r="A3121" s="3" t="s">
        <v>62</v>
      </c>
      <c r="B3121" s="3" t="str">
        <f>IFERROR(INDEX(Clients[Client_Name],MATCH(Table2[[#This Row],[Client_Code]],Clients[Client_Code],0)),"")</f>
        <v>JBS</v>
      </c>
      <c r="C3121" s="3">
        <v>1044</v>
      </c>
      <c r="D3121" s="3" t="s">
        <v>38</v>
      </c>
      <c r="E3121" s="3">
        <v>3</v>
      </c>
      <c r="F3121" s="12">
        <v>1324680</v>
      </c>
    </row>
    <row r="3122" spans="1:6" x14ac:dyDescent="0.25">
      <c r="A3122" s="3" t="s">
        <v>62</v>
      </c>
      <c r="B3122" s="3" t="str">
        <f>IFERROR(INDEX(Clients[Client_Name],MATCH(Table2[[#This Row],[Client_Code]],Clients[Client_Code],0)),"")</f>
        <v>JBS</v>
      </c>
      <c r="C3122" s="3">
        <v>1044</v>
      </c>
      <c r="D3122" s="3" t="s">
        <v>38</v>
      </c>
      <c r="E3122" s="3">
        <v>3</v>
      </c>
      <c r="F3122" s="12">
        <v>74252</v>
      </c>
    </row>
    <row r="3123" spans="1:6" x14ac:dyDescent="0.25">
      <c r="A3123" s="3" t="s">
        <v>62</v>
      </c>
      <c r="B3123" s="3" t="str">
        <f>IFERROR(INDEX(Clients[Client_Name],MATCH(Table2[[#This Row],[Client_Code]],Clients[Client_Code],0)),"")</f>
        <v>JBS</v>
      </c>
      <c r="C3123" s="3">
        <v>1044</v>
      </c>
      <c r="D3123" s="3" t="s">
        <v>38</v>
      </c>
      <c r="E3123" s="3">
        <v>3</v>
      </c>
      <c r="F3123" s="12">
        <v>3132730</v>
      </c>
    </row>
    <row r="3124" spans="1:6" x14ac:dyDescent="0.25">
      <c r="A3124" s="3" t="s">
        <v>62</v>
      </c>
      <c r="B3124" s="3" t="str">
        <f>IFERROR(INDEX(Clients[Client_Name],MATCH(Table2[[#This Row],[Client_Code]],Clients[Client_Code],0)),"")</f>
        <v>JBS</v>
      </c>
      <c r="C3124" s="3">
        <v>1044</v>
      </c>
      <c r="D3124" s="3" t="s">
        <v>37</v>
      </c>
      <c r="E3124" s="3">
        <v>3</v>
      </c>
      <c r="F3124" s="12">
        <v>656749</v>
      </c>
    </row>
    <row r="3125" spans="1:6" x14ac:dyDescent="0.25">
      <c r="A3125" s="3" t="s">
        <v>62</v>
      </c>
      <c r="B3125" s="3" t="str">
        <f>IFERROR(INDEX(Clients[Client_Name],MATCH(Table2[[#This Row],[Client_Code]],Clients[Client_Code],0)),"")</f>
        <v>JBS</v>
      </c>
      <c r="C3125" s="3">
        <v>1044</v>
      </c>
      <c r="D3125" s="3" t="s">
        <v>37</v>
      </c>
      <c r="E3125" s="3">
        <v>3</v>
      </c>
      <c r="F3125" s="12">
        <v>196556</v>
      </c>
    </row>
    <row r="3126" spans="1:6" x14ac:dyDescent="0.25">
      <c r="A3126" s="3" t="s">
        <v>62</v>
      </c>
      <c r="B3126" s="3" t="str">
        <f>IFERROR(INDEX(Clients[Client_Name],MATCH(Table2[[#This Row],[Client_Code]],Clients[Client_Code],0)),"")</f>
        <v>JBS</v>
      </c>
      <c r="C3126" s="3">
        <v>1044</v>
      </c>
      <c r="D3126" s="3" t="s">
        <v>37</v>
      </c>
      <c r="E3126" s="3">
        <v>3</v>
      </c>
      <c r="F3126" s="12">
        <v>61332</v>
      </c>
    </row>
    <row r="3127" spans="1:6" x14ac:dyDescent="0.25">
      <c r="A3127" s="3" t="s">
        <v>62</v>
      </c>
      <c r="B3127" s="3" t="str">
        <f>IFERROR(INDEX(Clients[Client_Name],MATCH(Table2[[#This Row],[Client_Code]],Clients[Client_Code],0)),"")</f>
        <v>JBS</v>
      </c>
      <c r="C3127" s="3">
        <v>1044</v>
      </c>
      <c r="D3127" s="3" t="s">
        <v>38</v>
      </c>
      <c r="E3127" s="3">
        <v>3</v>
      </c>
      <c r="F3127" s="12">
        <v>267211</v>
      </c>
    </row>
    <row r="3128" spans="1:6" x14ac:dyDescent="0.25">
      <c r="A3128" s="3" t="s">
        <v>62</v>
      </c>
      <c r="B3128" s="3" t="str">
        <f>IFERROR(INDEX(Clients[Client_Name],MATCH(Table2[[#This Row],[Client_Code]],Clients[Client_Code],0)),"")</f>
        <v>JBS</v>
      </c>
      <c r="C3128" s="3">
        <v>1044</v>
      </c>
      <c r="D3128" s="3" t="s">
        <v>37</v>
      </c>
      <c r="E3128" s="3">
        <v>3</v>
      </c>
      <c r="F3128" s="12">
        <v>312564</v>
      </c>
    </row>
    <row r="3129" spans="1:6" x14ac:dyDescent="0.25">
      <c r="A3129" s="3" t="s">
        <v>62</v>
      </c>
      <c r="B3129" s="3" t="str">
        <f>IFERROR(INDEX(Clients[Client_Name],MATCH(Table2[[#This Row],[Client_Code]],Clients[Client_Code],0)),"")</f>
        <v>JBS</v>
      </c>
      <c r="C3129" s="3">
        <v>1044</v>
      </c>
      <c r="D3129" s="3" t="s">
        <v>38</v>
      </c>
      <c r="E3129" s="3">
        <v>3</v>
      </c>
      <c r="F3129" s="12">
        <v>150055</v>
      </c>
    </row>
    <row r="3130" spans="1:6" x14ac:dyDescent="0.25">
      <c r="A3130" s="3" t="s">
        <v>62</v>
      </c>
      <c r="B3130" s="3" t="str">
        <f>IFERROR(INDEX(Clients[Client_Name],MATCH(Table2[[#This Row],[Client_Code]],Clients[Client_Code],0)),"")</f>
        <v>JBS</v>
      </c>
      <c r="C3130" s="3">
        <v>1044</v>
      </c>
      <c r="D3130" s="3" t="s">
        <v>38</v>
      </c>
      <c r="E3130" s="3">
        <v>3</v>
      </c>
      <c r="F3130" s="12">
        <v>1055341</v>
      </c>
    </row>
    <row r="3131" spans="1:6" x14ac:dyDescent="0.25">
      <c r="A3131" s="3" t="s">
        <v>62</v>
      </c>
      <c r="B3131" s="3" t="str">
        <f>IFERROR(INDEX(Clients[Client_Name],MATCH(Table2[[#This Row],[Client_Code]],Clients[Client_Code],0)),"")</f>
        <v>JBS</v>
      </c>
      <c r="C3131" s="3">
        <v>1044</v>
      </c>
      <c r="D3131" s="3" t="s">
        <v>38</v>
      </c>
      <c r="E3131" s="3">
        <v>3</v>
      </c>
      <c r="F3131" s="12">
        <v>16939</v>
      </c>
    </row>
    <row r="3132" spans="1:6" x14ac:dyDescent="0.25">
      <c r="A3132" s="3" t="s">
        <v>62</v>
      </c>
      <c r="B3132" s="3" t="str">
        <f>IFERROR(INDEX(Clients[Client_Name],MATCH(Table2[[#This Row],[Client_Code]],Clients[Client_Code],0)),"")</f>
        <v>JBS</v>
      </c>
      <c r="C3132" s="3">
        <v>1044</v>
      </c>
      <c r="D3132" s="3" t="s">
        <v>38</v>
      </c>
      <c r="E3132" s="3">
        <v>3</v>
      </c>
      <c r="F3132" s="12">
        <v>191518</v>
      </c>
    </row>
    <row r="3133" spans="1:6" x14ac:dyDescent="0.25">
      <c r="A3133" s="3" t="s">
        <v>62</v>
      </c>
      <c r="B3133" s="3" t="str">
        <f>IFERROR(INDEX(Clients[Client_Name],MATCH(Table2[[#This Row],[Client_Code]],Clients[Client_Code],0)),"")</f>
        <v>JBS</v>
      </c>
      <c r="C3133" s="3">
        <v>1044</v>
      </c>
      <c r="D3133" s="3" t="s">
        <v>38</v>
      </c>
      <c r="E3133" s="3">
        <v>3</v>
      </c>
      <c r="F3133" s="12">
        <v>209997</v>
      </c>
    </row>
    <row r="3134" spans="1:6" x14ac:dyDescent="0.25">
      <c r="A3134" s="3" t="s">
        <v>62</v>
      </c>
      <c r="B3134" s="3" t="str">
        <f>IFERROR(INDEX(Clients[Client_Name],MATCH(Table2[[#This Row],[Client_Code]],Clients[Client_Code],0)),"")</f>
        <v>JBS</v>
      </c>
      <c r="C3134" s="3">
        <v>1044</v>
      </c>
      <c r="D3134" s="3" t="s">
        <v>149</v>
      </c>
      <c r="E3134" s="3">
        <v>5</v>
      </c>
      <c r="F3134" s="12">
        <v>38616303</v>
      </c>
    </row>
    <row r="3135" spans="1:6" x14ac:dyDescent="0.25">
      <c r="A3135" s="3" t="s">
        <v>62</v>
      </c>
      <c r="B3135" s="3" t="str">
        <f>IFERROR(INDEX(Clients[Client_Name],MATCH(Table2[[#This Row],[Client_Code]],Clients[Client_Code],0)),"")</f>
        <v>JBS</v>
      </c>
      <c r="C3135" s="3">
        <v>1044</v>
      </c>
      <c r="D3135" s="3" t="s">
        <v>149</v>
      </c>
      <c r="E3135" s="3">
        <v>5</v>
      </c>
      <c r="F3135" s="12">
        <v>450477</v>
      </c>
    </row>
    <row r="3136" spans="1:6" x14ac:dyDescent="0.25">
      <c r="A3136" s="3" t="s">
        <v>62</v>
      </c>
      <c r="B3136" s="3" t="str">
        <f>IFERROR(INDEX(Clients[Client_Name],MATCH(Table2[[#This Row],[Client_Code]],Clients[Client_Code],0)),"")</f>
        <v>JBS</v>
      </c>
      <c r="C3136" s="3">
        <v>1044</v>
      </c>
      <c r="D3136" s="3" t="s">
        <v>149</v>
      </c>
      <c r="E3136" s="3">
        <v>5</v>
      </c>
      <c r="F3136" s="12">
        <v>355757</v>
      </c>
    </row>
    <row r="3137" spans="1:6" x14ac:dyDescent="0.25">
      <c r="A3137" s="3" t="s">
        <v>62</v>
      </c>
      <c r="B3137" s="3" t="str">
        <f>IFERROR(INDEX(Clients[Client_Name],MATCH(Table2[[#This Row],[Client_Code]],Clients[Client_Code],0)),"")</f>
        <v>JBS</v>
      </c>
      <c r="C3137" s="3">
        <v>1044</v>
      </c>
      <c r="D3137" s="3" t="s">
        <v>37</v>
      </c>
      <c r="E3137" s="3">
        <v>5</v>
      </c>
      <c r="F3137" s="12">
        <v>6984550</v>
      </c>
    </row>
    <row r="3138" spans="1:6" x14ac:dyDescent="0.25">
      <c r="A3138" s="3" t="s">
        <v>62</v>
      </c>
      <c r="B3138" s="3" t="str">
        <f>IFERROR(INDEX(Clients[Client_Name],MATCH(Table2[[#This Row],[Client_Code]],Clients[Client_Code],0)),"")</f>
        <v>JBS</v>
      </c>
      <c r="C3138" s="3">
        <v>1044</v>
      </c>
      <c r="D3138" s="3" t="s">
        <v>38</v>
      </c>
      <c r="E3138" s="3">
        <v>5</v>
      </c>
      <c r="F3138" s="12">
        <v>6206286</v>
      </c>
    </row>
    <row r="3139" spans="1:6" x14ac:dyDescent="0.25">
      <c r="A3139" s="3" t="s">
        <v>62</v>
      </c>
      <c r="B3139" s="3" t="str">
        <f>IFERROR(INDEX(Clients[Client_Name],MATCH(Table2[[#This Row],[Client_Code]],Clients[Client_Code],0)),"")</f>
        <v>JBS</v>
      </c>
      <c r="C3139" s="3">
        <v>1044</v>
      </c>
      <c r="D3139" s="3" t="s">
        <v>37</v>
      </c>
      <c r="E3139" s="3">
        <v>5</v>
      </c>
      <c r="F3139" s="12">
        <v>67359</v>
      </c>
    </row>
    <row r="3140" spans="1:6" x14ac:dyDescent="0.25">
      <c r="A3140" s="3" t="s">
        <v>62</v>
      </c>
      <c r="B3140" s="3" t="str">
        <f>IFERROR(INDEX(Clients[Client_Name],MATCH(Table2[[#This Row],[Client_Code]],Clients[Client_Code],0)),"")</f>
        <v>JBS</v>
      </c>
      <c r="C3140" s="3">
        <v>1044</v>
      </c>
      <c r="D3140" s="3" t="s">
        <v>38</v>
      </c>
      <c r="E3140" s="3">
        <v>5</v>
      </c>
      <c r="F3140" s="12">
        <v>6180937</v>
      </c>
    </row>
    <row r="3141" spans="1:6" x14ac:dyDescent="0.25">
      <c r="A3141" s="3" t="s">
        <v>62</v>
      </c>
      <c r="B3141" s="3" t="str">
        <f>IFERROR(INDEX(Clients[Client_Name],MATCH(Table2[[#This Row],[Client_Code]],Clients[Client_Code],0)),"")</f>
        <v>JBS</v>
      </c>
      <c r="C3141" s="3">
        <v>1044</v>
      </c>
      <c r="D3141" s="3" t="s">
        <v>37</v>
      </c>
      <c r="E3141" s="3">
        <v>5</v>
      </c>
      <c r="F3141" s="12">
        <v>12350</v>
      </c>
    </row>
    <row r="3142" spans="1:6" x14ac:dyDescent="0.25">
      <c r="A3142" s="3" t="s">
        <v>62</v>
      </c>
      <c r="B3142" s="3" t="str">
        <f>IFERROR(INDEX(Clients[Client_Name],MATCH(Table2[[#This Row],[Client_Code]],Clients[Client_Code],0)),"")</f>
        <v>JBS</v>
      </c>
      <c r="C3142" s="3">
        <v>1044</v>
      </c>
      <c r="D3142" s="3" t="s">
        <v>37</v>
      </c>
      <c r="E3142" s="3">
        <v>5</v>
      </c>
      <c r="F3142" s="12">
        <v>2160450</v>
      </c>
    </row>
    <row r="3143" spans="1:6" x14ac:dyDescent="0.25">
      <c r="A3143" s="3" t="s">
        <v>62</v>
      </c>
      <c r="B3143" s="3" t="str">
        <f>IFERROR(INDEX(Clients[Client_Name],MATCH(Table2[[#This Row],[Client_Code]],Clients[Client_Code],0)),"")</f>
        <v>JBS</v>
      </c>
      <c r="C3143" s="3">
        <v>1044</v>
      </c>
      <c r="D3143" s="3" t="s">
        <v>37</v>
      </c>
      <c r="E3143" s="3">
        <v>5</v>
      </c>
      <c r="F3143" s="12">
        <v>483703</v>
      </c>
    </row>
    <row r="3144" spans="1:6" x14ac:dyDescent="0.25">
      <c r="A3144" s="3" t="s">
        <v>62</v>
      </c>
      <c r="B3144" s="3" t="str">
        <f>IFERROR(INDEX(Clients[Client_Name],MATCH(Table2[[#This Row],[Client_Code]],Clients[Client_Code],0)),"")</f>
        <v>JBS</v>
      </c>
      <c r="C3144" s="3">
        <v>1044</v>
      </c>
      <c r="D3144" s="3" t="s">
        <v>37</v>
      </c>
      <c r="E3144" s="3">
        <v>5</v>
      </c>
      <c r="F3144" s="12">
        <v>887351</v>
      </c>
    </row>
    <row r="3145" spans="1:6" x14ac:dyDescent="0.25">
      <c r="A3145" s="3" t="s">
        <v>62</v>
      </c>
      <c r="B3145" s="3" t="str">
        <f>IFERROR(INDEX(Clients[Client_Name],MATCH(Table2[[#This Row],[Client_Code]],Clients[Client_Code],0)),"")</f>
        <v>SOPROLE</v>
      </c>
      <c r="C3145" s="3">
        <v>1049</v>
      </c>
      <c r="D3145" s="3" t="s">
        <v>37</v>
      </c>
      <c r="E3145" s="3">
        <v>1</v>
      </c>
      <c r="F3145" s="12">
        <v>596419</v>
      </c>
    </row>
    <row r="3146" spans="1:6" x14ac:dyDescent="0.25">
      <c r="A3146" s="3" t="s">
        <v>62</v>
      </c>
      <c r="B3146" s="3" t="str">
        <f>IFERROR(INDEX(Clients[Client_Name],MATCH(Table2[[#This Row],[Client_Code]],Clients[Client_Code],0)),"")</f>
        <v>SUPER ROSARIO</v>
      </c>
      <c r="C3146" s="3">
        <v>1009</v>
      </c>
      <c r="D3146" s="3" t="s">
        <v>38</v>
      </c>
      <c r="E3146" s="3">
        <v>1</v>
      </c>
      <c r="F3146" s="12">
        <v>0</v>
      </c>
    </row>
    <row r="3147" spans="1:6" x14ac:dyDescent="0.25">
      <c r="A3147" s="3" t="s">
        <v>62</v>
      </c>
      <c r="B3147" s="3" t="str">
        <f>IFERROR(INDEX(Clients[Client_Name],MATCH(Table2[[#This Row],[Client_Code]],Clients[Client_Code],0)),"")</f>
        <v>SUPER LO MIRANDA</v>
      </c>
      <c r="C3147" s="3">
        <v>1008</v>
      </c>
      <c r="D3147" s="3" t="s">
        <v>38</v>
      </c>
      <c r="E3147" s="3">
        <v>1</v>
      </c>
      <c r="F3147" s="12">
        <v>0</v>
      </c>
    </row>
    <row r="3148" spans="1:6" x14ac:dyDescent="0.25">
      <c r="A3148" s="3" t="s">
        <v>62</v>
      </c>
      <c r="B3148" s="3" t="str">
        <f>IFERROR(INDEX(Clients[Client_Name],MATCH(Table2[[#This Row],[Client_Code]],Clients[Client_Code],0)),"")</f>
        <v>SOPROLE</v>
      </c>
      <c r="C3148" s="3">
        <v>1049</v>
      </c>
      <c r="D3148" s="3" t="s">
        <v>149</v>
      </c>
      <c r="E3148" s="3">
        <v>1</v>
      </c>
      <c r="F3148" s="12">
        <v>14811762</v>
      </c>
    </row>
    <row r="3149" spans="1:6" x14ac:dyDescent="0.25">
      <c r="A3149" s="3" t="s">
        <v>62</v>
      </c>
      <c r="B3149" s="3" t="str">
        <f>IFERROR(INDEX(Clients[Client_Name],MATCH(Table2[[#This Row],[Client_Code]],Clients[Client_Code],0)),"")</f>
        <v>JBS</v>
      </c>
      <c r="C3149" s="3">
        <v>1044</v>
      </c>
      <c r="D3149" s="3" t="s">
        <v>38</v>
      </c>
      <c r="E3149" s="3">
        <v>5</v>
      </c>
      <c r="F3149" s="12">
        <v>4237350</v>
      </c>
    </row>
    <row r="3150" spans="1:6" x14ac:dyDescent="0.25">
      <c r="A3150" s="3" t="s">
        <v>62</v>
      </c>
      <c r="B3150" s="3" t="str">
        <f>IFERROR(INDEX(Clients[Client_Name],MATCH(Table2[[#This Row],[Client_Code]],Clients[Client_Code],0)),"")</f>
        <v>SOPROLE</v>
      </c>
      <c r="C3150" s="3">
        <v>1049</v>
      </c>
      <c r="D3150" s="3" t="s">
        <v>37</v>
      </c>
      <c r="E3150" s="3">
        <v>1</v>
      </c>
      <c r="F3150" s="12">
        <v>330</v>
      </c>
    </row>
    <row r="3151" spans="1:6" x14ac:dyDescent="0.25">
      <c r="A3151" s="3" t="s">
        <v>62</v>
      </c>
      <c r="B3151" s="3" t="str">
        <f>IFERROR(INDEX(Clients[Client_Name],MATCH(Table2[[#This Row],[Client_Code]],Clients[Client_Code],0)),"")</f>
        <v>SUPER ROSARIO</v>
      </c>
      <c r="C3151" s="3">
        <v>1009</v>
      </c>
      <c r="D3151" s="3" t="s">
        <v>38</v>
      </c>
      <c r="E3151" s="3">
        <v>1</v>
      </c>
      <c r="F3151" s="12">
        <v>0</v>
      </c>
    </row>
    <row r="3152" spans="1:6" x14ac:dyDescent="0.25">
      <c r="A3152" s="3" t="s">
        <v>62</v>
      </c>
      <c r="B3152" s="3" t="str">
        <f>IFERROR(INDEX(Clients[Client_Name],MATCH(Table2[[#This Row],[Client_Code]],Clients[Client_Code],0)),"")</f>
        <v>SUPER LO MIRANDA</v>
      </c>
      <c r="C3152" s="3">
        <v>1008</v>
      </c>
      <c r="D3152" s="3" t="s">
        <v>38</v>
      </c>
      <c r="E3152" s="3">
        <v>1</v>
      </c>
      <c r="F3152" s="12">
        <v>0</v>
      </c>
    </row>
    <row r="3153" spans="1:6" x14ac:dyDescent="0.25">
      <c r="A3153" s="3" t="s">
        <v>62</v>
      </c>
      <c r="B3153" s="3" t="str">
        <f>IFERROR(INDEX(Clients[Client_Name],MATCH(Table2[[#This Row],[Client_Code]],Clients[Client_Code],0)),"")</f>
        <v>SOPROLE</v>
      </c>
      <c r="C3153" s="3">
        <v>1049</v>
      </c>
      <c r="D3153" s="3" t="s">
        <v>37</v>
      </c>
      <c r="E3153" s="3">
        <v>1</v>
      </c>
      <c r="F3153" s="12">
        <v>7937</v>
      </c>
    </row>
    <row r="3154" spans="1:6" x14ac:dyDescent="0.25">
      <c r="A3154" s="3" t="s">
        <v>62</v>
      </c>
      <c r="B3154" s="3" t="str">
        <f>IFERROR(INDEX(Clients[Client_Name],MATCH(Table2[[#This Row],[Client_Code]],Clients[Client_Code],0)),"")</f>
        <v>JBS</v>
      </c>
      <c r="C3154" s="3">
        <v>1044</v>
      </c>
      <c r="D3154" s="3" t="s">
        <v>38</v>
      </c>
      <c r="E3154" s="3">
        <v>5</v>
      </c>
      <c r="F3154" s="12">
        <v>308264</v>
      </c>
    </row>
    <row r="3155" spans="1:6" x14ac:dyDescent="0.25">
      <c r="A3155" s="3" t="s">
        <v>62</v>
      </c>
      <c r="B3155" s="3" t="str">
        <f>IFERROR(INDEX(Clients[Client_Name],MATCH(Table2[[#This Row],[Client_Code]],Clients[Client_Code],0)),"")</f>
        <v>JBS</v>
      </c>
      <c r="C3155" s="3">
        <v>1044</v>
      </c>
      <c r="D3155" s="3" t="s">
        <v>37</v>
      </c>
      <c r="E3155" s="3">
        <v>5</v>
      </c>
      <c r="F3155" s="12">
        <v>1731330</v>
      </c>
    </row>
    <row r="3156" spans="1:6" x14ac:dyDescent="0.25">
      <c r="A3156" s="3" t="s">
        <v>62</v>
      </c>
      <c r="B3156" s="3" t="str">
        <f>IFERROR(INDEX(Clients[Client_Name],MATCH(Table2[[#This Row],[Client_Code]],Clients[Client_Code],0)),"")</f>
        <v>JBS</v>
      </c>
      <c r="C3156" s="3">
        <v>1044</v>
      </c>
      <c r="D3156" s="3" t="s">
        <v>38</v>
      </c>
      <c r="E3156" s="3">
        <v>5</v>
      </c>
      <c r="F3156" s="12">
        <v>245638</v>
      </c>
    </row>
    <row r="3157" spans="1:6" x14ac:dyDescent="0.25">
      <c r="A3157" s="3" t="s">
        <v>62</v>
      </c>
      <c r="B3157" s="3" t="str">
        <f>IFERROR(INDEX(Clients[Client_Name],MATCH(Table2[[#This Row],[Client_Code]],Clients[Client_Code],0)),"")</f>
        <v>JBS</v>
      </c>
      <c r="C3157" s="3">
        <v>1044</v>
      </c>
      <c r="D3157" s="3" t="s">
        <v>37</v>
      </c>
      <c r="E3157" s="3">
        <v>5</v>
      </c>
      <c r="F3157" s="12">
        <v>595366</v>
      </c>
    </row>
    <row r="3158" spans="1:6" x14ac:dyDescent="0.25">
      <c r="A3158" s="3" t="s">
        <v>62</v>
      </c>
      <c r="B3158" s="3" t="str">
        <f>IFERROR(INDEX(Clients[Client_Name],MATCH(Table2[[#This Row],[Client_Code]],Clients[Client_Code],0)),"")</f>
        <v>JBS</v>
      </c>
      <c r="C3158" s="3">
        <v>1044</v>
      </c>
      <c r="D3158" s="3" t="s">
        <v>37</v>
      </c>
      <c r="E3158" s="3">
        <v>5</v>
      </c>
      <c r="F3158" s="12">
        <v>541945</v>
      </c>
    </row>
    <row r="3159" spans="1:6" x14ac:dyDescent="0.25">
      <c r="A3159" s="3" t="s">
        <v>62</v>
      </c>
      <c r="B3159" s="3" t="str">
        <f>IFERROR(INDEX(Clients[Client_Name],MATCH(Table2[[#This Row],[Client_Code]],Clients[Client_Code],0)),"")</f>
        <v>JBS</v>
      </c>
      <c r="C3159" s="3">
        <v>1044</v>
      </c>
      <c r="D3159" s="3" t="s">
        <v>37</v>
      </c>
      <c r="E3159" s="3">
        <v>5</v>
      </c>
      <c r="F3159" s="12">
        <v>1641873</v>
      </c>
    </row>
    <row r="3160" spans="1:6" x14ac:dyDescent="0.25">
      <c r="A3160" s="3" t="s">
        <v>62</v>
      </c>
      <c r="B3160" s="3" t="str">
        <f>IFERROR(INDEX(Clients[Client_Name],MATCH(Table2[[#This Row],[Client_Code]],Clients[Client_Code],0)),"")</f>
        <v>JBS</v>
      </c>
      <c r="C3160" s="3">
        <v>1044</v>
      </c>
      <c r="D3160" s="3" t="s">
        <v>37</v>
      </c>
      <c r="E3160" s="3">
        <v>5</v>
      </c>
      <c r="F3160" s="12">
        <v>79157</v>
      </c>
    </row>
    <row r="3161" spans="1:6" x14ac:dyDescent="0.25">
      <c r="A3161" s="3" t="s">
        <v>62</v>
      </c>
      <c r="B3161" s="3" t="str">
        <f>IFERROR(INDEX(Clients[Client_Name],MATCH(Table2[[#This Row],[Client_Code]],Clients[Client_Code],0)),"")</f>
        <v>JBS</v>
      </c>
      <c r="C3161" s="3">
        <v>1044</v>
      </c>
      <c r="D3161" s="3" t="s">
        <v>38</v>
      </c>
      <c r="E3161" s="3">
        <v>5</v>
      </c>
      <c r="F3161" s="12">
        <v>121660</v>
      </c>
    </row>
    <row r="3162" spans="1:6" x14ac:dyDescent="0.25">
      <c r="A3162" s="3" t="s">
        <v>62</v>
      </c>
      <c r="B3162" s="3" t="str">
        <f>IFERROR(INDEX(Clients[Client_Name],MATCH(Table2[[#This Row],[Client_Code]],Clients[Client_Code],0)),"")</f>
        <v>JBS</v>
      </c>
      <c r="C3162" s="3">
        <v>1044</v>
      </c>
      <c r="D3162" s="3" t="s">
        <v>38</v>
      </c>
      <c r="E3162" s="3">
        <v>5</v>
      </c>
      <c r="F3162" s="12">
        <v>232034</v>
      </c>
    </row>
    <row r="3163" spans="1:6" x14ac:dyDescent="0.25">
      <c r="A3163" s="3" t="s">
        <v>62</v>
      </c>
      <c r="B3163" s="3" t="str">
        <f>IFERROR(INDEX(Clients[Client_Name],MATCH(Table2[[#This Row],[Client_Code]],Clients[Client_Code],0)),"")</f>
        <v>JBS</v>
      </c>
      <c r="C3163" s="3">
        <v>1044</v>
      </c>
      <c r="D3163" s="3" t="s">
        <v>38</v>
      </c>
      <c r="E3163" s="3">
        <v>5</v>
      </c>
      <c r="F3163" s="12">
        <v>1170640</v>
      </c>
    </row>
    <row r="3164" spans="1:6" x14ac:dyDescent="0.25">
      <c r="A3164" s="3" t="s">
        <v>62</v>
      </c>
      <c r="B3164" s="3" t="str">
        <f>IFERROR(INDEX(Clients[Client_Name],MATCH(Table2[[#This Row],[Client_Code]],Clients[Client_Code],0)),"")</f>
        <v>JBS</v>
      </c>
      <c r="C3164" s="3">
        <v>1044</v>
      </c>
      <c r="D3164" s="3" t="s">
        <v>38</v>
      </c>
      <c r="E3164" s="3">
        <v>5</v>
      </c>
      <c r="F3164" s="12">
        <v>3432846</v>
      </c>
    </row>
    <row r="3165" spans="1:6" x14ac:dyDescent="0.25">
      <c r="A3165" s="3" t="s">
        <v>62</v>
      </c>
      <c r="B3165" s="3" t="str">
        <f>IFERROR(INDEX(Clients[Client_Name],MATCH(Table2[[#This Row],[Client_Code]],Clients[Client_Code],0)),"")</f>
        <v>JBS</v>
      </c>
      <c r="C3165" s="3">
        <v>1044</v>
      </c>
      <c r="D3165" s="3" t="s">
        <v>38</v>
      </c>
      <c r="E3165" s="3">
        <v>5</v>
      </c>
      <c r="F3165" s="12">
        <v>916921</v>
      </c>
    </row>
    <row r="3166" spans="1:6" x14ac:dyDescent="0.25">
      <c r="A3166" s="3" t="s">
        <v>62</v>
      </c>
      <c r="B3166" s="3" t="str">
        <f>IFERROR(INDEX(Clients[Client_Name],MATCH(Table2[[#This Row],[Client_Code]],Clients[Client_Code],0)),"")</f>
        <v>JBS</v>
      </c>
      <c r="C3166" s="3">
        <v>1044</v>
      </c>
      <c r="D3166" s="3" t="s">
        <v>38</v>
      </c>
      <c r="E3166" s="3">
        <v>5</v>
      </c>
      <c r="F3166" s="12">
        <v>8911766</v>
      </c>
    </row>
    <row r="3167" spans="1:6" x14ac:dyDescent="0.25">
      <c r="A3167" s="3" t="s">
        <v>62</v>
      </c>
      <c r="B3167" s="3" t="str">
        <f>IFERROR(INDEX(Clients[Client_Name],MATCH(Table2[[#This Row],[Client_Code]],Clients[Client_Code],0)),"")</f>
        <v>TAK S.A.</v>
      </c>
      <c r="C3167" s="3">
        <v>1051</v>
      </c>
      <c r="D3167" s="3" t="s">
        <v>38</v>
      </c>
      <c r="E3167" s="3">
        <v>1</v>
      </c>
      <c r="F3167" s="12">
        <v>1113775</v>
      </c>
    </row>
    <row r="3168" spans="1:6" x14ac:dyDescent="0.25">
      <c r="A3168" s="3" t="s">
        <v>62</v>
      </c>
      <c r="B3168" s="3" t="str">
        <f>IFERROR(INDEX(Clients[Client_Name],MATCH(Table2[[#This Row],[Client_Code]],Clients[Client_Code],0)),"")</f>
        <v>Otro</v>
      </c>
      <c r="C3168" s="3">
        <v>1071</v>
      </c>
      <c r="D3168" s="3" t="s">
        <v>38</v>
      </c>
      <c r="E3168" s="3">
        <v>1</v>
      </c>
      <c r="F3168" s="12">
        <v>79250</v>
      </c>
    </row>
    <row r="3169" spans="1:6" x14ac:dyDescent="0.25">
      <c r="A3169" s="3" t="s">
        <v>62</v>
      </c>
      <c r="B3169" s="3" t="str">
        <f>IFERROR(INDEX(Clients[Client_Name],MATCH(Table2[[#This Row],[Client_Code]],Clients[Client_Code],0)),"")</f>
        <v>JBS</v>
      </c>
      <c r="C3169" s="3">
        <v>1044</v>
      </c>
      <c r="D3169" s="3" t="s">
        <v>38</v>
      </c>
      <c r="E3169" s="3">
        <v>5</v>
      </c>
      <c r="F3169" s="12">
        <v>478463</v>
      </c>
    </row>
    <row r="3170" spans="1:6" x14ac:dyDescent="0.25">
      <c r="A3170" s="3" t="s">
        <v>62</v>
      </c>
      <c r="B3170" s="3" t="str">
        <f>IFERROR(INDEX(Clients[Client_Name],MATCH(Table2[[#This Row],[Client_Code]],Clients[Client_Code],0)),"")</f>
        <v>JBS</v>
      </c>
      <c r="C3170" s="3">
        <v>1044</v>
      </c>
      <c r="D3170" s="3" t="s">
        <v>38</v>
      </c>
      <c r="E3170" s="3">
        <v>5</v>
      </c>
      <c r="F3170" s="12">
        <v>913296</v>
      </c>
    </row>
    <row r="3171" spans="1:6" x14ac:dyDescent="0.25">
      <c r="A3171" s="3" t="s">
        <v>62</v>
      </c>
      <c r="B3171" s="3" t="str">
        <f>IFERROR(INDEX(Clients[Client_Name],MATCH(Table2[[#This Row],[Client_Code]],Clients[Client_Code],0)),"")</f>
        <v>JBS</v>
      </c>
      <c r="C3171" s="3">
        <v>1044</v>
      </c>
      <c r="D3171" s="3" t="s">
        <v>38</v>
      </c>
      <c r="E3171" s="3">
        <v>5</v>
      </c>
      <c r="F3171" s="12">
        <v>22292756</v>
      </c>
    </row>
    <row r="3172" spans="1:6" x14ac:dyDescent="0.25">
      <c r="A3172" s="3" t="s">
        <v>62</v>
      </c>
      <c r="B3172" s="3" t="str">
        <f>IFERROR(INDEX(Clients[Client_Name],MATCH(Table2[[#This Row],[Client_Code]],Clients[Client_Code],0)),"")</f>
        <v>JBS</v>
      </c>
      <c r="C3172" s="3">
        <v>1044</v>
      </c>
      <c r="D3172" s="3" t="s">
        <v>38</v>
      </c>
      <c r="E3172" s="3">
        <v>5</v>
      </c>
      <c r="F3172" s="12">
        <v>2684220</v>
      </c>
    </row>
    <row r="3173" spans="1:6" x14ac:dyDescent="0.25">
      <c r="A3173" s="3" t="s">
        <v>62</v>
      </c>
      <c r="B3173" s="3" t="str">
        <f>IFERROR(INDEX(Clients[Client_Name],MATCH(Table2[[#This Row],[Client_Code]],Clients[Client_Code],0)),"")</f>
        <v>JBS</v>
      </c>
      <c r="C3173" s="3">
        <v>1044</v>
      </c>
      <c r="D3173" s="3" t="s">
        <v>38</v>
      </c>
      <c r="E3173" s="3">
        <v>5</v>
      </c>
      <c r="F3173" s="12">
        <v>390890</v>
      </c>
    </row>
    <row r="3174" spans="1:6" x14ac:dyDescent="0.25">
      <c r="A3174" s="3" t="s">
        <v>62</v>
      </c>
      <c r="B3174" s="3" t="str">
        <f>IFERROR(INDEX(Clients[Client_Name],MATCH(Table2[[#This Row],[Client_Code]],Clients[Client_Code],0)),"")</f>
        <v>JBS</v>
      </c>
      <c r="C3174" s="3">
        <v>1044</v>
      </c>
      <c r="D3174" s="3" t="s">
        <v>149</v>
      </c>
      <c r="E3174" s="3">
        <v>6</v>
      </c>
      <c r="F3174" s="12">
        <v>39073448</v>
      </c>
    </row>
    <row r="3175" spans="1:6" x14ac:dyDescent="0.25">
      <c r="A3175" s="3" t="s">
        <v>62</v>
      </c>
      <c r="B3175" s="3" t="str">
        <f>IFERROR(INDEX(Clients[Client_Name],MATCH(Table2[[#This Row],[Client_Code]],Clients[Client_Code],0)),"")</f>
        <v>JBS</v>
      </c>
      <c r="C3175" s="3">
        <v>1044</v>
      </c>
      <c r="D3175" s="3" t="s">
        <v>149</v>
      </c>
      <c r="E3175" s="3">
        <v>6</v>
      </c>
      <c r="F3175" s="12"/>
    </row>
    <row r="3176" spans="1:6" x14ac:dyDescent="0.25">
      <c r="A3176" s="3" t="s">
        <v>62</v>
      </c>
      <c r="B3176" s="3" t="str">
        <f>IFERROR(INDEX(Clients[Client_Name],MATCH(Table2[[#This Row],[Client_Code]],Clients[Client_Code],0)),"")</f>
        <v>JBS</v>
      </c>
      <c r="C3176" s="3">
        <v>1044</v>
      </c>
      <c r="D3176" s="3" t="s">
        <v>149</v>
      </c>
      <c r="E3176" s="3">
        <v>6</v>
      </c>
      <c r="F3176" s="12"/>
    </row>
    <row r="3177" spans="1:6" x14ac:dyDescent="0.25">
      <c r="A3177" s="3" t="s">
        <v>62</v>
      </c>
      <c r="B3177" s="3" t="str">
        <f>IFERROR(INDEX(Clients[Client_Name],MATCH(Table2[[#This Row],[Client_Code]],Clients[Client_Code],0)),"")</f>
        <v>JBS</v>
      </c>
      <c r="C3177" s="3">
        <v>1044</v>
      </c>
      <c r="D3177" s="3" t="s">
        <v>37</v>
      </c>
      <c r="E3177" s="3">
        <v>6</v>
      </c>
      <c r="F3177" s="12">
        <v>10696234</v>
      </c>
    </row>
    <row r="3178" spans="1:6" x14ac:dyDescent="0.25">
      <c r="A3178" s="3" t="s">
        <v>62</v>
      </c>
      <c r="B3178" s="3" t="str">
        <f>IFERROR(INDEX(Clients[Client_Name],MATCH(Table2[[#This Row],[Client_Code]],Clients[Client_Code],0)),"")</f>
        <v>TAK S.A.</v>
      </c>
      <c r="C3178" s="3">
        <v>1051</v>
      </c>
      <c r="D3178" s="3" t="s">
        <v>38</v>
      </c>
      <c r="E3178" s="3">
        <v>1</v>
      </c>
      <c r="F3178" s="12">
        <v>222755</v>
      </c>
    </row>
    <row r="3179" spans="1:6" x14ac:dyDescent="0.25">
      <c r="A3179" s="3" t="s">
        <v>62</v>
      </c>
      <c r="B3179" s="3" t="str">
        <f>IFERROR(INDEX(Clients[Client_Name],MATCH(Table2[[#This Row],[Client_Code]],Clients[Client_Code],0)),"")</f>
        <v>JBS</v>
      </c>
      <c r="C3179" s="3">
        <v>1044</v>
      </c>
      <c r="D3179" s="3" t="s">
        <v>38</v>
      </c>
      <c r="E3179" s="3">
        <v>6</v>
      </c>
      <c r="F3179" s="12">
        <v>355089</v>
      </c>
    </row>
    <row r="3180" spans="1:6" x14ac:dyDescent="0.25">
      <c r="A3180" s="3" t="s">
        <v>62</v>
      </c>
      <c r="B3180" s="3" t="str">
        <f>IFERROR(INDEX(Clients[Client_Name],MATCH(Table2[[#This Row],[Client_Code]],Clients[Client_Code],0)),"")</f>
        <v>JBS</v>
      </c>
      <c r="C3180" s="3">
        <v>1044</v>
      </c>
      <c r="D3180" s="3" t="s">
        <v>37</v>
      </c>
      <c r="E3180" s="3">
        <v>6</v>
      </c>
      <c r="F3180" s="12"/>
    </row>
    <row r="3181" spans="1:6" x14ac:dyDescent="0.25">
      <c r="A3181" s="3" t="s">
        <v>62</v>
      </c>
      <c r="B3181" s="3" t="str">
        <f>IFERROR(INDEX(Clients[Client_Name],MATCH(Table2[[#This Row],[Client_Code]],Clients[Client_Code],0)),"")</f>
        <v>SOPROLE</v>
      </c>
      <c r="C3181" s="3">
        <v>1049</v>
      </c>
      <c r="D3181" s="3" t="s">
        <v>37</v>
      </c>
      <c r="E3181" s="3">
        <v>1</v>
      </c>
      <c r="F3181" s="12">
        <v>264005</v>
      </c>
    </row>
    <row r="3182" spans="1:6" x14ac:dyDescent="0.25">
      <c r="A3182" s="3" t="s">
        <v>62</v>
      </c>
      <c r="B3182" s="3" t="str">
        <f>IFERROR(INDEX(Clients[Client_Name],MATCH(Table2[[#This Row],[Client_Code]],Clients[Client_Code],0)),"")</f>
        <v>SUPER ROSARIO</v>
      </c>
      <c r="C3182" s="3">
        <v>1009</v>
      </c>
      <c r="D3182" s="3" t="s">
        <v>37</v>
      </c>
      <c r="E3182" s="3">
        <v>1</v>
      </c>
      <c r="F3182" s="12">
        <v>-675000</v>
      </c>
    </row>
    <row r="3183" spans="1:6" x14ac:dyDescent="0.25">
      <c r="A3183" s="3" t="s">
        <v>62</v>
      </c>
      <c r="B3183" s="3" t="str">
        <f>IFERROR(INDEX(Clients[Client_Name],MATCH(Table2[[#This Row],[Client_Code]],Clients[Client_Code],0)),"")</f>
        <v>SUPER LO MIRANDA</v>
      </c>
      <c r="C3183" s="3">
        <v>1008</v>
      </c>
      <c r="D3183" s="3" t="s">
        <v>37</v>
      </c>
      <c r="E3183" s="3">
        <v>1</v>
      </c>
      <c r="F3183" s="12">
        <v>-450000</v>
      </c>
    </row>
    <row r="3184" spans="1:6" x14ac:dyDescent="0.25">
      <c r="A3184" s="3" t="s">
        <v>62</v>
      </c>
      <c r="B3184" s="3" t="str">
        <f>IFERROR(INDEX(Clients[Client_Name],MATCH(Table2[[#This Row],[Client_Code]],Clients[Client_Code],0)),"")</f>
        <v>SOPROLE</v>
      </c>
      <c r="C3184" s="3">
        <v>1049</v>
      </c>
      <c r="D3184" s="3" t="s">
        <v>38</v>
      </c>
      <c r="E3184" s="3">
        <v>1</v>
      </c>
      <c r="F3184" s="12">
        <v>907971</v>
      </c>
    </row>
    <row r="3185" spans="1:6" x14ac:dyDescent="0.25">
      <c r="A3185" s="3" t="s">
        <v>62</v>
      </c>
      <c r="B3185" s="3" t="str">
        <f>IFERROR(INDEX(Clients[Client_Name],MATCH(Table2[[#This Row],[Client_Code]],Clients[Client_Code],0)),"")</f>
        <v>JBS</v>
      </c>
      <c r="C3185" s="3">
        <v>1044</v>
      </c>
      <c r="D3185" s="3" t="s">
        <v>38</v>
      </c>
      <c r="E3185" s="3">
        <v>6</v>
      </c>
      <c r="F3185" s="12">
        <v>16037504</v>
      </c>
    </row>
    <row r="3186" spans="1:6" x14ac:dyDescent="0.25">
      <c r="A3186" s="3" t="s">
        <v>62</v>
      </c>
      <c r="B3186" s="3" t="str">
        <f>IFERROR(INDEX(Clients[Client_Name],MATCH(Table2[[#This Row],[Client_Code]],Clients[Client_Code],0)),"")</f>
        <v>SOPROLE</v>
      </c>
      <c r="C3186" s="3">
        <v>1049</v>
      </c>
      <c r="D3186" s="3" t="s">
        <v>38</v>
      </c>
      <c r="E3186" s="3">
        <v>1</v>
      </c>
      <c r="F3186" s="12">
        <v>1220100</v>
      </c>
    </row>
    <row r="3187" spans="1:6" x14ac:dyDescent="0.25">
      <c r="A3187" s="3" t="s">
        <v>62</v>
      </c>
      <c r="B3187" s="3" t="str">
        <f>IFERROR(INDEX(Clients[Client_Name],MATCH(Table2[[#This Row],[Client_Code]],Clients[Client_Code],0)),"")</f>
        <v>SUPER ROSARIO</v>
      </c>
      <c r="C3187" s="3">
        <v>1009</v>
      </c>
      <c r="D3187" s="3" t="s">
        <v>148</v>
      </c>
      <c r="E3187" s="3">
        <v>1</v>
      </c>
      <c r="F3187" s="12">
        <v>-14287878</v>
      </c>
    </row>
    <row r="3188" spans="1:6" x14ac:dyDescent="0.25">
      <c r="A3188" s="3" t="s">
        <v>62</v>
      </c>
      <c r="B3188" s="3" t="str">
        <f>IFERROR(INDEX(Clients[Client_Name],MATCH(Table2[[#This Row],[Client_Code]],Clients[Client_Code],0)),"")</f>
        <v>SUPER LO MIRANDA</v>
      </c>
      <c r="C3188" s="3">
        <v>1008</v>
      </c>
      <c r="D3188" s="3" t="s">
        <v>148</v>
      </c>
      <c r="E3188" s="3">
        <v>1</v>
      </c>
      <c r="F3188" s="12">
        <v>-8161148</v>
      </c>
    </row>
    <row r="3189" spans="1:6" x14ac:dyDescent="0.25">
      <c r="A3189" s="3" t="s">
        <v>62</v>
      </c>
      <c r="B3189" s="3" t="str">
        <f>IFERROR(INDEX(Clients[Client_Name],MATCH(Table2[[#This Row],[Client_Code]],Clients[Client_Code],0)),"")</f>
        <v>SOPROLE</v>
      </c>
      <c r="C3189" s="3">
        <v>1049</v>
      </c>
      <c r="D3189" s="3" t="s">
        <v>38</v>
      </c>
      <c r="E3189" s="3">
        <v>2</v>
      </c>
      <c r="F3189" s="12">
        <v>33066</v>
      </c>
    </row>
    <row r="3190" spans="1:6" x14ac:dyDescent="0.25">
      <c r="A3190" s="3" t="s">
        <v>62</v>
      </c>
      <c r="B3190" s="3" t="str">
        <f>IFERROR(INDEX(Clients[Client_Name],MATCH(Table2[[#This Row],[Client_Code]],Clients[Client_Code],0)),"")</f>
        <v>JBS</v>
      </c>
      <c r="C3190" s="3">
        <v>1044</v>
      </c>
      <c r="D3190" s="3" t="s">
        <v>37</v>
      </c>
      <c r="E3190" s="3">
        <v>6</v>
      </c>
      <c r="F3190" s="12"/>
    </row>
    <row r="3191" spans="1:6" x14ac:dyDescent="0.25">
      <c r="A3191" s="3" t="s">
        <v>62</v>
      </c>
      <c r="B3191" s="3" t="str">
        <f>IFERROR(INDEX(Clients[Client_Name],MATCH(Table2[[#This Row],[Client_Code]],Clients[Client_Code],0)),"")</f>
        <v>SOPROLE</v>
      </c>
      <c r="C3191" s="3">
        <v>1049</v>
      </c>
      <c r="D3191" s="3" t="s">
        <v>38</v>
      </c>
      <c r="E3191" s="3">
        <v>2</v>
      </c>
      <c r="F3191" s="12">
        <v>264578</v>
      </c>
    </row>
    <row r="3192" spans="1:6" x14ac:dyDescent="0.25">
      <c r="A3192" s="3" t="s">
        <v>62</v>
      </c>
      <c r="B3192" s="3" t="str">
        <f>IFERROR(INDEX(Clients[Client_Name],MATCH(Table2[[#This Row],[Client_Code]],Clients[Client_Code],0)),"")</f>
        <v>SUPER ROSARIO</v>
      </c>
      <c r="C3192" s="3">
        <v>1009</v>
      </c>
      <c r="D3192" s="3" t="s">
        <v>38</v>
      </c>
      <c r="E3192" s="3">
        <v>1</v>
      </c>
      <c r="F3192" s="12">
        <v>-1260326</v>
      </c>
    </row>
    <row r="3193" spans="1:6" x14ac:dyDescent="0.25">
      <c r="A3193" s="3" t="s">
        <v>62</v>
      </c>
      <c r="B3193" s="3" t="str">
        <f>IFERROR(INDEX(Clients[Client_Name],MATCH(Table2[[#This Row],[Client_Code]],Clients[Client_Code],0)),"")</f>
        <v>SUPER LO MIRANDA</v>
      </c>
      <c r="C3193" s="3">
        <v>1008</v>
      </c>
      <c r="D3193" s="3" t="s">
        <v>38</v>
      </c>
      <c r="E3193" s="3">
        <v>1</v>
      </c>
      <c r="F3193" s="12">
        <v>-22608</v>
      </c>
    </row>
    <row r="3194" spans="1:6" x14ac:dyDescent="0.25">
      <c r="A3194" s="3" t="s">
        <v>62</v>
      </c>
      <c r="B3194" s="3" t="str">
        <f>IFERROR(INDEX(Clients[Client_Name],MATCH(Table2[[#This Row],[Client_Code]],Clients[Client_Code],0)),"")</f>
        <v>SOPROLE</v>
      </c>
      <c r="C3194" s="3">
        <v>1049</v>
      </c>
      <c r="D3194" s="3" t="s">
        <v>37</v>
      </c>
      <c r="E3194" s="3">
        <v>2</v>
      </c>
      <c r="F3194" s="12">
        <v>1499250</v>
      </c>
    </row>
    <row r="3195" spans="1:6" x14ac:dyDescent="0.25">
      <c r="A3195" s="3" t="s">
        <v>62</v>
      </c>
      <c r="B3195" s="3" t="str">
        <f>IFERROR(INDEX(Clients[Client_Name],MATCH(Table2[[#This Row],[Client_Code]],Clients[Client_Code],0)),"")</f>
        <v>JBS</v>
      </c>
      <c r="C3195" s="3">
        <v>1044</v>
      </c>
      <c r="D3195" s="3" t="s">
        <v>37</v>
      </c>
      <c r="E3195" s="3">
        <v>6</v>
      </c>
      <c r="F3195" s="12"/>
    </row>
    <row r="3196" spans="1:6" x14ac:dyDescent="0.25">
      <c r="A3196" s="3" t="s">
        <v>62</v>
      </c>
      <c r="B3196" s="3" t="str">
        <f>IFERROR(INDEX(Clients[Client_Name],MATCH(Table2[[#This Row],[Client_Code]],Clients[Client_Code],0)),"")</f>
        <v>JBS</v>
      </c>
      <c r="C3196" s="3">
        <v>1044</v>
      </c>
      <c r="D3196" s="3" t="s">
        <v>37</v>
      </c>
      <c r="E3196" s="3">
        <v>6</v>
      </c>
      <c r="F3196" s="12"/>
    </row>
    <row r="3197" spans="1:6" x14ac:dyDescent="0.25">
      <c r="A3197" s="3" t="s">
        <v>62</v>
      </c>
      <c r="B3197" s="3" t="str">
        <f>IFERROR(INDEX(Clients[Client_Name],MATCH(Table2[[#This Row],[Client_Code]],Clients[Client_Code],0)),"")</f>
        <v>JBS</v>
      </c>
      <c r="C3197" s="3">
        <v>1044</v>
      </c>
      <c r="D3197" s="3" t="s">
        <v>37</v>
      </c>
      <c r="E3197" s="3">
        <v>6</v>
      </c>
      <c r="F3197" s="12"/>
    </row>
    <row r="3198" spans="1:6" x14ac:dyDescent="0.25">
      <c r="A3198" s="3" t="s">
        <v>62</v>
      </c>
      <c r="B3198" s="3" t="str">
        <f>IFERROR(INDEX(Clients[Client_Name],MATCH(Table2[[#This Row],[Client_Code]],Clients[Client_Code],0)),"")</f>
        <v>JBS</v>
      </c>
      <c r="C3198" s="3">
        <v>1044</v>
      </c>
      <c r="D3198" s="3" t="s">
        <v>38</v>
      </c>
      <c r="E3198" s="3">
        <v>6</v>
      </c>
      <c r="F3198" s="12">
        <v>852710</v>
      </c>
    </row>
    <row r="3199" spans="1:6" x14ac:dyDescent="0.25">
      <c r="A3199" s="3" t="s">
        <v>62</v>
      </c>
      <c r="B3199" s="3" t="str">
        <f>IFERROR(INDEX(Clients[Client_Name],MATCH(Table2[[#This Row],[Client_Code]],Clients[Client_Code],0)),"")</f>
        <v>JBS</v>
      </c>
      <c r="C3199" s="3">
        <v>1044</v>
      </c>
      <c r="D3199" s="3" t="s">
        <v>38</v>
      </c>
      <c r="E3199" s="3">
        <v>6</v>
      </c>
      <c r="F3199" s="12">
        <v>21560746</v>
      </c>
    </row>
    <row r="3200" spans="1:6" x14ac:dyDescent="0.25">
      <c r="A3200" s="3" t="s">
        <v>62</v>
      </c>
      <c r="B3200" s="3" t="str">
        <f>IFERROR(INDEX(Clients[Client_Name],MATCH(Table2[[#This Row],[Client_Code]],Clients[Client_Code],0)),"")</f>
        <v>Otro</v>
      </c>
      <c r="C3200" s="3">
        <v>1071</v>
      </c>
      <c r="D3200" s="3" t="s">
        <v>38</v>
      </c>
      <c r="E3200" s="3">
        <v>1</v>
      </c>
      <c r="F3200" s="12">
        <v>2430853</v>
      </c>
    </row>
    <row r="3201" spans="1:6" x14ac:dyDescent="0.25">
      <c r="A3201" s="3" t="s">
        <v>62</v>
      </c>
      <c r="B3201" s="3" t="str">
        <f>IFERROR(INDEX(Clients[Client_Name],MATCH(Table2[[#This Row],[Client_Code]],Clients[Client_Code],0)),"")</f>
        <v>JBS</v>
      </c>
      <c r="C3201" s="3">
        <v>1044</v>
      </c>
      <c r="D3201" s="3" t="s">
        <v>37</v>
      </c>
      <c r="E3201" s="3">
        <v>6</v>
      </c>
      <c r="F3201" s="12"/>
    </row>
    <row r="3202" spans="1:6" x14ac:dyDescent="0.25">
      <c r="A3202" s="3" t="s">
        <v>62</v>
      </c>
      <c r="B3202" s="3" t="str">
        <f>IFERROR(INDEX(Clients[Client_Name],MATCH(Table2[[#This Row],[Client_Code]],Clients[Client_Code],0)),"")</f>
        <v>JBS</v>
      </c>
      <c r="C3202" s="3">
        <v>1044</v>
      </c>
      <c r="D3202" s="3" t="s">
        <v>38</v>
      </c>
      <c r="E3202" s="3">
        <v>6</v>
      </c>
      <c r="F3202" s="12"/>
    </row>
    <row r="3203" spans="1:6" x14ac:dyDescent="0.25">
      <c r="A3203" s="3" t="s">
        <v>62</v>
      </c>
      <c r="B3203" s="3" t="str">
        <f>IFERROR(INDEX(Clients[Client_Name],MATCH(Table2[[#This Row],[Client_Code]],Clients[Client_Code],0)),"")</f>
        <v>JBS</v>
      </c>
      <c r="C3203" s="3">
        <v>1044</v>
      </c>
      <c r="D3203" s="3" t="s">
        <v>37</v>
      </c>
      <c r="E3203" s="3">
        <v>6</v>
      </c>
      <c r="F3203" s="12"/>
    </row>
    <row r="3204" spans="1:6" x14ac:dyDescent="0.25">
      <c r="A3204" s="3" t="s">
        <v>62</v>
      </c>
      <c r="B3204" s="3" t="str">
        <f>IFERROR(INDEX(Clients[Client_Name],MATCH(Table2[[#This Row],[Client_Code]],Clients[Client_Code],0)),"")</f>
        <v>JBS</v>
      </c>
      <c r="C3204" s="3">
        <v>1044</v>
      </c>
      <c r="D3204" s="3" t="s">
        <v>37</v>
      </c>
      <c r="E3204" s="3">
        <v>6</v>
      </c>
      <c r="F3204" s="12"/>
    </row>
    <row r="3205" spans="1:6" x14ac:dyDescent="0.25">
      <c r="A3205" s="3" t="s">
        <v>62</v>
      </c>
      <c r="B3205" s="3" t="str">
        <f>IFERROR(INDEX(Clients[Client_Name],MATCH(Table2[[#This Row],[Client_Code]],Clients[Client_Code],0)),"")</f>
        <v>JBS</v>
      </c>
      <c r="C3205" s="3">
        <v>1044</v>
      </c>
      <c r="D3205" s="3" t="s">
        <v>37</v>
      </c>
      <c r="E3205" s="3">
        <v>6</v>
      </c>
      <c r="F3205" s="12"/>
    </row>
    <row r="3206" spans="1:6" x14ac:dyDescent="0.25">
      <c r="A3206" s="3" t="s">
        <v>62</v>
      </c>
      <c r="B3206" s="3" t="str">
        <f>IFERROR(INDEX(Clients[Client_Name],MATCH(Table2[[#This Row],[Client_Code]],Clients[Client_Code],0)),"")</f>
        <v>JBS</v>
      </c>
      <c r="C3206" s="3">
        <v>1044</v>
      </c>
      <c r="D3206" s="3" t="s">
        <v>37</v>
      </c>
      <c r="E3206" s="3">
        <v>6</v>
      </c>
      <c r="F3206" s="12"/>
    </row>
    <row r="3207" spans="1:6" x14ac:dyDescent="0.25">
      <c r="A3207" s="3" t="s">
        <v>62</v>
      </c>
      <c r="B3207" s="3" t="str">
        <f>IFERROR(INDEX(Clients[Client_Name],MATCH(Table2[[#This Row],[Client_Code]],Clients[Client_Code],0)),"")</f>
        <v>JBS</v>
      </c>
      <c r="C3207" s="3">
        <v>1044</v>
      </c>
      <c r="D3207" s="3" t="s">
        <v>38</v>
      </c>
      <c r="E3207" s="3">
        <v>6</v>
      </c>
      <c r="F3207" s="12"/>
    </row>
    <row r="3208" spans="1:6" x14ac:dyDescent="0.25">
      <c r="A3208" s="3" t="s">
        <v>62</v>
      </c>
      <c r="B3208" s="3" t="str">
        <f>IFERROR(INDEX(Clients[Client_Name],MATCH(Table2[[#This Row],[Client_Code]],Clients[Client_Code],0)),"")</f>
        <v>JBS</v>
      </c>
      <c r="C3208" s="3">
        <v>1044</v>
      </c>
      <c r="D3208" s="3" t="s">
        <v>38</v>
      </c>
      <c r="E3208" s="3">
        <v>6</v>
      </c>
      <c r="F3208" s="12"/>
    </row>
    <row r="3209" spans="1:6" x14ac:dyDescent="0.25">
      <c r="A3209" s="3" t="s">
        <v>62</v>
      </c>
      <c r="B3209" s="3" t="str">
        <f>IFERROR(INDEX(Clients[Client_Name],MATCH(Table2[[#This Row],[Client_Code]],Clients[Client_Code],0)),"")</f>
        <v>JBS</v>
      </c>
      <c r="C3209" s="3">
        <v>1044</v>
      </c>
      <c r="D3209" s="3" t="s">
        <v>38</v>
      </c>
      <c r="E3209" s="3">
        <v>6</v>
      </c>
      <c r="F3209" s="12"/>
    </row>
    <row r="3210" spans="1:6" x14ac:dyDescent="0.25">
      <c r="A3210" s="3" t="s">
        <v>62</v>
      </c>
      <c r="B3210" s="3" t="str">
        <f>IFERROR(INDEX(Clients[Client_Name],MATCH(Table2[[#This Row],[Client_Code]],Clients[Client_Code],0)),"")</f>
        <v>JBS</v>
      </c>
      <c r="C3210" s="3">
        <v>1044</v>
      </c>
      <c r="D3210" s="3" t="s">
        <v>38</v>
      </c>
      <c r="E3210" s="3">
        <v>6</v>
      </c>
      <c r="F3210" s="12"/>
    </row>
    <row r="3211" spans="1:6" x14ac:dyDescent="0.25">
      <c r="A3211" s="3" t="s">
        <v>62</v>
      </c>
      <c r="B3211" s="3" t="str">
        <f>IFERROR(INDEX(Clients[Client_Name],MATCH(Table2[[#This Row],[Client_Code]],Clients[Client_Code],0)),"")</f>
        <v>JBS</v>
      </c>
      <c r="C3211" s="3">
        <v>1044</v>
      </c>
      <c r="D3211" s="3" t="s">
        <v>38</v>
      </c>
      <c r="E3211" s="3">
        <v>6</v>
      </c>
      <c r="F3211" s="12"/>
    </row>
    <row r="3212" spans="1:6" x14ac:dyDescent="0.25">
      <c r="A3212" s="3" t="s">
        <v>62</v>
      </c>
      <c r="B3212" s="3" t="str">
        <f>IFERROR(INDEX(Clients[Client_Name],MATCH(Table2[[#This Row],[Client_Code]],Clients[Client_Code],0)),"")</f>
        <v>JBS</v>
      </c>
      <c r="C3212" s="3">
        <v>1044</v>
      </c>
      <c r="D3212" s="3" t="s">
        <v>38</v>
      </c>
      <c r="E3212" s="3">
        <v>6</v>
      </c>
      <c r="F3212" s="12"/>
    </row>
    <row r="3213" spans="1:6" x14ac:dyDescent="0.25">
      <c r="A3213" s="3" t="s">
        <v>62</v>
      </c>
      <c r="B3213" s="3" t="str">
        <f>IFERROR(INDEX(Clients[Client_Name],MATCH(Table2[[#This Row],[Client_Code]],Clients[Client_Code],0)),"")</f>
        <v>JBS</v>
      </c>
      <c r="C3213" s="3">
        <v>1044</v>
      </c>
      <c r="D3213" s="3" t="s">
        <v>38</v>
      </c>
      <c r="E3213" s="3">
        <v>6</v>
      </c>
      <c r="F3213" s="12"/>
    </row>
    <row r="3214" spans="1:6" x14ac:dyDescent="0.25">
      <c r="A3214" s="3" t="s">
        <v>62</v>
      </c>
      <c r="B3214" s="3" t="str">
        <f>IFERROR(INDEX(Clients[Client_Name],MATCH(Table2[[#This Row],[Client_Code]],Clients[Client_Code],0)),"")</f>
        <v>JBS</v>
      </c>
      <c r="C3214" s="3">
        <v>1044</v>
      </c>
      <c r="D3214" s="3" t="s">
        <v>38</v>
      </c>
      <c r="E3214" s="3">
        <v>6</v>
      </c>
      <c r="F3214" s="12"/>
    </row>
    <row r="3215" spans="1:6" x14ac:dyDescent="0.25">
      <c r="A3215" s="3" t="s">
        <v>62</v>
      </c>
      <c r="B3215" s="3" t="str">
        <f>IFERROR(INDEX(Clients[Client_Name],MATCH(Table2[[#This Row],[Client_Code]],Clients[Client_Code],0)),"")</f>
        <v>Otro</v>
      </c>
      <c r="C3215" s="3">
        <v>1071</v>
      </c>
      <c r="D3215" s="3" t="s">
        <v>37</v>
      </c>
      <c r="E3215" s="3">
        <v>1</v>
      </c>
      <c r="F3215" s="12">
        <v>-105377</v>
      </c>
    </row>
    <row r="3216" spans="1:6" x14ac:dyDescent="0.25">
      <c r="A3216" s="3" t="s">
        <v>62</v>
      </c>
      <c r="B3216" s="3" t="str">
        <f>IFERROR(INDEX(Clients[Client_Name],MATCH(Table2[[#This Row],[Client_Code]],Clients[Client_Code],0)),"")</f>
        <v>JBS</v>
      </c>
      <c r="C3216" s="3">
        <v>1044</v>
      </c>
      <c r="D3216" s="3" t="s">
        <v>38</v>
      </c>
      <c r="E3216" s="3">
        <v>6</v>
      </c>
      <c r="F3216" s="12"/>
    </row>
    <row r="3217" spans="1:6" x14ac:dyDescent="0.25">
      <c r="A3217" s="3" t="s">
        <v>62</v>
      </c>
      <c r="B3217" s="3" t="str">
        <f>IFERROR(INDEX(Clients[Client_Name],MATCH(Table2[[#This Row],[Client_Code]],Clients[Client_Code],0)),"")</f>
        <v>JBS</v>
      </c>
      <c r="C3217" s="3">
        <v>1044</v>
      </c>
      <c r="D3217" s="3" t="s">
        <v>38</v>
      </c>
      <c r="E3217" s="3">
        <v>6</v>
      </c>
      <c r="F3217" s="12"/>
    </row>
    <row r="3218" spans="1:6" x14ac:dyDescent="0.25">
      <c r="A3218" s="3" t="s">
        <v>62</v>
      </c>
      <c r="B3218" s="3" t="str">
        <f>IFERROR(INDEX(Clients[Client_Name],MATCH(Table2[[#This Row],[Client_Code]],Clients[Client_Code],0)),"")</f>
        <v>JBS</v>
      </c>
      <c r="C3218" s="3">
        <v>1044</v>
      </c>
      <c r="D3218" s="3" t="s">
        <v>38</v>
      </c>
      <c r="E3218" s="3">
        <v>6</v>
      </c>
      <c r="F3218" s="12"/>
    </row>
    <row r="3219" spans="1:6" x14ac:dyDescent="0.25">
      <c r="A3219" s="3" t="s">
        <v>62</v>
      </c>
      <c r="B3219" s="3" t="str">
        <f>IFERROR(INDEX(Clients[Client_Name],MATCH(Table2[[#This Row],[Client_Code]],Clients[Client_Code],0)),"")</f>
        <v>JBS</v>
      </c>
      <c r="C3219" s="3">
        <v>1044</v>
      </c>
      <c r="D3219" s="3" t="s">
        <v>149</v>
      </c>
      <c r="E3219" s="3">
        <v>7</v>
      </c>
      <c r="F3219" s="12">
        <v>33748213</v>
      </c>
    </row>
    <row r="3220" spans="1:6" x14ac:dyDescent="0.25">
      <c r="A3220" s="3" t="s">
        <v>62</v>
      </c>
      <c r="B3220" s="3" t="str">
        <f>IFERROR(INDEX(Clients[Client_Name],MATCH(Table2[[#This Row],[Client_Code]],Clients[Client_Code],0)),"")</f>
        <v>JBS</v>
      </c>
      <c r="C3220" s="3">
        <v>1044</v>
      </c>
      <c r="D3220" s="3" t="s">
        <v>149</v>
      </c>
      <c r="E3220" s="3">
        <v>7</v>
      </c>
      <c r="F3220" s="12"/>
    </row>
    <row r="3221" spans="1:6" x14ac:dyDescent="0.25">
      <c r="A3221" s="3" t="s">
        <v>62</v>
      </c>
      <c r="B3221" s="3" t="str">
        <f>IFERROR(INDEX(Clients[Client_Name],MATCH(Table2[[#This Row],[Client_Code]],Clients[Client_Code],0)),"")</f>
        <v>JBS</v>
      </c>
      <c r="C3221" s="3">
        <v>1044</v>
      </c>
      <c r="D3221" s="3" t="s">
        <v>149</v>
      </c>
      <c r="E3221" s="3">
        <v>7</v>
      </c>
      <c r="F3221" s="12"/>
    </row>
    <row r="3222" spans="1:6" x14ac:dyDescent="0.25">
      <c r="A3222" s="3" t="s">
        <v>62</v>
      </c>
      <c r="B3222" s="3" t="str">
        <f>IFERROR(INDEX(Clients[Client_Name],MATCH(Table2[[#This Row],[Client_Code]],Clients[Client_Code],0)),"")</f>
        <v>JBS</v>
      </c>
      <c r="C3222" s="3">
        <v>1044</v>
      </c>
      <c r="D3222" s="3" t="s">
        <v>37</v>
      </c>
      <c r="E3222" s="3">
        <v>7</v>
      </c>
      <c r="F3222" s="12">
        <v>9619976</v>
      </c>
    </row>
    <row r="3223" spans="1:6" x14ac:dyDescent="0.25">
      <c r="A3223" s="3" t="s">
        <v>62</v>
      </c>
      <c r="B3223" s="3" t="str">
        <f>IFERROR(INDEX(Clients[Client_Name],MATCH(Table2[[#This Row],[Client_Code]],Clients[Client_Code],0)),"")</f>
        <v>JBS</v>
      </c>
      <c r="C3223" s="3">
        <v>1044</v>
      </c>
      <c r="D3223" s="3" t="s">
        <v>38</v>
      </c>
      <c r="E3223" s="3">
        <v>7</v>
      </c>
      <c r="F3223" s="12"/>
    </row>
    <row r="3224" spans="1:6" x14ac:dyDescent="0.25">
      <c r="A3224" s="3" t="s">
        <v>62</v>
      </c>
      <c r="B3224" s="3" t="str">
        <f>IFERROR(INDEX(Clients[Client_Name],MATCH(Table2[[#This Row],[Client_Code]],Clients[Client_Code],0)),"")</f>
        <v>JBS</v>
      </c>
      <c r="C3224" s="3">
        <v>1044</v>
      </c>
      <c r="D3224" s="3" t="s">
        <v>37</v>
      </c>
      <c r="E3224" s="3">
        <v>7</v>
      </c>
      <c r="F3224" s="12"/>
    </row>
    <row r="3225" spans="1:6" x14ac:dyDescent="0.25">
      <c r="A3225" s="3" t="s">
        <v>62</v>
      </c>
      <c r="B3225" s="3" t="str">
        <f>IFERROR(INDEX(Clients[Client_Name],MATCH(Table2[[#This Row],[Client_Code]],Clients[Client_Code],0)),"")</f>
        <v>JBS</v>
      </c>
      <c r="C3225" s="3">
        <v>1044</v>
      </c>
      <c r="D3225" s="3" t="s">
        <v>38</v>
      </c>
      <c r="E3225" s="3">
        <v>7</v>
      </c>
      <c r="F3225" s="12"/>
    </row>
    <row r="3226" spans="1:6" x14ac:dyDescent="0.25">
      <c r="A3226" s="3" t="s">
        <v>62</v>
      </c>
      <c r="B3226" s="3" t="str">
        <f>IFERROR(INDEX(Clients[Client_Name],MATCH(Table2[[#This Row],[Client_Code]],Clients[Client_Code],0)),"")</f>
        <v>JBS</v>
      </c>
      <c r="C3226" s="3">
        <v>1044</v>
      </c>
      <c r="D3226" s="3" t="s">
        <v>37</v>
      </c>
      <c r="E3226" s="3">
        <v>7</v>
      </c>
      <c r="F3226" s="12"/>
    </row>
    <row r="3227" spans="1:6" x14ac:dyDescent="0.25">
      <c r="A3227" s="3" t="s">
        <v>62</v>
      </c>
      <c r="B3227" s="3" t="str">
        <f>IFERROR(INDEX(Clients[Client_Name],MATCH(Table2[[#This Row],[Client_Code]],Clients[Client_Code],0)),"")</f>
        <v>JBS</v>
      </c>
      <c r="C3227" s="3">
        <v>1044</v>
      </c>
      <c r="D3227" s="3" t="s">
        <v>37</v>
      </c>
      <c r="E3227" s="3">
        <v>7</v>
      </c>
      <c r="F3227" s="12"/>
    </row>
    <row r="3228" spans="1:6" x14ac:dyDescent="0.25">
      <c r="A3228" s="3" t="s">
        <v>62</v>
      </c>
      <c r="B3228" s="3" t="str">
        <f>IFERROR(INDEX(Clients[Client_Name],MATCH(Table2[[#This Row],[Client_Code]],Clients[Client_Code],0)),"")</f>
        <v>JBS</v>
      </c>
      <c r="C3228" s="3">
        <v>1044</v>
      </c>
      <c r="D3228" s="3" t="s">
        <v>37</v>
      </c>
      <c r="E3228" s="3">
        <v>7</v>
      </c>
      <c r="F3228" s="12"/>
    </row>
    <row r="3229" spans="1:6" x14ac:dyDescent="0.25">
      <c r="A3229" s="3" t="s">
        <v>62</v>
      </c>
      <c r="B3229" s="3" t="str">
        <f>IFERROR(INDEX(Clients[Client_Name],MATCH(Table2[[#This Row],[Client_Code]],Clients[Client_Code],0)),"")</f>
        <v>JBS</v>
      </c>
      <c r="C3229" s="3">
        <v>1044</v>
      </c>
      <c r="D3229" s="3" t="s">
        <v>37</v>
      </c>
      <c r="E3229" s="3">
        <v>7</v>
      </c>
      <c r="F3229" s="12"/>
    </row>
    <row r="3230" spans="1:6" x14ac:dyDescent="0.25">
      <c r="A3230" s="3" t="s">
        <v>62</v>
      </c>
      <c r="B3230" s="3" t="str">
        <f>IFERROR(INDEX(Clients[Client_Name],MATCH(Table2[[#This Row],[Client_Code]],Clients[Client_Code],0)),"")</f>
        <v>JBS</v>
      </c>
      <c r="C3230" s="3">
        <v>1044</v>
      </c>
      <c r="D3230" s="3" t="s">
        <v>38</v>
      </c>
      <c r="E3230" s="3">
        <v>7</v>
      </c>
      <c r="F3230" s="12"/>
    </row>
    <row r="3231" spans="1:6" x14ac:dyDescent="0.25">
      <c r="A3231" s="3" t="s">
        <v>62</v>
      </c>
      <c r="B3231" s="3" t="str">
        <f>IFERROR(INDEX(Clients[Client_Name],MATCH(Table2[[#This Row],[Client_Code]],Clients[Client_Code],0)),"")</f>
        <v>JBS</v>
      </c>
      <c r="C3231" s="3">
        <v>1044</v>
      </c>
      <c r="D3231" s="3" t="s">
        <v>38</v>
      </c>
      <c r="E3231" s="3">
        <v>7</v>
      </c>
      <c r="F3231" s="12">
        <v>47725569</v>
      </c>
    </row>
    <row r="3232" spans="1:6" x14ac:dyDescent="0.25">
      <c r="A3232" s="3" t="s">
        <v>62</v>
      </c>
      <c r="B3232" s="3" t="str">
        <f>IFERROR(INDEX(Clients[Client_Name],MATCH(Table2[[#This Row],[Client_Code]],Clients[Client_Code],0)),"")</f>
        <v>JBS</v>
      </c>
      <c r="C3232" s="3">
        <v>1044</v>
      </c>
      <c r="D3232" s="3" t="s">
        <v>37</v>
      </c>
      <c r="E3232" s="3">
        <v>7</v>
      </c>
      <c r="F3232" s="12"/>
    </row>
    <row r="3233" spans="1:6" x14ac:dyDescent="0.25">
      <c r="A3233" s="3" t="s">
        <v>62</v>
      </c>
      <c r="B3233" s="3" t="str">
        <f>IFERROR(INDEX(Clients[Client_Name],MATCH(Table2[[#This Row],[Client_Code]],Clients[Client_Code],0)),"")</f>
        <v>JBS</v>
      </c>
      <c r="C3233" s="3">
        <v>1044</v>
      </c>
      <c r="D3233" s="3" t="s">
        <v>38</v>
      </c>
      <c r="E3233" s="3">
        <v>7</v>
      </c>
      <c r="F3233" s="12"/>
    </row>
    <row r="3234" spans="1:6" x14ac:dyDescent="0.25">
      <c r="A3234" s="3" t="s">
        <v>62</v>
      </c>
      <c r="B3234" s="3" t="str">
        <f>IFERROR(INDEX(Clients[Client_Name],MATCH(Table2[[#This Row],[Client_Code]],Clients[Client_Code],0)),"")</f>
        <v>JBS</v>
      </c>
      <c r="C3234" s="3">
        <v>1044</v>
      </c>
      <c r="D3234" s="3" t="s">
        <v>37</v>
      </c>
      <c r="E3234" s="3">
        <v>7</v>
      </c>
      <c r="F3234" s="12"/>
    </row>
    <row r="3235" spans="1:6" x14ac:dyDescent="0.25">
      <c r="A3235" s="3" t="s">
        <v>62</v>
      </c>
      <c r="B3235" s="3" t="str">
        <f>IFERROR(INDEX(Clients[Client_Name],MATCH(Table2[[#This Row],[Client_Code]],Clients[Client_Code],0)),"")</f>
        <v>JBS</v>
      </c>
      <c r="C3235" s="3">
        <v>1044</v>
      </c>
      <c r="D3235" s="3" t="s">
        <v>37</v>
      </c>
      <c r="E3235" s="3">
        <v>7</v>
      </c>
      <c r="F3235" s="12"/>
    </row>
    <row r="3236" spans="1:6" x14ac:dyDescent="0.25">
      <c r="A3236" s="3" t="s">
        <v>62</v>
      </c>
      <c r="B3236" s="3" t="str">
        <f>IFERROR(INDEX(Clients[Client_Name],MATCH(Table2[[#This Row],[Client_Code]],Clients[Client_Code],0)),"")</f>
        <v>JBS</v>
      </c>
      <c r="C3236" s="3">
        <v>1044</v>
      </c>
      <c r="D3236" s="3" t="s">
        <v>37</v>
      </c>
      <c r="E3236" s="3">
        <v>7</v>
      </c>
      <c r="F3236" s="12"/>
    </row>
    <row r="3237" spans="1:6" x14ac:dyDescent="0.25">
      <c r="A3237" s="3" t="s">
        <v>62</v>
      </c>
      <c r="B3237" s="3" t="str">
        <f>IFERROR(INDEX(Clients[Client_Name],MATCH(Table2[[#This Row],[Client_Code]],Clients[Client_Code],0)),"")</f>
        <v>JBS</v>
      </c>
      <c r="C3237" s="3">
        <v>1044</v>
      </c>
      <c r="D3237" s="3" t="s">
        <v>37</v>
      </c>
      <c r="E3237" s="3">
        <v>7</v>
      </c>
      <c r="F3237" s="12"/>
    </row>
    <row r="3238" spans="1:6" x14ac:dyDescent="0.25">
      <c r="A3238" s="3" t="s">
        <v>62</v>
      </c>
      <c r="B3238" s="3" t="str">
        <f>IFERROR(INDEX(Clients[Client_Name],MATCH(Table2[[#This Row],[Client_Code]],Clients[Client_Code],0)),"")</f>
        <v>JBS</v>
      </c>
      <c r="C3238" s="3">
        <v>1044</v>
      </c>
      <c r="D3238" s="3" t="s">
        <v>38</v>
      </c>
      <c r="E3238" s="3">
        <v>7</v>
      </c>
      <c r="F3238" s="12"/>
    </row>
    <row r="3239" spans="1:6" x14ac:dyDescent="0.25">
      <c r="A3239" s="3" t="s">
        <v>62</v>
      </c>
      <c r="B3239" s="3" t="str">
        <f>IFERROR(INDEX(Clients[Client_Name],MATCH(Table2[[#This Row],[Client_Code]],Clients[Client_Code],0)),"")</f>
        <v>JBS</v>
      </c>
      <c r="C3239" s="3">
        <v>1044</v>
      </c>
      <c r="D3239" s="3" t="s">
        <v>38</v>
      </c>
      <c r="E3239" s="3">
        <v>7</v>
      </c>
      <c r="F3239" s="12"/>
    </row>
    <row r="3240" spans="1:6" x14ac:dyDescent="0.25">
      <c r="A3240" s="3" t="s">
        <v>62</v>
      </c>
      <c r="B3240" s="3" t="str">
        <f>IFERROR(INDEX(Clients[Client_Name],MATCH(Table2[[#This Row],[Client_Code]],Clients[Client_Code],0)),"")</f>
        <v>TAK S.A.</v>
      </c>
      <c r="C3240" s="3">
        <v>1051</v>
      </c>
      <c r="D3240" s="3" t="s">
        <v>38</v>
      </c>
      <c r="E3240" s="3">
        <v>1</v>
      </c>
      <c r="F3240" s="12">
        <v>974433</v>
      </c>
    </row>
    <row r="3241" spans="1:6" x14ac:dyDescent="0.25">
      <c r="A3241" s="3" t="s">
        <v>62</v>
      </c>
      <c r="B3241" s="3" t="str">
        <f>IFERROR(INDEX(Clients[Client_Name],MATCH(Table2[[#This Row],[Client_Code]],Clients[Client_Code],0)),"")</f>
        <v>Otro</v>
      </c>
      <c r="C3241" s="3">
        <v>1071</v>
      </c>
      <c r="D3241" s="3" t="s">
        <v>38</v>
      </c>
      <c r="E3241" s="3">
        <v>1</v>
      </c>
      <c r="F3241" s="12">
        <v>-293597</v>
      </c>
    </row>
    <row r="3242" spans="1:6" x14ac:dyDescent="0.25">
      <c r="A3242" s="3" t="s">
        <v>62</v>
      </c>
      <c r="B3242" s="3" t="str">
        <f>IFERROR(INDEX(Clients[Client_Name],MATCH(Table2[[#This Row],[Client_Code]],Clients[Client_Code],0)),"")</f>
        <v>JBS</v>
      </c>
      <c r="C3242" s="3">
        <v>1044</v>
      </c>
      <c r="D3242" s="3" t="s">
        <v>38</v>
      </c>
      <c r="E3242" s="3">
        <v>7</v>
      </c>
      <c r="F3242" s="12"/>
    </row>
    <row r="3243" spans="1:6" x14ac:dyDescent="0.25">
      <c r="A3243" s="3" t="s">
        <v>62</v>
      </c>
      <c r="B3243" s="3" t="str">
        <f>IFERROR(INDEX(Clients[Client_Name],MATCH(Table2[[#This Row],[Client_Code]],Clients[Client_Code],0)),"")</f>
        <v>JBS</v>
      </c>
      <c r="C3243" s="3">
        <v>1044</v>
      </c>
      <c r="D3243" s="3" t="s">
        <v>38</v>
      </c>
      <c r="E3243" s="3">
        <v>7</v>
      </c>
      <c r="F3243" s="12"/>
    </row>
    <row r="3244" spans="1:6" x14ac:dyDescent="0.25">
      <c r="A3244" s="3" t="s">
        <v>62</v>
      </c>
      <c r="B3244" s="3" t="str">
        <f>IFERROR(INDEX(Clients[Client_Name],MATCH(Table2[[#This Row],[Client_Code]],Clients[Client_Code],0)),"")</f>
        <v>JBS</v>
      </c>
      <c r="C3244" s="3">
        <v>1044</v>
      </c>
      <c r="D3244" s="3" t="s">
        <v>38</v>
      </c>
      <c r="E3244" s="3">
        <v>7</v>
      </c>
      <c r="F3244" s="12"/>
    </row>
    <row r="3245" spans="1:6" x14ac:dyDescent="0.25">
      <c r="A3245" s="3" t="s">
        <v>62</v>
      </c>
      <c r="B3245" s="3" t="str">
        <f>IFERROR(INDEX(Clients[Client_Name],MATCH(Table2[[#This Row],[Client_Code]],Clients[Client_Code],0)),"")</f>
        <v>JBS</v>
      </c>
      <c r="C3245" s="3">
        <v>1044</v>
      </c>
      <c r="D3245" s="3" t="s">
        <v>38</v>
      </c>
      <c r="E3245" s="3">
        <v>7</v>
      </c>
      <c r="F3245" s="12"/>
    </row>
    <row r="3246" spans="1:6" x14ac:dyDescent="0.25">
      <c r="A3246" s="3" t="s">
        <v>62</v>
      </c>
      <c r="B3246" s="3" t="str">
        <f>IFERROR(INDEX(Clients[Client_Name],MATCH(Table2[[#This Row],[Client_Code]],Clients[Client_Code],0)),"")</f>
        <v>JBS</v>
      </c>
      <c r="C3246" s="3">
        <v>1044</v>
      </c>
      <c r="D3246" s="3" t="s">
        <v>38</v>
      </c>
      <c r="E3246" s="3">
        <v>7</v>
      </c>
      <c r="F3246" s="12"/>
    </row>
    <row r="3247" spans="1:6" x14ac:dyDescent="0.25">
      <c r="A3247" s="3" t="s">
        <v>62</v>
      </c>
      <c r="B3247" s="3" t="str">
        <f>IFERROR(INDEX(Clients[Client_Name],MATCH(Table2[[#This Row],[Client_Code]],Clients[Client_Code],0)),"")</f>
        <v>JBS</v>
      </c>
      <c r="C3247" s="3">
        <v>1044</v>
      </c>
      <c r="D3247" s="3" t="s">
        <v>38</v>
      </c>
      <c r="E3247" s="3">
        <v>7</v>
      </c>
      <c r="F3247" s="12"/>
    </row>
    <row r="3248" spans="1:6" x14ac:dyDescent="0.25">
      <c r="A3248" s="3" t="s">
        <v>62</v>
      </c>
      <c r="B3248" s="3" t="str">
        <f>IFERROR(INDEX(Clients[Client_Name],MATCH(Table2[[#This Row],[Client_Code]],Clients[Client_Code],0)),"")</f>
        <v>JBS</v>
      </c>
      <c r="C3248" s="3">
        <v>1044</v>
      </c>
      <c r="D3248" s="3" t="s">
        <v>38</v>
      </c>
      <c r="E3248" s="3">
        <v>7</v>
      </c>
      <c r="F3248" s="12"/>
    </row>
    <row r="3249" spans="1:6" x14ac:dyDescent="0.25">
      <c r="A3249" s="3" t="s">
        <v>62</v>
      </c>
      <c r="B3249" s="3" t="str">
        <f>IFERROR(INDEX(Clients[Client_Name],MATCH(Table2[[#This Row],[Client_Code]],Clients[Client_Code],0)),"")</f>
        <v>JBS</v>
      </c>
      <c r="C3249" s="3">
        <v>1044</v>
      </c>
      <c r="D3249" s="3" t="s">
        <v>38</v>
      </c>
      <c r="E3249" s="3">
        <v>7</v>
      </c>
      <c r="F3249" s="12"/>
    </row>
    <row r="3250" spans="1:6" x14ac:dyDescent="0.25">
      <c r="A3250" s="3" t="s">
        <v>62</v>
      </c>
      <c r="B3250" s="3" t="str">
        <f>IFERROR(INDEX(Clients[Client_Name],MATCH(Table2[[#This Row],[Client_Code]],Clients[Client_Code],0)),"")</f>
        <v>JBS</v>
      </c>
      <c r="C3250" s="3">
        <v>1044</v>
      </c>
      <c r="D3250" s="3" t="s">
        <v>38</v>
      </c>
      <c r="E3250" s="3">
        <v>7</v>
      </c>
      <c r="F3250" s="12"/>
    </row>
    <row r="3251" spans="1:6" x14ac:dyDescent="0.25">
      <c r="A3251" s="3" t="s">
        <v>62</v>
      </c>
      <c r="B3251" s="3" t="str">
        <f>IFERROR(INDEX(Clients[Client_Name],MATCH(Table2[[#This Row],[Client_Code]],Clients[Client_Code],0)),"")</f>
        <v>JBS</v>
      </c>
      <c r="C3251" s="3">
        <v>1044</v>
      </c>
      <c r="D3251" s="3" t="s">
        <v>37</v>
      </c>
      <c r="E3251" s="3">
        <v>8</v>
      </c>
      <c r="F3251" s="12">
        <v>15507836</v>
      </c>
    </row>
    <row r="3252" spans="1:6" x14ac:dyDescent="0.25">
      <c r="A3252" s="3" t="s">
        <v>62</v>
      </c>
      <c r="B3252" s="3" t="str">
        <f>IFERROR(INDEX(Clients[Client_Name],MATCH(Table2[[#This Row],[Client_Code]],Clients[Client_Code],0)),"")</f>
        <v>JBS</v>
      </c>
      <c r="C3252" s="3">
        <v>1044</v>
      </c>
      <c r="D3252" s="3" t="s">
        <v>37</v>
      </c>
      <c r="E3252" s="3">
        <v>8</v>
      </c>
      <c r="F3252" s="12"/>
    </row>
    <row r="3253" spans="1:6" x14ac:dyDescent="0.25">
      <c r="A3253" s="3" t="s">
        <v>62</v>
      </c>
      <c r="B3253" s="3" t="str">
        <f>IFERROR(INDEX(Clients[Client_Name],MATCH(Table2[[#This Row],[Client_Code]],Clients[Client_Code],0)),"")</f>
        <v>JBS</v>
      </c>
      <c r="C3253" s="3">
        <v>1044</v>
      </c>
      <c r="D3253" s="3" t="s">
        <v>37</v>
      </c>
      <c r="E3253" s="3">
        <v>8</v>
      </c>
      <c r="F3253" s="12"/>
    </row>
    <row r="3254" spans="1:6" x14ac:dyDescent="0.25">
      <c r="A3254" s="3" t="s">
        <v>62</v>
      </c>
      <c r="B3254" s="3" t="str">
        <f>IFERROR(INDEX(Clients[Client_Name],MATCH(Table2[[#This Row],[Client_Code]],Clients[Client_Code],0)),"")</f>
        <v>JBS</v>
      </c>
      <c r="C3254" s="3">
        <v>1044</v>
      </c>
      <c r="D3254" s="3" t="s">
        <v>37</v>
      </c>
      <c r="E3254" s="3">
        <v>8</v>
      </c>
      <c r="F3254" s="12"/>
    </row>
    <row r="3255" spans="1:6" x14ac:dyDescent="0.25">
      <c r="A3255" s="3" t="s">
        <v>62</v>
      </c>
      <c r="B3255" s="3" t="str">
        <f>IFERROR(INDEX(Clients[Client_Name],MATCH(Table2[[#This Row],[Client_Code]],Clients[Client_Code],0)),"")</f>
        <v>JBS</v>
      </c>
      <c r="C3255" s="3">
        <v>1044</v>
      </c>
      <c r="D3255" s="3" t="s">
        <v>37</v>
      </c>
      <c r="E3255" s="3">
        <v>8</v>
      </c>
      <c r="F3255" s="12"/>
    </row>
    <row r="3256" spans="1:6" x14ac:dyDescent="0.25">
      <c r="A3256" s="3" t="s">
        <v>62</v>
      </c>
      <c r="B3256" s="3" t="str">
        <f>IFERROR(INDEX(Clients[Client_Name],MATCH(Table2[[#This Row],[Client_Code]],Clients[Client_Code],0)),"")</f>
        <v>JBS</v>
      </c>
      <c r="C3256" s="3">
        <v>1044</v>
      </c>
      <c r="D3256" s="3" t="s">
        <v>37</v>
      </c>
      <c r="E3256" s="3">
        <v>8</v>
      </c>
      <c r="F3256" s="12"/>
    </row>
    <row r="3257" spans="1:6" x14ac:dyDescent="0.25">
      <c r="A3257" s="3" t="s">
        <v>62</v>
      </c>
      <c r="B3257" s="3" t="str">
        <f>IFERROR(INDEX(Clients[Client_Name],MATCH(Table2[[#This Row],[Client_Code]],Clients[Client_Code],0)),"")</f>
        <v>JBS</v>
      </c>
      <c r="C3257" s="3">
        <v>1044</v>
      </c>
      <c r="D3257" s="3" t="s">
        <v>37</v>
      </c>
      <c r="E3257" s="3">
        <v>8</v>
      </c>
      <c r="F3257" s="12"/>
    </row>
    <row r="3258" spans="1:6" x14ac:dyDescent="0.25">
      <c r="A3258" s="3" t="s">
        <v>62</v>
      </c>
      <c r="B3258" s="3" t="str">
        <f>IFERROR(INDEX(Clients[Client_Name],MATCH(Table2[[#This Row],[Client_Code]],Clients[Client_Code],0)),"")</f>
        <v>JBS</v>
      </c>
      <c r="C3258" s="3">
        <v>1044</v>
      </c>
      <c r="D3258" s="3" t="s">
        <v>37</v>
      </c>
      <c r="E3258" s="3">
        <v>8</v>
      </c>
      <c r="F3258" s="12"/>
    </row>
    <row r="3259" spans="1:6" x14ac:dyDescent="0.25">
      <c r="A3259" s="3" t="s">
        <v>62</v>
      </c>
      <c r="B3259" s="3" t="str">
        <f>IFERROR(INDEX(Clients[Client_Name],MATCH(Table2[[#This Row],[Client_Code]],Clients[Client_Code],0)),"")</f>
        <v>JBS</v>
      </c>
      <c r="C3259" s="3">
        <v>1044</v>
      </c>
      <c r="D3259" s="3" t="s">
        <v>37</v>
      </c>
      <c r="E3259" s="3">
        <v>8</v>
      </c>
      <c r="F3259" s="12"/>
    </row>
    <row r="3260" spans="1:6" x14ac:dyDescent="0.25">
      <c r="A3260" s="3" t="s">
        <v>62</v>
      </c>
      <c r="B3260" s="3" t="str">
        <f>IFERROR(INDEX(Clients[Client_Name],MATCH(Table2[[#This Row],[Client_Code]],Clients[Client_Code],0)),"")</f>
        <v>JBS</v>
      </c>
      <c r="C3260" s="3">
        <v>1044</v>
      </c>
      <c r="D3260" s="3" t="s">
        <v>37</v>
      </c>
      <c r="E3260" s="3">
        <v>8</v>
      </c>
      <c r="F3260" s="12"/>
    </row>
    <row r="3261" spans="1:6" x14ac:dyDescent="0.25">
      <c r="A3261" s="3" t="s">
        <v>62</v>
      </c>
      <c r="B3261" s="3" t="str">
        <f>IFERROR(INDEX(Clients[Client_Name],MATCH(Table2[[#This Row],[Client_Code]],Clients[Client_Code],0)),"")</f>
        <v>JBS</v>
      </c>
      <c r="C3261" s="3">
        <v>1044</v>
      </c>
      <c r="D3261" s="3" t="s">
        <v>37</v>
      </c>
      <c r="E3261" s="3">
        <v>8</v>
      </c>
      <c r="F3261" s="12"/>
    </row>
    <row r="3262" spans="1:6" x14ac:dyDescent="0.25">
      <c r="A3262" s="3" t="s">
        <v>62</v>
      </c>
      <c r="B3262" s="3" t="str">
        <f>IFERROR(INDEX(Clients[Client_Name],MATCH(Table2[[#This Row],[Client_Code]],Clients[Client_Code],0)),"")</f>
        <v>JBS</v>
      </c>
      <c r="C3262" s="3">
        <v>1044</v>
      </c>
      <c r="D3262" s="3" t="s">
        <v>38</v>
      </c>
      <c r="E3262" s="3">
        <v>8</v>
      </c>
      <c r="F3262" s="12">
        <v>60429649</v>
      </c>
    </row>
    <row r="3263" spans="1:6" x14ac:dyDescent="0.25">
      <c r="A3263" s="3" t="s">
        <v>62</v>
      </c>
      <c r="B3263" s="3" t="str">
        <f>IFERROR(INDEX(Clients[Client_Name],MATCH(Table2[[#This Row],[Client_Code]],Clients[Client_Code],0)),"")</f>
        <v>JBS</v>
      </c>
      <c r="C3263" s="3">
        <v>1044</v>
      </c>
      <c r="D3263" s="3" t="s">
        <v>38</v>
      </c>
      <c r="E3263" s="3">
        <v>8</v>
      </c>
      <c r="F3263" s="12"/>
    </row>
    <row r="3264" spans="1:6" x14ac:dyDescent="0.25">
      <c r="A3264" s="3" t="s">
        <v>62</v>
      </c>
      <c r="B3264" s="3" t="str">
        <f>IFERROR(INDEX(Clients[Client_Name],MATCH(Table2[[#This Row],[Client_Code]],Clients[Client_Code],0)),"")</f>
        <v>TAK S.A.</v>
      </c>
      <c r="C3264" s="3">
        <v>1051</v>
      </c>
      <c r="D3264" s="3" t="s">
        <v>38</v>
      </c>
      <c r="E3264" s="3">
        <v>1</v>
      </c>
      <c r="F3264" s="12">
        <v>369120</v>
      </c>
    </row>
    <row r="3265" spans="1:6" x14ac:dyDescent="0.25">
      <c r="A3265" s="3" t="s">
        <v>62</v>
      </c>
      <c r="B3265" s="3" t="str">
        <f>IFERROR(INDEX(Clients[Client_Name],MATCH(Table2[[#This Row],[Client_Code]],Clients[Client_Code],0)),"")</f>
        <v>JBS</v>
      </c>
      <c r="C3265" s="3">
        <v>1044</v>
      </c>
      <c r="D3265" s="3" t="s">
        <v>38</v>
      </c>
      <c r="E3265" s="3">
        <v>8</v>
      </c>
      <c r="F3265" s="12"/>
    </row>
    <row r="3266" spans="1:6" x14ac:dyDescent="0.25">
      <c r="A3266" s="3" t="s">
        <v>62</v>
      </c>
      <c r="B3266" s="3" t="str">
        <f>IFERROR(INDEX(Clients[Client_Name],MATCH(Table2[[#This Row],[Client_Code]],Clients[Client_Code],0)),"")</f>
        <v>JBS</v>
      </c>
      <c r="C3266" s="3">
        <v>1044</v>
      </c>
      <c r="D3266" s="3" t="s">
        <v>38</v>
      </c>
      <c r="E3266" s="3">
        <v>8</v>
      </c>
      <c r="F3266" s="12"/>
    </row>
    <row r="3267" spans="1:6" x14ac:dyDescent="0.25">
      <c r="A3267" s="3" t="s">
        <v>62</v>
      </c>
      <c r="B3267" s="3" t="str">
        <f>IFERROR(INDEX(Clients[Client_Name],MATCH(Table2[[#This Row],[Client_Code]],Clients[Client_Code],0)),"")</f>
        <v>JBS</v>
      </c>
      <c r="C3267" s="3">
        <v>1044</v>
      </c>
      <c r="D3267" s="3" t="s">
        <v>38</v>
      </c>
      <c r="E3267" s="3">
        <v>8</v>
      </c>
      <c r="F3267" s="12">
        <v>120622</v>
      </c>
    </row>
    <row r="3268" spans="1:6" x14ac:dyDescent="0.25">
      <c r="A3268" s="3" t="s">
        <v>62</v>
      </c>
      <c r="B3268" s="3" t="str">
        <f>IFERROR(INDEX(Clients[Client_Name],MATCH(Table2[[#This Row],[Client_Code]],Clients[Client_Code],0)),"")</f>
        <v>JBS</v>
      </c>
      <c r="C3268" s="3">
        <v>1044</v>
      </c>
      <c r="D3268" s="3" t="s">
        <v>38</v>
      </c>
      <c r="E3268" s="3">
        <v>8</v>
      </c>
      <c r="F3268" s="12"/>
    </row>
    <row r="3269" spans="1:6" x14ac:dyDescent="0.25">
      <c r="A3269" s="3" t="s">
        <v>62</v>
      </c>
      <c r="B3269" s="3" t="str">
        <f>IFERROR(INDEX(Clients[Client_Name],MATCH(Table2[[#This Row],[Client_Code]],Clients[Client_Code],0)),"")</f>
        <v>JBS</v>
      </c>
      <c r="C3269" s="3">
        <v>1044</v>
      </c>
      <c r="D3269" s="3" t="s">
        <v>38</v>
      </c>
      <c r="E3269" s="3">
        <v>8</v>
      </c>
      <c r="F3269" s="12"/>
    </row>
    <row r="3270" spans="1:6" x14ac:dyDescent="0.25">
      <c r="A3270" s="3" t="s">
        <v>62</v>
      </c>
      <c r="B3270" s="3" t="str">
        <f>IFERROR(INDEX(Clients[Client_Name],MATCH(Table2[[#This Row],[Client_Code]],Clients[Client_Code],0)),"")</f>
        <v>JBS</v>
      </c>
      <c r="C3270" s="3">
        <v>1044</v>
      </c>
      <c r="D3270" s="3" t="s">
        <v>38</v>
      </c>
      <c r="E3270" s="3">
        <v>8</v>
      </c>
      <c r="F3270" s="12"/>
    </row>
    <row r="3271" spans="1:6" x14ac:dyDescent="0.25">
      <c r="A3271" s="3" t="s">
        <v>62</v>
      </c>
      <c r="B3271" s="3" t="str">
        <f>IFERROR(INDEX(Clients[Client_Name],MATCH(Table2[[#This Row],[Client_Code]],Clients[Client_Code],0)),"")</f>
        <v>JBS</v>
      </c>
      <c r="C3271" s="3">
        <v>1044</v>
      </c>
      <c r="D3271" s="3" t="s">
        <v>38</v>
      </c>
      <c r="E3271" s="3">
        <v>8</v>
      </c>
      <c r="F3271" s="12"/>
    </row>
    <row r="3272" spans="1:6" x14ac:dyDescent="0.25">
      <c r="A3272" s="3" t="s">
        <v>62</v>
      </c>
      <c r="B3272" s="3" t="str">
        <f>IFERROR(INDEX(Clients[Client_Name],MATCH(Table2[[#This Row],[Client_Code]],Clients[Client_Code],0)),"")</f>
        <v>JBS</v>
      </c>
      <c r="C3272" s="3">
        <v>1044</v>
      </c>
      <c r="D3272" s="3" t="s">
        <v>38</v>
      </c>
      <c r="E3272" s="3">
        <v>8</v>
      </c>
      <c r="F3272" s="12"/>
    </row>
    <row r="3273" spans="1:6" x14ac:dyDescent="0.25">
      <c r="A3273" s="3" t="s">
        <v>62</v>
      </c>
      <c r="B3273" s="3" t="str">
        <f>IFERROR(INDEX(Clients[Client_Name],MATCH(Table2[[#This Row],[Client_Code]],Clients[Client_Code],0)),"")</f>
        <v>JBS</v>
      </c>
      <c r="C3273" s="3">
        <v>1044</v>
      </c>
      <c r="D3273" s="3" t="s">
        <v>38</v>
      </c>
      <c r="E3273" s="3">
        <v>8</v>
      </c>
      <c r="F3273" s="12"/>
    </row>
    <row r="3274" spans="1:6" x14ac:dyDescent="0.25">
      <c r="A3274" s="3" t="s">
        <v>62</v>
      </c>
      <c r="B3274" s="3" t="str">
        <f>IFERROR(INDEX(Clients[Client_Name],MATCH(Table2[[#This Row],[Client_Code]],Clients[Client_Code],0)),"")</f>
        <v>JBS</v>
      </c>
      <c r="C3274" s="3">
        <v>1044</v>
      </c>
      <c r="D3274" s="3" t="s">
        <v>38</v>
      </c>
      <c r="E3274" s="3">
        <v>8</v>
      </c>
      <c r="F3274" s="12"/>
    </row>
    <row r="3275" spans="1:6" x14ac:dyDescent="0.25">
      <c r="A3275" s="3" t="s">
        <v>62</v>
      </c>
      <c r="B3275" s="3" t="str">
        <f>IFERROR(INDEX(Clients[Client_Name],MATCH(Table2[[#This Row],[Client_Code]],Clients[Client_Code],0)),"")</f>
        <v>JBS</v>
      </c>
      <c r="C3275" s="3">
        <v>1044</v>
      </c>
      <c r="D3275" s="3" t="s">
        <v>38</v>
      </c>
      <c r="E3275" s="3">
        <v>8</v>
      </c>
      <c r="F3275" s="12"/>
    </row>
    <row r="3276" spans="1:6" x14ac:dyDescent="0.25">
      <c r="A3276" s="3" t="s">
        <v>62</v>
      </c>
      <c r="B3276" s="3" t="str">
        <f>IFERROR(INDEX(Clients[Client_Name],MATCH(Table2[[#This Row],[Client_Code]],Clients[Client_Code],0)),"")</f>
        <v>Otro</v>
      </c>
      <c r="C3276" s="3">
        <v>1071</v>
      </c>
      <c r="D3276" s="3" t="s">
        <v>38</v>
      </c>
      <c r="E3276" s="3">
        <v>1</v>
      </c>
      <c r="F3276" s="12">
        <v>-2031879</v>
      </c>
    </row>
    <row r="3277" spans="1:6" x14ac:dyDescent="0.25">
      <c r="A3277" s="3" t="s">
        <v>62</v>
      </c>
      <c r="B3277" s="3" t="str">
        <f>IFERROR(INDEX(Clients[Client_Name],MATCH(Table2[[#This Row],[Client_Code]],Clients[Client_Code],0)),"")</f>
        <v>JBS</v>
      </c>
      <c r="C3277" s="3">
        <v>1044</v>
      </c>
      <c r="D3277" s="3" t="s">
        <v>38</v>
      </c>
      <c r="E3277" s="3">
        <v>8</v>
      </c>
      <c r="F3277" s="12"/>
    </row>
    <row r="3278" spans="1:6" x14ac:dyDescent="0.25">
      <c r="A3278" s="3" t="s">
        <v>62</v>
      </c>
      <c r="B3278" s="3" t="str">
        <f>IFERROR(INDEX(Clients[Client_Name],MATCH(Table2[[#This Row],[Client_Code]],Clients[Client_Code],0)),"")</f>
        <v>JBS</v>
      </c>
      <c r="C3278" s="3">
        <v>1044</v>
      </c>
      <c r="D3278" s="3" t="s">
        <v>38</v>
      </c>
      <c r="E3278" s="3">
        <v>8</v>
      </c>
      <c r="F3278" s="12"/>
    </row>
    <row r="3279" spans="1:6" x14ac:dyDescent="0.25">
      <c r="A3279" s="3" t="s">
        <v>62</v>
      </c>
      <c r="B3279" s="3" t="str">
        <f>IFERROR(INDEX(Clients[Client_Name],MATCH(Table2[[#This Row],[Client_Code]],Clients[Client_Code],0)),"")</f>
        <v>JBS</v>
      </c>
      <c r="C3279" s="3">
        <v>1044</v>
      </c>
      <c r="D3279" s="3" t="s">
        <v>38</v>
      </c>
      <c r="E3279" s="3">
        <v>8</v>
      </c>
      <c r="F3279" s="12"/>
    </row>
    <row r="3280" spans="1:6" x14ac:dyDescent="0.25">
      <c r="A3280" s="3" t="s">
        <v>62</v>
      </c>
      <c r="B3280" s="3" t="str">
        <f>IFERROR(INDEX(Clients[Client_Name],MATCH(Table2[[#This Row],[Client_Code]],Clients[Client_Code],0)),"")</f>
        <v>JBS</v>
      </c>
      <c r="C3280" s="3">
        <v>1044</v>
      </c>
      <c r="D3280" s="3" t="s">
        <v>149</v>
      </c>
      <c r="E3280" s="3">
        <v>8</v>
      </c>
      <c r="F3280" s="12"/>
    </row>
    <row r="3281" spans="1:6" x14ac:dyDescent="0.25">
      <c r="A3281" s="3" t="s">
        <v>62</v>
      </c>
      <c r="B3281" s="3" t="str">
        <f>IFERROR(INDEX(Clients[Client_Name],MATCH(Table2[[#This Row],[Client_Code]],Clients[Client_Code],0)),"")</f>
        <v>JBS</v>
      </c>
      <c r="C3281" s="3">
        <v>1044</v>
      </c>
      <c r="D3281" s="3" t="s">
        <v>149</v>
      </c>
      <c r="E3281" s="3">
        <v>8</v>
      </c>
      <c r="F3281" s="12">
        <v>33401821</v>
      </c>
    </row>
    <row r="3282" spans="1:6" x14ac:dyDescent="0.25">
      <c r="A3282" s="3" t="s">
        <v>62</v>
      </c>
      <c r="B3282" s="3" t="str">
        <f>IFERROR(INDEX(Clients[Client_Name],MATCH(Table2[[#This Row],[Client_Code]],Clients[Client_Code],0)),"")</f>
        <v>JBS</v>
      </c>
      <c r="C3282" s="3">
        <v>1044</v>
      </c>
      <c r="D3282" s="3" t="s">
        <v>149</v>
      </c>
      <c r="E3282" s="3">
        <v>8</v>
      </c>
      <c r="F3282" s="12"/>
    </row>
    <row r="3283" spans="1:6" x14ac:dyDescent="0.25">
      <c r="A3283" s="3" t="s">
        <v>62</v>
      </c>
      <c r="B3283" s="3" t="str">
        <f>IFERROR(INDEX(Clients[Client_Name],MATCH(Table2[[#This Row],[Client_Code]],Clients[Client_Code],0)),"")</f>
        <v>JBS</v>
      </c>
      <c r="C3283" s="3">
        <v>1044</v>
      </c>
      <c r="D3283" s="3" t="s">
        <v>37</v>
      </c>
      <c r="E3283" s="3">
        <v>9</v>
      </c>
      <c r="F3283" s="12">
        <v>10132317</v>
      </c>
    </row>
    <row r="3284" spans="1:6" x14ac:dyDescent="0.25">
      <c r="A3284" s="3" t="s">
        <v>62</v>
      </c>
      <c r="B3284" s="3" t="str">
        <f>IFERROR(INDEX(Clients[Client_Name],MATCH(Table2[[#This Row],[Client_Code]],Clients[Client_Code],0)),"")</f>
        <v>JBS</v>
      </c>
      <c r="C3284" s="3">
        <v>1044</v>
      </c>
      <c r="D3284" s="3" t="s">
        <v>37</v>
      </c>
      <c r="E3284" s="3">
        <v>9</v>
      </c>
      <c r="F3284" s="12"/>
    </row>
    <row r="3285" spans="1:6" x14ac:dyDescent="0.25">
      <c r="A3285" s="3" t="s">
        <v>62</v>
      </c>
      <c r="B3285" s="3" t="str">
        <f>IFERROR(INDEX(Clients[Client_Name],MATCH(Table2[[#This Row],[Client_Code]],Clients[Client_Code],0)),"")</f>
        <v>JBS</v>
      </c>
      <c r="C3285" s="3">
        <v>1044</v>
      </c>
      <c r="D3285" s="3" t="s">
        <v>37</v>
      </c>
      <c r="E3285" s="3">
        <v>9</v>
      </c>
      <c r="F3285" s="12"/>
    </row>
    <row r="3286" spans="1:6" x14ac:dyDescent="0.25">
      <c r="A3286" s="3" t="s">
        <v>62</v>
      </c>
      <c r="B3286" s="3" t="str">
        <f>IFERROR(INDEX(Clients[Client_Name],MATCH(Table2[[#This Row],[Client_Code]],Clients[Client_Code],0)),"")</f>
        <v>JBS</v>
      </c>
      <c r="C3286" s="3">
        <v>1044</v>
      </c>
      <c r="D3286" s="3" t="s">
        <v>37</v>
      </c>
      <c r="E3286" s="3">
        <v>9</v>
      </c>
      <c r="F3286" s="12"/>
    </row>
    <row r="3287" spans="1:6" x14ac:dyDescent="0.25">
      <c r="A3287" s="3" t="s">
        <v>62</v>
      </c>
      <c r="B3287" s="3" t="str">
        <f>IFERROR(INDEX(Clients[Client_Name],MATCH(Table2[[#This Row],[Client_Code]],Clients[Client_Code],0)),"")</f>
        <v>JBS</v>
      </c>
      <c r="C3287" s="3">
        <v>1044</v>
      </c>
      <c r="D3287" s="3" t="s">
        <v>37</v>
      </c>
      <c r="E3287" s="3">
        <v>9</v>
      </c>
      <c r="F3287" s="12"/>
    </row>
    <row r="3288" spans="1:6" x14ac:dyDescent="0.25">
      <c r="A3288" s="3" t="s">
        <v>62</v>
      </c>
      <c r="B3288" s="3" t="str">
        <f>IFERROR(INDEX(Clients[Client_Name],MATCH(Table2[[#This Row],[Client_Code]],Clients[Client_Code],0)),"")</f>
        <v>JBS</v>
      </c>
      <c r="C3288" s="3">
        <v>1044</v>
      </c>
      <c r="D3288" s="3" t="s">
        <v>37</v>
      </c>
      <c r="E3288" s="3">
        <v>9</v>
      </c>
      <c r="F3288" s="12"/>
    </row>
    <row r="3289" spans="1:6" x14ac:dyDescent="0.25">
      <c r="A3289" s="3" t="s">
        <v>62</v>
      </c>
      <c r="B3289" s="3" t="str">
        <f>IFERROR(INDEX(Clients[Client_Name],MATCH(Table2[[#This Row],[Client_Code]],Clients[Client_Code],0)),"")</f>
        <v>JBS</v>
      </c>
      <c r="C3289" s="3">
        <v>1044</v>
      </c>
      <c r="D3289" s="3" t="s">
        <v>37</v>
      </c>
      <c r="E3289" s="3">
        <v>9</v>
      </c>
      <c r="F3289" s="12"/>
    </row>
    <row r="3290" spans="1:6" x14ac:dyDescent="0.25">
      <c r="A3290" s="3" t="s">
        <v>62</v>
      </c>
      <c r="B3290" s="3" t="str">
        <f>IFERROR(INDEX(Clients[Client_Name],MATCH(Table2[[#This Row],[Client_Code]],Clients[Client_Code],0)),"")</f>
        <v>JBS</v>
      </c>
      <c r="C3290" s="3">
        <v>1044</v>
      </c>
      <c r="D3290" s="3" t="s">
        <v>37</v>
      </c>
      <c r="E3290" s="3">
        <v>9</v>
      </c>
      <c r="F3290" s="12"/>
    </row>
    <row r="3291" spans="1:6" x14ac:dyDescent="0.25">
      <c r="A3291" s="3" t="s">
        <v>62</v>
      </c>
      <c r="B3291" s="3" t="str">
        <f>IFERROR(INDEX(Clients[Client_Name],MATCH(Table2[[#This Row],[Client_Code]],Clients[Client_Code],0)),"")</f>
        <v>JBS</v>
      </c>
      <c r="C3291" s="3">
        <v>1044</v>
      </c>
      <c r="D3291" s="3" t="s">
        <v>37</v>
      </c>
      <c r="E3291" s="3">
        <v>9</v>
      </c>
      <c r="F3291" s="12"/>
    </row>
    <row r="3292" spans="1:6" x14ac:dyDescent="0.25">
      <c r="A3292" s="3" t="s">
        <v>62</v>
      </c>
      <c r="B3292" s="3" t="str">
        <f>IFERROR(INDEX(Clients[Client_Name],MATCH(Table2[[#This Row],[Client_Code]],Clients[Client_Code],0)),"")</f>
        <v>JBS</v>
      </c>
      <c r="C3292" s="3">
        <v>1044</v>
      </c>
      <c r="D3292" s="3" t="s">
        <v>37</v>
      </c>
      <c r="E3292" s="3">
        <v>9</v>
      </c>
      <c r="F3292" s="12"/>
    </row>
    <row r="3293" spans="1:6" x14ac:dyDescent="0.25">
      <c r="A3293" s="3" t="s">
        <v>62</v>
      </c>
      <c r="B3293" s="3" t="str">
        <f>IFERROR(INDEX(Clients[Client_Name],MATCH(Table2[[#This Row],[Client_Code]],Clients[Client_Code],0)),"")</f>
        <v>JBS</v>
      </c>
      <c r="C3293" s="3">
        <v>1044</v>
      </c>
      <c r="D3293" s="3" t="s">
        <v>37</v>
      </c>
      <c r="E3293" s="3">
        <v>9</v>
      </c>
      <c r="F3293" s="12"/>
    </row>
    <row r="3294" spans="1:6" x14ac:dyDescent="0.25">
      <c r="A3294" s="3" t="s">
        <v>62</v>
      </c>
      <c r="B3294" s="3" t="str">
        <f>IFERROR(INDEX(Clients[Client_Name],MATCH(Table2[[#This Row],[Client_Code]],Clients[Client_Code],0)),"")</f>
        <v>JBS</v>
      </c>
      <c r="C3294" s="3">
        <v>1044</v>
      </c>
      <c r="D3294" s="3" t="s">
        <v>38</v>
      </c>
      <c r="E3294" s="3">
        <v>9</v>
      </c>
      <c r="F3294" s="12"/>
    </row>
    <row r="3295" spans="1:6" x14ac:dyDescent="0.25">
      <c r="A3295" s="3" t="s">
        <v>62</v>
      </c>
      <c r="B3295" s="3" t="str">
        <f>IFERROR(INDEX(Clients[Client_Name],MATCH(Table2[[#This Row],[Client_Code]],Clients[Client_Code],0)),"")</f>
        <v>JBS</v>
      </c>
      <c r="C3295" s="3">
        <v>1044</v>
      </c>
      <c r="D3295" s="3" t="s">
        <v>38</v>
      </c>
      <c r="E3295" s="3">
        <v>9</v>
      </c>
      <c r="F3295" s="12"/>
    </row>
    <row r="3296" spans="1:6" x14ac:dyDescent="0.25">
      <c r="A3296" s="3" t="s">
        <v>62</v>
      </c>
      <c r="B3296" s="3" t="str">
        <f>IFERROR(INDEX(Clients[Client_Name],MATCH(Table2[[#This Row],[Client_Code]],Clients[Client_Code],0)),"")</f>
        <v>JBS</v>
      </c>
      <c r="C3296" s="3">
        <v>1044</v>
      </c>
      <c r="D3296" s="3" t="s">
        <v>38</v>
      </c>
      <c r="E3296" s="3">
        <v>9</v>
      </c>
      <c r="F3296" s="12"/>
    </row>
    <row r="3297" spans="1:6" x14ac:dyDescent="0.25">
      <c r="A3297" s="3" t="s">
        <v>62</v>
      </c>
      <c r="B3297" s="3" t="str">
        <f>IFERROR(INDEX(Clients[Client_Name],MATCH(Table2[[#This Row],[Client_Code]],Clients[Client_Code],0)),"")</f>
        <v>JBS</v>
      </c>
      <c r="C3297" s="3">
        <v>1044</v>
      </c>
      <c r="D3297" s="3" t="s">
        <v>38</v>
      </c>
      <c r="E3297" s="3">
        <v>9</v>
      </c>
      <c r="F3297" s="12"/>
    </row>
    <row r="3298" spans="1:6" x14ac:dyDescent="0.25">
      <c r="A3298" s="3" t="s">
        <v>62</v>
      </c>
      <c r="B3298" s="3" t="str">
        <f>IFERROR(INDEX(Clients[Client_Name],MATCH(Table2[[#This Row],[Client_Code]],Clients[Client_Code],0)),"")</f>
        <v>JBS</v>
      </c>
      <c r="C3298" s="3">
        <v>1044</v>
      </c>
      <c r="D3298" s="3" t="s">
        <v>38</v>
      </c>
      <c r="E3298" s="3">
        <v>9</v>
      </c>
      <c r="F3298" s="12"/>
    </row>
    <row r="3299" spans="1:6" x14ac:dyDescent="0.25">
      <c r="A3299" s="3" t="s">
        <v>62</v>
      </c>
      <c r="B3299" s="3" t="str">
        <f>IFERROR(INDEX(Clients[Client_Name],MATCH(Table2[[#This Row],[Client_Code]],Clients[Client_Code],0)),"")</f>
        <v>JBS</v>
      </c>
      <c r="C3299" s="3">
        <v>1044</v>
      </c>
      <c r="D3299" s="3" t="s">
        <v>38</v>
      </c>
      <c r="E3299" s="3">
        <v>9</v>
      </c>
      <c r="F3299" s="12"/>
    </row>
    <row r="3300" spans="1:6" x14ac:dyDescent="0.25">
      <c r="A3300" s="3" t="s">
        <v>62</v>
      </c>
      <c r="B3300" s="3" t="str">
        <f>IFERROR(INDEX(Clients[Client_Name],MATCH(Table2[[#This Row],[Client_Code]],Clients[Client_Code],0)),"")</f>
        <v>JBS</v>
      </c>
      <c r="C3300" s="3">
        <v>1044</v>
      </c>
      <c r="D3300" s="3" t="s">
        <v>38</v>
      </c>
      <c r="E3300" s="3">
        <v>9</v>
      </c>
      <c r="F3300" s="12">
        <v>41082690</v>
      </c>
    </row>
    <row r="3301" spans="1:6" x14ac:dyDescent="0.25">
      <c r="A3301" s="3" t="s">
        <v>62</v>
      </c>
      <c r="B3301" s="3" t="str">
        <f>IFERROR(INDEX(Clients[Client_Name],MATCH(Table2[[#This Row],[Client_Code]],Clients[Client_Code],0)),"")</f>
        <v>JBS</v>
      </c>
      <c r="C3301" s="3">
        <v>1044</v>
      </c>
      <c r="D3301" s="3" t="s">
        <v>38</v>
      </c>
      <c r="E3301" s="3">
        <v>9</v>
      </c>
      <c r="F3301" s="12"/>
    </row>
    <row r="3302" spans="1:6" x14ac:dyDescent="0.25">
      <c r="A3302" s="3" t="s">
        <v>62</v>
      </c>
      <c r="B3302" s="3" t="str">
        <f>IFERROR(INDEX(Clients[Client_Name],MATCH(Table2[[#This Row],[Client_Code]],Clients[Client_Code],0)),"")</f>
        <v>JBS</v>
      </c>
      <c r="C3302" s="3">
        <v>1044</v>
      </c>
      <c r="D3302" s="3" t="s">
        <v>38</v>
      </c>
      <c r="E3302" s="3">
        <v>9</v>
      </c>
      <c r="F3302" s="12">
        <v>1083187</v>
      </c>
    </row>
    <row r="3303" spans="1:6" x14ac:dyDescent="0.25">
      <c r="A3303" s="3" t="s">
        <v>62</v>
      </c>
      <c r="B3303" s="3" t="str">
        <f>IFERROR(INDEX(Clients[Client_Name],MATCH(Table2[[#This Row],[Client_Code]],Clients[Client_Code],0)),"")</f>
        <v>JBS</v>
      </c>
      <c r="C3303" s="3">
        <v>1044</v>
      </c>
      <c r="D3303" s="3" t="s">
        <v>38</v>
      </c>
      <c r="E3303" s="3">
        <v>9</v>
      </c>
      <c r="F3303" s="12"/>
    </row>
    <row r="3304" spans="1:6" x14ac:dyDescent="0.25">
      <c r="A3304" s="3" t="s">
        <v>62</v>
      </c>
      <c r="B3304" s="3" t="str">
        <f>IFERROR(INDEX(Clients[Client_Name],MATCH(Table2[[#This Row],[Client_Code]],Clients[Client_Code],0)),"")</f>
        <v>JBS</v>
      </c>
      <c r="C3304" s="3">
        <v>1044</v>
      </c>
      <c r="D3304" s="3" t="s">
        <v>38</v>
      </c>
      <c r="E3304" s="3">
        <v>9</v>
      </c>
      <c r="F3304" s="12"/>
    </row>
    <row r="3305" spans="1:6" x14ac:dyDescent="0.25">
      <c r="A3305" s="3" t="s">
        <v>62</v>
      </c>
      <c r="B3305" s="3" t="str">
        <f>IFERROR(INDEX(Clients[Client_Name],MATCH(Table2[[#This Row],[Client_Code]],Clients[Client_Code],0)),"")</f>
        <v>JBS</v>
      </c>
      <c r="C3305" s="3">
        <v>1044</v>
      </c>
      <c r="D3305" s="3" t="s">
        <v>38</v>
      </c>
      <c r="E3305" s="3">
        <v>9</v>
      </c>
      <c r="F3305" s="12"/>
    </row>
    <row r="3306" spans="1:6" x14ac:dyDescent="0.25">
      <c r="A3306" s="3" t="s">
        <v>62</v>
      </c>
      <c r="B3306" s="3" t="str">
        <f>IFERROR(INDEX(Clients[Client_Name],MATCH(Table2[[#This Row],[Client_Code]],Clients[Client_Code],0)),"")</f>
        <v>JBS</v>
      </c>
      <c r="C3306" s="3">
        <v>1044</v>
      </c>
      <c r="D3306" s="3" t="s">
        <v>38</v>
      </c>
      <c r="E3306" s="3">
        <v>9</v>
      </c>
      <c r="F3306" s="12"/>
    </row>
    <row r="3307" spans="1:6" x14ac:dyDescent="0.25">
      <c r="A3307" s="3" t="s">
        <v>62</v>
      </c>
      <c r="B3307" s="3" t="str">
        <f>IFERROR(INDEX(Clients[Client_Name],MATCH(Table2[[#This Row],[Client_Code]],Clients[Client_Code],0)),"")</f>
        <v>JBS</v>
      </c>
      <c r="C3307" s="3">
        <v>1044</v>
      </c>
      <c r="D3307" s="3" t="s">
        <v>38</v>
      </c>
      <c r="E3307" s="3">
        <v>9</v>
      </c>
      <c r="F3307" s="12"/>
    </row>
    <row r="3308" spans="1:6" x14ac:dyDescent="0.25">
      <c r="A3308" s="3" t="s">
        <v>62</v>
      </c>
      <c r="B3308" s="3" t="str">
        <f>IFERROR(INDEX(Clients[Client_Name],MATCH(Table2[[#This Row],[Client_Code]],Clients[Client_Code],0)),"")</f>
        <v>JBS</v>
      </c>
      <c r="C3308" s="3">
        <v>1044</v>
      </c>
      <c r="D3308" s="3" t="s">
        <v>38</v>
      </c>
      <c r="E3308" s="3">
        <v>9</v>
      </c>
      <c r="F3308" s="12"/>
    </row>
    <row r="3309" spans="1:6" x14ac:dyDescent="0.25">
      <c r="A3309" s="3" t="s">
        <v>62</v>
      </c>
      <c r="B3309" s="3" t="str">
        <f>IFERROR(INDEX(Clients[Client_Name],MATCH(Table2[[#This Row],[Client_Code]],Clients[Client_Code],0)),"")</f>
        <v>JBS</v>
      </c>
      <c r="C3309" s="3">
        <v>1044</v>
      </c>
      <c r="D3309" s="3" t="s">
        <v>38</v>
      </c>
      <c r="E3309" s="3">
        <v>9</v>
      </c>
      <c r="F3309" s="12"/>
    </row>
    <row r="3310" spans="1:6" x14ac:dyDescent="0.25">
      <c r="A3310" s="3" t="s">
        <v>62</v>
      </c>
      <c r="B3310" s="3" t="str">
        <f>IFERROR(INDEX(Clients[Client_Name],MATCH(Table2[[#This Row],[Client_Code]],Clients[Client_Code],0)),"")</f>
        <v>COMERCIALIZADORA LA FAVORITA LTDA.</v>
      </c>
      <c r="C3310" s="3">
        <v>1029</v>
      </c>
      <c r="D3310" s="3" t="s">
        <v>38</v>
      </c>
      <c r="E3310" s="3">
        <v>2</v>
      </c>
      <c r="F3310" s="12">
        <v>99055</v>
      </c>
    </row>
    <row r="3311" spans="1:6" x14ac:dyDescent="0.25">
      <c r="A3311" s="3" t="s">
        <v>62</v>
      </c>
      <c r="B3311" s="3" t="str">
        <f>IFERROR(INDEX(Clients[Client_Name],MATCH(Table2[[#This Row],[Client_Code]],Clients[Client_Code],0)),"")</f>
        <v>JBS</v>
      </c>
      <c r="C3311" s="3">
        <v>1044</v>
      </c>
      <c r="D3311" s="3" t="s">
        <v>149</v>
      </c>
      <c r="E3311" s="3">
        <v>9</v>
      </c>
      <c r="F3311" s="12"/>
    </row>
    <row r="3312" spans="1:6" x14ac:dyDescent="0.25">
      <c r="A3312" s="3" t="s">
        <v>62</v>
      </c>
      <c r="B3312" s="3" t="str">
        <f>IFERROR(INDEX(Clients[Client_Name],MATCH(Table2[[#This Row],[Client_Code]],Clients[Client_Code],0)),"")</f>
        <v>JBS</v>
      </c>
      <c r="C3312" s="3">
        <v>1044</v>
      </c>
      <c r="D3312" s="3" t="s">
        <v>149</v>
      </c>
      <c r="E3312" s="3">
        <v>9</v>
      </c>
      <c r="F3312" s="12"/>
    </row>
    <row r="3313" spans="1:6" x14ac:dyDescent="0.25">
      <c r="A3313" s="3" t="s">
        <v>62</v>
      </c>
      <c r="B3313" s="3" t="str">
        <f>IFERROR(INDEX(Clients[Client_Name],MATCH(Table2[[#This Row],[Client_Code]],Clients[Client_Code],0)),"")</f>
        <v>JBS</v>
      </c>
      <c r="C3313" s="3">
        <v>1044</v>
      </c>
      <c r="D3313" s="3" t="s">
        <v>149</v>
      </c>
      <c r="E3313" s="3">
        <v>9</v>
      </c>
      <c r="F3313" s="12">
        <v>27381688</v>
      </c>
    </row>
    <row r="3314" spans="1:6" x14ac:dyDescent="0.25">
      <c r="A3314" s="3" t="s">
        <v>62</v>
      </c>
      <c r="B3314" s="3" t="str">
        <f>IFERROR(INDEX(Clients[Client_Name],MATCH(Table2[[#This Row],[Client_Code]],Clients[Client_Code],0)),"")</f>
        <v>JBS</v>
      </c>
      <c r="C3314" s="3">
        <v>1044</v>
      </c>
      <c r="D3314" s="3" t="s">
        <v>37</v>
      </c>
      <c r="E3314" s="3">
        <v>10</v>
      </c>
      <c r="F3314" s="12">
        <v>6135295</v>
      </c>
    </row>
    <row r="3315" spans="1:6" x14ac:dyDescent="0.25">
      <c r="A3315" s="3" t="s">
        <v>62</v>
      </c>
      <c r="B3315" s="3" t="str">
        <f>IFERROR(INDEX(Clients[Client_Name],MATCH(Table2[[#This Row],[Client_Code]],Clients[Client_Code],0)),"")</f>
        <v>JBS</v>
      </c>
      <c r="C3315" s="3">
        <v>1044</v>
      </c>
      <c r="D3315" s="3" t="s">
        <v>37</v>
      </c>
      <c r="E3315" s="3">
        <v>10</v>
      </c>
      <c r="F3315" s="12"/>
    </row>
    <row r="3316" spans="1:6" x14ac:dyDescent="0.25">
      <c r="A3316" s="3" t="s">
        <v>62</v>
      </c>
      <c r="B3316" s="3" t="str">
        <f>IFERROR(INDEX(Clients[Client_Name],MATCH(Table2[[#This Row],[Client_Code]],Clients[Client_Code],0)),"")</f>
        <v>JBS</v>
      </c>
      <c r="C3316" s="3">
        <v>1044</v>
      </c>
      <c r="D3316" s="3" t="s">
        <v>37</v>
      </c>
      <c r="E3316" s="3">
        <v>10</v>
      </c>
      <c r="F3316" s="12"/>
    </row>
    <row r="3317" spans="1:6" x14ac:dyDescent="0.25">
      <c r="A3317" s="3" t="s">
        <v>62</v>
      </c>
      <c r="B3317" s="3" t="str">
        <f>IFERROR(INDEX(Clients[Client_Name],MATCH(Table2[[#This Row],[Client_Code]],Clients[Client_Code],0)),"")</f>
        <v>JBS</v>
      </c>
      <c r="C3317" s="3">
        <v>1044</v>
      </c>
      <c r="D3317" s="3" t="s">
        <v>37</v>
      </c>
      <c r="E3317" s="3">
        <v>10</v>
      </c>
      <c r="F3317" s="12"/>
    </row>
    <row r="3318" spans="1:6" x14ac:dyDescent="0.25">
      <c r="A3318" s="3" t="s">
        <v>62</v>
      </c>
      <c r="B3318" s="3" t="str">
        <f>IFERROR(INDEX(Clients[Client_Name],MATCH(Table2[[#This Row],[Client_Code]],Clients[Client_Code],0)),"")</f>
        <v>JBS</v>
      </c>
      <c r="C3318" s="3">
        <v>1044</v>
      </c>
      <c r="D3318" s="3" t="s">
        <v>37</v>
      </c>
      <c r="E3318" s="3">
        <v>10</v>
      </c>
      <c r="F3318" s="12"/>
    </row>
    <row r="3319" spans="1:6" x14ac:dyDescent="0.25">
      <c r="A3319" s="3" t="s">
        <v>62</v>
      </c>
      <c r="B3319" s="3" t="str">
        <f>IFERROR(INDEX(Clients[Client_Name],MATCH(Table2[[#This Row],[Client_Code]],Clients[Client_Code],0)),"")</f>
        <v>JBS</v>
      </c>
      <c r="C3319" s="3">
        <v>1044</v>
      </c>
      <c r="D3319" s="3" t="s">
        <v>37</v>
      </c>
      <c r="E3319" s="3">
        <v>10</v>
      </c>
      <c r="F3319" s="12"/>
    </row>
    <row r="3320" spans="1:6" x14ac:dyDescent="0.25">
      <c r="A3320" s="3" t="s">
        <v>62</v>
      </c>
      <c r="B3320" s="3" t="str">
        <f>IFERROR(INDEX(Clients[Client_Name],MATCH(Table2[[#This Row],[Client_Code]],Clients[Client_Code],0)),"")</f>
        <v>JBS</v>
      </c>
      <c r="C3320" s="3">
        <v>1044</v>
      </c>
      <c r="D3320" s="3" t="s">
        <v>37</v>
      </c>
      <c r="E3320" s="3">
        <v>10</v>
      </c>
      <c r="F3320" s="12"/>
    </row>
    <row r="3321" spans="1:6" x14ac:dyDescent="0.25">
      <c r="A3321" s="3" t="s">
        <v>62</v>
      </c>
      <c r="B3321" s="3" t="str">
        <f>IFERROR(INDEX(Clients[Client_Name],MATCH(Table2[[#This Row],[Client_Code]],Clients[Client_Code],0)),"")</f>
        <v>JBS</v>
      </c>
      <c r="C3321" s="3">
        <v>1044</v>
      </c>
      <c r="D3321" s="3" t="s">
        <v>37</v>
      </c>
      <c r="E3321" s="3">
        <v>10</v>
      </c>
      <c r="F3321" s="12"/>
    </row>
    <row r="3322" spans="1:6" x14ac:dyDescent="0.25">
      <c r="A3322" s="3" t="s">
        <v>62</v>
      </c>
      <c r="B3322" s="3" t="str">
        <f>IFERROR(INDEX(Clients[Client_Name],MATCH(Table2[[#This Row],[Client_Code]],Clients[Client_Code],0)),"")</f>
        <v>JBS</v>
      </c>
      <c r="C3322" s="3">
        <v>1044</v>
      </c>
      <c r="D3322" s="3" t="s">
        <v>37</v>
      </c>
      <c r="E3322" s="3">
        <v>10</v>
      </c>
      <c r="F3322" s="12"/>
    </row>
    <row r="3323" spans="1:6" x14ac:dyDescent="0.25">
      <c r="A3323" s="3" t="s">
        <v>62</v>
      </c>
      <c r="B3323" s="3" t="str">
        <f>IFERROR(INDEX(Clients[Client_Name],MATCH(Table2[[#This Row],[Client_Code]],Clients[Client_Code],0)),"")</f>
        <v>JBS</v>
      </c>
      <c r="C3323" s="3">
        <v>1044</v>
      </c>
      <c r="D3323" s="3" t="s">
        <v>37</v>
      </c>
      <c r="E3323" s="3">
        <v>10</v>
      </c>
      <c r="F3323" s="12"/>
    </row>
    <row r="3324" spans="1:6" x14ac:dyDescent="0.25">
      <c r="A3324" s="3" t="s">
        <v>62</v>
      </c>
      <c r="B3324" s="3" t="str">
        <f>IFERROR(INDEX(Clients[Client_Name],MATCH(Table2[[#This Row],[Client_Code]],Clients[Client_Code],0)),"")</f>
        <v>JBS</v>
      </c>
      <c r="C3324" s="3">
        <v>1044</v>
      </c>
      <c r="D3324" s="3" t="s">
        <v>37</v>
      </c>
      <c r="E3324" s="3">
        <v>10</v>
      </c>
      <c r="F3324" s="12"/>
    </row>
    <row r="3325" spans="1:6" x14ac:dyDescent="0.25">
      <c r="A3325" s="3" t="s">
        <v>62</v>
      </c>
      <c r="B3325" s="3" t="str">
        <f>IFERROR(INDEX(Clients[Client_Name],MATCH(Table2[[#This Row],[Client_Code]],Clients[Client_Code],0)),"")</f>
        <v>JBS</v>
      </c>
      <c r="C3325" s="3">
        <v>1044</v>
      </c>
      <c r="D3325" s="3" t="s">
        <v>38</v>
      </c>
      <c r="E3325" s="3">
        <v>10</v>
      </c>
      <c r="F3325" s="12">
        <v>26333016</v>
      </c>
    </row>
    <row r="3326" spans="1:6" x14ac:dyDescent="0.25">
      <c r="A3326" s="3" t="s">
        <v>62</v>
      </c>
      <c r="B3326" s="3" t="str">
        <f>IFERROR(INDEX(Clients[Client_Name],MATCH(Table2[[#This Row],[Client_Code]],Clients[Client_Code],0)),"")</f>
        <v>JBS</v>
      </c>
      <c r="C3326" s="3">
        <v>1044</v>
      </c>
      <c r="D3326" s="3" t="s">
        <v>38</v>
      </c>
      <c r="E3326" s="3">
        <v>10</v>
      </c>
      <c r="F3326" s="12">
        <v>13996229</v>
      </c>
    </row>
    <row r="3327" spans="1:6" x14ac:dyDescent="0.25">
      <c r="A3327" s="3" t="s">
        <v>62</v>
      </c>
      <c r="B3327" s="3" t="str">
        <f>IFERROR(INDEX(Clients[Client_Name],MATCH(Table2[[#This Row],[Client_Code]],Clients[Client_Code],0)),"")</f>
        <v>JBS</v>
      </c>
      <c r="C3327" s="3">
        <v>1044</v>
      </c>
      <c r="D3327" s="3" t="s">
        <v>38</v>
      </c>
      <c r="E3327" s="3">
        <v>10</v>
      </c>
      <c r="F3327" s="12"/>
    </row>
    <row r="3328" spans="1:6" x14ac:dyDescent="0.25">
      <c r="A3328" s="3" t="s">
        <v>62</v>
      </c>
      <c r="B3328" s="3" t="str">
        <f>IFERROR(INDEX(Clients[Client_Name],MATCH(Table2[[#This Row],[Client_Code]],Clients[Client_Code],0)),"")</f>
        <v>JBS</v>
      </c>
      <c r="C3328" s="3">
        <v>1044</v>
      </c>
      <c r="D3328" s="3" t="s">
        <v>38</v>
      </c>
      <c r="E3328" s="3">
        <v>10</v>
      </c>
      <c r="F3328" s="12">
        <v>3724194</v>
      </c>
    </row>
    <row r="3329" spans="1:6" x14ac:dyDescent="0.25">
      <c r="A3329" s="3" t="s">
        <v>62</v>
      </c>
      <c r="B3329" s="3" t="str">
        <f>IFERROR(INDEX(Clients[Client_Name],MATCH(Table2[[#This Row],[Client_Code]],Clients[Client_Code],0)),"")</f>
        <v>JBS</v>
      </c>
      <c r="C3329" s="3">
        <v>1044</v>
      </c>
      <c r="D3329" s="3" t="s">
        <v>38</v>
      </c>
      <c r="E3329" s="3">
        <v>10</v>
      </c>
      <c r="F3329" s="12"/>
    </row>
    <row r="3330" spans="1:6" x14ac:dyDescent="0.25">
      <c r="A3330" s="3" t="s">
        <v>62</v>
      </c>
      <c r="B3330" s="3" t="str">
        <f>IFERROR(INDEX(Clients[Client_Name],MATCH(Table2[[#This Row],[Client_Code]],Clients[Client_Code],0)),"")</f>
        <v>Otro</v>
      </c>
      <c r="C3330" s="3">
        <v>1071</v>
      </c>
      <c r="D3330" s="3" t="s">
        <v>38</v>
      </c>
      <c r="E3330" s="3">
        <v>2</v>
      </c>
      <c r="F3330" s="12">
        <v>-36592</v>
      </c>
    </row>
    <row r="3331" spans="1:6" x14ac:dyDescent="0.25">
      <c r="A3331" s="3" t="s">
        <v>62</v>
      </c>
      <c r="B3331" s="3" t="str">
        <f>IFERROR(INDEX(Clients[Client_Name],MATCH(Table2[[#This Row],[Client_Code]],Clients[Client_Code],0)),"")</f>
        <v>JBS</v>
      </c>
      <c r="C3331" s="3">
        <v>1044</v>
      </c>
      <c r="D3331" s="3" t="s">
        <v>38</v>
      </c>
      <c r="E3331" s="3">
        <v>10</v>
      </c>
      <c r="F3331" s="12"/>
    </row>
    <row r="3332" spans="1:6" x14ac:dyDescent="0.25">
      <c r="A3332" s="3" t="s">
        <v>62</v>
      </c>
      <c r="B3332" s="3" t="str">
        <f>IFERROR(INDEX(Clients[Client_Name],MATCH(Table2[[#This Row],[Client_Code]],Clients[Client_Code],0)),"")</f>
        <v>JBS</v>
      </c>
      <c r="C3332" s="3">
        <v>1044</v>
      </c>
      <c r="D3332" s="3" t="s">
        <v>38</v>
      </c>
      <c r="E3332" s="3">
        <v>10</v>
      </c>
      <c r="F3332" s="12"/>
    </row>
    <row r="3333" spans="1:6" x14ac:dyDescent="0.25">
      <c r="A3333" s="3" t="s">
        <v>62</v>
      </c>
      <c r="B3333" s="3" t="str">
        <f>IFERROR(INDEX(Clients[Client_Name],MATCH(Table2[[#This Row],[Client_Code]],Clients[Client_Code],0)),"")</f>
        <v>JBS</v>
      </c>
      <c r="C3333" s="3">
        <v>1044</v>
      </c>
      <c r="D3333" s="3" t="s">
        <v>38</v>
      </c>
      <c r="E3333" s="3">
        <v>10</v>
      </c>
      <c r="F3333" s="12"/>
    </row>
    <row r="3334" spans="1:6" x14ac:dyDescent="0.25">
      <c r="A3334" s="3" t="s">
        <v>62</v>
      </c>
      <c r="B3334" s="3" t="str">
        <f>IFERROR(INDEX(Clients[Client_Name],MATCH(Table2[[#This Row],[Client_Code]],Clients[Client_Code],0)),"")</f>
        <v>JBS</v>
      </c>
      <c r="C3334" s="3">
        <v>1044</v>
      </c>
      <c r="D3334" s="3" t="s">
        <v>38</v>
      </c>
      <c r="E3334" s="3">
        <v>10</v>
      </c>
      <c r="F3334" s="12"/>
    </row>
    <row r="3335" spans="1:6" x14ac:dyDescent="0.25">
      <c r="A3335" s="3" t="s">
        <v>62</v>
      </c>
      <c r="B3335" s="3" t="str">
        <f>IFERROR(INDEX(Clients[Client_Name],MATCH(Table2[[#This Row],[Client_Code]],Clients[Client_Code],0)),"")</f>
        <v>JBS</v>
      </c>
      <c r="C3335" s="3">
        <v>1044</v>
      </c>
      <c r="D3335" s="3" t="s">
        <v>38</v>
      </c>
      <c r="E3335" s="3">
        <v>10</v>
      </c>
      <c r="F3335" s="12"/>
    </row>
    <row r="3336" spans="1:6" x14ac:dyDescent="0.25">
      <c r="A3336" s="3" t="s">
        <v>62</v>
      </c>
      <c r="B3336" s="3" t="str">
        <f>IFERROR(INDEX(Clients[Client_Name],MATCH(Table2[[#This Row],[Client_Code]],Clients[Client_Code],0)),"")</f>
        <v>JBS</v>
      </c>
      <c r="C3336" s="3">
        <v>1044</v>
      </c>
      <c r="D3336" s="3" t="s">
        <v>38</v>
      </c>
      <c r="E3336" s="3">
        <v>10</v>
      </c>
      <c r="F3336" s="12"/>
    </row>
    <row r="3337" spans="1:6" x14ac:dyDescent="0.25">
      <c r="A3337" s="3" t="s">
        <v>62</v>
      </c>
      <c r="B3337" s="3" t="str">
        <f>IFERROR(INDEX(Clients[Client_Name],MATCH(Table2[[#This Row],[Client_Code]],Clients[Client_Code],0)),"")</f>
        <v>JBS</v>
      </c>
      <c r="C3337" s="3">
        <v>1044</v>
      </c>
      <c r="D3337" s="3" t="s">
        <v>38</v>
      </c>
      <c r="E3337" s="3">
        <v>10</v>
      </c>
      <c r="F3337" s="12"/>
    </row>
    <row r="3338" spans="1:6" x14ac:dyDescent="0.25">
      <c r="A3338" s="3" t="s">
        <v>62</v>
      </c>
      <c r="B3338" s="3" t="str">
        <f>IFERROR(INDEX(Clients[Client_Name],MATCH(Table2[[#This Row],[Client_Code]],Clients[Client_Code],0)),"")</f>
        <v>JBS</v>
      </c>
      <c r="C3338" s="3">
        <v>1044</v>
      </c>
      <c r="D3338" s="3" t="s">
        <v>38</v>
      </c>
      <c r="E3338" s="3">
        <v>10</v>
      </c>
      <c r="F3338" s="12"/>
    </row>
    <row r="3339" spans="1:6" x14ac:dyDescent="0.25">
      <c r="A3339" s="3" t="s">
        <v>62</v>
      </c>
      <c r="B3339" s="3" t="str">
        <f>IFERROR(INDEX(Clients[Client_Name],MATCH(Table2[[#This Row],[Client_Code]],Clients[Client_Code],0)),"")</f>
        <v>JBS</v>
      </c>
      <c r="C3339" s="3">
        <v>1044</v>
      </c>
      <c r="D3339" s="3" t="s">
        <v>38</v>
      </c>
      <c r="E3339" s="3">
        <v>10</v>
      </c>
      <c r="F3339" s="12"/>
    </row>
    <row r="3340" spans="1:6" x14ac:dyDescent="0.25">
      <c r="A3340" s="3" t="s">
        <v>62</v>
      </c>
      <c r="B3340" s="3" t="str">
        <f>IFERROR(INDEX(Clients[Client_Name],MATCH(Table2[[#This Row],[Client_Code]],Clients[Client_Code],0)),"")</f>
        <v>JBS</v>
      </c>
      <c r="C3340" s="3">
        <v>1044</v>
      </c>
      <c r="D3340" s="3" t="s">
        <v>38</v>
      </c>
      <c r="E3340" s="3">
        <v>10</v>
      </c>
      <c r="F3340" s="12"/>
    </row>
    <row r="3341" spans="1:6" x14ac:dyDescent="0.25">
      <c r="A3341" s="3" t="s">
        <v>62</v>
      </c>
      <c r="B3341" s="3" t="str">
        <f>IFERROR(INDEX(Clients[Client_Name],MATCH(Table2[[#This Row],[Client_Code]],Clients[Client_Code],0)),"")</f>
        <v>JBS</v>
      </c>
      <c r="C3341" s="3">
        <v>1044</v>
      </c>
      <c r="D3341" s="3" t="s">
        <v>38</v>
      </c>
      <c r="E3341" s="3">
        <v>10</v>
      </c>
      <c r="F3341" s="12"/>
    </row>
    <row r="3342" spans="1:6" x14ac:dyDescent="0.25">
      <c r="A3342" s="3" t="s">
        <v>62</v>
      </c>
      <c r="B3342" s="3" t="str">
        <f>IFERROR(INDEX(Clients[Client_Name],MATCH(Table2[[#This Row],[Client_Code]],Clients[Client_Code],0)),"")</f>
        <v>JBS</v>
      </c>
      <c r="C3342" s="3">
        <v>1044</v>
      </c>
      <c r="D3342" s="3" t="s">
        <v>149</v>
      </c>
      <c r="E3342" s="3">
        <v>10</v>
      </c>
      <c r="F3342" s="12">
        <v>28886275</v>
      </c>
    </row>
    <row r="3343" spans="1:6" x14ac:dyDescent="0.25">
      <c r="A3343" s="3" t="s">
        <v>62</v>
      </c>
      <c r="B3343" s="3" t="str">
        <f>IFERROR(INDEX(Clients[Client_Name],MATCH(Table2[[#This Row],[Client_Code]],Clients[Client_Code],0)),"")</f>
        <v>JBS</v>
      </c>
      <c r="C3343" s="3">
        <v>1044</v>
      </c>
      <c r="D3343" s="3" t="s">
        <v>149</v>
      </c>
      <c r="E3343" s="3">
        <v>10</v>
      </c>
      <c r="F3343" s="12"/>
    </row>
    <row r="3344" spans="1:6" x14ac:dyDescent="0.25">
      <c r="A3344" s="3" t="s">
        <v>62</v>
      </c>
      <c r="B3344" s="3" t="str">
        <f>IFERROR(INDEX(Clients[Client_Name],MATCH(Table2[[#This Row],[Client_Code]],Clients[Client_Code],0)),"")</f>
        <v>ANDRES RETAMAL HERNANDEZ</v>
      </c>
      <c r="C3344" s="3">
        <v>1056</v>
      </c>
      <c r="D3344" s="3" t="s">
        <v>38</v>
      </c>
      <c r="E3344" s="3">
        <v>2</v>
      </c>
      <c r="F3344" s="12">
        <v>106076</v>
      </c>
    </row>
    <row r="3345" spans="1:6" x14ac:dyDescent="0.25">
      <c r="A3345" s="3" t="s">
        <v>62</v>
      </c>
      <c r="B3345" s="3" t="str">
        <f>IFERROR(INDEX(Clients[Client_Name],MATCH(Table2[[#This Row],[Client_Code]],Clients[Client_Code],0)),"")</f>
        <v>FABIAN ALFARO GUERRA</v>
      </c>
      <c r="C3345" s="3">
        <v>1065</v>
      </c>
      <c r="D3345" s="3" t="s">
        <v>38</v>
      </c>
      <c r="E3345" s="3">
        <v>2</v>
      </c>
      <c r="F3345" s="12">
        <v>106076</v>
      </c>
    </row>
    <row r="3346" spans="1:6" x14ac:dyDescent="0.25">
      <c r="A3346" s="3" t="s">
        <v>62</v>
      </c>
      <c r="B3346" s="3" t="str">
        <f>IFERROR(INDEX(Clients[Client_Name],MATCH(Table2[[#This Row],[Client_Code]],Clients[Client_Code],0)),"")</f>
        <v>MARIO LEIVA BARAHONA</v>
      </c>
      <c r="C3346" s="3">
        <v>1068</v>
      </c>
      <c r="D3346" s="3" t="s">
        <v>38</v>
      </c>
      <c r="E3346" s="3">
        <v>2</v>
      </c>
      <c r="F3346" s="12">
        <v>53038</v>
      </c>
    </row>
    <row r="3347" spans="1:6" x14ac:dyDescent="0.25">
      <c r="A3347" s="3" t="s">
        <v>62</v>
      </c>
      <c r="B3347" s="3" t="str">
        <f>IFERROR(INDEX(Clients[Client_Name],MATCH(Table2[[#This Row],[Client_Code]],Clients[Client_Code],0)),"")</f>
        <v>PEDRO OPAZO PRADENA</v>
      </c>
      <c r="C3347" s="3">
        <v>1072</v>
      </c>
      <c r="D3347" s="3" t="s">
        <v>38</v>
      </c>
      <c r="E3347" s="3">
        <v>2</v>
      </c>
      <c r="F3347" s="12">
        <v>53038</v>
      </c>
    </row>
    <row r="3348" spans="1:6" x14ac:dyDescent="0.25">
      <c r="A3348" s="3" t="s">
        <v>62</v>
      </c>
      <c r="B3348" s="3" t="str">
        <f>IFERROR(INDEX(Clients[Client_Name],MATCH(Table2[[#This Row],[Client_Code]],Clients[Client_Code],0)),"")</f>
        <v>JBS</v>
      </c>
      <c r="C3348" s="3">
        <v>1044</v>
      </c>
      <c r="D3348" s="3" t="s">
        <v>149</v>
      </c>
      <c r="E3348" s="3">
        <v>10</v>
      </c>
      <c r="F3348" s="12"/>
    </row>
    <row r="3349" spans="1:6" x14ac:dyDescent="0.25">
      <c r="A3349" s="3" t="s">
        <v>62</v>
      </c>
      <c r="B3349" s="3" t="str">
        <f>IFERROR(INDEX(Clients[Client_Name],MATCH(Table2[[#This Row],[Client_Code]],Clients[Client_Code],0)),"")</f>
        <v>TRANSPORTE JOSE MEDINA E.I.R.L.</v>
      </c>
      <c r="C3349" s="3">
        <v>1079</v>
      </c>
      <c r="D3349" s="3" t="s">
        <v>38</v>
      </c>
      <c r="E3349" s="3">
        <v>2</v>
      </c>
      <c r="F3349" s="12">
        <v>53058</v>
      </c>
    </row>
    <row r="3350" spans="1:6" x14ac:dyDescent="0.25">
      <c r="A3350" s="3" t="s">
        <v>62</v>
      </c>
      <c r="B3350" s="3" t="str">
        <f>IFERROR(INDEX(Clients[Client_Name],MATCH(Table2[[#This Row],[Client_Code]],Clients[Client_Code],0)),"")</f>
        <v>JBS</v>
      </c>
      <c r="C3350" s="3">
        <v>1044</v>
      </c>
      <c r="D3350" s="3" t="s">
        <v>37</v>
      </c>
      <c r="E3350" s="3">
        <v>11</v>
      </c>
      <c r="F3350" s="12">
        <v>3576013</v>
      </c>
    </row>
    <row r="3351" spans="1:6" x14ac:dyDescent="0.25">
      <c r="A3351" s="3" t="s">
        <v>62</v>
      </c>
      <c r="B3351" s="3" t="str">
        <f>IFERROR(INDEX(Clients[Client_Name],MATCH(Table2[[#This Row],[Client_Code]],Clients[Client_Code],0)),"")</f>
        <v>JBS</v>
      </c>
      <c r="C3351" s="3">
        <v>1044</v>
      </c>
      <c r="D3351" s="3" t="s">
        <v>38</v>
      </c>
      <c r="E3351" s="3">
        <v>11</v>
      </c>
      <c r="F3351" s="12">
        <v>28067342</v>
      </c>
    </row>
    <row r="3352" spans="1:6" x14ac:dyDescent="0.25">
      <c r="A3352" s="3" t="s">
        <v>62</v>
      </c>
      <c r="B3352" s="3" t="str">
        <f>IFERROR(INDEX(Clients[Client_Name],MATCH(Table2[[#This Row],[Client_Code]],Clients[Client_Code],0)),"")</f>
        <v>JBS</v>
      </c>
      <c r="C3352" s="3">
        <v>1044</v>
      </c>
      <c r="D3352" s="3" t="s">
        <v>149</v>
      </c>
      <c r="E3352" s="3">
        <v>11</v>
      </c>
      <c r="F3352" s="12">
        <v>14992768</v>
      </c>
    </row>
    <row r="3353" spans="1:6" x14ac:dyDescent="0.25">
      <c r="A3353" s="3" t="s">
        <v>62</v>
      </c>
      <c r="B3353" s="3" t="str">
        <f>IFERROR(INDEX(Clients[Client_Name],MATCH(Table2[[#This Row],[Client_Code]],Clients[Client_Code],0)),"")</f>
        <v>JBS</v>
      </c>
      <c r="C3353" s="3">
        <v>1044</v>
      </c>
      <c r="D3353" s="3" t="s">
        <v>37</v>
      </c>
      <c r="E3353" s="3">
        <v>12</v>
      </c>
      <c r="F3353" s="12">
        <v>4491474</v>
      </c>
    </row>
    <row r="3354" spans="1:6" x14ac:dyDescent="0.25">
      <c r="A3354" s="3" t="s">
        <v>62</v>
      </c>
      <c r="B3354" s="3" t="str">
        <f>IFERROR(INDEX(Clients[Client_Name],MATCH(Table2[[#This Row],[Client_Code]],Clients[Client_Code],0)),"")</f>
        <v>JBS</v>
      </c>
      <c r="C3354" s="3">
        <v>1044</v>
      </c>
      <c r="D3354" s="3" t="s">
        <v>38</v>
      </c>
      <c r="E3354" s="3">
        <v>12</v>
      </c>
      <c r="F3354" s="12">
        <v>21765257</v>
      </c>
    </row>
    <row r="3355" spans="1:6" x14ac:dyDescent="0.25">
      <c r="A3355" s="3" t="s">
        <v>62</v>
      </c>
      <c r="B3355" s="3" t="str">
        <f>IFERROR(INDEX(Clients[Client_Name],MATCH(Table2[[#This Row],[Client_Code]],Clients[Client_Code],0)),"")</f>
        <v>JBS</v>
      </c>
      <c r="C3355" s="3">
        <v>1044</v>
      </c>
      <c r="D3355" s="3" t="s">
        <v>149</v>
      </c>
      <c r="E3355" s="3">
        <v>12</v>
      </c>
      <c r="F3355" s="12">
        <v>11368555</v>
      </c>
    </row>
    <row r="3356" spans="1:6" x14ac:dyDescent="0.25">
      <c r="A3356" s="3" t="s">
        <v>62</v>
      </c>
      <c r="B3356" s="3" t="str">
        <f>IFERROR(INDEX(Clients[Client_Name],MATCH(Table2[[#This Row],[Client_Code]],Clients[Client_Code],0)),"")</f>
        <v>INVERTEC</v>
      </c>
      <c r="C3356" s="3">
        <v>1081</v>
      </c>
      <c r="D3356" s="3" t="s">
        <v>149</v>
      </c>
      <c r="E3356" s="3">
        <v>6</v>
      </c>
      <c r="F3356" s="12">
        <v>1330550</v>
      </c>
    </row>
    <row r="3357" spans="1:6" x14ac:dyDescent="0.25">
      <c r="A3357" s="3" t="s">
        <v>62</v>
      </c>
      <c r="B3357" s="3" t="str">
        <f>IFERROR(INDEX(Clients[Client_Name],MATCH(Table2[[#This Row],[Client_Code]],Clients[Client_Code],0)),"")</f>
        <v>INVERTEC</v>
      </c>
      <c r="C3357" s="3">
        <v>1081</v>
      </c>
      <c r="D3357" s="3" t="s">
        <v>37</v>
      </c>
      <c r="E3357" s="3">
        <v>6</v>
      </c>
      <c r="F3357" s="12">
        <v>2189177</v>
      </c>
    </row>
    <row r="3358" spans="1:6" x14ac:dyDescent="0.25">
      <c r="A3358" s="3" t="s">
        <v>62</v>
      </c>
      <c r="B3358" s="3" t="str">
        <f>IFERROR(INDEX(Clients[Client_Name],MATCH(Table2[[#This Row],[Client_Code]],Clients[Client_Code],0)),"")</f>
        <v>INVERTEC</v>
      </c>
      <c r="C3358" s="3">
        <v>1081</v>
      </c>
      <c r="D3358" s="3" t="s">
        <v>38</v>
      </c>
      <c r="E3358" s="3">
        <v>6</v>
      </c>
      <c r="F3358" s="12">
        <v>424088</v>
      </c>
    </row>
    <row r="3359" spans="1:6" x14ac:dyDescent="0.25">
      <c r="A3359" s="3" t="s">
        <v>62</v>
      </c>
      <c r="B3359" s="3" t="str">
        <f>IFERROR(INDEX(Clients[Client_Name],MATCH(Table2[[#This Row],[Client_Code]],Clients[Client_Code],0)),"")</f>
        <v>VALLE VERDE</v>
      </c>
      <c r="C3359" s="3">
        <v>1005</v>
      </c>
      <c r="D3359" s="3" t="s">
        <v>38</v>
      </c>
      <c r="E3359" s="3">
        <v>4</v>
      </c>
      <c r="F3359" s="12">
        <v>43523</v>
      </c>
    </row>
    <row r="3360" spans="1:6" x14ac:dyDescent="0.25">
      <c r="A3360" s="3" t="s">
        <v>62</v>
      </c>
      <c r="B3360" s="3" t="str">
        <f>IFERROR(INDEX(Clients[Client_Name],MATCH(Table2[[#This Row],[Client_Code]],Clients[Client_Code],0)),"")</f>
        <v>VALLE VERDE</v>
      </c>
      <c r="C3360" s="3">
        <v>1005</v>
      </c>
      <c r="D3360" s="3" t="s">
        <v>38</v>
      </c>
      <c r="E3360" s="3">
        <v>4</v>
      </c>
      <c r="F3360" s="12">
        <v>2237</v>
      </c>
    </row>
    <row r="3361" spans="1:6" x14ac:dyDescent="0.25">
      <c r="A3361" s="3" t="s">
        <v>62</v>
      </c>
      <c r="B3361" s="3" t="str">
        <f>IFERROR(INDEX(Clients[Client_Name],MATCH(Table2[[#This Row],[Client_Code]],Clients[Client_Code],0)),"")</f>
        <v>VALLE VERDE</v>
      </c>
      <c r="C3361" s="3">
        <v>1005</v>
      </c>
      <c r="D3361" s="3" t="s">
        <v>38</v>
      </c>
      <c r="E3361" s="3">
        <v>4</v>
      </c>
      <c r="F3361" s="12">
        <v>18135</v>
      </c>
    </row>
    <row r="3362" spans="1:6" x14ac:dyDescent="0.25">
      <c r="A3362" s="3" t="s">
        <v>62</v>
      </c>
      <c r="B3362" s="3" t="str">
        <f>IFERROR(INDEX(Clients[Client_Name],MATCH(Table2[[#This Row],[Client_Code]],Clients[Client_Code],0)),"")</f>
        <v>VALLE VERDE</v>
      </c>
      <c r="C3362" s="3">
        <v>1005</v>
      </c>
      <c r="D3362" s="3" t="s">
        <v>149</v>
      </c>
      <c r="E3362" s="3">
        <v>4</v>
      </c>
      <c r="F3362" s="12">
        <v>447304</v>
      </c>
    </row>
    <row r="3363" spans="1:6" x14ac:dyDescent="0.25">
      <c r="A3363" s="3" t="s">
        <v>62</v>
      </c>
      <c r="B3363" s="3" t="str">
        <f>IFERROR(INDEX(Clients[Client_Name],MATCH(Table2[[#This Row],[Client_Code]],Clients[Client_Code],0)),"")</f>
        <v>VALLE VERDE</v>
      </c>
      <c r="C3363" s="3">
        <v>1005</v>
      </c>
      <c r="D3363" s="3" t="s">
        <v>37</v>
      </c>
      <c r="E3363" s="3">
        <v>4</v>
      </c>
      <c r="F3363" s="12">
        <v>216000</v>
      </c>
    </row>
    <row r="3364" spans="1:6" x14ac:dyDescent="0.25">
      <c r="A3364" s="3" t="s">
        <v>62</v>
      </c>
      <c r="B3364" s="3" t="str">
        <f>IFERROR(INDEX(Clients[Client_Name],MATCH(Table2[[#This Row],[Client_Code]],Clients[Client_Code],0)),"")</f>
        <v>VALLE VERDE</v>
      </c>
      <c r="C3364" s="3">
        <v>1005</v>
      </c>
      <c r="D3364" s="3" t="s">
        <v>37</v>
      </c>
      <c r="E3364" s="3">
        <v>4</v>
      </c>
      <c r="F3364" s="12">
        <v>26598</v>
      </c>
    </row>
    <row r="3365" spans="1:6" x14ac:dyDescent="0.25">
      <c r="A3365" s="3" t="s">
        <v>62</v>
      </c>
      <c r="B3365" s="3" t="str">
        <f>IFERROR(INDEX(Clients[Client_Name],MATCH(Table2[[#This Row],[Client_Code]],Clients[Client_Code],0)),"")</f>
        <v>VALLE VERDE</v>
      </c>
      <c r="C3365" s="3">
        <v>1005</v>
      </c>
      <c r="D3365" s="3" t="s">
        <v>148</v>
      </c>
      <c r="E3365" s="3">
        <v>4</v>
      </c>
      <c r="F3365" s="12">
        <v>3992488</v>
      </c>
    </row>
    <row r="3366" spans="1:6" x14ac:dyDescent="0.25">
      <c r="A3366" s="3" t="s">
        <v>62</v>
      </c>
      <c r="B3366" s="3" t="str">
        <f>IFERROR(INDEX(Clients[Client_Name],MATCH(Table2[[#This Row],[Client_Code]],Clients[Client_Code],0)),"")</f>
        <v>VALLE VERDE</v>
      </c>
      <c r="C3366" s="3">
        <v>1005</v>
      </c>
      <c r="D3366" s="3" t="s">
        <v>37</v>
      </c>
      <c r="E3366" s="3">
        <v>4</v>
      </c>
      <c r="F3366" s="12">
        <v>189540</v>
      </c>
    </row>
    <row r="3367" spans="1:6" x14ac:dyDescent="0.25">
      <c r="A3367" s="3" t="s">
        <v>62</v>
      </c>
      <c r="B3367" s="3" t="str">
        <f>IFERROR(INDEX(Clients[Client_Name],MATCH(Table2[[#This Row],[Client_Code]],Clients[Client_Code],0)),"")</f>
        <v>VALLE VERDE</v>
      </c>
      <c r="C3367" s="3">
        <v>1005</v>
      </c>
      <c r="D3367" s="3" t="s">
        <v>148</v>
      </c>
      <c r="E3367" s="3">
        <v>4</v>
      </c>
      <c r="F3367" s="12">
        <v>189540</v>
      </c>
    </row>
    <row r="3368" spans="1:6" x14ac:dyDescent="0.25">
      <c r="A3368" s="3" t="s">
        <v>62</v>
      </c>
      <c r="B3368" s="3" t="str">
        <f>IFERROR(INDEX(Clients[Client_Name],MATCH(Table2[[#This Row],[Client_Code]],Clients[Client_Code],0)),"")</f>
        <v>VALLE VERDE</v>
      </c>
      <c r="C3368" s="3">
        <v>1005</v>
      </c>
      <c r="D3368" s="3" t="s">
        <v>148</v>
      </c>
      <c r="E3368" s="3">
        <v>4</v>
      </c>
      <c r="F3368" s="12">
        <v>189540</v>
      </c>
    </row>
    <row r="3369" spans="1:6" x14ac:dyDescent="0.25">
      <c r="A3369" s="3" t="s">
        <v>62</v>
      </c>
      <c r="B3369" s="3" t="str">
        <f>IFERROR(INDEX(Clients[Client_Name],MATCH(Table2[[#This Row],[Client_Code]],Clients[Client_Code],0)),"")</f>
        <v>VALLE VERDE</v>
      </c>
      <c r="C3369" s="3">
        <v>1005</v>
      </c>
      <c r="D3369" s="3" t="s">
        <v>38</v>
      </c>
      <c r="E3369" s="3">
        <v>1</v>
      </c>
      <c r="F3369" s="12">
        <v>180000</v>
      </c>
    </row>
    <row r="3370" spans="1:6" x14ac:dyDescent="0.25">
      <c r="A3370" s="3" t="s">
        <v>62</v>
      </c>
      <c r="B3370" s="3" t="str">
        <f>IFERROR(INDEX(Clients[Client_Name],MATCH(Table2[[#This Row],[Client_Code]],Clients[Client_Code],0)),"")</f>
        <v>VALLE VERDE</v>
      </c>
      <c r="C3370" s="3">
        <v>1005</v>
      </c>
      <c r="D3370" s="3" t="s">
        <v>38</v>
      </c>
      <c r="E3370" s="3">
        <v>1</v>
      </c>
      <c r="F3370" s="12">
        <v>261140</v>
      </c>
    </row>
    <row r="3371" spans="1:6" x14ac:dyDescent="0.25">
      <c r="A3371" s="3" t="s">
        <v>62</v>
      </c>
      <c r="B3371" s="3" t="str">
        <f>IFERROR(INDEX(Clients[Client_Name],MATCH(Table2[[#This Row],[Client_Code]],Clients[Client_Code],0)),"")</f>
        <v>VALLE VERDE</v>
      </c>
      <c r="C3371" s="3">
        <v>1005</v>
      </c>
      <c r="D3371" s="3" t="s">
        <v>38</v>
      </c>
      <c r="E3371" s="3">
        <v>1</v>
      </c>
      <c r="F3371" s="12">
        <v>126762</v>
      </c>
    </row>
    <row r="3372" spans="1:6" x14ac:dyDescent="0.25">
      <c r="A3372" s="3" t="s">
        <v>62</v>
      </c>
      <c r="B3372" s="3" t="str">
        <f>IFERROR(INDEX(Clients[Client_Name],MATCH(Table2[[#This Row],[Client_Code]],Clients[Client_Code],0)),"")</f>
        <v>TAK S.A.</v>
      </c>
      <c r="C3372" s="3">
        <v>1051</v>
      </c>
      <c r="D3372" s="3" t="s">
        <v>37</v>
      </c>
      <c r="E3372" s="3">
        <v>2</v>
      </c>
      <c r="F3372" s="12">
        <v>244890</v>
      </c>
    </row>
    <row r="3373" spans="1:6" x14ac:dyDescent="0.25">
      <c r="A3373" s="3" t="s">
        <v>62</v>
      </c>
      <c r="B3373" s="3" t="str">
        <f>IFERROR(INDEX(Clients[Client_Name],MATCH(Table2[[#This Row],[Client_Code]],Clients[Client_Code],0)),"")</f>
        <v>VALLE VERDE</v>
      </c>
      <c r="C3373" s="3">
        <v>1005</v>
      </c>
      <c r="D3373" s="3" t="s">
        <v>38</v>
      </c>
      <c r="E3373" s="3">
        <v>1</v>
      </c>
      <c r="F3373" s="12">
        <v>54404</v>
      </c>
    </row>
    <row r="3374" spans="1:6" x14ac:dyDescent="0.25">
      <c r="A3374" s="3" t="s">
        <v>62</v>
      </c>
      <c r="B3374" s="3" t="str">
        <f>IFERROR(INDEX(Clients[Client_Name],MATCH(Table2[[#This Row],[Client_Code]],Clients[Client_Code],0)),"")</f>
        <v>VALLE VERDE</v>
      </c>
      <c r="C3374" s="3">
        <v>1005</v>
      </c>
      <c r="D3374" s="3" t="s">
        <v>149</v>
      </c>
      <c r="E3374" s="3">
        <v>1</v>
      </c>
      <c r="F3374" s="12">
        <v>945089</v>
      </c>
    </row>
    <row r="3375" spans="1:6" x14ac:dyDescent="0.25">
      <c r="A3375" s="3" t="s">
        <v>62</v>
      </c>
      <c r="B3375" s="3" t="str">
        <f>IFERROR(INDEX(Clients[Client_Name],MATCH(Table2[[#This Row],[Client_Code]],Clients[Client_Code],0)),"")</f>
        <v>VALLE VERDE</v>
      </c>
      <c r="C3375" s="3">
        <v>1005</v>
      </c>
      <c r="D3375" s="3" t="s">
        <v>37</v>
      </c>
      <c r="E3375" s="3">
        <v>1</v>
      </c>
      <c r="F3375" s="12">
        <v>202590</v>
      </c>
    </row>
    <row r="3376" spans="1:6" x14ac:dyDescent="0.25">
      <c r="A3376" s="3" t="s">
        <v>62</v>
      </c>
      <c r="B3376" s="3" t="str">
        <f>IFERROR(INDEX(Clients[Client_Name],MATCH(Table2[[#This Row],[Client_Code]],Clients[Client_Code],0)),"")</f>
        <v>VALLE VERDE</v>
      </c>
      <c r="C3376" s="3">
        <v>1005</v>
      </c>
      <c r="D3376" s="3" t="s">
        <v>149</v>
      </c>
      <c r="E3376" s="3">
        <v>1</v>
      </c>
      <c r="F3376" s="12">
        <v>29568</v>
      </c>
    </row>
    <row r="3377" spans="1:6" x14ac:dyDescent="0.25">
      <c r="A3377" s="3" t="s">
        <v>62</v>
      </c>
      <c r="B3377" s="3" t="str">
        <f>IFERROR(INDEX(Clients[Client_Name],MATCH(Table2[[#This Row],[Client_Code]],Clients[Client_Code],0)),"")</f>
        <v>VALLE VERDE</v>
      </c>
      <c r="C3377" s="3">
        <v>1005</v>
      </c>
      <c r="D3377" s="3" t="s">
        <v>37</v>
      </c>
      <c r="E3377" s="3">
        <v>1</v>
      </c>
      <c r="F3377" s="12">
        <v>132989</v>
      </c>
    </row>
    <row r="3378" spans="1:6" x14ac:dyDescent="0.25">
      <c r="A3378" s="3" t="s">
        <v>62</v>
      </c>
      <c r="B3378" s="3" t="str">
        <f>IFERROR(INDEX(Clients[Client_Name],MATCH(Table2[[#This Row],[Client_Code]],Clients[Client_Code],0)),"")</f>
        <v>VALLE VERDE</v>
      </c>
      <c r="C3378" s="3">
        <v>1005</v>
      </c>
      <c r="D3378" s="3" t="s">
        <v>148</v>
      </c>
      <c r="E3378" s="3">
        <v>1</v>
      </c>
      <c r="F3378" s="12">
        <v>3726966</v>
      </c>
    </row>
    <row r="3379" spans="1:6" x14ac:dyDescent="0.25">
      <c r="A3379" s="3" t="s">
        <v>62</v>
      </c>
      <c r="B3379" s="3" t="str">
        <f>IFERROR(INDEX(Clients[Client_Name],MATCH(Table2[[#This Row],[Client_Code]],Clients[Client_Code],0)),"")</f>
        <v>VALLE VERDE</v>
      </c>
      <c r="C3379" s="3">
        <v>1005</v>
      </c>
      <c r="D3379" s="3" t="s">
        <v>37</v>
      </c>
      <c r="E3379" s="3">
        <v>1</v>
      </c>
      <c r="F3379" s="12">
        <v>189540</v>
      </c>
    </row>
    <row r="3380" spans="1:6" x14ac:dyDescent="0.25">
      <c r="A3380" s="3" t="s">
        <v>62</v>
      </c>
      <c r="B3380" s="3" t="str">
        <f>IFERROR(INDEX(Clients[Client_Name],MATCH(Table2[[#This Row],[Client_Code]],Clients[Client_Code],0)),"")</f>
        <v>VALLE VERDE</v>
      </c>
      <c r="C3380" s="3">
        <v>1005</v>
      </c>
      <c r="D3380" s="3" t="s">
        <v>148</v>
      </c>
      <c r="E3380" s="3">
        <v>1</v>
      </c>
      <c r="F3380" s="12">
        <v>189540</v>
      </c>
    </row>
    <row r="3381" spans="1:6" x14ac:dyDescent="0.25">
      <c r="A3381" s="3" t="s">
        <v>62</v>
      </c>
      <c r="B3381" s="3" t="str">
        <f>IFERROR(INDEX(Clients[Client_Name],MATCH(Table2[[#This Row],[Client_Code]],Clients[Client_Code],0)),"")</f>
        <v>VALLE VERDE</v>
      </c>
      <c r="C3381" s="3">
        <v>1005</v>
      </c>
      <c r="D3381" s="3" t="s">
        <v>148</v>
      </c>
      <c r="E3381" s="3">
        <v>1</v>
      </c>
      <c r="F3381" s="12">
        <v>189540</v>
      </c>
    </row>
    <row r="3382" spans="1:6" x14ac:dyDescent="0.25">
      <c r="A3382" s="3" t="s">
        <v>62</v>
      </c>
      <c r="B3382" s="3" t="str">
        <f>IFERROR(INDEX(Clients[Client_Name],MATCH(Table2[[#This Row],[Client_Code]],Clients[Client_Code],0)),"")</f>
        <v>VALLE VERDE</v>
      </c>
      <c r="C3382" s="3">
        <v>1005</v>
      </c>
      <c r="D3382" s="3" t="s">
        <v>38</v>
      </c>
      <c r="E3382" s="3">
        <v>2</v>
      </c>
      <c r="F3382" s="12">
        <v>110000</v>
      </c>
    </row>
    <row r="3383" spans="1:6" x14ac:dyDescent="0.25">
      <c r="A3383" s="3" t="s">
        <v>62</v>
      </c>
      <c r="B3383" s="3" t="str">
        <f>IFERROR(INDEX(Clients[Client_Name],MATCH(Table2[[#This Row],[Client_Code]],Clients[Client_Code],0)),"")</f>
        <v>VALLE VERDE</v>
      </c>
      <c r="C3383" s="3">
        <v>1005</v>
      </c>
      <c r="D3383" s="3" t="s">
        <v>38</v>
      </c>
      <c r="E3383" s="3">
        <v>2</v>
      </c>
      <c r="F3383" s="12">
        <v>130570</v>
      </c>
    </row>
    <row r="3384" spans="1:6" x14ac:dyDescent="0.25">
      <c r="A3384" s="3" t="s">
        <v>62</v>
      </c>
      <c r="B3384" s="3" t="str">
        <f>IFERROR(INDEX(Clients[Client_Name],MATCH(Table2[[#This Row],[Client_Code]],Clients[Client_Code],0)),"")</f>
        <v>VALLE VERDE</v>
      </c>
      <c r="C3384" s="3">
        <v>1005</v>
      </c>
      <c r="D3384" s="3" t="s">
        <v>38</v>
      </c>
      <c r="E3384" s="3">
        <v>2</v>
      </c>
      <c r="F3384" s="12">
        <v>2237</v>
      </c>
    </row>
    <row r="3385" spans="1:6" x14ac:dyDescent="0.25">
      <c r="A3385" s="3" t="s">
        <v>62</v>
      </c>
      <c r="B3385" s="3" t="str">
        <f>IFERROR(INDEX(Clients[Client_Name],MATCH(Table2[[#This Row],[Client_Code]],Clients[Client_Code],0)),"")</f>
        <v>VALLE VERDE</v>
      </c>
      <c r="C3385" s="3">
        <v>1005</v>
      </c>
      <c r="D3385" s="3" t="s">
        <v>38</v>
      </c>
      <c r="E3385" s="3">
        <v>2</v>
      </c>
      <c r="F3385" s="12">
        <v>36270</v>
      </c>
    </row>
    <row r="3386" spans="1:6" x14ac:dyDescent="0.25">
      <c r="A3386" s="3" t="s">
        <v>62</v>
      </c>
      <c r="B3386" s="3" t="str">
        <f>IFERROR(INDEX(Clients[Client_Name],MATCH(Table2[[#This Row],[Client_Code]],Clients[Client_Code],0)),"")</f>
        <v>VALLE VERDE</v>
      </c>
      <c r="C3386" s="3">
        <v>1005</v>
      </c>
      <c r="D3386" s="3" t="s">
        <v>149</v>
      </c>
      <c r="E3386" s="3">
        <v>2</v>
      </c>
      <c r="F3386" s="12">
        <v>545370</v>
      </c>
    </row>
    <row r="3387" spans="1:6" x14ac:dyDescent="0.25">
      <c r="A3387" s="3" t="s">
        <v>62</v>
      </c>
      <c r="B3387" s="3" t="str">
        <f>IFERROR(INDEX(Clients[Client_Name],MATCH(Table2[[#This Row],[Client_Code]],Clients[Client_Code],0)),"")</f>
        <v>VALLE VERDE</v>
      </c>
      <c r="C3387" s="3">
        <v>1005</v>
      </c>
      <c r="D3387" s="3" t="s">
        <v>37</v>
      </c>
      <c r="E3387" s="3">
        <v>2</v>
      </c>
      <c r="F3387" s="12">
        <v>197311</v>
      </c>
    </row>
    <row r="3388" spans="1:6" x14ac:dyDescent="0.25">
      <c r="A3388" s="3" t="s">
        <v>62</v>
      </c>
      <c r="B3388" s="3" t="str">
        <f>IFERROR(INDEX(Clients[Client_Name],MATCH(Table2[[#This Row],[Client_Code]],Clients[Client_Code],0)),"")</f>
        <v>VALLE VERDE</v>
      </c>
      <c r="C3388" s="3">
        <v>1005</v>
      </c>
      <c r="D3388" s="3" t="s">
        <v>37</v>
      </c>
      <c r="E3388" s="3">
        <v>2</v>
      </c>
      <c r="F3388" s="12">
        <v>79793</v>
      </c>
    </row>
    <row r="3389" spans="1:6" x14ac:dyDescent="0.25">
      <c r="A3389" s="3" t="s">
        <v>62</v>
      </c>
      <c r="B3389" s="3" t="str">
        <f>IFERROR(INDEX(Clients[Client_Name],MATCH(Table2[[#This Row],[Client_Code]],Clients[Client_Code],0)),"")</f>
        <v>VALLE VERDE</v>
      </c>
      <c r="C3389" s="3">
        <v>1005</v>
      </c>
      <c r="D3389" s="3" t="s">
        <v>148</v>
      </c>
      <c r="E3389" s="3">
        <v>2</v>
      </c>
      <c r="F3389" s="12">
        <v>3728937</v>
      </c>
    </row>
    <row r="3390" spans="1:6" x14ac:dyDescent="0.25">
      <c r="A3390" s="3" t="s">
        <v>62</v>
      </c>
      <c r="B3390" s="3" t="str">
        <f>IFERROR(INDEX(Clients[Client_Name],MATCH(Table2[[#This Row],[Client_Code]],Clients[Client_Code],0)),"")</f>
        <v>VALLE VERDE</v>
      </c>
      <c r="C3390" s="3">
        <v>1005</v>
      </c>
      <c r="D3390" s="3" t="s">
        <v>37</v>
      </c>
      <c r="E3390" s="3">
        <v>2</v>
      </c>
      <c r="F3390" s="12">
        <v>189540</v>
      </c>
    </row>
    <row r="3391" spans="1:6" x14ac:dyDescent="0.25">
      <c r="A3391" s="3" t="s">
        <v>62</v>
      </c>
      <c r="B3391" s="3" t="str">
        <f>IFERROR(INDEX(Clients[Client_Name],MATCH(Table2[[#This Row],[Client_Code]],Clients[Client_Code],0)),"")</f>
        <v>VALLE VERDE</v>
      </c>
      <c r="C3391" s="3">
        <v>1005</v>
      </c>
      <c r="D3391" s="3" t="s">
        <v>148</v>
      </c>
      <c r="E3391" s="3">
        <v>2</v>
      </c>
      <c r="F3391" s="12">
        <v>189540</v>
      </c>
    </row>
    <row r="3392" spans="1:6" x14ac:dyDescent="0.25">
      <c r="A3392" s="3" t="s">
        <v>62</v>
      </c>
      <c r="B3392" s="3" t="str">
        <f>IFERROR(INDEX(Clients[Client_Name],MATCH(Table2[[#This Row],[Client_Code]],Clients[Client_Code],0)),"")</f>
        <v>VALLE VERDE</v>
      </c>
      <c r="C3392" s="3">
        <v>1005</v>
      </c>
      <c r="D3392" s="3" t="s">
        <v>148</v>
      </c>
      <c r="E3392" s="3">
        <v>2</v>
      </c>
      <c r="F3392" s="12">
        <v>189540</v>
      </c>
    </row>
    <row r="3393" spans="1:6" x14ac:dyDescent="0.25">
      <c r="A3393" s="3" t="s">
        <v>62</v>
      </c>
      <c r="B3393" s="3" t="str">
        <f>IFERROR(INDEX(Clients[Client_Name],MATCH(Table2[[#This Row],[Client_Code]],Clients[Client_Code],0)),"")</f>
        <v>COMERCIALIZADORA LA FAVORITA LTDA.</v>
      </c>
      <c r="C3393" s="3">
        <v>1029</v>
      </c>
      <c r="D3393" s="3" t="s">
        <v>149</v>
      </c>
      <c r="E3393" s="3">
        <v>2</v>
      </c>
      <c r="F3393" s="12">
        <v>3741344</v>
      </c>
    </row>
    <row r="3394" spans="1:6" x14ac:dyDescent="0.25">
      <c r="A3394" s="3" t="s">
        <v>62</v>
      </c>
      <c r="B3394" s="3" t="str">
        <f>IFERROR(INDEX(Clients[Client_Name],MATCH(Table2[[#This Row],[Client_Code]],Clients[Client_Code],0)),"")</f>
        <v>VALLE VERDE</v>
      </c>
      <c r="C3394" s="3">
        <v>1005</v>
      </c>
      <c r="D3394" s="3" t="s">
        <v>38</v>
      </c>
      <c r="E3394" s="3">
        <v>3</v>
      </c>
      <c r="F3394" s="12">
        <v>30000</v>
      </c>
    </row>
    <row r="3395" spans="1:6" x14ac:dyDescent="0.25">
      <c r="A3395" s="3" t="s">
        <v>62</v>
      </c>
      <c r="B3395" s="3" t="str">
        <f>IFERROR(INDEX(Clients[Client_Name],MATCH(Table2[[#This Row],[Client_Code]],Clients[Client_Code],0)),"")</f>
        <v>VALLE VERDE</v>
      </c>
      <c r="C3395" s="3">
        <v>1005</v>
      </c>
      <c r="D3395" s="3" t="s">
        <v>38</v>
      </c>
      <c r="E3395" s="3">
        <v>3</v>
      </c>
      <c r="F3395" s="12">
        <v>87047</v>
      </c>
    </row>
    <row r="3396" spans="1:6" x14ac:dyDescent="0.25">
      <c r="A3396" s="3" t="s">
        <v>62</v>
      </c>
      <c r="B3396" s="3" t="str">
        <f>IFERROR(INDEX(Clients[Client_Name],MATCH(Table2[[#This Row],[Client_Code]],Clients[Client_Code],0)),"")</f>
        <v>VALLE VERDE</v>
      </c>
      <c r="C3396" s="3">
        <v>1005</v>
      </c>
      <c r="D3396" s="3" t="s">
        <v>38</v>
      </c>
      <c r="E3396" s="3">
        <v>3</v>
      </c>
      <c r="F3396" s="12">
        <v>18135</v>
      </c>
    </row>
    <row r="3397" spans="1:6" x14ac:dyDescent="0.25">
      <c r="A3397" s="3" t="s">
        <v>62</v>
      </c>
      <c r="B3397" s="3" t="str">
        <f>IFERROR(INDEX(Clients[Client_Name],MATCH(Table2[[#This Row],[Client_Code]],Clients[Client_Code],0)),"")</f>
        <v>VALLE VERDE</v>
      </c>
      <c r="C3397" s="3">
        <v>1005</v>
      </c>
      <c r="D3397" s="3" t="s">
        <v>149</v>
      </c>
      <c r="E3397" s="3">
        <v>3</v>
      </c>
      <c r="F3397" s="12">
        <v>698687</v>
      </c>
    </row>
    <row r="3398" spans="1:6" x14ac:dyDescent="0.25">
      <c r="A3398" s="3" t="s">
        <v>62</v>
      </c>
      <c r="B3398" s="3" t="str">
        <f>IFERROR(INDEX(Clients[Client_Name],MATCH(Table2[[#This Row],[Client_Code]],Clients[Client_Code],0)),"")</f>
        <v>VALLE VERDE</v>
      </c>
      <c r="C3398" s="3">
        <v>1005</v>
      </c>
      <c r="D3398" s="3" t="s">
        <v>37</v>
      </c>
      <c r="E3398" s="3">
        <v>3</v>
      </c>
      <c r="F3398" s="12">
        <v>131541</v>
      </c>
    </row>
    <row r="3399" spans="1:6" x14ac:dyDescent="0.25">
      <c r="A3399" s="3" t="s">
        <v>62</v>
      </c>
      <c r="B3399" s="3" t="str">
        <f>IFERROR(INDEX(Clients[Client_Name],MATCH(Table2[[#This Row],[Client_Code]],Clients[Client_Code],0)),"")</f>
        <v>VALLE VERDE</v>
      </c>
      <c r="C3399" s="3">
        <v>1005</v>
      </c>
      <c r="D3399" s="3" t="s">
        <v>37</v>
      </c>
      <c r="E3399" s="3">
        <v>3</v>
      </c>
      <c r="F3399" s="12">
        <v>74473</v>
      </c>
    </row>
    <row r="3400" spans="1:6" x14ac:dyDescent="0.25">
      <c r="A3400" s="3" t="s">
        <v>62</v>
      </c>
      <c r="B3400" s="3" t="str">
        <f>IFERROR(INDEX(Clients[Client_Name],MATCH(Table2[[#This Row],[Client_Code]],Clients[Client_Code],0)),"")</f>
        <v>VALLE VERDE</v>
      </c>
      <c r="C3400" s="3">
        <v>1005</v>
      </c>
      <c r="D3400" s="3" t="s">
        <v>37</v>
      </c>
      <c r="E3400" s="3">
        <v>3</v>
      </c>
      <c r="F3400" s="12">
        <v>53195</v>
      </c>
    </row>
    <row r="3401" spans="1:6" x14ac:dyDescent="0.25">
      <c r="A3401" s="3" t="s">
        <v>62</v>
      </c>
      <c r="B3401" s="3" t="str">
        <f>IFERROR(INDEX(Clients[Client_Name],MATCH(Table2[[#This Row],[Client_Code]],Clients[Client_Code],0)),"")</f>
        <v>VALLE VERDE</v>
      </c>
      <c r="C3401" s="3">
        <v>1005</v>
      </c>
      <c r="D3401" s="3" t="s">
        <v>148</v>
      </c>
      <c r="E3401" s="3">
        <v>3</v>
      </c>
      <c r="F3401" s="12">
        <v>2549352</v>
      </c>
    </row>
    <row r="3402" spans="1:6" x14ac:dyDescent="0.25">
      <c r="A3402" s="3" t="s">
        <v>62</v>
      </c>
      <c r="B3402" s="3" t="str">
        <f>IFERROR(INDEX(Clients[Client_Name],MATCH(Table2[[#This Row],[Client_Code]],Clients[Client_Code],0)),"")</f>
        <v>VALLE VERDE</v>
      </c>
      <c r="C3402" s="3">
        <v>1005</v>
      </c>
      <c r="D3402" s="3" t="s">
        <v>37</v>
      </c>
      <c r="E3402" s="3">
        <v>3</v>
      </c>
      <c r="F3402" s="12">
        <v>126360</v>
      </c>
    </row>
    <row r="3403" spans="1:6" x14ac:dyDescent="0.25">
      <c r="A3403" s="3" t="s">
        <v>62</v>
      </c>
      <c r="B3403" s="3" t="str">
        <f>IFERROR(INDEX(Clients[Client_Name],MATCH(Table2[[#This Row],[Client_Code]],Clients[Client_Code],0)),"")</f>
        <v>VALLE VERDE</v>
      </c>
      <c r="C3403" s="3">
        <v>1005</v>
      </c>
      <c r="D3403" s="3" t="s">
        <v>148</v>
      </c>
      <c r="E3403" s="3">
        <v>3</v>
      </c>
      <c r="F3403" s="12">
        <v>126360</v>
      </c>
    </row>
    <row r="3404" spans="1:6" x14ac:dyDescent="0.25">
      <c r="A3404" s="3" t="s">
        <v>62</v>
      </c>
      <c r="B3404" s="3" t="str">
        <f>IFERROR(INDEX(Clients[Client_Name],MATCH(Table2[[#This Row],[Client_Code]],Clients[Client_Code],0)),"")</f>
        <v>VALLE VERDE</v>
      </c>
      <c r="C3404" s="3">
        <v>1005</v>
      </c>
      <c r="D3404" s="3" t="s">
        <v>148</v>
      </c>
      <c r="E3404" s="3">
        <v>3</v>
      </c>
      <c r="F3404" s="12">
        <v>126360</v>
      </c>
    </row>
    <row r="3405" spans="1:6" x14ac:dyDescent="0.25">
      <c r="A3405" s="3" t="s">
        <v>62</v>
      </c>
      <c r="B3405" s="3" t="str">
        <f>IFERROR(INDEX(Clients[Client_Name],MATCH(Table2[[#This Row],[Client_Code]],Clients[Client_Code],0)),"")</f>
        <v>VALLE VERDE</v>
      </c>
      <c r="C3405" s="3">
        <v>1005</v>
      </c>
      <c r="D3405" s="3" t="s">
        <v>149</v>
      </c>
      <c r="E3405" s="3">
        <v>5</v>
      </c>
      <c r="F3405" s="12">
        <v>778596</v>
      </c>
    </row>
    <row r="3406" spans="1:6" x14ac:dyDescent="0.25">
      <c r="A3406" s="3" t="s">
        <v>62</v>
      </c>
      <c r="B3406" s="3" t="str">
        <f>IFERROR(INDEX(Clients[Client_Name],MATCH(Table2[[#This Row],[Client_Code]],Clients[Client_Code],0)),"")</f>
        <v>VALLE VERDE</v>
      </c>
      <c r="C3406" s="3">
        <v>1005</v>
      </c>
      <c r="D3406" s="3" t="s">
        <v>37</v>
      </c>
      <c r="E3406" s="3">
        <v>5</v>
      </c>
      <c r="F3406" s="12">
        <v>144000</v>
      </c>
    </row>
    <row r="3407" spans="1:6" x14ac:dyDescent="0.25">
      <c r="A3407" s="3" t="s">
        <v>62</v>
      </c>
      <c r="B3407" s="3" t="str">
        <f>IFERROR(INDEX(Clients[Client_Name],MATCH(Table2[[#This Row],[Client_Code]],Clients[Client_Code],0)),"")</f>
        <v>VALLE VERDE</v>
      </c>
      <c r="C3407" s="3">
        <v>1005</v>
      </c>
      <c r="D3407" s="3" t="s">
        <v>37</v>
      </c>
      <c r="E3407" s="3">
        <v>5</v>
      </c>
      <c r="F3407" s="12">
        <v>25148</v>
      </c>
    </row>
    <row r="3408" spans="1:6" x14ac:dyDescent="0.25">
      <c r="A3408" s="3" t="s">
        <v>62</v>
      </c>
      <c r="B3408" s="3" t="str">
        <f>IFERROR(INDEX(Clients[Client_Name],MATCH(Table2[[#This Row],[Client_Code]],Clients[Client_Code],0)),"")</f>
        <v>VALLE VERDE</v>
      </c>
      <c r="C3408" s="3">
        <v>1005</v>
      </c>
      <c r="D3408" s="3" t="s">
        <v>38</v>
      </c>
      <c r="E3408" s="3">
        <v>5</v>
      </c>
      <c r="F3408" s="12">
        <v>60000</v>
      </c>
    </row>
    <row r="3409" spans="1:6" x14ac:dyDescent="0.25">
      <c r="A3409" s="3" t="s">
        <v>62</v>
      </c>
      <c r="B3409" s="3" t="str">
        <f>IFERROR(INDEX(Clients[Client_Name],MATCH(Table2[[#This Row],[Client_Code]],Clients[Client_Code],0)),"")</f>
        <v>VALLE VERDE</v>
      </c>
      <c r="C3409" s="3">
        <v>1005</v>
      </c>
      <c r="D3409" s="3" t="s">
        <v>37</v>
      </c>
      <c r="E3409" s="3">
        <v>5</v>
      </c>
      <c r="F3409" s="12">
        <v>5068</v>
      </c>
    </row>
    <row r="3410" spans="1:6" x14ac:dyDescent="0.25">
      <c r="A3410" s="3" t="s">
        <v>62</v>
      </c>
      <c r="B3410" s="3" t="str">
        <f>IFERROR(INDEX(Clients[Client_Name],MATCH(Table2[[#This Row],[Client_Code]],Clients[Client_Code],0)),"")</f>
        <v>VALLE VERDE</v>
      </c>
      <c r="C3410" s="3">
        <v>1005</v>
      </c>
      <c r="D3410" s="3" t="s">
        <v>148</v>
      </c>
      <c r="E3410" s="3">
        <v>5</v>
      </c>
      <c r="F3410" s="12">
        <v>126360</v>
      </c>
    </row>
    <row r="3411" spans="1:6" x14ac:dyDescent="0.25">
      <c r="A3411" s="3" t="s">
        <v>62</v>
      </c>
      <c r="B3411" s="3" t="str">
        <f>IFERROR(INDEX(Clients[Client_Name],MATCH(Table2[[#This Row],[Client_Code]],Clients[Client_Code],0)),"")</f>
        <v>VALLE VERDE</v>
      </c>
      <c r="C3411" s="3">
        <v>1005</v>
      </c>
      <c r="D3411" s="3" t="s">
        <v>148</v>
      </c>
      <c r="E3411" s="3">
        <v>5</v>
      </c>
      <c r="F3411" s="12">
        <v>126360</v>
      </c>
    </row>
    <row r="3412" spans="1:6" x14ac:dyDescent="0.25">
      <c r="A3412" s="3" t="s">
        <v>62</v>
      </c>
      <c r="B3412" s="3" t="str">
        <f>IFERROR(INDEX(Clients[Client_Name],MATCH(Table2[[#This Row],[Client_Code]],Clients[Client_Code],0)),"")</f>
        <v>VALLE VERDE</v>
      </c>
      <c r="C3412" s="3">
        <v>1005</v>
      </c>
      <c r="D3412" s="3" t="s">
        <v>37</v>
      </c>
      <c r="E3412" s="3">
        <v>5</v>
      </c>
      <c r="F3412" s="12">
        <v>126360</v>
      </c>
    </row>
    <row r="3413" spans="1:6" x14ac:dyDescent="0.25">
      <c r="A3413" s="3" t="s">
        <v>62</v>
      </c>
      <c r="B3413" s="3" t="str">
        <f>IFERROR(INDEX(Clients[Client_Name],MATCH(Table2[[#This Row],[Client_Code]],Clients[Client_Code],0)),"")</f>
        <v>VALLE VERDE</v>
      </c>
      <c r="C3413" s="3">
        <v>1005</v>
      </c>
      <c r="D3413" s="3" t="s">
        <v>37</v>
      </c>
      <c r="E3413" s="3">
        <v>5</v>
      </c>
      <c r="F3413" s="12">
        <v>53195</v>
      </c>
    </row>
    <row r="3414" spans="1:6" x14ac:dyDescent="0.25">
      <c r="A3414" s="3" t="s">
        <v>62</v>
      </c>
      <c r="B3414" s="3" t="str">
        <f>IFERROR(INDEX(Clients[Client_Name],MATCH(Table2[[#This Row],[Client_Code]],Clients[Client_Code],0)),"")</f>
        <v>VALLE VERDE</v>
      </c>
      <c r="C3414" s="3">
        <v>1005</v>
      </c>
      <c r="D3414" s="3" t="s">
        <v>38</v>
      </c>
      <c r="E3414" s="3">
        <v>5</v>
      </c>
      <c r="F3414" s="12">
        <v>36270</v>
      </c>
    </row>
    <row r="3415" spans="1:6" x14ac:dyDescent="0.25">
      <c r="A3415" s="3" t="s">
        <v>62</v>
      </c>
      <c r="B3415" s="3" t="str">
        <f>IFERROR(INDEX(Clients[Client_Name],MATCH(Table2[[#This Row],[Client_Code]],Clients[Client_Code],0)),"")</f>
        <v>TAK S.A.</v>
      </c>
      <c r="C3415" s="3">
        <v>1051</v>
      </c>
      <c r="D3415" s="3" t="s">
        <v>149</v>
      </c>
      <c r="E3415" s="3">
        <v>2</v>
      </c>
      <c r="F3415" s="12">
        <v>5872811</v>
      </c>
    </row>
    <row r="3416" spans="1:6" x14ac:dyDescent="0.25">
      <c r="A3416" s="3" t="s">
        <v>62</v>
      </c>
      <c r="B3416" s="3" t="str">
        <f>IFERROR(INDEX(Clients[Client_Name],MATCH(Table2[[#This Row],[Client_Code]],Clients[Client_Code],0)),"")</f>
        <v>VALLE VERDE</v>
      </c>
      <c r="C3416" s="3">
        <v>1005</v>
      </c>
      <c r="D3416" s="3" t="s">
        <v>38</v>
      </c>
      <c r="E3416" s="3">
        <v>5</v>
      </c>
      <c r="F3416" s="12">
        <v>87047</v>
      </c>
    </row>
    <row r="3417" spans="1:6" x14ac:dyDescent="0.25">
      <c r="A3417" s="3" t="s">
        <v>62</v>
      </c>
      <c r="B3417" s="3" t="str">
        <f>IFERROR(INDEX(Clients[Client_Name],MATCH(Table2[[#This Row],[Client_Code]],Clients[Client_Code],0)),"")</f>
        <v>VALLE VERDE</v>
      </c>
      <c r="C3417" s="3">
        <v>1005</v>
      </c>
      <c r="D3417" s="3" t="s">
        <v>148</v>
      </c>
      <c r="E3417" s="3">
        <v>5</v>
      </c>
      <c r="F3417" s="12">
        <v>2682500</v>
      </c>
    </row>
    <row r="3418" spans="1:6" x14ac:dyDescent="0.25">
      <c r="A3418" s="3" t="s">
        <v>62</v>
      </c>
      <c r="B3418" s="3" t="str">
        <f>IFERROR(INDEX(Clients[Client_Name],MATCH(Table2[[#This Row],[Client_Code]],Clients[Client_Code],0)),"")</f>
        <v>VALLE VERDE</v>
      </c>
      <c r="C3418" s="3">
        <v>1005</v>
      </c>
      <c r="D3418" s="3" t="s">
        <v>149</v>
      </c>
      <c r="E3418" s="3">
        <v>6</v>
      </c>
      <c r="F3418" s="12"/>
    </row>
    <row r="3419" spans="1:6" x14ac:dyDescent="0.25">
      <c r="A3419" s="3" t="s">
        <v>62</v>
      </c>
      <c r="B3419" s="3" t="str">
        <f>IFERROR(INDEX(Clients[Client_Name],MATCH(Table2[[#This Row],[Client_Code]],Clients[Client_Code],0)),"")</f>
        <v>VALLE VERDE</v>
      </c>
      <c r="C3419" s="3">
        <v>1005</v>
      </c>
      <c r="D3419" s="3" t="s">
        <v>37</v>
      </c>
      <c r="E3419" s="3">
        <v>6</v>
      </c>
      <c r="F3419" s="12"/>
    </row>
    <row r="3420" spans="1:6" x14ac:dyDescent="0.25">
      <c r="A3420" s="3" t="s">
        <v>62</v>
      </c>
      <c r="B3420" s="3" t="str">
        <f>IFERROR(INDEX(Clients[Client_Name],MATCH(Table2[[#This Row],[Client_Code]],Clients[Client_Code],0)),"")</f>
        <v>VALLE VERDE</v>
      </c>
      <c r="C3420" s="3">
        <v>1005</v>
      </c>
      <c r="D3420" s="3" t="s">
        <v>37</v>
      </c>
      <c r="E3420" s="3">
        <v>6</v>
      </c>
      <c r="F3420" s="12"/>
    </row>
    <row r="3421" spans="1:6" x14ac:dyDescent="0.25">
      <c r="A3421" s="3" t="s">
        <v>62</v>
      </c>
      <c r="B3421" s="3" t="str">
        <f>IFERROR(INDEX(Clients[Client_Name],MATCH(Table2[[#This Row],[Client_Code]],Clients[Client_Code],0)),"")</f>
        <v>VALLE VERDE</v>
      </c>
      <c r="C3421" s="3">
        <v>1005</v>
      </c>
      <c r="D3421" s="3" t="s">
        <v>38</v>
      </c>
      <c r="E3421" s="3">
        <v>6</v>
      </c>
      <c r="F3421" s="12"/>
    </row>
    <row r="3422" spans="1:6" x14ac:dyDescent="0.25">
      <c r="A3422" s="3" t="s">
        <v>62</v>
      </c>
      <c r="B3422" s="3" t="str">
        <f>IFERROR(INDEX(Clients[Client_Name],MATCH(Table2[[#This Row],[Client_Code]],Clients[Client_Code],0)),"")</f>
        <v>VALLE VERDE</v>
      </c>
      <c r="C3422" s="3">
        <v>1005</v>
      </c>
      <c r="D3422" s="3" t="s">
        <v>37</v>
      </c>
      <c r="E3422" s="3">
        <v>6</v>
      </c>
      <c r="F3422" s="12"/>
    </row>
    <row r="3423" spans="1:6" x14ac:dyDescent="0.25">
      <c r="A3423" s="3" t="s">
        <v>62</v>
      </c>
      <c r="B3423" s="3" t="str">
        <f>IFERROR(INDEX(Clients[Client_Name],MATCH(Table2[[#This Row],[Client_Code]],Clients[Client_Code],0)),"")</f>
        <v>VALLE VERDE</v>
      </c>
      <c r="C3423" s="3">
        <v>1005</v>
      </c>
      <c r="D3423" s="3" t="s">
        <v>148</v>
      </c>
      <c r="E3423" s="3">
        <v>6</v>
      </c>
      <c r="F3423" s="12"/>
    </row>
    <row r="3424" spans="1:6" x14ac:dyDescent="0.25">
      <c r="A3424" s="3" t="s">
        <v>62</v>
      </c>
      <c r="B3424" s="3" t="str">
        <f>IFERROR(INDEX(Clients[Client_Name],MATCH(Table2[[#This Row],[Client_Code]],Clients[Client_Code],0)),"")</f>
        <v>VALLE VERDE</v>
      </c>
      <c r="C3424" s="3">
        <v>1005</v>
      </c>
      <c r="D3424" s="3" t="s">
        <v>148</v>
      </c>
      <c r="E3424" s="3">
        <v>6</v>
      </c>
      <c r="F3424" s="12"/>
    </row>
    <row r="3425" spans="1:6" x14ac:dyDescent="0.25">
      <c r="A3425" s="3" t="s">
        <v>62</v>
      </c>
      <c r="B3425" s="3" t="str">
        <f>IFERROR(INDEX(Clients[Client_Name],MATCH(Table2[[#This Row],[Client_Code]],Clients[Client_Code],0)),"")</f>
        <v>VALLE VERDE</v>
      </c>
      <c r="C3425" s="3">
        <v>1005</v>
      </c>
      <c r="D3425" s="3" t="s">
        <v>37</v>
      </c>
      <c r="E3425" s="3">
        <v>6</v>
      </c>
      <c r="F3425" s="12"/>
    </row>
    <row r="3426" spans="1:6" x14ac:dyDescent="0.25">
      <c r="A3426" s="3" t="s">
        <v>62</v>
      </c>
      <c r="B3426" s="3" t="str">
        <f>IFERROR(INDEX(Clients[Client_Name],MATCH(Table2[[#This Row],[Client_Code]],Clients[Client_Code],0)),"")</f>
        <v>VALLE VERDE</v>
      </c>
      <c r="C3426" s="3">
        <v>1005</v>
      </c>
      <c r="D3426" s="3" t="s">
        <v>37</v>
      </c>
      <c r="E3426" s="3">
        <v>6</v>
      </c>
      <c r="F3426" s="12"/>
    </row>
    <row r="3427" spans="1:6" x14ac:dyDescent="0.25">
      <c r="A3427" s="3" t="s">
        <v>62</v>
      </c>
      <c r="B3427" s="3" t="str">
        <f>IFERROR(INDEX(Clients[Client_Name],MATCH(Table2[[#This Row],[Client_Code]],Clients[Client_Code],0)),"")</f>
        <v>VALLE VERDE</v>
      </c>
      <c r="C3427" s="3">
        <v>1005</v>
      </c>
      <c r="D3427" s="3" t="s">
        <v>38</v>
      </c>
      <c r="E3427" s="3">
        <v>6</v>
      </c>
      <c r="F3427" s="12"/>
    </row>
    <row r="3428" spans="1:6" x14ac:dyDescent="0.25">
      <c r="A3428" s="3" t="s">
        <v>62</v>
      </c>
      <c r="B3428" s="3" t="str">
        <f>IFERROR(INDEX(Clients[Client_Name],MATCH(Table2[[#This Row],[Client_Code]],Clients[Client_Code],0)),"")</f>
        <v>VALLE VERDE</v>
      </c>
      <c r="C3428" s="3">
        <v>1005</v>
      </c>
      <c r="D3428" s="3" t="s">
        <v>38</v>
      </c>
      <c r="E3428" s="3">
        <v>6</v>
      </c>
      <c r="F3428" s="12"/>
    </row>
    <row r="3429" spans="1:6" x14ac:dyDescent="0.25">
      <c r="A3429" s="3" t="s">
        <v>62</v>
      </c>
      <c r="B3429" s="3" t="str">
        <f>IFERROR(INDEX(Clients[Client_Name],MATCH(Table2[[#This Row],[Client_Code]],Clients[Client_Code],0)),"")</f>
        <v>COMERCIALIZADORA LA FAVORITA LTDA.</v>
      </c>
      <c r="C3429" s="3">
        <v>1029</v>
      </c>
      <c r="D3429" s="3" t="s">
        <v>37</v>
      </c>
      <c r="E3429" s="3">
        <v>2</v>
      </c>
      <c r="F3429" s="12">
        <v>226680</v>
      </c>
    </row>
    <row r="3430" spans="1:6" x14ac:dyDescent="0.25">
      <c r="A3430" s="3" t="s">
        <v>62</v>
      </c>
      <c r="B3430" s="3" t="str">
        <f>IFERROR(INDEX(Clients[Client_Name],MATCH(Table2[[#This Row],[Client_Code]],Clients[Client_Code],0)),"")</f>
        <v>VALLE VERDE</v>
      </c>
      <c r="C3430" s="3">
        <v>1005</v>
      </c>
      <c r="D3430" s="3" t="s">
        <v>148</v>
      </c>
      <c r="E3430" s="3">
        <v>6</v>
      </c>
      <c r="F3430" s="12"/>
    </row>
    <row r="3431" spans="1:6" x14ac:dyDescent="0.25">
      <c r="A3431" s="3" t="s">
        <v>62</v>
      </c>
      <c r="B3431" s="3" t="str">
        <f>IFERROR(INDEX(Clients[Client_Name],MATCH(Table2[[#This Row],[Client_Code]],Clients[Client_Code],0)),"")</f>
        <v>VALLE VERDE</v>
      </c>
      <c r="C3431" s="3">
        <v>1005</v>
      </c>
      <c r="D3431" s="3" t="s">
        <v>149</v>
      </c>
      <c r="E3431" s="3">
        <v>7</v>
      </c>
      <c r="F3431" s="12"/>
    </row>
    <row r="3432" spans="1:6" x14ac:dyDescent="0.25">
      <c r="A3432" s="3" t="s">
        <v>62</v>
      </c>
      <c r="B3432" s="3" t="str">
        <f>IFERROR(INDEX(Clients[Client_Name],MATCH(Table2[[#This Row],[Client_Code]],Clients[Client_Code],0)),"")</f>
        <v>VALLE VERDE</v>
      </c>
      <c r="C3432" s="3">
        <v>1005</v>
      </c>
      <c r="D3432" s="3" t="s">
        <v>37</v>
      </c>
      <c r="E3432" s="3">
        <v>7</v>
      </c>
      <c r="F3432" s="12"/>
    </row>
    <row r="3433" spans="1:6" x14ac:dyDescent="0.25">
      <c r="A3433" s="3" t="s">
        <v>62</v>
      </c>
      <c r="B3433" s="3" t="str">
        <f>IFERROR(INDEX(Clients[Client_Name],MATCH(Table2[[#This Row],[Client_Code]],Clients[Client_Code],0)),"")</f>
        <v>VALLE VERDE</v>
      </c>
      <c r="C3433" s="3">
        <v>1005</v>
      </c>
      <c r="D3433" s="3" t="s">
        <v>37</v>
      </c>
      <c r="E3433" s="3">
        <v>7</v>
      </c>
      <c r="F3433" s="12"/>
    </row>
    <row r="3434" spans="1:6" x14ac:dyDescent="0.25">
      <c r="A3434" s="3" t="s">
        <v>62</v>
      </c>
      <c r="B3434" s="3" t="str">
        <f>IFERROR(INDEX(Clients[Client_Name],MATCH(Table2[[#This Row],[Client_Code]],Clients[Client_Code],0)),"")</f>
        <v>VALLE VERDE</v>
      </c>
      <c r="C3434" s="3">
        <v>1005</v>
      </c>
      <c r="D3434" s="3" t="s">
        <v>38</v>
      </c>
      <c r="E3434" s="3">
        <v>7</v>
      </c>
      <c r="F3434" s="12"/>
    </row>
    <row r="3435" spans="1:6" x14ac:dyDescent="0.25">
      <c r="A3435" s="3" t="s">
        <v>62</v>
      </c>
      <c r="B3435" s="3" t="str">
        <f>IFERROR(INDEX(Clients[Client_Name],MATCH(Table2[[#This Row],[Client_Code]],Clients[Client_Code],0)),"")</f>
        <v>VALLE VERDE</v>
      </c>
      <c r="C3435" s="3">
        <v>1005</v>
      </c>
      <c r="D3435" s="3" t="s">
        <v>37</v>
      </c>
      <c r="E3435" s="3">
        <v>7</v>
      </c>
      <c r="F3435" s="12"/>
    </row>
    <row r="3436" spans="1:6" x14ac:dyDescent="0.25">
      <c r="A3436" s="3" t="s">
        <v>62</v>
      </c>
      <c r="B3436" s="3" t="str">
        <f>IFERROR(INDEX(Clients[Client_Name],MATCH(Table2[[#This Row],[Client_Code]],Clients[Client_Code],0)),"")</f>
        <v>VALLE VERDE</v>
      </c>
      <c r="C3436" s="3">
        <v>1005</v>
      </c>
      <c r="D3436" s="3" t="s">
        <v>148</v>
      </c>
      <c r="E3436" s="3">
        <v>7</v>
      </c>
      <c r="F3436" s="12"/>
    </row>
    <row r="3437" spans="1:6" x14ac:dyDescent="0.25">
      <c r="A3437" s="3" t="s">
        <v>62</v>
      </c>
      <c r="B3437" s="3" t="str">
        <f>IFERROR(INDEX(Clients[Client_Name],MATCH(Table2[[#This Row],[Client_Code]],Clients[Client_Code],0)),"")</f>
        <v>VALLE VERDE</v>
      </c>
      <c r="C3437" s="3">
        <v>1005</v>
      </c>
      <c r="D3437" s="3" t="s">
        <v>148</v>
      </c>
      <c r="E3437" s="3">
        <v>7</v>
      </c>
      <c r="F3437" s="12"/>
    </row>
    <row r="3438" spans="1:6" x14ac:dyDescent="0.25">
      <c r="A3438" s="3" t="s">
        <v>62</v>
      </c>
      <c r="B3438" s="3" t="str">
        <f>IFERROR(INDEX(Clients[Client_Name],MATCH(Table2[[#This Row],[Client_Code]],Clients[Client_Code],0)),"")</f>
        <v>VALLE VERDE</v>
      </c>
      <c r="C3438" s="3">
        <v>1005</v>
      </c>
      <c r="D3438" s="3" t="s">
        <v>37</v>
      </c>
      <c r="E3438" s="3">
        <v>7</v>
      </c>
      <c r="F3438" s="12"/>
    </row>
    <row r="3439" spans="1:6" x14ac:dyDescent="0.25">
      <c r="A3439" s="3" t="s">
        <v>62</v>
      </c>
      <c r="B3439" s="3" t="str">
        <f>IFERROR(INDEX(Clients[Client_Name],MATCH(Table2[[#This Row],[Client_Code]],Clients[Client_Code],0)),"")</f>
        <v>VALLE VERDE</v>
      </c>
      <c r="C3439" s="3">
        <v>1005</v>
      </c>
      <c r="D3439" s="3" t="s">
        <v>37</v>
      </c>
      <c r="E3439" s="3">
        <v>7</v>
      </c>
      <c r="F3439" s="12"/>
    </row>
    <row r="3440" spans="1:6" x14ac:dyDescent="0.25">
      <c r="A3440" s="3" t="s">
        <v>62</v>
      </c>
      <c r="B3440" s="3" t="str">
        <f>IFERROR(INDEX(Clients[Client_Name],MATCH(Table2[[#This Row],[Client_Code]],Clients[Client_Code],0)),"")</f>
        <v>VALLE VERDE</v>
      </c>
      <c r="C3440" s="3">
        <v>1005</v>
      </c>
      <c r="D3440" s="3" t="s">
        <v>38</v>
      </c>
      <c r="E3440" s="3">
        <v>7</v>
      </c>
      <c r="F3440" s="12"/>
    </row>
    <row r="3441" spans="1:6" x14ac:dyDescent="0.25">
      <c r="A3441" s="3" t="s">
        <v>62</v>
      </c>
      <c r="B3441" s="3" t="str">
        <f>IFERROR(INDEX(Clients[Client_Name],MATCH(Table2[[#This Row],[Client_Code]],Clients[Client_Code],0)),"")</f>
        <v>VALLE VERDE</v>
      </c>
      <c r="C3441" s="3">
        <v>1005</v>
      </c>
      <c r="D3441" s="3" t="s">
        <v>38</v>
      </c>
      <c r="E3441" s="3">
        <v>7</v>
      </c>
      <c r="F3441" s="12"/>
    </row>
    <row r="3442" spans="1:6" x14ac:dyDescent="0.25">
      <c r="A3442" s="3" t="s">
        <v>62</v>
      </c>
      <c r="B3442" s="3" t="str">
        <f>IFERROR(INDEX(Clients[Client_Name],MATCH(Table2[[#This Row],[Client_Code]],Clients[Client_Code],0)),"")</f>
        <v>VALLE VERDE</v>
      </c>
      <c r="C3442" s="3">
        <v>1005</v>
      </c>
      <c r="D3442" s="3" t="s">
        <v>148</v>
      </c>
      <c r="E3442" s="3">
        <v>7</v>
      </c>
      <c r="F3442" s="12"/>
    </row>
    <row r="3443" spans="1:6" x14ac:dyDescent="0.25">
      <c r="A3443" s="3" t="s">
        <v>62</v>
      </c>
      <c r="B3443" s="3" t="str">
        <f>IFERROR(INDEX(Clients[Client_Name],MATCH(Table2[[#This Row],[Client_Code]],Clients[Client_Code],0)),"")</f>
        <v>VALLE VERDE</v>
      </c>
      <c r="C3443" s="3">
        <v>1005</v>
      </c>
      <c r="D3443" s="3" t="s">
        <v>148</v>
      </c>
      <c r="E3443" s="3">
        <v>8</v>
      </c>
      <c r="F3443" s="12"/>
    </row>
    <row r="3444" spans="1:6" x14ac:dyDescent="0.25">
      <c r="A3444" s="3" t="s">
        <v>62</v>
      </c>
      <c r="B3444" s="3" t="str">
        <f>IFERROR(INDEX(Clients[Client_Name],MATCH(Table2[[#This Row],[Client_Code]],Clients[Client_Code],0)),"")</f>
        <v>VALLE VERDE</v>
      </c>
      <c r="C3444" s="3">
        <v>1005</v>
      </c>
      <c r="D3444" s="3" t="s">
        <v>148</v>
      </c>
      <c r="E3444" s="3">
        <v>8</v>
      </c>
      <c r="F3444" s="12"/>
    </row>
    <row r="3445" spans="1:6" x14ac:dyDescent="0.25">
      <c r="A3445" s="3" t="s">
        <v>62</v>
      </c>
      <c r="B3445" s="3" t="str">
        <f>IFERROR(INDEX(Clients[Client_Name],MATCH(Table2[[#This Row],[Client_Code]],Clients[Client_Code],0)),"")</f>
        <v>VALLE VERDE</v>
      </c>
      <c r="C3445" s="3">
        <v>1005</v>
      </c>
      <c r="D3445" s="3" t="s">
        <v>148</v>
      </c>
      <c r="E3445" s="3">
        <v>8</v>
      </c>
      <c r="F3445" s="12"/>
    </row>
    <row r="3446" spans="1:6" x14ac:dyDescent="0.25">
      <c r="A3446" s="3" t="s">
        <v>62</v>
      </c>
      <c r="B3446" s="3" t="str">
        <f>IFERROR(INDEX(Clients[Client_Name],MATCH(Table2[[#This Row],[Client_Code]],Clients[Client_Code],0)),"")</f>
        <v>VALLE VERDE</v>
      </c>
      <c r="C3446" s="3">
        <v>1005</v>
      </c>
      <c r="D3446" s="3" t="s">
        <v>37</v>
      </c>
      <c r="E3446" s="3">
        <v>8</v>
      </c>
      <c r="F3446" s="12"/>
    </row>
    <row r="3447" spans="1:6" x14ac:dyDescent="0.25">
      <c r="A3447" s="3" t="s">
        <v>62</v>
      </c>
      <c r="B3447" s="3" t="str">
        <f>IFERROR(INDEX(Clients[Client_Name],MATCH(Table2[[#This Row],[Client_Code]],Clients[Client_Code],0)),"")</f>
        <v>TAK S.A.</v>
      </c>
      <c r="C3447" s="3">
        <v>1051</v>
      </c>
      <c r="D3447" s="3" t="s">
        <v>37</v>
      </c>
      <c r="E3447" s="3">
        <v>2</v>
      </c>
      <c r="F3447" s="12">
        <v>656358</v>
      </c>
    </row>
    <row r="3448" spans="1:6" x14ac:dyDescent="0.25">
      <c r="A3448" s="3" t="s">
        <v>62</v>
      </c>
      <c r="B3448" s="3" t="str">
        <f>IFERROR(INDEX(Clients[Client_Name],MATCH(Table2[[#This Row],[Client_Code]],Clients[Client_Code],0)),"")</f>
        <v>Otro</v>
      </c>
      <c r="C3448" s="3">
        <v>1071</v>
      </c>
      <c r="D3448" s="3" t="s">
        <v>37</v>
      </c>
      <c r="E3448" s="3">
        <v>2</v>
      </c>
      <c r="F3448" s="12">
        <v>336592</v>
      </c>
    </row>
    <row r="3449" spans="1:6" x14ac:dyDescent="0.25">
      <c r="A3449" s="3" t="s">
        <v>62</v>
      </c>
      <c r="B3449" s="3" t="str">
        <f>IFERROR(INDEX(Clients[Client_Name],MATCH(Table2[[#This Row],[Client_Code]],Clients[Client_Code],0)),"")</f>
        <v>VALLE VERDE</v>
      </c>
      <c r="C3449" s="3">
        <v>1005</v>
      </c>
      <c r="D3449" s="3" t="s">
        <v>37</v>
      </c>
      <c r="E3449" s="3">
        <v>8</v>
      </c>
      <c r="F3449" s="12"/>
    </row>
    <row r="3450" spans="1:6" x14ac:dyDescent="0.25">
      <c r="A3450" s="3" t="s">
        <v>62</v>
      </c>
      <c r="B3450" s="3" t="str">
        <f>IFERROR(INDEX(Clients[Client_Name],MATCH(Table2[[#This Row],[Client_Code]],Clients[Client_Code],0)),"")</f>
        <v>VALLE VERDE</v>
      </c>
      <c r="C3450" s="3">
        <v>1005</v>
      </c>
      <c r="D3450" s="3" t="s">
        <v>37</v>
      </c>
      <c r="E3450" s="3">
        <v>8</v>
      </c>
      <c r="F3450" s="12"/>
    </row>
    <row r="3451" spans="1:6" x14ac:dyDescent="0.25">
      <c r="A3451" s="3" t="s">
        <v>62</v>
      </c>
      <c r="B3451" s="3" t="str">
        <f>IFERROR(INDEX(Clients[Client_Name],MATCH(Table2[[#This Row],[Client_Code]],Clients[Client_Code],0)),"")</f>
        <v>VALLE VERDE</v>
      </c>
      <c r="C3451" s="3">
        <v>1005</v>
      </c>
      <c r="D3451" s="3" t="s">
        <v>37</v>
      </c>
      <c r="E3451" s="3">
        <v>8</v>
      </c>
      <c r="F3451" s="12"/>
    </row>
    <row r="3452" spans="1:6" x14ac:dyDescent="0.25">
      <c r="A3452" s="3" t="s">
        <v>62</v>
      </c>
      <c r="B3452" s="3" t="str">
        <f>IFERROR(INDEX(Clients[Client_Name],MATCH(Table2[[#This Row],[Client_Code]],Clients[Client_Code],0)),"")</f>
        <v>VALLE VERDE</v>
      </c>
      <c r="C3452" s="3">
        <v>1005</v>
      </c>
      <c r="D3452" s="3" t="s">
        <v>37</v>
      </c>
      <c r="E3452" s="3">
        <v>8</v>
      </c>
      <c r="F3452" s="12"/>
    </row>
    <row r="3453" spans="1:6" x14ac:dyDescent="0.25">
      <c r="A3453" s="3" t="s">
        <v>62</v>
      </c>
      <c r="B3453" s="3" t="str">
        <f>IFERROR(INDEX(Clients[Client_Name],MATCH(Table2[[#This Row],[Client_Code]],Clients[Client_Code],0)),"")</f>
        <v>VALLE VERDE</v>
      </c>
      <c r="C3453" s="3">
        <v>1005</v>
      </c>
      <c r="D3453" s="3" t="s">
        <v>38</v>
      </c>
      <c r="E3453" s="3">
        <v>8</v>
      </c>
      <c r="F3453" s="12"/>
    </row>
    <row r="3454" spans="1:6" x14ac:dyDescent="0.25">
      <c r="A3454" s="3" t="s">
        <v>62</v>
      </c>
      <c r="B3454" s="3" t="str">
        <f>IFERROR(INDEX(Clients[Client_Name],MATCH(Table2[[#This Row],[Client_Code]],Clients[Client_Code],0)),"")</f>
        <v>VALLE VERDE</v>
      </c>
      <c r="C3454" s="3">
        <v>1005</v>
      </c>
      <c r="D3454" s="3" t="s">
        <v>38</v>
      </c>
      <c r="E3454" s="3">
        <v>8</v>
      </c>
      <c r="F3454" s="12"/>
    </row>
    <row r="3455" spans="1:6" x14ac:dyDescent="0.25">
      <c r="A3455" s="3" t="s">
        <v>62</v>
      </c>
      <c r="B3455" s="3" t="str">
        <f>IFERROR(INDEX(Clients[Client_Name],MATCH(Table2[[#This Row],[Client_Code]],Clients[Client_Code],0)),"")</f>
        <v>VALLE VERDE</v>
      </c>
      <c r="C3455" s="3">
        <v>1005</v>
      </c>
      <c r="D3455" s="3" t="s">
        <v>38</v>
      </c>
      <c r="E3455" s="3">
        <v>8</v>
      </c>
      <c r="F3455" s="12"/>
    </row>
    <row r="3456" spans="1:6" x14ac:dyDescent="0.25">
      <c r="A3456" s="3" t="s">
        <v>62</v>
      </c>
      <c r="B3456" s="3" t="str">
        <f>IFERROR(INDEX(Clients[Client_Name],MATCH(Table2[[#This Row],[Client_Code]],Clients[Client_Code],0)),"")</f>
        <v>VALLE VERDE</v>
      </c>
      <c r="C3456" s="3">
        <v>1005</v>
      </c>
      <c r="D3456" s="3" t="s">
        <v>149</v>
      </c>
      <c r="E3456" s="3">
        <v>8</v>
      </c>
      <c r="F3456" s="12"/>
    </row>
    <row r="3457" spans="1:6" x14ac:dyDescent="0.25">
      <c r="A3457" s="3" t="s">
        <v>62</v>
      </c>
      <c r="B3457" s="3" t="str">
        <f>IFERROR(INDEX(Clients[Client_Name],MATCH(Table2[[#This Row],[Client_Code]],Clients[Client_Code],0)),"")</f>
        <v>VALLE VERDE</v>
      </c>
      <c r="C3457" s="3">
        <v>1005</v>
      </c>
      <c r="D3457" s="3" t="s">
        <v>148</v>
      </c>
      <c r="E3457" s="3">
        <v>9</v>
      </c>
      <c r="F3457" s="12"/>
    </row>
    <row r="3458" spans="1:6" x14ac:dyDescent="0.25">
      <c r="A3458" s="3" t="s">
        <v>62</v>
      </c>
      <c r="B3458" s="3" t="str">
        <f>IFERROR(INDEX(Clients[Client_Name],MATCH(Table2[[#This Row],[Client_Code]],Clients[Client_Code],0)),"")</f>
        <v>VALLE VERDE</v>
      </c>
      <c r="C3458" s="3">
        <v>1005</v>
      </c>
      <c r="D3458" s="3" t="s">
        <v>148</v>
      </c>
      <c r="E3458" s="3">
        <v>9</v>
      </c>
      <c r="F3458" s="12"/>
    </row>
    <row r="3459" spans="1:6" x14ac:dyDescent="0.25">
      <c r="A3459" s="3" t="s">
        <v>62</v>
      </c>
      <c r="B3459" s="3" t="str">
        <f>IFERROR(INDEX(Clients[Client_Name],MATCH(Table2[[#This Row],[Client_Code]],Clients[Client_Code],0)),"")</f>
        <v>VALLE VERDE</v>
      </c>
      <c r="C3459" s="3">
        <v>1005</v>
      </c>
      <c r="D3459" s="3" t="s">
        <v>148</v>
      </c>
      <c r="E3459" s="3">
        <v>9</v>
      </c>
      <c r="F3459" s="12"/>
    </row>
    <row r="3460" spans="1:6" x14ac:dyDescent="0.25">
      <c r="A3460" s="3" t="s">
        <v>62</v>
      </c>
      <c r="B3460" s="3" t="str">
        <f>IFERROR(INDEX(Clients[Client_Name],MATCH(Table2[[#This Row],[Client_Code]],Clients[Client_Code],0)),"")</f>
        <v>VALLE VERDE</v>
      </c>
      <c r="C3460" s="3">
        <v>1005</v>
      </c>
      <c r="D3460" s="3" t="s">
        <v>37</v>
      </c>
      <c r="E3460" s="3">
        <v>9</v>
      </c>
      <c r="F3460" s="12"/>
    </row>
    <row r="3461" spans="1:6" x14ac:dyDescent="0.25">
      <c r="A3461" s="3" t="s">
        <v>62</v>
      </c>
      <c r="B3461" s="3" t="str">
        <f>IFERROR(INDEX(Clients[Client_Name],MATCH(Table2[[#This Row],[Client_Code]],Clients[Client_Code],0)),"")</f>
        <v>COMERCIALIZADORA LA FAVORITA LTDA.</v>
      </c>
      <c r="C3461" s="3">
        <v>1029</v>
      </c>
      <c r="D3461" s="3" t="s">
        <v>37</v>
      </c>
      <c r="E3461" s="3">
        <v>2</v>
      </c>
      <c r="F3461" s="12">
        <v>4683</v>
      </c>
    </row>
    <row r="3462" spans="1:6" x14ac:dyDescent="0.25">
      <c r="A3462" s="3" t="s">
        <v>62</v>
      </c>
      <c r="B3462" s="3" t="str">
        <f>IFERROR(INDEX(Clients[Client_Name],MATCH(Table2[[#This Row],[Client_Code]],Clients[Client_Code],0)),"")</f>
        <v>VALLE VERDE</v>
      </c>
      <c r="C3462" s="3">
        <v>1005</v>
      </c>
      <c r="D3462" s="3" t="s">
        <v>37</v>
      </c>
      <c r="E3462" s="3">
        <v>9</v>
      </c>
      <c r="F3462" s="12"/>
    </row>
    <row r="3463" spans="1:6" x14ac:dyDescent="0.25">
      <c r="A3463" s="3" t="s">
        <v>62</v>
      </c>
      <c r="B3463" s="3" t="str">
        <f>IFERROR(INDEX(Clients[Client_Name],MATCH(Table2[[#This Row],[Client_Code]],Clients[Client_Code],0)),"")</f>
        <v>VALLE VERDE</v>
      </c>
      <c r="C3463" s="3">
        <v>1005</v>
      </c>
      <c r="D3463" s="3" t="s">
        <v>37</v>
      </c>
      <c r="E3463" s="3">
        <v>9</v>
      </c>
      <c r="F3463" s="12"/>
    </row>
    <row r="3464" spans="1:6" x14ac:dyDescent="0.25">
      <c r="A3464" s="3" t="s">
        <v>62</v>
      </c>
      <c r="B3464" s="3" t="str">
        <f>IFERROR(INDEX(Clients[Client_Name],MATCH(Table2[[#This Row],[Client_Code]],Clients[Client_Code],0)),"")</f>
        <v>VALLE VERDE</v>
      </c>
      <c r="C3464" s="3">
        <v>1005</v>
      </c>
      <c r="D3464" s="3" t="s">
        <v>37</v>
      </c>
      <c r="E3464" s="3">
        <v>9</v>
      </c>
      <c r="F3464" s="12"/>
    </row>
    <row r="3465" spans="1:6" x14ac:dyDescent="0.25">
      <c r="A3465" s="3" t="s">
        <v>62</v>
      </c>
      <c r="B3465" s="3" t="str">
        <f>IFERROR(INDEX(Clients[Client_Name],MATCH(Table2[[#This Row],[Client_Code]],Clients[Client_Code],0)),"")</f>
        <v>VALLE VERDE</v>
      </c>
      <c r="C3465" s="3">
        <v>1005</v>
      </c>
      <c r="D3465" s="3" t="s">
        <v>37</v>
      </c>
      <c r="E3465" s="3">
        <v>9</v>
      </c>
      <c r="F3465" s="12"/>
    </row>
    <row r="3466" spans="1:6" x14ac:dyDescent="0.25">
      <c r="A3466" s="3" t="s">
        <v>62</v>
      </c>
      <c r="B3466" s="3" t="str">
        <f>IFERROR(INDEX(Clients[Client_Name],MATCH(Table2[[#This Row],[Client_Code]],Clients[Client_Code],0)),"")</f>
        <v>VALLE VERDE</v>
      </c>
      <c r="C3466" s="3">
        <v>1005</v>
      </c>
      <c r="D3466" s="3" t="s">
        <v>38</v>
      </c>
      <c r="E3466" s="3">
        <v>9</v>
      </c>
      <c r="F3466" s="12"/>
    </row>
    <row r="3467" spans="1:6" x14ac:dyDescent="0.25">
      <c r="A3467" s="3" t="s">
        <v>62</v>
      </c>
      <c r="B3467" s="3" t="str">
        <f>IFERROR(INDEX(Clients[Client_Name],MATCH(Table2[[#This Row],[Client_Code]],Clients[Client_Code],0)),"")</f>
        <v>TAK S.A.</v>
      </c>
      <c r="C3467" s="3">
        <v>1051</v>
      </c>
      <c r="D3467" s="3" t="s">
        <v>37</v>
      </c>
      <c r="E3467" s="3">
        <v>2</v>
      </c>
      <c r="F3467" s="12">
        <v>150934</v>
      </c>
    </row>
    <row r="3468" spans="1:6" x14ac:dyDescent="0.25">
      <c r="A3468" s="3" t="s">
        <v>62</v>
      </c>
      <c r="B3468" s="3" t="str">
        <f>IFERROR(INDEX(Clients[Client_Name],MATCH(Table2[[#This Row],[Client_Code]],Clients[Client_Code],0)),"")</f>
        <v>VALLE VERDE</v>
      </c>
      <c r="C3468" s="3">
        <v>1005</v>
      </c>
      <c r="D3468" s="3" t="s">
        <v>38</v>
      </c>
      <c r="E3468" s="3">
        <v>9</v>
      </c>
      <c r="F3468" s="12"/>
    </row>
    <row r="3469" spans="1:6" x14ac:dyDescent="0.25">
      <c r="A3469" s="3" t="s">
        <v>62</v>
      </c>
      <c r="B3469" s="3" t="str">
        <f>IFERROR(INDEX(Clients[Client_Name],MATCH(Table2[[#This Row],[Client_Code]],Clients[Client_Code],0)),"")</f>
        <v>VALLE VERDE</v>
      </c>
      <c r="C3469" s="3">
        <v>1005</v>
      </c>
      <c r="D3469" s="3" t="s">
        <v>38</v>
      </c>
      <c r="E3469" s="3">
        <v>9</v>
      </c>
      <c r="F3469" s="12"/>
    </row>
    <row r="3470" spans="1:6" x14ac:dyDescent="0.25">
      <c r="A3470" s="3" t="s">
        <v>62</v>
      </c>
      <c r="B3470" s="3" t="str">
        <f>IFERROR(INDEX(Clients[Client_Name],MATCH(Table2[[#This Row],[Client_Code]],Clients[Client_Code],0)),"")</f>
        <v>VALLE VERDE</v>
      </c>
      <c r="C3470" s="3">
        <v>1005</v>
      </c>
      <c r="D3470" s="3" t="s">
        <v>149</v>
      </c>
      <c r="E3470" s="3">
        <v>9</v>
      </c>
      <c r="F3470" s="12">
        <v>91584</v>
      </c>
    </row>
    <row r="3471" spans="1:6" x14ac:dyDescent="0.25">
      <c r="A3471" s="3" t="s">
        <v>62</v>
      </c>
      <c r="B3471" s="3" t="str">
        <f>IFERROR(INDEX(Clients[Client_Name],MATCH(Table2[[#This Row],[Client_Code]],Clients[Client_Code],0)),"")</f>
        <v>VALLE VERDE</v>
      </c>
      <c r="C3471" s="3">
        <v>1005</v>
      </c>
      <c r="D3471" s="3" t="s">
        <v>148</v>
      </c>
      <c r="E3471" s="3">
        <v>10</v>
      </c>
      <c r="F3471" s="12"/>
    </row>
    <row r="3472" spans="1:6" x14ac:dyDescent="0.25">
      <c r="A3472" s="3" t="s">
        <v>62</v>
      </c>
      <c r="B3472" s="3" t="str">
        <f>IFERROR(INDEX(Clients[Client_Name],MATCH(Table2[[#This Row],[Client_Code]],Clients[Client_Code],0)),"")</f>
        <v>VALLE VERDE</v>
      </c>
      <c r="C3472" s="3">
        <v>1005</v>
      </c>
      <c r="D3472" s="3" t="s">
        <v>148</v>
      </c>
      <c r="E3472" s="3">
        <v>10</v>
      </c>
      <c r="F3472" s="12"/>
    </row>
    <row r="3473" spans="1:6" x14ac:dyDescent="0.25">
      <c r="A3473" s="3" t="s">
        <v>62</v>
      </c>
      <c r="B3473" s="3" t="str">
        <f>IFERROR(INDEX(Clients[Client_Name],MATCH(Table2[[#This Row],[Client_Code]],Clients[Client_Code],0)),"")</f>
        <v>VALLE VERDE</v>
      </c>
      <c r="C3473" s="3">
        <v>1005</v>
      </c>
      <c r="D3473" s="3" t="s">
        <v>148</v>
      </c>
      <c r="E3473" s="3">
        <v>10</v>
      </c>
      <c r="F3473" s="12"/>
    </row>
    <row r="3474" spans="1:6" x14ac:dyDescent="0.25">
      <c r="A3474" s="3" t="s">
        <v>62</v>
      </c>
      <c r="B3474" s="3" t="str">
        <f>IFERROR(INDEX(Clients[Client_Name],MATCH(Table2[[#This Row],[Client_Code]],Clients[Client_Code],0)),"")</f>
        <v>VALLE VERDE</v>
      </c>
      <c r="C3474" s="3">
        <v>1005</v>
      </c>
      <c r="D3474" s="3" t="s">
        <v>37</v>
      </c>
      <c r="E3474" s="3">
        <v>10</v>
      </c>
      <c r="F3474" s="12"/>
    </row>
    <row r="3475" spans="1:6" x14ac:dyDescent="0.25">
      <c r="A3475" s="3" t="s">
        <v>62</v>
      </c>
      <c r="B3475" s="3" t="str">
        <f>IFERROR(INDEX(Clients[Client_Name],MATCH(Table2[[#This Row],[Client_Code]],Clients[Client_Code],0)),"")</f>
        <v>VALLE VERDE</v>
      </c>
      <c r="C3475" s="3">
        <v>1005</v>
      </c>
      <c r="D3475" s="3" t="s">
        <v>37</v>
      </c>
      <c r="E3475" s="3">
        <v>10</v>
      </c>
      <c r="F3475" s="12"/>
    </row>
    <row r="3476" spans="1:6" x14ac:dyDescent="0.25">
      <c r="A3476" s="3" t="s">
        <v>62</v>
      </c>
      <c r="B3476" s="3" t="str">
        <f>IFERROR(INDEX(Clients[Client_Name],MATCH(Table2[[#This Row],[Client_Code]],Clients[Client_Code],0)),"")</f>
        <v>VALLE VERDE</v>
      </c>
      <c r="C3476" s="3">
        <v>1005</v>
      </c>
      <c r="D3476" s="3" t="s">
        <v>37</v>
      </c>
      <c r="E3476" s="3">
        <v>10</v>
      </c>
      <c r="F3476" s="12"/>
    </row>
    <row r="3477" spans="1:6" x14ac:dyDescent="0.25">
      <c r="A3477" s="3" t="s">
        <v>62</v>
      </c>
      <c r="B3477" s="3" t="str">
        <f>IFERROR(INDEX(Clients[Client_Name],MATCH(Table2[[#This Row],[Client_Code]],Clients[Client_Code],0)),"")</f>
        <v>VALLE VERDE</v>
      </c>
      <c r="C3477" s="3">
        <v>1005</v>
      </c>
      <c r="D3477" s="3" t="s">
        <v>37</v>
      </c>
      <c r="E3477" s="3">
        <v>10</v>
      </c>
      <c r="F3477" s="12"/>
    </row>
    <row r="3478" spans="1:6" x14ac:dyDescent="0.25">
      <c r="A3478" s="3" t="s">
        <v>62</v>
      </c>
      <c r="B3478" s="3" t="str">
        <f>IFERROR(INDEX(Clients[Client_Name],MATCH(Table2[[#This Row],[Client_Code]],Clients[Client_Code],0)),"")</f>
        <v>VALLE VERDE</v>
      </c>
      <c r="C3478" s="3">
        <v>1005</v>
      </c>
      <c r="D3478" s="3" t="s">
        <v>37</v>
      </c>
      <c r="E3478" s="3">
        <v>10</v>
      </c>
      <c r="F3478" s="12"/>
    </row>
    <row r="3479" spans="1:6" x14ac:dyDescent="0.25">
      <c r="A3479" s="3" t="s">
        <v>62</v>
      </c>
      <c r="B3479" s="3" t="str">
        <f>IFERROR(INDEX(Clients[Client_Name],MATCH(Table2[[#This Row],[Client_Code]],Clients[Client_Code],0)),"")</f>
        <v>VALLE VERDE</v>
      </c>
      <c r="C3479" s="3">
        <v>1005</v>
      </c>
      <c r="D3479" s="3" t="s">
        <v>38</v>
      </c>
      <c r="E3479" s="3">
        <v>10</v>
      </c>
      <c r="F3479" s="12"/>
    </row>
    <row r="3480" spans="1:6" x14ac:dyDescent="0.25">
      <c r="A3480" s="3" t="s">
        <v>62</v>
      </c>
      <c r="B3480" s="3" t="str">
        <f>IFERROR(INDEX(Clients[Client_Name],MATCH(Table2[[#This Row],[Client_Code]],Clients[Client_Code],0)),"")</f>
        <v>VALLE VERDE</v>
      </c>
      <c r="C3480" s="3">
        <v>1005</v>
      </c>
      <c r="D3480" s="3" t="s">
        <v>38</v>
      </c>
      <c r="E3480" s="3">
        <v>10</v>
      </c>
      <c r="F3480" s="12"/>
    </row>
    <row r="3481" spans="1:6" x14ac:dyDescent="0.25">
      <c r="A3481" s="3" t="s">
        <v>62</v>
      </c>
      <c r="B3481" s="3" t="str">
        <f>IFERROR(INDEX(Clients[Client_Name],MATCH(Table2[[#This Row],[Client_Code]],Clients[Client_Code],0)),"")</f>
        <v>VALLE VERDE</v>
      </c>
      <c r="C3481" s="3">
        <v>1005</v>
      </c>
      <c r="D3481" s="3" t="s">
        <v>38</v>
      </c>
      <c r="E3481" s="3">
        <v>10</v>
      </c>
      <c r="F3481" s="12"/>
    </row>
    <row r="3482" spans="1:6" x14ac:dyDescent="0.25">
      <c r="A3482" s="3" t="s">
        <v>62</v>
      </c>
      <c r="B3482" s="3" t="str">
        <f>IFERROR(INDEX(Clients[Client_Name],MATCH(Table2[[#This Row],[Client_Code]],Clients[Client_Code],0)),"")</f>
        <v>VALLE VERDE</v>
      </c>
      <c r="C3482" s="3">
        <v>1005</v>
      </c>
      <c r="D3482" s="3" t="s">
        <v>149</v>
      </c>
      <c r="E3482" s="3">
        <v>10</v>
      </c>
      <c r="F3482" s="12">
        <v>94637</v>
      </c>
    </row>
    <row r="3483" spans="1:6" x14ac:dyDescent="0.25">
      <c r="A3483" s="3" t="s">
        <v>62</v>
      </c>
      <c r="B3483" s="3" t="str">
        <f>IFERROR(INDEX(Clients[Client_Name],MATCH(Table2[[#This Row],[Client_Code]],Clients[Client_Code],0)),"")</f>
        <v>VALLE VERDE</v>
      </c>
      <c r="C3483" s="3">
        <v>1005</v>
      </c>
      <c r="D3483" s="3" t="s">
        <v>148</v>
      </c>
      <c r="E3483" s="3">
        <v>11</v>
      </c>
      <c r="F3483" s="12"/>
    </row>
    <row r="3484" spans="1:6" x14ac:dyDescent="0.25">
      <c r="A3484" s="3" t="s">
        <v>62</v>
      </c>
      <c r="B3484" s="3" t="str">
        <f>IFERROR(INDEX(Clients[Client_Name],MATCH(Table2[[#This Row],[Client_Code]],Clients[Client_Code],0)),"")</f>
        <v>VALLE VERDE</v>
      </c>
      <c r="C3484" s="3">
        <v>1005</v>
      </c>
      <c r="D3484" s="3" t="s">
        <v>37</v>
      </c>
      <c r="E3484" s="3">
        <v>11</v>
      </c>
      <c r="F3484" s="12"/>
    </row>
    <row r="3485" spans="1:6" x14ac:dyDescent="0.25">
      <c r="A3485" s="3" t="s">
        <v>62</v>
      </c>
      <c r="B3485" s="3" t="str">
        <f>IFERROR(INDEX(Clients[Client_Name],MATCH(Table2[[#This Row],[Client_Code]],Clients[Client_Code],0)),"")</f>
        <v>VALLE VERDE</v>
      </c>
      <c r="C3485" s="3">
        <v>1005</v>
      </c>
      <c r="D3485" s="3" t="s">
        <v>38</v>
      </c>
      <c r="E3485" s="3">
        <v>11</v>
      </c>
      <c r="F3485" s="12"/>
    </row>
    <row r="3486" spans="1:6" x14ac:dyDescent="0.25">
      <c r="A3486" s="3" t="s">
        <v>62</v>
      </c>
      <c r="B3486" s="3" t="str">
        <f>IFERROR(INDEX(Clients[Client_Name],MATCH(Table2[[#This Row],[Client_Code]],Clients[Client_Code],0)),"")</f>
        <v>VALLE VERDE</v>
      </c>
      <c r="C3486" s="3">
        <v>1005</v>
      </c>
      <c r="D3486" s="3" t="s">
        <v>149</v>
      </c>
      <c r="E3486" s="3">
        <v>11</v>
      </c>
      <c r="F3486" s="12"/>
    </row>
    <row r="3487" spans="1:6" x14ac:dyDescent="0.25">
      <c r="A3487" s="3" t="s">
        <v>62</v>
      </c>
      <c r="B3487" s="3" t="str">
        <f>IFERROR(INDEX(Clients[Client_Name],MATCH(Table2[[#This Row],[Client_Code]],Clients[Client_Code],0)),"")</f>
        <v>VALLE VERDE</v>
      </c>
      <c r="C3487" s="3">
        <v>1005</v>
      </c>
      <c r="D3487" s="3" t="s">
        <v>148</v>
      </c>
      <c r="E3487" s="3">
        <v>12</v>
      </c>
      <c r="F3487" s="12"/>
    </row>
    <row r="3488" spans="1:6" x14ac:dyDescent="0.25">
      <c r="A3488" s="3" t="s">
        <v>62</v>
      </c>
      <c r="B3488" s="3" t="str">
        <f>IFERROR(INDEX(Clients[Client_Name],MATCH(Table2[[#This Row],[Client_Code]],Clients[Client_Code],0)),"")</f>
        <v>VALLE VERDE</v>
      </c>
      <c r="C3488" s="3">
        <v>1005</v>
      </c>
      <c r="D3488" s="3" t="s">
        <v>37</v>
      </c>
      <c r="E3488" s="3">
        <v>12</v>
      </c>
      <c r="F3488" s="12"/>
    </row>
    <row r="3489" spans="1:6" x14ac:dyDescent="0.25">
      <c r="A3489" s="3" t="s">
        <v>62</v>
      </c>
      <c r="B3489" s="3" t="str">
        <f>IFERROR(INDEX(Clients[Client_Name],MATCH(Table2[[#This Row],[Client_Code]],Clients[Client_Code],0)),"")</f>
        <v>VALLE VERDE</v>
      </c>
      <c r="C3489" s="3">
        <v>1005</v>
      </c>
      <c r="D3489" s="3" t="s">
        <v>38</v>
      </c>
      <c r="E3489" s="3">
        <v>12</v>
      </c>
      <c r="F3489" s="12"/>
    </row>
    <row r="3490" spans="1:6" x14ac:dyDescent="0.25">
      <c r="A3490" s="3" t="s">
        <v>62</v>
      </c>
      <c r="B3490" s="3" t="str">
        <f>IFERROR(INDEX(Clients[Client_Name],MATCH(Table2[[#This Row],[Client_Code]],Clients[Client_Code],0)),"")</f>
        <v>VALLE VERDE</v>
      </c>
      <c r="C3490" s="3">
        <v>1005</v>
      </c>
      <c r="D3490" s="3" t="s">
        <v>149</v>
      </c>
      <c r="E3490" s="3">
        <v>12</v>
      </c>
      <c r="F3490" s="12"/>
    </row>
    <row r="3491" spans="1:6" x14ac:dyDescent="0.25">
      <c r="A3491" s="3" t="s">
        <v>62</v>
      </c>
      <c r="B3491" s="3" t="str">
        <f>IFERROR(INDEX(Clients[Client_Name],MATCH(Table2[[#This Row],[Client_Code]],Clients[Client_Code],0)),"")</f>
        <v>INNVITA</v>
      </c>
      <c r="C3491" s="3">
        <v>1066</v>
      </c>
      <c r="D3491" s="3" t="s">
        <v>38</v>
      </c>
      <c r="E3491" s="3">
        <v>4</v>
      </c>
      <c r="F3491" s="12">
        <v>100000</v>
      </c>
    </row>
    <row r="3492" spans="1:6" x14ac:dyDescent="0.25">
      <c r="A3492" s="3" t="s">
        <v>62</v>
      </c>
      <c r="B3492" s="3" t="str">
        <f>IFERROR(INDEX(Clients[Client_Name],MATCH(Table2[[#This Row],[Client_Code]],Clients[Client_Code],0)),"")</f>
        <v>INNVITA</v>
      </c>
      <c r="C3492" s="3">
        <v>1066</v>
      </c>
      <c r="D3492" s="3" t="s">
        <v>38</v>
      </c>
      <c r="E3492" s="3">
        <v>4</v>
      </c>
      <c r="F3492" s="12">
        <v>200000</v>
      </c>
    </row>
    <row r="3493" spans="1:6" x14ac:dyDescent="0.25">
      <c r="A3493" s="3" t="s">
        <v>62</v>
      </c>
      <c r="B3493" s="3" t="str">
        <f>IFERROR(INDEX(Clients[Client_Name],MATCH(Table2[[#This Row],[Client_Code]],Clients[Client_Code],0)),"")</f>
        <v>INNVITA</v>
      </c>
      <c r="C3493" s="3">
        <v>1066</v>
      </c>
      <c r="D3493" s="3" t="s">
        <v>38</v>
      </c>
      <c r="E3493" s="3">
        <v>3</v>
      </c>
      <c r="F3493" s="12">
        <v>100000</v>
      </c>
    </row>
    <row r="3494" spans="1:6" x14ac:dyDescent="0.25">
      <c r="A3494" s="3" t="s">
        <v>62</v>
      </c>
      <c r="B3494" s="3" t="str">
        <f>IFERROR(INDEX(Clients[Client_Name],MATCH(Table2[[#This Row],[Client_Code]],Clients[Client_Code],0)),"")</f>
        <v>INNVITA</v>
      </c>
      <c r="C3494" s="3">
        <v>1066</v>
      </c>
      <c r="D3494" s="3" t="s">
        <v>38</v>
      </c>
      <c r="E3494" s="3">
        <v>3</v>
      </c>
      <c r="F3494" s="12">
        <v>200000</v>
      </c>
    </row>
    <row r="3495" spans="1:6" x14ac:dyDescent="0.25">
      <c r="A3495" s="3" t="s">
        <v>62</v>
      </c>
      <c r="B3495" s="3" t="str">
        <f>IFERROR(INDEX(Clients[Client_Name],MATCH(Table2[[#This Row],[Client_Code]],Clients[Client_Code],0)),"")</f>
        <v>COMERCIALIZADORA LA FAVORITA LTDA.</v>
      </c>
      <c r="C3495" s="3">
        <v>1029</v>
      </c>
      <c r="D3495" s="3" t="s">
        <v>37</v>
      </c>
      <c r="E3495" s="3">
        <v>2</v>
      </c>
      <c r="F3495" s="12">
        <v>1353</v>
      </c>
    </row>
    <row r="3496" spans="1:6" x14ac:dyDescent="0.25">
      <c r="A3496" s="3" t="s">
        <v>62</v>
      </c>
      <c r="B3496" s="3" t="str">
        <f>IFERROR(INDEX(Clients[Client_Name],MATCH(Table2[[#This Row],[Client_Code]],Clients[Client_Code],0)),"")</f>
        <v>INNVITA</v>
      </c>
      <c r="C3496" s="3">
        <v>1066</v>
      </c>
      <c r="D3496" s="3" t="s">
        <v>38</v>
      </c>
      <c r="E3496" s="3">
        <v>5</v>
      </c>
      <c r="F3496" s="12">
        <v>100000</v>
      </c>
    </row>
    <row r="3497" spans="1:6" x14ac:dyDescent="0.25">
      <c r="A3497" s="3" t="s">
        <v>62</v>
      </c>
      <c r="B3497" s="3" t="str">
        <f>IFERROR(INDEX(Clients[Client_Name],MATCH(Table2[[#This Row],[Client_Code]],Clients[Client_Code],0)),"")</f>
        <v>INNVITA</v>
      </c>
      <c r="C3497" s="3">
        <v>1066</v>
      </c>
      <c r="D3497" s="3" t="s">
        <v>38</v>
      </c>
      <c r="E3497" s="3">
        <v>6</v>
      </c>
      <c r="F3497" s="12"/>
    </row>
    <row r="3498" spans="1:6" x14ac:dyDescent="0.25">
      <c r="A3498" s="3" t="s">
        <v>62</v>
      </c>
      <c r="B3498" s="3" t="str">
        <f>IFERROR(INDEX(Clients[Client_Name],MATCH(Table2[[#This Row],[Client_Code]],Clients[Client_Code],0)),"")</f>
        <v>INNVITA</v>
      </c>
      <c r="C3498" s="3">
        <v>1066</v>
      </c>
      <c r="D3498" s="3" t="s">
        <v>38</v>
      </c>
      <c r="E3498" s="3">
        <v>7</v>
      </c>
      <c r="F3498" s="12">
        <v>818291</v>
      </c>
    </row>
    <row r="3499" spans="1:6" x14ac:dyDescent="0.25">
      <c r="A3499" s="3" t="s">
        <v>62</v>
      </c>
      <c r="B3499" s="3" t="str">
        <f>IFERROR(INDEX(Clients[Client_Name],MATCH(Table2[[#This Row],[Client_Code]],Clients[Client_Code],0)),"")</f>
        <v>INNVITA</v>
      </c>
      <c r="C3499" s="3">
        <v>1066</v>
      </c>
      <c r="D3499" s="3" t="s">
        <v>38</v>
      </c>
      <c r="E3499" s="3">
        <v>8</v>
      </c>
      <c r="F3499" s="12">
        <v>100000</v>
      </c>
    </row>
    <row r="3500" spans="1:6" x14ac:dyDescent="0.25">
      <c r="A3500" s="3" t="s">
        <v>62</v>
      </c>
      <c r="B3500" s="3" t="str">
        <f>IFERROR(INDEX(Clients[Client_Name],MATCH(Table2[[#This Row],[Client_Code]],Clients[Client_Code],0)),"")</f>
        <v>INNVITA</v>
      </c>
      <c r="C3500" s="3">
        <v>1066</v>
      </c>
      <c r="D3500" s="3" t="s">
        <v>38</v>
      </c>
      <c r="E3500" s="3">
        <v>9</v>
      </c>
      <c r="F3500" s="12"/>
    </row>
    <row r="3501" spans="1:6" x14ac:dyDescent="0.25">
      <c r="A3501" s="3" t="s">
        <v>62</v>
      </c>
      <c r="B3501" s="3" t="str">
        <f>IFERROR(INDEX(Clients[Client_Name],MATCH(Table2[[#This Row],[Client_Code]],Clients[Client_Code],0)),"")</f>
        <v>INNVITA</v>
      </c>
      <c r="C3501" s="3">
        <v>1066</v>
      </c>
      <c r="D3501" s="3" t="s">
        <v>38</v>
      </c>
      <c r="E3501" s="3">
        <v>10</v>
      </c>
      <c r="F3501" s="12"/>
    </row>
    <row r="3502" spans="1:6" x14ac:dyDescent="0.25">
      <c r="A3502" s="3" t="s">
        <v>62</v>
      </c>
      <c r="B3502" s="3" t="str">
        <f>IFERROR(INDEX(Clients[Client_Name],MATCH(Table2[[#This Row],[Client_Code]],Clients[Client_Code],0)),"")</f>
        <v>INNVITA</v>
      </c>
      <c r="C3502" s="3">
        <v>1066</v>
      </c>
      <c r="D3502" s="3" t="s">
        <v>38</v>
      </c>
      <c r="E3502" s="3">
        <v>11</v>
      </c>
      <c r="F3502" s="12">
        <v>100000</v>
      </c>
    </row>
    <row r="3503" spans="1:6" x14ac:dyDescent="0.25">
      <c r="A3503" s="3" t="s">
        <v>62</v>
      </c>
      <c r="B3503" s="3" t="str">
        <f>IFERROR(INDEX(Clients[Client_Name],MATCH(Table2[[#This Row],[Client_Code]],Clients[Client_Code],0)),"")</f>
        <v>INNVITA</v>
      </c>
      <c r="C3503" s="3">
        <v>1066</v>
      </c>
      <c r="D3503" s="3" t="s">
        <v>38</v>
      </c>
      <c r="E3503" s="3">
        <v>12</v>
      </c>
      <c r="F3503" s="12">
        <v>100000</v>
      </c>
    </row>
    <row r="3504" spans="1:6" x14ac:dyDescent="0.25">
      <c r="A3504" s="3" t="s">
        <v>62</v>
      </c>
      <c r="B3504" s="3" t="str">
        <f>IFERROR(INDEX(Clients[Client_Name],MATCH(Table2[[#This Row],[Client_Code]],Clients[Client_Code],0)),"")</f>
        <v>COMERCIAL MAXAGRO</v>
      </c>
      <c r="C3504" s="3">
        <v>1012</v>
      </c>
      <c r="D3504" s="3" t="s">
        <v>37</v>
      </c>
      <c r="E3504" s="3">
        <v>1</v>
      </c>
      <c r="F3504" s="12">
        <v>35891</v>
      </c>
    </row>
    <row r="3505" spans="1:6" x14ac:dyDescent="0.25">
      <c r="A3505" s="3" t="s">
        <v>62</v>
      </c>
      <c r="B3505" s="3" t="str">
        <f>IFERROR(INDEX(Clients[Client_Name],MATCH(Table2[[#This Row],[Client_Code]],Clients[Client_Code],0)),"")</f>
        <v>COMERCIAL MAXAGRO</v>
      </c>
      <c r="C3505" s="3">
        <v>1012</v>
      </c>
      <c r="D3505" s="3" t="s">
        <v>38</v>
      </c>
      <c r="E3505" s="3">
        <v>1</v>
      </c>
      <c r="F3505" s="12">
        <v>17940</v>
      </c>
    </row>
    <row r="3506" spans="1:6" x14ac:dyDescent="0.25">
      <c r="A3506" s="3" t="s">
        <v>62</v>
      </c>
      <c r="B3506" s="3" t="str">
        <f>IFERROR(INDEX(Clients[Client_Name],MATCH(Table2[[#This Row],[Client_Code]],Clients[Client_Code],0)),"")</f>
        <v>COMERCIAL MAXAGRO</v>
      </c>
      <c r="C3506" s="3">
        <v>1012</v>
      </c>
      <c r="D3506" s="3" t="s">
        <v>38</v>
      </c>
      <c r="E3506" s="3">
        <v>1</v>
      </c>
      <c r="F3506" s="12">
        <v>1634837</v>
      </c>
    </row>
    <row r="3507" spans="1:6" x14ac:dyDescent="0.25">
      <c r="A3507" s="3" t="s">
        <v>62</v>
      </c>
      <c r="B3507" s="3" t="str">
        <f>IFERROR(INDEX(Clients[Client_Name],MATCH(Table2[[#This Row],[Client_Code]],Clients[Client_Code],0)),"")</f>
        <v>TAK S.A.</v>
      </c>
      <c r="C3507" s="3">
        <v>1051</v>
      </c>
      <c r="D3507" s="3" t="s">
        <v>37</v>
      </c>
      <c r="E3507" s="3">
        <v>2</v>
      </c>
      <c r="F3507" s="12">
        <v>78173</v>
      </c>
    </row>
    <row r="3508" spans="1:6" x14ac:dyDescent="0.25">
      <c r="A3508" s="3" t="s">
        <v>62</v>
      </c>
      <c r="B3508" s="3" t="str">
        <f>IFERROR(INDEX(Clients[Client_Name],MATCH(Table2[[#This Row],[Client_Code]],Clients[Client_Code],0)),"")</f>
        <v>COMERCIAL MAXAGRO</v>
      </c>
      <c r="C3508" s="3">
        <v>1012</v>
      </c>
      <c r="D3508" s="3" t="s">
        <v>38</v>
      </c>
      <c r="E3508" s="3">
        <v>1</v>
      </c>
      <c r="F3508" s="12">
        <v>858687</v>
      </c>
    </row>
    <row r="3509" spans="1:6" x14ac:dyDescent="0.25">
      <c r="A3509" s="3" t="s">
        <v>62</v>
      </c>
      <c r="B3509" s="3" t="str">
        <f>IFERROR(INDEX(Clients[Client_Name],MATCH(Table2[[#This Row],[Client_Code]],Clients[Client_Code],0)),"")</f>
        <v>COMERCIAL MAXAGRO</v>
      </c>
      <c r="C3509" s="3">
        <v>1012</v>
      </c>
      <c r="D3509" s="3" t="s">
        <v>38</v>
      </c>
      <c r="E3509" s="3">
        <v>2</v>
      </c>
      <c r="F3509" s="12">
        <v>1185000</v>
      </c>
    </row>
    <row r="3510" spans="1:6" x14ac:dyDescent="0.25">
      <c r="A3510" s="3" t="s">
        <v>62</v>
      </c>
      <c r="B3510" s="3" t="str">
        <f>IFERROR(INDEX(Clients[Client_Name],MATCH(Table2[[#This Row],[Client_Code]],Clients[Client_Code],0)),"")</f>
        <v>COMERCIAL MAXAGRO</v>
      </c>
      <c r="C3510" s="3">
        <v>1012</v>
      </c>
      <c r="D3510" s="3" t="s">
        <v>38</v>
      </c>
      <c r="E3510" s="3">
        <v>2</v>
      </c>
      <c r="F3510" s="12">
        <v>882938</v>
      </c>
    </row>
    <row r="3511" spans="1:6" x14ac:dyDescent="0.25">
      <c r="A3511" s="3" t="s">
        <v>62</v>
      </c>
      <c r="B3511" s="3" t="str">
        <f>IFERROR(INDEX(Clients[Client_Name],MATCH(Table2[[#This Row],[Client_Code]],Clients[Client_Code],0)),"")</f>
        <v>COMERCIAL MAXAGRO</v>
      </c>
      <c r="C3511" s="3">
        <v>1012</v>
      </c>
      <c r="D3511" s="3" t="s">
        <v>38</v>
      </c>
      <c r="E3511" s="3">
        <v>2</v>
      </c>
      <c r="F3511" s="12">
        <v>26017</v>
      </c>
    </row>
    <row r="3512" spans="1:6" x14ac:dyDescent="0.25">
      <c r="A3512" s="3" t="s">
        <v>62</v>
      </c>
      <c r="B3512" s="3" t="str">
        <f>IFERROR(INDEX(Clients[Client_Name],MATCH(Table2[[#This Row],[Client_Code]],Clients[Client_Code],0)),"")</f>
        <v>COMERCIAL MAXAGRO</v>
      </c>
      <c r="C3512" s="3">
        <v>1012</v>
      </c>
      <c r="D3512" s="3" t="s">
        <v>38</v>
      </c>
      <c r="E3512" s="3">
        <v>2</v>
      </c>
      <c r="F3512" s="12">
        <v>556297</v>
      </c>
    </row>
    <row r="3513" spans="1:6" x14ac:dyDescent="0.25">
      <c r="A3513" s="3" t="s">
        <v>62</v>
      </c>
      <c r="B3513" s="3" t="str">
        <f>IFERROR(INDEX(Clients[Client_Name],MATCH(Table2[[#This Row],[Client_Code]],Clients[Client_Code],0)),"")</f>
        <v>COMERCIAL MAXAGRO</v>
      </c>
      <c r="C3513" s="3">
        <v>1012</v>
      </c>
      <c r="D3513" s="3" t="s">
        <v>38</v>
      </c>
      <c r="E3513" s="3">
        <v>2</v>
      </c>
      <c r="F3513" s="12">
        <v>30000</v>
      </c>
    </row>
    <row r="3514" spans="1:6" x14ac:dyDescent="0.25">
      <c r="A3514" s="3" t="s">
        <v>62</v>
      </c>
      <c r="B3514" s="3" t="str">
        <f>IFERROR(INDEX(Clients[Client_Name],MATCH(Table2[[#This Row],[Client_Code]],Clients[Client_Code],0)),"")</f>
        <v>COMERCIAL MAXAGRO</v>
      </c>
      <c r="C3514" s="3">
        <v>1012</v>
      </c>
      <c r="D3514" s="3" t="s">
        <v>38</v>
      </c>
      <c r="E3514" s="3">
        <v>2</v>
      </c>
      <c r="F3514" s="12">
        <v>461530</v>
      </c>
    </row>
    <row r="3515" spans="1:6" x14ac:dyDescent="0.25">
      <c r="A3515" s="3" t="s">
        <v>62</v>
      </c>
      <c r="B3515" s="3" t="str">
        <f>IFERROR(INDEX(Clients[Client_Name],MATCH(Table2[[#This Row],[Client_Code]],Clients[Client_Code],0)),"")</f>
        <v>COMERCIAL MAXAGRO</v>
      </c>
      <c r="C3515" s="3">
        <v>1012</v>
      </c>
      <c r="D3515" s="3" t="s">
        <v>37</v>
      </c>
      <c r="E3515" s="3">
        <v>2</v>
      </c>
      <c r="F3515" s="12">
        <v>2255440</v>
      </c>
    </row>
    <row r="3516" spans="1:6" x14ac:dyDescent="0.25">
      <c r="A3516" s="3" t="s">
        <v>62</v>
      </c>
      <c r="B3516" s="3" t="str">
        <f>IFERROR(INDEX(Clients[Client_Name],MATCH(Table2[[#This Row],[Client_Code]],Clients[Client_Code],0)),"")</f>
        <v>COMERCIAL MAXAGRO</v>
      </c>
      <c r="C3516" s="3">
        <v>1012</v>
      </c>
      <c r="D3516" s="3" t="s">
        <v>149</v>
      </c>
      <c r="E3516" s="3">
        <v>2</v>
      </c>
      <c r="F3516" s="12">
        <v>17056471</v>
      </c>
    </row>
    <row r="3517" spans="1:6" x14ac:dyDescent="0.25">
      <c r="A3517" s="3" t="s">
        <v>62</v>
      </c>
      <c r="B3517" s="3" t="str">
        <f>IFERROR(INDEX(Clients[Client_Name],MATCH(Table2[[#This Row],[Client_Code]],Clients[Client_Code],0)),"")</f>
        <v>COMERCIAL MAXAGRO</v>
      </c>
      <c r="C3517" s="3">
        <v>1012</v>
      </c>
      <c r="D3517" s="3" t="s">
        <v>37</v>
      </c>
      <c r="E3517" s="3">
        <v>2</v>
      </c>
      <c r="F3517" s="12">
        <v>6973156</v>
      </c>
    </row>
    <row r="3518" spans="1:6" x14ac:dyDescent="0.25">
      <c r="A3518" s="3" t="s">
        <v>62</v>
      </c>
      <c r="B3518" s="3" t="str">
        <f>IFERROR(INDEX(Clients[Client_Name],MATCH(Table2[[#This Row],[Client_Code]],Clients[Client_Code],0)),"")</f>
        <v>COMERCIAL MAXAGRO</v>
      </c>
      <c r="C3518" s="3">
        <v>1012</v>
      </c>
      <c r="D3518" s="3" t="s">
        <v>37</v>
      </c>
      <c r="E3518" s="3">
        <v>2</v>
      </c>
      <c r="F3518" s="12">
        <v>1151865</v>
      </c>
    </row>
    <row r="3519" spans="1:6" x14ac:dyDescent="0.25">
      <c r="A3519" s="3" t="s">
        <v>62</v>
      </c>
      <c r="B3519" s="3" t="str">
        <f>IFERROR(INDEX(Clients[Client_Name],MATCH(Table2[[#This Row],[Client_Code]],Clients[Client_Code],0)),"")</f>
        <v>COMERCIAL MAXAGRO</v>
      </c>
      <c r="C3519" s="3">
        <v>1012</v>
      </c>
      <c r="D3519" s="3" t="s">
        <v>37</v>
      </c>
      <c r="E3519" s="3">
        <v>2</v>
      </c>
      <c r="F3519" s="12">
        <v>711377</v>
      </c>
    </row>
    <row r="3520" spans="1:6" x14ac:dyDescent="0.25">
      <c r="A3520" s="3" t="s">
        <v>62</v>
      </c>
      <c r="B3520" s="3" t="str">
        <f>IFERROR(INDEX(Clients[Client_Name],MATCH(Table2[[#This Row],[Client_Code]],Clients[Client_Code],0)),"")</f>
        <v>COMERCIAL MAXAGRO</v>
      </c>
      <c r="C3520" s="3">
        <v>1012</v>
      </c>
      <c r="D3520" s="3" t="s">
        <v>37</v>
      </c>
      <c r="E3520" s="3">
        <v>2</v>
      </c>
      <c r="F3520" s="12">
        <v>920598</v>
      </c>
    </row>
    <row r="3521" spans="1:6" x14ac:dyDescent="0.25">
      <c r="A3521" s="3" t="s">
        <v>62</v>
      </c>
      <c r="B3521" s="3" t="str">
        <f>IFERROR(INDEX(Clients[Client_Name],MATCH(Table2[[#This Row],[Client_Code]],Clients[Client_Code],0)),"")</f>
        <v>COMERCIAL MAXAGRO</v>
      </c>
      <c r="C3521" s="3">
        <v>1012</v>
      </c>
      <c r="D3521" s="3" t="s">
        <v>38</v>
      </c>
      <c r="E3521" s="3">
        <v>2</v>
      </c>
      <c r="F3521" s="12">
        <v>177791</v>
      </c>
    </row>
    <row r="3522" spans="1:6" x14ac:dyDescent="0.25">
      <c r="A3522" s="3" t="s">
        <v>62</v>
      </c>
      <c r="B3522" s="3" t="str">
        <f>IFERROR(INDEX(Clients[Client_Name],MATCH(Table2[[#This Row],[Client_Code]],Clients[Client_Code],0)),"")</f>
        <v>COMERCIAL MAXAGRO</v>
      </c>
      <c r="C3522" s="3">
        <v>1012</v>
      </c>
      <c r="D3522" s="3" t="s">
        <v>148</v>
      </c>
      <c r="E3522" s="3">
        <v>2</v>
      </c>
      <c r="F3522" s="12">
        <v>32840636</v>
      </c>
    </row>
    <row r="3523" spans="1:6" x14ac:dyDescent="0.25">
      <c r="A3523" s="3" t="s">
        <v>62</v>
      </c>
      <c r="B3523" s="3" t="str">
        <f>IFERROR(INDEX(Clients[Client_Name],MATCH(Table2[[#This Row],[Client_Code]],Clients[Client_Code],0)),"")</f>
        <v>COMERCIAL MAXAGRO</v>
      </c>
      <c r="C3523" s="3">
        <v>1012</v>
      </c>
      <c r="D3523" s="3" t="s">
        <v>37</v>
      </c>
      <c r="E3523" s="3">
        <v>2</v>
      </c>
      <c r="F3523" s="12">
        <v>2907637</v>
      </c>
    </row>
    <row r="3524" spans="1:6" x14ac:dyDescent="0.25">
      <c r="A3524" s="3" t="s">
        <v>62</v>
      </c>
      <c r="B3524" s="3" t="str">
        <f>IFERROR(INDEX(Clients[Client_Name],MATCH(Table2[[#This Row],[Client_Code]],Clients[Client_Code],0)),"")</f>
        <v>COMERCIAL MAXAGRO</v>
      </c>
      <c r="C3524" s="3">
        <v>1012</v>
      </c>
      <c r="D3524" s="3" t="s">
        <v>148</v>
      </c>
      <c r="E3524" s="3">
        <v>2</v>
      </c>
      <c r="F3524" s="12">
        <v>2189803</v>
      </c>
    </row>
    <row r="3525" spans="1:6" x14ac:dyDescent="0.25">
      <c r="A3525" s="3" t="s">
        <v>62</v>
      </c>
      <c r="B3525" s="3" t="str">
        <f>IFERROR(INDEX(Clients[Client_Name],MATCH(Table2[[#This Row],[Client_Code]],Clients[Client_Code],0)),"")</f>
        <v>COMERCIAL MAXAGRO</v>
      </c>
      <c r="C3525" s="3">
        <v>1012</v>
      </c>
      <c r="D3525" s="3" t="s">
        <v>148</v>
      </c>
      <c r="E3525" s="3">
        <v>2</v>
      </c>
      <c r="F3525" s="12">
        <v>2189803</v>
      </c>
    </row>
    <row r="3526" spans="1:6" x14ac:dyDescent="0.25">
      <c r="A3526" s="3" t="s">
        <v>62</v>
      </c>
      <c r="B3526" s="3" t="str">
        <f>IFERROR(INDEX(Clients[Client_Name],MATCH(Table2[[#This Row],[Client_Code]],Clients[Client_Code],0)),"")</f>
        <v>COMERCIAL MAXAGRO</v>
      </c>
      <c r="C3526" s="3">
        <v>1012</v>
      </c>
      <c r="D3526" s="3" t="s">
        <v>37</v>
      </c>
      <c r="E3526" s="3">
        <v>2</v>
      </c>
      <c r="F3526" s="12">
        <v>81230</v>
      </c>
    </row>
    <row r="3527" spans="1:6" x14ac:dyDescent="0.25">
      <c r="A3527" s="3" t="s">
        <v>62</v>
      </c>
      <c r="B3527" s="3" t="str">
        <f>IFERROR(INDEX(Clients[Client_Name],MATCH(Table2[[#This Row],[Client_Code]],Clients[Client_Code],0)),"")</f>
        <v>COMERCIAL MAXAGRO</v>
      </c>
      <c r="C3527" s="3">
        <v>1012</v>
      </c>
      <c r="D3527" s="3" t="s">
        <v>37</v>
      </c>
      <c r="E3527" s="3">
        <v>2</v>
      </c>
      <c r="F3527" s="12">
        <v>55039</v>
      </c>
    </row>
    <row r="3528" spans="1:6" x14ac:dyDescent="0.25">
      <c r="A3528" s="3" t="s">
        <v>62</v>
      </c>
      <c r="B3528" s="3" t="str">
        <f>IFERROR(INDEX(Clients[Client_Name],MATCH(Table2[[#This Row],[Client_Code]],Clients[Client_Code],0)),"")</f>
        <v>COMERCIAL MAXAGRO</v>
      </c>
      <c r="C3528" s="3">
        <v>1012</v>
      </c>
      <c r="D3528" s="3" t="s">
        <v>37</v>
      </c>
      <c r="E3528" s="3">
        <v>2</v>
      </c>
      <c r="F3528" s="12">
        <v>60258</v>
      </c>
    </row>
    <row r="3529" spans="1:6" x14ac:dyDescent="0.25">
      <c r="A3529" s="3" t="s">
        <v>62</v>
      </c>
      <c r="B3529" s="3" t="str">
        <f>IFERROR(INDEX(Clients[Client_Name],MATCH(Table2[[#This Row],[Client_Code]],Clients[Client_Code],0)),"")</f>
        <v>COMERCIAL MAXAGRO</v>
      </c>
      <c r="C3529" s="3">
        <v>1012</v>
      </c>
      <c r="D3529" s="3" t="s">
        <v>38</v>
      </c>
      <c r="E3529" s="3">
        <v>2</v>
      </c>
      <c r="F3529" s="12">
        <v>29106</v>
      </c>
    </row>
    <row r="3530" spans="1:6" x14ac:dyDescent="0.25">
      <c r="A3530" s="3" t="s">
        <v>62</v>
      </c>
      <c r="B3530" s="3" t="str">
        <f>IFERROR(INDEX(Clients[Client_Name],MATCH(Table2[[#This Row],[Client_Code]],Clients[Client_Code],0)),"")</f>
        <v>COMERCIAL MAXAGRO</v>
      </c>
      <c r="C3530" s="3">
        <v>1012</v>
      </c>
      <c r="D3530" s="3" t="s">
        <v>38</v>
      </c>
      <c r="E3530" s="3">
        <v>2</v>
      </c>
      <c r="F3530" s="12">
        <v>1706513</v>
      </c>
    </row>
    <row r="3531" spans="1:6" x14ac:dyDescent="0.25">
      <c r="A3531" s="3" t="s">
        <v>62</v>
      </c>
      <c r="B3531" s="3" t="str">
        <f>IFERROR(INDEX(Clients[Client_Name],MATCH(Table2[[#This Row],[Client_Code]],Clients[Client_Code],0)),"")</f>
        <v>VERNE CONTRERAS CORNEJO</v>
      </c>
      <c r="C3531" s="3">
        <v>1080</v>
      </c>
      <c r="D3531" s="3" t="s">
        <v>38</v>
      </c>
      <c r="E3531" s="3">
        <v>2</v>
      </c>
      <c r="F3531" s="12">
        <v>17022</v>
      </c>
    </row>
    <row r="3532" spans="1:6" x14ac:dyDescent="0.25">
      <c r="A3532" s="3" t="s">
        <v>62</v>
      </c>
      <c r="B3532" s="3" t="str">
        <f>IFERROR(INDEX(Clients[Client_Name],MATCH(Table2[[#This Row],[Client_Code]],Clients[Client_Code],0)),"")</f>
        <v>COMERCIAL MAXAGRO</v>
      </c>
      <c r="C3532" s="3">
        <v>1012</v>
      </c>
      <c r="D3532" s="3" t="s">
        <v>38</v>
      </c>
      <c r="E3532" s="3">
        <v>2</v>
      </c>
      <c r="F3532" s="12">
        <v>896179</v>
      </c>
    </row>
    <row r="3533" spans="1:6" x14ac:dyDescent="0.25">
      <c r="A3533" s="3" t="s">
        <v>62</v>
      </c>
      <c r="B3533" s="3" t="str">
        <f>IFERROR(INDEX(Clients[Client_Name],MATCH(Table2[[#This Row],[Client_Code]],Clients[Client_Code],0)),"")</f>
        <v>COMERCIAL MAXAGRO</v>
      </c>
      <c r="C3533" s="3">
        <v>1012</v>
      </c>
      <c r="D3533" s="3" t="s">
        <v>38</v>
      </c>
      <c r="E3533" s="3">
        <v>3</v>
      </c>
      <c r="F3533" s="12">
        <v>1370000</v>
      </c>
    </row>
    <row r="3534" spans="1:6" x14ac:dyDescent="0.25">
      <c r="A3534" s="3" t="s">
        <v>62</v>
      </c>
      <c r="B3534" s="3" t="str">
        <f>IFERROR(INDEX(Clients[Client_Name],MATCH(Table2[[#This Row],[Client_Code]],Clients[Client_Code],0)),"")</f>
        <v>COMERCIAL MAXAGRO</v>
      </c>
      <c r="C3534" s="3">
        <v>1012</v>
      </c>
      <c r="D3534" s="3" t="s">
        <v>38</v>
      </c>
      <c r="E3534" s="3">
        <v>3</v>
      </c>
      <c r="F3534" s="12">
        <v>986812</v>
      </c>
    </row>
    <row r="3535" spans="1:6" x14ac:dyDescent="0.25">
      <c r="A3535" s="3" t="s">
        <v>62</v>
      </c>
      <c r="B3535" s="3" t="str">
        <f>IFERROR(INDEX(Clients[Client_Name],MATCH(Table2[[#This Row],[Client_Code]],Clients[Client_Code],0)),"")</f>
        <v>COMERCIAL MAXAGRO</v>
      </c>
      <c r="C3535" s="3">
        <v>1012</v>
      </c>
      <c r="D3535" s="3" t="s">
        <v>38</v>
      </c>
      <c r="E3535" s="3">
        <v>3</v>
      </c>
      <c r="F3535" s="12">
        <v>78052</v>
      </c>
    </row>
    <row r="3536" spans="1:6" x14ac:dyDescent="0.25">
      <c r="A3536" s="3" t="s">
        <v>62</v>
      </c>
      <c r="B3536" s="3" t="str">
        <f>IFERROR(INDEX(Clients[Client_Name],MATCH(Table2[[#This Row],[Client_Code]],Clients[Client_Code],0)),"")</f>
        <v>COMERCIAL MAXAGRO</v>
      </c>
      <c r="C3536" s="3">
        <v>1012</v>
      </c>
      <c r="D3536" s="3" t="s">
        <v>38</v>
      </c>
      <c r="E3536" s="3">
        <v>3</v>
      </c>
      <c r="F3536" s="12">
        <v>479991</v>
      </c>
    </row>
    <row r="3537" spans="1:6" x14ac:dyDescent="0.25">
      <c r="A3537" s="3" t="s">
        <v>62</v>
      </c>
      <c r="B3537" s="3" t="str">
        <f>IFERROR(INDEX(Clients[Client_Name],MATCH(Table2[[#This Row],[Client_Code]],Clients[Client_Code],0)),"")</f>
        <v>COMERCIAL MAXAGRO</v>
      </c>
      <c r="C3537" s="3">
        <v>1012</v>
      </c>
      <c r="D3537" s="3" t="s">
        <v>37</v>
      </c>
      <c r="E3537" s="3">
        <v>3</v>
      </c>
      <c r="F3537" s="12">
        <v>2915090</v>
      </c>
    </row>
    <row r="3538" spans="1:6" x14ac:dyDescent="0.25">
      <c r="A3538" s="3" t="s">
        <v>62</v>
      </c>
      <c r="B3538" s="3" t="str">
        <f>IFERROR(INDEX(Clients[Client_Name],MATCH(Table2[[#This Row],[Client_Code]],Clients[Client_Code],0)),"")</f>
        <v>FULLMAR</v>
      </c>
      <c r="C3538" s="3">
        <v>1043</v>
      </c>
      <c r="D3538" s="3" t="s">
        <v>37</v>
      </c>
      <c r="E3538" s="3">
        <v>4</v>
      </c>
      <c r="F3538" s="12">
        <v>198300</v>
      </c>
    </row>
    <row r="3539" spans="1:6" x14ac:dyDescent="0.25">
      <c r="A3539" s="3" t="s">
        <v>62</v>
      </c>
      <c r="B3539" s="3" t="str">
        <f>IFERROR(INDEX(Clients[Client_Name],MATCH(Table2[[#This Row],[Client_Code]],Clients[Client_Code],0)),"")</f>
        <v>FULLMAR</v>
      </c>
      <c r="C3539" s="3">
        <v>1043</v>
      </c>
      <c r="D3539" s="3" t="s">
        <v>149</v>
      </c>
      <c r="E3539" s="3">
        <v>4</v>
      </c>
      <c r="F3539" s="12">
        <v>539766</v>
      </c>
    </row>
    <row r="3540" spans="1:6" x14ac:dyDescent="0.25">
      <c r="A3540" s="3" t="s">
        <v>62</v>
      </c>
      <c r="B3540" s="3" t="str">
        <f>IFERROR(INDEX(Clients[Client_Name],MATCH(Table2[[#This Row],[Client_Code]],Clients[Client_Code],0)),"")</f>
        <v>COMERCIALIZADORA LA FAVORITA LTDA.</v>
      </c>
      <c r="C3540" s="3">
        <v>1029</v>
      </c>
      <c r="D3540" s="3" t="s">
        <v>38</v>
      </c>
      <c r="E3540" s="3">
        <v>2</v>
      </c>
      <c r="F3540" s="12">
        <v>398530</v>
      </c>
    </row>
    <row r="3541" spans="1:6" x14ac:dyDescent="0.25">
      <c r="A3541" s="3" t="s">
        <v>62</v>
      </c>
      <c r="B3541" s="3" t="str">
        <f>IFERROR(INDEX(Clients[Client_Name],MATCH(Table2[[#This Row],[Client_Code]],Clients[Client_Code],0)),"")</f>
        <v>FULLMAR</v>
      </c>
      <c r="C3541" s="3">
        <v>1043</v>
      </c>
      <c r="D3541" s="3" t="s">
        <v>37</v>
      </c>
      <c r="E3541" s="3">
        <v>4</v>
      </c>
      <c r="F3541" s="12">
        <v>155187</v>
      </c>
    </row>
    <row r="3542" spans="1:6" x14ac:dyDescent="0.25">
      <c r="A3542" s="3" t="s">
        <v>62</v>
      </c>
      <c r="B3542" s="3" t="str">
        <f>IFERROR(INDEX(Clients[Client_Name],MATCH(Table2[[#This Row],[Client_Code]],Clients[Client_Code],0)),"")</f>
        <v>FULLMAR</v>
      </c>
      <c r="C3542" s="3">
        <v>1043</v>
      </c>
      <c r="D3542" s="3" t="s">
        <v>37</v>
      </c>
      <c r="E3542" s="3">
        <v>4</v>
      </c>
      <c r="F3542" s="12">
        <v>33296</v>
      </c>
    </row>
    <row r="3543" spans="1:6" x14ac:dyDescent="0.25">
      <c r="A3543" s="3" t="s">
        <v>62</v>
      </c>
      <c r="B3543" s="3" t="str">
        <f>IFERROR(INDEX(Clients[Client_Name],MATCH(Table2[[#This Row],[Client_Code]],Clients[Client_Code],0)),"")</f>
        <v>FULLMAR</v>
      </c>
      <c r="C3543" s="3">
        <v>1043</v>
      </c>
      <c r="D3543" s="3" t="s">
        <v>38</v>
      </c>
      <c r="E3543" s="3">
        <v>4</v>
      </c>
      <c r="F3543" s="12">
        <v>100000</v>
      </c>
    </row>
    <row r="3544" spans="1:6" x14ac:dyDescent="0.25">
      <c r="A3544" s="3" t="s">
        <v>62</v>
      </c>
      <c r="B3544" s="3" t="str">
        <f>IFERROR(INDEX(Clients[Client_Name],MATCH(Table2[[#This Row],[Client_Code]],Clients[Client_Code],0)),"")</f>
        <v>FULLMAR</v>
      </c>
      <c r="C3544" s="3">
        <v>1043</v>
      </c>
      <c r="D3544" s="3" t="s">
        <v>37</v>
      </c>
      <c r="E3544" s="3">
        <v>4</v>
      </c>
      <c r="F3544" s="12">
        <v>16008</v>
      </c>
    </row>
    <row r="3545" spans="1:6" x14ac:dyDescent="0.25">
      <c r="A3545" s="3" t="s">
        <v>62</v>
      </c>
      <c r="B3545" s="3" t="str">
        <f>IFERROR(INDEX(Clients[Client_Name],MATCH(Table2[[#This Row],[Client_Code]],Clients[Client_Code],0)),"")</f>
        <v>FULLMAR</v>
      </c>
      <c r="C3545" s="3">
        <v>1043</v>
      </c>
      <c r="D3545" s="3" t="s">
        <v>37</v>
      </c>
      <c r="E3545" s="3">
        <v>4</v>
      </c>
      <c r="F3545" s="12">
        <v>12807</v>
      </c>
    </row>
    <row r="3546" spans="1:6" x14ac:dyDescent="0.25">
      <c r="A3546" s="3" t="s">
        <v>62</v>
      </c>
      <c r="B3546" s="3" t="str">
        <f>IFERROR(INDEX(Clients[Client_Name],MATCH(Table2[[#This Row],[Client_Code]],Clients[Client_Code],0)),"")</f>
        <v>FULLMAR</v>
      </c>
      <c r="C3546" s="3">
        <v>1043</v>
      </c>
      <c r="D3546" s="3" t="s">
        <v>37</v>
      </c>
      <c r="E3546" s="3">
        <v>4</v>
      </c>
      <c r="F3546" s="12">
        <v>17204</v>
      </c>
    </row>
    <row r="3547" spans="1:6" x14ac:dyDescent="0.25">
      <c r="A3547" s="3" t="s">
        <v>62</v>
      </c>
      <c r="B3547" s="3" t="str">
        <f>IFERROR(INDEX(Clients[Client_Name],MATCH(Table2[[#This Row],[Client_Code]],Clients[Client_Code],0)),"")</f>
        <v>FULLMAR</v>
      </c>
      <c r="C3547" s="3">
        <v>1043</v>
      </c>
      <c r="D3547" s="3" t="s">
        <v>149</v>
      </c>
      <c r="E3547" s="3">
        <v>1</v>
      </c>
      <c r="F3547" s="12">
        <v>757405</v>
      </c>
    </row>
    <row r="3548" spans="1:6" x14ac:dyDescent="0.25">
      <c r="A3548" s="3" t="s">
        <v>62</v>
      </c>
      <c r="B3548" s="3" t="str">
        <f>IFERROR(INDEX(Clients[Client_Name],MATCH(Table2[[#This Row],[Client_Code]],Clients[Client_Code],0)),"")</f>
        <v>FULLMAR</v>
      </c>
      <c r="C3548" s="3">
        <v>1043</v>
      </c>
      <c r="D3548" s="3" t="s">
        <v>37</v>
      </c>
      <c r="E3548" s="3">
        <v>1</v>
      </c>
      <c r="F3548" s="12">
        <v>181052</v>
      </c>
    </row>
    <row r="3549" spans="1:6" x14ac:dyDescent="0.25">
      <c r="A3549" s="3" t="s">
        <v>62</v>
      </c>
      <c r="B3549" s="3" t="str">
        <f>IFERROR(INDEX(Clients[Client_Name],MATCH(Table2[[#This Row],[Client_Code]],Clients[Client_Code],0)),"")</f>
        <v>FULLMAR</v>
      </c>
      <c r="C3549" s="3">
        <v>1043</v>
      </c>
      <c r="D3549" s="3" t="s">
        <v>37</v>
      </c>
      <c r="E3549" s="3">
        <v>1</v>
      </c>
      <c r="F3549" s="12">
        <v>69120</v>
      </c>
    </row>
    <row r="3550" spans="1:6" x14ac:dyDescent="0.25">
      <c r="A3550" s="3" t="s">
        <v>62</v>
      </c>
      <c r="B3550" s="3" t="str">
        <f>IFERROR(INDEX(Clients[Client_Name],MATCH(Table2[[#This Row],[Client_Code]],Clients[Client_Code],0)),"")</f>
        <v>FULLMAR</v>
      </c>
      <c r="C3550" s="3">
        <v>1043</v>
      </c>
      <c r="D3550" s="3" t="s">
        <v>37</v>
      </c>
      <c r="E3550" s="3">
        <v>1</v>
      </c>
      <c r="F3550" s="12">
        <v>12806</v>
      </c>
    </row>
    <row r="3551" spans="1:6" x14ac:dyDescent="0.25">
      <c r="A3551" s="3" t="s">
        <v>62</v>
      </c>
      <c r="B3551" s="3" t="str">
        <f>IFERROR(INDEX(Clients[Client_Name],MATCH(Table2[[#This Row],[Client_Code]],Clients[Client_Code],0)),"")</f>
        <v>FULLMAR</v>
      </c>
      <c r="C3551" s="3">
        <v>1043</v>
      </c>
      <c r="D3551" s="3" t="s">
        <v>38</v>
      </c>
      <c r="E3551" s="3">
        <v>1</v>
      </c>
      <c r="F3551" s="12">
        <v>100000</v>
      </c>
    </row>
    <row r="3552" spans="1:6" x14ac:dyDescent="0.25">
      <c r="A3552" s="3" t="s">
        <v>62</v>
      </c>
      <c r="B3552" s="3" t="str">
        <f>IFERROR(INDEX(Clients[Client_Name],MATCH(Table2[[#This Row],[Client_Code]],Clients[Client_Code],0)),"")</f>
        <v>TAK S.A.</v>
      </c>
      <c r="C3552" s="3">
        <v>1051</v>
      </c>
      <c r="D3552" s="3" t="s">
        <v>38</v>
      </c>
      <c r="E3552" s="3">
        <v>2</v>
      </c>
      <c r="F3552" s="12">
        <v>510274</v>
      </c>
    </row>
    <row r="3553" spans="1:6" x14ac:dyDescent="0.25">
      <c r="A3553" s="3" t="s">
        <v>62</v>
      </c>
      <c r="B3553" s="3" t="str">
        <f>IFERROR(INDEX(Clients[Client_Name],MATCH(Table2[[#This Row],[Client_Code]],Clients[Client_Code],0)),"")</f>
        <v>FULLMAR</v>
      </c>
      <c r="C3553" s="3">
        <v>1043</v>
      </c>
      <c r="D3553" s="3" t="s">
        <v>37</v>
      </c>
      <c r="E3553" s="3">
        <v>1</v>
      </c>
      <c r="F3553" s="12">
        <v>9605</v>
      </c>
    </row>
    <row r="3554" spans="1:6" x14ac:dyDescent="0.25">
      <c r="A3554" s="3" t="s">
        <v>62</v>
      </c>
      <c r="B3554" s="3" t="str">
        <f>IFERROR(INDEX(Clients[Client_Name],MATCH(Table2[[#This Row],[Client_Code]],Clients[Client_Code],0)),"")</f>
        <v>FULLMAR</v>
      </c>
      <c r="C3554" s="3">
        <v>1043</v>
      </c>
      <c r="D3554" s="3" t="s">
        <v>37</v>
      </c>
      <c r="E3554" s="3">
        <v>1</v>
      </c>
      <c r="F3554" s="12">
        <v>7684</v>
      </c>
    </row>
    <row r="3555" spans="1:6" x14ac:dyDescent="0.25">
      <c r="A3555" s="3" t="s">
        <v>62</v>
      </c>
      <c r="B3555" s="3" t="str">
        <f>IFERROR(INDEX(Clients[Client_Name],MATCH(Table2[[#This Row],[Client_Code]],Clients[Client_Code],0)),"")</f>
        <v>FULLMAR</v>
      </c>
      <c r="C3555" s="3">
        <v>1043</v>
      </c>
      <c r="D3555" s="3" t="s">
        <v>37</v>
      </c>
      <c r="E3555" s="3">
        <v>1</v>
      </c>
      <c r="F3555" s="12">
        <v>7680</v>
      </c>
    </row>
    <row r="3556" spans="1:6" x14ac:dyDescent="0.25">
      <c r="A3556" s="3" t="s">
        <v>62</v>
      </c>
      <c r="B3556" s="3" t="str">
        <f>IFERROR(INDEX(Clients[Client_Name],MATCH(Table2[[#This Row],[Client_Code]],Clients[Client_Code],0)),"")</f>
        <v>FULLMAR</v>
      </c>
      <c r="C3556" s="3">
        <v>1043</v>
      </c>
      <c r="D3556" s="3" t="s">
        <v>149</v>
      </c>
      <c r="E3556" s="3">
        <v>2</v>
      </c>
      <c r="F3556" s="12">
        <v>563435</v>
      </c>
    </row>
    <row r="3557" spans="1:6" x14ac:dyDescent="0.25">
      <c r="A3557" s="3" t="s">
        <v>62</v>
      </c>
      <c r="B3557" s="3" t="str">
        <f>IFERROR(INDEX(Clients[Client_Name],MATCH(Table2[[#This Row],[Client_Code]],Clients[Client_Code],0)),"")</f>
        <v>FULLMAR</v>
      </c>
      <c r="C3557" s="3">
        <v>1043</v>
      </c>
      <c r="D3557" s="3" t="s">
        <v>37</v>
      </c>
      <c r="E3557" s="3">
        <v>2</v>
      </c>
      <c r="F3557" s="12">
        <v>64661</v>
      </c>
    </row>
    <row r="3558" spans="1:6" x14ac:dyDescent="0.25">
      <c r="A3558" s="3" t="s">
        <v>62</v>
      </c>
      <c r="B3558" s="3" t="str">
        <f>IFERROR(INDEX(Clients[Client_Name],MATCH(Table2[[#This Row],[Client_Code]],Clients[Client_Code],0)),"")</f>
        <v>FULLMAR</v>
      </c>
      <c r="C3558" s="3">
        <v>1043</v>
      </c>
      <c r="D3558" s="3" t="s">
        <v>38</v>
      </c>
      <c r="E3558" s="3">
        <v>2</v>
      </c>
      <c r="F3558" s="12">
        <v>100000</v>
      </c>
    </row>
    <row r="3559" spans="1:6" x14ac:dyDescent="0.25">
      <c r="A3559" s="3" t="s">
        <v>62</v>
      </c>
      <c r="B3559" s="3" t="str">
        <f>IFERROR(INDEX(Clients[Client_Name],MATCH(Table2[[#This Row],[Client_Code]],Clients[Client_Code],0)),"")</f>
        <v>FULLMAR</v>
      </c>
      <c r="C3559" s="3">
        <v>1043</v>
      </c>
      <c r="D3559" s="3" t="s">
        <v>37</v>
      </c>
      <c r="E3559" s="3">
        <v>2</v>
      </c>
      <c r="F3559" s="12">
        <v>22411</v>
      </c>
    </row>
    <row r="3560" spans="1:6" x14ac:dyDescent="0.25">
      <c r="A3560" s="3" t="s">
        <v>62</v>
      </c>
      <c r="B3560" s="3" t="str">
        <f>IFERROR(INDEX(Clients[Client_Name],MATCH(Table2[[#This Row],[Client_Code]],Clients[Client_Code],0)),"")</f>
        <v>FULLMAR</v>
      </c>
      <c r="C3560" s="3">
        <v>1043</v>
      </c>
      <c r="D3560" s="3" t="s">
        <v>37</v>
      </c>
      <c r="E3560" s="3">
        <v>2</v>
      </c>
      <c r="F3560" s="12">
        <v>16649</v>
      </c>
    </row>
    <row r="3561" spans="1:6" x14ac:dyDescent="0.25">
      <c r="A3561" s="3" t="s">
        <v>62</v>
      </c>
      <c r="B3561" s="3" t="str">
        <f>IFERROR(INDEX(Clients[Client_Name],MATCH(Table2[[#This Row],[Client_Code]],Clients[Client_Code],0)),"")</f>
        <v>FULLMAR</v>
      </c>
      <c r="C3561" s="3">
        <v>1043</v>
      </c>
      <c r="D3561" s="3" t="s">
        <v>37</v>
      </c>
      <c r="E3561" s="3">
        <v>2</v>
      </c>
      <c r="F3561" s="12">
        <v>19123</v>
      </c>
    </row>
    <row r="3562" spans="1:6" x14ac:dyDescent="0.25">
      <c r="A3562" s="3" t="s">
        <v>62</v>
      </c>
      <c r="B3562" s="3" t="str">
        <f>IFERROR(INDEX(Clients[Client_Name],MATCH(Table2[[#This Row],[Client_Code]],Clients[Client_Code],0)),"")</f>
        <v>FULLMAR</v>
      </c>
      <c r="C3562" s="3">
        <v>1043</v>
      </c>
      <c r="D3562" s="3" t="s">
        <v>38</v>
      </c>
      <c r="E3562" s="3">
        <v>3</v>
      </c>
      <c r="F3562" s="12">
        <v>320157</v>
      </c>
    </row>
    <row r="3563" spans="1:6" x14ac:dyDescent="0.25">
      <c r="A3563" s="3" t="s">
        <v>62</v>
      </c>
      <c r="B3563" s="3" t="str">
        <f>IFERROR(INDEX(Clients[Client_Name],MATCH(Table2[[#This Row],[Client_Code]],Clients[Client_Code],0)),"")</f>
        <v>FULLMAR</v>
      </c>
      <c r="C3563" s="3">
        <v>1043</v>
      </c>
      <c r="D3563" s="3" t="s">
        <v>37</v>
      </c>
      <c r="E3563" s="3">
        <v>3</v>
      </c>
      <c r="F3563" s="12">
        <v>6000</v>
      </c>
    </row>
    <row r="3564" spans="1:6" x14ac:dyDescent="0.25">
      <c r="A3564" s="3" t="s">
        <v>62</v>
      </c>
      <c r="B3564" s="3" t="str">
        <f>IFERROR(INDEX(Clients[Client_Name],MATCH(Table2[[#This Row],[Client_Code]],Clients[Client_Code],0)),"")</f>
        <v>FULLMAR</v>
      </c>
      <c r="C3564" s="3">
        <v>1043</v>
      </c>
      <c r="D3564" s="3" t="s">
        <v>37</v>
      </c>
      <c r="E3564" s="3">
        <v>3</v>
      </c>
      <c r="F3564" s="12">
        <v>248100</v>
      </c>
    </row>
    <row r="3565" spans="1:6" x14ac:dyDescent="0.25">
      <c r="A3565" s="3" t="s">
        <v>62</v>
      </c>
      <c r="B3565" s="3" t="str">
        <f>IFERROR(INDEX(Clients[Client_Name],MATCH(Table2[[#This Row],[Client_Code]],Clients[Client_Code],0)),"")</f>
        <v>FULLMAR</v>
      </c>
      <c r="C3565" s="3">
        <v>1043</v>
      </c>
      <c r="D3565" s="3" t="s">
        <v>149</v>
      </c>
      <c r="E3565" s="3">
        <v>3</v>
      </c>
      <c r="F3565" s="12">
        <v>667347</v>
      </c>
    </row>
    <row r="3566" spans="1:6" x14ac:dyDescent="0.25">
      <c r="A3566" s="3" t="s">
        <v>62</v>
      </c>
      <c r="B3566" s="3" t="str">
        <f>IFERROR(INDEX(Clients[Client_Name],MATCH(Table2[[#This Row],[Client_Code]],Clients[Client_Code],0)),"")</f>
        <v>FULLMAR</v>
      </c>
      <c r="C3566" s="3">
        <v>1043</v>
      </c>
      <c r="D3566" s="3" t="s">
        <v>37</v>
      </c>
      <c r="E3566" s="3">
        <v>3</v>
      </c>
      <c r="F3566" s="12">
        <v>293133</v>
      </c>
    </row>
    <row r="3567" spans="1:6" x14ac:dyDescent="0.25">
      <c r="A3567" s="3" t="s">
        <v>62</v>
      </c>
      <c r="B3567" s="3" t="str">
        <f>IFERROR(INDEX(Clients[Client_Name],MATCH(Table2[[#This Row],[Client_Code]],Clients[Client_Code],0)),"")</f>
        <v>FULLMAR</v>
      </c>
      <c r="C3567" s="3">
        <v>1043</v>
      </c>
      <c r="D3567" s="3" t="s">
        <v>37</v>
      </c>
      <c r="E3567" s="3">
        <v>3</v>
      </c>
      <c r="F3567" s="12">
        <v>38400</v>
      </c>
    </row>
    <row r="3568" spans="1:6" x14ac:dyDescent="0.25">
      <c r="A3568" s="3" t="s">
        <v>62</v>
      </c>
      <c r="B3568" s="3" t="str">
        <f>IFERROR(INDEX(Clients[Client_Name],MATCH(Table2[[#This Row],[Client_Code]],Clients[Client_Code],0)),"")</f>
        <v>FULLMAR</v>
      </c>
      <c r="C3568" s="3">
        <v>1043</v>
      </c>
      <c r="D3568" s="3" t="s">
        <v>37</v>
      </c>
      <c r="E3568" s="3">
        <v>3</v>
      </c>
      <c r="F3568" s="12">
        <v>64031</v>
      </c>
    </row>
    <row r="3569" spans="1:6" x14ac:dyDescent="0.25">
      <c r="A3569" s="3" t="s">
        <v>62</v>
      </c>
      <c r="B3569" s="3" t="str">
        <f>IFERROR(INDEX(Clients[Client_Name],MATCH(Table2[[#This Row],[Client_Code]],Clients[Client_Code],0)),"")</f>
        <v>TAK S.A.</v>
      </c>
      <c r="C3569" s="3">
        <v>1051</v>
      </c>
      <c r="D3569" s="3" t="s">
        <v>38</v>
      </c>
      <c r="E3569" s="3">
        <v>2</v>
      </c>
      <c r="F3569" s="12">
        <v>367348</v>
      </c>
    </row>
    <row r="3570" spans="1:6" x14ac:dyDescent="0.25">
      <c r="A3570" s="3" t="s">
        <v>62</v>
      </c>
      <c r="B3570" s="3" t="str">
        <f>IFERROR(INDEX(Clients[Client_Name],MATCH(Table2[[#This Row],[Client_Code]],Clients[Client_Code],0)),"")</f>
        <v>FULLMAR</v>
      </c>
      <c r="C3570" s="3">
        <v>1043</v>
      </c>
      <c r="D3570" s="3" t="s">
        <v>38</v>
      </c>
      <c r="E3570" s="3">
        <v>3</v>
      </c>
      <c r="F3570" s="12">
        <v>100000</v>
      </c>
    </row>
    <row r="3571" spans="1:6" x14ac:dyDescent="0.25">
      <c r="A3571" s="3" t="s">
        <v>62</v>
      </c>
      <c r="B3571" s="3" t="str">
        <f>IFERROR(INDEX(Clients[Client_Name],MATCH(Table2[[#This Row],[Client_Code]],Clients[Client_Code],0)),"")</f>
        <v>FULLMAR</v>
      </c>
      <c r="C3571" s="3">
        <v>1043</v>
      </c>
      <c r="D3571" s="3" t="s">
        <v>38</v>
      </c>
      <c r="E3571" s="3">
        <v>3</v>
      </c>
      <c r="F3571" s="12">
        <v>187140</v>
      </c>
    </row>
    <row r="3572" spans="1:6" x14ac:dyDescent="0.25">
      <c r="A3572" s="3" t="s">
        <v>62</v>
      </c>
      <c r="B3572" s="3" t="str">
        <f>IFERROR(INDEX(Clients[Client_Name],MATCH(Table2[[#This Row],[Client_Code]],Clients[Client_Code],0)),"")</f>
        <v>FULLMAR</v>
      </c>
      <c r="C3572" s="3">
        <v>1043</v>
      </c>
      <c r="D3572" s="3" t="s">
        <v>37</v>
      </c>
      <c r="E3572" s="3">
        <v>3</v>
      </c>
      <c r="F3572" s="12">
        <v>32015</v>
      </c>
    </row>
    <row r="3573" spans="1:6" x14ac:dyDescent="0.25">
      <c r="A3573" s="3" t="s">
        <v>62</v>
      </c>
      <c r="B3573" s="3" t="str">
        <f>IFERROR(INDEX(Clients[Client_Name],MATCH(Table2[[#This Row],[Client_Code]],Clients[Client_Code],0)),"")</f>
        <v>FULLMAR</v>
      </c>
      <c r="C3573" s="3">
        <v>1043</v>
      </c>
      <c r="D3573" s="3" t="s">
        <v>37</v>
      </c>
      <c r="E3573" s="3">
        <v>3</v>
      </c>
      <c r="F3573" s="12">
        <v>24332</v>
      </c>
    </row>
    <row r="3574" spans="1:6" x14ac:dyDescent="0.25">
      <c r="A3574" s="3" t="s">
        <v>62</v>
      </c>
      <c r="B3574" s="3" t="str">
        <f>IFERROR(INDEX(Clients[Client_Name],MATCH(Table2[[#This Row],[Client_Code]],Clients[Client_Code],0)),"")</f>
        <v>FULLMAR</v>
      </c>
      <c r="C3574" s="3">
        <v>1043</v>
      </c>
      <c r="D3574" s="3" t="s">
        <v>37</v>
      </c>
      <c r="E3574" s="3">
        <v>3</v>
      </c>
      <c r="F3574" s="12">
        <v>26266</v>
      </c>
    </row>
    <row r="3575" spans="1:6" x14ac:dyDescent="0.25">
      <c r="A3575" s="3" t="s">
        <v>62</v>
      </c>
      <c r="B3575" s="3" t="str">
        <f>IFERROR(INDEX(Clients[Client_Name],MATCH(Table2[[#This Row],[Client_Code]],Clients[Client_Code],0)),"")</f>
        <v>FULLMAR</v>
      </c>
      <c r="C3575" s="3">
        <v>1043</v>
      </c>
      <c r="D3575" s="3" t="s">
        <v>149</v>
      </c>
      <c r="E3575" s="3">
        <v>5</v>
      </c>
      <c r="F3575" s="12">
        <v>715262</v>
      </c>
    </row>
    <row r="3576" spans="1:6" x14ac:dyDescent="0.25">
      <c r="A3576" s="3" t="s">
        <v>62</v>
      </c>
      <c r="B3576" s="3" t="str">
        <f>IFERROR(INDEX(Clients[Client_Name],MATCH(Table2[[#This Row],[Client_Code]],Clients[Client_Code],0)),"")</f>
        <v>FULLMAR</v>
      </c>
      <c r="C3576" s="3">
        <v>1043</v>
      </c>
      <c r="D3576" s="3" t="s">
        <v>37</v>
      </c>
      <c r="E3576" s="3">
        <v>5</v>
      </c>
      <c r="F3576" s="12">
        <v>60351</v>
      </c>
    </row>
    <row r="3577" spans="1:6" x14ac:dyDescent="0.25">
      <c r="A3577" s="3" t="s">
        <v>62</v>
      </c>
      <c r="B3577" s="3" t="str">
        <f>IFERROR(INDEX(Clients[Client_Name],MATCH(Table2[[#This Row],[Client_Code]],Clients[Client_Code],0)),"")</f>
        <v>FULLMAR</v>
      </c>
      <c r="C3577" s="3">
        <v>1043</v>
      </c>
      <c r="D3577" s="3" t="s">
        <v>38</v>
      </c>
      <c r="E3577" s="3">
        <v>5</v>
      </c>
      <c r="F3577" s="12">
        <v>100000</v>
      </c>
    </row>
    <row r="3578" spans="1:6" x14ac:dyDescent="0.25">
      <c r="A3578" s="3" t="s">
        <v>62</v>
      </c>
      <c r="B3578" s="3" t="str">
        <f>IFERROR(INDEX(Clients[Client_Name],MATCH(Table2[[#This Row],[Client_Code]],Clients[Client_Code],0)),"")</f>
        <v>FULLMAR</v>
      </c>
      <c r="C3578" s="3">
        <v>1043</v>
      </c>
      <c r="D3578" s="3" t="s">
        <v>37</v>
      </c>
      <c r="E3578" s="3">
        <v>5</v>
      </c>
      <c r="F3578" s="12">
        <v>9000</v>
      </c>
    </row>
    <row r="3579" spans="1:6" x14ac:dyDescent="0.25">
      <c r="A3579" s="3" t="s">
        <v>62</v>
      </c>
      <c r="B3579" s="3" t="str">
        <f>IFERROR(INDEX(Clients[Client_Name],MATCH(Table2[[#This Row],[Client_Code]],Clients[Client_Code],0)),"")</f>
        <v>FULLMAR</v>
      </c>
      <c r="C3579" s="3">
        <v>1043</v>
      </c>
      <c r="D3579" s="3" t="s">
        <v>38</v>
      </c>
      <c r="E3579" s="3">
        <v>5</v>
      </c>
      <c r="F3579" s="12">
        <v>-187140</v>
      </c>
    </row>
    <row r="3580" spans="1:6" x14ac:dyDescent="0.25">
      <c r="A3580" s="3" t="s">
        <v>62</v>
      </c>
      <c r="B3580" s="3" t="str">
        <f>IFERROR(INDEX(Clients[Client_Name],MATCH(Table2[[#This Row],[Client_Code]],Clients[Client_Code],0)),"")</f>
        <v>FULLMAR</v>
      </c>
      <c r="C3580" s="3">
        <v>1043</v>
      </c>
      <c r="D3580" s="3" t="s">
        <v>149</v>
      </c>
      <c r="E3580" s="3">
        <v>6</v>
      </c>
      <c r="F3580" s="12">
        <v>524179</v>
      </c>
    </row>
    <row r="3581" spans="1:6" x14ac:dyDescent="0.25">
      <c r="A3581" s="3" t="s">
        <v>62</v>
      </c>
      <c r="B3581" s="3" t="str">
        <f>IFERROR(INDEX(Clients[Client_Name],MATCH(Table2[[#This Row],[Client_Code]],Clients[Client_Code],0)),"")</f>
        <v>FULLMAR</v>
      </c>
      <c r="C3581" s="3">
        <v>1043</v>
      </c>
      <c r="D3581" s="3" t="s">
        <v>37</v>
      </c>
      <c r="E3581" s="3">
        <v>6</v>
      </c>
      <c r="F3581" s="12">
        <v>40546</v>
      </c>
    </row>
    <row r="3582" spans="1:6" x14ac:dyDescent="0.25">
      <c r="A3582" s="3" t="s">
        <v>62</v>
      </c>
      <c r="B3582" s="3" t="str">
        <f>IFERROR(INDEX(Clients[Client_Name],MATCH(Table2[[#This Row],[Client_Code]],Clients[Client_Code],0)),"")</f>
        <v>FULLMAR</v>
      </c>
      <c r="C3582" s="3">
        <v>1043</v>
      </c>
      <c r="D3582" s="3" t="s">
        <v>38</v>
      </c>
      <c r="E3582" s="3">
        <v>6</v>
      </c>
      <c r="F3582" s="12">
        <v>100000</v>
      </c>
    </row>
    <row r="3583" spans="1:6" x14ac:dyDescent="0.25">
      <c r="A3583" s="3" t="s">
        <v>62</v>
      </c>
      <c r="B3583" s="3" t="str">
        <f>IFERROR(INDEX(Clients[Client_Name],MATCH(Table2[[#This Row],[Client_Code]],Clients[Client_Code],0)),"")</f>
        <v>FULLMAR</v>
      </c>
      <c r="C3583" s="3">
        <v>1043</v>
      </c>
      <c r="D3583" s="3" t="s">
        <v>37</v>
      </c>
      <c r="E3583" s="3">
        <v>6</v>
      </c>
      <c r="F3583" s="12"/>
    </row>
    <row r="3584" spans="1:6" x14ac:dyDescent="0.25">
      <c r="A3584" s="3" t="s">
        <v>62</v>
      </c>
      <c r="B3584" s="3" t="str">
        <f>IFERROR(INDEX(Clients[Client_Name],MATCH(Table2[[#This Row],[Client_Code]],Clients[Client_Code],0)),"")</f>
        <v>FULLMAR</v>
      </c>
      <c r="C3584" s="3">
        <v>1043</v>
      </c>
      <c r="D3584" s="3" t="s">
        <v>38</v>
      </c>
      <c r="E3584" s="3">
        <v>6</v>
      </c>
      <c r="F3584" s="12"/>
    </row>
    <row r="3585" spans="1:6" x14ac:dyDescent="0.25">
      <c r="A3585" s="3" t="s">
        <v>62</v>
      </c>
      <c r="B3585" s="3" t="str">
        <f>IFERROR(INDEX(Clients[Client_Name],MATCH(Table2[[#This Row],[Client_Code]],Clients[Client_Code],0)),"")</f>
        <v>FULLMAR</v>
      </c>
      <c r="C3585" s="3">
        <v>1043</v>
      </c>
      <c r="D3585" s="3" t="s">
        <v>149</v>
      </c>
      <c r="E3585" s="3">
        <v>7</v>
      </c>
      <c r="F3585" s="12">
        <v>325944</v>
      </c>
    </row>
    <row r="3586" spans="1:6" x14ac:dyDescent="0.25">
      <c r="A3586" s="3" t="s">
        <v>62</v>
      </c>
      <c r="B3586" s="3" t="str">
        <f>IFERROR(INDEX(Clients[Client_Name],MATCH(Table2[[#This Row],[Client_Code]],Clients[Client_Code],0)),"")</f>
        <v>FULLMAR</v>
      </c>
      <c r="C3586" s="3">
        <v>1043</v>
      </c>
      <c r="D3586" s="3" t="s">
        <v>37</v>
      </c>
      <c r="E3586" s="3">
        <v>7</v>
      </c>
      <c r="F3586" s="12">
        <v>66866</v>
      </c>
    </row>
    <row r="3587" spans="1:6" x14ac:dyDescent="0.25">
      <c r="A3587" s="3" t="s">
        <v>62</v>
      </c>
      <c r="B3587" s="3" t="str">
        <f>IFERROR(INDEX(Clients[Client_Name],MATCH(Table2[[#This Row],[Client_Code]],Clients[Client_Code],0)),"")</f>
        <v>FULLMAR</v>
      </c>
      <c r="C3587" s="3">
        <v>1043</v>
      </c>
      <c r="D3587" s="3" t="s">
        <v>38</v>
      </c>
      <c r="E3587" s="3">
        <v>7</v>
      </c>
      <c r="F3587" s="12">
        <v>100000</v>
      </c>
    </row>
    <row r="3588" spans="1:6" x14ac:dyDescent="0.25">
      <c r="A3588" s="3" t="s">
        <v>62</v>
      </c>
      <c r="B3588" s="3" t="str">
        <f>IFERROR(INDEX(Clients[Client_Name],MATCH(Table2[[#This Row],[Client_Code]],Clients[Client_Code],0)),"")</f>
        <v>FULLMAR</v>
      </c>
      <c r="C3588" s="3">
        <v>1043</v>
      </c>
      <c r="D3588" s="3" t="s">
        <v>37</v>
      </c>
      <c r="E3588" s="3">
        <v>7</v>
      </c>
      <c r="F3588" s="12"/>
    </row>
    <row r="3589" spans="1:6" x14ac:dyDescent="0.25">
      <c r="A3589" s="3" t="s">
        <v>62</v>
      </c>
      <c r="B3589" s="3" t="str">
        <f>IFERROR(INDEX(Clients[Client_Name],MATCH(Table2[[#This Row],[Client_Code]],Clients[Client_Code],0)),"")</f>
        <v>FULLMAR</v>
      </c>
      <c r="C3589" s="3">
        <v>1043</v>
      </c>
      <c r="D3589" s="3" t="s">
        <v>38</v>
      </c>
      <c r="E3589" s="3">
        <v>7</v>
      </c>
      <c r="F3589" s="12"/>
    </row>
    <row r="3590" spans="1:6" x14ac:dyDescent="0.25">
      <c r="A3590" s="3" t="s">
        <v>62</v>
      </c>
      <c r="B3590" s="3" t="str">
        <f>IFERROR(INDEX(Clients[Client_Name],MATCH(Table2[[#This Row],[Client_Code]],Clients[Client_Code],0)),"")</f>
        <v>FULLMAR</v>
      </c>
      <c r="C3590" s="3">
        <v>1043</v>
      </c>
      <c r="D3590" s="3" t="s">
        <v>37</v>
      </c>
      <c r="E3590" s="3">
        <v>8</v>
      </c>
      <c r="F3590" s="12">
        <v>460318</v>
      </c>
    </row>
    <row r="3591" spans="1:6" x14ac:dyDescent="0.25">
      <c r="A3591" s="3" t="s">
        <v>62</v>
      </c>
      <c r="B3591" s="3" t="str">
        <f>IFERROR(INDEX(Clients[Client_Name],MATCH(Table2[[#This Row],[Client_Code]],Clients[Client_Code],0)),"")</f>
        <v>FULLMAR</v>
      </c>
      <c r="C3591" s="3">
        <v>1043</v>
      </c>
      <c r="D3591" s="3" t="s">
        <v>37</v>
      </c>
      <c r="E3591" s="3">
        <v>8</v>
      </c>
      <c r="F3591" s="12"/>
    </row>
    <row r="3592" spans="1:6" x14ac:dyDescent="0.25">
      <c r="A3592" s="3" t="s">
        <v>62</v>
      </c>
      <c r="B3592" s="3" t="str">
        <f>IFERROR(INDEX(Clients[Client_Name],MATCH(Table2[[#This Row],[Client_Code]],Clients[Client_Code],0)),"")</f>
        <v>FULLMAR</v>
      </c>
      <c r="C3592" s="3">
        <v>1043</v>
      </c>
      <c r="D3592" s="3" t="s">
        <v>38</v>
      </c>
      <c r="E3592" s="3">
        <v>8</v>
      </c>
      <c r="F3592" s="12">
        <v>312301</v>
      </c>
    </row>
    <row r="3593" spans="1:6" x14ac:dyDescent="0.25">
      <c r="A3593" s="3" t="s">
        <v>62</v>
      </c>
      <c r="B3593" s="3" t="str">
        <f>IFERROR(INDEX(Clients[Client_Name],MATCH(Table2[[#This Row],[Client_Code]],Clients[Client_Code],0)),"")</f>
        <v>FULLMAR</v>
      </c>
      <c r="C3593" s="3">
        <v>1043</v>
      </c>
      <c r="D3593" s="3" t="s">
        <v>38</v>
      </c>
      <c r="E3593" s="3">
        <v>8</v>
      </c>
      <c r="F3593" s="12"/>
    </row>
    <row r="3594" spans="1:6" x14ac:dyDescent="0.25">
      <c r="A3594" s="3" t="s">
        <v>62</v>
      </c>
      <c r="B3594" s="3" t="str">
        <f>IFERROR(INDEX(Clients[Client_Name],MATCH(Table2[[#This Row],[Client_Code]],Clients[Client_Code],0)),"")</f>
        <v>FULLMAR</v>
      </c>
      <c r="C3594" s="3">
        <v>1043</v>
      </c>
      <c r="D3594" s="3" t="s">
        <v>149</v>
      </c>
      <c r="E3594" s="3">
        <v>8</v>
      </c>
      <c r="F3594" s="12">
        <v>585874</v>
      </c>
    </row>
    <row r="3595" spans="1:6" x14ac:dyDescent="0.25">
      <c r="A3595" s="3" t="s">
        <v>62</v>
      </c>
      <c r="B3595" s="3" t="str">
        <f>IFERROR(INDEX(Clients[Client_Name],MATCH(Table2[[#This Row],[Client_Code]],Clients[Client_Code],0)),"")</f>
        <v>FULLMAR</v>
      </c>
      <c r="C3595" s="3">
        <v>1043</v>
      </c>
      <c r="D3595" s="3" t="s">
        <v>37</v>
      </c>
      <c r="E3595" s="3">
        <v>9</v>
      </c>
      <c r="F3595" s="12">
        <v>68900</v>
      </c>
    </row>
    <row r="3596" spans="1:6" x14ac:dyDescent="0.25">
      <c r="A3596" s="3" t="s">
        <v>62</v>
      </c>
      <c r="B3596" s="3" t="str">
        <f>IFERROR(INDEX(Clients[Client_Name],MATCH(Table2[[#This Row],[Client_Code]],Clients[Client_Code],0)),"")</f>
        <v>FULLMAR</v>
      </c>
      <c r="C3596" s="3">
        <v>1043</v>
      </c>
      <c r="D3596" s="3" t="s">
        <v>37</v>
      </c>
      <c r="E3596" s="3">
        <v>9</v>
      </c>
      <c r="F3596" s="12"/>
    </row>
    <row r="3597" spans="1:6" x14ac:dyDescent="0.25">
      <c r="A3597" s="3" t="s">
        <v>62</v>
      </c>
      <c r="B3597" s="3" t="str">
        <f>IFERROR(INDEX(Clients[Client_Name],MATCH(Table2[[#This Row],[Client_Code]],Clients[Client_Code],0)),"")</f>
        <v>FULLMAR</v>
      </c>
      <c r="C3597" s="3">
        <v>1043</v>
      </c>
      <c r="D3597" s="3" t="s">
        <v>38</v>
      </c>
      <c r="E3597" s="3">
        <v>9</v>
      </c>
      <c r="F3597" s="12">
        <v>100000</v>
      </c>
    </row>
    <row r="3598" spans="1:6" x14ac:dyDescent="0.25">
      <c r="A3598" s="3" t="s">
        <v>62</v>
      </c>
      <c r="B3598" s="3" t="str">
        <f>IFERROR(INDEX(Clients[Client_Name],MATCH(Table2[[#This Row],[Client_Code]],Clients[Client_Code],0)),"")</f>
        <v>FULLMAR</v>
      </c>
      <c r="C3598" s="3">
        <v>1043</v>
      </c>
      <c r="D3598" s="3" t="s">
        <v>38</v>
      </c>
      <c r="E3598" s="3">
        <v>9</v>
      </c>
      <c r="F3598" s="12"/>
    </row>
    <row r="3599" spans="1:6" x14ac:dyDescent="0.25">
      <c r="A3599" s="3" t="s">
        <v>62</v>
      </c>
      <c r="B3599" s="3" t="str">
        <f>IFERROR(INDEX(Clients[Client_Name],MATCH(Table2[[#This Row],[Client_Code]],Clients[Client_Code],0)),"")</f>
        <v>FULLMAR</v>
      </c>
      <c r="C3599" s="3">
        <v>1043</v>
      </c>
      <c r="D3599" s="3" t="s">
        <v>149</v>
      </c>
      <c r="E3599" s="3">
        <v>9</v>
      </c>
      <c r="F3599" s="12">
        <v>426143</v>
      </c>
    </row>
    <row r="3600" spans="1:6" x14ac:dyDescent="0.25">
      <c r="A3600" s="3" t="s">
        <v>62</v>
      </c>
      <c r="B3600" s="3" t="str">
        <f>IFERROR(INDEX(Clients[Client_Name],MATCH(Table2[[#This Row],[Client_Code]],Clients[Client_Code],0)),"")</f>
        <v>FULLMAR</v>
      </c>
      <c r="C3600" s="3">
        <v>1043</v>
      </c>
      <c r="D3600" s="3" t="s">
        <v>37</v>
      </c>
      <c r="E3600" s="3">
        <v>10</v>
      </c>
      <c r="F3600" s="12">
        <v>455917</v>
      </c>
    </row>
    <row r="3601" spans="1:6" x14ac:dyDescent="0.25">
      <c r="A3601" s="3" t="s">
        <v>62</v>
      </c>
      <c r="B3601" s="3" t="str">
        <f>IFERROR(INDEX(Clients[Client_Name],MATCH(Table2[[#This Row],[Client_Code]],Clients[Client_Code],0)),"")</f>
        <v>FULLMAR</v>
      </c>
      <c r="C3601" s="3">
        <v>1043</v>
      </c>
      <c r="D3601" s="3" t="s">
        <v>37</v>
      </c>
      <c r="E3601" s="3">
        <v>10</v>
      </c>
      <c r="F3601" s="12"/>
    </row>
    <row r="3602" spans="1:6" x14ac:dyDescent="0.25">
      <c r="A3602" s="3" t="s">
        <v>62</v>
      </c>
      <c r="B3602" s="3" t="str">
        <f>IFERROR(INDEX(Clients[Client_Name],MATCH(Table2[[#This Row],[Client_Code]],Clients[Client_Code],0)),"")</f>
        <v>FULLMAR</v>
      </c>
      <c r="C3602" s="3">
        <v>1043</v>
      </c>
      <c r="D3602" s="3" t="s">
        <v>38</v>
      </c>
      <c r="E3602" s="3">
        <v>10</v>
      </c>
      <c r="F3602" s="12">
        <v>-112301</v>
      </c>
    </row>
    <row r="3603" spans="1:6" x14ac:dyDescent="0.25">
      <c r="A3603" s="3" t="s">
        <v>62</v>
      </c>
      <c r="B3603" s="3" t="str">
        <f>IFERROR(INDEX(Clients[Client_Name],MATCH(Table2[[#This Row],[Client_Code]],Clients[Client_Code],0)),"")</f>
        <v>FULLMAR</v>
      </c>
      <c r="C3603" s="3">
        <v>1043</v>
      </c>
      <c r="D3603" s="3" t="s">
        <v>38</v>
      </c>
      <c r="E3603" s="3">
        <v>10</v>
      </c>
      <c r="F3603" s="12"/>
    </row>
    <row r="3604" spans="1:6" x14ac:dyDescent="0.25">
      <c r="A3604" s="3" t="s">
        <v>62</v>
      </c>
      <c r="B3604" s="3" t="str">
        <f>IFERROR(INDEX(Clients[Client_Name],MATCH(Table2[[#This Row],[Client_Code]],Clients[Client_Code],0)),"")</f>
        <v>FULLMAR</v>
      </c>
      <c r="C3604" s="3">
        <v>1043</v>
      </c>
      <c r="D3604" s="3" t="s">
        <v>149</v>
      </c>
      <c r="E3604" s="3">
        <v>10</v>
      </c>
      <c r="F3604" s="12">
        <v>535774</v>
      </c>
    </row>
    <row r="3605" spans="1:6" x14ac:dyDescent="0.25">
      <c r="A3605" s="3" t="s">
        <v>62</v>
      </c>
      <c r="B3605" s="3" t="str">
        <f>IFERROR(INDEX(Clients[Client_Name],MATCH(Table2[[#This Row],[Client_Code]],Clients[Client_Code],0)),"")</f>
        <v>FULLMAR</v>
      </c>
      <c r="C3605" s="3">
        <v>1043</v>
      </c>
      <c r="D3605" s="3" t="s">
        <v>37</v>
      </c>
      <c r="E3605" s="3">
        <v>11</v>
      </c>
      <c r="F3605" s="12">
        <v>8803</v>
      </c>
    </row>
    <row r="3606" spans="1:6" x14ac:dyDescent="0.25">
      <c r="A3606" s="3" t="s">
        <v>62</v>
      </c>
      <c r="B3606" s="3" t="str">
        <f>IFERROR(INDEX(Clients[Client_Name],MATCH(Table2[[#This Row],[Client_Code]],Clients[Client_Code],0)),"")</f>
        <v>FULLMAR</v>
      </c>
      <c r="C3606" s="3">
        <v>1043</v>
      </c>
      <c r="D3606" s="3" t="s">
        <v>38</v>
      </c>
      <c r="E3606" s="3">
        <v>11</v>
      </c>
      <c r="F3606" s="12">
        <v>100000</v>
      </c>
    </row>
    <row r="3607" spans="1:6" x14ac:dyDescent="0.25">
      <c r="A3607" s="3" t="s">
        <v>62</v>
      </c>
      <c r="B3607" s="3" t="str">
        <f>IFERROR(INDEX(Clients[Client_Name],MATCH(Table2[[#This Row],[Client_Code]],Clients[Client_Code],0)),"")</f>
        <v>FULLMAR</v>
      </c>
      <c r="C3607" s="3">
        <v>1043</v>
      </c>
      <c r="D3607" s="3" t="s">
        <v>149</v>
      </c>
      <c r="E3607" s="3">
        <v>11</v>
      </c>
      <c r="F3607" s="12">
        <v>393726</v>
      </c>
    </row>
    <row r="3608" spans="1:6" x14ac:dyDescent="0.25">
      <c r="A3608" s="3" t="s">
        <v>62</v>
      </c>
      <c r="B3608" s="3" t="str">
        <f>IFERROR(INDEX(Clients[Client_Name],MATCH(Table2[[#This Row],[Client_Code]],Clients[Client_Code],0)),"")</f>
        <v>TAK S.A.</v>
      </c>
      <c r="C3608" s="3">
        <v>1051</v>
      </c>
      <c r="D3608" s="3" t="s">
        <v>38</v>
      </c>
      <c r="E3608" s="3">
        <v>2</v>
      </c>
      <c r="F3608" s="12">
        <v>816769</v>
      </c>
    </row>
    <row r="3609" spans="1:6" x14ac:dyDescent="0.25">
      <c r="A3609" s="3" t="s">
        <v>62</v>
      </c>
      <c r="B3609" s="3" t="str">
        <f>IFERROR(INDEX(Clients[Client_Name],MATCH(Table2[[#This Row],[Client_Code]],Clients[Client_Code],0)),"")</f>
        <v>FULLMAR</v>
      </c>
      <c r="C3609" s="3">
        <v>1043</v>
      </c>
      <c r="D3609" s="3" t="s">
        <v>37</v>
      </c>
      <c r="E3609" s="3">
        <v>12</v>
      </c>
      <c r="F3609" s="12">
        <v>441940</v>
      </c>
    </row>
    <row r="3610" spans="1:6" x14ac:dyDescent="0.25">
      <c r="A3610" s="3" t="s">
        <v>62</v>
      </c>
      <c r="B3610" s="3" t="str">
        <f>IFERROR(INDEX(Clients[Client_Name],MATCH(Table2[[#This Row],[Client_Code]],Clients[Client_Code],0)),"")</f>
        <v>FULLMAR</v>
      </c>
      <c r="C3610" s="3">
        <v>1043</v>
      </c>
      <c r="D3610" s="3" t="s">
        <v>38</v>
      </c>
      <c r="E3610" s="3">
        <v>12</v>
      </c>
      <c r="F3610" s="12"/>
    </row>
    <row r="3611" spans="1:6" x14ac:dyDescent="0.25">
      <c r="A3611" s="3" t="s">
        <v>62</v>
      </c>
      <c r="B3611" s="3" t="str">
        <f>IFERROR(INDEX(Clients[Client_Name],MATCH(Table2[[#This Row],[Client_Code]],Clients[Client_Code],0)),"")</f>
        <v>FULLMAR</v>
      </c>
      <c r="C3611" s="3">
        <v>1043</v>
      </c>
      <c r="D3611" s="3" t="s">
        <v>149</v>
      </c>
      <c r="E3611" s="3">
        <v>12</v>
      </c>
      <c r="F3611" s="12"/>
    </row>
    <row r="3612" spans="1:6" x14ac:dyDescent="0.25">
      <c r="A3612" s="3" t="s">
        <v>62</v>
      </c>
      <c r="B3612" s="3" t="str">
        <f>IFERROR(INDEX(Clients[Client_Name],MATCH(Table2[[#This Row],[Client_Code]],Clients[Client_Code],0)),"")</f>
        <v>FRUTICOLA OLMUE</v>
      </c>
      <c r="C3612" s="3">
        <v>1042</v>
      </c>
      <c r="D3612" s="3" t="s">
        <v>38</v>
      </c>
      <c r="E3612" s="3">
        <v>4</v>
      </c>
      <c r="F3612" s="12">
        <v>36000</v>
      </c>
    </row>
    <row r="3613" spans="1:6" x14ac:dyDescent="0.25">
      <c r="A3613" s="3" t="s">
        <v>62</v>
      </c>
      <c r="B3613" s="3" t="str">
        <f>IFERROR(INDEX(Clients[Client_Name],MATCH(Table2[[#This Row],[Client_Code]],Clients[Client_Code],0)),"")</f>
        <v>FRUTICOLA OLMUE</v>
      </c>
      <c r="C3613" s="3">
        <v>1042</v>
      </c>
      <c r="D3613" s="3" t="s">
        <v>37</v>
      </c>
      <c r="E3613" s="3">
        <v>4</v>
      </c>
      <c r="F3613" s="12">
        <v>516481</v>
      </c>
    </row>
    <row r="3614" spans="1:6" x14ac:dyDescent="0.25">
      <c r="A3614" s="3" t="s">
        <v>62</v>
      </c>
      <c r="B3614" s="3" t="str">
        <f>IFERROR(INDEX(Clients[Client_Name],MATCH(Table2[[#This Row],[Client_Code]],Clients[Client_Code],0)),"")</f>
        <v>FRUTICOLA OLMUE</v>
      </c>
      <c r="C3614" s="3">
        <v>1042</v>
      </c>
      <c r="D3614" s="3" t="s">
        <v>149</v>
      </c>
      <c r="E3614" s="3">
        <v>4</v>
      </c>
      <c r="F3614" s="12">
        <v>30510200</v>
      </c>
    </row>
    <row r="3615" spans="1:6" x14ac:dyDescent="0.25">
      <c r="A3615" s="3" t="s">
        <v>62</v>
      </c>
      <c r="B3615" s="3" t="str">
        <f>IFERROR(INDEX(Clients[Client_Name],MATCH(Table2[[#This Row],[Client_Code]],Clients[Client_Code],0)),"")</f>
        <v>FRUTICOLA OLMUE</v>
      </c>
      <c r="C3615" s="3">
        <v>1042</v>
      </c>
      <c r="D3615" s="3" t="s">
        <v>37</v>
      </c>
      <c r="E3615" s="3">
        <v>4</v>
      </c>
      <c r="F3615" s="12">
        <v>59400</v>
      </c>
    </row>
    <row r="3616" spans="1:6" x14ac:dyDescent="0.25">
      <c r="A3616" s="3" t="s">
        <v>62</v>
      </c>
      <c r="B3616" s="3" t="str">
        <f>IFERROR(INDEX(Clients[Client_Name],MATCH(Table2[[#This Row],[Client_Code]],Clients[Client_Code],0)),"")</f>
        <v>FRUTICOLA OLMUE</v>
      </c>
      <c r="C3616" s="3">
        <v>1042</v>
      </c>
      <c r="D3616" s="3" t="s">
        <v>37</v>
      </c>
      <c r="E3616" s="3">
        <v>4</v>
      </c>
      <c r="F3616" s="12">
        <v>33400</v>
      </c>
    </row>
    <row r="3617" spans="1:6" x14ac:dyDescent="0.25">
      <c r="A3617" s="3" t="s">
        <v>62</v>
      </c>
      <c r="B3617" s="3" t="str">
        <f>IFERROR(INDEX(Clients[Client_Name],MATCH(Table2[[#This Row],[Client_Code]],Clients[Client_Code],0)),"")</f>
        <v>FRUTICOLA OLMUE</v>
      </c>
      <c r="C3617" s="3">
        <v>1042</v>
      </c>
      <c r="D3617" s="3" t="s">
        <v>37</v>
      </c>
      <c r="E3617" s="3">
        <v>4</v>
      </c>
      <c r="F3617" s="12">
        <v>606408</v>
      </c>
    </row>
    <row r="3618" spans="1:6" x14ac:dyDescent="0.25">
      <c r="A3618" s="3" t="s">
        <v>62</v>
      </c>
      <c r="B3618" s="3" t="str">
        <f>IFERROR(INDEX(Clients[Client_Name],MATCH(Table2[[#This Row],[Client_Code]],Clients[Client_Code],0)),"")</f>
        <v>FRUTICOLA OLMUE</v>
      </c>
      <c r="C3618" s="3">
        <v>1042</v>
      </c>
      <c r="D3618" s="3" t="s">
        <v>37</v>
      </c>
      <c r="E3618" s="3">
        <v>4</v>
      </c>
      <c r="F3618" s="12">
        <v>21750</v>
      </c>
    </row>
    <row r="3619" spans="1:6" x14ac:dyDescent="0.25">
      <c r="A3619" s="3" t="s">
        <v>62</v>
      </c>
      <c r="B3619" s="3" t="str">
        <f>IFERROR(INDEX(Clients[Client_Name],MATCH(Table2[[#This Row],[Client_Code]],Clients[Client_Code],0)),"")</f>
        <v>FRUTICOLA OLMUE</v>
      </c>
      <c r="C3619" s="3">
        <v>1042</v>
      </c>
      <c r="D3619" s="3" t="s">
        <v>38</v>
      </c>
      <c r="E3619" s="3">
        <v>4</v>
      </c>
      <c r="F3619" s="12">
        <v>1312149</v>
      </c>
    </row>
    <row r="3620" spans="1:6" x14ac:dyDescent="0.25">
      <c r="A3620" s="3" t="s">
        <v>62</v>
      </c>
      <c r="B3620" s="3" t="str">
        <f>IFERROR(INDEX(Clients[Client_Name],MATCH(Table2[[#This Row],[Client_Code]],Clients[Client_Code],0)),"")</f>
        <v>FRUTICOLA OLMUE</v>
      </c>
      <c r="C3620" s="3">
        <v>1042</v>
      </c>
      <c r="D3620" s="3" t="s">
        <v>37</v>
      </c>
      <c r="E3620" s="3">
        <v>4</v>
      </c>
      <c r="F3620" s="12">
        <v>73504</v>
      </c>
    </row>
    <row r="3621" spans="1:6" x14ac:dyDescent="0.25">
      <c r="A3621" s="3" t="s">
        <v>62</v>
      </c>
      <c r="B3621" s="3" t="str">
        <f>IFERROR(INDEX(Clients[Client_Name],MATCH(Table2[[#This Row],[Client_Code]],Clients[Client_Code],0)),"")</f>
        <v>FRUTICOLA OLMUE</v>
      </c>
      <c r="C3621" s="3">
        <v>1042</v>
      </c>
      <c r="D3621" s="3" t="s">
        <v>37</v>
      </c>
      <c r="E3621" s="3">
        <v>4</v>
      </c>
      <c r="F3621" s="12">
        <v>1350</v>
      </c>
    </row>
    <row r="3622" spans="1:6" x14ac:dyDescent="0.25">
      <c r="A3622" s="3" t="s">
        <v>62</v>
      </c>
      <c r="B3622" s="3" t="str">
        <f>IFERROR(INDEX(Clients[Client_Name],MATCH(Table2[[#This Row],[Client_Code]],Clients[Client_Code],0)),"")</f>
        <v>FRUTICOLA OLMUE</v>
      </c>
      <c r="C3622" s="3">
        <v>1042</v>
      </c>
      <c r="D3622" s="3" t="s">
        <v>37</v>
      </c>
      <c r="E3622" s="3">
        <v>4</v>
      </c>
      <c r="F3622" s="12">
        <v>2747484</v>
      </c>
    </row>
    <row r="3623" spans="1:6" x14ac:dyDescent="0.25">
      <c r="A3623" s="3" t="s">
        <v>62</v>
      </c>
      <c r="B3623" s="3" t="str">
        <f>IFERROR(INDEX(Clients[Client_Name],MATCH(Table2[[#This Row],[Client_Code]],Clients[Client_Code],0)),"")</f>
        <v>FRUTICOLA OLMUE</v>
      </c>
      <c r="C3623" s="3">
        <v>1042</v>
      </c>
      <c r="D3623" s="3" t="s">
        <v>38</v>
      </c>
      <c r="E3623" s="3">
        <v>4</v>
      </c>
      <c r="F3623" s="12">
        <v>968940</v>
      </c>
    </row>
    <row r="3624" spans="1:6" x14ac:dyDescent="0.25">
      <c r="A3624" s="3" t="s">
        <v>62</v>
      </c>
      <c r="B3624" s="3" t="str">
        <f>IFERROR(INDEX(Clients[Client_Name],MATCH(Table2[[#This Row],[Client_Code]],Clients[Client_Code],0)),"")</f>
        <v>FRUTICOLA OLMUE</v>
      </c>
      <c r="C3624" s="3">
        <v>1042</v>
      </c>
      <c r="D3624" s="3" t="s">
        <v>149</v>
      </c>
      <c r="E3624" s="3">
        <v>2</v>
      </c>
      <c r="F3624" s="12">
        <v>5246500</v>
      </c>
    </row>
    <row r="3625" spans="1:6" x14ac:dyDescent="0.25">
      <c r="A3625" s="3" t="s">
        <v>62</v>
      </c>
      <c r="B3625" s="3" t="str">
        <f>IFERROR(INDEX(Clients[Client_Name],MATCH(Table2[[#This Row],[Client_Code]],Clients[Client_Code],0)),"")</f>
        <v>Otro</v>
      </c>
      <c r="C3625" s="3">
        <v>1071</v>
      </c>
      <c r="D3625" s="3" t="s">
        <v>38</v>
      </c>
      <c r="E3625" s="3">
        <v>2</v>
      </c>
      <c r="F3625" s="12">
        <v>185879</v>
      </c>
    </row>
    <row r="3626" spans="1:6" x14ac:dyDescent="0.25">
      <c r="A3626" s="3" t="s">
        <v>62</v>
      </c>
      <c r="B3626" s="3" t="str">
        <f>IFERROR(INDEX(Clients[Client_Name],MATCH(Table2[[#This Row],[Client_Code]],Clients[Client_Code],0)),"")</f>
        <v>FRUTICOLA OLMUE</v>
      </c>
      <c r="C3626" s="3">
        <v>1042</v>
      </c>
      <c r="D3626" s="3" t="s">
        <v>37</v>
      </c>
      <c r="E3626" s="3">
        <v>2</v>
      </c>
      <c r="F3626" s="12">
        <v>4923600</v>
      </c>
    </row>
    <row r="3627" spans="1:6" x14ac:dyDescent="0.25">
      <c r="A3627" s="3" t="s">
        <v>62</v>
      </c>
      <c r="B3627" s="3" t="str">
        <f>IFERROR(INDEX(Clients[Client_Name],MATCH(Table2[[#This Row],[Client_Code]],Clients[Client_Code],0)),"")</f>
        <v>FRUTICOLA OLMUE</v>
      </c>
      <c r="C3627" s="3">
        <v>1042</v>
      </c>
      <c r="D3627" s="3" t="s">
        <v>37</v>
      </c>
      <c r="E3627" s="3">
        <v>2</v>
      </c>
      <c r="F3627" s="12">
        <v>13360</v>
      </c>
    </row>
    <row r="3628" spans="1:6" x14ac:dyDescent="0.25">
      <c r="A3628" s="3" t="s">
        <v>62</v>
      </c>
      <c r="B3628" s="3" t="str">
        <f>IFERROR(INDEX(Clients[Client_Name],MATCH(Table2[[#This Row],[Client_Code]],Clients[Client_Code],0)),"")</f>
        <v>FRUTICOLA OLMUE</v>
      </c>
      <c r="C3628" s="3">
        <v>1042</v>
      </c>
      <c r="D3628" s="3" t="s">
        <v>37</v>
      </c>
      <c r="E3628" s="3">
        <v>2</v>
      </c>
      <c r="F3628" s="12">
        <v>2700</v>
      </c>
    </row>
    <row r="3629" spans="1:6" x14ac:dyDescent="0.25">
      <c r="A3629" s="3" t="s">
        <v>62</v>
      </c>
      <c r="B3629" s="3" t="str">
        <f>IFERROR(INDEX(Clients[Client_Name],MATCH(Table2[[#This Row],[Client_Code]],Clients[Client_Code],0)),"")</f>
        <v>FRUTICOLA OLMUE</v>
      </c>
      <c r="C3629" s="3">
        <v>1042</v>
      </c>
      <c r="D3629" s="3" t="s">
        <v>38</v>
      </c>
      <c r="E3629" s="3">
        <v>2</v>
      </c>
      <c r="F3629" s="12">
        <v>898197</v>
      </c>
    </row>
    <row r="3630" spans="1:6" x14ac:dyDescent="0.25">
      <c r="A3630" s="3" t="s">
        <v>62</v>
      </c>
      <c r="B3630" s="3" t="str">
        <f>IFERROR(INDEX(Clients[Client_Name],MATCH(Table2[[#This Row],[Client_Code]],Clients[Client_Code],0)),"")</f>
        <v>FRUTICOLA OLMUE</v>
      </c>
      <c r="C3630" s="3">
        <v>1042</v>
      </c>
      <c r="D3630" s="3" t="s">
        <v>149</v>
      </c>
      <c r="E3630" s="3">
        <v>3</v>
      </c>
      <c r="F3630" s="12">
        <v>28180600</v>
      </c>
    </row>
    <row r="3631" spans="1:6" x14ac:dyDescent="0.25">
      <c r="A3631" s="3" t="s">
        <v>62</v>
      </c>
      <c r="B3631" s="3" t="str">
        <f>IFERROR(INDEX(Clients[Client_Name],MATCH(Table2[[#This Row],[Client_Code]],Clients[Client_Code],0)),"")</f>
        <v>FRUTICOLA OLMUE</v>
      </c>
      <c r="C3631" s="3">
        <v>1042</v>
      </c>
      <c r="D3631" s="3" t="s">
        <v>37</v>
      </c>
      <c r="E3631" s="3">
        <v>3</v>
      </c>
      <c r="F3631" s="12">
        <v>6157800</v>
      </c>
    </row>
    <row r="3632" spans="1:6" x14ac:dyDescent="0.25">
      <c r="A3632" s="3" t="s">
        <v>62</v>
      </c>
      <c r="B3632" s="3" t="str">
        <f>IFERROR(INDEX(Clients[Client_Name],MATCH(Table2[[#This Row],[Client_Code]],Clients[Client_Code],0)),"")</f>
        <v>FRUTICOLA OLMUE</v>
      </c>
      <c r="C3632" s="3">
        <v>1042</v>
      </c>
      <c r="D3632" s="3" t="s">
        <v>37</v>
      </c>
      <c r="E3632" s="3">
        <v>3</v>
      </c>
      <c r="F3632" s="12">
        <v>33400</v>
      </c>
    </row>
    <row r="3633" spans="1:6" x14ac:dyDescent="0.25">
      <c r="A3633" s="3" t="s">
        <v>62</v>
      </c>
      <c r="B3633" s="3" t="str">
        <f>IFERROR(INDEX(Clients[Client_Name],MATCH(Table2[[#This Row],[Client_Code]],Clients[Client_Code],0)),"")</f>
        <v>FRUTICOLA OLMUE</v>
      </c>
      <c r="C3633" s="3">
        <v>1042</v>
      </c>
      <c r="D3633" s="3" t="s">
        <v>37</v>
      </c>
      <c r="E3633" s="3">
        <v>3</v>
      </c>
      <c r="F3633" s="12">
        <v>6750</v>
      </c>
    </row>
    <row r="3634" spans="1:6" x14ac:dyDescent="0.25">
      <c r="A3634" s="3" t="s">
        <v>62</v>
      </c>
      <c r="B3634" s="3" t="str">
        <f>IFERROR(INDEX(Clients[Client_Name],MATCH(Table2[[#This Row],[Client_Code]],Clients[Client_Code],0)),"")</f>
        <v>FRUTICOLA OLMUE</v>
      </c>
      <c r="C3634" s="3">
        <v>1042</v>
      </c>
      <c r="D3634" s="3" t="s">
        <v>38</v>
      </c>
      <c r="E3634" s="3">
        <v>3</v>
      </c>
      <c r="F3634" s="12">
        <v>1892604</v>
      </c>
    </row>
    <row r="3635" spans="1:6" x14ac:dyDescent="0.25">
      <c r="A3635" s="3" t="s">
        <v>62</v>
      </c>
      <c r="B3635" s="3" t="str">
        <f>IFERROR(INDEX(Clients[Client_Name],MATCH(Table2[[#This Row],[Client_Code]],Clients[Client_Code],0)),"")</f>
        <v>FRUTICOLA OLMUE</v>
      </c>
      <c r="C3635" s="3">
        <v>1042</v>
      </c>
      <c r="D3635" s="3" t="s">
        <v>38</v>
      </c>
      <c r="E3635" s="3">
        <v>3</v>
      </c>
      <c r="F3635" s="12">
        <v>128100</v>
      </c>
    </row>
    <row r="3636" spans="1:6" x14ac:dyDescent="0.25">
      <c r="A3636" s="3" t="s">
        <v>62</v>
      </c>
      <c r="B3636" s="3" t="str">
        <f>IFERROR(INDEX(Clients[Client_Name],MATCH(Table2[[#This Row],[Client_Code]],Clients[Client_Code],0)),"")</f>
        <v>FRUTICOLA OLMUE</v>
      </c>
      <c r="C3636" s="3">
        <v>1042</v>
      </c>
      <c r="D3636" s="3" t="s">
        <v>37</v>
      </c>
      <c r="E3636" s="3">
        <v>3</v>
      </c>
      <c r="F3636" s="12">
        <v>1047432</v>
      </c>
    </row>
    <row r="3637" spans="1:6" x14ac:dyDescent="0.25">
      <c r="A3637" s="3" t="s">
        <v>62</v>
      </c>
      <c r="B3637" s="3" t="str">
        <f>IFERROR(INDEX(Clients[Client_Name],MATCH(Table2[[#This Row],[Client_Code]],Clients[Client_Code],0)),"")</f>
        <v>FRUTICOLA OLMUE</v>
      </c>
      <c r="C3637" s="3">
        <v>1042</v>
      </c>
      <c r="D3637" s="3" t="s">
        <v>37</v>
      </c>
      <c r="E3637" s="3">
        <v>3</v>
      </c>
      <c r="F3637" s="12">
        <v>380760</v>
      </c>
    </row>
    <row r="3638" spans="1:6" x14ac:dyDescent="0.25">
      <c r="A3638" s="3" t="s">
        <v>62</v>
      </c>
      <c r="B3638" s="3" t="str">
        <f>IFERROR(INDEX(Clients[Client_Name],MATCH(Table2[[#This Row],[Client_Code]],Clients[Client_Code],0)),"")</f>
        <v>FRUTICOLA OLMUE</v>
      </c>
      <c r="C3638" s="3">
        <v>1042</v>
      </c>
      <c r="D3638" s="3" t="s">
        <v>38</v>
      </c>
      <c r="E3638" s="3">
        <v>3</v>
      </c>
      <c r="F3638" s="12">
        <v>462000</v>
      </c>
    </row>
    <row r="3639" spans="1:6" x14ac:dyDescent="0.25">
      <c r="A3639" s="3" t="s">
        <v>62</v>
      </c>
      <c r="B3639" s="3" t="str">
        <f>IFERROR(INDEX(Clients[Client_Name],MATCH(Table2[[#This Row],[Client_Code]],Clients[Client_Code],0)),"")</f>
        <v>Otro</v>
      </c>
      <c r="C3639" s="3">
        <v>1071</v>
      </c>
      <c r="D3639" s="3" t="s">
        <v>37</v>
      </c>
      <c r="E3639" s="3">
        <v>2</v>
      </c>
      <c r="F3639" s="12">
        <v>-185879</v>
      </c>
    </row>
    <row r="3640" spans="1:6" x14ac:dyDescent="0.25">
      <c r="A3640" s="3" t="s">
        <v>62</v>
      </c>
      <c r="B3640" s="3" t="str">
        <f>IFERROR(INDEX(Clients[Client_Name],MATCH(Table2[[#This Row],[Client_Code]],Clients[Client_Code],0)),"")</f>
        <v>FRUTICOLA OLMUE</v>
      </c>
      <c r="C3640" s="3">
        <v>1042</v>
      </c>
      <c r="D3640" s="3" t="s">
        <v>149</v>
      </c>
      <c r="E3640" s="3">
        <v>5</v>
      </c>
      <c r="F3640" s="12">
        <v>11860800</v>
      </c>
    </row>
    <row r="3641" spans="1:6" x14ac:dyDescent="0.25">
      <c r="A3641" s="3" t="s">
        <v>62</v>
      </c>
      <c r="B3641" s="3" t="str">
        <f>IFERROR(INDEX(Clients[Client_Name],MATCH(Table2[[#This Row],[Client_Code]],Clients[Client_Code],0)),"")</f>
        <v>FRUTICOLA OLMUE</v>
      </c>
      <c r="C3641" s="3">
        <v>1042</v>
      </c>
      <c r="D3641" s="3" t="s">
        <v>37</v>
      </c>
      <c r="E3641" s="3">
        <v>5</v>
      </c>
      <c r="F3641" s="12">
        <v>0</v>
      </c>
    </row>
    <row r="3642" spans="1:6" x14ac:dyDescent="0.25">
      <c r="A3642" s="3" t="s">
        <v>62</v>
      </c>
      <c r="B3642" s="3" t="str">
        <f>IFERROR(INDEX(Clients[Client_Name],MATCH(Table2[[#This Row],[Client_Code]],Clients[Client_Code],0)),"")</f>
        <v>FRUTICOLA OLMUE</v>
      </c>
      <c r="C3642" s="3">
        <v>1042</v>
      </c>
      <c r="D3642" s="3" t="s">
        <v>38</v>
      </c>
      <c r="E3642" s="3">
        <v>5</v>
      </c>
      <c r="F3642" s="12">
        <v>1278250</v>
      </c>
    </row>
    <row r="3643" spans="1:6" x14ac:dyDescent="0.25">
      <c r="A3643" s="3" t="s">
        <v>62</v>
      </c>
      <c r="B3643" s="3" t="str">
        <f>IFERROR(INDEX(Clients[Client_Name],MATCH(Table2[[#This Row],[Client_Code]],Clients[Client_Code],0)),"")</f>
        <v>FRUTICOLA OLMUE</v>
      </c>
      <c r="C3643" s="3">
        <v>1042</v>
      </c>
      <c r="D3643" s="3" t="s">
        <v>37</v>
      </c>
      <c r="E3643" s="3">
        <v>5</v>
      </c>
      <c r="F3643" s="12">
        <v>0</v>
      </c>
    </row>
    <row r="3644" spans="1:6" x14ac:dyDescent="0.25">
      <c r="A3644" s="3" t="s">
        <v>62</v>
      </c>
      <c r="B3644" s="3" t="str">
        <f>IFERROR(INDEX(Clients[Client_Name],MATCH(Table2[[#This Row],[Client_Code]],Clients[Client_Code],0)),"")</f>
        <v>FRUTICOLA OLMUE</v>
      </c>
      <c r="C3644" s="3">
        <v>1042</v>
      </c>
      <c r="D3644" s="3" t="s">
        <v>37</v>
      </c>
      <c r="E3644" s="3">
        <v>5</v>
      </c>
      <c r="F3644" s="12">
        <v>0</v>
      </c>
    </row>
    <row r="3645" spans="1:6" x14ac:dyDescent="0.25">
      <c r="A3645" s="3" t="s">
        <v>62</v>
      </c>
      <c r="B3645" s="3" t="str">
        <f>IFERROR(INDEX(Clients[Client_Name],MATCH(Table2[[#This Row],[Client_Code]],Clients[Client_Code],0)),"")</f>
        <v>FRUTICOLA OLMUE</v>
      </c>
      <c r="C3645" s="3">
        <v>1042</v>
      </c>
      <c r="D3645" s="3" t="s">
        <v>37</v>
      </c>
      <c r="E3645" s="3">
        <v>5</v>
      </c>
      <c r="F3645" s="12">
        <v>0</v>
      </c>
    </row>
    <row r="3646" spans="1:6" x14ac:dyDescent="0.25">
      <c r="A3646" s="3" t="s">
        <v>62</v>
      </c>
      <c r="B3646" s="3" t="str">
        <f>IFERROR(INDEX(Clients[Client_Name],MATCH(Table2[[#This Row],[Client_Code]],Clients[Client_Code],0)),"")</f>
        <v>FRUTICOLA OLMUE</v>
      </c>
      <c r="C3646" s="3">
        <v>1042</v>
      </c>
      <c r="D3646" s="3" t="s">
        <v>37</v>
      </c>
      <c r="E3646" s="3">
        <v>5</v>
      </c>
      <c r="F3646" s="12">
        <v>0</v>
      </c>
    </row>
    <row r="3647" spans="1:6" x14ac:dyDescent="0.25">
      <c r="A3647" s="3" t="s">
        <v>62</v>
      </c>
      <c r="B3647" s="3" t="str">
        <f>IFERROR(INDEX(Clients[Client_Name],MATCH(Table2[[#This Row],[Client_Code]],Clients[Client_Code],0)),"")</f>
        <v>FRUTICOLA OLMUE</v>
      </c>
      <c r="C3647" s="3">
        <v>1042</v>
      </c>
      <c r="D3647" s="3" t="s">
        <v>38</v>
      </c>
      <c r="E3647" s="3">
        <v>5</v>
      </c>
      <c r="F3647" s="12">
        <v>0</v>
      </c>
    </row>
    <row r="3648" spans="1:6" x14ac:dyDescent="0.25">
      <c r="A3648" s="3" t="s">
        <v>62</v>
      </c>
      <c r="B3648" s="3" t="str">
        <f>IFERROR(INDEX(Clients[Client_Name],MATCH(Table2[[#This Row],[Client_Code]],Clients[Client_Code],0)),"")</f>
        <v>FRUTICOLA OLMUE</v>
      </c>
      <c r="C3648" s="3">
        <v>1042</v>
      </c>
      <c r="D3648" s="3" t="s">
        <v>37</v>
      </c>
      <c r="E3648" s="3">
        <v>5</v>
      </c>
      <c r="F3648" s="12">
        <v>5400</v>
      </c>
    </row>
    <row r="3649" spans="1:6" x14ac:dyDescent="0.25">
      <c r="A3649" s="3" t="s">
        <v>62</v>
      </c>
      <c r="B3649" s="3" t="str">
        <f>IFERROR(INDEX(Clients[Client_Name],MATCH(Table2[[#This Row],[Client_Code]],Clients[Client_Code],0)),"")</f>
        <v>FRUTICOLA OLMUE</v>
      </c>
      <c r="C3649" s="3">
        <v>1042</v>
      </c>
      <c r="D3649" s="3" t="s">
        <v>37</v>
      </c>
      <c r="E3649" s="3">
        <v>5</v>
      </c>
      <c r="F3649" s="12">
        <v>-2707404</v>
      </c>
    </row>
    <row r="3650" spans="1:6" x14ac:dyDescent="0.25">
      <c r="A3650" s="3" t="s">
        <v>62</v>
      </c>
      <c r="B3650" s="3" t="str">
        <f>IFERROR(INDEX(Clients[Client_Name],MATCH(Table2[[#This Row],[Client_Code]],Clients[Client_Code],0)),"")</f>
        <v>FRUTICOLA OLMUE</v>
      </c>
      <c r="C3650" s="3">
        <v>1042</v>
      </c>
      <c r="D3650" s="3" t="s">
        <v>37</v>
      </c>
      <c r="E3650" s="3">
        <v>5</v>
      </c>
      <c r="F3650" s="12">
        <v>36752</v>
      </c>
    </row>
    <row r="3651" spans="1:6" x14ac:dyDescent="0.25">
      <c r="A3651" s="3" t="s">
        <v>62</v>
      </c>
      <c r="B3651" s="3" t="str">
        <f>IFERROR(INDEX(Clients[Client_Name],MATCH(Table2[[#This Row],[Client_Code]],Clients[Client_Code],0)),"")</f>
        <v>FRUTICOLA OLMUE</v>
      </c>
      <c r="C3651" s="3">
        <v>1042</v>
      </c>
      <c r="D3651" s="3" t="s">
        <v>38</v>
      </c>
      <c r="E3651" s="3">
        <v>5</v>
      </c>
      <c r="F3651" s="12">
        <v>193620</v>
      </c>
    </row>
    <row r="3652" spans="1:6" x14ac:dyDescent="0.25">
      <c r="A3652" s="3" t="s">
        <v>62</v>
      </c>
      <c r="B3652" s="3" t="str">
        <f>IFERROR(INDEX(Clients[Client_Name],MATCH(Table2[[#This Row],[Client_Code]],Clients[Client_Code],0)),"")</f>
        <v>FRUTICOLA OLMUE</v>
      </c>
      <c r="C3652" s="3">
        <v>1042</v>
      </c>
      <c r="D3652" s="3" t="s">
        <v>149</v>
      </c>
      <c r="E3652" s="3">
        <v>6</v>
      </c>
      <c r="F3652" s="12">
        <v>36899100</v>
      </c>
    </row>
    <row r="3653" spans="1:6" x14ac:dyDescent="0.25">
      <c r="A3653" s="3" t="s">
        <v>62</v>
      </c>
      <c r="B3653" s="3" t="str">
        <f>IFERROR(INDEX(Clients[Client_Name],MATCH(Table2[[#This Row],[Client_Code]],Clients[Client_Code],0)),"")</f>
        <v>FRUTICOLA OLMUE</v>
      </c>
      <c r="C3653" s="3">
        <v>1042</v>
      </c>
      <c r="D3653" s="3" t="s">
        <v>37</v>
      </c>
      <c r="E3653" s="3">
        <v>6</v>
      </c>
      <c r="F3653" s="12">
        <v>4220039</v>
      </c>
    </row>
    <row r="3654" spans="1:6" x14ac:dyDescent="0.25">
      <c r="A3654" s="3" t="s">
        <v>62</v>
      </c>
      <c r="B3654" s="3" t="str">
        <f>IFERROR(INDEX(Clients[Client_Name],MATCH(Table2[[#This Row],[Client_Code]],Clients[Client_Code],0)),"")</f>
        <v>FRUTICOLA OLMUE</v>
      </c>
      <c r="C3654" s="3">
        <v>1042</v>
      </c>
      <c r="D3654" s="3" t="s">
        <v>38</v>
      </c>
      <c r="E3654" s="3">
        <v>6</v>
      </c>
      <c r="F3654" s="12">
        <v>1523760</v>
      </c>
    </row>
    <row r="3655" spans="1:6" x14ac:dyDescent="0.25">
      <c r="A3655" s="3" t="s">
        <v>62</v>
      </c>
      <c r="B3655" s="3" t="str">
        <f>IFERROR(INDEX(Clients[Client_Name],MATCH(Table2[[#This Row],[Client_Code]],Clients[Client_Code],0)),"")</f>
        <v>FRUTICOLA OLMUE</v>
      </c>
      <c r="C3655" s="3">
        <v>1042</v>
      </c>
      <c r="D3655" s="3" t="s">
        <v>37</v>
      </c>
      <c r="E3655" s="3">
        <v>6</v>
      </c>
      <c r="F3655" s="12">
        <v>-312000</v>
      </c>
    </row>
    <row r="3656" spans="1:6" x14ac:dyDescent="0.25">
      <c r="A3656" s="3" t="s">
        <v>62</v>
      </c>
      <c r="B3656" s="3" t="str">
        <f>IFERROR(INDEX(Clients[Client_Name],MATCH(Table2[[#This Row],[Client_Code]],Clients[Client_Code],0)),"")</f>
        <v>FRUTICOLA OLMUE</v>
      </c>
      <c r="C3656" s="3">
        <v>1042</v>
      </c>
      <c r="D3656" s="3" t="s">
        <v>37</v>
      </c>
      <c r="E3656" s="3">
        <v>6</v>
      </c>
      <c r="F3656" s="12"/>
    </row>
    <row r="3657" spans="1:6" x14ac:dyDescent="0.25">
      <c r="A3657" s="3" t="s">
        <v>62</v>
      </c>
      <c r="B3657" s="3" t="str">
        <f>IFERROR(INDEX(Clients[Client_Name],MATCH(Table2[[#This Row],[Client_Code]],Clients[Client_Code],0)),"")</f>
        <v>FRUTICOLA OLMUE</v>
      </c>
      <c r="C3657" s="3">
        <v>1042</v>
      </c>
      <c r="D3657" s="3" t="s">
        <v>37</v>
      </c>
      <c r="E3657" s="3">
        <v>6</v>
      </c>
      <c r="F3657" s="12"/>
    </row>
    <row r="3658" spans="1:6" x14ac:dyDescent="0.25">
      <c r="A3658" s="3" t="s">
        <v>62</v>
      </c>
      <c r="B3658" s="3" t="str">
        <f>IFERROR(INDEX(Clients[Client_Name],MATCH(Table2[[#This Row],[Client_Code]],Clients[Client_Code],0)),"")</f>
        <v>FRUTICOLA OLMUE</v>
      </c>
      <c r="C3658" s="3">
        <v>1042</v>
      </c>
      <c r="D3658" s="3" t="s">
        <v>37</v>
      </c>
      <c r="E3658" s="3">
        <v>6</v>
      </c>
      <c r="F3658" s="12"/>
    </row>
    <row r="3659" spans="1:6" x14ac:dyDescent="0.25">
      <c r="A3659" s="3" t="s">
        <v>62</v>
      </c>
      <c r="B3659" s="3" t="str">
        <f>IFERROR(INDEX(Clients[Client_Name],MATCH(Table2[[#This Row],[Client_Code]],Clients[Client_Code],0)),"")</f>
        <v>FRUTICOLA OLMUE</v>
      </c>
      <c r="C3659" s="3">
        <v>1042</v>
      </c>
      <c r="D3659" s="3" t="s">
        <v>38</v>
      </c>
      <c r="E3659" s="3">
        <v>6</v>
      </c>
      <c r="F3659" s="12"/>
    </row>
    <row r="3660" spans="1:6" x14ac:dyDescent="0.25">
      <c r="A3660" s="3" t="s">
        <v>62</v>
      </c>
      <c r="B3660" s="3" t="str">
        <f>IFERROR(INDEX(Clients[Client_Name],MATCH(Table2[[#This Row],[Client_Code]],Clients[Client_Code],0)),"")</f>
        <v>FRUTICOLA OLMUE</v>
      </c>
      <c r="C3660" s="3">
        <v>1042</v>
      </c>
      <c r="D3660" s="3" t="s">
        <v>37</v>
      </c>
      <c r="E3660" s="3">
        <v>6</v>
      </c>
      <c r="F3660" s="12"/>
    </row>
    <row r="3661" spans="1:6" x14ac:dyDescent="0.25">
      <c r="A3661" s="3" t="s">
        <v>62</v>
      </c>
      <c r="B3661" s="3" t="str">
        <f>IFERROR(INDEX(Clients[Client_Name],MATCH(Table2[[#This Row],[Client_Code]],Clients[Client_Code],0)),"")</f>
        <v>FRUTICOLA OLMUE</v>
      </c>
      <c r="C3661" s="3">
        <v>1042</v>
      </c>
      <c r="D3661" s="3" t="s">
        <v>37</v>
      </c>
      <c r="E3661" s="3">
        <v>6</v>
      </c>
      <c r="F3661" s="12"/>
    </row>
    <row r="3662" spans="1:6" x14ac:dyDescent="0.25">
      <c r="A3662" s="3" t="s">
        <v>62</v>
      </c>
      <c r="B3662" s="3" t="str">
        <f>IFERROR(INDEX(Clients[Client_Name],MATCH(Table2[[#This Row],[Client_Code]],Clients[Client_Code],0)),"")</f>
        <v>TAK S.A.</v>
      </c>
      <c r="C3662" s="3">
        <v>1051</v>
      </c>
      <c r="D3662" s="3" t="s">
        <v>38</v>
      </c>
      <c r="E3662" s="3">
        <v>2</v>
      </c>
      <c r="F3662" s="12">
        <v>1059590</v>
      </c>
    </row>
    <row r="3663" spans="1:6" x14ac:dyDescent="0.25">
      <c r="A3663" s="3" t="s">
        <v>62</v>
      </c>
      <c r="B3663" s="3" t="str">
        <f>IFERROR(INDEX(Clients[Client_Name],MATCH(Table2[[#This Row],[Client_Code]],Clients[Client_Code],0)),"")</f>
        <v>FRUTICOLA OLMUE</v>
      </c>
      <c r="C3663" s="3">
        <v>1042</v>
      </c>
      <c r="D3663" s="3" t="s">
        <v>37</v>
      </c>
      <c r="E3663" s="3">
        <v>6</v>
      </c>
      <c r="F3663" s="12"/>
    </row>
    <row r="3664" spans="1:6" x14ac:dyDescent="0.25">
      <c r="A3664" s="3" t="s">
        <v>62</v>
      </c>
      <c r="B3664" s="3" t="str">
        <f>IFERROR(INDEX(Clients[Client_Name],MATCH(Table2[[#This Row],[Client_Code]],Clients[Client_Code],0)),"")</f>
        <v>FRUTICOLA OLMUE</v>
      </c>
      <c r="C3664" s="3">
        <v>1042</v>
      </c>
      <c r="D3664" s="3" t="s">
        <v>38</v>
      </c>
      <c r="E3664" s="3">
        <v>6</v>
      </c>
      <c r="F3664" s="12"/>
    </row>
    <row r="3665" spans="1:6" x14ac:dyDescent="0.25">
      <c r="A3665" s="3" t="s">
        <v>62</v>
      </c>
      <c r="B3665" s="3" t="str">
        <f>IFERROR(INDEX(Clients[Client_Name],MATCH(Table2[[#This Row],[Client_Code]],Clients[Client_Code],0)),"")</f>
        <v>FRUTICOLA OLMUE</v>
      </c>
      <c r="C3665" s="3">
        <v>1042</v>
      </c>
      <c r="D3665" s="3" t="s">
        <v>149</v>
      </c>
      <c r="E3665" s="3">
        <v>7</v>
      </c>
      <c r="F3665" s="12"/>
    </row>
    <row r="3666" spans="1:6" x14ac:dyDescent="0.25">
      <c r="A3666" s="3" t="s">
        <v>62</v>
      </c>
      <c r="B3666" s="3" t="str">
        <f>IFERROR(INDEX(Clients[Client_Name],MATCH(Table2[[#This Row],[Client_Code]],Clients[Client_Code],0)),"")</f>
        <v>FRUTICOLA OLMUE</v>
      </c>
      <c r="C3666" s="3">
        <v>1042</v>
      </c>
      <c r="D3666" s="3" t="s">
        <v>37</v>
      </c>
      <c r="E3666" s="3">
        <v>7</v>
      </c>
      <c r="F3666" s="12"/>
    </row>
    <row r="3667" spans="1:6" x14ac:dyDescent="0.25">
      <c r="A3667" s="3" t="s">
        <v>62</v>
      </c>
      <c r="B3667" s="3" t="str">
        <f>IFERROR(INDEX(Clients[Client_Name],MATCH(Table2[[#This Row],[Client_Code]],Clients[Client_Code],0)),"")</f>
        <v>FRUTICOLA OLMUE</v>
      </c>
      <c r="C3667" s="3">
        <v>1042</v>
      </c>
      <c r="D3667" s="3" t="s">
        <v>38</v>
      </c>
      <c r="E3667" s="3">
        <v>7</v>
      </c>
      <c r="F3667" s="12">
        <v>4214775</v>
      </c>
    </row>
    <row r="3668" spans="1:6" x14ac:dyDescent="0.25">
      <c r="A3668" s="3" t="s">
        <v>62</v>
      </c>
      <c r="B3668" s="3" t="str">
        <f>IFERROR(INDEX(Clients[Client_Name],MATCH(Table2[[#This Row],[Client_Code]],Clients[Client_Code],0)),"")</f>
        <v>FRUTICOLA OLMUE</v>
      </c>
      <c r="C3668" s="3">
        <v>1042</v>
      </c>
      <c r="D3668" s="3" t="s">
        <v>37</v>
      </c>
      <c r="E3668" s="3">
        <v>7</v>
      </c>
      <c r="F3668" s="12"/>
    </row>
    <row r="3669" spans="1:6" x14ac:dyDescent="0.25">
      <c r="A3669" s="3" t="s">
        <v>62</v>
      </c>
      <c r="B3669" s="3" t="str">
        <f>IFERROR(INDEX(Clients[Client_Name],MATCH(Table2[[#This Row],[Client_Code]],Clients[Client_Code],0)),"")</f>
        <v>FRUTICOLA OLMUE</v>
      </c>
      <c r="C3669" s="3">
        <v>1042</v>
      </c>
      <c r="D3669" s="3" t="s">
        <v>37</v>
      </c>
      <c r="E3669" s="3">
        <v>7</v>
      </c>
      <c r="F3669" s="12"/>
    </row>
    <row r="3670" spans="1:6" x14ac:dyDescent="0.25">
      <c r="A3670" s="3" t="s">
        <v>62</v>
      </c>
      <c r="B3670" s="3" t="str">
        <f>IFERROR(INDEX(Clients[Client_Name],MATCH(Table2[[#This Row],[Client_Code]],Clients[Client_Code],0)),"")</f>
        <v>FRUTICOLA OLMUE</v>
      </c>
      <c r="C3670" s="3">
        <v>1042</v>
      </c>
      <c r="D3670" s="3" t="s">
        <v>37</v>
      </c>
      <c r="E3670" s="3">
        <v>7</v>
      </c>
      <c r="F3670" s="12"/>
    </row>
    <row r="3671" spans="1:6" x14ac:dyDescent="0.25">
      <c r="A3671" s="3" t="s">
        <v>62</v>
      </c>
      <c r="B3671" s="3" t="str">
        <f>IFERROR(INDEX(Clients[Client_Name],MATCH(Table2[[#This Row],[Client_Code]],Clients[Client_Code],0)),"")</f>
        <v>FRUTICOLA OLMUE</v>
      </c>
      <c r="C3671" s="3">
        <v>1042</v>
      </c>
      <c r="D3671" s="3" t="s">
        <v>37</v>
      </c>
      <c r="E3671" s="3">
        <v>7</v>
      </c>
      <c r="F3671" s="12">
        <v>4719702</v>
      </c>
    </row>
    <row r="3672" spans="1:6" x14ac:dyDescent="0.25">
      <c r="A3672" s="3" t="s">
        <v>62</v>
      </c>
      <c r="B3672" s="3" t="str">
        <f>IFERROR(INDEX(Clients[Client_Name],MATCH(Table2[[#This Row],[Client_Code]],Clients[Client_Code],0)),"")</f>
        <v>FRUTICOLA OLMUE</v>
      </c>
      <c r="C3672" s="3">
        <v>1042</v>
      </c>
      <c r="D3672" s="3" t="s">
        <v>38</v>
      </c>
      <c r="E3672" s="3">
        <v>7</v>
      </c>
      <c r="F3672" s="12"/>
    </row>
    <row r="3673" spans="1:6" x14ac:dyDescent="0.25">
      <c r="A3673" s="3" t="s">
        <v>62</v>
      </c>
      <c r="B3673" s="3" t="str">
        <f>IFERROR(INDEX(Clients[Client_Name],MATCH(Table2[[#This Row],[Client_Code]],Clients[Client_Code],0)),"")</f>
        <v>FRUTICOLA OLMUE</v>
      </c>
      <c r="C3673" s="3">
        <v>1042</v>
      </c>
      <c r="D3673" s="3" t="s">
        <v>37</v>
      </c>
      <c r="E3673" s="3">
        <v>7</v>
      </c>
      <c r="F3673" s="12"/>
    </row>
    <row r="3674" spans="1:6" x14ac:dyDescent="0.25">
      <c r="A3674" s="3" t="s">
        <v>62</v>
      </c>
      <c r="B3674" s="3" t="str">
        <f>IFERROR(INDEX(Clients[Client_Name],MATCH(Table2[[#This Row],[Client_Code]],Clients[Client_Code],0)),"")</f>
        <v>FRUTICOLA OLMUE</v>
      </c>
      <c r="C3674" s="3">
        <v>1042</v>
      </c>
      <c r="D3674" s="3" t="s">
        <v>37</v>
      </c>
      <c r="E3674" s="3">
        <v>7</v>
      </c>
      <c r="F3674" s="12"/>
    </row>
    <row r="3675" spans="1:6" x14ac:dyDescent="0.25">
      <c r="A3675" s="3" t="s">
        <v>62</v>
      </c>
      <c r="B3675" s="3" t="str">
        <f>IFERROR(INDEX(Clients[Client_Name],MATCH(Table2[[#This Row],[Client_Code]],Clients[Client_Code],0)),"")</f>
        <v>FRUTICOLA OLMUE</v>
      </c>
      <c r="C3675" s="3">
        <v>1042</v>
      </c>
      <c r="D3675" s="3" t="s">
        <v>37</v>
      </c>
      <c r="E3675" s="3">
        <v>7</v>
      </c>
      <c r="F3675" s="12"/>
    </row>
    <row r="3676" spans="1:6" x14ac:dyDescent="0.25">
      <c r="A3676" s="3" t="s">
        <v>62</v>
      </c>
      <c r="B3676" s="3" t="str">
        <f>IFERROR(INDEX(Clients[Client_Name],MATCH(Table2[[#This Row],[Client_Code]],Clients[Client_Code],0)),"")</f>
        <v>TAK S.A.</v>
      </c>
      <c r="C3676" s="3">
        <v>1051</v>
      </c>
      <c r="D3676" s="3" t="s">
        <v>37</v>
      </c>
      <c r="E3676" s="3">
        <v>2</v>
      </c>
      <c r="F3676" s="12">
        <v>35962</v>
      </c>
    </row>
    <row r="3677" spans="1:6" x14ac:dyDescent="0.25">
      <c r="A3677" s="3" t="s">
        <v>62</v>
      </c>
      <c r="B3677" s="3" t="str">
        <f>IFERROR(INDEX(Clients[Client_Name],MATCH(Table2[[#This Row],[Client_Code]],Clients[Client_Code],0)),"")</f>
        <v>FRUTICOLA OLMUE</v>
      </c>
      <c r="C3677" s="3">
        <v>1042</v>
      </c>
      <c r="D3677" s="3" t="s">
        <v>38</v>
      </c>
      <c r="E3677" s="3">
        <v>7</v>
      </c>
      <c r="F3677" s="12"/>
    </row>
    <row r="3678" spans="1:6" x14ac:dyDescent="0.25">
      <c r="A3678" s="3" t="s">
        <v>62</v>
      </c>
      <c r="B3678" s="3" t="str">
        <f>IFERROR(INDEX(Clients[Client_Name],MATCH(Table2[[#This Row],[Client_Code]],Clients[Client_Code],0)),"")</f>
        <v>FRUTICOLA OLMUE</v>
      </c>
      <c r="C3678" s="3">
        <v>1042</v>
      </c>
      <c r="D3678" s="3" t="s">
        <v>37</v>
      </c>
      <c r="E3678" s="3">
        <v>8</v>
      </c>
      <c r="F3678" s="12"/>
    </row>
    <row r="3679" spans="1:6" x14ac:dyDescent="0.25">
      <c r="A3679" s="3" t="s">
        <v>62</v>
      </c>
      <c r="B3679" s="3" t="str">
        <f>IFERROR(INDEX(Clients[Client_Name],MATCH(Table2[[#This Row],[Client_Code]],Clients[Client_Code],0)),"")</f>
        <v>FRUTICOLA OLMUE</v>
      </c>
      <c r="C3679" s="3">
        <v>1042</v>
      </c>
      <c r="D3679" s="3" t="s">
        <v>37</v>
      </c>
      <c r="E3679" s="3">
        <v>8</v>
      </c>
      <c r="F3679" s="12"/>
    </row>
    <row r="3680" spans="1:6" x14ac:dyDescent="0.25">
      <c r="A3680" s="3" t="s">
        <v>62</v>
      </c>
      <c r="B3680" s="3" t="str">
        <f>IFERROR(INDEX(Clients[Client_Name],MATCH(Table2[[#This Row],[Client_Code]],Clients[Client_Code],0)),"")</f>
        <v>FRUTICOLA OLMUE</v>
      </c>
      <c r="C3680" s="3">
        <v>1042</v>
      </c>
      <c r="D3680" s="3" t="s">
        <v>37</v>
      </c>
      <c r="E3680" s="3">
        <v>8</v>
      </c>
      <c r="F3680" s="12"/>
    </row>
    <row r="3681" spans="1:6" x14ac:dyDescent="0.25">
      <c r="A3681" s="3" t="s">
        <v>62</v>
      </c>
      <c r="B3681" s="3" t="str">
        <f>IFERROR(INDEX(Clients[Client_Name],MATCH(Table2[[#This Row],[Client_Code]],Clients[Client_Code],0)),"")</f>
        <v>FRUTICOLA OLMUE</v>
      </c>
      <c r="C3681" s="3">
        <v>1042</v>
      </c>
      <c r="D3681" s="3" t="s">
        <v>37</v>
      </c>
      <c r="E3681" s="3">
        <v>8</v>
      </c>
      <c r="F3681" s="12"/>
    </row>
    <row r="3682" spans="1:6" x14ac:dyDescent="0.25">
      <c r="A3682" s="3" t="s">
        <v>62</v>
      </c>
      <c r="B3682" s="3" t="str">
        <f>IFERROR(INDEX(Clients[Client_Name],MATCH(Table2[[#This Row],[Client_Code]],Clients[Client_Code],0)),"")</f>
        <v>FRUTICOLA OLMUE</v>
      </c>
      <c r="C3682" s="3">
        <v>1042</v>
      </c>
      <c r="D3682" s="3" t="s">
        <v>37</v>
      </c>
      <c r="E3682" s="3">
        <v>8</v>
      </c>
      <c r="F3682" s="12"/>
    </row>
    <row r="3683" spans="1:6" x14ac:dyDescent="0.25">
      <c r="A3683" s="3" t="s">
        <v>62</v>
      </c>
      <c r="B3683" s="3" t="str">
        <f>IFERROR(INDEX(Clients[Client_Name],MATCH(Table2[[#This Row],[Client_Code]],Clients[Client_Code],0)),"")</f>
        <v>FRUTICOLA OLMUE</v>
      </c>
      <c r="C3683" s="3">
        <v>1042</v>
      </c>
      <c r="D3683" s="3" t="s">
        <v>37</v>
      </c>
      <c r="E3683" s="3">
        <v>8</v>
      </c>
      <c r="F3683" s="12"/>
    </row>
    <row r="3684" spans="1:6" x14ac:dyDescent="0.25">
      <c r="A3684" s="3" t="s">
        <v>62</v>
      </c>
      <c r="B3684" s="3" t="str">
        <f>IFERROR(INDEX(Clients[Client_Name],MATCH(Table2[[#This Row],[Client_Code]],Clients[Client_Code],0)),"")</f>
        <v>FRUTICOLA OLMUE</v>
      </c>
      <c r="C3684" s="3">
        <v>1042</v>
      </c>
      <c r="D3684" s="3" t="s">
        <v>37</v>
      </c>
      <c r="E3684" s="3">
        <v>8</v>
      </c>
      <c r="F3684" s="12"/>
    </row>
    <row r="3685" spans="1:6" x14ac:dyDescent="0.25">
      <c r="A3685" s="3" t="s">
        <v>62</v>
      </c>
      <c r="B3685" s="3" t="str">
        <f>IFERROR(INDEX(Clients[Client_Name],MATCH(Table2[[#This Row],[Client_Code]],Clients[Client_Code],0)),"")</f>
        <v>TAK S.A.</v>
      </c>
      <c r="C3685" s="3">
        <v>1051</v>
      </c>
      <c r="D3685" s="3" t="s">
        <v>38</v>
      </c>
      <c r="E3685" s="3">
        <v>2</v>
      </c>
      <c r="F3685" s="12">
        <v>259426</v>
      </c>
    </row>
    <row r="3686" spans="1:6" x14ac:dyDescent="0.25">
      <c r="A3686" s="3" t="s">
        <v>62</v>
      </c>
      <c r="B3686" s="3" t="str">
        <f>IFERROR(INDEX(Clients[Client_Name],MATCH(Table2[[#This Row],[Client_Code]],Clients[Client_Code],0)),"")</f>
        <v>FRUTICOLA OLMUE</v>
      </c>
      <c r="C3686" s="3">
        <v>1042</v>
      </c>
      <c r="D3686" s="3" t="s">
        <v>37</v>
      </c>
      <c r="E3686" s="3">
        <v>8</v>
      </c>
      <c r="F3686" s="12"/>
    </row>
    <row r="3687" spans="1:6" x14ac:dyDescent="0.25">
      <c r="A3687" s="3" t="s">
        <v>62</v>
      </c>
      <c r="B3687" s="3" t="str">
        <f>IFERROR(INDEX(Clients[Client_Name],MATCH(Table2[[#This Row],[Client_Code]],Clients[Client_Code],0)),"")</f>
        <v>FRUTICOLA OLMUE</v>
      </c>
      <c r="C3687" s="3">
        <v>1042</v>
      </c>
      <c r="D3687" s="3" t="s">
        <v>38</v>
      </c>
      <c r="E3687" s="3">
        <v>8</v>
      </c>
      <c r="F3687" s="12">
        <v>2321602</v>
      </c>
    </row>
    <row r="3688" spans="1:6" x14ac:dyDescent="0.25">
      <c r="A3688" s="3" t="s">
        <v>62</v>
      </c>
      <c r="B3688" s="3" t="str">
        <f>IFERROR(INDEX(Clients[Client_Name],MATCH(Table2[[#This Row],[Client_Code]],Clients[Client_Code],0)),"")</f>
        <v>FRUTICOLA OLMUE</v>
      </c>
      <c r="C3688" s="3">
        <v>1042</v>
      </c>
      <c r="D3688" s="3" t="s">
        <v>38</v>
      </c>
      <c r="E3688" s="3">
        <v>8</v>
      </c>
      <c r="F3688" s="12"/>
    </row>
    <row r="3689" spans="1:6" x14ac:dyDescent="0.25">
      <c r="A3689" s="3" t="s">
        <v>62</v>
      </c>
      <c r="B3689" s="3" t="str">
        <f>IFERROR(INDEX(Clients[Client_Name],MATCH(Table2[[#This Row],[Client_Code]],Clients[Client_Code],0)),"")</f>
        <v>FRUTICOLA OLMUE</v>
      </c>
      <c r="C3689" s="3">
        <v>1042</v>
      </c>
      <c r="D3689" s="3" t="s">
        <v>38</v>
      </c>
      <c r="E3689" s="3">
        <v>8</v>
      </c>
      <c r="F3689" s="12"/>
    </row>
    <row r="3690" spans="1:6" x14ac:dyDescent="0.25">
      <c r="A3690" s="3" t="s">
        <v>62</v>
      </c>
      <c r="B3690" s="3" t="str">
        <f>IFERROR(INDEX(Clients[Client_Name],MATCH(Table2[[#This Row],[Client_Code]],Clients[Client_Code],0)),"")</f>
        <v>FRUTICOLA OLMUE</v>
      </c>
      <c r="C3690" s="3">
        <v>1042</v>
      </c>
      <c r="D3690" s="3" t="s">
        <v>149</v>
      </c>
      <c r="E3690" s="3">
        <v>8</v>
      </c>
      <c r="F3690" s="12"/>
    </row>
    <row r="3691" spans="1:6" x14ac:dyDescent="0.25">
      <c r="A3691" s="3" t="s">
        <v>62</v>
      </c>
      <c r="B3691" s="3" t="str">
        <f>IFERROR(INDEX(Clients[Client_Name],MATCH(Table2[[#This Row],[Client_Code]],Clients[Client_Code],0)),"")</f>
        <v>FRUTICOLA OLMUE</v>
      </c>
      <c r="C3691" s="3">
        <v>1042</v>
      </c>
      <c r="D3691" s="3" t="s">
        <v>37</v>
      </c>
      <c r="E3691" s="3">
        <v>9</v>
      </c>
      <c r="F3691" s="12"/>
    </row>
    <row r="3692" spans="1:6" x14ac:dyDescent="0.25">
      <c r="A3692" s="3" t="s">
        <v>62</v>
      </c>
      <c r="B3692" s="3" t="str">
        <f>IFERROR(INDEX(Clients[Client_Name],MATCH(Table2[[#This Row],[Client_Code]],Clients[Client_Code],0)),"")</f>
        <v>FRUTICOLA OLMUE</v>
      </c>
      <c r="C3692" s="3">
        <v>1042</v>
      </c>
      <c r="D3692" s="3" t="s">
        <v>37</v>
      </c>
      <c r="E3692" s="3">
        <v>9</v>
      </c>
      <c r="F3692" s="12"/>
    </row>
    <row r="3693" spans="1:6" x14ac:dyDescent="0.25">
      <c r="A3693" s="3" t="s">
        <v>62</v>
      </c>
      <c r="B3693" s="3" t="str">
        <f>IFERROR(INDEX(Clients[Client_Name],MATCH(Table2[[#This Row],[Client_Code]],Clients[Client_Code],0)),"")</f>
        <v>FRUTICOLA OLMUE</v>
      </c>
      <c r="C3693" s="3">
        <v>1042</v>
      </c>
      <c r="D3693" s="3" t="s">
        <v>37</v>
      </c>
      <c r="E3693" s="3">
        <v>9</v>
      </c>
      <c r="F3693" s="12"/>
    </row>
    <row r="3694" spans="1:6" x14ac:dyDescent="0.25">
      <c r="A3694" s="3" t="s">
        <v>62</v>
      </c>
      <c r="B3694" s="3" t="str">
        <f>IFERROR(INDEX(Clients[Client_Name],MATCH(Table2[[#This Row],[Client_Code]],Clients[Client_Code],0)),"")</f>
        <v>FRUTICOLA OLMUE</v>
      </c>
      <c r="C3694" s="3">
        <v>1042</v>
      </c>
      <c r="D3694" s="3" t="s">
        <v>37</v>
      </c>
      <c r="E3694" s="3">
        <v>9</v>
      </c>
      <c r="F3694" s="12"/>
    </row>
    <row r="3695" spans="1:6" x14ac:dyDescent="0.25">
      <c r="A3695" s="3" t="s">
        <v>62</v>
      </c>
      <c r="B3695" s="3" t="str">
        <f>IFERROR(INDEX(Clients[Client_Name],MATCH(Table2[[#This Row],[Client_Code]],Clients[Client_Code],0)),"")</f>
        <v>FRUTICOLA OLMUE</v>
      </c>
      <c r="C3695" s="3">
        <v>1042</v>
      </c>
      <c r="D3695" s="3" t="s">
        <v>37</v>
      </c>
      <c r="E3695" s="3">
        <v>9</v>
      </c>
      <c r="F3695" s="12"/>
    </row>
    <row r="3696" spans="1:6" x14ac:dyDescent="0.25">
      <c r="A3696" s="3" t="s">
        <v>62</v>
      </c>
      <c r="B3696" s="3" t="str">
        <f>IFERROR(INDEX(Clients[Client_Name],MATCH(Table2[[#This Row],[Client_Code]],Clients[Client_Code],0)),"")</f>
        <v>FRUTICOLA OLMUE</v>
      </c>
      <c r="C3696" s="3">
        <v>1042</v>
      </c>
      <c r="D3696" s="3" t="s">
        <v>37</v>
      </c>
      <c r="E3696" s="3">
        <v>9</v>
      </c>
      <c r="F3696" s="12"/>
    </row>
    <row r="3697" spans="1:6" x14ac:dyDescent="0.25">
      <c r="A3697" s="3" t="s">
        <v>62</v>
      </c>
      <c r="B3697" s="3" t="str">
        <f>IFERROR(INDEX(Clients[Client_Name],MATCH(Table2[[#This Row],[Client_Code]],Clients[Client_Code],0)),"")</f>
        <v>FRUTICOLA OLMUE</v>
      </c>
      <c r="C3697" s="3">
        <v>1042</v>
      </c>
      <c r="D3697" s="3" t="s">
        <v>37</v>
      </c>
      <c r="E3697" s="3">
        <v>9</v>
      </c>
      <c r="F3697" s="12"/>
    </row>
    <row r="3698" spans="1:6" x14ac:dyDescent="0.25">
      <c r="A3698" s="3" t="s">
        <v>62</v>
      </c>
      <c r="B3698" s="3" t="str">
        <f>IFERROR(INDEX(Clients[Client_Name],MATCH(Table2[[#This Row],[Client_Code]],Clients[Client_Code],0)),"")</f>
        <v>FRUTICOLA OLMUE</v>
      </c>
      <c r="C3698" s="3">
        <v>1042</v>
      </c>
      <c r="D3698" s="3" t="s">
        <v>37</v>
      </c>
      <c r="E3698" s="3">
        <v>9</v>
      </c>
      <c r="F3698" s="12">
        <v>188571</v>
      </c>
    </row>
    <row r="3699" spans="1:6" x14ac:dyDescent="0.25">
      <c r="A3699" s="3" t="s">
        <v>62</v>
      </c>
      <c r="B3699" s="3" t="str">
        <f>IFERROR(INDEX(Clients[Client_Name],MATCH(Table2[[#This Row],[Client_Code]],Clients[Client_Code],0)),"")</f>
        <v>FRUTICOLA OLMUE</v>
      </c>
      <c r="C3699" s="3">
        <v>1042</v>
      </c>
      <c r="D3699" s="3" t="s">
        <v>38</v>
      </c>
      <c r="E3699" s="3">
        <v>9</v>
      </c>
      <c r="F3699" s="12">
        <v>486960</v>
      </c>
    </row>
    <row r="3700" spans="1:6" x14ac:dyDescent="0.25">
      <c r="A3700" s="3" t="s">
        <v>62</v>
      </c>
      <c r="B3700" s="3" t="str">
        <f>IFERROR(INDEX(Clients[Client_Name],MATCH(Table2[[#This Row],[Client_Code]],Clients[Client_Code],0)),"")</f>
        <v>FRUTICOLA OLMUE</v>
      </c>
      <c r="C3700" s="3">
        <v>1042</v>
      </c>
      <c r="D3700" s="3" t="s">
        <v>38</v>
      </c>
      <c r="E3700" s="3">
        <v>9</v>
      </c>
      <c r="F3700" s="12"/>
    </row>
    <row r="3701" spans="1:6" x14ac:dyDescent="0.25">
      <c r="A3701" s="3" t="s">
        <v>62</v>
      </c>
      <c r="B3701" s="3" t="str">
        <f>IFERROR(INDEX(Clients[Client_Name],MATCH(Table2[[#This Row],[Client_Code]],Clients[Client_Code],0)),"")</f>
        <v>FRUTICOLA OLMUE</v>
      </c>
      <c r="C3701" s="3">
        <v>1042</v>
      </c>
      <c r="D3701" s="3" t="s">
        <v>38</v>
      </c>
      <c r="E3701" s="3">
        <v>9</v>
      </c>
      <c r="F3701" s="12"/>
    </row>
    <row r="3702" spans="1:6" x14ac:dyDescent="0.25">
      <c r="A3702" s="3" t="s">
        <v>62</v>
      </c>
      <c r="B3702" s="3" t="str">
        <f>IFERROR(INDEX(Clients[Client_Name],MATCH(Table2[[#This Row],[Client_Code]],Clients[Client_Code],0)),"")</f>
        <v>FRUTICOLA OLMUE</v>
      </c>
      <c r="C3702" s="3">
        <v>1042</v>
      </c>
      <c r="D3702" s="3" t="s">
        <v>149</v>
      </c>
      <c r="E3702" s="3">
        <v>9</v>
      </c>
      <c r="F3702" s="12"/>
    </row>
    <row r="3703" spans="1:6" x14ac:dyDescent="0.25">
      <c r="A3703" s="3" t="s">
        <v>62</v>
      </c>
      <c r="B3703" s="3" t="str">
        <f>IFERROR(INDEX(Clients[Client_Name],MATCH(Table2[[#This Row],[Client_Code]],Clients[Client_Code],0)),"")</f>
        <v>FRUTICOLA OLMUE</v>
      </c>
      <c r="C3703" s="3">
        <v>1042</v>
      </c>
      <c r="D3703" s="3" t="s">
        <v>37</v>
      </c>
      <c r="E3703" s="3">
        <v>10</v>
      </c>
      <c r="F3703" s="12"/>
    </row>
    <row r="3704" spans="1:6" x14ac:dyDescent="0.25">
      <c r="A3704" s="3" t="s">
        <v>62</v>
      </c>
      <c r="B3704" s="3" t="str">
        <f>IFERROR(INDEX(Clients[Client_Name],MATCH(Table2[[#This Row],[Client_Code]],Clients[Client_Code],0)),"")</f>
        <v>FRUTICOLA OLMUE</v>
      </c>
      <c r="C3704" s="3">
        <v>1042</v>
      </c>
      <c r="D3704" s="3" t="s">
        <v>37</v>
      </c>
      <c r="E3704" s="3">
        <v>10</v>
      </c>
      <c r="F3704" s="12"/>
    </row>
    <row r="3705" spans="1:6" x14ac:dyDescent="0.25">
      <c r="A3705" s="3" t="s">
        <v>62</v>
      </c>
      <c r="B3705" s="3" t="str">
        <f>IFERROR(INDEX(Clients[Client_Name],MATCH(Table2[[#This Row],[Client_Code]],Clients[Client_Code],0)),"")</f>
        <v>FRUTICOLA OLMUE</v>
      </c>
      <c r="C3705" s="3">
        <v>1042</v>
      </c>
      <c r="D3705" s="3" t="s">
        <v>37</v>
      </c>
      <c r="E3705" s="3">
        <v>10</v>
      </c>
      <c r="F3705" s="12"/>
    </row>
    <row r="3706" spans="1:6" x14ac:dyDescent="0.25">
      <c r="A3706" s="3" t="s">
        <v>62</v>
      </c>
      <c r="B3706" s="3" t="str">
        <f>IFERROR(INDEX(Clients[Client_Name],MATCH(Table2[[#This Row],[Client_Code]],Clients[Client_Code],0)),"")</f>
        <v>FRUTICOLA OLMUE</v>
      </c>
      <c r="C3706" s="3">
        <v>1042</v>
      </c>
      <c r="D3706" s="3" t="s">
        <v>37</v>
      </c>
      <c r="E3706" s="3">
        <v>10</v>
      </c>
      <c r="F3706" s="12"/>
    </row>
    <row r="3707" spans="1:6" x14ac:dyDescent="0.25">
      <c r="A3707" s="3" t="s">
        <v>62</v>
      </c>
      <c r="B3707" s="3" t="str">
        <f>IFERROR(INDEX(Clients[Client_Name],MATCH(Table2[[#This Row],[Client_Code]],Clients[Client_Code],0)),"")</f>
        <v>FRUTICOLA OLMUE</v>
      </c>
      <c r="C3707" s="3">
        <v>1042</v>
      </c>
      <c r="D3707" s="3" t="s">
        <v>37</v>
      </c>
      <c r="E3707" s="3">
        <v>10</v>
      </c>
      <c r="F3707" s="12"/>
    </row>
    <row r="3708" spans="1:6" x14ac:dyDescent="0.25">
      <c r="A3708" s="3" t="s">
        <v>62</v>
      </c>
      <c r="B3708" s="3" t="str">
        <f>IFERROR(INDEX(Clients[Client_Name],MATCH(Table2[[#This Row],[Client_Code]],Clients[Client_Code],0)),"")</f>
        <v>FRUTICOLA OLMUE</v>
      </c>
      <c r="C3708" s="3">
        <v>1042</v>
      </c>
      <c r="D3708" s="3" t="s">
        <v>37</v>
      </c>
      <c r="E3708" s="3">
        <v>10</v>
      </c>
      <c r="F3708" s="12"/>
    </row>
    <row r="3709" spans="1:6" x14ac:dyDescent="0.25">
      <c r="A3709" s="3" t="s">
        <v>62</v>
      </c>
      <c r="B3709" s="3" t="str">
        <f>IFERROR(INDEX(Clients[Client_Name],MATCH(Table2[[#This Row],[Client_Code]],Clients[Client_Code],0)),"")</f>
        <v>FRUTICOLA OLMUE</v>
      </c>
      <c r="C3709" s="3">
        <v>1042</v>
      </c>
      <c r="D3709" s="3" t="s">
        <v>37</v>
      </c>
      <c r="E3709" s="3">
        <v>10</v>
      </c>
      <c r="F3709" s="12"/>
    </row>
    <row r="3710" spans="1:6" x14ac:dyDescent="0.25">
      <c r="A3710" s="3" t="s">
        <v>62</v>
      </c>
      <c r="B3710" s="3" t="str">
        <f>IFERROR(INDEX(Clients[Client_Name],MATCH(Table2[[#This Row],[Client_Code]],Clients[Client_Code],0)),"")</f>
        <v>FRUTICOLA OLMUE</v>
      </c>
      <c r="C3710" s="3">
        <v>1042</v>
      </c>
      <c r="D3710" s="3" t="s">
        <v>37</v>
      </c>
      <c r="E3710" s="3">
        <v>10</v>
      </c>
      <c r="F3710" s="12"/>
    </row>
    <row r="3711" spans="1:6" x14ac:dyDescent="0.25">
      <c r="A3711" s="3" t="s">
        <v>62</v>
      </c>
      <c r="B3711" s="3" t="str">
        <f>IFERROR(INDEX(Clients[Client_Name],MATCH(Table2[[#This Row],[Client_Code]],Clients[Client_Code],0)),"")</f>
        <v>FRUTICOLA OLMUE</v>
      </c>
      <c r="C3711" s="3">
        <v>1042</v>
      </c>
      <c r="D3711" s="3" t="s">
        <v>38</v>
      </c>
      <c r="E3711" s="3">
        <v>10</v>
      </c>
      <c r="F3711" s="12">
        <v>206038</v>
      </c>
    </row>
    <row r="3712" spans="1:6" x14ac:dyDescent="0.25">
      <c r="A3712" s="3" t="s">
        <v>62</v>
      </c>
      <c r="B3712" s="3" t="str">
        <f>IFERROR(INDEX(Clients[Client_Name],MATCH(Table2[[#This Row],[Client_Code]],Clients[Client_Code],0)),"")</f>
        <v>FRUTICOLA OLMUE</v>
      </c>
      <c r="C3712" s="3">
        <v>1042</v>
      </c>
      <c r="D3712" s="3" t="s">
        <v>38</v>
      </c>
      <c r="E3712" s="3">
        <v>10</v>
      </c>
      <c r="F3712" s="12"/>
    </row>
    <row r="3713" spans="1:6" x14ac:dyDescent="0.25">
      <c r="A3713" s="3" t="s">
        <v>62</v>
      </c>
      <c r="B3713" s="3" t="str">
        <f>IFERROR(INDEX(Clients[Client_Name],MATCH(Table2[[#This Row],[Client_Code]],Clients[Client_Code],0)),"")</f>
        <v>FRUTICOLA OLMUE</v>
      </c>
      <c r="C3713" s="3">
        <v>1042</v>
      </c>
      <c r="D3713" s="3" t="s">
        <v>38</v>
      </c>
      <c r="E3713" s="3">
        <v>10</v>
      </c>
      <c r="F3713" s="12"/>
    </row>
    <row r="3714" spans="1:6" x14ac:dyDescent="0.25">
      <c r="A3714" s="3" t="s">
        <v>62</v>
      </c>
      <c r="B3714" s="3" t="str">
        <f>IFERROR(INDEX(Clients[Client_Name],MATCH(Table2[[#This Row],[Client_Code]],Clients[Client_Code],0)),"")</f>
        <v>FRUTICOLA OLMUE</v>
      </c>
      <c r="C3714" s="3">
        <v>1042</v>
      </c>
      <c r="D3714" s="3" t="s">
        <v>149</v>
      </c>
      <c r="E3714" s="3">
        <v>10</v>
      </c>
      <c r="F3714" s="12"/>
    </row>
    <row r="3715" spans="1:6" x14ac:dyDescent="0.25">
      <c r="A3715" s="3" t="s">
        <v>62</v>
      </c>
      <c r="B3715" s="3" t="str">
        <f>IFERROR(INDEX(Clients[Client_Name],MATCH(Table2[[#This Row],[Client_Code]],Clients[Client_Code],0)),"")</f>
        <v>FRUTICOLA OLMUE</v>
      </c>
      <c r="C3715" s="3">
        <v>1042</v>
      </c>
      <c r="D3715" s="3" t="s">
        <v>37</v>
      </c>
      <c r="E3715" s="3">
        <v>11</v>
      </c>
      <c r="F3715" s="12">
        <v>249586</v>
      </c>
    </row>
    <row r="3716" spans="1:6" x14ac:dyDescent="0.25">
      <c r="A3716" s="3" t="s">
        <v>62</v>
      </c>
      <c r="B3716" s="3" t="str">
        <f>IFERROR(INDEX(Clients[Client_Name],MATCH(Table2[[#This Row],[Client_Code]],Clients[Client_Code],0)),"")</f>
        <v>FRUTICOLA OLMUE</v>
      </c>
      <c r="C3716" s="3">
        <v>1042</v>
      </c>
      <c r="D3716" s="3" t="s">
        <v>38</v>
      </c>
      <c r="E3716" s="3">
        <v>11</v>
      </c>
      <c r="F3716" s="12">
        <v>712040</v>
      </c>
    </row>
    <row r="3717" spans="1:6" x14ac:dyDescent="0.25">
      <c r="A3717" s="3" t="s">
        <v>62</v>
      </c>
      <c r="B3717" s="3" t="str">
        <f>IFERROR(INDEX(Clients[Client_Name],MATCH(Table2[[#This Row],[Client_Code]],Clients[Client_Code],0)),"")</f>
        <v>FRUTICOLA OLMUE</v>
      </c>
      <c r="C3717" s="3">
        <v>1042</v>
      </c>
      <c r="D3717" s="3" t="s">
        <v>149</v>
      </c>
      <c r="E3717" s="3">
        <v>11</v>
      </c>
      <c r="F3717" s="12">
        <v>2603781</v>
      </c>
    </row>
    <row r="3718" spans="1:6" x14ac:dyDescent="0.25">
      <c r="A3718" s="3" t="s">
        <v>62</v>
      </c>
      <c r="B3718" s="3" t="str">
        <f>IFERROR(INDEX(Clients[Client_Name],MATCH(Table2[[#This Row],[Client_Code]],Clients[Client_Code],0)),"")</f>
        <v>FRUTICOLA OLMUE</v>
      </c>
      <c r="C3718" s="3">
        <v>1042</v>
      </c>
      <c r="D3718" s="3" t="s">
        <v>37</v>
      </c>
      <c r="E3718" s="3">
        <v>12</v>
      </c>
      <c r="F3718" s="12">
        <v>172756</v>
      </c>
    </row>
    <row r="3719" spans="1:6" x14ac:dyDescent="0.25">
      <c r="A3719" s="3" t="s">
        <v>62</v>
      </c>
      <c r="B3719" s="3" t="str">
        <f>IFERROR(INDEX(Clients[Client_Name],MATCH(Table2[[#This Row],[Client_Code]],Clients[Client_Code],0)),"")</f>
        <v>FRUTICOLA OLMUE</v>
      </c>
      <c r="C3719" s="3">
        <v>1042</v>
      </c>
      <c r="D3719" s="3" t="s">
        <v>38</v>
      </c>
      <c r="E3719" s="3">
        <v>12</v>
      </c>
      <c r="F3719" s="12">
        <v>477010</v>
      </c>
    </row>
    <row r="3720" spans="1:6" x14ac:dyDescent="0.25">
      <c r="A3720" s="3" t="s">
        <v>62</v>
      </c>
      <c r="B3720" s="3" t="str">
        <f>IFERROR(INDEX(Clients[Client_Name],MATCH(Table2[[#This Row],[Client_Code]],Clients[Client_Code],0)),"")</f>
        <v>FRUTICOLA OLMUE</v>
      </c>
      <c r="C3720" s="3">
        <v>1042</v>
      </c>
      <c r="D3720" s="3" t="s">
        <v>149</v>
      </c>
      <c r="E3720" s="3">
        <v>12</v>
      </c>
      <c r="F3720" s="12">
        <v>1724908</v>
      </c>
    </row>
    <row r="3721" spans="1:6" x14ac:dyDescent="0.25">
      <c r="A3721" s="3" t="s">
        <v>62</v>
      </c>
      <c r="B3721" s="3" t="str">
        <f>IFERROR(INDEX(Clients[Client_Name],MATCH(Table2[[#This Row],[Client_Code]],Clients[Client_Code],0)),"")</f>
        <v>FRUTICOLA OLMUE</v>
      </c>
      <c r="C3721" s="3">
        <v>1042</v>
      </c>
      <c r="D3721" s="3" t="s">
        <v>149</v>
      </c>
      <c r="E3721" s="3">
        <v>5</v>
      </c>
      <c r="F3721" s="12">
        <v>13871200</v>
      </c>
    </row>
    <row r="3722" spans="1:6" x14ac:dyDescent="0.25">
      <c r="A3722" s="3" t="s">
        <v>62</v>
      </c>
      <c r="B3722" s="3" t="str">
        <f>IFERROR(INDEX(Clients[Client_Name],MATCH(Table2[[#This Row],[Client_Code]],Clients[Client_Code],0)),"")</f>
        <v>FRUTICOLA OLMUE</v>
      </c>
      <c r="C3722" s="3">
        <v>1042</v>
      </c>
      <c r="D3722" s="3" t="s">
        <v>37</v>
      </c>
      <c r="E3722" s="3">
        <v>5</v>
      </c>
      <c r="F3722" s="12">
        <v>312000</v>
      </c>
    </row>
    <row r="3723" spans="1:6" x14ac:dyDescent="0.25">
      <c r="A3723" s="3" t="s">
        <v>62</v>
      </c>
      <c r="B3723" s="3" t="str">
        <f>IFERROR(INDEX(Clients[Client_Name],MATCH(Table2[[#This Row],[Client_Code]],Clients[Client_Code],0)),"")</f>
        <v>FRUTICOLA OLMUE</v>
      </c>
      <c r="C3723" s="3">
        <v>1042</v>
      </c>
      <c r="D3723" s="3" t="s">
        <v>149</v>
      </c>
      <c r="E3723" s="3">
        <v>6</v>
      </c>
      <c r="F3723" s="12">
        <v>-13871200</v>
      </c>
    </row>
    <row r="3724" spans="1:6" x14ac:dyDescent="0.25">
      <c r="A3724" s="3" t="s">
        <v>62</v>
      </c>
      <c r="B3724" s="3" t="str">
        <f>IFERROR(INDEX(Clients[Client_Name],MATCH(Table2[[#This Row],[Client_Code]],Clients[Client_Code],0)),"")</f>
        <v>FRUTICOLA OLMUE</v>
      </c>
      <c r="C3724" s="3">
        <v>1042</v>
      </c>
      <c r="D3724" s="3" t="s">
        <v>37</v>
      </c>
      <c r="E3724" s="3">
        <v>6</v>
      </c>
      <c r="F3724" s="12"/>
    </row>
    <row r="3725" spans="1:6" x14ac:dyDescent="0.25">
      <c r="A3725" s="3" t="s">
        <v>62</v>
      </c>
      <c r="B3725" s="3" t="str">
        <f>IFERROR(INDEX(Clients[Client_Name],MATCH(Table2[[#This Row],[Client_Code]],Clients[Client_Code],0)),"")</f>
        <v>FRUTICOLA OLMUE</v>
      </c>
      <c r="C3725" s="3">
        <v>1042</v>
      </c>
      <c r="D3725" s="3" t="s">
        <v>149</v>
      </c>
      <c r="E3725" s="3">
        <v>7</v>
      </c>
      <c r="F3725" s="12">
        <v>15482064</v>
      </c>
    </row>
    <row r="3726" spans="1:6" x14ac:dyDescent="0.25">
      <c r="A3726" s="3" t="s">
        <v>62</v>
      </c>
      <c r="B3726" s="3" t="str">
        <f>IFERROR(INDEX(Clients[Client_Name],MATCH(Table2[[#This Row],[Client_Code]],Clients[Client_Code],0)),"")</f>
        <v>FRUTICOLA OLMUE</v>
      </c>
      <c r="C3726" s="3">
        <v>1042</v>
      </c>
      <c r="D3726" s="3" t="s">
        <v>37</v>
      </c>
      <c r="E3726" s="3">
        <v>7</v>
      </c>
      <c r="F3726" s="12"/>
    </row>
    <row r="3727" spans="1:6" x14ac:dyDescent="0.25">
      <c r="A3727" s="3" t="s">
        <v>62</v>
      </c>
      <c r="B3727" s="3" t="str">
        <f>IFERROR(INDEX(Clients[Client_Name],MATCH(Table2[[#This Row],[Client_Code]],Clients[Client_Code],0)),"")</f>
        <v>FRUTICOLA OLMUE</v>
      </c>
      <c r="C3727" s="3">
        <v>1042</v>
      </c>
      <c r="D3727" s="3" t="s">
        <v>37</v>
      </c>
      <c r="E3727" s="3">
        <v>8</v>
      </c>
      <c r="F3727" s="12">
        <v>2254920</v>
      </c>
    </row>
    <row r="3728" spans="1:6" x14ac:dyDescent="0.25">
      <c r="A3728" s="3" t="s">
        <v>62</v>
      </c>
      <c r="B3728" s="3" t="str">
        <f>IFERROR(INDEX(Clients[Client_Name],MATCH(Table2[[#This Row],[Client_Code]],Clients[Client_Code],0)),"")</f>
        <v>FRUTICOLA OLMUE</v>
      </c>
      <c r="C3728" s="3">
        <v>1042</v>
      </c>
      <c r="D3728" s="3" t="s">
        <v>149</v>
      </c>
      <c r="E3728" s="3">
        <v>8</v>
      </c>
      <c r="F3728" s="12">
        <v>7625475</v>
      </c>
    </row>
    <row r="3729" spans="1:6" x14ac:dyDescent="0.25">
      <c r="A3729" s="3" t="s">
        <v>62</v>
      </c>
      <c r="B3729" s="3" t="str">
        <f>IFERROR(INDEX(Clients[Client_Name],MATCH(Table2[[#This Row],[Client_Code]],Clients[Client_Code],0)),"")</f>
        <v>FRUTICOLA OLMUE</v>
      </c>
      <c r="C3729" s="3">
        <v>1042</v>
      </c>
      <c r="D3729" s="3" t="s">
        <v>37</v>
      </c>
      <c r="E3729" s="3">
        <v>9</v>
      </c>
      <c r="F3729" s="12"/>
    </row>
    <row r="3730" spans="1:6" x14ac:dyDescent="0.25">
      <c r="A3730" s="3" t="s">
        <v>62</v>
      </c>
      <c r="B3730" s="3" t="str">
        <f>IFERROR(INDEX(Clients[Client_Name],MATCH(Table2[[#This Row],[Client_Code]],Clients[Client_Code],0)),"")</f>
        <v>COMERCIALIZADORA LA FAVORITA LTDA.</v>
      </c>
      <c r="C3730" s="3">
        <v>1029</v>
      </c>
      <c r="D3730" s="3" t="s">
        <v>38</v>
      </c>
      <c r="E3730" s="3">
        <v>3</v>
      </c>
      <c r="F3730" s="12">
        <v>111437</v>
      </c>
    </row>
    <row r="3731" spans="1:6" x14ac:dyDescent="0.25">
      <c r="A3731" s="3" t="s">
        <v>62</v>
      </c>
      <c r="B3731" s="3" t="str">
        <f>IFERROR(INDEX(Clients[Client_Name],MATCH(Table2[[#This Row],[Client_Code]],Clients[Client_Code],0)),"")</f>
        <v>FRUTICOLA OLMUE</v>
      </c>
      <c r="C3731" s="3">
        <v>1042</v>
      </c>
      <c r="D3731" s="3" t="s">
        <v>149</v>
      </c>
      <c r="E3731" s="3">
        <v>9</v>
      </c>
      <c r="F3731" s="12">
        <v>5292449</v>
      </c>
    </row>
    <row r="3732" spans="1:6" x14ac:dyDescent="0.25">
      <c r="A3732" s="3" t="s">
        <v>62</v>
      </c>
      <c r="B3732" s="3" t="str">
        <f>IFERROR(INDEX(Clients[Client_Name],MATCH(Table2[[#This Row],[Client_Code]],Clients[Client_Code],0)),"")</f>
        <v>FRUTICOLA OLMUE</v>
      </c>
      <c r="C3732" s="3">
        <v>1042</v>
      </c>
      <c r="D3732" s="3" t="s">
        <v>37</v>
      </c>
      <c r="E3732" s="3">
        <v>10</v>
      </c>
      <c r="F3732" s="12">
        <v>91754</v>
      </c>
    </row>
    <row r="3733" spans="1:6" x14ac:dyDescent="0.25">
      <c r="A3733" s="3" t="s">
        <v>62</v>
      </c>
      <c r="B3733" s="3" t="str">
        <f>IFERROR(INDEX(Clients[Client_Name],MATCH(Table2[[#This Row],[Client_Code]],Clients[Client_Code],0)),"")</f>
        <v>FRUTICOLA OLMUE</v>
      </c>
      <c r="C3733" s="3">
        <v>1042</v>
      </c>
      <c r="D3733" s="3" t="s">
        <v>149</v>
      </c>
      <c r="E3733" s="3">
        <v>10</v>
      </c>
      <c r="F3733" s="12">
        <v>4001140</v>
      </c>
    </row>
    <row r="3734" spans="1:6" x14ac:dyDescent="0.25">
      <c r="A3734" s="3" t="s">
        <v>62</v>
      </c>
      <c r="B3734" s="3" t="str">
        <f>IFERROR(INDEX(Clients[Client_Name],MATCH(Table2[[#This Row],[Client_Code]],Clients[Client_Code],0)),"")</f>
        <v>FRIOSUR</v>
      </c>
      <c r="C3734" s="3">
        <v>1040</v>
      </c>
      <c r="D3734" s="3" t="s">
        <v>38</v>
      </c>
      <c r="E3734" s="3">
        <v>4</v>
      </c>
      <c r="F3734" s="12">
        <v>322078</v>
      </c>
    </row>
    <row r="3735" spans="1:6" x14ac:dyDescent="0.25">
      <c r="A3735" s="3" t="s">
        <v>62</v>
      </c>
      <c r="B3735" s="3" t="str">
        <f>IFERROR(INDEX(Clients[Client_Name],MATCH(Table2[[#This Row],[Client_Code]],Clients[Client_Code],0)),"")</f>
        <v>FRIOSUR</v>
      </c>
      <c r="C3735" s="3">
        <v>1040</v>
      </c>
      <c r="D3735" s="3" t="s">
        <v>37</v>
      </c>
      <c r="E3735" s="3">
        <v>4</v>
      </c>
      <c r="F3735" s="12">
        <v>48556</v>
      </c>
    </row>
    <row r="3736" spans="1:6" x14ac:dyDescent="0.25">
      <c r="A3736" s="3" t="s">
        <v>62</v>
      </c>
      <c r="B3736" s="3" t="str">
        <f>IFERROR(INDEX(Clients[Client_Name],MATCH(Table2[[#This Row],[Client_Code]],Clients[Client_Code],0)),"")</f>
        <v>FRIOSUR</v>
      </c>
      <c r="C3736" s="3">
        <v>1040</v>
      </c>
      <c r="D3736" s="3" t="s">
        <v>37</v>
      </c>
      <c r="E3736" s="3">
        <v>4</v>
      </c>
      <c r="F3736" s="12">
        <v>2143650</v>
      </c>
    </row>
    <row r="3737" spans="1:6" x14ac:dyDescent="0.25">
      <c r="A3737" s="3" t="s">
        <v>62</v>
      </c>
      <c r="B3737" s="3" t="str">
        <f>IFERROR(INDEX(Clients[Client_Name],MATCH(Table2[[#This Row],[Client_Code]],Clients[Client_Code],0)),"")</f>
        <v>FRIOSUR</v>
      </c>
      <c r="C3737" s="3">
        <v>1040</v>
      </c>
      <c r="D3737" s="3" t="s">
        <v>37</v>
      </c>
      <c r="E3737" s="3">
        <v>4</v>
      </c>
      <c r="F3737" s="12">
        <v>48375</v>
      </c>
    </row>
    <row r="3738" spans="1:6" x14ac:dyDescent="0.25">
      <c r="A3738" s="3" t="s">
        <v>62</v>
      </c>
      <c r="B3738" s="3" t="str">
        <f>IFERROR(INDEX(Clients[Client_Name],MATCH(Table2[[#This Row],[Client_Code]],Clients[Client_Code],0)),"")</f>
        <v>FRIOSUR</v>
      </c>
      <c r="C3738" s="3">
        <v>1040</v>
      </c>
      <c r="D3738" s="3" t="s">
        <v>149</v>
      </c>
      <c r="E3738" s="3">
        <v>4</v>
      </c>
      <c r="F3738" s="12">
        <v>25873305</v>
      </c>
    </row>
    <row r="3739" spans="1:6" x14ac:dyDescent="0.25">
      <c r="A3739" s="3" t="s">
        <v>62</v>
      </c>
      <c r="B3739" s="3" t="str">
        <f>IFERROR(INDEX(Clients[Client_Name],MATCH(Table2[[#This Row],[Client_Code]],Clients[Client_Code],0)),"")</f>
        <v>FRIOSUR</v>
      </c>
      <c r="C3739" s="3">
        <v>1040</v>
      </c>
      <c r="D3739" s="3" t="s">
        <v>37</v>
      </c>
      <c r="E3739" s="3">
        <v>4</v>
      </c>
      <c r="F3739" s="12">
        <v>1365616</v>
      </c>
    </row>
    <row r="3740" spans="1:6" x14ac:dyDescent="0.25">
      <c r="A3740" s="3" t="s">
        <v>62</v>
      </c>
      <c r="B3740" s="3" t="str">
        <f>IFERROR(INDEX(Clients[Client_Name],MATCH(Table2[[#This Row],[Client_Code]],Clients[Client_Code],0)),"")</f>
        <v>FRIOSUR</v>
      </c>
      <c r="C3740" s="3">
        <v>1040</v>
      </c>
      <c r="D3740" s="3" t="s">
        <v>37</v>
      </c>
      <c r="E3740" s="3">
        <v>4</v>
      </c>
      <c r="F3740" s="12">
        <v>417413</v>
      </c>
    </row>
    <row r="3741" spans="1:6" x14ac:dyDescent="0.25">
      <c r="A3741" s="3" t="s">
        <v>62</v>
      </c>
      <c r="B3741" s="3" t="str">
        <f>IFERROR(INDEX(Clients[Client_Name],MATCH(Table2[[#This Row],[Client_Code]],Clients[Client_Code],0)),"")</f>
        <v>FRIOSUR</v>
      </c>
      <c r="C3741" s="3">
        <v>1040</v>
      </c>
      <c r="D3741" s="3" t="s">
        <v>149</v>
      </c>
      <c r="E3741" s="3">
        <v>4</v>
      </c>
      <c r="F3741" s="12">
        <v>108293</v>
      </c>
    </row>
    <row r="3742" spans="1:6" x14ac:dyDescent="0.25">
      <c r="A3742" s="3" t="s">
        <v>62</v>
      </c>
      <c r="B3742" s="3" t="str">
        <f>IFERROR(INDEX(Clients[Client_Name],MATCH(Table2[[#This Row],[Client_Code]],Clients[Client_Code],0)),"")</f>
        <v>FRIOSUR</v>
      </c>
      <c r="C3742" s="3">
        <v>1040</v>
      </c>
      <c r="D3742" s="3" t="s">
        <v>38</v>
      </c>
      <c r="E3742" s="3">
        <v>4</v>
      </c>
      <c r="F3742" s="12">
        <v>59264</v>
      </c>
    </row>
    <row r="3743" spans="1:6" x14ac:dyDescent="0.25">
      <c r="A3743" s="3" t="s">
        <v>62</v>
      </c>
      <c r="B3743" s="3" t="str">
        <f>IFERROR(INDEX(Clients[Client_Name],MATCH(Table2[[#This Row],[Client_Code]],Clients[Client_Code],0)),"")</f>
        <v>FRIOSUR</v>
      </c>
      <c r="C3743" s="3">
        <v>1040</v>
      </c>
      <c r="D3743" s="3" t="s">
        <v>38</v>
      </c>
      <c r="E3743" s="3">
        <v>4</v>
      </c>
      <c r="F3743" s="12">
        <v>6316358</v>
      </c>
    </row>
    <row r="3744" spans="1:6" x14ac:dyDescent="0.25">
      <c r="A3744" s="3" t="s">
        <v>62</v>
      </c>
      <c r="B3744" s="3" t="str">
        <f>IFERROR(INDEX(Clients[Client_Name],MATCH(Table2[[#This Row],[Client_Code]],Clients[Client_Code],0)),"")</f>
        <v>FRIOSUR</v>
      </c>
      <c r="C3744" s="3">
        <v>1040</v>
      </c>
      <c r="D3744" s="3" t="s">
        <v>37</v>
      </c>
      <c r="E3744" s="3">
        <v>1</v>
      </c>
      <c r="F3744" s="12">
        <v>125760</v>
      </c>
    </row>
    <row r="3745" spans="1:6" x14ac:dyDescent="0.25">
      <c r="A3745" s="3" t="s">
        <v>62</v>
      </c>
      <c r="B3745" s="3" t="str">
        <f>IFERROR(INDEX(Clients[Client_Name],MATCH(Table2[[#This Row],[Client_Code]],Clients[Client_Code],0)),"")</f>
        <v>FRIOSUR</v>
      </c>
      <c r="C3745" s="3">
        <v>1040</v>
      </c>
      <c r="D3745" s="3" t="s">
        <v>37</v>
      </c>
      <c r="E3745" s="3">
        <v>1</v>
      </c>
      <c r="F3745" s="12">
        <v>2642310</v>
      </c>
    </row>
    <row r="3746" spans="1:6" x14ac:dyDescent="0.25">
      <c r="A3746" s="3" t="s">
        <v>62</v>
      </c>
      <c r="B3746" s="3" t="str">
        <f>IFERROR(INDEX(Clients[Client_Name],MATCH(Table2[[#This Row],[Client_Code]],Clients[Client_Code],0)),"")</f>
        <v>FRIOSUR</v>
      </c>
      <c r="C3746" s="3">
        <v>1040</v>
      </c>
      <c r="D3746" s="3" t="s">
        <v>37</v>
      </c>
      <c r="E3746" s="3">
        <v>1</v>
      </c>
      <c r="F3746" s="12">
        <v>652110</v>
      </c>
    </row>
    <row r="3747" spans="1:6" x14ac:dyDescent="0.25">
      <c r="A3747" s="3" t="s">
        <v>62</v>
      </c>
      <c r="B3747" s="3" t="str">
        <f>IFERROR(INDEX(Clients[Client_Name],MATCH(Table2[[#This Row],[Client_Code]],Clients[Client_Code],0)),"")</f>
        <v>FRIOSUR</v>
      </c>
      <c r="C3747" s="3">
        <v>1040</v>
      </c>
      <c r="D3747" s="3" t="s">
        <v>149</v>
      </c>
      <c r="E3747" s="3">
        <v>1</v>
      </c>
      <c r="F3747" s="12">
        <v>18738599</v>
      </c>
    </row>
    <row r="3748" spans="1:6" x14ac:dyDescent="0.25">
      <c r="A3748" s="3" t="s">
        <v>62</v>
      </c>
      <c r="B3748" s="3" t="str">
        <f>IFERROR(INDEX(Clients[Client_Name],MATCH(Table2[[#This Row],[Client_Code]],Clients[Client_Code],0)),"")</f>
        <v>FRIOSUR</v>
      </c>
      <c r="C3748" s="3">
        <v>1040</v>
      </c>
      <c r="D3748" s="3" t="s">
        <v>37</v>
      </c>
      <c r="E3748" s="3">
        <v>1</v>
      </c>
      <c r="F3748" s="12">
        <v>2018149</v>
      </c>
    </row>
    <row r="3749" spans="1:6" x14ac:dyDescent="0.25">
      <c r="A3749" s="3" t="s">
        <v>62</v>
      </c>
      <c r="B3749" s="3" t="str">
        <f>IFERROR(INDEX(Clients[Client_Name],MATCH(Table2[[#This Row],[Client_Code]],Clients[Client_Code],0)),"")</f>
        <v>FRIOSUR</v>
      </c>
      <c r="C3749" s="3">
        <v>1040</v>
      </c>
      <c r="D3749" s="3" t="s">
        <v>37</v>
      </c>
      <c r="E3749" s="3">
        <v>1</v>
      </c>
      <c r="F3749" s="12">
        <v>599064</v>
      </c>
    </row>
    <row r="3750" spans="1:6" x14ac:dyDescent="0.25">
      <c r="A3750" s="3" t="s">
        <v>62</v>
      </c>
      <c r="B3750" s="3" t="str">
        <f>IFERROR(INDEX(Clients[Client_Name],MATCH(Table2[[#This Row],[Client_Code]],Clients[Client_Code],0)),"")</f>
        <v>FRIOSUR</v>
      </c>
      <c r="C3750" s="3">
        <v>1040</v>
      </c>
      <c r="D3750" s="3" t="s">
        <v>149</v>
      </c>
      <c r="E3750" s="3">
        <v>1</v>
      </c>
      <c r="F3750" s="12">
        <v>88181</v>
      </c>
    </row>
    <row r="3751" spans="1:6" x14ac:dyDescent="0.25">
      <c r="A3751" s="3" t="s">
        <v>62</v>
      </c>
      <c r="B3751" s="3" t="str">
        <f>IFERROR(INDEX(Clients[Client_Name],MATCH(Table2[[#This Row],[Client_Code]],Clients[Client_Code],0)),"")</f>
        <v>FRIOSUR</v>
      </c>
      <c r="C3751" s="3">
        <v>1040</v>
      </c>
      <c r="D3751" s="3" t="s">
        <v>38</v>
      </c>
      <c r="E3751" s="3">
        <v>1</v>
      </c>
      <c r="F3751" s="12">
        <v>981144</v>
      </c>
    </row>
    <row r="3752" spans="1:6" x14ac:dyDescent="0.25">
      <c r="A3752" s="3" t="s">
        <v>62</v>
      </c>
      <c r="B3752" s="3" t="str">
        <f>IFERROR(INDEX(Clients[Client_Name],MATCH(Table2[[#This Row],[Client_Code]],Clients[Client_Code],0)),"")</f>
        <v>FRIOSUR</v>
      </c>
      <c r="C3752" s="3">
        <v>1040</v>
      </c>
      <c r="D3752" s="3" t="s">
        <v>38</v>
      </c>
      <c r="E3752" s="3">
        <v>1</v>
      </c>
      <c r="F3752" s="12">
        <v>189300</v>
      </c>
    </row>
    <row r="3753" spans="1:6" x14ac:dyDescent="0.25">
      <c r="A3753" s="3" t="s">
        <v>62</v>
      </c>
      <c r="B3753" s="3" t="str">
        <f>IFERROR(INDEX(Clients[Client_Name],MATCH(Table2[[#This Row],[Client_Code]],Clients[Client_Code],0)),"")</f>
        <v>FRIOSUR</v>
      </c>
      <c r="C3753" s="3">
        <v>1040</v>
      </c>
      <c r="D3753" s="3" t="s">
        <v>38</v>
      </c>
      <c r="E3753" s="3">
        <v>1</v>
      </c>
      <c r="F3753" s="12">
        <v>80642</v>
      </c>
    </row>
    <row r="3754" spans="1:6" x14ac:dyDescent="0.25">
      <c r="A3754" s="3" t="s">
        <v>62</v>
      </c>
      <c r="B3754" s="3" t="str">
        <f>IFERROR(INDEX(Clients[Client_Name],MATCH(Table2[[#This Row],[Client_Code]],Clients[Client_Code],0)),"")</f>
        <v>FRIOSUR</v>
      </c>
      <c r="C3754" s="3">
        <v>1040</v>
      </c>
      <c r="D3754" s="3" t="s">
        <v>38</v>
      </c>
      <c r="E3754" s="3">
        <v>1</v>
      </c>
      <c r="F3754" s="12">
        <v>5192324</v>
      </c>
    </row>
    <row r="3755" spans="1:6" x14ac:dyDescent="0.25">
      <c r="A3755" s="3" t="s">
        <v>62</v>
      </c>
      <c r="B3755" s="3" t="str">
        <f>IFERROR(INDEX(Clients[Client_Name],MATCH(Table2[[#This Row],[Client_Code]],Clients[Client_Code],0)),"")</f>
        <v>FRIOSUR</v>
      </c>
      <c r="C3755" s="3">
        <v>1040</v>
      </c>
      <c r="D3755" s="3" t="s">
        <v>38</v>
      </c>
      <c r="E3755" s="3">
        <v>2</v>
      </c>
      <c r="F3755" s="12">
        <v>57975</v>
      </c>
    </row>
    <row r="3756" spans="1:6" x14ac:dyDescent="0.25">
      <c r="A3756" s="3" t="s">
        <v>62</v>
      </c>
      <c r="B3756" s="3" t="str">
        <f>IFERROR(INDEX(Clients[Client_Name],MATCH(Table2[[#This Row],[Client_Code]],Clients[Client_Code],0)),"")</f>
        <v>FRIOSUR</v>
      </c>
      <c r="C3756" s="3">
        <v>1040</v>
      </c>
      <c r="D3756" s="3" t="s">
        <v>37</v>
      </c>
      <c r="E3756" s="3">
        <v>2</v>
      </c>
      <c r="F3756" s="12">
        <v>184947</v>
      </c>
    </row>
    <row r="3757" spans="1:6" x14ac:dyDescent="0.25">
      <c r="A3757" s="3" t="s">
        <v>62</v>
      </c>
      <c r="B3757" s="3" t="str">
        <f>IFERROR(INDEX(Clients[Client_Name],MATCH(Table2[[#This Row],[Client_Code]],Clients[Client_Code],0)),"")</f>
        <v>FRIOSUR</v>
      </c>
      <c r="C3757" s="3">
        <v>1040</v>
      </c>
      <c r="D3757" s="3" t="s">
        <v>37</v>
      </c>
      <c r="E3757" s="3">
        <v>2</v>
      </c>
      <c r="F3757" s="12">
        <v>1618900</v>
      </c>
    </row>
    <row r="3758" spans="1:6" x14ac:dyDescent="0.25">
      <c r="A3758" s="3" t="s">
        <v>62</v>
      </c>
      <c r="B3758" s="3" t="str">
        <f>IFERROR(INDEX(Clients[Client_Name],MATCH(Table2[[#This Row],[Client_Code]],Clients[Client_Code],0)),"")</f>
        <v>FRIOSUR</v>
      </c>
      <c r="C3758" s="3">
        <v>1040</v>
      </c>
      <c r="D3758" s="3" t="s">
        <v>37</v>
      </c>
      <c r="E3758" s="3">
        <v>2</v>
      </c>
      <c r="F3758" s="12">
        <v>324000</v>
      </c>
    </row>
    <row r="3759" spans="1:6" x14ac:dyDescent="0.25">
      <c r="A3759" s="3" t="s">
        <v>62</v>
      </c>
      <c r="B3759" s="3" t="str">
        <f>IFERROR(INDEX(Clients[Client_Name],MATCH(Table2[[#This Row],[Client_Code]],Clients[Client_Code],0)),"")</f>
        <v>FRIOSUR</v>
      </c>
      <c r="C3759" s="3">
        <v>1040</v>
      </c>
      <c r="D3759" s="3" t="s">
        <v>149</v>
      </c>
      <c r="E3759" s="3">
        <v>2</v>
      </c>
      <c r="F3759" s="12">
        <v>20567996</v>
      </c>
    </row>
    <row r="3760" spans="1:6" x14ac:dyDescent="0.25">
      <c r="A3760" s="3" t="s">
        <v>62</v>
      </c>
      <c r="B3760" s="3" t="str">
        <f>IFERROR(INDEX(Clients[Client_Name],MATCH(Table2[[#This Row],[Client_Code]],Clients[Client_Code],0)),"")</f>
        <v>FRIOSUR</v>
      </c>
      <c r="C3760" s="3">
        <v>1040</v>
      </c>
      <c r="D3760" s="3" t="s">
        <v>37</v>
      </c>
      <c r="E3760" s="3">
        <v>2</v>
      </c>
      <c r="F3760" s="12">
        <v>2154066</v>
      </c>
    </row>
    <row r="3761" spans="1:6" x14ac:dyDescent="0.25">
      <c r="A3761" s="3" t="s">
        <v>62</v>
      </c>
      <c r="B3761" s="3" t="str">
        <f>IFERROR(INDEX(Clients[Client_Name],MATCH(Table2[[#This Row],[Client_Code]],Clients[Client_Code],0)),"")</f>
        <v>FRIOSUR</v>
      </c>
      <c r="C3761" s="3">
        <v>1040</v>
      </c>
      <c r="D3761" s="3" t="s">
        <v>37</v>
      </c>
      <c r="E3761" s="3">
        <v>2</v>
      </c>
      <c r="F3761" s="12">
        <v>355573</v>
      </c>
    </row>
    <row r="3762" spans="1:6" x14ac:dyDescent="0.25">
      <c r="A3762" s="3" t="s">
        <v>62</v>
      </c>
      <c r="B3762" s="3" t="str">
        <f>IFERROR(INDEX(Clients[Client_Name],MATCH(Table2[[#This Row],[Client_Code]],Clients[Client_Code],0)),"")</f>
        <v>FRIOSUR</v>
      </c>
      <c r="C3762" s="3">
        <v>1040</v>
      </c>
      <c r="D3762" s="3" t="s">
        <v>149</v>
      </c>
      <c r="E3762" s="3">
        <v>2</v>
      </c>
      <c r="F3762" s="12">
        <v>73098</v>
      </c>
    </row>
    <row r="3763" spans="1:6" x14ac:dyDescent="0.25">
      <c r="A3763" s="3" t="s">
        <v>62</v>
      </c>
      <c r="B3763" s="3" t="str">
        <f>IFERROR(INDEX(Clients[Client_Name],MATCH(Table2[[#This Row],[Client_Code]],Clients[Client_Code],0)),"")</f>
        <v>MARIO LEIVA BARAHONA</v>
      </c>
      <c r="C3763" s="3">
        <v>1068</v>
      </c>
      <c r="D3763" s="3" t="s">
        <v>38</v>
      </c>
      <c r="E3763" s="3">
        <v>3</v>
      </c>
      <c r="F3763" s="12">
        <v>53389</v>
      </c>
    </row>
    <row r="3764" spans="1:6" x14ac:dyDescent="0.25">
      <c r="A3764" s="3" t="s">
        <v>62</v>
      </c>
      <c r="B3764" s="3" t="str">
        <f>IFERROR(INDEX(Clients[Client_Name],MATCH(Table2[[#This Row],[Client_Code]],Clients[Client_Code],0)),"")</f>
        <v>FABIAN ALFARO GUERRA</v>
      </c>
      <c r="C3764" s="3">
        <v>1065</v>
      </c>
      <c r="D3764" s="3" t="s">
        <v>38</v>
      </c>
      <c r="E3764" s="3">
        <v>3</v>
      </c>
      <c r="F3764" s="12">
        <v>106778</v>
      </c>
    </row>
    <row r="3765" spans="1:6" x14ac:dyDescent="0.25">
      <c r="A3765" s="3" t="s">
        <v>62</v>
      </c>
      <c r="B3765" s="3" t="str">
        <f>IFERROR(INDEX(Clients[Client_Name],MATCH(Table2[[#This Row],[Client_Code]],Clients[Client_Code],0)),"")</f>
        <v>PEDRO OPAZO PRADENA</v>
      </c>
      <c r="C3765" s="3">
        <v>1072</v>
      </c>
      <c r="D3765" s="3" t="s">
        <v>38</v>
      </c>
      <c r="E3765" s="3">
        <v>3</v>
      </c>
      <c r="F3765" s="12">
        <v>53389</v>
      </c>
    </row>
    <row r="3766" spans="1:6" x14ac:dyDescent="0.25">
      <c r="A3766" s="3" t="s">
        <v>62</v>
      </c>
      <c r="B3766" s="3" t="str">
        <f>IFERROR(INDEX(Clients[Client_Name],MATCH(Table2[[#This Row],[Client_Code]],Clients[Client_Code],0)),"")</f>
        <v>ANDRES RETAMAL HERNANDEZ</v>
      </c>
      <c r="C3766" s="3">
        <v>1056</v>
      </c>
      <c r="D3766" s="3" t="s">
        <v>38</v>
      </c>
      <c r="E3766" s="3">
        <v>3</v>
      </c>
      <c r="F3766" s="12">
        <v>106778</v>
      </c>
    </row>
    <row r="3767" spans="1:6" x14ac:dyDescent="0.25">
      <c r="A3767" s="3" t="s">
        <v>62</v>
      </c>
      <c r="B3767" s="3" t="str">
        <f>IFERROR(INDEX(Clients[Client_Name],MATCH(Table2[[#This Row],[Client_Code]],Clients[Client_Code],0)),"")</f>
        <v>FRIOSUR</v>
      </c>
      <c r="C3767" s="3">
        <v>1040</v>
      </c>
      <c r="D3767" s="3" t="s">
        <v>38</v>
      </c>
      <c r="E3767" s="3">
        <v>2</v>
      </c>
      <c r="F3767" s="12">
        <v>118528</v>
      </c>
    </row>
    <row r="3768" spans="1:6" x14ac:dyDescent="0.25">
      <c r="A3768" s="3" t="s">
        <v>62</v>
      </c>
      <c r="B3768" s="3" t="str">
        <f>IFERROR(INDEX(Clients[Client_Name],MATCH(Table2[[#This Row],[Client_Code]],Clients[Client_Code],0)),"")</f>
        <v>TRANSPORTE JOSE MEDINA E.I.R.L.</v>
      </c>
      <c r="C3768" s="3">
        <v>1079</v>
      </c>
      <c r="D3768" s="3" t="s">
        <v>38</v>
      </c>
      <c r="E3768" s="3">
        <v>3</v>
      </c>
      <c r="F3768" s="12">
        <v>53389</v>
      </c>
    </row>
    <row r="3769" spans="1:6" x14ac:dyDescent="0.25">
      <c r="A3769" s="3" t="s">
        <v>62</v>
      </c>
      <c r="B3769" s="3" t="str">
        <f>IFERROR(INDEX(Clients[Client_Name],MATCH(Table2[[#This Row],[Client_Code]],Clients[Client_Code],0)),"")</f>
        <v>FRIOSUR</v>
      </c>
      <c r="C3769" s="3">
        <v>1040</v>
      </c>
      <c r="D3769" s="3" t="s">
        <v>38</v>
      </c>
      <c r="E3769" s="3">
        <v>2</v>
      </c>
      <c r="F3769" s="12">
        <v>564494</v>
      </c>
    </row>
    <row r="3770" spans="1:6" x14ac:dyDescent="0.25">
      <c r="A3770" s="3" t="s">
        <v>62</v>
      </c>
      <c r="B3770" s="3" t="str">
        <f>IFERROR(INDEX(Clients[Client_Name],MATCH(Table2[[#This Row],[Client_Code]],Clients[Client_Code],0)),"")</f>
        <v>FRIOSUR</v>
      </c>
      <c r="C3770" s="3">
        <v>1040</v>
      </c>
      <c r="D3770" s="3" t="s">
        <v>38</v>
      </c>
      <c r="E3770" s="3">
        <v>2</v>
      </c>
      <c r="F3770" s="12">
        <v>75720</v>
      </c>
    </row>
    <row r="3771" spans="1:6" x14ac:dyDescent="0.25">
      <c r="A3771" s="3" t="s">
        <v>62</v>
      </c>
      <c r="B3771" s="3" t="str">
        <f>IFERROR(INDEX(Clients[Client_Name],MATCH(Table2[[#This Row],[Client_Code]],Clients[Client_Code],0)),"")</f>
        <v>FRIOSUR</v>
      </c>
      <c r="C3771" s="3">
        <v>1040</v>
      </c>
      <c r="D3771" s="3" t="s">
        <v>38</v>
      </c>
      <c r="E3771" s="3">
        <v>2</v>
      </c>
      <c r="F3771" s="12">
        <v>5813545</v>
      </c>
    </row>
    <row r="3772" spans="1:6" x14ac:dyDescent="0.25">
      <c r="A3772" s="3" t="s">
        <v>62</v>
      </c>
      <c r="B3772" s="3" t="str">
        <f>IFERROR(INDEX(Clients[Client_Name],MATCH(Table2[[#This Row],[Client_Code]],Clients[Client_Code],0)),"")</f>
        <v>FRIOSUR</v>
      </c>
      <c r="C3772" s="3">
        <v>1040</v>
      </c>
      <c r="D3772" s="3" t="s">
        <v>38</v>
      </c>
      <c r="E3772" s="3">
        <v>3</v>
      </c>
      <c r="F3772" s="12">
        <v>45091</v>
      </c>
    </row>
    <row r="3773" spans="1:6" x14ac:dyDescent="0.25">
      <c r="A3773" s="3" t="s">
        <v>62</v>
      </c>
      <c r="B3773" s="3" t="str">
        <f>IFERROR(INDEX(Clients[Client_Name],MATCH(Table2[[#This Row],[Client_Code]],Clients[Client_Code],0)),"")</f>
        <v>FRIOSUR</v>
      </c>
      <c r="C3773" s="3">
        <v>1040</v>
      </c>
      <c r="D3773" s="3" t="s">
        <v>37</v>
      </c>
      <c r="E3773" s="3">
        <v>3</v>
      </c>
      <c r="F3773" s="12">
        <v>227190</v>
      </c>
    </row>
    <row r="3774" spans="1:6" x14ac:dyDescent="0.25">
      <c r="A3774" s="3" t="s">
        <v>62</v>
      </c>
      <c r="B3774" s="3" t="str">
        <f>IFERROR(INDEX(Clients[Client_Name],MATCH(Table2[[#This Row],[Client_Code]],Clients[Client_Code],0)),"")</f>
        <v>FRIOSUR</v>
      </c>
      <c r="C3774" s="3">
        <v>1040</v>
      </c>
      <c r="D3774" s="3" t="s">
        <v>37</v>
      </c>
      <c r="E3774" s="3">
        <v>3</v>
      </c>
      <c r="F3774" s="12">
        <v>3702080</v>
      </c>
    </row>
    <row r="3775" spans="1:6" x14ac:dyDescent="0.25">
      <c r="A3775" s="3" t="s">
        <v>62</v>
      </c>
      <c r="B3775" s="3" t="str">
        <f>IFERROR(INDEX(Clients[Client_Name],MATCH(Table2[[#This Row],[Client_Code]],Clients[Client_Code],0)),"")</f>
        <v>FRIOSUR</v>
      </c>
      <c r="C3775" s="3">
        <v>1040</v>
      </c>
      <c r="D3775" s="3" t="s">
        <v>149</v>
      </c>
      <c r="E3775" s="3">
        <v>3</v>
      </c>
      <c r="F3775" s="12">
        <v>25007066</v>
      </c>
    </row>
    <row r="3776" spans="1:6" x14ac:dyDescent="0.25">
      <c r="A3776" s="3" t="s">
        <v>62</v>
      </c>
      <c r="B3776" s="3" t="str">
        <f>IFERROR(INDEX(Clients[Client_Name],MATCH(Table2[[#This Row],[Client_Code]],Clients[Client_Code],0)),"")</f>
        <v>FRIOSUR</v>
      </c>
      <c r="C3776" s="3">
        <v>1040</v>
      </c>
      <c r="D3776" s="3" t="s">
        <v>37</v>
      </c>
      <c r="E3776" s="3">
        <v>3</v>
      </c>
      <c r="F3776" s="12">
        <v>2852978</v>
      </c>
    </row>
    <row r="3777" spans="1:6" x14ac:dyDescent="0.25">
      <c r="A3777" s="3" t="s">
        <v>62</v>
      </c>
      <c r="B3777" s="3" t="str">
        <f>IFERROR(INDEX(Clients[Client_Name],MATCH(Table2[[#This Row],[Client_Code]],Clients[Client_Code],0)),"")</f>
        <v>FRIOSUR</v>
      </c>
      <c r="C3777" s="3">
        <v>1040</v>
      </c>
      <c r="D3777" s="3" t="s">
        <v>37</v>
      </c>
      <c r="E3777" s="3">
        <v>3</v>
      </c>
      <c r="F3777" s="12">
        <v>49871</v>
      </c>
    </row>
    <row r="3778" spans="1:6" x14ac:dyDescent="0.25">
      <c r="A3778" s="3" t="s">
        <v>62</v>
      </c>
      <c r="B3778" s="3" t="str">
        <f>IFERROR(INDEX(Clients[Client_Name],MATCH(Table2[[#This Row],[Client_Code]],Clients[Client_Code],0)),"")</f>
        <v>FRIOSUR</v>
      </c>
      <c r="C3778" s="3">
        <v>1040</v>
      </c>
      <c r="D3778" s="3" t="s">
        <v>37</v>
      </c>
      <c r="E3778" s="3">
        <v>3</v>
      </c>
      <c r="F3778" s="12">
        <v>861880</v>
      </c>
    </row>
    <row r="3779" spans="1:6" x14ac:dyDescent="0.25">
      <c r="A3779" s="3" t="s">
        <v>62</v>
      </c>
      <c r="B3779" s="3" t="str">
        <f>IFERROR(INDEX(Clients[Client_Name],MATCH(Table2[[#This Row],[Client_Code]],Clients[Client_Code],0)),"")</f>
        <v>FRIOSUR</v>
      </c>
      <c r="C3779" s="3">
        <v>1040</v>
      </c>
      <c r="D3779" s="3" t="s">
        <v>149</v>
      </c>
      <c r="E3779" s="3">
        <v>3</v>
      </c>
      <c r="F3779" s="12">
        <v>97850</v>
      </c>
    </row>
    <row r="3780" spans="1:6" x14ac:dyDescent="0.25">
      <c r="A3780" s="3" t="s">
        <v>62</v>
      </c>
      <c r="B3780" s="3" t="str">
        <f>IFERROR(INDEX(Clients[Client_Name],MATCH(Table2[[#This Row],[Client_Code]],Clients[Client_Code],0)),"")</f>
        <v>FRIOSUR</v>
      </c>
      <c r="C3780" s="3">
        <v>1040</v>
      </c>
      <c r="D3780" s="3" t="s">
        <v>38</v>
      </c>
      <c r="E3780" s="3">
        <v>3</v>
      </c>
      <c r="F3780" s="12">
        <v>59264</v>
      </c>
    </row>
    <row r="3781" spans="1:6" x14ac:dyDescent="0.25">
      <c r="A3781" s="3" t="s">
        <v>62</v>
      </c>
      <c r="B3781" s="3" t="str">
        <f>IFERROR(INDEX(Clients[Client_Name],MATCH(Table2[[#This Row],[Client_Code]],Clients[Client_Code],0)),"")</f>
        <v>FRIOSUR</v>
      </c>
      <c r="C3781" s="3">
        <v>1040</v>
      </c>
      <c r="D3781" s="3" t="s">
        <v>38</v>
      </c>
      <c r="E3781" s="3">
        <v>3</v>
      </c>
      <c r="F3781" s="12">
        <v>2578306</v>
      </c>
    </row>
    <row r="3782" spans="1:6" x14ac:dyDescent="0.25">
      <c r="A3782" s="3" t="s">
        <v>62</v>
      </c>
      <c r="B3782" s="3" t="str">
        <f>IFERROR(INDEX(Clients[Client_Name],MATCH(Table2[[#This Row],[Client_Code]],Clients[Client_Code],0)),"")</f>
        <v>FRIOSUR</v>
      </c>
      <c r="C3782" s="3">
        <v>1040</v>
      </c>
      <c r="D3782" s="3" t="s">
        <v>38</v>
      </c>
      <c r="E3782" s="3">
        <v>3</v>
      </c>
      <c r="F3782" s="12">
        <v>7732247</v>
      </c>
    </row>
    <row r="3783" spans="1:6" x14ac:dyDescent="0.25">
      <c r="A3783" s="3" t="s">
        <v>62</v>
      </c>
      <c r="B3783" s="3" t="str">
        <f>IFERROR(INDEX(Clients[Client_Name],MATCH(Table2[[#This Row],[Client_Code]],Clients[Client_Code],0)),"")</f>
        <v>FRIOSUR</v>
      </c>
      <c r="C3783" s="3">
        <v>1040</v>
      </c>
      <c r="D3783" s="3" t="s">
        <v>149</v>
      </c>
      <c r="E3783" s="3">
        <v>5</v>
      </c>
      <c r="F3783" s="12">
        <v>28471187</v>
      </c>
    </row>
    <row r="3784" spans="1:6" x14ac:dyDescent="0.25">
      <c r="A3784" s="3" t="s">
        <v>62</v>
      </c>
      <c r="B3784" s="3" t="str">
        <f>IFERROR(INDEX(Clients[Client_Name],MATCH(Table2[[#This Row],[Client_Code]],Clients[Client_Code],0)),"")</f>
        <v>FRIOSUR</v>
      </c>
      <c r="C3784" s="3">
        <v>1040</v>
      </c>
      <c r="D3784" s="3" t="s">
        <v>149</v>
      </c>
      <c r="E3784" s="3">
        <v>5</v>
      </c>
      <c r="F3784" s="12">
        <v>104851</v>
      </c>
    </row>
    <row r="3785" spans="1:6" x14ac:dyDescent="0.25">
      <c r="A3785" s="3" t="s">
        <v>62</v>
      </c>
      <c r="B3785" s="3" t="str">
        <f>IFERROR(INDEX(Clients[Client_Name],MATCH(Table2[[#This Row],[Client_Code]],Clients[Client_Code],0)),"")</f>
        <v>FRIOSUR</v>
      </c>
      <c r="C3785" s="3">
        <v>1040</v>
      </c>
      <c r="D3785" s="3" t="s">
        <v>37</v>
      </c>
      <c r="E3785" s="3">
        <v>5</v>
      </c>
      <c r="F3785" s="12">
        <v>2811123</v>
      </c>
    </row>
    <row r="3786" spans="1:6" x14ac:dyDescent="0.25">
      <c r="A3786" s="3" t="s">
        <v>62</v>
      </c>
      <c r="B3786" s="3" t="str">
        <f>IFERROR(INDEX(Clients[Client_Name],MATCH(Table2[[#This Row],[Client_Code]],Clients[Client_Code],0)),"")</f>
        <v>FRIOSUR</v>
      </c>
      <c r="C3786" s="3">
        <v>1040</v>
      </c>
      <c r="D3786" s="3" t="s">
        <v>38</v>
      </c>
      <c r="E3786" s="3">
        <v>5</v>
      </c>
      <c r="F3786" s="12">
        <v>322078</v>
      </c>
    </row>
    <row r="3787" spans="1:6" x14ac:dyDescent="0.25">
      <c r="A3787" s="3" t="s">
        <v>62</v>
      </c>
      <c r="B3787" s="3" t="str">
        <f>IFERROR(INDEX(Clients[Client_Name],MATCH(Table2[[#This Row],[Client_Code]],Clients[Client_Code],0)),"")</f>
        <v>FRIOSUR</v>
      </c>
      <c r="C3787" s="3">
        <v>1040</v>
      </c>
      <c r="D3787" s="3" t="s">
        <v>37</v>
      </c>
      <c r="E3787" s="3">
        <v>5</v>
      </c>
      <c r="F3787" s="12">
        <v>93660</v>
      </c>
    </row>
    <row r="3788" spans="1:6" x14ac:dyDescent="0.25">
      <c r="A3788" s="3" t="s">
        <v>62</v>
      </c>
      <c r="B3788" s="3" t="str">
        <f>IFERROR(INDEX(Clients[Client_Name],MATCH(Table2[[#This Row],[Client_Code]],Clients[Client_Code],0)),"")</f>
        <v>FRIOSUR</v>
      </c>
      <c r="C3788" s="3">
        <v>1040</v>
      </c>
      <c r="D3788" s="3" t="s">
        <v>37</v>
      </c>
      <c r="E3788" s="3">
        <v>5</v>
      </c>
      <c r="F3788" s="12">
        <v>1776900</v>
      </c>
    </row>
    <row r="3789" spans="1:6" x14ac:dyDescent="0.25">
      <c r="A3789" s="3" t="s">
        <v>62</v>
      </c>
      <c r="B3789" s="3" t="str">
        <f>IFERROR(INDEX(Clients[Client_Name],MATCH(Table2[[#This Row],[Client_Code]],Clients[Client_Code],0)),"")</f>
        <v>FRIOSUR</v>
      </c>
      <c r="C3789" s="3">
        <v>1040</v>
      </c>
      <c r="D3789" s="3" t="s">
        <v>37</v>
      </c>
      <c r="E3789" s="3">
        <v>5</v>
      </c>
      <c r="F3789" s="12">
        <v>40209</v>
      </c>
    </row>
    <row r="3790" spans="1:6" x14ac:dyDescent="0.25">
      <c r="A3790" s="3" t="s">
        <v>62</v>
      </c>
      <c r="B3790" s="3" t="str">
        <f>IFERROR(INDEX(Clients[Client_Name],MATCH(Table2[[#This Row],[Client_Code]],Clients[Client_Code],0)),"")</f>
        <v>FRIOSUR</v>
      </c>
      <c r="C3790" s="3">
        <v>1040</v>
      </c>
      <c r="D3790" s="3" t="s">
        <v>37</v>
      </c>
      <c r="E3790" s="3">
        <v>5</v>
      </c>
      <c r="F3790" s="12">
        <v>798726</v>
      </c>
    </row>
    <row r="3791" spans="1:6" x14ac:dyDescent="0.25">
      <c r="A3791" s="3" t="s">
        <v>62</v>
      </c>
      <c r="B3791" s="3" t="str">
        <f>IFERROR(INDEX(Clients[Client_Name],MATCH(Table2[[#This Row],[Client_Code]],Clients[Client_Code],0)),"")</f>
        <v>FRIOSUR</v>
      </c>
      <c r="C3791" s="3">
        <v>1040</v>
      </c>
      <c r="D3791" s="3" t="s">
        <v>37</v>
      </c>
      <c r="E3791" s="3">
        <v>5</v>
      </c>
      <c r="F3791" s="12">
        <v>2260005</v>
      </c>
    </row>
    <row r="3792" spans="1:6" x14ac:dyDescent="0.25">
      <c r="A3792" s="3" t="s">
        <v>62</v>
      </c>
      <c r="B3792" s="3" t="str">
        <f>IFERROR(INDEX(Clients[Client_Name],MATCH(Table2[[#This Row],[Client_Code]],Clients[Client_Code],0)),"")</f>
        <v>FRIOSUR</v>
      </c>
      <c r="C3792" s="3">
        <v>1040</v>
      </c>
      <c r="D3792" s="3" t="s">
        <v>38</v>
      </c>
      <c r="E3792" s="3">
        <v>5</v>
      </c>
      <c r="F3792" s="12">
        <v>59264</v>
      </c>
    </row>
    <row r="3793" spans="1:6" x14ac:dyDescent="0.25">
      <c r="A3793" s="3" t="s">
        <v>62</v>
      </c>
      <c r="B3793" s="3" t="str">
        <f>IFERROR(INDEX(Clients[Client_Name],MATCH(Table2[[#This Row],[Client_Code]],Clients[Client_Code],0)),"")</f>
        <v>COMERCIALIZADORA LA FAVORITA LTDA.</v>
      </c>
      <c r="C3793" s="3">
        <v>1029</v>
      </c>
      <c r="D3793" s="3" t="s">
        <v>37</v>
      </c>
      <c r="E3793" s="3">
        <v>3</v>
      </c>
      <c r="F3793" s="12">
        <v>1005800</v>
      </c>
    </row>
    <row r="3794" spans="1:6" x14ac:dyDescent="0.25">
      <c r="A3794" s="3" t="s">
        <v>62</v>
      </c>
      <c r="B3794" s="3" t="str">
        <f>IFERROR(INDEX(Clients[Client_Name],MATCH(Table2[[#This Row],[Client_Code]],Clients[Client_Code],0)),"")</f>
        <v>FRIOSUR</v>
      </c>
      <c r="C3794" s="3">
        <v>1040</v>
      </c>
      <c r="D3794" s="3" t="s">
        <v>38</v>
      </c>
      <c r="E3794" s="3">
        <v>5</v>
      </c>
      <c r="F3794" s="12">
        <v>6888500</v>
      </c>
    </row>
    <row r="3795" spans="1:6" x14ac:dyDescent="0.25">
      <c r="A3795" s="3" t="s">
        <v>62</v>
      </c>
      <c r="B3795" s="3" t="str">
        <f>IFERROR(INDEX(Clients[Client_Name],MATCH(Table2[[#This Row],[Client_Code]],Clients[Client_Code],0)),"")</f>
        <v>FRIOSUR</v>
      </c>
      <c r="C3795" s="3">
        <v>1040</v>
      </c>
      <c r="D3795" s="3" t="s">
        <v>149</v>
      </c>
      <c r="E3795" s="3">
        <v>6</v>
      </c>
      <c r="F3795" s="12">
        <v>29333658</v>
      </c>
    </row>
    <row r="3796" spans="1:6" x14ac:dyDescent="0.25">
      <c r="A3796" s="3" t="s">
        <v>62</v>
      </c>
      <c r="B3796" s="3" t="str">
        <f>IFERROR(INDEX(Clients[Client_Name],MATCH(Table2[[#This Row],[Client_Code]],Clients[Client_Code],0)),"")</f>
        <v>FRIOSUR</v>
      </c>
      <c r="C3796" s="3">
        <v>1040</v>
      </c>
      <c r="D3796" s="3" t="s">
        <v>149</v>
      </c>
      <c r="E3796" s="3">
        <v>6</v>
      </c>
      <c r="F3796" s="12"/>
    </row>
    <row r="3797" spans="1:6" x14ac:dyDescent="0.25">
      <c r="A3797" s="3" t="s">
        <v>62</v>
      </c>
      <c r="B3797" s="3" t="str">
        <f>IFERROR(INDEX(Clients[Client_Name],MATCH(Table2[[#This Row],[Client_Code]],Clients[Client_Code],0)),"")</f>
        <v>FRIOSUR</v>
      </c>
      <c r="C3797" s="3">
        <v>1040</v>
      </c>
      <c r="D3797" s="3" t="s">
        <v>37</v>
      </c>
      <c r="E3797" s="3">
        <v>6</v>
      </c>
      <c r="F3797" s="12">
        <v>4620516</v>
      </c>
    </row>
    <row r="3798" spans="1:6" x14ac:dyDescent="0.25">
      <c r="A3798" s="3" t="s">
        <v>62</v>
      </c>
      <c r="B3798" s="3" t="str">
        <f>IFERROR(INDEX(Clients[Client_Name],MATCH(Table2[[#This Row],[Client_Code]],Clients[Client_Code],0)),"")</f>
        <v>FRIOSUR</v>
      </c>
      <c r="C3798" s="3">
        <v>1040</v>
      </c>
      <c r="D3798" s="3" t="s">
        <v>38</v>
      </c>
      <c r="E3798" s="3">
        <v>6</v>
      </c>
      <c r="F3798" s="12">
        <v>5339676</v>
      </c>
    </row>
    <row r="3799" spans="1:6" x14ac:dyDescent="0.25">
      <c r="A3799" s="3" t="s">
        <v>62</v>
      </c>
      <c r="B3799" s="3" t="str">
        <f>IFERROR(INDEX(Clients[Client_Name],MATCH(Table2[[#This Row],[Client_Code]],Clients[Client_Code],0)),"")</f>
        <v>FRIOSUR</v>
      </c>
      <c r="C3799" s="3">
        <v>1040</v>
      </c>
      <c r="D3799" s="3" t="s">
        <v>37</v>
      </c>
      <c r="E3799" s="3">
        <v>6</v>
      </c>
      <c r="F3799" s="12"/>
    </row>
    <row r="3800" spans="1:6" x14ac:dyDescent="0.25">
      <c r="A3800" s="3" t="s">
        <v>62</v>
      </c>
      <c r="B3800" s="3" t="str">
        <f>IFERROR(INDEX(Clients[Client_Name],MATCH(Table2[[#This Row],[Client_Code]],Clients[Client_Code],0)),"")</f>
        <v>FRIOSUR</v>
      </c>
      <c r="C3800" s="3">
        <v>1040</v>
      </c>
      <c r="D3800" s="3" t="s">
        <v>37</v>
      </c>
      <c r="E3800" s="3">
        <v>6</v>
      </c>
      <c r="F3800" s="12"/>
    </row>
    <row r="3801" spans="1:6" x14ac:dyDescent="0.25">
      <c r="A3801" s="3" t="s">
        <v>62</v>
      </c>
      <c r="B3801" s="3" t="str">
        <f>IFERROR(INDEX(Clients[Client_Name],MATCH(Table2[[#This Row],[Client_Code]],Clients[Client_Code],0)),"")</f>
        <v>FRIOSUR</v>
      </c>
      <c r="C3801" s="3">
        <v>1040</v>
      </c>
      <c r="D3801" s="3" t="s">
        <v>37</v>
      </c>
      <c r="E3801" s="3">
        <v>6</v>
      </c>
      <c r="F3801" s="12"/>
    </row>
    <row r="3802" spans="1:6" x14ac:dyDescent="0.25">
      <c r="A3802" s="3" t="s">
        <v>62</v>
      </c>
      <c r="B3802" s="3" t="str">
        <f>IFERROR(INDEX(Clients[Client_Name],MATCH(Table2[[#This Row],[Client_Code]],Clients[Client_Code],0)),"")</f>
        <v>FRIOSUR</v>
      </c>
      <c r="C3802" s="3">
        <v>1040</v>
      </c>
      <c r="D3802" s="3" t="s">
        <v>37</v>
      </c>
      <c r="E3802" s="3">
        <v>6</v>
      </c>
      <c r="F3802" s="12"/>
    </row>
    <row r="3803" spans="1:6" x14ac:dyDescent="0.25">
      <c r="A3803" s="3" t="s">
        <v>62</v>
      </c>
      <c r="B3803" s="3" t="str">
        <f>IFERROR(INDEX(Clients[Client_Name],MATCH(Table2[[#This Row],[Client_Code]],Clients[Client_Code],0)),"")</f>
        <v>FRIOSUR</v>
      </c>
      <c r="C3803" s="3">
        <v>1040</v>
      </c>
      <c r="D3803" s="3" t="s">
        <v>37</v>
      </c>
      <c r="E3803" s="3">
        <v>6</v>
      </c>
      <c r="F3803" s="12"/>
    </row>
    <row r="3804" spans="1:6" x14ac:dyDescent="0.25">
      <c r="A3804" s="3" t="s">
        <v>62</v>
      </c>
      <c r="B3804" s="3" t="str">
        <f>IFERROR(INDEX(Clients[Client_Name],MATCH(Table2[[#This Row],[Client_Code]],Clients[Client_Code],0)),"")</f>
        <v>FRIOSUR</v>
      </c>
      <c r="C3804" s="3">
        <v>1040</v>
      </c>
      <c r="D3804" s="3" t="s">
        <v>38</v>
      </c>
      <c r="E3804" s="3">
        <v>6</v>
      </c>
      <c r="F3804" s="12">
        <v>3833287</v>
      </c>
    </row>
    <row r="3805" spans="1:6" x14ac:dyDescent="0.25">
      <c r="A3805" s="3" t="s">
        <v>62</v>
      </c>
      <c r="B3805" s="3" t="str">
        <f>IFERROR(INDEX(Clients[Client_Name],MATCH(Table2[[#This Row],[Client_Code]],Clients[Client_Code],0)),"")</f>
        <v>TAK S.A.</v>
      </c>
      <c r="C3805" s="3">
        <v>1051</v>
      </c>
      <c r="D3805" s="3" t="s">
        <v>149</v>
      </c>
      <c r="E3805" s="3">
        <v>3</v>
      </c>
      <c r="F3805" s="12">
        <v>4481719</v>
      </c>
    </row>
    <row r="3806" spans="1:6" x14ac:dyDescent="0.25">
      <c r="A3806" s="3" t="s">
        <v>62</v>
      </c>
      <c r="B3806" s="3" t="str">
        <f>IFERROR(INDEX(Clients[Client_Name],MATCH(Table2[[#This Row],[Client_Code]],Clients[Client_Code],0)),"")</f>
        <v>FRIOSUR</v>
      </c>
      <c r="C3806" s="3">
        <v>1040</v>
      </c>
      <c r="D3806" s="3" t="s">
        <v>38</v>
      </c>
      <c r="E3806" s="3">
        <v>6</v>
      </c>
      <c r="F3806" s="12">
        <v>-349580</v>
      </c>
    </row>
    <row r="3807" spans="1:6" x14ac:dyDescent="0.25">
      <c r="A3807" s="3" t="s">
        <v>62</v>
      </c>
      <c r="B3807" s="3" t="str">
        <f>IFERROR(INDEX(Clients[Client_Name],MATCH(Table2[[#This Row],[Client_Code]],Clients[Client_Code],0)),"")</f>
        <v>FRIOSUR</v>
      </c>
      <c r="C3807" s="3">
        <v>1040</v>
      </c>
      <c r="D3807" s="3" t="s">
        <v>149</v>
      </c>
      <c r="E3807" s="3">
        <v>7</v>
      </c>
      <c r="F3807" s="12"/>
    </row>
    <row r="3808" spans="1:6" x14ac:dyDescent="0.25">
      <c r="A3808" s="3" t="s">
        <v>62</v>
      </c>
      <c r="B3808" s="3" t="str">
        <f>IFERROR(INDEX(Clients[Client_Name],MATCH(Table2[[#This Row],[Client_Code]],Clients[Client_Code],0)),"")</f>
        <v>FRIOSUR</v>
      </c>
      <c r="C3808" s="3">
        <v>1040</v>
      </c>
      <c r="D3808" s="3" t="s">
        <v>149</v>
      </c>
      <c r="E3808" s="3">
        <v>7</v>
      </c>
      <c r="F3808" s="12">
        <v>28777232</v>
      </c>
    </row>
    <row r="3809" spans="1:6" x14ac:dyDescent="0.25">
      <c r="A3809" s="3" t="s">
        <v>62</v>
      </c>
      <c r="B3809" s="3" t="str">
        <f>IFERROR(INDEX(Clients[Client_Name],MATCH(Table2[[#This Row],[Client_Code]],Clients[Client_Code],0)),"")</f>
        <v>FRIOSUR</v>
      </c>
      <c r="C3809" s="3">
        <v>1040</v>
      </c>
      <c r="D3809" s="3" t="s">
        <v>37</v>
      </c>
      <c r="E3809" s="3">
        <v>7</v>
      </c>
      <c r="F3809" s="12"/>
    </row>
    <row r="3810" spans="1:6" x14ac:dyDescent="0.25">
      <c r="A3810" s="3" t="s">
        <v>62</v>
      </c>
      <c r="B3810" s="3" t="str">
        <f>IFERROR(INDEX(Clients[Client_Name],MATCH(Table2[[#This Row],[Client_Code]],Clients[Client_Code],0)),"")</f>
        <v>FRIOSUR</v>
      </c>
      <c r="C3810" s="3">
        <v>1040</v>
      </c>
      <c r="D3810" s="3" t="s">
        <v>38</v>
      </c>
      <c r="E3810" s="3">
        <v>7</v>
      </c>
      <c r="F3810" s="12">
        <v>2855161</v>
      </c>
    </row>
    <row r="3811" spans="1:6" x14ac:dyDescent="0.25">
      <c r="A3811" s="3" t="s">
        <v>62</v>
      </c>
      <c r="B3811" s="3" t="str">
        <f>IFERROR(INDEX(Clients[Client_Name],MATCH(Table2[[#This Row],[Client_Code]],Clients[Client_Code],0)),"")</f>
        <v>FRIOSUR</v>
      </c>
      <c r="C3811" s="3">
        <v>1040</v>
      </c>
      <c r="D3811" s="3" t="s">
        <v>37</v>
      </c>
      <c r="E3811" s="3">
        <v>7</v>
      </c>
      <c r="F3811" s="12">
        <v>2557641</v>
      </c>
    </row>
    <row r="3812" spans="1:6" x14ac:dyDescent="0.25">
      <c r="A3812" s="3" t="s">
        <v>62</v>
      </c>
      <c r="B3812" s="3" t="str">
        <f>IFERROR(INDEX(Clients[Client_Name],MATCH(Table2[[#This Row],[Client_Code]],Clients[Client_Code],0)),"")</f>
        <v>FRIOSUR</v>
      </c>
      <c r="C3812" s="3">
        <v>1040</v>
      </c>
      <c r="D3812" s="3" t="s">
        <v>37</v>
      </c>
      <c r="E3812" s="3">
        <v>7</v>
      </c>
      <c r="F3812" s="12"/>
    </row>
    <row r="3813" spans="1:6" x14ac:dyDescent="0.25">
      <c r="A3813" s="3" t="s">
        <v>62</v>
      </c>
      <c r="B3813" s="3" t="str">
        <f>IFERROR(INDEX(Clients[Client_Name],MATCH(Table2[[#This Row],[Client_Code]],Clients[Client_Code],0)),"")</f>
        <v>FRIOSUR</v>
      </c>
      <c r="C3813" s="3">
        <v>1040</v>
      </c>
      <c r="D3813" s="3" t="s">
        <v>37</v>
      </c>
      <c r="E3813" s="3">
        <v>7</v>
      </c>
      <c r="F3813" s="12"/>
    </row>
    <row r="3814" spans="1:6" x14ac:dyDescent="0.25">
      <c r="A3814" s="3" t="s">
        <v>62</v>
      </c>
      <c r="B3814" s="3" t="str">
        <f>IFERROR(INDEX(Clients[Client_Name],MATCH(Table2[[#This Row],[Client_Code]],Clients[Client_Code],0)),"")</f>
        <v>FRIOSUR</v>
      </c>
      <c r="C3814" s="3">
        <v>1040</v>
      </c>
      <c r="D3814" s="3" t="s">
        <v>37</v>
      </c>
      <c r="E3814" s="3">
        <v>7</v>
      </c>
      <c r="F3814" s="12"/>
    </row>
    <row r="3815" spans="1:6" x14ac:dyDescent="0.25">
      <c r="A3815" s="3" t="s">
        <v>62</v>
      </c>
      <c r="B3815" s="3" t="str">
        <f>IFERROR(INDEX(Clients[Client_Name],MATCH(Table2[[#This Row],[Client_Code]],Clients[Client_Code],0)),"")</f>
        <v>FRIOSUR</v>
      </c>
      <c r="C3815" s="3">
        <v>1040</v>
      </c>
      <c r="D3815" s="3" t="s">
        <v>37</v>
      </c>
      <c r="E3815" s="3">
        <v>7</v>
      </c>
      <c r="F3815" s="12"/>
    </row>
    <row r="3816" spans="1:6" x14ac:dyDescent="0.25">
      <c r="A3816" s="3" t="s">
        <v>62</v>
      </c>
      <c r="B3816" s="3" t="str">
        <f>IFERROR(INDEX(Clients[Client_Name],MATCH(Table2[[#This Row],[Client_Code]],Clients[Client_Code],0)),"")</f>
        <v>FRIOSUR</v>
      </c>
      <c r="C3816" s="3">
        <v>1040</v>
      </c>
      <c r="D3816" s="3" t="s">
        <v>38</v>
      </c>
      <c r="E3816" s="3">
        <v>7</v>
      </c>
      <c r="F3816" s="12"/>
    </row>
    <row r="3817" spans="1:6" x14ac:dyDescent="0.25">
      <c r="A3817" s="3" t="s">
        <v>62</v>
      </c>
      <c r="B3817" s="3" t="str">
        <f>IFERROR(INDEX(Clients[Client_Name],MATCH(Table2[[#This Row],[Client_Code]],Clients[Client_Code],0)),"")</f>
        <v>COMERCIALIZADORA LA FAVORITA LTDA.</v>
      </c>
      <c r="C3817" s="3">
        <v>1029</v>
      </c>
      <c r="D3817" s="3" t="s">
        <v>149</v>
      </c>
      <c r="E3817" s="3">
        <v>3</v>
      </c>
      <c r="F3817" s="12">
        <v>3957309</v>
      </c>
    </row>
    <row r="3818" spans="1:6" x14ac:dyDescent="0.25">
      <c r="A3818" s="3" t="s">
        <v>62</v>
      </c>
      <c r="B3818" s="3" t="str">
        <f>IFERROR(INDEX(Clients[Client_Name],MATCH(Table2[[#This Row],[Client_Code]],Clients[Client_Code],0)),"")</f>
        <v>FRIOSUR</v>
      </c>
      <c r="C3818" s="3">
        <v>1040</v>
      </c>
      <c r="D3818" s="3" t="s">
        <v>38</v>
      </c>
      <c r="E3818" s="3">
        <v>7</v>
      </c>
      <c r="F3818" s="12"/>
    </row>
    <row r="3819" spans="1:6" x14ac:dyDescent="0.25">
      <c r="A3819" s="3" t="s">
        <v>62</v>
      </c>
      <c r="B3819" s="3" t="str">
        <f>IFERROR(INDEX(Clients[Client_Name],MATCH(Table2[[#This Row],[Client_Code]],Clients[Client_Code],0)),"")</f>
        <v>FRIOSUR</v>
      </c>
      <c r="C3819" s="3">
        <v>1040</v>
      </c>
      <c r="D3819" s="3" t="s">
        <v>37</v>
      </c>
      <c r="E3819" s="3">
        <v>8</v>
      </c>
      <c r="F3819" s="12">
        <v>5269901</v>
      </c>
    </row>
    <row r="3820" spans="1:6" x14ac:dyDescent="0.25">
      <c r="A3820" s="3" t="s">
        <v>62</v>
      </c>
      <c r="B3820" s="3" t="str">
        <f>IFERROR(INDEX(Clients[Client_Name],MATCH(Table2[[#This Row],[Client_Code]],Clients[Client_Code],0)),"")</f>
        <v>FRIOSUR</v>
      </c>
      <c r="C3820" s="3">
        <v>1040</v>
      </c>
      <c r="D3820" s="3" t="s">
        <v>37</v>
      </c>
      <c r="E3820" s="3">
        <v>8</v>
      </c>
      <c r="F3820" s="12"/>
    </row>
    <row r="3821" spans="1:6" x14ac:dyDescent="0.25">
      <c r="A3821" s="3" t="s">
        <v>62</v>
      </c>
      <c r="B3821" s="3" t="str">
        <f>IFERROR(INDEX(Clients[Client_Name],MATCH(Table2[[#This Row],[Client_Code]],Clients[Client_Code],0)),"")</f>
        <v>FRIOSUR</v>
      </c>
      <c r="C3821" s="3">
        <v>1040</v>
      </c>
      <c r="D3821" s="3" t="s">
        <v>37</v>
      </c>
      <c r="E3821" s="3">
        <v>8</v>
      </c>
      <c r="F3821" s="12"/>
    </row>
    <row r="3822" spans="1:6" x14ac:dyDescent="0.25">
      <c r="A3822" s="3" t="s">
        <v>62</v>
      </c>
      <c r="B3822" s="3" t="str">
        <f>IFERROR(INDEX(Clients[Client_Name],MATCH(Table2[[#This Row],[Client_Code]],Clients[Client_Code],0)),"")</f>
        <v>FRIOSUR</v>
      </c>
      <c r="C3822" s="3">
        <v>1040</v>
      </c>
      <c r="D3822" s="3" t="s">
        <v>37</v>
      </c>
      <c r="E3822" s="3">
        <v>8</v>
      </c>
      <c r="F3822" s="12"/>
    </row>
    <row r="3823" spans="1:6" x14ac:dyDescent="0.25">
      <c r="A3823" s="3" t="s">
        <v>62</v>
      </c>
      <c r="B3823" s="3" t="str">
        <f>IFERROR(INDEX(Clients[Client_Name],MATCH(Table2[[#This Row],[Client_Code]],Clients[Client_Code],0)),"")</f>
        <v>FRIOSUR</v>
      </c>
      <c r="C3823" s="3">
        <v>1040</v>
      </c>
      <c r="D3823" s="3" t="s">
        <v>37</v>
      </c>
      <c r="E3823" s="3">
        <v>8</v>
      </c>
      <c r="F3823" s="12"/>
    </row>
    <row r="3824" spans="1:6" x14ac:dyDescent="0.25">
      <c r="A3824" s="3" t="s">
        <v>62</v>
      </c>
      <c r="B3824" s="3" t="str">
        <f>IFERROR(INDEX(Clients[Client_Name],MATCH(Table2[[#This Row],[Client_Code]],Clients[Client_Code],0)),"")</f>
        <v>FRIOSUR</v>
      </c>
      <c r="C3824" s="3">
        <v>1040</v>
      </c>
      <c r="D3824" s="3" t="s">
        <v>37</v>
      </c>
      <c r="E3824" s="3">
        <v>8</v>
      </c>
      <c r="F3824" s="12"/>
    </row>
    <row r="3825" spans="1:6" x14ac:dyDescent="0.25">
      <c r="A3825" s="3" t="s">
        <v>62</v>
      </c>
      <c r="B3825" s="3" t="str">
        <f>IFERROR(INDEX(Clients[Client_Name],MATCH(Table2[[#This Row],[Client_Code]],Clients[Client_Code],0)),"")</f>
        <v>FRIOSUR</v>
      </c>
      <c r="C3825" s="3">
        <v>1040</v>
      </c>
      <c r="D3825" s="3" t="s">
        <v>38</v>
      </c>
      <c r="E3825" s="3">
        <v>8</v>
      </c>
      <c r="F3825" s="12"/>
    </row>
    <row r="3826" spans="1:6" x14ac:dyDescent="0.25">
      <c r="A3826" s="3" t="s">
        <v>62</v>
      </c>
      <c r="B3826" s="3" t="str">
        <f>IFERROR(INDEX(Clients[Client_Name],MATCH(Table2[[#This Row],[Client_Code]],Clients[Client_Code],0)),"")</f>
        <v>FRIOSUR</v>
      </c>
      <c r="C3826" s="3">
        <v>1040</v>
      </c>
      <c r="D3826" s="3" t="s">
        <v>38</v>
      </c>
      <c r="E3826" s="3">
        <v>8</v>
      </c>
      <c r="F3826" s="12"/>
    </row>
    <row r="3827" spans="1:6" x14ac:dyDescent="0.25">
      <c r="A3827" s="3" t="s">
        <v>62</v>
      </c>
      <c r="B3827" s="3" t="str">
        <f>IFERROR(INDEX(Clients[Client_Name],MATCH(Table2[[#This Row],[Client_Code]],Clients[Client_Code],0)),"")</f>
        <v>FRIOSUR</v>
      </c>
      <c r="C3827" s="3">
        <v>1040</v>
      </c>
      <c r="D3827" s="3" t="s">
        <v>38</v>
      </c>
      <c r="E3827" s="3">
        <v>8</v>
      </c>
      <c r="F3827" s="12"/>
    </row>
    <row r="3828" spans="1:6" x14ac:dyDescent="0.25">
      <c r="A3828" s="3" t="s">
        <v>62</v>
      </c>
      <c r="B3828" s="3" t="str">
        <f>IFERROR(INDEX(Clients[Client_Name],MATCH(Table2[[#This Row],[Client_Code]],Clients[Client_Code],0)),"")</f>
        <v>FRIOSUR</v>
      </c>
      <c r="C3828" s="3">
        <v>1040</v>
      </c>
      <c r="D3828" s="3" t="s">
        <v>149</v>
      </c>
      <c r="E3828" s="3">
        <v>8</v>
      </c>
      <c r="F3828" s="12">
        <v>26394794</v>
      </c>
    </row>
    <row r="3829" spans="1:6" x14ac:dyDescent="0.25">
      <c r="A3829" s="3" t="s">
        <v>62</v>
      </c>
      <c r="B3829" s="3" t="str">
        <f>IFERROR(INDEX(Clients[Client_Name],MATCH(Table2[[#This Row],[Client_Code]],Clients[Client_Code],0)),"")</f>
        <v>FRIOSUR</v>
      </c>
      <c r="C3829" s="3">
        <v>1040</v>
      </c>
      <c r="D3829" s="3" t="s">
        <v>149</v>
      </c>
      <c r="E3829" s="3">
        <v>8</v>
      </c>
      <c r="F3829" s="12"/>
    </row>
    <row r="3830" spans="1:6" x14ac:dyDescent="0.25">
      <c r="A3830" s="3" t="s">
        <v>62</v>
      </c>
      <c r="B3830" s="3" t="str">
        <f>IFERROR(INDEX(Clients[Client_Name],MATCH(Table2[[#This Row],[Client_Code]],Clients[Client_Code],0)),"")</f>
        <v>FRIOSUR</v>
      </c>
      <c r="C3830" s="3">
        <v>1040</v>
      </c>
      <c r="D3830" s="3" t="s">
        <v>37</v>
      </c>
      <c r="E3830" s="3">
        <v>9</v>
      </c>
      <c r="F3830" s="12">
        <v>3431647</v>
      </c>
    </row>
    <row r="3831" spans="1:6" x14ac:dyDescent="0.25">
      <c r="A3831" s="3" t="s">
        <v>62</v>
      </c>
      <c r="B3831" s="3" t="str">
        <f>IFERROR(INDEX(Clients[Client_Name],MATCH(Table2[[#This Row],[Client_Code]],Clients[Client_Code],0)),"")</f>
        <v>FRIOSUR</v>
      </c>
      <c r="C3831" s="3">
        <v>1040</v>
      </c>
      <c r="D3831" s="3" t="s">
        <v>37</v>
      </c>
      <c r="E3831" s="3">
        <v>9</v>
      </c>
      <c r="F3831" s="12"/>
    </row>
    <row r="3832" spans="1:6" x14ac:dyDescent="0.25">
      <c r="A3832" s="3" t="s">
        <v>62</v>
      </c>
      <c r="B3832" s="3" t="str">
        <f>IFERROR(INDEX(Clients[Client_Name],MATCH(Table2[[#This Row],[Client_Code]],Clients[Client_Code],0)),"")</f>
        <v>FRIOSUR</v>
      </c>
      <c r="C3832" s="3">
        <v>1040</v>
      </c>
      <c r="D3832" s="3" t="s">
        <v>37</v>
      </c>
      <c r="E3832" s="3">
        <v>9</v>
      </c>
      <c r="F3832" s="12"/>
    </row>
    <row r="3833" spans="1:6" x14ac:dyDescent="0.25">
      <c r="A3833" s="3" t="s">
        <v>62</v>
      </c>
      <c r="B3833" s="3" t="str">
        <f>IFERROR(INDEX(Clients[Client_Name],MATCH(Table2[[#This Row],[Client_Code]],Clients[Client_Code],0)),"")</f>
        <v>FRIOSUR</v>
      </c>
      <c r="C3833" s="3">
        <v>1040</v>
      </c>
      <c r="D3833" s="3" t="s">
        <v>37</v>
      </c>
      <c r="E3833" s="3">
        <v>9</v>
      </c>
      <c r="F3833" s="12"/>
    </row>
    <row r="3834" spans="1:6" x14ac:dyDescent="0.25">
      <c r="A3834" s="3" t="s">
        <v>62</v>
      </c>
      <c r="B3834" s="3" t="str">
        <f>IFERROR(INDEX(Clients[Client_Name],MATCH(Table2[[#This Row],[Client_Code]],Clients[Client_Code],0)),"")</f>
        <v>FRIOSUR</v>
      </c>
      <c r="C3834" s="3">
        <v>1040</v>
      </c>
      <c r="D3834" s="3" t="s">
        <v>37</v>
      </c>
      <c r="E3834" s="3">
        <v>9</v>
      </c>
      <c r="F3834" s="12"/>
    </row>
    <row r="3835" spans="1:6" x14ac:dyDescent="0.25">
      <c r="A3835" s="3" t="s">
        <v>62</v>
      </c>
      <c r="B3835" s="3" t="str">
        <f>IFERROR(INDEX(Clients[Client_Name],MATCH(Table2[[#This Row],[Client_Code]],Clients[Client_Code],0)),"")</f>
        <v>FRIOSUR</v>
      </c>
      <c r="C3835" s="3">
        <v>1040</v>
      </c>
      <c r="D3835" s="3" t="s">
        <v>37</v>
      </c>
      <c r="E3835" s="3">
        <v>9</v>
      </c>
      <c r="F3835" s="12"/>
    </row>
    <row r="3836" spans="1:6" x14ac:dyDescent="0.25">
      <c r="A3836" s="3" t="s">
        <v>62</v>
      </c>
      <c r="B3836" s="3" t="str">
        <f>IFERROR(INDEX(Clients[Client_Name],MATCH(Table2[[#This Row],[Client_Code]],Clients[Client_Code],0)),"")</f>
        <v>FRIOSUR</v>
      </c>
      <c r="C3836" s="3">
        <v>1040</v>
      </c>
      <c r="D3836" s="3" t="s">
        <v>38</v>
      </c>
      <c r="E3836" s="3">
        <v>9</v>
      </c>
      <c r="F3836" s="12"/>
    </row>
    <row r="3837" spans="1:6" x14ac:dyDescent="0.25">
      <c r="A3837" s="3" t="s">
        <v>62</v>
      </c>
      <c r="B3837" s="3" t="str">
        <f>IFERROR(INDEX(Clients[Client_Name],MATCH(Table2[[#This Row],[Client_Code]],Clients[Client_Code],0)),"")</f>
        <v>FRIOSUR</v>
      </c>
      <c r="C3837" s="3">
        <v>1040</v>
      </c>
      <c r="D3837" s="3" t="s">
        <v>38</v>
      </c>
      <c r="E3837" s="3">
        <v>9</v>
      </c>
      <c r="F3837" s="12"/>
    </row>
    <row r="3838" spans="1:6" x14ac:dyDescent="0.25">
      <c r="A3838" s="3" t="s">
        <v>62</v>
      </c>
      <c r="B3838" s="3" t="str">
        <f>IFERROR(INDEX(Clients[Client_Name],MATCH(Table2[[#This Row],[Client_Code]],Clients[Client_Code],0)),"")</f>
        <v>FRIOSUR</v>
      </c>
      <c r="C3838" s="3">
        <v>1040</v>
      </c>
      <c r="D3838" s="3" t="s">
        <v>38</v>
      </c>
      <c r="E3838" s="3">
        <v>9</v>
      </c>
      <c r="F3838" s="12">
        <v>6480439</v>
      </c>
    </row>
    <row r="3839" spans="1:6" x14ac:dyDescent="0.25">
      <c r="A3839" s="3" t="s">
        <v>62</v>
      </c>
      <c r="B3839" s="3" t="str">
        <f>IFERROR(INDEX(Clients[Client_Name],MATCH(Table2[[#This Row],[Client_Code]],Clients[Client_Code],0)),"")</f>
        <v>FRIOSUR</v>
      </c>
      <c r="C3839" s="3">
        <v>1040</v>
      </c>
      <c r="D3839" s="3" t="s">
        <v>149</v>
      </c>
      <c r="E3839" s="3">
        <v>9</v>
      </c>
      <c r="F3839" s="12"/>
    </row>
    <row r="3840" spans="1:6" x14ac:dyDescent="0.25">
      <c r="A3840" s="3" t="s">
        <v>62</v>
      </c>
      <c r="B3840" s="3" t="str">
        <f>IFERROR(INDEX(Clients[Client_Name],MATCH(Table2[[#This Row],[Client_Code]],Clients[Client_Code],0)),"")</f>
        <v>FRIOSUR</v>
      </c>
      <c r="C3840" s="3">
        <v>1040</v>
      </c>
      <c r="D3840" s="3" t="s">
        <v>149</v>
      </c>
      <c r="E3840" s="3">
        <v>9</v>
      </c>
      <c r="F3840" s="12">
        <v>26975762</v>
      </c>
    </row>
    <row r="3841" spans="1:6" x14ac:dyDescent="0.25">
      <c r="A3841" s="3" t="s">
        <v>62</v>
      </c>
      <c r="B3841" s="3" t="str">
        <f>IFERROR(INDEX(Clients[Client_Name],MATCH(Table2[[#This Row],[Client_Code]],Clients[Client_Code],0)),"")</f>
        <v>TAK S.A.</v>
      </c>
      <c r="C3841" s="3">
        <v>1051</v>
      </c>
      <c r="D3841" s="3" t="s">
        <v>37</v>
      </c>
      <c r="E3841" s="3">
        <v>3</v>
      </c>
      <c r="F3841" s="12">
        <v>368778</v>
      </c>
    </row>
    <row r="3842" spans="1:6" x14ac:dyDescent="0.25">
      <c r="A3842" s="3" t="s">
        <v>62</v>
      </c>
      <c r="B3842" s="3" t="str">
        <f>IFERROR(INDEX(Clients[Client_Name],MATCH(Table2[[#This Row],[Client_Code]],Clients[Client_Code],0)),"")</f>
        <v>FRIOSUR</v>
      </c>
      <c r="C3842" s="3">
        <v>1040</v>
      </c>
      <c r="D3842" s="3" t="s">
        <v>37</v>
      </c>
      <c r="E3842" s="3">
        <v>10</v>
      </c>
      <c r="F3842" s="12">
        <v>3267291</v>
      </c>
    </row>
    <row r="3843" spans="1:6" x14ac:dyDescent="0.25">
      <c r="A3843" s="3" t="s">
        <v>62</v>
      </c>
      <c r="B3843" s="3" t="str">
        <f>IFERROR(INDEX(Clients[Client_Name],MATCH(Table2[[#This Row],[Client_Code]],Clients[Client_Code],0)),"")</f>
        <v>FRIOSUR</v>
      </c>
      <c r="C3843" s="3">
        <v>1040</v>
      </c>
      <c r="D3843" s="3" t="s">
        <v>37</v>
      </c>
      <c r="E3843" s="3">
        <v>10</v>
      </c>
      <c r="F3843" s="12"/>
    </row>
    <row r="3844" spans="1:6" x14ac:dyDescent="0.25">
      <c r="A3844" s="3" t="s">
        <v>62</v>
      </c>
      <c r="B3844" s="3" t="str">
        <f>IFERROR(INDEX(Clients[Client_Name],MATCH(Table2[[#This Row],[Client_Code]],Clients[Client_Code],0)),"")</f>
        <v>FRIOSUR</v>
      </c>
      <c r="C3844" s="3">
        <v>1040</v>
      </c>
      <c r="D3844" s="3" t="s">
        <v>37</v>
      </c>
      <c r="E3844" s="3">
        <v>10</v>
      </c>
      <c r="F3844" s="12"/>
    </row>
    <row r="3845" spans="1:6" x14ac:dyDescent="0.25">
      <c r="A3845" s="3" t="s">
        <v>62</v>
      </c>
      <c r="B3845" s="3" t="str">
        <f>IFERROR(INDEX(Clients[Client_Name],MATCH(Table2[[#This Row],[Client_Code]],Clients[Client_Code],0)),"")</f>
        <v>FRIOSUR</v>
      </c>
      <c r="C3845" s="3">
        <v>1040</v>
      </c>
      <c r="D3845" s="3" t="s">
        <v>37</v>
      </c>
      <c r="E3845" s="3">
        <v>10</v>
      </c>
      <c r="F3845" s="12"/>
    </row>
    <row r="3846" spans="1:6" x14ac:dyDescent="0.25">
      <c r="A3846" s="3" t="s">
        <v>62</v>
      </c>
      <c r="B3846" s="3" t="str">
        <f>IFERROR(INDEX(Clients[Client_Name],MATCH(Table2[[#This Row],[Client_Code]],Clients[Client_Code],0)),"")</f>
        <v>FRIOSUR</v>
      </c>
      <c r="C3846" s="3">
        <v>1040</v>
      </c>
      <c r="D3846" s="3" t="s">
        <v>37</v>
      </c>
      <c r="E3846" s="3">
        <v>10</v>
      </c>
      <c r="F3846" s="12"/>
    </row>
    <row r="3847" spans="1:6" x14ac:dyDescent="0.25">
      <c r="A3847" s="3" t="s">
        <v>62</v>
      </c>
      <c r="B3847" s="3" t="str">
        <f>IFERROR(INDEX(Clients[Client_Name],MATCH(Table2[[#This Row],[Client_Code]],Clients[Client_Code],0)),"")</f>
        <v>FRIOSUR</v>
      </c>
      <c r="C3847" s="3">
        <v>1040</v>
      </c>
      <c r="D3847" s="3" t="s">
        <v>37</v>
      </c>
      <c r="E3847" s="3">
        <v>10</v>
      </c>
      <c r="F3847" s="12"/>
    </row>
    <row r="3848" spans="1:6" x14ac:dyDescent="0.25">
      <c r="A3848" s="3" t="s">
        <v>62</v>
      </c>
      <c r="B3848" s="3" t="str">
        <f>IFERROR(INDEX(Clients[Client_Name],MATCH(Table2[[#This Row],[Client_Code]],Clients[Client_Code],0)),"")</f>
        <v>FRIOSUR</v>
      </c>
      <c r="C3848" s="3">
        <v>1040</v>
      </c>
      <c r="D3848" s="3" t="s">
        <v>38</v>
      </c>
      <c r="E3848" s="3">
        <v>10</v>
      </c>
      <c r="F3848" s="12"/>
    </row>
    <row r="3849" spans="1:6" x14ac:dyDescent="0.25">
      <c r="A3849" s="3" t="s">
        <v>62</v>
      </c>
      <c r="B3849" s="3" t="str">
        <f>IFERROR(INDEX(Clients[Client_Name],MATCH(Table2[[#This Row],[Client_Code]],Clients[Client_Code],0)),"")</f>
        <v>FRIOSUR</v>
      </c>
      <c r="C3849" s="3">
        <v>1040</v>
      </c>
      <c r="D3849" s="3" t="s">
        <v>38</v>
      </c>
      <c r="E3849" s="3">
        <v>10</v>
      </c>
      <c r="F3849" s="12"/>
    </row>
    <row r="3850" spans="1:6" x14ac:dyDescent="0.25">
      <c r="A3850" s="3" t="s">
        <v>62</v>
      </c>
      <c r="B3850" s="3" t="str">
        <f>IFERROR(INDEX(Clients[Client_Name],MATCH(Table2[[#This Row],[Client_Code]],Clients[Client_Code],0)),"")</f>
        <v>FRIOSUR</v>
      </c>
      <c r="C3850" s="3">
        <v>1040</v>
      </c>
      <c r="D3850" s="3" t="s">
        <v>38</v>
      </c>
      <c r="E3850" s="3">
        <v>10</v>
      </c>
      <c r="F3850" s="12"/>
    </row>
    <row r="3851" spans="1:6" x14ac:dyDescent="0.25">
      <c r="A3851" s="3" t="s">
        <v>62</v>
      </c>
      <c r="B3851" s="3" t="str">
        <f>IFERROR(INDEX(Clients[Client_Name],MATCH(Table2[[#This Row],[Client_Code]],Clients[Client_Code],0)),"")</f>
        <v>COMERCIALIZADORA LA FAVORITA LTDA.</v>
      </c>
      <c r="C3851" s="3">
        <v>1029</v>
      </c>
      <c r="D3851" s="3" t="s">
        <v>37</v>
      </c>
      <c r="E3851" s="3">
        <v>3</v>
      </c>
      <c r="F3851" s="12">
        <v>443211</v>
      </c>
    </row>
    <row r="3852" spans="1:6" x14ac:dyDescent="0.25">
      <c r="A3852" s="3" t="s">
        <v>62</v>
      </c>
      <c r="B3852" s="3" t="str">
        <f>IFERROR(INDEX(Clients[Client_Name],MATCH(Table2[[#This Row],[Client_Code]],Clients[Client_Code],0)),"")</f>
        <v>FRIOSUR</v>
      </c>
      <c r="C3852" s="3">
        <v>1040</v>
      </c>
      <c r="D3852" s="3" t="s">
        <v>149</v>
      </c>
      <c r="E3852" s="3">
        <v>10</v>
      </c>
      <c r="F3852" s="12">
        <v>24034926</v>
      </c>
    </row>
    <row r="3853" spans="1:6" x14ac:dyDescent="0.25">
      <c r="A3853" s="3" t="s">
        <v>62</v>
      </c>
      <c r="B3853" s="3" t="str">
        <f>IFERROR(INDEX(Clients[Client_Name],MATCH(Table2[[#This Row],[Client_Code]],Clients[Client_Code],0)),"")</f>
        <v>FRIOSUR</v>
      </c>
      <c r="C3853" s="3">
        <v>1040</v>
      </c>
      <c r="D3853" s="3" t="s">
        <v>149</v>
      </c>
      <c r="E3853" s="3">
        <v>10</v>
      </c>
      <c r="F3853" s="12"/>
    </row>
    <row r="3854" spans="1:6" x14ac:dyDescent="0.25">
      <c r="A3854" s="3" t="s">
        <v>62</v>
      </c>
      <c r="B3854" s="3" t="str">
        <f>IFERROR(INDEX(Clients[Client_Name],MATCH(Table2[[#This Row],[Client_Code]],Clients[Client_Code],0)),"")</f>
        <v>FRIOSUR</v>
      </c>
      <c r="C3854" s="3">
        <v>1040</v>
      </c>
      <c r="D3854" s="3" t="s">
        <v>37</v>
      </c>
      <c r="E3854" s="3">
        <v>11</v>
      </c>
      <c r="F3854" s="12">
        <v>6086078</v>
      </c>
    </row>
    <row r="3855" spans="1:6" x14ac:dyDescent="0.25">
      <c r="A3855" s="3" t="s">
        <v>62</v>
      </c>
      <c r="B3855" s="3" t="str">
        <f>IFERROR(INDEX(Clients[Client_Name],MATCH(Table2[[#This Row],[Client_Code]],Clients[Client_Code],0)),"")</f>
        <v>FRIOSUR</v>
      </c>
      <c r="C3855" s="3">
        <v>1040</v>
      </c>
      <c r="D3855" s="3" t="s">
        <v>149</v>
      </c>
      <c r="E3855" s="3">
        <v>11</v>
      </c>
      <c r="F3855" s="12">
        <v>22369527</v>
      </c>
    </row>
    <row r="3856" spans="1:6" x14ac:dyDescent="0.25">
      <c r="A3856" s="3" t="s">
        <v>62</v>
      </c>
      <c r="B3856" s="3" t="str">
        <f>IFERROR(INDEX(Clients[Client_Name],MATCH(Table2[[#This Row],[Client_Code]],Clients[Client_Code],0)),"")</f>
        <v>FRIOSUR</v>
      </c>
      <c r="C3856" s="3">
        <v>1040</v>
      </c>
      <c r="D3856" s="3" t="s">
        <v>37</v>
      </c>
      <c r="E3856" s="3">
        <v>12</v>
      </c>
      <c r="F3856" s="12">
        <v>6341896</v>
      </c>
    </row>
    <row r="3857" spans="1:6" x14ac:dyDescent="0.25">
      <c r="A3857" s="3" t="s">
        <v>62</v>
      </c>
      <c r="B3857" s="3" t="str">
        <f>IFERROR(INDEX(Clients[Client_Name],MATCH(Table2[[#This Row],[Client_Code]],Clients[Client_Code],0)),"")</f>
        <v>FRIOSUR</v>
      </c>
      <c r="C3857" s="3">
        <v>1040</v>
      </c>
      <c r="D3857" s="3" t="s">
        <v>38</v>
      </c>
      <c r="E3857" s="3">
        <v>12</v>
      </c>
      <c r="F3857" s="12">
        <v>7869628</v>
      </c>
    </row>
    <row r="3858" spans="1:6" x14ac:dyDescent="0.25">
      <c r="A3858" s="3" t="s">
        <v>62</v>
      </c>
      <c r="B3858" s="3" t="str">
        <f>IFERROR(INDEX(Clients[Client_Name],MATCH(Table2[[#This Row],[Client_Code]],Clients[Client_Code],0)),"")</f>
        <v>FRIOSUR</v>
      </c>
      <c r="C3858" s="3">
        <v>1040</v>
      </c>
      <c r="D3858" s="3" t="s">
        <v>149</v>
      </c>
      <c r="E3858" s="3">
        <v>12</v>
      </c>
      <c r="F3858" s="12">
        <v>23390743</v>
      </c>
    </row>
    <row r="3859" spans="1:6" x14ac:dyDescent="0.25">
      <c r="A3859" s="3" t="s">
        <v>62</v>
      </c>
      <c r="B3859" s="3" t="str">
        <f>IFERROR(INDEX(Clients[Client_Name],MATCH(Table2[[#This Row],[Client_Code]],Clients[Client_Code],0)),"")</f>
        <v>FRIOSUR</v>
      </c>
      <c r="C3859" s="3">
        <v>1040</v>
      </c>
      <c r="D3859" s="3" t="s">
        <v>38</v>
      </c>
      <c r="E3859" s="3">
        <v>4</v>
      </c>
      <c r="F3859" s="12">
        <v>1169309</v>
      </c>
    </row>
    <row r="3860" spans="1:6" x14ac:dyDescent="0.25">
      <c r="A3860" s="3" t="s">
        <v>62</v>
      </c>
      <c r="B3860" s="3" t="str">
        <f>IFERROR(INDEX(Clients[Client_Name],MATCH(Table2[[#This Row],[Client_Code]],Clients[Client_Code],0)),"")</f>
        <v>FRIOSUR</v>
      </c>
      <c r="C3860" s="3">
        <v>1040</v>
      </c>
      <c r="D3860" s="3" t="s">
        <v>38</v>
      </c>
      <c r="E3860" s="3">
        <v>4</v>
      </c>
      <c r="F3860" s="12">
        <v>302880</v>
      </c>
    </row>
    <row r="3861" spans="1:6" x14ac:dyDescent="0.25">
      <c r="A3861" s="3" t="s">
        <v>62</v>
      </c>
      <c r="B3861" s="3" t="str">
        <f>IFERROR(INDEX(Clients[Client_Name],MATCH(Table2[[#This Row],[Client_Code]],Clients[Client_Code],0)),"")</f>
        <v>FRIOSUR</v>
      </c>
      <c r="C3861" s="3">
        <v>1040</v>
      </c>
      <c r="D3861" s="3" t="s">
        <v>38</v>
      </c>
      <c r="E3861" s="3">
        <v>3</v>
      </c>
      <c r="F3861" s="12">
        <v>1733803</v>
      </c>
    </row>
    <row r="3862" spans="1:6" x14ac:dyDescent="0.25">
      <c r="A3862" s="3" t="s">
        <v>62</v>
      </c>
      <c r="B3862" s="3" t="str">
        <f>IFERROR(INDEX(Clients[Client_Name],MATCH(Table2[[#This Row],[Client_Code]],Clients[Client_Code],0)),"")</f>
        <v>FRIOSUR</v>
      </c>
      <c r="C3862" s="3">
        <v>1040</v>
      </c>
      <c r="D3862" s="3" t="s">
        <v>38</v>
      </c>
      <c r="E3862" s="3">
        <v>3</v>
      </c>
      <c r="F3862" s="12">
        <v>302880</v>
      </c>
    </row>
    <row r="3863" spans="1:6" x14ac:dyDescent="0.25">
      <c r="A3863" s="3" t="s">
        <v>62</v>
      </c>
      <c r="B3863" s="3" t="str">
        <f>IFERROR(INDEX(Clients[Client_Name],MATCH(Table2[[#This Row],[Client_Code]],Clients[Client_Code],0)),"")</f>
        <v>FRIOSUR</v>
      </c>
      <c r="C3863" s="3">
        <v>1040</v>
      </c>
      <c r="D3863" s="3" t="s">
        <v>38</v>
      </c>
      <c r="E3863" s="3">
        <v>5</v>
      </c>
      <c r="F3863" s="12">
        <v>508044</v>
      </c>
    </row>
    <row r="3864" spans="1:6" x14ac:dyDescent="0.25">
      <c r="A3864" s="3" t="s">
        <v>62</v>
      </c>
      <c r="B3864" s="3" t="str">
        <f>IFERROR(INDEX(Clients[Client_Name],MATCH(Table2[[#This Row],[Client_Code]],Clients[Client_Code],0)),"")</f>
        <v>FRIOSUR</v>
      </c>
      <c r="C3864" s="3">
        <v>1040</v>
      </c>
      <c r="D3864" s="3" t="s">
        <v>38</v>
      </c>
      <c r="E3864" s="3">
        <v>5</v>
      </c>
      <c r="F3864" s="12">
        <v>119259</v>
      </c>
    </row>
    <row r="3865" spans="1:6" x14ac:dyDescent="0.25">
      <c r="A3865" s="3" t="s">
        <v>62</v>
      </c>
      <c r="B3865" s="3" t="str">
        <f>IFERROR(INDEX(Clients[Client_Name],MATCH(Table2[[#This Row],[Client_Code]],Clients[Client_Code],0)),"")</f>
        <v>FRIOSUR</v>
      </c>
      <c r="C3865" s="3">
        <v>1040</v>
      </c>
      <c r="D3865" s="3" t="s">
        <v>38</v>
      </c>
      <c r="E3865" s="3">
        <v>6</v>
      </c>
      <c r="F3865" s="12"/>
    </row>
    <row r="3866" spans="1:6" x14ac:dyDescent="0.25">
      <c r="A3866" s="3" t="s">
        <v>62</v>
      </c>
      <c r="B3866" s="3" t="str">
        <f>IFERROR(INDEX(Clients[Client_Name],MATCH(Table2[[#This Row],[Client_Code]],Clients[Client_Code],0)),"")</f>
        <v>FRIOSUR</v>
      </c>
      <c r="C3866" s="3">
        <v>1040</v>
      </c>
      <c r="D3866" s="3" t="s">
        <v>38</v>
      </c>
      <c r="E3866" s="3">
        <v>6</v>
      </c>
      <c r="F3866" s="12"/>
    </row>
    <row r="3867" spans="1:6" x14ac:dyDescent="0.25">
      <c r="A3867" s="3" t="s">
        <v>62</v>
      </c>
      <c r="B3867" s="3" t="str">
        <f>IFERROR(INDEX(Clients[Client_Name],MATCH(Table2[[#This Row],[Client_Code]],Clients[Client_Code],0)),"")</f>
        <v>FRIOSUR</v>
      </c>
      <c r="C3867" s="3">
        <v>1040</v>
      </c>
      <c r="D3867" s="3" t="s">
        <v>38</v>
      </c>
      <c r="E3867" s="3">
        <v>7</v>
      </c>
      <c r="F3867" s="12"/>
    </row>
    <row r="3868" spans="1:6" x14ac:dyDescent="0.25">
      <c r="A3868" s="3" t="s">
        <v>62</v>
      </c>
      <c r="B3868" s="3" t="str">
        <f>IFERROR(INDEX(Clients[Client_Name],MATCH(Table2[[#This Row],[Client_Code]],Clients[Client_Code],0)),"")</f>
        <v>FRIOSUR</v>
      </c>
      <c r="C3868" s="3">
        <v>1040</v>
      </c>
      <c r="D3868" s="3" t="s">
        <v>38</v>
      </c>
      <c r="E3868" s="3">
        <v>7</v>
      </c>
      <c r="F3868" s="12"/>
    </row>
    <row r="3869" spans="1:6" x14ac:dyDescent="0.25">
      <c r="A3869" s="3" t="s">
        <v>62</v>
      </c>
      <c r="B3869" s="3" t="str">
        <f>IFERROR(INDEX(Clients[Client_Name],MATCH(Table2[[#This Row],[Client_Code]],Clients[Client_Code],0)),"")</f>
        <v>FRIOSUR</v>
      </c>
      <c r="C3869" s="3">
        <v>1040</v>
      </c>
      <c r="D3869" s="3" t="s">
        <v>38</v>
      </c>
      <c r="E3869" s="3">
        <v>8</v>
      </c>
      <c r="F3869" s="12">
        <v>7042265</v>
      </c>
    </row>
    <row r="3870" spans="1:6" x14ac:dyDescent="0.25">
      <c r="A3870" s="3" t="s">
        <v>62</v>
      </c>
      <c r="B3870" s="3" t="str">
        <f>IFERROR(INDEX(Clients[Client_Name],MATCH(Table2[[#This Row],[Client_Code]],Clients[Client_Code],0)),"")</f>
        <v>FRIOSUR</v>
      </c>
      <c r="C3870" s="3">
        <v>1040</v>
      </c>
      <c r="D3870" s="3" t="s">
        <v>38</v>
      </c>
      <c r="E3870" s="3">
        <v>8</v>
      </c>
      <c r="F3870" s="12">
        <v>570853</v>
      </c>
    </row>
    <row r="3871" spans="1:6" x14ac:dyDescent="0.25">
      <c r="A3871" s="3" t="s">
        <v>62</v>
      </c>
      <c r="B3871" s="3" t="str">
        <f>IFERROR(INDEX(Clients[Client_Name],MATCH(Table2[[#This Row],[Client_Code]],Clients[Client_Code],0)),"")</f>
        <v>FRIOSUR</v>
      </c>
      <c r="C3871" s="3">
        <v>1040</v>
      </c>
      <c r="D3871" s="3" t="s">
        <v>38</v>
      </c>
      <c r="E3871" s="3">
        <v>9</v>
      </c>
      <c r="F3871" s="12"/>
    </row>
    <row r="3872" spans="1:6" x14ac:dyDescent="0.25">
      <c r="A3872" s="3" t="s">
        <v>62</v>
      </c>
      <c r="B3872" s="3" t="str">
        <f>IFERROR(INDEX(Clients[Client_Name],MATCH(Table2[[#This Row],[Client_Code]],Clients[Client_Code],0)),"")</f>
        <v>FRIOSUR</v>
      </c>
      <c r="C3872" s="3">
        <v>1040</v>
      </c>
      <c r="D3872" s="3" t="s">
        <v>38</v>
      </c>
      <c r="E3872" s="3">
        <v>9</v>
      </c>
      <c r="F3872" s="12"/>
    </row>
    <row r="3873" spans="1:6" x14ac:dyDescent="0.25">
      <c r="A3873" s="3" t="s">
        <v>62</v>
      </c>
      <c r="B3873" s="3" t="str">
        <f>IFERROR(INDEX(Clients[Client_Name],MATCH(Table2[[#This Row],[Client_Code]],Clients[Client_Code],0)),"")</f>
        <v>FRIOSUR</v>
      </c>
      <c r="C3873" s="3">
        <v>1040</v>
      </c>
      <c r="D3873" s="3" t="s">
        <v>38</v>
      </c>
      <c r="E3873" s="3">
        <v>10</v>
      </c>
      <c r="F3873" s="12">
        <v>7913700</v>
      </c>
    </row>
    <row r="3874" spans="1:6" x14ac:dyDescent="0.25">
      <c r="A3874" s="3" t="s">
        <v>62</v>
      </c>
      <c r="B3874" s="3" t="str">
        <f>IFERROR(INDEX(Clients[Client_Name],MATCH(Table2[[#This Row],[Client_Code]],Clients[Client_Code],0)),"")</f>
        <v>FRIOSUR</v>
      </c>
      <c r="C3874" s="3">
        <v>1040</v>
      </c>
      <c r="D3874" s="3" t="s">
        <v>38</v>
      </c>
      <c r="E3874" s="3">
        <v>10</v>
      </c>
      <c r="F3874" s="12"/>
    </row>
    <row r="3875" spans="1:6" x14ac:dyDescent="0.25">
      <c r="A3875" s="3" t="s">
        <v>62</v>
      </c>
      <c r="B3875" s="3" t="str">
        <f>IFERROR(INDEX(Clients[Client_Name],MATCH(Table2[[#This Row],[Client_Code]],Clients[Client_Code],0)),"")</f>
        <v>FRIOSUR</v>
      </c>
      <c r="C3875" s="3">
        <v>1040</v>
      </c>
      <c r="D3875" s="3" t="s">
        <v>38</v>
      </c>
      <c r="E3875" s="3">
        <v>11</v>
      </c>
      <c r="F3875" s="12">
        <v>7884729</v>
      </c>
    </row>
    <row r="3876" spans="1:6" x14ac:dyDescent="0.25">
      <c r="A3876" s="3" t="s">
        <v>62</v>
      </c>
      <c r="B3876" s="3" t="str">
        <f>IFERROR(INDEX(Clients[Client_Name],MATCH(Table2[[#This Row],[Client_Code]],Clients[Client_Code],0)),"")</f>
        <v>TAK S.A.</v>
      </c>
      <c r="C3876" s="3">
        <v>1051</v>
      </c>
      <c r="D3876" s="3" t="s">
        <v>37</v>
      </c>
      <c r="E3876" s="3">
        <v>3</v>
      </c>
      <c r="F3876" s="12">
        <v>31480</v>
      </c>
    </row>
    <row r="3877" spans="1:6" x14ac:dyDescent="0.25">
      <c r="A3877" s="3" t="s">
        <v>62</v>
      </c>
      <c r="B3877" s="3" t="str">
        <f>IFERROR(INDEX(Clients[Client_Name],MATCH(Table2[[#This Row],[Client_Code]],Clients[Client_Code],0)),"")</f>
        <v>FRIOFORT</v>
      </c>
      <c r="C3877" s="3">
        <v>1039</v>
      </c>
      <c r="D3877" s="3" t="s">
        <v>38</v>
      </c>
      <c r="E3877" s="3">
        <v>4</v>
      </c>
      <c r="F3877" s="12">
        <v>430174</v>
      </c>
    </row>
    <row r="3878" spans="1:6" x14ac:dyDescent="0.25">
      <c r="A3878" s="3" t="s">
        <v>62</v>
      </c>
      <c r="B3878" s="3" t="str">
        <f>IFERROR(INDEX(Clients[Client_Name],MATCH(Table2[[#This Row],[Client_Code]],Clients[Client_Code],0)),"")</f>
        <v>FRIOFORT</v>
      </c>
      <c r="C3878" s="3">
        <v>1039</v>
      </c>
      <c r="D3878" s="3" t="s">
        <v>38</v>
      </c>
      <c r="E3878" s="3">
        <v>4</v>
      </c>
      <c r="F3878" s="12">
        <v>71696</v>
      </c>
    </row>
    <row r="3879" spans="1:6" x14ac:dyDescent="0.25">
      <c r="A3879" s="3" t="s">
        <v>62</v>
      </c>
      <c r="B3879" s="3" t="str">
        <f>IFERROR(INDEX(Clients[Client_Name],MATCH(Table2[[#This Row],[Client_Code]],Clients[Client_Code],0)),"")</f>
        <v>FRIOFORT</v>
      </c>
      <c r="C3879" s="3">
        <v>1039</v>
      </c>
      <c r="D3879" s="3" t="s">
        <v>38</v>
      </c>
      <c r="E3879" s="3">
        <v>1</v>
      </c>
      <c r="F3879" s="12">
        <v>203138</v>
      </c>
    </row>
    <row r="3880" spans="1:6" x14ac:dyDescent="0.25">
      <c r="A3880" s="3" t="s">
        <v>62</v>
      </c>
      <c r="B3880" s="3" t="str">
        <f>IFERROR(INDEX(Clients[Client_Name],MATCH(Table2[[#This Row],[Client_Code]],Clients[Client_Code],0)),"")</f>
        <v>FRIOFORT</v>
      </c>
      <c r="C3880" s="3">
        <v>1039</v>
      </c>
      <c r="D3880" s="3" t="s">
        <v>38</v>
      </c>
      <c r="E3880" s="3">
        <v>2</v>
      </c>
      <c r="F3880" s="12">
        <v>608965</v>
      </c>
    </row>
    <row r="3881" spans="1:6" x14ac:dyDescent="0.25">
      <c r="A3881" s="3" t="s">
        <v>62</v>
      </c>
      <c r="B3881" s="3" t="str">
        <f>IFERROR(INDEX(Clients[Client_Name],MATCH(Table2[[#This Row],[Client_Code]],Clients[Client_Code],0)),"")</f>
        <v>FRIOFORT</v>
      </c>
      <c r="C3881" s="3">
        <v>1039</v>
      </c>
      <c r="D3881" s="3" t="s">
        <v>38</v>
      </c>
      <c r="E3881" s="3">
        <v>2</v>
      </c>
      <c r="F3881" s="12">
        <v>44880</v>
      </c>
    </row>
    <row r="3882" spans="1:6" x14ac:dyDescent="0.25">
      <c r="A3882" s="3" t="s">
        <v>62</v>
      </c>
      <c r="B3882" s="3" t="str">
        <f>IFERROR(INDEX(Clients[Client_Name],MATCH(Table2[[#This Row],[Client_Code]],Clients[Client_Code],0)),"")</f>
        <v>FRIOFORT</v>
      </c>
      <c r="C3882" s="3">
        <v>1039</v>
      </c>
      <c r="D3882" s="3" t="s">
        <v>38</v>
      </c>
      <c r="E3882" s="3">
        <v>3</v>
      </c>
      <c r="F3882" s="12">
        <v>1188058</v>
      </c>
    </row>
    <row r="3883" spans="1:6" x14ac:dyDescent="0.25">
      <c r="A3883" s="3" t="s">
        <v>62</v>
      </c>
      <c r="B3883" s="3" t="str">
        <f>IFERROR(INDEX(Clients[Client_Name],MATCH(Table2[[#This Row],[Client_Code]],Clients[Client_Code],0)),"")</f>
        <v>FRIOFORT</v>
      </c>
      <c r="C3883" s="3">
        <v>1039</v>
      </c>
      <c r="D3883" s="3" t="s">
        <v>38</v>
      </c>
      <c r="E3883" s="3">
        <v>3</v>
      </c>
      <c r="F3883" s="12">
        <v>89760</v>
      </c>
    </row>
    <row r="3884" spans="1:6" x14ac:dyDescent="0.25">
      <c r="A3884" s="3" t="s">
        <v>62</v>
      </c>
      <c r="B3884" s="3" t="str">
        <f>IFERROR(INDEX(Clients[Client_Name],MATCH(Table2[[#This Row],[Client_Code]],Clients[Client_Code],0)),"")</f>
        <v>FRIOFORT</v>
      </c>
      <c r="C3884" s="3">
        <v>1039</v>
      </c>
      <c r="D3884" s="3" t="s">
        <v>38</v>
      </c>
      <c r="E3884" s="3">
        <v>3</v>
      </c>
      <c r="F3884" s="12">
        <v>215087</v>
      </c>
    </row>
    <row r="3885" spans="1:6" x14ac:dyDescent="0.25">
      <c r="A3885" s="3" t="s">
        <v>62</v>
      </c>
      <c r="B3885" s="3" t="str">
        <f>IFERROR(INDEX(Clients[Client_Name],MATCH(Table2[[#This Row],[Client_Code]],Clients[Client_Code],0)),"")</f>
        <v>FRIOFORT</v>
      </c>
      <c r="C3885" s="3">
        <v>1039</v>
      </c>
      <c r="D3885" s="3" t="s">
        <v>38</v>
      </c>
      <c r="E3885" s="3">
        <v>3</v>
      </c>
      <c r="F3885" s="12">
        <v>71696</v>
      </c>
    </row>
    <row r="3886" spans="1:6" x14ac:dyDescent="0.25">
      <c r="A3886" s="3" t="s">
        <v>62</v>
      </c>
      <c r="B3886" s="3" t="str">
        <f>IFERROR(INDEX(Clients[Client_Name],MATCH(Table2[[#This Row],[Client_Code]],Clients[Client_Code],0)),"")</f>
        <v>FRIOFORT</v>
      </c>
      <c r="C3886" s="3">
        <v>1039</v>
      </c>
      <c r="D3886" s="3" t="s">
        <v>38</v>
      </c>
      <c r="E3886" s="3">
        <v>5</v>
      </c>
      <c r="F3886" s="12">
        <v>388353</v>
      </c>
    </row>
    <row r="3887" spans="1:6" x14ac:dyDescent="0.25">
      <c r="A3887" s="3" t="s">
        <v>62</v>
      </c>
      <c r="B3887" s="3" t="str">
        <f>IFERROR(INDEX(Clients[Client_Name],MATCH(Table2[[#This Row],[Client_Code]],Clients[Client_Code],0)),"")</f>
        <v>FRIOFORT</v>
      </c>
      <c r="C3887" s="3">
        <v>1039</v>
      </c>
      <c r="D3887" s="3" t="s">
        <v>38</v>
      </c>
      <c r="E3887" s="3">
        <v>5</v>
      </c>
      <c r="F3887" s="12">
        <v>44880</v>
      </c>
    </row>
    <row r="3888" spans="1:6" x14ac:dyDescent="0.25">
      <c r="A3888" s="3" t="s">
        <v>62</v>
      </c>
      <c r="B3888" s="3" t="str">
        <f>IFERROR(INDEX(Clients[Client_Name],MATCH(Table2[[#This Row],[Client_Code]],Clients[Client_Code],0)),"")</f>
        <v>FRIOFORT</v>
      </c>
      <c r="C3888" s="3">
        <v>1039</v>
      </c>
      <c r="D3888" s="3" t="s">
        <v>38</v>
      </c>
      <c r="E3888" s="3">
        <v>6</v>
      </c>
      <c r="F3888" s="12"/>
    </row>
    <row r="3889" spans="1:6" x14ac:dyDescent="0.25">
      <c r="A3889" s="3" t="s">
        <v>62</v>
      </c>
      <c r="B3889" s="3" t="str">
        <f>IFERROR(INDEX(Clients[Client_Name],MATCH(Table2[[#This Row],[Client_Code]],Clients[Client_Code],0)),"")</f>
        <v>FRIOFORT</v>
      </c>
      <c r="C3889" s="3">
        <v>1039</v>
      </c>
      <c r="D3889" s="3" t="s">
        <v>38</v>
      </c>
      <c r="E3889" s="3">
        <v>6</v>
      </c>
      <c r="F3889" s="12"/>
    </row>
    <row r="3890" spans="1:6" x14ac:dyDescent="0.25">
      <c r="A3890" s="3" t="s">
        <v>62</v>
      </c>
      <c r="B3890" s="3" t="str">
        <f>IFERROR(INDEX(Clients[Client_Name],MATCH(Table2[[#This Row],[Client_Code]],Clients[Client_Code],0)),"")</f>
        <v>FRIOFORT</v>
      </c>
      <c r="C3890" s="3">
        <v>1039</v>
      </c>
      <c r="D3890" s="3" t="s">
        <v>38</v>
      </c>
      <c r="E3890" s="3">
        <v>7</v>
      </c>
      <c r="F3890" s="12"/>
    </row>
    <row r="3891" spans="1:6" x14ac:dyDescent="0.25">
      <c r="A3891" s="3" t="s">
        <v>62</v>
      </c>
      <c r="B3891" s="3" t="str">
        <f>IFERROR(INDEX(Clients[Client_Name],MATCH(Table2[[#This Row],[Client_Code]],Clients[Client_Code],0)),"")</f>
        <v>FRIOFORT</v>
      </c>
      <c r="C3891" s="3">
        <v>1039</v>
      </c>
      <c r="D3891" s="3" t="s">
        <v>38</v>
      </c>
      <c r="E3891" s="3">
        <v>7</v>
      </c>
      <c r="F3891" s="12"/>
    </row>
    <row r="3892" spans="1:6" x14ac:dyDescent="0.25">
      <c r="A3892" s="3" t="s">
        <v>62</v>
      </c>
      <c r="B3892" s="3" t="str">
        <f>IFERROR(INDEX(Clients[Client_Name],MATCH(Table2[[#This Row],[Client_Code]],Clients[Client_Code],0)),"")</f>
        <v>FRIOFORT</v>
      </c>
      <c r="C3892" s="3">
        <v>1039</v>
      </c>
      <c r="D3892" s="3" t="s">
        <v>38</v>
      </c>
      <c r="E3892" s="3">
        <v>8</v>
      </c>
      <c r="F3892" s="12">
        <v>937010</v>
      </c>
    </row>
    <row r="3893" spans="1:6" x14ac:dyDescent="0.25">
      <c r="A3893" s="3" t="s">
        <v>62</v>
      </c>
      <c r="B3893" s="3" t="str">
        <f>IFERROR(INDEX(Clients[Client_Name],MATCH(Table2[[#This Row],[Client_Code]],Clients[Client_Code],0)),"")</f>
        <v>FRIOFORT</v>
      </c>
      <c r="C3893" s="3">
        <v>1039</v>
      </c>
      <c r="D3893" s="3" t="s">
        <v>38</v>
      </c>
      <c r="E3893" s="3">
        <v>8</v>
      </c>
      <c r="F3893" s="12"/>
    </row>
    <row r="3894" spans="1:6" x14ac:dyDescent="0.25">
      <c r="A3894" s="3" t="s">
        <v>62</v>
      </c>
      <c r="B3894" s="3" t="str">
        <f>IFERROR(INDEX(Clients[Client_Name],MATCH(Table2[[#This Row],[Client_Code]],Clients[Client_Code],0)),"")</f>
        <v>FRIOFORT</v>
      </c>
      <c r="C3894" s="3">
        <v>1039</v>
      </c>
      <c r="D3894" s="3" t="s">
        <v>38</v>
      </c>
      <c r="E3894" s="3">
        <v>9</v>
      </c>
      <c r="F3894" s="12"/>
    </row>
    <row r="3895" spans="1:6" x14ac:dyDescent="0.25">
      <c r="A3895" s="3" t="s">
        <v>62</v>
      </c>
      <c r="B3895" s="3" t="str">
        <f>IFERROR(INDEX(Clients[Client_Name],MATCH(Table2[[#This Row],[Client_Code]],Clients[Client_Code],0)),"")</f>
        <v>FRIOFORT</v>
      </c>
      <c r="C3895" s="3">
        <v>1039</v>
      </c>
      <c r="D3895" s="3" t="s">
        <v>38</v>
      </c>
      <c r="E3895" s="3">
        <v>9</v>
      </c>
      <c r="F3895" s="12"/>
    </row>
    <row r="3896" spans="1:6" x14ac:dyDescent="0.25">
      <c r="A3896" s="3" t="s">
        <v>62</v>
      </c>
      <c r="B3896" s="3" t="str">
        <f>IFERROR(INDEX(Clients[Client_Name],MATCH(Table2[[#This Row],[Client_Code]],Clients[Client_Code],0)),"")</f>
        <v>FRIOFORT</v>
      </c>
      <c r="C3896" s="3">
        <v>1039</v>
      </c>
      <c r="D3896" s="3" t="s">
        <v>38</v>
      </c>
      <c r="E3896" s="3">
        <v>10</v>
      </c>
      <c r="F3896" s="12"/>
    </row>
    <row r="3897" spans="1:6" x14ac:dyDescent="0.25">
      <c r="A3897" s="3" t="s">
        <v>62</v>
      </c>
      <c r="B3897" s="3" t="str">
        <f>IFERROR(INDEX(Clients[Client_Name],MATCH(Table2[[#This Row],[Client_Code]],Clients[Client_Code],0)),"")</f>
        <v>FRIOFORT</v>
      </c>
      <c r="C3897" s="3">
        <v>1039</v>
      </c>
      <c r="D3897" s="3" t="s">
        <v>38</v>
      </c>
      <c r="E3897" s="3">
        <v>10</v>
      </c>
      <c r="F3897" s="12"/>
    </row>
    <row r="3898" spans="1:6" x14ac:dyDescent="0.25">
      <c r="A3898" s="3" t="s">
        <v>62</v>
      </c>
      <c r="B3898" s="3" t="str">
        <f>IFERROR(INDEX(Clients[Client_Name],MATCH(Table2[[#This Row],[Client_Code]],Clients[Client_Code],0)),"")</f>
        <v>FRIOFORT</v>
      </c>
      <c r="C3898" s="3">
        <v>1039</v>
      </c>
      <c r="D3898" s="3" t="s">
        <v>38</v>
      </c>
      <c r="E3898" s="3">
        <v>11</v>
      </c>
      <c r="F3898" s="12">
        <v>1426932</v>
      </c>
    </row>
    <row r="3899" spans="1:6" x14ac:dyDescent="0.25">
      <c r="A3899" s="3" t="s">
        <v>62</v>
      </c>
      <c r="B3899" s="3" t="str">
        <f>IFERROR(INDEX(Clients[Client_Name],MATCH(Table2[[#This Row],[Client_Code]],Clients[Client_Code],0)),"")</f>
        <v>FRIOFORT</v>
      </c>
      <c r="C3899" s="3">
        <v>1039</v>
      </c>
      <c r="D3899" s="3" t="s">
        <v>38</v>
      </c>
      <c r="E3899" s="3">
        <v>12</v>
      </c>
      <c r="F3899" s="12">
        <v>558962</v>
      </c>
    </row>
    <row r="3900" spans="1:6" x14ac:dyDescent="0.25">
      <c r="A3900" s="3" t="s">
        <v>62</v>
      </c>
      <c r="B3900" s="3" t="str">
        <f>IFERROR(INDEX(Clients[Client_Name],MATCH(Table2[[#This Row],[Client_Code]],Clients[Client_Code],0)),"")</f>
        <v>FRIGOTEMUCO</v>
      </c>
      <c r="C3900" s="3">
        <v>1038</v>
      </c>
      <c r="D3900" s="3" t="s">
        <v>149</v>
      </c>
      <c r="E3900" s="3">
        <v>4</v>
      </c>
      <c r="F3900" s="12">
        <v>378000</v>
      </c>
    </row>
    <row r="3901" spans="1:6" x14ac:dyDescent="0.25">
      <c r="A3901" s="3" t="s">
        <v>62</v>
      </c>
      <c r="B3901" s="3" t="str">
        <f>IFERROR(INDEX(Clients[Client_Name],MATCH(Table2[[#This Row],[Client_Code]],Clients[Client_Code],0)),"")</f>
        <v>FRIGOTEMUCO</v>
      </c>
      <c r="C3901" s="3">
        <v>1038</v>
      </c>
      <c r="D3901" s="3" t="s">
        <v>149</v>
      </c>
      <c r="E3901" s="3">
        <v>3</v>
      </c>
      <c r="F3901" s="12">
        <v>378000</v>
      </c>
    </row>
    <row r="3902" spans="1:6" x14ac:dyDescent="0.25">
      <c r="A3902" s="3" t="s">
        <v>62</v>
      </c>
      <c r="B3902" s="3" t="str">
        <f>IFERROR(INDEX(Clients[Client_Name],MATCH(Table2[[#This Row],[Client_Code]],Clients[Client_Code],0)),"")</f>
        <v>FRIGOTEMUCO</v>
      </c>
      <c r="C3902" s="3">
        <v>1038</v>
      </c>
      <c r="D3902" s="3" t="s">
        <v>37</v>
      </c>
      <c r="E3902" s="3">
        <v>3</v>
      </c>
      <c r="F3902" s="12">
        <v>124000</v>
      </c>
    </row>
    <row r="3903" spans="1:6" x14ac:dyDescent="0.25">
      <c r="A3903" s="3" t="s">
        <v>62</v>
      </c>
      <c r="B3903" s="3" t="str">
        <f>IFERROR(INDEX(Clients[Client_Name],MATCH(Table2[[#This Row],[Client_Code]],Clients[Client_Code],0)),"")</f>
        <v>FRIGOTEMUCO</v>
      </c>
      <c r="C3903" s="3">
        <v>1038</v>
      </c>
      <c r="D3903" s="3" t="s">
        <v>148</v>
      </c>
      <c r="E3903" s="3">
        <v>3</v>
      </c>
      <c r="F3903" s="12">
        <v>1240000</v>
      </c>
    </row>
    <row r="3904" spans="1:6" x14ac:dyDescent="0.25">
      <c r="A3904" s="3" t="s">
        <v>62</v>
      </c>
      <c r="B3904" s="3" t="str">
        <f>IFERROR(INDEX(Clients[Client_Name],MATCH(Table2[[#This Row],[Client_Code]],Clients[Client_Code],0)),"")</f>
        <v>FRIGOTEMUCO</v>
      </c>
      <c r="C3904" s="3">
        <v>1038</v>
      </c>
      <c r="D3904" s="3" t="s">
        <v>37</v>
      </c>
      <c r="E3904" s="3">
        <v>3</v>
      </c>
      <c r="F3904" s="12">
        <v>110200</v>
      </c>
    </row>
    <row r="3905" spans="1:6" x14ac:dyDescent="0.25">
      <c r="A3905" s="3" t="s">
        <v>62</v>
      </c>
      <c r="B3905" s="3" t="str">
        <f>IFERROR(INDEX(Clients[Client_Name],MATCH(Table2[[#This Row],[Client_Code]],Clients[Client_Code],0)),"")</f>
        <v>FRIGOTEMUCO</v>
      </c>
      <c r="C3905" s="3">
        <v>1038</v>
      </c>
      <c r="D3905" s="3" t="s">
        <v>148</v>
      </c>
      <c r="E3905" s="3">
        <v>3</v>
      </c>
      <c r="F3905" s="12">
        <v>80000</v>
      </c>
    </row>
    <row r="3906" spans="1:6" x14ac:dyDescent="0.25">
      <c r="A3906" s="3" t="s">
        <v>62</v>
      </c>
      <c r="B3906" s="3" t="str">
        <f>IFERROR(INDEX(Clients[Client_Name],MATCH(Table2[[#This Row],[Client_Code]],Clients[Client_Code],0)),"")</f>
        <v>FRIGOTEMUCO</v>
      </c>
      <c r="C3906" s="3">
        <v>1038</v>
      </c>
      <c r="D3906" s="3" t="s">
        <v>148</v>
      </c>
      <c r="E3906" s="3">
        <v>3</v>
      </c>
      <c r="F3906" s="12">
        <v>80000</v>
      </c>
    </row>
    <row r="3907" spans="1:6" x14ac:dyDescent="0.25">
      <c r="A3907" s="3" t="s">
        <v>62</v>
      </c>
      <c r="B3907" s="3" t="str">
        <f>IFERROR(INDEX(Clients[Client_Name],MATCH(Table2[[#This Row],[Client_Code]],Clients[Client_Code],0)),"")</f>
        <v>FRIGOTEMUCO</v>
      </c>
      <c r="C3907" s="3">
        <v>1038</v>
      </c>
      <c r="D3907" s="3" t="s">
        <v>149</v>
      </c>
      <c r="E3907" s="3">
        <v>5</v>
      </c>
      <c r="F3907" s="12">
        <v>-756000</v>
      </c>
    </row>
    <row r="3908" spans="1:6" x14ac:dyDescent="0.25">
      <c r="A3908" s="3" t="s">
        <v>62</v>
      </c>
      <c r="B3908" s="3" t="str">
        <f>IFERROR(INDEX(Clients[Client_Name],MATCH(Table2[[#This Row],[Client_Code]],Clients[Client_Code],0)),"")</f>
        <v>FRIGOTEMUCO</v>
      </c>
      <c r="C3908" s="3">
        <v>1038</v>
      </c>
      <c r="D3908" s="3" t="s">
        <v>37</v>
      </c>
      <c r="E3908" s="3">
        <v>5</v>
      </c>
      <c r="F3908" s="12">
        <v>-124000</v>
      </c>
    </row>
    <row r="3909" spans="1:6" x14ac:dyDescent="0.25">
      <c r="A3909" s="3" t="s">
        <v>62</v>
      </c>
      <c r="B3909" s="3" t="str">
        <f>IFERROR(INDEX(Clients[Client_Name],MATCH(Table2[[#This Row],[Client_Code]],Clients[Client_Code],0)),"")</f>
        <v>FRIGOTEMUCO</v>
      </c>
      <c r="C3909" s="3">
        <v>1038</v>
      </c>
      <c r="D3909" s="3" t="s">
        <v>148</v>
      </c>
      <c r="E3909" s="3">
        <v>5</v>
      </c>
      <c r="F3909" s="12">
        <v>-80000</v>
      </c>
    </row>
    <row r="3910" spans="1:6" x14ac:dyDescent="0.25">
      <c r="A3910" s="3" t="s">
        <v>62</v>
      </c>
      <c r="B3910" s="3" t="str">
        <f>IFERROR(INDEX(Clients[Client_Name],MATCH(Table2[[#This Row],[Client_Code]],Clients[Client_Code],0)),"")</f>
        <v>TAK S.A.</v>
      </c>
      <c r="C3910" s="3">
        <v>1051</v>
      </c>
      <c r="D3910" s="3" t="s">
        <v>37</v>
      </c>
      <c r="E3910" s="3">
        <v>3</v>
      </c>
      <c r="F3910" s="12">
        <v>8850</v>
      </c>
    </row>
    <row r="3911" spans="1:6" x14ac:dyDescent="0.25">
      <c r="A3911" s="3" t="s">
        <v>62</v>
      </c>
      <c r="B3911" s="3" t="str">
        <f>IFERROR(INDEX(Clients[Client_Name],MATCH(Table2[[#This Row],[Client_Code]],Clients[Client_Code],0)),"")</f>
        <v>FRIGOTEMUCO</v>
      </c>
      <c r="C3911" s="3">
        <v>1038</v>
      </c>
      <c r="D3911" s="3" t="s">
        <v>148</v>
      </c>
      <c r="E3911" s="3">
        <v>5</v>
      </c>
      <c r="F3911" s="12">
        <v>-80000</v>
      </c>
    </row>
    <row r="3912" spans="1:6" x14ac:dyDescent="0.25">
      <c r="A3912" s="3" t="s">
        <v>62</v>
      </c>
      <c r="B3912" s="3" t="str">
        <f>IFERROR(INDEX(Clients[Client_Name],MATCH(Table2[[#This Row],[Client_Code]],Clients[Client_Code],0)),"")</f>
        <v>FRIGOTEMUCO</v>
      </c>
      <c r="C3912" s="3">
        <v>1038</v>
      </c>
      <c r="D3912" s="3" t="s">
        <v>37</v>
      </c>
      <c r="E3912" s="3">
        <v>5</v>
      </c>
      <c r="F3912" s="12">
        <v>-110200</v>
      </c>
    </row>
    <row r="3913" spans="1:6" x14ac:dyDescent="0.25">
      <c r="A3913" s="3" t="s">
        <v>62</v>
      </c>
      <c r="B3913" s="3" t="str">
        <f>IFERROR(INDEX(Clients[Client_Name],MATCH(Table2[[#This Row],[Client_Code]],Clients[Client_Code],0)),"")</f>
        <v>FRIGOTEMUCO</v>
      </c>
      <c r="C3913" s="3">
        <v>1038</v>
      </c>
      <c r="D3913" s="3" t="s">
        <v>148</v>
      </c>
      <c r="E3913" s="3">
        <v>5</v>
      </c>
      <c r="F3913" s="12">
        <v>-1240000</v>
      </c>
    </row>
    <row r="3914" spans="1:6" x14ac:dyDescent="0.25">
      <c r="A3914" s="3" t="s">
        <v>62</v>
      </c>
      <c r="B3914" s="3" t="str">
        <f>IFERROR(INDEX(Clients[Client_Name],MATCH(Table2[[#This Row],[Client_Code]],Clients[Client_Code],0)),"")</f>
        <v>FRIGOTEMUCO</v>
      </c>
      <c r="C3914" s="3">
        <v>1038</v>
      </c>
      <c r="D3914" s="3" t="s">
        <v>149</v>
      </c>
      <c r="E3914" s="3">
        <v>6</v>
      </c>
      <c r="F3914" s="12"/>
    </row>
    <row r="3915" spans="1:6" x14ac:dyDescent="0.25">
      <c r="A3915" s="3" t="s">
        <v>62</v>
      </c>
      <c r="B3915" s="3" t="str">
        <f>IFERROR(INDEX(Clients[Client_Name],MATCH(Table2[[#This Row],[Client_Code]],Clients[Client_Code],0)),"")</f>
        <v>FRIGOTEMUCO</v>
      </c>
      <c r="C3915" s="3">
        <v>1038</v>
      </c>
      <c r="D3915" s="3" t="s">
        <v>37</v>
      </c>
      <c r="E3915" s="3">
        <v>6</v>
      </c>
      <c r="F3915" s="12"/>
    </row>
    <row r="3916" spans="1:6" x14ac:dyDescent="0.25">
      <c r="A3916" s="3" t="s">
        <v>62</v>
      </c>
      <c r="B3916" s="3" t="str">
        <f>IFERROR(INDEX(Clients[Client_Name],MATCH(Table2[[#This Row],[Client_Code]],Clients[Client_Code],0)),"")</f>
        <v>FRIGOTEMUCO</v>
      </c>
      <c r="C3916" s="3">
        <v>1038</v>
      </c>
      <c r="D3916" s="3" t="s">
        <v>148</v>
      </c>
      <c r="E3916" s="3">
        <v>6</v>
      </c>
      <c r="F3916" s="12"/>
    </row>
    <row r="3917" spans="1:6" x14ac:dyDescent="0.25">
      <c r="A3917" s="3" t="s">
        <v>62</v>
      </c>
      <c r="B3917" s="3" t="str">
        <f>IFERROR(INDEX(Clients[Client_Name],MATCH(Table2[[#This Row],[Client_Code]],Clients[Client_Code],0)),"")</f>
        <v>COMERCIALIZADORA LA FAVORITA LTDA.</v>
      </c>
      <c r="C3917" s="3">
        <v>1029</v>
      </c>
      <c r="D3917" s="3" t="s">
        <v>37</v>
      </c>
      <c r="E3917" s="3">
        <v>3</v>
      </c>
      <c r="F3917" s="12">
        <v>146085</v>
      </c>
    </row>
    <row r="3918" spans="1:6" x14ac:dyDescent="0.25">
      <c r="A3918" s="3" t="s">
        <v>62</v>
      </c>
      <c r="B3918" s="3" t="str">
        <f>IFERROR(INDEX(Clients[Client_Name],MATCH(Table2[[#This Row],[Client_Code]],Clients[Client_Code],0)),"")</f>
        <v>FRIGOTEMUCO</v>
      </c>
      <c r="C3918" s="3">
        <v>1038</v>
      </c>
      <c r="D3918" s="3" t="s">
        <v>148</v>
      </c>
      <c r="E3918" s="3">
        <v>6</v>
      </c>
      <c r="F3918" s="12"/>
    </row>
    <row r="3919" spans="1:6" x14ac:dyDescent="0.25">
      <c r="A3919" s="3" t="s">
        <v>62</v>
      </c>
      <c r="B3919" s="3" t="str">
        <f>IFERROR(INDEX(Clients[Client_Name],MATCH(Table2[[#This Row],[Client_Code]],Clients[Client_Code],0)),"")</f>
        <v>FRIGOTEMUCO</v>
      </c>
      <c r="C3919" s="3">
        <v>1038</v>
      </c>
      <c r="D3919" s="3" t="s">
        <v>37</v>
      </c>
      <c r="E3919" s="3">
        <v>6</v>
      </c>
      <c r="F3919" s="12"/>
    </row>
    <row r="3920" spans="1:6" x14ac:dyDescent="0.25">
      <c r="A3920" s="3" t="s">
        <v>62</v>
      </c>
      <c r="B3920" s="3" t="str">
        <f>IFERROR(INDEX(Clients[Client_Name],MATCH(Table2[[#This Row],[Client_Code]],Clients[Client_Code],0)),"")</f>
        <v>FRIGOTEMUCO</v>
      </c>
      <c r="C3920" s="3">
        <v>1038</v>
      </c>
      <c r="D3920" s="3" t="s">
        <v>148</v>
      </c>
      <c r="E3920" s="3">
        <v>6</v>
      </c>
      <c r="F3920" s="12"/>
    </row>
    <row r="3921" spans="1:6" x14ac:dyDescent="0.25">
      <c r="A3921" s="3" t="s">
        <v>62</v>
      </c>
      <c r="B3921" s="3" t="str">
        <f>IFERROR(INDEX(Clients[Client_Name],MATCH(Table2[[#This Row],[Client_Code]],Clients[Client_Code],0)),"")</f>
        <v>FRIGOTEMUCO</v>
      </c>
      <c r="C3921" s="3">
        <v>1038</v>
      </c>
      <c r="D3921" s="3" t="s">
        <v>149</v>
      </c>
      <c r="E3921" s="3">
        <v>7</v>
      </c>
      <c r="F3921" s="12"/>
    </row>
    <row r="3922" spans="1:6" x14ac:dyDescent="0.25">
      <c r="A3922" s="3" t="s">
        <v>62</v>
      </c>
      <c r="B3922" s="3" t="str">
        <f>IFERROR(INDEX(Clients[Client_Name],MATCH(Table2[[#This Row],[Client_Code]],Clients[Client_Code],0)),"")</f>
        <v>FRIGOTEMUCO</v>
      </c>
      <c r="C3922" s="3">
        <v>1038</v>
      </c>
      <c r="D3922" s="3" t="s">
        <v>37</v>
      </c>
      <c r="E3922" s="3">
        <v>7</v>
      </c>
      <c r="F3922" s="12"/>
    </row>
    <row r="3923" spans="1:6" x14ac:dyDescent="0.25">
      <c r="A3923" s="3" t="s">
        <v>62</v>
      </c>
      <c r="B3923" s="3" t="str">
        <f>IFERROR(INDEX(Clients[Client_Name],MATCH(Table2[[#This Row],[Client_Code]],Clients[Client_Code],0)),"")</f>
        <v>FRIGOTEMUCO</v>
      </c>
      <c r="C3923" s="3">
        <v>1038</v>
      </c>
      <c r="D3923" s="3" t="s">
        <v>148</v>
      </c>
      <c r="E3923" s="3">
        <v>7</v>
      </c>
      <c r="F3923" s="12"/>
    </row>
    <row r="3924" spans="1:6" x14ac:dyDescent="0.25">
      <c r="A3924" s="3" t="s">
        <v>62</v>
      </c>
      <c r="B3924" s="3" t="str">
        <f>IFERROR(INDEX(Clients[Client_Name],MATCH(Table2[[#This Row],[Client_Code]],Clients[Client_Code],0)),"")</f>
        <v>FRIGOTEMUCO</v>
      </c>
      <c r="C3924" s="3">
        <v>1038</v>
      </c>
      <c r="D3924" s="3" t="s">
        <v>148</v>
      </c>
      <c r="E3924" s="3">
        <v>7</v>
      </c>
      <c r="F3924" s="12"/>
    </row>
    <row r="3925" spans="1:6" x14ac:dyDescent="0.25">
      <c r="A3925" s="3" t="s">
        <v>62</v>
      </c>
      <c r="B3925" s="3" t="str">
        <f>IFERROR(INDEX(Clients[Client_Name],MATCH(Table2[[#This Row],[Client_Code]],Clients[Client_Code],0)),"")</f>
        <v>FRIGOTEMUCO</v>
      </c>
      <c r="C3925" s="3">
        <v>1038</v>
      </c>
      <c r="D3925" s="3" t="s">
        <v>37</v>
      </c>
      <c r="E3925" s="3">
        <v>7</v>
      </c>
      <c r="F3925" s="12"/>
    </row>
    <row r="3926" spans="1:6" x14ac:dyDescent="0.25">
      <c r="A3926" s="3" t="s">
        <v>62</v>
      </c>
      <c r="B3926" s="3" t="str">
        <f>IFERROR(INDEX(Clients[Client_Name],MATCH(Table2[[#This Row],[Client_Code]],Clients[Client_Code],0)),"")</f>
        <v>FRIGOTEMUCO</v>
      </c>
      <c r="C3926" s="3">
        <v>1038</v>
      </c>
      <c r="D3926" s="3" t="s">
        <v>148</v>
      </c>
      <c r="E3926" s="3">
        <v>7</v>
      </c>
      <c r="F3926" s="12"/>
    </row>
    <row r="3927" spans="1:6" x14ac:dyDescent="0.25">
      <c r="A3927" s="3" t="s">
        <v>62</v>
      </c>
      <c r="B3927" s="3" t="str">
        <f>IFERROR(INDEX(Clients[Client_Name],MATCH(Table2[[#This Row],[Client_Code]],Clients[Client_Code],0)),"")</f>
        <v>FRIGOTEMUCO</v>
      </c>
      <c r="C3927" s="3">
        <v>1038</v>
      </c>
      <c r="D3927" s="3" t="s">
        <v>148</v>
      </c>
      <c r="E3927" s="3">
        <v>8</v>
      </c>
      <c r="F3927" s="12"/>
    </row>
    <row r="3928" spans="1:6" x14ac:dyDescent="0.25">
      <c r="A3928" s="3" t="s">
        <v>62</v>
      </c>
      <c r="B3928" s="3" t="str">
        <f>IFERROR(INDEX(Clients[Client_Name],MATCH(Table2[[#This Row],[Client_Code]],Clients[Client_Code],0)),"")</f>
        <v>FRIGOTEMUCO</v>
      </c>
      <c r="C3928" s="3">
        <v>1038</v>
      </c>
      <c r="D3928" s="3" t="s">
        <v>148</v>
      </c>
      <c r="E3928" s="3">
        <v>8</v>
      </c>
      <c r="F3928" s="12"/>
    </row>
    <row r="3929" spans="1:6" x14ac:dyDescent="0.25">
      <c r="A3929" s="3" t="s">
        <v>62</v>
      </c>
      <c r="B3929" s="3" t="str">
        <f>IFERROR(INDEX(Clients[Client_Name],MATCH(Table2[[#This Row],[Client_Code]],Clients[Client_Code],0)),"")</f>
        <v>FRIGOTEMUCO</v>
      </c>
      <c r="C3929" s="3">
        <v>1038</v>
      </c>
      <c r="D3929" s="3" t="s">
        <v>148</v>
      </c>
      <c r="E3929" s="3">
        <v>8</v>
      </c>
      <c r="F3929" s="12"/>
    </row>
    <row r="3930" spans="1:6" x14ac:dyDescent="0.25">
      <c r="A3930" s="3" t="s">
        <v>62</v>
      </c>
      <c r="B3930" s="3" t="str">
        <f>IFERROR(INDEX(Clients[Client_Name],MATCH(Table2[[#This Row],[Client_Code]],Clients[Client_Code],0)),"")</f>
        <v>FRIGOTEMUCO</v>
      </c>
      <c r="C3930" s="3">
        <v>1038</v>
      </c>
      <c r="D3930" s="3" t="s">
        <v>37</v>
      </c>
      <c r="E3930" s="3">
        <v>8</v>
      </c>
      <c r="F3930" s="12"/>
    </row>
    <row r="3931" spans="1:6" x14ac:dyDescent="0.25">
      <c r="A3931" s="3" t="s">
        <v>62</v>
      </c>
      <c r="B3931" s="3" t="str">
        <f>IFERROR(INDEX(Clients[Client_Name],MATCH(Table2[[#This Row],[Client_Code]],Clients[Client_Code],0)),"")</f>
        <v>FRIGOTEMUCO</v>
      </c>
      <c r="C3931" s="3">
        <v>1038</v>
      </c>
      <c r="D3931" s="3" t="s">
        <v>37</v>
      </c>
      <c r="E3931" s="3">
        <v>8</v>
      </c>
      <c r="F3931" s="12"/>
    </row>
    <row r="3932" spans="1:6" x14ac:dyDescent="0.25">
      <c r="A3932" s="3" t="s">
        <v>62</v>
      </c>
      <c r="B3932" s="3" t="str">
        <f>IFERROR(INDEX(Clients[Client_Name],MATCH(Table2[[#This Row],[Client_Code]],Clients[Client_Code],0)),"")</f>
        <v>FRIGOTEMUCO</v>
      </c>
      <c r="C3932" s="3">
        <v>1038</v>
      </c>
      <c r="D3932" s="3" t="s">
        <v>149</v>
      </c>
      <c r="E3932" s="3">
        <v>8</v>
      </c>
      <c r="F3932" s="12"/>
    </row>
    <row r="3933" spans="1:6" x14ac:dyDescent="0.25">
      <c r="A3933" s="3" t="s">
        <v>62</v>
      </c>
      <c r="B3933" s="3" t="str">
        <f>IFERROR(INDEX(Clients[Client_Name],MATCH(Table2[[#This Row],[Client_Code]],Clients[Client_Code],0)),"")</f>
        <v>FRIGOTEMUCO</v>
      </c>
      <c r="C3933" s="3">
        <v>1038</v>
      </c>
      <c r="D3933" s="3" t="s">
        <v>148</v>
      </c>
      <c r="E3933" s="3">
        <v>9</v>
      </c>
      <c r="F3933" s="12"/>
    </row>
    <row r="3934" spans="1:6" x14ac:dyDescent="0.25">
      <c r="A3934" s="3" t="s">
        <v>62</v>
      </c>
      <c r="B3934" s="3" t="str">
        <f>IFERROR(INDEX(Clients[Client_Name],MATCH(Table2[[#This Row],[Client_Code]],Clients[Client_Code],0)),"")</f>
        <v>FRIGOTEMUCO</v>
      </c>
      <c r="C3934" s="3">
        <v>1038</v>
      </c>
      <c r="D3934" s="3" t="s">
        <v>148</v>
      </c>
      <c r="E3934" s="3">
        <v>9</v>
      </c>
      <c r="F3934" s="12"/>
    </row>
    <row r="3935" spans="1:6" x14ac:dyDescent="0.25">
      <c r="A3935" s="3" t="s">
        <v>62</v>
      </c>
      <c r="B3935" s="3" t="str">
        <f>IFERROR(INDEX(Clients[Client_Name],MATCH(Table2[[#This Row],[Client_Code]],Clients[Client_Code],0)),"")</f>
        <v>FRIGOTEMUCO</v>
      </c>
      <c r="C3935" s="3">
        <v>1038</v>
      </c>
      <c r="D3935" s="3" t="s">
        <v>148</v>
      </c>
      <c r="E3935" s="3">
        <v>9</v>
      </c>
      <c r="F3935" s="12"/>
    </row>
    <row r="3936" spans="1:6" x14ac:dyDescent="0.25">
      <c r="A3936" s="3" t="s">
        <v>62</v>
      </c>
      <c r="B3936" s="3" t="str">
        <f>IFERROR(INDEX(Clients[Client_Name],MATCH(Table2[[#This Row],[Client_Code]],Clients[Client_Code],0)),"")</f>
        <v>FRIGOTEMUCO</v>
      </c>
      <c r="C3936" s="3">
        <v>1038</v>
      </c>
      <c r="D3936" s="3" t="s">
        <v>37</v>
      </c>
      <c r="E3936" s="3">
        <v>9</v>
      </c>
      <c r="F3936" s="12"/>
    </row>
    <row r="3937" spans="1:6" x14ac:dyDescent="0.25">
      <c r="A3937" s="3" t="s">
        <v>62</v>
      </c>
      <c r="B3937" s="3" t="str">
        <f>IFERROR(INDEX(Clients[Client_Name],MATCH(Table2[[#This Row],[Client_Code]],Clients[Client_Code],0)),"")</f>
        <v>FRIGOTEMUCO</v>
      </c>
      <c r="C3937" s="3">
        <v>1038</v>
      </c>
      <c r="D3937" s="3" t="s">
        <v>37</v>
      </c>
      <c r="E3937" s="3">
        <v>9</v>
      </c>
      <c r="F3937" s="12"/>
    </row>
    <row r="3938" spans="1:6" x14ac:dyDescent="0.25">
      <c r="A3938" s="3" t="s">
        <v>62</v>
      </c>
      <c r="B3938" s="3" t="str">
        <f>IFERROR(INDEX(Clients[Client_Name],MATCH(Table2[[#This Row],[Client_Code]],Clients[Client_Code],0)),"")</f>
        <v>FRIGOTEMUCO</v>
      </c>
      <c r="C3938" s="3">
        <v>1038</v>
      </c>
      <c r="D3938" s="3" t="s">
        <v>149</v>
      </c>
      <c r="E3938" s="3">
        <v>9</v>
      </c>
      <c r="F3938" s="12"/>
    </row>
    <row r="3939" spans="1:6" x14ac:dyDescent="0.25">
      <c r="A3939" s="3" t="s">
        <v>62</v>
      </c>
      <c r="B3939" s="3" t="str">
        <f>IFERROR(INDEX(Clients[Client_Name],MATCH(Table2[[#This Row],[Client_Code]],Clients[Client_Code],0)),"")</f>
        <v>FRIGOTEMUCO</v>
      </c>
      <c r="C3939" s="3">
        <v>1038</v>
      </c>
      <c r="D3939" s="3" t="s">
        <v>148</v>
      </c>
      <c r="E3939" s="3">
        <v>10</v>
      </c>
      <c r="F3939" s="12"/>
    </row>
    <row r="3940" spans="1:6" x14ac:dyDescent="0.25">
      <c r="A3940" s="3" t="s">
        <v>62</v>
      </c>
      <c r="B3940" s="3" t="str">
        <f>IFERROR(INDEX(Clients[Client_Name],MATCH(Table2[[#This Row],[Client_Code]],Clients[Client_Code],0)),"")</f>
        <v>FRIGOTEMUCO</v>
      </c>
      <c r="C3940" s="3">
        <v>1038</v>
      </c>
      <c r="D3940" s="3" t="s">
        <v>148</v>
      </c>
      <c r="E3940" s="3">
        <v>10</v>
      </c>
      <c r="F3940" s="12"/>
    </row>
    <row r="3941" spans="1:6" x14ac:dyDescent="0.25">
      <c r="A3941" s="3" t="s">
        <v>62</v>
      </c>
      <c r="B3941" s="3" t="str">
        <f>IFERROR(INDEX(Clients[Client_Name],MATCH(Table2[[#This Row],[Client_Code]],Clients[Client_Code],0)),"")</f>
        <v>FRIGOTEMUCO</v>
      </c>
      <c r="C3941" s="3">
        <v>1038</v>
      </c>
      <c r="D3941" s="3" t="s">
        <v>148</v>
      </c>
      <c r="E3941" s="3">
        <v>10</v>
      </c>
      <c r="F3941" s="12"/>
    </row>
    <row r="3942" spans="1:6" x14ac:dyDescent="0.25">
      <c r="A3942" s="3" t="s">
        <v>62</v>
      </c>
      <c r="B3942" s="3" t="str">
        <f>IFERROR(INDEX(Clients[Client_Name],MATCH(Table2[[#This Row],[Client_Code]],Clients[Client_Code],0)),"")</f>
        <v>FRIGOTEMUCO</v>
      </c>
      <c r="C3942" s="3">
        <v>1038</v>
      </c>
      <c r="D3942" s="3" t="s">
        <v>37</v>
      </c>
      <c r="E3942" s="3">
        <v>10</v>
      </c>
      <c r="F3942" s="12"/>
    </row>
    <row r="3943" spans="1:6" x14ac:dyDescent="0.25">
      <c r="A3943" s="3" t="s">
        <v>62</v>
      </c>
      <c r="B3943" s="3" t="str">
        <f>IFERROR(INDEX(Clients[Client_Name],MATCH(Table2[[#This Row],[Client_Code]],Clients[Client_Code],0)),"")</f>
        <v>FRIGOTEMUCO</v>
      </c>
      <c r="C3943" s="3">
        <v>1038</v>
      </c>
      <c r="D3943" s="3" t="s">
        <v>37</v>
      </c>
      <c r="E3943" s="3">
        <v>10</v>
      </c>
      <c r="F3943" s="12"/>
    </row>
    <row r="3944" spans="1:6" x14ac:dyDescent="0.25">
      <c r="A3944" s="3" t="s">
        <v>62</v>
      </c>
      <c r="B3944" s="3" t="str">
        <f>IFERROR(INDEX(Clients[Client_Name],MATCH(Table2[[#This Row],[Client_Code]],Clients[Client_Code],0)),"")</f>
        <v>FRIGOTEMUCO</v>
      </c>
      <c r="C3944" s="3">
        <v>1038</v>
      </c>
      <c r="D3944" s="3" t="s">
        <v>149</v>
      </c>
      <c r="E3944" s="3">
        <v>10</v>
      </c>
      <c r="F3944" s="12"/>
    </row>
    <row r="3945" spans="1:6" x14ac:dyDescent="0.25">
      <c r="A3945" s="3" t="s">
        <v>62</v>
      </c>
      <c r="B3945" s="3" t="str">
        <f>IFERROR(INDEX(Clients[Client_Name],MATCH(Table2[[#This Row],[Client_Code]],Clients[Client_Code],0)),"")</f>
        <v>FRIGOTEMUCO</v>
      </c>
      <c r="C3945" s="3">
        <v>1038</v>
      </c>
      <c r="D3945" s="3" t="s">
        <v>148</v>
      </c>
      <c r="E3945" s="3">
        <v>11</v>
      </c>
      <c r="F3945" s="12"/>
    </row>
    <row r="3946" spans="1:6" x14ac:dyDescent="0.25">
      <c r="A3946" s="3" t="s">
        <v>62</v>
      </c>
      <c r="B3946" s="3" t="str">
        <f>IFERROR(INDEX(Clients[Client_Name],MATCH(Table2[[#This Row],[Client_Code]],Clients[Client_Code],0)),"")</f>
        <v>FRIGOTEMUCO</v>
      </c>
      <c r="C3946" s="3">
        <v>1038</v>
      </c>
      <c r="D3946" s="3" t="s">
        <v>37</v>
      </c>
      <c r="E3946" s="3">
        <v>11</v>
      </c>
      <c r="F3946" s="12"/>
    </row>
    <row r="3947" spans="1:6" x14ac:dyDescent="0.25">
      <c r="A3947" s="3" t="s">
        <v>62</v>
      </c>
      <c r="B3947" s="3" t="str">
        <f>IFERROR(INDEX(Clients[Client_Name],MATCH(Table2[[#This Row],[Client_Code]],Clients[Client_Code],0)),"")</f>
        <v>FRIGOTEMUCO</v>
      </c>
      <c r="C3947" s="3">
        <v>1038</v>
      </c>
      <c r="D3947" s="3" t="s">
        <v>149</v>
      </c>
      <c r="E3947" s="3">
        <v>11</v>
      </c>
      <c r="F3947" s="12"/>
    </row>
    <row r="3948" spans="1:6" x14ac:dyDescent="0.25">
      <c r="A3948" s="3" t="s">
        <v>62</v>
      </c>
      <c r="B3948" s="3" t="str">
        <f>IFERROR(INDEX(Clients[Client_Name],MATCH(Table2[[#This Row],[Client_Code]],Clients[Client_Code],0)),"")</f>
        <v>FRIGOTEMUCO</v>
      </c>
      <c r="C3948" s="3">
        <v>1038</v>
      </c>
      <c r="D3948" s="3" t="s">
        <v>148</v>
      </c>
      <c r="E3948" s="3">
        <v>12</v>
      </c>
      <c r="F3948" s="12"/>
    </row>
    <row r="3949" spans="1:6" x14ac:dyDescent="0.25">
      <c r="A3949" s="3" t="s">
        <v>62</v>
      </c>
      <c r="B3949" s="3" t="str">
        <f>IFERROR(INDEX(Clients[Client_Name],MATCH(Table2[[#This Row],[Client_Code]],Clients[Client_Code],0)),"")</f>
        <v>FRIGOTEMUCO</v>
      </c>
      <c r="C3949" s="3">
        <v>1038</v>
      </c>
      <c r="D3949" s="3" t="s">
        <v>37</v>
      </c>
      <c r="E3949" s="3">
        <v>12</v>
      </c>
      <c r="F3949" s="12"/>
    </row>
    <row r="3950" spans="1:6" x14ac:dyDescent="0.25">
      <c r="A3950" s="3" t="s">
        <v>62</v>
      </c>
      <c r="B3950" s="3" t="str">
        <f>IFERROR(INDEX(Clients[Client_Name],MATCH(Table2[[#This Row],[Client_Code]],Clients[Client_Code],0)),"")</f>
        <v>FRIGOTEMUCO</v>
      </c>
      <c r="C3950" s="3">
        <v>1038</v>
      </c>
      <c r="D3950" s="3" t="s">
        <v>149</v>
      </c>
      <c r="E3950" s="3">
        <v>12</v>
      </c>
      <c r="F3950" s="12"/>
    </row>
    <row r="3951" spans="1:6" x14ac:dyDescent="0.25">
      <c r="A3951" s="3" t="s">
        <v>62</v>
      </c>
      <c r="B3951" s="3" t="str">
        <f>IFERROR(INDEX(Clients[Client_Name],MATCH(Table2[[#This Row],[Client_Code]],Clients[Client_Code],0)),"")</f>
        <v>TAK S.A.</v>
      </c>
      <c r="C3951" s="3">
        <v>1051</v>
      </c>
      <c r="D3951" s="3" t="s">
        <v>38</v>
      </c>
      <c r="E3951" s="3">
        <v>3</v>
      </c>
      <c r="F3951" s="12">
        <v>224377</v>
      </c>
    </row>
    <row r="3952" spans="1:6" x14ac:dyDescent="0.25">
      <c r="A3952" s="3" t="s">
        <v>32</v>
      </c>
      <c r="B3952" s="3" t="str">
        <f>IFERROR(INDEX(Clients[Client_Name],MATCH(Table2[[#This Row],[Client_Code]],Clients[Client_Code],0)),"")</f>
        <v>FRIGORIFICO CFC</v>
      </c>
      <c r="C3952" s="3">
        <v>52</v>
      </c>
      <c r="D3952" s="3" t="s">
        <v>37</v>
      </c>
      <c r="E3952" s="3">
        <v>10</v>
      </c>
      <c r="F3952" s="12">
        <v>173725</v>
      </c>
    </row>
    <row r="3953" spans="1:6" x14ac:dyDescent="0.25">
      <c r="A3953" s="3" t="s">
        <v>32</v>
      </c>
      <c r="B3953" s="3" t="str">
        <f>IFERROR(INDEX(Clients[Client_Name],MATCH(Table2[[#This Row],[Client_Code]],Clients[Client_Code],0)),"")</f>
        <v>FRIGORIFICO CFC</v>
      </c>
      <c r="C3953" s="3">
        <v>52</v>
      </c>
      <c r="D3953" s="3" t="s">
        <v>38</v>
      </c>
      <c r="E3953" s="3">
        <v>10</v>
      </c>
      <c r="F3953" s="12">
        <v>443432</v>
      </c>
    </row>
    <row r="3954" spans="1:6" x14ac:dyDescent="0.25">
      <c r="A3954" s="3" t="s">
        <v>32</v>
      </c>
      <c r="B3954" s="3" t="str">
        <f>IFERROR(INDEX(Clients[Client_Name],MATCH(Table2[[#This Row],[Client_Code]],Clients[Client_Code],0)),"")</f>
        <v>FRIGORIFICO CFC</v>
      </c>
      <c r="C3954" s="3">
        <v>52</v>
      </c>
      <c r="D3954" s="3" t="s">
        <v>149</v>
      </c>
      <c r="E3954" s="3">
        <v>10</v>
      </c>
      <c r="F3954" s="12">
        <v>2199825</v>
      </c>
    </row>
    <row r="3955" spans="1:6" x14ac:dyDescent="0.25">
      <c r="A3955" s="3" t="s">
        <v>32</v>
      </c>
      <c r="B3955" s="3" t="str">
        <f>IFERROR(INDEX(Clients[Client_Name],MATCH(Table2[[#This Row],[Client_Code]],Clients[Client_Code],0)),"")</f>
        <v>FRIGORIFICO CFC</v>
      </c>
      <c r="C3955" s="3">
        <v>52</v>
      </c>
      <c r="D3955" s="3" t="s">
        <v>149</v>
      </c>
      <c r="E3955" s="3">
        <v>11</v>
      </c>
      <c r="F3955" s="12">
        <v>2330286</v>
      </c>
    </row>
    <row r="3956" spans="1:6" x14ac:dyDescent="0.25">
      <c r="A3956" s="3" t="s">
        <v>32</v>
      </c>
      <c r="B3956" s="3" t="str">
        <f>IFERROR(INDEX(Clients[Client_Name],MATCH(Table2[[#This Row],[Client_Code]],Clients[Client_Code],0)),"")</f>
        <v>FRIGORIFICO CFC</v>
      </c>
      <c r="C3956" s="3">
        <v>52</v>
      </c>
      <c r="D3956" s="3" t="s">
        <v>37</v>
      </c>
      <c r="E3956" s="3">
        <v>11</v>
      </c>
      <c r="F3956" s="12">
        <v>445392</v>
      </c>
    </row>
    <row r="3957" spans="1:6" x14ac:dyDescent="0.25">
      <c r="A3957" s="3" t="s">
        <v>32</v>
      </c>
      <c r="B3957" s="3" t="str">
        <f>IFERROR(INDEX(Clients[Client_Name],MATCH(Table2[[#This Row],[Client_Code]],Clients[Client_Code],0)),"")</f>
        <v>FRIGORIFICO CFC</v>
      </c>
      <c r="C3957" s="3">
        <v>52</v>
      </c>
      <c r="D3957" s="3" t="s">
        <v>38</v>
      </c>
      <c r="E3957" s="3">
        <v>11</v>
      </c>
      <c r="F3957" s="12">
        <v>604422</v>
      </c>
    </row>
    <row r="3958" spans="1:6" x14ac:dyDescent="0.25">
      <c r="A3958" s="3" t="s">
        <v>32</v>
      </c>
      <c r="B3958" s="3" t="str">
        <f>IFERROR(INDEX(Clients[Client_Name],MATCH(Table2[[#This Row],[Client_Code]],Clients[Client_Code],0)),"")</f>
        <v>FRIGORIFICO CFC</v>
      </c>
      <c r="C3958" s="3">
        <v>52</v>
      </c>
      <c r="D3958" s="3" t="s">
        <v>149</v>
      </c>
      <c r="E3958" s="3">
        <v>12</v>
      </c>
      <c r="F3958" s="12">
        <v>3451602</v>
      </c>
    </row>
    <row r="3959" spans="1:6" x14ac:dyDescent="0.25">
      <c r="A3959" s="3" t="s">
        <v>32</v>
      </c>
      <c r="B3959" s="3" t="str">
        <f>IFERROR(INDEX(Clients[Client_Name],MATCH(Table2[[#This Row],[Client_Code]],Clients[Client_Code],0)),"")</f>
        <v>FRIGORIFICO CFC</v>
      </c>
      <c r="C3959" s="3">
        <v>52</v>
      </c>
      <c r="D3959" s="3" t="s">
        <v>37</v>
      </c>
      <c r="E3959" s="3">
        <v>12</v>
      </c>
      <c r="F3959" s="12">
        <v>1014925</v>
      </c>
    </row>
    <row r="3960" spans="1:6" x14ac:dyDescent="0.25">
      <c r="A3960" s="3" t="s">
        <v>62</v>
      </c>
      <c r="B3960" s="3" t="str">
        <f>IFERROR(INDEX(Clients[Client_Name],MATCH(Table2[[#This Row],[Client_Code]],Clients[Client_Code],0)),"")</f>
        <v>COMERCIALIZADORA LA FAVORITA LTDA.</v>
      </c>
      <c r="C3960" s="3">
        <v>1029</v>
      </c>
      <c r="D3960" s="3" t="s">
        <v>38</v>
      </c>
      <c r="E3960" s="3">
        <v>3</v>
      </c>
      <c r="F3960" s="12">
        <v>463464</v>
      </c>
    </row>
    <row r="3961" spans="1:6" x14ac:dyDescent="0.25">
      <c r="A3961" s="3" t="s">
        <v>32</v>
      </c>
      <c r="B3961" s="3" t="str">
        <f>IFERROR(INDEX(Clients[Client_Name],MATCH(Table2[[#This Row],[Client_Code]],Clients[Client_Code],0)),"")</f>
        <v>FRIGORIFICO CFC</v>
      </c>
      <c r="C3961" s="3">
        <v>52</v>
      </c>
      <c r="D3961" s="3" t="s">
        <v>38</v>
      </c>
      <c r="E3961" s="3">
        <v>12</v>
      </c>
      <c r="F3961" s="12">
        <v>2059508</v>
      </c>
    </row>
    <row r="3962" spans="1:6" x14ac:dyDescent="0.25">
      <c r="A3962" s="3" t="s">
        <v>62</v>
      </c>
      <c r="B3962" s="3" t="str">
        <f>IFERROR(INDEX(Clients[Client_Name],MATCH(Table2[[#This Row],[Client_Code]],Clients[Client_Code],0)),"")</f>
        <v>FRIGORIFICO CFC</v>
      </c>
      <c r="C3962" s="3">
        <v>1037</v>
      </c>
      <c r="D3962" s="3" t="s">
        <v>38</v>
      </c>
      <c r="E3962" s="3">
        <v>4</v>
      </c>
      <c r="F3962" s="12">
        <v>278066</v>
      </c>
    </row>
    <row r="3963" spans="1:6" x14ac:dyDescent="0.25">
      <c r="A3963" s="3" t="s">
        <v>62</v>
      </c>
      <c r="B3963" s="3" t="str">
        <f>IFERROR(INDEX(Clients[Client_Name],MATCH(Table2[[#This Row],[Client_Code]],Clients[Client_Code],0)),"")</f>
        <v>FRIGORIFICO CFC</v>
      </c>
      <c r="C3963" s="3">
        <v>1037</v>
      </c>
      <c r="D3963" s="3" t="s">
        <v>38</v>
      </c>
      <c r="E3963" s="3">
        <v>4</v>
      </c>
      <c r="F3963" s="12">
        <v>211572</v>
      </c>
    </row>
    <row r="3964" spans="1:6" x14ac:dyDescent="0.25">
      <c r="A3964" s="3" t="s">
        <v>62</v>
      </c>
      <c r="B3964" s="3" t="str">
        <f>IFERROR(INDEX(Clients[Client_Name],MATCH(Table2[[#This Row],[Client_Code]],Clients[Client_Code],0)),"")</f>
        <v>FRIGORIFICO CFC</v>
      </c>
      <c r="C3964" s="3">
        <v>1037</v>
      </c>
      <c r="D3964" s="3" t="s">
        <v>37</v>
      </c>
      <c r="E3964" s="3">
        <v>4</v>
      </c>
      <c r="F3964" s="12">
        <v>28570</v>
      </c>
    </row>
    <row r="3965" spans="1:6" x14ac:dyDescent="0.25">
      <c r="A3965" s="3" t="s">
        <v>62</v>
      </c>
      <c r="B3965" s="3" t="str">
        <f>IFERROR(INDEX(Clients[Client_Name],MATCH(Table2[[#This Row],[Client_Code]],Clients[Client_Code],0)),"")</f>
        <v>FRIGORIFICO CFC</v>
      </c>
      <c r="C3965" s="3">
        <v>1037</v>
      </c>
      <c r="D3965" s="3" t="s">
        <v>37</v>
      </c>
      <c r="E3965" s="3">
        <v>4</v>
      </c>
      <c r="F3965" s="12">
        <v>751515</v>
      </c>
    </row>
    <row r="3966" spans="1:6" x14ac:dyDescent="0.25">
      <c r="A3966" s="3" t="s">
        <v>62</v>
      </c>
      <c r="B3966" s="3" t="str">
        <f>IFERROR(INDEX(Clients[Client_Name],MATCH(Table2[[#This Row],[Client_Code]],Clients[Client_Code],0)),"")</f>
        <v>FRIGORIFICO CFC</v>
      </c>
      <c r="C3966" s="3">
        <v>1037</v>
      </c>
      <c r="D3966" s="3" t="s">
        <v>149</v>
      </c>
      <c r="E3966" s="3">
        <v>4</v>
      </c>
      <c r="F3966" s="12">
        <v>1201408</v>
      </c>
    </row>
    <row r="3967" spans="1:6" x14ac:dyDescent="0.25">
      <c r="A3967" s="3" t="s">
        <v>62</v>
      </c>
      <c r="B3967" s="3" t="str">
        <f>IFERROR(INDEX(Clients[Client_Name],MATCH(Table2[[#This Row],[Client_Code]],Clients[Client_Code],0)),"")</f>
        <v>FRIGORIFICO CFC</v>
      </c>
      <c r="C3967" s="3">
        <v>1037</v>
      </c>
      <c r="D3967" s="3" t="s">
        <v>37</v>
      </c>
      <c r="E3967" s="3">
        <v>4</v>
      </c>
      <c r="F3967" s="12">
        <v>338516</v>
      </c>
    </row>
    <row r="3968" spans="1:6" x14ac:dyDescent="0.25">
      <c r="A3968" s="3" t="s">
        <v>62</v>
      </c>
      <c r="B3968" s="3" t="str">
        <f>IFERROR(INDEX(Clients[Client_Name],MATCH(Table2[[#This Row],[Client_Code]],Clients[Client_Code],0)),"")</f>
        <v>FRIGORIFICO CFC</v>
      </c>
      <c r="C3968" s="3">
        <v>1037</v>
      </c>
      <c r="D3968" s="3" t="s">
        <v>149</v>
      </c>
      <c r="E3968" s="3">
        <v>4</v>
      </c>
      <c r="F3968" s="12">
        <v>1037902</v>
      </c>
    </row>
    <row r="3969" spans="1:6" x14ac:dyDescent="0.25">
      <c r="A3969" s="3" t="s">
        <v>62</v>
      </c>
      <c r="B3969" s="3" t="str">
        <f>IFERROR(INDEX(Clients[Client_Name],MATCH(Table2[[#This Row],[Client_Code]],Clients[Client_Code],0)),"")</f>
        <v>FRIGORIFICO CFC</v>
      </c>
      <c r="C3969" s="3">
        <v>1037</v>
      </c>
      <c r="D3969" s="3" t="s">
        <v>37</v>
      </c>
      <c r="E3969" s="3">
        <v>4</v>
      </c>
      <c r="F3969" s="12">
        <v>101555</v>
      </c>
    </row>
    <row r="3970" spans="1:6" x14ac:dyDescent="0.25">
      <c r="A3970" s="3" t="s">
        <v>62</v>
      </c>
      <c r="B3970" s="3" t="str">
        <f>IFERROR(INDEX(Clients[Client_Name],MATCH(Table2[[#This Row],[Client_Code]],Clients[Client_Code],0)),"")</f>
        <v>FRIGORIFICO CFC</v>
      </c>
      <c r="C3970" s="3">
        <v>1037</v>
      </c>
      <c r="D3970" s="3" t="s">
        <v>38</v>
      </c>
      <c r="E3970" s="3">
        <v>4</v>
      </c>
      <c r="F3970" s="12">
        <v>255514</v>
      </c>
    </row>
    <row r="3971" spans="1:6" x14ac:dyDescent="0.25">
      <c r="A3971" s="3" t="s">
        <v>62</v>
      </c>
      <c r="B3971" s="3" t="str">
        <f>IFERROR(INDEX(Clients[Client_Name],MATCH(Table2[[#This Row],[Client_Code]],Clients[Client_Code],0)),"")</f>
        <v>FRIGORIFICO CFC</v>
      </c>
      <c r="C3971" s="3">
        <v>1037</v>
      </c>
      <c r="D3971" s="3" t="s">
        <v>38</v>
      </c>
      <c r="E3971" s="3">
        <v>4</v>
      </c>
      <c r="F3971" s="12">
        <v>1882270</v>
      </c>
    </row>
    <row r="3972" spans="1:6" x14ac:dyDescent="0.25">
      <c r="A3972" s="3" t="s">
        <v>62</v>
      </c>
      <c r="B3972" s="3" t="str">
        <f>IFERROR(INDEX(Clients[Client_Name],MATCH(Table2[[#This Row],[Client_Code]],Clients[Client_Code],0)),"")</f>
        <v>FRIGORIFICO CFC</v>
      </c>
      <c r="C3972" s="3">
        <v>1037</v>
      </c>
      <c r="D3972" s="3" t="s">
        <v>38</v>
      </c>
      <c r="E3972" s="3">
        <v>4</v>
      </c>
      <c r="F3972" s="12">
        <v>4019948</v>
      </c>
    </row>
    <row r="3973" spans="1:6" x14ac:dyDescent="0.25">
      <c r="A3973" s="3" t="s">
        <v>62</v>
      </c>
      <c r="B3973" s="3" t="str">
        <f>IFERROR(INDEX(Clients[Client_Name],MATCH(Table2[[#This Row],[Client_Code]],Clients[Client_Code],0)),"")</f>
        <v>FRIGORIFICO CFC</v>
      </c>
      <c r="C3973" s="3">
        <v>1037</v>
      </c>
      <c r="D3973" s="3" t="s">
        <v>38</v>
      </c>
      <c r="E3973" s="3">
        <v>4</v>
      </c>
      <c r="F3973" s="12">
        <v>117821</v>
      </c>
    </row>
    <row r="3974" spans="1:6" x14ac:dyDescent="0.25">
      <c r="A3974" s="3" t="s">
        <v>62</v>
      </c>
      <c r="B3974" s="3" t="str">
        <f>IFERROR(INDEX(Clients[Client_Name],MATCH(Table2[[#This Row],[Client_Code]],Clients[Client_Code],0)),"")</f>
        <v>FRIGORIFICO CFC</v>
      </c>
      <c r="C3974" s="3">
        <v>1037</v>
      </c>
      <c r="D3974" s="3" t="s">
        <v>38</v>
      </c>
      <c r="E3974" s="3">
        <v>4</v>
      </c>
      <c r="F3974" s="12">
        <v>1000000</v>
      </c>
    </row>
    <row r="3975" spans="1:6" x14ac:dyDescent="0.25">
      <c r="A3975" s="3" t="s">
        <v>62</v>
      </c>
      <c r="B3975" s="3" t="str">
        <f>IFERROR(INDEX(Clients[Client_Name],MATCH(Table2[[#This Row],[Client_Code]],Clients[Client_Code],0)),"")</f>
        <v>FRIGORIFICO CFC</v>
      </c>
      <c r="C3975" s="3">
        <v>1037</v>
      </c>
      <c r="D3975" s="3" t="s">
        <v>38</v>
      </c>
      <c r="E3975" s="3">
        <v>4</v>
      </c>
      <c r="F3975" s="12">
        <v>206749</v>
      </c>
    </row>
    <row r="3976" spans="1:6" x14ac:dyDescent="0.25">
      <c r="A3976" s="3" t="s">
        <v>62</v>
      </c>
      <c r="B3976" s="3" t="str">
        <f>IFERROR(INDEX(Clients[Client_Name],MATCH(Table2[[#This Row],[Client_Code]],Clients[Client_Code],0)),"")</f>
        <v>FRIGORIFICO CFC</v>
      </c>
      <c r="C3976" s="3">
        <v>1037</v>
      </c>
      <c r="D3976" s="3" t="s">
        <v>37</v>
      </c>
      <c r="E3976" s="3">
        <v>4</v>
      </c>
      <c r="F3976" s="12">
        <v>67703</v>
      </c>
    </row>
    <row r="3977" spans="1:6" x14ac:dyDescent="0.25">
      <c r="A3977" s="3" t="s">
        <v>62</v>
      </c>
      <c r="B3977" s="3" t="str">
        <f>IFERROR(INDEX(Clients[Client_Name],MATCH(Table2[[#This Row],[Client_Code]],Clients[Client_Code],0)),"")</f>
        <v>COMERCIALIZADORA LA FAVORITA LTDA.</v>
      </c>
      <c r="C3977" s="3">
        <v>1029</v>
      </c>
      <c r="D3977" s="3" t="s">
        <v>38</v>
      </c>
      <c r="E3977" s="3">
        <v>3</v>
      </c>
      <c r="F3977" s="12">
        <v>731192</v>
      </c>
    </row>
    <row r="3978" spans="1:6" x14ac:dyDescent="0.25">
      <c r="A3978" s="3" t="s">
        <v>62</v>
      </c>
      <c r="B3978" s="3" t="str">
        <f>IFERROR(INDEX(Clients[Client_Name],MATCH(Table2[[#This Row],[Client_Code]],Clients[Client_Code],0)),"")</f>
        <v>FRIGORIFICO CFC</v>
      </c>
      <c r="C3978" s="3">
        <v>1037</v>
      </c>
      <c r="D3978" s="3" t="s">
        <v>38</v>
      </c>
      <c r="E3978" s="3">
        <v>4</v>
      </c>
      <c r="F3978" s="12">
        <v>1805404</v>
      </c>
    </row>
    <row r="3979" spans="1:6" x14ac:dyDescent="0.25">
      <c r="A3979" s="3" t="s">
        <v>62</v>
      </c>
      <c r="B3979" s="3" t="str">
        <f>IFERROR(INDEX(Clients[Client_Name],MATCH(Table2[[#This Row],[Client_Code]],Clients[Client_Code],0)),"")</f>
        <v>FRIGORIFICO CFC</v>
      </c>
      <c r="C3979" s="3">
        <v>1037</v>
      </c>
      <c r="D3979" s="3" t="s">
        <v>37</v>
      </c>
      <c r="E3979" s="3">
        <v>4</v>
      </c>
      <c r="F3979" s="12">
        <v>16066</v>
      </c>
    </row>
    <row r="3980" spans="1:6" x14ac:dyDescent="0.25">
      <c r="A3980" s="3" t="s">
        <v>62</v>
      </c>
      <c r="B3980" s="3" t="str">
        <f>IFERROR(INDEX(Clients[Client_Name],MATCH(Table2[[#This Row],[Client_Code]],Clients[Client_Code],0)),"")</f>
        <v>FRIGORIFICO CFC</v>
      </c>
      <c r="C3980" s="3">
        <v>1037</v>
      </c>
      <c r="D3980" s="3" t="s">
        <v>38</v>
      </c>
      <c r="E3980" s="3">
        <v>4</v>
      </c>
      <c r="F3980" s="12">
        <v>49017</v>
      </c>
    </row>
    <row r="3981" spans="1:6" x14ac:dyDescent="0.25">
      <c r="A3981" s="3" t="s">
        <v>62</v>
      </c>
      <c r="B3981" s="3" t="str">
        <f>IFERROR(INDEX(Clients[Client_Name],MATCH(Table2[[#This Row],[Client_Code]],Clients[Client_Code],0)),"")</f>
        <v>FRIGORIFICO CFC</v>
      </c>
      <c r="C3981" s="3">
        <v>1037</v>
      </c>
      <c r="D3981" s="3" t="s">
        <v>38</v>
      </c>
      <c r="E3981" s="3">
        <v>4</v>
      </c>
      <c r="F3981" s="12">
        <v>315560</v>
      </c>
    </row>
    <row r="3982" spans="1:6" x14ac:dyDescent="0.25">
      <c r="A3982" s="3" t="s">
        <v>62</v>
      </c>
      <c r="B3982" s="3" t="str">
        <f>IFERROR(INDEX(Clients[Client_Name],MATCH(Table2[[#This Row],[Client_Code]],Clients[Client_Code],0)),"")</f>
        <v>FRIGORIFICO CFC</v>
      </c>
      <c r="C3982" s="3">
        <v>1037</v>
      </c>
      <c r="D3982" s="3" t="s">
        <v>37</v>
      </c>
      <c r="E3982" s="3">
        <v>1</v>
      </c>
      <c r="F3982" s="12">
        <v>68600</v>
      </c>
    </row>
    <row r="3983" spans="1:6" x14ac:dyDescent="0.25">
      <c r="A3983" s="3" t="s">
        <v>62</v>
      </c>
      <c r="B3983" s="3" t="str">
        <f>IFERROR(INDEX(Clients[Client_Name],MATCH(Table2[[#This Row],[Client_Code]],Clients[Client_Code],0)),"")</f>
        <v>FRIGORIFICO CFC</v>
      </c>
      <c r="C3983" s="3">
        <v>1037</v>
      </c>
      <c r="D3983" s="3" t="s">
        <v>37</v>
      </c>
      <c r="E3983" s="3">
        <v>1</v>
      </c>
      <c r="F3983" s="12">
        <v>500500</v>
      </c>
    </row>
    <row r="3984" spans="1:6" x14ac:dyDescent="0.25">
      <c r="A3984" s="3" t="s">
        <v>62</v>
      </c>
      <c r="B3984" s="3" t="str">
        <f>IFERROR(INDEX(Clients[Client_Name],MATCH(Table2[[#This Row],[Client_Code]],Clients[Client_Code],0)),"")</f>
        <v>FRIGORIFICO CFC</v>
      </c>
      <c r="C3984" s="3">
        <v>1037</v>
      </c>
      <c r="D3984" s="3" t="s">
        <v>37</v>
      </c>
      <c r="E3984" s="3">
        <v>1</v>
      </c>
      <c r="F3984" s="12">
        <v>748545</v>
      </c>
    </row>
    <row r="3985" spans="1:6" x14ac:dyDescent="0.25">
      <c r="A3985" s="3" t="s">
        <v>62</v>
      </c>
      <c r="B3985" s="3" t="str">
        <f>IFERROR(INDEX(Clients[Client_Name],MATCH(Table2[[#This Row],[Client_Code]],Clients[Client_Code],0)),"")</f>
        <v>FRIGORIFICO CFC</v>
      </c>
      <c r="C3985" s="3">
        <v>1037</v>
      </c>
      <c r="D3985" s="3" t="s">
        <v>149</v>
      </c>
      <c r="E3985" s="3">
        <v>1</v>
      </c>
      <c r="F3985" s="12">
        <v>1541451</v>
      </c>
    </row>
    <row r="3986" spans="1:6" x14ac:dyDescent="0.25">
      <c r="A3986" s="3" t="s">
        <v>62</v>
      </c>
      <c r="B3986" s="3" t="str">
        <f>IFERROR(INDEX(Clients[Client_Name],MATCH(Table2[[#This Row],[Client_Code]],Clients[Client_Code],0)),"")</f>
        <v>FRIGORIFICO CFC</v>
      </c>
      <c r="C3986" s="3">
        <v>1037</v>
      </c>
      <c r="D3986" s="3" t="s">
        <v>37</v>
      </c>
      <c r="E3986" s="3">
        <v>1</v>
      </c>
      <c r="F3986" s="12">
        <v>558551</v>
      </c>
    </row>
    <row r="3987" spans="1:6" x14ac:dyDescent="0.25">
      <c r="A3987" s="3" t="s">
        <v>62</v>
      </c>
      <c r="B3987" s="3" t="str">
        <f>IFERROR(INDEX(Clients[Client_Name],MATCH(Table2[[#This Row],[Client_Code]],Clients[Client_Code],0)),"")</f>
        <v>FRIGORIFICO CFC</v>
      </c>
      <c r="C3987" s="3">
        <v>1037</v>
      </c>
      <c r="D3987" s="3" t="s">
        <v>149</v>
      </c>
      <c r="E3987" s="3">
        <v>1</v>
      </c>
      <c r="F3987" s="12">
        <v>7860688</v>
      </c>
    </row>
    <row r="3988" spans="1:6" x14ac:dyDescent="0.25">
      <c r="A3988" s="3" t="s">
        <v>62</v>
      </c>
      <c r="B3988" s="3" t="str">
        <f>IFERROR(INDEX(Clients[Client_Name],MATCH(Table2[[#This Row],[Client_Code]],Clients[Client_Code],0)),"")</f>
        <v>FRIGORIFICO CFC</v>
      </c>
      <c r="C3988" s="3">
        <v>1037</v>
      </c>
      <c r="D3988" s="3" t="s">
        <v>37</v>
      </c>
      <c r="E3988" s="3">
        <v>1</v>
      </c>
      <c r="F3988" s="12">
        <v>185699</v>
      </c>
    </row>
    <row r="3989" spans="1:6" x14ac:dyDescent="0.25">
      <c r="A3989" s="3" t="s">
        <v>62</v>
      </c>
      <c r="B3989" s="3" t="str">
        <f>IFERROR(INDEX(Clients[Client_Name],MATCH(Table2[[#This Row],[Client_Code]],Clients[Client_Code],0)),"")</f>
        <v>FRIGORIFICO CFC</v>
      </c>
      <c r="C3989" s="3">
        <v>1037</v>
      </c>
      <c r="D3989" s="3" t="s">
        <v>38</v>
      </c>
      <c r="E3989" s="3">
        <v>1</v>
      </c>
      <c r="F3989" s="12">
        <v>1466410</v>
      </c>
    </row>
    <row r="3990" spans="1:6" x14ac:dyDescent="0.25">
      <c r="A3990" s="3" t="s">
        <v>62</v>
      </c>
      <c r="B3990" s="3" t="str">
        <f>IFERROR(INDEX(Clients[Client_Name],MATCH(Table2[[#This Row],[Client_Code]],Clients[Client_Code],0)),"")</f>
        <v>FRIGORIFICO CFC</v>
      </c>
      <c r="C3990" s="3">
        <v>1037</v>
      </c>
      <c r="D3990" s="3" t="s">
        <v>38</v>
      </c>
      <c r="E3990" s="3">
        <v>1</v>
      </c>
      <c r="F3990" s="12">
        <v>1420197</v>
      </c>
    </row>
    <row r="3991" spans="1:6" x14ac:dyDescent="0.25">
      <c r="A3991" s="3" t="s">
        <v>62</v>
      </c>
      <c r="B3991" s="3" t="str">
        <f>IFERROR(INDEX(Clients[Client_Name],MATCH(Table2[[#This Row],[Client_Code]],Clients[Client_Code],0)),"")</f>
        <v>FRIGORIFICO CFC</v>
      </c>
      <c r="C3991" s="3">
        <v>1037</v>
      </c>
      <c r="D3991" s="3" t="s">
        <v>38</v>
      </c>
      <c r="E3991" s="3">
        <v>1</v>
      </c>
      <c r="F3991" s="12">
        <v>3665362</v>
      </c>
    </row>
    <row r="3992" spans="1:6" x14ac:dyDescent="0.25">
      <c r="A3992" s="3" t="s">
        <v>62</v>
      </c>
      <c r="B3992" s="3" t="str">
        <f>IFERROR(INDEX(Clients[Client_Name],MATCH(Table2[[#This Row],[Client_Code]],Clients[Client_Code],0)),"")</f>
        <v>FRIGORIFICO CFC</v>
      </c>
      <c r="C3992" s="3">
        <v>1037</v>
      </c>
      <c r="D3992" s="3" t="s">
        <v>38</v>
      </c>
      <c r="E3992" s="3">
        <v>1</v>
      </c>
      <c r="F3992" s="12">
        <v>20900</v>
      </c>
    </row>
    <row r="3993" spans="1:6" x14ac:dyDescent="0.25">
      <c r="A3993" s="3" t="s">
        <v>62</v>
      </c>
      <c r="B3993" s="3" t="str">
        <f>IFERROR(INDEX(Clients[Client_Name],MATCH(Table2[[#This Row],[Client_Code]],Clients[Client_Code],0)),"")</f>
        <v>FRIGORIFICO CFC</v>
      </c>
      <c r="C3993" s="3">
        <v>1037</v>
      </c>
      <c r="D3993" s="3" t="s">
        <v>38</v>
      </c>
      <c r="E3993" s="3">
        <v>1</v>
      </c>
      <c r="F3993" s="12">
        <v>640000</v>
      </c>
    </row>
    <row r="3994" spans="1:6" x14ac:dyDescent="0.25">
      <c r="A3994" s="3" t="s">
        <v>62</v>
      </c>
      <c r="B3994" s="3" t="str">
        <f>IFERROR(INDEX(Clients[Client_Name],MATCH(Table2[[#This Row],[Client_Code]],Clients[Client_Code],0)),"")</f>
        <v>FRIGORIFICO CFC</v>
      </c>
      <c r="C3994" s="3">
        <v>1037</v>
      </c>
      <c r="D3994" s="3" t="s">
        <v>37</v>
      </c>
      <c r="E3994" s="3">
        <v>1</v>
      </c>
      <c r="F3994" s="12">
        <v>30467</v>
      </c>
    </row>
    <row r="3995" spans="1:6" x14ac:dyDescent="0.25">
      <c r="A3995" s="3" t="s">
        <v>62</v>
      </c>
      <c r="B3995" s="3" t="str">
        <f>IFERROR(INDEX(Clients[Client_Name],MATCH(Table2[[#This Row],[Client_Code]],Clients[Client_Code],0)),"")</f>
        <v>FRIGORIFICO CFC</v>
      </c>
      <c r="C3995" s="3">
        <v>1037</v>
      </c>
      <c r="D3995" s="3" t="s">
        <v>37</v>
      </c>
      <c r="E3995" s="3">
        <v>1</v>
      </c>
      <c r="F3995" s="12">
        <v>7254</v>
      </c>
    </row>
    <row r="3996" spans="1:6" x14ac:dyDescent="0.25">
      <c r="A3996" s="3" t="s">
        <v>62</v>
      </c>
      <c r="B3996" s="3" t="str">
        <f>IFERROR(INDEX(Clients[Client_Name],MATCH(Table2[[#This Row],[Client_Code]],Clients[Client_Code],0)),"")</f>
        <v>FRIGORIFICO CFC</v>
      </c>
      <c r="C3996" s="3">
        <v>1037</v>
      </c>
      <c r="D3996" s="3" t="s">
        <v>38</v>
      </c>
      <c r="E3996" s="3">
        <v>1</v>
      </c>
      <c r="F3996" s="12">
        <v>1289405</v>
      </c>
    </row>
    <row r="3997" spans="1:6" x14ac:dyDescent="0.25">
      <c r="A3997" s="3" t="s">
        <v>62</v>
      </c>
      <c r="B3997" s="3" t="str">
        <f>IFERROR(INDEX(Clients[Client_Name],MATCH(Table2[[#This Row],[Client_Code]],Clients[Client_Code],0)),"")</f>
        <v>FRIGORIFICO CFC</v>
      </c>
      <c r="C3997" s="3">
        <v>1037</v>
      </c>
      <c r="D3997" s="3" t="s">
        <v>37</v>
      </c>
      <c r="E3997" s="3">
        <v>1</v>
      </c>
      <c r="F3997" s="12">
        <v>37931</v>
      </c>
    </row>
    <row r="3998" spans="1:6" x14ac:dyDescent="0.25">
      <c r="A3998" s="3" t="s">
        <v>62</v>
      </c>
      <c r="B3998" s="3" t="str">
        <f>IFERROR(INDEX(Clients[Client_Name],MATCH(Table2[[#This Row],[Client_Code]],Clients[Client_Code],0)),"")</f>
        <v>FRIGORIFICO CFC</v>
      </c>
      <c r="C3998" s="3">
        <v>1037</v>
      </c>
      <c r="D3998" s="3" t="s">
        <v>38</v>
      </c>
      <c r="E3998" s="3">
        <v>1</v>
      </c>
      <c r="F3998" s="12">
        <v>301122</v>
      </c>
    </row>
    <row r="3999" spans="1:6" x14ac:dyDescent="0.25">
      <c r="A3999" s="3" t="s">
        <v>62</v>
      </c>
      <c r="B3999" s="3" t="str">
        <f>IFERROR(INDEX(Clients[Client_Name],MATCH(Table2[[#This Row],[Client_Code]],Clients[Client_Code],0)),"")</f>
        <v>FRIGORIFICO CFC</v>
      </c>
      <c r="C3999" s="3">
        <v>1037</v>
      </c>
      <c r="D3999" s="3" t="s">
        <v>37</v>
      </c>
      <c r="E3999" s="3">
        <v>2</v>
      </c>
      <c r="F3999" s="12">
        <v>37440</v>
      </c>
    </row>
    <row r="4000" spans="1:6" x14ac:dyDescent="0.25">
      <c r="A4000" s="3" t="s">
        <v>62</v>
      </c>
      <c r="B4000" s="3" t="str">
        <f>IFERROR(INDEX(Clients[Client_Name],MATCH(Table2[[#This Row],[Client_Code]],Clients[Client_Code],0)),"")</f>
        <v>FRIGORIFICO CFC</v>
      </c>
      <c r="C4000" s="3">
        <v>1037</v>
      </c>
      <c r="D4000" s="3" t="s">
        <v>37</v>
      </c>
      <c r="E4000" s="3">
        <v>2</v>
      </c>
      <c r="F4000" s="12">
        <v>1140570</v>
      </c>
    </row>
    <row r="4001" spans="1:6" x14ac:dyDescent="0.25">
      <c r="A4001" s="3" t="s">
        <v>62</v>
      </c>
      <c r="B4001" s="3" t="str">
        <f>IFERROR(INDEX(Clients[Client_Name],MATCH(Table2[[#This Row],[Client_Code]],Clients[Client_Code],0)),"")</f>
        <v>FRIGORIFICO CFC</v>
      </c>
      <c r="C4001" s="3">
        <v>1037</v>
      </c>
      <c r="D4001" s="3" t="s">
        <v>149</v>
      </c>
      <c r="E4001" s="3">
        <v>2</v>
      </c>
      <c r="F4001" s="12">
        <v>1368467</v>
      </c>
    </row>
    <row r="4002" spans="1:6" x14ac:dyDescent="0.25">
      <c r="A4002" s="3" t="s">
        <v>62</v>
      </c>
      <c r="B4002" s="3" t="str">
        <f>IFERROR(INDEX(Clients[Client_Name],MATCH(Table2[[#This Row],[Client_Code]],Clients[Client_Code],0)),"")</f>
        <v>FRIGORIFICO CFC</v>
      </c>
      <c r="C4002" s="3">
        <v>1037</v>
      </c>
      <c r="D4002" s="3" t="s">
        <v>37</v>
      </c>
      <c r="E4002" s="3">
        <v>2</v>
      </c>
      <c r="F4002" s="12">
        <v>490848</v>
      </c>
    </row>
    <row r="4003" spans="1:6" x14ac:dyDescent="0.25">
      <c r="A4003" s="3" t="s">
        <v>62</v>
      </c>
      <c r="B4003" s="3" t="str">
        <f>IFERROR(INDEX(Clients[Client_Name],MATCH(Table2[[#This Row],[Client_Code]],Clients[Client_Code],0)),"")</f>
        <v>FRIGORIFICO CFC</v>
      </c>
      <c r="C4003" s="3">
        <v>1037</v>
      </c>
      <c r="D4003" s="3" t="s">
        <v>149</v>
      </c>
      <c r="E4003" s="3">
        <v>2</v>
      </c>
      <c r="F4003" s="12">
        <v>5926469</v>
      </c>
    </row>
    <row r="4004" spans="1:6" x14ac:dyDescent="0.25">
      <c r="A4004" s="3" t="s">
        <v>62</v>
      </c>
      <c r="B4004" s="3" t="str">
        <f>IFERROR(INDEX(Clients[Client_Name],MATCH(Table2[[#This Row],[Client_Code]],Clients[Client_Code],0)),"")</f>
        <v>FRIGORIFICO CFC</v>
      </c>
      <c r="C4004" s="3">
        <v>1037</v>
      </c>
      <c r="D4004" s="3" t="s">
        <v>37</v>
      </c>
      <c r="E4004" s="3">
        <v>2</v>
      </c>
      <c r="F4004" s="12">
        <v>150881</v>
      </c>
    </row>
    <row r="4005" spans="1:6" x14ac:dyDescent="0.25">
      <c r="A4005" s="3" t="s">
        <v>62</v>
      </c>
      <c r="B4005" s="3" t="str">
        <f>IFERROR(INDEX(Clients[Client_Name],MATCH(Table2[[#This Row],[Client_Code]],Clients[Client_Code],0)),"")</f>
        <v>FRIGORIFICO CFC</v>
      </c>
      <c r="C4005" s="3">
        <v>1037</v>
      </c>
      <c r="D4005" s="3" t="s">
        <v>38</v>
      </c>
      <c r="E4005" s="3">
        <v>2</v>
      </c>
      <c r="F4005" s="12">
        <v>1349561</v>
      </c>
    </row>
    <row r="4006" spans="1:6" x14ac:dyDescent="0.25">
      <c r="A4006" s="3" t="s">
        <v>62</v>
      </c>
      <c r="B4006" s="3" t="str">
        <f>IFERROR(INDEX(Clients[Client_Name],MATCH(Table2[[#This Row],[Client_Code]],Clients[Client_Code],0)),"")</f>
        <v>FRIGORIFICO CFC</v>
      </c>
      <c r="C4006" s="3">
        <v>1037</v>
      </c>
      <c r="D4006" s="3" t="s">
        <v>38</v>
      </c>
      <c r="E4006" s="3">
        <v>2</v>
      </c>
      <c r="F4006" s="12">
        <v>1039666</v>
      </c>
    </row>
    <row r="4007" spans="1:6" x14ac:dyDescent="0.25">
      <c r="A4007" s="3" t="s">
        <v>62</v>
      </c>
      <c r="B4007" s="3" t="str">
        <f>IFERROR(INDEX(Clients[Client_Name],MATCH(Table2[[#This Row],[Client_Code]],Clients[Client_Code],0)),"")</f>
        <v>FRIGORIFICO CFC</v>
      </c>
      <c r="C4007" s="3">
        <v>1037</v>
      </c>
      <c r="D4007" s="3" t="s">
        <v>38</v>
      </c>
      <c r="E4007" s="3">
        <v>2</v>
      </c>
      <c r="F4007" s="12">
        <v>1632434</v>
      </c>
    </row>
    <row r="4008" spans="1:6" x14ac:dyDescent="0.25">
      <c r="A4008" s="3" t="s">
        <v>62</v>
      </c>
      <c r="B4008" s="3" t="str">
        <f>IFERROR(INDEX(Clients[Client_Name],MATCH(Table2[[#This Row],[Client_Code]],Clients[Client_Code],0)),"")</f>
        <v>FRIGORIFICO CFC</v>
      </c>
      <c r="C4008" s="3">
        <v>1037</v>
      </c>
      <c r="D4008" s="3" t="s">
        <v>38</v>
      </c>
      <c r="E4008" s="3">
        <v>2</v>
      </c>
      <c r="F4008" s="12">
        <v>45870</v>
      </c>
    </row>
    <row r="4009" spans="1:6" x14ac:dyDescent="0.25">
      <c r="A4009" s="3" t="s">
        <v>62</v>
      </c>
      <c r="B4009" s="3" t="str">
        <f>IFERROR(INDEX(Clients[Client_Name],MATCH(Table2[[#This Row],[Client_Code]],Clients[Client_Code],0)),"")</f>
        <v>FRIGORIFICO CFC</v>
      </c>
      <c r="C4009" s="3">
        <v>1037</v>
      </c>
      <c r="D4009" s="3" t="s">
        <v>38</v>
      </c>
      <c r="E4009" s="3">
        <v>2</v>
      </c>
      <c r="F4009" s="12">
        <v>400000</v>
      </c>
    </row>
    <row r="4010" spans="1:6" x14ac:dyDescent="0.25">
      <c r="A4010" s="3" t="s">
        <v>62</v>
      </c>
      <c r="B4010" s="3" t="str">
        <f>IFERROR(INDEX(Clients[Client_Name],MATCH(Table2[[#This Row],[Client_Code]],Clients[Client_Code],0)),"")</f>
        <v>FRIGORIFICO CFC</v>
      </c>
      <c r="C4010" s="3">
        <v>1037</v>
      </c>
      <c r="D4010" s="3" t="s">
        <v>38</v>
      </c>
      <c r="E4010" s="3">
        <v>2</v>
      </c>
      <c r="F4010" s="12">
        <v>75530</v>
      </c>
    </row>
    <row r="4011" spans="1:6" x14ac:dyDescent="0.25">
      <c r="A4011" s="3" t="s">
        <v>62</v>
      </c>
      <c r="B4011" s="3" t="str">
        <f>IFERROR(INDEX(Clients[Client_Name],MATCH(Table2[[#This Row],[Client_Code]],Clients[Client_Code],0)),"")</f>
        <v>FRIGORIFICO CFC</v>
      </c>
      <c r="C4011" s="3">
        <v>1037</v>
      </c>
      <c r="D4011" s="3" t="s">
        <v>37</v>
      </c>
      <c r="E4011" s="3">
        <v>2</v>
      </c>
      <c r="F4011" s="12">
        <v>10155</v>
      </c>
    </row>
    <row r="4012" spans="1:6" x14ac:dyDescent="0.25">
      <c r="A4012" s="3" t="s">
        <v>62</v>
      </c>
      <c r="B4012" s="3" t="str">
        <f>IFERROR(INDEX(Clients[Client_Name],MATCH(Table2[[#This Row],[Client_Code]],Clients[Client_Code],0)),"")</f>
        <v>FRIGORIFICO CFC</v>
      </c>
      <c r="C4012" s="3">
        <v>1037</v>
      </c>
      <c r="D4012" s="3" t="s">
        <v>37</v>
      </c>
      <c r="E4012" s="3">
        <v>2</v>
      </c>
      <c r="F4012" s="12">
        <v>7254</v>
      </c>
    </row>
    <row r="4013" spans="1:6" x14ac:dyDescent="0.25">
      <c r="A4013" s="3" t="s">
        <v>62</v>
      </c>
      <c r="B4013" s="3" t="str">
        <f>IFERROR(INDEX(Clients[Client_Name],MATCH(Table2[[#This Row],[Client_Code]],Clients[Client_Code],0)),"")</f>
        <v>FRIGORIFICO CFC</v>
      </c>
      <c r="C4013" s="3">
        <v>1037</v>
      </c>
      <c r="D4013" s="3" t="s">
        <v>38</v>
      </c>
      <c r="E4013" s="3">
        <v>2</v>
      </c>
      <c r="F4013" s="12">
        <v>1271729</v>
      </c>
    </row>
    <row r="4014" spans="1:6" x14ac:dyDescent="0.25">
      <c r="A4014" s="3" t="s">
        <v>62</v>
      </c>
      <c r="B4014" s="3" t="str">
        <f>IFERROR(INDEX(Clients[Client_Name],MATCH(Table2[[#This Row],[Client_Code]],Clients[Client_Code],0)),"")</f>
        <v>FRIGORIFICO CFC</v>
      </c>
      <c r="C4014" s="3">
        <v>1037</v>
      </c>
      <c r="D4014" s="3" t="s">
        <v>37</v>
      </c>
      <c r="E4014" s="3">
        <v>2</v>
      </c>
      <c r="F4014" s="12">
        <v>5775</v>
      </c>
    </row>
    <row r="4015" spans="1:6" x14ac:dyDescent="0.25">
      <c r="A4015" s="3" t="s">
        <v>62</v>
      </c>
      <c r="B4015" s="3" t="str">
        <f>IFERROR(INDEX(Clients[Client_Name],MATCH(Table2[[#This Row],[Client_Code]],Clients[Client_Code],0)),"")</f>
        <v>FRIGORIFICO CFC</v>
      </c>
      <c r="C4015" s="3">
        <v>1037</v>
      </c>
      <c r="D4015" s="3" t="s">
        <v>38</v>
      </c>
      <c r="E4015" s="3">
        <v>2</v>
      </c>
      <c r="F4015" s="12">
        <v>246645</v>
      </c>
    </row>
    <row r="4016" spans="1:6" x14ac:dyDescent="0.25">
      <c r="A4016" s="3" t="s">
        <v>62</v>
      </c>
      <c r="B4016" s="3" t="str">
        <f>IFERROR(INDEX(Clients[Client_Name],MATCH(Table2[[#This Row],[Client_Code]],Clients[Client_Code],0)),"")</f>
        <v>FRIGORIFICO CFC</v>
      </c>
      <c r="C4016" s="3">
        <v>1037</v>
      </c>
      <c r="D4016" s="3" t="s">
        <v>38</v>
      </c>
      <c r="E4016" s="3">
        <v>3</v>
      </c>
      <c r="F4016" s="12">
        <v>42314</v>
      </c>
    </row>
    <row r="4017" spans="1:6" x14ac:dyDescent="0.25">
      <c r="A4017" s="3" t="s">
        <v>62</v>
      </c>
      <c r="B4017" s="3" t="str">
        <f>IFERROR(INDEX(Clients[Client_Name],MATCH(Table2[[#This Row],[Client_Code]],Clients[Client_Code],0)),"")</f>
        <v>FRIGORIFICO CFC</v>
      </c>
      <c r="C4017" s="3">
        <v>1037</v>
      </c>
      <c r="D4017" s="3" t="s">
        <v>37</v>
      </c>
      <c r="E4017" s="3">
        <v>3</v>
      </c>
      <c r="F4017" s="12">
        <v>36300</v>
      </c>
    </row>
    <row r="4018" spans="1:6" x14ac:dyDescent="0.25">
      <c r="A4018" s="3" t="s">
        <v>62</v>
      </c>
      <c r="B4018" s="3" t="str">
        <f>IFERROR(INDEX(Clients[Client_Name],MATCH(Table2[[#This Row],[Client_Code]],Clients[Client_Code],0)),"")</f>
        <v>FRIGORIFICO CFC</v>
      </c>
      <c r="C4018" s="3">
        <v>1037</v>
      </c>
      <c r="D4018" s="3" t="s">
        <v>37</v>
      </c>
      <c r="E4018" s="3">
        <v>3</v>
      </c>
      <c r="F4018" s="12">
        <v>31800</v>
      </c>
    </row>
    <row r="4019" spans="1:6" x14ac:dyDescent="0.25">
      <c r="A4019" s="3" t="s">
        <v>62</v>
      </c>
      <c r="B4019" s="3" t="str">
        <f>IFERROR(INDEX(Clients[Client_Name],MATCH(Table2[[#This Row],[Client_Code]],Clients[Client_Code],0)),"")</f>
        <v>FRIGORIFICO CFC</v>
      </c>
      <c r="C4019" s="3">
        <v>1037</v>
      </c>
      <c r="D4019" s="3" t="s">
        <v>149</v>
      </c>
      <c r="E4019" s="3">
        <v>3</v>
      </c>
      <c r="F4019" s="12">
        <v>1438964</v>
      </c>
    </row>
    <row r="4020" spans="1:6" x14ac:dyDescent="0.25">
      <c r="A4020" s="3" t="s">
        <v>62</v>
      </c>
      <c r="B4020" s="3" t="str">
        <f>IFERROR(INDEX(Clients[Client_Name],MATCH(Table2[[#This Row],[Client_Code]],Clients[Client_Code],0)),"")</f>
        <v>FRIGORIFICO CFC</v>
      </c>
      <c r="C4020" s="3">
        <v>1037</v>
      </c>
      <c r="D4020" s="3" t="s">
        <v>37</v>
      </c>
      <c r="E4020" s="3">
        <v>3</v>
      </c>
      <c r="F4020" s="12">
        <v>266581</v>
      </c>
    </row>
    <row r="4021" spans="1:6" x14ac:dyDescent="0.25">
      <c r="A4021" s="3" t="s">
        <v>62</v>
      </c>
      <c r="B4021" s="3" t="str">
        <f>IFERROR(INDEX(Clients[Client_Name],MATCH(Table2[[#This Row],[Client_Code]],Clients[Client_Code],0)),"")</f>
        <v>TAK S.A.</v>
      </c>
      <c r="C4021" s="3">
        <v>1051</v>
      </c>
      <c r="D4021" s="3" t="s">
        <v>38</v>
      </c>
      <c r="E4021" s="3">
        <v>3</v>
      </c>
      <c r="F4021" s="12">
        <v>1113775</v>
      </c>
    </row>
    <row r="4022" spans="1:6" x14ac:dyDescent="0.25">
      <c r="A4022" s="3" t="s">
        <v>62</v>
      </c>
      <c r="B4022" s="3" t="str">
        <f>IFERROR(INDEX(Clients[Client_Name],MATCH(Table2[[#This Row],[Client_Code]],Clients[Client_Code],0)),"")</f>
        <v>FRIGORIFICO CFC</v>
      </c>
      <c r="C4022" s="3">
        <v>1037</v>
      </c>
      <c r="D4022" s="3" t="s">
        <v>149</v>
      </c>
      <c r="E4022" s="3">
        <v>3</v>
      </c>
      <c r="F4022" s="12">
        <v>5059774</v>
      </c>
    </row>
    <row r="4023" spans="1:6" x14ac:dyDescent="0.25">
      <c r="A4023" s="3" t="s">
        <v>62</v>
      </c>
      <c r="B4023" s="3" t="str">
        <f>IFERROR(INDEX(Clients[Client_Name],MATCH(Table2[[#This Row],[Client_Code]],Clients[Client_Code],0)),"")</f>
        <v>FRIGORIFICO CFC</v>
      </c>
      <c r="C4023" s="3">
        <v>1037</v>
      </c>
      <c r="D4023" s="3" t="s">
        <v>37</v>
      </c>
      <c r="E4023" s="3">
        <v>3</v>
      </c>
      <c r="F4023" s="12">
        <v>14508</v>
      </c>
    </row>
    <row r="4024" spans="1:6" x14ac:dyDescent="0.25">
      <c r="A4024" s="3" t="s">
        <v>62</v>
      </c>
      <c r="B4024" s="3" t="str">
        <f>IFERROR(INDEX(Clients[Client_Name],MATCH(Table2[[#This Row],[Client_Code]],Clients[Client_Code],0)),"")</f>
        <v>FRIGORIFICO CFC</v>
      </c>
      <c r="C4024" s="3">
        <v>1037</v>
      </c>
      <c r="D4024" s="3" t="s">
        <v>38</v>
      </c>
      <c r="E4024" s="3">
        <v>3</v>
      </c>
      <c r="F4024" s="12">
        <v>494534</v>
      </c>
    </row>
    <row r="4025" spans="1:6" x14ac:dyDescent="0.25">
      <c r="A4025" s="3" t="s">
        <v>62</v>
      </c>
      <c r="B4025" s="3" t="str">
        <f>IFERROR(INDEX(Clients[Client_Name],MATCH(Table2[[#This Row],[Client_Code]],Clients[Client_Code],0)),"")</f>
        <v>FRIGORIFICO CFC</v>
      </c>
      <c r="C4025" s="3">
        <v>1037</v>
      </c>
      <c r="D4025" s="3" t="s">
        <v>38</v>
      </c>
      <c r="E4025" s="3">
        <v>3</v>
      </c>
      <c r="F4025" s="12">
        <v>1073642</v>
      </c>
    </row>
    <row r="4026" spans="1:6" x14ac:dyDescent="0.25">
      <c r="A4026" s="3" t="s">
        <v>62</v>
      </c>
      <c r="B4026" s="3" t="str">
        <f>IFERROR(INDEX(Clients[Client_Name],MATCH(Table2[[#This Row],[Client_Code]],Clients[Client_Code],0)),"")</f>
        <v>FRIGORIFICO CFC</v>
      </c>
      <c r="C4026" s="3">
        <v>1037</v>
      </c>
      <c r="D4026" s="3" t="s">
        <v>38</v>
      </c>
      <c r="E4026" s="3">
        <v>3</v>
      </c>
      <c r="F4026" s="12">
        <v>4639620</v>
      </c>
    </row>
    <row r="4027" spans="1:6" x14ac:dyDescent="0.25">
      <c r="A4027" s="3" t="s">
        <v>62</v>
      </c>
      <c r="B4027" s="3" t="str">
        <f>IFERROR(INDEX(Clients[Client_Name],MATCH(Table2[[#This Row],[Client_Code]],Clients[Client_Code],0)),"")</f>
        <v>FRIGORIFICO CFC</v>
      </c>
      <c r="C4027" s="3">
        <v>1037</v>
      </c>
      <c r="D4027" s="3" t="s">
        <v>38</v>
      </c>
      <c r="E4027" s="3">
        <v>3</v>
      </c>
      <c r="F4027" s="12">
        <v>109065</v>
      </c>
    </row>
    <row r="4028" spans="1:6" x14ac:dyDescent="0.25">
      <c r="A4028" s="3" t="s">
        <v>62</v>
      </c>
      <c r="B4028" s="3" t="str">
        <f>IFERROR(INDEX(Clients[Client_Name],MATCH(Table2[[#This Row],[Client_Code]],Clients[Client_Code],0)),"")</f>
        <v>FRIGORIFICO CFC</v>
      </c>
      <c r="C4028" s="3">
        <v>1037</v>
      </c>
      <c r="D4028" s="3" t="s">
        <v>38</v>
      </c>
      <c r="E4028" s="3">
        <v>3</v>
      </c>
      <c r="F4028" s="12">
        <v>1000000</v>
      </c>
    </row>
    <row r="4029" spans="1:6" x14ac:dyDescent="0.25">
      <c r="A4029" s="3" t="s">
        <v>62</v>
      </c>
      <c r="B4029" s="3" t="str">
        <f>IFERROR(INDEX(Clients[Client_Name],MATCH(Table2[[#This Row],[Client_Code]],Clients[Client_Code],0)),"")</f>
        <v>FRIGORIFICO CFC</v>
      </c>
      <c r="C4029" s="3">
        <v>1037</v>
      </c>
      <c r="D4029" s="3" t="s">
        <v>38</v>
      </c>
      <c r="E4029" s="3">
        <v>3</v>
      </c>
      <c r="F4029" s="12">
        <v>281965</v>
      </c>
    </row>
    <row r="4030" spans="1:6" x14ac:dyDescent="0.25">
      <c r="A4030" s="3" t="s">
        <v>62</v>
      </c>
      <c r="B4030" s="3" t="str">
        <f>IFERROR(INDEX(Clients[Client_Name],MATCH(Table2[[#This Row],[Client_Code]],Clients[Client_Code],0)),"")</f>
        <v>FRIGORIFICO CFC</v>
      </c>
      <c r="C4030" s="3">
        <v>1037</v>
      </c>
      <c r="D4030" s="3" t="s">
        <v>38</v>
      </c>
      <c r="E4030" s="3">
        <v>3</v>
      </c>
      <c r="F4030" s="12">
        <v>3433569</v>
      </c>
    </row>
    <row r="4031" spans="1:6" x14ac:dyDescent="0.25">
      <c r="A4031" s="3" t="s">
        <v>62</v>
      </c>
      <c r="B4031" s="3" t="str">
        <f>IFERROR(INDEX(Clients[Client_Name],MATCH(Table2[[#This Row],[Client_Code]],Clients[Client_Code],0)),"")</f>
        <v>FRIGORIFICO CFC</v>
      </c>
      <c r="C4031" s="3">
        <v>1037</v>
      </c>
      <c r="D4031" s="3" t="s">
        <v>38</v>
      </c>
      <c r="E4031" s="3">
        <v>3</v>
      </c>
      <c r="F4031" s="12">
        <v>752876</v>
      </c>
    </row>
    <row r="4032" spans="1:6" x14ac:dyDescent="0.25">
      <c r="A4032" s="3" t="s">
        <v>62</v>
      </c>
      <c r="B4032" s="3" t="str">
        <f>IFERROR(INDEX(Clients[Client_Name],MATCH(Table2[[#This Row],[Client_Code]],Clients[Client_Code],0)),"")</f>
        <v>FRIGORIFICO CFC</v>
      </c>
      <c r="C4032" s="3">
        <v>1037</v>
      </c>
      <c r="D4032" s="3" t="s">
        <v>149</v>
      </c>
      <c r="E4032" s="3">
        <v>5</v>
      </c>
      <c r="F4032" s="12">
        <v>963851</v>
      </c>
    </row>
    <row r="4033" spans="1:6" x14ac:dyDescent="0.25">
      <c r="A4033" s="3" t="s">
        <v>62</v>
      </c>
      <c r="B4033" s="3" t="str">
        <f>IFERROR(INDEX(Clients[Client_Name],MATCH(Table2[[#This Row],[Client_Code]],Clients[Client_Code],0)),"")</f>
        <v>FRIGORIFICO CFC</v>
      </c>
      <c r="C4033" s="3">
        <v>1037</v>
      </c>
      <c r="D4033" s="3" t="s">
        <v>149</v>
      </c>
      <c r="E4033" s="3">
        <v>5</v>
      </c>
      <c r="F4033" s="12">
        <v>1393940</v>
      </c>
    </row>
    <row r="4034" spans="1:6" x14ac:dyDescent="0.25">
      <c r="A4034" s="3" t="s">
        <v>62</v>
      </c>
      <c r="B4034" s="3" t="str">
        <f>IFERROR(INDEX(Clients[Client_Name],MATCH(Table2[[#This Row],[Client_Code]],Clients[Client_Code],0)),"")</f>
        <v>FRIGORIFICO CFC</v>
      </c>
      <c r="C4034" s="3">
        <v>1037</v>
      </c>
      <c r="D4034" s="3" t="s">
        <v>37</v>
      </c>
      <c r="E4034" s="3">
        <v>5</v>
      </c>
      <c r="F4034" s="12">
        <v>774355</v>
      </c>
    </row>
    <row r="4035" spans="1:6" x14ac:dyDescent="0.25">
      <c r="A4035" s="3" t="s">
        <v>62</v>
      </c>
      <c r="B4035" s="3" t="str">
        <f>IFERROR(INDEX(Clients[Client_Name],MATCH(Table2[[#This Row],[Client_Code]],Clients[Client_Code],0)),"")</f>
        <v>FRIGORIFICO CFC</v>
      </c>
      <c r="C4035" s="3">
        <v>1037</v>
      </c>
      <c r="D4035" s="3" t="s">
        <v>38</v>
      </c>
      <c r="E4035" s="3">
        <v>5</v>
      </c>
      <c r="F4035" s="12">
        <v>261971</v>
      </c>
    </row>
    <row r="4036" spans="1:6" x14ac:dyDescent="0.25">
      <c r="A4036" s="3" t="s">
        <v>62</v>
      </c>
      <c r="B4036" s="3" t="str">
        <f>IFERROR(INDEX(Clients[Client_Name],MATCH(Table2[[#This Row],[Client_Code]],Clients[Client_Code],0)),"")</f>
        <v>FRIGORIFICO CFC</v>
      </c>
      <c r="C4036" s="3">
        <v>1037</v>
      </c>
      <c r="D4036" s="3" t="s">
        <v>37</v>
      </c>
      <c r="E4036" s="3">
        <v>5</v>
      </c>
      <c r="F4036" s="12">
        <v>16060</v>
      </c>
    </row>
    <row r="4037" spans="1:6" x14ac:dyDescent="0.25">
      <c r="A4037" s="3" t="s">
        <v>62</v>
      </c>
      <c r="B4037" s="3" t="str">
        <f>IFERROR(INDEX(Clients[Client_Name],MATCH(Table2[[#This Row],[Client_Code]],Clients[Client_Code],0)),"")</f>
        <v>FRIGORIFICO CFC</v>
      </c>
      <c r="C4037" s="3">
        <v>1037</v>
      </c>
      <c r="D4037" s="3" t="s">
        <v>37</v>
      </c>
      <c r="E4037" s="3">
        <v>5</v>
      </c>
      <c r="F4037" s="12">
        <v>197306</v>
      </c>
    </row>
    <row r="4038" spans="1:6" x14ac:dyDescent="0.25">
      <c r="A4038" s="3" t="s">
        <v>62</v>
      </c>
      <c r="B4038" s="3" t="str">
        <f>IFERROR(INDEX(Clients[Client_Name],MATCH(Table2[[#This Row],[Client_Code]],Clients[Client_Code],0)),"")</f>
        <v>FRIGORIFICO CFC</v>
      </c>
      <c r="C4038" s="3">
        <v>1037</v>
      </c>
      <c r="D4038" s="3" t="s">
        <v>38</v>
      </c>
      <c r="E4038" s="3">
        <v>5</v>
      </c>
      <c r="F4038" s="12">
        <v>353350</v>
      </c>
    </row>
    <row r="4039" spans="1:6" x14ac:dyDescent="0.25">
      <c r="A4039" s="3" t="s">
        <v>62</v>
      </c>
      <c r="B4039" s="3" t="str">
        <f>IFERROR(INDEX(Clients[Client_Name],MATCH(Table2[[#This Row],[Client_Code]],Clients[Client_Code],0)),"")</f>
        <v>FRIGORIFICO CFC</v>
      </c>
      <c r="C4039" s="3">
        <v>1037</v>
      </c>
      <c r="D4039" s="3" t="s">
        <v>37</v>
      </c>
      <c r="E4039" s="3">
        <v>5</v>
      </c>
      <c r="F4039" s="12">
        <v>1503300</v>
      </c>
    </row>
    <row r="4040" spans="1:6" x14ac:dyDescent="0.25">
      <c r="A4040" s="3" t="s">
        <v>62</v>
      </c>
      <c r="B4040" s="3" t="str">
        <f>IFERROR(INDEX(Clients[Client_Name],MATCH(Table2[[#This Row],[Client_Code]],Clients[Client_Code],0)),"")</f>
        <v>FRIGORIFICO CFC</v>
      </c>
      <c r="C4040" s="3">
        <v>1037</v>
      </c>
      <c r="D4040" s="3" t="s">
        <v>38</v>
      </c>
      <c r="E4040" s="3">
        <v>5</v>
      </c>
      <c r="F4040" s="12">
        <v>42314</v>
      </c>
    </row>
    <row r="4041" spans="1:6" x14ac:dyDescent="0.25">
      <c r="A4041" s="3" t="s">
        <v>62</v>
      </c>
      <c r="B4041" s="3" t="str">
        <f>IFERROR(INDEX(Clients[Client_Name],MATCH(Table2[[#This Row],[Client_Code]],Clients[Client_Code],0)),"")</f>
        <v>FRIGORIFICO CFC</v>
      </c>
      <c r="C4041" s="3">
        <v>1037</v>
      </c>
      <c r="D4041" s="3" t="s">
        <v>38</v>
      </c>
      <c r="E4041" s="3">
        <v>5</v>
      </c>
      <c r="F4041" s="12">
        <v>348773</v>
      </c>
    </row>
    <row r="4042" spans="1:6" x14ac:dyDescent="0.25">
      <c r="A4042" s="3" t="s">
        <v>62</v>
      </c>
      <c r="B4042" s="3" t="str">
        <f>IFERROR(INDEX(Clients[Client_Name],MATCH(Table2[[#This Row],[Client_Code]],Clients[Client_Code],0)),"")</f>
        <v>FRIGORIFICO CFC</v>
      </c>
      <c r="C4042" s="3">
        <v>1037</v>
      </c>
      <c r="D4042" s="3" t="s">
        <v>38</v>
      </c>
      <c r="E4042" s="3">
        <v>5</v>
      </c>
      <c r="F4042" s="12">
        <v>1916848</v>
      </c>
    </row>
    <row r="4043" spans="1:6" x14ac:dyDescent="0.25">
      <c r="A4043" s="3" t="s">
        <v>62</v>
      </c>
      <c r="B4043" s="3" t="str">
        <f>IFERROR(INDEX(Clients[Client_Name],MATCH(Table2[[#This Row],[Client_Code]],Clients[Client_Code],0)),"")</f>
        <v>FRIGORIFICO CFC</v>
      </c>
      <c r="C4043" s="3">
        <v>1037</v>
      </c>
      <c r="D4043" s="3" t="s">
        <v>38</v>
      </c>
      <c r="E4043" s="3">
        <v>5</v>
      </c>
      <c r="F4043" s="12">
        <v>130905</v>
      </c>
    </row>
    <row r="4044" spans="1:6" x14ac:dyDescent="0.25">
      <c r="A4044" s="3" t="s">
        <v>62</v>
      </c>
      <c r="B4044" s="3" t="str">
        <f>IFERROR(INDEX(Clients[Client_Name],MATCH(Table2[[#This Row],[Client_Code]],Clients[Client_Code],0)),"")</f>
        <v>FRIGORIFICO CFC</v>
      </c>
      <c r="C4044" s="3">
        <v>1037</v>
      </c>
      <c r="D4044" s="3" t="s">
        <v>38</v>
      </c>
      <c r="E4044" s="3">
        <v>5</v>
      </c>
      <c r="F4044" s="12">
        <v>3162364</v>
      </c>
    </row>
    <row r="4045" spans="1:6" x14ac:dyDescent="0.25">
      <c r="A4045" s="3" t="s">
        <v>62</v>
      </c>
      <c r="B4045" s="3" t="str">
        <f>IFERROR(INDEX(Clients[Client_Name],MATCH(Table2[[#This Row],[Client_Code]],Clients[Client_Code],0)),"")</f>
        <v>FRIGORIFICO CFC</v>
      </c>
      <c r="C4045" s="3">
        <v>1037</v>
      </c>
      <c r="D4045" s="3" t="s">
        <v>38</v>
      </c>
      <c r="E4045" s="3">
        <v>5</v>
      </c>
      <c r="F4045" s="12">
        <v>840000</v>
      </c>
    </row>
    <row r="4046" spans="1:6" x14ac:dyDescent="0.25">
      <c r="A4046" s="3" t="s">
        <v>62</v>
      </c>
      <c r="B4046" s="3" t="str">
        <f>IFERROR(INDEX(Clients[Client_Name],MATCH(Table2[[#This Row],[Client_Code]],Clients[Client_Code],0)),"")</f>
        <v>TAK S.A.</v>
      </c>
      <c r="C4046" s="3">
        <v>1051</v>
      </c>
      <c r="D4046" s="3" t="s">
        <v>38</v>
      </c>
      <c r="E4046" s="3">
        <v>3</v>
      </c>
      <c r="F4046" s="12">
        <v>262857</v>
      </c>
    </row>
    <row r="4047" spans="1:6" x14ac:dyDescent="0.25">
      <c r="A4047" s="3" t="s">
        <v>62</v>
      </c>
      <c r="B4047" s="3" t="str">
        <f>IFERROR(INDEX(Clients[Client_Name],MATCH(Table2[[#This Row],[Client_Code]],Clients[Client_Code],0)),"")</f>
        <v>FRIGORIFICO CFC</v>
      </c>
      <c r="C4047" s="3">
        <v>1037</v>
      </c>
      <c r="D4047" s="3" t="s">
        <v>38</v>
      </c>
      <c r="E4047" s="3">
        <v>5</v>
      </c>
      <c r="F4047" s="12">
        <v>82321</v>
      </c>
    </row>
    <row r="4048" spans="1:6" x14ac:dyDescent="0.25">
      <c r="A4048" s="3" t="s">
        <v>62</v>
      </c>
      <c r="B4048" s="3" t="str">
        <f>IFERROR(INDEX(Clients[Client_Name],MATCH(Table2[[#This Row],[Client_Code]],Clients[Client_Code],0)),"")</f>
        <v>FRIGORIFICO CFC</v>
      </c>
      <c r="C4048" s="3">
        <v>1037</v>
      </c>
      <c r="D4048" s="3" t="s">
        <v>38</v>
      </c>
      <c r="E4048" s="3">
        <v>5</v>
      </c>
      <c r="F4048" s="12">
        <v>150000</v>
      </c>
    </row>
    <row r="4049" spans="1:6" x14ac:dyDescent="0.25">
      <c r="A4049" s="3" t="s">
        <v>62</v>
      </c>
      <c r="B4049" s="3" t="str">
        <f>IFERROR(INDEX(Clients[Client_Name],MATCH(Table2[[#This Row],[Client_Code]],Clients[Client_Code],0)),"")</f>
        <v>FRIGORIFICO CFC</v>
      </c>
      <c r="C4049" s="3">
        <v>1037</v>
      </c>
      <c r="D4049" s="3" t="s">
        <v>149</v>
      </c>
      <c r="E4049" s="3">
        <v>6</v>
      </c>
      <c r="F4049" s="12">
        <v>2571059</v>
      </c>
    </row>
    <row r="4050" spans="1:6" x14ac:dyDescent="0.25">
      <c r="A4050" s="3" t="s">
        <v>62</v>
      </c>
      <c r="B4050" s="3" t="str">
        <f>IFERROR(INDEX(Clients[Client_Name],MATCH(Table2[[#This Row],[Client_Code]],Clients[Client_Code],0)),"")</f>
        <v>FRIGORIFICO CFC</v>
      </c>
      <c r="C4050" s="3">
        <v>1037</v>
      </c>
      <c r="D4050" s="3" t="s">
        <v>149</v>
      </c>
      <c r="E4050" s="3">
        <v>6</v>
      </c>
      <c r="F4050" s="12"/>
    </row>
    <row r="4051" spans="1:6" x14ac:dyDescent="0.25">
      <c r="A4051" s="3" t="s">
        <v>62</v>
      </c>
      <c r="B4051" s="3" t="str">
        <f>IFERROR(INDEX(Clients[Client_Name],MATCH(Table2[[#This Row],[Client_Code]],Clients[Client_Code],0)),"")</f>
        <v>TAK S.A.</v>
      </c>
      <c r="C4051" s="3">
        <v>1051</v>
      </c>
      <c r="D4051" s="3" t="s">
        <v>37</v>
      </c>
      <c r="E4051" s="3">
        <v>3</v>
      </c>
      <c r="F4051" s="12">
        <v>3999</v>
      </c>
    </row>
    <row r="4052" spans="1:6" x14ac:dyDescent="0.25">
      <c r="A4052" s="3" t="s">
        <v>62</v>
      </c>
      <c r="B4052" s="3" t="str">
        <f>IFERROR(INDEX(Clients[Client_Name],MATCH(Table2[[#This Row],[Client_Code]],Clients[Client_Code],0)),"")</f>
        <v>FRIGORIFICO CFC</v>
      </c>
      <c r="C4052" s="3">
        <v>1037</v>
      </c>
      <c r="D4052" s="3" t="s">
        <v>37</v>
      </c>
      <c r="E4052" s="3">
        <v>6</v>
      </c>
      <c r="F4052" s="12">
        <v>2207790</v>
      </c>
    </row>
    <row r="4053" spans="1:6" x14ac:dyDescent="0.25">
      <c r="A4053" s="3" t="s">
        <v>62</v>
      </c>
      <c r="B4053" s="3" t="str">
        <f>IFERROR(INDEX(Clients[Client_Name],MATCH(Table2[[#This Row],[Client_Code]],Clients[Client_Code],0)),"")</f>
        <v>FRIGORIFICO CFC</v>
      </c>
      <c r="C4053" s="3">
        <v>1037</v>
      </c>
      <c r="D4053" s="3" t="s">
        <v>38</v>
      </c>
      <c r="E4053" s="3">
        <v>6</v>
      </c>
      <c r="F4053" s="12">
        <v>1563797</v>
      </c>
    </row>
    <row r="4054" spans="1:6" x14ac:dyDescent="0.25">
      <c r="A4054" s="3" t="s">
        <v>62</v>
      </c>
      <c r="B4054" s="3" t="str">
        <f>IFERROR(INDEX(Clients[Client_Name],MATCH(Table2[[#This Row],[Client_Code]],Clients[Client_Code],0)),"")</f>
        <v>FRIGORIFICO CFC</v>
      </c>
      <c r="C4054" s="3">
        <v>1037</v>
      </c>
      <c r="D4054" s="3" t="s">
        <v>37</v>
      </c>
      <c r="E4054" s="3">
        <v>6</v>
      </c>
      <c r="F4054" s="12"/>
    </row>
    <row r="4055" spans="1:6" x14ac:dyDescent="0.25">
      <c r="A4055" s="3" t="s">
        <v>62</v>
      </c>
      <c r="B4055" s="3" t="str">
        <f>IFERROR(INDEX(Clients[Client_Name],MATCH(Table2[[#This Row],[Client_Code]],Clients[Client_Code],0)),"")</f>
        <v>FRIGORIFICO CFC</v>
      </c>
      <c r="C4055" s="3">
        <v>1037</v>
      </c>
      <c r="D4055" s="3" t="s">
        <v>37</v>
      </c>
      <c r="E4055" s="3">
        <v>6</v>
      </c>
      <c r="F4055" s="12"/>
    </row>
    <row r="4056" spans="1:6" x14ac:dyDescent="0.25">
      <c r="A4056" s="3" t="s">
        <v>62</v>
      </c>
      <c r="B4056" s="3" t="str">
        <f>IFERROR(INDEX(Clients[Client_Name],MATCH(Table2[[#This Row],[Client_Code]],Clients[Client_Code],0)),"")</f>
        <v>FRIGORIFICO CFC</v>
      </c>
      <c r="C4056" s="3">
        <v>1037</v>
      </c>
      <c r="D4056" s="3" t="s">
        <v>38</v>
      </c>
      <c r="E4056" s="3">
        <v>6</v>
      </c>
      <c r="F4056" s="12">
        <v>2162864</v>
      </c>
    </row>
    <row r="4057" spans="1:6" x14ac:dyDescent="0.25">
      <c r="A4057" s="3" t="s">
        <v>62</v>
      </c>
      <c r="B4057" s="3" t="str">
        <f>IFERROR(INDEX(Clients[Client_Name],MATCH(Table2[[#This Row],[Client_Code]],Clients[Client_Code],0)),"")</f>
        <v>FRIGORIFICO CFC</v>
      </c>
      <c r="C4057" s="3">
        <v>1037</v>
      </c>
      <c r="D4057" s="3" t="s">
        <v>37</v>
      </c>
      <c r="E4057" s="3">
        <v>6</v>
      </c>
      <c r="F4057" s="12"/>
    </row>
    <row r="4058" spans="1:6" x14ac:dyDescent="0.25">
      <c r="A4058" s="3" t="s">
        <v>62</v>
      </c>
      <c r="B4058" s="3" t="str">
        <f>IFERROR(INDEX(Clients[Client_Name],MATCH(Table2[[#This Row],[Client_Code]],Clients[Client_Code],0)),"")</f>
        <v>FRIGORIFICO CFC</v>
      </c>
      <c r="C4058" s="3">
        <v>1037</v>
      </c>
      <c r="D4058" s="3" t="s">
        <v>38</v>
      </c>
      <c r="E4058" s="3">
        <v>6</v>
      </c>
      <c r="F4058" s="12">
        <v>2916030</v>
      </c>
    </row>
    <row r="4059" spans="1:6" x14ac:dyDescent="0.25">
      <c r="A4059" s="3" t="s">
        <v>62</v>
      </c>
      <c r="B4059" s="3" t="str">
        <f>IFERROR(INDEX(Clients[Client_Name],MATCH(Table2[[#This Row],[Client_Code]],Clients[Client_Code],0)),"")</f>
        <v>FRIGORIFICO CFC</v>
      </c>
      <c r="C4059" s="3">
        <v>1037</v>
      </c>
      <c r="D4059" s="3" t="s">
        <v>38</v>
      </c>
      <c r="E4059" s="3">
        <v>6</v>
      </c>
      <c r="F4059" s="12"/>
    </row>
    <row r="4060" spans="1:6" x14ac:dyDescent="0.25">
      <c r="A4060" s="3" t="s">
        <v>62</v>
      </c>
      <c r="B4060" s="3" t="str">
        <f>IFERROR(INDEX(Clients[Client_Name],MATCH(Table2[[#This Row],[Client_Code]],Clients[Client_Code],0)),"")</f>
        <v>FRIGORIFICO CFC</v>
      </c>
      <c r="C4060" s="3">
        <v>1037</v>
      </c>
      <c r="D4060" s="3" t="s">
        <v>38</v>
      </c>
      <c r="E4060" s="3">
        <v>6</v>
      </c>
      <c r="F4060" s="12"/>
    </row>
    <row r="4061" spans="1:6" x14ac:dyDescent="0.25">
      <c r="A4061" s="3" t="s">
        <v>62</v>
      </c>
      <c r="B4061" s="3" t="str">
        <f>IFERROR(INDEX(Clients[Client_Name],MATCH(Table2[[#This Row],[Client_Code]],Clients[Client_Code],0)),"")</f>
        <v>FRIGORIFICO CFC</v>
      </c>
      <c r="C4061" s="3">
        <v>1037</v>
      </c>
      <c r="D4061" s="3" t="s">
        <v>38</v>
      </c>
      <c r="E4061" s="3">
        <v>6</v>
      </c>
      <c r="F4061" s="12"/>
    </row>
    <row r="4062" spans="1:6" x14ac:dyDescent="0.25">
      <c r="A4062" s="3" t="s">
        <v>62</v>
      </c>
      <c r="B4062" s="3" t="str">
        <f>IFERROR(INDEX(Clients[Client_Name],MATCH(Table2[[#This Row],[Client_Code]],Clients[Client_Code],0)),"")</f>
        <v>FRIGORIFICO CFC</v>
      </c>
      <c r="C4062" s="3">
        <v>1037</v>
      </c>
      <c r="D4062" s="3" t="s">
        <v>38</v>
      </c>
      <c r="E4062" s="3">
        <v>6</v>
      </c>
      <c r="F4062" s="12"/>
    </row>
    <row r="4063" spans="1:6" x14ac:dyDescent="0.25">
      <c r="A4063" s="3" t="s">
        <v>62</v>
      </c>
      <c r="B4063" s="3" t="str">
        <f>IFERROR(INDEX(Clients[Client_Name],MATCH(Table2[[#This Row],[Client_Code]],Clients[Client_Code],0)),"")</f>
        <v>FRIGORIFICO CFC</v>
      </c>
      <c r="C4063" s="3">
        <v>1037</v>
      </c>
      <c r="D4063" s="3" t="s">
        <v>38</v>
      </c>
      <c r="E4063" s="3">
        <v>6</v>
      </c>
      <c r="F4063" s="12"/>
    </row>
    <row r="4064" spans="1:6" x14ac:dyDescent="0.25">
      <c r="A4064" s="3" t="s">
        <v>62</v>
      </c>
      <c r="B4064" s="3" t="str">
        <f>IFERROR(INDEX(Clients[Client_Name],MATCH(Table2[[#This Row],[Client_Code]],Clients[Client_Code],0)),"")</f>
        <v>FRIGORIFICO CFC</v>
      </c>
      <c r="C4064" s="3">
        <v>1037</v>
      </c>
      <c r="D4064" s="3" t="s">
        <v>38</v>
      </c>
      <c r="E4064" s="3">
        <v>6</v>
      </c>
      <c r="F4064" s="12"/>
    </row>
    <row r="4065" spans="1:6" x14ac:dyDescent="0.25">
      <c r="A4065" s="3" t="s">
        <v>62</v>
      </c>
      <c r="B4065" s="3" t="str">
        <f>IFERROR(INDEX(Clients[Client_Name],MATCH(Table2[[#This Row],[Client_Code]],Clients[Client_Code],0)),"")</f>
        <v>FRIGORIFICO CFC</v>
      </c>
      <c r="C4065" s="3">
        <v>1037</v>
      </c>
      <c r="D4065" s="3" t="s">
        <v>38</v>
      </c>
      <c r="E4065" s="3">
        <v>6</v>
      </c>
      <c r="F4065" s="12"/>
    </row>
    <row r="4066" spans="1:6" x14ac:dyDescent="0.25">
      <c r="A4066" s="3" t="s">
        <v>62</v>
      </c>
      <c r="B4066" s="3" t="str">
        <f>IFERROR(INDEX(Clients[Client_Name],MATCH(Table2[[#This Row],[Client_Code]],Clients[Client_Code],0)),"")</f>
        <v>FRIGORIFICO CFC</v>
      </c>
      <c r="C4066" s="3">
        <v>1037</v>
      </c>
      <c r="D4066" s="3" t="s">
        <v>149</v>
      </c>
      <c r="E4066" s="3">
        <v>7</v>
      </c>
      <c r="F4066" s="12">
        <v>2505893</v>
      </c>
    </row>
    <row r="4067" spans="1:6" x14ac:dyDescent="0.25">
      <c r="A4067" s="3" t="s">
        <v>62</v>
      </c>
      <c r="B4067" s="3" t="str">
        <f>IFERROR(INDEX(Clients[Client_Name],MATCH(Table2[[#This Row],[Client_Code]],Clients[Client_Code],0)),"")</f>
        <v>TAK S.A.</v>
      </c>
      <c r="C4067" s="3">
        <v>1051</v>
      </c>
      <c r="D4067" s="3" t="s">
        <v>37</v>
      </c>
      <c r="E4067" s="3">
        <v>3</v>
      </c>
      <c r="F4067" s="12">
        <v>2950</v>
      </c>
    </row>
    <row r="4068" spans="1:6" x14ac:dyDescent="0.25">
      <c r="A4068" s="3" t="s">
        <v>62</v>
      </c>
      <c r="B4068" s="3" t="str">
        <f>IFERROR(INDEX(Clients[Client_Name],MATCH(Table2[[#This Row],[Client_Code]],Clients[Client_Code],0)),"")</f>
        <v>FRIGORIFICO CFC</v>
      </c>
      <c r="C4068" s="3">
        <v>1037</v>
      </c>
      <c r="D4068" s="3" t="s">
        <v>149</v>
      </c>
      <c r="E4068" s="3">
        <v>7</v>
      </c>
      <c r="F4068" s="12"/>
    </row>
    <row r="4069" spans="1:6" x14ac:dyDescent="0.25">
      <c r="A4069" s="3" t="s">
        <v>62</v>
      </c>
      <c r="B4069" s="3" t="str">
        <f>IFERROR(INDEX(Clients[Client_Name],MATCH(Table2[[#This Row],[Client_Code]],Clients[Client_Code],0)),"")</f>
        <v>FRIGORIFICO CFC</v>
      </c>
      <c r="C4069" s="3">
        <v>1037</v>
      </c>
      <c r="D4069" s="3" t="s">
        <v>37</v>
      </c>
      <c r="E4069" s="3">
        <v>7</v>
      </c>
      <c r="F4069" s="12">
        <v>2056799</v>
      </c>
    </row>
    <row r="4070" spans="1:6" x14ac:dyDescent="0.25">
      <c r="A4070" s="3" t="s">
        <v>62</v>
      </c>
      <c r="B4070" s="3" t="str">
        <f>IFERROR(INDEX(Clients[Client_Name],MATCH(Table2[[#This Row],[Client_Code]],Clients[Client_Code],0)),"")</f>
        <v>FRIGORIFICO CFC</v>
      </c>
      <c r="C4070" s="3">
        <v>1037</v>
      </c>
      <c r="D4070" s="3" t="s">
        <v>38</v>
      </c>
      <c r="E4070" s="3">
        <v>7</v>
      </c>
      <c r="F4070" s="12"/>
    </row>
    <row r="4071" spans="1:6" x14ac:dyDescent="0.25">
      <c r="A4071" s="3" t="s">
        <v>62</v>
      </c>
      <c r="B4071" s="3" t="str">
        <f>IFERROR(INDEX(Clients[Client_Name],MATCH(Table2[[#This Row],[Client_Code]],Clients[Client_Code],0)),"")</f>
        <v>FRIGORIFICO CFC</v>
      </c>
      <c r="C4071" s="3">
        <v>1037</v>
      </c>
      <c r="D4071" s="3" t="s">
        <v>37</v>
      </c>
      <c r="E4071" s="3">
        <v>7</v>
      </c>
      <c r="F4071" s="12"/>
    </row>
    <row r="4072" spans="1:6" x14ac:dyDescent="0.25">
      <c r="A4072" s="3" t="s">
        <v>62</v>
      </c>
      <c r="B4072" s="3" t="str">
        <f>IFERROR(INDEX(Clients[Client_Name],MATCH(Table2[[#This Row],[Client_Code]],Clients[Client_Code],0)),"")</f>
        <v>FRIGORIFICO CFC</v>
      </c>
      <c r="C4072" s="3">
        <v>1037</v>
      </c>
      <c r="D4072" s="3" t="s">
        <v>37</v>
      </c>
      <c r="E4072" s="3">
        <v>7</v>
      </c>
      <c r="F4072" s="12"/>
    </row>
    <row r="4073" spans="1:6" x14ac:dyDescent="0.25">
      <c r="A4073" s="3" t="s">
        <v>62</v>
      </c>
      <c r="B4073" s="3" t="str">
        <f>IFERROR(INDEX(Clients[Client_Name],MATCH(Table2[[#This Row],[Client_Code]],Clients[Client_Code],0)),"")</f>
        <v>FRIGORIFICO CFC</v>
      </c>
      <c r="C4073" s="3">
        <v>1037</v>
      </c>
      <c r="D4073" s="3" t="s">
        <v>38</v>
      </c>
      <c r="E4073" s="3">
        <v>7</v>
      </c>
      <c r="F4073" s="12">
        <v>7094094</v>
      </c>
    </row>
    <row r="4074" spans="1:6" x14ac:dyDescent="0.25">
      <c r="A4074" s="3" t="s">
        <v>62</v>
      </c>
      <c r="B4074" s="3" t="str">
        <f>IFERROR(INDEX(Clients[Client_Name],MATCH(Table2[[#This Row],[Client_Code]],Clients[Client_Code],0)),"")</f>
        <v>FRIGORIFICO CFC</v>
      </c>
      <c r="C4074" s="3">
        <v>1037</v>
      </c>
      <c r="D4074" s="3" t="s">
        <v>37</v>
      </c>
      <c r="E4074" s="3">
        <v>7</v>
      </c>
      <c r="F4074" s="12"/>
    </row>
    <row r="4075" spans="1:6" x14ac:dyDescent="0.25">
      <c r="A4075" s="3" t="s">
        <v>62</v>
      </c>
      <c r="B4075" s="3" t="str">
        <f>IFERROR(INDEX(Clients[Client_Name],MATCH(Table2[[#This Row],[Client_Code]],Clients[Client_Code],0)),"")</f>
        <v>FRIGORIFICO CFC</v>
      </c>
      <c r="C4075" s="3">
        <v>1037</v>
      </c>
      <c r="D4075" s="3" t="s">
        <v>38</v>
      </c>
      <c r="E4075" s="3">
        <v>7</v>
      </c>
      <c r="F4075" s="12"/>
    </row>
    <row r="4076" spans="1:6" x14ac:dyDescent="0.25">
      <c r="A4076" s="3" t="s">
        <v>62</v>
      </c>
      <c r="B4076" s="3" t="str">
        <f>IFERROR(INDEX(Clients[Client_Name],MATCH(Table2[[#This Row],[Client_Code]],Clients[Client_Code],0)),"")</f>
        <v>FRIGORIFICO CFC</v>
      </c>
      <c r="C4076" s="3">
        <v>1037</v>
      </c>
      <c r="D4076" s="3" t="s">
        <v>38</v>
      </c>
      <c r="E4076" s="3">
        <v>7</v>
      </c>
      <c r="F4076" s="12"/>
    </row>
    <row r="4077" spans="1:6" x14ac:dyDescent="0.25">
      <c r="A4077" s="3" t="s">
        <v>62</v>
      </c>
      <c r="B4077" s="3" t="str">
        <f>IFERROR(INDEX(Clients[Client_Name],MATCH(Table2[[#This Row],[Client_Code]],Clients[Client_Code],0)),"")</f>
        <v>FRIGORIFICO CFC</v>
      </c>
      <c r="C4077" s="3">
        <v>1037</v>
      </c>
      <c r="D4077" s="3" t="s">
        <v>38</v>
      </c>
      <c r="E4077" s="3">
        <v>7</v>
      </c>
      <c r="F4077" s="12"/>
    </row>
    <row r="4078" spans="1:6" x14ac:dyDescent="0.25">
      <c r="A4078" s="3" t="s">
        <v>62</v>
      </c>
      <c r="B4078" s="3" t="str">
        <f>IFERROR(INDEX(Clients[Client_Name],MATCH(Table2[[#This Row],[Client_Code]],Clients[Client_Code],0)),"")</f>
        <v>FRIGORIFICO CFC</v>
      </c>
      <c r="C4078" s="3">
        <v>1037</v>
      </c>
      <c r="D4078" s="3" t="s">
        <v>38</v>
      </c>
      <c r="E4078" s="3">
        <v>7</v>
      </c>
      <c r="F4078" s="12"/>
    </row>
    <row r="4079" spans="1:6" x14ac:dyDescent="0.25">
      <c r="A4079" s="3" t="s">
        <v>62</v>
      </c>
      <c r="B4079" s="3" t="str">
        <f>IFERROR(INDEX(Clients[Client_Name],MATCH(Table2[[#This Row],[Client_Code]],Clients[Client_Code],0)),"")</f>
        <v>FRIGORIFICO CFC</v>
      </c>
      <c r="C4079" s="3">
        <v>1037</v>
      </c>
      <c r="D4079" s="3" t="s">
        <v>38</v>
      </c>
      <c r="E4079" s="3">
        <v>7</v>
      </c>
      <c r="F4079" s="12"/>
    </row>
    <row r="4080" spans="1:6" x14ac:dyDescent="0.25">
      <c r="A4080" s="3" t="s">
        <v>62</v>
      </c>
      <c r="B4080" s="3" t="str">
        <f>IFERROR(INDEX(Clients[Client_Name],MATCH(Table2[[#This Row],[Client_Code]],Clients[Client_Code],0)),"")</f>
        <v>TAK S.A.</v>
      </c>
      <c r="C4080" s="3">
        <v>1051</v>
      </c>
      <c r="D4080" s="3" t="s">
        <v>38</v>
      </c>
      <c r="E4080" s="3">
        <v>3</v>
      </c>
      <c r="F4080" s="12">
        <v>790105</v>
      </c>
    </row>
    <row r="4081" spans="1:6" x14ac:dyDescent="0.25">
      <c r="A4081" s="3" t="s">
        <v>62</v>
      </c>
      <c r="B4081" s="3" t="str">
        <f>IFERROR(INDEX(Clients[Client_Name],MATCH(Table2[[#This Row],[Client_Code]],Clients[Client_Code],0)),"")</f>
        <v>FRIGORIFICO CFC</v>
      </c>
      <c r="C4081" s="3">
        <v>1037</v>
      </c>
      <c r="D4081" s="3" t="s">
        <v>38</v>
      </c>
      <c r="E4081" s="3">
        <v>7</v>
      </c>
      <c r="F4081" s="12"/>
    </row>
    <row r="4082" spans="1:6" x14ac:dyDescent="0.25">
      <c r="A4082" s="3" t="s">
        <v>62</v>
      </c>
      <c r="B4082" s="3" t="str">
        <f>IFERROR(INDEX(Clients[Client_Name],MATCH(Table2[[#This Row],[Client_Code]],Clients[Client_Code],0)),"")</f>
        <v>FRIGORIFICO CFC</v>
      </c>
      <c r="C4082" s="3">
        <v>1037</v>
      </c>
      <c r="D4082" s="3" t="s">
        <v>38</v>
      </c>
      <c r="E4082" s="3">
        <v>7</v>
      </c>
      <c r="F4082" s="12"/>
    </row>
    <row r="4083" spans="1:6" x14ac:dyDescent="0.25">
      <c r="A4083" s="3" t="s">
        <v>62</v>
      </c>
      <c r="B4083" s="3" t="str">
        <f>IFERROR(INDEX(Clients[Client_Name],MATCH(Table2[[#This Row],[Client_Code]],Clients[Client_Code],0)),"")</f>
        <v>FRIGORIFICO CFC</v>
      </c>
      <c r="C4083" s="3">
        <v>1037</v>
      </c>
      <c r="D4083" s="3" t="s">
        <v>38</v>
      </c>
      <c r="E4083" s="3">
        <v>7</v>
      </c>
      <c r="F4083" s="12"/>
    </row>
    <row r="4084" spans="1:6" x14ac:dyDescent="0.25">
      <c r="A4084" s="3" t="s">
        <v>62</v>
      </c>
      <c r="B4084" s="3" t="str">
        <f>IFERROR(INDEX(Clients[Client_Name],MATCH(Table2[[#This Row],[Client_Code]],Clients[Client_Code],0)),"")</f>
        <v>FRIGORIFICO CFC</v>
      </c>
      <c r="C4084" s="3">
        <v>1037</v>
      </c>
      <c r="D4084" s="3" t="s">
        <v>37</v>
      </c>
      <c r="E4084" s="3">
        <v>8</v>
      </c>
      <c r="F4084" s="12">
        <v>4435989</v>
      </c>
    </row>
    <row r="4085" spans="1:6" x14ac:dyDescent="0.25">
      <c r="A4085" s="3" t="s">
        <v>62</v>
      </c>
      <c r="B4085" s="3" t="str">
        <f>IFERROR(INDEX(Clients[Client_Name],MATCH(Table2[[#This Row],[Client_Code]],Clients[Client_Code],0)),"")</f>
        <v>FRIGORIFICO CFC</v>
      </c>
      <c r="C4085" s="3">
        <v>1037</v>
      </c>
      <c r="D4085" s="3" t="s">
        <v>37</v>
      </c>
      <c r="E4085" s="3">
        <v>8</v>
      </c>
      <c r="F4085" s="12"/>
    </row>
    <row r="4086" spans="1:6" x14ac:dyDescent="0.25">
      <c r="A4086" s="3" t="s">
        <v>62</v>
      </c>
      <c r="B4086" s="3" t="str">
        <f>IFERROR(INDEX(Clients[Client_Name],MATCH(Table2[[#This Row],[Client_Code]],Clients[Client_Code],0)),"")</f>
        <v>FRIGORIFICO CFC</v>
      </c>
      <c r="C4086" s="3">
        <v>1037</v>
      </c>
      <c r="D4086" s="3" t="s">
        <v>37</v>
      </c>
      <c r="E4086" s="3">
        <v>8</v>
      </c>
      <c r="F4086" s="12"/>
    </row>
    <row r="4087" spans="1:6" x14ac:dyDescent="0.25">
      <c r="A4087" s="3" t="s">
        <v>62</v>
      </c>
      <c r="B4087" s="3" t="str">
        <f>IFERROR(INDEX(Clients[Client_Name],MATCH(Table2[[#This Row],[Client_Code]],Clients[Client_Code],0)),"")</f>
        <v>FRIGORIFICO CFC</v>
      </c>
      <c r="C4087" s="3">
        <v>1037</v>
      </c>
      <c r="D4087" s="3" t="s">
        <v>37</v>
      </c>
      <c r="E4087" s="3">
        <v>8</v>
      </c>
      <c r="F4087" s="12"/>
    </row>
    <row r="4088" spans="1:6" x14ac:dyDescent="0.25">
      <c r="A4088" s="3" t="s">
        <v>62</v>
      </c>
      <c r="B4088" s="3" t="str">
        <f>IFERROR(INDEX(Clients[Client_Name],MATCH(Table2[[#This Row],[Client_Code]],Clients[Client_Code],0)),"")</f>
        <v>FRIGORIFICO CFC</v>
      </c>
      <c r="C4088" s="3">
        <v>1037</v>
      </c>
      <c r="D4088" s="3" t="s">
        <v>38</v>
      </c>
      <c r="E4088" s="3">
        <v>8</v>
      </c>
      <c r="F4088" s="12">
        <v>11590263</v>
      </c>
    </row>
    <row r="4089" spans="1:6" x14ac:dyDescent="0.25">
      <c r="A4089" s="3" t="s">
        <v>62</v>
      </c>
      <c r="B4089" s="3" t="str">
        <f>IFERROR(INDEX(Clients[Client_Name],MATCH(Table2[[#This Row],[Client_Code]],Clients[Client_Code],0)),"")</f>
        <v>FRIGORIFICO CFC</v>
      </c>
      <c r="C4089" s="3">
        <v>1037</v>
      </c>
      <c r="D4089" s="3" t="s">
        <v>38</v>
      </c>
      <c r="E4089" s="3">
        <v>8</v>
      </c>
      <c r="F4089" s="12"/>
    </row>
    <row r="4090" spans="1:6" x14ac:dyDescent="0.25">
      <c r="A4090" s="3" t="s">
        <v>62</v>
      </c>
      <c r="B4090" s="3" t="str">
        <f>IFERROR(INDEX(Clients[Client_Name],MATCH(Table2[[#This Row],[Client_Code]],Clients[Client_Code],0)),"")</f>
        <v>TAK S.A.</v>
      </c>
      <c r="C4090" s="3">
        <v>1051</v>
      </c>
      <c r="D4090" s="3" t="s">
        <v>37</v>
      </c>
      <c r="E4090" s="3">
        <v>3</v>
      </c>
      <c r="F4090" s="12">
        <v>6022</v>
      </c>
    </row>
    <row r="4091" spans="1:6" x14ac:dyDescent="0.25">
      <c r="A4091" s="3" t="s">
        <v>62</v>
      </c>
      <c r="B4091" s="3" t="str">
        <f>IFERROR(INDEX(Clients[Client_Name],MATCH(Table2[[#This Row],[Client_Code]],Clients[Client_Code],0)),"")</f>
        <v>FRIGORIFICO CFC</v>
      </c>
      <c r="C4091" s="3">
        <v>1037</v>
      </c>
      <c r="D4091" s="3" t="s">
        <v>38</v>
      </c>
      <c r="E4091" s="3">
        <v>8</v>
      </c>
      <c r="F4091" s="12"/>
    </row>
    <row r="4092" spans="1:6" x14ac:dyDescent="0.25">
      <c r="A4092" s="3" t="s">
        <v>62</v>
      </c>
      <c r="B4092" s="3" t="str">
        <f>IFERROR(INDEX(Clients[Client_Name],MATCH(Table2[[#This Row],[Client_Code]],Clients[Client_Code],0)),"")</f>
        <v>FRIGORIFICO CFC</v>
      </c>
      <c r="C4092" s="3">
        <v>1037</v>
      </c>
      <c r="D4092" s="3" t="s">
        <v>38</v>
      </c>
      <c r="E4092" s="3">
        <v>8</v>
      </c>
      <c r="F4092" s="12"/>
    </row>
    <row r="4093" spans="1:6" x14ac:dyDescent="0.25">
      <c r="A4093" s="3" t="s">
        <v>62</v>
      </c>
      <c r="B4093" s="3" t="str">
        <f>IFERROR(INDEX(Clients[Client_Name],MATCH(Table2[[#This Row],[Client_Code]],Clients[Client_Code],0)),"")</f>
        <v>FRIGORIFICO CFC</v>
      </c>
      <c r="C4093" s="3">
        <v>1037</v>
      </c>
      <c r="D4093" s="3" t="s">
        <v>38</v>
      </c>
      <c r="E4093" s="3">
        <v>8</v>
      </c>
      <c r="F4093" s="12"/>
    </row>
    <row r="4094" spans="1:6" x14ac:dyDescent="0.25">
      <c r="A4094" s="3" t="s">
        <v>62</v>
      </c>
      <c r="B4094" s="3" t="str">
        <f>IFERROR(INDEX(Clients[Client_Name],MATCH(Table2[[#This Row],[Client_Code]],Clients[Client_Code],0)),"")</f>
        <v>FRIGORIFICO CFC</v>
      </c>
      <c r="C4094" s="3">
        <v>1037</v>
      </c>
      <c r="D4094" s="3" t="s">
        <v>38</v>
      </c>
      <c r="E4094" s="3">
        <v>8</v>
      </c>
      <c r="F4094" s="12"/>
    </row>
    <row r="4095" spans="1:6" x14ac:dyDescent="0.25">
      <c r="A4095" s="3" t="s">
        <v>62</v>
      </c>
      <c r="B4095" s="3" t="str">
        <f>IFERROR(INDEX(Clients[Client_Name],MATCH(Table2[[#This Row],[Client_Code]],Clients[Client_Code],0)),"")</f>
        <v>FRIGORIFICO CFC</v>
      </c>
      <c r="C4095" s="3">
        <v>1037</v>
      </c>
      <c r="D4095" s="3" t="s">
        <v>38</v>
      </c>
      <c r="E4095" s="3">
        <v>8</v>
      </c>
      <c r="F4095" s="12"/>
    </row>
    <row r="4096" spans="1:6" x14ac:dyDescent="0.25">
      <c r="A4096" s="3" t="s">
        <v>62</v>
      </c>
      <c r="B4096" s="3" t="str">
        <f>IFERROR(INDEX(Clients[Client_Name],MATCH(Table2[[#This Row],[Client_Code]],Clients[Client_Code],0)),"")</f>
        <v>FRIGORIFICO CFC</v>
      </c>
      <c r="C4096" s="3">
        <v>1037</v>
      </c>
      <c r="D4096" s="3" t="s">
        <v>38</v>
      </c>
      <c r="E4096" s="3">
        <v>8</v>
      </c>
      <c r="F4096" s="12"/>
    </row>
    <row r="4097" spans="1:6" x14ac:dyDescent="0.25">
      <c r="A4097" s="3" t="s">
        <v>62</v>
      </c>
      <c r="B4097" s="3" t="str">
        <f>IFERROR(INDEX(Clients[Client_Name],MATCH(Table2[[#This Row],[Client_Code]],Clients[Client_Code],0)),"")</f>
        <v>FRIGORIFICO CFC</v>
      </c>
      <c r="C4097" s="3">
        <v>1037</v>
      </c>
      <c r="D4097" s="3" t="s">
        <v>38</v>
      </c>
      <c r="E4097" s="3">
        <v>8</v>
      </c>
      <c r="F4097" s="12"/>
    </row>
    <row r="4098" spans="1:6" x14ac:dyDescent="0.25">
      <c r="A4098" s="3" t="s">
        <v>62</v>
      </c>
      <c r="B4098" s="3" t="str">
        <f>IFERROR(INDEX(Clients[Client_Name],MATCH(Table2[[#This Row],[Client_Code]],Clients[Client_Code],0)),"")</f>
        <v>FRIGORIFICO CFC</v>
      </c>
      <c r="C4098" s="3">
        <v>1037</v>
      </c>
      <c r="D4098" s="3" t="s">
        <v>38</v>
      </c>
      <c r="E4098" s="3">
        <v>8</v>
      </c>
      <c r="F4098" s="12"/>
    </row>
    <row r="4099" spans="1:6" x14ac:dyDescent="0.25">
      <c r="A4099" s="3" t="s">
        <v>62</v>
      </c>
      <c r="B4099" s="3" t="str">
        <f>IFERROR(INDEX(Clients[Client_Name],MATCH(Table2[[#This Row],[Client_Code]],Clients[Client_Code],0)),"")</f>
        <v>FRIGORIFICO CFC</v>
      </c>
      <c r="C4099" s="3">
        <v>1037</v>
      </c>
      <c r="D4099" s="3" t="s">
        <v>149</v>
      </c>
      <c r="E4099" s="3">
        <v>8</v>
      </c>
      <c r="F4099" s="12">
        <v>5663210</v>
      </c>
    </row>
    <row r="4100" spans="1:6" x14ac:dyDescent="0.25">
      <c r="A4100" s="3" t="s">
        <v>62</v>
      </c>
      <c r="B4100" s="3" t="str">
        <f>IFERROR(INDEX(Clients[Client_Name],MATCH(Table2[[#This Row],[Client_Code]],Clients[Client_Code],0)),"")</f>
        <v>FRIGORIFICO CFC</v>
      </c>
      <c r="C4100" s="3">
        <v>1037</v>
      </c>
      <c r="D4100" s="3" t="s">
        <v>149</v>
      </c>
      <c r="E4100" s="3">
        <v>8</v>
      </c>
      <c r="F4100" s="12"/>
    </row>
    <row r="4101" spans="1:6" x14ac:dyDescent="0.25">
      <c r="A4101" s="3" t="s">
        <v>62</v>
      </c>
      <c r="B4101" s="3" t="str">
        <f>IFERROR(INDEX(Clients[Client_Name],MATCH(Table2[[#This Row],[Client_Code]],Clients[Client_Code],0)),"")</f>
        <v>FRIGORIFICO CFC</v>
      </c>
      <c r="C4101" s="3">
        <v>1037</v>
      </c>
      <c r="D4101" s="3" t="s">
        <v>37</v>
      </c>
      <c r="E4101" s="3">
        <v>9</v>
      </c>
      <c r="F4101" s="12"/>
    </row>
    <row r="4102" spans="1:6" x14ac:dyDescent="0.25">
      <c r="A4102" s="3" t="s">
        <v>62</v>
      </c>
      <c r="B4102" s="3" t="str">
        <f>IFERROR(INDEX(Clients[Client_Name],MATCH(Table2[[#This Row],[Client_Code]],Clients[Client_Code],0)),"")</f>
        <v>FRIGORIFICO CFC</v>
      </c>
      <c r="C4102" s="3">
        <v>1037</v>
      </c>
      <c r="D4102" s="3" t="s">
        <v>37</v>
      </c>
      <c r="E4102" s="3">
        <v>9</v>
      </c>
      <c r="F4102" s="12"/>
    </row>
    <row r="4103" spans="1:6" x14ac:dyDescent="0.25">
      <c r="A4103" s="3" t="s">
        <v>62</v>
      </c>
      <c r="B4103" s="3" t="str">
        <f>IFERROR(INDEX(Clients[Client_Name],MATCH(Table2[[#This Row],[Client_Code]],Clients[Client_Code],0)),"")</f>
        <v>FRIGORIFICO CFC</v>
      </c>
      <c r="C4103" s="3">
        <v>1037</v>
      </c>
      <c r="D4103" s="3" t="s">
        <v>37</v>
      </c>
      <c r="E4103" s="3">
        <v>9</v>
      </c>
      <c r="F4103" s="12"/>
    </row>
    <row r="4104" spans="1:6" x14ac:dyDescent="0.25">
      <c r="A4104" s="3" t="s">
        <v>62</v>
      </c>
      <c r="B4104" s="3" t="str">
        <f>IFERROR(INDEX(Clients[Client_Name],MATCH(Table2[[#This Row],[Client_Code]],Clients[Client_Code],0)),"")</f>
        <v>TAK S.A.</v>
      </c>
      <c r="C4104" s="3">
        <v>1051</v>
      </c>
      <c r="D4104" s="3" t="s">
        <v>38</v>
      </c>
      <c r="E4104" s="3">
        <v>3</v>
      </c>
      <c r="F4104" s="12">
        <v>281661</v>
      </c>
    </row>
    <row r="4105" spans="1:6" x14ac:dyDescent="0.25">
      <c r="A4105" s="3" t="s">
        <v>62</v>
      </c>
      <c r="B4105" s="3" t="str">
        <f>IFERROR(INDEX(Clients[Client_Name],MATCH(Table2[[#This Row],[Client_Code]],Clients[Client_Code],0)),"")</f>
        <v>FRIGORIFICO CFC</v>
      </c>
      <c r="C4105" s="3">
        <v>1037</v>
      </c>
      <c r="D4105" s="3" t="s">
        <v>37</v>
      </c>
      <c r="E4105" s="3">
        <v>9</v>
      </c>
      <c r="F4105" s="12">
        <v>5474667</v>
      </c>
    </row>
    <row r="4106" spans="1:6" x14ac:dyDescent="0.25">
      <c r="A4106" s="3" t="s">
        <v>62</v>
      </c>
      <c r="B4106" s="3" t="str">
        <f>IFERROR(INDEX(Clients[Client_Name],MATCH(Table2[[#This Row],[Client_Code]],Clients[Client_Code],0)),"")</f>
        <v>FRIGORIFICO CFC</v>
      </c>
      <c r="C4106" s="3">
        <v>1037</v>
      </c>
      <c r="D4106" s="3" t="s">
        <v>38</v>
      </c>
      <c r="E4106" s="3">
        <v>9</v>
      </c>
      <c r="F4106" s="12"/>
    </row>
    <row r="4107" spans="1:6" x14ac:dyDescent="0.25">
      <c r="A4107" s="3" t="s">
        <v>62</v>
      </c>
      <c r="B4107" s="3" t="str">
        <f>IFERROR(INDEX(Clients[Client_Name],MATCH(Table2[[#This Row],[Client_Code]],Clients[Client_Code],0)),"")</f>
        <v>FRIGORIFICO CFC</v>
      </c>
      <c r="C4107" s="3">
        <v>1037</v>
      </c>
      <c r="D4107" s="3" t="s">
        <v>38</v>
      </c>
      <c r="E4107" s="3">
        <v>9</v>
      </c>
      <c r="F4107" s="12"/>
    </row>
    <row r="4108" spans="1:6" x14ac:dyDescent="0.25">
      <c r="A4108" s="3" t="s">
        <v>62</v>
      </c>
      <c r="B4108" s="3" t="str">
        <f>IFERROR(INDEX(Clients[Client_Name],MATCH(Table2[[#This Row],[Client_Code]],Clients[Client_Code],0)),"")</f>
        <v>FRIGORIFICO CFC</v>
      </c>
      <c r="C4108" s="3">
        <v>1037</v>
      </c>
      <c r="D4108" s="3" t="s">
        <v>38</v>
      </c>
      <c r="E4108" s="3">
        <v>9</v>
      </c>
      <c r="F4108" s="12"/>
    </row>
    <row r="4109" spans="1:6" x14ac:dyDescent="0.25">
      <c r="A4109" s="3" t="s">
        <v>62</v>
      </c>
      <c r="B4109" s="3" t="str">
        <f>IFERROR(INDEX(Clients[Client_Name],MATCH(Table2[[#This Row],[Client_Code]],Clients[Client_Code],0)),"")</f>
        <v>FRIGORIFICO CFC</v>
      </c>
      <c r="C4109" s="3">
        <v>1037</v>
      </c>
      <c r="D4109" s="3" t="s">
        <v>38</v>
      </c>
      <c r="E4109" s="3">
        <v>9</v>
      </c>
      <c r="F4109" s="12"/>
    </row>
    <row r="4110" spans="1:6" x14ac:dyDescent="0.25">
      <c r="A4110" s="3" t="s">
        <v>62</v>
      </c>
      <c r="B4110" s="3" t="str">
        <f>IFERROR(INDEX(Clients[Client_Name],MATCH(Table2[[#This Row],[Client_Code]],Clients[Client_Code],0)),"")</f>
        <v>FRIGORIFICO CFC</v>
      </c>
      <c r="C4110" s="3">
        <v>1037</v>
      </c>
      <c r="D4110" s="3" t="s">
        <v>38</v>
      </c>
      <c r="E4110" s="3">
        <v>9</v>
      </c>
      <c r="F4110" s="12"/>
    </row>
    <row r="4111" spans="1:6" x14ac:dyDescent="0.25">
      <c r="A4111" s="3" t="s">
        <v>62</v>
      </c>
      <c r="B4111" s="3" t="str">
        <f>IFERROR(INDEX(Clients[Client_Name],MATCH(Table2[[#This Row],[Client_Code]],Clients[Client_Code],0)),"")</f>
        <v>FRIGORIFICO CFC</v>
      </c>
      <c r="C4111" s="3">
        <v>1037</v>
      </c>
      <c r="D4111" s="3" t="s">
        <v>38</v>
      </c>
      <c r="E4111" s="3">
        <v>9</v>
      </c>
      <c r="F4111" s="12"/>
    </row>
    <row r="4112" spans="1:6" x14ac:dyDescent="0.25">
      <c r="A4112" s="3" t="s">
        <v>62</v>
      </c>
      <c r="B4112" s="3" t="str">
        <f>IFERROR(INDEX(Clients[Client_Name],MATCH(Table2[[#This Row],[Client_Code]],Clients[Client_Code],0)),"")</f>
        <v>FRIGORIFICO CFC</v>
      </c>
      <c r="C4112" s="3">
        <v>1037</v>
      </c>
      <c r="D4112" s="3" t="s">
        <v>38</v>
      </c>
      <c r="E4112" s="3">
        <v>9</v>
      </c>
      <c r="F4112" s="12"/>
    </row>
    <row r="4113" spans="1:6" x14ac:dyDescent="0.25">
      <c r="A4113" s="3" t="s">
        <v>62</v>
      </c>
      <c r="B4113" s="3" t="str">
        <f>IFERROR(INDEX(Clients[Client_Name],MATCH(Table2[[#This Row],[Client_Code]],Clients[Client_Code],0)),"")</f>
        <v>FRIGORIFICO CFC</v>
      </c>
      <c r="C4113" s="3">
        <v>1037</v>
      </c>
      <c r="D4113" s="3" t="s">
        <v>38</v>
      </c>
      <c r="E4113" s="3">
        <v>9</v>
      </c>
      <c r="F4113" s="12"/>
    </row>
    <row r="4114" spans="1:6" x14ac:dyDescent="0.25">
      <c r="A4114" s="3" t="s">
        <v>62</v>
      </c>
      <c r="B4114" s="3" t="str">
        <f>IFERROR(INDEX(Clients[Client_Name],MATCH(Table2[[#This Row],[Client_Code]],Clients[Client_Code],0)),"")</f>
        <v>FRIGORIFICO CFC</v>
      </c>
      <c r="C4114" s="3">
        <v>1037</v>
      </c>
      <c r="D4114" s="3" t="s">
        <v>38</v>
      </c>
      <c r="E4114" s="3">
        <v>9</v>
      </c>
      <c r="F4114" s="12"/>
    </row>
    <row r="4115" spans="1:6" x14ac:dyDescent="0.25">
      <c r="A4115" s="3" t="s">
        <v>62</v>
      </c>
      <c r="B4115" s="3" t="str">
        <f>IFERROR(INDEX(Clients[Client_Name],MATCH(Table2[[#This Row],[Client_Code]],Clients[Client_Code],0)),"")</f>
        <v>FRIGORIFICO CFC</v>
      </c>
      <c r="C4115" s="3">
        <v>1037</v>
      </c>
      <c r="D4115" s="3" t="s">
        <v>38</v>
      </c>
      <c r="E4115" s="3">
        <v>9</v>
      </c>
      <c r="F4115" s="12">
        <v>11547989</v>
      </c>
    </row>
    <row r="4116" spans="1:6" x14ac:dyDescent="0.25">
      <c r="A4116" s="3" t="s">
        <v>62</v>
      </c>
      <c r="B4116" s="3" t="str">
        <f>IFERROR(INDEX(Clients[Client_Name],MATCH(Table2[[#This Row],[Client_Code]],Clients[Client_Code],0)),"")</f>
        <v>FRIGORIFICO CFC</v>
      </c>
      <c r="C4116" s="3">
        <v>1037</v>
      </c>
      <c r="D4116" s="3" t="s">
        <v>149</v>
      </c>
      <c r="E4116" s="3">
        <v>9</v>
      </c>
      <c r="F4116" s="12"/>
    </row>
    <row r="4117" spans="1:6" x14ac:dyDescent="0.25">
      <c r="A4117" s="3" t="s">
        <v>62</v>
      </c>
      <c r="B4117" s="3" t="str">
        <f>IFERROR(INDEX(Clients[Client_Name],MATCH(Table2[[#This Row],[Client_Code]],Clients[Client_Code],0)),"")</f>
        <v>FRIGORIFICO CFC</v>
      </c>
      <c r="C4117" s="3">
        <v>1037</v>
      </c>
      <c r="D4117" s="3" t="s">
        <v>149</v>
      </c>
      <c r="E4117" s="3">
        <v>9</v>
      </c>
      <c r="F4117" s="12">
        <v>4879326</v>
      </c>
    </row>
    <row r="4118" spans="1:6" x14ac:dyDescent="0.25">
      <c r="A4118" s="3" t="s">
        <v>62</v>
      </c>
      <c r="B4118" s="3" t="str">
        <f>IFERROR(INDEX(Clients[Client_Name],MATCH(Table2[[#This Row],[Client_Code]],Clients[Client_Code],0)),"")</f>
        <v>FRIGORIFICO CFC</v>
      </c>
      <c r="C4118" s="3">
        <v>1037</v>
      </c>
      <c r="D4118" s="3" t="s">
        <v>37</v>
      </c>
      <c r="E4118" s="3">
        <v>10</v>
      </c>
      <c r="F4118" s="12">
        <v>1480164</v>
      </c>
    </row>
    <row r="4119" spans="1:6" x14ac:dyDescent="0.25">
      <c r="A4119" s="3" t="s">
        <v>62</v>
      </c>
      <c r="B4119" s="3" t="str">
        <f>IFERROR(INDEX(Clients[Client_Name],MATCH(Table2[[#This Row],[Client_Code]],Clients[Client_Code],0)),"")</f>
        <v>FRIGORIFICO CFC</v>
      </c>
      <c r="C4119" s="3">
        <v>1037</v>
      </c>
      <c r="D4119" s="3" t="s">
        <v>37</v>
      </c>
      <c r="E4119" s="3">
        <v>10</v>
      </c>
      <c r="F4119" s="12"/>
    </row>
    <row r="4120" spans="1:6" x14ac:dyDescent="0.25">
      <c r="A4120" s="3" t="s">
        <v>62</v>
      </c>
      <c r="B4120" s="3" t="str">
        <f>IFERROR(INDEX(Clients[Client_Name],MATCH(Table2[[#This Row],[Client_Code]],Clients[Client_Code],0)),"")</f>
        <v>FRIGORIFICO CFC</v>
      </c>
      <c r="C4120" s="3">
        <v>1037</v>
      </c>
      <c r="D4120" s="3" t="s">
        <v>37</v>
      </c>
      <c r="E4120" s="3">
        <v>10</v>
      </c>
      <c r="F4120" s="12"/>
    </row>
    <row r="4121" spans="1:6" x14ac:dyDescent="0.25">
      <c r="A4121" s="3" t="s">
        <v>62</v>
      </c>
      <c r="B4121" s="3" t="str">
        <f>IFERROR(INDEX(Clients[Client_Name],MATCH(Table2[[#This Row],[Client_Code]],Clients[Client_Code],0)),"")</f>
        <v>FRIGORIFICO CFC</v>
      </c>
      <c r="C4121" s="3">
        <v>1037</v>
      </c>
      <c r="D4121" s="3" t="s">
        <v>37</v>
      </c>
      <c r="E4121" s="3">
        <v>10</v>
      </c>
      <c r="F4121" s="12"/>
    </row>
    <row r="4122" spans="1:6" x14ac:dyDescent="0.25">
      <c r="A4122" s="3" t="s">
        <v>62</v>
      </c>
      <c r="B4122" s="3" t="str">
        <f>IFERROR(INDEX(Clients[Client_Name],MATCH(Table2[[#This Row],[Client_Code]],Clients[Client_Code],0)),"")</f>
        <v>FRIGORIFICO CFC</v>
      </c>
      <c r="C4122" s="3">
        <v>1037</v>
      </c>
      <c r="D4122" s="3" t="s">
        <v>38</v>
      </c>
      <c r="E4122" s="3">
        <v>10</v>
      </c>
      <c r="F4122" s="12">
        <v>1591824</v>
      </c>
    </row>
    <row r="4123" spans="1:6" x14ac:dyDescent="0.25">
      <c r="A4123" s="3" t="s">
        <v>62</v>
      </c>
      <c r="B4123" s="3" t="str">
        <f>IFERROR(INDEX(Clients[Client_Name],MATCH(Table2[[#This Row],[Client_Code]],Clients[Client_Code],0)),"")</f>
        <v>FRIGORIFICO CFC</v>
      </c>
      <c r="C4123" s="3">
        <v>1037</v>
      </c>
      <c r="D4123" s="3" t="s">
        <v>38</v>
      </c>
      <c r="E4123" s="3">
        <v>10</v>
      </c>
      <c r="F4123" s="12">
        <v>6399362</v>
      </c>
    </row>
    <row r="4124" spans="1:6" x14ac:dyDescent="0.25">
      <c r="A4124" s="3" t="s">
        <v>62</v>
      </c>
      <c r="B4124" s="3" t="str">
        <f>IFERROR(INDEX(Clients[Client_Name],MATCH(Table2[[#This Row],[Client_Code]],Clients[Client_Code],0)),"")</f>
        <v>FRIGORIFICO CFC</v>
      </c>
      <c r="C4124" s="3">
        <v>1037</v>
      </c>
      <c r="D4124" s="3" t="s">
        <v>38</v>
      </c>
      <c r="E4124" s="3">
        <v>10</v>
      </c>
      <c r="F4124" s="12"/>
    </row>
    <row r="4125" spans="1:6" x14ac:dyDescent="0.25">
      <c r="A4125" s="3" t="s">
        <v>62</v>
      </c>
      <c r="B4125" s="3" t="str">
        <f>IFERROR(INDEX(Clients[Client_Name],MATCH(Table2[[#This Row],[Client_Code]],Clients[Client_Code],0)),"")</f>
        <v>FRIGORIFICO CFC</v>
      </c>
      <c r="C4125" s="3">
        <v>1037</v>
      </c>
      <c r="D4125" s="3" t="s">
        <v>38</v>
      </c>
      <c r="E4125" s="3">
        <v>10</v>
      </c>
      <c r="F4125" s="12"/>
    </row>
    <row r="4126" spans="1:6" x14ac:dyDescent="0.25">
      <c r="A4126" s="3" t="s">
        <v>62</v>
      </c>
      <c r="B4126" s="3" t="str">
        <f>IFERROR(INDEX(Clients[Client_Name],MATCH(Table2[[#This Row],[Client_Code]],Clients[Client_Code],0)),"")</f>
        <v>FRIGORIFICO CFC</v>
      </c>
      <c r="C4126" s="3">
        <v>1037</v>
      </c>
      <c r="D4126" s="3" t="s">
        <v>38</v>
      </c>
      <c r="E4126" s="3">
        <v>10</v>
      </c>
      <c r="F4126" s="12"/>
    </row>
    <row r="4127" spans="1:6" x14ac:dyDescent="0.25">
      <c r="A4127" s="3" t="s">
        <v>62</v>
      </c>
      <c r="B4127" s="3" t="str">
        <f>IFERROR(INDEX(Clients[Client_Name],MATCH(Table2[[#This Row],[Client_Code]],Clients[Client_Code],0)),"")</f>
        <v>FRIGORIFICO CFC</v>
      </c>
      <c r="C4127" s="3">
        <v>1037</v>
      </c>
      <c r="D4127" s="3" t="s">
        <v>38</v>
      </c>
      <c r="E4127" s="3">
        <v>10</v>
      </c>
      <c r="F4127" s="12"/>
    </row>
    <row r="4128" spans="1:6" x14ac:dyDescent="0.25">
      <c r="A4128" s="3" t="s">
        <v>62</v>
      </c>
      <c r="B4128" s="3" t="str">
        <f>IFERROR(INDEX(Clients[Client_Name],MATCH(Table2[[#This Row],[Client_Code]],Clients[Client_Code],0)),"")</f>
        <v>FRIGORIFICO CFC</v>
      </c>
      <c r="C4128" s="3">
        <v>1037</v>
      </c>
      <c r="D4128" s="3" t="s">
        <v>38</v>
      </c>
      <c r="E4128" s="3">
        <v>10</v>
      </c>
      <c r="F4128" s="12"/>
    </row>
    <row r="4129" spans="1:6" x14ac:dyDescent="0.25">
      <c r="A4129" s="3" t="s">
        <v>62</v>
      </c>
      <c r="B4129" s="3" t="str">
        <f>IFERROR(INDEX(Clients[Client_Name],MATCH(Table2[[#This Row],[Client_Code]],Clients[Client_Code],0)),"")</f>
        <v>FRIGORIFICO CFC</v>
      </c>
      <c r="C4129" s="3">
        <v>1037</v>
      </c>
      <c r="D4129" s="3" t="s">
        <v>38</v>
      </c>
      <c r="E4129" s="3">
        <v>10</v>
      </c>
      <c r="F4129" s="12"/>
    </row>
    <row r="4130" spans="1:6" x14ac:dyDescent="0.25">
      <c r="A4130" s="3" t="s">
        <v>62</v>
      </c>
      <c r="B4130" s="3" t="str">
        <f>IFERROR(INDEX(Clients[Client_Name],MATCH(Table2[[#This Row],[Client_Code]],Clients[Client_Code],0)),"")</f>
        <v>FRIGORIFICO CFC</v>
      </c>
      <c r="C4130" s="3">
        <v>1037</v>
      </c>
      <c r="D4130" s="3" t="s">
        <v>38</v>
      </c>
      <c r="E4130" s="3">
        <v>10</v>
      </c>
      <c r="F4130" s="12"/>
    </row>
    <row r="4131" spans="1:6" x14ac:dyDescent="0.25">
      <c r="A4131" s="3" t="s">
        <v>62</v>
      </c>
      <c r="B4131" s="3" t="str">
        <f>IFERROR(INDEX(Clients[Client_Name],MATCH(Table2[[#This Row],[Client_Code]],Clients[Client_Code],0)),"")</f>
        <v>FRIGORIFICO CFC</v>
      </c>
      <c r="C4131" s="3">
        <v>1037</v>
      </c>
      <c r="D4131" s="3" t="s">
        <v>38</v>
      </c>
      <c r="E4131" s="3">
        <v>10</v>
      </c>
      <c r="F4131" s="12"/>
    </row>
    <row r="4132" spans="1:6" x14ac:dyDescent="0.25">
      <c r="A4132" s="3" t="s">
        <v>62</v>
      </c>
      <c r="B4132" s="3" t="str">
        <f>IFERROR(INDEX(Clients[Client_Name],MATCH(Table2[[#This Row],[Client_Code]],Clients[Client_Code],0)),"")</f>
        <v>FRIGORIFICO CFC</v>
      </c>
      <c r="C4132" s="3">
        <v>1037</v>
      </c>
      <c r="D4132" s="3" t="s">
        <v>149</v>
      </c>
      <c r="E4132" s="3">
        <v>10</v>
      </c>
      <c r="F4132" s="12">
        <v>4268427</v>
      </c>
    </row>
    <row r="4133" spans="1:6" x14ac:dyDescent="0.25">
      <c r="A4133" s="3" t="s">
        <v>62</v>
      </c>
      <c r="B4133" s="3" t="str">
        <f>IFERROR(INDEX(Clients[Client_Name],MATCH(Table2[[#This Row],[Client_Code]],Clients[Client_Code],0)),"")</f>
        <v>FRIGORIFICO CFC</v>
      </c>
      <c r="C4133" s="3">
        <v>1037</v>
      </c>
      <c r="D4133" s="3" t="s">
        <v>149</v>
      </c>
      <c r="E4133" s="3">
        <v>10</v>
      </c>
      <c r="F4133" s="12"/>
    </row>
    <row r="4134" spans="1:6" x14ac:dyDescent="0.25">
      <c r="A4134" s="3" t="s">
        <v>62</v>
      </c>
      <c r="B4134" s="3" t="str">
        <f>IFERROR(INDEX(Clients[Client_Name],MATCH(Table2[[#This Row],[Client_Code]],Clients[Client_Code],0)),"")</f>
        <v>FRIGORIFICO CFC</v>
      </c>
      <c r="C4134" s="3">
        <v>1037</v>
      </c>
      <c r="D4134" s="3" t="s">
        <v>37</v>
      </c>
      <c r="E4134" s="3">
        <v>11</v>
      </c>
      <c r="F4134" s="12">
        <v>2423951</v>
      </c>
    </row>
    <row r="4135" spans="1:6" x14ac:dyDescent="0.25">
      <c r="A4135" s="3" t="s">
        <v>62</v>
      </c>
      <c r="B4135" s="3" t="str">
        <f>IFERROR(INDEX(Clients[Client_Name],MATCH(Table2[[#This Row],[Client_Code]],Clients[Client_Code],0)),"")</f>
        <v>FRIGORIFICO CFC</v>
      </c>
      <c r="C4135" s="3">
        <v>1037</v>
      </c>
      <c r="D4135" s="3" t="s">
        <v>38</v>
      </c>
      <c r="E4135" s="3">
        <v>11</v>
      </c>
      <c r="F4135" s="12">
        <v>11014957</v>
      </c>
    </row>
    <row r="4136" spans="1:6" x14ac:dyDescent="0.25">
      <c r="A4136" s="3" t="s">
        <v>62</v>
      </c>
      <c r="B4136" s="3" t="str">
        <f>IFERROR(INDEX(Clients[Client_Name],MATCH(Table2[[#This Row],[Client_Code]],Clients[Client_Code],0)),"")</f>
        <v>FRIGORIFICO CFC</v>
      </c>
      <c r="C4136" s="3">
        <v>1037</v>
      </c>
      <c r="D4136" s="3" t="s">
        <v>149</v>
      </c>
      <c r="E4136" s="3">
        <v>11</v>
      </c>
      <c r="F4136" s="12">
        <v>1813946</v>
      </c>
    </row>
    <row r="4137" spans="1:6" x14ac:dyDescent="0.25">
      <c r="A4137" s="3" t="s">
        <v>62</v>
      </c>
      <c r="B4137" s="3" t="str">
        <f>IFERROR(INDEX(Clients[Client_Name],MATCH(Table2[[#This Row],[Client_Code]],Clients[Client_Code],0)),"")</f>
        <v>FRIGORIFICO CFC</v>
      </c>
      <c r="C4137" s="3">
        <v>1037</v>
      </c>
      <c r="D4137" s="3" t="s">
        <v>37</v>
      </c>
      <c r="E4137" s="3">
        <v>12</v>
      </c>
      <c r="F4137" s="12">
        <v>2786109</v>
      </c>
    </row>
    <row r="4138" spans="1:6" x14ac:dyDescent="0.25">
      <c r="A4138" s="3" t="s">
        <v>62</v>
      </c>
      <c r="B4138" s="3" t="str">
        <f>IFERROR(INDEX(Clients[Client_Name],MATCH(Table2[[#This Row],[Client_Code]],Clients[Client_Code],0)),"")</f>
        <v>FRIGORIFICO CFC</v>
      </c>
      <c r="C4138" s="3">
        <v>1037</v>
      </c>
      <c r="D4138" s="3" t="s">
        <v>38</v>
      </c>
      <c r="E4138" s="3">
        <v>12</v>
      </c>
      <c r="F4138" s="12">
        <v>5567447</v>
      </c>
    </row>
    <row r="4139" spans="1:6" x14ac:dyDescent="0.25">
      <c r="A4139" s="3" t="s">
        <v>62</v>
      </c>
      <c r="B4139" s="3" t="str">
        <f>IFERROR(INDEX(Clients[Client_Name],MATCH(Table2[[#This Row],[Client_Code]],Clients[Client_Code],0)),"")</f>
        <v>FRIGORIFICO CFC</v>
      </c>
      <c r="C4139" s="3">
        <v>1037</v>
      </c>
      <c r="D4139" s="3" t="s">
        <v>149</v>
      </c>
      <c r="E4139" s="3">
        <v>12</v>
      </c>
      <c r="F4139" s="12">
        <v>1864752</v>
      </c>
    </row>
    <row r="4140" spans="1:6" x14ac:dyDescent="0.25">
      <c r="A4140" s="3" t="s">
        <v>62</v>
      </c>
      <c r="B4140" s="3" t="str">
        <f>IFERROR(INDEX(Clients[Client_Name],MATCH(Table2[[#This Row],[Client_Code]],Clients[Client_Code],0)),"")</f>
        <v>COMERCIAL MAXAGRO</v>
      </c>
      <c r="C4140" s="3">
        <v>1012</v>
      </c>
      <c r="D4140" s="3" t="s">
        <v>149</v>
      </c>
      <c r="E4140" s="3">
        <v>3</v>
      </c>
      <c r="F4140" s="12">
        <v>21485740</v>
      </c>
    </row>
    <row r="4141" spans="1:6" x14ac:dyDescent="0.25">
      <c r="A4141" s="3" t="s">
        <v>62</v>
      </c>
      <c r="B4141" s="3" t="str">
        <f>IFERROR(INDEX(Clients[Client_Name],MATCH(Table2[[#This Row],[Client_Code]],Clients[Client_Code],0)),"")</f>
        <v>FBS FOOD SUPPLY</v>
      </c>
      <c r="C4141" s="3">
        <v>1083</v>
      </c>
      <c r="D4141" s="3" t="s">
        <v>37</v>
      </c>
      <c r="E4141" s="3">
        <v>9</v>
      </c>
      <c r="F4141" s="12">
        <v>1542101</v>
      </c>
    </row>
    <row r="4142" spans="1:6" x14ac:dyDescent="0.25">
      <c r="A4142" s="3" t="s">
        <v>62</v>
      </c>
      <c r="B4142" s="3" t="str">
        <f>IFERROR(INDEX(Clients[Client_Name],MATCH(Table2[[#This Row],[Client_Code]],Clients[Client_Code],0)),"")</f>
        <v>FBS FOOD SUPPLY</v>
      </c>
      <c r="C4142" s="3">
        <v>1083</v>
      </c>
      <c r="D4142" s="3" t="s">
        <v>38</v>
      </c>
      <c r="E4142" s="3">
        <v>9</v>
      </c>
      <c r="F4142" s="12">
        <v>737312</v>
      </c>
    </row>
    <row r="4143" spans="1:6" x14ac:dyDescent="0.25">
      <c r="A4143" s="3" t="s">
        <v>62</v>
      </c>
      <c r="B4143" s="3" t="str">
        <f>IFERROR(INDEX(Clients[Client_Name],MATCH(Table2[[#This Row],[Client_Code]],Clients[Client_Code],0)),"")</f>
        <v>TAK S.A.</v>
      </c>
      <c r="C4143" s="3">
        <v>1051</v>
      </c>
      <c r="D4143" s="3" t="s">
        <v>149</v>
      </c>
      <c r="E4143" s="3">
        <v>5</v>
      </c>
      <c r="F4143" s="12">
        <v>2969392</v>
      </c>
    </row>
    <row r="4144" spans="1:6" x14ac:dyDescent="0.25">
      <c r="A4144" s="3" t="s">
        <v>62</v>
      </c>
      <c r="B4144" s="3" t="str">
        <f>IFERROR(INDEX(Clients[Client_Name],MATCH(Table2[[#This Row],[Client_Code]],Clients[Client_Code],0)),"")</f>
        <v>FBS FOOD SUPPLY</v>
      </c>
      <c r="C4144" s="3">
        <v>1083</v>
      </c>
      <c r="D4144" s="3" t="s">
        <v>149</v>
      </c>
      <c r="E4144" s="3">
        <v>9</v>
      </c>
      <c r="F4144" s="12">
        <v>641120</v>
      </c>
    </row>
    <row r="4145" spans="1:6" x14ac:dyDescent="0.25">
      <c r="A4145" s="3" t="s">
        <v>62</v>
      </c>
      <c r="B4145" s="3" t="str">
        <f>IFERROR(INDEX(Clients[Client_Name],MATCH(Table2[[#This Row],[Client_Code]],Clients[Client_Code],0)),"")</f>
        <v>FBS FOOD SUPPLY</v>
      </c>
      <c r="C4145" s="3">
        <v>1083</v>
      </c>
      <c r="D4145" s="3" t="s">
        <v>37</v>
      </c>
      <c r="E4145" s="3">
        <v>10</v>
      </c>
      <c r="F4145" s="12">
        <v>1929635</v>
      </c>
    </row>
    <row r="4146" spans="1:6" x14ac:dyDescent="0.25">
      <c r="A4146" s="3" t="s">
        <v>62</v>
      </c>
      <c r="B4146" s="3" t="str">
        <f>IFERROR(INDEX(Clients[Client_Name],MATCH(Table2[[#This Row],[Client_Code]],Clients[Client_Code],0)),"")</f>
        <v>FBS FOOD SUPPLY</v>
      </c>
      <c r="C4146" s="3">
        <v>1083</v>
      </c>
      <c r="D4146" s="3" t="s">
        <v>38</v>
      </c>
      <c r="E4146" s="3">
        <v>10</v>
      </c>
      <c r="F4146" s="12">
        <v>430000</v>
      </c>
    </row>
    <row r="4147" spans="1:6" x14ac:dyDescent="0.25">
      <c r="A4147" s="3" t="s">
        <v>62</v>
      </c>
      <c r="B4147" s="3" t="str">
        <f>IFERROR(INDEX(Clients[Client_Name],MATCH(Table2[[#This Row],[Client_Code]],Clients[Client_Code],0)),"")</f>
        <v>FBS FOOD SUPPLY</v>
      </c>
      <c r="C4147" s="3">
        <v>1083</v>
      </c>
      <c r="D4147" s="3" t="s">
        <v>149</v>
      </c>
      <c r="E4147" s="3">
        <v>10</v>
      </c>
      <c r="F4147" s="12">
        <v>3344672</v>
      </c>
    </row>
    <row r="4148" spans="1:6" x14ac:dyDescent="0.25">
      <c r="A4148" s="3" t="s">
        <v>62</v>
      </c>
      <c r="B4148" s="3" t="str">
        <f>IFERROR(INDEX(Clients[Client_Name],MATCH(Table2[[#This Row],[Client_Code]],Clients[Client_Code],0)),"")</f>
        <v>FBS FOOD SUPPLY</v>
      </c>
      <c r="C4148" s="3">
        <v>1083</v>
      </c>
      <c r="D4148" s="3" t="s">
        <v>38</v>
      </c>
      <c r="E4148" s="3">
        <v>9</v>
      </c>
      <c r="F4148" s="12">
        <v>1389214</v>
      </c>
    </row>
    <row r="4149" spans="1:6" x14ac:dyDescent="0.25">
      <c r="A4149" s="3" t="s">
        <v>62</v>
      </c>
      <c r="B4149" s="3" t="str">
        <f>IFERROR(INDEX(Clients[Client_Name],MATCH(Table2[[#This Row],[Client_Code]],Clients[Client_Code],0)),"")</f>
        <v>EXPORTADORA YAVU</v>
      </c>
      <c r="C4149" s="3">
        <v>1035</v>
      </c>
      <c r="D4149" s="3" t="s">
        <v>37</v>
      </c>
      <c r="E4149" s="3">
        <v>4</v>
      </c>
      <c r="F4149" s="12">
        <v>6000</v>
      </c>
    </row>
    <row r="4150" spans="1:6" x14ac:dyDescent="0.25">
      <c r="A4150" s="3" t="s">
        <v>62</v>
      </c>
      <c r="B4150" s="3" t="str">
        <f>IFERROR(INDEX(Clients[Client_Name],MATCH(Table2[[#This Row],[Client_Code]],Clients[Client_Code],0)),"")</f>
        <v>EXPORTADORA YAVU</v>
      </c>
      <c r="C4150" s="3">
        <v>1035</v>
      </c>
      <c r="D4150" s="3" t="s">
        <v>37</v>
      </c>
      <c r="E4150" s="3">
        <v>4</v>
      </c>
      <c r="F4150" s="12">
        <v>660350</v>
      </c>
    </row>
    <row r="4151" spans="1:6" x14ac:dyDescent="0.25">
      <c r="A4151" s="3" t="s">
        <v>62</v>
      </c>
      <c r="B4151" s="3" t="str">
        <f>IFERROR(INDEX(Clients[Client_Name],MATCH(Table2[[#This Row],[Client_Code]],Clients[Client_Code],0)),"")</f>
        <v>EXPORTADORA YAVU</v>
      </c>
      <c r="C4151" s="3">
        <v>1035</v>
      </c>
      <c r="D4151" s="3" t="s">
        <v>149</v>
      </c>
      <c r="E4151" s="3">
        <v>4</v>
      </c>
      <c r="F4151" s="12">
        <v>6364928</v>
      </c>
    </row>
    <row r="4152" spans="1:6" x14ac:dyDescent="0.25">
      <c r="A4152" s="3" t="s">
        <v>62</v>
      </c>
      <c r="B4152" s="3" t="str">
        <f>IFERROR(INDEX(Clients[Client_Name],MATCH(Table2[[#This Row],[Client_Code]],Clients[Client_Code],0)),"")</f>
        <v>EXPORTADORA YAVU</v>
      </c>
      <c r="C4152" s="3">
        <v>1035</v>
      </c>
      <c r="D4152" s="3" t="s">
        <v>37</v>
      </c>
      <c r="E4152" s="3">
        <v>4</v>
      </c>
      <c r="F4152" s="12">
        <v>621327</v>
      </c>
    </row>
    <row r="4153" spans="1:6" x14ac:dyDescent="0.25">
      <c r="A4153" s="3" t="s">
        <v>62</v>
      </c>
      <c r="B4153" s="3" t="str">
        <f>IFERROR(INDEX(Clients[Client_Name],MATCH(Table2[[#This Row],[Client_Code]],Clients[Client_Code],0)),"")</f>
        <v>COMERCIALIZADORA LA FAVORITA LTDA.</v>
      </c>
      <c r="C4153" s="3">
        <v>1029</v>
      </c>
      <c r="D4153" s="3" t="s">
        <v>149</v>
      </c>
      <c r="E4153" s="3">
        <v>5</v>
      </c>
      <c r="F4153" s="12">
        <v>5216453</v>
      </c>
    </row>
    <row r="4154" spans="1:6" x14ac:dyDescent="0.25">
      <c r="A4154" s="3" t="s">
        <v>62</v>
      </c>
      <c r="B4154" s="3" t="str">
        <f>IFERROR(INDEX(Clients[Client_Name],MATCH(Table2[[#This Row],[Client_Code]],Clients[Client_Code],0)),"")</f>
        <v>EXPORTADORA YAVU</v>
      </c>
      <c r="C4154" s="3">
        <v>1035</v>
      </c>
      <c r="D4154" s="3" t="s">
        <v>37</v>
      </c>
      <c r="E4154" s="3">
        <v>4</v>
      </c>
      <c r="F4154" s="12">
        <v>240998</v>
      </c>
    </row>
    <row r="4155" spans="1:6" x14ac:dyDescent="0.25">
      <c r="A4155" s="3" t="s">
        <v>62</v>
      </c>
      <c r="B4155" s="3" t="str">
        <f>IFERROR(INDEX(Clients[Client_Name],MATCH(Table2[[#This Row],[Client_Code]],Clients[Client_Code],0)),"")</f>
        <v>EXPORTADORA YAVU</v>
      </c>
      <c r="C4155" s="3">
        <v>1035</v>
      </c>
      <c r="D4155" s="3" t="s">
        <v>38</v>
      </c>
      <c r="E4155" s="3">
        <v>4</v>
      </c>
      <c r="F4155" s="12">
        <v>625824</v>
      </c>
    </row>
    <row r="4156" spans="1:6" x14ac:dyDescent="0.25">
      <c r="A4156" s="3" t="s">
        <v>62</v>
      </c>
      <c r="B4156" s="3" t="str">
        <f>IFERROR(INDEX(Clients[Client_Name],MATCH(Table2[[#This Row],[Client_Code]],Clients[Client_Code],0)),"")</f>
        <v>EXPORTADORA YAVU</v>
      </c>
      <c r="C4156" s="3">
        <v>1035</v>
      </c>
      <c r="D4156" s="3" t="s">
        <v>37</v>
      </c>
      <c r="E4156" s="3">
        <v>4</v>
      </c>
      <c r="F4156" s="12">
        <v>37077</v>
      </c>
    </row>
    <row r="4157" spans="1:6" x14ac:dyDescent="0.25">
      <c r="A4157" s="3" t="s">
        <v>62</v>
      </c>
      <c r="B4157" s="3" t="str">
        <f>IFERROR(INDEX(Clients[Client_Name],MATCH(Table2[[#This Row],[Client_Code]],Clients[Client_Code],0)),"")</f>
        <v>EXPORTADORA YAVU</v>
      </c>
      <c r="C4157" s="3">
        <v>1035</v>
      </c>
      <c r="D4157" s="3" t="s">
        <v>37</v>
      </c>
      <c r="E4157" s="3">
        <v>4</v>
      </c>
      <c r="F4157" s="12">
        <v>34429</v>
      </c>
    </row>
    <row r="4158" spans="1:6" x14ac:dyDescent="0.25">
      <c r="A4158" s="3" t="s">
        <v>62</v>
      </c>
      <c r="B4158" s="3" t="str">
        <f>IFERROR(INDEX(Clients[Client_Name],MATCH(Table2[[#This Row],[Client_Code]],Clients[Client_Code],0)),"")</f>
        <v>EXPORTADORA YAVU</v>
      </c>
      <c r="C4158" s="3">
        <v>1035</v>
      </c>
      <c r="D4158" s="3" t="s">
        <v>37</v>
      </c>
      <c r="E4158" s="3">
        <v>4</v>
      </c>
      <c r="F4158" s="12">
        <v>25599</v>
      </c>
    </row>
    <row r="4159" spans="1:6" x14ac:dyDescent="0.25">
      <c r="A4159" s="3" t="s">
        <v>62</v>
      </c>
      <c r="B4159" s="3" t="str">
        <f>IFERROR(INDEX(Clients[Client_Name],MATCH(Table2[[#This Row],[Client_Code]],Clients[Client_Code],0)),"")</f>
        <v>EXPORTADORA YAVU</v>
      </c>
      <c r="C4159" s="3">
        <v>1035</v>
      </c>
      <c r="D4159" s="3" t="s">
        <v>38</v>
      </c>
      <c r="E4159" s="3">
        <v>1</v>
      </c>
      <c r="F4159" s="12">
        <v>993128</v>
      </c>
    </row>
    <row r="4160" spans="1:6" x14ac:dyDescent="0.25">
      <c r="A4160" s="3" t="s">
        <v>62</v>
      </c>
      <c r="B4160" s="3" t="str">
        <f>IFERROR(INDEX(Clients[Client_Name],MATCH(Table2[[#This Row],[Client_Code]],Clients[Client_Code],0)),"")</f>
        <v>EXPORTADORA YAVU</v>
      </c>
      <c r="C4160" s="3">
        <v>1035</v>
      </c>
      <c r="D4160" s="3" t="s">
        <v>37</v>
      </c>
      <c r="E4160" s="3">
        <v>1</v>
      </c>
      <c r="F4160" s="12">
        <v>59450</v>
      </c>
    </row>
    <row r="4161" spans="1:6" x14ac:dyDescent="0.25">
      <c r="A4161" s="3" t="s">
        <v>62</v>
      </c>
      <c r="B4161" s="3" t="str">
        <f>IFERROR(INDEX(Clients[Client_Name],MATCH(Table2[[#This Row],[Client_Code]],Clients[Client_Code],0)),"")</f>
        <v>EXPORTADORA YAVU</v>
      </c>
      <c r="C4161" s="3">
        <v>1035</v>
      </c>
      <c r="D4161" s="3" t="s">
        <v>37</v>
      </c>
      <c r="E4161" s="3">
        <v>1</v>
      </c>
      <c r="F4161" s="12">
        <v>869600</v>
      </c>
    </row>
    <row r="4162" spans="1:6" x14ac:dyDescent="0.25">
      <c r="A4162" s="3" t="s">
        <v>62</v>
      </c>
      <c r="B4162" s="3" t="str">
        <f>IFERROR(INDEX(Clients[Client_Name],MATCH(Table2[[#This Row],[Client_Code]],Clients[Client_Code],0)),"")</f>
        <v>EXPORTADORA YAVU</v>
      </c>
      <c r="C4162" s="3">
        <v>1035</v>
      </c>
      <c r="D4162" s="3" t="s">
        <v>149</v>
      </c>
      <c r="E4162" s="3">
        <v>1</v>
      </c>
      <c r="F4162" s="12">
        <v>3093629</v>
      </c>
    </row>
    <row r="4163" spans="1:6" x14ac:dyDescent="0.25">
      <c r="A4163" s="3" t="s">
        <v>62</v>
      </c>
      <c r="B4163" s="3" t="str">
        <f>IFERROR(INDEX(Clients[Client_Name],MATCH(Table2[[#This Row],[Client_Code]],Clients[Client_Code],0)),"")</f>
        <v>EXPORTADORA YAVU</v>
      </c>
      <c r="C4163" s="3">
        <v>1035</v>
      </c>
      <c r="D4163" s="3" t="s">
        <v>37</v>
      </c>
      <c r="E4163" s="3">
        <v>1</v>
      </c>
      <c r="F4163" s="12">
        <v>810426</v>
      </c>
    </row>
    <row r="4164" spans="1:6" x14ac:dyDescent="0.25">
      <c r="A4164" s="3" t="s">
        <v>62</v>
      </c>
      <c r="B4164" s="3" t="str">
        <f>IFERROR(INDEX(Clients[Client_Name],MATCH(Table2[[#This Row],[Client_Code]],Clients[Client_Code],0)),"")</f>
        <v>EXPORTADORA YAVU</v>
      </c>
      <c r="C4164" s="3">
        <v>1035</v>
      </c>
      <c r="D4164" s="3" t="s">
        <v>37</v>
      </c>
      <c r="E4164" s="3">
        <v>1</v>
      </c>
      <c r="F4164" s="12">
        <v>301810</v>
      </c>
    </row>
    <row r="4165" spans="1:6" x14ac:dyDescent="0.25">
      <c r="A4165" s="3" t="s">
        <v>62</v>
      </c>
      <c r="B4165" s="3" t="str">
        <f>IFERROR(INDEX(Clients[Client_Name],MATCH(Table2[[#This Row],[Client_Code]],Clients[Client_Code],0)),"")</f>
        <v>EXPORTADORA YAVU</v>
      </c>
      <c r="C4165" s="3">
        <v>1035</v>
      </c>
      <c r="D4165" s="3" t="s">
        <v>38</v>
      </c>
      <c r="E4165" s="3">
        <v>1</v>
      </c>
      <c r="F4165" s="12">
        <v>550920</v>
      </c>
    </row>
    <row r="4166" spans="1:6" x14ac:dyDescent="0.25">
      <c r="A4166" s="3" t="s">
        <v>62</v>
      </c>
      <c r="B4166" s="3" t="str">
        <f>IFERROR(INDEX(Clients[Client_Name],MATCH(Table2[[#This Row],[Client_Code]],Clients[Client_Code],0)),"")</f>
        <v>EXPORTADORA YAVU</v>
      </c>
      <c r="C4166" s="3">
        <v>1035</v>
      </c>
      <c r="D4166" s="3" t="s">
        <v>38</v>
      </c>
      <c r="E4166" s="3">
        <v>1</v>
      </c>
      <c r="F4166" s="12">
        <v>609416</v>
      </c>
    </row>
    <row r="4167" spans="1:6" x14ac:dyDescent="0.25">
      <c r="A4167" s="3" t="s">
        <v>62</v>
      </c>
      <c r="B4167" s="3" t="str">
        <f>IFERROR(INDEX(Clients[Client_Name],MATCH(Table2[[#This Row],[Client_Code]],Clients[Client_Code],0)),"")</f>
        <v>EXPORTADORA YAVU</v>
      </c>
      <c r="C4167" s="3">
        <v>1035</v>
      </c>
      <c r="D4167" s="3" t="s">
        <v>37</v>
      </c>
      <c r="E4167" s="3">
        <v>1</v>
      </c>
      <c r="F4167" s="12">
        <v>10593</v>
      </c>
    </row>
    <row r="4168" spans="1:6" x14ac:dyDescent="0.25">
      <c r="A4168" s="3" t="s">
        <v>62</v>
      </c>
      <c r="B4168" s="3" t="str">
        <f>IFERROR(INDEX(Clients[Client_Name],MATCH(Table2[[#This Row],[Client_Code]],Clients[Client_Code],0)),"")</f>
        <v>AGROINDUSTRIAS LOMAS COLORADAS LTDA</v>
      </c>
      <c r="C4168" s="3">
        <v>1003</v>
      </c>
      <c r="D4168" s="3" t="s">
        <v>149</v>
      </c>
      <c r="E4168" s="3">
        <v>5</v>
      </c>
      <c r="F4168" s="12">
        <v>1033200</v>
      </c>
    </row>
    <row r="4169" spans="1:6" x14ac:dyDescent="0.25">
      <c r="A4169" s="3" t="s">
        <v>62</v>
      </c>
      <c r="B4169" s="3" t="str">
        <f>IFERROR(INDEX(Clients[Client_Name],MATCH(Table2[[#This Row],[Client_Code]],Clients[Client_Code],0)),"")</f>
        <v>EXPORTADORA YAVU</v>
      </c>
      <c r="C4169" s="3">
        <v>1035</v>
      </c>
      <c r="D4169" s="3" t="s">
        <v>37</v>
      </c>
      <c r="E4169" s="3">
        <v>1</v>
      </c>
      <c r="F4169" s="12">
        <v>10060</v>
      </c>
    </row>
    <row r="4170" spans="1:6" x14ac:dyDescent="0.25">
      <c r="A4170" s="3" t="s">
        <v>62</v>
      </c>
      <c r="B4170" s="3" t="str">
        <f>IFERROR(INDEX(Clients[Client_Name],MATCH(Table2[[#This Row],[Client_Code]],Clients[Client_Code],0)),"")</f>
        <v>EXPORTADORA YAVU</v>
      </c>
      <c r="C4170" s="3">
        <v>1035</v>
      </c>
      <c r="D4170" s="3" t="s">
        <v>37</v>
      </c>
      <c r="E4170" s="3">
        <v>1</v>
      </c>
      <c r="F4170" s="12">
        <v>9143</v>
      </c>
    </row>
    <row r="4171" spans="1:6" x14ac:dyDescent="0.25">
      <c r="A4171" s="3" t="s">
        <v>62</v>
      </c>
      <c r="B4171" s="3" t="str">
        <f>IFERROR(INDEX(Clients[Client_Name],MATCH(Table2[[#This Row],[Client_Code]],Clients[Client_Code],0)),"")</f>
        <v>EXPORTADORA YAVU</v>
      </c>
      <c r="C4171" s="3">
        <v>1035</v>
      </c>
      <c r="D4171" s="3" t="s">
        <v>37</v>
      </c>
      <c r="E4171" s="3">
        <v>2</v>
      </c>
      <c r="F4171" s="12">
        <v>896800</v>
      </c>
    </row>
    <row r="4172" spans="1:6" x14ac:dyDescent="0.25">
      <c r="A4172" s="3" t="s">
        <v>62</v>
      </c>
      <c r="B4172" s="3" t="str">
        <f>IFERROR(INDEX(Clients[Client_Name],MATCH(Table2[[#This Row],[Client_Code]],Clients[Client_Code],0)),"")</f>
        <v>EXPORTADORA YAVU</v>
      </c>
      <c r="C4172" s="3">
        <v>1035</v>
      </c>
      <c r="D4172" s="3" t="s">
        <v>149</v>
      </c>
      <c r="E4172" s="3">
        <v>2</v>
      </c>
      <c r="F4172" s="12">
        <v>3420487</v>
      </c>
    </row>
    <row r="4173" spans="1:6" x14ac:dyDescent="0.25">
      <c r="A4173" s="3" t="s">
        <v>62</v>
      </c>
      <c r="B4173" s="3" t="str">
        <f>IFERROR(INDEX(Clients[Client_Name],MATCH(Table2[[#This Row],[Client_Code]],Clients[Client_Code],0)),"")</f>
        <v>EXPORTADORA YAVU</v>
      </c>
      <c r="C4173" s="3">
        <v>1035</v>
      </c>
      <c r="D4173" s="3" t="s">
        <v>37</v>
      </c>
      <c r="E4173" s="3">
        <v>2</v>
      </c>
      <c r="F4173" s="12">
        <v>810426</v>
      </c>
    </row>
    <row r="4174" spans="1:6" x14ac:dyDescent="0.25">
      <c r="A4174" s="3" t="s">
        <v>62</v>
      </c>
      <c r="B4174" s="3" t="str">
        <f>IFERROR(INDEX(Clients[Client_Name],MATCH(Table2[[#This Row],[Client_Code]],Clients[Client_Code],0)),"")</f>
        <v>EXPORTADORA YAVU</v>
      </c>
      <c r="C4174" s="3">
        <v>1035</v>
      </c>
      <c r="D4174" s="3" t="s">
        <v>37</v>
      </c>
      <c r="E4174" s="3">
        <v>2</v>
      </c>
      <c r="F4174" s="12">
        <v>301810</v>
      </c>
    </row>
    <row r="4175" spans="1:6" x14ac:dyDescent="0.25">
      <c r="A4175" s="3" t="s">
        <v>62</v>
      </c>
      <c r="B4175" s="3" t="str">
        <f>IFERROR(INDEX(Clients[Client_Name],MATCH(Table2[[#This Row],[Client_Code]],Clients[Client_Code],0)),"")</f>
        <v>EXPORTADORA YAVU</v>
      </c>
      <c r="C4175" s="3">
        <v>1035</v>
      </c>
      <c r="D4175" s="3" t="s">
        <v>38</v>
      </c>
      <c r="E4175" s="3">
        <v>2</v>
      </c>
      <c r="F4175" s="12">
        <v>658419</v>
      </c>
    </row>
    <row r="4176" spans="1:6" x14ac:dyDescent="0.25">
      <c r="A4176" s="3" t="s">
        <v>62</v>
      </c>
      <c r="B4176" s="3" t="str">
        <f>IFERROR(INDEX(Clients[Client_Name],MATCH(Table2[[#This Row],[Client_Code]],Clients[Client_Code],0)),"")</f>
        <v>EXPORTADORA YAVU</v>
      </c>
      <c r="C4176" s="3">
        <v>1035</v>
      </c>
      <c r="D4176" s="3" t="s">
        <v>38</v>
      </c>
      <c r="E4176" s="3">
        <v>2</v>
      </c>
      <c r="F4176" s="12">
        <v>179240</v>
      </c>
    </row>
    <row r="4177" spans="1:6" x14ac:dyDescent="0.25">
      <c r="A4177" s="3" t="s">
        <v>62</v>
      </c>
      <c r="B4177" s="3" t="str">
        <f>IFERROR(INDEX(Clients[Client_Name],MATCH(Table2[[#This Row],[Client_Code]],Clients[Client_Code],0)),"")</f>
        <v>EXPORTADORA YAVU</v>
      </c>
      <c r="C4177" s="3">
        <v>1035</v>
      </c>
      <c r="D4177" s="3" t="s">
        <v>37</v>
      </c>
      <c r="E4177" s="3">
        <v>2</v>
      </c>
      <c r="F4177" s="12">
        <v>5297</v>
      </c>
    </row>
    <row r="4178" spans="1:6" x14ac:dyDescent="0.25">
      <c r="A4178" s="3" t="s">
        <v>62</v>
      </c>
      <c r="B4178" s="3" t="str">
        <f>IFERROR(INDEX(Clients[Client_Name],MATCH(Table2[[#This Row],[Client_Code]],Clients[Client_Code],0)),"")</f>
        <v>EXPORTADORA YAVU</v>
      </c>
      <c r="C4178" s="3">
        <v>1035</v>
      </c>
      <c r="D4178" s="3" t="s">
        <v>37</v>
      </c>
      <c r="E4178" s="3">
        <v>2</v>
      </c>
      <c r="F4178" s="12">
        <v>5030</v>
      </c>
    </row>
    <row r="4179" spans="1:6" x14ac:dyDescent="0.25">
      <c r="A4179" s="3" t="s">
        <v>62</v>
      </c>
      <c r="B4179" s="3" t="str">
        <f>IFERROR(INDEX(Clients[Client_Name],MATCH(Table2[[#This Row],[Client_Code]],Clients[Client_Code],0)),"")</f>
        <v>EXPORTADORA YAVU</v>
      </c>
      <c r="C4179" s="3">
        <v>1035</v>
      </c>
      <c r="D4179" s="3" t="s">
        <v>37</v>
      </c>
      <c r="E4179" s="3">
        <v>2</v>
      </c>
      <c r="F4179" s="12">
        <v>3896</v>
      </c>
    </row>
    <row r="4180" spans="1:6" x14ac:dyDescent="0.25">
      <c r="A4180" s="3" t="s">
        <v>62</v>
      </c>
      <c r="B4180" s="3" t="str">
        <f>IFERROR(INDEX(Clients[Client_Name],MATCH(Table2[[#This Row],[Client_Code]],Clients[Client_Code],0)),"")</f>
        <v>EXPORTADORA YAVU</v>
      </c>
      <c r="C4180" s="3">
        <v>1035</v>
      </c>
      <c r="D4180" s="3" t="s">
        <v>37</v>
      </c>
      <c r="E4180" s="3">
        <v>3</v>
      </c>
      <c r="F4180" s="12">
        <v>28000</v>
      </c>
    </row>
    <row r="4181" spans="1:6" x14ac:dyDescent="0.25">
      <c r="A4181" s="3" t="s">
        <v>62</v>
      </c>
      <c r="B4181" s="3" t="str">
        <f>IFERROR(INDEX(Clients[Client_Name],MATCH(Table2[[#This Row],[Client_Code]],Clients[Client_Code],0)),"")</f>
        <v>EXPORTADORA YAVU</v>
      </c>
      <c r="C4181" s="3">
        <v>1035</v>
      </c>
      <c r="D4181" s="3" t="s">
        <v>37</v>
      </c>
      <c r="E4181" s="3">
        <v>3</v>
      </c>
      <c r="F4181" s="12">
        <v>1370000</v>
      </c>
    </row>
    <row r="4182" spans="1:6" x14ac:dyDescent="0.25">
      <c r="A4182" s="3" t="s">
        <v>62</v>
      </c>
      <c r="B4182" s="3" t="str">
        <f>IFERROR(INDEX(Clients[Client_Name],MATCH(Table2[[#This Row],[Client_Code]],Clients[Client_Code],0)),"")</f>
        <v>EXPORTADORA YAVU</v>
      </c>
      <c r="C4182" s="3">
        <v>1035</v>
      </c>
      <c r="D4182" s="3" t="s">
        <v>149</v>
      </c>
      <c r="E4182" s="3">
        <v>3</v>
      </c>
      <c r="F4182" s="12">
        <v>5108353</v>
      </c>
    </row>
    <row r="4183" spans="1:6" x14ac:dyDescent="0.25">
      <c r="A4183" s="3" t="s">
        <v>62</v>
      </c>
      <c r="B4183" s="3" t="str">
        <f>IFERROR(INDEX(Clients[Client_Name],MATCH(Table2[[#This Row],[Client_Code]],Clients[Client_Code],0)),"")</f>
        <v>EXPORTADORA YAVU</v>
      </c>
      <c r="C4183" s="3">
        <v>1035</v>
      </c>
      <c r="D4183" s="3" t="s">
        <v>37</v>
      </c>
      <c r="E4183" s="3">
        <v>3</v>
      </c>
      <c r="F4183" s="12">
        <v>1175117</v>
      </c>
    </row>
    <row r="4184" spans="1:6" x14ac:dyDescent="0.25">
      <c r="A4184" s="3" t="s">
        <v>62</v>
      </c>
      <c r="B4184" s="3" t="str">
        <f>IFERROR(INDEX(Clients[Client_Name],MATCH(Table2[[#This Row],[Client_Code]],Clients[Client_Code],0)),"")</f>
        <v>EXPORTADORA YAVU</v>
      </c>
      <c r="C4184" s="3">
        <v>1035</v>
      </c>
      <c r="D4184" s="3" t="s">
        <v>37</v>
      </c>
      <c r="E4184" s="3">
        <v>3</v>
      </c>
      <c r="F4184" s="12">
        <v>460809</v>
      </c>
    </row>
    <row r="4185" spans="1:6" x14ac:dyDescent="0.25">
      <c r="A4185" s="3" t="s">
        <v>62</v>
      </c>
      <c r="B4185" s="3" t="str">
        <f>IFERROR(INDEX(Clients[Client_Name],MATCH(Table2[[#This Row],[Client_Code]],Clients[Client_Code],0)),"")</f>
        <v>EXPORTADORA YAVU</v>
      </c>
      <c r="C4185" s="3">
        <v>1035</v>
      </c>
      <c r="D4185" s="3" t="s">
        <v>38</v>
      </c>
      <c r="E4185" s="3">
        <v>3</v>
      </c>
      <c r="F4185" s="12">
        <v>625824</v>
      </c>
    </row>
    <row r="4186" spans="1:6" x14ac:dyDescent="0.25">
      <c r="A4186" s="3" t="s">
        <v>62</v>
      </c>
      <c r="B4186" s="3" t="str">
        <f>IFERROR(INDEX(Clients[Client_Name],MATCH(Table2[[#This Row],[Client_Code]],Clients[Client_Code],0)),"")</f>
        <v>EXPORTADORA YAVU</v>
      </c>
      <c r="C4186" s="3">
        <v>1035</v>
      </c>
      <c r="D4186" s="3" t="s">
        <v>37</v>
      </c>
      <c r="E4186" s="3">
        <v>3</v>
      </c>
      <c r="F4186" s="12">
        <v>68858</v>
      </c>
    </row>
    <row r="4187" spans="1:6" x14ac:dyDescent="0.25">
      <c r="A4187" s="3" t="s">
        <v>62</v>
      </c>
      <c r="B4187" s="3" t="str">
        <f>IFERROR(INDEX(Clients[Client_Name],MATCH(Table2[[#This Row],[Client_Code]],Clients[Client_Code],0)),"")</f>
        <v>EXPORTADORA YAVU</v>
      </c>
      <c r="C4187" s="3">
        <v>1035</v>
      </c>
      <c r="D4187" s="3" t="s">
        <v>37</v>
      </c>
      <c r="E4187" s="3">
        <v>3</v>
      </c>
      <c r="F4187" s="12">
        <v>63560</v>
      </c>
    </row>
    <row r="4188" spans="1:6" x14ac:dyDescent="0.25">
      <c r="A4188" s="3" t="s">
        <v>62</v>
      </c>
      <c r="B4188" s="3" t="str">
        <f>IFERROR(INDEX(Clients[Client_Name],MATCH(Table2[[#This Row],[Client_Code]],Clients[Client_Code],0)),"")</f>
        <v>EXPORTADORA YAVU</v>
      </c>
      <c r="C4188" s="3">
        <v>1035</v>
      </c>
      <c r="D4188" s="3" t="s">
        <v>37</v>
      </c>
      <c r="E4188" s="3">
        <v>3</v>
      </c>
      <c r="F4188" s="12">
        <v>41420</v>
      </c>
    </row>
    <row r="4189" spans="1:6" x14ac:dyDescent="0.25">
      <c r="A4189" s="3" t="s">
        <v>62</v>
      </c>
      <c r="B4189" s="3" t="str">
        <f>IFERROR(INDEX(Clients[Client_Name],MATCH(Table2[[#This Row],[Client_Code]],Clients[Client_Code],0)),"")</f>
        <v>EXPORTADORA YAVU</v>
      </c>
      <c r="C4189" s="3">
        <v>1035</v>
      </c>
      <c r="D4189" s="3" t="s">
        <v>149</v>
      </c>
      <c r="E4189" s="3">
        <v>5</v>
      </c>
      <c r="F4189" s="12">
        <v>5829206</v>
      </c>
    </row>
    <row r="4190" spans="1:6" x14ac:dyDescent="0.25">
      <c r="A4190" s="3" t="s">
        <v>62</v>
      </c>
      <c r="B4190" s="3" t="str">
        <f>IFERROR(INDEX(Clients[Client_Name],MATCH(Table2[[#This Row],[Client_Code]],Clients[Client_Code],0)),"")</f>
        <v>EXPORTADORA YAVU</v>
      </c>
      <c r="C4190" s="3">
        <v>1035</v>
      </c>
      <c r="D4190" s="3" t="s">
        <v>37</v>
      </c>
      <c r="E4190" s="3">
        <v>5</v>
      </c>
      <c r="F4190" s="12">
        <v>378199</v>
      </c>
    </row>
    <row r="4191" spans="1:6" x14ac:dyDescent="0.25">
      <c r="A4191" s="3" t="s">
        <v>62</v>
      </c>
      <c r="B4191" s="3" t="str">
        <f>IFERROR(INDEX(Clients[Client_Name],MATCH(Table2[[#This Row],[Client_Code]],Clients[Client_Code],0)),"")</f>
        <v>EXPORTADORA YAVU</v>
      </c>
      <c r="C4191" s="3">
        <v>1035</v>
      </c>
      <c r="D4191" s="3" t="s">
        <v>37</v>
      </c>
      <c r="E4191" s="3">
        <v>5</v>
      </c>
      <c r="F4191" s="12">
        <v>431900</v>
      </c>
    </row>
    <row r="4192" spans="1:6" x14ac:dyDescent="0.25">
      <c r="A4192" s="3" t="s">
        <v>62</v>
      </c>
      <c r="B4192" s="3" t="str">
        <f>IFERROR(INDEX(Clients[Client_Name],MATCH(Table2[[#This Row],[Client_Code]],Clients[Client_Code],0)),"")</f>
        <v>EXPORTADORA YAVU</v>
      </c>
      <c r="C4192" s="3">
        <v>1035</v>
      </c>
      <c r="D4192" s="3" t="s">
        <v>37</v>
      </c>
      <c r="E4192" s="3">
        <v>5</v>
      </c>
      <c r="F4192" s="12">
        <v>148307</v>
      </c>
    </row>
    <row r="4193" spans="1:6" x14ac:dyDescent="0.25">
      <c r="A4193" s="3" t="s">
        <v>62</v>
      </c>
      <c r="B4193" s="3" t="str">
        <f>IFERROR(INDEX(Clients[Client_Name],MATCH(Table2[[#This Row],[Client_Code]],Clients[Client_Code],0)),"")</f>
        <v>EXPORTADORA YAVU</v>
      </c>
      <c r="C4193" s="3">
        <v>1035</v>
      </c>
      <c r="D4193" s="3" t="s">
        <v>38</v>
      </c>
      <c r="E4193" s="3">
        <v>5</v>
      </c>
      <c r="F4193" s="12">
        <v>136899</v>
      </c>
    </row>
    <row r="4194" spans="1:6" x14ac:dyDescent="0.25">
      <c r="A4194" s="3" t="s">
        <v>62</v>
      </c>
      <c r="B4194" s="3" t="str">
        <f>IFERROR(INDEX(Clients[Client_Name],MATCH(Table2[[#This Row],[Client_Code]],Clients[Client_Code],0)),"")</f>
        <v>EXPORTADORA YAVU</v>
      </c>
      <c r="C4194" s="3">
        <v>1035</v>
      </c>
      <c r="D4194" s="3" t="s">
        <v>37</v>
      </c>
      <c r="E4194" s="3">
        <v>5</v>
      </c>
      <c r="F4194" s="12">
        <v>105933</v>
      </c>
    </row>
    <row r="4195" spans="1:6" x14ac:dyDescent="0.25">
      <c r="A4195" s="3" t="s">
        <v>62</v>
      </c>
      <c r="B4195" s="3" t="str">
        <f>IFERROR(INDEX(Clients[Client_Name],MATCH(Table2[[#This Row],[Client_Code]],Clients[Client_Code],0)),"")</f>
        <v>TAK S.A.</v>
      </c>
      <c r="C4195" s="3">
        <v>1051</v>
      </c>
      <c r="D4195" s="3" t="s">
        <v>37</v>
      </c>
      <c r="E4195" s="3">
        <v>5</v>
      </c>
      <c r="F4195" s="12">
        <v>446594</v>
      </c>
    </row>
    <row r="4196" spans="1:6" x14ac:dyDescent="0.25">
      <c r="A4196" s="3" t="s">
        <v>62</v>
      </c>
      <c r="B4196" s="3" t="str">
        <f>IFERROR(INDEX(Clients[Client_Name],MATCH(Table2[[#This Row],[Client_Code]],Clients[Client_Code],0)),"")</f>
        <v>EXPORTADORA YAVU</v>
      </c>
      <c r="C4196" s="3">
        <v>1035</v>
      </c>
      <c r="D4196" s="3" t="s">
        <v>37</v>
      </c>
      <c r="E4196" s="3">
        <v>5</v>
      </c>
      <c r="F4196" s="12">
        <v>77593</v>
      </c>
    </row>
    <row r="4197" spans="1:6" x14ac:dyDescent="0.25">
      <c r="A4197" s="3" t="s">
        <v>62</v>
      </c>
      <c r="B4197" s="3" t="str">
        <f>IFERROR(INDEX(Clients[Client_Name],MATCH(Table2[[#This Row],[Client_Code]],Clients[Client_Code],0)),"")</f>
        <v>EXPORTADORA YAVU</v>
      </c>
      <c r="C4197" s="3">
        <v>1035</v>
      </c>
      <c r="D4197" s="3" t="s">
        <v>37</v>
      </c>
      <c r="E4197" s="3">
        <v>5</v>
      </c>
      <c r="F4197" s="12">
        <v>105935</v>
      </c>
    </row>
    <row r="4198" spans="1:6" x14ac:dyDescent="0.25">
      <c r="A4198" s="3" t="s">
        <v>62</v>
      </c>
      <c r="B4198" s="3" t="str">
        <f>IFERROR(INDEX(Clients[Client_Name],MATCH(Table2[[#This Row],[Client_Code]],Clients[Client_Code],0)),"")</f>
        <v>EXPORTADORA YAVU</v>
      </c>
      <c r="C4198" s="3">
        <v>1035</v>
      </c>
      <c r="D4198" s="3" t="s">
        <v>149</v>
      </c>
      <c r="E4198" s="3">
        <v>6</v>
      </c>
      <c r="F4198" s="12">
        <v>5313149</v>
      </c>
    </row>
    <row r="4199" spans="1:6" x14ac:dyDescent="0.25">
      <c r="A4199" s="3" t="s">
        <v>62</v>
      </c>
      <c r="B4199" s="3" t="str">
        <f>IFERROR(INDEX(Clients[Client_Name],MATCH(Table2[[#This Row],[Client_Code]],Clients[Client_Code],0)),"")</f>
        <v>EXPORTADORA YAVU</v>
      </c>
      <c r="C4199" s="3">
        <v>1035</v>
      </c>
      <c r="D4199" s="3" t="s">
        <v>37</v>
      </c>
      <c r="E4199" s="3">
        <v>6</v>
      </c>
      <c r="F4199" s="12">
        <v>616161</v>
      </c>
    </row>
    <row r="4200" spans="1:6" x14ac:dyDescent="0.25">
      <c r="A4200" s="3" t="s">
        <v>62</v>
      </c>
      <c r="B4200" s="3" t="str">
        <f>IFERROR(INDEX(Clients[Client_Name],MATCH(Table2[[#This Row],[Client_Code]],Clients[Client_Code],0)),"")</f>
        <v>EXPORTADORA YAVU</v>
      </c>
      <c r="C4200" s="3">
        <v>1035</v>
      </c>
      <c r="D4200" s="3" t="s">
        <v>37</v>
      </c>
      <c r="E4200" s="3">
        <v>6</v>
      </c>
      <c r="F4200" s="12"/>
    </row>
    <row r="4201" spans="1:6" x14ac:dyDescent="0.25">
      <c r="A4201" s="3" t="s">
        <v>62</v>
      </c>
      <c r="B4201" s="3" t="str">
        <f>IFERROR(INDEX(Clients[Client_Name],MATCH(Table2[[#This Row],[Client_Code]],Clients[Client_Code],0)),"")</f>
        <v>EXPORTADORA YAVU</v>
      </c>
      <c r="C4201" s="3">
        <v>1035</v>
      </c>
      <c r="D4201" s="3" t="s">
        <v>37</v>
      </c>
      <c r="E4201" s="3">
        <v>6</v>
      </c>
      <c r="F4201" s="12"/>
    </row>
    <row r="4202" spans="1:6" x14ac:dyDescent="0.25">
      <c r="A4202" s="3" t="s">
        <v>62</v>
      </c>
      <c r="B4202" s="3" t="str">
        <f>IFERROR(INDEX(Clients[Client_Name],MATCH(Table2[[#This Row],[Client_Code]],Clients[Client_Code],0)),"")</f>
        <v>EXPORTADORA YAVU</v>
      </c>
      <c r="C4202" s="3">
        <v>1035</v>
      </c>
      <c r="D4202" s="3" t="s">
        <v>38</v>
      </c>
      <c r="E4202" s="3">
        <v>6</v>
      </c>
      <c r="F4202" s="12">
        <v>-378102</v>
      </c>
    </row>
    <row r="4203" spans="1:6" x14ac:dyDescent="0.25">
      <c r="A4203" s="3" t="s">
        <v>62</v>
      </c>
      <c r="B4203" s="3" t="str">
        <f>IFERROR(INDEX(Clients[Client_Name],MATCH(Table2[[#This Row],[Client_Code]],Clients[Client_Code],0)),"")</f>
        <v>EXPORTADORA YAVU</v>
      </c>
      <c r="C4203" s="3">
        <v>1035</v>
      </c>
      <c r="D4203" s="3" t="s">
        <v>37</v>
      </c>
      <c r="E4203" s="3">
        <v>6</v>
      </c>
      <c r="F4203" s="12"/>
    </row>
    <row r="4204" spans="1:6" x14ac:dyDescent="0.25">
      <c r="A4204" s="3" t="s">
        <v>62</v>
      </c>
      <c r="B4204" s="3" t="str">
        <f>IFERROR(INDEX(Clients[Client_Name],MATCH(Table2[[#This Row],[Client_Code]],Clients[Client_Code],0)),"")</f>
        <v>COMERCIALIZADORA LA FAVORITA LTDA.</v>
      </c>
      <c r="C4204" s="3">
        <v>1029</v>
      </c>
      <c r="D4204" s="3" t="s">
        <v>37</v>
      </c>
      <c r="E4204" s="3">
        <v>5</v>
      </c>
      <c r="F4204" s="12">
        <v>389078</v>
      </c>
    </row>
    <row r="4205" spans="1:6" x14ac:dyDescent="0.25">
      <c r="A4205" s="3" t="s">
        <v>62</v>
      </c>
      <c r="B4205" s="3" t="str">
        <f>IFERROR(INDEX(Clients[Client_Name],MATCH(Table2[[#This Row],[Client_Code]],Clients[Client_Code],0)),"")</f>
        <v>EXPORTADORA YAVU</v>
      </c>
      <c r="C4205" s="3">
        <v>1035</v>
      </c>
      <c r="D4205" s="3" t="s">
        <v>37</v>
      </c>
      <c r="E4205" s="3">
        <v>6</v>
      </c>
      <c r="F4205" s="12"/>
    </row>
    <row r="4206" spans="1:6" x14ac:dyDescent="0.25">
      <c r="A4206" s="3" t="s">
        <v>62</v>
      </c>
      <c r="B4206" s="3" t="str">
        <f>IFERROR(INDEX(Clients[Client_Name],MATCH(Table2[[#This Row],[Client_Code]],Clients[Client_Code],0)),"")</f>
        <v>EXPORTADORA YAVU</v>
      </c>
      <c r="C4206" s="3">
        <v>1035</v>
      </c>
      <c r="D4206" s="3" t="s">
        <v>37</v>
      </c>
      <c r="E4206" s="3">
        <v>6</v>
      </c>
      <c r="F4206" s="12"/>
    </row>
    <row r="4207" spans="1:6" x14ac:dyDescent="0.25">
      <c r="A4207" s="3" t="s">
        <v>62</v>
      </c>
      <c r="B4207" s="3" t="str">
        <f>IFERROR(INDEX(Clients[Client_Name],MATCH(Table2[[#This Row],[Client_Code]],Clients[Client_Code],0)),"")</f>
        <v>EXPORTADORA YAVU</v>
      </c>
      <c r="C4207" s="3">
        <v>1035</v>
      </c>
      <c r="D4207" s="3" t="s">
        <v>149</v>
      </c>
      <c r="E4207" s="3">
        <v>7</v>
      </c>
      <c r="F4207" s="12">
        <v>5331941</v>
      </c>
    </row>
    <row r="4208" spans="1:6" x14ac:dyDescent="0.25">
      <c r="A4208" s="3" t="s">
        <v>62</v>
      </c>
      <c r="B4208" s="3" t="str">
        <f>IFERROR(INDEX(Clients[Client_Name],MATCH(Table2[[#This Row],[Client_Code]],Clients[Client_Code],0)),"")</f>
        <v>EXPORTADORA YAVU</v>
      </c>
      <c r="C4208" s="3">
        <v>1035</v>
      </c>
      <c r="D4208" s="3" t="s">
        <v>37</v>
      </c>
      <c r="E4208" s="3">
        <v>7</v>
      </c>
      <c r="F4208" s="12">
        <v>1200093</v>
      </c>
    </row>
    <row r="4209" spans="1:6" x14ac:dyDescent="0.25">
      <c r="A4209" s="3" t="s">
        <v>62</v>
      </c>
      <c r="B4209" s="3" t="str">
        <f>IFERROR(INDEX(Clients[Client_Name],MATCH(Table2[[#This Row],[Client_Code]],Clients[Client_Code],0)),"")</f>
        <v>EXPORTADORA YAVU</v>
      </c>
      <c r="C4209" s="3">
        <v>1035</v>
      </c>
      <c r="D4209" s="3" t="s">
        <v>37</v>
      </c>
      <c r="E4209" s="3">
        <v>7</v>
      </c>
      <c r="F4209" s="12"/>
    </row>
    <row r="4210" spans="1:6" x14ac:dyDescent="0.25">
      <c r="A4210" s="3" t="s">
        <v>62</v>
      </c>
      <c r="B4210" s="3" t="str">
        <f>IFERROR(INDEX(Clients[Client_Name],MATCH(Table2[[#This Row],[Client_Code]],Clients[Client_Code],0)),"")</f>
        <v>EXPORTADORA YAVU</v>
      </c>
      <c r="C4210" s="3">
        <v>1035</v>
      </c>
      <c r="D4210" s="3" t="s">
        <v>37</v>
      </c>
      <c r="E4210" s="3">
        <v>7</v>
      </c>
      <c r="F4210" s="12"/>
    </row>
    <row r="4211" spans="1:6" x14ac:dyDescent="0.25">
      <c r="A4211" s="3" t="s">
        <v>62</v>
      </c>
      <c r="B4211" s="3" t="str">
        <f>IFERROR(INDEX(Clients[Client_Name],MATCH(Table2[[#This Row],[Client_Code]],Clients[Client_Code],0)),"")</f>
        <v>EXPORTADORA YAVU</v>
      </c>
      <c r="C4211" s="3">
        <v>1035</v>
      </c>
      <c r="D4211" s="3" t="s">
        <v>38</v>
      </c>
      <c r="E4211" s="3">
        <v>7</v>
      </c>
      <c r="F4211" s="12">
        <v>119808</v>
      </c>
    </row>
    <row r="4212" spans="1:6" x14ac:dyDescent="0.25">
      <c r="A4212" s="3" t="s">
        <v>62</v>
      </c>
      <c r="B4212" s="3" t="str">
        <f>IFERROR(INDEX(Clients[Client_Name],MATCH(Table2[[#This Row],[Client_Code]],Clients[Client_Code],0)),"")</f>
        <v>EXPORTADORA YAVU</v>
      </c>
      <c r="C4212" s="3">
        <v>1035</v>
      </c>
      <c r="D4212" s="3" t="s">
        <v>37</v>
      </c>
      <c r="E4212" s="3">
        <v>7</v>
      </c>
      <c r="F4212" s="12"/>
    </row>
    <row r="4213" spans="1:6" x14ac:dyDescent="0.25">
      <c r="A4213" s="3" t="s">
        <v>62</v>
      </c>
      <c r="B4213" s="3" t="str">
        <f>IFERROR(INDEX(Clients[Client_Name],MATCH(Table2[[#This Row],[Client_Code]],Clients[Client_Code],0)),"")</f>
        <v>EXPORTADORA YAVU</v>
      </c>
      <c r="C4213" s="3">
        <v>1035</v>
      </c>
      <c r="D4213" s="3" t="s">
        <v>37</v>
      </c>
      <c r="E4213" s="3">
        <v>7</v>
      </c>
      <c r="F4213" s="12"/>
    </row>
    <row r="4214" spans="1:6" x14ac:dyDescent="0.25">
      <c r="A4214" s="3" t="s">
        <v>62</v>
      </c>
      <c r="B4214" s="3" t="str">
        <f>IFERROR(INDEX(Clients[Client_Name],MATCH(Table2[[#This Row],[Client_Code]],Clients[Client_Code],0)),"")</f>
        <v>EXPORTADORA YAVU</v>
      </c>
      <c r="C4214" s="3">
        <v>1035</v>
      </c>
      <c r="D4214" s="3" t="s">
        <v>37</v>
      </c>
      <c r="E4214" s="3">
        <v>7</v>
      </c>
      <c r="F4214" s="12"/>
    </row>
    <row r="4215" spans="1:6" x14ac:dyDescent="0.25">
      <c r="A4215" s="3" t="s">
        <v>62</v>
      </c>
      <c r="B4215" s="3" t="str">
        <f>IFERROR(INDEX(Clients[Client_Name],MATCH(Table2[[#This Row],[Client_Code]],Clients[Client_Code],0)),"")</f>
        <v>AGROINDUSTRIAS LOMAS COLORADAS LTDA</v>
      </c>
      <c r="C4215" s="3">
        <v>1003</v>
      </c>
      <c r="D4215" s="3" t="s">
        <v>37</v>
      </c>
      <c r="E4215" s="3">
        <v>5</v>
      </c>
      <c r="F4215" s="12">
        <v>124000</v>
      </c>
    </row>
    <row r="4216" spans="1:6" x14ac:dyDescent="0.25">
      <c r="A4216" s="3" t="s">
        <v>62</v>
      </c>
      <c r="B4216" s="3" t="str">
        <f>IFERROR(INDEX(Clients[Client_Name],MATCH(Table2[[#This Row],[Client_Code]],Clients[Client_Code],0)),"")</f>
        <v>EXPORTADORA YAVU</v>
      </c>
      <c r="C4216" s="3">
        <v>1035</v>
      </c>
      <c r="D4216" s="3" t="s">
        <v>38</v>
      </c>
      <c r="E4216" s="3">
        <v>6</v>
      </c>
      <c r="F4216" s="12"/>
    </row>
    <row r="4217" spans="1:6" x14ac:dyDescent="0.25">
      <c r="A4217" s="3" t="s">
        <v>62</v>
      </c>
      <c r="B4217" s="3" t="str">
        <f>IFERROR(INDEX(Clients[Client_Name],MATCH(Table2[[#This Row],[Client_Code]],Clients[Client_Code],0)),"")</f>
        <v>EXPORTADORA YAVU</v>
      </c>
      <c r="C4217" s="3">
        <v>1035</v>
      </c>
      <c r="D4217" s="3" t="s">
        <v>37</v>
      </c>
      <c r="E4217" s="3">
        <v>8</v>
      </c>
      <c r="F4217" s="12">
        <v>1125437</v>
      </c>
    </row>
    <row r="4218" spans="1:6" x14ac:dyDescent="0.25">
      <c r="A4218" s="3" t="s">
        <v>62</v>
      </c>
      <c r="B4218" s="3" t="str">
        <f>IFERROR(INDEX(Clients[Client_Name],MATCH(Table2[[#This Row],[Client_Code]],Clients[Client_Code],0)),"")</f>
        <v>EXPORTADORA YAVU</v>
      </c>
      <c r="C4218" s="3">
        <v>1035</v>
      </c>
      <c r="D4218" s="3" t="s">
        <v>37</v>
      </c>
      <c r="E4218" s="3">
        <v>8</v>
      </c>
      <c r="F4218" s="12"/>
    </row>
    <row r="4219" spans="1:6" x14ac:dyDescent="0.25">
      <c r="A4219" s="3" t="s">
        <v>62</v>
      </c>
      <c r="B4219" s="3" t="str">
        <f>IFERROR(INDEX(Clients[Client_Name],MATCH(Table2[[#This Row],[Client_Code]],Clients[Client_Code],0)),"")</f>
        <v>EXPORTADORA YAVU</v>
      </c>
      <c r="C4219" s="3">
        <v>1035</v>
      </c>
      <c r="D4219" s="3" t="s">
        <v>37</v>
      </c>
      <c r="E4219" s="3">
        <v>8</v>
      </c>
      <c r="F4219" s="12"/>
    </row>
    <row r="4220" spans="1:6" x14ac:dyDescent="0.25">
      <c r="A4220" s="3" t="s">
        <v>62</v>
      </c>
      <c r="B4220" s="3" t="str">
        <f>IFERROR(INDEX(Clients[Client_Name],MATCH(Table2[[#This Row],[Client_Code]],Clients[Client_Code],0)),"")</f>
        <v>EXPORTADORA YAVU</v>
      </c>
      <c r="C4220" s="3">
        <v>1035</v>
      </c>
      <c r="D4220" s="3" t="s">
        <v>37</v>
      </c>
      <c r="E4220" s="3">
        <v>8</v>
      </c>
      <c r="F4220" s="12"/>
    </row>
    <row r="4221" spans="1:6" x14ac:dyDescent="0.25">
      <c r="A4221" s="3" t="s">
        <v>62</v>
      </c>
      <c r="B4221" s="3" t="str">
        <f>IFERROR(INDEX(Clients[Client_Name],MATCH(Table2[[#This Row],[Client_Code]],Clients[Client_Code],0)),"")</f>
        <v>EXPORTADORA YAVU</v>
      </c>
      <c r="C4221" s="3">
        <v>1035</v>
      </c>
      <c r="D4221" s="3" t="s">
        <v>37</v>
      </c>
      <c r="E4221" s="3">
        <v>8</v>
      </c>
      <c r="F4221" s="12"/>
    </row>
    <row r="4222" spans="1:6" x14ac:dyDescent="0.25">
      <c r="A4222" s="3" t="s">
        <v>62</v>
      </c>
      <c r="B4222" s="3" t="str">
        <f>IFERROR(INDEX(Clients[Client_Name],MATCH(Table2[[#This Row],[Client_Code]],Clients[Client_Code],0)),"")</f>
        <v>EXPORTADORA YAVU</v>
      </c>
      <c r="C4222" s="3">
        <v>1035</v>
      </c>
      <c r="D4222" s="3" t="s">
        <v>37</v>
      </c>
      <c r="E4222" s="3">
        <v>8</v>
      </c>
      <c r="F4222" s="12"/>
    </row>
    <row r="4223" spans="1:6" x14ac:dyDescent="0.25">
      <c r="A4223" s="3" t="s">
        <v>62</v>
      </c>
      <c r="B4223" s="3" t="str">
        <f>IFERROR(INDEX(Clients[Client_Name],MATCH(Table2[[#This Row],[Client_Code]],Clients[Client_Code],0)),"")</f>
        <v>EXPORTADORA YAVU</v>
      </c>
      <c r="C4223" s="3">
        <v>1035</v>
      </c>
      <c r="D4223" s="3" t="s">
        <v>38</v>
      </c>
      <c r="E4223" s="3">
        <v>8</v>
      </c>
      <c r="F4223" s="12">
        <v>133846</v>
      </c>
    </row>
    <row r="4224" spans="1:6" x14ac:dyDescent="0.25">
      <c r="A4224" s="3" t="s">
        <v>62</v>
      </c>
      <c r="B4224" s="3" t="str">
        <f>IFERROR(INDEX(Clients[Client_Name],MATCH(Table2[[#This Row],[Client_Code]],Clients[Client_Code],0)),"")</f>
        <v>EXPORTADORA YAVU</v>
      </c>
      <c r="C4224" s="3">
        <v>1035</v>
      </c>
      <c r="D4224" s="3" t="s">
        <v>149</v>
      </c>
      <c r="E4224" s="3">
        <v>8</v>
      </c>
      <c r="F4224" s="12">
        <v>5629660</v>
      </c>
    </row>
    <row r="4225" spans="1:6" x14ac:dyDescent="0.25">
      <c r="A4225" s="3" t="s">
        <v>62</v>
      </c>
      <c r="B4225" s="3" t="str">
        <f>IFERROR(INDEX(Clients[Client_Name],MATCH(Table2[[#This Row],[Client_Code]],Clients[Client_Code],0)),"")</f>
        <v>TAK S.A.</v>
      </c>
      <c r="C4225" s="3">
        <v>1051</v>
      </c>
      <c r="D4225" s="3" t="s">
        <v>38</v>
      </c>
      <c r="E4225" s="3">
        <v>5</v>
      </c>
      <c r="F4225" s="12">
        <v>201306</v>
      </c>
    </row>
    <row r="4226" spans="1:6" x14ac:dyDescent="0.25">
      <c r="A4226" s="3" t="s">
        <v>62</v>
      </c>
      <c r="B4226" s="3" t="str">
        <f>IFERROR(INDEX(Clients[Client_Name],MATCH(Table2[[#This Row],[Client_Code]],Clients[Client_Code],0)),"")</f>
        <v>EXPORTADORA YAVU</v>
      </c>
      <c r="C4226" s="3">
        <v>1035</v>
      </c>
      <c r="D4226" s="3" t="s">
        <v>37</v>
      </c>
      <c r="E4226" s="3">
        <v>9</v>
      </c>
      <c r="F4226" s="12">
        <v>28128</v>
      </c>
    </row>
    <row r="4227" spans="1:6" x14ac:dyDescent="0.25">
      <c r="A4227" s="3" t="s">
        <v>62</v>
      </c>
      <c r="B4227" s="3" t="str">
        <f>IFERROR(INDEX(Clients[Client_Name],MATCH(Table2[[#This Row],[Client_Code]],Clients[Client_Code],0)),"")</f>
        <v>EXPORTADORA YAVU</v>
      </c>
      <c r="C4227" s="3">
        <v>1035</v>
      </c>
      <c r="D4227" s="3" t="s">
        <v>37</v>
      </c>
      <c r="E4227" s="3">
        <v>9</v>
      </c>
      <c r="F4227" s="12"/>
    </row>
    <row r="4228" spans="1:6" x14ac:dyDescent="0.25">
      <c r="A4228" s="3" t="s">
        <v>62</v>
      </c>
      <c r="B4228" s="3" t="str">
        <f>IFERROR(INDEX(Clients[Client_Name],MATCH(Table2[[#This Row],[Client_Code]],Clients[Client_Code],0)),"")</f>
        <v>EXPORTADORA YAVU</v>
      </c>
      <c r="C4228" s="3">
        <v>1035</v>
      </c>
      <c r="D4228" s="3" t="s">
        <v>37</v>
      </c>
      <c r="E4228" s="3">
        <v>9</v>
      </c>
      <c r="F4228" s="12"/>
    </row>
    <row r="4229" spans="1:6" x14ac:dyDescent="0.25">
      <c r="A4229" s="3" t="s">
        <v>62</v>
      </c>
      <c r="B4229" s="3" t="str">
        <f>IFERROR(INDEX(Clients[Client_Name],MATCH(Table2[[#This Row],[Client_Code]],Clients[Client_Code],0)),"")</f>
        <v>EXPORTADORA YAVU</v>
      </c>
      <c r="C4229" s="3">
        <v>1035</v>
      </c>
      <c r="D4229" s="3" t="s">
        <v>37</v>
      </c>
      <c r="E4229" s="3">
        <v>9</v>
      </c>
      <c r="F4229" s="12"/>
    </row>
    <row r="4230" spans="1:6" x14ac:dyDescent="0.25">
      <c r="A4230" s="3" t="s">
        <v>62</v>
      </c>
      <c r="B4230" s="3" t="str">
        <f>IFERROR(INDEX(Clients[Client_Name],MATCH(Table2[[#This Row],[Client_Code]],Clients[Client_Code],0)),"")</f>
        <v>EXPORTADORA YAVU</v>
      </c>
      <c r="C4230" s="3">
        <v>1035</v>
      </c>
      <c r="D4230" s="3" t="s">
        <v>37</v>
      </c>
      <c r="E4230" s="3">
        <v>9</v>
      </c>
      <c r="F4230" s="12"/>
    </row>
    <row r="4231" spans="1:6" x14ac:dyDescent="0.25">
      <c r="A4231" s="3" t="s">
        <v>62</v>
      </c>
      <c r="B4231" s="3" t="str">
        <f>IFERROR(INDEX(Clients[Client_Name],MATCH(Table2[[#This Row],[Client_Code]],Clients[Client_Code],0)),"")</f>
        <v>EXPORTADORA YAVU</v>
      </c>
      <c r="C4231" s="3">
        <v>1035</v>
      </c>
      <c r="D4231" s="3" t="s">
        <v>37</v>
      </c>
      <c r="E4231" s="3">
        <v>9</v>
      </c>
      <c r="F4231" s="12"/>
    </row>
    <row r="4232" spans="1:6" x14ac:dyDescent="0.25">
      <c r="A4232" s="3" t="s">
        <v>62</v>
      </c>
      <c r="B4232" s="3" t="str">
        <f>IFERROR(INDEX(Clients[Client_Name],MATCH(Table2[[#This Row],[Client_Code]],Clients[Client_Code],0)),"")</f>
        <v>EXPORTADORA YAVU</v>
      </c>
      <c r="C4232" s="3">
        <v>1035</v>
      </c>
      <c r="D4232" s="3" t="s">
        <v>38</v>
      </c>
      <c r="E4232" s="3">
        <v>9</v>
      </c>
      <c r="F4232" s="12"/>
    </row>
    <row r="4233" spans="1:6" x14ac:dyDescent="0.25">
      <c r="A4233" s="3" t="s">
        <v>62</v>
      </c>
      <c r="B4233" s="3" t="str">
        <f>IFERROR(INDEX(Clients[Client_Name],MATCH(Table2[[#This Row],[Client_Code]],Clients[Client_Code],0)),"")</f>
        <v>EXPORTADORA YAVU</v>
      </c>
      <c r="C4233" s="3">
        <v>1035</v>
      </c>
      <c r="D4233" s="3" t="s">
        <v>149</v>
      </c>
      <c r="E4233" s="3">
        <v>9</v>
      </c>
      <c r="F4233" s="12">
        <v>4190223</v>
      </c>
    </row>
    <row r="4234" spans="1:6" x14ac:dyDescent="0.25">
      <c r="A4234" s="3" t="s">
        <v>62</v>
      </c>
      <c r="B4234" s="3" t="str">
        <f>IFERROR(INDEX(Clients[Client_Name],MATCH(Table2[[#This Row],[Client_Code]],Clients[Client_Code],0)),"")</f>
        <v>COMERCIALIZADORA LA FAVORITA LTDA.</v>
      </c>
      <c r="C4234" s="3">
        <v>1029</v>
      </c>
      <c r="D4234" s="3" t="s">
        <v>38</v>
      </c>
      <c r="E4234" s="3">
        <v>5</v>
      </c>
      <c r="F4234" s="12">
        <v>523168</v>
      </c>
    </row>
    <row r="4235" spans="1:6" x14ac:dyDescent="0.25">
      <c r="A4235" s="3" t="s">
        <v>62</v>
      </c>
      <c r="B4235" s="3" t="str">
        <f>IFERROR(INDEX(Clients[Client_Name],MATCH(Table2[[#This Row],[Client_Code]],Clients[Client_Code],0)),"")</f>
        <v>EXPORTADORA YAVU</v>
      </c>
      <c r="C4235" s="3">
        <v>1035</v>
      </c>
      <c r="D4235" s="3" t="s">
        <v>37</v>
      </c>
      <c r="E4235" s="3">
        <v>10</v>
      </c>
      <c r="F4235" s="12">
        <v>2238639</v>
      </c>
    </row>
    <row r="4236" spans="1:6" x14ac:dyDescent="0.25">
      <c r="A4236" s="3" t="s">
        <v>62</v>
      </c>
      <c r="B4236" s="3" t="str">
        <f>IFERROR(INDEX(Clients[Client_Name],MATCH(Table2[[#This Row],[Client_Code]],Clients[Client_Code],0)),"")</f>
        <v>EXPORTADORA YAVU</v>
      </c>
      <c r="C4236" s="3">
        <v>1035</v>
      </c>
      <c r="D4236" s="3" t="s">
        <v>37</v>
      </c>
      <c r="E4236" s="3">
        <v>10</v>
      </c>
      <c r="F4236" s="12"/>
    </row>
    <row r="4237" spans="1:6" x14ac:dyDescent="0.25">
      <c r="A4237" s="3" t="s">
        <v>62</v>
      </c>
      <c r="B4237" s="3" t="str">
        <f>IFERROR(INDEX(Clients[Client_Name],MATCH(Table2[[#This Row],[Client_Code]],Clients[Client_Code],0)),"")</f>
        <v>EXPORTADORA YAVU</v>
      </c>
      <c r="C4237" s="3">
        <v>1035</v>
      </c>
      <c r="D4237" s="3" t="s">
        <v>37</v>
      </c>
      <c r="E4237" s="3">
        <v>10</v>
      </c>
      <c r="F4237" s="12"/>
    </row>
    <row r="4238" spans="1:6" x14ac:dyDescent="0.25">
      <c r="A4238" s="3" t="s">
        <v>62</v>
      </c>
      <c r="B4238" s="3" t="str">
        <f>IFERROR(INDEX(Clients[Client_Name],MATCH(Table2[[#This Row],[Client_Code]],Clients[Client_Code],0)),"")</f>
        <v>EXPORTADORA YAVU</v>
      </c>
      <c r="C4238" s="3">
        <v>1035</v>
      </c>
      <c r="D4238" s="3" t="s">
        <v>37</v>
      </c>
      <c r="E4238" s="3">
        <v>10</v>
      </c>
      <c r="F4238" s="12"/>
    </row>
    <row r="4239" spans="1:6" x14ac:dyDescent="0.25">
      <c r="A4239" s="3" t="s">
        <v>62</v>
      </c>
      <c r="B4239" s="3" t="str">
        <f>IFERROR(INDEX(Clients[Client_Name],MATCH(Table2[[#This Row],[Client_Code]],Clients[Client_Code],0)),"")</f>
        <v>EXPORTADORA YAVU</v>
      </c>
      <c r="C4239" s="3">
        <v>1035</v>
      </c>
      <c r="D4239" s="3" t="s">
        <v>37</v>
      </c>
      <c r="E4239" s="3">
        <v>10</v>
      </c>
      <c r="F4239" s="12"/>
    </row>
    <row r="4240" spans="1:6" x14ac:dyDescent="0.25">
      <c r="A4240" s="3" t="s">
        <v>62</v>
      </c>
      <c r="B4240" s="3" t="str">
        <f>IFERROR(INDEX(Clients[Client_Name],MATCH(Table2[[#This Row],[Client_Code]],Clients[Client_Code],0)),"")</f>
        <v>EXPORTADORA YAVU</v>
      </c>
      <c r="C4240" s="3">
        <v>1035</v>
      </c>
      <c r="D4240" s="3" t="s">
        <v>37</v>
      </c>
      <c r="E4240" s="3">
        <v>10</v>
      </c>
      <c r="F4240" s="12"/>
    </row>
    <row r="4241" spans="1:6" x14ac:dyDescent="0.25">
      <c r="A4241" s="3" t="s">
        <v>62</v>
      </c>
      <c r="B4241" s="3" t="str">
        <f>IFERROR(INDEX(Clients[Client_Name],MATCH(Table2[[#This Row],[Client_Code]],Clients[Client_Code],0)),"")</f>
        <v>EXPORTADORA YAVU</v>
      </c>
      <c r="C4241" s="3">
        <v>1035</v>
      </c>
      <c r="D4241" s="3" t="s">
        <v>38</v>
      </c>
      <c r="E4241" s="3">
        <v>10</v>
      </c>
      <c r="F4241" s="12"/>
    </row>
    <row r="4242" spans="1:6" x14ac:dyDescent="0.25">
      <c r="A4242" s="3" t="s">
        <v>62</v>
      </c>
      <c r="B4242" s="3" t="str">
        <f>IFERROR(INDEX(Clients[Client_Name],MATCH(Table2[[#This Row],[Client_Code]],Clients[Client_Code],0)),"")</f>
        <v>EXPORTADORA YAVU</v>
      </c>
      <c r="C4242" s="3">
        <v>1035</v>
      </c>
      <c r="D4242" s="3" t="s">
        <v>149</v>
      </c>
      <c r="E4242" s="3">
        <v>10</v>
      </c>
      <c r="F4242" s="12">
        <v>3615555</v>
      </c>
    </row>
    <row r="4243" spans="1:6" x14ac:dyDescent="0.25">
      <c r="A4243" s="3" t="s">
        <v>62</v>
      </c>
      <c r="B4243" s="3" t="str">
        <f>IFERROR(INDEX(Clients[Client_Name],MATCH(Table2[[#This Row],[Client_Code]],Clients[Client_Code],0)),"")</f>
        <v>EXPORTADORA YAVU</v>
      </c>
      <c r="C4243" s="3">
        <v>1035</v>
      </c>
      <c r="D4243" s="3" t="s">
        <v>37</v>
      </c>
      <c r="E4243" s="3">
        <v>11</v>
      </c>
      <c r="F4243" s="12">
        <v>2230626</v>
      </c>
    </row>
    <row r="4244" spans="1:6" x14ac:dyDescent="0.25">
      <c r="A4244" s="3" t="s">
        <v>62</v>
      </c>
      <c r="B4244" s="3" t="str">
        <f>IFERROR(INDEX(Clients[Client_Name],MATCH(Table2[[#This Row],[Client_Code]],Clients[Client_Code],0)),"")</f>
        <v>EXPORTADORA YAVU</v>
      </c>
      <c r="C4244" s="3">
        <v>1035</v>
      </c>
      <c r="D4244" s="3" t="s">
        <v>38</v>
      </c>
      <c r="E4244" s="3">
        <v>11</v>
      </c>
      <c r="F4244" s="12">
        <v>1099685</v>
      </c>
    </row>
    <row r="4245" spans="1:6" x14ac:dyDescent="0.25">
      <c r="A4245" s="3" t="s">
        <v>62</v>
      </c>
      <c r="B4245" s="3" t="str">
        <f>IFERROR(INDEX(Clients[Client_Name],MATCH(Table2[[#This Row],[Client_Code]],Clients[Client_Code],0)),"")</f>
        <v>EXPORTADORA YAVU</v>
      </c>
      <c r="C4245" s="3">
        <v>1035</v>
      </c>
      <c r="D4245" s="3" t="s">
        <v>149</v>
      </c>
      <c r="E4245" s="3">
        <v>11</v>
      </c>
      <c r="F4245" s="12">
        <v>4597337</v>
      </c>
    </row>
    <row r="4246" spans="1:6" x14ac:dyDescent="0.25">
      <c r="A4246" s="3" t="s">
        <v>62</v>
      </c>
      <c r="B4246" s="3" t="str">
        <f>IFERROR(INDEX(Clients[Client_Name],MATCH(Table2[[#This Row],[Client_Code]],Clients[Client_Code],0)),"")</f>
        <v>EXPORTADORA YAVU</v>
      </c>
      <c r="C4246" s="3">
        <v>1035</v>
      </c>
      <c r="D4246" s="3" t="s">
        <v>37</v>
      </c>
      <c r="E4246" s="3">
        <v>12</v>
      </c>
      <c r="F4246" s="12">
        <v>593373</v>
      </c>
    </row>
    <row r="4247" spans="1:6" x14ac:dyDescent="0.25">
      <c r="A4247" s="3" t="s">
        <v>62</v>
      </c>
      <c r="B4247" s="3" t="str">
        <f>IFERROR(INDEX(Clients[Client_Name],MATCH(Table2[[#This Row],[Client_Code]],Clients[Client_Code],0)),"")</f>
        <v>EXPORTADORA YAVU</v>
      </c>
      <c r="C4247" s="3">
        <v>1035</v>
      </c>
      <c r="D4247" s="3" t="s">
        <v>38</v>
      </c>
      <c r="E4247" s="3">
        <v>12</v>
      </c>
      <c r="F4247" s="12">
        <v>143392</v>
      </c>
    </row>
    <row r="4248" spans="1:6" x14ac:dyDescent="0.25">
      <c r="A4248" s="3" t="s">
        <v>62</v>
      </c>
      <c r="B4248" s="3" t="str">
        <f>IFERROR(INDEX(Clients[Client_Name],MATCH(Table2[[#This Row],[Client_Code]],Clients[Client_Code],0)),"")</f>
        <v>EXPORTADORA YAVU</v>
      </c>
      <c r="C4248" s="3">
        <v>1035</v>
      </c>
      <c r="D4248" s="3" t="s">
        <v>149</v>
      </c>
      <c r="E4248" s="3">
        <v>12</v>
      </c>
      <c r="F4248" s="12">
        <v>5789598</v>
      </c>
    </row>
    <row r="4249" spans="1:6" x14ac:dyDescent="0.25">
      <c r="A4249" s="3" t="s">
        <v>62</v>
      </c>
      <c r="B4249" s="3" t="str">
        <f>IFERROR(INDEX(Clients[Client_Name],MATCH(Table2[[#This Row],[Client_Code]],Clients[Client_Code],0)),"")</f>
        <v>MULTIMARES</v>
      </c>
      <c r="C4249" s="3">
        <v>1046</v>
      </c>
      <c r="D4249" s="3" t="s">
        <v>38</v>
      </c>
      <c r="E4249" s="3">
        <v>1</v>
      </c>
      <c r="F4249" s="12">
        <v>39764</v>
      </c>
    </row>
    <row r="4250" spans="1:6" x14ac:dyDescent="0.25">
      <c r="A4250" s="3" t="s">
        <v>62</v>
      </c>
      <c r="B4250" s="3" t="str">
        <f>IFERROR(INDEX(Clients[Client_Name],MATCH(Table2[[#This Row],[Client_Code]],Clients[Client_Code],0)),"")</f>
        <v>MULTIMARES</v>
      </c>
      <c r="C4250" s="3">
        <v>1046</v>
      </c>
      <c r="D4250" s="3" t="s">
        <v>37</v>
      </c>
      <c r="E4250" s="3">
        <v>1</v>
      </c>
      <c r="F4250" s="12">
        <v>16340</v>
      </c>
    </row>
    <row r="4251" spans="1:6" x14ac:dyDescent="0.25">
      <c r="A4251" s="3" t="s">
        <v>62</v>
      </c>
      <c r="B4251" s="3" t="str">
        <f>IFERROR(INDEX(Clients[Client_Name],MATCH(Table2[[#This Row],[Client_Code]],Clients[Client_Code],0)),"")</f>
        <v>MULTIMARES</v>
      </c>
      <c r="C4251" s="3">
        <v>1046</v>
      </c>
      <c r="D4251" s="3" t="s">
        <v>37</v>
      </c>
      <c r="E4251" s="3">
        <v>1</v>
      </c>
      <c r="F4251" s="12">
        <v>549900</v>
      </c>
    </row>
    <row r="4252" spans="1:6" x14ac:dyDescent="0.25">
      <c r="A4252" s="3" t="s">
        <v>62</v>
      </c>
      <c r="B4252" s="3" t="str">
        <f>IFERROR(INDEX(Clients[Client_Name],MATCH(Table2[[#This Row],[Client_Code]],Clients[Client_Code],0)),"")</f>
        <v>MULTIMARES</v>
      </c>
      <c r="C4252" s="3">
        <v>1046</v>
      </c>
      <c r="D4252" s="3" t="s">
        <v>149</v>
      </c>
      <c r="E4252" s="3">
        <v>1</v>
      </c>
      <c r="F4252" s="12">
        <v>11383609</v>
      </c>
    </row>
    <row r="4253" spans="1:6" x14ac:dyDescent="0.25">
      <c r="A4253" s="3" t="s">
        <v>62</v>
      </c>
      <c r="B4253" s="3" t="str">
        <f>IFERROR(INDEX(Clients[Client_Name],MATCH(Table2[[#This Row],[Client_Code]],Clients[Client_Code],0)),"")</f>
        <v>MULTIMARES</v>
      </c>
      <c r="C4253" s="3">
        <v>1046</v>
      </c>
      <c r="D4253" s="3" t="s">
        <v>37</v>
      </c>
      <c r="E4253" s="3">
        <v>1</v>
      </c>
      <c r="F4253" s="12">
        <v>505464</v>
      </c>
    </row>
    <row r="4254" spans="1:6" x14ac:dyDescent="0.25">
      <c r="A4254" s="3" t="s">
        <v>62</v>
      </c>
      <c r="B4254" s="3" t="str">
        <f>IFERROR(INDEX(Clients[Client_Name],MATCH(Table2[[#This Row],[Client_Code]],Clients[Client_Code],0)),"")</f>
        <v>MULTIMARES</v>
      </c>
      <c r="C4254" s="3">
        <v>1046</v>
      </c>
      <c r="D4254" s="3" t="s">
        <v>37</v>
      </c>
      <c r="E4254" s="3">
        <v>1</v>
      </c>
      <c r="F4254" s="12">
        <v>26974</v>
      </c>
    </row>
    <row r="4255" spans="1:6" x14ac:dyDescent="0.25">
      <c r="A4255" s="3" t="s">
        <v>62</v>
      </c>
      <c r="B4255" s="3" t="str">
        <f>IFERROR(INDEX(Clients[Client_Name],MATCH(Table2[[#This Row],[Client_Code]],Clients[Client_Code],0)),"")</f>
        <v>MULTIMARES</v>
      </c>
      <c r="C4255" s="3">
        <v>1046</v>
      </c>
      <c r="D4255" s="3" t="s">
        <v>149</v>
      </c>
      <c r="E4255" s="3">
        <v>1</v>
      </c>
      <c r="F4255" s="12">
        <v>2130339</v>
      </c>
    </row>
    <row r="4256" spans="1:6" x14ac:dyDescent="0.25">
      <c r="A4256" s="3" t="s">
        <v>62</v>
      </c>
      <c r="B4256" s="3" t="str">
        <f>IFERROR(INDEX(Clients[Client_Name],MATCH(Table2[[#This Row],[Client_Code]],Clients[Client_Code],0)),"")</f>
        <v>MULTIMARES</v>
      </c>
      <c r="C4256" s="3">
        <v>1046</v>
      </c>
      <c r="D4256" s="3" t="s">
        <v>37</v>
      </c>
      <c r="E4256" s="3">
        <v>1</v>
      </c>
      <c r="F4256" s="12">
        <v>121707</v>
      </c>
    </row>
    <row r="4257" spans="1:6" x14ac:dyDescent="0.25">
      <c r="A4257" s="3" t="s">
        <v>62</v>
      </c>
      <c r="B4257" s="3" t="str">
        <f>IFERROR(INDEX(Clients[Client_Name],MATCH(Table2[[#This Row],[Client_Code]],Clients[Client_Code],0)),"")</f>
        <v>MULTIMARES</v>
      </c>
      <c r="C4257" s="3">
        <v>1046</v>
      </c>
      <c r="D4257" s="3" t="s">
        <v>38</v>
      </c>
      <c r="E4257" s="3">
        <v>1</v>
      </c>
      <c r="F4257" s="12">
        <v>1222835</v>
      </c>
    </row>
    <row r="4258" spans="1:6" x14ac:dyDescent="0.25">
      <c r="A4258" s="3" t="s">
        <v>62</v>
      </c>
      <c r="B4258" s="3" t="str">
        <f>IFERROR(INDEX(Clients[Client_Name],MATCH(Table2[[#This Row],[Client_Code]],Clients[Client_Code],0)),"")</f>
        <v>MULTIMARES</v>
      </c>
      <c r="C4258" s="3">
        <v>1046</v>
      </c>
      <c r="D4258" s="3" t="s">
        <v>38</v>
      </c>
      <c r="E4258" s="3">
        <v>1</v>
      </c>
      <c r="F4258" s="12">
        <v>886584</v>
      </c>
    </row>
    <row r="4259" spans="1:6" x14ac:dyDescent="0.25">
      <c r="A4259" s="3" t="s">
        <v>62</v>
      </c>
      <c r="B4259" s="3" t="str">
        <f>IFERROR(INDEX(Clients[Client_Name],MATCH(Table2[[#This Row],[Client_Code]],Clients[Client_Code],0)),"")</f>
        <v>MULTIMARES</v>
      </c>
      <c r="C4259" s="3">
        <v>1046</v>
      </c>
      <c r="D4259" s="3" t="s">
        <v>37</v>
      </c>
      <c r="E4259" s="3">
        <v>1</v>
      </c>
      <c r="F4259" s="12">
        <v>54704</v>
      </c>
    </row>
    <row r="4260" spans="1:6" x14ac:dyDescent="0.25">
      <c r="A4260" s="3" t="s">
        <v>62</v>
      </c>
      <c r="B4260" s="3" t="str">
        <f>IFERROR(INDEX(Clients[Client_Name],MATCH(Table2[[#This Row],[Client_Code]],Clients[Client_Code],0)),"")</f>
        <v>MULTIMARES</v>
      </c>
      <c r="C4260" s="3">
        <v>1046</v>
      </c>
      <c r="D4260" s="3" t="s">
        <v>37</v>
      </c>
      <c r="E4260" s="3">
        <v>1</v>
      </c>
      <c r="F4260" s="12">
        <v>13358</v>
      </c>
    </row>
    <row r="4261" spans="1:6" x14ac:dyDescent="0.25">
      <c r="A4261" s="3" t="s">
        <v>62</v>
      </c>
      <c r="B4261" s="3" t="str">
        <f>IFERROR(INDEX(Clients[Client_Name],MATCH(Table2[[#This Row],[Client_Code]],Clients[Client_Code],0)),"")</f>
        <v>MULTIMARES</v>
      </c>
      <c r="C4261" s="3">
        <v>1046</v>
      </c>
      <c r="D4261" s="3" t="s">
        <v>38</v>
      </c>
      <c r="E4261" s="3">
        <v>1</v>
      </c>
      <c r="F4261" s="12">
        <v>2125964</v>
      </c>
    </row>
    <row r="4262" spans="1:6" x14ac:dyDescent="0.25">
      <c r="A4262" s="3" t="s">
        <v>62</v>
      </c>
      <c r="B4262" s="3" t="str">
        <f>IFERROR(INDEX(Clients[Client_Name],MATCH(Table2[[#This Row],[Client_Code]],Clients[Client_Code],0)),"")</f>
        <v>MULTIMARES</v>
      </c>
      <c r="C4262" s="3">
        <v>1046</v>
      </c>
      <c r="D4262" s="3" t="s">
        <v>37</v>
      </c>
      <c r="E4262" s="3">
        <v>1</v>
      </c>
      <c r="F4262" s="12">
        <v>26837</v>
      </c>
    </row>
    <row r="4263" spans="1:6" x14ac:dyDescent="0.25">
      <c r="A4263" s="3" t="s">
        <v>62</v>
      </c>
      <c r="B4263" s="3" t="str">
        <f>IFERROR(INDEX(Clients[Client_Name],MATCH(Table2[[#This Row],[Client_Code]],Clients[Client_Code],0)),"")</f>
        <v>MULTIMARES</v>
      </c>
      <c r="C4263" s="3">
        <v>1046</v>
      </c>
      <c r="D4263" s="3" t="s">
        <v>37</v>
      </c>
      <c r="E4263" s="3">
        <v>2</v>
      </c>
      <c r="F4263" s="12">
        <v>58940</v>
      </c>
    </row>
    <row r="4264" spans="1:6" x14ac:dyDescent="0.25">
      <c r="A4264" s="3" t="s">
        <v>62</v>
      </c>
      <c r="B4264" s="3" t="str">
        <f>IFERROR(INDEX(Clients[Client_Name],MATCH(Table2[[#This Row],[Client_Code]],Clients[Client_Code],0)),"")</f>
        <v>MULTIMARES</v>
      </c>
      <c r="C4264" s="3">
        <v>1046</v>
      </c>
      <c r="D4264" s="3" t="s">
        <v>37</v>
      </c>
      <c r="E4264" s="3">
        <v>2</v>
      </c>
      <c r="F4264" s="12">
        <v>1021900</v>
      </c>
    </row>
    <row r="4265" spans="1:6" x14ac:dyDescent="0.25">
      <c r="A4265" s="3" t="s">
        <v>62</v>
      </c>
      <c r="B4265" s="3" t="str">
        <f>IFERROR(INDEX(Clients[Client_Name],MATCH(Table2[[#This Row],[Client_Code]],Clients[Client_Code],0)),"")</f>
        <v>MULTIMARES</v>
      </c>
      <c r="C4265" s="3">
        <v>1046</v>
      </c>
      <c r="D4265" s="3" t="s">
        <v>37</v>
      </c>
      <c r="E4265" s="3">
        <v>2</v>
      </c>
      <c r="F4265" s="12">
        <v>204150</v>
      </c>
    </row>
    <row r="4266" spans="1:6" x14ac:dyDescent="0.25">
      <c r="A4266" s="3" t="s">
        <v>62</v>
      </c>
      <c r="B4266" s="3" t="str">
        <f>IFERROR(INDEX(Clients[Client_Name],MATCH(Table2[[#This Row],[Client_Code]],Clients[Client_Code],0)),"")</f>
        <v>MULTIMARES</v>
      </c>
      <c r="C4266" s="3">
        <v>1046</v>
      </c>
      <c r="D4266" s="3" t="s">
        <v>149</v>
      </c>
      <c r="E4266" s="3">
        <v>2</v>
      </c>
      <c r="F4266" s="12">
        <v>10136870</v>
      </c>
    </row>
    <row r="4267" spans="1:6" x14ac:dyDescent="0.25">
      <c r="A4267" s="3" t="s">
        <v>62</v>
      </c>
      <c r="B4267" s="3" t="str">
        <f>IFERROR(INDEX(Clients[Client_Name],MATCH(Table2[[#This Row],[Client_Code]],Clients[Client_Code],0)),"")</f>
        <v>MULTIMARES</v>
      </c>
      <c r="C4267" s="3">
        <v>1046</v>
      </c>
      <c r="D4267" s="3" t="s">
        <v>37</v>
      </c>
      <c r="E4267" s="3">
        <v>2</v>
      </c>
      <c r="F4267" s="12">
        <v>1171200</v>
      </c>
    </row>
    <row r="4268" spans="1:6" x14ac:dyDescent="0.25">
      <c r="A4268" s="3" t="s">
        <v>62</v>
      </c>
      <c r="B4268" s="3" t="str">
        <f>IFERROR(INDEX(Clients[Client_Name],MATCH(Table2[[#This Row],[Client_Code]],Clients[Client_Code],0)),"")</f>
        <v>MULTIMARES</v>
      </c>
      <c r="C4268" s="3">
        <v>1046</v>
      </c>
      <c r="D4268" s="3" t="s">
        <v>37</v>
      </c>
      <c r="E4268" s="3">
        <v>2</v>
      </c>
      <c r="F4268" s="12">
        <v>106024</v>
      </c>
    </row>
    <row r="4269" spans="1:6" x14ac:dyDescent="0.25">
      <c r="A4269" s="3" t="s">
        <v>62</v>
      </c>
      <c r="B4269" s="3" t="str">
        <f>IFERROR(INDEX(Clients[Client_Name],MATCH(Table2[[#This Row],[Client_Code]],Clients[Client_Code],0)),"")</f>
        <v>MULTIMARES</v>
      </c>
      <c r="C4269" s="3">
        <v>1046</v>
      </c>
      <c r="D4269" s="3" t="s">
        <v>149</v>
      </c>
      <c r="E4269" s="3">
        <v>2</v>
      </c>
      <c r="F4269" s="12">
        <v>1707429</v>
      </c>
    </row>
    <row r="4270" spans="1:6" x14ac:dyDescent="0.25">
      <c r="A4270" s="3" t="s">
        <v>62</v>
      </c>
      <c r="B4270" s="3" t="str">
        <f>IFERROR(INDEX(Clients[Client_Name],MATCH(Table2[[#This Row],[Client_Code]],Clients[Client_Code],0)),"")</f>
        <v>MULTIMARES</v>
      </c>
      <c r="C4270" s="3">
        <v>1046</v>
      </c>
      <c r="D4270" s="3" t="s">
        <v>37</v>
      </c>
      <c r="E4270" s="3">
        <v>2</v>
      </c>
      <c r="F4270" s="12">
        <v>279037</v>
      </c>
    </row>
    <row r="4271" spans="1:6" x14ac:dyDescent="0.25">
      <c r="A4271" s="3" t="s">
        <v>62</v>
      </c>
      <c r="B4271" s="3" t="str">
        <f>IFERROR(INDEX(Clients[Client_Name],MATCH(Table2[[#This Row],[Client_Code]],Clients[Client_Code],0)),"")</f>
        <v>MULTIMARES</v>
      </c>
      <c r="C4271" s="3">
        <v>1046</v>
      </c>
      <c r="D4271" s="3" t="s">
        <v>38</v>
      </c>
      <c r="E4271" s="3">
        <v>2</v>
      </c>
      <c r="F4271" s="12">
        <v>1362394</v>
      </c>
    </row>
    <row r="4272" spans="1:6" x14ac:dyDescent="0.25">
      <c r="A4272" s="3" t="s">
        <v>62</v>
      </c>
      <c r="B4272" s="3" t="str">
        <f>IFERROR(INDEX(Clients[Client_Name],MATCH(Table2[[#This Row],[Client_Code]],Clients[Client_Code],0)),"")</f>
        <v>MULTIMARES</v>
      </c>
      <c r="C4272" s="3">
        <v>1046</v>
      </c>
      <c r="D4272" s="3" t="s">
        <v>38</v>
      </c>
      <c r="E4272" s="3">
        <v>2</v>
      </c>
      <c r="F4272" s="12">
        <v>1571079</v>
      </c>
    </row>
    <row r="4273" spans="1:6" x14ac:dyDescent="0.25">
      <c r="A4273" s="3" t="s">
        <v>62</v>
      </c>
      <c r="B4273" s="3" t="str">
        <f>IFERROR(INDEX(Clients[Client_Name],MATCH(Table2[[#This Row],[Client_Code]],Clients[Client_Code],0)),"")</f>
        <v>MULTIMARES</v>
      </c>
      <c r="C4273" s="3">
        <v>1046</v>
      </c>
      <c r="D4273" s="3" t="s">
        <v>38</v>
      </c>
      <c r="E4273" s="3">
        <v>2</v>
      </c>
      <c r="F4273" s="12">
        <v>2179153</v>
      </c>
    </row>
    <row r="4274" spans="1:6" x14ac:dyDescent="0.25">
      <c r="A4274" s="3" t="s">
        <v>62</v>
      </c>
      <c r="B4274" s="3" t="str">
        <f>IFERROR(INDEX(Clients[Client_Name],MATCH(Table2[[#This Row],[Client_Code]],Clients[Client_Code],0)),"")</f>
        <v>MULTIMARES</v>
      </c>
      <c r="C4274" s="3">
        <v>1046</v>
      </c>
      <c r="D4274" s="3" t="s">
        <v>38</v>
      </c>
      <c r="E4274" s="3">
        <v>3</v>
      </c>
      <c r="F4274" s="12">
        <v>12328</v>
      </c>
    </row>
    <row r="4275" spans="1:6" x14ac:dyDescent="0.25">
      <c r="A4275" s="3" t="s">
        <v>62</v>
      </c>
      <c r="B4275" s="3" t="str">
        <f>IFERROR(INDEX(Clients[Client_Name],MATCH(Table2[[#This Row],[Client_Code]],Clients[Client_Code],0)),"")</f>
        <v>MULTIMARES</v>
      </c>
      <c r="C4275" s="3">
        <v>1046</v>
      </c>
      <c r="D4275" s="3" t="s">
        <v>38</v>
      </c>
      <c r="E4275" s="3">
        <v>3</v>
      </c>
      <c r="F4275" s="12">
        <v>159055</v>
      </c>
    </row>
    <row r="4276" spans="1:6" x14ac:dyDescent="0.25">
      <c r="A4276" s="3" t="s">
        <v>62</v>
      </c>
      <c r="B4276" s="3" t="str">
        <f>IFERROR(INDEX(Clients[Client_Name],MATCH(Table2[[#This Row],[Client_Code]],Clients[Client_Code],0)),"")</f>
        <v>MULTIMARES</v>
      </c>
      <c r="C4276" s="3">
        <v>1046</v>
      </c>
      <c r="D4276" s="3" t="s">
        <v>37</v>
      </c>
      <c r="E4276" s="3">
        <v>3</v>
      </c>
      <c r="F4276" s="12">
        <v>54410</v>
      </c>
    </row>
    <row r="4277" spans="1:6" x14ac:dyDescent="0.25">
      <c r="A4277" s="3" t="s">
        <v>62</v>
      </c>
      <c r="B4277" s="3" t="str">
        <f>IFERROR(INDEX(Clients[Client_Name],MATCH(Table2[[#This Row],[Client_Code]],Clients[Client_Code],0)),"")</f>
        <v>MULTIMARES</v>
      </c>
      <c r="C4277" s="3">
        <v>1046</v>
      </c>
      <c r="D4277" s="3" t="s">
        <v>37</v>
      </c>
      <c r="E4277" s="3">
        <v>3</v>
      </c>
      <c r="F4277" s="12">
        <v>1026300</v>
      </c>
    </row>
    <row r="4278" spans="1:6" x14ac:dyDescent="0.25">
      <c r="A4278" s="3" t="s">
        <v>62</v>
      </c>
      <c r="B4278" s="3" t="str">
        <f>IFERROR(INDEX(Clients[Client_Name],MATCH(Table2[[#This Row],[Client_Code]],Clients[Client_Code],0)),"")</f>
        <v>MULTIMARES</v>
      </c>
      <c r="C4278" s="3">
        <v>1046</v>
      </c>
      <c r="D4278" s="3" t="s">
        <v>37</v>
      </c>
      <c r="E4278" s="3">
        <v>3</v>
      </c>
      <c r="F4278" s="12">
        <v>330000</v>
      </c>
    </row>
    <row r="4279" spans="1:6" x14ac:dyDescent="0.25">
      <c r="A4279" s="3" t="s">
        <v>62</v>
      </c>
      <c r="B4279" s="3" t="str">
        <f>IFERROR(INDEX(Clients[Client_Name],MATCH(Table2[[#This Row],[Client_Code]],Clients[Client_Code],0)),"")</f>
        <v>MULTIMARES</v>
      </c>
      <c r="C4279" s="3">
        <v>1046</v>
      </c>
      <c r="D4279" s="3" t="s">
        <v>149</v>
      </c>
      <c r="E4279" s="3">
        <v>3</v>
      </c>
      <c r="F4279" s="12">
        <v>12874508</v>
      </c>
    </row>
    <row r="4280" spans="1:6" x14ac:dyDescent="0.25">
      <c r="A4280" s="3" t="s">
        <v>62</v>
      </c>
      <c r="B4280" s="3" t="str">
        <f>IFERROR(INDEX(Clients[Client_Name],MATCH(Table2[[#This Row],[Client_Code]],Clients[Client_Code],0)),"")</f>
        <v>MULTIMARES</v>
      </c>
      <c r="C4280" s="3">
        <v>1046</v>
      </c>
      <c r="D4280" s="3" t="s">
        <v>37</v>
      </c>
      <c r="E4280" s="3">
        <v>3</v>
      </c>
      <c r="F4280" s="12">
        <v>1208184</v>
      </c>
    </row>
    <row r="4281" spans="1:6" x14ac:dyDescent="0.25">
      <c r="A4281" s="3" t="s">
        <v>62</v>
      </c>
      <c r="B4281" s="3" t="str">
        <f>IFERROR(INDEX(Clients[Client_Name],MATCH(Table2[[#This Row],[Client_Code]],Clients[Client_Code],0)),"")</f>
        <v>MULTIMARES</v>
      </c>
      <c r="C4281" s="3">
        <v>1046</v>
      </c>
      <c r="D4281" s="3" t="s">
        <v>37</v>
      </c>
      <c r="E4281" s="3">
        <v>3</v>
      </c>
      <c r="F4281" s="12">
        <v>50401</v>
      </c>
    </row>
    <row r="4282" spans="1:6" x14ac:dyDescent="0.25">
      <c r="A4282" s="3" t="s">
        <v>62</v>
      </c>
      <c r="B4282" s="3" t="str">
        <f>IFERROR(INDEX(Clients[Client_Name],MATCH(Table2[[#This Row],[Client_Code]],Clients[Client_Code],0)),"")</f>
        <v>MULTIMARES</v>
      </c>
      <c r="C4282" s="3">
        <v>1046</v>
      </c>
      <c r="D4282" s="3" t="s">
        <v>149</v>
      </c>
      <c r="E4282" s="3">
        <v>3</v>
      </c>
      <c r="F4282" s="12">
        <v>2698166</v>
      </c>
    </row>
    <row r="4283" spans="1:6" x14ac:dyDescent="0.25">
      <c r="A4283" s="3" t="s">
        <v>62</v>
      </c>
      <c r="B4283" s="3" t="str">
        <f>IFERROR(INDEX(Clients[Client_Name],MATCH(Table2[[#This Row],[Client_Code]],Clients[Client_Code],0)),"")</f>
        <v>MULTIMARES</v>
      </c>
      <c r="C4283" s="3">
        <v>1046</v>
      </c>
      <c r="D4283" s="3" t="s">
        <v>37</v>
      </c>
      <c r="E4283" s="3">
        <v>3</v>
      </c>
      <c r="F4283" s="12">
        <v>325048</v>
      </c>
    </row>
    <row r="4284" spans="1:6" x14ac:dyDescent="0.25">
      <c r="A4284" s="3" t="s">
        <v>62</v>
      </c>
      <c r="B4284" s="3" t="str">
        <f>IFERROR(INDEX(Clients[Client_Name],MATCH(Table2[[#This Row],[Client_Code]],Clients[Client_Code],0)),"")</f>
        <v>COMERCIALIZADORA LA FAVORITA LTDA.</v>
      </c>
      <c r="C4284" s="3">
        <v>1029</v>
      </c>
      <c r="D4284" s="3" t="s">
        <v>37</v>
      </c>
      <c r="E4284" s="3">
        <v>5</v>
      </c>
      <c r="F4284" s="12">
        <v>505500</v>
      </c>
    </row>
    <row r="4285" spans="1:6" x14ac:dyDescent="0.25">
      <c r="A4285" s="3" t="s">
        <v>62</v>
      </c>
      <c r="B4285" s="3" t="str">
        <f>IFERROR(INDEX(Clients[Client_Name],MATCH(Table2[[#This Row],[Client_Code]],Clients[Client_Code],0)),"")</f>
        <v>MULTIMARES</v>
      </c>
      <c r="C4285" s="3">
        <v>1046</v>
      </c>
      <c r="D4285" s="3" t="s">
        <v>38</v>
      </c>
      <c r="E4285" s="3">
        <v>3</v>
      </c>
      <c r="F4285" s="12">
        <v>1306304</v>
      </c>
    </row>
    <row r="4286" spans="1:6" x14ac:dyDescent="0.25">
      <c r="A4286" s="3" t="s">
        <v>62</v>
      </c>
      <c r="B4286" s="3" t="str">
        <f>IFERROR(INDEX(Clients[Client_Name],MATCH(Table2[[#This Row],[Client_Code]],Clients[Client_Code],0)),"")</f>
        <v>MULTIMARES</v>
      </c>
      <c r="C4286" s="3">
        <v>1046</v>
      </c>
      <c r="D4286" s="3" t="s">
        <v>38</v>
      </c>
      <c r="E4286" s="3">
        <v>3</v>
      </c>
      <c r="F4286" s="12">
        <v>1753611</v>
      </c>
    </row>
    <row r="4287" spans="1:6" x14ac:dyDescent="0.25">
      <c r="A4287" s="3" t="s">
        <v>62</v>
      </c>
      <c r="B4287" s="3" t="str">
        <f>IFERROR(INDEX(Clients[Client_Name],MATCH(Table2[[#This Row],[Client_Code]],Clients[Client_Code],0)),"")</f>
        <v>MULTIMARES</v>
      </c>
      <c r="C4287" s="3">
        <v>1046</v>
      </c>
      <c r="D4287" s="3" t="s">
        <v>38</v>
      </c>
      <c r="E4287" s="3">
        <v>3</v>
      </c>
      <c r="F4287" s="12">
        <v>509535</v>
      </c>
    </row>
    <row r="4288" spans="1:6" x14ac:dyDescent="0.25">
      <c r="A4288" s="3" t="s">
        <v>62</v>
      </c>
      <c r="B4288" s="3" t="str">
        <f>IFERROR(INDEX(Clients[Client_Name],MATCH(Table2[[#This Row],[Client_Code]],Clients[Client_Code],0)),"")</f>
        <v>MULTIMARES</v>
      </c>
      <c r="C4288" s="3">
        <v>1046</v>
      </c>
      <c r="D4288" s="3" t="s">
        <v>38</v>
      </c>
      <c r="E4288" s="3">
        <v>3</v>
      </c>
      <c r="F4288" s="12">
        <v>36360</v>
      </c>
    </row>
    <row r="4289" spans="1:6" x14ac:dyDescent="0.25">
      <c r="A4289" s="3" t="s">
        <v>62</v>
      </c>
      <c r="B4289" s="3" t="str">
        <f>IFERROR(INDEX(Clients[Client_Name],MATCH(Table2[[#This Row],[Client_Code]],Clients[Client_Code],0)),"")</f>
        <v>MULTIMARES</v>
      </c>
      <c r="C4289" s="3">
        <v>1046</v>
      </c>
      <c r="D4289" s="3" t="s">
        <v>37</v>
      </c>
      <c r="E4289" s="3">
        <v>3</v>
      </c>
      <c r="F4289" s="12">
        <v>35167</v>
      </c>
    </row>
    <row r="4290" spans="1:6" x14ac:dyDescent="0.25">
      <c r="A4290" s="3" t="s">
        <v>62</v>
      </c>
      <c r="B4290" s="3" t="str">
        <f>IFERROR(INDEX(Clients[Client_Name],MATCH(Table2[[#This Row],[Client_Code]],Clients[Client_Code],0)),"")</f>
        <v>MULTIMARES</v>
      </c>
      <c r="C4290" s="3">
        <v>1046</v>
      </c>
      <c r="D4290" s="3" t="s">
        <v>37</v>
      </c>
      <c r="E4290" s="3">
        <v>3</v>
      </c>
      <c r="F4290" s="12">
        <v>10390</v>
      </c>
    </row>
    <row r="4291" spans="1:6" x14ac:dyDescent="0.25">
      <c r="A4291" s="3" t="s">
        <v>62</v>
      </c>
      <c r="B4291" s="3" t="str">
        <f>IFERROR(INDEX(Clients[Client_Name],MATCH(Table2[[#This Row],[Client_Code]],Clients[Client_Code],0)),"")</f>
        <v>MULTIMARES</v>
      </c>
      <c r="C4291" s="3">
        <v>1046</v>
      </c>
      <c r="D4291" s="3" t="s">
        <v>38</v>
      </c>
      <c r="E4291" s="3">
        <v>3</v>
      </c>
      <c r="F4291" s="12">
        <v>3782666</v>
      </c>
    </row>
    <row r="4292" spans="1:6" x14ac:dyDescent="0.25">
      <c r="A4292" s="3" t="s">
        <v>62</v>
      </c>
      <c r="B4292" s="3" t="str">
        <f>IFERROR(INDEX(Clients[Client_Name],MATCH(Table2[[#This Row],[Client_Code]],Clients[Client_Code],0)),"")</f>
        <v>MULTIMARES</v>
      </c>
      <c r="C4292" s="3">
        <v>1046</v>
      </c>
      <c r="D4292" s="3" t="s">
        <v>37</v>
      </c>
      <c r="E4292" s="3">
        <v>3</v>
      </c>
      <c r="F4292" s="12">
        <v>12890</v>
      </c>
    </row>
    <row r="4293" spans="1:6" x14ac:dyDescent="0.25">
      <c r="A4293" s="3" t="s">
        <v>62</v>
      </c>
      <c r="B4293" s="3" t="str">
        <f>IFERROR(INDEX(Clients[Client_Name],MATCH(Table2[[#This Row],[Client_Code]],Clients[Client_Code],0)),"")</f>
        <v>MULTIMARES</v>
      </c>
      <c r="C4293" s="3">
        <v>1046</v>
      </c>
      <c r="D4293" s="3" t="s">
        <v>38</v>
      </c>
      <c r="E4293" s="3">
        <v>4</v>
      </c>
      <c r="F4293" s="12">
        <v>3089281</v>
      </c>
    </row>
    <row r="4294" spans="1:6" x14ac:dyDescent="0.25">
      <c r="A4294" s="3" t="s">
        <v>62</v>
      </c>
      <c r="B4294" s="3" t="str">
        <f>IFERROR(INDEX(Clients[Client_Name],MATCH(Table2[[#This Row],[Client_Code]],Clients[Client_Code],0)),"")</f>
        <v>MULTIMARES</v>
      </c>
      <c r="C4294" s="3">
        <v>1046</v>
      </c>
      <c r="D4294" s="3" t="s">
        <v>38</v>
      </c>
      <c r="E4294" s="3">
        <v>5</v>
      </c>
      <c r="F4294" s="12">
        <v>2997152</v>
      </c>
    </row>
    <row r="4295" spans="1:6" x14ac:dyDescent="0.25">
      <c r="A4295" s="3" t="s">
        <v>62</v>
      </c>
      <c r="B4295" s="3" t="str">
        <f>IFERROR(INDEX(Clients[Client_Name],MATCH(Table2[[#This Row],[Client_Code]],Clients[Client_Code],0)),"")</f>
        <v>MULTIMARES</v>
      </c>
      <c r="C4295" s="3">
        <v>1046</v>
      </c>
      <c r="D4295" s="3" t="s">
        <v>38</v>
      </c>
      <c r="E4295" s="3">
        <v>6</v>
      </c>
      <c r="F4295" s="12"/>
    </row>
    <row r="4296" spans="1:6" x14ac:dyDescent="0.25">
      <c r="A4296" s="3" t="s">
        <v>62</v>
      </c>
      <c r="B4296" s="3" t="str">
        <f>IFERROR(INDEX(Clients[Client_Name],MATCH(Table2[[#This Row],[Client_Code]],Clients[Client_Code],0)),"")</f>
        <v>COMERCIALIZADORA LA FAVORITA LTDA.</v>
      </c>
      <c r="C4296" s="3">
        <v>1029</v>
      </c>
      <c r="D4296" s="3" t="s">
        <v>37</v>
      </c>
      <c r="E4296" s="3">
        <v>5</v>
      </c>
      <c r="F4296" s="12">
        <v>9638</v>
      </c>
    </row>
    <row r="4297" spans="1:6" x14ac:dyDescent="0.25">
      <c r="A4297" s="3" t="s">
        <v>62</v>
      </c>
      <c r="B4297" s="3" t="str">
        <f>IFERROR(INDEX(Clients[Client_Name],MATCH(Table2[[#This Row],[Client_Code]],Clients[Client_Code],0)),"")</f>
        <v>MULTIMARES</v>
      </c>
      <c r="C4297" s="3">
        <v>1046</v>
      </c>
      <c r="D4297" s="3" t="s">
        <v>38</v>
      </c>
      <c r="E4297" s="3">
        <v>7</v>
      </c>
      <c r="F4297" s="12"/>
    </row>
    <row r="4298" spans="1:6" x14ac:dyDescent="0.25">
      <c r="A4298" s="3" t="s">
        <v>62</v>
      </c>
      <c r="B4298" s="3" t="str">
        <f>IFERROR(INDEX(Clients[Client_Name],MATCH(Table2[[#This Row],[Client_Code]],Clients[Client_Code],0)),"")</f>
        <v>MULTIMARES</v>
      </c>
      <c r="C4298" s="3">
        <v>1046</v>
      </c>
      <c r="D4298" s="3" t="s">
        <v>38</v>
      </c>
      <c r="E4298" s="3">
        <v>8</v>
      </c>
      <c r="F4298" s="12"/>
    </row>
    <row r="4299" spans="1:6" x14ac:dyDescent="0.25">
      <c r="A4299" s="3" t="s">
        <v>62</v>
      </c>
      <c r="B4299" s="3" t="str">
        <f>IFERROR(INDEX(Clients[Client_Name],MATCH(Table2[[#This Row],[Client_Code]],Clients[Client_Code],0)),"")</f>
        <v>MULTIMARES</v>
      </c>
      <c r="C4299" s="3">
        <v>1046</v>
      </c>
      <c r="D4299" s="3" t="s">
        <v>38</v>
      </c>
      <c r="E4299" s="3">
        <v>9</v>
      </c>
      <c r="F4299" s="12"/>
    </row>
    <row r="4300" spans="1:6" x14ac:dyDescent="0.25">
      <c r="A4300" s="3" t="s">
        <v>62</v>
      </c>
      <c r="B4300" s="3" t="str">
        <f>IFERROR(INDEX(Clients[Client_Name],MATCH(Table2[[#This Row],[Client_Code]],Clients[Client_Code],0)),"")</f>
        <v>MULTIMARES</v>
      </c>
      <c r="C4300" s="3">
        <v>1046</v>
      </c>
      <c r="D4300" s="3" t="s">
        <v>38</v>
      </c>
      <c r="E4300" s="3">
        <v>10</v>
      </c>
      <c r="F4300" s="12"/>
    </row>
    <row r="4301" spans="1:6" x14ac:dyDescent="0.25">
      <c r="A4301" s="3" t="s">
        <v>62</v>
      </c>
      <c r="B4301" s="3" t="str">
        <f>IFERROR(INDEX(Clients[Client_Name],MATCH(Table2[[#This Row],[Client_Code]],Clients[Client_Code],0)),"")</f>
        <v>MULTIMARES</v>
      </c>
      <c r="C4301" s="3">
        <v>1046</v>
      </c>
      <c r="D4301" s="3" t="s">
        <v>38</v>
      </c>
      <c r="E4301" s="3">
        <v>4</v>
      </c>
      <c r="F4301" s="12">
        <v>265090</v>
      </c>
    </row>
    <row r="4302" spans="1:6" x14ac:dyDescent="0.25">
      <c r="A4302" s="3" t="s">
        <v>62</v>
      </c>
      <c r="B4302" s="3" t="str">
        <f>IFERROR(INDEX(Clients[Client_Name],MATCH(Table2[[#This Row],[Client_Code]],Clients[Client_Code],0)),"")</f>
        <v>MULTIMARES</v>
      </c>
      <c r="C4302" s="3">
        <v>1046</v>
      </c>
      <c r="D4302" s="3" t="s">
        <v>38</v>
      </c>
      <c r="E4302" s="3">
        <v>4</v>
      </c>
      <c r="F4302" s="12">
        <v>198818</v>
      </c>
    </row>
    <row r="4303" spans="1:6" x14ac:dyDescent="0.25">
      <c r="A4303" s="3" t="s">
        <v>62</v>
      </c>
      <c r="B4303" s="3" t="str">
        <f>IFERROR(INDEX(Clients[Client_Name],MATCH(Table2[[#This Row],[Client_Code]],Clients[Client_Code],0)),"")</f>
        <v>MULTIMARES</v>
      </c>
      <c r="C4303" s="3">
        <v>1046</v>
      </c>
      <c r="D4303" s="3" t="s">
        <v>37</v>
      </c>
      <c r="E4303" s="3">
        <v>4</v>
      </c>
      <c r="F4303" s="12">
        <v>73840</v>
      </c>
    </row>
    <row r="4304" spans="1:6" x14ac:dyDescent="0.25">
      <c r="A4304" s="3" t="s">
        <v>62</v>
      </c>
      <c r="B4304" s="3" t="str">
        <f>IFERROR(INDEX(Clients[Client_Name],MATCH(Table2[[#This Row],[Client_Code]],Clients[Client_Code],0)),"")</f>
        <v>MULTIMARES</v>
      </c>
      <c r="C4304" s="3">
        <v>1046</v>
      </c>
      <c r="D4304" s="3" t="s">
        <v>37</v>
      </c>
      <c r="E4304" s="3">
        <v>4</v>
      </c>
      <c r="F4304" s="12">
        <v>485180</v>
      </c>
    </row>
    <row r="4305" spans="1:6" x14ac:dyDescent="0.25">
      <c r="A4305" s="3" t="s">
        <v>62</v>
      </c>
      <c r="B4305" s="3" t="str">
        <f>IFERROR(INDEX(Clients[Client_Name],MATCH(Table2[[#This Row],[Client_Code]],Clients[Client_Code],0)),"")</f>
        <v>MULTIMARES</v>
      </c>
      <c r="C4305" s="3">
        <v>1046</v>
      </c>
      <c r="D4305" s="3" t="s">
        <v>149</v>
      </c>
      <c r="E4305" s="3">
        <v>4</v>
      </c>
      <c r="F4305" s="12">
        <v>11737162</v>
      </c>
    </row>
    <row r="4306" spans="1:6" x14ac:dyDescent="0.25">
      <c r="A4306" s="3" t="s">
        <v>62</v>
      </c>
      <c r="B4306" s="3" t="str">
        <f>IFERROR(INDEX(Clients[Client_Name],MATCH(Table2[[#This Row],[Client_Code]],Clients[Client_Code],0)),"")</f>
        <v>MULTIMARES</v>
      </c>
      <c r="C4306" s="3">
        <v>1046</v>
      </c>
      <c r="D4306" s="3" t="s">
        <v>37</v>
      </c>
      <c r="E4306" s="3">
        <v>4</v>
      </c>
      <c r="F4306" s="12">
        <v>480808</v>
      </c>
    </row>
    <row r="4307" spans="1:6" x14ac:dyDescent="0.25">
      <c r="A4307" s="3" t="s">
        <v>62</v>
      </c>
      <c r="B4307" s="3" t="str">
        <f>IFERROR(INDEX(Clients[Client_Name],MATCH(Table2[[#This Row],[Client_Code]],Clients[Client_Code],0)),"")</f>
        <v>MULTIMARES</v>
      </c>
      <c r="C4307" s="3">
        <v>1046</v>
      </c>
      <c r="D4307" s="3" t="s">
        <v>37</v>
      </c>
      <c r="E4307" s="3">
        <v>4</v>
      </c>
      <c r="F4307" s="12">
        <v>5552</v>
      </c>
    </row>
    <row r="4308" spans="1:6" x14ac:dyDescent="0.25">
      <c r="A4308" s="3" t="s">
        <v>62</v>
      </c>
      <c r="B4308" s="3" t="str">
        <f>IFERROR(INDEX(Clients[Client_Name],MATCH(Table2[[#This Row],[Client_Code]],Clients[Client_Code],0)),"")</f>
        <v>MULTIMARES</v>
      </c>
      <c r="C4308" s="3">
        <v>1046</v>
      </c>
      <c r="D4308" s="3" t="s">
        <v>149</v>
      </c>
      <c r="E4308" s="3">
        <v>4</v>
      </c>
      <c r="F4308" s="12">
        <v>2184472</v>
      </c>
    </row>
    <row r="4309" spans="1:6" x14ac:dyDescent="0.25">
      <c r="A4309" s="3" t="s">
        <v>62</v>
      </c>
      <c r="B4309" s="3" t="str">
        <f>IFERROR(INDEX(Clients[Client_Name],MATCH(Table2[[#This Row],[Client_Code]],Clients[Client_Code],0)),"")</f>
        <v>MULTIMARES</v>
      </c>
      <c r="C4309" s="3">
        <v>1046</v>
      </c>
      <c r="D4309" s="3" t="s">
        <v>37</v>
      </c>
      <c r="E4309" s="3">
        <v>4</v>
      </c>
      <c r="F4309" s="12">
        <v>139519</v>
      </c>
    </row>
    <row r="4310" spans="1:6" x14ac:dyDescent="0.25">
      <c r="A4310" s="3" t="s">
        <v>62</v>
      </c>
      <c r="B4310" s="3" t="str">
        <f>IFERROR(INDEX(Clients[Client_Name],MATCH(Table2[[#This Row],[Client_Code]],Clients[Client_Code],0)),"")</f>
        <v>MULTIMARES</v>
      </c>
      <c r="C4310" s="3">
        <v>1046</v>
      </c>
      <c r="D4310" s="3" t="s">
        <v>38</v>
      </c>
      <c r="E4310" s="3">
        <v>4</v>
      </c>
      <c r="F4310" s="12">
        <v>1067508</v>
      </c>
    </row>
    <row r="4311" spans="1:6" x14ac:dyDescent="0.25">
      <c r="A4311" s="3" t="s">
        <v>62</v>
      </c>
      <c r="B4311" s="3" t="str">
        <f>IFERROR(INDEX(Clients[Client_Name],MATCH(Table2[[#This Row],[Client_Code]],Clients[Client_Code],0)),"")</f>
        <v>MULTIMARES</v>
      </c>
      <c r="C4311" s="3">
        <v>1046</v>
      </c>
      <c r="D4311" s="3" t="s">
        <v>38</v>
      </c>
      <c r="E4311" s="3">
        <v>4</v>
      </c>
      <c r="F4311" s="12">
        <v>932217</v>
      </c>
    </row>
    <row r="4312" spans="1:6" x14ac:dyDescent="0.25">
      <c r="A4312" s="3" t="s">
        <v>62</v>
      </c>
      <c r="B4312" s="3" t="str">
        <f>IFERROR(INDEX(Clients[Client_Name],MATCH(Table2[[#This Row],[Client_Code]],Clients[Client_Code],0)),"")</f>
        <v>MULTIMARES</v>
      </c>
      <c r="C4312" s="3">
        <v>1046</v>
      </c>
      <c r="D4312" s="3" t="s">
        <v>149</v>
      </c>
      <c r="E4312" s="3">
        <v>5</v>
      </c>
      <c r="F4312" s="12">
        <v>11034568</v>
      </c>
    </row>
    <row r="4313" spans="1:6" x14ac:dyDescent="0.25">
      <c r="A4313" s="3" t="s">
        <v>62</v>
      </c>
      <c r="B4313" s="3" t="str">
        <f>IFERROR(INDEX(Clients[Client_Name],MATCH(Table2[[#This Row],[Client_Code]],Clients[Client_Code],0)),"")</f>
        <v>MULTIMARES</v>
      </c>
      <c r="C4313" s="3">
        <v>1046</v>
      </c>
      <c r="D4313" s="3" t="s">
        <v>149</v>
      </c>
      <c r="E4313" s="3">
        <v>5</v>
      </c>
      <c r="F4313" s="12">
        <v>1786935</v>
      </c>
    </row>
    <row r="4314" spans="1:6" x14ac:dyDescent="0.25">
      <c r="A4314" s="3" t="s">
        <v>62</v>
      </c>
      <c r="B4314" s="3" t="str">
        <f>IFERROR(INDEX(Clients[Client_Name],MATCH(Table2[[#This Row],[Client_Code]],Clients[Client_Code],0)),"")</f>
        <v>MULTIMARES</v>
      </c>
      <c r="C4314" s="3">
        <v>1046</v>
      </c>
      <c r="D4314" s="3" t="s">
        <v>37</v>
      </c>
      <c r="E4314" s="3">
        <v>5</v>
      </c>
      <c r="F4314" s="12">
        <v>920522</v>
      </c>
    </row>
    <row r="4315" spans="1:6" x14ac:dyDescent="0.25">
      <c r="A4315" s="3" t="s">
        <v>62</v>
      </c>
      <c r="B4315" s="3" t="str">
        <f>IFERROR(INDEX(Clients[Client_Name],MATCH(Table2[[#This Row],[Client_Code]],Clients[Client_Code],0)),"")</f>
        <v>MULTIMARES</v>
      </c>
      <c r="C4315" s="3">
        <v>1046</v>
      </c>
      <c r="D4315" s="3" t="s">
        <v>38</v>
      </c>
      <c r="E4315" s="3">
        <v>5</v>
      </c>
      <c r="F4315" s="12">
        <v>1281970</v>
      </c>
    </row>
    <row r="4316" spans="1:6" x14ac:dyDescent="0.25">
      <c r="A4316" s="3" t="s">
        <v>62</v>
      </c>
      <c r="B4316" s="3" t="str">
        <f>IFERROR(INDEX(Clients[Client_Name],MATCH(Table2[[#This Row],[Client_Code]],Clients[Client_Code],0)),"")</f>
        <v>MULTIMARES</v>
      </c>
      <c r="C4316" s="3">
        <v>1046</v>
      </c>
      <c r="D4316" s="3" t="s">
        <v>37</v>
      </c>
      <c r="E4316" s="3">
        <v>5</v>
      </c>
      <c r="F4316" s="12">
        <v>23020</v>
      </c>
    </row>
    <row r="4317" spans="1:6" x14ac:dyDescent="0.25">
      <c r="A4317" s="3" t="s">
        <v>62</v>
      </c>
      <c r="B4317" s="3" t="str">
        <f>IFERROR(INDEX(Clients[Client_Name],MATCH(Table2[[#This Row],[Client_Code]],Clients[Client_Code],0)),"")</f>
        <v>MULTIMARES</v>
      </c>
      <c r="C4317" s="3">
        <v>1046</v>
      </c>
      <c r="D4317" s="3" t="s">
        <v>37</v>
      </c>
      <c r="E4317" s="3">
        <v>5</v>
      </c>
      <c r="F4317" s="12">
        <v>1050400</v>
      </c>
    </row>
    <row r="4318" spans="1:6" x14ac:dyDescent="0.25">
      <c r="A4318" s="3" t="s">
        <v>62</v>
      </c>
      <c r="B4318" s="3" t="str">
        <f>IFERROR(INDEX(Clients[Client_Name],MATCH(Table2[[#This Row],[Client_Code]],Clients[Client_Code],0)),"")</f>
        <v>MULTIMARES</v>
      </c>
      <c r="C4318" s="3">
        <v>1046</v>
      </c>
      <c r="D4318" s="3" t="s">
        <v>37</v>
      </c>
      <c r="E4318" s="3">
        <v>5</v>
      </c>
      <c r="F4318" s="12">
        <v>52126</v>
      </c>
    </row>
    <row r="4319" spans="1:6" x14ac:dyDescent="0.25">
      <c r="A4319" s="3" t="s">
        <v>62</v>
      </c>
      <c r="B4319" s="3" t="str">
        <f>IFERROR(INDEX(Clients[Client_Name],MATCH(Table2[[#This Row],[Client_Code]],Clients[Client_Code],0)),"")</f>
        <v>MULTIMARES</v>
      </c>
      <c r="C4319" s="3">
        <v>1046</v>
      </c>
      <c r="D4319" s="3" t="s">
        <v>37</v>
      </c>
      <c r="E4319" s="3">
        <v>5</v>
      </c>
      <c r="F4319" s="12">
        <v>261231</v>
      </c>
    </row>
    <row r="4320" spans="1:6" x14ac:dyDescent="0.25">
      <c r="A4320" s="3" t="s">
        <v>62</v>
      </c>
      <c r="B4320" s="3" t="str">
        <f>IFERROR(INDEX(Clients[Client_Name],MATCH(Table2[[#This Row],[Client_Code]],Clients[Client_Code],0)),"")</f>
        <v>MULTIMARES</v>
      </c>
      <c r="C4320" s="3">
        <v>1046</v>
      </c>
      <c r="D4320" s="3" t="s">
        <v>38</v>
      </c>
      <c r="E4320" s="3">
        <v>5</v>
      </c>
      <c r="F4320" s="12">
        <v>1577598</v>
      </c>
    </row>
    <row r="4321" spans="1:6" x14ac:dyDescent="0.25">
      <c r="A4321" s="3" t="s">
        <v>62</v>
      </c>
      <c r="B4321" s="3" t="str">
        <f>IFERROR(INDEX(Clients[Client_Name],MATCH(Table2[[#This Row],[Client_Code]],Clients[Client_Code],0)),"")</f>
        <v>COMERCIALIZADORA LA FAVORITA LTDA.</v>
      </c>
      <c r="C4321" s="3">
        <v>1029</v>
      </c>
      <c r="D4321" s="3" t="s">
        <v>37</v>
      </c>
      <c r="E4321" s="3">
        <v>5</v>
      </c>
      <c r="F4321" s="12">
        <v>90627</v>
      </c>
    </row>
    <row r="4322" spans="1:6" x14ac:dyDescent="0.25">
      <c r="A4322" s="3" t="s">
        <v>62</v>
      </c>
      <c r="B4322" s="3" t="str">
        <f>IFERROR(INDEX(Clients[Client_Name],MATCH(Table2[[#This Row],[Client_Code]],Clients[Client_Code],0)),"")</f>
        <v>MULTIMARES</v>
      </c>
      <c r="C4322" s="3">
        <v>1046</v>
      </c>
      <c r="D4322" s="3" t="s">
        <v>38</v>
      </c>
      <c r="E4322" s="3">
        <v>5</v>
      </c>
      <c r="F4322" s="12">
        <v>39764</v>
      </c>
    </row>
    <row r="4323" spans="1:6" x14ac:dyDescent="0.25">
      <c r="A4323" s="3" t="s">
        <v>62</v>
      </c>
      <c r="B4323" s="3" t="str">
        <f>IFERROR(INDEX(Clients[Client_Name],MATCH(Table2[[#This Row],[Client_Code]],Clients[Client_Code],0)),"")</f>
        <v>MULTIMARES</v>
      </c>
      <c r="C4323" s="3">
        <v>1046</v>
      </c>
      <c r="D4323" s="3" t="s">
        <v>149</v>
      </c>
      <c r="E4323" s="3">
        <v>6</v>
      </c>
      <c r="F4323" s="12">
        <v>12532797</v>
      </c>
    </row>
    <row r="4324" spans="1:6" x14ac:dyDescent="0.25">
      <c r="A4324" s="3" t="s">
        <v>62</v>
      </c>
      <c r="B4324" s="3" t="str">
        <f>IFERROR(INDEX(Clients[Client_Name],MATCH(Table2[[#This Row],[Client_Code]],Clients[Client_Code],0)),"")</f>
        <v>MULTIMARES</v>
      </c>
      <c r="C4324" s="3">
        <v>1046</v>
      </c>
      <c r="D4324" s="3" t="s">
        <v>149</v>
      </c>
      <c r="E4324" s="3">
        <v>6</v>
      </c>
      <c r="F4324" s="12"/>
    </row>
    <row r="4325" spans="1:6" x14ac:dyDescent="0.25">
      <c r="A4325" s="3" t="s">
        <v>62</v>
      </c>
      <c r="B4325" s="3" t="str">
        <f>IFERROR(INDEX(Clients[Client_Name],MATCH(Table2[[#This Row],[Client_Code]],Clients[Client_Code],0)),"")</f>
        <v>MULTIMARES</v>
      </c>
      <c r="C4325" s="3">
        <v>1046</v>
      </c>
      <c r="D4325" s="3" t="s">
        <v>37</v>
      </c>
      <c r="E4325" s="3">
        <v>6</v>
      </c>
      <c r="F4325" s="12">
        <v>1477352</v>
      </c>
    </row>
    <row r="4326" spans="1:6" x14ac:dyDescent="0.25">
      <c r="A4326" s="3" t="s">
        <v>62</v>
      </c>
      <c r="B4326" s="3" t="str">
        <f>IFERROR(INDEX(Clients[Client_Name],MATCH(Table2[[#This Row],[Client_Code]],Clients[Client_Code],0)),"")</f>
        <v>MULTIMARES</v>
      </c>
      <c r="C4326" s="3">
        <v>1046</v>
      </c>
      <c r="D4326" s="3" t="s">
        <v>38</v>
      </c>
      <c r="E4326" s="3">
        <v>6</v>
      </c>
      <c r="F4326" s="12">
        <v>2490780</v>
      </c>
    </row>
    <row r="4327" spans="1:6" x14ac:dyDescent="0.25">
      <c r="A4327" s="3" t="s">
        <v>62</v>
      </c>
      <c r="B4327" s="3" t="str">
        <f>IFERROR(INDEX(Clients[Client_Name],MATCH(Table2[[#This Row],[Client_Code]],Clients[Client_Code],0)),"")</f>
        <v>MULTIMARES</v>
      </c>
      <c r="C4327" s="3">
        <v>1046</v>
      </c>
      <c r="D4327" s="3" t="s">
        <v>37</v>
      </c>
      <c r="E4327" s="3">
        <v>6</v>
      </c>
      <c r="F4327" s="12"/>
    </row>
    <row r="4328" spans="1:6" x14ac:dyDescent="0.25">
      <c r="A4328" s="3" t="s">
        <v>62</v>
      </c>
      <c r="B4328" s="3" t="str">
        <f>IFERROR(INDEX(Clients[Client_Name],MATCH(Table2[[#This Row],[Client_Code]],Clients[Client_Code],0)),"")</f>
        <v>MULTIMARES</v>
      </c>
      <c r="C4328" s="3">
        <v>1046</v>
      </c>
      <c r="D4328" s="3" t="s">
        <v>37</v>
      </c>
      <c r="E4328" s="3">
        <v>6</v>
      </c>
      <c r="F4328" s="12"/>
    </row>
    <row r="4329" spans="1:6" x14ac:dyDescent="0.25">
      <c r="A4329" s="3" t="s">
        <v>62</v>
      </c>
      <c r="B4329" s="3" t="str">
        <f>IFERROR(INDEX(Clients[Client_Name],MATCH(Table2[[#This Row],[Client_Code]],Clients[Client_Code],0)),"")</f>
        <v>MULTIMARES</v>
      </c>
      <c r="C4329" s="3">
        <v>1046</v>
      </c>
      <c r="D4329" s="3" t="s">
        <v>37</v>
      </c>
      <c r="E4329" s="3">
        <v>6</v>
      </c>
      <c r="F4329" s="12"/>
    </row>
    <row r="4330" spans="1:6" x14ac:dyDescent="0.25">
      <c r="A4330" s="3" t="s">
        <v>62</v>
      </c>
      <c r="B4330" s="3" t="str">
        <f>IFERROR(INDEX(Clients[Client_Name],MATCH(Table2[[#This Row],[Client_Code]],Clients[Client_Code],0)),"")</f>
        <v>MULTIMARES</v>
      </c>
      <c r="C4330" s="3">
        <v>1046</v>
      </c>
      <c r="D4330" s="3" t="s">
        <v>37</v>
      </c>
      <c r="E4330" s="3">
        <v>6</v>
      </c>
      <c r="F4330" s="12"/>
    </row>
    <row r="4331" spans="1:6" x14ac:dyDescent="0.25">
      <c r="A4331" s="3" t="s">
        <v>62</v>
      </c>
      <c r="B4331" s="3" t="str">
        <f>IFERROR(INDEX(Clients[Client_Name],MATCH(Table2[[#This Row],[Client_Code]],Clients[Client_Code],0)),"")</f>
        <v>MULTIMARES</v>
      </c>
      <c r="C4331" s="3">
        <v>1046</v>
      </c>
      <c r="D4331" s="3" t="s">
        <v>38</v>
      </c>
      <c r="E4331" s="3">
        <v>6</v>
      </c>
      <c r="F4331" s="12">
        <v>689931</v>
      </c>
    </row>
    <row r="4332" spans="1:6" x14ac:dyDescent="0.25">
      <c r="A4332" s="3" t="s">
        <v>62</v>
      </c>
      <c r="B4332" s="3" t="str">
        <f>IFERROR(INDEX(Clients[Client_Name],MATCH(Table2[[#This Row],[Client_Code]],Clients[Client_Code],0)),"")</f>
        <v>MULTIMARES</v>
      </c>
      <c r="C4332" s="3">
        <v>1046</v>
      </c>
      <c r="D4332" s="3" t="s">
        <v>38</v>
      </c>
      <c r="E4332" s="3">
        <v>6</v>
      </c>
      <c r="F4332" s="12">
        <v>2955382</v>
      </c>
    </row>
    <row r="4333" spans="1:6" x14ac:dyDescent="0.25">
      <c r="A4333" s="3" t="s">
        <v>62</v>
      </c>
      <c r="B4333" s="3" t="str">
        <f>IFERROR(INDEX(Clients[Client_Name],MATCH(Table2[[#This Row],[Client_Code]],Clients[Client_Code],0)),"")</f>
        <v>MULTIMARES</v>
      </c>
      <c r="C4333" s="3">
        <v>1046</v>
      </c>
      <c r="D4333" s="3" t="s">
        <v>149</v>
      </c>
      <c r="E4333" s="3">
        <v>7</v>
      </c>
      <c r="F4333" s="12">
        <v>12365889</v>
      </c>
    </row>
    <row r="4334" spans="1:6" x14ac:dyDescent="0.25">
      <c r="A4334" s="3" t="s">
        <v>62</v>
      </c>
      <c r="B4334" s="3" t="str">
        <f>IFERROR(INDEX(Clients[Client_Name],MATCH(Table2[[#This Row],[Client_Code]],Clients[Client_Code],0)),"")</f>
        <v>MULTIMARES</v>
      </c>
      <c r="C4334" s="3">
        <v>1046</v>
      </c>
      <c r="D4334" s="3" t="s">
        <v>149</v>
      </c>
      <c r="E4334" s="3">
        <v>7</v>
      </c>
      <c r="F4334" s="12"/>
    </row>
    <row r="4335" spans="1:6" x14ac:dyDescent="0.25">
      <c r="A4335" s="3" t="s">
        <v>62</v>
      </c>
      <c r="B4335" s="3" t="str">
        <f>IFERROR(INDEX(Clients[Client_Name],MATCH(Table2[[#This Row],[Client_Code]],Clients[Client_Code],0)),"")</f>
        <v>MULTIMARES</v>
      </c>
      <c r="C4335" s="3">
        <v>1046</v>
      </c>
      <c r="D4335" s="3" t="s">
        <v>37</v>
      </c>
      <c r="E4335" s="3">
        <v>7</v>
      </c>
      <c r="F4335" s="12"/>
    </row>
    <row r="4336" spans="1:6" x14ac:dyDescent="0.25">
      <c r="A4336" s="3" t="s">
        <v>62</v>
      </c>
      <c r="B4336" s="3" t="str">
        <f>IFERROR(INDEX(Clients[Client_Name],MATCH(Table2[[#This Row],[Client_Code]],Clients[Client_Code],0)),"")</f>
        <v>MULTIMARES</v>
      </c>
      <c r="C4336" s="3">
        <v>1046</v>
      </c>
      <c r="D4336" s="3" t="s">
        <v>38</v>
      </c>
      <c r="E4336" s="3">
        <v>7</v>
      </c>
      <c r="F4336" s="12">
        <v>3472450</v>
      </c>
    </row>
    <row r="4337" spans="1:6" x14ac:dyDescent="0.25">
      <c r="A4337" s="3" t="s">
        <v>62</v>
      </c>
      <c r="B4337" s="3" t="str">
        <f>IFERROR(INDEX(Clients[Client_Name],MATCH(Table2[[#This Row],[Client_Code]],Clients[Client_Code],0)),"")</f>
        <v>MULTIMARES</v>
      </c>
      <c r="C4337" s="3">
        <v>1046</v>
      </c>
      <c r="D4337" s="3" t="s">
        <v>37</v>
      </c>
      <c r="E4337" s="3">
        <v>7</v>
      </c>
      <c r="F4337" s="12"/>
    </row>
    <row r="4338" spans="1:6" x14ac:dyDescent="0.25">
      <c r="A4338" s="3" t="s">
        <v>62</v>
      </c>
      <c r="B4338" s="3" t="str">
        <f>IFERROR(INDEX(Clients[Client_Name],MATCH(Table2[[#This Row],[Client_Code]],Clients[Client_Code],0)),"")</f>
        <v>MULTIMARES</v>
      </c>
      <c r="C4338" s="3">
        <v>1046</v>
      </c>
      <c r="D4338" s="3" t="s">
        <v>37</v>
      </c>
      <c r="E4338" s="3">
        <v>7</v>
      </c>
      <c r="F4338" s="12"/>
    </row>
    <row r="4339" spans="1:6" x14ac:dyDescent="0.25">
      <c r="A4339" s="3" t="s">
        <v>62</v>
      </c>
      <c r="B4339" s="3" t="str">
        <f>IFERROR(INDEX(Clients[Client_Name],MATCH(Table2[[#This Row],[Client_Code]],Clients[Client_Code],0)),"")</f>
        <v>MULTIMARES</v>
      </c>
      <c r="C4339" s="3">
        <v>1046</v>
      </c>
      <c r="D4339" s="3" t="s">
        <v>37</v>
      </c>
      <c r="E4339" s="3">
        <v>7</v>
      </c>
      <c r="F4339" s="12"/>
    </row>
    <row r="4340" spans="1:6" x14ac:dyDescent="0.25">
      <c r="A4340" s="3" t="s">
        <v>62</v>
      </c>
      <c r="B4340" s="3" t="str">
        <f>IFERROR(INDEX(Clients[Client_Name],MATCH(Table2[[#This Row],[Client_Code]],Clients[Client_Code],0)),"")</f>
        <v>MULTIMARES</v>
      </c>
      <c r="C4340" s="3">
        <v>1046</v>
      </c>
      <c r="D4340" s="3" t="s">
        <v>37</v>
      </c>
      <c r="E4340" s="3">
        <v>7</v>
      </c>
      <c r="F4340" s="12">
        <v>1692873</v>
      </c>
    </row>
    <row r="4341" spans="1:6" x14ac:dyDescent="0.25">
      <c r="A4341" s="3" t="s">
        <v>62</v>
      </c>
      <c r="B4341" s="3" t="str">
        <f>IFERROR(INDEX(Clients[Client_Name],MATCH(Table2[[#This Row],[Client_Code]],Clients[Client_Code],0)),"")</f>
        <v>MULTIMARES</v>
      </c>
      <c r="C4341" s="3">
        <v>1046</v>
      </c>
      <c r="D4341" s="3" t="s">
        <v>38</v>
      </c>
      <c r="E4341" s="3">
        <v>7</v>
      </c>
      <c r="F4341" s="12">
        <v>2819300</v>
      </c>
    </row>
    <row r="4342" spans="1:6" x14ac:dyDescent="0.25">
      <c r="A4342" s="3" t="s">
        <v>62</v>
      </c>
      <c r="B4342" s="3" t="str">
        <f>IFERROR(INDEX(Clients[Client_Name],MATCH(Table2[[#This Row],[Client_Code]],Clients[Client_Code],0)),"")</f>
        <v>MULTIMARES</v>
      </c>
      <c r="C4342" s="3">
        <v>1046</v>
      </c>
      <c r="D4342" s="3" t="s">
        <v>38</v>
      </c>
      <c r="E4342" s="3">
        <v>7</v>
      </c>
      <c r="F4342" s="12"/>
    </row>
    <row r="4343" spans="1:6" x14ac:dyDescent="0.25">
      <c r="A4343" s="3" t="s">
        <v>62</v>
      </c>
      <c r="B4343" s="3" t="str">
        <f>IFERROR(INDEX(Clients[Client_Name],MATCH(Table2[[#This Row],[Client_Code]],Clients[Client_Code],0)),"")</f>
        <v>MULTIMARES</v>
      </c>
      <c r="C4343" s="3">
        <v>1046</v>
      </c>
      <c r="D4343" s="3" t="s">
        <v>37</v>
      </c>
      <c r="E4343" s="3">
        <v>8</v>
      </c>
      <c r="F4343" s="12">
        <v>4702026</v>
      </c>
    </row>
    <row r="4344" spans="1:6" x14ac:dyDescent="0.25">
      <c r="A4344" s="3" t="s">
        <v>62</v>
      </c>
      <c r="B4344" s="3" t="str">
        <f>IFERROR(INDEX(Clients[Client_Name],MATCH(Table2[[#This Row],[Client_Code]],Clients[Client_Code],0)),"")</f>
        <v>MULTIMARES</v>
      </c>
      <c r="C4344" s="3">
        <v>1046</v>
      </c>
      <c r="D4344" s="3" t="s">
        <v>37</v>
      </c>
      <c r="E4344" s="3">
        <v>8</v>
      </c>
      <c r="F4344" s="12">
        <v>18173</v>
      </c>
    </row>
    <row r="4345" spans="1:6" x14ac:dyDescent="0.25">
      <c r="A4345" s="3" t="s">
        <v>62</v>
      </c>
      <c r="B4345" s="3" t="str">
        <f>IFERROR(INDEX(Clients[Client_Name],MATCH(Table2[[#This Row],[Client_Code]],Clients[Client_Code],0)),"")</f>
        <v>AGROINDUSTRIAS LOMAS COLORADAS LTDA</v>
      </c>
      <c r="C4345" s="3">
        <v>1003</v>
      </c>
      <c r="D4345" s="3" t="s">
        <v>148</v>
      </c>
      <c r="E4345" s="3">
        <v>5</v>
      </c>
      <c r="F4345" s="12">
        <v>80000</v>
      </c>
    </row>
    <row r="4346" spans="1:6" x14ac:dyDescent="0.25">
      <c r="A4346" s="3" t="s">
        <v>62</v>
      </c>
      <c r="B4346" s="3" t="str">
        <f>IFERROR(INDEX(Clients[Client_Name],MATCH(Table2[[#This Row],[Client_Code]],Clients[Client_Code],0)),"")</f>
        <v>MULTIMARES</v>
      </c>
      <c r="C4346" s="3">
        <v>1046</v>
      </c>
      <c r="D4346" s="3" t="s">
        <v>37</v>
      </c>
      <c r="E4346" s="3">
        <v>8</v>
      </c>
      <c r="F4346" s="12"/>
    </row>
    <row r="4347" spans="1:6" x14ac:dyDescent="0.25">
      <c r="A4347" s="3" t="s">
        <v>62</v>
      </c>
      <c r="B4347" s="3" t="str">
        <f>IFERROR(INDEX(Clients[Client_Name],MATCH(Table2[[#This Row],[Client_Code]],Clients[Client_Code],0)),"")</f>
        <v>MULTIMARES</v>
      </c>
      <c r="C4347" s="3">
        <v>1046</v>
      </c>
      <c r="D4347" s="3" t="s">
        <v>37</v>
      </c>
      <c r="E4347" s="3">
        <v>8</v>
      </c>
      <c r="F4347" s="12"/>
    </row>
    <row r="4348" spans="1:6" x14ac:dyDescent="0.25">
      <c r="A4348" s="3" t="s">
        <v>62</v>
      </c>
      <c r="B4348" s="3" t="str">
        <f>IFERROR(INDEX(Clients[Client_Name],MATCH(Table2[[#This Row],[Client_Code]],Clients[Client_Code],0)),"")</f>
        <v>MULTIMARES</v>
      </c>
      <c r="C4348" s="3">
        <v>1046</v>
      </c>
      <c r="D4348" s="3" t="s">
        <v>37</v>
      </c>
      <c r="E4348" s="3">
        <v>8</v>
      </c>
      <c r="F4348" s="12"/>
    </row>
    <row r="4349" spans="1:6" x14ac:dyDescent="0.25">
      <c r="A4349" s="3" t="s">
        <v>62</v>
      </c>
      <c r="B4349" s="3" t="str">
        <f>IFERROR(INDEX(Clients[Client_Name],MATCH(Table2[[#This Row],[Client_Code]],Clients[Client_Code],0)),"")</f>
        <v>MULTIMARES</v>
      </c>
      <c r="C4349" s="3">
        <v>1046</v>
      </c>
      <c r="D4349" s="3" t="s">
        <v>38</v>
      </c>
      <c r="E4349" s="3">
        <v>8</v>
      </c>
      <c r="F4349" s="12">
        <v>3345683</v>
      </c>
    </row>
    <row r="4350" spans="1:6" x14ac:dyDescent="0.25">
      <c r="A4350" s="3" t="s">
        <v>62</v>
      </c>
      <c r="B4350" s="3" t="str">
        <f>IFERROR(INDEX(Clients[Client_Name],MATCH(Table2[[#This Row],[Client_Code]],Clients[Client_Code],0)),"")</f>
        <v>MULTIMARES</v>
      </c>
      <c r="C4350" s="3">
        <v>1046</v>
      </c>
      <c r="D4350" s="3" t="s">
        <v>38</v>
      </c>
      <c r="E4350" s="3">
        <v>8</v>
      </c>
      <c r="F4350" s="12">
        <v>3380791</v>
      </c>
    </row>
    <row r="4351" spans="1:6" x14ac:dyDescent="0.25">
      <c r="A4351" s="3" t="s">
        <v>62</v>
      </c>
      <c r="B4351" s="3" t="str">
        <f>IFERROR(INDEX(Clients[Client_Name],MATCH(Table2[[#This Row],[Client_Code]],Clients[Client_Code],0)),"")</f>
        <v>MULTIMARES</v>
      </c>
      <c r="C4351" s="3">
        <v>1046</v>
      </c>
      <c r="D4351" s="3" t="s">
        <v>38</v>
      </c>
      <c r="E4351" s="3">
        <v>8</v>
      </c>
      <c r="F4351" s="12"/>
    </row>
    <row r="4352" spans="1:6" x14ac:dyDescent="0.25">
      <c r="A4352" s="3" t="s">
        <v>62</v>
      </c>
      <c r="B4352" s="3" t="str">
        <f>IFERROR(INDEX(Clients[Client_Name],MATCH(Table2[[#This Row],[Client_Code]],Clients[Client_Code],0)),"")</f>
        <v>MULTIMARES</v>
      </c>
      <c r="C4352" s="3">
        <v>1046</v>
      </c>
      <c r="D4352" s="3" t="s">
        <v>149</v>
      </c>
      <c r="E4352" s="3">
        <v>8</v>
      </c>
      <c r="F4352" s="12">
        <v>13547268</v>
      </c>
    </row>
    <row r="4353" spans="1:6" x14ac:dyDescent="0.25">
      <c r="A4353" s="3" t="s">
        <v>62</v>
      </c>
      <c r="B4353" s="3" t="str">
        <f>IFERROR(INDEX(Clients[Client_Name],MATCH(Table2[[#This Row],[Client_Code]],Clients[Client_Code],0)),"")</f>
        <v>MULTIMARES</v>
      </c>
      <c r="C4353" s="3">
        <v>1046</v>
      </c>
      <c r="D4353" s="3" t="s">
        <v>149</v>
      </c>
      <c r="E4353" s="3">
        <v>8</v>
      </c>
      <c r="F4353" s="12"/>
    </row>
    <row r="4354" spans="1:6" x14ac:dyDescent="0.25">
      <c r="A4354" s="3" t="s">
        <v>62</v>
      </c>
      <c r="B4354" s="3" t="str">
        <f>IFERROR(INDEX(Clients[Client_Name],MATCH(Table2[[#This Row],[Client_Code]],Clients[Client_Code],0)),"")</f>
        <v>COMERCIALIZADORA LA FAVORITA LTDA.</v>
      </c>
      <c r="C4354" s="3">
        <v>1029</v>
      </c>
      <c r="D4354" s="3" t="s">
        <v>38</v>
      </c>
      <c r="E4354" s="3">
        <v>5</v>
      </c>
      <c r="F4354" s="12">
        <v>372367</v>
      </c>
    </row>
    <row r="4355" spans="1:6" x14ac:dyDescent="0.25">
      <c r="A4355" s="3" t="s">
        <v>62</v>
      </c>
      <c r="B4355" s="3" t="str">
        <f>IFERROR(INDEX(Clients[Client_Name],MATCH(Table2[[#This Row],[Client_Code]],Clients[Client_Code],0)),"")</f>
        <v>MULTIMARES</v>
      </c>
      <c r="C4355" s="3">
        <v>1046</v>
      </c>
      <c r="D4355" s="3" t="s">
        <v>37</v>
      </c>
      <c r="E4355" s="3">
        <v>9</v>
      </c>
      <c r="F4355" s="12"/>
    </row>
    <row r="4356" spans="1:6" x14ac:dyDescent="0.25">
      <c r="A4356" s="3" t="s">
        <v>62</v>
      </c>
      <c r="B4356" s="3" t="str">
        <f>IFERROR(INDEX(Clients[Client_Name],MATCH(Table2[[#This Row],[Client_Code]],Clients[Client_Code],0)),"")</f>
        <v>MULTIMARES</v>
      </c>
      <c r="C4356" s="3">
        <v>1046</v>
      </c>
      <c r="D4356" s="3" t="s">
        <v>37</v>
      </c>
      <c r="E4356" s="3">
        <v>9</v>
      </c>
      <c r="F4356" s="12"/>
    </row>
    <row r="4357" spans="1:6" x14ac:dyDescent="0.25">
      <c r="A4357" s="3" t="s">
        <v>62</v>
      </c>
      <c r="B4357" s="3" t="str">
        <f>IFERROR(INDEX(Clients[Client_Name],MATCH(Table2[[#This Row],[Client_Code]],Clients[Client_Code],0)),"")</f>
        <v>MULTIMARES</v>
      </c>
      <c r="C4357" s="3">
        <v>1046</v>
      </c>
      <c r="D4357" s="3" t="s">
        <v>37</v>
      </c>
      <c r="E4357" s="3">
        <v>9</v>
      </c>
      <c r="F4357" s="12"/>
    </row>
    <row r="4358" spans="1:6" x14ac:dyDescent="0.25">
      <c r="A4358" s="3" t="s">
        <v>62</v>
      </c>
      <c r="B4358" s="3" t="str">
        <f>IFERROR(INDEX(Clients[Client_Name],MATCH(Table2[[#This Row],[Client_Code]],Clients[Client_Code],0)),"")</f>
        <v>MULTIMARES</v>
      </c>
      <c r="C4358" s="3">
        <v>1046</v>
      </c>
      <c r="D4358" s="3" t="s">
        <v>37</v>
      </c>
      <c r="E4358" s="3">
        <v>9</v>
      </c>
      <c r="F4358" s="12"/>
    </row>
    <row r="4359" spans="1:6" x14ac:dyDescent="0.25">
      <c r="A4359" s="3" t="s">
        <v>62</v>
      </c>
      <c r="B4359" s="3" t="str">
        <f>IFERROR(INDEX(Clients[Client_Name],MATCH(Table2[[#This Row],[Client_Code]],Clients[Client_Code],0)),"")</f>
        <v>MULTIMARES</v>
      </c>
      <c r="C4359" s="3">
        <v>1046</v>
      </c>
      <c r="D4359" s="3" t="s">
        <v>37</v>
      </c>
      <c r="E4359" s="3">
        <v>9</v>
      </c>
      <c r="F4359" s="12">
        <v>4456244</v>
      </c>
    </row>
    <row r="4360" spans="1:6" x14ac:dyDescent="0.25">
      <c r="A4360" s="3" t="s">
        <v>62</v>
      </c>
      <c r="B4360" s="3" t="str">
        <f>IFERROR(INDEX(Clients[Client_Name],MATCH(Table2[[#This Row],[Client_Code]],Clients[Client_Code],0)),"")</f>
        <v>MULTIMARES</v>
      </c>
      <c r="C4360" s="3">
        <v>1046</v>
      </c>
      <c r="D4360" s="3" t="s">
        <v>38</v>
      </c>
      <c r="E4360" s="3">
        <v>9</v>
      </c>
      <c r="F4360" s="12">
        <v>3012679</v>
      </c>
    </row>
    <row r="4361" spans="1:6" x14ac:dyDescent="0.25">
      <c r="A4361" s="3" t="s">
        <v>62</v>
      </c>
      <c r="B4361" s="3" t="str">
        <f>IFERROR(INDEX(Clients[Client_Name],MATCH(Table2[[#This Row],[Client_Code]],Clients[Client_Code],0)),"")</f>
        <v>MULTIMARES</v>
      </c>
      <c r="C4361" s="3">
        <v>1046</v>
      </c>
      <c r="D4361" s="3" t="s">
        <v>38</v>
      </c>
      <c r="E4361" s="3">
        <v>9</v>
      </c>
      <c r="F4361" s="12"/>
    </row>
    <row r="4362" spans="1:6" x14ac:dyDescent="0.25">
      <c r="A4362" s="3" t="s">
        <v>62</v>
      </c>
      <c r="B4362" s="3" t="str">
        <f>IFERROR(INDEX(Clients[Client_Name],MATCH(Table2[[#This Row],[Client_Code]],Clients[Client_Code],0)),"")</f>
        <v>MULTIMARES</v>
      </c>
      <c r="C4362" s="3">
        <v>1046</v>
      </c>
      <c r="D4362" s="3" t="s">
        <v>38</v>
      </c>
      <c r="E4362" s="3">
        <v>9</v>
      </c>
      <c r="F4362" s="12">
        <v>4687094</v>
      </c>
    </row>
    <row r="4363" spans="1:6" x14ac:dyDescent="0.25">
      <c r="A4363" s="3" t="s">
        <v>62</v>
      </c>
      <c r="B4363" s="3" t="str">
        <f>IFERROR(INDEX(Clients[Client_Name],MATCH(Table2[[#This Row],[Client_Code]],Clients[Client_Code],0)),"")</f>
        <v>MULTIMARES</v>
      </c>
      <c r="C4363" s="3">
        <v>1046</v>
      </c>
      <c r="D4363" s="3" t="s">
        <v>149</v>
      </c>
      <c r="E4363" s="3">
        <v>9</v>
      </c>
      <c r="F4363" s="12"/>
    </row>
    <row r="4364" spans="1:6" x14ac:dyDescent="0.25">
      <c r="A4364" s="3" t="s">
        <v>62</v>
      </c>
      <c r="B4364" s="3" t="str">
        <f>IFERROR(INDEX(Clients[Client_Name],MATCH(Table2[[#This Row],[Client_Code]],Clients[Client_Code],0)),"")</f>
        <v>MULTIMARES</v>
      </c>
      <c r="C4364" s="3">
        <v>1046</v>
      </c>
      <c r="D4364" s="3" t="s">
        <v>149</v>
      </c>
      <c r="E4364" s="3">
        <v>9</v>
      </c>
      <c r="F4364" s="12">
        <v>16161612</v>
      </c>
    </row>
    <row r="4365" spans="1:6" x14ac:dyDescent="0.25">
      <c r="A4365" s="3" t="s">
        <v>62</v>
      </c>
      <c r="B4365" s="3" t="str">
        <f>IFERROR(INDEX(Clients[Client_Name],MATCH(Table2[[#This Row],[Client_Code]],Clients[Client_Code],0)),"")</f>
        <v>MULTIMARES</v>
      </c>
      <c r="C4365" s="3">
        <v>1046</v>
      </c>
      <c r="D4365" s="3" t="s">
        <v>37</v>
      </c>
      <c r="E4365" s="3">
        <v>10</v>
      </c>
      <c r="F4365" s="12">
        <v>915563</v>
      </c>
    </row>
    <row r="4366" spans="1:6" x14ac:dyDescent="0.25">
      <c r="A4366" s="3" t="s">
        <v>62</v>
      </c>
      <c r="B4366" s="3" t="str">
        <f>IFERROR(INDEX(Clients[Client_Name],MATCH(Table2[[#This Row],[Client_Code]],Clients[Client_Code],0)),"")</f>
        <v>MULTIMARES</v>
      </c>
      <c r="C4366" s="3">
        <v>1046</v>
      </c>
      <c r="D4366" s="3" t="s">
        <v>37</v>
      </c>
      <c r="E4366" s="3">
        <v>10</v>
      </c>
      <c r="F4366" s="12"/>
    </row>
    <row r="4367" spans="1:6" x14ac:dyDescent="0.25">
      <c r="A4367" s="3" t="s">
        <v>62</v>
      </c>
      <c r="B4367" s="3" t="str">
        <f>IFERROR(INDEX(Clients[Client_Name],MATCH(Table2[[#This Row],[Client_Code]],Clients[Client_Code],0)),"")</f>
        <v>MULTIMARES</v>
      </c>
      <c r="C4367" s="3">
        <v>1046</v>
      </c>
      <c r="D4367" s="3" t="s">
        <v>37</v>
      </c>
      <c r="E4367" s="3">
        <v>10</v>
      </c>
      <c r="F4367" s="12"/>
    </row>
    <row r="4368" spans="1:6" x14ac:dyDescent="0.25">
      <c r="A4368" s="3" t="s">
        <v>62</v>
      </c>
      <c r="B4368" s="3" t="str">
        <f>IFERROR(INDEX(Clients[Client_Name],MATCH(Table2[[#This Row],[Client_Code]],Clients[Client_Code],0)),"")</f>
        <v>MULTIMARES</v>
      </c>
      <c r="C4368" s="3">
        <v>1046</v>
      </c>
      <c r="D4368" s="3" t="s">
        <v>37</v>
      </c>
      <c r="E4368" s="3">
        <v>10</v>
      </c>
      <c r="F4368" s="12"/>
    </row>
    <row r="4369" spans="1:6" x14ac:dyDescent="0.25">
      <c r="A4369" s="3" t="s">
        <v>62</v>
      </c>
      <c r="B4369" s="3" t="str">
        <f>IFERROR(INDEX(Clients[Client_Name],MATCH(Table2[[#This Row],[Client_Code]],Clients[Client_Code],0)),"")</f>
        <v>AGROINDUSTRIAS LOMAS COLORADAS LTDA</v>
      </c>
      <c r="C4369" s="3">
        <v>1003</v>
      </c>
      <c r="D4369" s="3" t="s">
        <v>148</v>
      </c>
      <c r="E4369" s="3">
        <v>5</v>
      </c>
      <c r="F4369" s="12">
        <v>80000</v>
      </c>
    </row>
    <row r="4370" spans="1:6" x14ac:dyDescent="0.25">
      <c r="A4370" s="3" t="s">
        <v>62</v>
      </c>
      <c r="B4370" s="3" t="str">
        <f>IFERROR(INDEX(Clients[Client_Name],MATCH(Table2[[#This Row],[Client_Code]],Clients[Client_Code],0)),"")</f>
        <v>MULTIMARES</v>
      </c>
      <c r="C4370" s="3">
        <v>1046</v>
      </c>
      <c r="D4370" s="3" t="s">
        <v>37</v>
      </c>
      <c r="E4370" s="3">
        <v>10</v>
      </c>
      <c r="F4370" s="12"/>
    </row>
    <row r="4371" spans="1:6" x14ac:dyDescent="0.25">
      <c r="A4371" s="3" t="s">
        <v>62</v>
      </c>
      <c r="B4371" s="3" t="str">
        <f>IFERROR(INDEX(Clients[Client_Name],MATCH(Table2[[#This Row],[Client_Code]],Clients[Client_Code],0)),"")</f>
        <v>MULTIMARES</v>
      </c>
      <c r="C4371" s="3">
        <v>1046</v>
      </c>
      <c r="D4371" s="3" t="s">
        <v>38</v>
      </c>
      <c r="E4371" s="3">
        <v>10</v>
      </c>
      <c r="F4371" s="12">
        <v>2313440</v>
      </c>
    </row>
    <row r="4372" spans="1:6" x14ac:dyDescent="0.25">
      <c r="A4372" s="3" t="s">
        <v>62</v>
      </c>
      <c r="B4372" s="3" t="str">
        <f>IFERROR(INDEX(Clients[Client_Name],MATCH(Table2[[#This Row],[Client_Code]],Clients[Client_Code],0)),"")</f>
        <v>MULTIMARES</v>
      </c>
      <c r="C4372" s="3">
        <v>1046</v>
      </c>
      <c r="D4372" s="3" t="s">
        <v>38</v>
      </c>
      <c r="E4372" s="3">
        <v>10</v>
      </c>
      <c r="F4372" s="12">
        <v>3449881</v>
      </c>
    </row>
    <row r="4373" spans="1:6" x14ac:dyDescent="0.25">
      <c r="A4373" s="3" t="s">
        <v>62</v>
      </c>
      <c r="B4373" s="3" t="str">
        <f>IFERROR(INDEX(Clients[Client_Name],MATCH(Table2[[#This Row],[Client_Code]],Clients[Client_Code],0)),"")</f>
        <v>MULTIMARES</v>
      </c>
      <c r="C4373" s="3">
        <v>1046</v>
      </c>
      <c r="D4373" s="3" t="s">
        <v>38</v>
      </c>
      <c r="E4373" s="3">
        <v>10</v>
      </c>
      <c r="F4373" s="12"/>
    </row>
    <row r="4374" spans="1:6" x14ac:dyDescent="0.25">
      <c r="A4374" s="3" t="s">
        <v>62</v>
      </c>
      <c r="B4374" s="3" t="str">
        <f>IFERROR(INDEX(Clients[Client_Name],MATCH(Table2[[#This Row],[Client_Code]],Clients[Client_Code],0)),"")</f>
        <v>MULTIMARES</v>
      </c>
      <c r="C4374" s="3">
        <v>1046</v>
      </c>
      <c r="D4374" s="3" t="s">
        <v>149</v>
      </c>
      <c r="E4374" s="3">
        <v>10</v>
      </c>
      <c r="F4374" s="12">
        <v>16572100</v>
      </c>
    </row>
    <row r="4375" spans="1:6" x14ac:dyDescent="0.25">
      <c r="A4375" s="3" t="s">
        <v>62</v>
      </c>
      <c r="B4375" s="3" t="str">
        <f>IFERROR(INDEX(Clients[Client_Name],MATCH(Table2[[#This Row],[Client_Code]],Clients[Client_Code],0)),"")</f>
        <v>MULTIMARES</v>
      </c>
      <c r="C4375" s="3">
        <v>1046</v>
      </c>
      <c r="D4375" s="3" t="s">
        <v>149</v>
      </c>
      <c r="E4375" s="3">
        <v>10</v>
      </c>
      <c r="F4375" s="12"/>
    </row>
    <row r="4376" spans="1:6" x14ac:dyDescent="0.25">
      <c r="A4376" s="3" t="s">
        <v>62</v>
      </c>
      <c r="B4376" s="3" t="str">
        <f>IFERROR(INDEX(Clients[Client_Name],MATCH(Table2[[#This Row],[Client_Code]],Clients[Client_Code],0)),"")</f>
        <v>MULTIMARES</v>
      </c>
      <c r="C4376" s="3">
        <v>1046</v>
      </c>
      <c r="D4376" s="3" t="s">
        <v>37</v>
      </c>
      <c r="E4376" s="3">
        <v>11</v>
      </c>
      <c r="F4376" s="12">
        <v>3207971</v>
      </c>
    </row>
    <row r="4377" spans="1:6" x14ac:dyDescent="0.25">
      <c r="A4377" s="3" t="s">
        <v>62</v>
      </c>
      <c r="B4377" s="3" t="str">
        <f>IFERROR(INDEX(Clients[Client_Name],MATCH(Table2[[#This Row],[Client_Code]],Clients[Client_Code],0)),"")</f>
        <v>MULTIMARES</v>
      </c>
      <c r="C4377" s="3">
        <v>1046</v>
      </c>
      <c r="D4377" s="3" t="s">
        <v>38</v>
      </c>
      <c r="E4377" s="3">
        <v>11</v>
      </c>
      <c r="F4377" s="12">
        <v>6848850</v>
      </c>
    </row>
    <row r="4378" spans="1:6" x14ac:dyDescent="0.25">
      <c r="A4378" s="3" t="s">
        <v>62</v>
      </c>
      <c r="B4378" s="3" t="str">
        <f>IFERROR(INDEX(Clients[Client_Name],MATCH(Table2[[#This Row],[Client_Code]],Clients[Client_Code],0)),"")</f>
        <v>COMERCIALIZADORA LA FAVORITA LTDA.</v>
      </c>
      <c r="C4378" s="3">
        <v>1029</v>
      </c>
      <c r="D4378" s="3" t="s">
        <v>38</v>
      </c>
      <c r="E4378" s="3">
        <v>5</v>
      </c>
      <c r="F4378" s="12">
        <v>170251</v>
      </c>
    </row>
    <row r="4379" spans="1:6" x14ac:dyDescent="0.25">
      <c r="A4379" s="3" t="s">
        <v>62</v>
      </c>
      <c r="B4379" s="3" t="str">
        <f>IFERROR(INDEX(Clients[Client_Name],MATCH(Table2[[#This Row],[Client_Code]],Clients[Client_Code],0)),"")</f>
        <v>MULTIMARES</v>
      </c>
      <c r="C4379" s="3">
        <v>1046</v>
      </c>
      <c r="D4379" s="3" t="s">
        <v>149</v>
      </c>
      <c r="E4379" s="3">
        <v>11</v>
      </c>
      <c r="F4379" s="12">
        <v>16470773</v>
      </c>
    </row>
    <row r="4380" spans="1:6" x14ac:dyDescent="0.25">
      <c r="A4380" s="3" t="s">
        <v>62</v>
      </c>
      <c r="B4380" s="3" t="str">
        <f>IFERROR(INDEX(Clients[Client_Name],MATCH(Table2[[#This Row],[Client_Code]],Clients[Client_Code],0)),"")</f>
        <v>MULTIMARES</v>
      </c>
      <c r="C4380" s="3">
        <v>1046</v>
      </c>
      <c r="D4380" s="3" t="s">
        <v>37</v>
      </c>
      <c r="E4380" s="3">
        <v>12</v>
      </c>
      <c r="F4380" s="12">
        <v>1470758</v>
      </c>
    </row>
    <row r="4381" spans="1:6" x14ac:dyDescent="0.25">
      <c r="A4381" s="3" t="s">
        <v>62</v>
      </c>
      <c r="B4381" s="3" t="str">
        <f>IFERROR(INDEX(Clients[Client_Name],MATCH(Table2[[#This Row],[Client_Code]],Clients[Client_Code],0)),"")</f>
        <v>MULTIMARES</v>
      </c>
      <c r="C4381" s="3">
        <v>1046</v>
      </c>
      <c r="D4381" s="3" t="s">
        <v>38</v>
      </c>
      <c r="E4381" s="3">
        <v>12</v>
      </c>
      <c r="F4381" s="12">
        <f>10235629+2043891</f>
        <v>12279520</v>
      </c>
    </row>
    <row r="4382" spans="1:6" x14ac:dyDescent="0.25">
      <c r="A4382" s="3" t="s">
        <v>62</v>
      </c>
      <c r="B4382" s="3" t="str">
        <f>IFERROR(INDEX(Clients[Client_Name],MATCH(Table2[[#This Row],[Client_Code]],Clients[Client_Code],0)),"")</f>
        <v>MULTIMARES</v>
      </c>
      <c r="C4382" s="3">
        <v>1046</v>
      </c>
      <c r="D4382" s="3" t="s">
        <v>149</v>
      </c>
      <c r="E4382" s="3">
        <v>12</v>
      </c>
      <c r="F4382" s="12">
        <v>15782789</v>
      </c>
    </row>
    <row r="4383" spans="1:6" x14ac:dyDescent="0.25">
      <c r="A4383" s="3" t="s">
        <v>32</v>
      </c>
      <c r="B4383" s="3" t="str">
        <f>IFERROR(INDEX(Clients[Client_Name],MATCH(Table2[[#This Row],[Client_Code]],Clients[Client_Code],0)),"")</f>
        <v>ELCOR</v>
      </c>
      <c r="C4383" s="3">
        <v>55</v>
      </c>
      <c r="D4383" s="3" t="s">
        <v>149</v>
      </c>
      <c r="E4383" s="3">
        <v>8</v>
      </c>
      <c r="F4383" s="12">
        <v>731078</v>
      </c>
    </row>
    <row r="4384" spans="1:6" x14ac:dyDescent="0.25">
      <c r="A4384" s="3" t="s">
        <v>32</v>
      </c>
      <c r="B4384" s="3" t="str">
        <f>IFERROR(INDEX(Clients[Client_Name],MATCH(Table2[[#This Row],[Client_Code]],Clients[Client_Code],0)),"")</f>
        <v>ELCOR</v>
      </c>
      <c r="C4384" s="3">
        <v>55</v>
      </c>
      <c r="D4384" s="3" t="s">
        <v>37</v>
      </c>
      <c r="E4384" s="3">
        <v>8</v>
      </c>
      <c r="F4384" s="12">
        <v>295320</v>
      </c>
    </row>
    <row r="4385" spans="1:6" x14ac:dyDescent="0.25">
      <c r="A4385" s="3" t="s">
        <v>32</v>
      </c>
      <c r="B4385" s="3" t="str">
        <f>IFERROR(INDEX(Clients[Client_Name],MATCH(Table2[[#This Row],[Client_Code]],Clients[Client_Code],0)),"")</f>
        <v>ELCOR</v>
      </c>
      <c r="C4385" s="3">
        <v>55</v>
      </c>
      <c r="D4385" s="3" t="s">
        <v>148</v>
      </c>
      <c r="E4385" s="3">
        <v>8</v>
      </c>
      <c r="F4385" s="12">
        <v>1314078</v>
      </c>
    </row>
    <row r="4386" spans="1:6" x14ac:dyDescent="0.25">
      <c r="A4386" s="3" t="s">
        <v>32</v>
      </c>
      <c r="B4386" s="3" t="str">
        <f>IFERROR(INDEX(Clients[Client_Name],MATCH(Table2[[#This Row],[Client_Code]],Clients[Client_Code],0)),"")</f>
        <v>ELCOR</v>
      </c>
      <c r="C4386" s="3">
        <v>55</v>
      </c>
      <c r="D4386" s="3" t="s">
        <v>38</v>
      </c>
      <c r="E4386" s="3">
        <v>8</v>
      </c>
      <c r="F4386" s="12">
        <v>416613</v>
      </c>
    </row>
    <row r="4387" spans="1:6" x14ac:dyDescent="0.25">
      <c r="A4387" s="3" t="s">
        <v>62</v>
      </c>
      <c r="B4387" s="3" t="str">
        <f>IFERROR(INDEX(Clients[Client_Name],MATCH(Table2[[#This Row],[Client_Code]],Clients[Client_Code],0)),"")</f>
        <v>COMERCIAL MAXAGRO</v>
      </c>
      <c r="C4387" s="3">
        <v>1012</v>
      </c>
      <c r="D4387" s="3" t="s">
        <v>37</v>
      </c>
      <c r="E4387" s="3">
        <v>3</v>
      </c>
      <c r="F4387" s="12">
        <v>7996644</v>
      </c>
    </row>
    <row r="4388" spans="1:6" x14ac:dyDescent="0.25">
      <c r="A4388" s="3" t="s">
        <v>62</v>
      </c>
      <c r="B4388" s="3" t="str">
        <f>IFERROR(INDEX(Clients[Client_Name],MATCH(Table2[[#This Row],[Client_Code]],Clients[Client_Code],0)),"")</f>
        <v>COMERCIAL MAXAGRO</v>
      </c>
      <c r="C4388" s="3">
        <v>1012</v>
      </c>
      <c r="D4388" s="3" t="s">
        <v>37</v>
      </c>
      <c r="E4388" s="3">
        <v>3</v>
      </c>
      <c r="F4388" s="12">
        <v>1116920</v>
      </c>
    </row>
    <row r="4389" spans="1:6" x14ac:dyDescent="0.25">
      <c r="A4389" s="3" t="s">
        <v>62</v>
      </c>
      <c r="B4389" s="3" t="str">
        <f>IFERROR(INDEX(Clients[Client_Name],MATCH(Table2[[#This Row],[Client_Code]],Clients[Client_Code],0)),"")</f>
        <v>COMERCIAL MAXAGRO</v>
      </c>
      <c r="C4389" s="3">
        <v>1012</v>
      </c>
      <c r="D4389" s="3" t="s">
        <v>37</v>
      </c>
      <c r="E4389" s="3">
        <v>3</v>
      </c>
      <c r="F4389" s="12">
        <v>121844</v>
      </c>
    </row>
    <row r="4390" spans="1:6" x14ac:dyDescent="0.25">
      <c r="A4390" s="3" t="s">
        <v>62</v>
      </c>
      <c r="B4390" s="3" t="str">
        <f>IFERROR(INDEX(Clients[Client_Name],MATCH(Table2[[#This Row],[Client_Code]],Clients[Client_Code],0)),"")</f>
        <v>COMERCIAL MAXAGRO</v>
      </c>
      <c r="C4390" s="3">
        <v>1012</v>
      </c>
      <c r="D4390" s="3" t="s">
        <v>37</v>
      </c>
      <c r="E4390" s="3">
        <v>3</v>
      </c>
      <c r="F4390" s="12">
        <v>606803</v>
      </c>
    </row>
    <row r="4391" spans="1:6" x14ac:dyDescent="0.25">
      <c r="A4391" s="3" t="s">
        <v>62</v>
      </c>
      <c r="B4391" s="3" t="str">
        <f>IFERROR(INDEX(Clients[Client_Name],MATCH(Table2[[#This Row],[Client_Code]],Clients[Client_Code],0)),"")</f>
        <v>COMERCIAL MAXAGRO</v>
      </c>
      <c r="C4391" s="3">
        <v>1012</v>
      </c>
      <c r="D4391" s="3" t="s">
        <v>37</v>
      </c>
      <c r="E4391" s="3">
        <v>3</v>
      </c>
      <c r="F4391" s="12">
        <v>974751</v>
      </c>
    </row>
    <row r="4392" spans="1:6" x14ac:dyDescent="0.25">
      <c r="A4392" s="3" t="s">
        <v>62</v>
      </c>
      <c r="B4392" s="3" t="str">
        <f>IFERROR(INDEX(Clients[Client_Name],MATCH(Table2[[#This Row],[Client_Code]],Clients[Client_Code],0)),"")</f>
        <v>AGROINDUSTRIAS LOMAS COLORADAS LTDA</v>
      </c>
      <c r="C4392" s="3">
        <v>1003</v>
      </c>
      <c r="D4392" s="3" t="s">
        <v>37</v>
      </c>
      <c r="E4392" s="3">
        <v>5</v>
      </c>
      <c r="F4392" s="12">
        <v>110200</v>
      </c>
    </row>
    <row r="4393" spans="1:6" x14ac:dyDescent="0.25">
      <c r="A4393" s="3" t="s">
        <v>62</v>
      </c>
      <c r="B4393" s="3" t="str">
        <f>IFERROR(INDEX(Clients[Client_Name],MATCH(Table2[[#This Row],[Client_Code]],Clients[Client_Code],0)),"")</f>
        <v>COMERCIAL MAXAGRO</v>
      </c>
      <c r="C4393" s="3">
        <v>1012</v>
      </c>
      <c r="D4393" s="3" t="s">
        <v>38</v>
      </c>
      <c r="E4393" s="3">
        <v>3</v>
      </c>
      <c r="F4393" s="12">
        <v>177791</v>
      </c>
    </row>
    <row r="4394" spans="1:6" x14ac:dyDescent="0.25">
      <c r="A4394" s="3" t="s">
        <v>62</v>
      </c>
      <c r="B4394" s="3" t="str">
        <f>IFERROR(INDEX(Clients[Client_Name],MATCH(Table2[[#This Row],[Client_Code]],Clients[Client_Code],0)),"")</f>
        <v>EDUCARIS FULL SEGURIDAD INTEGRAL</v>
      </c>
      <c r="C4394" s="3">
        <v>1064</v>
      </c>
      <c r="D4394" s="3" t="s">
        <v>38</v>
      </c>
      <c r="E4394" s="3">
        <v>4</v>
      </c>
      <c r="F4394" s="12">
        <v>76599</v>
      </c>
    </row>
    <row r="4395" spans="1:6" x14ac:dyDescent="0.25">
      <c r="A4395" s="3" t="s">
        <v>62</v>
      </c>
      <c r="B4395" s="3" t="str">
        <f>IFERROR(INDEX(Clients[Client_Name],MATCH(Table2[[#This Row],[Client_Code]],Clients[Client_Code],0)),"")</f>
        <v>EDUCARIS FULL SEGURIDAD INTEGRAL</v>
      </c>
      <c r="C4395" s="3">
        <v>1064</v>
      </c>
      <c r="D4395" s="3" t="s">
        <v>38</v>
      </c>
      <c r="E4395" s="3">
        <v>2</v>
      </c>
      <c r="F4395" s="12">
        <v>198590</v>
      </c>
    </row>
    <row r="4396" spans="1:6" x14ac:dyDescent="0.25">
      <c r="A4396" s="3" t="s">
        <v>62</v>
      </c>
      <c r="B4396" s="3" t="str">
        <f>IFERROR(INDEX(Clients[Client_Name],MATCH(Table2[[#This Row],[Client_Code]],Clients[Client_Code],0)),"")</f>
        <v>EDUCARIS FULL SEGURIDAD INTEGRAL</v>
      </c>
      <c r="C4396" s="3">
        <v>1064</v>
      </c>
      <c r="D4396" s="3" t="s">
        <v>38</v>
      </c>
      <c r="E4396" s="3">
        <v>5</v>
      </c>
      <c r="F4396" s="12">
        <v>132390</v>
      </c>
    </row>
    <row r="4397" spans="1:6" x14ac:dyDescent="0.25">
      <c r="A4397" s="3" t="s">
        <v>62</v>
      </c>
      <c r="B4397" s="3" t="str">
        <f>IFERROR(INDEX(Clients[Client_Name],MATCH(Table2[[#This Row],[Client_Code]],Clients[Client_Code],0)),"")</f>
        <v>EDUCARIS FULL SEGURIDAD INTEGRAL</v>
      </c>
      <c r="C4397" s="3">
        <v>1064</v>
      </c>
      <c r="D4397" s="3" t="s">
        <v>38</v>
      </c>
      <c r="E4397" s="3">
        <v>6</v>
      </c>
      <c r="F4397" s="12"/>
    </row>
    <row r="4398" spans="1:6" x14ac:dyDescent="0.25">
      <c r="A4398" s="3" t="s">
        <v>62</v>
      </c>
      <c r="B4398" s="3" t="str">
        <f>IFERROR(INDEX(Clients[Client_Name],MATCH(Table2[[#This Row],[Client_Code]],Clients[Client_Code],0)),"")</f>
        <v>EDUCARIS FULL SEGURIDAD INTEGRAL</v>
      </c>
      <c r="C4398" s="3">
        <v>1064</v>
      </c>
      <c r="D4398" s="3" t="s">
        <v>38</v>
      </c>
      <c r="E4398" s="3">
        <v>7</v>
      </c>
      <c r="F4398" s="12"/>
    </row>
    <row r="4399" spans="1:6" x14ac:dyDescent="0.25">
      <c r="A4399" s="3" t="s">
        <v>62</v>
      </c>
      <c r="B4399" s="3" t="str">
        <f>IFERROR(INDEX(Clients[Client_Name],MATCH(Table2[[#This Row],[Client_Code]],Clients[Client_Code],0)),"")</f>
        <v>EDUCARIS FULL SEGURIDAD INTEGRAL</v>
      </c>
      <c r="C4399" s="3">
        <v>1064</v>
      </c>
      <c r="D4399" s="3" t="s">
        <v>38</v>
      </c>
      <c r="E4399" s="3">
        <v>8</v>
      </c>
      <c r="F4399" s="12">
        <v>135332</v>
      </c>
    </row>
    <row r="4400" spans="1:6" x14ac:dyDescent="0.25">
      <c r="A4400" s="3" t="s">
        <v>62</v>
      </c>
      <c r="B4400" s="3" t="str">
        <f>IFERROR(INDEX(Clients[Client_Name],MATCH(Table2[[#This Row],[Client_Code]],Clients[Client_Code],0)),"")</f>
        <v>EDUCARIS FULL SEGURIDAD INTEGRAL</v>
      </c>
      <c r="C4400" s="3">
        <v>1064</v>
      </c>
      <c r="D4400" s="3" t="s">
        <v>38</v>
      </c>
      <c r="E4400" s="3">
        <v>9</v>
      </c>
      <c r="F4400" s="12"/>
    </row>
    <row r="4401" spans="1:6" x14ac:dyDescent="0.25">
      <c r="A4401" s="3" t="s">
        <v>62</v>
      </c>
      <c r="B4401" s="3" t="str">
        <f>IFERROR(INDEX(Clients[Client_Name],MATCH(Table2[[#This Row],[Client_Code]],Clients[Client_Code],0)),"")</f>
        <v>EDUCARIS FULL SEGURIDAD INTEGRAL</v>
      </c>
      <c r="C4401" s="3">
        <v>1064</v>
      </c>
      <c r="D4401" s="3" t="s">
        <v>38</v>
      </c>
      <c r="E4401" s="3">
        <v>10</v>
      </c>
      <c r="F4401" s="12"/>
    </row>
    <row r="4402" spans="1:6" x14ac:dyDescent="0.25">
      <c r="A4402" s="3" t="s">
        <v>62</v>
      </c>
      <c r="B4402" s="3" t="str">
        <f>IFERROR(INDEX(Clients[Client_Name],MATCH(Table2[[#This Row],[Client_Code]],Clients[Client_Code],0)),"")</f>
        <v>EDUCARIS FULL SEGURIDAD INTEGRAL</v>
      </c>
      <c r="C4402" s="3">
        <v>1064</v>
      </c>
      <c r="D4402" s="3" t="s">
        <v>38</v>
      </c>
      <c r="E4402" s="3">
        <v>11</v>
      </c>
      <c r="F4402" s="12">
        <v>105912</v>
      </c>
    </row>
    <row r="4403" spans="1:6" x14ac:dyDescent="0.25">
      <c r="A4403" s="3" t="s">
        <v>62</v>
      </c>
      <c r="B4403" s="3" t="str">
        <f>IFERROR(INDEX(Clients[Client_Name],MATCH(Table2[[#This Row],[Client_Code]],Clients[Client_Code],0)),"")</f>
        <v>EDUCARIS FULL SEGURIDAD INTEGRAL</v>
      </c>
      <c r="C4403" s="3">
        <v>1064</v>
      </c>
      <c r="D4403" s="3" t="s">
        <v>38</v>
      </c>
      <c r="E4403" s="3">
        <v>12</v>
      </c>
      <c r="F4403" s="12">
        <v>85318</v>
      </c>
    </row>
    <row r="4404" spans="1:6" x14ac:dyDescent="0.25">
      <c r="A4404" s="3" t="s">
        <v>62</v>
      </c>
      <c r="B4404" s="3" t="str">
        <f>IFERROR(INDEX(Clients[Client_Name],MATCH(Table2[[#This Row],[Client_Code]],Clients[Client_Code],0)),"")</f>
        <v>DISTRIBUIDORA Y COMERCIALIZADORA RODENBERG</v>
      </c>
      <c r="C4404" s="3">
        <v>1062</v>
      </c>
      <c r="D4404" s="3" t="s">
        <v>38</v>
      </c>
      <c r="E4404" s="3">
        <v>4</v>
      </c>
      <c r="F4404" s="12">
        <v>41448</v>
      </c>
    </row>
    <row r="4405" spans="1:6" x14ac:dyDescent="0.25">
      <c r="A4405" s="3" t="s">
        <v>62</v>
      </c>
      <c r="B4405" s="3" t="str">
        <f>IFERROR(INDEX(Clients[Client_Name],MATCH(Table2[[#This Row],[Client_Code]],Clients[Client_Code],0)),"")</f>
        <v>DISTRIBUIDORA Y COMERCIALIZADORA RODENBERG</v>
      </c>
      <c r="C4405" s="3">
        <v>1062</v>
      </c>
      <c r="D4405" s="3" t="s">
        <v>37</v>
      </c>
      <c r="E4405" s="3">
        <v>4</v>
      </c>
      <c r="F4405" s="12">
        <v>114240</v>
      </c>
    </row>
    <row r="4406" spans="1:6" x14ac:dyDescent="0.25">
      <c r="A4406" s="3" t="s">
        <v>62</v>
      </c>
      <c r="B4406" s="3" t="str">
        <f>IFERROR(INDEX(Clients[Client_Name],MATCH(Table2[[#This Row],[Client_Code]],Clients[Client_Code],0)),"")</f>
        <v>DISTRIBUIDORA Y COMERCIALIZADORA RODENBERG</v>
      </c>
      <c r="C4406" s="3">
        <v>1062</v>
      </c>
      <c r="D4406" s="3" t="s">
        <v>37</v>
      </c>
      <c r="E4406" s="3">
        <v>4</v>
      </c>
      <c r="F4406" s="12">
        <v>813188</v>
      </c>
    </row>
    <row r="4407" spans="1:6" x14ac:dyDescent="0.25">
      <c r="A4407" s="3" t="s">
        <v>62</v>
      </c>
      <c r="B4407" s="3" t="str">
        <f>IFERROR(INDEX(Clients[Client_Name],MATCH(Table2[[#This Row],[Client_Code]],Clients[Client_Code],0)),"")</f>
        <v>DISTRIBUIDORA Y COMERCIALIZADORA RODENBERG</v>
      </c>
      <c r="C4407" s="3">
        <v>1062</v>
      </c>
      <c r="D4407" s="3" t="s">
        <v>149</v>
      </c>
      <c r="E4407" s="3">
        <v>4</v>
      </c>
      <c r="F4407" s="12">
        <v>3231086</v>
      </c>
    </row>
    <row r="4408" spans="1:6" x14ac:dyDescent="0.25">
      <c r="A4408" s="3" t="s">
        <v>62</v>
      </c>
      <c r="B4408" s="3" t="str">
        <f>IFERROR(INDEX(Clients[Client_Name],MATCH(Table2[[#This Row],[Client_Code]],Clients[Client_Code],0)),"")</f>
        <v>DISTRIBUIDORA Y COMERCIALIZADORA RODENBERG</v>
      </c>
      <c r="C4408" s="3">
        <v>1062</v>
      </c>
      <c r="D4408" s="3" t="s">
        <v>38</v>
      </c>
      <c r="E4408" s="3">
        <v>4</v>
      </c>
      <c r="F4408" s="12">
        <v>177791</v>
      </c>
    </row>
    <row r="4409" spans="1:6" x14ac:dyDescent="0.25">
      <c r="A4409" s="3" t="s">
        <v>62</v>
      </c>
      <c r="B4409" s="3" t="str">
        <f>IFERROR(INDEX(Clients[Client_Name],MATCH(Table2[[#This Row],[Client_Code]],Clients[Client_Code],0)),"")</f>
        <v>DISTRIBUIDORA Y COMERCIALIZADORA RODENBERG</v>
      </c>
      <c r="C4409" s="3">
        <v>1062</v>
      </c>
      <c r="D4409" s="3" t="s">
        <v>38</v>
      </c>
      <c r="E4409" s="3">
        <v>4</v>
      </c>
      <c r="F4409" s="12">
        <v>100000</v>
      </c>
    </row>
    <row r="4410" spans="1:6" x14ac:dyDescent="0.25">
      <c r="A4410" s="3" t="s">
        <v>62</v>
      </c>
      <c r="B4410" s="3" t="str">
        <f>IFERROR(INDEX(Clients[Client_Name],MATCH(Table2[[#This Row],[Client_Code]],Clients[Client_Code],0)),"")</f>
        <v>DISTRIBUIDORA Y COMERCIALIZADORA RODENBERG</v>
      </c>
      <c r="C4410" s="3">
        <v>1062</v>
      </c>
      <c r="D4410" s="3" t="s">
        <v>38</v>
      </c>
      <c r="E4410" s="3">
        <v>4</v>
      </c>
      <c r="F4410" s="12">
        <v>686179</v>
      </c>
    </row>
    <row r="4411" spans="1:6" x14ac:dyDescent="0.25">
      <c r="A4411" s="3" t="s">
        <v>62</v>
      </c>
      <c r="B4411" s="3" t="str">
        <f>IFERROR(INDEX(Clients[Client_Name],MATCH(Table2[[#This Row],[Client_Code]],Clients[Client_Code],0)),"")</f>
        <v>DISTRIBUIDORA Y COMERCIALIZADORA RODENBERG</v>
      </c>
      <c r="C4411" s="3">
        <v>1062</v>
      </c>
      <c r="D4411" s="3" t="s">
        <v>38</v>
      </c>
      <c r="E4411" s="3">
        <v>4</v>
      </c>
      <c r="F4411" s="12">
        <v>3910596</v>
      </c>
    </row>
    <row r="4412" spans="1:6" x14ac:dyDescent="0.25">
      <c r="A4412" s="3" t="s">
        <v>62</v>
      </c>
      <c r="B4412" s="3" t="str">
        <f>IFERROR(INDEX(Clients[Client_Name],MATCH(Table2[[#This Row],[Client_Code]],Clients[Client_Code],0)),"")</f>
        <v>DISTRIBUIDORA Y COMERCIALIZADORA RODENBERG</v>
      </c>
      <c r="C4412" s="3">
        <v>1062</v>
      </c>
      <c r="D4412" s="3" t="s">
        <v>38</v>
      </c>
      <c r="E4412" s="3">
        <v>4</v>
      </c>
      <c r="F4412" s="12">
        <v>383460</v>
      </c>
    </row>
    <row r="4413" spans="1:6" x14ac:dyDescent="0.25">
      <c r="A4413" s="3" t="s">
        <v>62</v>
      </c>
      <c r="B4413" s="3" t="str">
        <f>IFERROR(INDEX(Clients[Client_Name],MATCH(Table2[[#This Row],[Client_Code]],Clients[Client_Code],0)),"")</f>
        <v>DISTRIBUIDORA Y COMERCIALIZADORA RODENBERG</v>
      </c>
      <c r="C4413" s="3">
        <v>1062</v>
      </c>
      <c r="D4413" s="3" t="s">
        <v>38</v>
      </c>
      <c r="E4413" s="3">
        <v>4</v>
      </c>
      <c r="F4413" s="12">
        <v>822272</v>
      </c>
    </row>
    <row r="4414" spans="1:6" x14ac:dyDescent="0.25">
      <c r="A4414" s="3" t="s">
        <v>62</v>
      </c>
      <c r="B4414" s="3" t="str">
        <f>IFERROR(INDEX(Clients[Client_Name],MATCH(Table2[[#This Row],[Client_Code]],Clients[Client_Code],0)),"")</f>
        <v>DISTRIBUIDORA Y COMERCIALIZADORA RODENBERG</v>
      </c>
      <c r="C4414" s="3">
        <v>1062</v>
      </c>
      <c r="D4414" s="3" t="s">
        <v>37</v>
      </c>
      <c r="E4414" s="3">
        <v>4</v>
      </c>
      <c r="F4414" s="12">
        <v>218403</v>
      </c>
    </row>
    <row r="4415" spans="1:6" x14ac:dyDescent="0.25">
      <c r="A4415" s="3" t="s">
        <v>62</v>
      </c>
      <c r="B4415" s="3" t="str">
        <f>IFERROR(INDEX(Clients[Client_Name],MATCH(Table2[[#This Row],[Client_Code]],Clients[Client_Code],0)),"")</f>
        <v>DISTRIBUIDORA Y COMERCIALIZADORA RODENBERG</v>
      </c>
      <c r="C4415" s="3">
        <v>1062</v>
      </c>
      <c r="D4415" s="3" t="s">
        <v>37</v>
      </c>
      <c r="E4415" s="3">
        <v>4</v>
      </c>
      <c r="F4415" s="12">
        <v>173149</v>
      </c>
    </row>
    <row r="4416" spans="1:6" x14ac:dyDescent="0.25">
      <c r="A4416" s="3" t="s">
        <v>62</v>
      </c>
      <c r="B4416" s="3" t="str">
        <f>IFERROR(INDEX(Clients[Client_Name],MATCH(Table2[[#This Row],[Client_Code]],Clients[Client_Code],0)),"")</f>
        <v>DISTRIBUIDORA Y COMERCIALIZADORA RODENBERG</v>
      </c>
      <c r="C4416" s="3">
        <v>1062</v>
      </c>
      <c r="D4416" s="3" t="s">
        <v>38</v>
      </c>
      <c r="E4416" s="3">
        <v>4</v>
      </c>
      <c r="F4416" s="12">
        <v>2522398</v>
      </c>
    </row>
    <row r="4417" spans="1:6" x14ac:dyDescent="0.25">
      <c r="A4417" s="3" t="s">
        <v>62</v>
      </c>
      <c r="B4417" s="3" t="str">
        <f>IFERROR(INDEX(Clients[Client_Name],MATCH(Table2[[#This Row],[Client_Code]],Clients[Client_Code],0)),"")</f>
        <v>DISTRIBUIDORA Y COMERCIALIZADORA RODENBERG</v>
      </c>
      <c r="C4417" s="3">
        <v>1062</v>
      </c>
      <c r="D4417" s="3" t="s">
        <v>37</v>
      </c>
      <c r="E4417" s="3">
        <v>4</v>
      </c>
      <c r="F4417" s="12">
        <v>134096</v>
      </c>
    </row>
    <row r="4418" spans="1:6" x14ac:dyDescent="0.25">
      <c r="A4418" s="3" t="s">
        <v>62</v>
      </c>
      <c r="B4418" s="3" t="str">
        <f>IFERROR(INDEX(Clients[Client_Name],MATCH(Table2[[#This Row],[Client_Code]],Clients[Client_Code],0)),"")</f>
        <v>DISTRIBUIDORA Y COMERCIALIZADORA RODENBERG</v>
      </c>
      <c r="C4418" s="3">
        <v>1062</v>
      </c>
      <c r="D4418" s="3" t="s">
        <v>38</v>
      </c>
      <c r="E4418" s="3">
        <v>4</v>
      </c>
      <c r="F4418" s="12">
        <v>8268</v>
      </c>
    </row>
    <row r="4419" spans="1:6" x14ac:dyDescent="0.25">
      <c r="A4419" s="3" t="s">
        <v>62</v>
      </c>
      <c r="B4419" s="3" t="str">
        <f>IFERROR(INDEX(Clients[Client_Name],MATCH(Table2[[#This Row],[Client_Code]],Clients[Client_Code],0)),"")</f>
        <v>DISTRIBUIDORA Y COMERCIALIZADORA RODENBERG</v>
      </c>
      <c r="C4419" s="3">
        <v>1062</v>
      </c>
      <c r="D4419" s="3" t="s">
        <v>38</v>
      </c>
      <c r="E4419" s="3">
        <v>4</v>
      </c>
      <c r="F4419" s="12">
        <v>2831</v>
      </c>
    </row>
    <row r="4420" spans="1:6" x14ac:dyDescent="0.25">
      <c r="A4420" s="3" t="s">
        <v>62</v>
      </c>
      <c r="B4420" s="3" t="str">
        <f>IFERROR(INDEX(Clients[Client_Name],MATCH(Table2[[#This Row],[Client_Code]],Clients[Client_Code],0)),"")</f>
        <v>DISTRIBUIDORA Y COMERCIALIZADORA RODENBERG</v>
      </c>
      <c r="C4420" s="3">
        <v>1062</v>
      </c>
      <c r="D4420" s="3" t="s">
        <v>38</v>
      </c>
      <c r="E4420" s="3">
        <v>1</v>
      </c>
      <c r="F4420" s="12">
        <v>580177</v>
      </c>
    </row>
    <row r="4421" spans="1:6" x14ac:dyDescent="0.25">
      <c r="A4421" s="3" t="s">
        <v>62</v>
      </c>
      <c r="B4421" s="3" t="str">
        <f>IFERROR(INDEX(Clients[Client_Name],MATCH(Table2[[#This Row],[Client_Code]],Clients[Client_Code],0)),"")</f>
        <v>DISTRIBUIDORA Y COMERCIALIZADORA RODENBERG</v>
      </c>
      <c r="C4421" s="3">
        <v>1062</v>
      </c>
      <c r="D4421" s="3" t="s">
        <v>38</v>
      </c>
      <c r="E4421" s="3">
        <v>1</v>
      </c>
      <c r="F4421" s="12">
        <v>41448</v>
      </c>
    </row>
    <row r="4422" spans="1:6" x14ac:dyDescent="0.25">
      <c r="A4422" s="3" t="s">
        <v>62</v>
      </c>
      <c r="B4422" s="3" t="str">
        <f>IFERROR(INDEX(Clients[Client_Name],MATCH(Table2[[#This Row],[Client_Code]],Clients[Client_Code],0)),"")</f>
        <v>DISTRIBUIDORA Y COMERCIALIZADORA RODENBERG</v>
      </c>
      <c r="C4422" s="3">
        <v>1062</v>
      </c>
      <c r="D4422" s="3" t="s">
        <v>37</v>
      </c>
      <c r="E4422" s="3">
        <v>1</v>
      </c>
      <c r="F4422" s="12">
        <v>84050</v>
      </c>
    </row>
    <row r="4423" spans="1:6" x14ac:dyDescent="0.25">
      <c r="A4423" s="3" t="s">
        <v>62</v>
      </c>
      <c r="B4423" s="3" t="str">
        <f>IFERROR(INDEX(Clients[Client_Name],MATCH(Table2[[#This Row],[Client_Code]],Clients[Client_Code],0)),"")</f>
        <v>DISTRIBUIDORA Y COMERCIALIZADORA RODENBERG</v>
      </c>
      <c r="C4423" s="3">
        <v>1062</v>
      </c>
      <c r="D4423" s="3" t="s">
        <v>149</v>
      </c>
      <c r="E4423" s="3">
        <v>1</v>
      </c>
      <c r="F4423" s="12">
        <v>110191</v>
      </c>
    </row>
    <row r="4424" spans="1:6" x14ac:dyDescent="0.25">
      <c r="A4424" s="3" t="s">
        <v>62</v>
      </c>
      <c r="B4424" s="3" t="str">
        <f>IFERROR(INDEX(Clients[Client_Name],MATCH(Table2[[#This Row],[Client_Code]],Clients[Client_Code],0)),"")</f>
        <v>DISTRIBUIDORA Y COMERCIALIZADORA RODENBERG</v>
      </c>
      <c r="C4424" s="3">
        <v>1062</v>
      </c>
      <c r="D4424" s="3" t="s">
        <v>37</v>
      </c>
      <c r="E4424" s="3">
        <v>1</v>
      </c>
      <c r="F4424" s="12">
        <v>834402</v>
      </c>
    </row>
    <row r="4425" spans="1:6" x14ac:dyDescent="0.25">
      <c r="A4425" s="3" t="s">
        <v>62</v>
      </c>
      <c r="B4425" s="3" t="str">
        <f>IFERROR(INDEX(Clients[Client_Name],MATCH(Table2[[#This Row],[Client_Code]],Clients[Client_Code],0)),"")</f>
        <v>DISTRIBUIDORA Y COMERCIALIZADORA RODENBERG</v>
      </c>
      <c r="C4425" s="3">
        <v>1062</v>
      </c>
      <c r="D4425" s="3" t="s">
        <v>149</v>
      </c>
      <c r="E4425" s="3">
        <v>1</v>
      </c>
      <c r="F4425" s="12">
        <v>3321371</v>
      </c>
    </row>
    <row r="4426" spans="1:6" x14ac:dyDescent="0.25">
      <c r="A4426" s="3" t="s">
        <v>62</v>
      </c>
      <c r="B4426" s="3" t="str">
        <f>IFERROR(INDEX(Clients[Client_Name],MATCH(Table2[[#This Row],[Client_Code]],Clients[Client_Code],0)),"")</f>
        <v>DISTRIBUIDORA Y COMERCIALIZADORA RODENBERG</v>
      </c>
      <c r="C4426" s="3">
        <v>1062</v>
      </c>
      <c r="D4426" s="3" t="s">
        <v>38</v>
      </c>
      <c r="E4426" s="3">
        <v>1</v>
      </c>
      <c r="F4426" s="12">
        <v>151155</v>
      </c>
    </row>
    <row r="4427" spans="1:6" x14ac:dyDescent="0.25">
      <c r="A4427" s="3" t="s">
        <v>62</v>
      </c>
      <c r="B4427" s="3" t="str">
        <f>IFERROR(INDEX(Clients[Client_Name],MATCH(Table2[[#This Row],[Client_Code]],Clients[Client_Code],0)),"")</f>
        <v>DISTRIBUIDORA Y COMERCIALIZADORA RODENBERG</v>
      </c>
      <c r="C4427" s="3">
        <v>1062</v>
      </c>
      <c r="D4427" s="3" t="s">
        <v>38</v>
      </c>
      <c r="E4427" s="3">
        <v>1</v>
      </c>
      <c r="F4427" s="12">
        <v>512901</v>
      </c>
    </row>
    <row r="4428" spans="1:6" x14ac:dyDescent="0.25">
      <c r="A4428" s="3" t="s">
        <v>62</v>
      </c>
      <c r="B4428" s="3" t="str">
        <f>IFERROR(INDEX(Clients[Client_Name],MATCH(Table2[[#This Row],[Client_Code]],Clients[Client_Code],0)),"")</f>
        <v>DISTRIBUIDORA Y COMERCIALIZADORA RODENBERG</v>
      </c>
      <c r="C4428" s="3">
        <v>1062</v>
      </c>
      <c r="D4428" s="3" t="s">
        <v>38</v>
      </c>
      <c r="E4428" s="3">
        <v>1</v>
      </c>
      <c r="F4428" s="12">
        <v>3199016</v>
      </c>
    </row>
    <row r="4429" spans="1:6" x14ac:dyDescent="0.25">
      <c r="A4429" s="3" t="s">
        <v>62</v>
      </c>
      <c r="B4429" s="3" t="str">
        <f>IFERROR(INDEX(Clients[Client_Name],MATCH(Table2[[#This Row],[Client_Code]],Clients[Client_Code],0)),"")</f>
        <v>DISTRIBUIDORA Y COMERCIALIZADORA RODENBERG</v>
      </c>
      <c r="C4429" s="3">
        <v>1062</v>
      </c>
      <c r="D4429" s="3" t="s">
        <v>38</v>
      </c>
      <c r="E4429" s="3">
        <v>1</v>
      </c>
      <c r="F4429" s="12">
        <v>348600</v>
      </c>
    </row>
    <row r="4430" spans="1:6" x14ac:dyDescent="0.25">
      <c r="A4430" s="3" t="s">
        <v>62</v>
      </c>
      <c r="B4430" s="3" t="str">
        <f>IFERROR(INDEX(Clients[Client_Name],MATCH(Table2[[#This Row],[Client_Code]],Clients[Client_Code],0)),"")</f>
        <v>DISTRIBUIDORA Y COMERCIALIZADORA RODENBERG</v>
      </c>
      <c r="C4430" s="3">
        <v>1062</v>
      </c>
      <c r="D4430" s="3" t="s">
        <v>38</v>
      </c>
      <c r="E4430" s="3">
        <v>1</v>
      </c>
      <c r="F4430" s="12">
        <v>207314</v>
      </c>
    </row>
    <row r="4431" spans="1:6" x14ac:dyDescent="0.25">
      <c r="A4431" s="3" t="s">
        <v>62</v>
      </c>
      <c r="B4431" s="3" t="str">
        <f>IFERROR(INDEX(Clients[Client_Name],MATCH(Table2[[#This Row],[Client_Code]],Clients[Client_Code],0)),"")</f>
        <v>DISTRIBUIDORA Y COMERCIALIZADORA RODENBERG</v>
      </c>
      <c r="C4431" s="3">
        <v>1062</v>
      </c>
      <c r="D4431" s="3" t="s">
        <v>37</v>
      </c>
      <c r="E4431" s="3">
        <v>1</v>
      </c>
      <c r="F4431" s="12">
        <v>59954</v>
      </c>
    </row>
    <row r="4432" spans="1:6" x14ac:dyDescent="0.25">
      <c r="A4432" s="3" t="s">
        <v>62</v>
      </c>
      <c r="B4432" s="3" t="str">
        <f>IFERROR(INDEX(Clients[Client_Name],MATCH(Table2[[#This Row],[Client_Code]],Clients[Client_Code],0)),"")</f>
        <v>DISTRIBUIDORA Y COMERCIALIZADORA RODENBERG</v>
      </c>
      <c r="C4432" s="3">
        <v>1062</v>
      </c>
      <c r="D4432" s="3" t="s">
        <v>37</v>
      </c>
      <c r="E4432" s="3">
        <v>1</v>
      </c>
      <c r="F4432" s="12">
        <v>57715</v>
      </c>
    </row>
    <row r="4433" spans="1:6" x14ac:dyDescent="0.25">
      <c r="A4433" s="3" t="s">
        <v>62</v>
      </c>
      <c r="B4433" s="3" t="str">
        <f>IFERROR(INDEX(Clients[Client_Name],MATCH(Table2[[#This Row],[Client_Code]],Clients[Client_Code],0)),"")</f>
        <v>DISTRIBUIDORA Y COMERCIALIZADORA RODENBERG</v>
      </c>
      <c r="C4433" s="3">
        <v>1062</v>
      </c>
      <c r="D4433" s="3" t="s">
        <v>38</v>
      </c>
      <c r="E4433" s="3">
        <v>1</v>
      </c>
      <c r="F4433" s="12">
        <v>2057457</v>
      </c>
    </row>
    <row r="4434" spans="1:6" x14ac:dyDescent="0.25">
      <c r="A4434" s="3" t="s">
        <v>62</v>
      </c>
      <c r="B4434" s="3" t="str">
        <f>IFERROR(INDEX(Clients[Client_Name],MATCH(Table2[[#This Row],[Client_Code]],Clients[Client_Code],0)),"")</f>
        <v>DISTRIBUIDORA Y COMERCIALIZADORA RODENBERG</v>
      </c>
      <c r="C4434" s="3">
        <v>1062</v>
      </c>
      <c r="D4434" s="3" t="s">
        <v>37</v>
      </c>
      <c r="E4434" s="3">
        <v>1</v>
      </c>
      <c r="F4434" s="12">
        <v>27627</v>
      </c>
    </row>
    <row r="4435" spans="1:6" x14ac:dyDescent="0.25">
      <c r="A4435" s="3" t="s">
        <v>62</v>
      </c>
      <c r="B4435" s="3" t="str">
        <f>IFERROR(INDEX(Clients[Client_Name],MATCH(Table2[[#This Row],[Client_Code]],Clients[Client_Code],0)),"")</f>
        <v>DISTRIBUIDORA Y COMERCIALIZADORA RODENBERG</v>
      </c>
      <c r="C4435" s="3">
        <v>1062</v>
      </c>
      <c r="D4435" s="3" t="s">
        <v>38</v>
      </c>
      <c r="E4435" s="3">
        <v>1</v>
      </c>
      <c r="F4435" s="12">
        <v>9294</v>
      </c>
    </row>
    <row r="4436" spans="1:6" x14ac:dyDescent="0.25">
      <c r="A4436" s="3" t="s">
        <v>62</v>
      </c>
      <c r="B4436" s="3" t="str">
        <f>IFERROR(INDEX(Clients[Client_Name],MATCH(Table2[[#This Row],[Client_Code]],Clients[Client_Code],0)),"")</f>
        <v>DISTRIBUIDORA Y COMERCIALIZADORA RODENBERG</v>
      </c>
      <c r="C4436" s="3">
        <v>1062</v>
      </c>
      <c r="D4436" s="3" t="s">
        <v>38</v>
      </c>
      <c r="E4436" s="3">
        <v>1</v>
      </c>
      <c r="F4436" s="12">
        <v>3182</v>
      </c>
    </row>
    <row r="4437" spans="1:6" x14ac:dyDescent="0.25">
      <c r="A4437" s="3" t="s">
        <v>62</v>
      </c>
      <c r="B4437" s="3" t="str">
        <f>IFERROR(INDEX(Clients[Client_Name],MATCH(Table2[[#This Row],[Client_Code]],Clients[Client_Code],0)),"")</f>
        <v>DISTRIBUIDORA Y COMERCIALIZADORA RODENBERG</v>
      </c>
      <c r="C4437" s="3">
        <v>1062</v>
      </c>
      <c r="D4437" s="3" t="s">
        <v>38</v>
      </c>
      <c r="E4437" s="3">
        <v>2</v>
      </c>
      <c r="F4437" s="12">
        <v>613333</v>
      </c>
    </row>
    <row r="4438" spans="1:6" x14ac:dyDescent="0.25">
      <c r="A4438" s="3" t="s">
        <v>62</v>
      </c>
      <c r="B4438" s="3" t="str">
        <f>IFERROR(INDEX(Clients[Client_Name],MATCH(Table2[[#This Row],[Client_Code]],Clients[Client_Code],0)),"")</f>
        <v>DISTRIBUIDORA Y COMERCIALIZADORA RODENBERG</v>
      </c>
      <c r="C4438" s="3">
        <v>1062</v>
      </c>
      <c r="D4438" s="3" t="s">
        <v>37</v>
      </c>
      <c r="E4438" s="3">
        <v>2</v>
      </c>
      <c r="F4438" s="12">
        <v>86370</v>
      </c>
    </row>
    <row r="4439" spans="1:6" x14ac:dyDescent="0.25">
      <c r="A4439" s="3" t="s">
        <v>62</v>
      </c>
      <c r="B4439" s="3" t="str">
        <f>IFERROR(INDEX(Clients[Client_Name],MATCH(Table2[[#This Row],[Client_Code]],Clients[Client_Code],0)),"")</f>
        <v>AGROINDUSTRIAS LOMAS COLORADAS LTDA</v>
      </c>
      <c r="C4439" s="3">
        <v>1003</v>
      </c>
      <c r="D4439" s="3" t="s">
        <v>148</v>
      </c>
      <c r="E4439" s="3">
        <v>5</v>
      </c>
      <c r="F4439" s="12">
        <v>1240000</v>
      </c>
    </row>
    <row r="4440" spans="1:6" x14ac:dyDescent="0.25">
      <c r="A4440" s="3" t="s">
        <v>62</v>
      </c>
      <c r="B4440" s="3" t="str">
        <f>IFERROR(INDEX(Clients[Client_Name],MATCH(Table2[[#This Row],[Client_Code]],Clients[Client_Code],0)),"")</f>
        <v>DISTRIBUIDORA Y COMERCIALIZADORA RODENBERG</v>
      </c>
      <c r="C4440" s="3">
        <v>1062</v>
      </c>
      <c r="D4440" s="3" t="s">
        <v>149</v>
      </c>
      <c r="E4440" s="3">
        <v>2</v>
      </c>
      <c r="F4440" s="12">
        <v>34835</v>
      </c>
    </row>
    <row r="4441" spans="1:6" x14ac:dyDescent="0.25">
      <c r="A4441" s="3" t="s">
        <v>62</v>
      </c>
      <c r="B4441" s="3" t="str">
        <f>IFERROR(INDEX(Clients[Client_Name],MATCH(Table2[[#This Row],[Client_Code]],Clients[Client_Code],0)),"")</f>
        <v>DISTRIBUIDORA Y COMERCIALIZADORA RODENBERG</v>
      </c>
      <c r="C4441" s="3">
        <v>1062</v>
      </c>
      <c r="D4441" s="3" t="s">
        <v>37</v>
      </c>
      <c r="E4441" s="3">
        <v>2</v>
      </c>
      <c r="F4441" s="12">
        <v>806116</v>
      </c>
    </row>
    <row r="4442" spans="1:6" x14ac:dyDescent="0.25">
      <c r="A4442" s="3" t="s">
        <v>62</v>
      </c>
      <c r="B4442" s="3" t="str">
        <f>IFERROR(INDEX(Clients[Client_Name],MATCH(Table2[[#This Row],[Client_Code]],Clients[Client_Code],0)),"")</f>
        <v>DISTRIBUIDORA Y COMERCIALIZADORA RODENBERG</v>
      </c>
      <c r="C4442" s="3">
        <v>1062</v>
      </c>
      <c r="D4442" s="3" t="s">
        <v>149</v>
      </c>
      <c r="E4442" s="3">
        <v>2</v>
      </c>
      <c r="F4442" s="12">
        <v>3209048</v>
      </c>
    </row>
    <row r="4443" spans="1:6" x14ac:dyDescent="0.25">
      <c r="A4443" s="3" t="s">
        <v>62</v>
      </c>
      <c r="B4443" s="3" t="str">
        <f>IFERROR(INDEX(Clients[Client_Name],MATCH(Table2[[#This Row],[Client_Code]],Clients[Client_Code],0)),"")</f>
        <v>DISTRIBUIDORA Y COMERCIALIZADORA RODENBERG</v>
      </c>
      <c r="C4443" s="3">
        <v>1062</v>
      </c>
      <c r="D4443" s="3" t="s">
        <v>38</v>
      </c>
      <c r="E4443" s="3">
        <v>2</v>
      </c>
      <c r="F4443" s="12">
        <v>355582</v>
      </c>
    </row>
    <row r="4444" spans="1:6" x14ac:dyDescent="0.25">
      <c r="A4444" s="3" t="s">
        <v>62</v>
      </c>
      <c r="B4444" s="3" t="str">
        <f>IFERROR(INDEX(Clients[Client_Name],MATCH(Table2[[#This Row],[Client_Code]],Clients[Client_Code],0)),"")</f>
        <v>DISTRIBUIDORA Y COMERCIALIZADORA RODENBERG</v>
      </c>
      <c r="C4444" s="3">
        <v>1062</v>
      </c>
      <c r="D4444" s="3" t="s">
        <v>38</v>
      </c>
      <c r="E4444" s="3">
        <v>2</v>
      </c>
      <c r="F4444" s="12">
        <v>117181</v>
      </c>
    </row>
    <row r="4445" spans="1:6" x14ac:dyDescent="0.25">
      <c r="A4445" s="3" t="s">
        <v>62</v>
      </c>
      <c r="B4445" s="3" t="str">
        <f>IFERROR(INDEX(Clients[Client_Name],MATCH(Table2[[#This Row],[Client_Code]],Clients[Client_Code],0)),"")</f>
        <v>DISTRIBUIDORA Y COMERCIALIZADORA RODENBERG</v>
      </c>
      <c r="C4445" s="3">
        <v>1062</v>
      </c>
      <c r="D4445" s="3" t="s">
        <v>38</v>
      </c>
      <c r="E4445" s="3">
        <v>2</v>
      </c>
      <c r="F4445" s="12">
        <v>686179</v>
      </c>
    </row>
    <row r="4446" spans="1:6" x14ac:dyDescent="0.25">
      <c r="A4446" s="3" t="s">
        <v>62</v>
      </c>
      <c r="B4446" s="3" t="str">
        <f>IFERROR(INDEX(Clients[Client_Name],MATCH(Table2[[#This Row],[Client_Code]],Clients[Client_Code],0)),"")</f>
        <v>DISTRIBUIDORA Y COMERCIALIZADORA RODENBERG</v>
      </c>
      <c r="C4446" s="3">
        <v>1062</v>
      </c>
      <c r="D4446" s="3" t="s">
        <v>38</v>
      </c>
      <c r="E4446" s="3">
        <v>2</v>
      </c>
      <c r="F4446" s="12">
        <v>3892032</v>
      </c>
    </row>
    <row r="4447" spans="1:6" x14ac:dyDescent="0.25">
      <c r="A4447" s="3" t="s">
        <v>62</v>
      </c>
      <c r="B4447" s="3" t="str">
        <f>IFERROR(INDEX(Clients[Client_Name],MATCH(Table2[[#This Row],[Client_Code]],Clients[Client_Code],0)),"")</f>
        <v>DISTRIBUIDORA Y COMERCIALIZADORA RODENBERG</v>
      </c>
      <c r="C4447" s="3">
        <v>1062</v>
      </c>
      <c r="D4447" s="3" t="s">
        <v>38</v>
      </c>
      <c r="E4447" s="3">
        <v>2</v>
      </c>
      <c r="F4447" s="12">
        <v>453180</v>
      </c>
    </row>
    <row r="4448" spans="1:6" x14ac:dyDescent="0.25">
      <c r="A4448" s="3" t="s">
        <v>62</v>
      </c>
      <c r="B4448" s="3" t="str">
        <f>IFERROR(INDEX(Clients[Client_Name],MATCH(Table2[[#This Row],[Client_Code]],Clients[Client_Code],0)),"")</f>
        <v>DISTRIBUIDORA Y COMERCIALIZADORA RODENBERG</v>
      </c>
      <c r="C4448" s="3">
        <v>1062</v>
      </c>
      <c r="D4448" s="3" t="s">
        <v>38</v>
      </c>
      <c r="E4448" s="3">
        <v>2</v>
      </c>
      <c r="F4448" s="12">
        <v>850641</v>
      </c>
    </row>
    <row r="4449" spans="1:6" x14ac:dyDescent="0.25">
      <c r="A4449" s="3" t="s">
        <v>62</v>
      </c>
      <c r="B4449" s="3" t="str">
        <f>IFERROR(INDEX(Clients[Client_Name],MATCH(Table2[[#This Row],[Client_Code]],Clients[Client_Code],0)),"")</f>
        <v>DISTRIBUIDORA Y COMERCIALIZADORA RODENBERG</v>
      </c>
      <c r="C4449" s="3">
        <v>1062</v>
      </c>
      <c r="D4449" s="3" t="s">
        <v>37</v>
      </c>
      <c r="E4449" s="3">
        <v>2</v>
      </c>
      <c r="F4449" s="12">
        <v>201274</v>
      </c>
    </row>
    <row r="4450" spans="1:6" x14ac:dyDescent="0.25">
      <c r="A4450" s="3" t="s">
        <v>62</v>
      </c>
      <c r="B4450" s="3" t="str">
        <f>IFERROR(INDEX(Clients[Client_Name],MATCH(Table2[[#This Row],[Client_Code]],Clients[Client_Code],0)),"")</f>
        <v>DISTRIBUIDORA Y COMERCIALIZADORA RODENBERG</v>
      </c>
      <c r="C4450" s="3">
        <v>1062</v>
      </c>
      <c r="D4450" s="3" t="s">
        <v>37</v>
      </c>
      <c r="E4450" s="3">
        <v>2</v>
      </c>
      <c r="F4450" s="12">
        <v>159479</v>
      </c>
    </row>
    <row r="4451" spans="1:6" x14ac:dyDescent="0.25">
      <c r="A4451" s="3" t="s">
        <v>62</v>
      </c>
      <c r="B4451" s="3" t="str">
        <f>IFERROR(INDEX(Clients[Client_Name],MATCH(Table2[[#This Row],[Client_Code]],Clients[Client_Code],0)),"")</f>
        <v>DISTRIBUIDORA Y COMERCIALIZADORA RODENBERG</v>
      </c>
      <c r="C4451" s="3">
        <v>1062</v>
      </c>
      <c r="D4451" s="3" t="s">
        <v>38</v>
      </c>
      <c r="E4451" s="3">
        <v>2</v>
      </c>
      <c r="F4451" s="12">
        <v>1885437</v>
      </c>
    </row>
    <row r="4452" spans="1:6" x14ac:dyDescent="0.25">
      <c r="A4452" s="3" t="s">
        <v>62</v>
      </c>
      <c r="B4452" s="3" t="str">
        <f>IFERROR(INDEX(Clients[Client_Name],MATCH(Table2[[#This Row],[Client_Code]],Clients[Client_Code],0)),"")</f>
        <v>DISTRIBUIDORA Y COMERCIALIZADORA RODENBERG</v>
      </c>
      <c r="C4452" s="3">
        <v>1062</v>
      </c>
      <c r="D4452" s="3" t="s">
        <v>37</v>
      </c>
      <c r="E4452" s="3">
        <v>2</v>
      </c>
      <c r="F4452" s="12">
        <v>126718</v>
      </c>
    </row>
    <row r="4453" spans="1:6" x14ac:dyDescent="0.25">
      <c r="A4453" s="3" t="s">
        <v>62</v>
      </c>
      <c r="B4453" s="3" t="str">
        <f>IFERROR(INDEX(Clients[Client_Name],MATCH(Table2[[#This Row],[Client_Code]],Clients[Client_Code],0)),"")</f>
        <v>DISTRIBUIDORA Y COMERCIALIZADORA RODENBERG</v>
      </c>
      <c r="C4453" s="3">
        <v>1062</v>
      </c>
      <c r="D4453" s="3" t="s">
        <v>38</v>
      </c>
      <c r="E4453" s="3">
        <v>2</v>
      </c>
      <c r="F4453" s="12">
        <v>12503</v>
      </c>
    </row>
    <row r="4454" spans="1:6" x14ac:dyDescent="0.25">
      <c r="A4454" s="3" t="s">
        <v>62</v>
      </c>
      <c r="B4454" s="3" t="str">
        <f>IFERROR(INDEX(Clients[Client_Name],MATCH(Table2[[#This Row],[Client_Code]],Clients[Client_Code],0)),"")</f>
        <v>DISTRIBUIDORA Y COMERCIALIZADORA RODENBERG</v>
      </c>
      <c r="C4454" s="3">
        <v>1062</v>
      </c>
      <c r="D4454" s="3" t="s">
        <v>38</v>
      </c>
      <c r="E4454" s="3">
        <v>2</v>
      </c>
      <c r="F4454" s="12">
        <v>4280</v>
      </c>
    </row>
    <row r="4455" spans="1:6" x14ac:dyDescent="0.25">
      <c r="A4455" s="3" t="s">
        <v>62</v>
      </c>
      <c r="B4455" s="3" t="str">
        <f>IFERROR(INDEX(Clients[Client_Name],MATCH(Table2[[#This Row],[Client_Code]],Clients[Client_Code],0)),"")</f>
        <v>DISTRIBUIDORA Y COMERCIALIZADORA RODENBERG</v>
      </c>
      <c r="C4455" s="3">
        <v>1062</v>
      </c>
      <c r="D4455" s="3" t="s">
        <v>38</v>
      </c>
      <c r="E4455" s="3">
        <v>3</v>
      </c>
      <c r="F4455" s="12">
        <v>625765</v>
      </c>
    </row>
    <row r="4456" spans="1:6" x14ac:dyDescent="0.25">
      <c r="A4456" s="3" t="s">
        <v>62</v>
      </c>
      <c r="B4456" s="3" t="str">
        <f>IFERROR(INDEX(Clients[Client_Name],MATCH(Table2[[#This Row],[Client_Code]],Clients[Client_Code],0)),"")</f>
        <v>DISTRIBUIDORA Y COMERCIALIZADORA RODENBERG</v>
      </c>
      <c r="C4456" s="3">
        <v>1062</v>
      </c>
      <c r="D4456" s="3" t="s">
        <v>38</v>
      </c>
      <c r="E4456" s="3">
        <v>3</v>
      </c>
      <c r="F4456" s="12">
        <v>248686</v>
      </c>
    </row>
    <row r="4457" spans="1:6" x14ac:dyDescent="0.25">
      <c r="A4457" s="3" t="s">
        <v>62</v>
      </c>
      <c r="B4457" s="3" t="str">
        <f>IFERROR(INDEX(Clients[Client_Name],MATCH(Table2[[#This Row],[Client_Code]],Clients[Client_Code],0)),"")</f>
        <v>DISTRIBUIDORA Y COMERCIALIZADORA RODENBERG</v>
      </c>
      <c r="C4457" s="3">
        <v>1062</v>
      </c>
      <c r="D4457" s="3" t="s">
        <v>37</v>
      </c>
      <c r="E4457" s="3">
        <v>3</v>
      </c>
      <c r="F4457" s="12">
        <v>143430</v>
      </c>
    </row>
    <row r="4458" spans="1:6" x14ac:dyDescent="0.25">
      <c r="A4458" s="3" t="s">
        <v>62</v>
      </c>
      <c r="B4458" s="3" t="str">
        <f>IFERROR(INDEX(Clients[Client_Name],MATCH(Table2[[#This Row],[Client_Code]],Clients[Client_Code],0)),"")</f>
        <v>DISTRIBUIDORA Y COMERCIALIZADORA RODENBERG</v>
      </c>
      <c r="C4458" s="3">
        <v>1062</v>
      </c>
      <c r="D4458" s="3" t="s">
        <v>37</v>
      </c>
      <c r="E4458" s="3">
        <v>3</v>
      </c>
      <c r="F4458" s="12">
        <v>890971</v>
      </c>
    </row>
    <row r="4459" spans="1:6" x14ac:dyDescent="0.25">
      <c r="A4459" s="3" t="s">
        <v>62</v>
      </c>
      <c r="B4459" s="3" t="str">
        <f>IFERROR(INDEX(Clients[Client_Name],MATCH(Table2[[#This Row],[Client_Code]],Clients[Client_Code],0)),"")</f>
        <v>DISTRIBUIDORA Y COMERCIALIZADORA RODENBERG</v>
      </c>
      <c r="C4459" s="3">
        <v>1062</v>
      </c>
      <c r="D4459" s="3" t="s">
        <v>149</v>
      </c>
      <c r="E4459" s="3">
        <v>3</v>
      </c>
      <c r="F4459" s="12">
        <v>3748629</v>
      </c>
    </row>
    <row r="4460" spans="1:6" x14ac:dyDescent="0.25">
      <c r="A4460" s="3" t="s">
        <v>62</v>
      </c>
      <c r="B4460" s="3" t="str">
        <f>IFERROR(INDEX(Clients[Client_Name],MATCH(Table2[[#This Row],[Client_Code]],Clients[Client_Code],0)),"")</f>
        <v>DISTRIBUIDORA Y COMERCIALIZADORA RODENBERG</v>
      </c>
      <c r="C4460" s="3">
        <v>1062</v>
      </c>
      <c r="D4460" s="3" t="s">
        <v>38</v>
      </c>
      <c r="E4460" s="3">
        <v>3</v>
      </c>
      <c r="F4460" s="12">
        <v>177791</v>
      </c>
    </row>
    <row r="4461" spans="1:6" x14ac:dyDescent="0.25">
      <c r="A4461" s="3" t="s">
        <v>62</v>
      </c>
      <c r="B4461" s="3" t="str">
        <f>IFERROR(INDEX(Clients[Client_Name],MATCH(Table2[[#This Row],[Client_Code]],Clients[Client_Code],0)),"")</f>
        <v>DISTRIBUIDORA Y COMERCIALIZADORA RODENBERG</v>
      </c>
      <c r="C4461" s="3">
        <v>1062</v>
      </c>
      <c r="D4461" s="3" t="s">
        <v>38</v>
      </c>
      <c r="E4461" s="3">
        <v>3</v>
      </c>
      <c r="F4461" s="12">
        <v>100000</v>
      </c>
    </row>
    <row r="4462" spans="1:6" x14ac:dyDescent="0.25">
      <c r="A4462" s="3" t="s">
        <v>62</v>
      </c>
      <c r="B4462" s="3" t="str">
        <f>IFERROR(INDEX(Clients[Client_Name],MATCH(Table2[[#This Row],[Client_Code]],Clients[Client_Code],0)),"")</f>
        <v>DISTRIBUIDORA Y COMERCIALIZADORA RODENBERG</v>
      </c>
      <c r="C4462" s="3">
        <v>1062</v>
      </c>
      <c r="D4462" s="3" t="s">
        <v>38</v>
      </c>
      <c r="E4462" s="3">
        <v>3</v>
      </c>
      <c r="F4462" s="12">
        <v>887181</v>
      </c>
    </row>
    <row r="4463" spans="1:6" x14ac:dyDescent="0.25">
      <c r="A4463" s="3" t="s">
        <v>62</v>
      </c>
      <c r="B4463" s="3" t="str">
        <f>IFERROR(INDEX(Clients[Client_Name],MATCH(Table2[[#This Row],[Client_Code]],Clients[Client_Code],0)),"")</f>
        <v>DISTRIBUIDORA Y COMERCIALIZADORA RODENBERG</v>
      </c>
      <c r="C4463" s="3">
        <v>1062</v>
      </c>
      <c r="D4463" s="3" t="s">
        <v>38</v>
      </c>
      <c r="E4463" s="3">
        <v>3</v>
      </c>
      <c r="F4463" s="12">
        <v>5104812</v>
      </c>
    </row>
    <row r="4464" spans="1:6" x14ac:dyDescent="0.25">
      <c r="A4464" s="3" t="s">
        <v>62</v>
      </c>
      <c r="B4464" s="3" t="str">
        <f>IFERROR(INDEX(Clients[Client_Name],MATCH(Table2[[#This Row],[Client_Code]],Clients[Client_Code],0)),"")</f>
        <v>DISTRIBUIDORA Y COMERCIALIZADORA RODENBERG</v>
      </c>
      <c r="C4464" s="3">
        <v>1062</v>
      </c>
      <c r="D4464" s="3" t="s">
        <v>38</v>
      </c>
      <c r="E4464" s="3">
        <v>3</v>
      </c>
      <c r="F4464" s="12">
        <v>557760</v>
      </c>
    </row>
    <row r="4465" spans="1:6" x14ac:dyDescent="0.25">
      <c r="A4465" s="3" t="s">
        <v>62</v>
      </c>
      <c r="B4465" s="3" t="str">
        <f>IFERROR(INDEX(Clients[Client_Name],MATCH(Table2[[#This Row],[Client_Code]],Clients[Client_Code],0)),"")</f>
        <v>DISTRIBUIDORA Y COMERCIALIZADORA RODENBERG</v>
      </c>
      <c r="C4465" s="3">
        <v>1062</v>
      </c>
      <c r="D4465" s="3" t="s">
        <v>38</v>
      </c>
      <c r="E4465" s="3">
        <v>3</v>
      </c>
      <c r="F4465" s="12">
        <v>157785</v>
      </c>
    </row>
    <row r="4466" spans="1:6" x14ac:dyDescent="0.25">
      <c r="A4466" s="3" t="s">
        <v>62</v>
      </c>
      <c r="B4466" s="3" t="str">
        <f>IFERROR(INDEX(Clients[Client_Name],MATCH(Table2[[#This Row],[Client_Code]],Clients[Client_Code],0)),"")</f>
        <v>DISTRIBUIDORA Y COMERCIALIZADORA RODENBERG</v>
      </c>
      <c r="C4466" s="3">
        <v>1062</v>
      </c>
      <c r="D4466" s="3" t="s">
        <v>38</v>
      </c>
      <c r="E4466" s="3">
        <v>3</v>
      </c>
      <c r="F4466" s="12">
        <v>949715</v>
      </c>
    </row>
    <row r="4467" spans="1:6" x14ac:dyDescent="0.25">
      <c r="A4467" s="3" t="s">
        <v>62</v>
      </c>
      <c r="B4467" s="3" t="str">
        <f>IFERROR(INDEX(Clients[Client_Name],MATCH(Table2[[#This Row],[Client_Code]],Clients[Client_Code],0)),"")</f>
        <v>DISTRIBUIDORA Y COMERCIALIZADORA RODENBERG</v>
      </c>
      <c r="C4467" s="3">
        <v>1062</v>
      </c>
      <c r="D4467" s="3" t="s">
        <v>37</v>
      </c>
      <c r="E4467" s="3">
        <v>3</v>
      </c>
      <c r="F4467" s="12">
        <v>209838</v>
      </c>
    </row>
    <row r="4468" spans="1:6" x14ac:dyDescent="0.25">
      <c r="A4468" s="3" t="s">
        <v>62</v>
      </c>
      <c r="B4468" s="3" t="str">
        <f>IFERROR(INDEX(Clients[Client_Name],MATCH(Table2[[#This Row],[Client_Code]],Clients[Client_Code],0)),"")</f>
        <v>DISTRIBUIDORA Y COMERCIALIZADORA RODENBERG</v>
      </c>
      <c r="C4468" s="3">
        <v>1062</v>
      </c>
      <c r="D4468" s="3" t="s">
        <v>37</v>
      </c>
      <c r="E4468" s="3">
        <v>3</v>
      </c>
      <c r="F4468" s="12">
        <v>192894</v>
      </c>
    </row>
    <row r="4469" spans="1:6" x14ac:dyDescent="0.25">
      <c r="A4469" s="3" t="s">
        <v>62</v>
      </c>
      <c r="B4469" s="3" t="str">
        <f>IFERROR(INDEX(Clients[Client_Name],MATCH(Table2[[#This Row],[Client_Code]],Clients[Client_Code],0)),"")</f>
        <v>DISTRIBUIDORA Y COMERCIALIZADORA RODENBERG</v>
      </c>
      <c r="C4469" s="3">
        <v>1062</v>
      </c>
      <c r="D4469" s="3" t="s">
        <v>38</v>
      </c>
      <c r="E4469" s="3">
        <v>3</v>
      </c>
      <c r="F4469" s="12">
        <v>2744846</v>
      </c>
    </row>
    <row r="4470" spans="1:6" x14ac:dyDescent="0.25">
      <c r="A4470" s="3" t="s">
        <v>62</v>
      </c>
      <c r="B4470" s="3" t="str">
        <f>IFERROR(INDEX(Clients[Client_Name],MATCH(Table2[[#This Row],[Client_Code]],Clients[Client_Code],0)),"")</f>
        <v>DISTRIBUIDORA Y COMERCIALIZADORA RODENBERG</v>
      </c>
      <c r="C4470" s="3">
        <v>1062</v>
      </c>
      <c r="D4470" s="3" t="s">
        <v>37</v>
      </c>
      <c r="E4470" s="3">
        <v>3</v>
      </c>
      <c r="F4470" s="12">
        <v>151218</v>
      </c>
    </row>
    <row r="4471" spans="1:6" x14ac:dyDescent="0.25">
      <c r="A4471" s="3" t="s">
        <v>62</v>
      </c>
      <c r="B4471" s="3" t="str">
        <f>IFERROR(INDEX(Clients[Client_Name],MATCH(Table2[[#This Row],[Client_Code]],Clients[Client_Code],0)),"")</f>
        <v>DISTRIBUIDORA Y COMERCIALIZADORA RODENBERG</v>
      </c>
      <c r="C4471" s="3">
        <v>1062</v>
      </c>
      <c r="D4471" s="3" t="s">
        <v>38</v>
      </c>
      <c r="E4471" s="3">
        <v>3</v>
      </c>
      <c r="F4471" s="12">
        <v>10506</v>
      </c>
    </row>
    <row r="4472" spans="1:6" x14ac:dyDescent="0.25">
      <c r="A4472" s="3" t="s">
        <v>62</v>
      </c>
      <c r="B4472" s="3" t="str">
        <f>IFERROR(INDEX(Clients[Client_Name],MATCH(Table2[[#This Row],[Client_Code]],Clients[Client_Code],0)),"")</f>
        <v>DISTRIBUIDORA Y COMERCIALIZADORA RODENBERG</v>
      </c>
      <c r="C4472" s="3">
        <v>1062</v>
      </c>
      <c r="D4472" s="3" t="s">
        <v>38</v>
      </c>
      <c r="E4472" s="3">
        <v>3</v>
      </c>
      <c r="F4472" s="12">
        <v>3597</v>
      </c>
    </row>
    <row r="4473" spans="1:6" x14ac:dyDescent="0.25">
      <c r="A4473" s="3" t="s">
        <v>62</v>
      </c>
      <c r="B4473" s="3" t="str">
        <f>IFERROR(INDEX(Clients[Client_Name],MATCH(Table2[[#This Row],[Client_Code]],Clients[Client_Code],0)),"")</f>
        <v>DISTRIBUIDORA Y COMERCIALIZADORA RODENBERG</v>
      </c>
      <c r="C4473" s="3">
        <v>1062</v>
      </c>
      <c r="D4473" s="3" t="s">
        <v>149</v>
      </c>
      <c r="E4473" s="3">
        <v>5</v>
      </c>
      <c r="F4473" s="12">
        <v>3493412</v>
      </c>
    </row>
    <row r="4474" spans="1:6" x14ac:dyDescent="0.25">
      <c r="A4474" s="3" t="s">
        <v>62</v>
      </c>
      <c r="B4474" s="3" t="str">
        <f>IFERROR(INDEX(Clients[Client_Name],MATCH(Table2[[#This Row],[Client_Code]],Clients[Client_Code],0)),"")</f>
        <v>DISTRIBUIDORA Y COMERCIALIZADORA RODENBERG</v>
      </c>
      <c r="C4474" s="3">
        <v>1062</v>
      </c>
      <c r="D4474" s="3" t="s">
        <v>37</v>
      </c>
      <c r="E4474" s="3">
        <v>5</v>
      </c>
      <c r="F4474" s="12">
        <v>1032395</v>
      </c>
    </row>
    <row r="4475" spans="1:6" x14ac:dyDescent="0.25">
      <c r="A4475" s="3" t="s">
        <v>62</v>
      </c>
      <c r="B4475" s="3" t="str">
        <f>IFERROR(INDEX(Clients[Client_Name],MATCH(Table2[[#This Row],[Client_Code]],Clients[Client_Code],0)),"")</f>
        <v>DISTRIBUIDORA Y COMERCIALIZADORA RODENBERG</v>
      </c>
      <c r="C4475" s="3">
        <v>1062</v>
      </c>
      <c r="D4475" s="3" t="s">
        <v>38</v>
      </c>
      <c r="E4475" s="3">
        <v>5</v>
      </c>
      <c r="F4475" s="12">
        <v>100000</v>
      </c>
    </row>
    <row r="4476" spans="1:6" x14ac:dyDescent="0.25">
      <c r="A4476" s="3" t="s">
        <v>62</v>
      </c>
      <c r="B4476" s="3" t="str">
        <f>IFERROR(INDEX(Clients[Client_Name],MATCH(Table2[[#This Row],[Client_Code]],Clients[Client_Code],0)),"")</f>
        <v>TAK S.A.</v>
      </c>
      <c r="C4476" s="3">
        <v>1051</v>
      </c>
      <c r="D4476" s="3" t="s">
        <v>38</v>
      </c>
      <c r="E4476" s="3">
        <v>5</v>
      </c>
      <c r="F4476" s="12">
        <v>420803</v>
      </c>
    </row>
    <row r="4477" spans="1:6" x14ac:dyDescent="0.25">
      <c r="A4477" s="3" t="s">
        <v>62</v>
      </c>
      <c r="B4477" s="3" t="str">
        <f>IFERROR(INDEX(Clients[Client_Name],MATCH(Table2[[#This Row],[Client_Code]],Clients[Client_Code],0)),"")</f>
        <v>DISTRIBUIDORA Y COMERCIALIZADORA RODENBERG</v>
      </c>
      <c r="C4477" s="3">
        <v>1062</v>
      </c>
      <c r="D4477" s="3" t="s">
        <v>37</v>
      </c>
      <c r="E4477" s="3">
        <v>5</v>
      </c>
      <c r="F4477" s="12">
        <v>85760</v>
      </c>
    </row>
    <row r="4478" spans="1:6" x14ac:dyDescent="0.25">
      <c r="A4478" s="3" t="s">
        <v>62</v>
      </c>
      <c r="B4478" s="3" t="str">
        <f>IFERROR(INDEX(Clients[Client_Name],MATCH(Table2[[#This Row],[Client_Code]],Clients[Client_Code],0)),"")</f>
        <v>DISTRIBUIDORA Y COMERCIALIZADORA RODENBERG</v>
      </c>
      <c r="C4478" s="3">
        <v>1062</v>
      </c>
      <c r="D4478" s="3" t="s">
        <v>38</v>
      </c>
      <c r="E4478" s="3">
        <v>5</v>
      </c>
      <c r="F4478" s="12">
        <v>887181</v>
      </c>
    </row>
    <row r="4479" spans="1:6" x14ac:dyDescent="0.25">
      <c r="A4479" s="3" t="s">
        <v>62</v>
      </c>
      <c r="B4479" s="3" t="str">
        <f>IFERROR(INDEX(Clients[Client_Name],MATCH(Table2[[#This Row],[Client_Code]],Clients[Client_Code],0)),"")</f>
        <v>DISTRIBUIDORA Y COMERCIALIZADORA RODENBERG</v>
      </c>
      <c r="C4479" s="3">
        <v>1062</v>
      </c>
      <c r="D4479" s="3" t="s">
        <v>38</v>
      </c>
      <c r="E4479" s="3">
        <v>5</v>
      </c>
      <c r="F4479" s="12">
        <v>177791</v>
      </c>
    </row>
    <row r="4480" spans="1:6" x14ac:dyDescent="0.25">
      <c r="A4480" s="3" t="s">
        <v>62</v>
      </c>
      <c r="B4480" s="3" t="str">
        <f>IFERROR(INDEX(Clients[Client_Name],MATCH(Table2[[#This Row],[Client_Code]],Clients[Client_Code],0)),"")</f>
        <v>DISTRIBUIDORA Y COMERCIALIZADORA RODENBERG</v>
      </c>
      <c r="C4480" s="3">
        <v>1062</v>
      </c>
      <c r="D4480" s="3" t="s">
        <v>37</v>
      </c>
      <c r="E4480" s="3">
        <v>5</v>
      </c>
      <c r="F4480" s="12">
        <v>308326</v>
      </c>
    </row>
    <row r="4481" spans="1:6" x14ac:dyDescent="0.25">
      <c r="A4481" s="3" t="s">
        <v>62</v>
      </c>
      <c r="B4481" s="3" t="str">
        <f>IFERROR(INDEX(Clients[Client_Name],MATCH(Table2[[#This Row],[Client_Code]],Clients[Client_Code],0)),"")</f>
        <v>DISTRIBUIDORA Y COMERCIALIZADORA RODENBERG</v>
      </c>
      <c r="C4481" s="3">
        <v>1062</v>
      </c>
      <c r="D4481" s="3" t="s">
        <v>37</v>
      </c>
      <c r="E4481" s="3">
        <v>5</v>
      </c>
      <c r="F4481" s="12">
        <v>191352</v>
      </c>
    </row>
    <row r="4482" spans="1:6" x14ac:dyDescent="0.25">
      <c r="A4482" s="3" t="s">
        <v>62</v>
      </c>
      <c r="B4482" s="3" t="str">
        <f>IFERROR(INDEX(Clients[Client_Name],MATCH(Table2[[#This Row],[Client_Code]],Clients[Client_Code],0)),"")</f>
        <v>DISTRIBUIDORA Y COMERCIALIZADORA RODENBERG</v>
      </c>
      <c r="C4482" s="3">
        <v>1062</v>
      </c>
      <c r="D4482" s="3" t="s">
        <v>37</v>
      </c>
      <c r="E4482" s="3">
        <v>5</v>
      </c>
      <c r="F4482" s="12">
        <v>492478</v>
      </c>
    </row>
    <row r="4483" spans="1:6" x14ac:dyDescent="0.25">
      <c r="A4483" s="3" t="s">
        <v>62</v>
      </c>
      <c r="B4483" s="3" t="str">
        <f>IFERROR(INDEX(Clients[Client_Name],MATCH(Table2[[#This Row],[Client_Code]],Clients[Client_Code],0)),"")</f>
        <v>DISTRIBUIDORA Y COMERCIALIZADORA RODENBERG</v>
      </c>
      <c r="C4483" s="3">
        <v>1062</v>
      </c>
      <c r="D4483" s="3" t="s">
        <v>38</v>
      </c>
      <c r="E4483" s="3">
        <v>5</v>
      </c>
      <c r="F4483" s="12">
        <v>10124</v>
      </c>
    </row>
    <row r="4484" spans="1:6" x14ac:dyDescent="0.25">
      <c r="A4484" s="3" t="s">
        <v>62</v>
      </c>
      <c r="B4484" s="3" t="str">
        <f>IFERROR(INDEX(Clients[Client_Name],MATCH(Table2[[#This Row],[Client_Code]],Clients[Client_Code],0)),"")</f>
        <v>DISTRIBUIDORA Y COMERCIALIZADORA RODENBERG</v>
      </c>
      <c r="C4484" s="3">
        <v>1062</v>
      </c>
      <c r="D4484" s="3" t="s">
        <v>38</v>
      </c>
      <c r="E4484" s="3">
        <v>5</v>
      </c>
      <c r="F4484" s="12">
        <v>1784950</v>
      </c>
    </row>
    <row r="4485" spans="1:6" x14ac:dyDescent="0.25">
      <c r="A4485" s="3" t="s">
        <v>62</v>
      </c>
      <c r="B4485" s="3" t="str">
        <f>IFERROR(INDEX(Clients[Client_Name],MATCH(Table2[[#This Row],[Client_Code]],Clients[Client_Code],0)),"")</f>
        <v>DISTRIBUIDORA Y COMERCIALIZADORA RODENBERG</v>
      </c>
      <c r="C4485" s="3">
        <v>1062</v>
      </c>
      <c r="D4485" s="3" t="s">
        <v>38</v>
      </c>
      <c r="E4485" s="3">
        <v>5</v>
      </c>
      <c r="F4485" s="12">
        <v>7782</v>
      </c>
    </row>
    <row r="4486" spans="1:6" x14ac:dyDescent="0.25">
      <c r="A4486" s="3" t="s">
        <v>62</v>
      </c>
      <c r="B4486" s="3" t="str">
        <f>IFERROR(INDEX(Clients[Client_Name],MATCH(Table2[[#This Row],[Client_Code]],Clients[Client_Code],0)),"")</f>
        <v>DISTRIBUIDORA Y COMERCIALIZADORA RODENBERG</v>
      </c>
      <c r="C4486" s="3">
        <v>1062</v>
      </c>
      <c r="D4486" s="3" t="s">
        <v>38</v>
      </c>
      <c r="E4486" s="3">
        <v>5</v>
      </c>
      <c r="F4486" s="12">
        <v>2664</v>
      </c>
    </row>
    <row r="4487" spans="1:6" x14ac:dyDescent="0.25">
      <c r="A4487" s="3" t="s">
        <v>62</v>
      </c>
      <c r="B4487" s="3" t="str">
        <f>IFERROR(INDEX(Clients[Client_Name],MATCH(Table2[[#This Row],[Client_Code]],Clients[Client_Code],0)),"")</f>
        <v>TAK S.A.</v>
      </c>
      <c r="C4487" s="3">
        <v>1051</v>
      </c>
      <c r="D4487" s="3" t="s">
        <v>38</v>
      </c>
      <c r="E4487" s="3">
        <v>5</v>
      </c>
      <c r="F4487" s="12">
        <v>1250699</v>
      </c>
    </row>
    <row r="4488" spans="1:6" x14ac:dyDescent="0.25">
      <c r="A4488" s="3" t="s">
        <v>62</v>
      </c>
      <c r="B4488" s="3" t="str">
        <f>IFERROR(INDEX(Clients[Client_Name],MATCH(Table2[[#This Row],[Client_Code]],Clients[Client_Code],0)),"")</f>
        <v>DISTRIBUIDORA Y COMERCIALIZADORA RODENBERG</v>
      </c>
      <c r="C4488" s="3">
        <v>1062</v>
      </c>
      <c r="D4488" s="3" t="s">
        <v>38</v>
      </c>
      <c r="E4488" s="3">
        <v>5</v>
      </c>
      <c r="F4488" s="12">
        <v>1540669</v>
      </c>
    </row>
    <row r="4489" spans="1:6" x14ac:dyDescent="0.25">
      <c r="A4489" s="3" t="s">
        <v>62</v>
      </c>
      <c r="B4489" s="3" t="str">
        <f>IFERROR(INDEX(Clients[Client_Name],MATCH(Table2[[#This Row],[Client_Code]],Clients[Client_Code],0)),"")</f>
        <v>DISTRIBUIDORA Y COMERCIALIZADORA RODENBERG</v>
      </c>
      <c r="C4489" s="3">
        <v>1062</v>
      </c>
      <c r="D4489" s="3" t="s">
        <v>38</v>
      </c>
      <c r="E4489" s="3">
        <v>5</v>
      </c>
      <c r="F4489" s="12">
        <v>71158</v>
      </c>
    </row>
    <row r="4490" spans="1:6" x14ac:dyDescent="0.25">
      <c r="A4490" s="3" t="s">
        <v>62</v>
      </c>
      <c r="B4490" s="3" t="str">
        <f>IFERROR(INDEX(Clients[Client_Name],MATCH(Table2[[#This Row],[Client_Code]],Clients[Client_Code],0)),"")</f>
        <v>DISTRIBUIDORA Y COMERCIALIZADORA RODENBERG</v>
      </c>
      <c r="C4490" s="3">
        <v>1062</v>
      </c>
      <c r="D4490" s="3" t="s">
        <v>38</v>
      </c>
      <c r="E4490" s="3">
        <v>5</v>
      </c>
      <c r="F4490" s="12">
        <v>3966284</v>
      </c>
    </row>
    <row r="4491" spans="1:6" x14ac:dyDescent="0.25">
      <c r="A4491" s="3" t="s">
        <v>62</v>
      </c>
      <c r="B4491" s="3" t="str">
        <f>IFERROR(INDEX(Clients[Client_Name],MATCH(Table2[[#This Row],[Client_Code]],Clients[Client_Code],0)),"")</f>
        <v>DISTRIBUIDORA Y COMERCIALIZADORA RODENBERG</v>
      </c>
      <c r="C4491" s="3">
        <v>1062</v>
      </c>
      <c r="D4491" s="3" t="s">
        <v>38</v>
      </c>
      <c r="E4491" s="3">
        <v>5</v>
      </c>
      <c r="F4491" s="12">
        <v>418320</v>
      </c>
    </row>
    <row r="4492" spans="1:6" x14ac:dyDescent="0.25">
      <c r="A4492" s="3" t="s">
        <v>62</v>
      </c>
      <c r="B4492" s="3" t="str">
        <f>IFERROR(INDEX(Clients[Client_Name],MATCH(Table2[[#This Row],[Client_Code]],Clients[Client_Code],0)),"")</f>
        <v>DISTRIBUIDORA Y COMERCIALIZADORA RODENBERG</v>
      </c>
      <c r="C4492" s="3">
        <v>1062</v>
      </c>
      <c r="D4492" s="3" t="s">
        <v>149</v>
      </c>
      <c r="E4492" s="3">
        <v>6</v>
      </c>
      <c r="F4492" s="12">
        <v>3220423</v>
      </c>
    </row>
    <row r="4493" spans="1:6" x14ac:dyDescent="0.25">
      <c r="A4493" s="3" t="s">
        <v>62</v>
      </c>
      <c r="B4493" s="3" t="str">
        <f>IFERROR(INDEX(Clients[Client_Name],MATCH(Table2[[#This Row],[Client_Code]],Clients[Client_Code],0)),"")</f>
        <v>DISTRIBUIDORA Y COMERCIALIZADORA RODENBERG</v>
      </c>
      <c r="C4493" s="3">
        <v>1062</v>
      </c>
      <c r="D4493" s="3" t="s">
        <v>37</v>
      </c>
      <c r="E4493" s="3">
        <v>6</v>
      </c>
      <c r="F4493" s="12">
        <v>1525175</v>
      </c>
    </row>
    <row r="4494" spans="1:6" x14ac:dyDescent="0.25">
      <c r="A4494" s="3" t="s">
        <v>62</v>
      </c>
      <c r="B4494" s="3" t="str">
        <f>IFERROR(INDEX(Clients[Client_Name],MATCH(Table2[[#This Row],[Client_Code]],Clients[Client_Code],0)),"")</f>
        <v>DISTRIBUIDORA Y COMERCIALIZADORA RODENBERG</v>
      </c>
      <c r="C4494" s="3">
        <v>1062</v>
      </c>
      <c r="D4494" s="3" t="s">
        <v>38</v>
      </c>
      <c r="E4494" s="3">
        <v>6</v>
      </c>
      <c r="F4494" s="12">
        <v>2362383</v>
      </c>
    </row>
    <row r="4495" spans="1:6" x14ac:dyDescent="0.25">
      <c r="A4495" s="3" t="s">
        <v>62</v>
      </c>
      <c r="B4495" s="3" t="str">
        <f>IFERROR(INDEX(Clients[Client_Name],MATCH(Table2[[#This Row],[Client_Code]],Clients[Client_Code],0)),"")</f>
        <v>DISTRIBUIDORA Y COMERCIALIZADORA RODENBERG</v>
      </c>
      <c r="C4495" s="3">
        <v>1062</v>
      </c>
      <c r="D4495" s="3" t="s">
        <v>37</v>
      </c>
      <c r="E4495" s="3">
        <v>6</v>
      </c>
      <c r="F4495" s="12"/>
    </row>
    <row r="4496" spans="1:6" x14ac:dyDescent="0.25">
      <c r="A4496" s="3" t="s">
        <v>62</v>
      </c>
      <c r="B4496" s="3" t="str">
        <f>IFERROR(INDEX(Clients[Client_Name],MATCH(Table2[[#This Row],[Client_Code]],Clients[Client_Code],0)),"")</f>
        <v>DISTRIBUIDORA Y COMERCIALIZADORA RODENBERG</v>
      </c>
      <c r="C4496" s="3">
        <v>1062</v>
      </c>
      <c r="D4496" s="3" t="s">
        <v>38</v>
      </c>
      <c r="E4496" s="3">
        <v>6</v>
      </c>
      <c r="F4496" s="12">
        <v>2910487</v>
      </c>
    </row>
    <row r="4497" spans="1:6" x14ac:dyDescent="0.25">
      <c r="A4497" s="3" t="s">
        <v>62</v>
      </c>
      <c r="B4497" s="3" t="str">
        <f>IFERROR(INDEX(Clients[Client_Name],MATCH(Table2[[#This Row],[Client_Code]],Clients[Client_Code],0)),"")</f>
        <v>DISTRIBUIDORA Y COMERCIALIZADORA RODENBERG</v>
      </c>
      <c r="C4497" s="3">
        <v>1062</v>
      </c>
      <c r="D4497" s="3" t="s">
        <v>38</v>
      </c>
      <c r="E4497" s="3">
        <v>6</v>
      </c>
      <c r="F4497" s="12">
        <v>13058</v>
      </c>
    </row>
    <row r="4498" spans="1:6" x14ac:dyDescent="0.25">
      <c r="A4498" s="3" t="s">
        <v>62</v>
      </c>
      <c r="B4498" s="3" t="str">
        <f>IFERROR(INDEX(Clients[Client_Name],MATCH(Table2[[#This Row],[Client_Code]],Clients[Client_Code],0)),"")</f>
        <v>DISTRIBUIDORA Y COMERCIALIZADORA RODENBERG</v>
      </c>
      <c r="C4498" s="3">
        <v>1062</v>
      </c>
      <c r="D4498" s="3" t="s">
        <v>37</v>
      </c>
      <c r="E4498" s="3">
        <v>6</v>
      </c>
      <c r="F4498" s="12"/>
    </row>
    <row r="4499" spans="1:6" x14ac:dyDescent="0.25">
      <c r="A4499" s="3" t="s">
        <v>62</v>
      </c>
      <c r="B4499" s="3" t="str">
        <f>IFERROR(INDEX(Clients[Client_Name],MATCH(Table2[[#This Row],[Client_Code]],Clients[Client_Code],0)),"")</f>
        <v>DISTRIBUIDORA Y COMERCIALIZADORA RODENBERG</v>
      </c>
      <c r="C4499" s="3">
        <v>1062</v>
      </c>
      <c r="D4499" s="3" t="s">
        <v>37</v>
      </c>
      <c r="E4499" s="3">
        <v>6</v>
      </c>
      <c r="F4499" s="12"/>
    </row>
    <row r="4500" spans="1:6" x14ac:dyDescent="0.25">
      <c r="A4500" s="3" t="s">
        <v>62</v>
      </c>
      <c r="B4500" s="3" t="str">
        <f>IFERROR(INDEX(Clients[Client_Name],MATCH(Table2[[#This Row],[Client_Code]],Clients[Client_Code],0)),"")</f>
        <v>DISTRIBUIDORA Y COMERCIALIZADORA RODENBERG</v>
      </c>
      <c r="C4500" s="3">
        <v>1062</v>
      </c>
      <c r="D4500" s="3" t="s">
        <v>37</v>
      </c>
      <c r="E4500" s="3">
        <v>6</v>
      </c>
      <c r="F4500" s="12"/>
    </row>
    <row r="4501" spans="1:6" x14ac:dyDescent="0.25">
      <c r="A4501" s="3" t="s">
        <v>62</v>
      </c>
      <c r="B4501" s="3" t="str">
        <f>IFERROR(INDEX(Clients[Client_Name],MATCH(Table2[[#This Row],[Client_Code]],Clients[Client_Code],0)),"")</f>
        <v>DISTRIBUIDORA Y COMERCIALIZADORA RODENBERG</v>
      </c>
      <c r="C4501" s="3">
        <v>1062</v>
      </c>
      <c r="D4501" s="3" t="s">
        <v>38</v>
      </c>
      <c r="E4501" s="3">
        <v>6</v>
      </c>
      <c r="F4501" s="12">
        <v>4437199</v>
      </c>
    </row>
    <row r="4502" spans="1:6" x14ac:dyDescent="0.25">
      <c r="A4502" s="3" t="s">
        <v>62</v>
      </c>
      <c r="B4502" s="3" t="str">
        <f>IFERROR(INDEX(Clients[Client_Name],MATCH(Table2[[#This Row],[Client_Code]],Clients[Client_Code],0)),"")</f>
        <v>DISTRIBUIDORA Y COMERCIALIZADORA RODENBERG</v>
      </c>
      <c r="C4502" s="3">
        <v>1062</v>
      </c>
      <c r="D4502" s="3" t="s">
        <v>38</v>
      </c>
      <c r="E4502" s="3">
        <v>6</v>
      </c>
      <c r="F4502" s="12"/>
    </row>
    <row r="4503" spans="1:6" x14ac:dyDescent="0.25">
      <c r="A4503" s="3" t="s">
        <v>62</v>
      </c>
      <c r="B4503" s="3" t="str">
        <f>IFERROR(INDEX(Clients[Client_Name],MATCH(Table2[[#This Row],[Client_Code]],Clients[Client_Code],0)),"")</f>
        <v>DISTRIBUIDORA Y COMERCIALIZADORA RODENBERG</v>
      </c>
      <c r="C4503" s="3">
        <v>1062</v>
      </c>
      <c r="D4503" s="3" t="s">
        <v>38</v>
      </c>
      <c r="E4503" s="3">
        <v>6</v>
      </c>
      <c r="F4503" s="12"/>
    </row>
    <row r="4504" spans="1:6" x14ac:dyDescent="0.25">
      <c r="A4504" s="3" t="s">
        <v>62</v>
      </c>
      <c r="B4504" s="3" t="str">
        <f>IFERROR(INDEX(Clients[Client_Name],MATCH(Table2[[#This Row],[Client_Code]],Clients[Client_Code],0)),"")</f>
        <v>DISTRIBUIDORA Y COMERCIALIZADORA RODENBERG</v>
      </c>
      <c r="C4504" s="3">
        <v>1062</v>
      </c>
      <c r="D4504" s="3" t="s">
        <v>38</v>
      </c>
      <c r="E4504" s="3">
        <v>6</v>
      </c>
      <c r="F4504" s="12"/>
    </row>
    <row r="4505" spans="1:6" x14ac:dyDescent="0.25">
      <c r="A4505" s="3" t="s">
        <v>62</v>
      </c>
      <c r="B4505" s="3" t="str">
        <f>IFERROR(INDEX(Clients[Client_Name],MATCH(Table2[[#This Row],[Client_Code]],Clients[Client_Code],0)),"")</f>
        <v>DISTRIBUIDORA Y COMERCIALIZADORA RODENBERG</v>
      </c>
      <c r="C4505" s="3">
        <v>1062</v>
      </c>
      <c r="D4505" s="3" t="s">
        <v>38</v>
      </c>
      <c r="E4505" s="3">
        <v>6</v>
      </c>
      <c r="F4505" s="12"/>
    </row>
    <row r="4506" spans="1:6" x14ac:dyDescent="0.25">
      <c r="A4506" s="3" t="s">
        <v>62</v>
      </c>
      <c r="B4506" s="3" t="str">
        <f>IFERROR(INDEX(Clients[Client_Name],MATCH(Table2[[#This Row],[Client_Code]],Clients[Client_Code],0)),"")</f>
        <v>DISTRIBUIDORA Y COMERCIALIZADORA RODENBERG</v>
      </c>
      <c r="C4506" s="3">
        <v>1062</v>
      </c>
      <c r="D4506" s="3" t="s">
        <v>38</v>
      </c>
      <c r="E4506" s="3">
        <v>6</v>
      </c>
      <c r="F4506" s="12"/>
    </row>
    <row r="4507" spans="1:6" x14ac:dyDescent="0.25">
      <c r="A4507" s="3" t="s">
        <v>62</v>
      </c>
      <c r="B4507" s="3" t="str">
        <f>IFERROR(INDEX(Clients[Client_Name],MATCH(Table2[[#This Row],[Client_Code]],Clients[Client_Code],0)),"")</f>
        <v>DISTRIBUIDORA Y COMERCIALIZADORA RODENBERG</v>
      </c>
      <c r="C4507" s="3">
        <v>1062</v>
      </c>
      <c r="D4507" s="3" t="s">
        <v>38</v>
      </c>
      <c r="E4507" s="3">
        <v>6</v>
      </c>
      <c r="F4507" s="12"/>
    </row>
    <row r="4508" spans="1:6" x14ac:dyDescent="0.25">
      <c r="A4508" s="3" t="s">
        <v>62</v>
      </c>
      <c r="B4508" s="3" t="str">
        <f>IFERROR(INDEX(Clients[Client_Name],MATCH(Table2[[#This Row],[Client_Code]],Clients[Client_Code],0)),"")</f>
        <v>DISTRIBUIDORA Y COMERCIALIZADORA RODENBERG</v>
      </c>
      <c r="C4508" s="3">
        <v>1062</v>
      </c>
      <c r="D4508" s="3" t="s">
        <v>38</v>
      </c>
      <c r="E4508" s="3">
        <v>6</v>
      </c>
      <c r="F4508" s="12"/>
    </row>
    <row r="4509" spans="1:6" x14ac:dyDescent="0.25">
      <c r="A4509" s="3" t="s">
        <v>62</v>
      </c>
      <c r="B4509" s="3" t="str">
        <f>IFERROR(INDEX(Clients[Client_Name],MATCH(Table2[[#This Row],[Client_Code]],Clients[Client_Code],0)),"")</f>
        <v>DISTRIBUIDORA Y COMERCIALIZADORA RODENBERG</v>
      </c>
      <c r="C4509" s="3">
        <v>1062</v>
      </c>
      <c r="D4509" s="3" t="s">
        <v>149</v>
      </c>
      <c r="E4509" s="3">
        <v>7</v>
      </c>
      <c r="F4509" s="12">
        <v>3073372</v>
      </c>
    </row>
    <row r="4510" spans="1:6" x14ac:dyDescent="0.25">
      <c r="A4510" s="3" t="s">
        <v>62</v>
      </c>
      <c r="B4510" s="3" t="str">
        <f>IFERROR(INDEX(Clients[Client_Name],MATCH(Table2[[#This Row],[Client_Code]],Clients[Client_Code],0)),"")</f>
        <v>DISTRIBUIDORA Y COMERCIALIZADORA RODENBERG</v>
      </c>
      <c r="C4510" s="3">
        <v>1062</v>
      </c>
      <c r="D4510" s="3" t="s">
        <v>37</v>
      </c>
      <c r="E4510" s="3">
        <v>7</v>
      </c>
      <c r="F4510" s="12">
        <v>1039122</v>
      </c>
    </row>
    <row r="4511" spans="1:6" x14ac:dyDescent="0.25">
      <c r="A4511" s="3" t="s">
        <v>62</v>
      </c>
      <c r="B4511" s="3" t="str">
        <f>IFERROR(INDEX(Clients[Client_Name],MATCH(Table2[[#This Row],[Client_Code]],Clients[Client_Code],0)),"")</f>
        <v>DISTRIBUIDORA Y COMERCIALIZADORA RODENBERG</v>
      </c>
      <c r="C4511" s="3">
        <v>1062</v>
      </c>
      <c r="D4511" s="3" t="s">
        <v>38</v>
      </c>
      <c r="E4511" s="3">
        <v>7</v>
      </c>
      <c r="F4511" s="12"/>
    </row>
    <row r="4512" spans="1:6" x14ac:dyDescent="0.25">
      <c r="A4512" s="3" t="s">
        <v>62</v>
      </c>
      <c r="B4512" s="3" t="str">
        <f>IFERROR(INDEX(Clients[Client_Name],MATCH(Table2[[#This Row],[Client_Code]],Clients[Client_Code],0)),"")</f>
        <v>DISTRIBUIDORA Y COMERCIALIZADORA RODENBERG</v>
      </c>
      <c r="C4512" s="3">
        <v>1062</v>
      </c>
      <c r="D4512" s="3" t="s">
        <v>37</v>
      </c>
      <c r="E4512" s="3">
        <v>7</v>
      </c>
      <c r="F4512" s="12"/>
    </row>
    <row r="4513" spans="1:6" x14ac:dyDescent="0.25">
      <c r="A4513" s="3" t="s">
        <v>62</v>
      </c>
      <c r="B4513" s="3" t="str">
        <f>IFERROR(INDEX(Clients[Client_Name],MATCH(Table2[[#This Row],[Client_Code]],Clients[Client_Code],0)),"")</f>
        <v>DISTRIBUIDORA Y COMERCIALIZADORA RODENBERG</v>
      </c>
      <c r="C4513" s="3">
        <v>1062</v>
      </c>
      <c r="D4513" s="3" t="s">
        <v>38</v>
      </c>
      <c r="E4513" s="3">
        <v>7</v>
      </c>
      <c r="F4513" s="12">
        <v>5612352</v>
      </c>
    </row>
    <row r="4514" spans="1:6" x14ac:dyDescent="0.25">
      <c r="A4514" s="3" t="s">
        <v>62</v>
      </c>
      <c r="B4514" s="3" t="str">
        <f>IFERROR(INDEX(Clients[Client_Name],MATCH(Table2[[#This Row],[Client_Code]],Clients[Client_Code],0)),"")</f>
        <v>DISTRIBUIDORA Y COMERCIALIZADORA RODENBERG</v>
      </c>
      <c r="C4514" s="3">
        <v>1062</v>
      </c>
      <c r="D4514" s="3" t="s">
        <v>38</v>
      </c>
      <c r="E4514" s="3">
        <v>7</v>
      </c>
      <c r="F4514" s="12"/>
    </row>
    <row r="4515" spans="1:6" x14ac:dyDescent="0.25">
      <c r="A4515" s="3" t="s">
        <v>62</v>
      </c>
      <c r="B4515" s="3" t="str">
        <f>IFERROR(INDEX(Clients[Client_Name],MATCH(Table2[[#This Row],[Client_Code]],Clients[Client_Code],0)),"")</f>
        <v>DISTRIBUIDORA Y COMERCIALIZADORA RODENBERG</v>
      </c>
      <c r="C4515" s="3">
        <v>1062</v>
      </c>
      <c r="D4515" s="3" t="s">
        <v>37</v>
      </c>
      <c r="E4515" s="3">
        <v>7</v>
      </c>
      <c r="F4515" s="12"/>
    </row>
    <row r="4516" spans="1:6" x14ac:dyDescent="0.25">
      <c r="A4516" s="3" t="s">
        <v>62</v>
      </c>
      <c r="B4516" s="3" t="str">
        <f>IFERROR(INDEX(Clients[Client_Name],MATCH(Table2[[#This Row],[Client_Code]],Clients[Client_Code],0)),"")</f>
        <v>DISTRIBUIDORA Y COMERCIALIZADORA RODENBERG</v>
      </c>
      <c r="C4516" s="3">
        <v>1062</v>
      </c>
      <c r="D4516" s="3" t="s">
        <v>37</v>
      </c>
      <c r="E4516" s="3">
        <v>7</v>
      </c>
      <c r="F4516" s="12"/>
    </row>
    <row r="4517" spans="1:6" x14ac:dyDescent="0.25">
      <c r="A4517" s="3" t="s">
        <v>62</v>
      </c>
      <c r="B4517" s="3" t="str">
        <f>IFERROR(INDEX(Clients[Client_Name],MATCH(Table2[[#This Row],[Client_Code]],Clients[Client_Code],0)),"")</f>
        <v>DISTRIBUIDORA Y COMERCIALIZADORA RODENBERG</v>
      </c>
      <c r="C4517" s="3">
        <v>1062</v>
      </c>
      <c r="D4517" s="3" t="s">
        <v>37</v>
      </c>
      <c r="E4517" s="3">
        <v>7</v>
      </c>
      <c r="F4517" s="12"/>
    </row>
    <row r="4518" spans="1:6" x14ac:dyDescent="0.25">
      <c r="A4518" s="3" t="s">
        <v>62</v>
      </c>
      <c r="B4518" s="3" t="str">
        <f>IFERROR(INDEX(Clients[Client_Name],MATCH(Table2[[#This Row],[Client_Code]],Clients[Client_Code],0)),"")</f>
        <v>DISTRIBUIDORA Y COMERCIALIZADORA RODENBERG</v>
      </c>
      <c r="C4518" s="3">
        <v>1062</v>
      </c>
      <c r="D4518" s="3" t="s">
        <v>38</v>
      </c>
      <c r="E4518" s="3">
        <v>7</v>
      </c>
      <c r="F4518" s="12"/>
    </row>
    <row r="4519" spans="1:6" x14ac:dyDescent="0.25">
      <c r="A4519" s="3" t="s">
        <v>62</v>
      </c>
      <c r="B4519" s="3" t="str">
        <f>IFERROR(INDEX(Clients[Client_Name],MATCH(Table2[[#This Row],[Client_Code]],Clients[Client_Code],0)),"")</f>
        <v>DISTRIBUIDORA Y COMERCIALIZADORA RODENBERG</v>
      </c>
      <c r="C4519" s="3">
        <v>1062</v>
      </c>
      <c r="D4519" s="3" t="s">
        <v>38</v>
      </c>
      <c r="E4519" s="3">
        <v>7</v>
      </c>
      <c r="F4519" s="12"/>
    </row>
    <row r="4520" spans="1:6" x14ac:dyDescent="0.25">
      <c r="A4520" s="3" t="s">
        <v>62</v>
      </c>
      <c r="B4520" s="3" t="str">
        <f>IFERROR(INDEX(Clients[Client_Name],MATCH(Table2[[#This Row],[Client_Code]],Clients[Client_Code],0)),"")</f>
        <v>DISTRIBUIDORA Y COMERCIALIZADORA RODENBERG</v>
      </c>
      <c r="C4520" s="3">
        <v>1062</v>
      </c>
      <c r="D4520" s="3" t="s">
        <v>38</v>
      </c>
      <c r="E4520" s="3">
        <v>7</v>
      </c>
      <c r="F4520" s="12"/>
    </row>
    <row r="4521" spans="1:6" x14ac:dyDescent="0.25">
      <c r="A4521" s="3" t="s">
        <v>62</v>
      </c>
      <c r="B4521" s="3" t="str">
        <f>IFERROR(INDEX(Clients[Client_Name],MATCH(Table2[[#This Row],[Client_Code]],Clients[Client_Code],0)),"")</f>
        <v>DISTRIBUIDORA Y COMERCIALIZADORA RODENBERG</v>
      </c>
      <c r="C4521" s="3">
        <v>1062</v>
      </c>
      <c r="D4521" s="3" t="s">
        <v>38</v>
      </c>
      <c r="E4521" s="3">
        <v>7</v>
      </c>
      <c r="F4521" s="12"/>
    </row>
    <row r="4522" spans="1:6" x14ac:dyDescent="0.25">
      <c r="A4522" s="3" t="s">
        <v>62</v>
      </c>
      <c r="B4522" s="3" t="str">
        <f>IFERROR(INDEX(Clients[Client_Name],MATCH(Table2[[#This Row],[Client_Code]],Clients[Client_Code],0)),"")</f>
        <v>DISTRIBUIDORA Y COMERCIALIZADORA RODENBERG</v>
      </c>
      <c r="C4522" s="3">
        <v>1062</v>
      </c>
      <c r="D4522" s="3" t="s">
        <v>38</v>
      </c>
      <c r="E4522" s="3">
        <v>7</v>
      </c>
      <c r="F4522" s="12"/>
    </row>
    <row r="4523" spans="1:6" x14ac:dyDescent="0.25">
      <c r="A4523" s="3" t="s">
        <v>62</v>
      </c>
      <c r="B4523" s="3" t="str">
        <f>IFERROR(INDEX(Clients[Client_Name],MATCH(Table2[[#This Row],[Client_Code]],Clients[Client_Code],0)),"")</f>
        <v>DISTRIBUIDORA Y COMERCIALIZADORA RODENBERG</v>
      </c>
      <c r="C4523" s="3">
        <v>1062</v>
      </c>
      <c r="D4523" s="3" t="s">
        <v>38</v>
      </c>
      <c r="E4523" s="3">
        <v>7</v>
      </c>
      <c r="F4523" s="12"/>
    </row>
    <row r="4524" spans="1:6" x14ac:dyDescent="0.25">
      <c r="A4524" s="3" t="s">
        <v>62</v>
      </c>
      <c r="B4524" s="3" t="str">
        <f>IFERROR(INDEX(Clients[Client_Name],MATCH(Table2[[#This Row],[Client_Code]],Clients[Client_Code],0)),"")</f>
        <v>DISTRIBUIDORA Y COMERCIALIZADORA RODENBERG</v>
      </c>
      <c r="C4524" s="3">
        <v>1062</v>
      </c>
      <c r="D4524" s="3" t="s">
        <v>38</v>
      </c>
      <c r="E4524" s="3">
        <v>7</v>
      </c>
      <c r="F4524" s="12"/>
    </row>
    <row r="4525" spans="1:6" x14ac:dyDescent="0.25">
      <c r="A4525" s="3" t="s">
        <v>62</v>
      </c>
      <c r="B4525" s="3" t="str">
        <f>IFERROR(INDEX(Clients[Client_Name],MATCH(Table2[[#This Row],[Client_Code]],Clients[Client_Code],0)),"")</f>
        <v>DISTRIBUIDORA Y COMERCIALIZADORA RODENBERG</v>
      </c>
      <c r="C4525" s="3">
        <v>1062</v>
      </c>
      <c r="D4525" s="3" t="s">
        <v>38</v>
      </c>
      <c r="E4525" s="3">
        <v>7</v>
      </c>
      <c r="F4525" s="12"/>
    </row>
    <row r="4526" spans="1:6" x14ac:dyDescent="0.25">
      <c r="A4526" s="3" t="s">
        <v>62</v>
      </c>
      <c r="B4526" s="3" t="str">
        <f>IFERROR(INDEX(Clients[Client_Name],MATCH(Table2[[#This Row],[Client_Code]],Clients[Client_Code],0)),"")</f>
        <v>MARIO LEIVA BARAHONA</v>
      </c>
      <c r="C4526" s="3">
        <v>1068</v>
      </c>
      <c r="D4526" s="3" t="s">
        <v>38</v>
      </c>
      <c r="E4526" s="3">
        <v>5</v>
      </c>
      <c r="F4526" s="12">
        <v>53966</v>
      </c>
    </row>
    <row r="4527" spans="1:6" x14ac:dyDescent="0.25">
      <c r="A4527" s="3" t="s">
        <v>62</v>
      </c>
      <c r="B4527" s="3" t="str">
        <f>IFERROR(INDEX(Clients[Client_Name],MATCH(Table2[[#This Row],[Client_Code]],Clients[Client_Code],0)),"")</f>
        <v>FABIAN ALFARO GUERRA</v>
      </c>
      <c r="C4527" s="3">
        <v>1065</v>
      </c>
      <c r="D4527" s="3" t="s">
        <v>38</v>
      </c>
      <c r="E4527" s="3">
        <v>5</v>
      </c>
      <c r="F4527" s="12">
        <v>107932</v>
      </c>
    </row>
    <row r="4528" spans="1:6" x14ac:dyDescent="0.25">
      <c r="A4528" s="3" t="s">
        <v>62</v>
      </c>
      <c r="B4528" s="3" t="str">
        <f>IFERROR(INDEX(Clients[Client_Name],MATCH(Table2[[#This Row],[Client_Code]],Clients[Client_Code],0)),"")</f>
        <v>PEDRO OPAZO PRADENA</v>
      </c>
      <c r="C4528" s="3">
        <v>1072</v>
      </c>
      <c r="D4528" s="3" t="s">
        <v>38</v>
      </c>
      <c r="E4528" s="3">
        <v>5</v>
      </c>
      <c r="F4528" s="12">
        <v>53966</v>
      </c>
    </row>
    <row r="4529" spans="1:6" x14ac:dyDescent="0.25">
      <c r="A4529" s="3" t="s">
        <v>62</v>
      </c>
      <c r="B4529" s="3" t="str">
        <f>IFERROR(INDEX(Clients[Client_Name],MATCH(Table2[[#This Row],[Client_Code]],Clients[Client_Code],0)),"")</f>
        <v>ANDRES RETAMAL HERNANDEZ</v>
      </c>
      <c r="C4529" s="3">
        <v>1056</v>
      </c>
      <c r="D4529" s="3" t="s">
        <v>38</v>
      </c>
      <c r="E4529" s="3">
        <v>5</v>
      </c>
      <c r="F4529" s="12">
        <v>107932</v>
      </c>
    </row>
    <row r="4530" spans="1:6" x14ac:dyDescent="0.25">
      <c r="A4530" s="3" t="s">
        <v>62</v>
      </c>
      <c r="B4530" s="3" t="str">
        <f>IFERROR(INDEX(Clients[Client_Name],MATCH(Table2[[#This Row],[Client_Code]],Clients[Client_Code],0)),"")</f>
        <v>DISTRIBUIDORA Y COMERCIALIZADORA RODENBERG</v>
      </c>
      <c r="C4530" s="3">
        <v>1062</v>
      </c>
      <c r="D4530" s="3" t="s">
        <v>37</v>
      </c>
      <c r="E4530" s="3">
        <v>8</v>
      </c>
      <c r="F4530" s="12">
        <v>1324126</v>
      </c>
    </row>
    <row r="4531" spans="1:6" x14ac:dyDescent="0.25">
      <c r="A4531" s="3" t="s">
        <v>62</v>
      </c>
      <c r="B4531" s="3" t="str">
        <f>IFERROR(INDEX(Clients[Client_Name],MATCH(Table2[[#This Row],[Client_Code]],Clients[Client_Code],0)),"")</f>
        <v>TRANSPORTE JOSE MEDINA E.I.R.L.</v>
      </c>
      <c r="C4531" s="3">
        <v>1079</v>
      </c>
      <c r="D4531" s="3" t="s">
        <v>38</v>
      </c>
      <c r="E4531" s="3">
        <v>5</v>
      </c>
      <c r="F4531" s="12">
        <v>53966</v>
      </c>
    </row>
    <row r="4532" spans="1:6" x14ac:dyDescent="0.25">
      <c r="A4532" s="3" t="s">
        <v>62</v>
      </c>
      <c r="B4532" s="3" t="str">
        <f>IFERROR(INDEX(Clients[Client_Name],MATCH(Table2[[#This Row],[Client_Code]],Clients[Client_Code],0)),"")</f>
        <v>DISTRIBUIDORA Y COMERCIALIZADORA RODENBERG</v>
      </c>
      <c r="C4532" s="3">
        <v>1062</v>
      </c>
      <c r="D4532" s="3" t="s">
        <v>37</v>
      </c>
      <c r="E4532" s="3">
        <v>8</v>
      </c>
      <c r="F4532" s="12"/>
    </row>
    <row r="4533" spans="1:6" x14ac:dyDescent="0.25">
      <c r="A4533" s="3" t="s">
        <v>62</v>
      </c>
      <c r="B4533" s="3" t="str">
        <f>IFERROR(INDEX(Clients[Client_Name],MATCH(Table2[[#This Row],[Client_Code]],Clients[Client_Code],0)),"")</f>
        <v>DISTRIBUIDORA Y COMERCIALIZADORA RODENBERG</v>
      </c>
      <c r="C4533" s="3">
        <v>1062</v>
      </c>
      <c r="D4533" s="3" t="s">
        <v>37</v>
      </c>
      <c r="E4533" s="3">
        <v>8</v>
      </c>
      <c r="F4533" s="12"/>
    </row>
    <row r="4534" spans="1:6" x14ac:dyDescent="0.25">
      <c r="A4534" s="3" t="s">
        <v>62</v>
      </c>
      <c r="B4534" s="3" t="str">
        <f>IFERROR(INDEX(Clients[Client_Name],MATCH(Table2[[#This Row],[Client_Code]],Clients[Client_Code],0)),"")</f>
        <v>DISTRIBUIDORA Y COMERCIALIZADORA RODENBERG</v>
      </c>
      <c r="C4534" s="3">
        <v>1062</v>
      </c>
      <c r="D4534" s="3" t="s">
        <v>37</v>
      </c>
      <c r="E4534" s="3">
        <v>8</v>
      </c>
      <c r="F4534" s="12"/>
    </row>
    <row r="4535" spans="1:6" x14ac:dyDescent="0.25">
      <c r="A4535" s="3" t="s">
        <v>62</v>
      </c>
      <c r="B4535" s="3" t="str">
        <f>IFERROR(INDEX(Clients[Client_Name],MATCH(Table2[[#This Row],[Client_Code]],Clients[Client_Code],0)),"")</f>
        <v>DISTRIBUIDORA Y COMERCIALIZADORA RODENBERG</v>
      </c>
      <c r="C4535" s="3">
        <v>1062</v>
      </c>
      <c r="D4535" s="3" t="s">
        <v>37</v>
      </c>
      <c r="E4535" s="3">
        <v>8</v>
      </c>
      <c r="F4535" s="12"/>
    </row>
    <row r="4536" spans="1:6" x14ac:dyDescent="0.25">
      <c r="A4536" s="3" t="s">
        <v>62</v>
      </c>
      <c r="B4536" s="3" t="str">
        <f>IFERROR(INDEX(Clients[Client_Name],MATCH(Table2[[#This Row],[Client_Code]],Clients[Client_Code],0)),"")</f>
        <v>DISTRIBUIDORA Y COMERCIALIZADORA RODENBERG</v>
      </c>
      <c r="C4536" s="3">
        <v>1062</v>
      </c>
      <c r="D4536" s="3" t="s">
        <v>38</v>
      </c>
      <c r="E4536" s="3">
        <v>8</v>
      </c>
      <c r="F4536" s="12">
        <v>6127475</v>
      </c>
    </row>
    <row r="4537" spans="1:6" x14ac:dyDescent="0.25">
      <c r="A4537" s="3" t="s">
        <v>62</v>
      </c>
      <c r="B4537" s="3" t="str">
        <f>IFERROR(INDEX(Clients[Client_Name],MATCH(Table2[[#This Row],[Client_Code]],Clients[Client_Code],0)),"")</f>
        <v>TAK S.A.</v>
      </c>
      <c r="C4537" s="3">
        <v>1051</v>
      </c>
      <c r="D4537" s="3" t="s">
        <v>38</v>
      </c>
      <c r="E4537" s="3">
        <v>5</v>
      </c>
      <c r="F4537" s="12">
        <v>1299405</v>
      </c>
    </row>
    <row r="4538" spans="1:6" x14ac:dyDescent="0.25">
      <c r="A4538" s="3" t="s">
        <v>62</v>
      </c>
      <c r="B4538" s="3" t="str">
        <f>IFERROR(INDEX(Clients[Client_Name],MATCH(Table2[[#This Row],[Client_Code]],Clients[Client_Code],0)),"")</f>
        <v>DISTRIBUIDORA Y COMERCIALIZADORA RODENBERG</v>
      </c>
      <c r="C4538" s="3">
        <v>1062</v>
      </c>
      <c r="D4538" s="3" t="s">
        <v>38</v>
      </c>
      <c r="E4538" s="3">
        <v>8</v>
      </c>
      <c r="F4538" s="12"/>
    </row>
    <row r="4539" spans="1:6" x14ac:dyDescent="0.25">
      <c r="A4539" s="3" t="s">
        <v>62</v>
      </c>
      <c r="B4539" s="3" t="str">
        <f>IFERROR(INDEX(Clients[Client_Name],MATCH(Table2[[#This Row],[Client_Code]],Clients[Client_Code],0)),"")</f>
        <v>DISTRIBUIDORA Y COMERCIALIZADORA RODENBERG</v>
      </c>
      <c r="C4539" s="3">
        <v>1062</v>
      </c>
      <c r="D4539" s="3" t="s">
        <v>38</v>
      </c>
      <c r="E4539" s="3">
        <v>8</v>
      </c>
      <c r="F4539" s="12"/>
    </row>
    <row r="4540" spans="1:6" x14ac:dyDescent="0.25">
      <c r="A4540" s="3" t="s">
        <v>62</v>
      </c>
      <c r="B4540" s="3" t="str">
        <f>IFERROR(INDEX(Clients[Client_Name],MATCH(Table2[[#This Row],[Client_Code]],Clients[Client_Code],0)),"")</f>
        <v>DISTRIBUIDORA Y COMERCIALIZADORA RODENBERG</v>
      </c>
      <c r="C4540" s="3">
        <v>1062</v>
      </c>
      <c r="D4540" s="3" t="s">
        <v>38</v>
      </c>
      <c r="E4540" s="3">
        <v>8</v>
      </c>
      <c r="F4540" s="12"/>
    </row>
    <row r="4541" spans="1:6" x14ac:dyDescent="0.25">
      <c r="A4541" s="3" t="s">
        <v>62</v>
      </c>
      <c r="B4541" s="3" t="str">
        <f>IFERROR(INDEX(Clients[Client_Name],MATCH(Table2[[#This Row],[Client_Code]],Clients[Client_Code],0)),"")</f>
        <v>DISTRIBUIDORA Y COMERCIALIZADORA RODENBERG</v>
      </c>
      <c r="C4541" s="3">
        <v>1062</v>
      </c>
      <c r="D4541" s="3" t="s">
        <v>38</v>
      </c>
      <c r="E4541" s="3">
        <v>8</v>
      </c>
      <c r="F4541" s="12"/>
    </row>
    <row r="4542" spans="1:6" x14ac:dyDescent="0.25">
      <c r="A4542" s="3" t="s">
        <v>62</v>
      </c>
      <c r="B4542" s="3" t="str">
        <f>IFERROR(INDEX(Clients[Client_Name],MATCH(Table2[[#This Row],[Client_Code]],Clients[Client_Code],0)),"")</f>
        <v>DISTRIBUIDORA Y COMERCIALIZADORA RODENBERG</v>
      </c>
      <c r="C4542" s="3">
        <v>1062</v>
      </c>
      <c r="D4542" s="3" t="s">
        <v>38</v>
      </c>
      <c r="E4542" s="3">
        <v>8</v>
      </c>
      <c r="F4542" s="12"/>
    </row>
    <row r="4543" spans="1:6" x14ac:dyDescent="0.25">
      <c r="A4543" s="3" t="s">
        <v>62</v>
      </c>
      <c r="B4543" s="3" t="str">
        <f>IFERROR(INDEX(Clients[Client_Name],MATCH(Table2[[#This Row],[Client_Code]],Clients[Client_Code],0)),"")</f>
        <v>DISTRIBUIDORA Y COMERCIALIZADORA RODENBERG</v>
      </c>
      <c r="C4543" s="3">
        <v>1062</v>
      </c>
      <c r="D4543" s="3" t="s">
        <v>38</v>
      </c>
      <c r="E4543" s="3">
        <v>8</v>
      </c>
      <c r="F4543" s="12"/>
    </row>
    <row r="4544" spans="1:6" x14ac:dyDescent="0.25">
      <c r="A4544" s="3" t="s">
        <v>62</v>
      </c>
      <c r="B4544" s="3" t="str">
        <f>IFERROR(INDEX(Clients[Client_Name],MATCH(Table2[[#This Row],[Client_Code]],Clients[Client_Code],0)),"")</f>
        <v>DISTRIBUIDORA Y COMERCIALIZADORA RODENBERG</v>
      </c>
      <c r="C4544" s="3">
        <v>1062</v>
      </c>
      <c r="D4544" s="3" t="s">
        <v>38</v>
      </c>
      <c r="E4544" s="3">
        <v>8</v>
      </c>
      <c r="F4544" s="12"/>
    </row>
    <row r="4545" spans="1:6" x14ac:dyDescent="0.25">
      <c r="A4545" s="3" t="s">
        <v>62</v>
      </c>
      <c r="B4545" s="3" t="str">
        <f>IFERROR(INDEX(Clients[Client_Name],MATCH(Table2[[#This Row],[Client_Code]],Clients[Client_Code],0)),"")</f>
        <v>DISTRIBUIDORA Y COMERCIALIZADORA RODENBERG</v>
      </c>
      <c r="C4545" s="3">
        <v>1062</v>
      </c>
      <c r="D4545" s="3" t="s">
        <v>38</v>
      </c>
      <c r="E4545" s="3">
        <v>8</v>
      </c>
      <c r="F4545" s="12"/>
    </row>
    <row r="4546" spans="1:6" x14ac:dyDescent="0.25">
      <c r="A4546" s="3" t="s">
        <v>62</v>
      </c>
      <c r="B4546" s="3" t="str">
        <f>IFERROR(INDEX(Clients[Client_Name],MATCH(Table2[[#This Row],[Client_Code]],Clients[Client_Code],0)),"")</f>
        <v>DISTRIBUIDORA Y COMERCIALIZADORA RODENBERG</v>
      </c>
      <c r="C4546" s="3">
        <v>1062</v>
      </c>
      <c r="D4546" s="3" t="s">
        <v>38</v>
      </c>
      <c r="E4546" s="3">
        <v>8</v>
      </c>
      <c r="F4546" s="12"/>
    </row>
    <row r="4547" spans="1:6" x14ac:dyDescent="0.25">
      <c r="A4547" s="3" t="s">
        <v>62</v>
      </c>
      <c r="B4547" s="3" t="str">
        <f>IFERROR(INDEX(Clients[Client_Name],MATCH(Table2[[#This Row],[Client_Code]],Clients[Client_Code],0)),"")</f>
        <v>DISTRIBUIDORA Y COMERCIALIZADORA RODENBERG</v>
      </c>
      <c r="C4547" s="3">
        <v>1062</v>
      </c>
      <c r="D4547" s="3" t="s">
        <v>38</v>
      </c>
      <c r="E4547" s="3">
        <v>8</v>
      </c>
      <c r="F4547" s="12"/>
    </row>
    <row r="4548" spans="1:6" x14ac:dyDescent="0.25">
      <c r="A4548" s="3" t="s">
        <v>62</v>
      </c>
      <c r="B4548" s="3" t="str">
        <f>IFERROR(INDEX(Clients[Client_Name],MATCH(Table2[[#This Row],[Client_Code]],Clients[Client_Code],0)),"")</f>
        <v>DISTRIBUIDORA Y COMERCIALIZADORA RODENBERG</v>
      </c>
      <c r="C4548" s="3">
        <v>1062</v>
      </c>
      <c r="D4548" s="3" t="s">
        <v>149</v>
      </c>
      <c r="E4548" s="3">
        <v>8</v>
      </c>
      <c r="F4548" s="12">
        <v>2822065</v>
      </c>
    </row>
    <row r="4549" spans="1:6" x14ac:dyDescent="0.25">
      <c r="A4549" s="3" t="s">
        <v>62</v>
      </c>
      <c r="B4549" s="3" t="str">
        <f>IFERROR(INDEX(Clients[Client_Name],MATCH(Table2[[#This Row],[Client_Code]],Clients[Client_Code],0)),"")</f>
        <v>DISTRIBUIDORA Y COMERCIALIZADORA RODENBERG</v>
      </c>
      <c r="C4549" s="3">
        <v>1062</v>
      </c>
      <c r="D4549" s="3" t="s">
        <v>37</v>
      </c>
      <c r="E4549" s="3">
        <v>9</v>
      </c>
      <c r="F4549" s="12">
        <v>1044681</v>
      </c>
    </row>
    <row r="4550" spans="1:6" x14ac:dyDescent="0.25">
      <c r="A4550" s="3" t="s">
        <v>62</v>
      </c>
      <c r="B4550" s="3" t="str">
        <f>IFERROR(INDEX(Clients[Client_Name],MATCH(Table2[[#This Row],[Client_Code]],Clients[Client_Code],0)),"")</f>
        <v>DISTRIBUIDORA Y COMERCIALIZADORA RODENBERG</v>
      </c>
      <c r="C4550" s="3">
        <v>1062</v>
      </c>
      <c r="D4550" s="3" t="s">
        <v>37</v>
      </c>
      <c r="E4550" s="3">
        <v>9</v>
      </c>
      <c r="F4550" s="12"/>
    </row>
    <row r="4551" spans="1:6" x14ac:dyDescent="0.25">
      <c r="A4551" s="3" t="s">
        <v>62</v>
      </c>
      <c r="B4551" s="3" t="str">
        <f>IFERROR(INDEX(Clients[Client_Name],MATCH(Table2[[#This Row],[Client_Code]],Clients[Client_Code],0)),"")</f>
        <v>DISTRIBUIDORA Y COMERCIALIZADORA RODENBERG</v>
      </c>
      <c r="C4551" s="3">
        <v>1062</v>
      </c>
      <c r="D4551" s="3" t="s">
        <v>37</v>
      </c>
      <c r="E4551" s="3">
        <v>9</v>
      </c>
      <c r="F4551" s="12"/>
    </row>
    <row r="4552" spans="1:6" x14ac:dyDescent="0.25">
      <c r="A4552" s="3" t="s">
        <v>62</v>
      </c>
      <c r="B4552" s="3" t="str">
        <f>IFERROR(INDEX(Clients[Client_Name],MATCH(Table2[[#This Row],[Client_Code]],Clients[Client_Code],0)),"")</f>
        <v>DISTRIBUIDORA Y COMERCIALIZADORA RODENBERG</v>
      </c>
      <c r="C4552" s="3">
        <v>1062</v>
      </c>
      <c r="D4552" s="3" t="s">
        <v>37</v>
      </c>
      <c r="E4552" s="3">
        <v>9</v>
      </c>
      <c r="F4552" s="12"/>
    </row>
    <row r="4553" spans="1:6" x14ac:dyDescent="0.25">
      <c r="A4553" s="3" t="s">
        <v>62</v>
      </c>
      <c r="B4553" s="3" t="str">
        <f>IFERROR(INDEX(Clients[Client_Name],MATCH(Table2[[#This Row],[Client_Code]],Clients[Client_Code],0)),"")</f>
        <v>DISTRIBUIDORA Y COMERCIALIZADORA RODENBERG</v>
      </c>
      <c r="C4553" s="3">
        <v>1062</v>
      </c>
      <c r="D4553" s="3" t="s">
        <v>37</v>
      </c>
      <c r="E4553" s="3">
        <v>9</v>
      </c>
      <c r="F4553" s="12"/>
    </row>
    <row r="4554" spans="1:6" x14ac:dyDescent="0.25">
      <c r="A4554" s="3" t="s">
        <v>62</v>
      </c>
      <c r="B4554" s="3" t="str">
        <f>IFERROR(INDEX(Clients[Client_Name],MATCH(Table2[[#This Row],[Client_Code]],Clients[Client_Code],0)),"")</f>
        <v>DISTRIBUIDORA Y COMERCIALIZADORA RODENBERG</v>
      </c>
      <c r="C4554" s="3">
        <v>1062</v>
      </c>
      <c r="D4554" s="3" t="s">
        <v>38</v>
      </c>
      <c r="E4554" s="3">
        <v>9</v>
      </c>
      <c r="F4554" s="12">
        <v>4087280</v>
      </c>
    </row>
    <row r="4555" spans="1:6" x14ac:dyDescent="0.25">
      <c r="A4555" s="3" t="s">
        <v>62</v>
      </c>
      <c r="B4555" s="3" t="str">
        <f>IFERROR(INDEX(Clients[Client_Name],MATCH(Table2[[#This Row],[Client_Code]],Clients[Client_Code],0)),"")</f>
        <v>DISTRIBUIDORA Y COMERCIALIZADORA RODENBERG</v>
      </c>
      <c r="C4555" s="3">
        <v>1062</v>
      </c>
      <c r="D4555" s="3" t="s">
        <v>38</v>
      </c>
      <c r="E4555" s="3">
        <v>9</v>
      </c>
      <c r="F4555" s="12"/>
    </row>
    <row r="4556" spans="1:6" x14ac:dyDescent="0.25">
      <c r="A4556" s="3" t="s">
        <v>62</v>
      </c>
      <c r="B4556" s="3" t="str">
        <f>IFERROR(INDEX(Clients[Client_Name],MATCH(Table2[[#This Row],[Client_Code]],Clients[Client_Code],0)),"")</f>
        <v>DISTRIBUIDORA Y COMERCIALIZADORA RODENBERG</v>
      </c>
      <c r="C4556" s="3">
        <v>1062</v>
      </c>
      <c r="D4556" s="3" t="s">
        <v>38</v>
      </c>
      <c r="E4556" s="3">
        <v>9</v>
      </c>
      <c r="F4556" s="12"/>
    </row>
    <row r="4557" spans="1:6" x14ac:dyDescent="0.25">
      <c r="A4557" s="3" t="s">
        <v>62</v>
      </c>
      <c r="B4557" s="3" t="str">
        <f>IFERROR(INDEX(Clients[Client_Name],MATCH(Table2[[#This Row],[Client_Code]],Clients[Client_Code],0)),"")</f>
        <v>DISTRIBUIDORA Y COMERCIALIZADORA RODENBERG</v>
      </c>
      <c r="C4557" s="3">
        <v>1062</v>
      </c>
      <c r="D4557" s="3" t="s">
        <v>38</v>
      </c>
      <c r="E4557" s="3">
        <v>9</v>
      </c>
      <c r="F4557" s="12"/>
    </row>
    <row r="4558" spans="1:6" x14ac:dyDescent="0.25">
      <c r="A4558" s="3" t="s">
        <v>62</v>
      </c>
      <c r="B4558" s="3" t="str">
        <f>IFERROR(INDEX(Clients[Client_Name],MATCH(Table2[[#This Row],[Client_Code]],Clients[Client_Code],0)),"")</f>
        <v>DISTRIBUIDORA Y COMERCIALIZADORA RODENBERG</v>
      </c>
      <c r="C4558" s="3">
        <v>1062</v>
      </c>
      <c r="D4558" s="3" t="s">
        <v>38</v>
      </c>
      <c r="E4558" s="3">
        <v>9</v>
      </c>
      <c r="F4558" s="12"/>
    </row>
    <row r="4559" spans="1:6" x14ac:dyDescent="0.25">
      <c r="A4559" s="3" t="s">
        <v>62</v>
      </c>
      <c r="B4559" s="3" t="str">
        <f>IFERROR(INDEX(Clients[Client_Name],MATCH(Table2[[#This Row],[Client_Code]],Clients[Client_Code],0)),"")</f>
        <v>DISTRIBUIDORA Y COMERCIALIZADORA RODENBERG</v>
      </c>
      <c r="C4559" s="3">
        <v>1062</v>
      </c>
      <c r="D4559" s="3" t="s">
        <v>38</v>
      </c>
      <c r="E4559" s="3">
        <v>9</v>
      </c>
      <c r="F4559" s="12"/>
    </row>
    <row r="4560" spans="1:6" x14ac:dyDescent="0.25">
      <c r="A4560" s="3" t="s">
        <v>62</v>
      </c>
      <c r="B4560" s="3" t="str">
        <f>IFERROR(INDEX(Clients[Client_Name],MATCH(Table2[[#This Row],[Client_Code]],Clients[Client_Code],0)),"")</f>
        <v>DISTRIBUIDORA Y COMERCIALIZADORA RODENBERG</v>
      </c>
      <c r="C4560" s="3">
        <v>1062</v>
      </c>
      <c r="D4560" s="3" t="s">
        <v>38</v>
      </c>
      <c r="E4560" s="3">
        <v>9</v>
      </c>
      <c r="F4560" s="12"/>
    </row>
    <row r="4561" spans="1:6" x14ac:dyDescent="0.25">
      <c r="A4561" s="3" t="s">
        <v>62</v>
      </c>
      <c r="B4561" s="3" t="str">
        <f>IFERROR(INDEX(Clients[Client_Name],MATCH(Table2[[#This Row],[Client_Code]],Clients[Client_Code],0)),"")</f>
        <v>DISTRIBUIDORA Y COMERCIALIZADORA RODENBERG</v>
      </c>
      <c r="C4561" s="3">
        <v>1062</v>
      </c>
      <c r="D4561" s="3" t="s">
        <v>38</v>
      </c>
      <c r="E4561" s="3">
        <v>9</v>
      </c>
      <c r="F4561" s="12"/>
    </row>
    <row r="4562" spans="1:6" x14ac:dyDescent="0.25">
      <c r="A4562" s="3" t="s">
        <v>62</v>
      </c>
      <c r="B4562" s="3" t="str">
        <f>IFERROR(INDEX(Clients[Client_Name],MATCH(Table2[[#This Row],[Client_Code]],Clients[Client_Code],0)),"")</f>
        <v>DISTRIBUIDORA Y COMERCIALIZADORA RODENBERG</v>
      </c>
      <c r="C4562" s="3">
        <v>1062</v>
      </c>
      <c r="D4562" s="3" t="s">
        <v>38</v>
      </c>
      <c r="E4562" s="3">
        <v>9</v>
      </c>
      <c r="F4562" s="12"/>
    </row>
    <row r="4563" spans="1:6" x14ac:dyDescent="0.25">
      <c r="A4563" s="3" t="s">
        <v>62</v>
      </c>
      <c r="B4563" s="3" t="str">
        <f>IFERROR(INDEX(Clients[Client_Name],MATCH(Table2[[#This Row],[Client_Code]],Clients[Client_Code],0)),"")</f>
        <v>DISTRIBUIDORA Y COMERCIALIZADORA RODENBERG</v>
      </c>
      <c r="C4563" s="3">
        <v>1062</v>
      </c>
      <c r="D4563" s="3" t="s">
        <v>38</v>
      </c>
      <c r="E4563" s="3">
        <v>9</v>
      </c>
      <c r="F4563" s="12"/>
    </row>
    <row r="4564" spans="1:6" x14ac:dyDescent="0.25">
      <c r="A4564" s="3" t="s">
        <v>62</v>
      </c>
      <c r="B4564" s="3" t="str">
        <f>IFERROR(INDEX(Clients[Client_Name],MATCH(Table2[[#This Row],[Client_Code]],Clients[Client_Code],0)),"")</f>
        <v>DISTRIBUIDORA Y COMERCIALIZADORA RODENBERG</v>
      </c>
      <c r="C4564" s="3">
        <v>1062</v>
      </c>
      <c r="D4564" s="3" t="s">
        <v>38</v>
      </c>
      <c r="E4564" s="3">
        <v>9</v>
      </c>
      <c r="F4564" s="12"/>
    </row>
    <row r="4565" spans="1:6" x14ac:dyDescent="0.25">
      <c r="A4565" s="3" t="s">
        <v>62</v>
      </c>
      <c r="B4565" s="3" t="str">
        <f>IFERROR(INDEX(Clients[Client_Name],MATCH(Table2[[#This Row],[Client_Code]],Clients[Client_Code],0)),"")</f>
        <v>TAK S.A.</v>
      </c>
      <c r="C4565" s="3">
        <v>1051</v>
      </c>
      <c r="D4565" s="3" t="s">
        <v>149</v>
      </c>
      <c r="E4565" s="3">
        <v>6</v>
      </c>
      <c r="F4565" s="12">
        <v>4137752</v>
      </c>
    </row>
    <row r="4566" spans="1:6" x14ac:dyDescent="0.25">
      <c r="A4566" s="3" t="s">
        <v>62</v>
      </c>
      <c r="B4566" s="3" t="str">
        <f>IFERROR(INDEX(Clients[Client_Name],MATCH(Table2[[#This Row],[Client_Code]],Clients[Client_Code],0)),"")</f>
        <v>DISTRIBUIDORA Y COMERCIALIZADORA RODENBERG</v>
      </c>
      <c r="C4566" s="3">
        <v>1062</v>
      </c>
      <c r="D4566" s="3" t="s">
        <v>149</v>
      </c>
      <c r="E4566" s="3">
        <v>9</v>
      </c>
      <c r="F4566" s="12">
        <v>2292929</v>
      </c>
    </row>
    <row r="4567" spans="1:6" x14ac:dyDescent="0.25">
      <c r="A4567" s="3" t="s">
        <v>62</v>
      </c>
      <c r="B4567" s="3" t="str">
        <f>IFERROR(INDEX(Clients[Client_Name],MATCH(Table2[[#This Row],[Client_Code]],Clients[Client_Code],0)),"")</f>
        <v>DISTRIBUIDORA Y COMERCIALIZADORA RODENBERG</v>
      </c>
      <c r="C4567" s="3">
        <v>1062</v>
      </c>
      <c r="D4567" s="3" t="s">
        <v>37</v>
      </c>
      <c r="E4567" s="3">
        <v>10</v>
      </c>
      <c r="F4567" s="12">
        <v>1195349</v>
      </c>
    </row>
    <row r="4568" spans="1:6" x14ac:dyDescent="0.25">
      <c r="A4568" s="3" t="s">
        <v>62</v>
      </c>
      <c r="B4568" s="3" t="str">
        <f>IFERROR(INDEX(Clients[Client_Name],MATCH(Table2[[#This Row],[Client_Code]],Clients[Client_Code],0)),"")</f>
        <v>DISTRIBUIDORA Y COMERCIALIZADORA RODENBERG</v>
      </c>
      <c r="C4568" s="3">
        <v>1062</v>
      </c>
      <c r="D4568" s="3" t="s">
        <v>37</v>
      </c>
      <c r="E4568" s="3">
        <v>10</v>
      </c>
      <c r="F4568" s="12"/>
    </row>
    <row r="4569" spans="1:6" x14ac:dyDescent="0.25">
      <c r="A4569" s="3" t="s">
        <v>62</v>
      </c>
      <c r="B4569" s="3" t="str">
        <f>IFERROR(INDEX(Clients[Client_Name],MATCH(Table2[[#This Row],[Client_Code]],Clients[Client_Code],0)),"")</f>
        <v>DISTRIBUIDORA Y COMERCIALIZADORA RODENBERG</v>
      </c>
      <c r="C4569" s="3">
        <v>1062</v>
      </c>
      <c r="D4569" s="3" t="s">
        <v>37</v>
      </c>
      <c r="E4569" s="3">
        <v>10</v>
      </c>
      <c r="F4569" s="12"/>
    </row>
    <row r="4570" spans="1:6" x14ac:dyDescent="0.25">
      <c r="A4570" s="3" t="s">
        <v>62</v>
      </c>
      <c r="B4570" s="3" t="str">
        <f>IFERROR(INDEX(Clients[Client_Name],MATCH(Table2[[#This Row],[Client_Code]],Clients[Client_Code],0)),"")</f>
        <v>DISTRIBUIDORA Y COMERCIALIZADORA RODENBERG</v>
      </c>
      <c r="C4570" s="3">
        <v>1062</v>
      </c>
      <c r="D4570" s="3" t="s">
        <v>37</v>
      </c>
      <c r="E4570" s="3">
        <v>10</v>
      </c>
      <c r="F4570" s="12"/>
    </row>
    <row r="4571" spans="1:6" x14ac:dyDescent="0.25">
      <c r="A4571" s="3" t="s">
        <v>62</v>
      </c>
      <c r="B4571" s="3" t="str">
        <f>IFERROR(INDEX(Clients[Client_Name],MATCH(Table2[[#This Row],[Client_Code]],Clients[Client_Code],0)),"")</f>
        <v>DISTRIBUIDORA Y COMERCIALIZADORA RODENBERG</v>
      </c>
      <c r="C4571" s="3">
        <v>1062</v>
      </c>
      <c r="D4571" s="3" t="s">
        <v>37</v>
      </c>
      <c r="E4571" s="3">
        <v>10</v>
      </c>
      <c r="F4571" s="12"/>
    </row>
    <row r="4572" spans="1:6" x14ac:dyDescent="0.25">
      <c r="A4572" s="3" t="s">
        <v>62</v>
      </c>
      <c r="B4572" s="3" t="str">
        <f>IFERROR(INDEX(Clients[Client_Name],MATCH(Table2[[#This Row],[Client_Code]],Clients[Client_Code],0)),"")</f>
        <v>DISTRIBUIDORA Y COMERCIALIZADORA RODENBERG</v>
      </c>
      <c r="C4572" s="3">
        <v>1062</v>
      </c>
      <c r="D4572" s="3" t="s">
        <v>38</v>
      </c>
      <c r="E4572" s="3">
        <v>10</v>
      </c>
      <c r="F4572" s="12">
        <v>105190</v>
      </c>
    </row>
    <row r="4573" spans="1:6" x14ac:dyDescent="0.25">
      <c r="A4573" s="3" t="s">
        <v>62</v>
      </c>
      <c r="B4573" s="3" t="str">
        <f>IFERROR(INDEX(Clients[Client_Name],MATCH(Table2[[#This Row],[Client_Code]],Clients[Client_Code],0)),"")</f>
        <v>DISTRIBUIDORA Y COMERCIALIZADORA RODENBERG</v>
      </c>
      <c r="C4573" s="3">
        <v>1062</v>
      </c>
      <c r="D4573" s="3" t="s">
        <v>38</v>
      </c>
      <c r="E4573" s="3">
        <v>10</v>
      </c>
      <c r="F4573" s="12">
        <v>4066665</v>
      </c>
    </row>
    <row r="4574" spans="1:6" x14ac:dyDescent="0.25">
      <c r="A4574" s="3" t="s">
        <v>62</v>
      </c>
      <c r="B4574" s="3" t="str">
        <f>IFERROR(INDEX(Clients[Client_Name],MATCH(Table2[[#This Row],[Client_Code]],Clients[Client_Code],0)),"")</f>
        <v>DISTRIBUIDORA Y COMERCIALIZADORA RODENBERG</v>
      </c>
      <c r="C4574" s="3">
        <v>1062</v>
      </c>
      <c r="D4574" s="3" t="s">
        <v>38</v>
      </c>
      <c r="E4574" s="3">
        <v>10</v>
      </c>
      <c r="F4574" s="12"/>
    </row>
    <row r="4575" spans="1:6" x14ac:dyDescent="0.25">
      <c r="A4575" s="3" t="s">
        <v>62</v>
      </c>
      <c r="B4575" s="3" t="str">
        <f>IFERROR(INDEX(Clients[Client_Name],MATCH(Table2[[#This Row],[Client_Code]],Clients[Client_Code],0)),"")</f>
        <v>COMERCIALIZADORA LA FAVORITA LTDA.</v>
      </c>
      <c r="C4575" s="3">
        <v>1029</v>
      </c>
      <c r="D4575" s="3" t="s">
        <v>149</v>
      </c>
      <c r="E4575" s="3">
        <v>6</v>
      </c>
      <c r="F4575" s="12">
        <v>4980188</v>
      </c>
    </row>
    <row r="4576" spans="1:6" x14ac:dyDescent="0.25">
      <c r="A4576" s="3" t="s">
        <v>62</v>
      </c>
      <c r="B4576" s="3" t="str">
        <f>IFERROR(INDEX(Clients[Client_Name],MATCH(Table2[[#This Row],[Client_Code]],Clients[Client_Code],0)),"")</f>
        <v>DISTRIBUIDORA Y COMERCIALIZADORA RODENBERG</v>
      </c>
      <c r="C4576" s="3">
        <v>1062</v>
      </c>
      <c r="D4576" s="3" t="s">
        <v>38</v>
      </c>
      <c r="E4576" s="3">
        <v>10</v>
      </c>
      <c r="F4576" s="12"/>
    </row>
    <row r="4577" spans="1:6" x14ac:dyDescent="0.25">
      <c r="A4577" s="3" t="s">
        <v>62</v>
      </c>
      <c r="B4577" s="3" t="str">
        <f>IFERROR(INDEX(Clients[Client_Name],MATCH(Table2[[#This Row],[Client_Code]],Clients[Client_Code],0)),"")</f>
        <v>DISTRIBUIDORA Y COMERCIALIZADORA RODENBERG</v>
      </c>
      <c r="C4577" s="3">
        <v>1062</v>
      </c>
      <c r="D4577" s="3" t="s">
        <v>38</v>
      </c>
      <c r="E4577" s="3">
        <v>10</v>
      </c>
      <c r="F4577" s="12"/>
    </row>
    <row r="4578" spans="1:6" x14ac:dyDescent="0.25">
      <c r="A4578" s="3" t="s">
        <v>62</v>
      </c>
      <c r="B4578" s="3" t="str">
        <f>IFERROR(INDEX(Clients[Client_Name],MATCH(Table2[[#This Row],[Client_Code]],Clients[Client_Code],0)),"")</f>
        <v>DISTRIBUIDORA Y COMERCIALIZADORA RODENBERG</v>
      </c>
      <c r="C4578" s="3">
        <v>1062</v>
      </c>
      <c r="D4578" s="3" t="s">
        <v>38</v>
      </c>
      <c r="E4578" s="3">
        <v>10</v>
      </c>
      <c r="F4578" s="12"/>
    </row>
    <row r="4579" spans="1:6" x14ac:dyDescent="0.25">
      <c r="A4579" s="3" t="s">
        <v>62</v>
      </c>
      <c r="B4579" s="3" t="str">
        <f>IFERROR(INDEX(Clients[Client_Name],MATCH(Table2[[#This Row],[Client_Code]],Clients[Client_Code],0)),"")</f>
        <v>DISTRIBUIDORA Y COMERCIALIZADORA RODENBERG</v>
      </c>
      <c r="C4579" s="3">
        <v>1062</v>
      </c>
      <c r="D4579" s="3" t="s">
        <v>38</v>
      </c>
      <c r="E4579" s="3">
        <v>10</v>
      </c>
      <c r="F4579" s="12"/>
    </row>
    <row r="4580" spans="1:6" x14ac:dyDescent="0.25">
      <c r="A4580" s="3" t="s">
        <v>62</v>
      </c>
      <c r="B4580" s="3" t="str">
        <f>IFERROR(INDEX(Clients[Client_Name],MATCH(Table2[[#This Row],[Client_Code]],Clients[Client_Code],0)),"")</f>
        <v>DISTRIBUIDORA Y COMERCIALIZADORA RODENBERG</v>
      </c>
      <c r="C4580" s="3">
        <v>1062</v>
      </c>
      <c r="D4580" s="3" t="s">
        <v>38</v>
      </c>
      <c r="E4580" s="3">
        <v>10</v>
      </c>
      <c r="F4580" s="12"/>
    </row>
    <row r="4581" spans="1:6" x14ac:dyDescent="0.25">
      <c r="A4581" s="3" t="s">
        <v>62</v>
      </c>
      <c r="B4581" s="3" t="str">
        <f>IFERROR(INDEX(Clients[Client_Name],MATCH(Table2[[#This Row],[Client_Code]],Clients[Client_Code],0)),"")</f>
        <v>DISTRIBUIDORA Y COMERCIALIZADORA RODENBERG</v>
      </c>
      <c r="C4581" s="3">
        <v>1062</v>
      </c>
      <c r="D4581" s="3" t="s">
        <v>38</v>
      </c>
      <c r="E4581" s="3">
        <v>10</v>
      </c>
      <c r="F4581" s="12"/>
    </row>
    <row r="4582" spans="1:6" x14ac:dyDescent="0.25">
      <c r="A4582" s="3" t="s">
        <v>62</v>
      </c>
      <c r="B4582" s="3" t="str">
        <f>IFERROR(INDEX(Clients[Client_Name],MATCH(Table2[[#This Row],[Client_Code]],Clients[Client_Code],0)),"")</f>
        <v>DISTRIBUIDORA Y COMERCIALIZADORA RODENBERG</v>
      </c>
      <c r="C4582" s="3">
        <v>1062</v>
      </c>
      <c r="D4582" s="3" t="s">
        <v>38</v>
      </c>
      <c r="E4582" s="3">
        <v>10</v>
      </c>
      <c r="F4582" s="12"/>
    </row>
    <row r="4583" spans="1:6" x14ac:dyDescent="0.25">
      <c r="A4583" s="3" t="s">
        <v>62</v>
      </c>
      <c r="B4583" s="3" t="str">
        <f>IFERROR(INDEX(Clients[Client_Name],MATCH(Table2[[#This Row],[Client_Code]],Clients[Client_Code],0)),"")</f>
        <v>DISTRIBUIDORA Y COMERCIALIZADORA RODENBERG</v>
      </c>
      <c r="C4583" s="3">
        <v>1062</v>
      </c>
      <c r="D4583" s="3" t="s">
        <v>38</v>
      </c>
      <c r="E4583" s="3">
        <v>10</v>
      </c>
      <c r="F4583" s="12"/>
    </row>
    <row r="4584" spans="1:6" x14ac:dyDescent="0.25">
      <c r="A4584" s="3" t="s">
        <v>62</v>
      </c>
      <c r="B4584" s="3" t="str">
        <f>IFERROR(INDEX(Clients[Client_Name],MATCH(Table2[[#This Row],[Client_Code]],Clients[Client_Code],0)),"")</f>
        <v>DISTRIBUIDORA Y COMERCIALIZADORA RODENBERG</v>
      </c>
      <c r="C4584" s="3">
        <v>1062</v>
      </c>
      <c r="D4584" s="3" t="s">
        <v>149</v>
      </c>
      <c r="E4584" s="3">
        <v>10</v>
      </c>
      <c r="F4584" s="12">
        <v>1967752</v>
      </c>
    </row>
    <row r="4585" spans="1:6" x14ac:dyDescent="0.25">
      <c r="A4585" s="3" t="s">
        <v>62</v>
      </c>
      <c r="B4585" s="3" t="str">
        <f>IFERROR(INDEX(Clients[Client_Name],MATCH(Table2[[#This Row],[Client_Code]],Clients[Client_Code],0)),"")</f>
        <v>DISTRIBUIDORA Y COMERCIALIZADORA RODENBERG</v>
      </c>
      <c r="C4585" s="3">
        <v>1062</v>
      </c>
      <c r="D4585" s="3" t="s">
        <v>37</v>
      </c>
      <c r="E4585" s="3">
        <v>11</v>
      </c>
      <c r="F4585" s="12">
        <v>1199549</v>
      </c>
    </row>
    <row r="4586" spans="1:6" x14ac:dyDescent="0.25">
      <c r="A4586" s="3" t="s">
        <v>62</v>
      </c>
      <c r="B4586" s="3" t="str">
        <f>IFERROR(INDEX(Clients[Client_Name],MATCH(Table2[[#This Row],[Client_Code]],Clients[Client_Code],0)),"")</f>
        <v>DISTRIBUIDORA Y COMERCIALIZADORA RODENBERG</v>
      </c>
      <c r="C4586" s="3">
        <v>1062</v>
      </c>
      <c r="D4586" s="3" t="s">
        <v>38</v>
      </c>
      <c r="E4586" s="3">
        <v>11</v>
      </c>
      <c r="F4586" s="12">
        <v>3604580</v>
      </c>
    </row>
    <row r="4587" spans="1:6" x14ac:dyDescent="0.25">
      <c r="A4587" s="3" t="s">
        <v>62</v>
      </c>
      <c r="B4587" s="3" t="str">
        <f>IFERROR(INDEX(Clients[Client_Name],MATCH(Table2[[#This Row],[Client_Code]],Clients[Client_Code],0)),"")</f>
        <v>DISTRIBUIDORA Y COMERCIALIZADORA RODENBERG</v>
      </c>
      <c r="C4587" s="3">
        <v>1062</v>
      </c>
      <c r="D4587" s="3" t="s">
        <v>149</v>
      </c>
      <c r="E4587" s="3">
        <v>11</v>
      </c>
      <c r="F4587" s="12">
        <v>1911862</v>
      </c>
    </row>
    <row r="4588" spans="1:6" x14ac:dyDescent="0.25">
      <c r="A4588" s="3" t="s">
        <v>62</v>
      </c>
      <c r="B4588" s="3" t="str">
        <f>IFERROR(INDEX(Clients[Client_Name],MATCH(Table2[[#This Row],[Client_Code]],Clients[Client_Code],0)),"")</f>
        <v>DISTRIBUIDORA Y COMERCIALIZADORA RODENBERG</v>
      </c>
      <c r="C4588" s="3">
        <v>1062</v>
      </c>
      <c r="D4588" s="3" t="s">
        <v>37</v>
      </c>
      <c r="E4588" s="3">
        <v>12</v>
      </c>
      <c r="F4588" s="12">
        <v>990915</v>
      </c>
    </row>
    <row r="4589" spans="1:6" x14ac:dyDescent="0.25">
      <c r="A4589" s="3" t="s">
        <v>62</v>
      </c>
      <c r="B4589" s="3" t="str">
        <f>IFERROR(INDEX(Clients[Client_Name],MATCH(Table2[[#This Row],[Client_Code]],Clients[Client_Code],0)),"")</f>
        <v>DISTRIBUIDORA Y COMERCIALIZADORA RODENBERG</v>
      </c>
      <c r="C4589" s="3">
        <v>1062</v>
      </c>
      <c r="D4589" s="3" t="s">
        <v>38</v>
      </c>
      <c r="E4589" s="3">
        <v>12</v>
      </c>
      <c r="F4589" s="12">
        <v>4422068</v>
      </c>
    </row>
    <row r="4590" spans="1:6" x14ac:dyDescent="0.25">
      <c r="A4590" s="3" t="s">
        <v>62</v>
      </c>
      <c r="B4590" s="3" t="str">
        <f>IFERROR(INDEX(Clients[Client_Name],MATCH(Table2[[#This Row],[Client_Code]],Clients[Client_Code],0)),"")</f>
        <v>AGROINDUSTRIAS LOMAS COLORADAS LTDA</v>
      </c>
      <c r="C4590" s="3">
        <v>1003</v>
      </c>
      <c r="D4590" s="3" t="s">
        <v>149</v>
      </c>
      <c r="E4590" s="3">
        <v>6</v>
      </c>
      <c r="F4590" s="12"/>
    </row>
    <row r="4591" spans="1:6" x14ac:dyDescent="0.25">
      <c r="A4591" s="3" t="s">
        <v>62</v>
      </c>
      <c r="B4591" s="3" t="str">
        <f>IFERROR(INDEX(Clients[Client_Name],MATCH(Table2[[#This Row],[Client_Code]],Clients[Client_Code],0)),"")</f>
        <v>DISTRIBUIDORA Y COMERCIALIZADORA RODENBERG</v>
      </c>
      <c r="C4591" s="3">
        <v>1062</v>
      </c>
      <c r="D4591" s="3" t="s">
        <v>149</v>
      </c>
      <c r="E4591" s="3">
        <v>12</v>
      </c>
      <c r="F4591" s="12">
        <v>2255911</v>
      </c>
    </row>
    <row r="4592" spans="1:6" x14ac:dyDescent="0.25">
      <c r="A4592" s="3" t="s">
        <v>62</v>
      </c>
      <c r="B4592" s="3" t="str">
        <f>IFERROR(INDEX(Clients[Client_Name],MATCH(Table2[[#This Row],[Client_Code]],Clients[Client_Code],0)),"")</f>
        <v>COMERCIAL MAXAGRO</v>
      </c>
      <c r="C4592" s="3">
        <v>1012</v>
      </c>
      <c r="D4592" s="3" t="s">
        <v>38</v>
      </c>
      <c r="E4592" s="3">
        <v>3</v>
      </c>
      <c r="F4592" s="12">
        <v>164250</v>
      </c>
    </row>
    <row r="4593" spans="1:6" x14ac:dyDescent="0.25">
      <c r="A4593" s="3" t="s">
        <v>62</v>
      </c>
      <c r="B4593" s="3" t="str">
        <f>IFERROR(INDEX(Clients[Client_Name],MATCH(Table2[[#This Row],[Client_Code]],Clients[Client_Code],0)),"")</f>
        <v>COMERCIAL MAXAGRO</v>
      </c>
      <c r="C4593" s="3">
        <v>1012</v>
      </c>
      <c r="D4593" s="3" t="s">
        <v>148</v>
      </c>
      <c r="E4593" s="3">
        <v>3</v>
      </c>
      <c r="F4593" s="12">
        <v>50209563</v>
      </c>
    </row>
    <row r="4594" spans="1:6" x14ac:dyDescent="0.25">
      <c r="A4594" s="3" t="s">
        <v>62</v>
      </c>
      <c r="B4594" s="3" t="str">
        <f>IFERROR(INDEX(Clients[Client_Name],MATCH(Table2[[#This Row],[Client_Code]],Clients[Client_Code],0)),"")</f>
        <v>COMERCIAL MAXAGRO</v>
      </c>
      <c r="C4594" s="3">
        <v>1012</v>
      </c>
      <c r="D4594" s="3" t="s">
        <v>37</v>
      </c>
      <c r="E4594" s="3">
        <v>3</v>
      </c>
      <c r="F4594" s="12">
        <v>3954386</v>
      </c>
    </row>
    <row r="4595" spans="1:6" x14ac:dyDescent="0.25">
      <c r="A4595" s="3" t="s">
        <v>62</v>
      </c>
      <c r="B4595" s="3" t="str">
        <f>IFERROR(INDEX(Clients[Client_Name],MATCH(Table2[[#This Row],[Client_Code]],Clients[Client_Code],0)),"")</f>
        <v>COMERCIAL MAXAGRO</v>
      </c>
      <c r="C4595" s="3">
        <v>1012</v>
      </c>
      <c r="D4595" s="3" t="s">
        <v>148</v>
      </c>
      <c r="E4595" s="3">
        <v>3</v>
      </c>
      <c r="F4595" s="12">
        <v>2687333</v>
      </c>
    </row>
    <row r="4596" spans="1:6" x14ac:dyDescent="0.25">
      <c r="A4596" s="3" t="s">
        <v>62</v>
      </c>
      <c r="B4596" s="3" t="str">
        <f>IFERROR(INDEX(Clients[Client_Name],MATCH(Table2[[#This Row],[Client_Code]],Clients[Client_Code],0)),"")</f>
        <v>COMERCIAL MAXAGRO</v>
      </c>
      <c r="C4596" s="3">
        <v>1012</v>
      </c>
      <c r="D4596" s="3" t="s">
        <v>148</v>
      </c>
      <c r="E4596" s="3">
        <v>3</v>
      </c>
      <c r="F4596" s="12">
        <v>2687333</v>
      </c>
    </row>
    <row r="4597" spans="1:6" x14ac:dyDescent="0.25">
      <c r="A4597" s="3" t="s">
        <v>62</v>
      </c>
      <c r="B4597" s="3" t="str">
        <f>IFERROR(INDEX(Clients[Client_Name],MATCH(Table2[[#This Row],[Client_Code]],Clients[Client_Code],0)),"")</f>
        <v>COMERCIAL MAXAGRO</v>
      </c>
      <c r="C4597" s="3">
        <v>1012</v>
      </c>
      <c r="D4597" s="3" t="s">
        <v>37</v>
      </c>
      <c r="E4597" s="3">
        <v>3</v>
      </c>
      <c r="F4597" s="12">
        <v>44676</v>
      </c>
    </row>
    <row r="4598" spans="1:6" x14ac:dyDescent="0.25">
      <c r="A4598" s="3" t="s">
        <v>62</v>
      </c>
      <c r="B4598" s="3" t="str">
        <f>IFERROR(INDEX(Clients[Client_Name],MATCH(Table2[[#This Row],[Client_Code]],Clients[Client_Code],0)),"")</f>
        <v>COMERCIAL MAXAGRO</v>
      </c>
      <c r="C4598" s="3">
        <v>1012</v>
      </c>
      <c r="D4598" s="3" t="s">
        <v>37</v>
      </c>
      <c r="E4598" s="3">
        <v>3</v>
      </c>
      <c r="F4598" s="12">
        <v>30271</v>
      </c>
    </row>
    <row r="4599" spans="1:6" x14ac:dyDescent="0.25">
      <c r="A4599" s="3" t="s">
        <v>62</v>
      </c>
      <c r="B4599" s="3" t="str">
        <f>IFERROR(INDEX(Clients[Client_Name],MATCH(Table2[[#This Row],[Client_Code]],Clients[Client_Code],0)),"")</f>
        <v>COMERCIAL MAXAGRO</v>
      </c>
      <c r="C4599" s="3">
        <v>1012</v>
      </c>
      <c r="D4599" s="3" t="s">
        <v>37</v>
      </c>
      <c r="E4599" s="3">
        <v>3</v>
      </c>
      <c r="F4599" s="12">
        <v>30006</v>
      </c>
    </row>
    <row r="4600" spans="1:6" x14ac:dyDescent="0.25">
      <c r="A4600" s="3" t="s">
        <v>62</v>
      </c>
      <c r="B4600" s="3" t="str">
        <f>IFERROR(INDEX(Clients[Client_Name],MATCH(Table2[[#This Row],[Client_Code]],Clients[Client_Code],0)),"")</f>
        <v>COMERCIAL MAXAGRO</v>
      </c>
      <c r="C4600" s="3">
        <v>1012</v>
      </c>
      <c r="D4600" s="3" t="s">
        <v>38</v>
      </c>
      <c r="E4600" s="3">
        <v>3</v>
      </c>
      <c r="F4600" s="12">
        <v>17040</v>
      </c>
    </row>
    <row r="4601" spans="1:6" x14ac:dyDescent="0.25">
      <c r="A4601" s="3" t="s">
        <v>62</v>
      </c>
      <c r="B4601" s="3" t="str">
        <f>IFERROR(INDEX(Clients[Client_Name],MATCH(Table2[[#This Row],[Client_Code]],Clients[Client_Code],0)),"")</f>
        <v>COMERCIAL MAXAGRO</v>
      </c>
      <c r="C4601" s="3">
        <v>1012</v>
      </c>
      <c r="D4601" s="3" t="s">
        <v>38</v>
      </c>
      <c r="E4601" s="3">
        <v>3</v>
      </c>
      <c r="F4601" s="12">
        <v>2069689</v>
      </c>
    </row>
    <row r="4602" spans="1:6" x14ac:dyDescent="0.25">
      <c r="A4602" s="3" t="s">
        <v>62</v>
      </c>
      <c r="B4602" s="3" t="str">
        <f>IFERROR(INDEX(Clients[Client_Name],MATCH(Table2[[#This Row],[Client_Code]],Clients[Client_Code],0)),"")</f>
        <v>COMERCIAL MAXAGRO</v>
      </c>
      <c r="C4602" s="3">
        <v>1012</v>
      </c>
      <c r="D4602" s="3" t="s">
        <v>38</v>
      </c>
      <c r="E4602" s="3">
        <v>3</v>
      </c>
      <c r="F4602" s="12">
        <v>988081</v>
      </c>
    </row>
    <row r="4603" spans="1:6" x14ac:dyDescent="0.25">
      <c r="A4603" s="3" t="s">
        <v>62</v>
      </c>
      <c r="B4603" s="3" t="str">
        <f>IFERROR(INDEX(Clients[Client_Name],MATCH(Table2[[#This Row],[Client_Code]],Clients[Client_Code],0)),"")</f>
        <v>COMERCIAL MAXAGRO</v>
      </c>
      <c r="C4603" s="3">
        <v>1012</v>
      </c>
      <c r="D4603" s="3" t="s">
        <v>38</v>
      </c>
      <c r="E4603" s="3">
        <v>3</v>
      </c>
      <c r="F4603" s="12">
        <v>180831</v>
      </c>
    </row>
    <row r="4604" spans="1:6" x14ac:dyDescent="0.25">
      <c r="A4604" s="3" t="s">
        <v>62</v>
      </c>
      <c r="B4604" s="3" t="str">
        <f>IFERROR(INDEX(Clients[Client_Name],MATCH(Table2[[#This Row],[Client_Code]],Clients[Client_Code],0)),"")</f>
        <v>COMERCIAL MAXAGRO</v>
      </c>
      <c r="C4604" s="3">
        <v>1012</v>
      </c>
      <c r="D4604" s="3" t="s">
        <v>149</v>
      </c>
      <c r="E4604" s="3">
        <v>5</v>
      </c>
      <c r="F4604" s="12">
        <v>20198087</v>
      </c>
    </row>
    <row r="4605" spans="1:6" x14ac:dyDescent="0.25">
      <c r="A4605" s="3" t="s">
        <v>62</v>
      </c>
      <c r="B4605" s="3" t="str">
        <f>IFERROR(INDEX(Clients[Client_Name],MATCH(Table2[[#This Row],[Client_Code]],Clients[Client_Code],0)),"")</f>
        <v>COMERCIAL MAXAGRO</v>
      </c>
      <c r="C4605" s="3">
        <v>1012</v>
      </c>
      <c r="D4605" s="3" t="s">
        <v>37</v>
      </c>
      <c r="E4605" s="3">
        <v>5</v>
      </c>
      <c r="F4605" s="12">
        <v>5830778</v>
      </c>
    </row>
    <row r="4606" spans="1:6" x14ac:dyDescent="0.25">
      <c r="A4606" s="3" t="s">
        <v>62</v>
      </c>
      <c r="B4606" s="3" t="str">
        <f>IFERROR(INDEX(Clients[Client_Name],MATCH(Table2[[#This Row],[Client_Code]],Clients[Client_Code],0)),"")</f>
        <v>COMERCIAL MAXAGRO</v>
      </c>
      <c r="C4606" s="3">
        <v>1012</v>
      </c>
      <c r="D4606" s="3" t="s">
        <v>37</v>
      </c>
      <c r="E4606" s="3">
        <v>5</v>
      </c>
      <c r="F4606" s="12">
        <v>406147</v>
      </c>
    </row>
    <row r="4607" spans="1:6" x14ac:dyDescent="0.25">
      <c r="A4607" s="3" t="s">
        <v>62</v>
      </c>
      <c r="B4607" s="3" t="str">
        <f>IFERROR(INDEX(Clients[Client_Name],MATCH(Table2[[#This Row],[Client_Code]],Clients[Client_Code],0)),"")</f>
        <v>COMERCIAL MAXAGRO</v>
      </c>
      <c r="C4607" s="3">
        <v>1012</v>
      </c>
      <c r="D4607" s="3" t="s">
        <v>37</v>
      </c>
      <c r="E4607" s="3">
        <v>5</v>
      </c>
      <c r="F4607" s="12">
        <v>2122300</v>
      </c>
    </row>
    <row r="4608" spans="1:6" x14ac:dyDescent="0.25">
      <c r="A4608" s="3" t="s">
        <v>62</v>
      </c>
      <c r="B4608" s="3" t="str">
        <f>IFERROR(INDEX(Clients[Client_Name],MATCH(Table2[[#This Row],[Client_Code]],Clients[Client_Code],0)),"")</f>
        <v>COMERCIAL MAXAGRO</v>
      </c>
      <c r="C4608" s="3">
        <v>1012</v>
      </c>
      <c r="D4608" s="3" t="s">
        <v>37</v>
      </c>
      <c r="E4608" s="3">
        <v>5</v>
      </c>
      <c r="F4608" s="12">
        <v>225960</v>
      </c>
    </row>
    <row r="4609" spans="1:6" x14ac:dyDescent="0.25">
      <c r="A4609" s="3" t="s">
        <v>62</v>
      </c>
      <c r="B4609" s="3" t="str">
        <f>IFERROR(INDEX(Clients[Client_Name],MATCH(Table2[[#This Row],[Client_Code]],Clients[Client_Code],0)),"")</f>
        <v>COMERCIAL MAXAGRO</v>
      </c>
      <c r="C4609" s="3">
        <v>1012</v>
      </c>
      <c r="D4609" s="3" t="s">
        <v>37</v>
      </c>
      <c r="E4609" s="3">
        <v>5</v>
      </c>
      <c r="F4609" s="12">
        <v>1001116</v>
      </c>
    </row>
    <row r="4610" spans="1:6" x14ac:dyDescent="0.25">
      <c r="A4610" s="3" t="s">
        <v>62</v>
      </c>
      <c r="B4610" s="3" t="str">
        <f>IFERROR(INDEX(Clients[Client_Name],MATCH(Table2[[#This Row],[Client_Code]],Clients[Client_Code],0)),"")</f>
        <v>COMERCIAL MAXAGRO</v>
      </c>
      <c r="C4610" s="3">
        <v>1012</v>
      </c>
      <c r="D4610" s="3" t="s">
        <v>38</v>
      </c>
      <c r="E4610" s="3">
        <v>5</v>
      </c>
      <c r="F4610" s="12">
        <v>930000</v>
      </c>
    </row>
    <row r="4611" spans="1:6" x14ac:dyDescent="0.25">
      <c r="A4611" s="3" t="s">
        <v>62</v>
      </c>
      <c r="B4611" s="3" t="str">
        <f>IFERROR(INDEX(Clients[Client_Name],MATCH(Table2[[#This Row],[Client_Code]],Clients[Client_Code],0)),"")</f>
        <v>COMERCIAL MAXAGRO</v>
      </c>
      <c r="C4611" s="3">
        <v>1012</v>
      </c>
      <c r="D4611" s="3" t="s">
        <v>37</v>
      </c>
      <c r="E4611" s="3">
        <v>5</v>
      </c>
      <c r="F4611" s="12">
        <v>654962</v>
      </c>
    </row>
    <row r="4612" spans="1:6" x14ac:dyDescent="0.25">
      <c r="A4612" s="3" t="s">
        <v>62</v>
      </c>
      <c r="B4612" s="3" t="str">
        <f>IFERROR(INDEX(Clients[Client_Name],MATCH(Table2[[#This Row],[Client_Code]],Clients[Client_Code],0)),"")</f>
        <v>COMERCIAL MAXAGRO</v>
      </c>
      <c r="C4612" s="3">
        <v>1012</v>
      </c>
      <c r="D4612" s="3" t="s">
        <v>148</v>
      </c>
      <c r="E4612" s="3">
        <v>5</v>
      </c>
      <c r="F4612" s="12">
        <v>1028903</v>
      </c>
    </row>
    <row r="4613" spans="1:6" x14ac:dyDescent="0.25">
      <c r="A4613" s="3" t="s">
        <v>62</v>
      </c>
      <c r="B4613" s="3" t="str">
        <f>IFERROR(INDEX(Clients[Client_Name],MATCH(Table2[[#This Row],[Client_Code]],Clients[Client_Code],0)),"")</f>
        <v>COMERCIAL MAXAGRO</v>
      </c>
      <c r="C4613" s="3">
        <v>1012</v>
      </c>
      <c r="D4613" s="3" t="s">
        <v>148</v>
      </c>
      <c r="E4613" s="3">
        <v>5</v>
      </c>
      <c r="F4613" s="12">
        <v>1028903</v>
      </c>
    </row>
    <row r="4614" spans="1:6" x14ac:dyDescent="0.25">
      <c r="A4614" s="3" t="s">
        <v>62</v>
      </c>
      <c r="B4614" s="3" t="str">
        <f>IFERROR(INDEX(Clients[Client_Name],MATCH(Table2[[#This Row],[Client_Code]],Clients[Client_Code],0)),"")</f>
        <v>COMERCIAL MAXAGRO</v>
      </c>
      <c r="C4614" s="3">
        <v>1012</v>
      </c>
      <c r="D4614" s="3" t="s">
        <v>37</v>
      </c>
      <c r="E4614" s="3">
        <v>5</v>
      </c>
      <c r="F4614" s="12">
        <v>1206132</v>
      </c>
    </row>
    <row r="4615" spans="1:6" x14ac:dyDescent="0.25">
      <c r="A4615" s="3" t="s">
        <v>62</v>
      </c>
      <c r="B4615" s="3" t="str">
        <f>IFERROR(INDEX(Clients[Client_Name],MATCH(Table2[[#This Row],[Client_Code]],Clients[Client_Code],0)),"")</f>
        <v>COMERCIAL MAXAGRO</v>
      </c>
      <c r="C4615" s="3">
        <v>1012</v>
      </c>
      <c r="D4615" s="3" t="s">
        <v>37</v>
      </c>
      <c r="E4615" s="3">
        <v>5</v>
      </c>
      <c r="F4615" s="12">
        <v>947674</v>
      </c>
    </row>
    <row r="4616" spans="1:6" x14ac:dyDescent="0.25">
      <c r="A4616" s="3" t="s">
        <v>62</v>
      </c>
      <c r="B4616" s="3" t="str">
        <f>IFERROR(INDEX(Clients[Client_Name],MATCH(Table2[[#This Row],[Client_Code]],Clients[Client_Code],0)),"")</f>
        <v>COMERCIAL MAXAGRO</v>
      </c>
      <c r="C4616" s="3">
        <v>1012</v>
      </c>
      <c r="D4616" s="3" t="s">
        <v>38</v>
      </c>
      <c r="E4616" s="3">
        <v>5</v>
      </c>
      <c r="F4616" s="12">
        <v>177791</v>
      </c>
    </row>
    <row r="4617" spans="1:6" x14ac:dyDescent="0.25">
      <c r="A4617" s="3" t="s">
        <v>62</v>
      </c>
      <c r="B4617" s="3" t="str">
        <f>IFERROR(INDEX(Clients[Client_Name],MATCH(Table2[[#This Row],[Client_Code]],Clients[Client_Code],0)),"")</f>
        <v>TAK S.A.</v>
      </c>
      <c r="C4617" s="3">
        <v>1051</v>
      </c>
      <c r="D4617" s="3" t="s">
        <v>37</v>
      </c>
      <c r="E4617" s="3">
        <v>6</v>
      </c>
      <c r="F4617" s="12">
        <v>766347</v>
      </c>
    </row>
    <row r="4618" spans="1:6" x14ac:dyDescent="0.25">
      <c r="A4618" s="3" t="s">
        <v>62</v>
      </c>
      <c r="B4618" s="3" t="str">
        <f>IFERROR(INDEX(Clients[Client_Name],MATCH(Table2[[#This Row],[Client_Code]],Clients[Client_Code],0)),"")</f>
        <v>COMERCIAL MAXAGRO</v>
      </c>
      <c r="C4618" s="3">
        <v>1012</v>
      </c>
      <c r="D4618" s="3" t="s">
        <v>38</v>
      </c>
      <c r="E4618" s="3">
        <v>5</v>
      </c>
      <c r="F4618" s="12">
        <v>313840</v>
      </c>
    </row>
    <row r="4619" spans="1:6" x14ac:dyDescent="0.25">
      <c r="A4619" s="3" t="s">
        <v>62</v>
      </c>
      <c r="B4619" s="3" t="str">
        <f>IFERROR(INDEX(Clients[Client_Name],MATCH(Table2[[#This Row],[Client_Code]],Clients[Client_Code],0)),"")</f>
        <v>COMERCIAL MAXAGRO</v>
      </c>
      <c r="C4619" s="3">
        <v>1012</v>
      </c>
      <c r="D4619" s="3" t="s">
        <v>38</v>
      </c>
      <c r="E4619" s="3">
        <v>5</v>
      </c>
      <c r="F4619" s="12">
        <v>831000</v>
      </c>
    </row>
    <row r="4620" spans="1:6" x14ac:dyDescent="0.25">
      <c r="A4620" s="3" t="s">
        <v>62</v>
      </c>
      <c r="B4620" s="3" t="str">
        <f>IFERROR(INDEX(Clients[Client_Name],MATCH(Table2[[#This Row],[Client_Code]],Clients[Client_Code],0)),"")</f>
        <v>COMERCIAL MAXAGRO</v>
      </c>
      <c r="C4620" s="3">
        <v>1012</v>
      </c>
      <c r="D4620" s="3" t="s">
        <v>38</v>
      </c>
      <c r="E4620" s="3">
        <v>5</v>
      </c>
      <c r="F4620" s="12">
        <v>104070</v>
      </c>
    </row>
    <row r="4621" spans="1:6" x14ac:dyDescent="0.25">
      <c r="A4621" s="3" t="s">
        <v>62</v>
      </c>
      <c r="B4621" s="3" t="str">
        <f>IFERROR(INDEX(Clients[Client_Name],MATCH(Table2[[#This Row],[Client_Code]],Clients[Client_Code],0)),"")</f>
        <v>COMERCIAL MAXAGRO</v>
      </c>
      <c r="C4621" s="3">
        <v>1012</v>
      </c>
      <c r="D4621" s="3" t="s">
        <v>148</v>
      </c>
      <c r="E4621" s="3">
        <v>5</v>
      </c>
      <c r="F4621" s="12">
        <v>19972684</v>
      </c>
    </row>
    <row r="4622" spans="1:6" x14ac:dyDescent="0.25">
      <c r="A4622" s="3" t="s">
        <v>62</v>
      </c>
      <c r="B4622" s="3" t="str">
        <f>IFERROR(INDEX(Clients[Client_Name],MATCH(Table2[[#This Row],[Client_Code]],Clients[Client_Code],0)),"")</f>
        <v>COMERCIAL MAXAGRO</v>
      </c>
      <c r="C4622" s="3">
        <v>1012</v>
      </c>
      <c r="D4622" s="3" t="s">
        <v>37</v>
      </c>
      <c r="E4622" s="3">
        <v>5</v>
      </c>
      <c r="F4622" s="12">
        <v>11008</v>
      </c>
    </row>
    <row r="4623" spans="1:6" x14ac:dyDescent="0.25">
      <c r="A4623" s="3" t="s">
        <v>62</v>
      </c>
      <c r="B4623" s="3" t="str">
        <f>IFERROR(INDEX(Clients[Client_Name],MATCH(Table2[[#This Row],[Client_Code]],Clients[Client_Code],0)),"")</f>
        <v>COMERCIAL MAXAGRO</v>
      </c>
      <c r="C4623" s="3">
        <v>1012</v>
      </c>
      <c r="D4623" s="3" t="s">
        <v>37</v>
      </c>
      <c r="E4623" s="3">
        <v>5</v>
      </c>
      <c r="F4623" s="12">
        <v>22903</v>
      </c>
    </row>
    <row r="4624" spans="1:6" x14ac:dyDescent="0.25">
      <c r="A4624" s="3" t="s">
        <v>62</v>
      </c>
      <c r="B4624" s="3" t="str">
        <f>IFERROR(INDEX(Clients[Client_Name],MATCH(Table2[[#This Row],[Client_Code]],Clients[Client_Code],0)),"")</f>
        <v>COMERCIAL MAXAGRO</v>
      </c>
      <c r="C4624" s="3">
        <v>1012</v>
      </c>
      <c r="D4624" s="3" t="s">
        <v>37</v>
      </c>
      <c r="E4624" s="3">
        <v>5</v>
      </c>
      <c r="F4624" s="12">
        <v>16245</v>
      </c>
    </row>
    <row r="4625" spans="1:6" x14ac:dyDescent="0.25">
      <c r="A4625" s="3" t="s">
        <v>62</v>
      </c>
      <c r="B4625" s="3" t="str">
        <f>IFERROR(INDEX(Clients[Client_Name],MATCH(Table2[[#This Row],[Client_Code]],Clients[Client_Code],0)),"")</f>
        <v>COMERCIAL MAXAGRO</v>
      </c>
      <c r="C4625" s="3">
        <v>1012</v>
      </c>
      <c r="D4625" s="3" t="s">
        <v>38</v>
      </c>
      <c r="E4625" s="3">
        <v>5</v>
      </c>
      <c r="F4625" s="12">
        <v>13389</v>
      </c>
    </row>
    <row r="4626" spans="1:6" x14ac:dyDescent="0.25">
      <c r="A4626" s="3" t="s">
        <v>62</v>
      </c>
      <c r="B4626" s="3" t="str">
        <f>IFERROR(INDEX(Clients[Client_Name],MATCH(Table2[[#This Row],[Client_Code]],Clients[Client_Code],0)),"")</f>
        <v>COMERCIALIZADORA LA FAVORITA LTDA.</v>
      </c>
      <c r="C4626" s="3">
        <v>1029</v>
      </c>
      <c r="D4626" s="3" t="s">
        <v>37</v>
      </c>
      <c r="E4626" s="3">
        <v>6</v>
      </c>
      <c r="F4626" s="12">
        <v>2643743</v>
      </c>
    </row>
    <row r="4627" spans="1:6" x14ac:dyDescent="0.25">
      <c r="A4627" s="3" t="s">
        <v>62</v>
      </c>
      <c r="B4627" s="3" t="str">
        <f>IFERROR(INDEX(Clients[Client_Name],MATCH(Table2[[#This Row],[Client_Code]],Clients[Client_Code],0)),"")</f>
        <v>COMERCIAL MAXAGRO</v>
      </c>
      <c r="C4627" s="3">
        <v>1012</v>
      </c>
      <c r="D4627" s="3" t="s">
        <v>38</v>
      </c>
      <c r="E4627" s="3">
        <v>5</v>
      </c>
      <c r="F4627" s="12">
        <v>118703</v>
      </c>
    </row>
    <row r="4628" spans="1:6" x14ac:dyDescent="0.25">
      <c r="A4628" s="3" t="s">
        <v>62</v>
      </c>
      <c r="B4628" s="3" t="str">
        <f>IFERROR(INDEX(Clients[Client_Name],MATCH(Table2[[#This Row],[Client_Code]],Clients[Client_Code],0)),"")</f>
        <v>COMERCIAL MAXAGRO</v>
      </c>
      <c r="C4628" s="3">
        <v>1012</v>
      </c>
      <c r="D4628" s="3" t="s">
        <v>38</v>
      </c>
      <c r="E4628" s="3">
        <v>5</v>
      </c>
      <c r="F4628" s="12">
        <v>1376516</v>
      </c>
    </row>
    <row r="4629" spans="1:6" x14ac:dyDescent="0.25">
      <c r="A4629" s="3" t="s">
        <v>62</v>
      </c>
      <c r="B4629" s="3" t="str">
        <f>IFERROR(INDEX(Clients[Client_Name],MATCH(Table2[[#This Row],[Client_Code]],Clients[Client_Code],0)),"")</f>
        <v>COMERCIAL MAXAGRO</v>
      </c>
      <c r="C4629" s="3">
        <v>1012</v>
      </c>
      <c r="D4629" s="3" t="s">
        <v>38</v>
      </c>
      <c r="E4629" s="3">
        <v>5</v>
      </c>
      <c r="F4629" s="12">
        <v>695536</v>
      </c>
    </row>
    <row r="4630" spans="1:6" x14ac:dyDescent="0.25">
      <c r="A4630" s="3" t="s">
        <v>62</v>
      </c>
      <c r="B4630" s="3" t="str">
        <f>IFERROR(INDEX(Clients[Client_Name],MATCH(Table2[[#This Row],[Client_Code]],Clients[Client_Code],0)),"")</f>
        <v>COMERCIAL MAXAGRO</v>
      </c>
      <c r="C4630" s="3">
        <v>1012</v>
      </c>
      <c r="D4630" s="3" t="s">
        <v>38</v>
      </c>
      <c r="E4630" s="3">
        <v>5</v>
      </c>
      <c r="F4630" s="12">
        <v>51312</v>
      </c>
    </row>
    <row r="4631" spans="1:6" x14ac:dyDescent="0.25">
      <c r="A4631" s="3" t="s">
        <v>62</v>
      </c>
      <c r="B4631" s="3" t="str">
        <f>IFERROR(INDEX(Clients[Client_Name],MATCH(Table2[[#This Row],[Client_Code]],Clients[Client_Code],0)),"")</f>
        <v>COMERCIAL MAXAGRO</v>
      </c>
      <c r="C4631" s="3">
        <v>1012</v>
      </c>
      <c r="D4631" s="3" t="s">
        <v>149</v>
      </c>
      <c r="E4631" s="3">
        <v>6</v>
      </c>
      <c r="F4631" s="12">
        <v>16486688</v>
      </c>
    </row>
    <row r="4632" spans="1:6" x14ac:dyDescent="0.25">
      <c r="A4632" s="3" t="s">
        <v>62</v>
      </c>
      <c r="B4632" s="3" t="str">
        <f>IFERROR(INDEX(Clients[Client_Name],MATCH(Table2[[#This Row],[Client_Code]],Clients[Client_Code],0)),"")</f>
        <v>COMERCIAL MAXAGRO</v>
      </c>
      <c r="C4632" s="3">
        <v>1012</v>
      </c>
      <c r="D4632" s="3" t="s">
        <v>37</v>
      </c>
      <c r="E4632" s="3">
        <v>6</v>
      </c>
      <c r="F4632" s="12">
        <v>12613741</v>
      </c>
    </row>
    <row r="4633" spans="1:6" x14ac:dyDescent="0.25">
      <c r="A4633" s="3" t="s">
        <v>62</v>
      </c>
      <c r="B4633" s="3" t="str">
        <f>IFERROR(INDEX(Clients[Client_Name],MATCH(Table2[[#This Row],[Client_Code]],Clients[Client_Code],0)),"")</f>
        <v>COMERCIAL MAXAGRO</v>
      </c>
      <c r="C4633" s="3">
        <v>1012</v>
      </c>
      <c r="D4633" s="3" t="s">
        <v>37</v>
      </c>
      <c r="E4633" s="3">
        <v>6</v>
      </c>
      <c r="F4633" s="12"/>
    </row>
    <row r="4634" spans="1:6" x14ac:dyDescent="0.25">
      <c r="A4634" s="3" t="s">
        <v>62</v>
      </c>
      <c r="B4634" s="3" t="str">
        <f>IFERROR(INDEX(Clients[Client_Name],MATCH(Table2[[#This Row],[Client_Code]],Clients[Client_Code],0)),"")</f>
        <v>COMERCIAL MAXAGRO</v>
      </c>
      <c r="C4634" s="3">
        <v>1012</v>
      </c>
      <c r="D4634" s="3" t="s">
        <v>37</v>
      </c>
      <c r="E4634" s="3">
        <v>6</v>
      </c>
      <c r="F4634" s="12"/>
    </row>
    <row r="4635" spans="1:6" x14ac:dyDescent="0.25">
      <c r="A4635" s="3" t="s">
        <v>62</v>
      </c>
      <c r="B4635" s="3" t="str">
        <f>IFERROR(INDEX(Clients[Client_Name],MATCH(Table2[[#This Row],[Client_Code]],Clients[Client_Code],0)),"")</f>
        <v>COMERCIAL MAXAGRO</v>
      </c>
      <c r="C4635" s="3">
        <v>1012</v>
      </c>
      <c r="D4635" s="3" t="s">
        <v>37</v>
      </c>
      <c r="E4635" s="3">
        <v>6</v>
      </c>
      <c r="F4635" s="12"/>
    </row>
    <row r="4636" spans="1:6" x14ac:dyDescent="0.25">
      <c r="A4636" s="3" t="s">
        <v>62</v>
      </c>
      <c r="B4636" s="3" t="str">
        <f>IFERROR(INDEX(Clients[Client_Name],MATCH(Table2[[#This Row],[Client_Code]],Clients[Client_Code],0)),"")</f>
        <v>COMERCIAL MAXAGRO</v>
      </c>
      <c r="C4636" s="3">
        <v>1012</v>
      </c>
      <c r="D4636" s="3" t="s">
        <v>37</v>
      </c>
      <c r="E4636" s="3">
        <v>6</v>
      </c>
      <c r="F4636" s="12"/>
    </row>
    <row r="4637" spans="1:6" x14ac:dyDescent="0.25">
      <c r="A4637" s="3" t="s">
        <v>62</v>
      </c>
      <c r="B4637" s="3" t="str">
        <f>IFERROR(INDEX(Clients[Client_Name],MATCH(Table2[[#This Row],[Client_Code]],Clients[Client_Code],0)),"")</f>
        <v>AGROINDUSTRIAS LOMAS COLORADAS LTDA</v>
      </c>
      <c r="C4637" s="3">
        <v>1003</v>
      </c>
      <c r="D4637" s="3" t="s">
        <v>37</v>
      </c>
      <c r="E4637" s="3">
        <v>6</v>
      </c>
      <c r="F4637" s="12"/>
    </row>
    <row r="4638" spans="1:6" x14ac:dyDescent="0.25">
      <c r="A4638" s="3" t="s">
        <v>62</v>
      </c>
      <c r="B4638" s="3" t="str">
        <f>IFERROR(INDEX(Clients[Client_Name],MATCH(Table2[[#This Row],[Client_Code]],Clients[Client_Code],0)),"")</f>
        <v>COMERCIAL MAXAGRO</v>
      </c>
      <c r="C4638" s="3">
        <v>1012</v>
      </c>
      <c r="D4638" s="3" t="s">
        <v>38</v>
      </c>
      <c r="E4638" s="3">
        <v>6</v>
      </c>
      <c r="F4638" s="12">
        <v>133720</v>
      </c>
    </row>
    <row r="4639" spans="1:6" x14ac:dyDescent="0.25">
      <c r="A4639" s="3" t="s">
        <v>62</v>
      </c>
      <c r="B4639" s="3" t="str">
        <f>IFERROR(INDEX(Clients[Client_Name],MATCH(Table2[[#This Row],[Client_Code]],Clients[Client_Code],0)),"")</f>
        <v>COMERCIAL MAXAGRO</v>
      </c>
      <c r="C4639" s="3">
        <v>1012</v>
      </c>
      <c r="D4639" s="3" t="s">
        <v>37</v>
      </c>
      <c r="E4639" s="3">
        <v>6</v>
      </c>
      <c r="F4639" s="12"/>
    </row>
    <row r="4640" spans="1:6" x14ac:dyDescent="0.25">
      <c r="A4640" s="3" t="s">
        <v>62</v>
      </c>
      <c r="B4640" s="3" t="str">
        <f>IFERROR(INDEX(Clients[Client_Name],MATCH(Table2[[#This Row],[Client_Code]],Clients[Client_Code],0)),"")</f>
        <v>COMERCIAL MAXAGRO</v>
      </c>
      <c r="C4640" s="3">
        <v>1012</v>
      </c>
      <c r="D4640" s="3" t="s">
        <v>148</v>
      </c>
      <c r="E4640" s="3">
        <v>6</v>
      </c>
      <c r="F4640" s="12">
        <v>23338974</v>
      </c>
    </row>
    <row r="4641" spans="1:6" x14ac:dyDescent="0.25">
      <c r="A4641" s="3" t="s">
        <v>62</v>
      </c>
      <c r="B4641" s="3" t="str">
        <f>IFERROR(INDEX(Clients[Client_Name],MATCH(Table2[[#This Row],[Client_Code]],Clients[Client_Code],0)),"")</f>
        <v>COMERCIAL MAXAGRO</v>
      </c>
      <c r="C4641" s="3">
        <v>1012</v>
      </c>
      <c r="D4641" s="3" t="s">
        <v>148</v>
      </c>
      <c r="E4641" s="3">
        <v>6</v>
      </c>
      <c r="F4641" s="12"/>
    </row>
    <row r="4642" spans="1:6" x14ac:dyDescent="0.25">
      <c r="A4642" s="3" t="s">
        <v>62</v>
      </c>
      <c r="B4642" s="3" t="str">
        <f>IFERROR(INDEX(Clients[Client_Name],MATCH(Table2[[#This Row],[Client_Code]],Clients[Client_Code],0)),"")</f>
        <v>COMERCIAL MAXAGRO</v>
      </c>
      <c r="C4642" s="3">
        <v>1012</v>
      </c>
      <c r="D4642" s="3" t="s">
        <v>37</v>
      </c>
      <c r="E4642" s="3">
        <v>6</v>
      </c>
      <c r="F4642" s="12"/>
    </row>
    <row r="4643" spans="1:6" x14ac:dyDescent="0.25">
      <c r="A4643" s="3" t="s">
        <v>62</v>
      </c>
      <c r="B4643" s="3" t="str">
        <f>IFERROR(INDEX(Clients[Client_Name],MATCH(Table2[[#This Row],[Client_Code]],Clients[Client_Code],0)),"")</f>
        <v>COMERCIAL MAXAGRO</v>
      </c>
      <c r="C4643" s="3">
        <v>1012</v>
      </c>
      <c r="D4643" s="3" t="s">
        <v>37</v>
      </c>
      <c r="E4643" s="3">
        <v>6</v>
      </c>
      <c r="F4643" s="12"/>
    </row>
    <row r="4644" spans="1:6" x14ac:dyDescent="0.25">
      <c r="A4644" s="3" t="s">
        <v>62</v>
      </c>
      <c r="B4644" s="3" t="str">
        <f>IFERROR(INDEX(Clients[Client_Name],MATCH(Table2[[#This Row],[Client_Code]],Clients[Client_Code],0)),"")</f>
        <v>COMERCIAL MAXAGRO</v>
      </c>
      <c r="C4644" s="3">
        <v>1012</v>
      </c>
      <c r="D4644" s="3" t="s">
        <v>38</v>
      </c>
      <c r="E4644" s="3">
        <v>6</v>
      </c>
      <c r="F4644" s="12">
        <v>3873137</v>
      </c>
    </row>
    <row r="4645" spans="1:6" x14ac:dyDescent="0.25">
      <c r="A4645" s="3" t="s">
        <v>62</v>
      </c>
      <c r="B4645" s="3" t="str">
        <f>IFERROR(INDEX(Clients[Client_Name],MATCH(Table2[[#This Row],[Client_Code]],Clients[Client_Code],0)),"")</f>
        <v>COMERCIAL MAXAGRO</v>
      </c>
      <c r="C4645" s="3">
        <v>1012</v>
      </c>
      <c r="D4645" s="3" t="s">
        <v>38</v>
      </c>
      <c r="E4645" s="3">
        <v>6</v>
      </c>
      <c r="F4645" s="12">
        <v>2007481</v>
      </c>
    </row>
    <row r="4646" spans="1:6" x14ac:dyDescent="0.25">
      <c r="A4646" s="3" t="s">
        <v>62</v>
      </c>
      <c r="B4646" s="3" t="str">
        <f>IFERROR(INDEX(Clients[Client_Name],MATCH(Table2[[#This Row],[Client_Code]],Clients[Client_Code],0)),"")</f>
        <v>COMERCIAL MAXAGRO</v>
      </c>
      <c r="C4646" s="3">
        <v>1012</v>
      </c>
      <c r="D4646" s="3" t="s">
        <v>38</v>
      </c>
      <c r="E4646" s="3">
        <v>6</v>
      </c>
      <c r="F4646" s="12"/>
    </row>
    <row r="4647" spans="1:6" x14ac:dyDescent="0.25">
      <c r="A4647" s="3" t="s">
        <v>62</v>
      </c>
      <c r="B4647" s="3" t="str">
        <f>IFERROR(INDEX(Clients[Client_Name],MATCH(Table2[[#This Row],[Client_Code]],Clients[Client_Code],0)),"")</f>
        <v>TAK S.A.</v>
      </c>
      <c r="C4647" s="3">
        <v>1051</v>
      </c>
      <c r="D4647" s="3" t="s">
        <v>38</v>
      </c>
      <c r="E4647" s="3">
        <v>6</v>
      </c>
      <c r="F4647" s="12">
        <v>1247628</v>
      </c>
    </row>
    <row r="4648" spans="1:6" x14ac:dyDescent="0.25">
      <c r="A4648" s="3" t="s">
        <v>62</v>
      </c>
      <c r="B4648" s="3" t="str">
        <f>IFERROR(INDEX(Clients[Client_Name],MATCH(Table2[[#This Row],[Client_Code]],Clients[Client_Code],0)),"")</f>
        <v>COMERCIAL MAXAGRO</v>
      </c>
      <c r="C4648" s="3">
        <v>1012</v>
      </c>
      <c r="D4648" s="3" t="s">
        <v>38</v>
      </c>
      <c r="E4648" s="3">
        <v>6</v>
      </c>
      <c r="F4648" s="12"/>
    </row>
    <row r="4649" spans="1:6" x14ac:dyDescent="0.25">
      <c r="A4649" s="3" t="s">
        <v>62</v>
      </c>
      <c r="B4649" s="3" t="str">
        <f>IFERROR(INDEX(Clients[Client_Name],MATCH(Table2[[#This Row],[Client_Code]],Clients[Client_Code],0)),"")</f>
        <v>COMERCIAL MAXAGRO</v>
      </c>
      <c r="C4649" s="3">
        <v>1012</v>
      </c>
      <c r="D4649" s="3" t="s">
        <v>148</v>
      </c>
      <c r="E4649" s="3">
        <v>6</v>
      </c>
      <c r="F4649" s="12"/>
    </row>
    <row r="4650" spans="1:6" x14ac:dyDescent="0.25">
      <c r="A4650" s="3" t="s">
        <v>62</v>
      </c>
      <c r="B4650" s="3" t="str">
        <f>IFERROR(INDEX(Clients[Client_Name],MATCH(Table2[[#This Row],[Client_Code]],Clients[Client_Code],0)),"")</f>
        <v>COMERCIAL MAXAGRO</v>
      </c>
      <c r="C4650" s="3">
        <v>1012</v>
      </c>
      <c r="D4650" s="3" t="s">
        <v>37</v>
      </c>
      <c r="E4650" s="3">
        <v>6</v>
      </c>
      <c r="F4650" s="12"/>
    </row>
    <row r="4651" spans="1:6" x14ac:dyDescent="0.25">
      <c r="A4651" s="3" t="s">
        <v>62</v>
      </c>
      <c r="B4651" s="3" t="str">
        <f>IFERROR(INDEX(Clients[Client_Name],MATCH(Table2[[#This Row],[Client_Code]],Clients[Client_Code],0)),"")</f>
        <v>COMERCIAL MAXAGRO</v>
      </c>
      <c r="C4651" s="3">
        <v>1012</v>
      </c>
      <c r="D4651" s="3" t="s">
        <v>37</v>
      </c>
      <c r="E4651" s="3">
        <v>6</v>
      </c>
      <c r="F4651" s="12"/>
    </row>
    <row r="4652" spans="1:6" x14ac:dyDescent="0.25">
      <c r="A4652" s="3" t="s">
        <v>62</v>
      </c>
      <c r="B4652" s="3" t="str">
        <f>IFERROR(INDEX(Clients[Client_Name],MATCH(Table2[[#This Row],[Client_Code]],Clients[Client_Code],0)),"")</f>
        <v>COMERCIAL MAXAGRO</v>
      </c>
      <c r="C4652" s="3">
        <v>1012</v>
      </c>
      <c r="D4652" s="3" t="s">
        <v>37</v>
      </c>
      <c r="E4652" s="3">
        <v>6</v>
      </c>
      <c r="F4652" s="12"/>
    </row>
    <row r="4653" spans="1:6" x14ac:dyDescent="0.25">
      <c r="A4653" s="3" t="s">
        <v>62</v>
      </c>
      <c r="B4653" s="3" t="str">
        <f>IFERROR(INDEX(Clients[Client_Name],MATCH(Table2[[#This Row],[Client_Code]],Clients[Client_Code],0)),"")</f>
        <v>COMERCIAL MAXAGRO</v>
      </c>
      <c r="C4653" s="3">
        <v>1012</v>
      </c>
      <c r="D4653" s="3" t="s">
        <v>38</v>
      </c>
      <c r="E4653" s="3">
        <v>6</v>
      </c>
      <c r="F4653" s="12"/>
    </row>
    <row r="4654" spans="1:6" x14ac:dyDescent="0.25">
      <c r="A4654" s="3" t="s">
        <v>62</v>
      </c>
      <c r="B4654" s="3" t="str">
        <f>IFERROR(INDEX(Clients[Client_Name],MATCH(Table2[[#This Row],[Client_Code]],Clients[Client_Code],0)),"")</f>
        <v>COMERCIAL MAXAGRO</v>
      </c>
      <c r="C4654" s="3">
        <v>1012</v>
      </c>
      <c r="D4654" s="3" t="s">
        <v>38</v>
      </c>
      <c r="E4654" s="3">
        <v>6</v>
      </c>
      <c r="F4654" s="12"/>
    </row>
    <row r="4655" spans="1:6" x14ac:dyDescent="0.25">
      <c r="A4655" s="3" t="s">
        <v>62</v>
      </c>
      <c r="B4655" s="3" t="str">
        <f>IFERROR(INDEX(Clients[Client_Name],MATCH(Table2[[#This Row],[Client_Code]],Clients[Client_Code],0)),"")</f>
        <v>COMERCIAL MAXAGRO</v>
      </c>
      <c r="C4655" s="3">
        <v>1012</v>
      </c>
      <c r="D4655" s="3" t="s">
        <v>38</v>
      </c>
      <c r="E4655" s="3">
        <v>6</v>
      </c>
      <c r="F4655" s="12"/>
    </row>
    <row r="4656" spans="1:6" x14ac:dyDescent="0.25">
      <c r="A4656" s="3" t="s">
        <v>62</v>
      </c>
      <c r="B4656" s="3" t="str">
        <f>IFERROR(INDEX(Clients[Client_Name],MATCH(Table2[[#This Row],[Client_Code]],Clients[Client_Code],0)),"")</f>
        <v>COMERCIALIZADORA LA FAVORITA LTDA.</v>
      </c>
      <c r="C4656" s="3">
        <v>1029</v>
      </c>
      <c r="D4656" s="3" t="s">
        <v>38</v>
      </c>
      <c r="E4656" s="3">
        <v>6</v>
      </c>
      <c r="F4656" s="12">
        <v>1899098</v>
      </c>
    </row>
    <row r="4657" spans="1:6" x14ac:dyDescent="0.25">
      <c r="A4657" s="3" t="s">
        <v>62</v>
      </c>
      <c r="B4657" s="3" t="str">
        <f>IFERROR(INDEX(Clients[Client_Name],MATCH(Table2[[#This Row],[Client_Code]],Clients[Client_Code],0)),"")</f>
        <v>COMERCIAL MAXAGRO</v>
      </c>
      <c r="C4657" s="3">
        <v>1012</v>
      </c>
      <c r="D4657" s="3" t="s">
        <v>38</v>
      </c>
      <c r="E4657" s="3">
        <v>6</v>
      </c>
      <c r="F4657" s="12"/>
    </row>
    <row r="4658" spans="1:6" x14ac:dyDescent="0.25">
      <c r="A4658" s="3" t="s">
        <v>62</v>
      </c>
      <c r="B4658" s="3" t="str">
        <f>IFERROR(INDEX(Clients[Client_Name],MATCH(Table2[[#This Row],[Client_Code]],Clients[Client_Code],0)),"")</f>
        <v>COMERCIAL MAXAGRO</v>
      </c>
      <c r="C4658" s="3">
        <v>1012</v>
      </c>
      <c r="D4658" s="3" t="s">
        <v>38</v>
      </c>
      <c r="E4658" s="3">
        <v>6</v>
      </c>
      <c r="F4658" s="12"/>
    </row>
    <row r="4659" spans="1:6" x14ac:dyDescent="0.25">
      <c r="A4659" s="3" t="s">
        <v>62</v>
      </c>
      <c r="B4659" s="3" t="str">
        <f>IFERROR(INDEX(Clients[Client_Name],MATCH(Table2[[#This Row],[Client_Code]],Clients[Client_Code],0)),"")</f>
        <v>COMERCIAL MAXAGRO</v>
      </c>
      <c r="C4659" s="3">
        <v>1012</v>
      </c>
      <c r="D4659" s="3" t="s">
        <v>149</v>
      </c>
      <c r="E4659" s="3">
        <v>7</v>
      </c>
      <c r="F4659" s="12">
        <v>17666326</v>
      </c>
    </row>
    <row r="4660" spans="1:6" x14ac:dyDescent="0.25">
      <c r="A4660" s="3" t="s">
        <v>62</v>
      </c>
      <c r="B4660" s="3" t="str">
        <f>IFERROR(INDEX(Clients[Client_Name],MATCH(Table2[[#This Row],[Client_Code]],Clients[Client_Code],0)),"")</f>
        <v>COMERCIAL MAXAGRO</v>
      </c>
      <c r="C4660" s="3">
        <v>1012</v>
      </c>
      <c r="D4660" s="3" t="s">
        <v>37</v>
      </c>
      <c r="E4660" s="3">
        <v>7</v>
      </c>
      <c r="F4660" s="12">
        <v>12071438</v>
      </c>
    </row>
    <row r="4661" spans="1:6" x14ac:dyDescent="0.25">
      <c r="A4661" s="3" t="s">
        <v>62</v>
      </c>
      <c r="B4661" s="3" t="str">
        <f>IFERROR(INDEX(Clients[Client_Name],MATCH(Table2[[#This Row],[Client_Code]],Clients[Client_Code],0)),"")</f>
        <v>COMERCIAL MAXAGRO</v>
      </c>
      <c r="C4661" s="3">
        <v>1012</v>
      </c>
      <c r="D4661" s="3" t="s">
        <v>37</v>
      </c>
      <c r="E4661" s="3">
        <v>7</v>
      </c>
      <c r="F4661" s="12"/>
    </row>
    <row r="4662" spans="1:6" x14ac:dyDescent="0.25">
      <c r="A4662" s="3" t="s">
        <v>62</v>
      </c>
      <c r="B4662" s="3" t="str">
        <f>IFERROR(INDEX(Clients[Client_Name],MATCH(Table2[[#This Row],[Client_Code]],Clients[Client_Code],0)),"")</f>
        <v>COMERCIAL MAXAGRO</v>
      </c>
      <c r="C4662" s="3">
        <v>1012</v>
      </c>
      <c r="D4662" s="3" t="s">
        <v>37</v>
      </c>
      <c r="E4662" s="3">
        <v>7</v>
      </c>
      <c r="F4662" s="12"/>
    </row>
    <row r="4663" spans="1:6" x14ac:dyDescent="0.25">
      <c r="A4663" s="3" t="s">
        <v>62</v>
      </c>
      <c r="B4663" s="3" t="str">
        <f>IFERROR(INDEX(Clients[Client_Name],MATCH(Table2[[#This Row],[Client_Code]],Clients[Client_Code],0)),"")</f>
        <v>COMERCIAL MAXAGRO</v>
      </c>
      <c r="C4663" s="3">
        <v>1012</v>
      </c>
      <c r="D4663" s="3" t="s">
        <v>37</v>
      </c>
      <c r="E4663" s="3">
        <v>7</v>
      </c>
      <c r="F4663" s="12"/>
    </row>
    <row r="4664" spans="1:6" x14ac:dyDescent="0.25">
      <c r="A4664" s="3" t="s">
        <v>62</v>
      </c>
      <c r="B4664" s="3" t="str">
        <f>IFERROR(INDEX(Clients[Client_Name],MATCH(Table2[[#This Row],[Client_Code]],Clients[Client_Code],0)),"")</f>
        <v>COMERCIAL MAXAGRO</v>
      </c>
      <c r="C4664" s="3">
        <v>1012</v>
      </c>
      <c r="D4664" s="3" t="s">
        <v>37</v>
      </c>
      <c r="E4664" s="3">
        <v>7</v>
      </c>
      <c r="F4664" s="12"/>
    </row>
    <row r="4665" spans="1:6" x14ac:dyDescent="0.25">
      <c r="A4665" s="3" t="s">
        <v>62</v>
      </c>
      <c r="B4665" s="3" t="str">
        <f>IFERROR(INDEX(Clients[Client_Name],MATCH(Table2[[#This Row],[Client_Code]],Clients[Client_Code],0)),"")</f>
        <v>COMERCIAL MAXAGRO</v>
      </c>
      <c r="C4665" s="3">
        <v>1012</v>
      </c>
      <c r="D4665" s="3" t="s">
        <v>38</v>
      </c>
      <c r="E4665" s="3">
        <v>7</v>
      </c>
      <c r="F4665" s="12">
        <v>3938132</v>
      </c>
    </row>
    <row r="4666" spans="1:6" x14ac:dyDescent="0.25">
      <c r="A4666" s="3" t="s">
        <v>62</v>
      </c>
      <c r="B4666" s="3" t="str">
        <f>IFERROR(INDEX(Clients[Client_Name],MATCH(Table2[[#This Row],[Client_Code]],Clients[Client_Code],0)),"")</f>
        <v>COMERCIAL MAXAGRO</v>
      </c>
      <c r="C4666" s="3">
        <v>1012</v>
      </c>
      <c r="D4666" s="3" t="s">
        <v>37</v>
      </c>
      <c r="E4666" s="3">
        <v>7</v>
      </c>
      <c r="F4666" s="12"/>
    </row>
    <row r="4667" spans="1:6" x14ac:dyDescent="0.25">
      <c r="A4667" s="3" t="s">
        <v>62</v>
      </c>
      <c r="B4667" s="3" t="str">
        <f>IFERROR(INDEX(Clients[Client_Name],MATCH(Table2[[#This Row],[Client_Code]],Clients[Client_Code],0)),"")</f>
        <v>COMERCIAL MAXAGRO</v>
      </c>
      <c r="C4667" s="3">
        <v>1012</v>
      </c>
      <c r="D4667" s="3" t="s">
        <v>148</v>
      </c>
      <c r="E4667" s="3">
        <v>7</v>
      </c>
      <c r="F4667" s="12">
        <v>26195947</v>
      </c>
    </row>
    <row r="4668" spans="1:6" x14ac:dyDescent="0.25">
      <c r="A4668" s="3" t="s">
        <v>62</v>
      </c>
      <c r="B4668" s="3" t="str">
        <f>IFERROR(INDEX(Clients[Client_Name],MATCH(Table2[[#This Row],[Client_Code]],Clients[Client_Code],0)),"")</f>
        <v>COMERCIAL MAXAGRO</v>
      </c>
      <c r="C4668" s="3">
        <v>1012</v>
      </c>
      <c r="D4668" s="3" t="s">
        <v>148</v>
      </c>
      <c r="E4668" s="3">
        <v>7</v>
      </c>
      <c r="F4668" s="12"/>
    </row>
    <row r="4669" spans="1:6" x14ac:dyDescent="0.25">
      <c r="A4669" s="3" t="s">
        <v>62</v>
      </c>
      <c r="B4669" s="3" t="str">
        <f>IFERROR(INDEX(Clients[Client_Name],MATCH(Table2[[#This Row],[Client_Code]],Clients[Client_Code],0)),"")</f>
        <v>COMERCIAL MAXAGRO</v>
      </c>
      <c r="C4669" s="3">
        <v>1012</v>
      </c>
      <c r="D4669" s="3" t="s">
        <v>37</v>
      </c>
      <c r="E4669" s="3">
        <v>7</v>
      </c>
      <c r="F4669" s="12"/>
    </row>
    <row r="4670" spans="1:6" x14ac:dyDescent="0.25">
      <c r="A4670" s="3" t="s">
        <v>62</v>
      </c>
      <c r="B4670" s="3" t="str">
        <f>IFERROR(INDEX(Clients[Client_Name],MATCH(Table2[[#This Row],[Client_Code]],Clients[Client_Code],0)),"")</f>
        <v>COMERCIAL MAXAGRO</v>
      </c>
      <c r="C4670" s="3">
        <v>1012</v>
      </c>
      <c r="D4670" s="3" t="s">
        <v>37</v>
      </c>
      <c r="E4670" s="3">
        <v>7</v>
      </c>
      <c r="F4670" s="12"/>
    </row>
    <row r="4671" spans="1:6" x14ac:dyDescent="0.25">
      <c r="A4671" s="3" t="s">
        <v>62</v>
      </c>
      <c r="B4671" s="3" t="str">
        <f>IFERROR(INDEX(Clients[Client_Name],MATCH(Table2[[#This Row],[Client_Code]],Clients[Client_Code],0)),"")</f>
        <v>COMERCIAL MAXAGRO</v>
      </c>
      <c r="C4671" s="3">
        <v>1012</v>
      </c>
      <c r="D4671" s="3" t="s">
        <v>38</v>
      </c>
      <c r="E4671" s="3">
        <v>7</v>
      </c>
      <c r="F4671" s="12"/>
    </row>
    <row r="4672" spans="1:6" x14ac:dyDescent="0.25">
      <c r="A4672" s="3" t="s">
        <v>62</v>
      </c>
      <c r="B4672" s="3" t="str">
        <f>IFERROR(INDEX(Clients[Client_Name],MATCH(Table2[[#This Row],[Client_Code]],Clients[Client_Code],0)),"")</f>
        <v>COMERCIAL MAXAGRO</v>
      </c>
      <c r="C4672" s="3">
        <v>1012</v>
      </c>
      <c r="D4672" s="3" t="s">
        <v>38</v>
      </c>
      <c r="E4672" s="3">
        <v>7</v>
      </c>
      <c r="F4672" s="12"/>
    </row>
    <row r="4673" spans="1:6" x14ac:dyDescent="0.25">
      <c r="A4673" s="3" t="s">
        <v>62</v>
      </c>
      <c r="B4673" s="3" t="str">
        <f>IFERROR(INDEX(Clients[Client_Name],MATCH(Table2[[#This Row],[Client_Code]],Clients[Client_Code],0)),"")</f>
        <v>COMERCIAL MAXAGRO</v>
      </c>
      <c r="C4673" s="3">
        <v>1012</v>
      </c>
      <c r="D4673" s="3" t="s">
        <v>38</v>
      </c>
      <c r="E4673" s="3">
        <v>7</v>
      </c>
      <c r="F4673" s="12"/>
    </row>
    <row r="4674" spans="1:6" x14ac:dyDescent="0.25">
      <c r="A4674" s="3" t="s">
        <v>62</v>
      </c>
      <c r="B4674" s="3" t="str">
        <f>IFERROR(INDEX(Clients[Client_Name],MATCH(Table2[[#This Row],[Client_Code]],Clients[Client_Code],0)),"")</f>
        <v>COMERCIAL MAXAGRO</v>
      </c>
      <c r="C4674" s="3">
        <v>1012</v>
      </c>
      <c r="D4674" s="3" t="s">
        <v>38</v>
      </c>
      <c r="E4674" s="3">
        <v>7</v>
      </c>
      <c r="F4674" s="12"/>
    </row>
    <row r="4675" spans="1:6" x14ac:dyDescent="0.25">
      <c r="A4675" s="3" t="s">
        <v>62</v>
      </c>
      <c r="B4675" s="3" t="str">
        <f>IFERROR(INDEX(Clients[Client_Name],MATCH(Table2[[#This Row],[Client_Code]],Clients[Client_Code],0)),"")</f>
        <v>COMERCIAL MAXAGRO</v>
      </c>
      <c r="C4675" s="3">
        <v>1012</v>
      </c>
      <c r="D4675" s="3" t="s">
        <v>148</v>
      </c>
      <c r="E4675" s="3">
        <v>7</v>
      </c>
      <c r="F4675" s="12"/>
    </row>
    <row r="4676" spans="1:6" x14ac:dyDescent="0.25">
      <c r="A4676" s="3" t="s">
        <v>62</v>
      </c>
      <c r="B4676" s="3" t="str">
        <f>IFERROR(INDEX(Clients[Client_Name],MATCH(Table2[[#This Row],[Client_Code]],Clients[Client_Code],0)),"")</f>
        <v>COMERCIAL MAXAGRO</v>
      </c>
      <c r="C4676" s="3">
        <v>1012</v>
      </c>
      <c r="D4676" s="3" t="s">
        <v>37</v>
      </c>
      <c r="E4676" s="3">
        <v>7</v>
      </c>
      <c r="F4676" s="12"/>
    </row>
    <row r="4677" spans="1:6" x14ac:dyDescent="0.25">
      <c r="A4677" s="3" t="s">
        <v>62</v>
      </c>
      <c r="B4677" s="3" t="str">
        <f>IFERROR(INDEX(Clients[Client_Name],MATCH(Table2[[#This Row],[Client_Code]],Clients[Client_Code],0)),"")</f>
        <v>COMERCIAL MAXAGRO</v>
      </c>
      <c r="C4677" s="3">
        <v>1012</v>
      </c>
      <c r="D4677" s="3" t="s">
        <v>37</v>
      </c>
      <c r="E4677" s="3">
        <v>7</v>
      </c>
      <c r="F4677" s="12"/>
    </row>
    <row r="4678" spans="1:6" x14ac:dyDescent="0.25">
      <c r="A4678" s="3" t="s">
        <v>62</v>
      </c>
      <c r="B4678" s="3" t="str">
        <f>IFERROR(INDEX(Clients[Client_Name],MATCH(Table2[[#This Row],[Client_Code]],Clients[Client_Code],0)),"")</f>
        <v>COMERCIAL MAXAGRO</v>
      </c>
      <c r="C4678" s="3">
        <v>1012</v>
      </c>
      <c r="D4678" s="3" t="s">
        <v>37</v>
      </c>
      <c r="E4678" s="3">
        <v>7</v>
      </c>
      <c r="F4678" s="12"/>
    </row>
    <row r="4679" spans="1:6" x14ac:dyDescent="0.25">
      <c r="A4679" s="3" t="s">
        <v>62</v>
      </c>
      <c r="B4679" s="3" t="str">
        <f>IFERROR(INDEX(Clients[Client_Name],MATCH(Table2[[#This Row],[Client_Code]],Clients[Client_Code],0)),"")</f>
        <v>COMERCIAL MAXAGRO</v>
      </c>
      <c r="C4679" s="3">
        <v>1012</v>
      </c>
      <c r="D4679" s="3" t="s">
        <v>38</v>
      </c>
      <c r="E4679" s="3">
        <v>7</v>
      </c>
      <c r="F4679" s="12"/>
    </row>
    <row r="4680" spans="1:6" x14ac:dyDescent="0.25">
      <c r="A4680" s="3" t="s">
        <v>62</v>
      </c>
      <c r="B4680" s="3" t="str">
        <f>IFERROR(INDEX(Clients[Client_Name],MATCH(Table2[[#This Row],[Client_Code]],Clients[Client_Code],0)),"")</f>
        <v>COMERCIAL MAXAGRO</v>
      </c>
      <c r="C4680" s="3">
        <v>1012</v>
      </c>
      <c r="D4680" s="3" t="s">
        <v>38</v>
      </c>
      <c r="E4680" s="3">
        <v>7</v>
      </c>
      <c r="F4680" s="12"/>
    </row>
    <row r="4681" spans="1:6" x14ac:dyDescent="0.25">
      <c r="A4681" s="3" t="s">
        <v>62</v>
      </c>
      <c r="B4681" s="3" t="str">
        <f>IFERROR(INDEX(Clients[Client_Name],MATCH(Table2[[#This Row],[Client_Code]],Clients[Client_Code],0)),"")</f>
        <v>COMERCIAL MAXAGRO</v>
      </c>
      <c r="C4681" s="3">
        <v>1012</v>
      </c>
      <c r="D4681" s="3" t="s">
        <v>38</v>
      </c>
      <c r="E4681" s="3">
        <v>7</v>
      </c>
      <c r="F4681" s="12"/>
    </row>
    <row r="4682" spans="1:6" x14ac:dyDescent="0.25">
      <c r="A4682" s="3" t="s">
        <v>62</v>
      </c>
      <c r="B4682" s="3" t="str">
        <f>IFERROR(INDEX(Clients[Client_Name],MATCH(Table2[[#This Row],[Client_Code]],Clients[Client_Code],0)),"")</f>
        <v>COMERCIAL MAXAGRO</v>
      </c>
      <c r="C4682" s="3">
        <v>1012</v>
      </c>
      <c r="D4682" s="3" t="s">
        <v>38</v>
      </c>
      <c r="E4682" s="3">
        <v>7</v>
      </c>
      <c r="F4682" s="12"/>
    </row>
    <row r="4683" spans="1:6" x14ac:dyDescent="0.25">
      <c r="A4683" s="3" t="s">
        <v>62</v>
      </c>
      <c r="B4683" s="3" t="str">
        <f>IFERROR(INDEX(Clients[Client_Name],MATCH(Table2[[#This Row],[Client_Code]],Clients[Client_Code],0)),"")</f>
        <v>COMERCIAL MAXAGRO</v>
      </c>
      <c r="C4683" s="3">
        <v>1012</v>
      </c>
      <c r="D4683" s="3" t="s">
        <v>38</v>
      </c>
      <c r="E4683" s="3">
        <v>7</v>
      </c>
      <c r="F4683" s="12"/>
    </row>
    <row r="4684" spans="1:6" x14ac:dyDescent="0.25">
      <c r="A4684" s="3" t="s">
        <v>62</v>
      </c>
      <c r="B4684" s="3" t="str">
        <f>IFERROR(INDEX(Clients[Client_Name],MATCH(Table2[[#This Row],[Client_Code]],Clients[Client_Code],0)),"")</f>
        <v>COMERCIAL MAXAGRO</v>
      </c>
      <c r="C4684" s="3">
        <v>1012</v>
      </c>
      <c r="D4684" s="3" t="s">
        <v>148</v>
      </c>
      <c r="E4684" s="3">
        <v>8</v>
      </c>
      <c r="F4684" s="12">
        <v>20226659</v>
      </c>
    </row>
    <row r="4685" spans="1:6" x14ac:dyDescent="0.25">
      <c r="A4685" s="3" t="s">
        <v>62</v>
      </c>
      <c r="B4685" s="3" t="str">
        <f>IFERROR(INDEX(Clients[Client_Name],MATCH(Table2[[#This Row],[Client_Code]],Clients[Client_Code],0)),"")</f>
        <v>COMERCIAL MAXAGRO</v>
      </c>
      <c r="C4685" s="3">
        <v>1012</v>
      </c>
      <c r="D4685" s="3" t="s">
        <v>148</v>
      </c>
      <c r="E4685" s="3">
        <v>8</v>
      </c>
      <c r="F4685" s="12"/>
    </row>
    <row r="4686" spans="1:6" x14ac:dyDescent="0.25">
      <c r="A4686" s="3" t="s">
        <v>62</v>
      </c>
      <c r="B4686" s="3" t="str">
        <f>IFERROR(INDEX(Clients[Client_Name],MATCH(Table2[[#This Row],[Client_Code]],Clients[Client_Code],0)),"")</f>
        <v>COMERCIAL MAXAGRO</v>
      </c>
      <c r="C4686" s="3">
        <v>1012</v>
      </c>
      <c r="D4686" s="3" t="s">
        <v>148</v>
      </c>
      <c r="E4686" s="3">
        <v>8</v>
      </c>
      <c r="F4686" s="12"/>
    </row>
    <row r="4687" spans="1:6" x14ac:dyDescent="0.25">
      <c r="A4687" s="3" t="s">
        <v>62</v>
      </c>
      <c r="B4687" s="3" t="str">
        <f>IFERROR(INDEX(Clients[Client_Name],MATCH(Table2[[#This Row],[Client_Code]],Clients[Client_Code],0)),"")</f>
        <v>COMERCIAL MAXAGRO</v>
      </c>
      <c r="C4687" s="3">
        <v>1012</v>
      </c>
      <c r="D4687" s="3" t="s">
        <v>37</v>
      </c>
      <c r="E4687" s="3">
        <v>8</v>
      </c>
      <c r="F4687" s="12">
        <v>14363475</v>
      </c>
    </row>
    <row r="4688" spans="1:6" x14ac:dyDescent="0.25">
      <c r="A4688" s="3" t="s">
        <v>62</v>
      </c>
      <c r="B4688" s="3" t="str">
        <f>IFERROR(INDEX(Clients[Client_Name],MATCH(Table2[[#This Row],[Client_Code]],Clients[Client_Code],0)),"")</f>
        <v>COMERCIAL MAXAGRO</v>
      </c>
      <c r="C4688" s="3">
        <v>1012</v>
      </c>
      <c r="D4688" s="3" t="s">
        <v>37</v>
      </c>
      <c r="E4688" s="3">
        <v>8</v>
      </c>
      <c r="F4688" s="12"/>
    </row>
    <row r="4689" spans="1:6" x14ac:dyDescent="0.25">
      <c r="A4689" s="3" t="s">
        <v>62</v>
      </c>
      <c r="B4689" s="3" t="str">
        <f>IFERROR(INDEX(Clients[Client_Name],MATCH(Table2[[#This Row],[Client_Code]],Clients[Client_Code],0)),"")</f>
        <v>COMERCIAL MAXAGRO</v>
      </c>
      <c r="C4689" s="3">
        <v>1012</v>
      </c>
      <c r="D4689" s="3" t="s">
        <v>37</v>
      </c>
      <c r="E4689" s="3">
        <v>8</v>
      </c>
      <c r="F4689" s="12"/>
    </row>
    <row r="4690" spans="1:6" x14ac:dyDescent="0.25">
      <c r="A4690" s="3" t="s">
        <v>62</v>
      </c>
      <c r="B4690" s="3" t="str">
        <f>IFERROR(INDEX(Clients[Client_Name],MATCH(Table2[[#This Row],[Client_Code]],Clients[Client_Code],0)),"")</f>
        <v>COMERCIAL MAXAGRO</v>
      </c>
      <c r="C4690" s="3">
        <v>1012</v>
      </c>
      <c r="D4690" s="3" t="s">
        <v>37</v>
      </c>
      <c r="E4690" s="3">
        <v>8</v>
      </c>
      <c r="F4690" s="12"/>
    </row>
    <row r="4691" spans="1:6" x14ac:dyDescent="0.25">
      <c r="A4691" s="3" t="s">
        <v>62</v>
      </c>
      <c r="B4691" s="3" t="str">
        <f>IFERROR(INDEX(Clients[Client_Name],MATCH(Table2[[#This Row],[Client_Code]],Clients[Client_Code],0)),"")</f>
        <v>COMERCIAL MAXAGRO</v>
      </c>
      <c r="C4691" s="3">
        <v>1012</v>
      </c>
      <c r="D4691" s="3" t="s">
        <v>37</v>
      </c>
      <c r="E4691" s="3">
        <v>8</v>
      </c>
      <c r="F4691" s="12"/>
    </row>
    <row r="4692" spans="1:6" x14ac:dyDescent="0.25">
      <c r="A4692" s="3" t="s">
        <v>62</v>
      </c>
      <c r="B4692" s="3" t="str">
        <f>IFERROR(INDEX(Clients[Client_Name],MATCH(Table2[[#This Row],[Client_Code]],Clients[Client_Code],0)),"")</f>
        <v>COMERCIAL MAXAGRO</v>
      </c>
      <c r="C4692" s="3">
        <v>1012</v>
      </c>
      <c r="D4692" s="3" t="s">
        <v>37</v>
      </c>
      <c r="E4692" s="3">
        <v>8</v>
      </c>
      <c r="F4692" s="12"/>
    </row>
    <row r="4693" spans="1:6" x14ac:dyDescent="0.25">
      <c r="A4693" s="3" t="s">
        <v>62</v>
      </c>
      <c r="B4693" s="3" t="str">
        <f>IFERROR(INDEX(Clients[Client_Name],MATCH(Table2[[#This Row],[Client_Code]],Clients[Client_Code],0)),"")</f>
        <v>COMERCIAL MAXAGRO</v>
      </c>
      <c r="C4693" s="3">
        <v>1012</v>
      </c>
      <c r="D4693" s="3" t="s">
        <v>37</v>
      </c>
      <c r="E4693" s="3">
        <v>8</v>
      </c>
      <c r="F4693" s="12"/>
    </row>
    <row r="4694" spans="1:6" x14ac:dyDescent="0.25">
      <c r="A4694" s="3" t="s">
        <v>62</v>
      </c>
      <c r="B4694" s="3" t="str">
        <f>IFERROR(INDEX(Clients[Client_Name],MATCH(Table2[[#This Row],[Client_Code]],Clients[Client_Code],0)),"")</f>
        <v>COMERCIAL MAXAGRO</v>
      </c>
      <c r="C4694" s="3">
        <v>1012</v>
      </c>
      <c r="D4694" s="3" t="s">
        <v>37</v>
      </c>
      <c r="E4694" s="3">
        <v>8</v>
      </c>
      <c r="F4694" s="12"/>
    </row>
    <row r="4695" spans="1:6" x14ac:dyDescent="0.25">
      <c r="A4695" s="3" t="s">
        <v>62</v>
      </c>
      <c r="B4695" s="3" t="str">
        <f>IFERROR(INDEX(Clients[Client_Name],MATCH(Table2[[#This Row],[Client_Code]],Clients[Client_Code],0)),"")</f>
        <v>COMERCIAL MAXAGRO</v>
      </c>
      <c r="C4695" s="3">
        <v>1012</v>
      </c>
      <c r="D4695" s="3" t="s">
        <v>37</v>
      </c>
      <c r="E4695" s="3">
        <v>8</v>
      </c>
      <c r="F4695" s="12"/>
    </row>
    <row r="4696" spans="1:6" x14ac:dyDescent="0.25">
      <c r="A4696" s="3" t="s">
        <v>62</v>
      </c>
      <c r="B4696" s="3" t="str">
        <f>IFERROR(INDEX(Clients[Client_Name],MATCH(Table2[[#This Row],[Client_Code]],Clients[Client_Code],0)),"")</f>
        <v>COMERCIAL MAXAGRO</v>
      </c>
      <c r="C4696" s="3">
        <v>1012</v>
      </c>
      <c r="D4696" s="3" t="s">
        <v>37</v>
      </c>
      <c r="E4696" s="3">
        <v>8</v>
      </c>
      <c r="F4696" s="12"/>
    </row>
    <row r="4697" spans="1:6" x14ac:dyDescent="0.25">
      <c r="A4697" s="3" t="s">
        <v>62</v>
      </c>
      <c r="B4697" s="3" t="str">
        <f>IFERROR(INDEX(Clients[Client_Name],MATCH(Table2[[#This Row],[Client_Code]],Clients[Client_Code],0)),"")</f>
        <v>COMERCIAL MAXAGRO</v>
      </c>
      <c r="C4697" s="3">
        <v>1012</v>
      </c>
      <c r="D4697" s="3" t="s">
        <v>37</v>
      </c>
      <c r="E4697" s="3">
        <v>8</v>
      </c>
      <c r="F4697" s="12"/>
    </row>
    <row r="4698" spans="1:6" x14ac:dyDescent="0.25">
      <c r="A4698" s="3" t="s">
        <v>62</v>
      </c>
      <c r="B4698" s="3" t="str">
        <f>IFERROR(INDEX(Clients[Client_Name],MATCH(Table2[[#This Row],[Client_Code]],Clients[Client_Code],0)),"")</f>
        <v>COMERCIAL MAXAGRO</v>
      </c>
      <c r="C4698" s="3">
        <v>1012</v>
      </c>
      <c r="D4698" s="3" t="s">
        <v>38</v>
      </c>
      <c r="E4698" s="3">
        <v>8</v>
      </c>
      <c r="F4698" s="12">
        <v>6059072</v>
      </c>
    </row>
    <row r="4699" spans="1:6" x14ac:dyDescent="0.25">
      <c r="A4699" s="3" t="s">
        <v>62</v>
      </c>
      <c r="B4699" s="3" t="str">
        <f>IFERROR(INDEX(Clients[Client_Name],MATCH(Table2[[#This Row],[Client_Code]],Clients[Client_Code],0)),"")</f>
        <v>COMERCIAL MAXAGRO</v>
      </c>
      <c r="C4699" s="3">
        <v>1012</v>
      </c>
      <c r="D4699" s="3" t="s">
        <v>38</v>
      </c>
      <c r="E4699" s="3">
        <v>8</v>
      </c>
      <c r="F4699" s="12"/>
    </row>
    <row r="4700" spans="1:6" x14ac:dyDescent="0.25">
      <c r="A4700" s="3" t="s">
        <v>62</v>
      </c>
      <c r="B4700" s="3" t="str">
        <f>IFERROR(INDEX(Clients[Client_Name],MATCH(Table2[[#This Row],[Client_Code]],Clients[Client_Code],0)),"")</f>
        <v>COMERCIAL MAXAGRO</v>
      </c>
      <c r="C4700" s="3">
        <v>1012</v>
      </c>
      <c r="D4700" s="3" t="s">
        <v>38</v>
      </c>
      <c r="E4700" s="3">
        <v>8</v>
      </c>
      <c r="F4700" s="12"/>
    </row>
    <row r="4701" spans="1:6" x14ac:dyDescent="0.25">
      <c r="A4701" s="3" t="s">
        <v>62</v>
      </c>
      <c r="B4701" s="3" t="str">
        <f>IFERROR(INDEX(Clients[Client_Name],MATCH(Table2[[#This Row],[Client_Code]],Clients[Client_Code],0)),"")</f>
        <v>COMERCIAL MAXAGRO</v>
      </c>
      <c r="C4701" s="3">
        <v>1012</v>
      </c>
      <c r="D4701" s="3" t="s">
        <v>38</v>
      </c>
      <c r="E4701" s="3">
        <v>8</v>
      </c>
      <c r="F4701" s="12"/>
    </row>
    <row r="4702" spans="1:6" x14ac:dyDescent="0.25">
      <c r="A4702" s="3" t="s">
        <v>62</v>
      </c>
      <c r="B4702" s="3" t="str">
        <f>IFERROR(INDEX(Clients[Client_Name],MATCH(Table2[[#This Row],[Client_Code]],Clients[Client_Code],0)),"")</f>
        <v>COMERCIAL MAXAGRO</v>
      </c>
      <c r="C4702" s="3">
        <v>1012</v>
      </c>
      <c r="D4702" s="3" t="s">
        <v>38</v>
      </c>
      <c r="E4702" s="3">
        <v>8</v>
      </c>
      <c r="F4702" s="12"/>
    </row>
    <row r="4703" spans="1:6" x14ac:dyDescent="0.25">
      <c r="A4703" s="3" t="s">
        <v>62</v>
      </c>
      <c r="B4703" s="3" t="str">
        <f>IFERROR(INDEX(Clients[Client_Name],MATCH(Table2[[#This Row],[Client_Code]],Clients[Client_Code],0)),"")</f>
        <v>COMERCIAL MAXAGRO</v>
      </c>
      <c r="C4703" s="3">
        <v>1012</v>
      </c>
      <c r="D4703" s="3" t="s">
        <v>38</v>
      </c>
      <c r="E4703" s="3">
        <v>8</v>
      </c>
      <c r="F4703" s="12"/>
    </row>
    <row r="4704" spans="1:6" x14ac:dyDescent="0.25">
      <c r="A4704" s="3" t="s">
        <v>62</v>
      </c>
      <c r="B4704" s="3" t="str">
        <f>IFERROR(INDEX(Clients[Client_Name],MATCH(Table2[[#This Row],[Client_Code]],Clients[Client_Code],0)),"")</f>
        <v>COMERCIAL MAXAGRO</v>
      </c>
      <c r="C4704" s="3">
        <v>1012</v>
      </c>
      <c r="D4704" s="3" t="s">
        <v>38</v>
      </c>
      <c r="E4704" s="3">
        <v>8</v>
      </c>
      <c r="F4704" s="12"/>
    </row>
    <row r="4705" spans="1:6" x14ac:dyDescent="0.25">
      <c r="A4705" s="3" t="s">
        <v>62</v>
      </c>
      <c r="B4705" s="3" t="str">
        <f>IFERROR(INDEX(Clients[Client_Name],MATCH(Table2[[#This Row],[Client_Code]],Clients[Client_Code],0)),"")</f>
        <v>COMERCIALIZADORA LA FAVORITA LTDA.</v>
      </c>
      <c r="C4705" s="3">
        <v>1029</v>
      </c>
      <c r="D4705" s="3" t="s">
        <v>37</v>
      </c>
      <c r="E4705" s="3">
        <v>6</v>
      </c>
      <c r="F4705" s="12"/>
    </row>
    <row r="4706" spans="1:6" x14ac:dyDescent="0.25">
      <c r="A4706" s="3" t="s">
        <v>62</v>
      </c>
      <c r="B4706" s="3" t="str">
        <f>IFERROR(INDEX(Clients[Client_Name],MATCH(Table2[[#This Row],[Client_Code]],Clients[Client_Code],0)),"")</f>
        <v>COMERCIAL MAXAGRO</v>
      </c>
      <c r="C4706" s="3">
        <v>1012</v>
      </c>
      <c r="D4706" s="3" t="s">
        <v>38</v>
      </c>
      <c r="E4706" s="3">
        <v>8</v>
      </c>
      <c r="F4706" s="12"/>
    </row>
    <row r="4707" spans="1:6" x14ac:dyDescent="0.25">
      <c r="A4707" s="3" t="s">
        <v>62</v>
      </c>
      <c r="B4707" s="3" t="str">
        <f>IFERROR(INDEX(Clients[Client_Name],MATCH(Table2[[#This Row],[Client_Code]],Clients[Client_Code],0)),"")</f>
        <v>COMERCIAL MAXAGRO</v>
      </c>
      <c r="C4707" s="3">
        <v>1012</v>
      </c>
      <c r="D4707" s="3" t="s">
        <v>38</v>
      </c>
      <c r="E4707" s="3">
        <v>8</v>
      </c>
      <c r="F4707" s="12"/>
    </row>
    <row r="4708" spans="1:6" x14ac:dyDescent="0.25">
      <c r="A4708" s="3" t="s">
        <v>62</v>
      </c>
      <c r="B4708" s="3" t="str">
        <f>IFERROR(INDEX(Clients[Client_Name],MATCH(Table2[[#This Row],[Client_Code]],Clients[Client_Code],0)),"")</f>
        <v>COMERCIAL MAXAGRO</v>
      </c>
      <c r="C4708" s="3">
        <v>1012</v>
      </c>
      <c r="D4708" s="3" t="s">
        <v>38</v>
      </c>
      <c r="E4708" s="3">
        <v>8</v>
      </c>
      <c r="F4708" s="12"/>
    </row>
    <row r="4709" spans="1:6" x14ac:dyDescent="0.25">
      <c r="A4709" s="3" t="s">
        <v>62</v>
      </c>
      <c r="B4709" s="3" t="str">
        <f>IFERROR(INDEX(Clients[Client_Name],MATCH(Table2[[#This Row],[Client_Code]],Clients[Client_Code],0)),"")</f>
        <v>COMERCIAL MAXAGRO</v>
      </c>
      <c r="C4709" s="3">
        <v>1012</v>
      </c>
      <c r="D4709" s="3" t="s">
        <v>149</v>
      </c>
      <c r="E4709" s="3">
        <v>8</v>
      </c>
      <c r="F4709" s="12">
        <v>14080732</v>
      </c>
    </row>
    <row r="4710" spans="1:6" x14ac:dyDescent="0.25">
      <c r="A4710" s="3" t="s">
        <v>62</v>
      </c>
      <c r="B4710" s="3" t="str">
        <f>IFERROR(INDEX(Clients[Client_Name],MATCH(Table2[[#This Row],[Client_Code]],Clients[Client_Code],0)),"")</f>
        <v>COMERCIAL MAXAGRO</v>
      </c>
      <c r="C4710" s="3">
        <v>1012</v>
      </c>
      <c r="D4710" s="3" t="s">
        <v>148</v>
      </c>
      <c r="E4710" s="3">
        <v>9</v>
      </c>
      <c r="F4710" s="12">
        <v>23056459</v>
      </c>
    </row>
    <row r="4711" spans="1:6" x14ac:dyDescent="0.25">
      <c r="A4711" s="3" t="s">
        <v>62</v>
      </c>
      <c r="B4711" s="3" t="str">
        <f>IFERROR(INDEX(Clients[Client_Name],MATCH(Table2[[#This Row],[Client_Code]],Clients[Client_Code],0)),"")</f>
        <v>COMERCIAL MAXAGRO</v>
      </c>
      <c r="C4711" s="3">
        <v>1012</v>
      </c>
      <c r="D4711" s="3" t="s">
        <v>148</v>
      </c>
      <c r="E4711" s="3">
        <v>9</v>
      </c>
      <c r="F4711" s="12"/>
    </row>
    <row r="4712" spans="1:6" x14ac:dyDescent="0.25">
      <c r="A4712" s="3" t="s">
        <v>62</v>
      </c>
      <c r="B4712" s="3" t="str">
        <f>IFERROR(INDEX(Clients[Client_Name],MATCH(Table2[[#This Row],[Client_Code]],Clients[Client_Code],0)),"")</f>
        <v>COMERCIAL MAXAGRO</v>
      </c>
      <c r="C4712" s="3">
        <v>1012</v>
      </c>
      <c r="D4712" s="3" t="s">
        <v>148</v>
      </c>
      <c r="E4712" s="3">
        <v>9</v>
      </c>
      <c r="F4712" s="12"/>
    </row>
    <row r="4713" spans="1:6" x14ac:dyDescent="0.25">
      <c r="A4713" s="3" t="s">
        <v>62</v>
      </c>
      <c r="B4713" s="3" t="str">
        <f>IFERROR(INDEX(Clients[Client_Name],MATCH(Table2[[#This Row],[Client_Code]],Clients[Client_Code],0)),"")</f>
        <v>COMERCIAL MAXAGRO</v>
      </c>
      <c r="C4713" s="3">
        <v>1012</v>
      </c>
      <c r="D4713" s="3" t="s">
        <v>37</v>
      </c>
      <c r="E4713" s="3">
        <v>9</v>
      </c>
      <c r="F4713" s="12"/>
    </row>
    <row r="4714" spans="1:6" x14ac:dyDescent="0.25">
      <c r="A4714" s="3" t="s">
        <v>62</v>
      </c>
      <c r="B4714" s="3" t="str">
        <f>IFERROR(INDEX(Clients[Client_Name],MATCH(Table2[[#This Row],[Client_Code]],Clients[Client_Code],0)),"")</f>
        <v>COMERCIAL MAXAGRO</v>
      </c>
      <c r="C4714" s="3">
        <v>1012</v>
      </c>
      <c r="D4714" s="3" t="s">
        <v>37</v>
      </c>
      <c r="E4714" s="3">
        <v>9</v>
      </c>
      <c r="F4714" s="12"/>
    </row>
    <row r="4715" spans="1:6" x14ac:dyDescent="0.25">
      <c r="A4715" s="3" t="s">
        <v>62</v>
      </c>
      <c r="B4715" s="3" t="str">
        <f>IFERROR(INDEX(Clients[Client_Name],MATCH(Table2[[#This Row],[Client_Code]],Clients[Client_Code],0)),"")</f>
        <v>COMERCIAL MAXAGRO</v>
      </c>
      <c r="C4715" s="3">
        <v>1012</v>
      </c>
      <c r="D4715" s="3" t="s">
        <v>37</v>
      </c>
      <c r="E4715" s="3">
        <v>9</v>
      </c>
      <c r="F4715" s="12"/>
    </row>
    <row r="4716" spans="1:6" x14ac:dyDescent="0.25">
      <c r="A4716" s="3" t="s">
        <v>62</v>
      </c>
      <c r="B4716" s="3" t="str">
        <f>IFERROR(INDEX(Clients[Client_Name],MATCH(Table2[[#This Row],[Client_Code]],Clients[Client_Code],0)),"")</f>
        <v>COMERCIALIZADORA LA FAVORITA LTDA.</v>
      </c>
      <c r="C4716" s="3">
        <v>1029</v>
      </c>
      <c r="D4716" s="3" t="s">
        <v>37</v>
      </c>
      <c r="E4716" s="3">
        <v>6</v>
      </c>
      <c r="F4716" s="12"/>
    </row>
    <row r="4717" spans="1:6" x14ac:dyDescent="0.25">
      <c r="A4717" s="3" t="s">
        <v>62</v>
      </c>
      <c r="B4717" s="3" t="str">
        <f>IFERROR(INDEX(Clients[Client_Name],MATCH(Table2[[#This Row],[Client_Code]],Clients[Client_Code],0)),"")</f>
        <v>COMERCIAL MAXAGRO</v>
      </c>
      <c r="C4717" s="3">
        <v>1012</v>
      </c>
      <c r="D4717" s="3" t="s">
        <v>37</v>
      </c>
      <c r="E4717" s="3">
        <v>9</v>
      </c>
      <c r="F4717" s="12"/>
    </row>
    <row r="4718" spans="1:6" x14ac:dyDescent="0.25">
      <c r="A4718" s="3" t="s">
        <v>62</v>
      </c>
      <c r="B4718" s="3" t="str">
        <f>IFERROR(INDEX(Clients[Client_Name],MATCH(Table2[[#This Row],[Client_Code]],Clients[Client_Code],0)),"")</f>
        <v>DISTR DE ALIMENTOS DEL MAR</v>
      </c>
      <c r="C4718" s="3">
        <v>1033</v>
      </c>
      <c r="D4718" s="3" t="s">
        <v>37</v>
      </c>
      <c r="E4718" s="3">
        <v>4</v>
      </c>
      <c r="F4718" s="12">
        <v>111030</v>
      </c>
    </row>
    <row r="4719" spans="1:6" x14ac:dyDescent="0.25">
      <c r="A4719" s="3" t="s">
        <v>62</v>
      </c>
      <c r="B4719" s="3" t="str">
        <f>IFERROR(INDEX(Clients[Client_Name],MATCH(Table2[[#This Row],[Client_Code]],Clients[Client_Code],0)),"")</f>
        <v>DISTR DE ALIMENTOS DEL MAR</v>
      </c>
      <c r="C4719" s="3">
        <v>1033</v>
      </c>
      <c r="D4719" s="3" t="s">
        <v>149</v>
      </c>
      <c r="E4719" s="3">
        <v>4</v>
      </c>
      <c r="F4719" s="12">
        <v>1143246</v>
      </c>
    </row>
    <row r="4720" spans="1:6" x14ac:dyDescent="0.25">
      <c r="A4720" s="3" t="s">
        <v>62</v>
      </c>
      <c r="B4720" s="3" t="str">
        <f>IFERROR(INDEX(Clients[Client_Name],MATCH(Table2[[#This Row],[Client_Code]],Clients[Client_Code],0)),"")</f>
        <v>DISTR DE ALIMENTOS DEL MAR</v>
      </c>
      <c r="C4720" s="3">
        <v>1033</v>
      </c>
      <c r="D4720" s="3" t="s">
        <v>37</v>
      </c>
      <c r="E4720" s="3">
        <v>4</v>
      </c>
      <c r="F4720" s="12">
        <v>96627</v>
      </c>
    </row>
    <row r="4721" spans="1:6" x14ac:dyDescent="0.25">
      <c r="A4721" s="3" t="s">
        <v>62</v>
      </c>
      <c r="B4721" s="3" t="str">
        <f>IFERROR(INDEX(Clients[Client_Name],MATCH(Table2[[#This Row],[Client_Code]],Clients[Client_Code],0)),"")</f>
        <v>DISTR DE ALIMENTOS DEL MAR</v>
      </c>
      <c r="C4721" s="3">
        <v>1033</v>
      </c>
      <c r="D4721" s="3" t="s">
        <v>37</v>
      </c>
      <c r="E4721" s="3">
        <v>4</v>
      </c>
      <c r="F4721" s="12">
        <v>19769</v>
      </c>
    </row>
    <row r="4722" spans="1:6" x14ac:dyDescent="0.25">
      <c r="A4722" s="3" t="s">
        <v>62</v>
      </c>
      <c r="B4722" s="3" t="str">
        <f>IFERROR(INDEX(Clients[Client_Name],MATCH(Table2[[#This Row],[Client_Code]],Clients[Client_Code],0)),"")</f>
        <v>DISTR DE ALIMENTOS DEL MAR</v>
      </c>
      <c r="C4722" s="3">
        <v>1033</v>
      </c>
      <c r="D4722" s="3" t="s">
        <v>38</v>
      </c>
      <c r="E4722" s="3">
        <v>4</v>
      </c>
      <c r="F4722" s="12">
        <v>139600</v>
      </c>
    </row>
    <row r="4723" spans="1:6" x14ac:dyDescent="0.25">
      <c r="A4723" s="3" t="s">
        <v>62</v>
      </c>
      <c r="B4723" s="3" t="str">
        <f>IFERROR(INDEX(Clients[Client_Name],MATCH(Table2[[#This Row],[Client_Code]],Clients[Client_Code],0)),"")</f>
        <v>DISTR DE ALIMENTOS DEL MAR</v>
      </c>
      <c r="C4723" s="3">
        <v>1033</v>
      </c>
      <c r="D4723" s="3" t="s">
        <v>38</v>
      </c>
      <c r="E4723" s="3">
        <v>4</v>
      </c>
      <c r="F4723" s="12">
        <v>420760</v>
      </c>
    </row>
    <row r="4724" spans="1:6" x14ac:dyDescent="0.25">
      <c r="A4724" s="3" t="s">
        <v>62</v>
      </c>
      <c r="B4724" s="3" t="str">
        <f>IFERROR(INDEX(Clients[Client_Name],MATCH(Table2[[#This Row],[Client_Code]],Clients[Client_Code],0)),"")</f>
        <v>DISTR DE ALIMENTOS DEL MAR</v>
      </c>
      <c r="C4724" s="3">
        <v>1033</v>
      </c>
      <c r="D4724" s="3" t="s">
        <v>38</v>
      </c>
      <c r="E4724" s="3">
        <v>4</v>
      </c>
      <c r="F4724" s="12">
        <v>34860</v>
      </c>
    </row>
    <row r="4725" spans="1:6" x14ac:dyDescent="0.25">
      <c r="A4725" s="3" t="s">
        <v>62</v>
      </c>
      <c r="B4725" s="3" t="str">
        <f>IFERROR(INDEX(Clients[Client_Name],MATCH(Table2[[#This Row],[Client_Code]],Clients[Client_Code],0)),"")</f>
        <v>DISTR DE ALIMENTOS DEL MAR</v>
      </c>
      <c r="C4725" s="3">
        <v>1033</v>
      </c>
      <c r="D4725" s="3" t="s">
        <v>38</v>
      </c>
      <c r="E4725" s="3">
        <v>4</v>
      </c>
      <c r="F4725" s="12">
        <v>40392</v>
      </c>
    </row>
    <row r="4726" spans="1:6" x14ac:dyDescent="0.25">
      <c r="A4726" s="3" t="s">
        <v>62</v>
      </c>
      <c r="B4726" s="3" t="str">
        <f>IFERROR(INDEX(Clients[Client_Name],MATCH(Table2[[#This Row],[Client_Code]],Clients[Client_Code],0)),"")</f>
        <v>DISTR DE ALIMENTOS DEL MAR</v>
      </c>
      <c r="C4726" s="3">
        <v>1033</v>
      </c>
      <c r="D4726" s="3" t="s">
        <v>37</v>
      </c>
      <c r="E4726" s="3">
        <v>1</v>
      </c>
      <c r="F4726" s="12">
        <v>14400</v>
      </c>
    </row>
    <row r="4727" spans="1:6" x14ac:dyDescent="0.25">
      <c r="A4727" s="3" t="s">
        <v>62</v>
      </c>
      <c r="B4727" s="3" t="str">
        <f>IFERROR(INDEX(Clients[Client_Name],MATCH(Table2[[#This Row],[Client_Code]],Clients[Client_Code],0)),"")</f>
        <v>DISTR DE ALIMENTOS DEL MAR</v>
      </c>
      <c r="C4727" s="3">
        <v>1033</v>
      </c>
      <c r="D4727" s="3" t="s">
        <v>149</v>
      </c>
      <c r="E4727" s="3">
        <v>1</v>
      </c>
      <c r="F4727" s="12">
        <v>1004921</v>
      </c>
    </row>
    <row r="4728" spans="1:6" x14ac:dyDescent="0.25">
      <c r="A4728" s="3" t="s">
        <v>62</v>
      </c>
      <c r="B4728" s="3" t="str">
        <f>IFERROR(INDEX(Clients[Client_Name],MATCH(Table2[[#This Row],[Client_Code]],Clients[Client_Code],0)),"")</f>
        <v>DISTR DE ALIMENTOS DEL MAR</v>
      </c>
      <c r="C4728" s="3">
        <v>1033</v>
      </c>
      <c r="D4728" s="3" t="s">
        <v>38</v>
      </c>
      <c r="E4728" s="3">
        <v>1</v>
      </c>
      <c r="F4728" s="12">
        <v>13295</v>
      </c>
    </row>
    <row r="4729" spans="1:6" x14ac:dyDescent="0.25">
      <c r="A4729" s="3" t="s">
        <v>62</v>
      </c>
      <c r="B4729" s="3" t="str">
        <f>IFERROR(INDEX(Clients[Client_Name],MATCH(Table2[[#This Row],[Client_Code]],Clients[Client_Code],0)),"")</f>
        <v>DISTR DE ALIMENTOS DEL MAR</v>
      </c>
      <c r="C4729" s="3">
        <v>1033</v>
      </c>
      <c r="D4729" s="3" t="s">
        <v>38</v>
      </c>
      <c r="E4729" s="3">
        <v>1</v>
      </c>
      <c r="F4729" s="12">
        <v>315570</v>
      </c>
    </row>
    <row r="4730" spans="1:6" x14ac:dyDescent="0.25">
      <c r="A4730" s="3" t="s">
        <v>62</v>
      </c>
      <c r="B4730" s="3" t="str">
        <f>IFERROR(INDEX(Clients[Client_Name],MATCH(Table2[[#This Row],[Client_Code]],Clients[Client_Code],0)),"")</f>
        <v>DISTR DE ALIMENTOS DEL MAR</v>
      </c>
      <c r="C4730" s="3">
        <v>1033</v>
      </c>
      <c r="D4730" s="3" t="s">
        <v>38</v>
      </c>
      <c r="E4730" s="3">
        <v>1</v>
      </c>
      <c r="F4730" s="12">
        <v>34860</v>
      </c>
    </row>
    <row r="4731" spans="1:6" x14ac:dyDescent="0.25">
      <c r="A4731" s="3" t="s">
        <v>62</v>
      </c>
      <c r="B4731" s="3" t="str">
        <f>IFERROR(INDEX(Clients[Client_Name],MATCH(Table2[[#This Row],[Client_Code]],Clients[Client_Code],0)),"")</f>
        <v>DISTR DE ALIMENTOS DEL MAR</v>
      </c>
      <c r="C4731" s="3">
        <v>1033</v>
      </c>
      <c r="D4731" s="3" t="s">
        <v>38</v>
      </c>
      <c r="E4731" s="3">
        <v>1</v>
      </c>
      <c r="F4731" s="12">
        <v>43637</v>
      </c>
    </row>
    <row r="4732" spans="1:6" x14ac:dyDescent="0.25">
      <c r="A4732" s="3" t="s">
        <v>62</v>
      </c>
      <c r="B4732" s="3" t="str">
        <f>IFERROR(INDEX(Clients[Client_Name],MATCH(Table2[[#This Row],[Client_Code]],Clients[Client_Code],0)),"")</f>
        <v>DISTR DE ALIMENTOS DEL MAR</v>
      </c>
      <c r="C4732" s="3">
        <v>1033</v>
      </c>
      <c r="D4732" s="3" t="s">
        <v>37</v>
      </c>
      <c r="E4732" s="3">
        <v>2</v>
      </c>
      <c r="F4732" s="12">
        <v>11540</v>
      </c>
    </row>
    <row r="4733" spans="1:6" x14ac:dyDescent="0.25">
      <c r="A4733" s="3" t="s">
        <v>62</v>
      </c>
      <c r="B4733" s="3" t="str">
        <f>IFERROR(INDEX(Clients[Client_Name],MATCH(Table2[[#This Row],[Client_Code]],Clients[Client_Code],0)),"")</f>
        <v>DISTR DE ALIMENTOS DEL MAR</v>
      </c>
      <c r="C4733" s="3">
        <v>1033</v>
      </c>
      <c r="D4733" s="3" t="s">
        <v>149</v>
      </c>
      <c r="E4733" s="3">
        <v>2</v>
      </c>
      <c r="F4733" s="12">
        <v>857138</v>
      </c>
    </row>
    <row r="4734" spans="1:6" x14ac:dyDescent="0.25">
      <c r="A4734" s="3" t="s">
        <v>62</v>
      </c>
      <c r="B4734" s="3" t="str">
        <f>IFERROR(INDEX(Clients[Client_Name],MATCH(Table2[[#This Row],[Client_Code]],Clients[Client_Code],0)),"")</f>
        <v>DISTR DE ALIMENTOS DEL MAR</v>
      </c>
      <c r="C4734" s="3">
        <v>1033</v>
      </c>
      <c r="D4734" s="3" t="s">
        <v>38</v>
      </c>
      <c r="E4734" s="3">
        <v>2</v>
      </c>
      <c r="F4734" s="12">
        <v>315570</v>
      </c>
    </row>
    <row r="4735" spans="1:6" x14ac:dyDescent="0.25">
      <c r="A4735" s="3" t="s">
        <v>62</v>
      </c>
      <c r="B4735" s="3" t="str">
        <f>IFERROR(INDEX(Clients[Client_Name],MATCH(Table2[[#This Row],[Client_Code]],Clients[Client_Code],0)),"")</f>
        <v>DISTR DE ALIMENTOS DEL MAR</v>
      </c>
      <c r="C4735" s="3">
        <v>1033</v>
      </c>
      <c r="D4735" s="3" t="s">
        <v>38</v>
      </c>
      <c r="E4735" s="3">
        <v>2</v>
      </c>
      <c r="F4735" s="12">
        <v>34860</v>
      </c>
    </row>
    <row r="4736" spans="1:6" x14ac:dyDescent="0.25">
      <c r="A4736" s="3" t="s">
        <v>62</v>
      </c>
      <c r="B4736" s="3" t="str">
        <f>IFERROR(INDEX(Clients[Client_Name],MATCH(Table2[[#This Row],[Client_Code]],Clients[Client_Code],0)),"")</f>
        <v>DISTR DE ALIMENTOS DEL MAR</v>
      </c>
      <c r="C4736" s="3">
        <v>1033</v>
      </c>
      <c r="D4736" s="3" t="s">
        <v>38</v>
      </c>
      <c r="E4736" s="3">
        <v>2</v>
      </c>
      <c r="F4736" s="12">
        <v>52595</v>
      </c>
    </row>
    <row r="4737" spans="1:6" x14ac:dyDescent="0.25">
      <c r="A4737" s="3" t="s">
        <v>62</v>
      </c>
      <c r="B4737" s="3" t="str">
        <f>IFERROR(INDEX(Clients[Client_Name],MATCH(Table2[[#This Row],[Client_Code]],Clients[Client_Code],0)),"")</f>
        <v>DISTR DE ALIMENTOS DEL MAR</v>
      </c>
      <c r="C4737" s="3">
        <v>1033</v>
      </c>
      <c r="D4737" s="3" t="s">
        <v>38</v>
      </c>
      <c r="E4737" s="3">
        <v>2</v>
      </c>
      <c r="F4737" s="12">
        <v>42151</v>
      </c>
    </row>
    <row r="4738" spans="1:6" x14ac:dyDescent="0.25">
      <c r="A4738" s="3" t="s">
        <v>62</v>
      </c>
      <c r="B4738" s="3" t="str">
        <f>IFERROR(INDEX(Clients[Client_Name],MATCH(Table2[[#This Row],[Client_Code]],Clients[Client_Code],0)),"")</f>
        <v>DISTR DE ALIMENTOS DEL MAR</v>
      </c>
      <c r="C4738" s="3">
        <v>1033</v>
      </c>
      <c r="D4738" s="3" t="s">
        <v>38</v>
      </c>
      <c r="E4738" s="3">
        <v>3</v>
      </c>
      <c r="F4738" s="12">
        <v>5684</v>
      </c>
    </row>
    <row r="4739" spans="1:6" x14ac:dyDescent="0.25">
      <c r="A4739" s="3" t="s">
        <v>62</v>
      </c>
      <c r="B4739" s="3" t="str">
        <f>IFERROR(INDEX(Clients[Client_Name],MATCH(Table2[[#This Row],[Client_Code]],Clients[Client_Code],0)),"")</f>
        <v>DISTR DE ALIMENTOS DEL MAR</v>
      </c>
      <c r="C4739" s="3">
        <v>1033</v>
      </c>
      <c r="D4739" s="3" t="s">
        <v>37</v>
      </c>
      <c r="E4739" s="3">
        <v>3</v>
      </c>
      <c r="F4739" s="12">
        <v>14260</v>
      </c>
    </row>
    <row r="4740" spans="1:6" x14ac:dyDescent="0.25">
      <c r="A4740" s="3" t="s">
        <v>62</v>
      </c>
      <c r="B4740" s="3" t="str">
        <f>IFERROR(INDEX(Clients[Client_Name],MATCH(Table2[[#This Row],[Client_Code]],Clients[Client_Code],0)),"")</f>
        <v>COMERCIALIZADORA LA FAVORITA LTDA.</v>
      </c>
      <c r="C4740" s="3">
        <v>1029</v>
      </c>
      <c r="D4740" s="3" t="s">
        <v>37</v>
      </c>
      <c r="E4740" s="3">
        <v>6</v>
      </c>
      <c r="F4740" s="12"/>
    </row>
    <row r="4741" spans="1:6" x14ac:dyDescent="0.25">
      <c r="A4741" s="3" t="s">
        <v>62</v>
      </c>
      <c r="B4741" s="3" t="str">
        <f>IFERROR(INDEX(Clients[Client_Name],MATCH(Table2[[#This Row],[Client_Code]],Clients[Client_Code],0)),"")</f>
        <v>DISTR DE ALIMENTOS DEL MAR</v>
      </c>
      <c r="C4741" s="3">
        <v>1033</v>
      </c>
      <c r="D4741" s="3" t="s">
        <v>37</v>
      </c>
      <c r="E4741" s="3">
        <v>3</v>
      </c>
      <c r="F4741" s="12">
        <v>25980</v>
      </c>
    </row>
    <row r="4742" spans="1:6" x14ac:dyDescent="0.25">
      <c r="A4742" s="3" t="s">
        <v>62</v>
      </c>
      <c r="B4742" s="3" t="str">
        <f>IFERROR(INDEX(Clients[Client_Name],MATCH(Table2[[#This Row],[Client_Code]],Clients[Client_Code],0)),"")</f>
        <v>DISTR DE ALIMENTOS DEL MAR</v>
      </c>
      <c r="C4742" s="3">
        <v>1033</v>
      </c>
      <c r="D4742" s="3" t="s">
        <v>149</v>
      </c>
      <c r="E4742" s="3">
        <v>3</v>
      </c>
      <c r="F4742" s="12">
        <v>932803</v>
      </c>
    </row>
    <row r="4743" spans="1:6" x14ac:dyDescent="0.25">
      <c r="A4743" s="3" t="s">
        <v>62</v>
      </c>
      <c r="B4743" s="3" t="str">
        <f>IFERROR(INDEX(Clients[Client_Name],MATCH(Table2[[#This Row],[Client_Code]],Clients[Client_Code],0)),"")</f>
        <v>DISTR DE ALIMENTOS DEL MAR</v>
      </c>
      <c r="C4743" s="3">
        <v>1033</v>
      </c>
      <c r="D4743" s="3" t="s">
        <v>37</v>
      </c>
      <c r="E4743" s="3">
        <v>3</v>
      </c>
      <c r="F4743" s="12">
        <v>62523</v>
      </c>
    </row>
    <row r="4744" spans="1:6" x14ac:dyDescent="0.25">
      <c r="A4744" s="3" t="s">
        <v>62</v>
      </c>
      <c r="B4744" s="3" t="str">
        <f>IFERROR(INDEX(Clients[Client_Name],MATCH(Table2[[#This Row],[Client_Code]],Clients[Client_Code],0)),"")</f>
        <v>DISTR DE ALIMENTOS DEL MAR</v>
      </c>
      <c r="C4744" s="3">
        <v>1033</v>
      </c>
      <c r="D4744" s="3" t="s">
        <v>37</v>
      </c>
      <c r="E4744" s="3">
        <v>3</v>
      </c>
      <c r="F4744" s="12">
        <v>9885</v>
      </c>
    </row>
    <row r="4745" spans="1:6" x14ac:dyDescent="0.25">
      <c r="A4745" s="3" t="s">
        <v>62</v>
      </c>
      <c r="B4745" s="3" t="str">
        <f>IFERROR(INDEX(Clients[Client_Name],MATCH(Table2[[#This Row],[Client_Code]],Clients[Client_Code],0)),"")</f>
        <v>DISTR DE ALIMENTOS DEL MAR</v>
      </c>
      <c r="C4745" s="3">
        <v>1033</v>
      </c>
      <c r="D4745" s="3" t="s">
        <v>38</v>
      </c>
      <c r="E4745" s="3">
        <v>3</v>
      </c>
      <c r="F4745" s="12">
        <v>66476</v>
      </c>
    </row>
    <row r="4746" spans="1:6" x14ac:dyDescent="0.25">
      <c r="A4746" s="3" t="s">
        <v>62</v>
      </c>
      <c r="B4746" s="3" t="str">
        <f>IFERROR(INDEX(Clients[Client_Name],MATCH(Table2[[#This Row],[Client_Code]],Clients[Client_Code],0)),"")</f>
        <v>DISTR DE ALIMENTOS DEL MAR</v>
      </c>
      <c r="C4746" s="3">
        <v>1033</v>
      </c>
      <c r="D4746" s="3" t="s">
        <v>38</v>
      </c>
      <c r="E4746" s="3">
        <v>3</v>
      </c>
      <c r="F4746" s="12">
        <v>525950</v>
      </c>
    </row>
    <row r="4747" spans="1:6" x14ac:dyDescent="0.25">
      <c r="A4747" s="3" t="s">
        <v>62</v>
      </c>
      <c r="B4747" s="3" t="str">
        <f>IFERROR(INDEX(Clients[Client_Name],MATCH(Table2[[#This Row],[Client_Code]],Clients[Client_Code],0)),"")</f>
        <v>DISTR DE ALIMENTOS DEL MAR</v>
      </c>
      <c r="C4747" s="3">
        <v>1033</v>
      </c>
      <c r="D4747" s="3" t="s">
        <v>38</v>
      </c>
      <c r="E4747" s="3">
        <v>3</v>
      </c>
      <c r="F4747" s="12">
        <v>34860</v>
      </c>
    </row>
    <row r="4748" spans="1:6" x14ac:dyDescent="0.25">
      <c r="A4748" s="3" t="s">
        <v>62</v>
      </c>
      <c r="B4748" s="3" t="str">
        <f>IFERROR(INDEX(Clients[Client_Name],MATCH(Table2[[#This Row],[Client_Code]],Clients[Client_Code],0)),"")</f>
        <v>DISTR DE ALIMENTOS DEL MAR</v>
      </c>
      <c r="C4748" s="3">
        <v>1033</v>
      </c>
      <c r="D4748" s="3" t="s">
        <v>38</v>
      </c>
      <c r="E4748" s="3">
        <v>3</v>
      </c>
      <c r="F4748" s="12">
        <v>69458</v>
      </c>
    </row>
    <row r="4749" spans="1:6" x14ac:dyDescent="0.25">
      <c r="A4749" s="3" t="s">
        <v>62</v>
      </c>
      <c r="B4749" s="3" t="str">
        <f>IFERROR(INDEX(Clients[Client_Name],MATCH(Table2[[#This Row],[Client_Code]],Clients[Client_Code],0)),"")</f>
        <v>DISTR DE ALIMENTOS DEL MAR</v>
      </c>
      <c r="C4749" s="3">
        <v>1033</v>
      </c>
      <c r="D4749" s="3" t="s">
        <v>149</v>
      </c>
      <c r="E4749" s="3">
        <v>5</v>
      </c>
      <c r="F4749" s="12">
        <v>1129649</v>
      </c>
    </row>
    <row r="4750" spans="1:6" x14ac:dyDescent="0.25">
      <c r="A4750" s="3" t="s">
        <v>62</v>
      </c>
      <c r="B4750" s="3" t="str">
        <f>IFERROR(INDEX(Clients[Client_Name],MATCH(Table2[[#This Row],[Client_Code]],Clients[Client_Code],0)),"")</f>
        <v>DISTR DE ALIMENTOS DEL MAR</v>
      </c>
      <c r="C4750" s="3">
        <v>1033</v>
      </c>
      <c r="D4750" s="3" t="s">
        <v>37</v>
      </c>
      <c r="E4750" s="3">
        <v>5</v>
      </c>
      <c r="F4750" s="12">
        <v>73891</v>
      </c>
    </row>
    <row r="4751" spans="1:6" x14ac:dyDescent="0.25">
      <c r="A4751" s="3" t="s">
        <v>62</v>
      </c>
      <c r="B4751" s="3" t="str">
        <f>IFERROR(INDEX(Clients[Client_Name],MATCH(Table2[[#This Row],[Client_Code]],Clients[Client_Code],0)),"")</f>
        <v>DISTR DE ALIMENTOS DEL MAR</v>
      </c>
      <c r="C4751" s="3">
        <v>1033</v>
      </c>
      <c r="D4751" s="3" t="s">
        <v>38</v>
      </c>
      <c r="E4751" s="3">
        <v>5</v>
      </c>
      <c r="F4751" s="12">
        <v>926702</v>
      </c>
    </row>
    <row r="4752" spans="1:6" x14ac:dyDescent="0.25">
      <c r="A4752" s="3" t="s">
        <v>62</v>
      </c>
      <c r="B4752" s="3" t="str">
        <f>IFERROR(INDEX(Clients[Client_Name],MATCH(Table2[[#This Row],[Client_Code]],Clients[Client_Code],0)),"")</f>
        <v>DISTR DE ALIMENTOS DEL MAR</v>
      </c>
      <c r="C4752" s="3">
        <v>1033</v>
      </c>
      <c r="D4752" s="3" t="s">
        <v>37</v>
      </c>
      <c r="E4752" s="3">
        <v>5</v>
      </c>
      <c r="F4752" s="12">
        <v>600</v>
      </c>
    </row>
    <row r="4753" spans="1:6" x14ac:dyDescent="0.25">
      <c r="A4753" s="3" t="s">
        <v>62</v>
      </c>
      <c r="B4753" s="3" t="str">
        <f>IFERROR(INDEX(Clients[Client_Name],MATCH(Table2[[#This Row],[Client_Code]],Clients[Client_Code],0)),"")</f>
        <v>DISTR DE ALIMENTOS DEL MAR</v>
      </c>
      <c r="C4753" s="3">
        <v>1033</v>
      </c>
      <c r="D4753" s="3" t="s">
        <v>37</v>
      </c>
      <c r="E4753" s="3">
        <v>5</v>
      </c>
      <c r="F4753" s="12">
        <v>13591</v>
      </c>
    </row>
    <row r="4754" spans="1:6" x14ac:dyDescent="0.25">
      <c r="A4754" s="3" t="s">
        <v>62</v>
      </c>
      <c r="B4754" s="3" t="str">
        <f>IFERROR(INDEX(Clients[Client_Name],MATCH(Table2[[#This Row],[Client_Code]],Clients[Client_Code],0)),"")</f>
        <v>DISTR DE ALIMENTOS DEL MAR</v>
      </c>
      <c r="C4754" s="3">
        <v>1033</v>
      </c>
      <c r="D4754" s="3" t="s">
        <v>38</v>
      </c>
      <c r="E4754" s="3">
        <v>5</v>
      </c>
      <c r="F4754" s="12">
        <v>132952</v>
      </c>
    </row>
    <row r="4755" spans="1:6" x14ac:dyDescent="0.25">
      <c r="A4755" s="3" t="s">
        <v>62</v>
      </c>
      <c r="B4755" s="3" t="str">
        <f>IFERROR(INDEX(Clients[Client_Name],MATCH(Table2[[#This Row],[Client_Code]],Clients[Client_Code],0)),"")</f>
        <v>DISTR DE ALIMENTOS DEL MAR</v>
      </c>
      <c r="C4755" s="3">
        <v>1033</v>
      </c>
      <c r="D4755" s="3" t="s">
        <v>38</v>
      </c>
      <c r="E4755" s="3">
        <v>5</v>
      </c>
      <c r="F4755" s="12">
        <v>159150</v>
      </c>
    </row>
    <row r="4756" spans="1:6" x14ac:dyDescent="0.25">
      <c r="A4756" s="3" t="s">
        <v>62</v>
      </c>
      <c r="B4756" s="3" t="str">
        <f>IFERROR(INDEX(Clients[Client_Name],MATCH(Table2[[#This Row],[Client_Code]],Clients[Client_Code],0)),"")</f>
        <v>DISTR DE ALIMENTOS DEL MAR</v>
      </c>
      <c r="C4756" s="3">
        <v>1033</v>
      </c>
      <c r="D4756" s="3" t="s">
        <v>37</v>
      </c>
      <c r="E4756" s="3">
        <v>5</v>
      </c>
      <c r="F4756" s="12">
        <v>9870</v>
      </c>
    </row>
    <row r="4757" spans="1:6" x14ac:dyDescent="0.25">
      <c r="A4757" s="3" t="s">
        <v>62</v>
      </c>
      <c r="B4757" s="3" t="str">
        <f>IFERROR(INDEX(Clients[Client_Name],MATCH(Table2[[#This Row],[Client_Code]],Clients[Client_Code],0)),"")</f>
        <v>DISTR DE ALIMENTOS DEL MAR</v>
      </c>
      <c r="C4757" s="3">
        <v>1033</v>
      </c>
      <c r="D4757" s="3" t="s">
        <v>37</v>
      </c>
      <c r="E4757" s="3">
        <v>5</v>
      </c>
      <c r="F4757" s="12">
        <v>37068</v>
      </c>
    </row>
    <row r="4758" spans="1:6" x14ac:dyDescent="0.25">
      <c r="A4758" s="3" t="s">
        <v>62</v>
      </c>
      <c r="B4758" s="3" t="str">
        <f>IFERROR(INDEX(Clients[Client_Name],MATCH(Table2[[#This Row],[Client_Code]],Clients[Client_Code],0)),"")</f>
        <v>DISTR DE ALIMENTOS DEL MAR</v>
      </c>
      <c r="C4758" s="3">
        <v>1033</v>
      </c>
      <c r="D4758" s="3" t="s">
        <v>38</v>
      </c>
      <c r="E4758" s="3">
        <v>5</v>
      </c>
      <c r="F4758" s="12">
        <v>27247</v>
      </c>
    </row>
    <row r="4759" spans="1:6" x14ac:dyDescent="0.25">
      <c r="A4759" s="3" t="s">
        <v>62</v>
      </c>
      <c r="B4759" s="3" t="str">
        <f>IFERROR(INDEX(Clients[Client_Name],MATCH(Table2[[#This Row],[Client_Code]],Clients[Client_Code],0)),"")</f>
        <v>DISTR DE ALIMENTOS DEL MAR</v>
      </c>
      <c r="C4759" s="3">
        <v>1033</v>
      </c>
      <c r="D4759" s="3" t="s">
        <v>38</v>
      </c>
      <c r="E4759" s="3">
        <v>5</v>
      </c>
      <c r="F4759" s="12">
        <v>45150</v>
      </c>
    </row>
    <row r="4760" spans="1:6" x14ac:dyDescent="0.25">
      <c r="A4760" s="3" t="s">
        <v>62</v>
      </c>
      <c r="B4760" s="3" t="str">
        <f>IFERROR(INDEX(Clients[Client_Name],MATCH(Table2[[#This Row],[Client_Code]],Clients[Client_Code],0)),"")</f>
        <v>DISTR DE ALIMENTOS DEL MAR</v>
      </c>
      <c r="C4760" s="3">
        <v>1033</v>
      </c>
      <c r="D4760" s="3" t="s">
        <v>38</v>
      </c>
      <c r="E4760" s="3">
        <v>5</v>
      </c>
      <c r="F4760" s="12">
        <v>52595</v>
      </c>
    </row>
    <row r="4761" spans="1:6" x14ac:dyDescent="0.25">
      <c r="A4761" s="3" t="s">
        <v>62</v>
      </c>
      <c r="B4761" s="3" t="str">
        <f>IFERROR(INDEX(Clients[Client_Name],MATCH(Table2[[#This Row],[Client_Code]],Clients[Client_Code],0)),"")</f>
        <v>DISTR DE ALIMENTOS DEL MAR</v>
      </c>
      <c r="C4761" s="3">
        <v>1033</v>
      </c>
      <c r="D4761" s="3" t="s">
        <v>38</v>
      </c>
      <c r="E4761" s="3">
        <v>5</v>
      </c>
      <c r="F4761" s="12">
        <v>315570</v>
      </c>
    </row>
    <row r="4762" spans="1:6" x14ac:dyDescent="0.25">
      <c r="A4762" s="3" t="s">
        <v>62</v>
      </c>
      <c r="B4762" s="3" t="str">
        <f>IFERROR(INDEX(Clients[Client_Name],MATCH(Table2[[#This Row],[Client_Code]],Clients[Client_Code],0)),"")</f>
        <v>AGROINDUSTRIAS LOMAS COLORADAS LTDA</v>
      </c>
      <c r="C4762" s="3">
        <v>1003</v>
      </c>
      <c r="D4762" s="3" t="s">
        <v>148</v>
      </c>
      <c r="E4762" s="3">
        <v>6</v>
      </c>
      <c r="F4762" s="12"/>
    </row>
    <row r="4763" spans="1:6" x14ac:dyDescent="0.25">
      <c r="A4763" s="3" t="s">
        <v>62</v>
      </c>
      <c r="B4763" s="3" t="str">
        <f>IFERROR(INDEX(Clients[Client_Name],MATCH(Table2[[#This Row],[Client_Code]],Clients[Client_Code],0)),"")</f>
        <v>DISTR DE ALIMENTOS DEL MAR</v>
      </c>
      <c r="C4763" s="3">
        <v>1033</v>
      </c>
      <c r="D4763" s="3" t="s">
        <v>38</v>
      </c>
      <c r="E4763" s="3">
        <v>5</v>
      </c>
      <c r="F4763" s="12">
        <v>69720</v>
      </c>
    </row>
    <row r="4764" spans="1:6" x14ac:dyDescent="0.25">
      <c r="A4764" s="3" t="s">
        <v>62</v>
      </c>
      <c r="B4764" s="3" t="str">
        <f>IFERROR(INDEX(Clients[Client_Name],MATCH(Table2[[#This Row],[Client_Code]],Clients[Client_Code],0)),"")</f>
        <v>DISTR DE ALIMENTOS DEL MAR</v>
      </c>
      <c r="C4764" s="3">
        <v>1033</v>
      </c>
      <c r="D4764" s="3" t="s">
        <v>149</v>
      </c>
      <c r="E4764" s="3">
        <v>6</v>
      </c>
      <c r="F4764" s="12">
        <v>1301668</v>
      </c>
    </row>
    <row r="4765" spans="1:6" x14ac:dyDescent="0.25">
      <c r="A4765" s="3" t="s">
        <v>62</v>
      </c>
      <c r="B4765" s="3" t="str">
        <f>IFERROR(INDEX(Clients[Client_Name],MATCH(Table2[[#This Row],[Client_Code]],Clients[Client_Code],0)),"")</f>
        <v>DISTR DE ALIMENTOS DEL MAR</v>
      </c>
      <c r="C4765" s="3">
        <v>1033</v>
      </c>
      <c r="D4765" s="3" t="s">
        <v>37</v>
      </c>
      <c r="E4765" s="3">
        <v>6</v>
      </c>
      <c r="F4765" s="12">
        <v>247887</v>
      </c>
    </row>
    <row r="4766" spans="1:6" x14ac:dyDescent="0.25">
      <c r="A4766" s="3" t="s">
        <v>62</v>
      </c>
      <c r="B4766" s="3" t="str">
        <f>IFERROR(INDEX(Clients[Client_Name],MATCH(Table2[[#This Row],[Client_Code]],Clients[Client_Code],0)),"")</f>
        <v>DISTR DE ALIMENTOS DEL MAR</v>
      </c>
      <c r="C4766" s="3">
        <v>1033</v>
      </c>
      <c r="D4766" s="3" t="s">
        <v>38</v>
      </c>
      <c r="E4766" s="3">
        <v>6</v>
      </c>
      <c r="F4766" s="12">
        <v>61585</v>
      </c>
    </row>
    <row r="4767" spans="1:6" x14ac:dyDescent="0.25">
      <c r="A4767" s="3" t="s">
        <v>62</v>
      </c>
      <c r="B4767" s="3" t="str">
        <f>IFERROR(INDEX(Clients[Client_Name],MATCH(Table2[[#This Row],[Client_Code]],Clients[Client_Code],0)),"")</f>
        <v>DISTR DE ALIMENTOS DEL MAR</v>
      </c>
      <c r="C4767" s="3">
        <v>1033</v>
      </c>
      <c r="D4767" s="3" t="s">
        <v>37</v>
      </c>
      <c r="E4767" s="3">
        <v>6</v>
      </c>
      <c r="F4767" s="12"/>
    </row>
    <row r="4768" spans="1:6" x14ac:dyDescent="0.25">
      <c r="A4768" s="3" t="s">
        <v>62</v>
      </c>
      <c r="B4768" s="3" t="str">
        <f>IFERROR(INDEX(Clients[Client_Name],MATCH(Table2[[#This Row],[Client_Code]],Clients[Client_Code],0)),"")</f>
        <v>DISTR DE ALIMENTOS DEL MAR</v>
      </c>
      <c r="C4768" s="3">
        <v>1033</v>
      </c>
      <c r="D4768" s="3" t="s">
        <v>37</v>
      </c>
      <c r="E4768" s="3">
        <v>6</v>
      </c>
      <c r="F4768" s="12"/>
    </row>
    <row r="4769" spans="1:6" x14ac:dyDescent="0.25">
      <c r="A4769" s="3" t="s">
        <v>62</v>
      </c>
      <c r="B4769" s="3" t="str">
        <f>IFERROR(INDEX(Clients[Client_Name],MATCH(Table2[[#This Row],[Client_Code]],Clients[Client_Code],0)),"")</f>
        <v>DISTR DE ALIMENTOS DEL MAR</v>
      </c>
      <c r="C4769" s="3">
        <v>1033</v>
      </c>
      <c r="D4769" s="3" t="s">
        <v>38</v>
      </c>
      <c r="E4769" s="3">
        <v>6</v>
      </c>
      <c r="F4769" s="12">
        <v>560200</v>
      </c>
    </row>
    <row r="4770" spans="1:6" x14ac:dyDescent="0.25">
      <c r="A4770" s="3" t="s">
        <v>62</v>
      </c>
      <c r="B4770" s="3" t="str">
        <f>IFERROR(INDEX(Clients[Client_Name],MATCH(Table2[[#This Row],[Client_Code]],Clients[Client_Code],0)),"")</f>
        <v>DISTR DE ALIMENTOS DEL MAR</v>
      </c>
      <c r="C4770" s="3">
        <v>1033</v>
      </c>
      <c r="D4770" s="3" t="s">
        <v>38</v>
      </c>
      <c r="E4770" s="3">
        <v>6</v>
      </c>
      <c r="F4770" s="12"/>
    </row>
    <row r="4771" spans="1:6" x14ac:dyDescent="0.25">
      <c r="A4771" s="3" t="s">
        <v>62</v>
      </c>
      <c r="B4771" s="3" t="str">
        <f>IFERROR(INDEX(Clients[Client_Name],MATCH(Table2[[#This Row],[Client_Code]],Clients[Client_Code],0)),"")</f>
        <v>COMERCIALIZADORA LA FAVORITA LTDA.</v>
      </c>
      <c r="C4771" s="3">
        <v>1029</v>
      </c>
      <c r="D4771" s="3" t="s">
        <v>38</v>
      </c>
      <c r="E4771" s="3">
        <v>6</v>
      </c>
      <c r="F4771" s="12"/>
    </row>
    <row r="4772" spans="1:6" x14ac:dyDescent="0.25">
      <c r="A4772" s="3" t="s">
        <v>62</v>
      </c>
      <c r="B4772" s="3" t="str">
        <f>IFERROR(INDEX(Clients[Client_Name],MATCH(Table2[[#This Row],[Client_Code]],Clients[Client_Code],0)),"")</f>
        <v>DISTR DE ALIMENTOS DEL MAR</v>
      </c>
      <c r="C4772" s="3">
        <v>1033</v>
      </c>
      <c r="D4772" s="3" t="s">
        <v>37</v>
      </c>
      <c r="E4772" s="3">
        <v>6</v>
      </c>
      <c r="F4772" s="12"/>
    </row>
    <row r="4773" spans="1:6" x14ac:dyDescent="0.25">
      <c r="A4773" s="3" t="s">
        <v>62</v>
      </c>
      <c r="B4773" s="3" t="str">
        <f>IFERROR(INDEX(Clients[Client_Name],MATCH(Table2[[#This Row],[Client_Code]],Clients[Client_Code],0)),"")</f>
        <v>DISTR DE ALIMENTOS DEL MAR</v>
      </c>
      <c r="C4773" s="3">
        <v>1033</v>
      </c>
      <c r="D4773" s="3" t="s">
        <v>37</v>
      </c>
      <c r="E4773" s="3">
        <v>6</v>
      </c>
      <c r="F4773" s="12"/>
    </row>
    <row r="4774" spans="1:6" x14ac:dyDescent="0.25">
      <c r="A4774" s="3" t="s">
        <v>62</v>
      </c>
      <c r="B4774" s="3" t="str">
        <f>IFERROR(INDEX(Clients[Client_Name],MATCH(Table2[[#This Row],[Client_Code]],Clients[Client_Code],0)),"")</f>
        <v>DISTR DE ALIMENTOS DEL MAR</v>
      </c>
      <c r="C4774" s="3">
        <v>1033</v>
      </c>
      <c r="D4774" s="3" t="s">
        <v>38</v>
      </c>
      <c r="E4774" s="3">
        <v>6</v>
      </c>
      <c r="F4774" s="12"/>
    </row>
    <row r="4775" spans="1:6" x14ac:dyDescent="0.25">
      <c r="A4775" s="3" t="s">
        <v>62</v>
      </c>
      <c r="B4775" s="3" t="str">
        <f>IFERROR(INDEX(Clients[Client_Name],MATCH(Table2[[#This Row],[Client_Code]],Clients[Client_Code],0)),"")</f>
        <v>DISTR DE ALIMENTOS DEL MAR</v>
      </c>
      <c r="C4775" s="3">
        <v>1033</v>
      </c>
      <c r="D4775" s="3" t="s">
        <v>38</v>
      </c>
      <c r="E4775" s="3">
        <v>6</v>
      </c>
      <c r="F4775" s="12"/>
    </row>
    <row r="4776" spans="1:6" x14ac:dyDescent="0.25">
      <c r="A4776" s="3" t="s">
        <v>62</v>
      </c>
      <c r="B4776" s="3" t="str">
        <f>IFERROR(INDEX(Clients[Client_Name],MATCH(Table2[[#This Row],[Client_Code]],Clients[Client_Code],0)),"")</f>
        <v>DISTR DE ALIMENTOS DEL MAR</v>
      </c>
      <c r="C4776" s="3">
        <v>1033</v>
      </c>
      <c r="D4776" s="3" t="s">
        <v>38</v>
      </c>
      <c r="E4776" s="3">
        <v>6</v>
      </c>
      <c r="F4776" s="12"/>
    </row>
    <row r="4777" spans="1:6" x14ac:dyDescent="0.25">
      <c r="A4777" s="3" t="s">
        <v>62</v>
      </c>
      <c r="B4777" s="3" t="str">
        <f>IFERROR(INDEX(Clients[Client_Name],MATCH(Table2[[#This Row],[Client_Code]],Clients[Client_Code],0)),"")</f>
        <v>DISTR DE ALIMENTOS DEL MAR</v>
      </c>
      <c r="C4777" s="3">
        <v>1033</v>
      </c>
      <c r="D4777" s="3" t="s">
        <v>38</v>
      </c>
      <c r="E4777" s="3">
        <v>6</v>
      </c>
      <c r="F4777" s="12"/>
    </row>
    <row r="4778" spans="1:6" x14ac:dyDescent="0.25">
      <c r="A4778" s="3" t="s">
        <v>62</v>
      </c>
      <c r="B4778" s="3" t="str">
        <f>IFERROR(INDEX(Clients[Client_Name],MATCH(Table2[[#This Row],[Client_Code]],Clients[Client_Code],0)),"")</f>
        <v>DISTR DE ALIMENTOS DEL MAR</v>
      </c>
      <c r="C4778" s="3">
        <v>1033</v>
      </c>
      <c r="D4778" s="3" t="s">
        <v>38</v>
      </c>
      <c r="E4778" s="3">
        <v>6</v>
      </c>
      <c r="F4778" s="12"/>
    </row>
    <row r="4779" spans="1:6" x14ac:dyDescent="0.25">
      <c r="A4779" s="3" t="s">
        <v>62</v>
      </c>
      <c r="B4779" s="3" t="str">
        <f>IFERROR(INDEX(Clients[Client_Name],MATCH(Table2[[#This Row],[Client_Code]],Clients[Client_Code],0)),"")</f>
        <v>DISTR DE ALIMENTOS DEL MAR</v>
      </c>
      <c r="C4779" s="3">
        <v>1033</v>
      </c>
      <c r="D4779" s="3" t="s">
        <v>149</v>
      </c>
      <c r="E4779" s="3">
        <v>7</v>
      </c>
      <c r="F4779" s="12">
        <v>1519110</v>
      </c>
    </row>
    <row r="4780" spans="1:6" x14ac:dyDescent="0.25">
      <c r="A4780" s="3" t="s">
        <v>62</v>
      </c>
      <c r="B4780" s="3" t="str">
        <f>IFERROR(INDEX(Clients[Client_Name],MATCH(Table2[[#This Row],[Client_Code]],Clients[Client_Code],0)),"")</f>
        <v>DISTR DE ALIMENTOS DEL MAR</v>
      </c>
      <c r="C4780" s="3">
        <v>1033</v>
      </c>
      <c r="D4780" s="3" t="s">
        <v>37</v>
      </c>
      <c r="E4780" s="3">
        <v>7</v>
      </c>
      <c r="F4780" s="12">
        <v>169588</v>
      </c>
    </row>
    <row r="4781" spans="1:6" x14ac:dyDescent="0.25">
      <c r="A4781" s="3" t="s">
        <v>62</v>
      </c>
      <c r="B4781" s="3" t="str">
        <f>IFERROR(INDEX(Clients[Client_Name],MATCH(Table2[[#This Row],[Client_Code]],Clients[Client_Code],0)),"")</f>
        <v>DISTR DE ALIMENTOS DEL MAR</v>
      </c>
      <c r="C4781" s="3">
        <v>1033</v>
      </c>
      <c r="D4781" s="3" t="s">
        <v>38</v>
      </c>
      <c r="E4781" s="3">
        <v>7</v>
      </c>
      <c r="F4781" s="12"/>
    </row>
    <row r="4782" spans="1:6" x14ac:dyDescent="0.25">
      <c r="A4782" s="3" t="s">
        <v>62</v>
      </c>
      <c r="B4782" s="3" t="str">
        <f>IFERROR(INDEX(Clients[Client_Name],MATCH(Table2[[#This Row],[Client_Code]],Clients[Client_Code],0)),"")</f>
        <v>DISTR DE ALIMENTOS DEL MAR</v>
      </c>
      <c r="C4782" s="3">
        <v>1033</v>
      </c>
      <c r="D4782" s="3" t="s">
        <v>37</v>
      </c>
      <c r="E4782" s="3">
        <v>7</v>
      </c>
      <c r="F4782" s="12"/>
    </row>
    <row r="4783" spans="1:6" x14ac:dyDescent="0.25">
      <c r="A4783" s="3" t="s">
        <v>62</v>
      </c>
      <c r="B4783" s="3" t="str">
        <f>IFERROR(INDEX(Clients[Client_Name],MATCH(Table2[[#This Row],[Client_Code]],Clients[Client_Code],0)),"")</f>
        <v>DISTR DE ALIMENTOS DEL MAR</v>
      </c>
      <c r="C4783" s="3">
        <v>1033</v>
      </c>
      <c r="D4783" s="3" t="s">
        <v>37</v>
      </c>
      <c r="E4783" s="3">
        <v>7</v>
      </c>
      <c r="F4783" s="12"/>
    </row>
    <row r="4784" spans="1:6" x14ac:dyDescent="0.25">
      <c r="A4784" s="3" t="s">
        <v>62</v>
      </c>
      <c r="B4784" s="3" t="str">
        <f>IFERROR(INDEX(Clients[Client_Name],MATCH(Table2[[#This Row],[Client_Code]],Clients[Client_Code],0)),"")</f>
        <v>DISTR DE ALIMENTOS DEL MAR</v>
      </c>
      <c r="C4784" s="3">
        <v>1033</v>
      </c>
      <c r="D4784" s="3" t="s">
        <v>38</v>
      </c>
      <c r="E4784" s="3">
        <v>7</v>
      </c>
      <c r="F4784" s="12"/>
    </row>
    <row r="4785" spans="1:6" x14ac:dyDescent="0.25">
      <c r="A4785" s="3" t="s">
        <v>62</v>
      </c>
      <c r="B4785" s="3" t="str">
        <f>IFERROR(INDEX(Clients[Client_Name],MATCH(Table2[[#This Row],[Client_Code]],Clients[Client_Code],0)),"")</f>
        <v>AGROINDUSTRIAS LOMAS COLORADAS LTDA</v>
      </c>
      <c r="C4785" s="3">
        <v>1003</v>
      </c>
      <c r="D4785" s="3" t="s">
        <v>148</v>
      </c>
      <c r="E4785" s="3">
        <v>6</v>
      </c>
      <c r="F4785" s="12"/>
    </row>
    <row r="4786" spans="1:6" x14ac:dyDescent="0.25">
      <c r="A4786" s="3" t="s">
        <v>62</v>
      </c>
      <c r="B4786" s="3" t="str">
        <f>IFERROR(INDEX(Clients[Client_Name],MATCH(Table2[[#This Row],[Client_Code]],Clients[Client_Code],0)),"")</f>
        <v>DISTR DE ALIMENTOS DEL MAR</v>
      </c>
      <c r="C4786" s="3">
        <v>1033</v>
      </c>
      <c r="D4786" s="3" t="s">
        <v>38</v>
      </c>
      <c r="E4786" s="3">
        <v>7</v>
      </c>
      <c r="F4786" s="12"/>
    </row>
    <row r="4787" spans="1:6" x14ac:dyDescent="0.25">
      <c r="A4787" s="3" t="s">
        <v>62</v>
      </c>
      <c r="B4787" s="3" t="str">
        <f>IFERROR(INDEX(Clients[Client_Name],MATCH(Table2[[#This Row],[Client_Code]],Clients[Client_Code],0)),"")</f>
        <v>DISTR DE ALIMENTOS DEL MAR</v>
      </c>
      <c r="C4787" s="3">
        <v>1033</v>
      </c>
      <c r="D4787" s="3" t="s">
        <v>37</v>
      </c>
      <c r="E4787" s="3">
        <v>7</v>
      </c>
      <c r="F4787" s="12"/>
    </row>
    <row r="4788" spans="1:6" x14ac:dyDescent="0.25">
      <c r="A4788" s="3" t="s">
        <v>62</v>
      </c>
      <c r="B4788" s="3" t="str">
        <f>IFERROR(INDEX(Clients[Client_Name],MATCH(Table2[[#This Row],[Client_Code]],Clients[Client_Code],0)),"")</f>
        <v>DISTR DE ALIMENTOS DEL MAR</v>
      </c>
      <c r="C4788" s="3">
        <v>1033</v>
      </c>
      <c r="D4788" s="3" t="s">
        <v>37</v>
      </c>
      <c r="E4788" s="3">
        <v>7</v>
      </c>
      <c r="F4788" s="12"/>
    </row>
    <row r="4789" spans="1:6" x14ac:dyDescent="0.25">
      <c r="A4789" s="3" t="s">
        <v>62</v>
      </c>
      <c r="B4789" s="3" t="str">
        <f>IFERROR(INDEX(Clients[Client_Name],MATCH(Table2[[#This Row],[Client_Code]],Clients[Client_Code],0)),"")</f>
        <v>DISTR DE ALIMENTOS DEL MAR</v>
      </c>
      <c r="C4789" s="3">
        <v>1033</v>
      </c>
      <c r="D4789" s="3" t="s">
        <v>38</v>
      </c>
      <c r="E4789" s="3">
        <v>7</v>
      </c>
      <c r="F4789" s="12"/>
    </row>
    <row r="4790" spans="1:6" x14ac:dyDescent="0.25">
      <c r="A4790" s="3" t="s">
        <v>62</v>
      </c>
      <c r="B4790" s="3" t="str">
        <f>IFERROR(INDEX(Clients[Client_Name],MATCH(Table2[[#This Row],[Client_Code]],Clients[Client_Code],0)),"")</f>
        <v>DISTR DE ALIMENTOS DEL MAR</v>
      </c>
      <c r="C4790" s="3">
        <v>1033</v>
      </c>
      <c r="D4790" s="3" t="s">
        <v>38</v>
      </c>
      <c r="E4790" s="3">
        <v>7</v>
      </c>
      <c r="F4790" s="12"/>
    </row>
    <row r="4791" spans="1:6" x14ac:dyDescent="0.25">
      <c r="A4791" s="3" t="s">
        <v>62</v>
      </c>
      <c r="B4791" s="3" t="str">
        <f>IFERROR(INDEX(Clients[Client_Name],MATCH(Table2[[#This Row],[Client_Code]],Clients[Client_Code],0)),"")</f>
        <v>DISTR DE ALIMENTOS DEL MAR</v>
      </c>
      <c r="C4791" s="3">
        <v>1033</v>
      </c>
      <c r="D4791" s="3" t="s">
        <v>38</v>
      </c>
      <c r="E4791" s="3">
        <v>7</v>
      </c>
      <c r="F4791" s="12"/>
    </row>
    <row r="4792" spans="1:6" x14ac:dyDescent="0.25">
      <c r="A4792" s="3" t="s">
        <v>62</v>
      </c>
      <c r="B4792" s="3" t="str">
        <f>IFERROR(INDEX(Clients[Client_Name],MATCH(Table2[[#This Row],[Client_Code]],Clients[Client_Code],0)),"")</f>
        <v>DISTR DE ALIMENTOS DEL MAR</v>
      </c>
      <c r="C4792" s="3">
        <v>1033</v>
      </c>
      <c r="D4792" s="3" t="s">
        <v>38</v>
      </c>
      <c r="E4792" s="3">
        <v>7</v>
      </c>
      <c r="F4792" s="12"/>
    </row>
    <row r="4793" spans="1:6" x14ac:dyDescent="0.25">
      <c r="A4793" s="3" t="s">
        <v>62</v>
      </c>
      <c r="B4793" s="3" t="str">
        <f>IFERROR(INDEX(Clients[Client_Name],MATCH(Table2[[#This Row],[Client_Code]],Clients[Client_Code],0)),"")</f>
        <v>DISTR DE ALIMENTOS DEL MAR</v>
      </c>
      <c r="C4793" s="3">
        <v>1033</v>
      </c>
      <c r="D4793" s="3" t="s">
        <v>38</v>
      </c>
      <c r="E4793" s="3">
        <v>7</v>
      </c>
      <c r="F4793" s="12"/>
    </row>
    <row r="4794" spans="1:6" x14ac:dyDescent="0.25">
      <c r="A4794" s="3" t="s">
        <v>62</v>
      </c>
      <c r="B4794" s="3" t="str">
        <f>IFERROR(INDEX(Clients[Client_Name],MATCH(Table2[[#This Row],[Client_Code]],Clients[Client_Code],0)),"")</f>
        <v>COMERCIALIZADORA LA FAVORITA LTDA.</v>
      </c>
      <c r="C4794" s="3">
        <v>1029</v>
      </c>
      <c r="D4794" s="3" t="s">
        <v>38</v>
      </c>
      <c r="E4794" s="3">
        <v>6</v>
      </c>
      <c r="F4794" s="12"/>
    </row>
    <row r="4795" spans="1:6" x14ac:dyDescent="0.25">
      <c r="A4795" s="3" t="s">
        <v>62</v>
      </c>
      <c r="B4795" s="3" t="str">
        <f>IFERROR(INDEX(Clients[Client_Name],MATCH(Table2[[#This Row],[Client_Code]],Clients[Client_Code],0)),"")</f>
        <v>DISTR DE ALIMENTOS DEL MAR</v>
      </c>
      <c r="C4795" s="3">
        <v>1033</v>
      </c>
      <c r="D4795" s="3" t="s">
        <v>37</v>
      </c>
      <c r="E4795" s="3">
        <v>8</v>
      </c>
      <c r="F4795" s="12">
        <v>61466</v>
      </c>
    </row>
    <row r="4796" spans="1:6" x14ac:dyDescent="0.25">
      <c r="A4796" s="3" t="s">
        <v>62</v>
      </c>
      <c r="B4796" s="3" t="str">
        <f>IFERROR(INDEX(Clients[Client_Name],MATCH(Table2[[#This Row],[Client_Code]],Clients[Client_Code],0)),"")</f>
        <v>DISTR DE ALIMENTOS DEL MAR</v>
      </c>
      <c r="C4796" s="3">
        <v>1033</v>
      </c>
      <c r="D4796" s="3" t="s">
        <v>37</v>
      </c>
      <c r="E4796" s="3">
        <v>8</v>
      </c>
      <c r="F4796" s="12"/>
    </row>
    <row r="4797" spans="1:6" x14ac:dyDescent="0.25">
      <c r="A4797" s="3" t="s">
        <v>62</v>
      </c>
      <c r="B4797" s="3" t="str">
        <f>IFERROR(INDEX(Clients[Client_Name],MATCH(Table2[[#This Row],[Client_Code]],Clients[Client_Code],0)),"")</f>
        <v>DISTR DE ALIMENTOS DEL MAR</v>
      </c>
      <c r="C4797" s="3">
        <v>1033</v>
      </c>
      <c r="D4797" s="3" t="s">
        <v>37</v>
      </c>
      <c r="E4797" s="3">
        <v>8</v>
      </c>
      <c r="F4797" s="12"/>
    </row>
    <row r="4798" spans="1:6" x14ac:dyDescent="0.25">
      <c r="A4798" s="3" t="s">
        <v>62</v>
      </c>
      <c r="B4798" s="3" t="str">
        <f>IFERROR(INDEX(Clients[Client_Name],MATCH(Table2[[#This Row],[Client_Code]],Clients[Client_Code],0)),"")</f>
        <v>DISTR DE ALIMENTOS DEL MAR</v>
      </c>
      <c r="C4798" s="3">
        <v>1033</v>
      </c>
      <c r="D4798" s="3" t="s">
        <v>37</v>
      </c>
      <c r="E4798" s="3">
        <v>8</v>
      </c>
      <c r="F4798" s="12"/>
    </row>
    <row r="4799" spans="1:6" x14ac:dyDescent="0.25">
      <c r="A4799" s="3" t="s">
        <v>62</v>
      </c>
      <c r="B4799" s="3" t="str">
        <f>IFERROR(INDEX(Clients[Client_Name],MATCH(Table2[[#This Row],[Client_Code]],Clients[Client_Code],0)),"")</f>
        <v>DISTR DE ALIMENTOS DEL MAR</v>
      </c>
      <c r="C4799" s="3">
        <v>1033</v>
      </c>
      <c r="D4799" s="3" t="s">
        <v>37</v>
      </c>
      <c r="E4799" s="3">
        <v>8</v>
      </c>
      <c r="F4799" s="12"/>
    </row>
    <row r="4800" spans="1:6" x14ac:dyDescent="0.25">
      <c r="A4800" s="3" t="s">
        <v>62</v>
      </c>
      <c r="B4800" s="3" t="str">
        <f>IFERROR(INDEX(Clients[Client_Name],MATCH(Table2[[#This Row],[Client_Code]],Clients[Client_Code],0)),"")</f>
        <v>DISTR DE ALIMENTOS DEL MAR</v>
      </c>
      <c r="C4800" s="3">
        <v>1033</v>
      </c>
      <c r="D4800" s="3" t="s">
        <v>38</v>
      </c>
      <c r="E4800" s="3">
        <v>8</v>
      </c>
      <c r="F4800" s="12">
        <v>762194</v>
      </c>
    </row>
    <row r="4801" spans="1:6" x14ac:dyDescent="0.25">
      <c r="A4801" s="3" t="s">
        <v>62</v>
      </c>
      <c r="B4801" s="3" t="str">
        <f>IFERROR(INDEX(Clients[Client_Name],MATCH(Table2[[#This Row],[Client_Code]],Clients[Client_Code],0)),"")</f>
        <v>DISTR DE ALIMENTOS DEL MAR</v>
      </c>
      <c r="C4801" s="3">
        <v>1033</v>
      </c>
      <c r="D4801" s="3" t="s">
        <v>38</v>
      </c>
      <c r="E4801" s="3">
        <v>8</v>
      </c>
      <c r="F4801" s="12"/>
    </row>
    <row r="4802" spans="1:6" x14ac:dyDescent="0.25">
      <c r="A4802" s="3" t="s">
        <v>62</v>
      </c>
      <c r="B4802" s="3" t="str">
        <f>IFERROR(INDEX(Clients[Client_Name],MATCH(Table2[[#This Row],[Client_Code]],Clients[Client_Code],0)),"")</f>
        <v>DISTR DE ALIMENTOS DEL MAR</v>
      </c>
      <c r="C4802" s="3">
        <v>1033</v>
      </c>
      <c r="D4802" s="3" t="s">
        <v>38</v>
      </c>
      <c r="E4802" s="3">
        <v>8</v>
      </c>
      <c r="F4802" s="12"/>
    </row>
    <row r="4803" spans="1:6" x14ac:dyDescent="0.25">
      <c r="A4803" s="3" t="s">
        <v>62</v>
      </c>
      <c r="B4803" s="3" t="str">
        <f>IFERROR(INDEX(Clients[Client_Name],MATCH(Table2[[#This Row],[Client_Code]],Clients[Client_Code],0)),"")</f>
        <v>DISTR DE ALIMENTOS DEL MAR</v>
      </c>
      <c r="C4803" s="3">
        <v>1033</v>
      </c>
      <c r="D4803" s="3" t="s">
        <v>38</v>
      </c>
      <c r="E4803" s="3">
        <v>8</v>
      </c>
      <c r="F4803" s="12"/>
    </row>
    <row r="4804" spans="1:6" x14ac:dyDescent="0.25">
      <c r="A4804" s="3" t="s">
        <v>62</v>
      </c>
      <c r="B4804" s="3" t="str">
        <f>IFERROR(INDEX(Clients[Client_Name],MATCH(Table2[[#This Row],[Client_Code]],Clients[Client_Code],0)),"")</f>
        <v>DISTR DE ALIMENTOS DEL MAR</v>
      </c>
      <c r="C4804" s="3">
        <v>1033</v>
      </c>
      <c r="D4804" s="3" t="s">
        <v>38</v>
      </c>
      <c r="E4804" s="3">
        <v>8</v>
      </c>
      <c r="F4804" s="12"/>
    </row>
    <row r="4805" spans="1:6" x14ac:dyDescent="0.25">
      <c r="A4805" s="3" t="s">
        <v>62</v>
      </c>
      <c r="B4805" s="3" t="str">
        <f>IFERROR(INDEX(Clients[Client_Name],MATCH(Table2[[#This Row],[Client_Code]],Clients[Client_Code],0)),"")</f>
        <v>DISTR DE ALIMENTOS DEL MAR</v>
      </c>
      <c r="C4805" s="3">
        <v>1033</v>
      </c>
      <c r="D4805" s="3" t="s">
        <v>38</v>
      </c>
      <c r="E4805" s="3">
        <v>8</v>
      </c>
      <c r="F4805" s="12"/>
    </row>
    <row r="4806" spans="1:6" x14ac:dyDescent="0.25">
      <c r="A4806" s="3" t="s">
        <v>62</v>
      </c>
      <c r="B4806" s="3" t="str">
        <f>IFERROR(INDEX(Clients[Client_Name],MATCH(Table2[[#This Row],[Client_Code]],Clients[Client_Code],0)),"")</f>
        <v>DISTR DE ALIMENTOS DEL MAR</v>
      </c>
      <c r="C4806" s="3">
        <v>1033</v>
      </c>
      <c r="D4806" s="3" t="s">
        <v>38</v>
      </c>
      <c r="E4806" s="3">
        <v>8</v>
      </c>
      <c r="F4806" s="12"/>
    </row>
    <row r="4807" spans="1:6" x14ac:dyDescent="0.25">
      <c r="A4807" s="3" t="s">
        <v>62</v>
      </c>
      <c r="B4807" s="3" t="str">
        <f>IFERROR(INDEX(Clients[Client_Name],MATCH(Table2[[#This Row],[Client_Code]],Clients[Client_Code],0)),"")</f>
        <v>DISTR DE ALIMENTOS DEL MAR</v>
      </c>
      <c r="C4807" s="3">
        <v>1033</v>
      </c>
      <c r="D4807" s="3" t="s">
        <v>38</v>
      </c>
      <c r="E4807" s="3">
        <v>8</v>
      </c>
      <c r="F4807" s="12"/>
    </row>
    <row r="4808" spans="1:6" x14ac:dyDescent="0.25">
      <c r="A4808" s="3" t="s">
        <v>62</v>
      </c>
      <c r="B4808" s="3" t="str">
        <f>IFERROR(INDEX(Clients[Client_Name],MATCH(Table2[[#This Row],[Client_Code]],Clients[Client_Code],0)),"")</f>
        <v>AGROINDUSTRIAS LOMAS COLORADAS LTDA</v>
      </c>
      <c r="C4808" s="3">
        <v>1003</v>
      </c>
      <c r="D4808" s="3" t="s">
        <v>37</v>
      </c>
      <c r="E4808" s="3">
        <v>6</v>
      </c>
      <c r="F4808" s="12"/>
    </row>
    <row r="4809" spans="1:6" x14ac:dyDescent="0.25">
      <c r="A4809" s="3" t="s">
        <v>62</v>
      </c>
      <c r="B4809" s="3" t="str">
        <f>IFERROR(INDEX(Clients[Client_Name],MATCH(Table2[[#This Row],[Client_Code]],Clients[Client_Code],0)),"")</f>
        <v>DISTR DE ALIMENTOS DEL MAR</v>
      </c>
      <c r="C4809" s="3">
        <v>1033</v>
      </c>
      <c r="D4809" s="3" t="s">
        <v>149</v>
      </c>
      <c r="E4809" s="3">
        <v>8</v>
      </c>
      <c r="F4809" s="12">
        <v>1446685</v>
      </c>
    </row>
    <row r="4810" spans="1:6" x14ac:dyDescent="0.25">
      <c r="A4810" s="3" t="s">
        <v>62</v>
      </c>
      <c r="B4810" s="3" t="str">
        <f>IFERROR(INDEX(Clients[Client_Name],MATCH(Table2[[#This Row],[Client_Code]],Clients[Client_Code],0)),"")</f>
        <v>DISTR DE ALIMENTOS DEL MAR</v>
      </c>
      <c r="C4810" s="3">
        <v>1033</v>
      </c>
      <c r="D4810" s="3" t="s">
        <v>37</v>
      </c>
      <c r="E4810" s="3">
        <v>9</v>
      </c>
      <c r="F4810" s="12"/>
    </row>
    <row r="4811" spans="1:6" x14ac:dyDescent="0.25">
      <c r="A4811" s="3" t="s">
        <v>62</v>
      </c>
      <c r="B4811" s="3" t="str">
        <f>IFERROR(INDEX(Clients[Client_Name],MATCH(Table2[[#This Row],[Client_Code]],Clients[Client_Code],0)),"")</f>
        <v>DISTR DE ALIMENTOS DEL MAR</v>
      </c>
      <c r="C4811" s="3">
        <v>1033</v>
      </c>
      <c r="D4811" s="3" t="s">
        <v>37</v>
      </c>
      <c r="E4811" s="3">
        <v>9</v>
      </c>
      <c r="F4811" s="12"/>
    </row>
    <row r="4812" spans="1:6" x14ac:dyDescent="0.25">
      <c r="A4812" s="3" t="s">
        <v>62</v>
      </c>
      <c r="B4812" s="3" t="str">
        <f>IFERROR(INDEX(Clients[Client_Name],MATCH(Table2[[#This Row],[Client_Code]],Clients[Client_Code],0)),"")</f>
        <v>DISTR DE ALIMENTOS DEL MAR</v>
      </c>
      <c r="C4812" s="3">
        <v>1033</v>
      </c>
      <c r="D4812" s="3" t="s">
        <v>37</v>
      </c>
      <c r="E4812" s="3">
        <v>9</v>
      </c>
      <c r="F4812" s="12"/>
    </row>
    <row r="4813" spans="1:6" x14ac:dyDescent="0.25">
      <c r="A4813" s="3" t="s">
        <v>62</v>
      </c>
      <c r="B4813" s="3" t="str">
        <f>IFERROR(INDEX(Clients[Client_Name],MATCH(Table2[[#This Row],[Client_Code]],Clients[Client_Code],0)),"")</f>
        <v>DISTR DE ALIMENTOS DEL MAR</v>
      </c>
      <c r="C4813" s="3">
        <v>1033</v>
      </c>
      <c r="D4813" s="3" t="s">
        <v>37</v>
      </c>
      <c r="E4813" s="3">
        <v>9</v>
      </c>
      <c r="F4813" s="12"/>
    </row>
    <row r="4814" spans="1:6" x14ac:dyDescent="0.25">
      <c r="A4814" s="3" t="s">
        <v>62</v>
      </c>
      <c r="B4814" s="3" t="str">
        <f>IFERROR(INDEX(Clients[Client_Name],MATCH(Table2[[#This Row],[Client_Code]],Clients[Client_Code],0)),"")</f>
        <v>DISTR DE ALIMENTOS DEL MAR</v>
      </c>
      <c r="C4814" s="3">
        <v>1033</v>
      </c>
      <c r="D4814" s="3" t="s">
        <v>37</v>
      </c>
      <c r="E4814" s="3">
        <v>9</v>
      </c>
      <c r="F4814" s="12">
        <v>340282</v>
      </c>
    </row>
    <row r="4815" spans="1:6" x14ac:dyDescent="0.25">
      <c r="A4815" s="3" t="s">
        <v>62</v>
      </c>
      <c r="B4815" s="3" t="str">
        <f>IFERROR(INDEX(Clients[Client_Name],MATCH(Table2[[#This Row],[Client_Code]],Clients[Client_Code],0)),"")</f>
        <v>DISTR DE ALIMENTOS DEL MAR</v>
      </c>
      <c r="C4815" s="3">
        <v>1033</v>
      </c>
      <c r="D4815" s="3" t="s">
        <v>38</v>
      </c>
      <c r="E4815" s="3">
        <v>9</v>
      </c>
      <c r="F4815" s="12"/>
    </row>
    <row r="4816" spans="1:6" x14ac:dyDescent="0.25">
      <c r="A4816" s="3" t="s">
        <v>62</v>
      </c>
      <c r="B4816" s="3" t="str">
        <f>IFERROR(INDEX(Clients[Client_Name],MATCH(Table2[[#This Row],[Client_Code]],Clients[Client_Code],0)),"")</f>
        <v>DISTR DE ALIMENTOS DEL MAR</v>
      </c>
      <c r="C4816" s="3">
        <v>1033</v>
      </c>
      <c r="D4816" s="3" t="s">
        <v>38</v>
      </c>
      <c r="E4816" s="3">
        <v>9</v>
      </c>
      <c r="F4816" s="12"/>
    </row>
    <row r="4817" spans="1:6" x14ac:dyDescent="0.25">
      <c r="A4817" s="3" t="s">
        <v>62</v>
      </c>
      <c r="B4817" s="3" t="str">
        <f>IFERROR(INDEX(Clients[Client_Name],MATCH(Table2[[#This Row],[Client_Code]],Clients[Client_Code],0)),"")</f>
        <v>DISTR DE ALIMENTOS DEL MAR</v>
      </c>
      <c r="C4817" s="3">
        <v>1033</v>
      </c>
      <c r="D4817" s="3" t="s">
        <v>38</v>
      </c>
      <c r="E4817" s="3">
        <v>9</v>
      </c>
      <c r="F4817" s="12"/>
    </row>
    <row r="4818" spans="1:6" x14ac:dyDescent="0.25">
      <c r="A4818" s="3" t="s">
        <v>62</v>
      </c>
      <c r="B4818" s="3" t="str">
        <f>IFERROR(INDEX(Clients[Client_Name],MATCH(Table2[[#This Row],[Client_Code]],Clients[Client_Code],0)),"")</f>
        <v>DISTR DE ALIMENTOS DEL MAR</v>
      </c>
      <c r="C4818" s="3">
        <v>1033</v>
      </c>
      <c r="D4818" s="3" t="s">
        <v>38</v>
      </c>
      <c r="E4818" s="3">
        <v>9</v>
      </c>
      <c r="F4818" s="12"/>
    </row>
    <row r="4819" spans="1:6" x14ac:dyDescent="0.25">
      <c r="A4819" s="3" t="s">
        <v>62</v>
      </c>
      <c r="B4819" s="3" t="str">
        <f>IFERROR(INDEX(Clients[Client_Name],MATCH(Table2[[#This Row],[Client_Code]],Clients[Client_Code],0)),"")</f>
        <v>DISTR DE ALIMENTOS DEL MAR</v>
      </c>
      <c r="C4819" s="3">
        <v>1033</v>
      </c>
      <c r="D4819" s="3" t="s">
        <v>38</v>
      </c>
      <c r="E4819" s="3">
        <v>9</v>
      </c>
      <c r="F4819" s="12"/>
    </row>
    <row r="4820" spans="1:6" x14ac:dyDescent="0.25">
      <c r="A4820" s="3" t="s">
        <v>62</v>
      </c>
      <c r="B4820" s="3" t="str">
        <f>IFERROR(INDEX(Clients[Client_Name],MATCH(Table2[[#This Row],[Client_Code]],Clients[Client_Code],0)),"")</f>
        <v>DISTR DE ALIMENTOS DEL MAR</v>
      </c>
      <c r="C4820" s="3">
        <v>1033</v>
      </c>
      <c r="D4820" s="3" t="s">
        <v>38</v>
      </c>
      <c r="E4820" s="3">
        <v>9</v>
      </c>
      <c r="F4820" s="12"/>
    </row>
    <row r="4821" spans="1:6" x14ac:dyDescent="0.25">
      <c r="A4821" s="3" t="s">
        <v>62</v>
      </c>
      <c r="B4821" s="3" t="str">
        <f>IFERROR(INDEX(Clients[Client_Name],MATCH(Table2[[#This Row],[Client_Code]],Clients[Client_Code],0)),"")</f>
        <v>DISTR DE ALIMENTOS DEL MAR</v>
      </c>
      <c r="C4821" s="3">
        <v>1033</v>
      </c>
      <c r="D4821" s="3" t="s">
        <v>38</v>
      </c>
      <c r="E4821" s="3">
        <v>9</v>
      </c>
      <c r="F4821" s="12"/>
    </row>
    <row r="4822" spans="1:6" x14ac:dyDescent="0.25">
      <c r="A4822" s="3" t="s">
        <v>62</v>
      </c>
      <c r="B4822" s="3" t="str">
        <f>IFERROR(INDEX(Clients[Client_Name],MATCH(Table2[[#This Row],[Client_Code]],Clients[Client_Code],0)),"")</f>
        <v>DISTR DE ALIMENTOS DEL MAR</v>
      </c>
      <c r="C4822" s="3">
        <v>1033</v>
      </c>
      <c r="D4822" s="3" t="s">
        <v>38</v>
      </c>
      <c r="E4822" s="3">
        <v>9</v>
      </c>
      <c r="F4822" s="12">
        <v>686436</v>
      </c>
    </row>
    <row r="4823" spans="1:6" x14ac:dyDescent="0.25">
      <c r="A4823" s="3" t="s">
        <v>62</v>
      </c>
      <c r="B4823" s="3" t="str">
        <f>IFERROR(INDEX(Clients[Client_Name],MATCH(Table2[[#This Row],[Client_Code]],Clients[Client_Code],0)),"")</f>
        <v>DISTR DE ALIMENTOS DEL MAR</v>
      </c>
      <c r="C4823" s="3">
        <v>1033</v>
      </c>
      <c r="D4823" s="3" t="s">
        <v>149</v>
      </c>
      <c r="E4823" s="3">
        <v>9</v>
      </c>
      <c r="F4823" s="12">
        <v>1283126</v>
      </c>
    </row>
    <row r="4824" spans="1:6" x14ac:dyDescent="0.25">
      <c r="A4824" s="3" t="s">
        <v>62</v>
      </c>
      <c r="B4824" s="3" t="str">
        <f>IFERROR(INDEX(Clients[Client_Name],MATCH(Table2[[#This Row],[Client_Code]],Clients[Client_Code],0)),"")</f>
        <v>DISTR DE ALIMENTOS DEL MAR</v>
      </c>
      <c r="C4824" s="3">
        <v>1033</v>
      </c>
      <c r="D4824" s="3" t="s">
        <v>37</v>
      </c>
      <c r="E4824" s="3">
        <v>10</v>
      </c>
      <c r="F4824" s="12">
        <v>18178</v>
      </c>
    </row>
    <row r="4825" spans="1:6" x14ac:dyDescent="0.25">
      <c r="A4825" s="3" t="s">
        <v>62</v>
      </c>
      <c r="B4825" s="3" t="str">
        <f>IFERROR(INDEX(Clients[Client_Name],MATCH(Table2[[#This Row],[Client_Code]],Clients[Client_Code],0)),"")</f>
        <v>DISTR DE ALIMENTOS DEL MAR</v>
      </c>
      <c r="C4825" s="3">
        <v>1033</v>
      </c>
      <c r="D4825" s="3" t="s">
        <v>37</v>
      </c>
      <c r="E4825" s="3">
        <v>10</v>
      </c>
      <c r="F4825" s="12"/>
    </row>
    <row r="4826" spans="1:6" x14ac:dyDescent="0.25">
      <c r="A4826" s="3" t="s">
        <v>62</v>
      </c>
      <c r="B4826" s="3" t="str">
        <f>IFERROR(INDEX(Clients[Client_Name],MATCH(Table2[[#This Row],[Client_Code]],Clients[Client_Code],0)),"")</f>
        <v>DISTR DE ALIMENTOS DEL MAR</v>
      </c>
      <c r="C4826" s="3">
        <v>1033</v>
      </c>
      <c r="D4826" s="3" t="s">
        <v>37</v>
      </c>
      <c r="E4826" s="3">
        <v>10</v>
      </c>
      <c r="F4826" s="12"/>
    </row>
    <row r="4827" spans="1:6" x14ac:dyDescent="0.25">
      <c r="A4827" s="3" t="s">
        <v>62</v>
      </c>
      <c r="B4827" s="3" t="str">
        <f>IFERROR(INDEX(Clients[Client_Name],MATCH(Table2[[#This Row],[Client_Code]],Clients[Client_Code],0)),"")</f>
        <v>DISTR DE ALIMENTOS DEL MAR</v>
      </c>
      <c r="C4827" s="3">
        <v>1033</v>
      </c>
      <c r="D4827" s="3" t="s">
        <v>37</v>
      </c>
      <c r="E4827" s="3">
        <v>10</v>
      </c>
      <c r="F4827" s="12"/>
    </row>
    <row r="4828" spans="1:6" x14ac:dyDescent="0.25">
      <c r="A4828" s="3" t="s">
        <v>62</v>
      </c>
      <c r="B4828" s="3" t="str">
        <f>IFERROR(INDEX(Clients[Client_Name],MATCH(Table2[[#This Row],[Client_Code]],Clients[Client_Code],0)),"")</f>
        <v>DISTR DE ALIMENTOS DEL MAR</v>
      </c>
      <c r="C4828" s="3">
        <v>1033</v>
      </c>
      <c r="D4828" s="3" t="s">
        <v>37</v>
      </c>
      <c r="E4828" s="3">
        <v>10</v>
      </c>
      <c r="F4828" s="12"/>
    </row>
    <row r="4829" spans="1:6" x14ac:dyDescent="0.25">
      <c r="A4829" s="3" t="s">
        <v>62</v>
      </c>
      <c r="B4829" s="3" t="str">
        <f>IFERROR(INDEX(Clients[Client_Name],MATCH(Table2[[#This Row],[Client_Code]],Clients[Client_Code],0)),"")</f>
        <v>DISTR DE ALIMENTOS DEL MAR</v>
      </c>
      <c r="C4829" s="3">
        <v>1033</v>
      </c>
      <c r="D4829" s="3" t="s">
        <v>38</v>
      </c>
      <c r="E4829" s="3">
        <v>10</v>
      </c>
      <c r="F4829" s="12">
        <v>111894</v>
      </c>
    </row>
    <row r="4830" spans="1:6" x14ac:dyDescent="0.25">
      <c r="A4830" s="3" t="s">
        <v>62</v>
      </c>
      <c r="B4830" s="3" t="str">
        <f>IFERROR(INDEX(Clients[Client_Name],MATCH(Table2[[#This Row],[Client_Code]],Clients[Client_Code],0)),"")</f>
        <v>DISTR DE ALIMENTOS DEL MAR</v>
      </c>
      <c r="C4830" s="3">
        <v>1033</v>
      </c>
      <c r="D4830" s="3" t="s">
        <v>38</v>
      </c>
      <c r="E4830" s="3">
        <v>10</v>
      </c>
      <c r="F4830" s="12">
        <v>700250</v>
      </c>
    </row>
    <row r="4831" spans="1:6" x14ac:dyDescent="0.25">
      <c r="A4831" s="3" t="s">
        <v>62</v>
      </c>
      <c r="B4831" s="3" t="str">
        <f>IFERROR(INDEX(Clients[Client_Name],MATCH(Table2[[#This Row],[Client_Code]],Clients[Client_Code],0)),"")</f>
        <v>DISTR DE ALIMENTOS DEL MAR</v>
      </c>
      <c r="C4831" s="3">
        <v>1033</v>
      </c>
      <c r="D4831" s="3" t="s">
        <v>38</v>
      </c>
      <c r="E4831" s="3">
        <v>10</v>
      </c>
      <c r="F4831" s="12"/>
    </row>
    <row r="4832" spans="1:6" x14ac:dyDescent="0.25">
      <c r="A4832" s="3" t="s">
        <v>62</v>
      </c>
      <c r="B4832" s="3" t="str">
        <f>IFERROR(INDEX(Clients[Client_Name],MATCH(Table2[[#This Row],[Client_Code]],Clients[Client_Code],0)),"")</f>
        <v>DISTR DE ALIMENTOS DEL MAR</v>
      </c>
      <c r="C4832" s="3">
        <v>1033</v>
      </c>
      <c r="D4832" s="3" t="s">
        <v>38</v>
      </c>
      <c r="E4832" s="3">
        <v>10</v>
      </c>
      <c r="F4832" s="12"/>
    </row>
    <row r="4833" spans="1:6" x14ac:dyDescent="0.25">
      <c r="A4833" s="3" t="s">
        <v>62</v>
      </c>
      <c r="B4833" s="3" t="str">
        <f>IFERROR(INDEX(Clients[Client_Name],MATCH(Table2[[#This Row],[Client_Code]],Clients[Client_Code],0)),"")</f>
        <v>DISTR DE ALIMENTOS DEL MAR</v>
      </c>
      <c r="C4833" s="3">
        <v>1033</v>
      </c>
      <c r="D4833" s="3" t="s">
        <v>38</v>
      </c>
      <c r="E4833" s="3">
        <v>10</v>
      </c>
      <c r="F4833" s="12"/>
    </row>
    <row r="4834" spans="1:6" x14ac:dyDescent="0.25">
      <c r="A4834" s="3" t="s">
        <v>62</v>
      </c>
      <c r="B4834" s="3" t="str">
        <f>IFERROR(INDEX(Clients[Client_Name],MATCH(Table2[[#This Row],[Client_Code]],Clients[Client_Code],0)),"")</f>
        <v>DISTR DE ALIMENTOS DEL MAR</v>
      </c>
      <c r="C4834" s="3">
        <v>1033</v>
      </c>
      <c r="D4834" s="3" t="s">
        <v>38</v>
      </c>
      <c r="E4834" s="3">
        <v>10</v>
      </c>
      <c r="F4834" s="12"/>
    </row>
    <row r="4835" spans="1:6" x14ac:dyDescent="0.25">
      <c r="A4835" s="3" t="s">
        <v>62</v>
      </c>
      <c r="B4835" s="3" t="str">
        <f>IFERROR(INDEX(Clients[Client_Name],MATCH(Table2[[#This Row],[Client_Code]],Clients[Client_Code],0)),"")</f>
        <v>DISTR DE ALIMENTOS DEL MAR</v>
      </c>
      <c r="C4835" s="3">
        <v>1033</v>
      </c>
      <c r="D4835" s="3" t="s">
        <v>38</v>
      </c>
      <c r="E4835" s="3">
        <v>10</v>
      </c>
      <c r="F4835" s="12"/>
    </row>
    <row r="4836" spans="1:6" x14ac:dyDescent="0.25">
      <c r="A4836" s="3" t="s">
        <v>62</v>
      </c>
      <c r="B4836" s="3" t="str">
        <f>IFERROR(INDEX(Clients[Client_Name],MATCH(Table2[[#This Row],[Client_Code]],Clients[Client_Code],0)),"")</f>
        <v>DISTR DE ALIMENTOS DEL MAR</v>
      </c>
      <c r="C4836" s="3">
        <v>1033</v>
      </c>
      <c r="D4836" s="3" t="s">
        <v>38</v>
      </c>
      <c r="E4836" s="3">
        <v>10</v>
      </c>
      <c r="F4836" s="12"/>
    </row>
    <row r="4837" spans="1:6" x14ac:dyDescent="0.25">
      <c r="A4837" s="3" t="s">
        <v>62</v>
      </c>
      <c r="B4837" s="3" t="str">
        <f>IFERROR(INDEX(Clients[Client_Name],MATCH(Table2[[#This Row],[Client_Code]],Clients[Client_Code],0)),"")</f>
        <v>DISTR DE ALIMENTOS DEL MAR</v>
      </c>
      <c r="C4837" s="3">
        <v>1033</v>
      </c>
      <c r="D4837" s="3" t="s">
        <v>149</v>
      </c>
      <c r="E4837" s="3">
        <v>10</v>
      </c>
      <c r="F4837" s="12">
        <v>1230014</v>
      </c>
    </row>
    <row r="4838" spans="1:6" x14ac:dyDescent="0.25">
      <c r="A4838" s="3" t="s">
        <v>62</v>
      </c>
      <c r="B4838" s="3" t="str">
        <f>IFERROR(INDEX(Clients[Client_Name],MATCH(Table2[[#This Row],[Client_Code]],Clients[Client_Code],0)),"")</f>
        <v>DISTR DE ALIMENTOS DEL MAR</v>
      </c>
      <c r="C4838" s="3">
        <v>1033</v>
      </c>
      <c r="D4838" s="3" t="s">
        <v>37</v>
      </c>
      <c r="E4838" s="3">
        <v>11</v>
      </c>
      <c r="F4838" s="12">
        <v>394232</v>
      </c>
    </row>
    <row r="4839" spans="1:6" x14ac:dyDescent="0.25">
      <c r="A4839" s="3" t="s">
        <v>62</v>
      </c>
      <c r="B4839" s="3" t="str">
        <f>IFERROR(INDEX(Clients[Client_Name],MATCH(Table2[[#This Row],[Client_Code]],Clients[Client_Code],0)),"")</f>
        <v>DISTR DE ALIMENTOS DEL MAR</v>
      </c>
      <c r="C4839" s="3">
        <v>1033</v>
      </c>
      <c r="D4839" s="3" t="s">
        <v>38</v>
      </c>
      <c r="E4839" s="3">
        <v>11</v>
      </c>
      <c r="F4839" s="12">
        <v>1654060</v>
      </c>
    </row>
    <row r="4840" spans="1:6" x14ac:dyDescent="0.25">
      <c r="A4840" s="3" t="s">
        <v>62</v>
      </c>
      <c r="B4840" s="3" t="str">
        <f>IFERROR(INDEX(Clients[Client_Name],MATCH(Table2[[#This Row],[Client_Code]],Clients[Client_Code],0)),"")</f>
        <v>DISTR DE ALIMENTOS DEL MAR</v>
      </c>
      <c r="C4840" s="3">
        <v>1033</v>
      </c>
      <c r="D4840" s="3" t="s">
        <v>149</v>
      </c>
      <c r="E4840" s="3">
        <v>11</v>
      </c>
      <c r="F4840" s="12">
        <v>488867</v>
      </c>
    </row>
    <row r="4841" spans="1:6" x14ac:dyDescent="0.25">
      <c r="A4841" s="3" t="s">
        <v>62</v>
      </c>
      <c r="B4841" s="3" t="str">
        <f>IFERROR(INDEX(Clients[Client_Name],MATCH(Table2[[#This Row],[Client_Code]],Clients[Client_Code],0)),"")</f>
        <v>DISTR DE ALIMENTOS DEL MAR</v>
      </c>
      <c r="C4841" s="3">
        <v>1033</v>
      </c>
      <c r="D4841" s="3" t="s">
        <v>37</v>
      </c>
      <c r="E4841" s="3">
        <v>12</v>
      </c>
      <c r="F4841" s="12">
        <v>17162</v>
      </c>
    </row>
    <row r="4842" spans="1:6" x14ac:dyDescent="0.25">
      <c r="A4842" s="3" t="s">
        <v>62</v>
      </c>
      <c r="B4842" s="3" t="str">
        <f>IFERROR(INDEX(Clients[Client_Name],MATCH(Table2[[#This Row],[Client_Code]],Clients[Client_Code],0)),"")</f>
        <v>DISTR DE ALIMENTOS DEL MAR</v>
      </c>
      <c r="C4842" s="3">
        <v>1033</v>
      </c>
      <c r="D4842" s="3" t="s">
        <v>38</v>
      </c>
      <c r="E4842" s="3">
        <v>12</v>
      </c>
      <c r="F4842" s="12">
        <v>569481</v>
      </c>
    </row>
    <row r="4843" spans="1:6" x14ac:dyDescent="0.25">
      <c r="A4843" s="3" t="s">
        <v>62</v>
      </c>
      <c r="B4843" s="3" t="str">
        <f>IFERROR(INDEX(Clients[Client_Name],MATCH(Table2[[#This Row],[Client_Code]],Clients[Client_Code],0)),"")</f>
        <v>DISTR DE ALIMENTOS DEL MAR</v>
      </c>
      <c r="C4843" s="3">
        <v>1033</v>
      </c>
      <c r="D4843" s="3" t="s">
        <v>149</v>
      </c>
      <c r="E4843" s="3">
        <v>12</v>
      </c>
      <c r="F4843" s="12">
        <v>765892</v>
      </c>
    </row>
    <row r="4844" spans="1:6" x14ac:dyDescent="0.25">
      <c r="A4844" s="3" t="s">
        <v>62</v>
      </c>
      <c r="B4844" s="3" t="str">
        <f>IFERROR(INDEX(Clients[Client_Name],MATCH(Table2[[#This Row],[Client_Code]],Clients[Client_Code],0)),"")</f>
        <v>DIANA FOODS</v>
      </c>
      <c r="C4844" s="3">
        <v>1030</v>
      </c>
      <c r="D4844" s="3" t="s">
        <v>38</v>
      </c>
      <c r="E4844" s="3">
        <v>4</v>
      </c>
      <c r="F4844" s="12">
        <v>2455</v>
      </c>
    </row>
    <row r="4845" spans="1:6" x14ac:dyDescent="0.25">
      <c r="A4845" s="3" t="s">
        <v>62</v>
      </c>
      <c r="B4845" s="3" t="str">
        <f>IFERROR(INDEX(Clients[Client_Name],MATCH(Table2[[#This Row],[Client_Code]],Clients[Client_Code],0)),"")</f>
        <v>DIANA FOODS</v>
      </c>
      <c r="C4845" s="3">
        <v>1030</v>
      </c>
      <c r="D4845" s="3" t="s">
        <v>149</v>
      </c>
      <c r="E4845" s="3">
        <v>4</v>
      </c>
      <c r="F4845" s="12">
        <v>8038316</v>
      </c>
    </row>
    <row r="4846" spans="1:6" x14ac:dyDescent="0.25">
      <c r="A4846" s="3" t="s">
        <v>62</v>
      </c>
      <c r="B4846" s="3" t="str">
        <f>IFERROR(INDEX(Clients[Client_Name],MATCH(Table2[[#This Row],[Client_Code]],Clients[Client_Code],0)),"")</f>
        <v>DIANA FOODS</v>
      </c>
      <c r="C4846" s="3">
        <v>1030</v>
      </c>
      <c r="D4846" s="3" t="s">
        <v>149</v>
      </c>
      <c r="E4846" s="3">
        <v>1</v>
      </c>
      <c r="F4846" s="12">
        <v>19885</v>
      </c>
    </row>
    <row r="4847" spans="1:6" x14ac:dyDescent="0.25">
      <c r="A4847" s="3" t="s">
        <v>62</v>
      </c>
      <c r="B4847" s="3" t="str">
        <f>IFERROR(INDEX(Clients[Client_Name],MATCH(Table2[[#This Row],[Client_Code]],Clients[Client_Code],0)),"")</f>
        <v>DIANA FOODS</v>
      </c>
      <c r="C4847" s="3">
        <v>1030</v>
      </c>
      <c r="D4847" s="3" t="s">
        <v>149</v>
      </c>
      <c r="E4847" s="3">
        <v>1</v>
      </c>
      <c r="F4847" s="12">
        <v>8579546</v>
      </c>
    </row>
    <row r="4848" spans="1:6" x14ac:dyDescent="0.25">
      <c r="A4848" s="3" t="s">
        <v>62</v>
      </c>
      <c r="B4848" s="3" t="str">
        <f>IFERROR(INDEX(Clients[Client_Name],MATCH(Table2[[#This Row],[Client_Code]],Clients[Client_Code],0)),"")</f>
        <v>DIANA FOODS</v>
      </c>
      <c r="C4848" s="3">
        <v>1030</v>
      </c>
      <c r="D4848" s="3" t="s">
        <v>149</v>
      </c>
      <c r="E4848" s="3">
        <v>2</v>
      </c>
      <c r="F4848" s="12">
        <v>35091</v>
      </c>
    </row>
    <row r="4849" spans="1:6" x14ac:dyDescent="0.25">
      <c r="A4849" s="3" t="s">
        <v>62</v>
      </c>
      <c r="B4849" s="3" t="str">
        <f>IFERROR(INDEX(Clients[Client_Name],MATCH(Table2[[#This Row],[Client_Code]],Clients[Client_Code],0)),"")</f>
        <v>DIANA FOODS</v>
      </c>
      <c r="C4849" s="3">
        <v>1030</v>
      </c>
      <c r="D4849" s="3" t="s">
        <v>37</v>
      </c>
      <c r="E4849" s="3">
        <v>2</v>
      </c>
      <c r="F4849" s="12">
        <v>50803</v>
      </c>
    </row>
    <row r="4850" spans="1:6" x14ac:dyDescent="0.25">
      <c r="A4850" s="3" t="s">
        <v>62</v>
      </c>
      <c r="B4850" s="3" t="str">
        <f>IFERROR(INDEX(Clients[Client_Name],MATCH(Table2[[#This Row],[Client_Code]],Clients[Client_Code],0)),"")</f>
        <v>DIANA FOODS</v>
      </c>
      <c r="C4850" s="3">
        <v>1030</v>
      </c>
      <c r="D4850" s="3" t="s">
        <v>149</v>
      </c>
      <c r="E4850" s="3">
        <v>2</v>
      </c>
      <c r="F4850" s="12">
        <v>7749267</v>
      </c>
    </row>
    <row r="4851" spans="1:6" x14ac:dyDescent="0.25">
      <c r="A4851" s="3" t="s">
        <v>62</v>
      </c>
      <c r="B4851" s="3" t="str">
        <f>IFERROR(INDEX(Clients[Client_Name],MATCH(Table2[[#This Row],[Client_Code]],Clients[Client_Code],0)),"")</f>
        <v>DIANA FOODS</v>
      </c>
      <c r="C4851" s="3">
        <v>1030</v>
      </c>
      <c r="D4851" s="3" t="s">
        <v>149</v>
      </c>
      <c r="E4851" s="3">
        <v>3</v>
      </c>
      <c r="F4851" s="12">
        <v>8579546</v>
      </c>
    </row>
    <row r="4852" spans="1:6" x14ac:dyDescent="0.25">
      <c r="A4852" s="3" t="s">
        <v>62</v>
      </c>
      <c r="B4852" s="3" t="str">
        <f>IFERROR(INDEX(Clients[Client_Name],MATCH(Table2[[#This Row],[Client_Code]],Clients[Client_Code],0)),"")</f>
        <v>DIANA FOODS</v>
      </c>
      <c r="C4852" s="3">
        <v>1030</v>
      </c>
      <c r="D4852" s="3" t="s">
        <v>149</v>
      </c>
      <c r="E4852" s="3">
        <v>5</v>
      </c>
      <c r="F4852" s="12">
        <v>7226226</v>
      </c>
    </row>
    <row r="4853" spans="1:6" x14ac:dyDescent="0.25">
      <c r="A4853" s="3" t="s">
        <v>62</v>
      </c>
      <c r="B4853" s="3" t="str">
        <f>IFERROR(INDEX(Clients[Client_Name],MATCH(Table2[[#This Row],[Client_Code]],Clients[Client_Code],0)),"")</f>
        <v>AGROINDUSTRIAS LOMAS COLORADAS LTDA</v>
      </c>
      <c r="C4853" s="3">
        <v>1003</v>
      </c>
      <c r="D4853" s="3" t="s">
        <v>148</v>
      </c>
      <c r="E4853" s="3">
        <v>6</v>
      </c>
      <c r="F4853" s="12"/>
    </row>
    <row r="4854" spans="1:6" x14ac:dyDescent="0.25">
      <c r="A4854" s="3" t="s">
        <v>62</v>
      </c>
      <c r="B4854" s="3" t="str">
        <f>IFERROR(INDEX(Clients[Client_Name],MATCH(Table2[[#This Row],[Client_Code]],Clients[Client_Code],0)),"")</f>
        <v>DIANA FOODS</v>
      </c>
      <c r="C4854" s="3">
        <v>1030</v>
      </c>
      <c r="D4854" s="3" t="s">
        <v>37</v>
      </c>
      <c r="E4854" s="3">
        <v>5</v>
      </c>
      <c r="F4854" s="12">
        <v>196707</v>
      </c>
    </row>
    <row r="4855" spans="1:6" x14ac:dyDescent="0.25">
      <c r="A4855" s="3" t="s">
        <v>62</v>
      </c>
      <c r="B4855" s="3" t="str">
        <f>IFERROR(INDEX(Clients[Client_Name],MATCH(Table2[[#This Row],[Client_Code]],Clients[Client_Code],0)),"")</f>
        <v>DIANA FOODS</v>
      </c>
      <c r="C4855" s="3">
        <v>1030</v>
      </c>
      <c r="D4855" s="3" t="s">
        <v>38</v>
      </c>
      <c r="E4855" s="3">
        <v>5</v>
      </c>
      <c r="F4855" s="12">
        <v>2455</v>
      </c>
    </row>
    <row r="4856" spans="1:6" x14ac:dyDescent="0.25">
      <c r="A4856" s="3" t="s">
        <v>62</v>
      </c>
      <c r="B4856" s="3" t="str">
        <f>IFERROR(INDEX(Clients[Client_Name],MATCH(Table2[[#This Row],[Client_Code]],Clients[Client_Code],0)),"")</f>
        <v>DIANA FOODS</v>
      </c>
      <c r="C4856" s="3">
        <v>1030</v>
      </c>
      <c r="D4856" s="3" t="s">
        <v>149</v>
      </c>
      <c r="E4856" s="3">
        <v>6</v>
      </c>
      <c r="F4856" s="12">
        <v>7926235</v>
      </c>
    </row>
    <row r="4857" spans="1:6" x14ac:dyDescent="0.25">
      <c r="A4857" s="3" t="s">
        <v>62</v>
      </c>
      <c r="B4857" s="3" t="str">
        <f>IFERROR(INDEX(Clients[Client_Name],MATCH(Table2[[#This Row],[Client_Code]],Clients[Client_Code],0)),"")</f>
        <v>DIANA FOODS</v>
      </c>
      <c r="C4857" s="3">
        <v>1030</v>
      </c>
      <c r="D4857" s="3" t="s">
        <v>37</v>
      </c>
      <c r="E4857" s="3">
        <v>6</v>
      </c>
      <c r="F4857" s="12">
        <v>570838</v>
      </c>
    </row>
    <row r="4858" spans="1:6" x14ac:dyDescent="0.25">
      <c r="A4858" s="3" t="s">
        <v>62</v>
      </c>
      <c r="B4858" s="3" t="str">
        <f>IFERROR(INDEX(Clients[Client_Name],MATCH(Table2[[#This Row],[Client_Code]],Clients[Client_Code],0)),"")</f>
        <v>DIANA FOODS</v>
      </c>
      <c r="C4858" s="3">
        <v>1030</v>
      </c>
      <c r="D4858" s="3" t="s">
        <v>38</v>
      </c>
      <c r="E4858" s="3">
        <v>6</v>
      </c>
      <c r="F4858" s="12"/>
    </row>
    <row r="4859" spans="1:6" x14ac:dyDescent="0.25">
      <c r="A4859" s="3" t="s">
        <v>62</v>
      </c>
      <c r="B4859" s="3" t="str">
        <f>IFERROR(INDEX(Clients[Client_Name],MATCH(Table2[[#This Row],[Client_Code]],Clients[Client_Code],0)),"")</f>
        <v>DIANA FOODS</v>
      </c>
      <c r="C4859" s="3">
        <v>1030</v>
      </c>
      <c r="D4859" s="3" t="s">
        <v>149</v>
      </c>
      <c r="E4859" s="3">
        <v>7</v>
      </c>
      <c r="F4859" s="12">
        <v>9267584</v>
      </c>
    </row>
    <row r="4860" spans="1:6" x14ac:dyDescent="0.25">
      <c r="A4860" s="3" t="s">
        <v>62</v>
      </c>
      <c r="B4860" s="3" t="str">
        <f>IFERROR(INDEX(Clients[Client_Name],MATCH(Table2[[#This Row],[Client_Code]],Clients[Client_Code],0)),"")</f>
        <v>DIANA FOODS</v>
      </c>
      <c r="C4860" s="3">
        <v>1030</v>
      </c>
      <c r="D4860" s="3" t="s">
        <v>37</v>
      </c>
      <c r="E4860" s="3">
        <v>7</v>
      </c>
      <c r="F4860" s="12"/>
    </row>
    <row r="4861" spans="1:6" x14ac:dyDescent="0.25">
      <c r="A4861" s="3" t="s">
        <v>62</v>
      </c>
      <c r="B4861" s="3" t="str">
        <f>IFERROR(INDEX(Clients[Client_Name],MATCH(Table2[[#This Row],[Client_Code]],Clients[Client_Code],0)),"")</f>
        <v>DIANA FOODS</v>
      </c>
      <c r="C4861" s="3">
        <v>1030</v>
      </c>
      <c r="D4861" s="3" t="s">
        <v>38</v>
      </c>
      <c r="E4861" s="3">
        <v>7</v>
      </c>
      <c r="F4861" s="12"/>
    </row>
    <row r="4862" spans="1:6" x14ac:dyDescent="0.25">
      <c r="A4862" s="3" t="s">
        <v>62</v>
      </c>
      <c r="B4862" s="3" t="str">
        <f>IFERROR(INDEX(Clients[Client_Name],MATCH(Table2[[#This Row],[Client_Code]],Clients[Client_Code],0)),"")</f>
        <v>DIANA FOODS</v>
      </c>
      <c r="C4862" s="3">
        <v>1030</v>
      </c>
      <c r="D4862" s="3" t="s">
        <v>37</v>
      </c>
      <c r="E4862" s="3">
        <v>8</v>
      </c>
      <c r="F4862" s="12"/>
    </row>
    <row r="4863" spans="1:6" x14ac:dyDescent="0.25">
      <c r="A4863" s="3" t="s">
        <v>62</v>
      </c>
      <c r="B4863" s="3" t="str">
        <f>IFERROR(INDEX(Clients[Client_Name],MATCH(Table2[[#This Row],[Client_Code]],Clients[Client_Code],0)),"")</f>
        <v>DIANA FOODS</v>
      </c>
      <c r="C4863" s="3">
        <v>1030</v>
      </c>
      <c r="D4863" s="3" t="s">
        <v>38</v>
      </c>
      <c r="E4863" s="3">
        <v>8</v>
      </c>
      <c r="F4863" s="12"/>
    </row>
    <row r="4864" spans="1:6" x14ac:dyDescent="0.25">
      <c r="A4864" s="3" t="s">
        <v>62</v>
      </c>
      <c r="B4864" s="3" t="str">
        <f>IFERROR(INDEX(Clients[Client_Name],MATCH(Table2[[#This Row],[Client_Code]],Clients[Client_Code],0)),"")</f>
        <v>DIANA FOODS</v>
      </c>
      <c r="C4864" s="3">
        <v>1030</v>
      </c>
      <c r="D4864" s="3" t="s">
        <v>149</v>
      </c>
      <c r="E4864" s="3">
        <v>8</v>
      </c>
      <c r="F4864" s="12">
        <v>7862264</v>
      </c>
    </row>
    <row r="4865" spans="1:6" x14ac:dyDescent="0.25">
      <c r="A4865" s="3" t="s">
        <v>62</v>
      </c>
      <c r="B4865" s="3" t="str">
        <f>IFERROR(INDEX(Clients[Client_Name],MATCH(Table2[[#This Row],[Client_Code]],Clients[Client_Code],0)),"")</f>
        <v>DIANA FOODS</v>
      </c>
      <c r="C4865" s="3">
        <v>1030</v>
      </c>
      <c r="D4865" s="3" t="s">
        <v>37</v>
      </c>
      <c r="E4865" s="3">
        <v>9</v>
      </c>
      <c r="F4865" s="12"/>
    </row>
    <row r="4866" spans="1:6" x14ac:dyDescent="0.25">
      <c r="A4866" s="3" t="s">
        <v>62</v>
      </c>
      <c r="B4866" s="3" t="str">
        <f>IFERROR(INDEX(Clients[Client_Name],MATCH(Table2[[#This Row],[Client_Code]],Clients[Client_Code],0)),"")</f>
        <v>DIANA FOODS</v>
      </c>
      <c r="C4866" s="3">
        <v>1030</v>
      </c>
      <c r="D4866" s="3" t="s">
        <v>38</v>
      </c>
      <c r="E4866" s="3">
        <v>9</v>
      </c>
      <c r="F4866" s="12"/>
    </row>
    <row r="4867" spans="1:6" x14ac:dyDescent="0.25">
      <c r="A4867" s="3" t="s">
        <v>62</v>
      </c>
      <c r="B4867" s="3" t="str">
        <f>IFERROR(INDEX(Clients[Client_Name],MATCH(Table2[[#This Row],[Client_Code]],Clients[Client_Code],0)),"")</f>
        <v>DIANA FOODS</v>
      </c>
      <c r="C4867" s="3">
        <v>1030</v>
      </c>
      <c r="D4867" s="3" t="s">
        <v>149</v>
      </c>
      <c r="E4867" s="3">
        <v>9</v>
      </c>
      <c r="F4867" s="12">
        <v>6748548</v>
      </c>
    </row>
    <row r="4868" spans="1:6" x14ac:dyDescent="0.25">
      <c r="A4868" s="3" t="s">
        <v>62</v>
      </c>
      <c r="B4868" s="3" t="str">
        <f>IFERROR(INDEX(Clients[Client_Name],MATCH(Table2[[#This Row],[Client_Code]],Clients[Client_Code],0)),"")</f>
        <v>DIANA FOODS</v>
      </c>
      <c r="C4868" s="3">
        <v>1030</v>
      </c>
      <c r="D4868" s="3" t="s">
        <v>37</v>
      </c>
      <c r="E4868" s="3">
        <v>10</v>
      </c>
      <c r="F4868" s="12"/>
    </row>
    <row r="4869" spans="1:6" x14ac:dyDescent="0.25">
      <c r="A4869" s="3" t="s">
        <v>62</v>
      </c>
      <c r="B4869" s="3" t="str">
        <f>IFERROR(INDEX(Clients[Client_Name],MATCH(Table2[[#This Row],[Client_Code]],Clients[Client_Code],0)),"")</f>
        <v>DIANA FOODS</v>
      </c>
      <c r="C4869" s="3">
        <v>1030</v>
      </c>
      <c r="D4869" s="3" t="s">
        <v>38</v>
      </c>
      <c r="E4869" s="3">
        <v>10</v>
      </c>
      <c r="F4869" s="12"/>
    </row>
    <row r="4870" spans="1:6" x14ac:dyDescent="0.25">
      <c r="A4870" s="3" t="s">
        <v>62</v>
      </c>
      <c r="B4870" s="3" t="str">
        <f>IFERROR(INDEX(Clients[Client_Name],MATCH(Table2[[#This Row],[Client_Code]],Clients[Client_Code],0)),"")</f>
        <v>DIANA FOODS</v>
      </c>
      <c r="C4870" s="3">
        <v>1030</v>
      </c>
      <c r="D4870" s="3" t="s">
        <v>149</v>
      </c>
      <c r="E4870" s="3">
        <v>10</v>
      </c>
      <c r="F4870" s="12">
        <v>6198465</v>
      </c>
    </row>
    <row r="4871" spans="1:6" x14ac:dyDescent="0.25">
      <c r="A4871" s="3" t="s">
        <v>62</v>
      </c>
      <c r="B4871" s="3" t="str">
        <f>IFERROR(INDEX(Clients[Client_Name],MATCH(Table2[[#This Row],[Client_Code]],Clients[Client_Code],0)),"")</f>
        <v>DIANA FOODS</v>
      </c>
      <c r="C4871" s="3">
        <v>1030</v>
      </c>
      <c r="D4871" s="3" t="s">
        <v>37</v>
      </c>
      <c r="E4871" s="3">
        <v>11</v>
      </c>
      <c r="F4871" s="12">
        <v>1723803</v>
      </c>
    </row>
    <row r="4872" spans="1:6" x14ac:dyDescent="0.25">
      <c r="A4872" s="3" t="s">
        <v>62</v>
      </c>
      <c r="B4872" s="3" t="str">
        <f>IFERROR(INDEX(Clients[Client_Name],MATCH(Table2[[#This Row],[Client_Code]],Clients[Client_Code],0)),"")</f>
        <v>DIANA FOODS</v>
      </c>
      <c r="C4872" s="3">
        <v>1030</v>
      </c>
      <c r="D4872" s="3" t="s">
        <v>38</v>
      </c>
      <c r="E4872" s="3">
        <v>11</v>
      </c>
      <c r="F4872" s="12">
        <v>2418307</v>
      </c>
    </row>
    <row r="4873" spans="1:6" x14ac:dyDescent="0.25">
      <c r="A4873" s="3" t="s">
        <v>62</v>
      </c>
      <c r="B4873" s="3" t="str">
        <f>IFERROR(INDEX(Clients[Client_Name],MATCH(Table2[[#This Row],[Client_Code]],Clients[Client_Code],0)),"")</f>
        <v>DIANA FOODS</v>
      </c>
      <c r="C4873" s="3">
        <v>1030</v>
      </c>
      <c r="D4873" s="3" t="s">
        <v>149</v>
      </c>
      <c r="E4873" s="3">
        <v>11</v>
      </c>
      <c r="F4873" s="12">
        <v>5843467</v>
      </c>
    </row>
    <row r="4874" spans="1:6" x14ac:dyDescent="0.25">
      <c r="A4874" s="3" t="s">
        <v>62</v>
      </c>
      <c r="B4874" s="3" t="str">
        <f>IFERROR(INDEX(Clients[Client_Name],MATCH(Table2[[#This Row],[Client_Code]],Clients[Client_Code],0)),"")</f>
        <v>DIANA FOODS</v>
      </c>
      <c r="C4874" s="3">
        <v>1030</v>
      </c>
      <c r="D4874" s="3" t="s">
        <v>37</v>
      </c>
      <c r="E4874" s="3">
        <v>12</v>
      </c>
      <c r="F4874" s="12">
        <v>297386</v>
      </c>
    </row>
    <row r="4875" spans="1:6" x14ac:dyDescent="0.25">
      <c r="A4875" s="3" t="s">
        <v>62</v>
      </c>
      <c r="B4875" s="3" t="str">
        <f>IFERROR(INDEX(Clients[Client_Name],MATCH(Table2[[#This Row],[Client_Code]],Clients[Client_Code],0)),"")</f>
        <v>DIANA FOODS</v>
      </c>
      <c r="C4875" s="3">
        <v>1030</v>
      </c>
      <c r="D4875" s="3" t="s">
        <v>38</v>
      </c>
      <c r="E4875" s="3">
        <v>12</v>
      </c>
      <c r="F4875" s="12"/>
    </row>
    <row r="4876" spans="1:6" x14ac:dyDescent="0.25">
      <c r="A4876" s="3" t="s">
        <v>62</v>
      </c>
      <c r="B4876" s="3" t="str">
        <f>IFERROR(INDEX(Clients[Client_Name],MATCH(Table2[[#This Row],[Client_Code]],Clients[Client_Code],0)),"")</f>
        <v>DIANA FOODS</v>
      </c>
      <c r="C4876" s="3">
        <v>1030</v>
      </c>
      <c r="D4876" s="3" t="s">
        <v>149</v>
      </c>
      <c r="E4876" s="3">
        <v>12</v>
      </c>
      <c r="F4876" s="12">
        <v>6100471</v>
      </c>
    </row>
    <row r="4877" spans="1:6" x14ac:dyDescent="0.25">
      <c r="A4877" s="3" t="s">
        <v>62</v>
      </c>
      <c r="B4877" s="3" t="str">
        <f>IFERROR(INDEX(Clients[Client_Name],MATCH(Table2[[#This Row],[Client_Code]],Clients[Client_Code],0)),"")</f>
        <v>DIANA FOODS</v>
      </c>
      <c r="C4877" s="3">
        <v>1030</v>
      </c>
      <c r="D4877" s="3" t="s">
        <v>148</v>
      </c>
      <c r="E4877" s="3">
        <v>12</v>
      </c>
      <c r="F4877" s="12">
        <v>2297676</v>
      </c>
    </row>
    <row r="4878" spans="1:6" x14ac:dyDescent="0.25">
      <c r="A4878" s="3" t="s">
        <v>62</v>
      </c>
      <c r="B4878" s="3" t="str">
        <f>IFERROR(INDEX(Clients[Client_Name],MATCH(Table2[[#This Row],[Client_Code]],Clients[Client_Code],0)),"")</f>
        <v>COMERCIAL MAXAGRO</v>
      </c>
      <c r="C4878" s="3">
        <v>1012</v>
      </c>
      <c r="D4878" s="3" t="s">
        <v>37</v>
      </c>
      <c r="E4878" s="3">
        <v>9</v>
      </c>
      <c r="F4878" s="12"/>
    </row>
    <row r="4879" spans="1:6" x14ac:dyDescent="0.25">
      <c r="A4879" s="3" t="s">
        <v>62</v>
      </c>
      <c r="B4879" s="3" t="str">
        <f>IFERROR(INDEX(Clients[Client_Name],MATCH(Table2[[#This Row],[Client_Code]],Clients[Client_Code],0)),"")</f>
        <v>COMERCIAL MAXAGRO</v>
      </c>
      <c r="C4879" s="3">
        <v>1012</v>
      </c>
      <c r="D4879" s="3" t="s">
        <v>37</v>
      </c>
      <c r="E4879" s="3">
        <v>9</v>
      </c>
      <c r="F4879" s="12"/>
    </row>
    <row r="4880" spans="1:6" x14ac:dyDescent="0.25">
      <c r="A4880" s="3" t="s">
        <v>62</v>
      </c>
      <c r="B4880" s="3" t="str">
        <f>IFERROR(INDEX(Clients[Client_Name],MATCH(Table2[[#This Row],[Client_Code]],Clients[Client_Code],0)),"")</f>
        <v>COMERCIAL MAXAGRO</v>
      </c>
      <c r="C4880" s="3">
        <v>1012</v>
      </c>
      <c r="D4880" s="3" t="s">
        <v>37</v>
      </c>
      <c r="E4880" s="3">
        <v>9</v>
      </c>
      <c r="F4880" s="12"/>
    </row>
    <row r="4881" spans="1:6" x14ac:dyDescent="0.25">
      <c r="A4881" s="3" t="s">
        <v>62</v>
      </c>
      <c r="B4881" s="3" t="str">
        <f>IFERROR(INDEX(Clients[Client_Name],MATCH(Table2[[#This Row],[Client_Code]],Clients[Client_Code],0)),"")</f>
        <v>COMERCIAL MAXAGRO</v>
      </c>
      <c r="C4881" s="3">
        <v>1012</v>
      </c>
      <c r="D4881" s="3" t="s">
        <v>37</v>
      </c>
      <c r="E4881" s="3">
        <v>9</v>
      </c>
      <c r="F4881" s="12"/>
    </row>
    <row r="4882" spans="1:6" x14ac:dyDescent="0.25">
      <c r="A4882" s="3" t="s">
        <v>62</v>
      </c>
      <c r="B4882" s="3" t="str">
        <f>IFERROR(INDEX(Clients[Client_Name],MATCH(Table2[[#This Row],[Client_Code]],Clients[Client_Code],0)),"")</f>
        <v>COMERCIAL MAXAGRO</v>
      </c>
      <c r="C4882" s="3">
        <v>1012</v>
      </c>
      <c r="D4882" s="3" t="s">
        <v>37</v>
      </c>
      <c r="E4882" s="3">
        <v>9</v>
      </c>
      <c r="F4882" s="12"/>
    </row>
    <row r="4883" spans="1:6" x14ac:dyDescent="0.25">
      <c r="A4883" s="3" t="s">
        <v>62</v>
      </c>
      <c r="B4883" s="3" t="str">
        <f>IFERROR(INDEX(Clients[Client_Name],MATCH(Table2[[#This Row],[Client_Code]],Clients[Client_Code],0)),"")</f>
        <v>COMERCIAL MAXAGRO</v>
      </c>
      <c r="C4883" s="3">
        <v>1012</v>
      </c>
      <c r="D4883" s="3" t="s">
        <v>37</v>
      </c>
      <c r="E4883" s="3">
        <v>9</v>
      </c>
      <c r="F4883" s="12"/>
    </row>
    <row r="4884" spans="1:6" x14ac:dyDescent="0.25">
      <c r="A4884" s="3" t="s">
        <v>62</v>
      </c>
      <c r="B4884" s="3" t="str">
        <f>IFERROR(INDEX(Clients[Client_Name],MATCH(Table2[[#This Row],[Client_Code]],Clients[Client_Code],0)),"")</f>
        <v>COMERCIAL MAXAGRO</v>
      </c>
      <c r="C4884" s="3">
        <v>1012</v>
      </c>
      <c r="D4884" s="3" t="s">
        <v>37</v>
      </c>
      <c r="E4884" s="3">
        <v>9</v>
      </c>
      <c r="F4884" s="12">
        <v>12611858</v>
      </c>
    </row>
    <row r="4885" spans="1:6" x14ac:dyDescent="0.25">
      <c r="A4885" s="3" t="s">
        <v>62</v>
      </c>
      <c r="B4885" s="3" t="str">
        <f>IFERROR(INDEX(Clients[Client_Name],MATCH(Table2[[#This Row],[Client_Code]],Clients[Client_Code],0)),"")</f>
        <v>COMERCIAL MAXAGRO</v>
      </c>
      <c r="C4885" s="3">
        <v>1012</v>
      </c>
      <c r="D4885" s="3" t="s">
        <v>38</v>
      </c>
      <c r="E4885" s="3">
        <v>9</v>
      </c>
      <c r="F4885" s="12">
        <v>5452415</v>
      </c>
    </row>
    <row r="4886" spans="1:6" x14ac:dyDescent="0.25">
      <c r="A4886" s="3" t="s">
        <v>62</v>
      </c>
      <c r="B4886" s="3" t="str">
        <f>IFERROR(INDEX(Clients[Client_Name],MATCH(Table2[[#This Row],[Client_Code]],Clients[Client_Code],0)),"")</f>
        <v>COMERCIAL MAXAGRO</v>
      </c>
      <c r="C4886" s="3">
        <v>1012</v>
      </c>
      <c r="D4886" s="3" t="s">
        <v>38</v>
      </c>
      <c r="E4886" s="3">
        <v>9</v>
      </c>
      <c r="F4886" s="12"/>
    </row>
    <row r="4887" spans="1:6" x14ac:dyDescent="0.25">
      <c r="A4887" s="3" t="s">
        <v>62</v>
      </c>
      <c r="B4887" s="3" t="str">
        <f>IFERROR(INDEX(Clients[Client_Name],MATCH(Table2[[#This Row],[Client_Code]],Clients[Client_Code],0)),"")</f>
        <v>COMERCIAL MAXAGRO</v>
      </c>
      <c r="C4887" s="3">
        <v>1012</v>
      </c>
      <c r="D4887" s="3" t="s">
        <v>38</v>
      </c>
      <c r="E4887" s="3">
        <v>9</v>
      </c>
      <c r="F4887" s="12"/>
    </row>
    <row r="4888" spans="1:6" x14ac:dyDescent="0.25">
      <c r="A4888" s="3" t="s">
        <v>62</v>
      </c>
      <c r="B4888" s="3" t="str">
        <f>IFERROR(INDEX(Clients[Client_Name],MATCH(Table2[[#This Row],[Client_Code]],Clients[Client_Code],0)),"")</f>
        <v>COMERCIAL MAXAGRO</v>
      </c>
      <c r="C4888" s="3">
        <v>1012</v>
      </c>
      <c r="D4888" s="3" t="s">
        <v>38</v>
      </c>
      <c r="E4888" s="3">
        <v>9</v>
      </c>
      <c r="F4888" s="12"/>
    </row>
    <row r="4889" spans="1:6" x14ac:dyDescent="0.25">
      <c r="A4889" s="3" t="s">
        <v>62</v>
      </c>
      <c r="B4889" s="3" t="str">
        <f>IFERROR(INDEX(Clients[Client_Name],MATCH(Table2[[#This Row],[Client_Code]],Clients[Client_Code],0)),"")</f>
        <v>COMERCIAL MAXAGRO</v>
      </c>
      <c r="C4889" s="3">
        <v>1012</v>
      </c>
      <c r="D4889" s="3" t="s">
        <v>38</v>
      </c>
      <c r="E4889" s="3">
        <v>9</v>
      </c>
      <c r="F4889" s="12"/>
    </row>
    <row r="4890" spans="1:6" x14ac:dyDescent="0.25">
      <c r="A4890" s="3" t="s">
        <v>62</v>
      </c>
      <c r="B4890" s="3" t="str">
        <f>IFERROR(INDEX(Clients[Client_Name],MATCH(Table2[[#This Row],[Client_Code]],Clients[Client_Code],0)),"")</f>
        <v>TAK S.A.</v>
      </c>
      <c r="C4890" s="3">
        <v>1051</v>
      </c>
      <c r="D4890" s="3" t="s">
        <v>38</v>
      </c>
      <c r="E4890" s="3">
        <v>6</v>
      </c>
      <c r="F4890" s="12">
        <v>424843</v>
      </c>
    </row>
    <row r="4891" spans="1:6" x14ac:dyDescent="0.25">
      <c r="A4891" s="3" t="s">
        <v>62</v>
      </c>
      <c r="B4891" s="3" t="str">
        <f>IFERROR(INDEX(Clients[Client_Name],MATCH(Table2[[#This Row],[Client_Code]],Clients[Client_Code],0)),"")</f>
        <v>COMERCIAL MAXAGRO</v>
      </c>
      <c r="C4891" s="3">
        <v>1012</v>
      </c>
      <c r="D4891" s="3" t="s">
        <v>38</v>
      </c>
      <c r="E4891" s="3">
        <v>9</v>
      </c>
      <c r="F4891" s="12"/>
    </row>
    <row r="4892" spans="1:6" x14ac:dyDescent="0.25">
      <c r="A4892" s="3" t="s">
        <v>62</v>
      </c>
      <c r="B4892" s="3" t="str">
        <f>IFERROR(INDEX(Clients[Client_Name],MATCH(Table2[[#This Row],[Client_Code]],Clients[Client_Code],0)),"")</f>
        <v>COMERCIAL MAXAGRO</v>
      </c>
      <c r="C4892" s="3">
        <v>1012</v>
      </c>
      <c r="D4892" s="3" t="s">
        <v>38</v>
      </c>
      <c r="E4892" s="3">
        <v>9</v>
      </c>
      <c r="F4892" s="12"/>
    </row>
    <row r="4893" spans="1:6" x14ac:dyDescent="0.25">
      <c r="A4893" s="3" t="s">
        <v>62</v>
      </c>
      <c r="B4893" s="3" t="str">
        <f>IFERROR(INDEX(Clients[Client_Name],MATCH(Table2[[#This Row],[Client_Code]],Clients[Client_Code],0)),"")</f>
        <v>COMERCIAL MAXAGRO</v>
      </c>
      <c r="C4893" s="3">
        <v>1012</v>
      </c>
      <c r="D4893" s="3" t="s">
        <v>38</v>
      </c>
      <c r="E4893" s="3">
        <v>9</v>
      </c>
      <c r="F4893" s="12"/>
    </row>
    <row r="4894" spans="1:6" x14ac:dyDescent="0.25">
      <c r="A4894" s="3" t="s">
        <v>62</v>
      </c>
      <c r="B4894" s="3" t="str">
        <f>IFERROR(INDEX(Clients[Client_Name],MATCH(Table2[[#This Row],[Client_Code]],Clients[Client_Code],0)),"")</f>
        <v>COMERCIAL MAXAGRO</v>
      </c>
      <c r="C4894" s="3">
        <v>1012</v>
      </c>
      <c r="D4894" s="3" t="s">
        <v>38</v>
      </c>
      <c r="E4894" s="3">
        <v>9</v>
      </c>
      <c r="F4894" s="12"/>
    </row>
    <row r="4895" spans="1:6" x14ac:dyDescent="0.25">
      <c r="A4895" s="3" t="s">
        <v>62</v>
      </c>
      <c r="B4895" s="3" t="str">
        <f>IFERROR(INDEX(Clients[Client_Name],MATCH(Table2[[#This Row],[Client_Code]],Clients[Client_Code],0)),"")</f>
        <v>COMERCIAL MAXAGRO</v>
      </c>
      <c r="C4895" s="3">
        <v>1012</v>
      </c>
      <c r="D4895" s="3" t="s">
        <v>38</v>
      </c>
      <c r="E4895" s="3">
        <v>9</v>
      </c>
      <c r="F4895" s="12"/>
    </row>
    <row r="4896" spans="1:6" x14ac:dyDescent="0.25">
      <c r="A4896" s="3" t="s">
        <v>62</v>
      </c>
      <c r="B4896" s="3" t="str">
        <f>IFERROR(INDEX(Clients[Client_Name],MATCH(Table2[[#This Row],[Client_Code]],Clients[Client_Code],0)),"")</f>
        <v>COMERCIAL MAXAGRO</v>
      </c>
      <c r="C4896" s="3">
        <v>1012</v>
      </c>
      <c r="D4896" s="3" t="s">
        <v>149</v>
      </c>
      <c r="E4896" s="3">
        <v>9</v>
      </c>
      <c r="F4896" s="12">
        <v>13438740</v>
      </c>
    </row>
    <row r="4897" spans="1:6" x14ac:dyDescent="0.25">
      <c r="A4897" s="3" t="s">
        <v>62</v>
      </c>
      <c r="B4897" s="3" t="str">
        <f>IFERROR(INDEX(Clients[Client_Name],MATCH(Table2[[#This Row],[Client_Code]],Clients[Client_Code],0)),"")</f>
        <v>COMERCIAL MAXAGRO</v>
      </c>
      <c r="C4897" s="3">
        <v>1012</v>
      </c>
      <c r="D4897" s="3" t="s">
        <v>148</v>
      </c>
      <c r="E4897" s="3">
        <v>10</v>
      </c>
      <c r="F4897" s="12">
        <v>13689269</v>
      </c>
    </row>
    <row r="4898" spans="1:6" x14ac:dyDescent="0.25">
      <c r="A4898" s="3" t="s">
        <v>62</v>
      </c>
      <c r="B4898" s="3" t="str">
        <f>IFERROR(INDEX(Clients[Client_Name],MATCH(Table2[[#This Row],[Client_Code]],Clients[Client_Code],0)),"")</f>
        <v>COMERCIAL MAXAGRO</v>
      </c>
      <c r="C4898" s="3">
        <v>1012</v>
      </c>
      <c r="D4898" s="3" t="s">
        <v>148</v>
      </c>
      <c r="E4898" s="3">
        <v>10</v>
      </c>
      <c r="F4898" s="12"/>
    </row>
    <row r="4899" spans="1:6" x14ac:dyDescent="0.25">
      <c r="A4899" s="3" t="s">
        <v>62</v>
      </c>
      <c r="B4899" s="3" t="str">
        <f>IFERROR(INDEX(Clients[Client_Name],MATCH(Table2[[#This Row],[Client_Code]],Clients[Client_Code],0)),"")</f>
        <v>COMERCIAL MAXAGRO</v>
      </c>
      <c r="C4899" s="3">
        <v>1012</v>
      </c>
      <c r="D4899" s="3" t="s">
        <v>148</v>
      </c>
      <c r="E4899" s="3">
        <v>10</v>
      </c>
      <c r="F4899" s="12"/>
    </row>
    <row r="4900" spans="1:6" x14ac:dyDescent="0.25">
      <c r="A4900" s="3" t="s">
        <v>62</v>
      </c>
      <c r="B4900" s="3" t="str">
        <f>IFERROR(INDEX(Clients[Client_Name],MATCH(Table2[[#This Row],[Client_Code]],Clients[Client_Code],0)),"")</f>
        <v>TAK S.A.</v>
      </c>
      <c r="C4900" s="3">
        <v>1051</v>
      </c>
      <c r="D4900" s="3" t="s">
        <v>38</v>
      </c>
      <c r="E4900" s="3">
        <v>6</v>
      </c>
      <c r="F4900" s="12">
        <v>1113775</v>
      </c>
    </row>
    <row r="4901" spans="1:6" x14ac:dyDescent="0.25">
      <c r="A4901" s="3" t="s">
        <v>62</v>
      </c>
      <c r="B4901" s="3" t="str">
        <f>IFERROR(INDEX(Clients[Client_Name],MATCH(Table2[[#This Row],[Client_Code]],Clients[Client_Code],0)),"")</f>
        <v>COMERCIAL MAXAGRO</v>
      </c>
      <c r="C4901" s="3">
        <v>1012</v>
      </c>
      <c r="D4901" s="3" t="s">
        <v>37</v>
      </c>
      <c r="E4901" s="3">
        <v>10</v>
      </c>
      <c r="F4901" s="12">
        <v>11911772</v>
      </c>
    </row>
    <row r="4902" spans="1:6" x14ac:dyDescent="0.25">
      <c r="A4902" s="3" t="s">
        <v>62</v>
      </c>
      <c r="B4902" s="3" t="str">
        <f>IFERROR(INDEX(Clients[Client_Name],MATCH(Table2[[#This Row],[Client_Code]],Clients[Client_Code],0)),"")</f>
        <v>COMERCIAL MAXAGRO</v>
      </c>
      <c r="C4902" s="3">
        <v>1012</v>
      </c>
      <c r="D4902" s="3" t="s">
        <v>37</v>
      </c>
      <c r="E4902" s="3">
        <v>10</v>
      </c>
      <c r="F4902" s="12"/>
    </row>
    <row r="4903" spans="1:6" x14ac:dyDescent="0.25">
      <c r="A4903" s="3" t="s">
        <v>62</v>
      </c>
      <c r="B4903" s="3" t="str">
        <f>IFERROR(INDEX(Clients[Client_Name],MATCH(Table2[[#This Row],[Client_Code]],Clients[Client_Code],0)),"")</f>
        <v>COMERCIALIZADORA MAHUIDA</v>
      </c>
      <c r="C4903" s="3">
        <v>1059</v>
      </c>
      <c r="D4903" s="3" t="s">
        <v>149</v>
      </c>
      <c r="E4903" s="3">
        <v>1</v>
      </c>
      <c r="F4903" s="12">
        <v>195340</v>
      </c>
    </row>
    <row r="4904" spans="1:6" x14ac:dyDescent="0.25">
      <c r="A4904" s="3" t="s">
        <v>62</v>
      </c>
      <c r="B4904" s="3" t="str">
        <f>IFERROR(INDEX(Clients[Client_Name],MATCH(Table2[[#This Row],[Client_Code]],Clients[Client_Code],0)),"")</f>
        <v>COMERCIALIZADORA MAHUIDA</v>
      </c>
      <c r="C4904" s="3">
        <v>1059</v>
      </c>
      <c r="D4904" s="3" t="s">
        <v>38</v>
      </c>
      <c r="E4904" s="3">
        <v>1</v>
      </c>
      <c r="F4904" s="12">
        <v>100000</v>
      </c>
    </row>
    <row r="4905" spans="1:6" x14ac:dyDescent="0.25">
      <c r="A4905" s="3" t="s">
        <v>62</v>
      </c>
      <c r="B4905" s="3" t="str">
        <f>IFERROR(INDEX(Clients[Client_Name],MATCH(Table2[[#This Row],[Client_Code]],Clients[Client_Code],0)),"")</f>
        <v>COMERCIALIZADORA MAHUIDA</v>
      </c>
      <c r="C4905" s="3">
        <v>1059</v>
      </c>
      <c r="D4905" s="3" t="s">
        <v>38</v>
      </c>
      <c r="E4905" s="3">
        <v>2</v>
      </c>
      <c r="F4905" s="12">
        <v>12022</v>
      </c>
    </row>
    <row r="4906" spans="1:6" x14ac:dyDescent="0.25">
      <c r="A4906" s="3" t="s">
        <v>62</v>
      </c>
      <c r="B4906" s="3" t="str">
        <f>IFERROR(INDEX(Clients[Client_Name],MATCH(Table2[[#This Row],[Client_Code]],Clients[Client_Code],0)),"")</f>
        <v>COMERCIALIZADORA MAHUIDA</v>
      </c>
      <c r="C4906" s="3">
        <v>1059</v>
      </c>
      <c r="D4906" s="3" t="s">
        <v>149</v>
      </c>
      <c r="E4906" s="3">
        <v>2</v>
      </c>
      <c r="F4906" s="12">
        <v>8437</v>
      </c>
    </row>
    <row r="4907" spans="1:6" x14ac:dyDescent="0.25">
      <c r="A4907" s="3" t="s">
        <v>62</v>
      </c>
      <c r="B4907" s="3" t="str">
        <f>IFERROR(INDEX(Clients[Client_Name],MATCH(Table2[[#This Row],[Client_Code]],Clients[Client_Code],0)),"")</f>
        <v>COMERCIALIZADORA MAHUIDA</v>
      </c>
      <c r="C4907" s="3">
        <v>1059</v>
      </c>
      <c r="D4907" s="3" t="s">
        <v>149</v>
      </c>
      <c r="E4907" s="3">
        <v>3</v>
      </c>
      <c r="F4907" s="12">
        <v>28555</v>
      </c>
    </row>
    <row r="4908" spans="1:6" x14ac:dyDescent="0.25">
      <c r="A4908" s="3" t="s">
        <v>62</v>
      </c>
      <c r="B4908" s="3" t="str">
        <f>IFERROR(INDEX(Clients[Client_Name],MATCH(Table2[[#This Row],[Client_Code]],Clients[Client_Code],0)),"")</f>
        <v>COMERCIALIZADORA MAHUIDA</v>
      </c>
      <c r="C4908" s="3">
        <v>1059</v>
      </c>
      <c r="D4908" s="3" t="s">
        <v>38</v>
      </c>
      <c r="E4908" s="3">
        <v>3</v>
      </c>
      <c r="F4908" s="12">
        <v>100000</v>
      </c>
    </row>
    <row r="4909" spans="1:6" x14ac:dyDescent="0.25">
      <c r="A4909" s="3" t="s">
        <v>62</v>
      </c>
      <c r="B4909" s="3" t="str">
        <f>IFERROR(INDEX(Clients[Client_Name],MATCH(Table2[[#This Row],[Client_Code]],Clients[Client_Code],0)),"")</f>
        <v>COMERCIALIZADORA MAHUIDA</v>
      </c>
      <c r="C4909" s="3">
        <v>1059</v>
      </c>
      <c r="D4909" s="3" t="s">
        <v>38</v>
      </c>
      <c r="E4909" s="3">
        <v>1</v>
      </c>
      <c r="F4909" s="12">
        <v>222755</v>
      </c>
    </row>
    <row r="4910" spans="1:6" x14ac:dyDescent="0.25">
      <c r="A4910" s="3" t="s">
        <v>62</v>
      </c>
      <c r="B4910" s="3" t="str">
        <f>IFERROR(INDEX(Clients[Client_Name],MATCH(Table2[[#This Row],[Client_Code]],Clients[Client_Code],0)),"")</f>
        <v>COMERCIALIZADORA INTERANDINA</v>
      </c>
      <c r="C4910" s="3">
        <v>1058</v>
      </c>
      <c r="D4910" s="3" t="s">
        <v>149</v>
      </c>
      <c r="E4910" s="3">
        <v>4</v>
      </c>
      <c r="F4910" s="12">
        <v>4462546</v>
      </c>
    </row>
    <row r="4911" spans="1:6" x14ac:dyDescent="0.25">
      <c r="A4911" s="3" t="s">
        <v>62</v>
      </c>
      <c r="B4911" s="3" t="str">
        <f>IFERROR(INDEX(Clients[Client_Name],MATCH(Table2[[#This Row],[Client_Code]],Clients[Client_Code],0)),"")</f>
        <v>COMERCIALIZADORA INTERANDINA</v>
      </c>
      <c r="C4911" s="3">
        <v>1058</v>
      </c>
      <c r="D4911" s="3" t="s">
        <v>37</v>
      </c>
      <c r="E4911" s="3">
        <v>4</v>
      </c>
      <c r="F4911" s="12">
        <v>457759</v>
      </c>
    </row>
    <row r="4912" spans="1:6" x14ac:dyDescent="0.25">
      <c r="A4912" s="3" t="s">
        <v>62</v>
      </c>
      <c r="B4912" s="3" t="str">
        <f>IFERROR(INDEX(Clients[Client_Name],MATCH(Table2[[#This Row],[Client_Code]],Clients[Client_Code],0)),"")</f>
        <v>COMERCIALIZADORA INTERANDINA</v>
      </c>
      <c r="C4912" s="3">
        <v>1058</v>
      </c>
      <c r="D4912" s="3" t="s">
        <v>37</v>
      </c>
      <c r="E4912" s="3">
        <v>4</v>
      </c>
      <c r="F4912" s="12">
        <v>34252</v>
      </c>
    </row>
    <row r="4913" spans="1:6" x14ac:dyDescent="0.25">
      <c r="A4913" s="3" t="s">
        <v>62</v>
      </c>
      <c r="B4913" s="3" t="str">
        <f>IFERROR(INDEX(Clients[Client_Name],MATCH(Table2[[#This Row],[Client_Code]],Clients[Client_Code],0)),"")</f>
        <v>COMERCIALIZADORA INTERANDINA</v>
      </c>
      <c r="C4913" s="3">
        <v>1058</v>
      </c>
      <c r="D4913" s="3" t="s">
        <v>149</v>
      </c>
      <c r="E4913" s="3">
        <v>1</v>
      </c>
      <c r="F4913" s="12">
        <v>5585231</v>
      </c>
    </row>
    <row r="4914" spans="1:6" x14ac:dyDescent="0.25">
      <c r="A4914" s="3" t="s">
        <v>62</v>
      </c>
      <c r="B4914" s="3" t="str">
        <f>IFERROR(INDEX(Clients[Client_Name],MATCH(Table2[[#This Row],[Client_Code]],Clients[Client_Code],0)),"")</f>
        <v>COMERCIALIZADORA INTERANDINA</v>
      </c>
      <c r="C4914" s="3">
        <v>1058</v>
      </c>
      <c r="D4914" s="3" t="s">
        <v>37</v>
      </c>
      <c r="E4914" s="3">
        <v>1</v>
      </c>
      <c r="F4914" s="12">
        <v>275400</v>
      </c>
    </row>
    <row r="4915" spans="1:6" x14ac:dyDescent="0.25">
      <c r="A4915" s="3" t="s">
        <v>62</v>
      </c>
      <c r="B4915" s="3" t="str">
        <f>IFERROR(INDEX(Clients[Client_Name],MATCH(Table2[[#This Row],[Client_Code]],Clients[Client_Code],0)),"")</f>
        <v>COMERCIALIZADORA INTERANDINA</v>
      </c>
      <c r="C4915" s="3">
        <v>1058</v>
      </c>
      <c r="D4915" s="3" t="s">
        <v>149</v>
      </c>
      <c r="E4915" s="3">
        <v>2</v>
      </c>
      <c r="F4915" s="12">
        <v>2665460</v>
      </c>
    </row>
    <row r="4916" spans="1:6" x14ac:dyDescent="0.25">
      <c r="A4916" s="3" t="s">
        <v>62</v>
      </c>
      <c r="B4916" s="3" t="str">
        <f>IFERROR(INDEX(Clients[Client_Name],MATCH(Table2[[#This Row],[Client_Code]],Clients[Client_Code],0)),"")</f>
        <v>COMERCIALIZADORA INTERANDINA</v>
      </c>
      <c r="C4916" s="3">
        <v>1058</v>
      </c>
      <c r="D4916" s="3" t="s">
        <v>37</v>
      </c>
      <c r="E4916" s="3">
        <v>2</v>
      </c>
      <c r="F4916" s="12">
        <v>718273</v>
      </c>
    </row>
    <row r="4917" spans="1:6" x14ac:dyDescent="0.25">
      <c r="A4917" s="3" t="s">
        <v>62</v>
      </c>
      <c r="B4917" s="3" t="str">
        <f>IFERROR(INDEX(Clients[Client_Name],MATCH(Table2[[#This Row],[Client_Code]],Clients[Client_Code],0)),"")</f>
        <v>COMERCIALIZADORA INTERANDINA</v>
      </c>
      <c r="C4917" s="3">
        <v>1058</v>
      </c>
      <c r="D4917" s="3" t="s">
        <v>37</v>
      </c>
      <c r="E4917" s="3">
        <v>2</v>
      </c>
      <c r="F4917" s="12">
        <v>33595</v>
      </c>
    </row>
    <row r="4918" spans="1:6" x14ac:dyDescent="0.25">
      <c r="A4918" s="3" t="s">
        <v>62</v>
      </c>
      <c r="B4918" s="3" t="str">
        <f>IFERROR(INDEX(Clients[Client_Name],MATCH(Table2[[#This Row],[Client_Code]],Clients[Client_Code],0)),"")</f>
        <v>COMERCIALIZADORA INTERANDINA</v>
      </c>
      <c r="C4918" s="3">
        <v>1058</v>
      </c>
      <c r="D4918" s="3" t="s">
        <v>37</v>
      </c>
      <c r="E4918" s="3">
        <v>2</v>
      </c>
      <c r="F4918" s="12">
        <v>84944</v>
      </c>
    </row>
    <row r="4919" spans="1:6" x14ac:dyDescent="0.25">
      <c r="A4919" s="3" t="s">
        <v>62</v>
      </c>
      <c r="B4919" s="3" t="str">
        <f>IFERROR(INDEX(Clients[Client_Name],MATCH(Table2[[#This Row],[Client_Code]],Clients[Client_Code],0)),"")</f>
        <v>COMERCIALIZADORA INTERANDINA</v>
      </c>
      <c r="C4919" s="3">
        <v>1058</v>
      </c>
      <c r="D4919" s="3" t="s">
        <v>38</v>
      </c>
      <c r="E4919" s="3">
        <v>2</v>
      </c>
      <c r="F4919" s="12">
        <v>45633</v>
      </c>
    </row>
    <row r="4920" spans="1:6" x14ac:dyDescent="0.25">
      <c r="A4920" s="3" t="s">
        <v>62</v>
      </c>
      <c r="B4920" s="3" t="str">
        <f>IFERROR(INDEX(Clients[Client_Name],MATCH(Table2[[#This Row],[Client_Code]],Clients[Client_Code],0)),"")</f>
        <v>COMERCIALIZADORA INTERANDINA</v>
      </c>
      <c r="C4920" s="3">
        <v>1058</v>
      </c>
      <c r="D4920" s="3" t="s">
        <v>149</v>
      </c>
      <c r="E4920" s="3">
        <v>3</v>
      </c>
      <c r="F4920" s="12">
        <v>3068635</v>
      </c>
    </row>
    <row r="4921" spans="1:6" x14ac:dyDescent="0.25">
      <c r="A4921" s="3" t="s">
        <v>62</v>
      </c>
      <c r="B4921" s="3" t="str">
        <f>IFERROR(INDEX(Clients[Client_Name],MATCH(Table2[[#This Row],[Client_Code]],Clients[Client_Code],0)),"")</f>
        <v>COMERCIALIZADORA INTERANDINA</v>
      </c>
      <c r="C4921" s="3">
        <v>1058</v>
      </c>
      <c r="D4921" s="3" t="s">
        <v>37</v>
      </c>
      <c r="E4921" s="3">
        <v>3</v>
      </c>
      <c r="F4921" s="12">
        <v>189803</v>
      </c>
    </row>
    <row r="4922" spans="1:6" x14ac:dyDescent="0.25">
      <c r="A4922" s="3" t="s">
        <v>62</v>
      </c>
      <c r="B4922" s="3" t="str">
        <f>IFERROR(INDEX(Clients[Client_Name],MATCH(Table2[[#This Row],[Client_Code]],Clients[Client_Code],0)),"")</f>
        <v>COMERCIALIZADORA INTERANDINA</v>
      </c>
      <c r="C4922" s="3">
        <v>1058</v>
      </c>
      <c r="D4922" s="3" t="s">
        <v>37</v>
      </c>
      <c r="E4922" s="3">
        <v>3</v>
      </c>
      <c r="F4922" s="12">
        <v>5472</v>
      </c>
    </row>
    <row r="4923" spans="1:6" x14ac:dyDescent="0.25">
      <c r="A4923" s="3" t="s">
        <v>62</v>
      </c>
      <c r="B4923" s="3" t="str">
        <f>IFERROR(INDEX(Clients[Client_Name],MATCH(Table2[[#This Row],[Client_Code]],Clients[Client_Code],0)),"")</f>
        <v>COMERCIALIZADORA INTERANDINA</v>
      </c>
      <c r="C4923" s="3">
        <v>1058</v>
      </c>
      <c r="D4923" s="3" t="s">
        <v>37</v>
      </c>
      <c r="E4923" s="3">
        <v>3</v>
      </c>
      <c r="F4923" s="12">
        <v>1370</v>
      </c>
    </row>
    <row r="4924" spans="1:6" x14ac:dyDescent="0.25">
      <c r="A4924" s="3" t="s">
        <v>62</v>
      </c>
      <c r="B4924" s="3" t="str">
        <f>IFERROR(INDEX(Clients[Client_Name],MATCH(Table2[[#This Row],[Client_Code]],Clients[Client_Code],0)),"")</f>
        <v>COMERCIALIZADORA INTERANDINA</v>
      </c>
      <c r="C4924" s="3">
        <v>1058</v>
      </c>
      <c r="D4924" s="3" t="s">
        <v>38</v>
      </c>
      <c r="E4924" s="3">
        <v>3</v>
      </c>
      <c r="F4924" s="12">
        <v>-45633</v>
      </c>
    </row>
    <row r="4925" spans="1:6" x14ac:dyDescent="0.25">
      <c r="A4925" s="3" t="s">
        <v>62</v>
      </c>
      <c r="B4925" s="3" t="str">
        <f>IFERROR(INDEX(Clients[Client_Name],MATCH(Table2[[#This Row],[Client_Code]],Clients[Client_Code],0)),"")</f>
        <v>COMERCIALIZADORA INTERANDINA</v>
      </c>
      <c r="C4925" s="3">
        <v>1058</v>
      </c>
      <c r="D4925" s="3" t="s">
        <v>149</v>
      </c>
      <c r="E4925" s="3">
        <v>5</v>
      </c>
      <c r="F4925" s="12">
        <v>713308</v>
      </c>
    </row>
    <row r="4926" spans="1:6" x14ac:dyDescent="0.25">
      <c r="A4926" s="3" t="s">
        <v>62</v>
      </c>
      <c r="B4926" s="3" t="str">
        <f>IFERROR(INDEX(Clients[Client_Name],MATCH(Table2[[#This Row],[Client_Code]],Clients[Client_Code],0)),"")</f>
        <v>COMERCIALIZADORA INTERANDINA</v>
      </c>
      <c r="C4926" s="3">
        <v>1058</v>
      </c>
      <c r="D4926" s="3" t="s">
        <v>149</v>
      </c>
      <c r="E4926" s="3">
        <v>6</v>
      </c>
      <c r="F4926" s="12"/>
    </row>
    <row r="4927" spans="1:6" x14ac:dyDescent="0.25">
      <c r="A4927" s="3" t="s">
        <v>62</v>
      </c>
      <c r="B4927" s="3" t="str">
        <f>IFERROR(INDEX(Clients[Client_Name],MATCH(Table2[[#This Row],[Client_Code]],Clients[Client_Code],0)),"")</f>
        <v>COMERCIALIZADORA INTERANDINA</v>
      </c>
      <c r="C4927" s="3">
        <v>1058</v>
      </c>
      <c r="D4927" s="3" t="s">
        <v>149</v>
      </c>
      <c r="E4927" s="3">
        <v>7</v>
      </c>
      <c r="F4927" s="12"/>
    </row>
    <row r="4928" spans="1:6" x14ac:dyDescent="0.25">
      <c r="A4928" s="3" t="s">
        <v>62</v>
      </c>
      <c r="B4928" s="3" t="str">
        <f>IFERROR(INDEX(Clients[Client_Name],MATCH(Table2[[#This Row],[Client_Code]],Clients[Client_Code],0)),"")</f>
        <v>COMERCIALIZADORA INTERANDINA</v>
      </c>
      <c r="C4928" s="3">
        <v>1058</v>
      </c>
      <c r="D4928" s="3" t="s">
        <v>149</v>
      </c>
      <c r="E4928" s="3">
        <v>8</v>
      </c>
      <c r="F4928" s="12"/>
    </row>
    <row r="4929" spans="1:6" x14ac:dyDescent="0.25">
      <c r="A4929" s="3" t="s">
        <v>62</v>
      </c>
      <c r="B4929" s="3" t="str">
        <f>IFERROR(INDEX(Clients[Client_Name],MATCH(Table2[[#This Row],[Client_Code]],Clients[Client_Code],0)),"")</f>
        <v>COMERCIALIZADORA INTERANDINA</v>
      </c>
      <c r="C4929" s="3">
        <v>1058</v>
      </c>
      <c r="D4929" s="3" t="s">
        <v>149</v>
      </c>
      <c r="E4929" s="3">
        <v>9</v>
      </c>
      <c r="F4929" s="12"/>
    </row>
    <row r="4930" spans="1:6" x14ac:dyDescent="0.25">
      <c r="A4930" s="3" t="s">
        <v>62</v>
      </c>
      <c r="B4930" s="3" t="str">
        <f>IFERROR(INDEX(Clients[Client_Name],MATCH(Table2[[#This Row],[Client_Code]],Clients[Client_Code],0)),"")</f>
        <v>COMERCIALIZADORA INTERANDINA</v>
      </c>
      <c r="C4930" s="3">
        <v>1058</v>
      </c>
      <c r="D4930" s="3" t="s">
        <v>149</v>
      </c>
      <c r="E4930" s="3">
        <v>10</v>
      </c>
      <c r="F4930" s="12"/>
    </row>
    <row r="4931" spans="1:6" x14ac:dyDescent="0.25">
      <c r="A4931" s="3" t="s">
        <v>62</v>
      </c>
      <c r="B4931" s="3" t="str">
        <f>IFERROR(INDEX(Clients[Client_Name],MATCH(Table2[[#This Row],[Client_Code]],Clients[Client_Code],0)),"")</f>
        <v>COMERCIALIZADORA INTERANDINA</v>
      </c>
      <c r="C4931" s="3">
        <v>1058</v>
      </c>
      <c r="D4931" s="3" t="s">
        <v>149</v>
      </c>
      <c r="E4931" s="3">
        <v>11</v>
      </c>
      <c r="F4931" s="12"/>
    </row>
    <row r="4932" spans="1:6" x14ac:dyDescent="0.25">
      <c r="A4932" s="3" t="s">
        <v>62</v>
      </c>
      <c r="B4932" s="3" t="str">
        <f>IFERROR(INDEX(Clients[Client_Name],MATCH(Table2[[#This Row],[Client_Code]],Clients[Client_Code],0)),"")</f>
        <v>COMERCIALIZADORA INTERANDINA</v>
      </c>
      <c r="C4932" s="3">
        <v>1058</v>
      </c>
      <c r="D4932" s="3" t="s">
        <v>149</v>
      </c>
      <c r="E4932" s="3">
        <v>12</v>
      </c>
      <c r="F4932" s="12"/>
    </row>
    <row r="4933" spans="1:6" x14ac:dyDescent="0.25">
      <c r="A4933" s="3" t="s">
        <v>62</v>
      </c>
      <c r="B4933" s="3" t="str">
        <f>IFERROR(INDEX(Clients[Client_Name],MATCH(Table2[[#This Row],[Client_Code]],Clients[Client_Code],0)),"")</f>
        <v>COM E INV SANTO DOMINGO</v>
      </c>
      <c r="C4933" s="3">
        <v>1025</v>
      </c>
      <c r="D4933" s="3" t="s">
        <v>37</v>
      </c>
      <c r="E4933" s="3">
        <v>4</v>
      </c>
      <c r="F4933" s="12">
        <v>1630</v>
      </c>
    </row>
    <row r="4934" spans="1:6" x14ac:dyDescent="0.25">
      <c r="A4934" s="3" t="s">
        <v>62</v>
      </c>
      <c r="B4934" s="3" t="str">
        <f>IFERROR(INDEX(Clients[Client_Name],MATCH(Table2[[#This Row],[Client_Code]],Clients[Client_Code],0)),"")</f>
        <v>COM E INV SANTO DOMINGO</v>
      </c>
      <c r="C4934" s="3">
        <v>1025</v>
      </c>
      <c r="D4934" s="3" t="s">
        <v>149</v>
      </c>
      <c r="E4934" s="3">
        <v>4</v>
      </c>
      <c r="F4934" s="12">
        <v>2271059</v>
      </c>
    </row>
    <row r="4935" spans="1:6" x14ac:dyDescent="0.25">
      <c r="A4935" s="3" t="s">
        <v>62</v>
      </c>
      <c r="B4935" s="3" t="str">
        <f>IFERROR(INDEX(Clients[Client_Name],MATCH(Table2[[#This Row],[Client_Code]],Clients[Client_Code],0)),"")</f>
        <v>MARIO LEIVA BARAHONA</v>
      </c>
      <c r="C4935" s="3">
        <v>1068</v>
      </c>
      <c r="D4935" s="3" t="s">
        <v>38</v>
      </c>
      <c r="E4935" s="3">
        <v>6</v>
      </c>
      <c r="F4935" s="12"/>
    </row>
    <row r="4936" spans="1:6" x14ac:dyDescent="0.25">
      <c r="A4936" s="3" t="s">
        <v>62</v>
      </c>
      <c r="B4936" s="3" t="str">
        <f>IFERROR(INDEX(Clients[Client_Name],MATCH(Table2[[#This Row],[Client_Code]],Clients[Client_Code],0)),"")</f>
        <v>FABIAN ALFARO GUERRA</v>
      </c>
      <c r="C4936" s="3">
        <v>1065</v>
      </c>
      <c r="D4936" s="3" t="s">
        <v>38</v>
      </c>
      <c r="E4936" s="3">
        <v>6</v>
      </c>
      <c r="F4936" s="12"/>
    </row>
    <row r="4937" spans="1:6" x14ac:dyDescent="0.25">
      <c r="A4937" s="3" t="s">
        <v>62</v>
      </c>
      <c r="B4937" s="3" t="str">
        <f>IFERROR(INDEX(Clients[Client_Name],MATCH(Table2[[#This Row],[Client_Code]],Clients[Client_Code],0)),"")</f>
        <v>PEDRO OPAZO PRADENA</v>
      </c>
      <c r="C4937" s="3">
        <v>1072</v>
      </c>
      <c r="D4937" s="3" t="s">
        <v>38</v>
      </c>
      <c r="E4937" s="3">
        <v>6</v>
      </c>
      <c r="F4937" s="12"/>
    </row>
    <row r="4938" spans="1:6" x14ac:dyDescent="0.25">
      <c r="A4938" s="3" t="s">
        <v>62</v>
      </c>
      <c r="B4938" s="3" t="str">
        <f>IFERROR(INDEX(Clients[Client_Name],MATCH(Table2[[#This Row],[Client_Code]],Clients[Client_Code],0)),"")</f>
        <v>ANDRES RETAMAL HERNANDEZ</v>
      </c>
      <c r="C4938" s="3">
        <v>1056</v>
      </c>
      <c r="D4938" s="3" t="s">
        <v>38</v>
      </c>
      <c r="E4938" s="3">
        <v>6</v>
      </c>
      <c r="F4938" s="12"/>
    </row>
    <row r="4939" spans="1:6" x14ac:dyDescent="0.25">
      <c r="A4939" s="3" t="s">
        <v>62</v>
      </c>
      <c r="B4939" s="3" t="str">
        <f>IFERROR(INDEX(Clients[Client_Name],MATCH(Table2[[#This Row],[Client_Code]],Clients[Client_Code],0)),"")</f>
        <v>COM E INV SANTO DOMINGO</v>
      </c>
      <c r="C4939" s="3">
        <v>1025</v>
      </c>
      <c r="D4939" s="3" t="s">
        <v>149</v>
      </c>
      <c r="E4939" s="3">
        <v>4</v>
      </c>
      <c r="F4939" s="12">
        <v>516431</v>
      </c>
    </row>
    <row r="4940" spans="1:6" x14ac:dyDescent="0.25">
      <c r="A4940" s="3" t="s">
        <v>62</v>
      </c>
      <c r="B4940" s="3" t="str">
        <f>IFERROR(INDEX(Clients[Client_Name],MATCH(Table2[[#This Row],[Client_Code]],Clients[Client_Code],0)),"")</f>
        <v>TRANSPORTE JOSE MEDINA E.I.R.L.</v>
      </c>
      <c r="C4940" s="3">
        <v>1079</v>
      </c>
      <c r="D4940" s="3" t="s">
        <v>38</v>
      </c>
      <c r="E4940" s="3">
        <v>6</v>
      </c>
      <c r="F4940" s="12"/>
    </row>
    <row r="4941" spans="1:6" x14ac:dyDescent="0.25">
      <c r="A4941" s="3" t="s">
        <v>62</v>
      </c>
      <c r="B4941" s="3" t="str">
        <f>IFERROR(INDEX(Clients[Client_Name],MATCH(Table2[[#This Row],[Client_Code]],Clients[Client_Code],0)),"")</f>
        <v>COM E INV SANTO DOMINGO</v>
      </c>
      <c r="C4941" s="3">
        <v>1025</v>
      </c>
      <c r="D4941" s="3" t="s">
        <v>38</v>
      </c>
      <c r="E4941" s="3">
        <v>4</v>
      </c>
      <c r="F4941" s="12">
        <v>164409</v>
      </c>
    </row>
    <row r="4942" spans="1:6" x14ac:dyDescent="0.25">
      <c r="A4942" s="3" t="s">
        <v>62</v>
      </c>
      <c r="B4942" s="3" t="str">
        <f>IFERROR(INDEX(Clients[Client_Name],MATCH(Table2[[#This Row],[Client_Code]],Clients[Client_Code],0)),"")</f>
        <v>COM E INV SANTO DOMINGO</v>
      </c>
      <c r="C4942" s="3">
        <v>1025</v>
      </c>
      <c r="D4942" s="3" t="s">
        <v>38</v>
      </c>
      <c r="E4942" s="3">
        <v>4</v>
      </c>
      <c r="F4942" s="12">
        <v>408941</v>
      </c>
    </row>
    <row r="4943" spans="1:6" x14ac:dyDescent="0.25">
      <c r="A4943" s="3" t="s">
        <v>62</v>
      </c>
      <c r="B4943" s="3" t="str">
        <f>IFERROR(INDEX(Clients[Client_Name],MATCH(Table2[[#This Row],[Client_Code]],Clients[Client_Code],0)),"")</f>
        <v>COM E INV SANTO DOMINGO</v>
      </c>
      <c r="C4943" s="3">
        <v>1025</v>
      </c>
      <c r="D4943" s="3" t="s">
        <v>38</v>
      </c>
      <c r="E4943" s="3">
        <v>4</v>
      </c>
      <c r="F4943" s="12">
        <v>343534</v>
      </c>
    </row>
    <row r="4944" spans="1:6" x14ac:dyDescent="0.25">
      <c r="A4944" s="3" t="s">
        <v>62</v>
      </c>
      <c r="B4944" s="3" t="str">
        <f>IFERROR(INDEX(Clients[Client_Name],MATCH(Table2[[#This Row],[Client_Code]],Clients[Client_Code],0)),"")</f>
        <v>COM E INV SANTO DOMINGO</v>
      </c>
      <c r="C4944" s="3">
        <v>1025</v>
      </c>
      <c r="D4944" s="3" t="s">
        <v>37</v>
      </c>
      <c r="E4944" s="3">
        <v>4</v>
      </c>
      <c r="F4944" s="12">
        <v>31174</v>
      </c>
    </row>
    <row r="4945" spans="1:6" x14ac:dyDescent="0.25">
      <c r="A4945" s="3" t="s">
        <v>62</v>
      </c>
      <c r="B4945" s="3" t="str">
        <f>IFERROR(INDEX(Clients[Client_Name],MATCH(Table2[[#This Row],[Client_Code]],Clients[Client_Code],0)),"")</f>
        <v>COM E INV SANTO DOMINGO</v>
      </c>
      <c r="C4945" s="3">
        <v>1025</v>
      </c>
      <c r="D4945" s="3" t="s">
        <v>37</v>
      </c>
      <c r="E4945" s="3">
        <v>4</v>
      </c>
      <c r="F4945" s="12">
        <v>20743</v>
      </c>
    </row>
    <row r="4946" spans="1:6" x14ac:dyDescent="0.25">
      <c r="A4946" s="3" t="s">
        <v>62</v>
      </c>
      <c r="B4946" s="3" t="str">
        <f>IFERROR(INDEX(Clients[Client_Name],MATCH(Table2[[#This Row],[Client_Code]],Clients[Client_Code],0)),"")</f>
        <v>TAK S.A.</v>
      </c>
      <c r="C4946" s="3">
        <v>1051</v>
      </c>
      <c r="D4946" s="3" t="s">
        <v>38</v>
      </c>
      <c r="E4946" s="3">
        <v>6</v>
      </c>
      <c r="F4946" s="12"/>
    </row>
    <row r="4947" spans="1:6" x14ac:dyDescent="0.25">
      <c r="A4947" s="3" t="s">
        <v>62</v>
      </c>
      <c r="B4947" s="3" t="str">
        <f>IFERROR(INDEX(Clients[Client_Name],MATCH(Table2[[#This Row],[Client_Code]],Clients[Client_Code],0)),"")</f>
        <v>COM E INV SANTO DOMINGO</v>
      </c>
      <c r="C4947" s="3">
        <v>1025</v>
      </c>
      <c r="D4947" s="3" t="s">
        <v>37</v>
      </c>
      <c r="E4947" s="3">
        <v>4</v>
      </c>
      <c r="F4947" s="12">
        <v>5668</v>
      </c>
    </row>
    <row r="4948" spans="1:6" x14ac:dyDescent="0.25">
      <c r="A4948" s="3" t="s">
        <v>62</v>
      </c>
      <c r="B4948" s="3" t="str">
        <f>IFERROR(INDEX(Clients[Client_Name],MATCH(Table2[[#This Row],[Client_Code]],Clients[Client_Code],0)),"")</f>
        <v>COM E INV SANTO DOMINGO</v>
      </c>
      <c r="C4948" s="3">
        <v>1025</v>
      </c>
      <c r="D4948" s="3" t="s">
        <v>38</v>
      </c>
      <c r="E4948" s="3">
        <v>4</v>
      </c>
      <c r="F4948" s="12">
        <v>530008</v>
      </c>
    </row>
    <row r="4949" spans="1:6" x14ac:dyDescent="0.25">
      <c r="A4949" s="3" t="s">
        <v>62</v>
      </c>
      <c r="B4949" s="3" t="str">
        <f>IFERROR(INDEX(Clients[Client_Name],MATCH(Table2[[#This Row],[Client_Code]],Clients[Client_Code],0)),"")</f>
        <v>COM E INV SANTO DOMINGO</v>
      </c>
      <c r="C4949" s="3">
        <v>1025</v>
      </c>
      <c r="D4949" s="3" t="s">
        <v>149</v>
      </c>
      <c r="E4949" s="3">
        <v>1</v>
      </c>
      <c r="F4949" s="12">
        <v>344494</v>
      </c>
    </row>
    <row r="4950" spans="1:6" x14ac:dyDescent="0.25">
      <c r="A4950" s="3" t="s">
        <v>62</v>
      </c>
      <c r="B4950" s="3" t="str">
        <f>IFERROR(INDEX(Clients[Client_Name],MATCH(Table2[[#This Row],[Client_Code]],Clients[Client_Code],0)),"")</f>
        <v>COM E INV SANTO DOMINGO</v>
      </c>
      <c r="C4950" s="3">
        <v>1025</v>
      </c>
      <c r="D4950" s="3" t="s">
        <v>37</v>
      </c>
      <c r="E4950" s="3">
        <v>1</v>
      </c>
      <c r="F4950" s="12">
        <v>212746</v>
      </c>
    </row>
    <row r="4951" spans="1:6" x14ac:dyDescent="0.25">
      <c r="A4951" s="3" t="s">
        <v>62</v>
      </c>
      <c r="B4951" s="3" t="str">
        <f>IFERROR(INDEX(Clients[Client_Name],MATCH(Table2[[#This Row],[Client_Code]],Clients[Client_Code],0)),"")</f>
        <v>COM E INV SANTO DOMINGO</v>
      </c>
      <c r="C4951" s="3">
        <v>1025</v>
      </c>
      <c r="D4951" s="3" t="s">
        <v>149</v>
      </c>
      <c r="E4951" s="3">
        <v>1</v>
      </c>
      <c r="F4951" s="12">
        <v>270894</v>
      </c>
    </row>
    <row r="4952" spans="1:6" x14ac:dyDescent="0.25">
      <c r="A4952" s="3" t="s">
        <v>62</v>
      </c>
      <c r="B4952" s="3" t="str">
        <f>IFERROR(INDEX(Clients[Client_Name],MATCH(Table2[[#This Row],[Client_Code]],Clients[Client_Code],0)),"")</f>
        <v>COM E INV SANTO DOMINGO</v>
      </c>
      <c r="C4952" s="3">
        <v>1025</v>
      </c>
      <c r="D4952" s="3" t="s">
        <v>38</v>
      </c>
      <c r="E4952" s="3">
        <v>1</v>
      </c>
      <c r="F4952" s="12">
        <v>100000</v>
      </c>
    </row>
    <row r="4953" spans="1:6" x14ac:dyDescent="0.25">
      <c r="A4953" s="3" t="s">
        <v>62</v>
      </c>
      <c r="B4953" s="3" t="str">
        <f>IFERROR(INDEX(Clients[Client_Name],MATCH(Table2[[#This Row],[Client_Code]],Clients[Client_Code],0)),"")</f>
        <v>COM E INV SANTO DOMINGO</v>
      </c>
      <c r="C4953" s="3">
        <v>1025</v>
      </c>
      <c r="D4953" s="3" t="s">
        <v>38</v>
      </c>
      <c r="E4953" s="3">
        <v>1</v>
      </c>
      <c r="F4953" s="12">
        <v>464390</v>
      </c>
    </row>
    <row r="4954" spans="1:6" x14ac:dyDescent="0.25">
      <c r="A4954" s="3" t="s">
        <v>62</v>
      </c>
      <c r="B4954" s="3" t="str">
        <f>IFERROR(INDEX(Clients[Client_Name],MATCH(Table2[[#This Row],[Client_Code]],Clients[Client_Code],0)),"")</f>
        <v>COM E INV SANTO DOMINGO</v>
      </c>
      <c r="C4954" s="3">
        <v>1025</v>
      </c>
      <c r="D4954" s="3" t="s">
        <v>38</v>
      </c>
      <c r="E4954" s="3">
        <v>1</v>
      </c>
      <c r="F4954" s="12">
        <v>357137</v>
      </c>
    </row>
    <row r="4955" spans="1:6" x14ac:dyDescent="0.25">
      <c r="A4955" s="3" t="s">
        <v>62</v>
      </c>
      <c r="B4955" s="3" t="str">
        <f>IFERROR(INDEX(Clients[Client_Name],MATCH(Table2[[#This Row],[Client_Code]],Clients[Client_Code],0)),"")</f>
        <v>COM E INV SANTO DOMINGO</v>
      </c>
      <c r="C4955" s="3">
        <v>1025</v>
      </c>
      <c r="D4955" s="3" t="s">
        <v>38</v>
      </c>
      <c r="E4955" s="3">
        <v>1</v>
      </c>
      <c r="F4955" s="12">
        <v>37260</v>
      </c>
    </row>
    <row r="4956" spans="1:6" x14ac:dyDescent="0.25">
      <c r="A4956" s="3" t="s">
        <v>62</v>
      </c>
      <c r="B4956" s="3" t="str">
        <f>IFERROR(INDEX(Clients[Client_Name],MATCH(Table2[[#This Row],[Client_Code]],Clients[Client_Code],0)),"")</f>
        <v>COM E INV SANTO DOMINGO</v>
      </c>
      <c r="C4956" s="3">
        <v>1025</v>
      </c>
      <c r="D4956" s="3" t="s">
        <v>38</v>
      </c>
      <c r="E4956" s="3">
        <v>1</v>
      </c>
      <c r="F4956" s="12">
        <v>491370</v>
      </c>
    </row>
    <row r="4957" spans="1:6" x14ac:dyDescent="0.25">
      <c r="A4957" s="3" t="s">
        <v>62</v>
      </c>
      <c r="B4957" s="3" t="str">
        <f>IFERROR(INDEX(Clients[Client_Name],MATCH(Table2[[#This Row],[Client_Code]],Clients[Client_Code],0)),"")</f>
        <v>COM E INV SANTO DOMINGO</v>
      </c>
      <c r="C4957" s="3">
        <v>1025</v>
      </c>
      <c r="D4957" s="3" t="s">
        <v>38</v>
      </c>
      <c r="E4957" s="3">
        <v>1</v>
      </c>
      <c r="F4957" s="12">
        <v>755109</v>
      </c>
    </row>
    <row r="4958" spans="1:6" x14ac:dyDescent="0.25">
      <c r="A4958" s="3" t="s">
        <v>62</v>
      </c>
      <c r="B4958" s="3" t="str">
        <f>IFERROR(INDEX(Clients[Client_Name],MATCH(Table2[[#This Row],[Client_Code]],Clients[Client_Code],0)),"")</f>
        <v>COM E INV SANTO DOMINGO</v>
      </c>
      <c r="C4958" s="3">
        <v>1025</v>
      </c>
      <c r="D4958" s="3" t="s">
        <v>149</v>
      </c>
      <c r="E4958" s="3">
        <v>2</v>
      </c>
      <c r="F4958" s="12">
        <v>671051</v>
      </c>
    </row>
    <row r="4959" spans="1:6" x14ac:dyDescent="0.25">
      <c r="A4959" s="3" t="s">
        <v>62</v>
      </c>
      <c r="B4959" s="3" t="str">
        <f>IFERROR(INDEX(Clients[Client_Name],MATCH(Table2[[#This Row],[Client_Code]],Clients[Client_Code],0)),"")</f>
        <v>COM E INV SANTO DOMINGO</v>
      </c>
      <c r="C4959" s="3">
        <v>1025</v>
      </c>
      <c r="D4959" s="3" t="s">
        <v>37</v>
      </c>
      <c r="E4959" s="3">
        <v>2</v>
      </c>
      <c r="F4959" s="12">
        <v>415596</v>
      </c>
    </row>
    <row r="4960" spans="1:6" x14ac:dyDescent="0.25">
      <c r="A4960" s="3" t="s">
        <v>62</v>
      </c>
      <c r="B4960" s="3" t="str">
        <f>IFERROR(INDEX(Clients[Client_Name],MATCH(Table2[[#This Row],[Client_Code]],Clients[Client_Code],0)),"")</f>
        <v>COM E INV SANTO DOMINGO</v>
      </c>
      <c r="C4960" s="3">
        <v>1025</v>
      </c>
      <c r="D4960" s="3" t="s">
        <v>149</v>
      </c>
      <c r="E4960" s="3">
        <v>2</v>
      </c>
      <c r="F4960" s="12">
        <v>206572</v>
      </c>
    </row>
    <row r="4961" spans="1:6" x14ac:dyDescent="0.25">
      <c r="A4961" s="3" t="s">
        <v>62</v>
      </c>
      <c r="B4961" s="3" t="str">
        <f>IFERROR(INDEX(Clients[Client_Name],MATCH(Table2[[#This Row],[Client_Code]],Clients[Client_Code],0)),"")</f>
        <v>COM E INV SANTO DOMINGO</v>
      </c>
      <c r="C4961" s="3">
        <v>1025</v>
      </c>
      <c r="D4961" s="3" t="s">
        <v>38</v>
      </c>
      <c r="E4961" s="3">
        <v>2</v>
      </c>
      <c r="F4961" s="12">
        <v>103621</v>
      </c>
    </row>
    <row r="4962" spans="1:6" x14ac:dyDescent="0.25">
      <c r="A4962" s="3" t="s">
        <v>62</v>
      </c>
      <c r="B4962" s="3" t="str">
        <f>IFERROR(INDEX(Clients[Client_Name],MATCH(Table2[[#This Row],[Client_Code]],Clients[Client_Code],0)),"")</f>
        <v>COM E INV SANTO DOMINGO</v>
      </c>
      <c r="C4962" s="3">
        <v>1025</v>
      </c>
      <c r="D4962" s="3" t="s">
        <v>38</v>
      </c>
      <c r="E4962" s="3">
        <v>2</v>
      </c>
      <c r="F4962" s="12">
        <v>325766</v>
      </c>
    </row>
    <row r="4963" spans="1:6" x14ac:dyDescent="0.25">
      <c r="A4963" s="3" t="s">
        <v>62</v>
      </c>
      <c r="B4963" s="3" t="str">
        <f>IFERROR(INDEX(Clients[Client_Name],MATCH(Table2[[#This Row],[Client_Code]],Clients[Client_Code],0)),"")</f>
        <v>COM E INV SANTO DOMINGO</v>
      </c>
      <c r="C4963" s="3">
        <v>1025</v>
      </c>
      <c r="D4963" s="3" t="s">
        <v>38</v>
      </c>
      <c r="E4963" s="3">
        <v>2</v>
      </c>
      <c r="F4963" s="12">
        <v>330682</v>
      </c>
    </row>
    <row r="4964" spans="1:6" x14ac:dyDescent="0.25">
      <c r="A4964" s="3" t="s">
        <v>62</v>
      </c>
      <c r="B4964" s="3" t="str">
        <f>IFERROR(INDEX(Clients[Client_Name],MATCH(Table2[[#This Row],[Client_Code]],Clients[Client_Code],0)),"")</f>
        <v>COM E INV SANTO DOMINGO</v>
      </c>
      <c r="C4964" s="3">
        <v>1025</v>
      </c>
      <c r="D4964" s="3" t="s">
        <v>38</v>
      </c>
      <c r="E4964" s="3">
        <v>2</v>
      </c>
      <c r="F4964" s="12">
        <v>275835</v>
      </c>
    </row>
    <row r="4965" spans="1:6" x14ac:dyDescent="0.25">
      <c r="A4965" s="3" t="s">
        <v>62</v>
      </c>
      <c r="B4965" s="3" t="str">
        <f>IFERROR(INDEX(Clients[Client_Name],MATCH(Table2[[#This Row],[Client_Code]],Clients[Client_Code],0)),"")</f>
        <v>COM E INV SANTO DOMINGO</v>
      </c>
      <c r="C4965" s="3">
        <v>1025</v>
      </c>
      <c r="D4965" s="3" t="s">
        <v>37</v>
      </c>
      <c r="E4965" s="3">
        <v>2</v>
      </c>
      <c r="F4965" s="12">
        <v>7794</v>
      </c>
    </row>
    <row r="4966" spans="1:6" x14ac:dyDescent="0.25">
      <c r="A4966" s="3" t="s">
        <v>62</v>
      </c>
      <c r="B4966" s="3" t="str">
        <f>IFERROR(INDEX(Clients[Client_Name],MATCH(Table2[[#This Row],[Client_Code]],Clients[Client_Code],0)),"")</f>
        <v>COM E INV SANTO DOMINGO</v>
      </c>
      <c r="C4966" s="3">
        <v>1025</v>
      </c>
      <c r="D4966" s="3" t="s">
        <v>37</v>
      </c>
      <c r="E4966" s="3">
        <v>2</v>
      </c>
      <c r="F4966" s="12">
        <v>5531</v>
      </c>
    </row>
    <row r="4967" spans="1:6" x14ac:dyDescent="0.25">
      <c r="A4967" s="3" t="s">
        <v>62</v>
      </c>
      <c r="B4967" s="3" t="str">
        <f>IFERROR(INDEX(Clients[Client_Name],MATCH(Table2[[#This Row],[Client_Code]],Clients[Client_Code],0)),"")</f>
        <v>COM E INV SANTO DOMINGO</v>
      </c>
      <c r="C4967" s="3">
        <v>1025</v>
      </c>
      <c r="D4967" s="3" t="s">
        <v>37</v>
      </c>
      <c r="E4967" s="3">
        <v>2</v>
      </c>
      <c r="F4967" s="12">
        <v>1812</v>
      </c>
    </row>
    <row r="4968" spans="1:6" x14ac:dyDescent="0.25">
      <c r="A4968" s="3" t="s">
        <v>62</v>
      </c>
      <c r="B4968" s="3" t="str">
        <f>IFERROR(INDEX(Clients[Client_Name],MATCH(Table2[[#This Row],[Client_Code]],Clients[Client_Code],0)),"")</f>
        <v>COM E INV SANTO DOMINGO</v>
      </c>
      <c r="C4968" s="3">
        <v>1025</v>
      </c>
      <c r="D4968" s="3" t="s">
        <v>38</v>
      </c>
      <c r="E4968" s="3">
        <v>2</v>
      </c>
      <c r="F4968" s="12">
        <v>415434</v>
      </c>
    </row>
    <row r="4969" spans="1:6" x14ac:dyDescent="0.25">
      <c r="A4969" s="3" t="s">
        <v>62</v>
      </c>
      <c r="B4969" s="3" t="str">
        <f>IFERROR(INDEX(Clients[Client_Name],MATCH(Table2[[#This Row],[Client_Code]],Clients[Client_Code],0)),"")</f>
        <v>COM E INV SANTO DOMINGO</v>
      </c>
      <c r="C4969" s="3">
        <v>1025</v>
      </c>
      <c r="D4969" s="3" t="s">
        <v>37</v>
      </c>
      <c r="E4969" s="3">
        <v>3</v>
      </c>
      <c r="F4969" s="12">
        <v>6810</v>
      </c>
    </row>
    <row r="4970" spans="1:6" x14ac:dyDescent="0.25">
      <c r="A4970" s="3" t="s">
        <v>62</v>
      </c>
      <c r="B4970" s="3" t="str">
        <f>IFERROR(INDEX(Clients[Client_Name],MATCH(Table2[[#This Row],[Client_Code]],Clients[Client_Code],0)),"")</f>
        <v>COM E INV SANTO DOMINGO</v>
      </c>
      <c r="C4970" s="3">
        <v>1025</v>
      </c>
      <c r="D4970" s="3" t="s">
        <v>149</v>
      </c>
      <c r="E4970" s="3">
        <v>3</v>
      </c>
      <c r="F4970" s="12">
        <v>2073145</v>
      </c>
    </row>
    <row r="4971" spans="1:6" x14ac:dyDescent="0.25">
      <c r="A4971" s="3" t="s">
        <v>62</v>
      </c>
      <c r="B4971" s="3" t="str">
        <f>IFERROR(INDEX(Clients[Client_Name],MATCH(Table2[[#This Row],[Client_Code]],Clients[Client_Code],0)),"")</f>
        <v>COM E INV SANTO DOMINGO</v>
      </c>
      <c r="C4971" s="3">
        <v>1025</v>
      </c>
      <c r="D4971" s="3" t="s">
        <v>37</v>
      </c>
      <c r="E4971" s="3">
        <v>3</v>
      </c>
      <c r="F4971" s="12">
        <v>623395</v>
      </c>
    </row>
    <row r="4972" spans="1:6" x14ac:dyDescent="0.25">
      <c r="A4972" s="3" t="s">
        <v>62</v>
      </c>
      <c r="B4972" s="3" t="str">
        <f>IFERROR(INDEX(Clients[Client_Name],MATCH(Table2[[#This Row],[Client_Code]],Clients[Client_Code],0)),"")</f>
        <v>COM E INV SANTO DOMINGO</v>
      </c>
      <c r="C4972" s="3">
        <v>1025</v>
      </c>
      <c r="D4972" s="3" t="s">
        <v>149</v>
      </c>
      <c r="E4972" s="3">
        <v>3</v>
      </c>
      <c r="F4972" s="12">
        <v>282645</v>
      </c>
    </row>
    <row r="4973" spans="1:6" x14ac:dyDescent="0.25">
      <c r="A4973" s="3" t="s">
        <v>62</v>
      </c>
      <c r="B4973" s="3" t="str">
        <f>IFERROR(INDEX(Clients[Client_Name],MATCH(Table2[[#This Row],[Client_Code]],Clients[Client_Code],0)),"")</f>
        <v>COM E INV SANTO DOMINGO</v>
      </c>
      <c r="C4973" s="3">
        <v>1025</v>
      </c>
      <c r="D4973" s="3" t="s">
        <v>38</v>
      </c>
      <c r="E4973" s="3">
        <v>3</v>
      </c>
      <c r="F4973" s="12">
        <v>229676</v>
      </c>
    </row>
    <row r="4974" spans="1:6" x14ac:dyDescent="0.25">
      <c r="A4974" s="3" t="s">
        <v>62</v>
      </c>
      <c r="B4974" s="3" t="str">
        <f>IFERROR(INDEX(Clients[Client_Name],MATCH(Table2[[#This Row],[Client_Code]],Clients[Client_Code],0)),"")</f>
        <v>TAK S.A.</v>
      </c>
      <c r="C4974" s="3">
        <v>1051</v>
      </c>
      <c r="D4974" s="3" t="s">
        <v>149</v>
      </c>
      <c r="E4974" s="3">
        <v>7</v>
      </c>
      <c r="F4974" s="12">
        <v>4415772</v>
      </c>
    </row>
    <row r="4975" spans="1:6" x14ac:dyDescent="0.25">
      <c r="A4975" s="3" t="s">
        <v>62</v>
      </c>
      <c r="B4975" s="3" t="str">
        <f>IFERROR(INDEX(Clients[Client_Name],MATCH(Table2[[#This Row],[Client_Code]],Clients[Client_Code],0)),"")</f>
        <v>COM E INV SANTO DOMINGO</v>
      </c>
      <c r="C4975" s="3">
        <v>1025</v>
      </c>
      <c r="D4975" s="3" t="s">
        <v>38</v>
      </c>
      <c r="E4975" s="3">
        <v>3</v>
      </c>
      <c r="F4975" s="12">
        <v>512909</v>
      </c>
    </row>
    <row r="4976" spans="1:6" x14ac:dyDescent="0.25">
      <c r="A4976" s="3" t="s">
        <v>62</v>
      </c>
      <c r="B4976" s="3" t="str">
        <f>IFERROR(INDEX(Clients[Client_Name],MATCH(Table2[[#This Row],[Client_Code]],Clients[Client_Code],0)),"")</f>
        <v>COM E INV SANTO DOMINGO</v>
      </c>
      <c r="C4976" s="3">
        <v>1025</v>
      </c>
      <c r="D4976" s="3" t="s">
        <v>38</v>
      </c>
      <c r="E4976" s="3">
        <v>3</v>
      </c>
      <c r="F4976" s="12">
        <v>330682</v>
      </c>
    </row>
    <row r="4977" spans="1:6" x14ac:dyDescent="0.25">
      <c r="A4977" s="3" t="s">
        <v>62</v>
      </c>
      <c r="B4977" s="3" t="str">
        <f>IFERROR(INDEX(Clients[Client_Name],MATCH(Table2[[#This Row],[Client_Code]],Clients[Client_Code],0)),"")</f>
        <v>COM E INV SANTO DOMINGO</v>
      </c>
      <c r="C4977" s="3">
        <v>1025</v>
      </c>
      <c r="D4977" s="3" t="s">
        <v>38</v>
      </c>
      <c r="E4977" s="3">
        <v>3</v>
      </c>
      <c r="F4977" s="12">
        <v>487779</v>
      </c>
    </row>
    <row r="4978" spans="1:6" x14ac:dyDescent="0.25">
      <c r="A4978" s="3" t="s">
        <v>62</v>
      </c>
      <c r="B4978" s="3" t="str">
        <f>IFERROR(INDEX(Clients[Client_Name],MATCH(Table2[[#This Row],[Client_Code]],Clients[Client_Code],0)),"")</f>
        <v>COM E INV SANTO DOMINGO</v>
      </c>
      <c r="C4978" s="3">
        <v>1025</v>
      </c>
      <c r="D4978" s="3" t="s">
        <v>37</v>
      </c>
      <c r="E4978" s="3">
        <v>3</v>
      </c>
      <c r="F4978" s="12">
        <v>15588</v>
      </c>
    </row>
    <row r="4979" spans="1:6" x14ac:dyDescent="0.25">
      <c r="A4979" s="3" t="s">
        <v>62</v>
      </c>
      <c r="B4979" s="3" t="str">
        <f>IFERROR(INDEX(Clients[Client_Name],MATCH(Table2[[#This Row],[Client_Code]],Clients[Client_Code],0)),"")</f>
        <v>COM E INV SANTO DOMINGO</v>
      </c>
      <c r="C4979" s="3">
        <v>1025</v>
      </c>
      <c r="D4979" s="3" t="s">
        <v>37</v>
      </c>
      <c r="E4979" s="3">
        <v>3</v>
      </c>
      <c r="F4979" s="12">
        <v>9680</v>
      </c>
    </row>
    <row r="4980" spans="1:6" x14ac:dyDescent="0.25">
      <c r="A4980" s="3" t="s">
        <v>62</v>
      </c>
      <c r="B4980" s="3" t="str">
        <f>IFERROR(INDEX(Clients[Client_Name],MATCH(Table2[[#This Row],[Client_Code]],Clients[Client_Code],0)),"")</f>
        <v>COM E INV SANTO DOMINGO</v>
      </c>
      <c r="C4980" s="3">
        <v>1025</v>
      </c>
      <c r="D4980" s="3" t="s">
        <v>37</v>
      </c>
      <c r="E4980" s="3">
        <v>3</v>
      </c>
      <c r="F4980" s="12">
        <v>2051</v>
      </c>
    </row>
    <row r="4981" spans="1:6" x14ac:dyDescent="0.25">
      <c r="A4981" s="3" t="s">
        <v>62</v>
      </c>
      <c r="B4981" s="3" t="str">
        <f>IFERROR(INDEX(Clients[Client_Name],MATCH(Table2[[#This Row],[Client_Code]],Clients[Client_Code],0)),"")</f>
        <v>COM E INV SANTO DOMINGO</v>
      </c>
      <c r="C4981" s="3">
        <v>1025</v>
      </c>
      <c r="D4981" s="3" t="s">
        <v>38</v>
      </c>
      <c r="E4981" s="3">
        <v>3</v>
      </c>
      <c r="F4981" s="12">
        <v>746246</v>
      </c>
    </row>
    <row r="4982" spans="1:6" x14ac:dyDescent="0.25">
      <c r="A4982" s="3" t="s">
        <v>62</v>
      </c>
      <c r="B4982" s="3" t="str">
        <f>IFERROR(INDEX(Clients[Client_Name],MATCH(Table2[[#This Row],[Client_Code]],Clients[Client_Code],0)),"")</f>
        <v>COM E INV SANTO DOMINGO</v>
      </c>
      <c r="C4982" s="3">
        <v>1025</v>
      </c>
      <c r="D4982" s="3" t="s">
        <v>149</v>
      </c>
      <c r="E4982" s="3">
        <v>5</v>
      </c>
      <c r="F4982" s="12">
        <v>1912959</v>
      </c>
    </row>
    <row r="4983" spans="1:6" x14ac:dyDescent="0.25">
      <c r="A4983" s="3" t="s">
        <v>62</v>
      </c>
      <c r="B4983" s="3" t="str">
        <f>IFERROR(INDEX(Clients[Client_Name],MATCH(Table2[[#This Row],[Client_Code]],Clients[Client_Code],0)),"")</f>
        <v>COM E INV SANTO DOMINGO</v>
      </c>
      <c r="C4983" s="3">
        <v>1025</v>
      </c>
      <c r="D4983" s="3" t="s">
        <v>149</v>
      </c>
      <c r="E4983" s="3">
        <v>5</v>
      </c>
      <c r="F4983" s="12">
        <v>308622</v>
      </c>
    </row>
    <row r="4984" spans="1:6" x14ac:dyDescent="0.25">
      <c r="A4984" s="3" t="s">
        <v>62</v>
      </c>
      <c r="B4984" s="3" t="str">
        <f>IFERROR(INDEX(Clients[Client_Name],MATCH(Table2[[#This Row],[Client_Code]],Clients[Client_Code],0)),"")</f>
        <v>COMERCIALIZADORA LA FAVORITA LTDA.</v>
      </c>
      <c r="C4984" s="3">
        <v>1029</v>
      </c>
      <c r="D4984" s="3" t="s">
        <v>149</v>
      </c>
      <c r="E4984" s="3">
        <v>7</v>
      </c>
      <c r="F4984" s="12">
        <v>5408889</v>
      </c>
    </row>
    <row r="4985" spans="1:6" x14ac:dyDescent="0.25">
      <c r="A4985" s="3" t="s">
        <v>62</v>
      </c>
      <c r="B4985" s="3" t="str">
        <f>IFERROR(INDEX(Clients[Client_Name],MATCH(Table2[[#This Row],[Client_Code]],Clients[Client_Code],0)),"")</f>
        <v>COM E INV SANTO DOMINGO</v>
      </c>
      <c r="C4985" s="3">
        <v>1025</v>
      </c>
      <c r="D4985" s="3" t="s">
        <v>38</v>
      </c>
      <c r="E4985" s="3">
        <v>5</v>
      </c>
      <c r="F4985" s="12">
        <v>100000</v>
      </c>
    </row>
    <row r="4986" spans="1:6" x14ac:dyDescent="0.25">
      <c r="A4986" s="3" t="s">
        <v>62</v>
      </c>
      <c r="B4986" s="3" t="str">
        <f>IFERROR(INDEX(Clients[Client_Name],MATCH(Table2[[#This Row],[Client_Code]],Clients[Client_Code],0)),"")</f>
        <v>COM E INV SANTO DOMINGO</v>
      </c>
      <c r="C4986" s="3">
        <v>1025</v>
      </c>
      <c r="D4986" s="3" t="s">
        <v>37</v>
      </c>
      <c r="E4986" s="3">
        <v>5</v>
      </c>
      <c r="F4986" s="12">
        <v>23930</v>
      </c>
    </row>
    <row r="4987" spans="1:6" x14ac:dyDescent="0.25">
      <c r="A4987" s="3" t="s">
        <v>62</v>
      </c>
      <c r="B4987" s="3" t="str">
        <f>IFERROR(INDEX(Clients[Client_Name],MATCH(Table2[[#This Row],[Client_Code]],Clients[Client_Code],0)),"")</f>
        <v>COM E INV SANTO DOMINGO</v>
      </c>
      <c r="C4987" s="3">
        <v>1025</v>
      </c>
      <c r="D4987" s="3" t="s">
        <v>38</v>
      </c>
      <c r="E4987" s="3">
        <v>5</v>
      </c>
      <c r="F4987" s="12">
        <v>443597</v>
      </c>
    </row>
    <row r="4988" spans="1:6" x14ac:dyDescent="0.25">
      <c r="A4988" s="3" t="s">
        <v>62</v>
      </c>
      <c r="B4988" s="3" t="str">
        <f>IFERROR(INDEX(Clients[Client_Name],MATCH(Table2[[#This Row],[Client_Code]],Clients[Client_Code],0)),"")</f>
        <v>COM E INV SANTO DOMINGO</v>
      </c>
      <c r="C4988" s="3">
        <v>1025</v>
      </c>
      <c r="D4988" s="3" t="s">
        <v>38</v>
      </c>
      <c r="E4988" s="3">
        <v>5</v>
      </c>
      <c r="F4988" s="12">
        <v>6976</v>
      </c>
    </row>
    <row r="4989" spans="1:6" x14ac:dyDescent="0.25">
      <c r="A4989" s="3" t="s">
        <v>62</v>
      </c>
      <c r="B4989" s="3" t="str">
        <f>IFERROR(INDEX(Clients[Client_Name],MATCH(Table2[[#This Row],[Client_Code]],Clients[Client_Code],0)),"")</f>
        <v>COM E INV SANTO DOMINGO</v>
      </c>
      <c r="C4989" s="3">
        <v>1025</v>
      </c>
      <c r="D4989" s="3" t="s">
        <v>38</v>
      </c>
      <c r="E4989" s="3">
        <v>5</v>
      </c>
      <c r="F4989" s="12">
        <v>43984</v>
      </c>
    </row>
    <row r="4990" spans="1:6" x14ac:dyDescent="0.25">
      <c r="A4990" s="3" t="s">
        <v>62</v>
      </c>
      <c r="B4990" s="3" t="str">
        <f>IFERROR(INDEX(Clients[Client_Name],MATCH(Table2[[#This Row],[Client_Code]],Clients[Client_Code],0)),"")</f>
        <v>COM E INV SANTO DOMINGO</v>
      </c>
      <c r="C4990" s="3">
        <v>1025</v>
      </c>
      <c r="D4990" s="3" t="s">
        <v>38</v>
      </c>
      <c r="E4990" s="3">
        <v>5</v>
      </c>
      <c r="F4990" s="12">
        <v>377069</v>
      </c>
    </row>
    <row r="4991" spans="1:6" x14ac:dyDescent="0.25">
      <c r="A4991" s="3" t="s">
        <v>62</v>
      </c>
      <c r="B4991" s="3" t="str">
        <f>IFERROR(INDEX(Clients[Client_Name],MATCH(Table2[[#This Row],[Client_Code]],Clients[Client_Code],0)),"")</f>
        <v>COM E INV SANTO DOMINGO</v>
      </c>
      <c r="C4991" s="3">
        <v>1025</v>
      </c>
      <c r="D4991" s="3" t="s">
        <v>37</v>
      </c>
      <c r="E4991" s="3">
        <v>5</v>
      </c>
      <c r="F4991" s="12">
        <v>4149</v>
      </c>
    </row>
    <row r="4992" spans="1:6" x14ac:dyDescent="0.25">
      <c r="A4992" s="3" t="s">
        <v>62</v>
      </c>
      <c r="B4992" s="3" t="str">
        <f>IFERROR(INDEX(Clients[Client_Name],MATCH(Table2[[#This Row],[Client_Code]],Clients[Client_Code],0)),"")</f>
        <v>COM E INV SANTO DOMINGO</v>
      </c>
      <c r="C4992" s="3">
        <v>1025</v>
      </c>
      <c r="D4992" s="3" t="s">
        <v>37</v>
      </c>
      <c r="E4992" s="3">
        <v>5</v>
      </c>
      <c r="F4992" s="12">
        <v>1208</v>
      </c>
    </row>
    <row r="4993" spans="1:6" x14ac:dyDescent="0.25">
      <c r="A4993" s="3" t="s">
        <v>62</v>
      </c>
      <c r="B4993" s="3" t="str">
        <f>IFERROR(INDEX(Clients[Client_Name],MATCH(Table2[[#This Row],[Client_Code]],Clients[Client_Code],0)),"")</f>
        <v>COM E INV SANTO DOMINGO</v>
      </c>
      <c r="C4993" s="3">
        <v>1025</v>
      </c>
      <c r="D4993" s="3" t="s">
        <v>37</v>
      </c>
      <c r="E4993" s="3">
        <v>5</v>
      </c>
      <c r="F4993" s="12">
        <v>7794</v>
      </c>
    </row>
    <row r="4994" spans="1:6" x14ac:dyDescent="0.25">
      <c r="A4994" s="3" t="s">
        <v>62</v>
      </c>
      <c r="B4994" s="3" t="str">
        <f>IFERROR(INDEX(Clients[Client_Name],MATCH(Table2[[#This Row],[Client_Code]],Clients[Client_Code],0)),"")</f>
        <v>COM E INV SANTO DOMINGO</v>
      </c>
      <c r="C4994" s="3">
        <v>1025</v>
      </c>
      <c r="D4994" s="3" t="s">
        <v>38</v>
      </c>
      <c r="E4994" s="3">
        <v>5</v>
      </c>
      <c r="F4994" s="12">
        <v>576112</v>
      </c>
    </row>
    <row r="4995" spans="1:6" x14ac:dyDescent="0.25">
      <c r="A4995" s="3" t="s">
        <v>62</v>
      </c>
      <c r="B4995" s="3" t="str">
        <f>IFERROR(INDEX(Clients[Client_Name],MATCH(Table2[[#This Row],[Client_Code]],Clients[Client_Code],0)),"")</f>
        <v>COM E INV SANTO DOMINGO</v>
      </c>
      <c r="C4995" s="3">
        <v>1025</v>
      </c>
      <c r="D4995" s="3" t="s">
        <v>149</v>
      </c>
      <c r="E4995" s="3">
        <v>6</v>
      </c>
      <c r="F4995" s="12">
        <v>1253040</v>
      </c>
    </row>
    <row r="4996" spans="1:6" x14ac:dyDescent="0.25">
      <c r="A4996" s="3" t="s">
        <v>62</v>
      </c>
      <c r="B4996" s="3" t="str">
        <f>IFERROR(INDEX(Clients[Client_Name],MATCH(Table2[[#This Row],[Client_Code]],Clients[Client_Code],0)),"")</f>
        <v>COM E INV SANTO DOMINGO</v>
      </c>
      <c r="C4996" s="3">
        <v>1025</v>
      </c>
      <c r="D4996" s="3" t="s">
        <v>149</v>
      </c>
      <c r="E4996" s="3">
        <v>6</v>
      </c>
      <c r="F4996" s="12"/>
    </row>
    <row r="4997" spans="1:6" x14ac:dyDescent="0.25">
      <c r="A4997" s="3" t="s">
        <v>62</v>
      </c>
      <c r="B4997" s="3" t="str">
        <f>IFERROR(INDEX(Clients[Client_Name],MATCH(Table2[[#This Row],[Client_Code]],Clients[Client_Code],0)),"")</f>
        <v>COM E INV SANTO DOMINGO</v>
      </c>
      <c r="C4997" s="3">
        <v>1025</v>
      </c>
      <c r="D4997" s="3" t="s">
        <v>38</v>
      </c>
      <c r="E4997" s="3">
        <v>6</v>
      </c>
      <c r="F4997" s="12">
        <v>610228</v>
      </c>
    </row>
    <row r="4998" spans="1:6" x14ac:dyDescent="0.25">
      <c r="A4998" s="3" t="s">
        <v>62</v>
      </c>
      <c r="B4998" s="3" t="str">
        <f>IFERROR(INDEX(Clients[Client_Name],MATCH(Table2[[#This Row],[Client_Code]],Clients[Client_Code],0)),"")</f>
        <v>COM E INV SANTO DOMINGO</v>
      </c>
      <c r="C4998" s="3">
        <v>1025</v>
      </c>
      <c r="D4998" s="3" t="s">
        <v>37</v>
      </c>
      <c r="E4998" s="3">
        <v>6</v>
      </c>
      <c r="F4998" s="12">
        <v>126765</v>
      </c>
    </row>
    <row r="4999" spans="1:6" x14ac:dyDescent="0.25">
      <c r="A4999" s="3" t="s">
        <v>62</v>
      </c>
      <c r="B4999" s="3" t="str">
        <f>IFERROR(INDEX(Clients[Client_Name],MATCH(Table2[[#This Row],[Client_Code]],Clients[Client_Code],0)),"")</f>
        <v>AGROINDUSTRIAS LOMAS COLORADAS LTDA</v>
      </c>
      <c r="C4999" s="3">
        <v>1003</v>
      </c>
      <c r="D4999" s="3" t="s">
        <v>149</v>
      </c>
      <c r="E4999" s="3">
        <v>7</v>
      </c>
      <c r="F4999" s="12"/>
    </row>
    <row r="5000" spans="1:6" x14ac:dyDescent="0.25">
      <c r="A5000" s="3" t="s">
        <v>62</v>
      </c>
      <c r="B5000" s="3" t="str">
        <f>IFERROR(INDEX(Clients[Client_Name],MATCH(Table2[[#This Row],[Client_Code]],Clients[Client_Code],0)),"")</f>
        <v>COM E INV SANTO DOMINGO</v>
      </c>
      <c r="C5000" s="3">
        <v>1025</v>
      </c>
      <c r="D5000" s="3" t="s">
        <v>38</v>
      </c>
      <c r="E5000" s="3">
        <v>6</v>
      </c>
      <c r="F5000" s="12">
        <v>434403</v>
      </c>
    </row>
    <row r="5001" spans="1:6" x14ac:dyDescent="0.25">
      <c r="A5001" s="3" t="s">
        <v>62</v>
      </c>
      <c r="B5001" s="3" t="str">
        <f>IFERROR(INDEX(Clients[Client_Name],MATCH(Table2[[#This Row],[Client_Code]],Clients[Client_Code],0)),"")</f>
        <v>COM E INV SANTO DOMINGO</v>
      </c>
      <c r="C5001" s="3">
        <v>1025</v>
      </c>
      <c r="D5001" s="3" t="s">
        <v>38</v>
      </c>
      <c r="E5001" s="3">
        <v>6</v>
      </c>
      <c r="F5001" s="12"/>
    </row>
    <row r="5002" spans="1:6" x14ac:dyDescent="0.25">
      <c r="A5002" s="3" t="s">
        <v>62</v>
      </c>
      <c r="B5002" s="3" t="str">
        <f>IFERROR(INDEX(Clients[Client_Name],MATCH(Table2[[#This Row],[Client_Code]],Clients[Client_Code],0)),"")</f>
        <v>COM E INV SANTO DOMINGO</v>
      </c>
      <c r="C5002" s="3">
        <v>1025</v>
      </c>
      <c r="D5002" s="3" t="s">
        <v>38</v>
      </c>
      <c r="E5002" s="3">
        <v>6</v>
      </c>
      <c r="F5002" s="12"/>
    </row>
    <row r="5003" spans="1:6" x14ac:dyDescent="0.25">
      <c r="A5003" s="3" t="s">
        <v>62</v>
      </c>
      <c r="B5003" s="3" t="str">
        <f>IFERROR(INDEX(Clients[Client_Name],MATCH(Table2[[#This Row],[Client_Code]],Clients[Client_Code],0)),"")</f>
        <v>COM E INV SANTO DOMINGO</v>
      </c>
      <c r="C5003" s="3">
        <v>1025</v>
      </c>
      <c r="D5003" s="3" t="s">
        <v>38</v>
      </c>
      <c r="E5003" s="3">
        <v>6</v>
      </c>
      <c r="F5003" s="12"/>
    </row>
    <row r="5004" spans="1:6" x14ac:dyDescent="0.25">
      <c r="A5004" s="3" t="s">
        <v>62</v>
      </c>
      <c r="B5004" s="3" t="str">
        <f>IFERROR(INDEX(Clients[Client_Name],MATCH(Table2[[#This Row],[Client_Code]],Clients[Client_Code],0)),"")</f>
        <v>COM E INV SANTO DOMINGO</v>
      </c>
      <c r="C5004" s="3">
        <v>1025</v>
      </c>
      <c r="D5004" s="3" t="s">
        <v>37</v>
      </c>
      <c r="E5004" s="3">
        <v>6</v>
      </c>
      <c r="F5004" s="12"/>
    </row>
    <row r="5005" spans="1:6" x14ac:dyDescent="0.25">
      <c r="A5005" s="3" t="s">
        <v>62</v>
      </c>
      <c r="B5005" s="3" t="str">
        <f>IFERROR(INDEX(Clients[Client_Name],MATCH(Table2[[#This Row],[Client_Code]],Clients[Client_Code],0)),"")</f>
        <v>COM E INV SANTO DOMINGO</v>
      </c>
      <c r="C5005" s="3">
        <v>1025</v>
      </c>
      <c r="D5005" s="3" t="s">
        <v>37</v>
      </c>
      <c r="E5005" s="3">
        <v>6</v>
      </c>
      <c r="F5005" s="12"/>
    </row>
    <row r="5006" spans="1:6" x14ac:dyDescent="0.25">
      <c r="A5006" s="3" t="s">
        <v>62</v>
      </c>
      <c r="B5006" s="3" t="str">
        <f>IFERROR(INDEX(Clients[Client_Name],MATCH(Table2[[#This Row],[Client_Code]],Clients[Client_Code],0)),"")</f>
        <v>COM E INV SANTO DOMINGO</v>
      </c>
      <c r="C5006" s="3">
        <v>1025</v>
      </c>
      <c r="D5006" s="3" t="s">
        <v>37</v>
      </c>
      <c r="E5006" s="3">
        <v>6</v>
      </c>
      <c r="F5006" s="12"/>
    </row>
    <row r="5007" spans="1:6" x14ac:dyDescent="0.25">
      <c r="A5007" s="3" t="s">
        <v>62</v>
      </c>
      <c r="B5007" s="3" t="str">
        <f>IFERROR(INDEX(Clients[Client_Name],MATCH(Table2[[#This Row],[Client_Code]],Clients[Client_Code],0)),"")</f>
        <v>COM E INV SANTO DOMINGO</v>
      </c>
      <c r="C5007" s="3">
        <v>1025</v>
      </c>
      <c r="D5007" s="3" t="s">
        <v>38</v>
      </c>
      <c r="E5007" s="3">
        <v>6</v>
      </c>
      <c r="F5007" s="12"/>
    </row>
    <row r="5008" spans="1:6" x14ac:dyDescent="0.25">
      <c r="A5008" s="3" t="s">
        <v>62</v>
      </c>
      <c r="B5008" s="3" t="str">
        <f>IFERROR(INDEX(Clients[Client_Name],MATCH(Table2[[#This Row],[Client_Code]],Clients[Client_Code],0)),"")</f>
        <v>COM E INV SANTO DOMINGO</v>
      </c>
      <c r="C5008" s="3">
        <v>1025</v>
      </c>
      <c r="D5008" s="3" t="s">
        <v>149</v>
      </c>
      <c r="E5008" s="3">
        <v>7</v>
      </c>
      <c r="F5008" s="12"/>
    </row>
    <row r="5009" spans="1:6" x14ac:dyDescent="0.25">
      <c r="A5009" s="3" t="s">
        <v>62</v>
      </c>
      <c r="B5009" s="3" t="str">
        <f>IFERROR(INDEX(Clients[Client_Name],MATCH(Table2[[#This Row],[Client_Code]],Clients[Client_Code],0)),"")</f>
        <v>COM E INV SANTO DOMINGO</v>
      </c>
      <c r="C5009" s="3">
        <v>1025</v>
      </c>
      <c r="D5009" s="3" t="s">
        <v>149</v>
      </c>
      <c r="E5009" s="3">
        <v>7</v>
      </c>
      <c r="F5009" s="12">
        <v>1446067</v>
      </c>
    </row>
    <row r="5010" spans="1:6" x14ac:dyDescent="0.25">
      <c r="A5010" s="3" t="s">
        <v>62</v>
      </c>
      <c r="B5010" s="3" t="str">
        <f>IFERROR(INDEX(Clients[Client_Name],MATCH(Table2[[#This Row],[Client_Code]],Clients[Client_Code],0)),"")</f>
        <v>COM E INV SANTO DOMINGO</v>
      </c>
      <c r="C5010" s="3">
        <v>1025</v>
      </c>
      <c r="D5010" s="3" t="s">
        <v>38</v>
      </c>
      <c r="E5010" s="3">
        <v>7</v>
      </c>
      <c r="F5010" s="12">
        <v>1151696</v>
      </c>
    </row>
    <row r="5011" spans="1:6" x14ac:dyDescent="0.25">
      <c r="A5011" s="3" t="s">
        <v>62</v>
      </c>
      <c r="B5011" s="3" t="str">
        <f>IFERROR(INDEX(Clients[Client_Name],MATCH(Table2[[#This Row],[Client_Code]],Clients[Client_Code],0)),"")</f>
        <v>COM E INV SANTO DOMINGO</v>
      </c>
      <c r="C5011" s="3">
        <v>1025</v>
      </c>
      <c r="D5011" s="3" t="s">
        <v>37</v>
      </c>
      <c r="E5011" s="3">
        <v>7</v>
      </c>
      <c r="F5011" s="12">
        <v>106081</v>
      </c>
    </row>
    <row r="5012" spans="1:6" x14ac:dyDescent="0.25">
      <c r="A5012" s="3" t="s">
        <v>62</v>
      </c>
      <c r="B5012" s="3" t="str">
        <f>IFERROR(INDEX(Clients[Client_Name],MATCH(Table2[[#This Row],[Client_Code]],Clients[Client_Code],0)),"")</f>
        <v>COM E INV SANTO DOMINGO</v>
      </c>
      <c r="C5012" s="3">
        <v>1025</v>
      </c>
      <c r="D5012" s="3" t="s">
        <v>38</v>
      </c>
      <c r="E5012" s="3">
        <v>7</v>
      </c>
      <c r="F5012" s="12"/>
    </row>
    <row r="5013" spans="1:6" x14ac:dyDescent="0.25">
      <c r="A5013" s="3" t="s">
        <v>62</v>
      </c>
      <c r="B5013" s="3" t="str">
        <f>IFERROR(INDEX(Clients[Client_Name],MATCH(Table2[[#This Row],[Client_Code]],Clients[Client_Code],0)),"")</f>
        <v>COM E INV SANTO DOMINGO</v>
      </c>
      <c r="C5013" s="3">
        <v>1025</v>
      </c>
      <c r="D5013" s="3" t="s">
        <v>38</v>
      </c>
      <c r="E5013" s="3">
        <v>7</v>
      </c>
      <c r="F5013" s="12"/>
    </row>
    <row r="5014" spans="1:6" x14ac:dyDescent="0.25">
      <c r="A5014" s="3" t="s">
        <v>62</v>
      </c>
      <c r="B5014" s="3" t="str">
        <f>IFERROR(INDEX(Clients[Client_Name],MATCH(Table2[[#This Row],[Client_Code]],Clients[Client_Code],0)),"")</f>
        <v>COM E INV SANTO DOMINGO</v>
      </c>
      <c r="C5014" s="3">
        <v>1025</v>
      </c>
      <c r="D5014" s="3" t="s">
        <v>38</v>
      </c>
      <c r="E5014" s="3">
        <v>7</v>
      </c>
      <c r="F5014" s="12"/>
    </row>
    <row r="5015" spans="1:6" x14ac:dyDescent="0.25">
      <c r="A5015" s="3" t="s">
        <v>62</v>
      </c>
      <c r="B5015" s="3" t="str">
        <f>IFERROR(INDEX(Clients[Client_Name],MATCH(Table2[[#This Row],[Client_Code]],Clients[Client_Code],0)),"")</f>
        <v>COM E INV SANTO DOMINGO</v>
      </c>
      <c r="C5015" s="3">
        <v>1025</v>
      </c>
      <c r="D5015" s="3" t="s">
        <v>38</v>
      </c>
      <c r="E5015" s="3">
        <v>7</v>
      </c>
      <c r="F5015" s="12"/>
    </row>
    <row r="5016" spans="1:6" x14ac:dyDescent="0.25">
      <c r="A5016" s="3" t="s">
        <v>62</v>
      </c>
      <c r="B5016" s="3" t="str">
        <f>IFERROR(INDEX(Clients[Client_Name],MATCH(Table2[[#This Row],[Client_Code]],Clients[Client_Code],0)),"")</f>
        <v>COM E INV SANTO DOMINGO</v>
      </c>
      <c r="C5016" s="3">
        <v>1025</v>
      </c>
      <c r="D5016" s="3" t="s">
        <v>37</v>
      </c>
      <c r="E5016" s="3">
        <v>7</v>
      </c>
      <c r="F5016" s="12"/>
    </row>
    <row r="5017" spans="1:6" x14ac:dyDescent="0.25">
      <c r="A5017" s="3" t="s">
        <v>62</v>
      </c>
      <c r="B5017" s="3" t="str">
        <f>IFERROR(INDEX(Clients[Client_Name],MATCH(Table2[[#This Row],[Client_Code]],Clients[Client_Code],0)),"")</f>
        <v>COM E INV SANTO DOMINGO</v>
      </c>
      <c r="C5017" s="3">
        <v>1025</v>
      </c>
      <c r="D5017" s="3" t="s">
        <v>37</v>
      </c>
      <c r="E5017" s="3">
        <v>7</v>
      </c>
      <c r="F5017" s="12"/>
    </row>
    <row r="5018" spans="1:6" x14ac:dyDescent="0.25">
      <c r="A5018" s="3" t="s">
        <v>62</v>
      </c>
      <c r="B5018" s="3" t="str">
        <f>IFERROR(INDEX(Clients[Client_Name],MATCH(Table2[[#This Row],[Client_Code]],Clients[Client_Code],0)),"")</f>
        <v>COM E INV SANTO DOMINGO</v>
      </c>
      <c r="C5018" s="3">
        <v>1025</v>
      </c>
      <c r="D5018" s="3" t="s">
        <v>37</v>
      </c>
      <c r="E5018" s="3">
        <v>7</v>
      </c>
      <c r="F5018" s="12"/>
    </row>
    <row r="5019" spans="1:6" x14ac:dyDescent="0.25">
      <c r="A5019" s="3" t="s">
        <v>62</v>
      </c>
      <c r="B5019" s="3" t="str">
        <f>IFERROR(INDEX(Clients[Client_Name],MATCH(Table2[[#This Row],[Client_Code]],Clients[Client_Code],0)),"")</f>
        <v>COM E INV SANTO DOMINGO</v>
      </c>
      <c r="C5019" s="3">
        <v>1025</v>
      </c>
      <c r="D5019" s="3" t="s">
        <v>38</v>
      </c>
      <c r="E5019" s="3">
        <v>7</v>
      </c>
      <c r="F5019" s="12"/>
    </row>
    <row r="5020" spans="1:6" x14ac:dyDescent="0.25">
      <c r="A5020" s="3" t="s">
        <v>62</v>
      </c>
      <c r="B5020" s="3" t="str">
        <f>IFERROR(INDEX(Clients[Client_Name],MATCH(Table2[[#This Row],[Client_Code]],Clients[Client_Code],0)),"")</f>
        <v>COM E INV SANTO DOMINGO</v>
      </c>
      <c r="C5020" s="3">
        <v>1025</v>
      </c>
      <c r="D5020" s="3" t="s">
        <v>37</v>
      </c>
      <c r="E5020" s="3">
        <v>8</v>
      </c>
      <c r="F5020" s="12">
        <v>310822</v>
      </c>
    </row>
    <row r="5021" spans="1:6" x14ac:dyDescent="0.25">
      <c r="A5021" s="3" t="s">
        <v>62</v>
      </c>
      <c r="B5021" s="3" t="str">
        <f>IFERROR(INDEX(Clients[Client_Name],MATCH(Table2[[#This Row],[Client_Code]],Clients[Client_Code],0)),"")</f>
        <v>COM E INV SANTO DOMINGO</v>
      </c>
      <c r="C5021" s="3">
        <v>1025</v>
      </c>
      <c r="D5021" s="3" t="s">
        <v>37</v>
      </c>
      <c r="E5021" s="3">
        <v>8</v>
      </c>
      <c r="F5021" s="12"/>
    </row>
    <row r="5022" spans="1:6" x14ac:dyDescent="0.25">
      <c r="A5022" s="3" t="s">
        <v>62</v>
      </c>
      <c r="B5022" s="3" t="str">
        <f>IFERROR(INDEX(Clients[Client_Name],MATCH(Table2[[#This Row],[Client_Code]],Clients[Client_Code],0)),"")</f>
        <v>COM E INV SANTO DOMINGO</v>
      </c>
      <c r="C5022" s="3">
        <v>1025</v>
      </c>
      <c r="D5022" s="3" t="s">
        <v>37</v>
      </c>
      <c r="E5022" s="3">
        <v>8</v>
      </c>
      <c r="F5022" s="12"/>
    </row>
    <row r="5023" spans="1:6" x14ac:dyDescent="0.25">
      <c r="A5023" s="3" t="s">
        <v>62</v>
      </c>
      <c r="B5023" s="3" t="str">
        <f>IFERROR(INDEX(Clients[Client_Name],MATCH(Table2[[#This Row],[Client_Code]],Clients[Client_Code],0)),"")</f>
        <v>COM E INV SANTO DOMINGO</v>
      </c>
      <c r="C5023" s="3">
        <v>1025</v>
      </c>
      <c r="D5023" s="3" t="s">
        <v>37</v>
      </c>
      <c r="E5023" s="3">
        <v>8</v>
      </c>
      <c r="F5023" s="12"/>
    </row>
    <row r="5024" spans="1:6" x14ac:dyDescent="0.25">
      <c r="A5024" s="3" t="s">
        <v>62</v>
      </c>
      <c r="B5024" s="3" t="str">
        <f>IFERROR(INDEX(Clients[Client_Name],MATCH(Table2[[#This Row],[Client_Code]],Clients[Client_Code],0)),"")</f>
        <v>COM E INV SANTO DOMINGO</v>
      </c>
      <c r="C5024" s="3">
        <v>1025</v>
      </c>
      <c r="D5024" s="3" t="s">
        <v>38</v>
      </c>
      <c r="E5024" s="3">
        <v>8</v>
      </c>
      <c r="F5024" s="12">
        <v>1531440</v>
      </c>
    </row>
    <row r="5025" spans="1:6" x14ac:dyDescent="0.25">
      <c r="A5025" s="3" t="s">
        <v>62</v>
      </c>
      <c r="B5025" s="3" t="str">
        <f>IFERROR(INDEX(Clients[Client_Name],MATCH(Table2[[#This Row],[Client_Code]],Clients[Client_Code],0)),"")</f>
        <v>COM E INV SANTO DOMINGO</v>
      </c>
      <c r="C5025" s="3">
        <v>1025</v>
      </c>
      <c r="D5025" s="3" t="s">
        <v>38</v>
      </c>
      <c r="E5025" s="3">
        <v>8</v>
      </c>
      <c r="F5025" s="12"/>
    </row>
    <row r="5026" spans="1:6" x14ac:dyDescent="0.25">
      <c r="A5026" s="3" t="s">
        <v>62</v>
      </c>
      <c r="B5026" s="3" t="str">
        <f>IFERROR(INDEX(Clients[Client_Name],MATCH(Table2[[#This Row],[Client_Code]],Clients[Client_Code],0)),"")</f>
        <v>COM E INV SANTO DOMINGO</v>
      </c>
      <c r="C5026" s="3">
        <v>1025</v>
      </c>
      <c r="D5026" s="3" t="s">
        <v>38</v>
      </c>
      <c r="E5026" s="3">
        <v>8</v>
      </c>
      <c r="F5026" s="12"/>
    </row>
    <row r="5027" spans="1:6" x14ac:dyDescent="0.25">
      <c r="A5027" s="3" t="s">
        <v>62</v>
      </c>
      <c r="B5027" s="3" t="str">
        <f>IFERROR(INDEX(Clients[Client_Name],MATCH(Table2[[#This Row],[Client_Code]],Clients[Client_Code],0)),"")</f>
        <v>TAK S.A.</v>
      </c>
      <c r="C5027" s="3">
        <v>1051</v>
      </c>
      <c r="D5027" s="3" t="s">
        <v>37</v>
      </c>
      <c r="E5027" s="3">
        <v>7</v>
      </c>
      <c r="F5027" s="12">
        <v>1011801</v>
      </c>
    </row>
    <row r="5028" spans="1:6" x14ac:dyDescent="0.25">
      <c r="A5028" s="3" t="s">
        <v>62</v>
      </c>
      <c r="B5028" s="3" t="str">
        <f>IFERROR(INDEX(Clients[Client_Name],MATCH(Table2[[#This Row],[Client_Code]],Clients[Client_Code],0)),"")</f>
        <v>COM E INV SANTO DOMINGO</v>
      </c>
      <c r="C5028" s="3">
        <v>1025</v>
      </c>
      <c r="D5028" s="3" t="s">
        <v>38</v>
      </c>
      <c r="E5028" s="3">
        <v>8</v>
      </c>
      <c r="F5028" s="12"/>
    </row>
    <row r="5029" spans="1:6" x14ac:dyDescent="0.25">
      <c r="A5029" s="3" t="s">
        <v>62</v>
      </c>
      <c r="B5029" s="3" t="str">
        <f>IFERROR(INDEX(Clients[Client_Name],MATCH(Table2[[#This Row],[Client_Code]],Clients[Client_Code],0)),"")</f>
        <v>COM E INV SANTO DOMINGO</v>
      </c>
      <c r="C5029" s="3">
        <v>1025</v>
      </c>
      <c r="D5029" s="3" t="s">
        <v>38</v>
      </c>
      <c r="E5029" s="3">
        <v>8</v>
      </c>
      <c r="F5029" s="12"/>
    </row>
    <row r="5030" spans="1:6" x14ac:dyDescent="0.25">
      <c r="A5030" s="3" t="s">
        <v>62</v>
      </c>
      <c r="B5030" s="3" t="str">
        <f>IFERROR(INDEX(Clients[Client_Name],MATCH(Table2[[#This Row],[Client_Code]],Clients[Client_Code],0)),"")</f>
        <v>COM E INV SANTO DOMINGO</v>
      </c>
      <c r="C5030" s="3">
        <v>1025</v>
      </c>
      <c r="D5030" s="3" t="s">
        <v>38</v>
      </c>
      <c r="E5030" s="3">
        <v>8</v>
      </c>
      <c r="F5030" s="12"/>
    </row>
    <row r="5031" spans="1:6" x14ac:dyDescent="0.25">
      <c r="A5031" s="3" t="s">
        <v>62</v>
      </c>
      <c r="B5031" s="3" t="str">
        <f>IFERROR(INDEX(Clients[Client_Name],MATCH(Table2[[#This Row],[Client_Code]],Clients[Client_Code],0)),"")</f>
        <v>COM E INV SANTO DOMINGO</v>
      </c>
      <c r="C5031" s="3">
        <v>1025</v>
      </c>
      <c r="D5031" s="3" t="s">
        <v>149</v>
      </c>
      <c r="E5031" s="3">
        <v>8</v>
      </c>
      <c r="F5031" s="12">
        <v>1398706</v>
      </c>
    </row>
    <row r="5032" spans="1:6" x14ac:dyDescent="0.25">
      <c r="A5032" s="3" t="s">
        <v>62</v>
      </c>
      <c r="B5032" s="3" t="str">
        <f>IFERROR(INDEX(Clients[Client_Name],MATCH(Table2[[#This Row],[Client_Code]],Clients[Client_Code],0)),"")</f>
        <v>COM E INV SANTO DOMINGO</v>
      </c>
      <c r="C5032" s="3">
        <v>1025</v>
      </c>
      <c r="D5032" s="3" t="s">
        <v>149</v>
      </c>
      <c r="E5032" s="3">
        <v>8</v>
      </c>
      <c r="F5032" s="12"/>
    </row>
    <row r="5033" spans="1:6" x14ac:dyDescent="0.25">
      <c r="A5033" s="3" t="s">
        <v>62</v>
      </c>
      <c r="B5033" s="3" t="str">
        <f>IFERROR(INDEX(Clients[Client_Name],MATCH(Table2[[#This Row],[Client_Code]],Clients[Client_Code],0)),"")</f>
        <v>COM E INV SANTO DOMINGO</v>
      </c>
      <c r="C5033" s="3">
        <v>1025</v>
      </c>
      <c r="D5033" s="3" t="s">
        <v>37</v>
      </c>
      <c r="E5033" s="3">
        <v>9</v>
      </c>
      <c r="F5033" s="12"/>
    </row>
    <row r="5034" spans="1:6" x14ac:dyDescent="0.25">
      <c r="A5034" s="3" t="s">
        <v>62</v>
      </c>
      <c r="B5034" s="3" t="str">
        <f>IFERROR(INDEX(Clients[Client_Name],MATCH(Table2[[#This Row],[Client_Code]],Clients[Client_Code],0)),"")</f>
        <v>COM E INV SANTO DOMINGO</v>
      </c>
      <c r="C5034" s="3">
        <v>1025</v>
      </c>
      <c r="D5034" s="3" t="s">
        <v>37</v>
      </c>
      <c r="E5034" s="3">
        <v>9</v>
      </c>
      <c r="F5034" s="12"/>
    </row>
    <row r="5035" spans="1:6" x14ac:dyDescent="0.25">
      <c r="A5035" s="3" t="s">
        <v>62</v>
      </c>
      <c r="B5035" s="3" t="str">
        <f>IFERROR(INDEX(Clients[Client_Name],MATCH(Table2[[#This Row],[Client_Code]],Clients[Client_Code],0)),"")</f>
        <v>COM E INV SANTO DOMINGO</v>
      </c>
      <c r="C5035" s="3">
        <v>1025</v>
      </c>
      <c r="D5035" s="3" t="s">
        <v>37</v>
      </c>
      <c r="E5035" s="3">
        <v>9</v>
      </c>
      <c r="F5035" s="12"/>
    </row>
    <row r="5036" spans="1:6" x14ac:dyDescent="0.25">
      <c r="A5036" s="3" t="s">
        <v>62</v>
      </c>
      <c r="B5036" s="3" t="str">
        <f>IFERROR(INDEX(Clients[Client_Name],MATCH(Table2[[#This Row],[Client_Code]],Clients[Client_Code],0)),"")</f>
        <v>COMERCIALIZADORA LA FAVORITA LTDA.</v>
      </c>
      <c r="C5036" s="3">
        <v>1029</v>
      </c>
      <c r="D5036" s="3" t="s">
        <v>37</v>
      </c>
      <c r="E5036" s="3">
        <v>7</v>
      </c>
      <c r="F5036" s="12">
        <v>1917127</v>
      </c>
    </row>
    <row r="5037" spans="1:6" x14ac:dyDescent="0.25">
      <c r="A5037" s="3" t="s">
        <v>62</v>
      </c>
      <c r="B5037" s="3" t="str">
        <f>IFERROR(INDEX(Clients[Client_Name],MATCH(Table2[[#This Row],[Client_Code]],Clients[Client_Code],0)),"")</f>
        <v>COM E INV SANTO DOMINGO</v>
      </c>
      <c r="C5037" s="3">
        <v>1025</v>
      </c>
      <c r="D5037" s="3" t="s">
        <v>37</v>
      </c>
      <c r="E5037" s="3">
        <v>9</v>
      </c>
      <c r="F5037" s="12">
        <v>70037</v>
      </c>
    </row>
    <row r="5038" spans="1:6" x14ac:dyDescent="0.25">
      <c r="A5038" s="3" t="s">
        <v>62</v>
      </c>
      <c r="B5038" s="3" t="str">
        <f>IFERROR(INDEX(Clients[Client_Name],MATCH(Table2[[#This Row],[Client_Code]],Clients[Client_Code],0)),"")</f>
        <v>COM E INV SANTO DOMINGO</v>
      </c>
      <c r="C5038" s="3">
        <v>1025</v>
      </c>
      <c r="D5038" s="3" t="s">
        <v>38</v>
      </c>
      <c r="E5038" s="3">
        <v>9</v>
      </c>
      <c r="F5038" s="12">
        <v>1526125</v>
      </c>
    </row>
    <row r="5039" spans="1:6" x14ac:dyDescent="0.25">
      <c r="A5039" s="3" t="s">
        <v>62</v>
      </c>
      <c r="B5039" s="3" t="str">
        <f>IFERROR(INDEX(Clients[Client_Name],MATCH(Table2[[#This Row],[Client_Code]],Clients[Client_Code],0)),"")</f>
        <v>COM E INV SANTO DOMINGO</v>
      </c>
      <c r="C5039" s="3">
        <v>1025</v>
      </c>
      <c r="D5039" s="3" t="s">
        <v>38</v>
      </c>
      <c r="E5039" s="3">
        <v>9</v>
      </c>
      <c r="F5039" s="12"/>
    </row>
    <row r="5040" spans="1:6" x14ac:dyDescent="0.25">
      <c r="A5040" s="3" t="s">
        <v>62</v>
      </c>
      <c r="B5040" s="3" t="str">
        <f>IFERROR(INDEX(Clients[Client_Name],MATCH(Table2[[#This Row],[Client_Code]],Clients[Client_Code],0)),"")</f>
        <v>COM E INV SANTO DOMINGO</v>
      </c>
      <c r="C5040" s="3">
        <v>1025</v>
      </c>
      <c r="D5040" s="3" t="s">
        <v>38</v>
      </c>
      <c r="E5040" s="3">
        <v>9</v>
      </c>
      <c r="F5040" s="12"/>
    </row>
    <row r="5041" spans="1:6" x14ac:dyDescent="0.25">
      <c r="A5041" s="3" t="s">
        <v>62</v>
      </c>
      <c r="B5041" s="3" t="str">
        <f>IFERROR(INDEX(Clients[Client_Name],MATCH(Table2[[#This Row],[Client_Code]],Clients[Client_Code],0)),"")</f>
        <v>COM E INV SANTO DOMINGO</v>
      </c>
      <c r="C5041" s="3">
        <v>1025</v>
      </c>
      <c r="D5041" s="3" t="s">
        <v>38</v>
      </c>
      <c r="E5041" s="3">
        <v>9</v>
      </c>
      <c r="F5041" s="12"/>
    </row>
    <row r="5042" spans="1:6" x14ac:dyDescent="0.25">
      <c r="A5042" s="3" t="s">
        <v>62</v>
      </c>
      <c r="B5042" s="3" t="str">
        <f>IFERROR(INDEX(Clients[Client_Name],MATCH(Table2[[#This Row],[Client_Code]],Clients[Client_Code],0)),"")</f>
        <v>COM E INV SANTO DOMINGO</v>
      </c>
      <c r="C5042" s="3">
        <v>1025</v>
      </c>
      <c r="D5042" s="3" t="s">
        <v>38</v>
      </c>
      <c r="E5042" s="3">
        <v>9</v>
      </c>
      <c r="F5042" s="12"/>
    </row>
    <row r="5043" spans="1:6" x14ac:dyDescent="0.25">
      <c r="A5043" s="3" t="s">
        <v>62</v>
      </c>
      <c r="B5043" s="3" t="str">
        <f>IFERROR(INDEX(Clients[Client_Name],MATCH(Table2[[#This Row],[Client_Code]],Clients[Client_Code],0)),"")</f>
        <v>COM E INV SANTO DOMINGO</v>
      </c>
      <c r="C5043" s="3">
        <v>1025</v>
      </c>
      <c r="D5043" s="3" t="s">
        <v>38</v>
      </c>
      <c r="E5043" s="3">
        <v>9</v>
      </c>
      <c r="F5043" s="12"/>
    </row>
    <row r="5044" spans="1:6" x14ac:dyDescent="0.25">
      <c r="A5044" s="3" t="s">
        <v>62</v>
      </c>
      <c r="B5044" s="3" t="str">
        <f>IFERROR(INDEX(Clients[Client_Name],MATCH(Table2[[#This Row],[Client_Code]],Clients[Client_Code],0)),"")</f>
        <v>COM E INV SANTO DOMINGO</v>
      </c>
      <c r="C5044" s="3">
        <v>1025</v>
      </c>
      <c r="D5044" s="3" t="s">
        <v>149</v>
      </c>
      <c r="E5044" s="3">
        <v>9</v>
      </c>
      <c r="F5044" s="12">
        <v>1034980</v>
      </c>
    </row>
    <row r="5045" spans="1:6" x14ac:dyDescent="0.25">
      <c r="A5045" s="3" t="s">
        <v>62</v>
      </c>
      <c r="B5045" s="3" t="str">
        <f>IFERROR(INDEX(Clients[Client_Name],MATCH(Table2[[#This Row],[Client_Code]],Clients[Client_Code],0)),"")</f>
        <v>COM E INV SANTO DOMINGO</v>
      </c>
      <c r="C5045" s="3">
        <v>1025</v>
      </c>
      <c r="D5045" s="3" t="s">
        <v>149</v>
      </c>
      <c r="E5045" s="3">
        <v>9</v>
      </c>
      <c r="F5045" s="12"/>
    </row>
    <row r="5046" spans="1:6" x14ac:dyDescent="0.25">
      <c r="A5046" s="3" t="s">
        <v>62</v>
      </c>
      <c r="B5046" s="3" t="str">
        <f>IFERROR(INDEX(Clients[Client_Name],MATCH(Table2[[#This Row],[Client_Code]],Clients[Client_Code],0)),"")</f>
        <v>COM E INV SANTO DOMINGO</v>
      </c>
      <c r="C5046" s="3">
        <v>1025</v>
      </c>
      <c r="D5046" s="3" t="s">
        <v>37</v>
      </c>
      <c r="E5046" s="3">
        <v>10</v>
      </c>
      <c r="F5046" s="12">
        <v>256927</v>
      </c>
    </row>
    <row r="5047" spans="1:6" x14ac:dyDescent="0.25">
      <c r="A5047" s="3" t="s">
        <v>62</v>
      </c>
      <c r="B5047" s="3" t="str">
        <f>IFERROR(INDEX(Clients[Client_Name],MATCH(Table2[[#This Row],[Client_Code]],Clients[Client_Code],0)),"")</f>
        <v>AGROINDUSTRIAS LOMAS COLORADAS LTDA</v>
      </c>
      <c r="C5047" s="3">
        <v>1003</v>
      </c>
      <c r="D5047" s="3" t="s">
        <v>37</v>
      </c>
      <c r="E5047" s="3">
        <v>7</v>
      </c>
      <c r="F5047" s="12"/>
    </row>
    <row r="5048" spans="1:6" x14ac:dyDescent="0.25">
      <c r="A5048" s="3" t="s">
        <v>62</v>
      </c>
      <c r="B5048" s="3" t="str">
        <f>IFERROR(INDEX(Clients[Client_Name],MATCH(Table2[[#This Row],[Client_Code]],Clients[Client_Code],0)),"")</f>
        <v>COM E INV SANTO DOMINGO</v>
      </c>
      <c r="C5048" s="3">
        <v>1025</v>
      </c>
      <c r="D5048" s="3" t="s">
        <v>37</v>
      </c>
      <c r="E5048" s="3">
        <v>10</v>
      </c>
      <c r="F5048" s="12"/>
    </row>
    <row r="5049" spans="1:6" x14ac:dyDescent="0.25">
      <c r="A5049" s="3" t="s">
        <v>62</v>
      </c>
      <c r="B5049" s="3" t="str">
        <f>IFERROR(INDEX(Clients[Client_Name],MATCH(Table2[[#This Row],[Client_Code]],Clients[Client_Code],0)),"")</f>
        <v>COM E INV SANTO DOMINGO</v>
      </c>
      <c r="C5049" s="3">
        <v>1025</v>
      </c>
      <c r="D5049" s="3" t="s">
        <v>37</v>
      </c>
      <c r="E5049" s="3">
        <v>10</v>
      </c>
      <c r="F5049" s="12"/>
    </row>
    <row r="5050" spans="1:6" x14ac:dyDescent="0.25">
      <c r="A5050" s="3" t="s">
        <v>62</v>
      </c>
      <c r="B5050" s="3" t="str">
        <f>IFERROR(INDEX(Clients[Client_Name],MATCH(Table2[[#This Row],[Client_Code]],Clients[Client_Code],0)),"")</f>
        <v>COM E INV SANTO DOMINGO</v>
      </c>
      <c r="C5050" s="3">
        <v>1025</v>
      </c>
      <c r="D5050" s="3" t="s">
        <v>37</v>
      </c>
      <c r="E5050" s="3">
        <v>10</v>
      </c>
      <c r="F5050" s="12"/>
    </row>
    <row r="5051" spans="1:6" x14ac:dyDescent="0.25">
      <c r="A5051" s="3" t="s">
        <v>62</v>
      </c>
      <c r="B5051" s="3" t="str">
        <f>IFERROR(INDEX(Clients[Client_Name],MATCH(Table2[[#This Row],[Client_Code]],Clients[Client_Code],0)),"")</f>
        <v>COM E INV SANTO DOMINGO</v>
      </c>
      <c r="C5051" s="3">
        <v>1025</v>
      </c>
      <c r="D5051" s="3" t="s">
        <v>38</v>
      </c>
      <c r="E5051" s="3">
        <v>10</v>
      </c>
      <c r="F5051" s="12">
        <v>-235670</v>
      </c>
    </row>
    <row r="5052" spans="1:6" x14ac:dyDescent="0.25">
      <c r="A5052" s="3" t="s">
        <v>62</v>
      </c>
      <c r="B5052" s="3" t="str">
        <f>IFERROR(INDEX(Clients[Client_Name],MATCH(Table2[[#This Row],[Client_Code]],Clients[Client_Code],0)),"")</f>
        <v>COM E INV SANTO DOMINGO</v>
      </c>
      <c r="C5052" s="3">
        <v>1025</v>
      </c>
      <c r="D5052" s="3" t="s">
        <v>38</v>
      </c>
      <c r="E5052" s="3">
        <v>10</v>
      </c>
      <c r="F5052" s="12">
        <v>816616</v>
      </c>
    </row>
    <row r="5053" spans="1:6" x14ac:dyDescent="0.25">
      <c r="A5053" s="3" t="s">
        <v>62</v>
      </c>
      <c r="B5053" s="3" t="str">
        <f>IFERROR(INDEX(Clients[Client_Name],MATCH(Table2[[#This Row],[Client_Code]],Clients[Client_Code],0)),"")</f>
        <v>COM E INV SANTO DOMINGO</v>
      </c>
      <c r="C5053" s="3">
        <v>1025</v>
      </c>
      <c r="D5053" s="3" t="s">
        <v>38</v>
      </c>
      <c r="E5053" s="3">
        <v>10</v>
      </c>
      <c r="F5053" s="12"/>
    </row>
    <row r="5054" spans="1:6" x14ac:dyDescent="0.25">
      <c r="A5054" s="3" t="s">
        <v>62</v>
      </c>
      <c r="B5054" s="3" t="str">
        <f>IFERROR(INDEX(Clients[Client_Name],MATCH(Table2[[#This Row],[Client_Code]],Clients[Client_Code],0)),"")</f>
        <v>COM E INV SANTO DOMINGO</v>
      </c>
      <c r="C5054" s="3">
        <v>1025</v>
      </c>
      <c r="D5054" s="3" t="s">
        <v>38</v>
      </c>
      <c r="E5054" s="3">
        <v>10</v>
      </c>
      <c r="F5054" s="12"/>
    </row>
    <row r="5055" spans="1:6" x14ac:dyDescent="0.25">
      <c r="A5055" s="3" t="s">
        <v>62</v>
      </c>
      <c r="B5055" s="3" t="str">
        <f>IFERROR(INDEX(Clients[Client_Name],MATCH(Table2[[#This Row],[Client_Code]],Clients[Client_Code],0)),"")</f>
        <v>COM E INV SANTO DOMINGO</v>
      </c>
      <c r="C5055" s="3">
        <v>1025</v>
      </c>
      <c r="D5055" s="3" t="s">
        <v>38</v>
      </c>
      <c r="E5055" s="3">
        <v>10</v>
      </c>
      <c r="F5055" s="12"/>
    </row>
    <row r="5056" spans="1:6" x14ac:dyDescent="0.25">
      <c r="A5056" s="3" t="s">
        <v>62</v>
      </c>
      <c r="B5056" s="3" t="str">
        <f>IFERROR(INDEX(Clients[Client_Name],MATCH(Table2[[#This Row],[Client_Code]],Clients[Client_Code],0)),"")</f>
        <v>COM E INV SANTO DOMINGO</v>
      </c>
      <c r="C5056" s="3">
        <v>1025</v>
      </c>
      <c r="D5056" s="3" t="s">
        <v>38</v>
      </c>
      <c r="E5056" s="3">
        <v>10</v>
      </c>
      <c r="F5056" s="12"/>
    </row>
    <row r="5057" spans="1:6" x14ac:dyDescent="0.25">
      <c r="A5057" s="3" t="s">
        <v>62</v>
      </c>
      <c r="B5057" s="3" t="str">
        <f>IFERROR(INDEX(Clients[Client_Name],MATCH(Table2[[#This Row],[Client_Code]],Clients[Client_Code],0)),"")</f>
        <v>TAK S.A.</v>
      </c>
      <c r="C5057" s="3">
        <v>1051</v>
      </c>
      <c r="D5057" s="3" t="s">
        <v>38</v>
      </c>
      <c r="E5057" s="3">
        <v>7</v>
      </c>
      <c r="F5057" s="12">
        <v>2214054</v>
      </c>
    </row>
    <row r="5058" spans="1:6" x14ac:dyDescent="0.25">
      <c r="A5058" s="3" t="s">
        <v>62</v>
      </c>
      <c r="B5058" s="3" t="str">
        <f>IFERROR(INDEX(Clients[Client_Name],MATCH(Table2[[#This Row],[Client_Code]],Clients[Client_Code],0)),"")</f>
        <v>COM E INV SANTO DOMINGO</v>
      </c>
      <c r="C5058" s="3">
        <v>1025</v>
      </c>
      <c r="D5058" s="3" t="s">
        <v>149</v>
      </c>
      <c r="E5058" s="3">
        <v>10</v>
      </c>
      <c r="F5058" s="12">
        <v>-462867</v>
      </c>
    </row>
    <row r="5059" spans="1:6" x14ac:dyDescent="0.25">
      <c r="A5059" s="3" t="s">
        <v>62</v>
      </c>
      <c r="B5059" s="3" t="str">
        <f>IFERROR(INDEX(Clients[Client_Name],MATCH(Table2[[#This Row],[Client_Code]],Clients[Client_Code],0)),"")</f>
        <v>COM E INV SANTO DOMINGO</v>
      </c>
      <c r="C5059" s="3">
        <v>1025</v>
      </c>
      <c r="D5059" s="3" t="s">
        <v>149</v>
      </c>
      <c r="E5059" s="3">
        <v>10</v>
      </c>
      <c r="F5059" s="12"/>
    </row>
    <row r="5060" spans="1:6" x14ac:dyDescent="0.25">
      <c r="A5060" s="3" t="s">
        <v>62</v>
      </c>
      <c r="B5060" s="3" t="str">
        <f>IFERROR(INDEX(Clients[Client_Name],MATCH(Table2[[#This Row],[Client_Code]],Clients[Client_Code],0)),"")</f>
        <v>COM E INV SANTO DOMINGO</v>
      </c>
      <c r="C5060" s="3">
        <v>1025</v>
      </c>
      <c r="D5060" s="3" t="s">
        <v>37</v>
      </c>
      <c r="E5060" s="3">
        <v>11</v>
      </c>
      <c r="F5060" s="12">
        <v>-163375</v>
      </c>
    </row>
    <row r="5061" spans="1:6" x14ac:dyDescent="0.25">
      <c r="A5061" s="3" t="s">
        <v>62</v>
      </c>
      <c r="B5061" s="3" t="str">
        <f>IFERROR(INDEX(Clients[Client_Name],MATCH(Table2[[#This Row],[Client_Code]],Clients[Client_Code],0)),"")</f>
        <v>COM E INV SANTO DOMINGO</v>
      </c>
      <c r="C5061" s="3">
        <v>1025</v>
      </c>
      <c r="D5061" s="3" t="s">
        <v>38</v>
      </c>
      <c r="E5061" s="3">
        <v>11</v>
      </c>
      <c r="F5061" s="12">
        <v>350682</v>
      </c>
    </row>
    <row r="5062" spans="1:6" x14ac:dyDescent="0.25">
      <c r="A5062" s="3" t="s">
        <v>62</v>
      </c>
      <c r="B5062" s="3" t="str">
        <f>IFERROR(INDEX(Clients[Client_Name],MATCH(Table2[[#This Row],[Client_Code]],Clients[Client_Code],0)),"")</f>
        <v>COM E INV SANTO DOMINGO</v>
      </c>
      <c r="C5062" s="3">
        <v>1025</v>
      </c>
      <c r="D5062" s="3" t="s">
        <v>149</v>
      </c>
      <c r="E5062" s="3">
        <v>11</v>
      </c>
      <c r="F5062" s="12">
        <v>-221646</v>
      </c>
    </row>
    <row r="5063" spans="1:6" x14ac:dyDescent="0.25">
      <c r="A5063" s="3" t="s">
        <v>62</v>
      </c>
      <c r="B5063" s="3" t="str">
        <f>IFERROR(INDEX(Clients[Client_Name],MATCH(Table2[[#This Row],[Client_Code]],Clients[Client_Code],0)),"")</f>
        <v>COM E INV SANTO DOMINGO</v>
      </c>
      <c r="C5063" s="3">
        <v>1025</v>
      </c>
      <c r="D5063" s="3" t="s">
        <v>37</v>
      </c>
      <c r="E5063" s="3">
        <v>12</v>
      </c>
      <c r="F5063" s="12">
        <v>441774</v>
      </c>
    </row>
    <row r="5064" spans="1:6" x14ac:dyDescent="0.25">
      <c r="A5064" s="3" t="s">
        <v>62</v>
      </c>
      <c r="B5064" s="3" t="str">
        <f>IFERROR(INDEX(Clients[Client_Name],MATCH(Table2[[#This Row],[Client_Code]],Clients[Client_Code],0)),"")</f>
        <v>COM E INV SANTO DOMINGO</v>
      </c>
      <c r="C5064" s="3">
        <v>1025</v>
      </c>
      <c r="D5064" s="3" t="s">
        <v>38</v>
      </c>
      <c r="E5064" s="3">
        <v>12</v>
      </c>
      <c r="F5064" s="12">
        <v>1753801</v>
      </c>
    </row>
    <row r="5065" spans="1:6" x14ac:dyDescent="0.25">
      <c r="A5065" s="3" t="s">
        <v>62</v>
      </c>
      <c r="B5065" s="3" t="str">
        <f>IFERROR(INDEX(Clients[Client_Name],MATCH(Table2[[#This Row],[Client_Code]],Clients[Client_Code],0)),"")</f>
        <v>COM E INV SANTO DOMINGO</v>
      </c>
      <c r="C5065" s="3">
        <v>1025</v>
      </c>
      <c r="D5065" s="3" t="s">
        <v>149</v>
      </c>
      <c r="E5065" s="3">
        <v>12</v>
      </c>
      <c r="F5065" s="12">
        <v>1117070</v>
      </c>
    </row>
    <row r="5066" spans="1:6" x14ac:dyDescent="0.25">
      <c r="A5066" s="3" t="s">
        <v>62</v>
      </c>
      <c r="B5066" s="3" t="str">
        <f>IFERROR(INDEX(Clients[Client_Name],MATCH(Table2[[#This Row],[Client_Code]],Clients[Client_Code],0)),"")</f>
        <v>COMERCIALIZADORA LA FAVORITA LTDA.</v>
      </c>
      <c r="C5066" s="3">
        <v>1029</v>
      </c>
      <c r="D5066" s="3" t="s">
        <v>38</v>
      </c>
      <c r="E5066" s="3">
        <v>7</v>
      </c>
      <c r="F5066" s="12">
        <v>1662800</v>
      </c>
    </row>
    <row r="5067" spans="1:6" x14ac:dyDescent="0.25">
      <c r="A5067" s="3" t="s">
        <v>62</v>
      </c>
      <c r="B5067" s="3" t="str">
        <f>IFERROR(INDEX(Clients[Client_Name],MATCH(Table2[[#This Row],[Client_Code]],Clients[Client_Code],0)),"")</f>
        <v>EMBRIO</v>
      </c>
      <c r="C5067" s="3">
        <v>1034</v>
      </c>
      <c r="D5067" s="3" t="s">
        <v>38</v>
      </c>
      <c r="E5067" s="3">
        <v>4</v>
      </c>
      <c r="F5067" s="12">
        <v>56301</v>
      </c>
    </row>
    <row r="5068" spans="1:6" x14ac:dyDescent="0.25">
      <c r="A5068" s="3" t="s">
        <v>62</v>
      </c>
      <c r="B5068" s="3" t="str">
        <f>IFERROR(INDEX(Clients[Client_Name],MATCH(Table2[[#This Row],[Client_Code]],Clients[Client_Code],0)),"")</f>
        <v>EMBRIO</v>
      </c>
      <c r="C5068" s="3">
        <v>1034</v>
      </c>
      <c r="D5068" s="3" t="s">
        <v>149</v>
      </c>
      <c r="E5068" s="3">
        <v>4</v>
      </c>
      <c r="F5068" s="12">
        <v>3860088</v>
      </c>
    </row>
    <row r="5069" spans="1:6" x14ac:dyDescent="0.25">
      <c r="A5069" s="3" t="s">
        <v>62</v>
      </c>
      <c r="B5069" s="3" t="str">
        <f>IFERROR(INDEX(Clients[Client_Name],MATCH(Table2[[#This Row],[Client_Code]],Clients[Client_Code],0)),"")</f>
        <v>EMBRIO</v>
      </c>
      <c r="C5069" s="3">
        <v>1034</v>
      </c>
      <c r="D5069" s="3" t="s">
        <v>37</v>
      </c>
      <c r="E5069" s="3">
        <v>4</v>
      </c>
      <c r="F5069" s="12">
        <v>384623</v>
      </c>
    </row>
    <row r="5070" spans="1:6" x14ac:dyDescent="0.25">
      <c r="A5070" s="3" t="s">
        <v>62</v>
      </c>
      <c r="B5070" s="3" t="str">
        <f>IFERROR(INDEX(Clients[Client_Name],MATCH(Table2[[#This Row],[Client_Code]],Clients[Client_Code],0)),"")</f>
        <v>EMBRIO</v>
      </c>
      <c r="C5070" s="3">
        <v>1034</v>
      </c>
      <c r="D5070" s="3" t="s">
        <v>37</v>
      </c>
      <c r="E5070" s="3">
        <v>4</v>
      </c>
      <c r="F5070" s="12">
        <v>37040</v>
      </c>
    </row>
    <row r="5071" spans="1:6" x14ac:dyDescent="0.25">
      <c r="A5071" s="3" t="s">
        <v>62</v>
      </c>
      <c r="B5071" s="3" t="str">
        <f>IFERROR(INDEX(Clients[Client_Name],MATCH(Table2[[#This Row],[Client_Code]],Clients[Client_Code],0)),"")</f>
        <v>EMBRIO</v>
      </c>
      <c r="C5071" s="3">
        <v>1034</v>
      </c>
      <c r="D5071" s="3" t="s">
        <v>38</v>
      </c>
      <c r="E5071" s="3">
        <v>4</v>
      </c>
      <c r="F5071" s="12">
        <v>450783</v>
      </c>
    </row>
    <row r="5072" spans="1:6" x14ac:dyDescent="0.25">
      <c r="A5072" s="3" t="s">
        <v>62</v>
      </c>
      <c r="B5072" s="3" t="str">
        <f>IFERROR(INDEX(Clients[Client_Name],MATCH(Table2[[#This Row],[Client_Code]],Clients[Client_Code],0)),"")</f>
        <v>EMBRIO</v>
      </c>
      <c r="C5072" s="3">
        <v>1034</v>
      </c>
      <c r="D5072" s="3" t="s">
        <v>37</v>
      </c>
      <c r="E5072" s="3">
        <v>1</v>
      </c>
      <c r="F5072" s="12">
        <v>456980</v>
      </c>
    </row>
    <row r="5073" spans="1:6" x14ac:dyDescent="0.25">
      <c r="A5073" s="3" t="s">
        <v>62</v>
      </c>
      <c r="B5073" s="3" t="str">
        <f>IFERROR(INDEX(Clients[Client_Name],MATCH(Table2[[#This Row],[Client_Code]],Clients[Client_Code],0)),"")</f>
        <v>EMBRIO</v>
      </c>
      <c r="C5073" s="3">
        <v>1034</v>
      </c>
      <c r="D5073" s="3" t="s">
        <v>149</v>
      </c>
      <c r="E5073" s="3">
        <v>1</v>
      </c>
      <c r="F5073" s="12">
        <v>784392</v>
      </c>
    </row>
    <row r="5074" spans="1:6" x14ac:dyDescent="0.25">
      <c r="A5074" s="3" t="s">
        <v>62</v>
      </c>
      <c r="B5074" s="3" t="str">
        <f>IFERROR(INDEX(Clients[Client_Name],MATCH(Table2[[#This Row],[Client_Code]],Clients[Client_Code],0)),"")</f>
        <v>EMBRIO</v>
      </c>
      <c r="C5074" s="3">
        <v>1034</v>
      </c>
      <c r="D5074" s="3" t="s">
        <v>37</v>
      </c>
      <c r="E5074" s="3">
        <v>1</v>
      </c>
      <c r="F5074" s="12">
        <v>606271</v>
      </c>
    </row>
    <row r="5075" spans="1:6" x14ac:dyDescent="0.25">
      <c r="A5075" s="3" t="s">
        <v>62</v>
      </c>
      <c r="B5075" s="3" t="str">
        <f>IFERROR(INDEX(Clients[Client_Name],MATCH(Table2[[#This Row],[Client_Code]],Clients[Client_Code],0)),"")</f>
        <v>EMBRIO</v>
      </c>
      <c r="C5075" s="3">
        <v>1034</v>
      </c>
      <c r="D5075" s="3" t="s">
        <v>149</v>
      </c>
      <c r="E5075" s="3">
        <v>1</v>
      </c>
      <c r="F5075" s="12">
        <v>355416</v>
      </c>
    </row>
    <row r="5076" spans="1:6" x14ac:dyDescent="0.25">
      <c r="A5076" s="3" t="s">
        <v>62</v>
      </c>
      <c r="B5076" s="3" t="str">
        <f>IFERROR(INDEX(Clients[Client_Name],MATCH(Table2[[#This Row],[Client_Code]],Clients[Client_Code],0)),"")</f>
        <v>EMBRIO</v>
      </c>
      <c r="C5076" s="3">
        <v>1034</v>
      </c>
      <c r="D5076" s="3" t="s">
        <v>37</v>
      </c>
      <c r="E5076" s="3">
        <v>1</v>
      </c>
      <c r="F5076" s="12">
        <v>94822</v>
      </c>
    </row>
    <row r="5077" spans="1:6" x14ac:dyDescent="0.25">
      <c r="A5077" s="3" t="s">
        <v>62</v>
      </c>
      <c r="B5077" s="3" t="str">
        <f>IFERROR(INDEX(Clients[Client_Name],MATCH(Table2[[#This Row],[Client_Code]],Clients[Client_Code],0)),"")</f>
        <v>EMBRIO</v>
      </c>
      <c r="C5077" s="3">
        <v>1034</v>
      </c>
      <c r="D5077" s="3" t="s">
        <v>38</v>
      </c>
      <c r="E5077" s="3">
        <v>1</v>
      </c>
      <c r="F5077" s="12">
        <v>245376</v>
      </c>
    </row>
    <row r="5078" spans="1:6" x14ac:dyDescent="0.25">
      <c r="A5078" s="3" t="s">
        <v>62</v>
      </c>
      <c r="B5078" s="3" t="str">
        <f>IFERROR(INDEX(Clients[Client_Name],MATCH(Table2[[#This Row],[Client_Code]],Clients[Client_Code],0)),"")</f>
        <v>EMBRIO</v>
      </c>
      <c r="C5078" s="3">
        <v>1034</v>
      </c>
      <c r="D5078" s="3" t="s">
        <v>38</v>
      </c>
      <c r="E5078" s="3">
        <v>1</v>
      </c>
      <c r="F5078" s="12">
        <v>440000</v>
      </c>
    </row>
    <row r="5079" spans="1:6" x14ac:dyDescent="0.25">
      <c r="A5079" s="3" t="s">
        <v>62</v>
      </c>
      <c r="B5079" s="3" t="str">
        <f>IFERROR(INDEX(Clients[Client_Name],MATCH(Table2[[#This Row],[Client_Code]],Clients[Client_Code],0)),"")</f>
        <v>EMBRIO</v>
      </c>
      <c r="C5079" s="3">
        <v>1034</v>
      </c>
      <c r="D5079" s="3" t="s">
        <v>38</v>
      </c>
      <c r="E5079" s="3">
        <v>2</v>
      </c>
      <c r="F5079" s="12">
        <v>80006</v>
      </c>
    </row>
    <row r="5080" spans="1:6" x14ac:dyDescent="0.25">
      <c r="A5080" s="3" t="s">
        <v>62</v>
      </c>
      <c r="B5080" s="3" t="str">
        <f>IFERROR(INDEX(Clients[Client_Name],MATCH(Table2[[#This Row],[Client_Code]],Clients[Client_Code],0)),"")</f>
        <v>EMBRIO</v>
      </c>
      <c r="C5080" s="3">
        <v>1034</v>
      </c>
      <c r="D5080" s="3" t="s">
        <v>38</v>
      </c>
      <c r="E5080" s="3">
        <v>2</v>
      </c>
      <c r="F5080" s="12">
        <v>345509</v>
      </c>
    </row>
    <row r="5081" spans="1:6" x14ac:dyDescent="0.25">
      <c r="A5081" s="3" t="s">
        <v>62</v>
      </c>
      <c r="B5081" s="3" t="str">
        <f>IFERROR(INDEX(Clients[Client_Name],MATCH(Table2[[#This Row],[Client_Code]],Clients[Client_Code],0)),"")</f>
        <v>EMBRIO</v>
      </c>
      <c r="C5081" s="3">
        <v>1034</v>
      </c>
      <c r="D5081" s="3" t="s">
        <v>37</v>
      </c>
      <c r="E5081" s="3">
        <v>2</v>
      </c>
      <c r="F5081" s="12">
        <v>227810</v>
      </c>
    </row>
    <row r="5082" spans="1:6" x14ac:dyDescent="0.25">
      <c r="A5082" s="3" t="s">
        <v>62</v>
      </c>
      <c r="B5082" s="3" t="str">
        <f>IFERROR(INDEX(Clients[Client_Name],MATCH(Table2[[#This Row],[Client_Code]],Clients[Client_Code],0)),"")</f>
        <v>EMBRIO</v>
      </c>
      <c r="C5082" s="3">
        <v>1034</v>
      </c>
      <c r="D5082" s="3" t="s">
        <v>149</v>
      </c>
      <c r="E5082" s="3">
        <v>2</v>
      </c>
      <c r="F5082" s="12">
        <v>1089625</v>
      </c>
    </row>
    <row r="5083" spans="1:6" x14ac:dyDescent="0.25">
      <c r="A5083" s="3" t="s">
        <v>62</v>
      </c>
      <c r="B5083" s="3" t="str">
        <f>IFERROR(INDEX(Clients[Client_Name],MATCH(Table2[[#This Row],[Client_Code]],Clients[Client_Code],0)),"")</f>
        <v>EMBRIO</v>
      </c>
      <c r="C5083" s="3">
        <v>1034</v>
      </c>
      <c r="D5083" s="3" t="s">
        <v>37</v>
      </c>
      <c r="E5083" s="3">
        <v>2</v>
      </c>
      <c r="F5083" s="12">
        <v>176014</v>
      </c>
    </row>
    <row r="5084" spans="1:6" x14ac:dyDescent="0.25">
      <c r="A5084" s="3" t="s">
        <v>62</v>
      </c>
      <c r="B5084" s="3" t="str">
        <f>IFERROR(INDEX(Clients[Client_Name],MATCH(Table2[[#This Row],[Client_Code]],Clients[Client_Code],0)),"")</f>
        <v>EMBRIO</v>
      </c>
      <c r="C5084" s="3">
        <v>1034</v>
      </c>
      <c r="D5084" s="3" t="s">
        <v>149</v>
      </c>
      <c r="E5084" s="3">
        <v>2</v>
      </c>
      <c r="F5084" s="12">
        <v>76996</v>
      </c>
    </row>
    <row r="5085" spans="1:6" x14ac:dyDescent="0.25">
      <c r="A5085" s="3" t="s">
        <v>62</v>
      </c>
      <c r="B5085" s="3" t="str">
        <f>IFERROR(INDEX(Clients[Client_Name],MATCH(Table2[[#This Row],[Client_Code]],Clients[Client_Code],0)),"")</f>
        <v>EMBRIO</v>
      </c>
      <c r="C5085" s="3">
        <v>1034</v>
      </c>
      <c r="D5085" s="3" t="s">
        <v>37</v>
      </c>
      <c r="E5085" s="3">
        <v>2</v>
      </c>
      <c r="F5085" s="12">
        <v>40003</v>
      </c>
    </row>
    <row r="5086" spans="1:6" x14ac:dyDescent="0.25">
      <c r="A5086" s="3" t="s">
        <v>62</v>
      </c>
      <c r="B5086" s="3" t="str">
        <f>IFERROR(INDEX(Clients[Client_Name],MATCH(Table2[[#This Row],[Client_Code]],Clients[Client_Code],0)),"")</f>
        <v>EMBRIO</v>
      </c>
      <c r="C5086" s="3">
        <v>1034</v>
      </c>
      <c r="D5086" s="3" t="s">
        <v>38</v>
      </c>
      <c r="E5086" s="3">
        <v>2</v>
      </c>
      <c r="F5086" s="12">
        <v>221366</v>
      </c>
    </row>
    <row r="5087" spans="1:6" x14ac:dyDescent="0.25">
      <c r="A5087" s="3" t="s">
        <v>62</v>
      </c>
      <c r="B5087" s="3" t="str">
        <f>IFERROR(INDEX(Clients[Client_Name],MATCH(Table2[[#This Row],[Client_Code]],Clients[Client_Code],0)),"")</f>
        <v>EMBRIO</v>
      </c>
      <c r="C5087" s="3">
        <v>1034</v>
      </c>
      <c r="D5087" s="3" t="s">
        <v>38</v>
      </c>
      <c r="E5087" s="3">
        <v>2</v>
      </c>
      <c r="F5087" s="12">
        <v>185625</v>
      </c>
    </row>
    <row r="5088" spans="1:6" x14ac:dyDescent="0.25">
      <c r="A5088" s="3" t="s">
        <v>62</v>
      </c>
      <c r="B5088" s="3" t="str">
        <f>IFERROR(INDEX(Clients[Client_Name],MATCH(Table2[[#This Row],[Client_Code]],Clients[Client_Code],0)),"")</f>
        <v>EMBRIO</v>
      </c>
      <c r="C5088" s="3">
        <v>1034</v>
      </c>
      <c r="D5088" s="3" t="s">
        <v>38</v>
      </c>
      <c r="E5088" s="3">
        <v>3</v>
      </c>
      <c r="F5088" s="12">
        <v>106675</v>
      </c>
    </row>
    <row r="5089" spans="1:6" x14ac:dyDescent="0.25">
      <c r="A5089" s="3" t="s">
        <v>62</v>
      </c>
      <c r="B5089" s="3" t="str">
        <f>IFERROR(INDEX(Clients[Client_Name],MATCH(Table2[[#This Row],[Client_Code]],Clients[Client_Code],0)),"")</f>
        <v>EMBRIO</v>
      </c>
      <c r="C5089" s="3">
        <v>1034</v>
      </c>
      <c r="D5089" s="3" t="s">
        <v>38</v>
      </c>
      <c r="E5089" s="3">
        <v>3</v>
      </c>
      <c r="F5089" s="12">
        <v>1010452</v>
      </c>
    </row>
    <row r="5090" spans="1:6" x14ac:dyDescent="0.25">
      <c r="A5090" s="3" t="s">
        <v>62</v>
      </c>
      <c r="B5090" s="3" t="str">
        <f>IFERROR(INDEX(Clients[Client_Name],MATCH(Table2[[#This Row],[Client_Code]],Clients[Client_Code],0)),"")</f>
        <v>EMBRIO</v>
      </c>
      <c r="C5090" s="3">
        <v>1034</v>
      </c>
      <c r="D5090" s="3" t="s">
        <v>37</v>
      </c>
      <c r="E5090" s="3">
        <v>3</v>
      </c>
      <c r="F5090" s="12">
        <v>228050</v>
      </c>
    </row>
    <row r="5091" spans="1:6" x14ac:dyDescent="0.25">
      <c r="A5091" s="3" t="s">
        <v>62</v>
      </c>
      <c r="B5091" s="3" t="str">
        <f>IFERROR(INDEX(Clients[Client_Name],MATCH(Table2[[#This Row],[Client_Code]],Clients[Client_Code],0)),"")</f>
        <v>EMBRIO</v>
      </c>
      <c r="C5091" s="3">
        <v>1034</v>
      </c>
      <c r="D5091" s="3" t="s">
        <v>149</v>
      </c>
      <c r="E5091" s="3">
        <v>3</v>
      </c>
      <c r="F5091" s="12">
        <v>2945078</v>
      </c>
    </row>
    <row r="5092" spans="1:6" x14ac:dyDescent="0.25">
      <c r="A5092" s="3" t="s">
        <v>62</v>
      </c>
      <c r="B5092" s="3" t="str">
        <f>IFERROR(INDEX(Clients[Client_Name],MATCH(Table2[[#This Row],[Client_Code]],Clients[Client_Code],0)),"")</f>
        <v>EMBRIO</v>
      </c>
      <c r="C5092" s="3">
        <v>1034</v>
      </c>
      <c r="D5092" s="3" t="s">
        <v>37</v>
      </c>
      <c r="E5092" s="3">
        <v>3</v>
      </c>
      <c r="F5092" s="12">
        <v>410699</v>
      </c>
    </row>
    <row r="5093" spans="1:6" x14ac:dyDescent="0.25">
      <c r="A5093" s="3" t="s">
        <v>62</v>
      </c>
      <c r="B5093" s="3" t="str">
        <f>IFERROR(INDEX(Clients[Client_Name],MATCH(Table2[[#This Row],[Client_Code]],Clients[Client_Code],0)),"")</f>
        <v>EMBRIO</v>
      </c>
      <c r="C5093" s="3">
        <v>1034</v>
      </c>
      <c r="D5093" s="3" t="s">
        <v>149</v>
      </c>
      <c r="E5093" s="3">
        <v>3</v>
      </c>
      <c r="F5093" s="12">
        <v>2750</v>
      </c>
    </row>
    <row r="5094" spans="1:6" x14ac:dyDescent="0.25">
      <c r="A5094" s="3" t="s">
        <v>62</v>
      </c>
      <c r="B5094" s="3" t="str">
        <f>IFERROR(INDEX(Clients[Client_Name],MATCH(Table2[[#This Row],[Client_Code]],Clients[Client_Code],0)),"")</f>
        <v>EMBRIO</v>
      </c>
      <c r="C5094" s="3">
        <v>1034</v>
      </c>
      <c r="D5094" s="3" t="s">
        <v>37</v>
      </c>
      <c r="E5094" s="3">
        <v>3</v>
      </c>
      <c r="F5094" s="12">
        <v>42966</v>
      </c>
    </row>
    <row r="5095" spans="1:6" x14ac:dyDescent="0.25">
      <c r="A5095" s="3" t="s">
        <v>62</v>
      </c>
      <c r="B5095" s="3" t="str">
        <f>IFERROR(INDEX(Clients[Client_Name],MATCH(Table2[[#This Row],[Client_Code]],Clients[Client_Code],0)),"")</f>
        <v>EMBRIO</v>
      </c>
      <c r="C5095" s="3">
        <v>1034</v>
      </c>
      <c r="D5095" s="3" t="s">
        <v>38</v>
      </c>
      <c r="E5095" s="3">
        <v>3</v>
      </c>
      <c r="F5095" s="12">
        <v>561894</v>
      </c>
    </row>
    <row r="5096" spans="1:6" x14ac:dyDescent="0.25">
      <c r="A5096" s="3" t="s">
        <v>62</v>
      </c>
      <c r="B5096" s="3" t="str">
        <f>IFERROR(INDEX(Clients[Client_Name],MATCH(Table2[[#This Row],[Client_Code]],Clients[Client_Code],0)),"")</f>
        <v>EMBRIO</v>
      </c>
      <c r="C5096" s="3">
        <v>1034</v>
      </c>
      <c r="D5096" s="3" t="s">
        <v>38</v>
      </c>
      <c r="E5096" s="3">
        <v>3</v>
      </c>
      <c r="F5096" s="12">
        <v>199363</v>
      </c>
    </row>
    <row r="5097" spans="1:6" x14ac:dyDescent="0.25">
      <c r="A5097" s="3" t="s">
        <v>62</v>
      </c>
      <c r="B5097" s="3" t="str">
        <f>IFERROR(INDEX(Clients[Client_Name],MATCH(Table2[[#This Row],[Client_Code]],Clients[Client_Code],0)),"")</f>
        <v>EMBRIO</v>
      </c>
      <c r="C5097" s="3">
        <v>1034</v>
      </c>
      <c r="D5097" s="3" t="s">
        <v>149</v>
      </c>
      <c r="E5097" s="3">
        <v>5</v>
      </c>
      <c r="F5097" s="12">
        <v>3215938</v>
      </c>
    </row>
    <row r="5098" spans="1:6" x14ac:dyDescent="0.25">
      <c r="A5098" s="3" t="s">
        <v>62</v>
      </c>
      <c r="B5098" s="3" t="str">
        <f>IFERROR(INDEX(Clients[Client_Name],MATCH(Table2[[#This Row],[Client_Code]],Clients[Client_Code],0)),"")</f>
        <v>EMBRIO</v>
      </c>
      <c r="C5098" s="3">
        <v>1034</v>
      </c>
      <c r="D5098" s="3" t="s">
        <v>37</v>
      </c>
      <c r="E5098" s="3">
        <v>5</v>
      </c>
      <c r="F5098" s="12">
        <v>97786</v>
      </c>
    </row>
    <row r="5099" spans="1:6" x14ac:dyDescent="0.25">
      <c r="A5099" s="3" t="s">
        <v>62</v>
      </c>
      <c r="B5099" s="3" t="str">
        <f>IFERROR(INDEX(Clients[Client_Name],MATCH(Table2[[#This Row],[Client_Code]],Clients[Client_Code],0)),"")</f>
        <v>EMBRIO</v>
      </c>
      <c r="C5099" s="3">
        <v>1034</v>
      </c>
      <c r="D5099" s="3" t="s">
        <v>38</v>
      </c>
      <c r="E5099" s="3">
        <v>5</v>
      </c>
      <c r="F5099" s="12">
        <v>299078</v>
      </c>
    </row>
    <row r="5100" spans="1:6" x14ac:dyDescent="0.25">
      <c r="A5100" s="3" t="s">
        <v>62</v>
      </c>
      <c r="B5100" s="3" t="str">
        <f>IFERROR(INDEX(Clients[Client_Name],MATCH(Table2[[#This Row],[Client_Code]],Clients[Client_Code],0)),"")</f>
        <v>EMBRIO</v>
      </c>
      <c r="C5100" s="3">
        <v>1034</v>
      </c>
      <c r="D5100" s="3" t="s">
        <v>37</v>
      </c>
      <c r="E5100" s="3">
        <v>5</v>
      </c>
      <c r="F5100" s="12">
        <v>5169</v>
      </c>
    </row>
    <row r="5101" spans="1:6" x14ac:dyDescent="0.25">
      <c r="A5101" s="3" t="s">
        <v>62</v>
      </c>
      <c r="B5101" s="3" t="str">
        <f>IFERROR(INDEX(Clients[Client_Name],MATCH(Table2[[#This Row],[Client_Code]],Clients[Client_Code],0)),"")</f>
        <v>EMBRIO</v>
      </c>
      <c r="C5101" s="3">
        <v>1034</v>
      </c>
      <c r="D5101" s="3" t="s">
        <v>37</v>
      </c>
      <c r="E5101" s="3">
        <v>5</v>
      </c>
      <c r="F5101" s="12">
        <v>1482</v>
      </c>
    </row>
    <row r="5102" spans="1:6" x14ac:dyDescent="0.25">
      <c r="A5102" s="3" t="s">
        <v>62</v>
      </c>
      <c r="B5102" s="3" t="str">
        <f>IFERROR(INDEX(Clients[Client_Name],MATCH(Table2[[#This Row],[Client_Code]],Clients[Client_Code],0)),"")</f>
        <v>EMBRIO</v>
      </c>
      <c r="C5102" s="3">
        <v>1034</v>
      </c>
      <c r="D5102" s="3" t="s">
        <v>38</v>
      </c>
      <c r="E5102" s="3">
        <v>5</v>
      </c>
      <c r="F5102" s="12">
        <v>68153</v>
      </c>
    </row>
    <row r="5103" spans="1:6" x14ac:dyDescent="0.25">
      <c r="A5103" s="3" t="s">
        <v>62</v>
      </c>
      <c r="B5103" s="3" t="str">
        <f>IFERROR(INDEX(Clients[Client_Name],MATCH(Table2[[#This Row],[Client_Code]],Clients[Client_Code],0)),"")</f>
        <v>EMBRIO</v>
      </c>
      <c r="C5103" s="3">
        <v>1034</v>
      </c>
      <c r="D5103" s="3" t="s">
        <v>38</v>
      </c>
      <c r="E5103" s="3">
        <v>5</v>
      </c>
      <c r="F5103" s="12">
        <v>41485</v>
      </c>
    </row>
    <row r="5104" spans="1:6" x14ac:dyDescent="0.25">
      <c r="A5104" s="3" t="s">
        <v>62</v>
      </c>
      <c r="B5104" s="3" t="str">
        <f>IFERROR(INDEX(Clients[Client_Name],MATCH(Table2[[#This Row],[Client_Code]],Clients[Client_Code],0)),"")</f>
        <v>EMBRIO</v>
      </c>
      <c r="C5104" s="3">
        <v>1034</v>
      </c>
      <c r="D5104" s="3" t="s">
        <v>38</v>
      </c>
      <c r="E5104" s="3">
        <v>5</v>
      </c>
      <c r="F5104" s="12">
        <v>91267</v>
      </c>
    </row>
    <row r="5105" spans="1:6" x14ac:dyDescent="0.25">
      <c r="A5105" s="3" t="s">
        <v>62</v>
      </c>
      <c r="B5105" s="3" t="str">
        <f>IFERROR(INDEX(Clients[Client_Name],MATCH(Table2[[#This Row],[Client_Code]],Clients[Client_Code],0)),"")</f>
        <v>EMBRIO</v>
      </c>
      <c r="C5105" s="3">
        <v>1034</v>
      </c>
      <c r="D5105" s="3" t="s">
        <v>149</v>
      </c>
      <c r="E5105" s="3">
        <v>6</v>
      </c>
      <c r="F5105" s="12">
        <v>1843080</v>
      </c>
    </row>
    <row r="5106" spans="1:6" x14ac:dyDescent="0.25">
      <c r="A5106" s="3" t="s">
        <v>62</v>
      </c>
      <c r="B5106" s="3" t="str">
        <f>IFERROR(INDEX(Clients[Client_Name],MATCH(Table2[[#This Row],[Client_Code]],Clients[Client_Code],0)),"")</f>
        <v>EMBRIO</v>
      </c>
      <c r="C5106" s="3">
        <v>1034</v>
      </c>
      <c r="D5106" s="3" t="s">
        <v>37</v>
      </c>
      <c r="E5106" s="3">
        <v>6</v>
      </c>
      <c r="F5106" s="12">
        <v>26076</v>
      </c>
    </row>
    <row r="5107" spans="1:6" x14ac:dyDescent="0.25">
      <c r="A5107" s="3" t="s">
        <v>62</v>
      </c>
      <c r="B5107" s="3" t="str">
        <f>IFERROR(INDEX(Clients[Client_Name],MATCH(Table2[[#This Row],[Client_Code]],Clients[Client_Code],0)),"")</f>
        <v>EMBRIO</v>
      </c>
      <c r="C5107" s="3">
        <v>1034</v>
      </c>
      <c r="D5107" s="3" t="s">
        <v>38</v>
      </c>
      <c r="E5107" s="3">
        <v>6</v>
      </c>
      <c r="F5107" s="12">
        <v>219159</v>
      </c>
    </row>
    <row r="5108" spans="1:6" x14ac:dyDescent="0.25">
      <c r="A5108" s="3" t="s">
        <v>62</v>
      </c>
      <c r="B5108" s="3" t="str">
        <f>IFERROR(INDEX(Clients[Client_Name],MATCH(Table2[[#This Row],[Client_Code]],Clients[Client_Code],0)),"")</f>
        <v>EMBRIO</v>
      </c>
      <c r="C5108" s="3">
        <v>1034</v>
      </c>
      <c r="D5108" s="3" t="s">
        <v>37</v>
      </c>
      <c r="E5108" s="3">
        <v>6</v>
      </c>
      <c r="F5108" s="12"/>
    </row>
    <row r="5109" spans="1:6" x14ac:dyDescent="0.25">
      <c r="A5109" s="3" t="s">
        <v>62</v>
      </c>
      <c r="B5109" s="3" t="str">
        <f>IFERROR(INDEX(Clients[Client_Name],MATCH(Table2[[#This Row],[Client_Code]],Clients[Client_Code],0)),"")</f>
        <v>EMBRIO</v>
      </c>
      <c r="C5109" s="3">
        <v>1034</v>
      </c>
      <c r="D5109" s="3" t="s">
        <v>37</v>
      </c>
      <c r="E5109" s="3">
        <v>6</v>
      </c>
      <c r="F5109" s="12"/>
    </row>
    <row r="5110" spans="1:6" x14ac:dyDescent="0.25">
      <c r="A5110" s="3" t="s">
        <v>62</v>
      </c>
      <c r="B5110" s="3" t="str">
        <f>IFERROR(INDEX(Clients[Client_Name],MATCH(Table2[[#This Row],[Client_Code]],Clients[Client_Code],0)),"")</f>
        <v>EMBRIO</v>
      </c>
      <c r="C5110" s="3">
        <v>1034</v>
      </c>
      <c r="D5110" s="3" t="s">
        <v>38</v>
      </c>
      <c r="E5110" s="3">
        <v>6</v>
      </c>
      <c r="F5110" s="12"/>
    </row>
    <row r="5111" spans="1:6" x14ac:dyDescent="0.25">
      <c r="A5111" s="3" t="s">
        <v>62</v>
      </c>
      <c r="B5111" s="3" t="str">
        <f>IFERROR(INDEX(Clients[Client_Name],MATCH(Table2[[#This Row],[Client_Code]],Clients[Client_Code],0)),"")</f>
        <v>EMBRIO</v>
      </c>
      <c r="C5111" s="3">
        <v>1034</v>
      </c>
      <c r="D5111" s="3" t="s">
        <v>38</v>
      </c>
      <c r="E5111" s="3">
        <v>6</v>
      </c>
      <c r="F5111" s="12"/>
    </row>
    <row r="5112" spans="1:6" x14ac:dyDescent="0.25">
      <c r="A5112" s="3" t="s">
        <v>62</v>
      </c>
      <c r="B5112" s="3" t="str">
        <f>IFERROR(INDEX(Clients[Client_Name],MATCH(Table2[[#This Row],[Client_Code]],Clients[Client_Code],0)),"")</f>
        <v>EMBRIO</v>
      </c>
      <c r="C5112" s="3">
        <v>1034</v>
      </c>
      <c r="D5112" s="3" t="s">
        <v>38</v>
      </c>
      <c r="E5112" s="3">
        <v>6</v>
      </c>
      <c r="F5112" s="12"/>
    </row>
    <row r="5113" spans="1:6" x14ac:dyDescent="0.25">
      <c r="A5113" s="3" t="s">
        <v>62</v>
      </c>
      <c r="B5113" s="3" t="str">
        <f>IFERROR(INDEX(Clients[Client_Name],MATCH(Table2[[#This Row],[Client_Code]],Clients[Client_Code],0)),"")</f>
        <v>EMBRIO</v>
      </c>
      <c r="C5113" s="3">
        <v>1034</v>
      </c>
      <c r="D5113" s="3" t="s">
        <v>149</v>
      </c>
      <c r="E5113" s="3">
        <v>7</v>
      </c>
      <c r="F5113" s="12">
        <v>1151818</v>
      </c>
    </row>
    <row r="5114" spans="1:6" x14ac:dyDescent="0.25">
      <c r="A5114" s="3" t="s">
        <v>62</v>
      </c>
      <c r="B5114" s="3" t="str">
        <f>IFERROR(INDEX(Clients[Client_Name],MATCH(Table2[[#This Row],[Client_Code]],Clients[Client_Code],0)),"")</f>
        <v>EMBRIO</v>
      </c>
      <c r="C5114" s="3">
        <v>1034</v>
      </c>
      <c r="D5114" s="3" t="s">
        <v>37</v>
      </c>
      <c r="E5114" s="3">
        <v>7</v>
      </c>
      <c r="F5114" s="12">
        <v>213663</v>
      </c>
    </row>
    <row r="5115" spans="1:6" x14ac:dyDescent="0.25">
      <c r="A5115" s="3" t="s">
        <v>62</v>
      </c>
      <c r="B5115" s="3" t="str">
        <f>IFERROR(INDEX(Clients[Client_Name],MATCH(Table2[[#This Row],[Client_Code]],Clients[Client_Code],0)),"")</f>
        <v>COMERCIALIZADORA LA FAVORITA LTDA.</v>
      </c>
      <c r="C5115" s="3">
        <v>1029</v>
      </c>
      <c r="D5115" s="3" t="s">
        <v>37</v>
      </c>
      <c r="E5115" s="3">
        <v>7</v>
      </c>
      <c r="F5115" s="12"/>
    </row>
    <row r="5116" spans="1:6" x14ac:dyDescent="0.25">
      <c r="A5116" s="3" t="s">
        <v>62</v>
      </c>
      <c r="B5116" s="3" t="str">
        <f>IFERROR(INDEX(Clients[Client_Name],MATCH(Table2[[#This Row],[Client_Code]],Clients[Client_Code],0)),"")</f>
        <v>EMBRIO</v>
      </c>
      <c r="C5116" s="3">
        <v>1034</v>
      </c>
      <c r="D5116" s="3" t="s">
        <v>38</v>
      </c>
      <c r="E5116" s="3">
        <v>7</v>
      </c>
      <c r="F5116" s="12">
        <v>314058</v>
      </c>
    </row>
    <row r="5117" spans="1:6" x14ac:dyDescent="0.25">
      <c r="A5117" s="3" t="s">
        <v>62</v>
      </c>
      <c r="B5117" s="3" t="str">
        <f>IFERROR(INDEX(Clients[Client_Name],MATCH(Table2[[#This Row],[Client_Code]],Clients[Client_Code],0)),"")</f>
        <v>EMBRIO</v>
      </c>
      <c r="C5117" s="3">
        <v>1034</v>
      </c>
      <c r="D5117" s="3" t="s">
        <v>37</v>
      </c>
      <c r="E5117" s="3">
        <v>7</v>
      </c>
      <c r="F5117" s="12"/>
    </row>
    <row r="5118" spans="1:6" x14ac:dyDescent="0.25">
      <c r="A5118" s="3" t="s">
        <v>62</v>
      </c>
      <c r="B5118" s="3" t="str">
        <f>IFERROR(INDEX(Clients[Client_Name],MATCH(Table2[[#This Row],[Client_Code]],Clients[Client_Code],0)),"")</f>
        <v>EMBRIO</v>
      </c>
      <c r="C5118" s="3">
        <v>1034</v>
      </c>
      <c r="D5118" s="3" t="s">
        <v>37</v>
      </c>
      <c r="E5118" s="3">
        <v>7</v>
      </c>
      <c r="F5118" s="12"/>
    </row>
    <row r="5119" spans="1:6" x14ac:dyDescent="0.25">
      <c r="A5119" s="3" t="s">
        <v>62</v>
      </c>
      <c r="B5119" s="3" t="str">
        <f>IFERROR(INDEX(Clients[Client_Name],MATCH(Table2[[#This Row],[Client_Code]],Clients[Client_Code],0)),"")</f>
        <v>EMBRIO</v>
      </c>
      <c r="C5119" s="3">
        <v>1034</v>
      </c>
      <c r="D5119" s="3" t="s">
        <v>38</v>
      </c>
      <c r="E5119" s="3">
        <v>7</v>
      </c>
      <c r="F5119" s="12"/>
    </row>
    <row r="5120" spans="1:6" x14ac:dyDescent="0.25">
      <c r="A5120" s="3" t="s">
        <v>62</v>
      </c>
      <c r="B5120" s="3" t="str">
        <f>IFERROR(INDEX(Clients[Client_Name],MATCH(Table2[[#This Row],[Client_Code]],Clients[Client_Code],0)),"")</f>
        <v>EMBRIO</v>
      </c>
      <c r="C5120" s="3">
        <v>1034</v>
      </c>
      <c r="D5120" s="3" t="s">
        <v>38</v>
      </c>
      <c r="E5120" s="3">
        <v>7</v>
      </c>
      <c r="F5120" s="12"/>
    </row>
    <row r="5121" spans="1:6" x14ac:dyDescent="0.25">
      <c r="A5121" s="3" t="s">
        <v>62</v>
      </c>
      <c r="B5121" s="3" t="str">
        <f>IFERROR(INDEX(Clients[Client_Name],MATCH(Table2[[#This Row],[Client_Code]],Clients[Client_Code],0)),"")</f>
        <v>EMBRIO</v>
      </c>
      <c r="C5121" s="3">
        <v>1034</v>
      </c>
      <c r="D5121" s="3" t="s">
        <v>38</v>
      </c>
      <c r="E5121" s="3">
        <v>7</v>
      </c>
      <c r="F5121" s="12"/>
    </row>
    <row r="5122" spans="1:6" x14ac:dyDescent="0.25">
      <c r="A5122" s="3" t="s">
        <v>62</v>
      </c>
      <c r="B5122" s="3" t="str">
        <f>IFERROR(INDEX(Clients[Client_Name],MATCH(Table2[[#This Row],[Client_Code]],Clients[Client_Code],0)),"")</f>
        <v>EMBRIO</v>
      </c>
      <c r="C5122" s="3">
        <v>1034</v>
      </c>
      <c r="D5122" s="3" t="s">
        <v>37</v>
      </c>
      <c r="E5122" s="3">
        <v>8</v>
      </c>
      <c r="F5122" s="12">
        <v>1395358</v>
      </c>
    </row>
    <row r="5123" spans="1:6" x14ac:dyDescent="0.25">
      <c r="A5123" s="3" t="s">
        <v>62</v>
      </c>
      <c r="B5123" s="3" t="str">
        <f>IFERROR(INDEX(Clients[Client_Name],MATCH(Table2[[#This Row],[Client_Code]],Clients[Client_Code],0)),"")</f>
        <v>EMBRIO</v>
      </c>
      <c r="C5123" s="3">
        <v>1034</v>
      </c>
      <c r="D5123" s="3" t="s">
        <v>37</v>
      </c>
      <c r="E5123" s="3">
        <v>8</v>
      </c>
      <c r="F5123" s="12"/>
    </row>
    <row r="5124" spans="1:6" x14ac:dyDescent="0.25">
      <c r="A5124" s="3" t="s">
        <v>62</v>
      </c>
      <c r="B5124" s="3" t="str">
        <f>IFERROR(INDEX(Clients[Client_Name],MATCH(Table2[[#This Row],[Client_Code]],Clients[Client_Code],0)),"")</f>
        <v>EMBRIO</v>
      </c>
      <c r="C5124" s="3">
        <v>1034</v>
      </c>
      <c r="D5124" s="3" t="s">
        <v>37</v>
      </c>
      <c r="E5124" s="3">
        <v>8</v>
      </c>
      <c r="F5124" s="12"/>
    </row>
    <row r="5125" spans="1:6" x14ac:dyDescent="0.25">
      <c r="A5125" s="3" t="s">
        <v>62</v>
      </c>
      <c r="B5125" s="3" t="str">
        <f>IFERROR(INDEX(Clients[Client_Name],MATCH(Table2[[#This Row],[Client_Code]],Clients[Client_Code],0)),"")</f>
        <v>EMBRIO</v>
      </c>
      <c r="C5125" s="3">
        <v>1034</v>
      </c>
      <c r="D5125" s="3" t="s">
        <v>38</v>
      </c>
      <c r="E5125" s="3">
        <v>8</v>
      </c>
      <c r="F5125" s="12">
        <v>863782</v>
      </c>
    </row>
    <row r="5126" spans="1:6" x14ac:dyDescent="0.25">
      <c r="A5126" s="3" t="s">
        <v>62</v>
      </c>
      <c r="B5126" s="3" t="str">
        <f>IFERROR(INDEX(Clients[Client_Name],MATCH(Table2[[#This Row],[Client_Code]],Clients[Client_Code],0)),"")</f>
        <v>COMERCIALIZADORA LA FAVORITA LTDA.</v>
      </c>
      <c r="C5126" s="3">
        <v>1029</v>
      </c>
      <c r="D5126" s="3" t="s">
        <v>37</v>
      </c>
      <c r="E5126" s="3">
        <v>7</v>
      </c>
      <c r="F5126" s="12"/>
    </row>
    <row r="5127" spans="1:6" x14ac:dyDescent="0.25">
      <c r="A5127" s="3" t="s">
        <v>62</v>
      </c>
      <c r="B5127" s="3" t="str">
        <f>IFERROR(INDEX(Clients[Client_Name],MATCH(Table2[[#This Row],[Client_Code]],Clients[Client_Code],0)),"")</f>
        <v>EMBRIO</v>
      </c>
      <c r="C5127" s="3">
        <v>1034</v>
      </c>
      <c r="D5127" s="3" t="s">
        <v>38</v>
      </c>
      <c r="E5127" s="3">
        <v>8</v>
      </c>
      <c r="F5127" s="12"/>
    </row>
    <row r="5128" spans="1:6" x14ac:dyDescent="0.25">
      <c r="A5128" s="3" t="s">
        <v>62</v>
      </c>
      <c r="B5128" s="3" t="str">
        <f>IFERROR(INDEX(Clients[Client_Name],MATCH(Table2[[#This Row],[Client_Code]],Clients[Client_Code],0)),"")</f>
        <v>EMBRIO</v>
      </c>
      <c r="C5128" s="3">
        <v>1034</v>
      </c>
      <c r="D5128" s="3" t="s">
        <v>38</v>
      </c>
      <c r="E5128" s="3">
        <v>8</v>
      </c>
      <c r="F5128" s="12"/>
    </row>
    <row r="5129" spans="1:6" x14ac:dyDescent="0.25">
      <c r="A5129" s="3" t="s">
        <v>62</v>
      </c>
      <c r="B5129" s="3" t="str">
        <f>IFERROR(INDEX(Clients[Client_Name],MATCH(Table2[[#This Row],[Client_Code]],Clients[Client_Code],0)),"")</f>
        <v>EMBRIO</v>
      </c>
      <c r="C5129" s="3">
        <v>1034</v>
      </c>
      <c r="D5129" s="3" t="s">
        <v>38</v>
      </c>
      <c r="E5129" s="3">
        <v>8</v>
      </c>
      <c r="F5129" s="12"/>
    </row>
    <row r="5130" spans="1:6" x14ac:dyDescent="0.25">
      <c r="A5130" s="3" t="s">
        <v>62</v>
      </c>
      <c r="B5130" s="3" t="str">
        <f>IFERROR(INDEX(Clients[Client_Name],MATCH(Table2[[#This Row],[Client_Code]],Clients[Client_Code],0)),"")</f>
        <v>EMBRIO</v>
      </c>
      <c r="C5130" s="3">
        <v>1034</v>
      </c>
      <c r="D5130" s="3" t="s">
        <v>149</v>
      </c>
      <c r="E5130" s="3">
        <v>8</v>
      </c>
      <c r="F5130" s="12">
        <v>1374045</v>
      </c>
    </row>
    <row r="5131" spans="1:6" x14ac:dyDescent="0.25">
      <c r="A5131" s="3" t="s">
        <v>62</v>
      </c>
      <c r="B5131" s="3" t="str">
        <f>IFERROR(INDEX(Clients[Client_Name],MATCH(Table2[[#This Row],[Client_Code]],Clients[Client_Code],0)),"")</f>
        <v>EMBRIO</v>
      </c>
      <c r="C5131" s="3">
        <v>1034</v>
      </c>
      <c r="D5131" s="3" t="s">
        <v>37</v>
      </c>
      <c r="E5131" s="3">
        <v>9</v>
      </c>
      <c r="F5131" s="12">
        <v>480479</v>
      </c>
    </row>
    <row r="5132" spans="1:6" x14ac:dyDescent="0.25">
      <c r="A5132" s="3" t="s">
        <v>62</v>
      </c>
      <c r="B5132" s="3" t="str">
        <f>IFERROR(INDEX(Clients[Client_Name],MATCH(Table2[[#This Row],[Client_Code]],Clients[Client_Code],0)),"")</f>
        <v>EMBRIO</v>
      </c>
      <c r="C5132" s="3">
        <v>1034</v>
      </c>
      <c r="D5132" s="3" t="s">
        <v>37</v>
      </c>
      <c r="E5132" s="3">
        <v>9</v>
      </c>
      <c r="F5132" s="12"/>
    </row>
    <row r="5133" spans="1:6" x14ac:dyDescent="0.25">
      <c r="A5133" s="3" t="s">
        <v>62</v>
      </c>
      <c r="B5133" s="3" t="str">
        <f>IFERROR(INDEX(Clients[Client_Name],MATCH(Table2[[#This Row],[Client_Code]],Clients[Client_Code],0)),"")</f>
        <v>EMBRIO</v>
      </c>
      <c r="C5133" s="3">
        <v>1034</v>
      </c>
      <c r="D5133" s="3" t="s">
        <v>37</v>
      </c>
      <c r="E5133" s="3">
        <v>9</v>
      </c>
      <c r="F5133" s="12"/>
    </row>
    <row r="5134" spans="1:6" x14ac:dyDescent="0.25">
      <c r="A5134" s="3" t="s">
        <v>62</v>
      </c>
      <c r="B5134" s="3" t="str">
        <f>IFERROR(INDEX(Clients[Client_Name],MATCH(Table2[[#This Row],[Client_Code]],Clients[Client_Code],0)),"")</f>
        <v>EMBRIO</v>
      </c>
      <c r="C5134" s="3">
        <v>1034</v>
      </c>
      <c r="D5134" s="3" t="s">
        <v>38</v>
      </c>
      <c r="E5134" s="3">
        <v>9</v>
      </c>
      <c r="F5134" s="12"/>
    </row>
    <row r="5135" spans="1:6" x14ac:dyDescent="0.25">
      <c r="A5135" s="3" t="s">
        <v>62</v>
      </c>
      <c r="B5135" s="3" t="str">
        <f>IFERROR(INDEX(Clients[Client_Name],MATCH(Table2[[#This Row],[Client_Code]],Clients[Client_Code],0)),"")</f>
        <v>EMBRIO</v>
      </c>
      <c r="C5135" s="3">
        <v>1034</v>
      </c>
      <c r="D5135" s="3" t="s">
        <v>38</v>
      </c>
      <c r="E5135" s="3">
        <v>9</v>
      </c>
      <c r="F5135" s="12"/>
    </row>
    <row r="5136" spans="1:6" x14ac:dyDescent="0.25">
      <c r="A5136" s="3" t="s">
        <v>62</v>
      </c>
      <c r="B5136" s="3" t="str">
        <f>IFERROR(INDEX(Clients[Client_Name],MATCH(Table2[[#This Row],[Client_Code]],Clients[Client_Code],0)),"")</f>
        <v>EMBRIO</v>
      </c>
      <c r="C5136" s="3">
        <v>1034</v>
      </c>
      <c r="D5136" s="3" t="s">
        <v>38</v>
      </c>
      <c r="E5136" s="3">
        <v>9</v>
      </c>
      <c r="F5136" s="12"/>
    </row>
    <row r="5137" spans="1:6" x14ac:dyDescent="0.25">
      <c r="A5137" s="3" t="s">
        <v>62</v>
      </c>
      <c r="B5137" s="3" t="str">
        <f>IFERROR(INDEX(Clients[Client_Name],MATCH(Table2[[#This Row],[Client_Code]],Clients[Client_Code],0)),"")</f>
        <v>EMBRIO</v>
      </c>
      <c r="C5137" s="3">
        <v>1034</v>
      </c>
      <c r="D5137" s="3" t="s">
        <v>38</v>
      </c>
      <c r="E5137" s="3">
        <v>9</v>
      </c>
      <c r="F5137" s="12">
        <v>401572</v>
      </c>
    </row>
    <row r="5138" spans="1:6" x14ac:dyDescent="0.25">
      <c r="A5138" s="3" t="s">
        <v>62</v>
      </c>
      <c r="B5138" s="3" t="str">
        <f>IFERROR(INDEX(Clients[Client_Name],MATCH(Table2[[#This Row],[Client_Code]],Clients[Client_Code],0)),"")</f>
        <v>EMBRIO</v>
      </c>
      <c r="C5138" s="3">
        <v>1034</v>
      </c>
      <c r="D5138" s="3" t="s">
        <v>149</v>
      </c>
      <c r="E5138" s="3">
        <v>9</v>
      </c>
      <c r="F5138" s="12">
        <v>1390464</v>
      </c>
    </row>
    <row r="5139" spans="1:6" x14ac:dyDescent="0.25">
      <c r="A5139" s="3" t="s">
        <v>62</v>
      </c>
      <c r="B5139" s="3" t="str">
        <f>IFERROR(INDEX(Clients[Client_Name],MATCH(Table2[[#This Row],[Client_Code]],Clients[Client_Code],0)),"")</f>
        <v>EMBRIO</v>
      </c>
      <c r="C5139" s="3">
        <v>1034</v>
      </c>
      <c r="D5139" s="3" t="s">
        <v>37</v>
      </c>
      <c r="E5139" s="3">
        <v>10</v>
      </c>
      <c r="F5139" s="12">
        <v>494821</v>
      </c>
    </row>
    <row r="5140" spans="1:6" x14ac:dyDescent="0.25">
      <c r="A5140" s="3" t="s">
        <v>62</v>
      </c>
      <c r="B5140" s="3" t="str">
        <f>IFERROR(INDEX(Clients[Client_Name],MATCH(Table2[[#This Row],[Client_Code]],Clients[Client_Code],0)),"")</f>
        <v>EMBRIO</v>
      </c>
      <c r="C5140" s="3">
        <v>1034</v>
      </c>
      <c r="D5140" s="3" t="s">
        <v>37</v>
      </c>
      <c r="E5140" s="3">
        <v>10</v>
      </c>
      <c r="F5140" s="12"/>
    </row>
    <row r="5141" spans="1:6" x14ac:dyDescent="0.25">
      <c r="A5141" s="3" t="s">
        <v>62</v>
      </c>
      <c r="B5141" s="3" t="str">
        <f>IFERROR(INDEX(Clients[Client_Name],MATCH(Table2[[#This Row],[Client_Code]],Clients[Client_Code],0)),"")</f>
        <v>EMBRIO</v>
      </c>
      <c r="C5141" s="3">
        <v>1034</v>
      </c>
      <c r="D5141" s="3" t="s">
        <v>37</v>
      </c>
      <c r="E5141" s="3">
        <v>10</v>
      </c>
      <c r="F5141" s="12"/>
    </row>
    <row r="5142" spans="1:6" x14ac:dyDescent="0.25">
      <c r="A5142" s="3" t="s">
        <v>62</v>
      </c>
      <c r="B5142" s="3" t="str">
        <f>IFERROR(INDEX(Clients[Client_Name],MATCH(Table2[[#This Row],[Client_Code]],Clients[Client_Code],0)),"")</f>
        <v>EMBRIO</v>
      </c>
      <c r="C5142" s="3">
        <v>1034</v>
      </c>
      <c r="D5142" s="3" t="s">
        <v>38</v>
      </c>
      <c r="E5142" s="3">
        <v>10</v>
      </c>
      <c r="F5142" s="12">
        <v>338888</v>
      </c>
    </row>
    <row r="5143" spans="1:6" x14ac:dyDescent="0.25">
      <c r="A5143" s="3" t="s">
        <v>62</v>
      </c>
      <c r="B5143" s="3" t="str">
        <f>IFERROR(INDEX(Clients[Client_Name],MATCH(Table2[[#This Row],[Client_Code]],Clients[Client_Code],0)),"")</f>
        <v>EMBRIO</v>
      </c>
      <c r="C5143" s="3">
        <v>1034</v>
      </c>
      <c r="D5143" s="3" t="s">
        <v>38</v>
      </c>
      <c r="E5143" s="3">
        <v>10</v>
      </c>
      <c r="F5143" s="12"/>
    </row>
    <row r="5144" spans="1:6" x14ac:dyDescent="0.25">
      <c r="A5144" s="3" t="s">
        <v>62</v>
      </c>
      <c r="B5144" s="3" t="str">
        <f>IFERROR(INDEX(Clients[Client_Name],MATCH(Table2[[#This Row],[Client_Code]],Clients[Client_Code],0)),"")</f>
        <v>EMBRIO</v>
      </c>
      <c r="C5144" s="3">
        <v>1034</v>
      </c>
      <c r="D5144" s="3" t="s">
        <v>38</v>
      </c>
      <c r="E5144" s="3">
        <v>10</v>
      </c>
      <c r="F5144" s="12"/>
    </row>
    <row r="5145" spans="1:6" x14ac:dyDescent="0.25">
      <c r="A5145" s="3" t="s">
        <v>62</v>
      </c>
      <c r="B5145" s="3" t="str">
        <f>IFERROR(INDEX(Clients[Client_Name],MATCH(Table2[[#This Row],[Client_Code]],Clients[Client_Code],0)),"")</f>
        <v>EMBRIO</v>
      </c>
      <c r="C5145" s="3">
        <v>1034</v>
      </c>
      <c r="D5145" s="3" t="s">
        <v>38</v>
      </c>
      <c r="E5145" s="3">
        <v>10</v>
      </c>
      <c r="F5145" s="12"/>
    </row>
    <row r="5146" spans="1:6" x14ac:dyDescent="0.25">
      <c r="A5146" s="3" t="s">
        <v>62</v>
      </c>
      <c r="B5146" s="3" t="str">
        <f>IFERROR(INDEX(Clients[Client_Name],MATCH(Table2[[#This Row],[Client_Code]],Clients[Client_Code],0)),"")</f>
        <v>EMBRIO</v>
      </c>
      <c r="C5146" s="3">
        <v>1034</v>
      </c>
      <c r="D5146" s="3" t="s">
        <v>149</v>
      </c>
      <c r="E5146" s="3">
        <v>10</v>
      </c>
      <c r="F5146" s="12">
        <v>635219</v>
      </c>
    </row>
    <row r="5147" spans="1:6" x14ac:dyDescent="0.25">
      <c r="A5147" s="3" t="s">
        <v>62</v>
      </c>
      <c r="B5147" s="3" t="str">
        <f>IFERROR(INDEX(Clients[Client_Name],MATCH(Table2[[#This Row],[Client_Code]],Clients[Client_Code],0)),"")</f>
        <v>EMBRIO</v>
      </c>
      <c r="C5147" s="3">
        <v>1034</v>
      </c>
      <c r="D5147" s="3" t="s">
        <v>37</v>
      </c>
      <c r="E5147" s="3">
        <v>11</v>
      </c>
      <c r="F5147" s="12">
        <v>1381985</v>
      </c>
    </row>
    <row r="5148" spans="1:6" x14ac:dyDescent="0.25">
      <c r="A5148" s="3" t="s">
        <v>62</v>
      </c>
      <c r="B5148" s="3" t="str">
        <f>IFERROR(INDEX(Clients[Client_Name],MATCH(Table2[[#This Row],[Client_Code]],Clients[Client_Code],0)),"")</f>
        <v>EMBRIO</v>
      </c>
      <c r="C5148" s="3">
        <v>1034</v>
      </c>
      <c r="D5148" s="3" t="s">
        <v>38</v>
      </c>
      <c r="E5148" s="3">
        <v>11</v>
      </c>
      <c r="F5148" s="12">
        <v>1393309</v>
      </c>
    </row>
    <row r="5149" spans="1:6" x14ac:dyDescent="0.25">
      <c r="A5149" s="3" t="s">
        <v>62</v>
      </c>
      <c r="B5149" s="3" t="str">
        <f>IFERROR(INDEX(Clients[Client_Name],MATCH(Table2[[#This Row],[Client_Code]],Clients[Client_Code],0)),"")</f>
        <v>EMBRIO</v>
      </c>
      <c r="C5149" s="3">
        <v>1034</v>
      </c>
      <c r="D5149" s="3" t="s">
        <v>149</v>
      </c>
      <c r="E5149" s="3">
        <v>11</v>
      </c>
      <c r="F5149" s="12">
        <v>845789</v>
      </c>
    </row>
    <row r="5150" spans="1:6" x14ac:dyDescent="0.25">
      <c r="A5150" s="3" t="s">
        <v>62</v>
      </c>
      <c r="B5150" s="3" t="str">
        <f>IFERROR(INDEX(Clients[Client_Name],MATCH(Table2[[#This Row],[Client_Code]],Clients[Client_Code],0)),"")</f>
        <v>COMERCIALIZADORA LA FAVORITA LTDA.</v>
      </c>
      <c r="C5150" s="3">
        <v>1029</v>
      </c>
      <c r="D5150" s="3" t="s">
        <v>37</v>
      </c>
      <c r="E5150" s="3">
        <v>7</v>
      </c>
      <c r="F5150" s="12"/>
    </row>
    <row r="5151" spans="1:6" x14ac:dyDescent="0.25">
      <c r="A5151" s="3" t="s">
        <v>62</v>
      </c>
      <c r="B5151" s="3" t="str">
        <f>IFERROR(INDEX(Clients[Client_Name],MATCH(Table2[[#This Row],[Client_Code]],Clients[Client_Code],0)),"")</f>
        <v>EMBRIO</v>
      </c>
      <c r="C5151" s="3">
        <v>1034</v>
      </c>
      <c r="D5151" s="3" t="s">
        <v>37</v>
      </c>
      <c r="E5151" s="3">
        <v>12</v>
      </c>
      <c r="F5151" s="12">
        <v>1114712</v>
      </c>
    </row>
    <row r="5152" spans="1:6" x14ac:dyDescent="0.25">
      <c r="A5152" s="3" t="s">
        <v>62</v>
      </c>
      <c r="B5152" s="3" t="str">
        <f>IFERROR(INDEX(Clients[Client_Name],MATCH(Table2[[#This Row],[Client_Code]],Clients[Client_Code],0)),"")</f>
        <v>EMBRIO</v>
      </c>
      <c r="C5152" s="3">
        <v>1034</v>
      </c>
      <c r="D5152" s="3" t="s">
        <v>38</v>
      </c>
      <c r="E5152" s="3">
        <v>12</v>
      </c>
      <c r="F5152" s="12">
        <v>616269</v>
      </c>
    </row>
    <row r="5153" spans="1:6" x14ac:dyDescent="0.25">
      <c r="A5153" s="3" t="s">
        <v>62</v>
      </c>
      <c r="B5153" s="3" t="str">
        <f>IFERROR(INDEX(Clients[Client_Name],MATCH(Table2[[#This Row],[Client_Code]],Clients[Client_Code],0)),"")</f>
        <v>EMBRIO</v>
      </c>
      <c r="C5153" s="3">
        <v>1034</v>
      </c>
      <c r="D5153" s="3" t="s">
        <v>149</v>
      </c>
      <c r="E5153" s="3">
        <v>12</v>
      </c>
      <c r="F5153" s="12">
        <v>1822132</v>
      </c>
    </row>
    <row r="5154" spans="1:6" x14ac:dyDescent="0.25">
      <c r="A5154" s="3" t="s">
        <v>62</v>
      </c>
      <c r="B5154" s="3" t="str">
        <f>IFERROR(INDEX(Clients[Client_Name],MATCH(Table2[[#This Row],[Client_Code]],Clients[Client_Code],0)),"")</f>
        <v>COMERCIAL TORRES</v>
      </c>
      <c r="C5154" s="3">
        <v>1011</v>
      </c>
      <c r="D5154" s="3" t="s">
        <v>149</v>
      </c>
      <c r="E5154" s="3">
        <v>4</v>
      </c>
      <c r="F5154" s="12">
        <v>549798</v>
      </c>
    </row>
    <row r="5155" spans="1:6" x14ac:dyDescent="0.25">
      <c r="A5155" s="3" t="s">
        <v>62</v>
      </c>
      <c r="B5155" s="3" t="str">
        <f>IFERROR(INDEX(Clients[Client_Name],MATCH(Table2[[#This Row],[Client_Code]],Clients[Client_Code],0)),"")</f>
        <v>COMERCIAL TORRES</v>
      </c>
      <c r="C5155" s="3">
        <v>1011</v>
      </c>
      <c r="D5155" s="3" t="s">
        <v>38</v>
      </c>
      <c r="E5155" s="3">
        <v>4</v>
      </c>
      <c r="F5155" s="12">
        <v>100000</v>
      </c>
    </row>
    <row r="5156" spans="1:6" x14ac:dyDescent="0.25">
      <c r="A5156" s="3" t="s">
        <v>62</v>
      </c>
      <c r="B5156" s="3" t="str">
        <f>IFERROR(INDEX(Clients[Client_Name],MATCH(Table2[[#This Row],[Client_Code]],Clients[Client_Code],0)),"")</f>
        <v>COMERCIAL TORRES</v>
      </c>
      <c r="C5156" s="3">
        <v>1011</v>
      </c>
      <c r="D5156" s="3" t="s">
        <v>149</v>
      </c>
      <c r="E5156" s="3">
        <v>1</v>
      </c>
      <c r="F5156" s="12">
        <v>568124</v>
      </c>
    </row>
    <row r="5157" spans="1:6" x14ac:dyDescent="0.25">
      <c r="A5157" s="3" t="s">
        <v>62</v>
      </c>
      <c r="B5157" s="3" t="str">
        <f>IFERROR(INDEX(Clients[Client_Name],MATCH(Table2[[#This Row],[Client_Code]],Clients[Client_Code],0)),"")</f>
        <v>COMERCIAL TORRES</v>
      </c>
      <c r="C5157" s="3">
        <v>1011</v>
      </c>
      <c r="D5157" s="3" t="s">
        <v>38</v>
      </c>
      <c r="E5157" s="3">
        <v>1</v>
      </c>
      <c r="F5157" s="12">
        <v>100000</v>
      </c>
    </row>
    <row r="5158" spans="1:6" x14ac:dyDescent="0.25">
      <c r="A5158" s="3" t="s">
        <v>62</v>
      </c>
      <c r="B5158" s="3" t="str">
        <f>IFERROR(INDEX(Clients[Client_Name],MATCH(Table2[[#This Row],[Client_Code]],Clients[Client_Code],0)),"")</f>
        <v>COMERCIAL TORRES</v>
      </c>
      <c r="C5158" s="3">
        <v>1011</v>
      </c>
      <c r="D5158" s="3" t="s">
        <v>149</v>
      </c>
      <c r="E5158" s="3">
        <v>2</v>
      </c>
      <c r="F5158" s="12">
        <v>513145</v>
      </c>
    </row>
    <row r="5159" spans="1:6" x14ac:dyDescent="0.25">
      <c r="A5159" s="3" t="s">
        <v>62</v>
      </c>
      <c r="B5159" s="3" t="str">
        <f>IFERROR(INDEX(Clients[Client_Name],MATCH(Table2[[#This Row],[Client_Code]],Clients[Client_Code],0)),"")</f>
        <v>COMERCIAL TORRES</v>
      </c>
      <c r="C5159" s="3">
        <v>1011</v>
      </c>
      <c r="D5159" s="3" t="s">
        <v>38</v>
      </c>
      <c r="E5159" s="3">
        <v>2</v>
      </c>
      <c r="F5159" s="12">
        <v>100000</v>
      </c>
    </row>
    <row r="5160" spans="1:6" x14ac:dyDescent="0.25">
      <c r="A5160" s="3" t="s">
        <v>62</v>
      </c>
      <c r="B5160" s="3" t="str">
        <f>IFERROR(INDEX(Clients[Client_Name],MATCH(Table2[[#This Row],[Client_Code]],Clients[Client_Code],0)),"")</f>
        <v>COMERCIAL TORRES</v>
      </c>
      <c r="C5160" s="3">
        <v>1011</v>
      </c>
      <c r="D5160" s="3" t="s">
        <v>149</v>
      </c>
      <c r="E5160" s="3">
        <v>3</v>
      </c>
      <c r="F5160" s="12">
        <v>568124</v>
      </c>
    </row>
    <row r="5161" spans="1:6" x14ac:dyDescent="0.25">
      <c r="A5161" s="3" t="s">
        <v>62</v>
      </c>
      <c r="B5161" s="3" t="str">
        <f>IFERROR(INDEX(Clients[Client_Name],MATCH(Table2[[#This Row],[Client_Code]],Clients[Client_Code],0)),"")</f>
        <v>COMERCIAL TORRES</v>
      </c>
      <c r="C5161" s="3">
        <v>1011</v>
      </c>
      <c r="D5161" s="3" t="s">
        <v>38</v>
      </c>
      <c r="E5161" s="3">
        <v>3</v>
      </c>
      <c r="F5161" s="12">
        <v>100000</v>
      </c>
    </row>
    <row r="5162" spans="1:6" x14ac:dyDescent="0.25">
      <c r="A5162" s="3" t="s">
        <v>62</v>
      </c>
      <c r="B5162" s="3" t="str">
        <f>IFERROR(INDEX(Clients[Client_Name],MATCH(Table2[[#This Row],[Client_Code]],Clients[Client_Code],0)),"")</f>
        <v>COMERCIAL TORRES</v>
      </c>
      <c r="C5162" s="3">
        <v>1011</v>
      </c>
      <c r="D5162" s="3" t="s">
        <v>149</v>
      </c>
      <c r="E5162" s="3">
        <v>5</v>
      </c>
      <c r="F5162" s="12">
        <v>568125</v>
      </c>
    </row>
    <row r="5163" spans="1:6" x14ac:dyDescent="0.25">
      <c r="A5163" s="3" t="s">
        <v>62</v>
      </c>
      <c r="B5163" s="3" t="str">
        <f>IFERROR(INDEX(Clients[Client_Name],MATCH(Table2[[#This Row],[Client_Code]],Clients[Client_Code],0)),"")</f>
        <v>COMERCIAL TORRES</v>
      </c>
      <c r="C5163" s="3">
        <v>1011</v>
      </c>
      <c r="D5163" s="3" t="s">
        <v>38</v>
      </c>
      <c r="E5163" s="3">
        <v>5</v>
      </c>
      <c r="F5163" s="12">
        <v>100000</v>
      </c>
    </row>
    <row r="5164" spans="1:6" x14ac:dyDescent="0.25">
      <c r="A5164" s="3" t="s">
        <v>62</v>
      </c>
      <c r="B5164" s="3" t="str">
        <f>IFERROR(INDEX(Clients[Client_Name],MATCH(Table2[[#This Row],[Client_Code]],Clients[Client_Code],0)),"")</f>
        <v>COMERCIAL TORRES</v>
      </c>
      <c r="C5164" s="3">
        <v>1011</v>
      </c>
      <c r="D5164" s="3" t="s">
        <v>149</v>
      </c>
      <c r="E5164" s="3">
        <v>6</v>
      </c>
      <c r="F5164" s="12">
        <v>500134</v>
      </c>
    </row>
    <row r="5165" spans="1:6" x14ac:dyDescent="0.25">
      <c r="A5165" s="3" t="s">
        <v>62</v>
      </c>
      <c r="B5165" s="3" t="str">
        <f>IFERROR(INDEX(Clients[Client_Name],MATCH(Table2[[#This Row],[Client_Code]],Clients[Client_Code],0)),"")</f>
        <v>COMERCIAL TORRES</v>
      </c>
      <c r="C5165" s="3">
        <v>1011</v>
      </c>
      <c r="D5165" s="3" t="s">
        <v>38</v>
      </c>
      <c r="E5165" s="3">
        <v>6</v>
      </c>
      <c r="F5165" s="12">
        <v>100000</v>
      </c>
    </row>
    <row r="5166" spans="1:6" x14ac:dyDescent="0.25">
      <c r="A5166" s="3" t="s">
        <v>62</v>
      </c>
      <c r="B5166" s="3" t="str">
        <f>IFERROR(INDEX(Clients[Client_Name],MATCH(Table2[[#This Row],[Client_Code]],Clients[Client_Code],0)),"")</f>
        <v>COMERCIAL TORRES</v>
      </c>
      <c r="C5166" s="3">
        <v>1011</v>
      </c>
      <c r="D5166" s="3" t="s">
        <v>149</v>
      </c>
      <c r="E5166" s="3">
        <v>7</v>
      </c>
      <c r="F5166" s="12">
        <v>337407</v>
      </c>
    </row>
    <row r="5167" spans="1:6" x14ac:dyDescent="0.25">
      <c r="A5167" s="3" t="s">
        <v>62</v>
      </c>
      <c r="B5167" s="3" t="str">
        <f>IFERROR(INDEX(Clients[Client_Name],MATCH(Table2[[#This Row],[Client_Code]],Clients[Client_Code],0)),"")</f>
        <v>COMERCIAL TORRES</v>
      </c>
      <c r="C5167" s="3">
        <v>1011</v>
      </c>
      <c r="D5167" s="3" t="s">
        <v>38</v>
      </c>
      <c r="E5167" s="3">
        <v>7</v>
      </c>
      <c r="F5167" s="12">
        <v>100000</v>
      </c>
    </row>
    <row r="5168" spans="1:6" x14ac:dyDescent="0.25">
      <c r="A5168" s="3" t="s">
        <v>62</v>
      </c>
      <c r="B5168" s="3" t="str">
        <f>IFERROR(INDEX(Clients[Client_Name],MATCH(Table2[[#This Row],[Client_Code]],Clients[Client_Code],0)),"")</f>
        <v>COMERCIAL TORRES</v>
      </c>
      <c r="C5168" s="3">
        <v>1011</v>
      </c>
      <c r="D5168" s="3" t="s">
        <v>38</v>
      </c>
      <c r="E5168" s="3">
        <v>8</v>
      </c>
      <c r="F5168" s="12">
        <v>100000</v>
      </c>
    </row>
    <row r="5169" spans="1:6" x14ac:dyDescent="0.25">
      <c r="A5169" s="3" t="s">
        <v>62</v>
      </c>
      <c r="B5169" s="3" t="str">
        <f>IFERROR(INDEX(Clients[Client_Name],MATCH(Table2[[#This Row],[Client_Code]],Clients[Client_Code],0)),"")</f>
        <v>COMERCIAL TORRES</v>
      </c>
      <c r="C5169" s="3">
        <v>1011</v>
      </c>
      <c r="D5169" s="3" t="s">
        <v>149</v>
      </c>
      <c r="E5169" s="3">
        <v>8</v>
      </c>
      <c r="F5169" s="12">
        <v>190734</v>
      </c>
    </row>
    <row r="5170" spans="1:6" x14ac:dyDescent="0.25">
      <c r="A5170" s="3" t="s">
        <v>62</v>
      </c>
      <c r="B5170" s="3" t="str">
        <f>IFERROR(INDEX(Clients[Client_Name],MATCH(Table2[[#This Row],[Client_Code]],Clients[Client_Code],0)),"")</f>
        <v>COMERCIAL TORRES</v>
      </c>
      <c r="C5170" s="3">
        <v>1011</v>
      </c>
      <c r="D5170" s="3" t="s">
        <v>38</v>
      </c>
      <c r="E5170" s="3">
        <v>9</v>
      </c>
      <c r="F5170" s="12"/>
    </row>
    <row r="5171" spans="1:6" x14ac:dyDescent="0.25">
      <c r="A5171" s="3" t="s">
        <v>62</v>
      </c>
      <c r="B5171" s="3" t="str">
        <f>IFERROR(INDEX(Clients[Client_Name],MATCH(Table2[[#This Row],[Client_Code]],Clients[Client_Code],0)),"")</f>
        <v>COMERCIAL TORRES</v>
      </c>
      <c r="C5171" s="3">
        <v>1011</v>
      </c>
      <c r="D5171" s="3" t="s">
        <v>149</v>
      </c>
      <c r="E5171" s="3">
        <v>9</v>
      </c>
      <c r="F5171" s="12"/>
    </row>
    <row r="5172" spans="1:6" x14ac:dyDescent="0.25">
      <c r="A5172" s="3" t="s">
        <v>62</v>
      </c>
      <c r="B5172" s="3" t="str">
        <f>IFERROR(INDEX(Clients[Client_Name],MATCH(Table2[[#This Row],[Client_Code]],Clients[Client_Code],0)),"")</f>
        <v>AGROINDUSTRIAS LOMAS COLORADAS LTDA</v>
      </c>
      <c r="C5172" s="3">
        <v>1003</v>
      </c>
      <c r="D5172" s="3" t="s">
        <v>148</v>
      </c>
      <c r="E5172" s="3">
        <v>7</v>
      </c>
      <c r="F5172" s="12"/>
    </row>
    <row r="5173" spans="1:6" x14ac:dyDescent="0.25">
      <c r="A5173" s="3" t="s">
        <v>62</v>
      </c>
      <c r="B5173" s="3" t="str">
        <f>IFERROR(INDEX(Clients[Client_Name],MATCH(Table2[[#This Row],[Client_Code]],Clients[Client_Code],0)),"")</f>
        <v>COMERCIAL TORRES</v>
      </c>
      <c r="C5173" s="3">
        <v>1011</v>
      </c>
      <c r="D5173" s="3" t="s">
        <v>38</v>
      </c>
      <c r="E5173" s="3">
        <v>10</v>
      </c>
      <c r="F5173" s="12"/>
    </row>
    <row r="5174" spans="1:6" x14ac:dyDescent="0.25">
      <c r="A5174" s="3" t="s">
        <v>62</v>
      </c>
      <c r="B5174" s="3" t="str">
        <f>IFERROR(INDEX(Clients[Client_Name],MATCH(Table2[[#This Row],[Client_Code]],Clients[Client_Code],0)),"")</f>
        <v>COMERCIAL TORRES</v>
      </c>
      <c r="C5174" s="3">
        <v>1011</v>
      </c>
      <c r="D5174" s="3" t="s">
        <v>149</v>
      </c>
      <c r="E5174" s="3">
        <v>10</v>
      </c>
      <c r="F5174" s="12"/>
    </row>
    <row r="5175" spans="1:6" x14ac:dyDescent="0.25">
      <c r="A5175" s="3" t="s">
        <v>62</v>
      </c>
      <c r="B5175" s="3" t="str">
        <f>IFERROR(INDEX(Clients[Client_Name],MATCH(Table2[[#This Row],[Client_Code]],Clients[Client_Code],0)),"")</f>
        <v>COMERCIAL TORRES</v>
      </c>
      <c r="C5175" s="3">
        <v>1011</v>
      </c>
      <c r="D5175" s="3" t="s">
        <v>38</v>
      </c>
      <c r="E5175" s="3">
        <v>11</v>
      </c>
      <c r="F5175" s="12"/>
    </row>
    <row r="5176" spans="1:6" x14ac:dyDescent="0.25">
      <c r="A5176" s="3" t="s">
        <v>62</v>
      </c>
      <c r="B5176" s="3" t="str">
        <f>IFERROR(INDEX(Clients[Client_Name],MATCH(Table2[[#This Row],[Client_Code]],Clients[Client_Code],0)),"")</f>
        <v>COMERCIAL TORRES</v>
      </c>
      <c r="C5176" s="3">
        <v>1011</v>
      </c>
      <c r="D5176" s="3" t="s">
        <v>149</v>
      </c>
      <c r="E5176" s="3">
        <v>11</v>
      </c>
      <c r="F5176" s="12"/>
    </row>
    <row r="5177" spans="1:6" x14ac:dyDescent="0.25">
      <c r="A5177" s="3" t="s">
        <v>62</v>
      </c>
      <c r="B5177" s="3" t="str">
        <f>IFERROR(INDEX(Clients[Client_Name],MATCH(Table2[[#This Row],[Client_Code]],Clients[Client_Code],0)),"")</f>
        <v>COMERCIAL TORRES</v>
      </c>
      <c r="C5177" s="3">
        <v>1011</v>
      </c>
      <c r="D5177" s="3" t="s">
        <v>38</v>
      </c>
      <c r="E5177" s="3">
        <v>12</v>
      </c>
      <c r="F5177" s="12"/>
    </row>
    <row r="5178" spans="1:6" x14ac:dyDescent="0.25">
      <c r="A5178" s="3" t="s">
        <v>62</v>
      </c>
      <c r="B5178" s="3" t="str">
        <f>IFERROR(INDEX(Clients[Client_Name],MATCH(Table2[[#This Row],[Client_Code]],Clients[Client_Code],0)),"")</f>
        <v>COMERCIAL TORRES</v>
      </c>
      <c r="C5178" s="3">
        <v>1011</v>
      </c>
      <c r="D5178" s="3" t="s">
        <v>149</v>
      </c>
      <c r="E5178" s="3">
        <v>12</v>
      </c>
      <c r="F5178" s="12"/>
    </row>
    <row r="5179" spans="1:6" x14ac:dyDescent="0.25">
      <c r="A5179" s="3" t="s">
        <v>62</v>
      </c>
      <c r="B5179" s="3" t="str">
        <f>IFERROR(INDEX(Clients[Client_Name],MATCH(Table2[[#This Row],[Client_Code]],Clients[Client_Code],0)),"")</f>
        <v>COMERCIAL TOMENELO</v>
      </c>
      <c r="C5179" s="3">
        <v>1028</v>
      </c>
      <c r="D5179" s="3" t="s">
        <v>38</v>
      </c>
      <c r="E5179" s="3">
        <v>4</v>
      </c>
      <c r="F5179" s="12">
        <v>3183</v>
      </c>
    </row>
    <row r="5180" spans="1:6" x14ac:dyDescent="0.25">
      <c r="A5180" s="3" t="s">
        <v>62</v>
      </c>
      <c r="B5180" s="3" t="str">
        <f>IFERROR(INDEX(Clients[Client_Name],MATCH(Table2[[#This Row],[Client_Code]],Clients[Client_Code],0)),"")</f>
        <v>COMERCIAL TOMENELO</v>
      </c>
      <c r="C5180" s="3">
        <v>1028</v>
      </c>
      <c r="D5180" s="3" t="s">
        <v>149</v>
      </c>
      <c r="E5180" s="3">
        <v>4</v>
      </c>
      <c r="F5180" s="12">
        <v>1160883</v>
      </c>
    </row>
    <row r="5181" spans="1:6" x14ac:dyDescent="0.25">
      <c r="A5181" s="3" t="s">
        <v>62</v>
      </c>
      <c r="B5181" s="3" t="str">
        <f>IFERROR(INDEX(Clients[Client_Name],MATCH(Table2[[#This Row],[Client_Code]],Clients[Client_Code],0)),"")</f>
        <v>COMERCIALIZADORA LA FAVORITA LTDA.</v>
      </c>
      <c r="C5181" s="3">
        <v>1029</v>
      </c>
      <c r="D5181" s="3" t="s">
        <v>38</v>
      </c>
      <c r="E5181" s="3">
        <v>7</v>
      </c>
      <c r="F5181" s="12"/>
    </row>
    <row r="5182" spans="1:6" x14ac:dyDescent="0.25">
      <c r="A5182" s="3" t="s">
        <v>62</v>
      </c>
      <c r="B5182" s="3" t="str">
        <f>IFERROR(INDEX(Clients[Client_Name],MATCH(Table2[[#This Row],[Client_Code]],Clients[Client_Code],0)),"")</f>
        <v>COMERCIAL TOMENELO</v>
      </c>
      <c r="C5182" s="3">
        <v>1028</v>
      </c>
      <c r="D5182" s="3" t="s">
        <v>149</v>
      </c>
      <c r="E5182" s="3">
        <v>4</v>
      </c>
      <c r="F5182" s="12">
        <v>235318</v>
      </c>
    </row>
    <row r="5183" spans="1:6" x14ac:dyDescent="0.25">
      <c r="A5183" s="3" t="s">
        <v>62</v>
      </c>
      <c r="B5183" s="3" t="str">
        <f>IFERROR(INDEX(Clients[Client_Name],MATCH(Table2[[#This Row],[Client_Code]],Clients[Client_Code],0)),"")</f>
        <v>COMERCIAL TOMENELO</v>
      </c>
      <c r="C5183" s="3">
        <v>1028</v>
      </c>
      <c r="D5183" s="3" t="s">
        <v>38</v>
      </c>
      <c r="E5183" s="3">
        <v>4</v>
      </c>
      <c r="F5183" s="12">
        <v>100000</v>
      </c>
    </row>
    <row r="5184" spans="1:6" x14ac:dyDescent="0.25">
      <c r="A5184" s="3" t="s">
        <v>62</v>
      </c>
      <c r="B5184" s="3" t="str">
        <f>IFERROR(INDEX(Clients[Client_Name],MATCH(Table2[[#This Row],[Client_Code]],Clients[Client_Code],0)),"")</f>
        <v>COMERCIAL TOMENELO</v>
      </c>
      <c r="C5184" s="3">
        <v>1028</v>
      </c>
      <c r="D5184" s="3" t="s">
        <v>149</v>
      </c>
      <c r="E5184" s="3">
        <v>1</v>
      </c>
      <c r="F5184" s="12">
        <v>1116548</v>
      </c>
    </row>
    <row r="5185" spans="1:6" x14ac:dyDescent="0.25">
      <c r="A5185" s="3" t="s">
        <v>62</v>
      </c>
      <c r="B5185" s="3" t="str">
        <f>IFERROR(INDEX(Clients[Client_Name],MATCH(Table2[[#This Row],[Client_Code]],Clients[Client_Code],0)),"")</f>
        <v>COMERCIAL TOMENELO</v>
      </c>
      <c r="C5185" s="3">
        <v>1028</v>
      </c>
      <c r="D5185" s="3" t="s">
        <v>149</v>
      </c>
      <c r="E5185" s="3">
        <v>1</v>
      </c>
      <c r="F5185" s="12">
        <v>283404</v>
      </c>
    </row>
    <row r="5186" spans="1:6" x14ac:dyDescent="0.25">
      <c r="A5186" s="3" t="s">
        <v>62</v>
      </c>
      <c r="B5186" s="3" t="str">
        <f>IFERROR(INDEX(Clients[Client_Name],MATCH(Table2[[#This Row],[Client_Code]],Clients[Client_Code],0)),"")</f>
        <v>COMERCIAL TOMENELO</v>
      </c>
      <c r="C5186" s="3">
        <v>1028</v>
      </c>
      <c r="D5186" s="3" t="s">
        <v>38</v>
      </c>
      <c r="E5186" s="3">
        <v>1</v>
      </c>
      <c r="F5186" s="12">
        <v>100000</v>
      </c>
    </row>
    <row r="5187" spans="1:6" x14ac:dyDescent="0.25">
      <c r="A5187" s="3" t="s">
        <v>62</v>
      </c>
      <c r="B5187" s="3" t="str">
        <f>IFERROR(INDEX(Clients[Client_Name],MATCH(Table2[[#This Row],[Client_Code]],Clients[Client_Code],0)),"")</f>
        <v>COMERCIAL TOMENELO</v>
      </c>
      <c r="C5187" s="3">
        <v>1028</v>
      </c>
      <c r="D5187" s="3" t="s">
        <v>38</v>
      </c>
      <c r="E5187" s="3">
        <v>2</v>
      </c>
      <c r="F5187" s="12">
        <v>6366</v>
      </c>
    </row>
    <row r="5188" spans="1:6" x14ac:dyDescent="0.25">
      <c r="A5188" s="3" t="s">
        <v>62</v>
      </c>
      <c r="B5188" s="3" t="str">
        <f>IFERROR(INDEX(Clients[Client_Name],MATCH(Table2[[#This Row],[Client_Code]],Clients[Client_Code],0)),"")</f>
        <v>COMERCIAL TOMENELO</v>
      </c>
      <c r="C5188" s="3">
        <v>1028</v>
      </c>
      <c r="D5188" s="3" t="s">
        <v>149</v>
      </c>
      <c r="E5188" s="3">
        <v>2</v>
      </c>
      <c r="F5188" s="12">
        <v>1149971</v>
      </c>
    </row>
    <row r="5189" spans="1:6" x14ac:dyDescent="0.25">
      <c r="A5189" s="3" t="s">
        <v>62</v>
      </c>
      <c r="B5189" s="3" t="str">
        <f>IFERROR(INDEX(Clients[Client_Name],MATCH(Table2[[#This Row],[Client_Code]],Clients[Client_Code],0)),"")</f>
        <v>COMERCIAL TOMENELO</v>
      </c>
      <c r="C5189" s="3">
        <v>1028</v>
      </c>
      <c r="D5189" s="3" t="s">
        <v>149</v>
      </c>
      <c r="E5189" s="3">
        <v>2</v>
      </c>
      <c r="F5189" s="12">
        <v>243503</v>
      </c>
    </row>
    <row r="5190" spans="1:6" x14ac:dyDescent="0.25">
      <c r="A5190" s="3" t="s">
        <v>62</v>
      </c>
      <c r="B5190" s="3" t="str">
        <f>IFERROR(INDEX(Clients[Client_Name],MATCH(Table2[[#This Row],[Client_Code]],Clients[Client_Code],0)),"")</f>
        <v>COMERCIAL TOMENELO</v>
      </c>
      <c r="C5190" s="3">
        <v>1028</v>
      </c>
      <c r="D5190" s="3" t="s">
        <v>38</v>
      </c>
      <c r="E5190" s="3">
        <v>2</v>
      </c>
      <c r="F5190" s="12">
        <v>100000</v>
      </c>
    </row>
    <row r="5191" spans="1:6" x14ac:dyDescent="0.25">
      <c r="A5191" s="3" t="s">
        <v>62</v>
      </c>
      <c r="B5191" s="3" t="str">
        <f>IFERROR(INDEX(Clients[Client_Name],MATCH(Table2[[#This Row],[Client_Code]],Clients[Client_Code],0)),"")</f>
        <v>COMERCIAL TOMENELO</v>
      </c>
      <c r="C5191" s="3">
        <v>1028</v>
      </c>
      <c r="D5191" s="3" t="s">
        <v>149</v>
      </c>
      <c r="E5191" s="3">
        <v>3</v>
      </c>
      <c r="F5191" s="12">
        <v>1130190</v>
      </c>
    </row>
    <row r="5192" spans="1:6" x14ac:dyDescent="0.25">
      <c r="A5192" s="3" t="s">
        <v>62</v>
      </c>
      <c r="B5192" s="3" t="str">
        <f>IFERROR(INDEX(Clients[Client_Name],MATCH(Table2[[#This Row],[Client_Code]],Clients[Client_Code],0)),"")</f>
        <v>COMERCIAL TOMENELO</v>
      </c>
      <c r="C5192" s="3">
        <v>1028</v>
      </c>
      <c r="D5192" s="3" t="s">
        <v>149</v>
      </c>
      <c r="E5192" s="3">
        <v>3</v>
      </c>
      <c r="F5192" s="12">
        <v>269592</v>
      </c>
    </row>
    <row r="5193" spans="1:6" x14ac:dyDescent="0.25">
      <c r="A5193" s="3" t="s">
        <v>62</v>
      </c>
      <c r="B5193" s="3" t="str">
        <f>IFERROR(INDEX(Clients[Client_Name],MATCH(Table2[[#This Row],[Client_Code]],Clients[Client_Code],0)),"")</f>
        <v>COMERCIAL TOMENELO</v>
      </c>
      <c r="C5193" s="3">
        <v>1028</v>
      </c>
      <c r="D5193" s="3" t="s">
        <v>38</v>
      </c>
      <c r="E5193" s="3">
        <v>3</v>
      </c>
      <c r="F5193" s="12">
        <v>100000</v>
      </c>
    </row>
    <row r="5194" spans="1:6" x14ac:dyDescent="0.25">
      <c r="A5194" s="3" t="s">
        <v>62</v>
      </c>
      <c r="B5194" s="3" t="str">
        <f>IFERROR(INDEX(Clients[Client_Name],MATCH(Table2[[#This Row],[Client_Code]],Clients[Client_Code],0)),"")</f>
        <v>COMERCIAL TOMENELO</v>
      </c>
      <c r="C5194" s="3">
        <v>1028</v>
      </c>
      <c r="D5194" s="3" t="s">
        <v>149</v>
      </c>
      <c r="E5194" s="3">
        <v>5</v>
      </c>
      <c r="F5194" s="12">
        <v>180066</v>
      </c>
    </row>
    <row r="5195" spans="1:6" x14ac:dyDescent="0.25">
      <c r="A5195" s="3" t="s">
        <v>62</v>
      </c>
      <c r="B5195" s="3" t="str">
        <f>IFERROR(INDEX(Clients[Client_Name],MATCH(Table2[[#This Row],[Client_Code]],Clients[Client_Code],0)),"")</f>
        <v>AGROINDUSTRIAS LOMAS COLORADAS LTDA</v>
      </c>
      <c r="C5195" s="3">
        <v>1003</v>
      </c>
      <c r="D5195" s="3" t="s">
        <v>148</v>
      </c>
      <c r="E5195" s="3">
        <v>7</v>
      </c>
      <c r="F5195" s="12"/>
    </row>
    <row r="5196" spans="1:6" x14ac:dyDescent="0.25">
      <c r="A5196" s="3" t="s">
        <v>62</v>
      </c>
      <c r="B5196" s="3" t="str">
        <f>IFERROR(INDEX(Clients[Client_Name],MATCH(Table2[[#This Row],[Client_Code]],Clients[Client_Code],0)),"")</f>
        <v>COMERCIAL TOMENELO</v>
      </c>
      <c r="C5196" s="3">
        <v>1028</v>
      </c>
      <c r="D5196" s="3" t="s">
        <v>149</v>
      </c>
      <c r="E5196" s="3">
        <v>5</v>
      </c>
      <c r="F5196" s="12">
        <v>38367</v>
      </c>
    </row>
    <row r="5197" spans="1:6" x14ac:dyDescent="0.25">
      <c r="A5197" s="3" t="s">
        <v>62</v>
      </c>
      <c r="B5197" s="3" t="str">
        <f>IFERROR(INDEX(Clients[Client_Name],MATCH(Table2[[#This Row],[Client_Code]],Clients[Client_Code],0)),"")</f>
        <v>COMERCIAL TOMENELO</v>
      </c>
      <c r="C5197" s="3">
        <v>1028</v>
      </c>
      <c r="D5197" s="3" t="s">
        <v>149</v>
      </c>
      <c r="E5197" s="3">
        <v>6</v>
      </c>
      <c r="F5197" s="12"/>
    </row>
    <row r="5198" spans="1:6" x14ac:dyDescent="0.25">
      <c r="A5198" s="3" t="s">
        <v>62</v>
      </c>
      <c r="B5198" s="3" t="str">
        <f>IFERROR(INDEX(Clients[Client_Name],MATCH(Table2[[#This Row],[Client_Code]],Clients[Client_Code],0)),"")</f>
        <v>COMERCIAL TOMENELO</v>
      </c>
      <c r="C5198" s="3">
        <v>1028</v>
      </c>
      <c r="D5198" s="3" t="s">
        <v>149</v>
      </c>
      <c r="E5198" s="3">
        <v>6</v>
      </c>
      <c r="F5198" s="12"/>
    </row>
    <row r="5199" spans="1:6" x14ac:dyDescent="0.25">
      <c r="A5199" s="3" t="s">
        <v>62</v>
      </c>
      <c r="B5199" s="3" t="str">
        <f>IFERROR(INDEX(Clients[Client_Name],MATCH(Table2[[#This Row],[Client_Code]],Clients[Client_Code],0)),"")</f>
        <v>COMERCIAL TOMENELO</v>
      </c>
      <c r="C5199" s="3">
        <v>1028</v>
      </c>
      <c r="D5199" s="3" t="s">
        <v>149</v>
      </c>
      <c r="E5199" s="3">
        <v>7</v>
      </c>
      <c r="F5199" s="12"/>
    </row>
    <row r="5200" spans="1:6" x14ac:dyDescent="0.25">
      <c r="A5200" s="3" t="s">
        <v>62</v>
      </c>
      <c r="B5200" s="3" t="str">
        <f>IFERROR(INDEX(Clients[Client_Name],MATCH(Table2[[#This Row],[Client_Code]],Clients[Client_Code],0)),"")</f>
        <v>COMERCIAL TOMENELO</v>
      </c>
      <c r="C5200" s="3">
        <v>1028</v>
      </c>
      <c r="D5200" s="3" t="s">
        <v>149</v>
      </c>
      <c r="E5200" s="3">
        <v>7</v>
      </c>
      <c r="F5200" s="12"/>
    </row>
    <row r="5201" spans="1:6" x14ac:dyDescent="0.25">
      <c r="A5201" s="3" t="s">
        <v>62</v>
      </c>
      <c r="B5201" s="3" t="str">
        <f>IFERROR(INDEX(Clients[Client_Name],MATCH(Table2[[#This Row],[Client_Code]],Clients[Client_Code],0)),"")</f>
        <v>COMERCIAL TOMENELO</v>
      </c>
      <c r="C5201" s="3">
        <v>1028</v>
      </c>
      <c r="D5201" s="3" t="s">
        <v>149</v>
      </c>
      <c r="E5201" s="3">
        <v>8</v>
      </c>
      <c r="F5201" s="12"/>
    </row>
    <row r="5202" spans="1:6" x14ac:dyDescent="0.25">
      <c r="A5202" s="3" t="s">
        <v>62</v>
      </c>
      <c r="B5202" s="3" t="str">
        <f>IFERROR(INDEX(Clients[Client_Name],MATCH(Table2[[#This Row],[Client_Code]],Clients[Client_Code],0)),"")</f>
        <v>COMERCIAL TOMENELO</v>
      </c>
      <c r="C5202" s="3">
        <v>1028</v>
      </c>
      <c r="D5202" s="3" t="s">
        <v>149</v>
      </c>
      <c r="E5202" s="3">
        <v>8</v>
      </c>
      <c r="F5202" s="12"/>
    </row>
    <row r="5203" spans="1:6" x14ac:dyDescent="0.25">
      <c r="A5203" s="3" t="s">
        <v>62</v>
      </c>
      <c r="B5203" s="3" t="str">
        <f>IFERROR(INDEX(Clients[Client_Name],MATCH(Table2[[#This Row],[Client_Code]],Clients[Client_Code],0)),"")</f>
        <v>COMERCIAL TOMENELO</v>
      </c>
      <c r="C5203" s="3">
        <v>1028</v>
      </c>
      <c r="D5203" s="3" t="s">
        <v>149</v>
      </c>
      <c r="E5203" s="3">
        <v>9</v>
      </c>
      <c r="F5203" s="12"/>
    </row>
    <row r="5204" spans="1:6" x14ac:dyDescent="0.25">
      <c r="A5204" s="3" t="s">
        <v>62</v>
      </c>
      <c r="B5204" s="3" t="str">
        <f>IFERROR(INDEX(Clients[Client_Name],MATCH(Table2[[#This Row],[Client_Code]],Clients[Client_Code],0)),"")</f>
        <v>COMERCIALIZADORA LA FAVORITA LTDA.</v>
      </c>
      <c r="C5204" s="3">
        <v>1029</v>
      </c>
      <c r="D5204" s="3" t="s">
        <v>38</v>
      </c>
      <c r="E5204" s="3">
        <v>7</v>
      </c>
      <c r="F5204" s="12"/>
    </row>
    <row r="5205" spans="1:6" x14ac:dyDescent="0.25">
      <c r="A5205" s="3" t="s">
        <v>62</v>
      </c>
      <c r="B5205" s="3" t="str">
        <f>IFERROR(INDEX(Clients[Client_Name],MATCH(Table2[[#This Row],[Client_Code]],Clients[Client_Code],0)),"")</f>
        <v>COMERCIAL TOMENELO</v>
      </c>
      <c r="C5205" s="3">
        <v>1028</v>
      </c>
      <c r="D5205" s="3" t="s">
        <v>149</v>
      </c>
      <c r="E5205" s="3">
        <v>9</v>
      </c>
      <c r="F5205" s="12"/>
    </row>
    <row r="5206" spans="1:6" x14ac:dyDescent="0.25">
      <c r="A5206" s="3" t="s">
        <v>62</v>
      </c>
      <c r="B5206" s="3" t="str">
        <f>IFERROR(INDEX(Clients[Client_Name],MATCH(Table2[[#This Row],[Client_Code]],Clients[Client_Code],0)),"")</f>
        <v>COMERCIAL TOMENELO</v>
      </c>
      <c r="C5206" s="3">
        <v>1028</v>
      </c>
      <c r="D5206" s="3" t="s">
        <v>149</v>
      </c>
      <c r="E5206" s="3">
        <v>10</v>
      </c>
      <c r="F5206" s="12"/>
    </row>
    <row r="5207" spans="1:6" x14ac:dyDescent="0.25">
      <c r="A5207" s="3" t="s">
        <v>62</v>
      </c>
      <c r="B5207" s="3" t="str">
        <f>IFERROR(INDEX(Clients[Client_Name],MATCH(Table2[[#This Row],[Client_Code]],Clients[Client_Code],0)),"")</f>
        <v>COMERCIAL TOMENELO</v>
      </c>
      <c r="C5207" s="3">
        <v>1028</v>
      </c>
      <c r="D5207" s="3" t="s">
        <v>149</v>
      </c>
      <c r="E5207" s="3">
        <v>10</v>
      </c>
      <c r="F5207" s="12"/>
    </row>
    <row r="5208" spans="1:6" x14ac:dyDescent="0.25">
      <c r="A5208" s="3" t="s">
        <v>62</v>
      </c>
      <c r="B5208" s="3" t="str">
        <f>IFERROR(INDEX(Clients[Client_Name],MATCH(Table2[[#This Row],[Client_Code]],Clients[Client_Code],0)),"")</f>
        <v>COMERCIAL TOMENELO</v>
      </c>
      <c r="C5208" s="3">
        <v>1028</v>
      </c>
      <c r="D5208" s="3" t="s">
        <v>149</v>
      </c>
      <c r="E5208" s="3">
        <v>11</v>
      </c>
      <c r="F5208" s="12"/>
    </row>
    <row r="5209" spans="1:6" x14ac:dyDescent="0.25">
      <c r="A5209" s="3" t="s">
        <v>62</v>
      </c>
      <c r="B5209" s="3" t="str">
        <f>IFERROR(INDEX(Clients[Client_Name],MATCH(Table2[[#This Row],[Client_Code]],Clients[Client_Code],0)),"")</f>
        <v>COMERCIAL TOMENELO</v>
      </c>
      <c r="C5209" s="3">
        <v>1028</v>
      </c>
      <c r="D5209" s="3" t="s">
        <v>149</v>
      </c>
      <c r="E5209" s="3">
        <v>12</v>
      </c>
      <c r="F5209" s="12"/>
    </row>
    <row r="5210" spans="1:6" x14ac:dyDescent="0.25">
      <c r="A5210" s="3" t="s">
        <v>62</v>
      </c>
      <c r="B5210" s="3" t="str">
        <f>IFERROR(INDEX(Clients[Client_Name],MATCH(Table2[[#This Row],[Client_Code]],Clients[Client_Code],0)),"")</f>
        <v>COMERCIAL MAXAGRO</v>
      </c>
      <c r="C5210" s="3">
        <v>1012</v>
      </c>
      <c r="D5210" s="3" t="s">
        <v>37</v>
      </c>
      <c r="E5210" s="3">
        <v>10</v>
      </c>
      <c r="F5210" s="12"/>
    </row>
    <row r="5211" spans="1:6" x14ac:dyDescent="0.25">
      <c r="A5211" s="3" t="s">
        <v>62</v>
      </c>
      <c r="B5211" s="3" t="str">
        <f>IFERROR(INDEX(Clients[Client_Name],MATCH(Table2[[#This Row],[Client_Code]],Clients[Client_Code],0)),"")</f>
        <v>COMERCIAL MAXAGRO</v>
      </c>
      <c r="C5211" s="3">
        <v>1012</v>
      </c>
      <c r="D5211" s="3" t="s">
        <v>37</v>
      </c>
      <c r="E5211" s="3">
        <v>10</v>
      </c>
      <c r="F5211" s="12"/>
    </row>
    <row r="5212" spans="1:6" x14ac:dyDescent="0.25">
      <c r="A5212" s="3" t="s">
        <v>62</v>
      </c>
      <c r="B5212" s="3" t="str">
        <f>IFERROR(INDEX(Clients[Client_Name],MATCH(Table2[[#This Row],[Client_Code]],Clients[Client_Code],0)),"")</f>
        <v>COMERCIAL MAXAGRO</v>
      </c>
      <c r="C5212" s="3">
        <v>1012</v>
      </c>
      <c r="D5212" s="3" t="s">
        <v>37</v>
      </c>
      <c r="E5212" s="3">
        <v>10</v>
      </c>
      <c r="F5212" s="12"/>
    </row>
    <row r="5213" spans="1:6" x14ac:dyDescent="0.25">
      <c r="A5213" s="3" t="s">
        <v>62</v>
      </c>
      <c r="B5213" s="3" t="str">
        <f>IFERROR(INDEX(Clients[Client_Name],MATCH(Table2[[#This Row],[Client_Code]],Clients[Client_Code],0)),"")</f>
        <v>COMERCIAL MAXAGRO</v>
      </c>
      <c r="C5213" s="3">
        <v>1012</v>
      </c>
      <c r="D5213" s="3" t="s">
        <v>37</v>
      </c>
      <c r="E5213" s="3">
        <v>10</v>
      </c>
      <c r="F5213" s="12"/>
    </row>
    <row r="5214" spans="1:6" x14ac:dyDescent="0.25">
      <c r="A5214" s="3" t="s">
        <v>62</v>
      </c>
      <c r="B5214" s="3" t="str">
        <f>IFERROR(INDEX(Clients[Client_Name],MATCH(Table2[[#This Row],[Client_Code]],Clients[Client_Code],0)),"")</f>
        <v>COMERCIAL MAXAGRO</v>
      </c>
      <c r="C5214" s="3">
        <v>1012</v>
      </c>
      <c r="D5214" s="3" t="s">
        <v>37</v>
      </c>
      <c r="E5214" s="3">
        <v>10</v>
      </c>
      <c r="F5214" s="12"/>
    </row>
    <row r="5215" spans="1:6" x14ac:dyDescent="0.25">
      <c r="A5215" s="3" t="s">
        <v>62</v>
      </c>
      <c r="B5215" s="3" t="str">
        <f>IFERROR(INDEX(Clients[Client_Name],MATCH(Table2[[#This Row],[Client_Code]],Clients[Client_Code],0)),"")</f>
        <v>COMERCIAL MAXAGRO</v>
      </c>
      <c r="C5215" s="3">
        <v>1012</v>
      </c>
      <c r="D5215" s="3" t="s">
        <v>37</v>
      </c>
      <c r="E5215" s="3">
        <v>10</v>
      </c>
      <c r="F5215" s="12"/>
    </row>
    <row r="5216" spans="1:6" x14ac:dyDescent="0.25">
      <c r="A5216" s="3" t="s">
        <v>62</v>
      </c>
      <c r="B5216" s="3" t="str">
        <f>IFERROR(INDEX(Clients[Client_Name],MATCH(Table2[[#This Row],[Client_Code]],Clients[Client_Code],0)),"")</f>
        <v>COMERCIAL MAXAGRO</v>
      </c>
      <c r="C5216" s="3">
        <v>1012</v>
      </c>
      <c r="D5216" s="3" t="s">
        <v>37</v>
      </c>
      <c r="E5216" s="3">
        <v>10</v>
      </c>
      <c r="F5216" s="12"/>
    </row>
    <row r="5217" spans="1:6" x14ac:dyDescent="0.25">
      <c r="A5217" s="3" t="s">
        <v>62</v>
      </c>
      <c r="B5217" s="3" t="str">
        <f>IFERROR(INDEX(Clients[Client_Name],MATCH(Table2[[#This Row],[Client_Code]],Clients[Client_Code],0)),"")</f>
        <v>COMERCIAL MAXAGRO</v>
      </c>
      <c r="C5217" s="3">
        <v>1012</v>
      </c>
      <c r="D5217" s="3" t="s">
        <v>37</v>
      </c>
      <c r="E5217" s="3">
        <v>10</v>
      </c>
      <c r="F5217" s="12"/>
    </row>
    <row r="5218" spans="1:6" x14ac:dyDescent="0.25">
      <c r="A5218" s="3" t="s">
        <v>62</v>
      </c>
      <c r="B5218" s="3" t="str">
        <f>IFERROR(INDEX(Clients[Client_Name],MATCH(Table2[[#This Row],[Client_Code]],Clients[Client_Code],0)),"")</f>
        <v>AGROINDUSTRIAS LOMAS COLORADAS LTDA</v>
      </c>
      <c r="C5218" s="3">
        <v>1003</v>
      </c>
      <c r="D5218" s="3" t="s">
        <v>37</v>
      </c>
      <c r="E5218" s="3">
        <v>7</v>
      </c>
      <c r="F5218" s="12"/>
    </row>
    <row r="5219" spans="1:6" x14ac:dyDescent="0.25">
      <c r="A5219" s="3" t="s">
        <v>62</v>
      </c>
      <c r="B5219" s="3" t="str">
        <f>IFERROR(INDEX(Clients[Client_Name],MATCH(Table2[[#This Row],[Client_Code]],Clients[Client_Code],0)),"")</f>
        <v>COMERCIAL MAXAGRO</v>
      </c>
      <c r="C5219" s="3">
        <v>1012</v>
      </c>
      <c r="D5219" s="3" t="s">
        <v>37</v>
      </c>
      <c r="E5219" s="3">
        <v>10</v>
      </c>
      <c r="F5219" s="12"/>
    </row>
    <row r="5220" spans="1:6" x14ac:dyDescent="0.25">
      <c r="A5220" s="3" t="s">
        <v>62</v>
      </c>
      <c r="B5220" s="3" t="str">
        <f>IFERROR(INDEX(Clients[Client_Name],MATCH(Table2[[#This Row],[Client_Code]],Clients[Client_Code],0)),"")</f>
        <v>COMERCIAL MAXAGRO</v>
      </c>
      <c r="C5220" s="3">
        <v>1012</v>
      </c>
      <c r="D5220" s="3" t="s">
        <v>38</v>
      </c>
      <c r="E5220" s="3">
        <v>10</v>
      </c>
      <c r="F5220" s="12">
        <v>6776920</v>
      </c>
    </row>
    <row r="5221" spans="1:6" x14ac:dyDescent="0.25">
      <c r="A5221" s="3" t="s">
        <v>62</v>
      </c>
      <c r="B5221" s="3" t="str">
        <f>IFERROR(INDEX(Clients[Client_Name],MATCH(Table2[[#This Row],[Client_Code]],Clients[Client_Code],0)),"")</f>
        <v>COMERCIAL MAXAGRO</v>
      </c>
      <c r="C5221" s="3">
        <v>1012</v>
      </c>
      <c r="D5221" s="3" t="s">
        <v>38</v>
      </c>
      <c r="E5221" s="3">
        <v>10</v>
      </c>
      <c r="F5221" s="12"/>
    </row>
    <row r="5222" spans="1:6" x14ac:dyDescent="0.25">
      <c r="A5222" s="3" t="s">
        <v>62</v>
      </c>
      <c r="B5222" s="3" t="str">
        <f>IFERROR(INDEX(Clients[Client_Name],MATCH(Table2[[#This Row],[Client_Code]],Clients[Client_Code],0)),"")</f>
        <v>COMERCIAL MAXAGRO</v>
      </c>
      <c r="C5222" s="3">
        <v>1012</v>
      </c>
      <c r="D5222" s="3" t="s">
        <v>38</v>
      </c>
      <c r="E5222" s="3">
        <v>10</v>
      </c>
      <c r="F5222" s="12"/>
    </row>
    <row r="5223" spans="1:6" x14ac:dyDescent="0.25">
      <c r="A5223" s="3" t="s">
        <v>62</v>
      </c>
      <c r="B5223" s="3" t="str">
        <f>IFERROR(INDEX(Clients[Client_Name],MATCH(Table2[[#This Row],[Client_Code]],Clients[Client_Code],0)),"")</f>
        <v>COMERCIAL MAXAGRO</v>
      </c>
      <c r="C5223" s="3">
        <v>1012</v>
      </c>
      <c r="D5223" s="3" t="s">
        <v>38</v>
      </c>
      <c r="E5223" s="3">
        <v>10</v>
      </c>
      <c r="F5223" s="12"/>
    </row>
    <row r="5224" spans="1:6" x14ac:dyDescent="0.25">
      <c r="A5224" s="3" t="s">
        <v>62</v>
      </c>
      <c r="B5224" s="3" t="str">
        <f>IFERROR(INDEX(Clients[Client_Name],MATCH(Table2[[#This Row],[Client_Code]],Clients[Client_Code],0)),"")</f>
        <v>COMERCIAL MAXAGRO</v>
      </c>
      <c r="C5224" s="3">
        <v>1012</v>
      </c>
      <c r="D5224" s="3" t="s">
        <v>38</v>
      </c>
      <c r="E5224" s="3">
        <v>10</v>
      </c>
      <c r="F5224" s="12"/>
    </row>
    <row r="5225" spans="1:6" x14ac:dyDescent="0.25">
      <c r="A5225" s="3" t="s">
        <v>62</v>
      </c>
      <c r="B5225" s="3" t="str">
        <f>IFERROR(INDEX(Clients[Client_Name],MATCH(Table2[[#This Row],[Client_Code]],Clients[Client_Code],0)),"")</f>
        <v>COMERCIAL MAXAGRO</v>
      </c>
      <c r="C5225" s="3">
        <v>1012</v>
      </c>
      <c r="D5225" s="3" t="s">
        <v>38</v>
      </c>
      <c r="E5225" s="3">
        <v>10</v>
      </c>
      <c r="F5225" s="12"/>
    </row>
    <row r="5226" spans="1:6" x14ac:dyDescent="0.25">
      <c r="A5226" s="3" t="s">
        <v>62</v>
      </c>
      <c r="B5226" s="3" t="str">
        <f>IFERROR(INDEX(Clients[Client_Name],MATCH(Table2[[#This Row],[Client_Code]],Clients[Client_Code],0)),"")</f>
        <v>COMERCIAL MAXAGRO</v>
      </c>
      <c r="C5226" s="3">
        <v>1012</v>
      </c>
      <c r="D5226" s="3" t="s">
        <v>38</v>
      </c>
      <c r="E5226" s="3">
        <v>10</v>
      </c>
      <c r="F5226" s="12"/>
    </row>
    <row r="5227" spans="1:6" x14ac:dyDescent="0.25">
      <c r="A5227" s="3" t="s">
        <v>62</v>
      </c>
      <c r="B5227" s="3" t="str">
        <f>IFERROR(INDEX(Clients[Client_Name],MATCH(Table2[[#This Row],[Client_Code]],Clients[Client_Code],0)),"")</f>
        <v>COMERCIAL MAXAGRO</v>
      </c>
      <c r="C5227" s="3">
        <v>1012</v>
      </c>
      <c r="D5227" s="3" t="s">
        <v>38</v>
      </c>
      <c r="E5227" s="3">
        <v>10</v>
      </c>
      <c r="F5227" s="12"/>
    </row>
    <row r="5228" spans="1:6" x14ac:dyDescent="0.25">
      <c r="A5228" s="3" t="s">
        <v>62</v>
      </c>
      <c r="B5228" s="3" t="str">
        <f>IFERROR(INDEX(Clients[Client_Name],MATCH(Table2[[#This Row],[Client_Code]],Clients[Client_Code],0)),"")</f>
        <v>COMERCIAL MAXAGRO</v>
      </c>
      <c r="C5228" s="3">
        <v>1012</v>
      </c>
      <c r="D5228" s="3" t="s">
        <v>38</v>
      </c>
      <c r="E5228" s="3">
        <v>10</v>
      </c>
      <c r="F5228" s="12"/>
    </row>
    <row r="5229" spans="1:6" x14ac:dyDescent="0.25">
      <c r="A5229" s="3" t="s">
        <v>62</v>
      </c>
      <c r="B5229" s="3" t="str">
        <f>IFERROR(INDEX(Clients[Client_Name],MATCH(Table2[[#This Row],[Client_Code]],Clients[Client_Code],0)),"")</f>
        <v>COMERCIAL MAXAGRO</v>
      </c>
      <c r="C5229" s="3">
        <v>1012</v>
      </c>
      <c r="D5229" s="3" t="s">
        <v>38</v>
      </c>
      <c r="E5229" s="3">
        <v>10</v>
      </c>
      <c r="F5229" s="12"/>
    </row>
    <row r="5230" spans="1:6" x14ac:dyDescent="0.25">
      <c r="A5230" s="3" t="s">
        <v>62</v>
      </c>
      <c r="B5230" s="3" t="str">
        <f>IFERROR(INDEX(Clients[Client_Name],MATCH(Table2[[#This Row],[Client_Code]],Clients[Client_Code],0)),"")</f>
        <v>COMERCIAL MAXAGRO</v>
      </c>
      <c r="C5230" s="3">
        <v>1012</v>
      </c>
      <c r="D5230" s="3" t="s">
        <v>149</v>
      </c>
      <c r="E5230" s="3">
        <v>10</v>
      </c>
      <c r="F5230" s="12">
        <v>14498294</v>
      </c>
    </row>
    <row r="5231" spans="1:6" x14ac:dyDescent="0.25">
      <c r="A5231" s="3" t="s">
        <v>62</v>
      </c>
      <c r="B5231" s="3" t="str">
        <f>IFERROR(INDEX(Clients[Client_Name],MATCH(Table2[[#This Row],[Client_Code]],Clients[Client_Code],0)),"")</f>
        <v>COMERCIAL MAXAGRO</v>
      </c>
      <c r="C5231" s="3">
        <v>1012</v>
      </c>
      <c r="D5231" s="3" t="s">
        <v>148</v>
      </c>
      <c r="E5231" s="3">
        <v>11</v>
      </c>
      <c r="F5231" s="12">
        <v>268218</v>
      </c>
    </row>
    <row r="5232" spans="1:6" x14ac:dyDescent="0.25">
      <c r="A5232" s="3" t="s">
        <v>62</v>
      </c>
      <c r="B5232" s="3" t="str">
        <f>IFERROR(INDEX(Clients[Client_Name],MATCH(Table2[[#This Row],[Client_Code]],Clients[Client_Code],0)),"")</f>
        <v>COMERCIAL MAXAGRO</v>
      </c>
      <c r="C5232" s="3">
        <v>1012</v>
      </c>
      <c r="D5232" s="3" t="s">
        <v>37</v>
      </c>
      <c r="E5232" s="3">
        <v>11</v>
      </c>
      <c r="F5232" s="12">
        <v>10878798</v>
      </c>
    </row>
    <row r="5233" spans="1:6" x14ac:dyDescent="0.25">
      <c r="A5233" s="3" t="s">
        <v>62</v>
      </c>
      <c r="B5233" s="3" t="str">
        <f>IFERROR(INDEX(Clients[Client_Name],MATCH(Table2[[#This Row],[Client_Code]],Clients[Client_Code],0)),"")</f>
        <v>COMERCIAL MAXAGRO</v>
      </c>
      <c r="C5233" s="3">
        <v>1012</v>
      </c>
      <c r="D5233" s="3" t="s">
        <v>38</v>
      </c>
      <c r="E5233" s="3">
        <v>11</v>
      </c>
      <c r="F5233" s="12">
        <v>5128017</v>
      </c>
    </row>
    <row r="5234" spans="1:6" x14ac:dyDescent="0.25">
      <c r="A5234" s="3" t="s">
        <v>62</v>
      </c>
      <c r="B5234" s="3" t="str">
        <f>IFERROR(INDEX(Clients[Client_Name],MATCH(Table2[[#This Row],[Client_Code]],Clients[Client_Code],0)),"")</f>
        <v>COMERCIAL MAXAGRO</v>
      </c>
      <c r="C5234" s="3">
        <v>1012</v>
      </c>
      <c r="D5234" s="3" t="s">
        <v>149</v>
      </c>
      <c r="E5234" s="3">
        <v>11</v>
      </c>
      <c r="F5234" s="12">
        <v>13172965</v>
      </c>
    </row>
    <row r="5235" spans="1:6" x14ac:dyDescent="0.25">
      <c r="A5235" s="3" t="s">
        <v>62</v>
      </c>
      <c r="B5235" s="3" t="str">
        <f>IFERROR(INDEX(Clients[Client_Name],MATCH(Table2[[#This Row],[Client_Code]],Clients[Client_Code],0)),"")</f>
        <v>COMERCIAL MAXAGRO</v>
      </c>
      <c r="C5235" s="3">
        <v>1012</v>
      </c>
      <c r="D5235" s="3" t="s">
        <v>148</v>
      </c>
      <c r="E5235" s="3">
        <v>12</v>
      </c>
      <c r="F5235" s="12">
        <v>50122626</v>
      </c>
    </row>
    <row r="5236" spans="1:6" x14ac:dyDescent="0.25">
      <c r="A5236" s="3" t="s">
        <v>62</v>
      </c>
      <c r="B5236" s="3" t="str">
        <f>IFERROR(INDEX(Clients[Client_Name],MATCH(Table2[[#This Row],[Client_Code]],Clients[Client_Code],0)),"")</f>
        <v>COMERCIAL MAXAGRO</v>
      </c>
      <c r="C5236" s="3">
        <v>1012</v>
      </c>
      <c r="D5236" s="3" t="s">
        <v>37</v>
      </c>
      <c r="E5236" s="3">
        <v>12</v>
      </c>
      <c r="F5236" s="12">
        <v>16333461</v>
      </c>
    </row>
    <row r="5237" spans="1:6" x14ac:dyDescent="0.25">
      <c r="A5237" s="3" t="s">
        <v>62</v>
      </c>
      <c r="B5237" s="3" t="str">
        <f>IFERROR(INDEX(Clients[Client_Name],MATCH(Table2[[#This Row],[Client_Code]],Clients[Client_Code],0)),"")</f>
        <v>COMERCIAL MAXAGRO</v>
      </c>
      <c r="C5237" s="3">
        <v>1012</v>
      </c>
      <c r="D5237" s="3" t="s">
        <v>38</v>
      </c>
      <c r="E5237" s="3">
        <v>12</v>
      </c>
      <c r="F5237" s="12">
        <v>3910005</v>
      </c>
    </row>
    <row r="5238" spans="1:6" x14ac:dyDescent="0.25">
      <c r="A5238" s="3" t="s">
        <v>62</v>
      </c>
      <c r="B5238" s="3" t="str">
        <f>IFERROR(INDEX(Clients[Client_Name],MATCH(Table2[[#This Row],[Client_Code]],Clients[Client_Code],0)),"")</f>
        <v>COMERCIAL MAXAGRO</v>
      </c>
      <c r="C5238" s="3">
        <v>1012</v>
      </c>
      <c r="D5238" s="3" t="s">
        <v>149</v>
      </c>
      <c r="E5238" s="3">
        <v>12</v>
      </c>
      <c r="F5238" s="12">
        <v>16606181</v>
      </c>
    </row>
    <row r="5239" spans="1:6" x14ac:dyDescent="0.25">
      <c r="A5239" s="3" t="s">
        <v>62</v>
      </c>
      <c r="B5239" s="3" t="str">
        <f>IFERROR(INDEX(Clients[Client_Name],MATCH(Table2[[#This Row],[Client_Code]],Clients[Client_Code],0)),"")</f>
        <v>GUALLARAUCO</v>
      </c>
      <c r="C5239" s="3">
        <v>53</v>
      </c>
      <c r="D5239" s="3" t="s">
        <v>149</v>
      </c>
      <c r="E5239" s="3">
        <v>4</v>
      </c>
      <c r="F5239" s="12">
        <v>336243</v>
      </c>
    </row>
    <row r="5240" spans="1:6" x14ac:dyDescent="0.25">
      <c r="A5240" s="3" t="s">
        <v>62</v>
      </c>
      <c r="B5240" s="3" t="str">
        <f>IFERROR(INDEX(Clients[Client_Name],MATCH(Table2[[#This Row],[Client_Code]],Clients[Client_Code],0)),"")</f>
        <v>GUALLARAUCO</v>
      </c>
      <c r="C5240" s="3">
        <v>53</v>
      </c>
      <c r="D5240" s="3" t="s">
        <v>149</v>
      </c>
      <c r="E5240" s="3">
        <v>4</v>
      </c>
      <c r="F5240" s="12">
        <v>53091</v>
      </c>
    </row>
    <row r="5241" spans="1:6" x14ac:dyDescent="0.25">
      <c r="A5241" s="3" t="s">
        <v>62</v>
      </c>
      <c r="B5241" s="3" t="str">
        <f>IFERROR(INDEX(Clients[Client_Name],MATCH(Table2[[#This Row],[Client_Code]],Clients[Client_Code],0)),"")</f>
        <v>GUALLARAUCO</v>
      </c>
      <c r="C5241" s="3">
        <v>53</v>
      </c>
      <c r="D5241" s="3" t="s">
        <v>149</v>
      </c>
      <c r="E5241" s="3">
        <v>1</v>
      </c>
      <c r="F5241" s="12">
        <v>859484</v>
      </c>
    </row>
    <row r="5242" spans="1:6" x14ac:dyDescent="0.25">
      <c r="A5242" s="3" t="s">
        <v>62</v>
      </c>
      <c r="B5242" s="3" t="str">
        <f>IFERROR(INDEX(Clients[Client_Name],MATCH(Table2[[#This Row],[Client_Code]],Clients[Client_Code],0)),"")</f>
        <v>GUALLARAUCO</v>
      </c>
      <c r="C5242" s="3">
        <v>53</v>
      </c>
      <c r="D5242" s="3" t="s">
        <v>149</v>
      </c>
      <c r="E5242" s="3">
        <v>1</v>
      </c>
      <c r="F5242" s="12">
        <v>219442</v>
      </c>
    </row>
    <row r="5243" spans="1:6" x14ac:dyDescent="0.25">
      <c r="A5243" s="3" t="s">
        <v>62</v>
      </c>
      <c r="B5243" s="3" t="str">
        <f>IFERROR(INDEX(Clients[Client_Name],MATCH(Table2[[#This Row],[Client_Code]],Clients[Client_Code],0)),"")</f>
        <v>GUALLARAUCO</v>
      </c>
      <c r="C5243" s="3">
        <v>53</v>
      </c>
      <c r="D5243" s="3" t="s">
        <v>149</v>
      </c>
      <c r="E5243" s="3">
        <v>2</v>
      </c>
      <c r="F5243" s="12">
        <v>776309</v>
      </c>
    </row>
    <row r="5244" spans="1:6" x14ac:dyDescent="0.25">
      <c r="A5244" s="3" t="s">
        <v>62</v>
      </c>
      <c r="B5244" s="3" t="str">
        <f>IFERROR(INDEX(Clients[Client_Name],MATCH(Table2[[#This Row],[Client_Code]],Clients[Client_Code],0)),"")</f>
        <v>GUALLARAUCO</v>
      </c>
      <c r="C5244" s="3">
        <v>53</v>
      </c>
      <c r="D5244" s="3" t="s">
        <v>149</v>
      </c>
      <c r="E5244" s="3">
        <v>2</v>
      </c>
      <c r="F5244" s="12">
        <v>198206</v>
      </c>
    </row>
    <row r="5245" spans="1:6" x14ac:dyDescent="0.25">
      <c r="A5245" s="3" t="s">
        <v>62</v>
      </c>
      <c r="B5245" s="3" t="str">
        <f>IFERROR(INDEX(Clients[Client_Name],MATCH(Table2[[#This Row],[Client_Code]],Clients[Client_Code],0)),"")</f>
        <v>GUALLARAUCO</v>
      </c>
      <c r="C5245" s="3">
        <v>53</v>
      </c>
      <c r="D5245" s="3" t="s">
        <v>149</v>
      </c>
      <c r="E5245" s="3">
        <v>3</v>
      </c>
      <c r="F5245" s="12">
        <v>710240</v>
      </c>
    </row>
    <row r="5246" spans="1:6" x14ac:dyDescent="0.25">
      <c r="A5246" s="3" t="s">
        <v>62</v>
      </c>
      <c r="B5246" s="3" t="str">
        <f>IFERROR(INDEX(Clients[Client_Name],MATCH(Table2[[#This Row],[Client_Code]],Clients[Client_Code],0)),"")</f>
        <v>GUALLARAUCO</v>
      </c>
      <c r="C5246" s="3">
        <v>53</v>
      </c>
      <c r="D5246" s="3" t="s">
        <v>149</v>
      </c>
      <c r="E5246" s="3">
        <v>3</v>
      </c>
      <c r="F5246" s="12">
        <v>214133</v>
      </c>
    </row>
    <row r="5247" spans="1:6" x14ac:dyDescent="0.25">
      <c r="A5247" s="3" t="s">
        <v>62</v>
      </c>
      <c r="B5247" s="3" t="str">
        <f>IFERROR(INDEX(Clients[Client_Name],MATCH(Table2[[#This Row],[Client_Code]],Clients[Client_Code],0)),"")</f>
        <v>GUALLARAUCO</v>
      </c>
      <c r="C5247" s="3">
        <v>53</v>
      </c>
      <c r="D5247" s="3" t="s">
        <v>149</v>
      </c>
      <c r="E5247" s="3">
        <v>5</v>
      </c>
      <c r="F5247" s="12">
        <v>312057</v>
      </c>
    </row>
    <row r="5248" spans="1:6" x14ac:dyDescent="0.25">
      <c r="A5248" s="3" t="s">
        <v>62</v>
      </c>
      <c r="B5248" s="3" t="str">
        <f>IFERROR(INDEX(Clients[Client_Name],MATCH(Table2[[#This Row],[Client_Code]],Clients[Client_Code],0)),"")</f>
        <v>GUALLARAUCO</v>
      </c>
      <c r="C5248" s="3">
        <v>53</v>
      </c>
      <c r="D5248" s="3" t="s">
        <v>149</v>
      </c>
      <c r="E5248" s="3">
        <v>5</v>
      </c>
      <c r="F5248" s="12">
        <v>54861</v>
      </c>
    </row>
    <row r="5249" spans="1:6" x14ac:dyDescent="0.25">
      <c r="A5249" s="3" t="s">
        <v>62</v>
      </c>
      <c r="B5249" s="3" t="str">
        <f>IFERROR(INDEX(Clients[Client_Name],MATCH(Table2[[#This Row],[Client_Code]],Clients[Client_Code],0)),"")</f>
        <v>GUALLARAUCO</v>
      </c>
      <c r="C5249" s="3">
        <v>53</v>
      </c>
      <c r="D5249" s="3" t="s">
        <v>149</v>
      </c>
      <c r="E5249" s="3">
        <v>6</v>
      </c>
      <c r="F5249" s="12">
        <v>268995</v>
      </c>
    </row>
    <row r="5250" spans="1:6" x14ac:dyDescent="0.25">
      <c r="A5250" s="3" t="s">
        <v>62</v>
      </c>
      <c r="B5250" s="3" t="str">
        <f>IFERROR(INDEX(Clients[Client_Name],MATCH(Table2[[#This Row],[Client_Code]],Clients[Client_Code],0)),"")</f>
        <v>GUALLARAUCO</v>
      </c>
      <c r="C5250" s="3">
        <v>53</v>
      </c>
      <c r="D5250" s="3" t="s">
        <v>149</v>
      </c>
      <c r="E5250" s="3">
        <v>6</v>
      </c>
      <c r="F5250" s="12"/>
    </row>
    <row r="5251" spans="1:6" x14ac:dyDescent="0.25">
      <c r="A5251" s="3" t="s">
        <v>62</v>
      </c>
      <c r="B5251" s="3" t="str">
        <f>IFERROR(INDEX(Clients[Client_Name],MATCH(Table2[[#This Row],[Client_Code]],Clients[Client_Code],0)),"")</f>
        <v>GUALLARAUCO</v>
      </c>
      <c r="C5251" s="3">
        <v>53</v>
      </c>
      <c r="D5251" s="3" t="s">
        <v>149</v>
      </c>
      <c r="E5251" s="3">
        <v>7</v>
      </c>
      <c r="F5251" s="12">
        <v>280065</v>
      </c>
    </row>
    <row r="5252" spans="1:6" x14ac:dyDescent="0.25">
      <c r="A5252" s="3" t="s">
        <v>62</v>
      </c>
      <c r="B5252" s="3" t="str">
        <f>IFERROR(INDEX(Clients[Client_Name],MATCH(Table2[[#This Row],[Client_Code]],Clients[Client_Code],0)),"")</f>
        <v>GUALLARAUCO</v>
      </c>
      <c r="C5252" s="3">
        <v>53</v>
      </c>
      <c r="D5252" s="3" t="s">
        <v>149</v>
      </c>
      <c r="E5252" s="3">
        <v>7</v>
      </c>
      <c r="F5252" s="12"/>
    </row>
    <row r="5253" spans="1:6" x14ac:dyDescent="0.25">
      <c r="A5253" s="3" t="s">
        <v>62</v>
      </c>
      <c r="B5253" s="3" t="str">
        <f>IFERROR(INDEX(Clients[Client_Name],MATCH(Table2[[#This Row],[Client_Code]],Clients[Client_Code],0)),"")</f>
        <v>GUALLARAUCO</v>
      </c>
      <c r="C5253" s="3">
        <v>53</v>
      </c>
      <c r="D5253" s="3" t="s">
        <v>149</v>
      </c>
      <c r="E5253" s="3">
        <v>8</v>
      </c>
      <c r="F5253" s="12">
        <v>81310</v>
      </c>
    </row>
    <row r="5254" spans="1:6" x14ac:dyDescent="0.25">
      <c r="A5254" s="3" t="s">
        <v>62</v>
      </c>
      <c r="B5254" s="3" t="str">
        <f>IFERROR(INDEX(Clients[Client_Name],MATCH(Table2[[#This Row],[Client_Code]],Clients[Client_Code],0)),"")</f>
        <v>GUALLARAUCO</v>
      </c>
      <c r="C5254" s="3">
        <v>53</v>
      </c>
      <c r="D5254" s="3" t="s">
        <v>149</v>
      </c>
      <c r="E5254" s="3">
        <v>8</v>
      </c>
      <c r="F5254" s="12"/>
    </row>
    <row r="5255" spans="1:6" x14ac:dyDescent="0.25">
      <c r="A5255" s="3" t="s">
        <v>62</v>
      </c>
      <c r="B5255" s="3" t="str">
        <f>IFERROR(INDEX(Clients[Client_Name],MATCH(Table2[[#This Row],[Client_Code]],Clients[Client_Code],0)),"")</f>
        <v>GUALLARAUCO</v>
      </c>
      <c r="C5255" s="3">
        <v>53</v>
      </c>
      <c r="D5255" s="3" t="s">
        <v>149</v>
      </c>
      <c r="E5255" s="3">
        <v>9</v>
      </c>
      <c r="F5255" s="12">
        <v>469786</v>
      </c>
    </row>
    <row r="5256" spans="1:6" x14ac:dyDescent="0.25">
      <c r="A5256" s="3" t="s">
        <v>62</v>
      </c>
      <c r="B5256" s="3" t="str">
        <f>IFERROR(INDEX(Clients[Client_Name],MATCH(Table2[[#This Row],[Client_Code]],Clients[Client_Code],0)),"")</f>
        <v>GUALLARAUCO</v>
      </c>
      <c r="C5256" s="3">
        <v>53</v>
      </c>
      <c r="D5256" s="3" t="s">
        <v>149</v>
      </c>
      <c r="E5256" s="3">
        <v>9</v>
      </c>
      <c r="F5256" s="12"/>
    </row>
    <row r="5257" spans="1:6" x14ac:dyDescent="0.25">
      <c r="A5257" s="3" t="s">
        <v>62</v>
      </c>
      <c r="B5257" s="3" t="str">
        <f>IFERROR(INDEX(Clients[Client_Name],MATCH(Table2[[#This Row],[Client_Code]],Clients[Client_Code],0)),"")</f>
        <v>GUALLARAUCO</v>
      </c>
      <c r="C5257" s="3">
        <v>53</v>
      </c>
      <c r="D5257" s="3" t="s">
        <v>149</v>
      </c>
      <c r="E5257" s="3">
        <v>10</v>
      </c>
      <c r="F5257" s="12">
        <v>280065</v>
      </c>
    </row>
    <row r="5258" spans="1:6" x14ac:dyDescent="0.25">
      <c r="A5258" s="3" t="s">
        <v>62</v>
      </c>
      <c r="B5258" s="3" t="str">
        <f>IFERROR(INDEX(Clients[Client_Name],MATCH(Table2[[#This Row],[Client_Code]],Clients[Client_Code],0)),"")</f>
        <v>GUALLARAUCO</v>
      </c>
      <c r="C5258" s="3">
        <v>53</v>
      </c>
      <c r="D5258" s="3" t="s">
        <v>149</v>
      </c>
      <c r="E5258" s="3">
        <v>10</v>
      </c>
      <c r="F5258" s="12"/>
    </row>
    <row r="5259" spans="1:6" x14ac:dyDescent="0.25">
      <c r="A5259" s="3" t="s">
        <v>62</v>
      </c>
      <c r="B5259" s="3" t="str">
        <f>IFERROR(INDEX(Clients[Client_Name],MATCH(Table2[[#This Row],[Client_Code]],Clients[Client_Code],0)),"")</f>
        <v>GUALLARAUCO</v>
      </c>
      <c r="C5259" s="3">
        <v>53</v>
      </c>
      <c r="D5259" s="3" t="s">
        <v>149</v>
      </c>
      <c r="E5259" s="3">
        <v>11</v>
      </c>
      <c r="F5259" s="12">
        <v>261997</v>
      </c>
    </row>
    <row r="5260" spans="1:6" x14ac:dyDescent="0.25">
      <c r="A5260" s="3" t="s">
        <v>62</v>
      </c>
      <c r="B5260" s="3" t="str">
        <f>IFERROR(INDEX(Clients[Client_Name],MATCH(Table2[[#This Row],[Client_Code]],Clients[Client_Code],0)),"")</f>
        <v>GUALLARAUCO</v>
      </c>
      <c r="C5260" s="3">
        <v>53</v>
      </c>
      <c r="D5260" s="3" t="s">
        <v>149</v>
      </c>
      <c r="E5260" s="3">
        <v>12</v>
      </c>
      <c r="F5260" s="12">
        <v>280065</v>
      </c>
    </row>
    <row r="5261" spans="1:6" x14ac:dyDescent="0.25">
      <c r="A5261" s="3" t="s">
        <v>32</v>
      </c>
      <c r="B5261" s="3" t="str">
        <f>IFERROR(INDEX(Clients[Client_Name],MATCH(Table2[[#This Row],[Client_Code]],Clients[Client_Code],0)),"")</f>
        <v>GUALLARAUCO</v>
      </c>
      <c r="C5261" s="3">
        <v>1060</v>
      </c>
      <c r="D5261" s="3" t="s">
        <v>149</v>
      </c>
      <c r="E5261" s="3">
        <v>12</v>
      </c>
      <c r="F5261" s="12">
        <v>564480</v>
      </c>
    </row>
    <row r="5262" spans="1:6" x14ac:dyDescent="0.25">
      <c r="A5262" s="3" t="s">
        <v>32</v>
      </c>
      <c r="B5262" s="3" t="str">
        <f>IFERROR(INDEX(Clients[Client_Name],MATCH(Table2[[#This Row],[Client_Code]],Clients[Client_Code],0)),"")</f>
        <v>GUALLARAUCO</v>
      </c>
      <c r="C5262" s="3">
        <v>1060</v>
      </c>
      <c r="D5262" s="3" t="s">
        <v>37</v>
      </c>
      <c r="E5262" s="3">
        <v>12</v>
      </c>
      <c r="F5262" s="12">
        <v>83512</v>
      </c>
    </row>
    <row r="5263" spans="1:6" x14ac:dyDescent="0.25">
      <c r="A5263" s="3" t="s">
        <v>62</v>
      </c>
      <c r="B5263" s="3" t="str">
        <f>IFERROR(INDEX(Clients[Client_Name],MATCH(Table2[[#This Row],[Client_Code]],Clients[Client_Code],0)),"")</f>
        <v>AGROINDUSTRIAS LOMAS COLORADAS LTDA</v>
      </c>
      <c r="C5263" s="3">
        <v>1003</v>
      </c>
      <c r="D5263" s="3" t="s">
        <v>148</v>
      </c>
      <c r="E5263" s="3">
        <v>7</v>
      </c>
      <c r="F5263" s="12"/>
    </row>
    <row r="5264" spans="1:6" x14ac:dyDescent="0.25">
      <c r="A5264" s="3" t="s">
        <v>32</v>
      </c>
      <c r="B5264" s="3" t="str">
        <f>IFERROR(INDEX(Clients[Client_Name],MATCH(Table2[[#This Row],[Client_Code]],Clients[Client_Code],0)),"")</f>
        <v>GUALLARAUCO</v>
      </c>
      <c r="C5264" s="3">
        <v>1060</v>
      </c>
      <c r="D5264" s="3" t="s">
        <v>38</v>
      </c>
      <c r="E5264" s="3">
        <v>12</v>
      </c>
      <c r="F5264" s="12">
        <v>117560</v>
      </c>
    </row>
    <row r="5265" spans="1:6" x14ac:dyDescent="0.25">
      <c r="A5265" s="3" t="s">
        <v>62</v>
      </c>
      <c r="B5265" s="3" t="str">
        <f>IFERROR(INDEX(Clients[Client_Name],MATCH(Table2[[#This Row],[Client_Code]],Clients[Client_Code],0)),"")</f>
        <v>DISTRIBUIDORA MAXCERDO</v>
      </c>
      <c r="C5265" s="3">
        <v>1013</v>
      </c>
      <c r="D5265" s="3" t="s">
        <v>149</v>
      </c>
      <c r="E5265" s="3">
        <v>4</v>
      </c>
      <c r="F5265" s="12">
        <v>3964503</v>
      </c>
    </row>
    <row r="5266" spans="1:6" x14ac:dyDescent="0.25">
      <c r="A5266" s="3" t="s">
        <v>62</v>
      </c>
      <c r="B5266" s="3" t="str">
        <f>IFERROR(INDEX(Clients[Client_Name],MATCH(Table2[[#This Row],[Client_Code]],Clients[Client_Code],0)),"")</f>
        <v>DISTRIBUIDORA MAXCERDO</v>
      </c>
      <c r="C5266" s="3">
        <v>1013</v>
      </c>
      <c r="D5266" s="3" t="s">
        <v>37</v>
      </c>
      <c r="E5266" s="3">
        <v>4</v>
      </c>
      <c r="F5266" s="12">
        <v>328949</v>
      </c>
    </row>
    <row r="5267" spans="1:6" x14ac:dyDescent="0.25">
      <c r="A5267" s="3" t="s">
        <v>62</v>
      </c>
      <c r="B5267" s="3" t="str">
        <f>IFERROR(INDEX(Clients[Client_Name],MATCH(Table2[[#This Row],[Client_Code]],Clients[Client_Code],0)),"")</f>
        <v>DISTRIBUIDORA MAXCERDO</v>
      </c>
      <c r="C5267" s="3">
        <v>1013</v>
      </c>
      <c r="D5267" s="3" t="s">
        <v>37</v>
      </c>
      <c r="E5267" s="3">
        <v>4</v>
      </c>
      <c r="F5267" s="12">
        <v>105258</v>
      </c>
    </row>
    <row r="5268" spans="1:6" x14ac:dyDescent="0.25">
      <c r="A5268" s="3" t="s">
        <v>62</v>
      </c>
      <c r="B5268" s="3" t="str">
        <f>IFERROR(INDEX(Clients[Client_Name],MATCH(Table2[[#This Row],[Client_Code]],Clients[Client_Code],0)),"")</f>
        <v>DISTRIBUIDORA MAXCERDO</v>
      </c>
      <c r="C5268" s="3">
        <v>1013</v>
      </c>
      <c r="D5268" s="3" t="s">
        <v>37</v>
      </c>
      <c r="E5268" s="3">
        <v>4</v>
      </c>
      <c r="F5268" s="12">
        <v>38178</v>
      </c>
    </row>
    <row r="5269" spans="1:6" x14ac:dyDescent="0.25">
      <c r="A5269" s="3" t="s">
        <v>62</v>
      </c>
      <c r="B5269" s="3" t="str">
        <f>IFERROR(INDEX(Clients[Client_Name],MATCH(Table2[[#This Row],[Client_Code]],Clients[Client_Code],0)),"")</f>
        <v>DISTRIBUIDORA MAXCERDO</v>
      </c>
      <c r="C5269" s="3">
        <v>1013</v>
      </c>
      <c r="D5269" s="3" t="s">
        <v>38</v>
      </c>
      <c r="E5269" s="3">
        <v>4</v>
      </c>
      <c r="F5269" s="12">
        <v>625824</v>
      </c>
    </row>
    <row r="5270" spans="1:6" x14ac:dyDescent="0.25">
      <c r="A5270" s="3" t="s">
        <v>62</v>
      </c>
      <c r="B5270" s="3" t="str">
        <f>IFERROR(INDEX(Clients[Client_Name],MATCH(Table2[[#This Row],[Client_Code]],Clients[Client_Code],0)),"")</f>
        <v>DISTRIBUIDORA MAXCERDO</v>
      </c>
      <c r="C5270" s="3">
        <v>1013</v>
      </c>
      <c r="D5270" s="3" t="s">
        <v>38</v>
      </c>
      <c r="E5270" s="3">
        <v>4</v>
      </c>
      <c r="F5270" s="12">
        <v>850894</v>
      </c>
    </row>
    <row r="5271" spans="1:6" x14ac:dyDescent="0.25">
      <c r="A5271" s="3" t="s">
        <v>62</v>
      </c>
      <c r="B5271" s="3" t="str">
        <f>IFERROR(INDEX(Clients[Client_Name],MATCH(Table2[[#This Row],[Client_Code]],Clients[Client_Code],0)),"")</f>
        <v>DISTRIBUIDORA MAXCERDO</v>
      </c>
      <c r="C5271" s="3">
        <v>1013</v>
      </c>
      <c r="D5271" s="3" t="s">
        <v>38</v>
      </c>
      <c r="E5271" s="3">
        <v>4</v>
      </c>
      <c r="F5271" s="12">
        <v>1000085</v>
      </c>
    </row>
    <row r="5272" spans="1:6" x14ac:dyDescent="0.25">
      <c r="A5272" s="3" t="s">
        <v>62</v>
      </c>
      <c r="B5272" s="3" t="str">
        <f>IFERROR(INDEX(Clients[Client_Name],MATCH(Table2[[#This Row],[Client_Code]],Clients[Client_Code],0)),"")</f>
        <v>DISTRIBUIDORA MAXCERDO</v>
      </c>
      <c r="C5272" s="3">
        <v>1013</v>
      </c>
      <c r="D5272" s="3" t="s">
        <v>38</v>
      </c>
      <c r="E5272" s="3">
        <v>4</v>
      </c>
      <c r="F5272" s="12">
        <v>363568</v>
      </c>
    </row>
    <row r="5273" spans="1:6" x14ac:dyDescent="0.25">
      <c r="A5273" s="3" t="s">
        <v>62</v>
      </c>
      <c r="B5273" s="3" t="str">
        <f>IFERROR(INDEX(Clients[Client_Name],MATCH(Table2[[#This Row],[Client_Code]],Clients[Client_Code],0)),"")</f>
        <v>DISTRIBUIDORA MAXCERDO</v>
      </c>
      <c r="C5273" s="3">
        <v>1013</v>
      </c>
      <c r="D5273" s="3" t="s">
        <v>38</v>
      </c>
      <c r="E5273" s="3">
        <v>4</v>
      </c>
      <c r="F5273" s="12">
        <v>272416</v>
      </c>
    </row>
    <row r="5274" spans="1:6" x14ac:dyDescent="0.25">
      <c r="A5274" s="3" t="s">
        <v>62</v>
      </c>
      <c r="B5274" s="3" t="str">
        <f>IFERROR(INDEX(Clients[Client_Name],MATCH(Table2[[#This Row],[Client_Code]],Clients[Client_Code],0)),"")</f>
        <v>DISTRIBUIDORA MAXCERDO</v>
      </c>
      <c r="C5274" s="3">
        <v>1013</v>
      </c>
      <c r="D5274" s="3" t="s">
        <v>38</v>
      </c>
      <c r="E5274" s="3">
        <v>1</v>
      </c>
      <c r="F5274" s="12">
        <v>284479</v>
      </c>
    </row>
    <row r="5275" spans="1:6" x14ac:dyDescent="0.25">
      <c r="A5275" s="3" t="s">
        <v>62</v>
      </c>
      <c r="B5275" s="3" t="str">
        <f>IFERROR(INDEX(Clients[Client_Name],MATCH(Table2[[#This Row],[Client_Code]],Clients[Client_Code],0)),"")</f>
        <v>DISTRIBUIDORA MAXCERDO</v>
      </c>
      <c r="C5275" s="3">
        <v>1013</v>
      </c>
      <c r="D5275" s="3" t="s">
        <v>149</v>
      </c>
      <c r="E5275" s="3">
        <v>1</v>
      </c>
      <c r="F5275" s="12">
        <v>2538376</v>
      </c>
    </row>
    <row r="5276" spans="1:6" x14ac:dyDescent="0.25">
      <c r="A5276" s="3" t="s">
        <v>62</v>
      </c>
      <c r="B5276" s="3" t="str">
        <f>IFERROR(INDEX(Clients[Client_Name],MATCH(Table2[[#This Row],[Client_Code]],Clients[Client_Code],0)),"")</f>
        <v>DISTRIBUIDORA MAXCERDO</v>
      </c>
      <c r="C5276" s="3">
        <v>1013</v>
      </c>
      <c r="D5276" s="3" t="s">
        <v>37</v>
      </c>
      <c r="E5276" s="3">
        <v>1</v>
      </c>
      <c r="F5276" s="12">
        <v>241676</v>
      </c>
    </row>
    <row r="5277" spans="1:6" x14ac:dyDescent="0.25">
      <c r="A5277" s="3" t="s">
        <v>62</v>
      </c>
      <c r="B5277" s="3" t="str">
        <f>IFERROR(INDEX(Clients[Client_Name],MATCH(Table2[[#This Row],[Client_Code]],Clients[Client_Code],0)),"")</f>
        <v>DISTRIBUIDORA MAXCERDO</v>
      </c>
      <c r="C5277" s="3">
        <v>1013</v>
      </c>
      <c r="D5277" s="3" t="s">
        <v>37</v>
      </c>
      <c r="E5277" s="3">
        <v>1</v>
      </c>
      <c r="F5277" s="12">
        <v>82042</v>
      </c>
    </row>
    <row r="5278" spans="1:6" x14ac:dyDescent="0.25">
      <c r="A5278" s="3" t="s">
        <v>62</v>
      </c>
      <c r="B5278" s="3" t="str">
        <f>IFERROR(INDEX(Clients[Client_Name],MATCH(Table2[[#This Row],[Client_Code]],Clients[Client_Code],0)),"")</f>
        <v>DISTRIBUIDORA MAXCERDO</v>
      </c>
      <c r="C5278" s="3">
        <v>1013</v>
      </c>
      <c r="D5278" s="3" t="s">
        <v>37</v>
      </c>
      <c r="E5278" s="3">
        <v>1</v>
      </c>
      <c r="F5278" s="12">
        <v>18431</v>
      </c>
    </row>
    <row r="5279" spans="1:6" x14ac:dyDescent="0.25">
      <c r="A5279" s="3" t="s">
        <v>62</v>
      </c>
      <c r="B5279" s="3" t="str">
        <f>IFERROR(INDEX(Clients[Client_Name],MATCH(Table2[[#This Row],[Client_Code]],Clients[Client_Code],0)),"")</f>
        <v>DISTRIBUIDORA MAXCERDO</v>
      </c>
      <c r="C5279" s="3">
        <v>1013</v>
      </c>
      <c r="D5279" s="3" t="s">
        <v>38</v>
      </c>
      <c r="E5279" s="3">
        <v>1</v>
      </c>
      <c r="F5279" s="12">
        <v>482406</v>
      </c>
    </row>
    <row r="5280" spans="1:6" x14ac:dyDescent="0.25">
      <c r="A5280" s="3" t="s">
        <v>62</v>
      </c>
      <c r="B5280" s="3" t="str">
        <f>IFERROR(INDEX(Clients[Client_Name],MATCH(Table2[[#This Row],[Client_Code]],Clients[Client_Code],0)),"")</f>
        <v>DISTRIBUIDORA MAXCERDO</v>
      </c>
      <c r="C5280" s="3">
        <v>1013</v>
      </c>
      <c r="D5280" s="3" t="s">
        <v>38</v>
      </c>
      <c r="E5280" s="3">
        <v>1</v>
      </c>
      <c r="F5280" s="12">
        <v>989083</v>
      </c>
    </row>
    <row r="5281" spans="1:6" x14ac:dyDescent="0.25">
      <c r="A5281" s="3" t="s">
        <v>62</v>
      </c>
      <c r="B5281" s="3" t="str">
        <f>IFERROR(INDEX(Clients[Client_Name],MATCH(Table2[[#This Row],[Client_Code]],Clients[Client_Code],0)),"")</f>
        <v>DISTRIBUIDORA MAXCERDO</v>
      </c>
      <c r="C5281" s="3">
        <v>1013</v>
      </c>
      <c r="D5281" s="3" t="s">
        <v>38</v>
      </c>
      <c r="E5281" s="3">
        <v>1</v>
      </c>
      <c r="F5281" s="12">
        <v>1375358</v>
      </c>
    </row>
    <row r="5282" spans="1:6" x14ac:dyDescent="0.25">
      <c r="A5282" s="3" t="s">
        <v>62</v>
      </c>
      <c r="B5282" s="3" t="str">
        <f>IFERROR(INDEX(Clients[Client_Name],MATCH(Table2[[#This Row],[Client_Code]],Clients[Client_Code],0)),"")</f>
        <v>DISTRIBUIDORA MAXCERDO</v>
      </c>
      <c r="C5282" s="3">
        <v>1013</v>
      </c>
      <c r="D5282" s="3" t="s">
        <v>38</v>
      </c>
      <c r="E5282" s="3">
        <v>1</v>
      </c>
      <c r="F5282" s="12">
        <v>147396</v>
      </c>
    </row>
    <row r="5283" spans="1:6" x14ac:dyDescent="0.25">
      <c r="A5283" s="3" t="s">
        <v>62</v>
      </c>
      <c r="B5283" s="3" t="str">
        <f>IFERROR(INDEX(Clients[Client_Name],MATCH(Table2[[#This Row],[Client_Code]],Clients[Client_Code],0)),"")</f>
        <v>DISTRIBUIDORA MAXCERDO</v>
      </c>
      <c r="C5283" s="3">
        <v>1013</v>
      </c>
      <c r="D5283" s="3" t="s">
        <v>38</v>
      </c>
      <c r="E5283" s="3">
        <v>1</v>
      </c>
      <c r="F5283" s="12">
        <v>109338</v>
      </c>
    </row>
    <row r="5284" spans="1:6" x14ac:dyDescent="0.25">
      <c r="A5284" s="3" t="s">
        <v>62</v>
      </c>
      <c r="B5284" s="3" t="str">
        <f>IFERROR(INDEX(Clients[Client_Name],MATCH(Table2[[#This Row],[Client_Code]],Clients[Client_Code],0)),"")</f>
        <v>DISTRIBUIDORA MAXCERDO</v>
      </c>
      <c r="C5284" s="3">
        <v>1013</v>
      </c>
      <c r="D5284" s="3" t="s">
        <v>38</v>
      </c>
      <c r="E5284" s="3">
        <v>2</v>
      </c>
      <c r="F5284" s="12">
        <v>284479</v>
      </c>
    </row>
    <row r="5285" spans="1:6" x14ac:dyDescent="0.25">
      <c r="A5285" s="3" t="s">
        <v>62</v>
      </c>
      <c r="B5285" s="3" t="str">
        <f>IFERROR(INDEX(Clients[Client_Name],MATCH(Table2[[#This Row],[Client_Code]],Clients[Client_Code],0)),"")</f>
        <v>DISTRIBUIDORA MAXCERDO</v>
      </c>
      <c r="C5285" s="3">
        <v>1013</v>
      </c>
      <c r="D5285" s="3" t="s">
        <v>149</v>
      </c>
      <c r="E5285" s="3">
        <v>2</v>
      </c>
      <c r="F5285" s="12">
        <v>2066689</v>
      </c>
    </row>
    <row r="5286" spans="1:6" x14ac:dyDescent="0.25">
      <c r="A5286" s="3" t="s">
        <v>62</v>
      </c>
      <c r="B5286" s="3" t="str">
        <f>IFERROR(INDEX(Clients[Client_Name],MATCH(Table2[[#This Row],[Client_Code]],Clients[Client_Code],0)),"")</f>
        <v>DISTRIBUIDORA MAXCERDO</v>
      </c>
      <c r="C5286" s="3">
        <v>1013</v>
      </c>
      <c r="D5286" s="3" t="s">
        <v>37</v>
      </c>
      <c r="E5286" s="3">
        <v>2</v>
      </c>
      <c r="F5286" s="12">
        <v>258460</v>
      </c>
    </row>
    <row r="5287" spans="1:6" x14ac:dyDescent="0.25">
      <c r="A5287" s="3" t="s">
        <v>62</v>
      </c>
      <c r="B5287" s="3" t="str">
        <f>IFERROR(INDEX(Clients[Client_Name],MATCH(Table2[[#This Row],[Client_Code]],Clients[Client_Code],0)),"")</f>
        <v>DISTRIBUIDORA MAXCERDO</v>
      </c>
      <c r="C5287" s="3">
        <v>1013</v>
      </c>
      <c r="D5287" s="3" t="s">
        <v>37</v>
      </c>
      <c r="E5287" s="3">
        <v>2</v>
      </c>
      <c r="F5287" s="12">
        <v>60913</v>
      </c>
    </row>
    <row r="5288" spans="1:6" x14ac:dyDescent="0.25">
      <c r="A5288" s="3" t="s">
        <v>62</v>
      </c>
      <c r="B5288" s="3" t="str">
        <f>IFERROR(INDEX(Clients[Client_Name],MATCH(Table2[[#This Row],[Client_Code]],Clients[Client_Code],0)),"")</f>
        <v>DISTRIBUIDORA MAXCERDO</v>
      </c>
      <c r="C5288" s="3">
        <v>1013</v>
      </c>
      <c r="D5288" s="3" t="s">
        <v>37</v>
      </c>
      <c r="E5288" s="3">
        <v>2</v>
      </c>
      <c r="F5288" s="12">
        <v>14481</v>
      </c>
    </row>
    <row r="5289" spans="1:6" x14ac:dyDescent="0.25">
      <c r="A5289" s="3" t="s">
        <v>62</v>
      </c>
      <c r="B5289" s="3" t="str">
        <f>IFERROR(INDEX(Clients[Client_Name],MATCH(Table2[[#This Row],[Client_Code]],Clients[Client_Code],0)),"")</f>
        <v>DISTRIBUIDORA MAXCERDO</v>
      </c>
      <c r="C5289" s="3">
        <v>1013</v>
      </c>
      <c r="D5289" s="3" t="s">
        <v>38</v>
      </c>
      <c r="E5289" s="3">
        <v>2</v>
      </c>
      <c r="F5289" s="12">
        <v>482406</v>
      </c>
    </row>
    <row r="5290" spans="1:6" x14ac:dyDescent="0.25">
      <c r="A5290" s="3" t="s">
        <v>62</v>
      </c>
      <c r="B5290" s="3" t="str">
        <f>IFERROR(INDEX(Clients[Client_Name],MATCH(Table2[[#This Row],[Client_Code]],Clients[Client_Code],0)),"")</f>
        <v>DISTRIBUIDORA MAXCERDO</v>
      </c>
      <c r="C5290" s="3">
        <v>1013</v>
      </c>
      <c r="D5290" s="3" t="s">
        <v>38</v>
      </c>
      <c r="E5290" s="3">
        <v>2</v>
      </c>
      <c r="F5290" s="12">
        <v>817889</v>
      </c>
    </row>
    <row r="5291" spans="1:6" x14ac:dyDescent="0.25">
      <c r="A5291" s="3" t="s">
        <v>62</v>
      </c>
      <c r="B5291" s="3" t="str">
        <f>IFERROR(INDEX(Clients[Client_Name],MATCH(Table2[[#This Row],[Client_Code]],Clients[Client_Code],0)),"")</f>
        <v>DISTRIBUIDORA MAXCERDO</v>
      </c>
      <c r="C5291" s="3">
        <v>1013</v>
      </c>
      <c r="D5291" s="3" t="s">
        <v>38</v>
      </c>
      <c r="E5291" s="3">
        <v>2</v>
      </c>
      <c r="F5291" s="12">
        <v>995249</v>
      </c>
    </row>
    <row r="5292" spans="1:6" x14ac:dyDescent="0.25">
      <c r="A5292" s="3" t="s">
        <v>62</v>
      </c>
      <c r="B5292" s="3" t="str">
        <f>IFERROR(INDEX(Clients[Client_Name],MATCH(Table2[[#This Row],[Client_Code]],Clients[Client_Code],0)),"")</f>
        <v>DISTRIBUIDORA MAXCERDO</v>
      </c>
      <c r="C5292" s="3">
        <v>1013</v>
      </c>
      <c r="D5292" s="3" t="s">
        <v>38</v>
      </c>
      <c r="E5292" s="3">
        <v>2</v>
      </c>
      <c r="F5292" s="12">
        <v>122695</v>
      </c>
    </row>
    <row r="5293" spans="1:6" x14ac:dyDescent="0.25">
      <c r="A5293" s="3" t="s">
        <v>62</v>
      </c>
      <c r="B5293" s="3" t="str">
        <f>IFERROR(INDEX(Clients[Client_Name],MATCH(Table2[[#This Row],[Client_Code]],Clients[Client_Code],0)),"")</f>
        <v>DISTRIBUIDORA MAXCERDO</v>
      </c>
      <c r="C5293" s="3">
        <v>1013</v>
      </c>
      <c r="D5293" s="3" t="s">
        <v>38</v>
      </c>
      <c r="E5293" s="3">
        <v>2</v>
      </c>
      <c r="F5293" s="12">
        <v>91579</v>
      </c>
    </row>
    <row r="5294" spans="1:6" x14ac:dyDescent="0.25">
      <c r="A5294" s="3" t="s">
        <v>62</v>
      </c>
      <c r="B5294" s="3" t="str">
        <f>IFERROR(INDEX(Clients[Client_Name],MATCH(Table2[[#This Row],[Client_Code]],Clients[Client_Code],0)),"")</f>
        <v>DISTRIBUIDORA MAXCERDO</v>
      </c>
      <c r="C5294" s="3">
        <v>1013</v>
      </c>
      <c r="D5294" s="3" t="s">
        <v>38</v>
      </c>
      <c r="E5294" s="3">
        <v>3</v>
      </c>
      <c r="F5294" s="12">
        <v>7315</v>
      </c>
    </row>
    <row r="5295" spans="1:6" x14ac:dyDescent="0.25">
      <c r="A5295" s="3" t="s">
        <v>62</v>
      </c>
      <c r="B5295" s="3" t="str">
        <f>IFERROR(INDEX(Clients[Client_Name],MATCH(Table2[[#This Row],[Client_Code]],Clients[Client_Code],0)),"")</f>
        <v>DISTRIBUIDORA MAXCERDO</v>
      </c>
      <c r="C5295" s="3">
        <v>1013</v>
      </c>
      <c r="D5295" s="3" t="s">
        <v>38</v>
      </c>
      <c r="E5295" s="3">
        <v>3</v>
      </c>
      <c r="F5295" s="12">
        <v>284479</v>
      </c>
    </row>
    <row r="5296" spans="1:6" x14ac:dyDescent="0.25">
      <c r="A5296" s="3" t="s">
        <v>62</v>
      </c>
      <c r="B5296" s="3" t="str">
        <f>IFERROR(INDEX(Clients[Client_Name],MATCH(Table2[[#This Row],[Client_Code]],Clients[Client_Code],0)),"")</f>
        <v>DISTRIBUIDORA MAXCERDO</v>
      </c>
      <c r="C5296" s="3">
        <v>1013</v>
      </c>
      <c r="D5296" s="3" t="s">
        <v>37</v>
      </c>
      <c r="E5296" s="3">
        <v>3</v>
      </c>
      <c r="F5296" s="12">
        <v>526440</v>
      </c>
    </row>
    <row r="5297" spans="1:6" x14ac:dyDescent="0.25">
      <c r="A5297" s="3" t="s">
        <v>62</v>
      </c>
      <c r="B5297" s="3" t="str">
        <f>IFERROR(INDEX(Clients[Client_Name],MATCH(Table2[[#This Row],[Client_Code]],Clients[Client_Code],0)),"")</f>
        <v>DISTRIBUIDORA MAXCERDO</v>
      </c>
      <c r="C5297" s="3">
        <v>1013</v>
      </c>
      <c r="D5297" s="3" t="s">
        <v>149</v>
      </c>
      <c r="E5297" s="3">
        <v>3</v>
      </c>
      <c r="F5297" s="12">
        <v>3085184</v>
      </c>
    </row>
    <row r="5298" spans="1:6" x14ac:dyDescent="0.25">
      <c r="A5298" s="3" t="s">
        <v>62</v>
      </c>
      <c r="B5298" s="3" t="str">
        <f>IFERROR(INDEX(Clients[Client_Name],MATCH(Table2[[#This Row],[Client_Code]],Clients[Client_Code],0)),"")</f>
        <v>DISTRIBUIDORA MAXCERDO</v>
      </c>
      <c r="C5298" s="3">
        <v>1013</v>
      </c>
      <c r="D5298" s="3" t="s">
        <v>37</v>
      </c>
      <c r="E5298" s="3">
        <v>3</v>
      </c>
      <c r="F5298" s="12">
        <v>560556</v>
      </c>
    </row>
    <row r="5299" spans="1:6" x14ac:dyDescent="0.25">
      <c r="A5299" s="3" t="s">
        <v>62</v>
      </c>
      <c r="B5299" s="3" t="str">
        <f>IFERROR(INDEX(Clients[Client_Name],MATCH(Table2[[#This Row],[Client_Code]],Clients[Client_Code],0)),"")</f>
        <v>DISTRIBUIDORA MAXCERDO</v>
      </c>
      <c r="C5299" s="3">
        <v>1013</v>
      </c>
      <c r="D5299" s="3" t="s">
        <v>37</v>
      </c>
      <c r="E5299" s="3">
        <v>3</v>
      </c>
      <c r="F5299" s="12">
        <v>49189</v>
      </c>
    </row>
    <row r="5300" spans="1:6" x14ac:dyDescent="0.25">
      <c r="A5300" s="3" t="s">
        <v>62</v>
      </c>
      <c r="B5300" s="3" t="str">
        <f>IFERROR(INDEX(Clients[Client_Name],MATCH(Table2[[#This Row],[Client_Code]],Clients[Client_Code],0)),"")</f>
        <v>TAK S.A.</v>
      </c>
      <c r="C5300" s="3">
        <v>1051</v>
      </c>
      <c r="D5300" s="3" t="s">
        <v>38</v>
      </c>
      <c r="E5300" s="3">
        <v>7</v>
      </c>
      <c r="F5300" s="12"/>
    </row>
    <row r="5301" spans="1:6" x14ac:dyDescent="0.25">
      <c r="A5301" s="3" t="s">
        <v>62</v>
      </c>
      <c r="B5301" s="3" t="str">
        <f>IFERROR(INDEX(Clients[Client_Name],MATCH(Table2[[#This Row],[Client_Code]],Clients[Client_Code],0)),"")</f>
        <v>DISTRIBUIDORA MAXCERDO</v>
      </c>
      <c r="C5301" s="3">
        <v>1013</v>
      </c>
      <c r="D5301" s="3" t="s">
        <v>37</v>
      </c>
      <c r="E5301" s="3">
        <v>3</v>
      </c>
      <c r="F5301" s="12">
        <v>88204</v>
      </c>
    </row>
    <row r="5302" spans="1:6" x14ac:dyDescent="0.25">
      <c r="A5302" s="3" t="s">
        <v>62</v>
      </c>
      <c r="B5302" s="3" t="str">
        <f>IFERROR(INDEX(Clients[Client_Name],MATCH(Table2[[#This Row],[Client_Code]],Clients[Client_Code],0)),"")</f>
        <v>DISTRIBUIDORA MAXCERDO</v>
      </c>
      <c r="C5302" s="3">
        <v>1013</v>
      </c>
      <c r="D5302" s="3" t="s">
        <v>38</v>
      </c>
      <c r="E5302" s="3">
        <v>3</v>
      </c>
      <c r="F5302" s="12">
        <v>964812</v>
      </c>
    </row>
    <row r="5303" spans="1:6" x14ac:dyDescent="0.25">
      <c r="A5303" s="3" t="s">
        <v>62</v>
      </c>
      <c r="B5303" s="3" t="str">
        <f>IFERROR(INDEX(Clients[Client_Name],MATCH(Table2[[#This Row],[Client_Code]],Clients[Client_Code],0)),"")</f>
        <v>DISTRIBUIDORA MAXCERDO</v>
      </c>
      <c r="C5303" s="3">
        <v>1013</v>
      </c>
      <c r="D5303" s="3" t="s">
        <v>38</v>
      </c>
      <c r="E5303" s="3">
        <v>3</v>
      </c>
      <c r="F5303" s="12">
        <v>866490</v>
      </c>
    </row>
    <row r="5304" spans="1:6" x14ac:dyDescent="0.25">
      <c r="A5304" s="3" t="s">
        <v>62</v>
      </c>
      <c r="B5304" s="3" t="str">
        <f>IFERROR(INDEX(Clients[Client_Name],MATCH(Table2[[#This Row],[Client_Code]],Clients[Client_Code],0)),"")</f>
        <v>DISTRIBUIDORA MAXCERDO</v>
      </c>
      <c r="C5304" s="3">
        <v>1013</v>
      </c>
      <c r="D5304" s="3" t="s">
        <v>38</v>
      </c>
      <c r="E5304" s="3">
        <v>3</v>
      </c>
      <c r="F5304" s="12">
        <v>1312490</v>
      </c>
    </row>
    <row r="5305" spans="1:6" x14ac:dyDescent="0.25">
      <c r="A5305" s="3" t="s">
        <v>62</v>
      </c>
      <c r="B5305" s="3" t="str">
        <f>IFERROR(INDEX(Clients[Client_Name],MATCH(Table2[[#This Row],[Client_Code]],Clients[Client_Code],0)),"")</f>
        <v>DISTRIBUIDORA MAXCERDO</v>
      </c>
      <c r="C5305" s="3">
        <v>1013</v>
      </c>
      <c r="D5305" s="3" t="s">
        <v>38</v>
      </c>
      <c r="E5305" s="3">
        <v>3</v>
      </c>
      <c r="F5305" s="12">
        <v>129986</v>
      </c>
    </row>
    <row r="5306" spans="1:6" x14ac:dyDescent="0.25">
      <c r="A5306" s="3" t="s">
        <v>62</v>
      </c>
      <c r="B5306" s="3" t="str">
        <f>IFERROR(INDEX(Clients[Client_Name],MATCH(Table2[[#This Row],[Client_Code]],Clients[Client_Code],0)),"")</f>
        <v>DISTRIBUIDORA MAXCERDO</v>
      </c>
      <c r="C5306" s="3">
        <v>1013</v>
      </c>
      <c r="D5306" s="3" t="s">
        <v>38</v>
      </c>
      <c r="E5306" s="3">
        <v>3</v>
      </c>
      <c r="F5306" s="12">
        <v>97073</v>
      </c>
    </row>
    <row r="5307" spans="1:6" x14ac:dyDescent="0.25">
      <c r="A5307" s="3" t="s">
        <v>62</v>
      </c>
      <c r="B5307" s="3" t="str">
        <f>IFERROR(INDEX(Clients[Client_Name],MATCH(Table2[[#This Row],[Client_Code]],Clients[Client_Code],0)),"")</f>
        <v>DISTRIBUIDORA MAXCERDO</v>
      </c>
      <c r="C5307" s="3">
        <v>1013</v>
      </c>
      <c r="D5307" s="3" t="s">
        <v>149</v>
      </c>
      <c r="E5307" s="3">
        <v>5</v>
      </c>
      <c r="F5307" s="12">
        <v>3339662</v>
      </c>
    </row>
    <row r="5308" spans="1:6" x14ac:dyDescent="0.25">
      <c r="A5308" s="3" t="s">
        <v>62</v>
      </c>
      <c r="B5308" s="3" t="str">
        <f>IFERROR(INDEX(Clients[Client_Name],MATCH(Table2[[#This Row],[Client_Code]],Clients[Client_Code],0)),"")</f>
        <v>DISTRIBUIDORA MAXCERDO</v>
      </c>
      <c r="C5308" s="3">
        <v>1013</v>
      </c>
      <c r="D5308" s="3" t="s">
        <v>37</v>
      </c>
      <c r="E5308" s="3">
        <v>5</v>
      </c>
      <c r="F5308" s="12">
        <v>560556</v>
      </c>
    </row>
    <row r="5309" spans="1:6" x14ac:dyDescent="0.25">
      <c r="A5309" s="3" t="s">
        <v>62</v>
      </c>
      <c r="B5309" s="3" t="str">
        <f>IFERROR(INDEX(Clients[Client_Name],MATCH(Table2[[#This Row],[Client_Code]],Clients[Client_Code],0)),"")</f>
        <v>DISTRIBUIDORA MAXCERDO</v>
      </c>
      <c r="C5309" s="3">
        <v>1013</v>
      </c>
      <c r="D5309" s="3" t="s">
        <v>37</v>
      </c>
      <c r="E5309" s="3">
        <v>5</v>
      </c>
      <c r="F5309" s="12">
        <v>495320</v>
      </c>
    </row>
    <row r="5310" spans="1:6" x14ac:dyDescent="0.25">
      <c r="A5310" s="3" t="s">
        <v>62</v>
      </c>
      <c r="B5310" s="3" t="str">
        <f>IFERROR(INDEX(Clients[Client_Name],MATCH(Table2[[#This Row],[Client_Code]],Clients[Client_Code],0)),"")</f>
        <v>TAK S.A.</v>
      </c>
      <c r="C5310" s="3">
        <v>1051</v>
      </c>
      <c r="D5310" s="3" t="s">
        <v>38</v>
      </c>
      <c r="E5310" s="3">
        <v>7</v>
      </c>
      <c r="F5310" s="12"/>
    </row>
    <row r="5311" spans="1:6" x14ac:dyDescent="0.25">
      <c r="A5311" s="3" t="s">
        <v>62</v>
      </c>
      <c r="B5311" s="3" t="str">
        <f>IFERROR(INDEX(Clients[Client_Name],MATCH(Table2[[#This Row],[Client_Code]],Clients[Client_Code],0)),"")</f>
        <v>DISTRIBUIDORA MAXCERDO</v>
      </c>
      <c r="C5311" s="3">
        <v>1013</v>
      </c>
      <c r="D5311" s="3" t="s">
        <v>37</v>
      </c>
      <c r="E5311" s="3">
        <v>5</v>
      </c>
      <c r="F5311" s="12">
        <v>69364</v>
      </c>
    </row>
    <row r="5312" spans="1:6" x14ac:dyDescent="0.25">
      <c r="A5312" s="3" t="s">
        <v>62</v>
      </c>
      <c r="B5312" s="3" t="str">
        <f>IFERROR(INDEX(Clients[Client_Name],MATCH(Table2[[#This Row],[Client_Code]],Clients[Client_Code],0)),"")</f>
        <v>DISTRIBUIDORA MAXCERDO</v>
      </c>
      <c r="C5312" s="3">
        <v>1013</v>
      </c>
      <c r="D5312" s="3" t="s">
        <v>38</v>
      </c>
      <c r="E5312" s="3">
        <v>5</v>
      </c>
      <c r="F5312" s="12">
        <v>600000</v>
      </c>
    </row>
    <row r="5313" spans="1:6" x14ac:dyDescent="0.25">
      <c r="A5313" s="3" t="s">
        <v>62</v>
      </c>
      <c r="B5313" s="3" t="str">
        <f>IFERROR(INDEX(Clients[Client_Name],MATCH(Table2[[#This Row],[Client_Code]],Clients[Client_Code],0)),"")</f>
        <v>DISTRIBUIDORA MAXCERDO</v>
      </c>
      <c r="C5313" s="3">
        <v>1013</v>
      </c>
      <c r="D5313" s="3" t="s">
        <v>37</v>
      </c>
      <c r="E5313" s="3">
        <v>5</v>
      </c>
      <c r="F5313" s="12">
        <v>126382</v>
      </c>
    </row>
    <row r="5314" spans="1:6" x14ac:dyDescent="0.25">
      <c r="A5314" s="3" t="s">
        <v>62</v>
      </c>
      <c r="B5314" s="3" t="str">
        <f>IFERROR(INDEX(Clients[Client_Name],MATCH(Table2[[#This Row],[Client_Code]],Clients[Client_Code],0)),"")</f>
        <v>DISTRIBUIDORA MAXCERDO</v>
      </c>
      <c r="C5314" s="3">
        <v>1013</v>
      </c>
      <c r="D5314" s="3" t="s">
        <v>38</v>
      </c>
      <c r="E5314" s="3">
        <v>5</v>
      </c>
      <c r="F5314" s="12">
        <v>1062597</v>
      </c>
    </row>
    <row r="5315" spans="1:6" x14ac:dyDescent="0.25">
      <c r="A5315" s="3" t="s">
        <v>62</v>
      </c>
      <c r="B5315" s="3" t="str">
        <f>IFERROR(INDEX(Clients[Client_Name],MATCH(Table2[[#This Row],[Client_Code]],Clients[Client_Code],0)),"")</f>
        <v>DISTRIBUIDORA MAXCERDO</v>
      </c>
      <c r="C5315" s="3">
        <v>1013</v>
      </c>
      <c r="D5315" s="3" t="s">
        <v>38</v>
      </c>
      <c r="E5315" s="3">
        <v>5</v>
      </c>
      <c r="F5315" s="12">
        <v>81278</v>
      </c>
    </row>
    <row r="5316" spans="1:6" x14ac:dyDescent="0.25">
      <c r="A5316" s="3" t="s">
        <v>62</v>
      </c>
      <c r="B5316" s="3" t="str">
        <f>IFERROR(INDEX(Clients[Client_Name],MATCH(Table2[[#This Row],[Client_Code]],Clients[Client_Code],0)),"")</f>
        <v>DISTRIBUIDORA MAXCERDO</v>
      </c>
      <c r="C5316" s="3">
        <v>1013</v>
      </c>
      <c r="D5316" s="3" t="s">
        <v>38</v>
      </c>
      <c r="E5316" s="3">
        <v>5</v>
      </c>
      <c r="F5316" s="12">
        <v>1192074</v>
      </c>
    </row>
    <row r="5317" spans="1:6" x14ac:dyDescent="0.25">
      <c r="A5317" s="3" t="s">
        <v>62</v>
      </c>
      <c r="B5317" s="3" t="str">
        <f>IFERROR(INDEX(Clients[Client_Name],MATCH(Table2[[#This Row],[Client_Code]],Clients[Client_Code],0)),"")</f>
        <v>DISTRIBUIDORA MAXCERDO</v>
      </c>
      <c r="C5317" s="3">
        <v>1013</v>
      </c>
      <c r="D5317" s="3" t="s">
        <v>38</v>
      </c>
      <c r="E5317" s="3">
        <v>5</v>
      </c>
      <c r="F5317" s="12">
        <v>111377</v>
      </c>
    </row>
    <row r="5318" spans="1:6" x14ac:dyDescent="0.25">
      <c r="A5318" s="3" t="s">
        <v>62</v>
      </c>
      <c r="B5318" s="3" t="str">
        <f>IFERROR(INDEX(Clients[Client_Name],MATCH(Table2[[#This Row],[Client_Code]],Clients[Client_Code],0)),"")</f>
        <v>DISTRIBUIDORA MAXCERDO</v>
      </c>
      <c r="C5318" s="3">
        <v>1013</v>
      </c>
      <c r="D5318" s="3" t="s">
        <v>38</v>
      </c>
      <c r="E5318" s="3">
        <v>5</v>
      </c>
      <c r="F5318" s="12">
        <v>83145</v>
      </c>
    </row>
    <row r="5319" spans="1:6" x14ac:dyDescent="0.25">
      <c r="A5319" s="3" t="s">
        <v>62</v>
      </c>
      <c r="B5319" s="3" t="str">
        <f>IFERROR(INDEX(Clients[Client_Name],MATCH(Table2[[#This Row],[Client_Code]],Clients[Client_Code],0)),"")</f>
        <v>DISTRIBUIDORA MAXCERDO</v>
      </c>
      <c r="C5319" s="3">
        <v>1013</v>
      </c>
      <c r="D5319" s="3" t="s">
        <v>38</v>
      </c>
      <c r="E5319" s="3">
        <v>5</v>
      </c>
      <c r="F5319" s="12">
        <v>742447</v>
      </c>
    </row>
    <row r="5320" spans="1:6" x14ac:dyDescent="0.25">
      <c r="A5320" s="3" t="s">
        <v>62</v>
      </c>
      <c r="B5320" s="3" t="str">
        <f>IFERROR(INDEX(Clients[Client_Name],MATCH(Table2[[#This Row],[Client_Code]],Clients[Client_Code],0)),"")</f>
        <v>DISTRIBUIDORA MAXCERDO</v>
      </c>
      <c r="C5320" s="3">
        <v>1013</v>
      </c>
      <c r="D5320" s="3" t="s">
        <v>149</v>
      </c>
      <c r="E5320" s="3">
        <v>6</v>
      </c>
      <c r="F5320" s="12">
        <v>4573620</v>
      </c>
    </row>
    <row r="5321" spans="1:6" x14ac:dyDescent="0.25">
      <c r="A5321" s="3" t="s">
        <v>62</v>
      </c>
      <c r="B5321" s="3" t="str">
        <f>IFERROR(INDEX(Clients[Client_Name],MATCH(Table2[[#This Row],[Client_Code]],Clients[Client_Code],0)),"")</f>
        <v>DISTRIBUIDORA MAXCERDO</v>
      </c>
      <c r="C5321" s="3">
        <v>1013</v>
      </c>
      <c r="D5321" s="3" t="s">
        <v>37</v>
      </c>
      <c r="E5321" s="3">
        <v>6</v>
      </c>
      <c r="F5321" s="12">
        <v>522353</v>
      </c>
    </row>
    <row r="5322" spans="1:6" x14ac:dyDescent="0.25">
      <c r="A5322" s="3" t="s">
        <v>62</v>
      </c>
      <c r="B5322" s="3" t="str">
        <f>IFERROR(INDEX(Clients[Client_Name],MATCH(Table2[[#This Row],[Client_Code]],Clients[Client_Code],0)),"")</f>
        <v>DISTRIBUIDORA MAXCERDO</v>
      </c>
      <c r="C5322" s="3">
        <v>1013</v>
      </c>
      <c r="D5322" s="3" t="s">
        <v>37</v>
      </c>
      <c r="E5322" s="3">
        <v>6</v>
      </c>
      <c r="F5322" s="12"/>
    </row>
    <row r="5323" spans="1:6" x14ac:dyDescent="0.25">
      <c r="A5323" s="3" t="s">
        <v>62</v>
      </c>
      <c r="B5323" s="3" t="str">
        <f>IFERROR(INDEX(Clients[Client_Name],MATCH(Table2[[#This Row],[Client_Code]],Clients[Client_Code],0)),"")</f>
        <v>DISTRIBUIDORA MAXCERDO</v>
      </c>
      <c r="C5323" s="3">
        <v>1013</v>
      </c>
      <c r="D5323" s="3" t="s">
        <v>37</v>
      </c>
      <c r="E5323" s="3">
        <v>6</v>
      </c>
      <c r="F5323" s="12"/>
    </row>
    <row r="5324" spans="1:6" x14ac:dyDescent="0.25">
      <c r="A5324" s="3" t="s">
        <v>62</v>
      </c>
      <c r="B5324" s="3" t="str">
        <f>IFERROR(INDEX(Clients[Client_Name],MATCH(Table2[[#This Row],[Client_Code]],Clients[Client_Code],0)),"")</f>
        <v>DISTRIBUIDORA MAXCERDO</v>
      </c>
      <c r="C5324" s="3">
        <v>1013</v>
      </c>
      <c r="D5324" s="3" t="s">
        <v>38</v>
      </c>
      <c r="E5324" s="3">
        <v>6</v>
      </c>
      <c r="F5324" s="12">
        <v>1012175</v>
      </c>
    </row>
    <row r="5325" spans="1:6" x14ac:dyDescent="0.25">
      <c r="A5325" s="3" t="s">
        <v>62</v>
      </c>
      <c r="B5325" s="3" t="str">
        <f>IFERROR(INDEX(Clients[Client_Name],MATCH(Table2[[#This Row],[Client_Code]],Clients[Client_Code],0)),"")</f>
        <v>DISTRIBUIDORA MAXCERDO</v>
      </c>
      <c r="C5325" s="3">
        <v>1013</v>
      </c>
      <c r="D5325" s="3" t="s">
        <v>37</v>
      </c>
      <c r="E5325" s="3">
        <v>6</v>
      </c>
      <c r="F5325" s="12"/>
    </row>
    <row r="5326" spans="1:6" x14ac:dyDescent="0.25">
      <c r="A5326" s="3" t="s">
        <v>62</v>
      </c>
      <c r="B5326" s="3" t="str">
        <f>IFERROR(INDEX(Clients[Client_Name],MATCH(Table2[[#This Row],[Client_Code]],Clients[Client_Code],0)),"")</f>
        <v>DISTRIBUIDORA MAXCERDO</v>
      </c>
      <c r="C5326" s="3">
        <v>1013</v>
      </c>
      <c r="D5326" s="3" t="s">
        <v>38</v>
      </c>
      <c r="E5326" s="3">
        <v>6</v>
      </c>
      <c r="F5326" s="12">
        <v>1410334</v>
      </c>
    </row>
    <row r="5327" spans="1:6" x14ac:dyDescent="0.25">
      <c r="A5327" s="3" t="s">
        <v>62</v>
      </c>
      <c r="B5327" s="3" t="str">
        <f>IFERROR(INDEX(Clients[Client_Name],MATCH(Table2[[#This Row],[Client_Code]],Clients[Client_Code],0)),"")</f>
        <v>DISTRIBUIDORA MAXCERDO</v>
      </c>
      <c r="C5327" s="3">
        <v>1013</v>
      </c>
      <c r="D5327" s="3" t="s">
        <v>38</v>
      </c>
      <c r="E5327" s="3">
        <v>6</v>
      </c>
      <c r="F5327" s="12">
        <v>232164</v>
      </c>
    </row>
    <row r="5328" spans="1:6" x14ac:dyDescent="0.25">
      <c r="A5328" s="3" t="s">
        <v>62</v>
      </c>
      <c r="B5328" s="3" t="str">
        <f>IFERROR(INDEX(Clients[Client_Name],MATCH(Table2[[#This Row],[Client_Code]],Clients[Client_Code],0)),"")</f>
        <v>DISTRIBUIDORA MAXCERDO</v>
      </c>
      <c r="C5328" s="3">
        <v>1013</v>
      </c>
      <c r="D5328" s="3" t="s">
        <v>38</v>
      </c>
      <c r="E5328" s="3">
        <v>6</v>
      </c>
      <c r="F5328" s="12"/>
    </row>
    <row r="5329" spans="1:6" x14ac:dyDescent="0.25">
      <c r="A5329" s="3" t="s">
        <v>62</v>
      </c>
      <c r="B5329" s="3" t="str">
        <f>IFERROR(INDEX(Clients[Client_Name],MATCH(Table2[[#This Row],[Client_Code]],Clients[Client_Code],0)),"")</f>
        <v>DISTRIBUIDORA MAXCERDO</v>
      </c>
      <c r="C5329" s="3">
        <v>1013</v>
      </c>
      <c r="D5329" s="3" t="s">
        <v>38</v>
      </c>
      <c r="E5329" s="3">
        <v>6</v>
      </c>
      <c r="F5329" s="12"/>
    </row>
    <row r="5330" spans="1:6" x14ac:dyDescent="0.25">
      <c r="A5330" s="3" t="s">
        <v>62</v>
      </c>
      <c r="B5330" s="3" t="str">
        <f>IFERROR(INDEX(Clients[Client_Name],MATCH(Table2[[#This Row],[Client_Code]],Clients[Client_Code],0)),"")</f>
        <v>DISTRIBUIDORA MAXCERDO</v>
      </c>
      <c r="C5330" s="3">
        <v>1013</v>
      </c>
      <c r="D5330" s="3" t="s">
        <v>38</v>
      </c>
      <c r="E5330" s="3">
        <v>6</v>
      </c>
      <c r="F5330" s="12"/>
    </row>
    <row r="5331" spans="1:6" x14ac:dyDescent="0.25">
      <c r="A5331" s="3" t="s">
        <v>62</v>
      </c>
      <c r="B5331" s="3" t="str">
        <f>IFERROR(INDEX(Clients[Client_Name],MATCH(Table2[[#This Row],[Client_Code]],Clients[Client_Code],0)),"")</f>
        <v>DISTRIBUIDORA MAXCERDO</v>
      </c>
      <c r="C5331" s="3">
        <v>1013</v>
      </c>
      <c r="D5331" s="3" t="s">
        <v>38</v>
      </c>
      <c r="E5331" s="3">
        <v>6</v>
      </c>
      <c r="F5331" s="12"/>
    </row>
    <row r="5332" spans="1:6" x14ac:dyDescent="0.25">
      <c r="A5332" s="3" t="s">
        <v>62</v>
      </c>
      <c r="B5332" s="3" t="str">
        <f>IFERROR(INDEX(Clients[Client_Name],MATCH(Table2[[#This Row],[Client_Code]],Clients[Client_Code],0)),"")</f>
        <v>DISTRIBUIDORA MAXCERDO</v>
      </c>
      <c r="C5332" s="3">
        <v>1013</v>
      </c>
      <c r="D5332" s="3" t="s">
        <v>149</v>
      </c>
      <c r="E5332" s="3">
        <v>7</v>
      </c>
      <c r="F5332" s="12">
        <v>3798050</v>
      </c>
    </row>
    <row r="5333" spans="1:6" x14ac:dyDescent="0.25">
      <c r="A5333" s="3" t="s">
        <v>62</v>
      </c>
      <c r="B5333" s="3" t="str">
        <f>IFERROR(INDEX(Clients[Client_Name],MATCH(Table2[[#This Row],[Client_Code]],Clients[Client_Code],0)),"")</f>
        <v>DISTRIBUIDORA MAXCERDO</v>
      </c>
      <c r="C5333" s="3">
        <v>1013</v>
      </c>
      <c r="D5333" s="3" t="s">
        <v>37</v>
      </c>
      <c r="E5333" s="3">
        <v>7</v>
      </c>
      <c r="F5333" s="12">
        <v>3427</v>
      </c>
    </row>
    <row r="5334" spans="1:6" x14ac:dyDescent="0.25">
      <c r="A5334" s="3" t="s">
        <v>62</v>
      </c>
      <c r="B5334" s="3" t="str">
        <f>IFERROR(INDEX(Clients[Client_Name],MATCH(Table2[[#This Row],[Client_Code]],Clients[Client_Code],0)),"")</f>
        <v>DISTRIBUIDORA MAXCERDO</v>
      </c>
      <c r="C5334" s="3">
        <v>1013</v>
      </c>
      <c r="D5334" s="3" t="s">
        <v>37</v>
      </c>
      <c r="E5334" s="3">
        <v>7</v>
      </c>
      <c r="F5334" s="12"/>
    </row>
    <row r="5335" spans="1:6" x14ac:dyDescent="0.25">
      <c r="A5335" s="3" t="s">
        <v>62</v>
      </c>
      <c r="B5335" s="3" t="str">
        <f>IFERROR(INDEX(Clients[Client_Name],MATCH(Table2[[#This Row],[Client_Code]],Clients[Client_Code],0)),"")</f>
        <v>DISTRIBUIDORA MAXCERDO</v>
      </c>
      <c r="C5335" s="3">
        <v>1013</v>
      </c>
      <c r="D5335" s="3" t="s">
        <v>37</v>
      </c>
      <c r="E5335" s="3">
        <v>7</v>
      </c>
      <c r="F5335" s="12"/>
    </row>
    <row r="5336" spans="1:6" x14ac:dyDescent="0.25">
      <c r="A5336" s="3" t="s">
        <v>62</v>
      </c>
      <c r="B5336" s="3" t="str">
        <f>IFERROR(INDEX(Clients[Client_Name],MATCH(Table2[[#This Row],[Client_Code]],Clients[Client_Code],0)),"")</f>
        <v>DISTRIBUIDORA MAXCERDO</v>
      </c>
      <c r="C5336" s="3">
        <v>1013</v>
      </c>
      <c r="D5336" s="3" t="s">
        <v>38</v>
      </c>
      <c r="E5336" s="3">
        <v>7</v>
      </c>
      <c r="F5336" s="12">
        <v>2633976</v>
      </c>
    </row>
    <row r="5337" spans="1:6" x14ac:dyDescent="0.25">
      <c r="A5337" s="3" t="s">
        <v>62</v>
      </c>
      <c r="B5337" s="3" t="str">
        <f>IFERROR(INDEX(Clients[Client_Name],MATCH(Table2[[#This Row],[Client_Code]],Clients[Client_Code],0)),"")</f>
        <v>DISTRIBUIDORA MAXCERDO</v>
      </c>
      <c r="C5337" s="3">
        <v>1013</v>
      </c>
      <c r="D5337" s="3" t="s">
        <v>37</v>
      </c>
      <c r="E5337" s="3">
        <v>7</v>
      </c>
      <c r="F5337" s="12"/>
    </row>
    <row r="5338" spans="1:6" x14ac:dyDescent="0.25">
      <c r="A5338" s="3" t="s">
        <v>62</v>
      </c>
      <c r="B5338" s="3" t="str">
        <f>IFERROR(INDEX(Clients[Client_Name],MATCH(Table2[[#This Row],[Client_Code]],Clients[Client_Code],0)),"")</f>
        <v>DISTRIBUIDORA MAXCERDO</v>
      </c>
      <c r="C5338" s="3">
        <v>1013</v>
      </c>
      <c r="D5338" s="3" t="s">
        <v>38</v>
      </c>
      <c r="E5338" s="3">
        <v>7</v>
      </c>
      <c r="F5338" s="12"/>
    </row>
    <row r="5339" spans="1:6" x14ac:dyDescent="0.25">
      <c r="A5339" s="3" t="s">
        <v>62</v>
      </c>
      <c r="B5339" s="3" t="str">
        <f>IFERROR(INDEX(Clients[Client_Name],MATCH(Table2[[#This Row],[Client_Code]],Clients[Client_Code],0)),"")</f>
        <v>DISTRIBUIDORA MAXCERDO</v>
      </c>
      <c r="C5339" s="3">
        <v>1013</v>
      </c>
      <c r="D5339" s="3" t="s">
        <v>38</v>
      </c>
      <c r="E5339" s="3">
        <v>7</v>
      </c>
      <c r="F5339" s="12"/>
    </row>
    <row r="5340" spans="1:6" x14ac:dyDescent="0.25">
      <c r="A5340" s="3" t="s">
        <v>62</v>
      </c>
      <c r="B5340" s="3" t="str">
        <f>IFERROR(INDEX(Clients[Client_Name],MATCH(Table2[[#This Row],[Client_Code]],Clients[Client_Code],0)),"")</f>
        <v>DISTRIBUIDORA MAXCERDO</v>
      </c>
      <c r="C5340" s="3">
        <v>1013</v>
      </c>
      <c r="D5340" s="3" t="s">
        <v>38</v>
      </c>
      <c r="E5340" s="3">
        <v>7</v>
      </c>
      <c r="F5340" s="12"/>
    </row>
    <row r="5341" spans="1:6" x14ac:dyDescent="0.25">
      <c r="A5341" s="3" t="s">
        <v>62</v>
      </c>
      <c r="B5341" s="3" t="str">
        <f>IFERROR(INDEX(Clients[Client_Name],MATCH(Table2[[#This Row],[Client_Code]],Clients[Client_Code],0)),"")</f>
        <v>DISTRIBUIDORA MAXCERDO</v>
      </c>
      <c r="C5341" s="3">
        <v>1013</v>
      </c>
      <c r="D5341" s="3" t="s">
        <v>38</v>
      </c>
      <c r="E5341" s="3">
        <v>7</v>
      </c>
      <c r="F5341" s="12"/>
    </row>
    <row r="5342" spans="1:6" x14ac:dyDescent="0.25">
      <c r="A5342" s="3" t="s">
        <v>62</v>
      </c>
      <c r="B5342" s="3" t="str">
        <f>IFERROR(INDEX(Clients[Client_Name],MATCH(Table2[[#This Row],[Client_Code]],Clients[Client_Code],0)),"")</f>
        <v>DISTRIBUIDORA MAXCERDO</v>
      </c>
      <c r="C5342" s="3">
        <v>1013</v>
      </c>
      <c r="D5342" s="3" t="s">
        <v>38</v>
      </c>
      <c r="E5342" s="3">
        <v>7</v>
      </c>
      <c r="F5342" s="12"/>
    </row>
    <row r="5343" spans="1:6" x14ac:dyDescent="0.25">
      <c r="A5343" s="3" t="s">
        <v>62</v>
      </c>
      <c r="B5343" s="3" t="str">
        <f>IFERROR(INDEX(Clients[Client_Name],MATCH(Table2[[#This Row],[Client_Code]],Clients[Client_Code],0)),"")</f>
        <v>DISTRIBUIDORA MAXCERDO</v>
      </c>
      <c r="C5343" s="3">
        <v>1013</v>
      </c>
      <c r="D5343" s="3" t="s">
        <v>38</v>
      </c>
      <c r="E5343" s="3">
        <v>7</v>
      </c>
      <c r="F5343" s="12"/>
    </row>
    <row r="5344" spans="1:6" x14ac:dyDescent="0.25">
      <c r="A5344" s="3" t="s">
        <v>62</v>
      </c>
      <c r="B5344" s="3" t="str">
        <f>IFERROR(INDEX(Clients[Client_Name],MATCH(Table2[[#This Row],[Client_Code]],Clients[Client_Code],0)),"")</f>
        <v>DISTRIBUIDORA MAXCERDO</v>
      </c>
      <c r="C5344" s="3">
        <v>1013</v>
      </c>
      <c r="D5344" s="3" t="s">
        <v>37</v>
      </c>
      <c r="E5344" s="3">
        <v>8</v>
      </c>
      <c r="F5344" s="12">
        <v>316941</v>
      </c>
    </row>
    <row r="5345" spans="1:6" x14ac:dyDescent="0.25">
      <c r="A5345" s="3" t="s">
        <v>62</v>
      </c>
      <c r="B5345" s="3" t="str">
        <f>IFERROR(INDEX(Clients[Client_Name],MATCH(Table2[[#This Row],[Client_Code]],Clients[Client_Code],0)),"")</f>
        <v>MARIO LEIVA BARAHONA</v>
      </c>
      <c r="C5345" s="3">
        <v>1068</v>
      </c>
      <c r="D5345" s="3" t="s">
        <v>38</v>
      </c>
      <c r="E5345" s="3">
        <v>7</v>
      </c>
      <c r="F5345" s="12"/>
    </row>
    <row r="5346" spans="1:6" x14ac:dyDescent="0.25">
      <c r="A5346" s="3" t="s">
        <v>62</v>
      </c>
      <c r="B5346" s="3" t="str">
        <f>IFERROR(INDEX(Clients[Client_Name],MATCH(Table2[[#This Row],[Client_Code]],Clients[Client_Code],0)),"")</f>
        <v>FABIAN ALFARO GUERRA</v>
      </c>
      <c r="C5346" s="3">
        <v>1065</v>
      </c>
      <c r="D5346" s="3" t="s">
        <v>38</v>
      </c>
      <c r="E5346" s="3">
        <v>7</v>
      </c>
      <c r="F5346" s="12"/>
    </row>
    <row r="5347" spans="1:6" x14ac:dyDescent="0.25">
      <c r="A5347" s="3" t="s">
        <v>62</v>
      </c>
      <c r="B5347" s="3" t="str">
        <f>IFERROR(INDEX(Clients[Client_Name],MATCH(Table2[[#This Row],[Client_Code]],Clients[Client_Code],0)),"")</f>
        <v>PEDRO OPAZO PRADENA</v>
      </c>
      <c r="C5347" s="3">
        <v>1072</v>
      </c>
      <c r="D5347" s="3" t="s">
        <v>38</v>
      </c>
      <c r="E5347" s="3">
        <v>7</v>
      </c>
      <c r="F5347" s="12"/>
    </row>
    <row r="5348" spans="1:6" x14ac:dyDescent="0.25">
      <c r="A5348" s="3" t="s">
        <v>62</v>
      </c>
      <c r="B5348" s="3" t="str">
        <f>IFERROR(INDEX(Clients[Client_Name],MATCH(Table2[[#This Row],[Client_Code]],Clients[Client_Code],0)),"")</f>
        <v>ANDRES RETAMAL HERNANDEZ</v>
      </c>
      <c r="C5348" s="3">
        <v>1056</v>
      </c>
      <c r="D5348" s="3" t="s">
        <v>38</v>
      </c>
      <c r="E5348" s="3">
        <v>7</v>
      </c>
      <c r="F5348" s="12"/>
    </row>
    <row r="5349" spans="1:6" x14ac:dyDescent="0.25">
      <c r="A5349" s="3" t="s">
        <v>62</v>
      </c>
      <c r="B5349" s="3" t="str">
        <f>IFERROR(INDEX(Clients[Client_Name],MATCH(Table2[[#This Row],[Client_Code]],Clients[Client_Code],0)),"")</f>
        <v>DISTRIBUIDORA MAXCERDO</v>
      </c>
      <c r="C5349" s="3">
        <v>1013</v>
      </c>
      <c r="D5349" s="3" t="s">
        <v>37</v>
      </c>
      <c r="E5349" s="3">
        <v>8</v>
      </c>
      <c r="F5349" s="12"/>
    </row>
    <row r="5350" spans="1:6" x14ac:dyDescent="0.25">
      <c r="A5350" s="3" t="s">
        <v>62</v>
      </c>
      <c r="B5350" s="3" t="str">
        <f>IFERROR(INDEX(Clients[Client_Name],MATCH(Table2[[#This Row],[Client_Code]],Clients[Client_Code],0)),"")</f>
        <v>TRANSPORTE JOSE MEDINA E.I.R.L.</v>
      </c>
      <c r="C5350" s="3">
        <v>1079</v>
      </c>
      <c r="D5350" s="3" t="s">
        <v>38</v>
      </c>
      <c r="E5350" s="3">
        <v>7</v>
      </c>
      <c r="F5350" s="12"/>
    </row>
    <row r="5351" spans="1:6" x14ac:dyDescent="0.25">
      <c r="A5351" s="3" t="s">
        <v>62</v>
      </c>
      <c r="B5351" s="3" t="str">
        <f>IFERROR(INDEX(Clients[Client_Name],MATCH(Table2[[#This Row],[Client_Code]],Clients[Client_Code],0)),"")</f>
        <v>DISTRIBUIDORA MAXCERDO</v>
      </c>
      <c r="C5351" s="3">
        <v>1013</v>
      </c>
      <c r="D5351" s="3" t="s">
        <v>37</v>
      </c>
      <c r="E5351" s="3">
        <v>8</v>
      </c>
      <c r="F5351" s="12"/>
    </row>
    <row r="5352" spans="1:6" x14ac:dyDescent="0.25">
      <c r="A5352" s="3" t="s">
        <v>62</v>
      </c>
      <c r="B5352" s="3" t="str">
        <f>IFERROR(INDEX(Clients[Client_Name],MATCH(Table2[[#This Row],[Client_Code]],Clients[Client_Code],0)),"")</f>
        <v>DISTRIBUIDORA MAXCERDO</v>
      </c>
      <c r="C5352" s="3">
        <v>1013</v>
      </c>
      <c r="D5352" s="3" t="s">
        <v>37</v>
      </c>
      <c r="E5352" s="3">
        <v>8</v>
      </c>
      <c r="F5352" s="12"/>
    </row>
    <row r="5353" spans="1:6" x14ac:dyDescent="0.25">
      <c r="A5353" s="3" t="s">
        <v>62</v>
      </c>
      <c r="B5353" s="3" t="str">
        <f>IFERROR(INDEX(Clients[Client_Name],MATCH(Table2[[#This Row],[Client_Code]],Clients[Client_Code],0)),"")</f>
        <v>DISTRIBUIDORA MAXCERDO</v>
      </c>
      <c r="C5353" s="3">
        <v>1013</v>
      </c>
      <c r="D5353" s="3" t="s">
        <v>38</v>
      </c>
      <c r="E5353" s="3">
        <v>8</v>
      </c>
      <c r="F5353" s="12"/>
    </row>
    <row r="5354" spans="1:6" x14ac:dyDescent="0.25">
      <c r="A5354" s="3" t="s">
        <v>62</v>
      </c>
      <c r="B5354" s="3" t="str">
        <f>IFERROR(INDEX(Clients[Client_Name],MATCH(Table2[[#This Row],[Client_Code]],Clients[Client_Code],0)),"")</f>
        <v>DISTRIBUIDORA MAXCERDO</v>
      </c>
      <c r="C5354" s="3">
        <v>1013</v>
      </c>
      <c r="D5354" s="3" t="s">
        <v>38</v>
      </c>
      <c r="E5354" s="3">
        <v>8</v>
      </c>
      <c r="F5354" s="12"/>
    </row>
    <row r="5355" spans="1:6" x14ac:dyDescent="0.25">
      <c r="A5355" s="3" t="s">
        <v>62</v>
      </c>
      <c r="B5355" s="3" t="str">
        <f>IFERROR(INDEX(Clients[Client_Name],MATCH(Table2[[#This Row],[Client_Code]],Clients[Client_Code],0)),"")</f>
        <v>DISTRIBUIDORA MAXCERDO</v>
      </c>
      <c r="C5355" s="3">
        <v>1013</v>
      </c>
      <c r="D5355" s="3" t="s">
        <v>38</v>
      </c>
      <c r="E5355" s="3">
        <v>8</v>
      </c>
      <c r="F5355" s="12"/>
    </row>
    <row r="5356" spans="1:6" x14ac:dyDescent="0.25">
      <c r="A5356" s="3" t="s">
        <v>62</v>
      </c>
      <c r="B5356" s="3" t="str">
        <f>IFERROR(INDEX(Clients[Client_Name],MATCH(Table2[[#This Row],[Client_Code]],Clients[Client_Code],0)),"")</f>
        <v>TAK S.A.</v>
      </c>
      <c r="C5356" s="3">
        <v>1051</v>
      </c>
      <c r="D5356" s="3" t="s">
        <v>38</v>
      </c>
      <c r="E5356" s="3">
        <v>7</v>
      </c>
      <c r="F5356" s="12"/>
    </row>
    <row r="5357" spans="1:6" x14ac:dyDescent="0.25">
      <c r="A5357" s="3" t="s">
        <v>62</v>
      </c>
      <c r="B5357" s="3" t="str">
        <f>IFERROR(INDEX(Clients[Client_Name],MATCH(Table2[[#This Row],[Client_Code]],Clients[Client_Code],0)),"")</f>
        <v>DISTRIBUIDORA MAXCERDO</v>
      </c>
      <c r="C5357" s="3">
        <v>1013</v>
      </c>
      <c r="D5357" s="3" t="s">
        <v>38</v>
      </c>
      <c r="E5357" s="3">
        <v>8</v>
      </c>
      <c r="F5357" s="12"/>
    </row>
    <row r="5358" spans="1:6" x14ac:dyDescent="0.25">
      <c r="A5358" s="3" t="s">
        <v>62</v>
      </c>
      <c r="B5358" s="3" t="str">
        <f>IFERROR(INDEX(Clients[Client_Name],MATCH(Table2[[#This Row],[Client_Code]],Clients[Client_Code],0)),"")</f>
        <v>DISTRIBUIDORA MAXCERDO</v>
      </c>
      <c r="C5358" s="3">
        <v>1013</v>
      </c>
      <c r="D5358" s="3" t="s">
        <v>38</v>
      </c>
      <c r="E5358" s="3">
        <v>8</v>
      </c>
      <c r="F5358" s="12">
        <v>4025039</v>
      </c>
    </row>
    <row r="5359" spans="1:6" x14ac:dyDescent="0.25">
      <c r="A5359" s="3" t="s">
        <v>62</v>
      </c>
      <c r="B5359" s="3" t="str">
        <f>IFERROR(INDEX(Clients[Client_Name],MATCH(Table2[[#This Row],[Client_Code]],Clients[Client_Code],0)),"")</f>
        <v>DISTRIBUIDORA MAXCERDO</v>
      </c>
      <c r="C5359" s="3">
        <v>1013</v>
      </c>
      <c r="D5359" s="3" t="s">
        <v>38</v>
      </c>
      <c r="E5359" s="3">
        <v>8</v>
      </c>
      <c r="F5359" s="12"/>
    </row>
    <row r="5360" spans="1:6" x14ac:dyDescent="0.25">
      <c r="A5360" s="3" t="s">
        <v>62</v>
      </c>
      <c r="B5360" s="3" t="str">
        <f>IFERROR(INDEX(Clients[Client_Name],MATCH(Table2[[#This Row],[Client_Code]],Clients[Client_Code],0)),"")</f>
        <v>DISTRIBUIDORA MAXCERDO</v>
      </c>
      <c r="C5360" s="3">
        <v>1013</v>
      </c>
      <c r="D5360" s="3" t="s">
        <v>38</v>
      </c>
      <c r="E5360" s="3">
        <v>8</v>
      </c>
      <c r="F5360" s="12"/>
    </row>
    <row r="5361" spans="1:6" x14ac:dyDescent="0.25">
      <c r="A5361" s="3" t="s">
        <v>62</v>
      </c>
      <c r="B5361" s="3" t="str">
        <f>IFERROR(INDEX(Clients[Client_Name],MATCH(Table2[[#This Row],[Client_Code]],Clients[Client_Code],0)),"")</f>
        <v>DISTRIBUIDORA MAXCERDO</v>
      </c>
      <c r="C5361" s="3">
        <v>1013</v>
      </c>
      <c r="D5361" s="3" t="s">
        <v>149</v>
      </c>
      <c r="E5361" s="3">
        <v>8</v>
      </c>
      <c r="F5361" s="12">
        <v>2713572</v>
      </c>
    </row>
    <row r="5362" spans="1:6" x14ac:dyDescent="0.25">
      <c r="A5362" s="3" t="s">
        <v>62</v>
      </c>
      <c r="B5362" s="3" t="str">
        <f>IFERROR(INDEX(Clients[Client_Name],MATCH(Table2[[#This Row],[Client_Code]],Clients[Client_Code],0)),"")</f>
        <v>DISTRIBUIDORA MAXCERDO</v>
      </c>
      <c r="C5362" s="3">
        <v>1013</v>
      </c>
      <c r="D5362" s="3" t="s">
        <v>37</v>
      </c>
      <c r="E5362" s="3">
        <v>9</v>
      </c>
      <c r="F5362" s="12"/>
    </row>
    <row r="5363" spans="1:6" x14ac:dyDescent="0.25">
      <c r="A5363" s="3" t="s">
        <v>62</v>
      </c>
      <c r="B5363" s="3" t="str">
        <f>IFERROR(INDEX(Clients[Client_Name],MATCH(Table2[[#This Row],[Client_Code]],Clients[Client_Code],0)),"")</f>
        <v>DISTRIBUIDORA MAXCERDO</v>
      </c>
      <c r="C5363" s="3">
        <v>1013</v>
      </c>
      <c r="D5363" s="3" t="s">
        <v>37</v>
      </c>
      <c r="E5363" s="3">
        <v>9</v>
      </c>
      <c r="F5363" s="12"/>
    </row>
    <row r="5364" spans="1:6" x14ac:dyDescent="0.25">
      <c r="A5364" s="3" t="s">
        <v>62</v>
      </c>
      <c r="B5364" s="3" t="str">
        <f>IFERROR(INDEX(Clients[Client_Name],MATCH(Table2[[#This Row],[Client_Code]],Clients[Client_Code],0)),"")</f>
        <v>DISTRIBUIDORA MAXCERDO</v>
      </c>
      <c r="C5364" s="3">
        <v>1013</v>
      </c>
      <c r="D5364" s="3" t="s">
        <v>37</v>
      </c>
      <c r="E5364" s="3">
        <v>9</v>
      </c>
      <c r="F5364" s="12"/>
    </row>
    <row r="5365" spans="1:6" x14ac:dyDescent="0.25">
      <c r="A5365" s="3" t="s">
        <v>62</v>
      </c>
      <c r="B5365" s="3" t="str">
        <f>IFERROR(INDEX(Clients[Client_Name],MATCH(Table2[[#This Row],[Client_Code]],Clients[Client_Code],0)),"")</f>
        <v>DISTRIBUIDORA MAXCERDO</v>
      </c>
      <c r="C5365" s="3">
        <v>1013</v>
      </c>
      <c r="D5365" s="3" t="s">
        <v>37</v>
      </c>
      <c r="E5365" s="3">
        <v>9</v>
      </c>
      <c r="F5365" s="12">
        <v>544554</v>
      </c>
    </row>
    <row r="5366" spans="1:6" x14ac:dyDescent="0.25">
      <c r="A5366" s="3" t="s">
        <v>62</v>
      </c>
      <c r="B5366" s="3" t="str">
        <f>IFERROR(INDEX(Clients[Client_Name],MATCH(Table2[[#This Row],[Client_Code]],Clients[Client_Code],0)),"")</f>
        <v>DISTRIBUIDORA MAXCERDO</v>
      </c>
      <c r="C5366" s="3">
        <v>1013</v>
      </c>
      <c r="D5366" s="3" t="s">
        <v>38</v>
      </c>
      <c r="E5366" s="3">
        <v>9</v>
      </c>
      <c r="F5366" s="12"/>
    </row>
    <row r="5367" spans="1:6" x14ac:dyDescent="0.25">
      <c r="A5367" s="3" t="s">
        <v>62</v>
      </c>
      <c r="B5367" s="3" t="str">
        <f>IFERROR(INDEX(Clients[Client_Name],MATCH(Table2[[#This Row],[Client_Code]],Clients[Client_Code],0)),"")</f>
        <v>DISTRIBUIDORA MAXCERDO</v>
      </c>
      <c r="C5367" s="3">
        <v>1013</v>
      </c>
      <c r="D5367" s="3" t="s">
        <v>38</v>
      </c>
      <c r="E5367" s="3">
        <v>9</v>
      </c>
      <c r="F5367" s="12"/>
    </row>
    <row r="5368" spans="1:6" x14ac:dyDescent="0.25">
      <c r="A5368" s="3" t="s">
        <v>62</v>
      </c>
      <c r="B5368" s="3" t="str">
        <f>IFERROR(INDEX(Clients[Client_Name],MATCH(Table2[[#This Row],[Client_Code]],Clients[Client_Code],0)),"")</f>
        <v>DISTRIBUIDORA MAXCERDO</v>
      </c>
      <c r="C5368" s="3">
        <v>1013</v>
      </c>
      <c r="D5368" s="3" t="s">
        <v>38</v>
      </c>
      <c r="E5368" s="3">
        <v>9</v>
      </c>
      <c r="F5368" s="12"/>
    </row>
    <row r="5369" spans="1:6" x14ac:dyDescent="0.25">
      <c r="A5369" s="3" t="s">
        <v>62</v>
      </c>
      <c r="B5369" s="3" t="str">
        <f>IFERROR(INDEX(Clients[Client_Name],MATCH(Table2[[#This Row],[Client_Code]],Clients[Client_Code],0)),"")</f>
        <v>DISTRIBUIDORA MAXCERDO</v>
      </c>
      <c r="C5369" s="3">
        <v>1013</v>
      </c>
      <c r="D5369" s="3" t="s">
        <v>38</v>
      </c>
      <c r="E5369" s="3">
        <v>9</v>
      </c>
      <c r="F5369" s="12"/>
    </row>
    <row r="5370" spans="1:6" x14ac:dyDescent="0.25">
      <c r="A5370" s="3" t="s">
        <v>62</v>
      </c>
      <c r="B5370" s="3" t="str">
        <f>IFERROR(INDEX(Clients[Client_Name],MATCH(Table2[[#This Row],[Client_Code]],Clients[Client_Code],0)),"")</f>
        <v>DISTRIBUIDORA MAXCERDO</v>
      </c>
      <c r="C5370" s="3">
        <v>1013</v>
      </c>
      <c r="D5370" s="3" t="s">
        <v>38</v>
      </c>
      <c r="E5370" s="3">
        <v>9</v>
      </c>
      <c r="F5370" s="12"/>
    </row>
    <row r="5371" spans="1:6" x14ac:dyDescent="0.25">
      <c r="A5371" s="3" t="s">
        <v>62</v>
      </c>
      <c r="B5371" s="3" t="str">
        <f>IFERROR(INDEX(Clients[Client_Name],MATCH(Table2[[#This Row],[Client_Code]],Clients[Client_Code],0)),"")</f>
        <v>DISTRIBUIDORA MAXCERDO</v>
      </c>
      <c r="C5371" s="3">
        <v>1013</v>
      </c>
      <c r="D5371" s="3" t="s">
        <v>38</v>
      </c>
      <c r="E5371" s="3">
        <v>9</v>
      </c>
      <c r="F5371" s="12"/>
    </row>
    <row r="5372" spans="1:6" x14ac:dyDescent="0.25">
      <c r="A5372" s="3" t="s">
        <v>62</v>
      </c>
      <c r="B5372" s="3" t="str">
        <f>IFERROR(INDEX(Clients[Client_Name],MATCH(Table2[[#This Row],[Client_Code]],Clients[Client_Code],0)),"")</f>
        <v>DISTRIBUIDORA MAXCERDO</v>
      </c>
      <c r="C5372" s="3">
        <v>1013</v>
      </c>
      <c r="D5372" s="3" t="s">
        <v>38</v>
      </c>
      <c r="E5372" s="3">
        <v>9</v>
      </c>
      <c r="F5372" s="12">
        <v>3628307</v>
      </c>
    </row>
    <row r="5373" spans="1:6" x14ac:dyDescent="0.25">
      <c r="A5373" s="3" t="s">
        <v>62</v>
      </c>
      <c r="B5373" s="3" t="str">
        <f>IFERROR(INDEX(Clients[Client_Name],MATCH(Table2[[#This Row],[Client_Code]],Clients[Client_Code],0)),"")</f>
        <v>DISTRIBUIDORA MAXCERDO</v>
      </c>
      <c r="C5373" s="3">
        <v>1013</v>
      </c>
      <c r="D5373" s="3" t="s">
        <v>149</v>
      </c>
      <c r="E5373" s="3">
        <v>9</v>
      </c>
      <c r="F5373" s="12">
        <v>2220682</v>
      </c>
    </row>
    <row r="5374" spans="1:6" x14ac:dyDescent="0.25">
      <c r="A5374" s="3" t="s">
        <v>62</v>
      </c>
      <c r="B5374" s="3" t="str">
        <f>IFERROR(INDEX(Clients[Client_Name],MATCH(Table2[[#This Row],[Client_Code]],Clients[Client_Code],0)),"")</f>
        <v>DISTRIBUIDORA MAXCERDO</v>
      </c>
      <c r="C5374" s="3">
        <v>1013</v>
      </c>
      <c r="D5374" s="3" t="s">
        <v>37</v>
      </c>
      <c r="E5374" s="3">
        <v>10</v>
      </c>
      <c r="F5374" s="12">
        <v>781831</v>
      </c>
    </row>
    <row r="5375" spans="1:6" x14ac:dyDescent="0.25">
      <c r="A5375" s="3" t="s">
        <v>62</v>
      </c>
      <c r="B5375" s="3" t="str">
        <f>IFERROR(INDEX(Clients[Client_Name],MATCH(Table2[[#This Row],[Client_Code]],Clients[Client_Code],0)),"")</f>
        <v>DISTRIBUIDORA MAXCERDO</v>
      </c>
      <c r="C5375" s="3">
        <v>1013</v>
      </c>
      <c r="D5375" s="3" t="s">
        <v>37</v>
      </c>
      <c r="E5375" s="3">
        <v>10</v>
      </c>
      <c r="F5375" s="12"/>
    </row>
    <row r="5376" spans="1:6" x14ac:dyDescent="0.25">
      <c r="A5376" s="3" t="s">
        <v>62</v>
      </c>
      <c r="B5376" s="3" t="str">
        <f>IFERROR(INDEX(Clients[Client_Name],MATCH(Table2[[#This Row],[Client_Code]],Clients[Client_Code],0)),"")</f>
        <v>DISTRIBUIDORA MAXCERDO</v>
      </c>
      <c r="C5376" s="3">
        <v>1013</v>
      </c>
      <c r="D5376" s="3" t="s">
        <v>37</v>
      </c>
      <c r="E5376" s="3">
        <v>10</v>
      </c>
      <c r="F5376" s="12"/>
    </row>
    <row r="5377" spans="1:6" x14ac:dyDescent="0.25">
      <c r="A5377" s="3" t="s">
        <v>62</v>
      </c>
      <c r="B5377" s="3" t="str">
        <f>IFERROR(INDEX(Clients[Client_Name],MATCH(Table2[[#This Row],[Client_Code]],Clients[Client_Code],0)),"")</f>
        <v>DISTRIBUIDORA MAXCERDO</v>
      </c>
      <c r="C5377" s="3">
        <v>1013</v>
      </c>
      <c r="D5377" s="3" t="s">
        <v>37</v>
      </c>
      <c r="E5377" s="3">
        <v>10</v>
      </c>
      <c r="F5377" s="12"/>
    </row>
    <row r="5378" spans="1:6" x14ac:dyDescent="0.25">
      <c r="A5378" s="3" t="s">
        <v>62</v>
      </c>
      <c r="B5378" s="3" t="str">
        <f>IFERROR(INDEX(Clients[Client_Name],MATCH(Table2[[#This Row],[Client_Code]],Clients[Client_Code],0)),"")</f>
        <v>DISTRIBUIDORA MAXCERDO</v>
      </c>
      <c r="C5378" s="3">
        <v>1013</v>
      </c>
      <c r="D5378" s="3" t="s">
        <v>38</v>
      </c>
      <c r="E5378" s="3">
        <v>10</v>
      </c>
      <c r="F5378" s="12">
        <v>3859726</v>
      </c>
    </row>
    <row r="5379" spans="1:6" x14ac:dyDescent="0.25">
      <c r="A5379" s="3" t="s">
        <v>62</v>
      </c>
      <c r="B5379" s="3" t="str">
        <f>IFERROR(INDEX(Clients[Client_Name],MATCH(Table2[[#This Row],[Client_Code]],Clients[Client_Code],0)),"")</f>
        <v>DISTRIBUIDORA MAXCERDO</v>
      </c>
      <c r="C5379" s="3">
        <v>1013</v>
      </c>
      <c r="D5379" s="3" t="s">
        <v>38</v>
      </c>
      <c r="E5379" s="3">
        <v>10</v>
      </c>
      <c r="F5379" s="12"/>
    </row>
    <row r="5380" spans="1:6" x14ac:dyDescent="0.25">
      <c r="A5380" s="3" t="s">
        <v>62</v>
      </c>
      <c r="B5380" s="3" t="str">
        <f>IFERROR(INDEX(Clients[Client_Name],MATCH(Table2[[#This Row],[Client_Code]],Clients[Client_Code],0)),"")</f>
        <v>DISTRIBUIDORA MAXCERDO</v>
      </c>
      <c r="C5380" s="3">
        <v>1013</v>
      </c>
      <c r="D5380" s="3" t="s">
        <v>38</v>
      </c>
      <c r="E5380" s="3">
        <v>10</v>
      </c>
      <c r="F5380" s="12"/>
    </row>
    <row r="5381" spans="1:6" x14ac:dyDescent="0.25">
      <c r="A5381" s="3" t="s">
        <v>62</v>
      </c>
      <c r="B5381" s="3" t="str">
        <f>IFERROR(INDEX(Clients[Client_Name],MATCH(Table2[[#This Row],[Client_Code]],Clients[Client_Code],0)),"")</f>
        <v>DISTRIBUIDORA MAXCERDO</v>
      </c>
      <c r="C5381" s="3">
        <v>1013</v>
      </c>
      <c r="D5381" s="3" t="s">
        <v>38</v>
      </c>
      <c r="E5381" s="3">
        <v>10</v>
      </c>
      <c r="F5381" s="12"/>
    </row>
    <row r="5382" spans="1:6" x14ac:dyDescent="0.25">
      <c r="A5382" s="3" t="s">
        <v>62</v>
      </c>
      <c r="B5382" s="3" t="str">
        <f>IFERROR(INDEX(Clients[Client_Name],MATCH(Table2[[#This Row],[Client_Code]],Clients[Client_Code],0)),"")</f>
        <v>DISTRIBUIDORA MAXCERDO</v>
      </c>
      <c r="C5382" s="3">
        <v>1013</v>
      </c>
      <c r="D5382" s="3" t="s">
        <v>38</v>
      </c>
      <c r="E5382" s="3">
        <v>10</v>
      </c>
      <c r="F5382" s="12"/>
    </row>
    <row r="5383" spans="1:6" x14ac:dyDescent="0.25">
      <c r="A5383" s="3" t="s">
        <v>62</v>
      </c>
      <c r="B5383" s="3" t="str">
        <f>IFERROR(INDEX(Clients[Client_Name],MATCH(Table2[[#This Row],[Client_Code]],Clients[Client_Code],0)),"")</f>
        <v>DISTRIBUIDORA MAXCERDO</v>
      </c>
      <c r="C5383" s="3">
        <v>1013</v>
      </c>
      <c r="D5383" s="3" t="s">
        <v>38</v>
      </c>
      <c r="E5383" s="3">
        <v>10</v>
      </c>
      <c r="F5383" s="12"/>
    </row>
    <row r="5384" spans="1:6" x14ac:dyDescent="0.25">
      <c r="A5384" s="3" t="s">
        <v>62</v>
      </c>
      <c r="B5384" s="3" t="str">
        <f>IFERROR(INDEX(Clients[Client_Name],MATCH(Table2[[#This Row],[Client_Code]],Clients[Client_Code],0)),"")</f>
        <v>DISTRIBUIDORA MAXCERDO</v>
      </c>
      <c r="C5384" s="3">
        <v>1013</v>
      </c>
      <c r="D5384" s="3" t="s">
        <v>38</v>
      </c>
      <c r="E5384" s="3">
        <v>10</v>
      </c>
      <c r="F5384" s="12"/>
    </row>
    <row r="5385" spans="1:6" x14ac:dyDescent="0.25">
      <c r="A5385" s="3" t="s">
        <v>62</v>
      </c>
      <c r="B5385" s="3" t="str">
        <f>IFERROR(INDEX(Clients[Client_Name],MATCH(Table2[[#This Row],[Client_Code]],Clients[Client_Code],0)),"")</f>
        <v>DISTRIBUIDORA MAXCERDO</v>
      </c>
      <c r="C5385" s="3">
        <v>1013</v>
      </c>
      <c r="D5385" s="3" t="s">
        <v>149</v>
      </c>
      <c r="E5385" s="3">
        <v>10</v>
      </c>
      <c r="F5385" s="12">
        <v>2664224</v>
      </c>
    </row>
    <row r="5386" spans="1:6" x14ac:dyDescent="0.25">
      <c r="A5386" s="3" t="s">
        <v>62</v>
      </c>
      <c r="B5386" s="3" t="str">
        <f>IFERROR(INDEX(Clients[Client_Name],MATCH(Table2[[#This Row],[Client_Code]],Clients[Client_Code],0)),"")</f>
        <v>DISTRIBUIDORA MAXCERDO</v>
      </c>
      <c r="C5386" s="3">
        <v>1013</v>
      </c>
      <c r="D5386" s="3" t="s">
        <v>37</v>
      </c>
      <c r="E5386" s="3">
        <v>11</v>
      </c>
      <c r="F5386" s="12">
        <v>338304</v>
      </c>
    </row>
    <row r="5387" spans="1:6" x14ac:dyDescent="0.25">
      <c r="A5387" s="3" t="s">
        <v>62</v>
      </c>
      <c r="B5387" s="3" t="str">
        <f>IFERROR(INDEX(Clients[Client_Name],MATCH(Table2[[#This Row],[Client_Code]],Clients[Client_Code],0)),"")</f>
        <v>DISTRIBUIDORA MAXCERDO</v>
      </c>
      <c r="C5387" s="3">
        <v>1013</v>
      </c>
      <c r="D5387" s="3" t="s">
        <v>38</v>
      </c>
      <c r="E5387" s="3">
        <v>11</v>
      </c>
      <c r="F5387" s="12">
        <v>2480599</v>
      </c>
    </row>
    <row r="5388" spans="1:6" x14ac:dyDescent="0.25">
      <c r="A5388" s="3" t="s">
        <v>62</v>
      </c>
      <c r="B5388" s="3" t="str">
        <f>IFERROR(INDEX(Clients[Client_Name],MATCH(Table2[[#This Row],[Client_Code]],Clients[Client_Code],0)),"")</f>
        <v>DISTRIBUIDORA MAXCERDO</v>
      </c>
      <c r="C5388" s="3">
        <v>1013</v>
      </c>
      <c r="D5388" s="3" t="s">
        <v>149</v>
      </c>
      <c r="E5388" s="3">
        <v>11</v>
      </c>
      <c r="F5388" s="12">
        <v>2696329</v>
      </c>
    </row>
    <row r="5389" spans="1:6" x14ac:dyDescent="0.25">
      <c r="A5389" s="3" t="s">
        <v>62</v>
      </c>
      <c r="B5389" s="3" t="str">
        <f>IFERROR(INDEX(Clients[Client_Name],MATCH(Table2[[#This Row],[Client_Code]],Clients[Client_Code],0)),"")</f>
        <v>DISTRIBUIDORA MAXCERDO</v>
      </c>
      <c r="C5389" s="3">
        <v>1013</v>
      </c>
      <c r="D5389" s="3" t="s">
        <v>37</v>
      </c>
      <c r="E5389" s="3">
        <v>12</v>
      </c>
      <c r="F5389" s="12">
        <v>275347</v>
      </c>
    </row>
    <row r="5390" spans="1:6" x14ac:dyDescent="0.25">
      <c r="A5390" s="3" t="s">
        <v>62</v>
      </c>
      <c r="B5390" s="3" t="str">
        <f>IFERROR(INDEX(Clients[Client_Name],MATCH(Table2[[#This Row],[Client_Code]],Clients[Client_Code],0)),"")</f>
        <v>DISTRIBUIDORA MAXCERDO</v>
      </c>
      <c r="C5390" s="3">
        <v>1013</v>
      </c>
      <c r="D5390" s="3" t="s">
        <v>38</v>
      </c>
      <c r="E5390" s="3">
        <v>12</v>
      </c>
      <c r="F5390" s="12">
        <v>5038981</v>
      </c>
    </row>
    <row r="5391" spans="1:6" x14ac:dyDescent="0.25">
      <c r="A5391" s="3" t="s">
        <v>62</v>
      </c>
      <c r="B5391" s="3" t="str">
        <f>IFERROR(INDEX(Clients[Client_Name],MATCH(Table2[[#This Row],[Client_Code]],Clients[Client_Code],0)),"")</f>
        <v>DISTRIBUIDORA MAXCERDO</v>
      </c>
      <c r="C5391" s="3">
        <v>1013</v>
      </c>
      <c r="D5391" s="3" t="s">
        <v>149</v>
      </c>
      <c r="E5391" s="3">
        <v>12</v>
      </c>
      <c r="F5391" s="12">
        <v>2487044</v>
      </c>
    </row>
    <row r="5392" spans="1:6" x14ac:dyDescent="0.25">
      <c r="A5392" s="3" t="s">
        <v>62</v>
      </c>
      <c r="B5392" s="3" t="str">
        <f>IFERROR(INDEX(Clients[Client_Name],MATCH(Table2[[#This Row],[Client_Code]],Clients[Client_Code],0)),"")</f>
        <v>ELCOR</v>
      </c>
      <c r="C5392" s="3">
        <v>1085</v>
      </c>
      <c r="D5392" s="3" t="s">
        <v>37</v>
      </c>
      <c r="E5392" s="3">
        <v>11</v>
      </c>
      <c r="F5392" s="12"/>
    </row>
    <row r="5393" spans="1:6" x14ac:dyDescent="0.25">
      <c r="A5393" s="3" t="s">
        <v>62</v>
      </c>
      <c r="B5393" s="3" t="str">
        <f>IFERROR(INDEX(Clients[Client_Name],MATCH(Table2[[#This Row],[Client_Code]],Clients[Client_Code],0)),"")</f>
        <v>ELCOR</v>
      </c>
      <c r="C5393" s="3">
        <v>1085</v>
      </c>
      <c r="D5393" s="3" t="s">
        <v>38</v>
      </c>
      <c r="E5393" s="3">
        <v>11</v>
      </c>
      <c r="F5393" s="12">
        <v>987007</v>
      </c>
    </row>
    <row r="5394" spans="1:6" x14ac:dyDescent="0.25">
      <c r="A5394" s="3" t="s">
        <v>62</v>
      </c>
      <c r="B5394" s="3" t="str">
        <f>IFERROR(INDEX(Clients[Client_Name],MATCH(Table2[[#This Row],[Client_Code]],Clients[Client_Code],0)),"")</f>
        <v>ELCOR</v>
      </c>
      <c r="C5394" s="3">
        <v>1085</v>
      </c>
      <c r="D5394" s="3" t="s">
        <v>149</v>
      </c>
      <c r="E5394" s="3">
        <v>11</v>
      </c>
      <c r="F5394" s="12"/>
    </row>
    <row r="5395" spans="1:6" x14ac:dyDescent="0.25">
      <c r="A5395" s="3" t="s">
        <v>62</v>
      </c>
      <c r="B5395" s="3" t="str">
        <f>IFERROR(INDEX(Clients[Client_Name],MATCH(Table2[[#This Row],[Client_Code]],Clients[Client_Code],0)),"")</f>
        <v>ELCOR</v>
      </c>
      <c r="C5395" s="3">
        <v>1085</v>
      </c>
      <c r="D5395" s="3" t="s">
        <v>37</v>
      </c>
      <c r="E5395" s="3">
        <v>12</v>
      </c>
      <c r="F5395" s="12"/>
    </row>
    <row r="5396" spans="1:6" x14ac:dyDescent="0.25">
      <c r="A5396" s="3" t="s">
        <v>62</v>
      </c>
      <c r="B5396" s="3" t="str">
        <f>IFERROR(INDEX(Clients[Client_Name],MATCH(Table2[[#This Row],[Client_Code]],Clients[Client_Code],0)),"")</f>
        <v>ELCOR</v>
      </c>
      <c r="C5396" s="3">
        <v>1085</v>
      </c>
      <c r="D5396" s="3" t="s">
        <v>38</v>
      </c>
      <c r="E5396" s="3">
        <v>12</v>
      </c>
      <c r="F5396" s="12">
        <v>343220</v>
      </c>
    </row>
    <row r="5397" spans="1:6" x14ac:dyDescent="0.25">
      <c r="A5397" s="3" t="s">
        <v>62</v>
      </c>
      <c r="B5397" s="3" t="str">
        <f>IFERROR(INDEX(Clients[Client_Name],MATCH(Table2[[#This Row],[Client_Code]],Clients[Client_Code],0)),"")</f>
        <v>ELCOR</v>
      </c>
      <c r="C5397" s="3">
        <v>1085</v>
      </c>
      <c r="D5397" s="3" t="s">
        <v>149</v>
      </c>
      <c r="E5397" s="3">
        <v>12</v>
      </c>
      <c r="F5397" s="12"/>
    </row>
    <row r="5398" spans="1:6" x14ac:dyDescent="0.25">
      <c r="A5398" s="3" t="s">
        <v>32</v>
      </c>
      <c r="B5398" s="3" t="str">
        <f>IFERROR(INDEX(Clients[Client_Name],MATCH(Table2[[#This Row],[Client_Code]],Clients[Client_Code],0)),"")</f>
        <v>FOURPOPE</v>
      </c>
      <c r="C5398" s="3">
        <v>54</v>
      </c>
      <c r="D5398" s="3" t="s">
        <v>38</v>
      </c>
      <c r="E5398" s="3">
        <v>9</v>
      </c>
      <c r="F5398" s="12">
        <v>188000</v>
      </c>
    </row>
    <row r="5399" spans="1:6" x14ac:dyDescent="0.25">
      <c r="A5399" s="3" t="s">
        <v>62</v>
      </c>
      <c r="B5399" s="3" t="str">
        <f>IFERROR(INDEX(Clients[Client_Name],MATCH(Table2[[#This Row],[Client_Code]],Clients[Client_Code],0)),"")</f>
        <v>Otro</v>
      </c>
      <c r="C5399" s="3">
        <v>1071</v>
      </c>
      <c r="D5399" s="3" t="s">
        <v>149</v>
      </c>
      <c r="E5399" s="3">
        <v>4</v>
      </c>
      <c r="F5399" s="12">
        <v>425400</v>
      </c>
    </row>
    <row r="5400" spans="1:6" x14ac:dyDescent="0.25">
      <c r="A5400" s="3" t="s">
        <v>62</v>
      </c>
      <c r="B5400" s="3" t="str">
        <f>IFERROR(INDEX(Clients[Client_Name],MATCH(Table2[[#This Row],[Client_Code]],Clients[Client_Code],0)),"")</f>
        <v>Otro</v>
      </c>
      <c r="C5400" s="3">
        <v>1071</v>
      </c>
      <c r="D5400" s="3" t="s">
        <v>37</v>
      </c>
      <c r="E5400" s="3">
        <v>4</v>
      </c>
      <c r="F5400" s="12">
        <v>7443</v>
      </c>
    </row>
    <row r="5401" spans="1:6" x14ac:dyDescent="0.25">
      <c r="A5401" s="3" t="s">
        <v>62</v>
      </c>
      <c r="B5401" s="3" t="str">
        <f>IFERROR(INDEX(Clients[Client_Name],MATCH(Table2[[#This Row],[Client_Code]],Clients[Client_Code],0)),"")</f>
        <v>Otro</v>
      </c>
      <c r="C5401" s="3">
        <v>1071</v>
      </c>
      <c r="D5401" s="3" t="s">
        <v>149</v>
      </c>
      <c r="E5401" s="3">
        <v>1</v>
      </c>
      <c r="F5401" s="12">
        <v>882200</v>
      </c>
    </row>
    <row r="5402" spans="1:6" x14ac:dyDescent="0.25">
      <c r="A5402" s="3" t="s">
        <v>62</v>
      </c>
      <c r="B5402" s="3" t="str">
        <f>IFERROR(INDEX(Clients[Client_Name],MATCH(Table2[[#This Row],[Client_Code]],Clients[Client_Code],0)),"")</f>
        <v>Otro</v>
      </c>
      <c r="C5402" s="3">
        <v>1071</v>
      </c>
      <c r="D5402" s="3" t="s">
        <v>37</v>
      </c>
      <c r="E5402" s="3">
        <v>1</v>
      </c>
      <c r="F5402" s="12">
        <v>3405282</v>
      </c>
    </row>
    <row r="5403" spans="1:6" x14ac:dyDescent="0.25">
      <c r="A5403" s="3" t="s">
        <v>62</v>
      </c>
      <c r="B5403" s="3" t="str">
        <f>IFERROR(INDEX(Clients[Client_Name],MATCH(Table2[[#This Row],[Client_Code]],Clients[Client_Code],0)),"")</f>
        <v>AGROINDUSTRIAS LOMAS COLORADAS LTDA</v>
      </c>
      <c r="C5403" s="3">
        <v>1003</v>
      </c>
      <c r="D5403" s="3" t="s">
        <v>148</v>
      </c>
      <c r="E5403" s="3">
        <v>8</v>
      </c>
      <c r="F5403" s="12"/>
    </row>
    <row r="5404" spans="1:6" x14ac:dyDescent="0.25">
      <c r="A5404" s="3" t="s">
        <v>62</v>
      </c>
      <c r="B5404" s="3" t="str">
        <f>IFERROR(INDEX(Clients[Client_Name],MATCH(Table2[[#This Row],[Client_Code]],Clients[Client_Code],0)),"")</f>
        <v>AGROINDUSTRIAS LOMAS COLORADAS LTDA</v>
      </c>
      <c r="C5404" s="3">
        <v>1003</v>
      </c>
      <c r="D5404" s="3" t="s">
        <v>148</v>
      </c>
      <c r="E5404" s="3">
        <v>8</v>
      </c>
      <c r="F5404" s="12"/>
    </row>
    <row r="5405" spans="1:6" x14ac:dyDescent="0.25">
      <c r="A5405" s="3" t="s">
        <v>62</v>
      </c>
      <c r="B5405" s="3" t="str">
        <f>IFERROR(INDEX(Clients[Client_Name],MATCH(Table2[[#This Row],[Client_Code]],Clients[Client_Code],0)),"")</f>
        <v>AGROINDUSTRIAS LOMAS COLORADAS LTDA</v>
      </c>
      <c r="C5405" s="3">
        <v>1003</v>
      </c>
      <c r="D5405" s="3" t="s">
        <v>148</v>
      </c>
      <c r="E5405" s="3">
        <v>8</v>
      </c>
      <c r="F5405" s="12"/>
    </row>
    <row r="5406" spans="1:6" x14ac:dyDescent="0.25">
      <c r="A5406" s="3" t="s">
        <v>62</v>
      </c>
      <c r="B5406" s="3" t="str">
        <f>IFERROR(INDEX(Clients[Client_Name],MATCH(Table2[[#This Row],[Client_Code]],Clients[Client_Code],0)),"")</f>
        <v>Otro</v>
      </c>
      <c r="C5406" s="3">
        <v>1071</v>
      </c>
      <c r="D5406" s="3" t="s">
        <v>149</v>
      </c>
      <c r="E5406" s="3">
        <v>1</v>
      </c>
      <c r="F5406" s="12">
        <v>17050000</v>
      </c>
    </row>
    <row r="5407" spans="1:6" x14ac:dyDescent="0.25">
      <c r="A5407" s="3" t="s">
        <v>62</v>
      </c>
      <c r="B5407" s="3" t="str">
        <f>IFERROR(INDEX(Clients[Client_Name],MATCH(Table2[[#This Row],[Client_Code]],Clients[Client_Code],0)),"")</f>
        <v>Otro</v>
      </c>
      <c r="C5407" s="3">
        <v>1071</v>
      </c>
      <c r="D5407" s="3" t="s">
        <v>38</v>
      </c>
      <c r="E5407" s="3">
        <v>2</v>
      </c>
      <c r="F5407" s="12">
        <v>106552</v>
      </c>
    </row>
    <row r="5408" spans="1:6" x14ac:dyDescent="0.25">
      <c r="A5408" s="3" t="s">
        <v>62</v>
      </c>
      <c r="B5408" s="3" t="str">
        <f>IFERROR(INDEX(Clients[Client_Name],MATCH(Table2[[#This Row],[Client_Code]],Clients[Client_Code],0)),"")</f>
        <v>Otro</v>
      </c>
      <c r="C5408" s="3">
        <v>1071</v>
      </c>
      <c r="D5408" s="3" t="s">
        <v>149</v>
      </c>
      <c r="E5408" s="3">
        <v>2</v>
      </c>
      <c r="F5408" s="12">
        <v>438900</v>
      </c>
    </row>
    <row r="5409" spans="1:6" x14ac:dyDescent="0.25">
      <c r="A5409" s="3" t="s">
        <v>62</v>
      </c>
      <c r="B5409" s="3" t="str">
        <f>IFERROR(INDEX(Clients[Client_Name],MATCH(Table2[[#This Row],[Client_Code]],Clients[Client_Code],0)),"")</f>
        <v>Otro</v>
      </c>
      <c r="C5409" s="3">
        <v>1071</v>
      </c>
      <c r="D5409" s="3" t="s">
        <v>37</v>
      </c>
      <c r="E5409" s="3">
        <v>2</v>
      </c>
      <c r="F5409" s="12">
        <v>2620021</v>
      </c>
    </row>
    <row r="5410" spans="1:6" x14ac:dyDescent="0.25">
      <c r="A5410" s="3" t="s">
        <v>62</v>
      </c>
      <c r="B5410" s="3" t="str">
        <f>IFERROR(INDEX(Clients[Client_Name],MATCH(Table2[[#This Row],[Client_Code]],Clients[Client_Code],0)),"")</f>
        <v>Otro</v>
      </c>
      <c r="C5410" s="3">
        <v>1071</v>
      </c>
      <c r="D5410" s="3" t="s">
        <v>149</v>
      </c>
      <c r="E5410" s="3">
        <v>2</v>
      </c>
      <c r="F5410" s="12">
        <v>15400000</v>
      </c>
    </row>
    <row r="5411" spans="1:6" x14ac:dyDescent="0.25">
      <c r="A5411" s="3" t="s">
        <v>62</v>
      </c>
      <c r="B5411" s="3" t="str">
        <f>IFERROR(INDEX(Clients[Client_Name],MATCH(Table2[[#This Row],[Client_Code]],Clients[Client_Code],0)),"")</f>
        <v>Otro</v>
      </c>
      <c r="C5411" s="3">
        <v>1071</v>
      </c>
      <c r="D5411" s="3" t="s">
        <v>38</v>
      </c>
      <c r="E5411" s="3">
        <v>3</v>
      </c>
      <c r="F5411" s="12">
        <v>52662</v>
      </c>
    </row>
    <row r="5412" spans="1:6" x14ac:dyDescent="0.25">
      <c r="A5412" s="3" t="s">
        <v>62</v>
      </c>
      <c r="B5412" s="3" t="str">
        <f>IFERROR(INDEX(Clients[Client_Name],MATCH(Table2[[#This Row],[Client_Code]],Clients[Client_Code],0)),"")</f>
        <v>Otro</v>
      </c>
      <c r="C5412" s="3">
        <v>1071</v>
      </c>
      <c r="D5412" s="3" t="s">
        <v>38</v>
      </c>
      <c r="E5412" s="3">
        <v>3</v>
      </c>
      <c r="F5412" s="12">
        <v>112436</v>
      </c>
    </row>
    <row r="5413" spans="1:6" x14ac:dyDescent="0.25">
      <c r="A5413" s="3" t="s">
        <v>62</v>
      </c>
      <c r="B5413" s="3" t="str">
        <f>IFERROR(INDEX(Clients[Client_Name],MATCH(Table2[[#This Row],[Client_Code]],Clients[Client_Code],0)),"")</f>
        <v>Otro</v>
      </c>
      <c r="C5413" s="3">
        <v>1071</v>
      </c>
      <c r="D5413" s="3" t="s">
        <v>149</v>
      </c>
      <c r="E5413" s="3">
        <v>3</v>
      </c>
      <c r="F5413" s="12">
        <v>7407600</v>
      </c>
    </row>
    <row r="5414" spans="1:6" x14ac:dyDescent="0.25">
      <c r="A5414" s="3" t="s">
        <v>62</v>
      </c>
      <c r="B5414" s="3" t="str">
        <f>IFERROR(INDEX(Clients[Client_Name],MATCH(Table2[[#This Row],[Client_Code]],Clients[Client_Code],0)),"")</f>
        <v>Otro</v>
      </c>
      <c r="C5414" s="3">
        <v>1071</v>
      </c>
      <c r="D5414" s="3" t="s">
        <v>37</v>
      </c>
      <c r="E5414" s="3">
        <v>3</v>
      </c>
      <c r="F5414" s="12">
        <v>48386</v>
      </c>
    </row>
    <row r="5415" spans="1:6" x14ac:dyDescent="0.25">
      <c r="A5415" s="3" t="s">
        <v>62</v>
      </c>
      <c r="B5415" s="3" t="str">
        <f>IFERROR(INDEX(Clients[Client_Name],MATCH(Table2[[#This Row],[Client_Code]],Clients[Client_Code],0)),"")</f>
        <v>Otro</v>
      </c>
      <c r="C5415" s="3">
        <v>1071</v>
      </c>
      <c r="D5415" s="3" t="s">
        <v>38</v>
      </c>
      <c r="E5415" s="3">
        <v>5</v>
      </c>
      <c r="F5415" s="12">
        <v>8573</v>
      </c>
    </row>
    <row r="5416" spans="1:6" x14ac:dyDescent="0.25">
      <c r="A5416" s="3" t="s">
        <v>62</v>
      </c>
      <c r="B5416" s="3" t="str">
        <f>IFERROR(INDEX(Clients[Client_Name],MATCH(Table2[[#This Row],[Client_Code]],Clients[Client_Code],0)),"")</f>
        <v>Otro</v>
      </c>
      <c r="C5416" s="3">
        <v>1071</v>
      </c>
      <c r="D5416" s="3" t="s">
        <v>38</v>
      </c>
      <c r="E5416" s="3">
        <v>6</v>
      </c>
      <c r="F5416" s="12"/>
    </row>
    <row r="5417" spans="1:6" x14ac:dyDescent="0.25">
      <c r="A5417" s="3" t="s">
        <v>62</v>
      </c>
      <c r="B5417" s="3" t="str">
        <f>IFERROR(INDEX(Clients[Client_Name],MATCH(Table2[[#This Row],[Client_Code]],Clients[Client_Code],0)),"")</f>
        <v>Otro</v>
      </c>
      <c r="C5417" s="3">
        <v>1071</v>
      </c>
      <c r="D5417" s="3" t="s">
        <v>38</v>
      </c>
      <c r="E5417" s="3">
        <v>7</v>
      </c>
      <c r="F5417" s="12"/>
    </row>
    <row r="5418" spans="1:6" x14ac:dyDescent="0.25">
      <c r="A5418" s="3" t="s">
        <v>62</v>
      </c>
      <c r="B5418" s="3" t="str">
        <f>IFERROR(INDEX(Clients[Client_Name],MATCH(Table2[[#This Row],[Client_Code]],Clients[Client_Code],0)),"")</f>
        <v>Otro</v>
      </c>
      <c r="C5418" s="3">
        <v>1071</v>
      </c>
      <c r="D5418" s="3" t="s">
        <v>38</v>
      </c>
      <c r="E5418" s="3">
        <v>8</v>
      </c>
      <c r="F5418" s="12"/>
    </row>
    <row r="5419" spans="1:6" x14ac:dyDescent="0.25">
      <c r="A5419" s="3" t="s">
        <v>62</v>
      </c>
      <c r="B5419" s="3" t="str">
        <f>IFERROR(INDEX(Clients[Client_Name],MATCH(Table2[[#This Row],[Client_Code]],Clients[Client_Code],0)),"")</f>
        <v>Otro</v>
      </c>
      <c r="C5419" s="3">
        <v>1071</v>
      </c>
      <c r="D5419" s="3" t="s">
        <v>38</v>
      </c>
      <c r="E5419" s="3">
        <v>9</v>
      </c>
      <c r="F5419" s="12"/>
    </row>
    <row r="5420" spans="1:6" x14ac:dyDescent="0.25">
      <c r="A5420" s="3" t="s">
        <v>62</v>
      </c>
      <c r="B5420" s="3" t="str">
        <f>IFERROR(INDEX(Clients[Client_Name],MATCH(Table2[[#This Row],[Client_Code]],Clients[Client_Code],0)),"")</f>
        <v>Otro</v>
      </c>
      <c r="C5420" s="3">
        <v>1071</v>
      </c>
      <c r="D5420" s="3" t="s">
        <v>38</v>
      </c>
      <c r="E5420" s="3">
        <v>10</v>
      </c>
      <c r="F5420" s="12"/>
    </row>
    <row r="5421" spans="1:6" x14ac:dyDescent="0.25">
      <c r="A5421" s="3" t="s">
        <v>62</v>
      </c>
      <c r="B5421" s="3" t="str">
        <f>IFERROR(INDEX(Clients[Client_Name],MATCH(Table2[[#This Row],[Client_Code]],Clients[Client_Code],0)),"")</f>
        <v>Otro</v>
      </c>
      <c r="C5421" s="3">
        <v>1071</v>
      </c>
      <c r="D5421" s="3" t="s">
        <v>38</v>
      </c>
      <c r="E5421" s="3">
        <v>11</v>
      </c>
      <c r="F5421" s="12"/>
    </row>
    <row r="5422" spans="1:6" x14ac:dyDescent="0.25">
      <c r="A5422" s="3" t="s">
        <v>62</v>
      </c>
      <c r="B5422" s="3" t="str">
        <f>IFERROR(INDEX(Clients[Client_Name],MATCH(Table2[[#This Row],[Client_Code]],Clients[Client_Code],0)),"")</f>
        <v>Otro</v>
      </c>
      <c r="C5422" s="3">
        <v>1071</v>
      </c>
      <c r="D5422" s="3" t="s">
        <v>38</v>
      </c>
      <c r="E5422" s="3">
        <v>12</v>
      </c>
      <c r="F5422" s="12"/>
    </row>
    <row r="5423" spans="1:6" x14ac:dyDescent="0.25">
      <c r="A5423" s="3" t="s">
        <v>62</v>
      </c>
      <c r="B5423" s="3" t="str">
        <f>IFERROR(INDEX(Clients[Client_Name],MATCH(Table2[[#This Row],[Client_Code]],Clients[Client_Code],0)),"")</f>
        <v>Otro</v>
      </c>
      <c r="C5423" s="3">
        <v>1071</v>
      </c>
      <c r="D5423" s="3" t="s">
        <v>38</v>
      </c>
      <c r="E5423" s="3">
        <v>1</v>
      </c>
      <c r="F5423" s="12">
        <v>220000</v>
      </c>
    </row>
    <row r="5424" spans="1:6" x14ac:dyDescent="0.25">
      <c r="A5424" s="3" t="s">
        <v>62</v>
      </c>
      <c r="B5424" s="3" t="str">
        <f>IFERROR(INDEX(Clients[Client_Name],MATCH(Table2[[#This Row],[Client_Code]],Clients[Client_Code],0)),"")</f>
        <v>Otro</v>
      </c>
      <c r="C5424" s="3">
        <v>1071</v>
      </c>
      <c r="D5424" s="3" t="s">
        <v>38</v>
      </c>
      <c r="E5424" s="3">
        <v>11</v>
      </c>
      <c r="F5424" s="12">
        <v>114738</v>
      </c>
    </row>
    <row r="5425" spans="1:6" x14ac:dyDescent="0.25">
      <c r="A5425" s="3" t="s">
        <v>62</v>
      </c>
      <c r="B5425" s="3" t="str">
        <f>IFERROR(INDEX(Clients[Client_Name],MATCH(Table2[[#This Row],[Client_Code]],Clients[Client_Code],0)),"")</f>
        <v>Otro</v>
      </c>
      <c r="C5425" s="3">
        <v>1071</v>
      </c>
      <c r="D5425" s="3" t="s">
        <v>38</v>
      </c>
      <c r="E5425" s="3">
        <v>12</v>
      </c>
      <c r="F5425" s="12"/>
    </row>
    <row r="5426" spans="1:6" x14ac:dyDescent="0.25">
      <c r="A5426" s="3" t="s">
        <v>32</v>
      </c>
      <c r="B5426" s="3" t="str">
        <f>IFERROR(INDEX(Clients[Client_Name],MATCH(Table2[[#This Row],[Client_Code]],Clients[Client_Code],0)),"")</f>
        <v>INNOVACION ALIMENTARIA</v>
      </c>
      <c r="C5426" s="3">
        <v>50</v>
      </c>
      <c r="D5426" s="3" t="s">
        <v>149</v>
      </c>
      <c r="E5426" s="3">
        <v>7</v>
      </c>
      <c r="F5426" s="12">
        <v>549120</v>
      </c>
    </row>
    <row r="5427" spans="1:6" x14ac:dyDescent="0.25">
      <c r="A5427" s="3" t="s">
        <v>32</v>
      </c>
      <c r="B5427" s="3" t="str">
        <f>IFERROR(INDEX(Clients[Client_Name],MATCH(Table2[[#This Row],[Client_Code]],Clients[Client_Code],0)),"")</f>
        <v>INNOVACION ALIMENTARIA</v>
      </c>
      <c r="C5427" s="3">
        <v>50</v>
      </c>
      <c r="D5427" s="3" t="s">
        <v>149</v>
      </c>
      <c r="E5427" s="3">
        <v>8</v>
      </c>
      <c r="F5427" s="12"/>
    </row>
    <row r="5428" spans="1:6" x14ac:dyDescent="0.25">
      <c r="A5428" s="3" t="s">
        <v>32</v>
      </c>
      <c r="B5428" s="3" t="str">
        <f>IFERROR(INDEX(Clients[Client_Name],MATCH(Table2[[#This Row],[Client_Code]],Clients[Client_Code],0)),"")</f>
        <v>INNOVACION ALIMENTARIA</v>
      </c>
      <c r="C5428" s="3">
        <v>50</v>
      </c>
      <c r="D5428" s="3" t="s">
        <v>149</v>
      </c>
      <c r="E5428" s="3">
        <v>9</v>
      </c>
      <c r="F5428" s="12">
        <v>212100</v>
      </c>
    </row>
    <row r="5429" spans="1:6" x14ac:dyDescent="0.25">
      <c r="A5429" s="3" t="s">
        <v>32</v>
      </c>
      <c r="B5429" s="3" t="str">
        <f>IFERROR(INDEX(Clients[Client_Name],MATCH(Table2[[#This Row],[Client_Code]],Clients[Client_Code],0)),"")</f>
        <v>INNOVACION ALIMENTARIA</v>
      </c>
      <c r="C5429" s="3">
        <v>50</v>
      </c>
      <c r="D5429" s="3" t="s">
        <v>37</v>
      </c>
      <c r="E5429" s="3">
        <v>7</v>
      </c>
      <c r="F5429" s="12">
        <v>126160</v>
      </c>
    </row>
    <row r="5430" spans="1:6" x14ac:dyDescent="0.25">
      <c r="A5430" s="3" t="s">
        <v>32</v>
      </c>
      <c r="B5430" s="3" t="str">
        <f>IFERROR(INDEX(Clients[Client_Name],MATCH(Table2[[#This Row],[Client_Code]],Clients[Client_Code],0)),"")</f>
        <v>INNOVACION ALIMENTARIA</v>
      </c>
      <c r="C5430" s="3">
        <v>50</v>
      </c>
      <c r="D5430" s="3" t="s">
        <v>37</v>
      </c>
      <c r="E5430" s="3">
        <v>9</v>
      </c>
      <c r="F5430" s="12">
        <v>36663</v>
      </c>
    </row>
    <row r="5431" spans="1:6" x14ac:dyDescent="0.25">
      <c r="A5431" s="3" t="s">
        <v>32</v>
      </c>
      <c r="B5431" s="3" t="str">
        <f>IFERROR(INDEX(Clients[Client_Name],MATCH(Table2[[#This Row],[Client_Code]],Clients[Client_Code],0)),"")</f>
        <v>INNOVACION ALIMENTARIA</v>
      </c>
      <c r="C5431" s="3">
        <v>50</v>
      </c>
      <c r="D5431" s="3" t="s">
        <v>148</v>
      </c>
      <c r="E5431" s="3">
        <v>7</v>
      </c>
      <c r="F5431" s="12">
        <v>460732</v>
      </c>
    </row>
    <row r="5432" spans="1:6" x14ac:dyDescent="0.25">
      <c r="A5432" s="3" t="s">
        <v>32</v>
      </c>
      <c r="B5432" s="3" t="str">
        <f>IFERROR(INDEX(Clients[Client_Name],MATCH(Table2[[#This Row],[Client_Code]],Clients[Client_Code],0)),"")</f>
        <v>INNOVACION ALIMENTARIA</v>
      </c>
      <c r="C5432" s="3">
        <v>50</v>
      </c>
      <c r="D5432" s="3" t="s">
        <v>38</v>
      </c>
      <c r="E5432" s="3">
        <v>7</v>
      </c>
      <c r="F5432" s="12">
        <v>154101</v>
      </c>
    </row>
    <row r="5433" spans="1:6" x14ac:dyDescent="0.25">
      <c r="A5433" s="3" t="s">
        <v>32</v>
      </c>
      <c r="B5433" s="3" t="str">
        <f>IFERROR(INDEX(Clients[Client_Name],MATCH(Table2[[#This Row],[Client_Code]],Clients[Client_Code],0)),"")</f>
        <v>INNOVACION ALIMENTARIA</v>
      </c>
      <c r="C5433" s="3">
        <v>50</v>
      </c>
      <c r="D5433" s="3" t="s">
        <v>38</v>
      </c>
      <c r="E5433" s="3">
        <v>9</v>
      </c>
      <c r="F5433" s="12">
        <v>9130</v>
      </c>
    </row>
    <row r="5434" spans="1:6" x14ac:dyDescent="0.25">
      <c r="A5434" s="3" t="s">
        <v>62</v>
      </c>
      <c r="B5434" s="3" t="str">
        <f>IFERROR(INDEX(Clients[Client_Name],MATCH(Table2[[#This Row],[Client_Code]],Clients[Client_Code],0)),"")</f>
        <v>Otro</v>
      </c>
      <c r="C5434" s="3">
        <v>1071</v>
      </c>
      <c r="D5434" s="3" t="s">
        <v>38</v>
      </c>
      <c r="E5434" s="3">
        <v>4</v>
      </c>
      <c r="F5434" s="12">
        <v>331685</v>
      </c>
    </row>
    <row r="5435" spans="1:6" x14ac:dyDescent="0.25">
      <c r="A5435" s="3" t="s">
        <v>62</v>
      </c>
      <c r="B5435" s="3" t="str">
        <f>IFERROR(INDEX(Clients[Client_Name],MATCH(Table2[[#This Row],[Client_Code]],Clients[Client_Code],0)),"")</f>
        <v>Otro</v>
      </c>
      <c r="C5435" s="3">
        <v>1071</v>
      </c>
      <c r="D5435" s="3" t="s">
        <v>37</v>
      </c>
      <c r="E5435" s="3">
        <v>4</v>
      </c>
      <c r="F5435" s="12">
        <v>113742</v>
      </c>
    </row>
    <row r="5436" spans="1:6" x14ac:dyDescent="0.25">
      <c r="A5436" s="3" t="s">
        <v>62</v>
      </c>
      <c r="B5436" s="3" t="str">
        <f>IFERROR(INDEX(Clients[Client_Name],MATCH(Table2[[#This Row],[Client_Code]],Clients[Client_Code],0)),"")</f>
        <v>Otro</v>
      </c>
      <c r="C5436" s="3">
        <v>1071</v>
      </c>
      <c r="D5436" s="3" t="s">
        <v>37</v>
      </c>
      <c r="E5436" s="3">
        <v>4</v>
      </c>
      <c r="F5436" s="12">
        <v>200</v>
      </c>
    </row>
    <row r="5437" spans="1:6" x14ac:dyDescent="0.25">
      <c r="A5437" s="3" t="s">
        <v>62</v>
      </c>
      <c r="B5437" s="3" t="str">
        <f>IFERROR(INDEX(Clients[Client_Name],MATCH(Table2[[#This Row],[Client_Code]],Clients[Client_Code],0)),"")</f>
        <v>Otro</v>
      </c>
      <c r="C5437" s="3">
        <v>1071</v>
      </c>
      <c r="D5437" s="3" t="s">
        <v>149</v>
      </c>
      <c r="E5437" s="3">
        <v>4</v>
      </c>
      <c r="F5437" s="12">
        <v>14491840</v>
      </c>
    </row>
    <row r="5438" spans="1:6" x14ac:dyDescent="0.25">
      <c r="A5438" s="3" t="s">
        <v>62</v>
      </c>
      <c r="B5438" s="3" t="str">
        <f>IFERROR(INDEX(Clients[Client_Name],MATCH(Table2[[#This Row],[Client_Code]],Clients[Client_Code],0)),"")</f>
        <v>Otro</v>
      </c>
      <c r="C5438" s="3">
        <v>1071</v>
      </c>
      <c r="D5438" s="3" t="s">
        <v>37</v>
      </c>
      <c r="E5438" s="3">
        <v>4</v>
      </c>
      <c r="F5438" s="12">
        <v>530696</v>
      </c>
    </row>
    <row r="5439" spans="1:6" x14ac:dyDescent="0.25">
      <c r="A5439" s="3" t="s">
        <v>62</v>
      </c>
      <c r="B5439" s="3" t="str">
        <f>IFERROR(INDEX(Clients[Client_Name],MATCH(Table2[[#This Row],[Client_Code]],Clients[Client_Code],0)),"")</f>
        <v>Otro</v>
      </c>
      <c r="C5439" s="3">
        <v>1071</v>
      </c>
      <c r="D5439" s="3" t="s">
        <v>149</v>
      </c>
      <c r="E5439" s="3">
        <v>4</v>
      </c>
      <c r="F5439" s="12">
        <v>1890240</v>
      </c>
    </row>
    <row r="5440" spans="1:6" x14ac:dyDescent="0.25">
      <c r="A5440" s="3" t="s">
        <v>62</v>
      </c>
      <c r="B5440" s="3" t="str">
        <f>IFERROR(INDEX(Clients[Client_Name],MATCH(Table2[[#This Row],[Client_Code]],Clients[Client_Code],0)),"")</f>
        <v>Otro</v>
      </c>
      <c r="C5440" s="3">
        <v>1071</v>
      </c>
      <c r="D5440" s="3" t="s">
        <v>37</v>
      </c>
      <c r="E5440" s="3">
        <v>4</v>
      </c>
      <c r="F5440" s="12">
        <v>1355</v>
      </c>
    </row>
    <row r="5441" spans="1:6" x14ac:dyDescent="0.25">
      <c r="A5441" s="3" t="s">
        <v>62</v>
      </c>
      <c r="B5441" s="3" t="str">
        <f>IFERROR(INDEX(Clients[Client_Name],MATCH(Table2[[#This Row],[Client_Code]],Clients[Client_Code],0)),"")</f>
        <v>Otro</v>
      </c>
      <c r="C5441" s="3">
        <v>1071</v>
      </c>
      <c r="D5441" s="3" t="s">
        <v>38</v>
      </c>
      <c r="E5441" s="3">
        <v>4</v>
      </c>
      <c r="F5441" s="12">
        <v>306540</v>
      </c>
    </row>
    <row r="5442" spans="1:6" x14ac:dyDescent="0.25">
      <c r="A5442" s="3" t="s">
        <v>62</v>
      </c>
      <c r="B5442" s="3" t="str">
        <f>IFERROR(INDEX(Clients[Client_Name],MATCH(Table2[[#This Row],[Client_Code]],Clients[Client_Code],0)),"")</f>
        <v>Otro</v>
      </c>
      <c r="C5442" s="3">
        <v>1071</v>
      </c>
      <c r="D5442" s="3" t="s">
        <v>38</v>
      </c>
      <c r="E5442" s="3">
        <v>4</v>
      </c>
      <c r="F5442" s="12">
        <v>1260597</v>
      </c>
    </row>
    <row r="5443" spans="1:6" x14ac:dyDescent="0.25">
      <c r="A5443" s="3" t="s">
        <v>62</v>
      </c>
      <c r="B5443" s="3" t="str">
        <f>IFERROR(INDEX(Clients[Client_Name],MATCH(Table2[[#This Row],[Client_Code]],Clients[Client_Code],0)),"")</f>
        <v>Otro</v>
      </c>
      <c r="C5443" s="3">
        <v>1071</v>
      </c>
      <c r="D5443" s="3" t="s">
        <v>38</v>
      </c>
      <c r="E5443" s="3">
        <v>4</v>
      </c>
      <c r="F5443" s="12">
        <v>404178</v>
      </c>
    </row>
    <row r="5444" spans="1:6" x14ac:dyDescent="0.25">
      <c r="A5444" s="3" t="s">
        <v>62</v>
      </c>
      <c r="B5444" s="3" t="str">
        <f>IFERROR(INDEX(Clients[Client_Name],MATCH(Table2[[#This Row],[Client_Code]],Clients[Client_Code],0)),"")</f>
        <v>AGROINDUSTRIAS LOMAS COLORADAS LTDA</v>
      </c>
      <c r="C5444" s="3">
        <v>1003</v>
      </c>
      <c r="D5444" s="3" t="s">
        <v>37</v>
      </c>
      <c r="E5444" s="3">
        <v>8</v>
      </c>
      <c r="F5444" s="12"/>
    </row>
    <row r="5445" spans="1:6" x14ac:dyDescent="0.25">
      <c r="A5445" s="3" t="s">
        <v>62</v>
      </c>
      <c r="B5445" s="3" t="str">
        <f>IFERROR(INDEX(Clients[Client_Name],MATCH(Table2[[#This Row],[Client_Code]],Clients[Client_Code],0)),"")</f>
        <v>AGROINDUSTRIAS LOMAS COLORADAS LTDA</v>
      </c>
      <c r="C5445" s="3">
        <v>1003</v>
      </c>
      <c r="D5445" s="3" t="s">
        <v>37</v>
      </c>
      <c r="E5445" s="3">
        <v>8</v>
      </c>
      <c r="F5445" s="12"/>
    </row>
    <row r="5446" spans="1:6" x14ac:dyDescent="0.25">
      <c r="A5446" s="3" t="s">
        <v>62</v>
      </c>
      <c r="B5446" s="3" t="str">
        <f>IFERROR(INDEX(Clients[Client_Name],MATCH(Table2[[#This Row],[Client_Code]],Clients[Client_Code],0)),"")</f>
        <v>Otro</v>
      </c>
      <c r="C5446" s="3">
        <v>1071</v>
      </c>
      <c r="D5446" s="3" t="s">
        <v>38</v>
      </c>
      <c r="E5446" s="3">
        <v>4</v>
      </c>
      <c r="F5446" s="12">
        <v>4348446</v>
      </c>
    </row>
    <row r="5447" spans="1:6" x14ac:dyDescent="0.25">
      <c r="A5447" s="3" t="s">
        <v>62</v>
      </c>
      <c r="B5447" s="3" t="str">
        <f>IFERROR(INDEX(Clients[Client_Name],MATCH(Table2[[#This Row],[Client_Code]],Clients[Client_Code],0)),"")</f>
        <v>Otro</v>
      </c>
      <c r="C5447" s="3">
        <v>1071</v>
      </c>
      <c r="D5447" s="3" t="s">
        <v>38</v>
      </c>
      <c r="E5447" s="3">
        <v>4</v>
      </c>
      <c r="F5447" s="12">
        <v>2771</v>
      </c>
    </row>
    <row r="5448" spans="1:6" x14ac:dyDescent="0.25">
      <c r="A5448" s="3" t="s">
        <v>62</v>
      </c>
      <c r="B5448" s="3" t="str">
        <f>IFERROR(INDEX(Clients[Client_Name],MATCH(Table2[[#This Row],[Client_Code]],Clients[Client_Code],0)),"")</f>
        <v>Otro</v>
      </c>
      <c r="C5448" s="3">
        <v>1071</v>
      </c>
      <c r="D5448" s="3" t="s">
        <v>38</v>
      </c>
      <c r="E5448" s="3">
        <v>4</v>
      </c>
      <c r="F5448" s="12">
        <v>-1438318</v>
      </c>
    </row>
    <row r="5449" spans="1:6" x14ac:dyDescent="0.25">
      <c r="A5449" s="3" t="s">
        <v>62</v>
      </c>
      <c r="B5449" s="3" t="str">
        <f>IFERROR(INDEX(Clients[Client_Name],MATCH(Table2[[#This Row],[Client_Code]],Clients[Client_Code],0)),"")</f>
        <v>Otro</v>
      </c>
      <c r="C5449" s="3">
        <v>1071</v>
      </c>
      <c r="D5449" s="3" t="s">
        <v>38</v>
      </c>
      <c r="E5449" s="3">
        <v>4</v>
      </c>
      <c r="F5449" s="12">
        <v>7536393</v>
      </c>
    </row>
    <row r="5450" spans="1:6" x14ac:dyDescent="0.25">
      <c r="A5450" s="3" t="s">
        <v>62</v>
      </c>
      <c r="B5450" s="3" t="str">
        <f>IFERROR(INDEX(Clients[Client_Name],MATCH(Table2[[#This Row],[Client_Code]],Clients[Client_Code],0)),"")</f>
        <v>Otro</v>
      </c>
      <c r="C5450" s="3">
        <v>1071</v>
      </c>
      <c r="D5450" s="3" t="s">
        <v>38</v>
      </c>
      <c r="E5450" s="3">
        <v>4</v>
      </c>
      <c r="F5450" s="12">
        <v>1699366</v>
      </c>
    </row>
    <row r="5451" spans="1:6" x14ac:dyDescent="0.25">
      <c r="A5451" s="3" t="s">
        <v>62</v>
      </c>
      <c r="B5451" s="3" t="str">
        <f>IFERROR(INDEX(Clients[Client_Name],MATCH(Table2[[#This Row],[Client_Code]],Clients[Client_Code],0)),"")</f>
        <v>Otro</v>
      </c>
      <c r="C5451" s="3">
        <v>1071</v>
      </c>
      <c r="D5451" s="3" t="s">
        <v>38</v>
      </c>
      <c r="E5451" s="3">
        <v>1</v>
      </c>
      <c r="F5451" s="12">
        <v>113577</v>
      </c>
    </row>
    <row r="5452" spans="1:6" x14ac:dyDescent="0.25">
      <c r="A5452" s="3" t="s">
        <v>62</v>
      </c>
      <c r="B5452" s="3" t="str">
        <f>IFERROR(INDEX(Clients[Client_Name],MATCH(Table2[[#This Row],[Client_Code]],Clients[Client_Code],0)),"")</f>
        <v>Otro</v>
      </c>
      <c r="C5452" s="3">
        <v>1071</v>
      </c>
      <c r="D5452" s="3" t="s">
        <v>38</v>
      </c>
      <c r="E5452" s="3">
        <v>1</v>
      </c>
      <c r="F5452" s="12">
        <v>292976</v>
      </c>
    </row>
    <row r="5453" spans="1:6" x14ac:dyDescent="0.25">
      <c r="A5453" s="3" t="s">
        <v>62</v>
      </c>
      <c r="B5453" s="3" t="str">
        <f>IFERROR(INDEX(Clients[Client_Name],MATCH(Table2[[#This Row],[Client_Code]],Clients[Client_Code],0)),"")</f>
        <v>Otro</v>
      </c>
      <c r="C5453" s="3">
        <v>1071</v>
      </c>
      <c r="D5453" s="3" t="s">
        <v>38</v>
      </c>
      <c r="E5453" s="3">
        <v>1</v>
      </c>
      <c r="F5453" s="12">
        <v>0</v>
      </c>
    </row>
    <row r="5454" spans="1:6" x14ac:dyDescent="0.25">
      <c r="A5454" s="3" t="s">
        <v>62</v>
      </c>
      <c r="B5454" s="3" t="str">
        <f>IFERROR(INDEX(Clients[Client_Name],MATCH(Table2[[#This Row],[Client_Code]],Clients[Client_Code],0)),"")</f>
        <v>Otro</v>
      </c>
      <c r="C5454" s="3">
        <v>1071</v>
      </c>
      <c r="D5454" s="3" t="s">
        <v>38</v>
      </c>
      <c r="E5454" s="3">
        <v>1</v>
      </c>
      <c r="F5454" s="12">
        <v>0</v>
      </c>
    </row>
    <row r="5455" spans="1:6" x14ac:dyDescent="0.25">
      <c r="A5455" s="3" t="s">
        <v>62</v>
      </c>
      <c r="B5455" s="3" t="str">
        <f>IFERROR(INDEX(Clients[Client_Name],MATCH(Table2[[#This Row],[Client_Code]],Clients[Client_Code],0)),"")</f>
        <v>Otro</v>
      </c>
      <c r="C5455" s="3">
        <v>1071</v>
      </c>
      <c r="D5455" s="3" t="s">
        <v>38</v>
      </c>
      <c r="E5455" s="3">
        <v>1</v>
      </c>
      <c r="F5455" s="12">
        <v>0</v>
      </c>
    </row>
    <row r="5456" spans="1:6" x14ac:dyDescent="0.25">
      <c r="A5456" s="3" t="s">
        <v>62</v>
      </c>
      <c r="B5456" s="3" t="str">
        <f>IFERROR(INDEX(Clients[Client_Name],MATCH(Table2[[#This Row],[Client_Code]],Clients[Client_Code],0)),"")</f>
        <v>Otro</v>
      </c>
      <c r="C5456" s="3">
        <v>1071</v>
      </c>
      <c r="D5456" s="3" t="s">
        <v>38</v>
      </c>
      <c r="E5456" s="3">
        <v>1</v>
      </c>
      <c r="F5456" s="12">
        <v>0</v>
      </c>
    </row>
    <row r="5457" spans="1:6" x14ac:dyDescent="0.25">
      <c r="A5457" s="3" t="s">
        <v>62</v>
      </c>
      <c r="B5457" s="3" t="str">
        <f>IFERROR(INDEX(Clients[Client_Name],MATCH(Table2[[#This Row],[Client_Code]],Clients[Client_Code],0)),"")</f>
        <v>Otro</v>
      </c>
      <c r="C5457" s="3">
        <v>1071</v>
      </c>
      <c r="D5457" s="3" t="s">
        <v>37</v>
      </c>
      <c r="E5457" s="3">
        <v>1</v>
      </c>
      <c r="F5457" s="12">
        <v>207217</v>
      </c>
    </row>
    <row r="5458" spans="1:6" x14ac:dyDescent="0.25">
      <c r="A5458" s="3" t="s">
        <v>62</v>
      </c>
      <c r="B5458" s="3" t="str">
        <f>IFERROR(INDEX(Clients[Client_Name],MATCH(Table2[[#This Row],[Client_Code]],Clients[Client_Code],0)),"")</f>
        <v>Otro</v>
      </c>
      <c r="C5458" s="3">
        <v>1071</v>
      </c>
      <c r="D5458" s="3" t="s">
        <v>37</v>
      </c>
      <c r="E5458" s="3">
        <v>1</v>
      </c>
      <c r="F5458" s="12">
        <v>1669760</v>
      </c>
    </row>
    <row r="5459" spans="1:6" x14ac:dyDescent="0.25">
      <c r="A5459" s="3" t="s">
        <v>62</v>
      </c>
      <c r="B5459" s="3" t="str">
        <f>IFERROR(INDEX(Clients[Client_Name],MATCH(Table2[[#This Row],[Client_Code]],Clients[Client_Code],0)),"")</f>
        <v>Otro</v>
      </c>
      <c r="C5459" s="3">
        <v>1071</v>
      </c>
      <c r="D5459" s="3" t="s">
        <v>149</v>
      </c>
      <c r="E5459" s="3">
        <v>1</v>
      </c>
      <c r="F5459" s="12">
        <v>17973648</v>
      </c>
    </row>
    <row r="5460" spans="1:6" x14ac:dyDescent="0.25">
      <c r="A5460" s="3" t="s">
        <v>62</v>
      </c>
      <c r="B5460" s="3" t="str">
        <f>IFERROR(INDEX(Clients[Client_Name],MATCH(Table2[[#This Row],[Client_Code]],Clients[Client_Code],0)),"")</f>
        <v>Otro</v>
      </c>
      <c r="C5460" s="3">
        <v>1071</v>
      </c>
      <c r="D5460" s="3" t="s">
        <v>37</v>
      </c>
      <c r="E5460" s="3">
        <v>1</v>
      </c>
      <c r="F5460" s="12">
        <v>2837110</v>
      </c>
    </row>
    <row r="5461" spans="1:6" x14ac:dyDescent="0.25">
      <c r="A5461" s="3" t="s">
        <v>62</v>
      </c>
      <c r="B5461" s="3" t="str">
        <f>IFERROR(INDEX(Clients[Client_Name],MATCH(Table2[[#This Row],[Client_Code]],Clients[Client_Code],0)),"")</f>
        <v>Otro</v>
      </c>
      <c r="C5461" s="3">
        <v>1071</v>
      </c>
      <c r="D5461" s="3" t="s">
        <v>149</v>
      </c>
      <c r="E5461" s="3">
        <v>1</v>
      </c>
      <c r="F5461" s="12">
        <v>1953248</v>
      </c>
    </row>
    <row r="5462" spans="1:6" x14ac:dyDescent="0.25">
      <c r="A5462" s="3" t="s">
        <v>62</v>
      </c>
      <c r="B5462" s="3" t="str">
        <f>IFERROR(INDEX(Clients[Client_Name],MATCH(Table2[[#This Row],[Client_Code]],Clients[Client_Code],0)),"")</f>
        <v>Otro</v>
      </c>
      <c r="C5462" s="3">
        <v>1071</v>
      </c>
      <c r="D5462" s="3" t="s">
        <v>37</v>
      </c>
      <c r="E5462" s="3">
        <v>1</v>
      </c>
      <c r="F5462" s="12">
        <v>90056</v>
      </c>
    </row>
    <row r="5463" spans="1:6" x14ac:dyDescent="0.25">
      <c r="A5463" s="3" t="s">
        <v>62</v>
      </c>
      <c r="B5463" s="3" t="str">
        <f>IFERROR(INDEX(Clients[Client_Name],MATCH(Table2[[#This Row],[Client_Code]],Clients[Client_Code],0)),"")</f>
        <v>Otro</v>
      </c>
      <c r="C5463" s="3">
        <v>1071</v>
      </c>
      <c r="D5463" s="3" t="s">
        <v>37</v>
      </c>
      <c r="E5463" s="3">
        <v>1</v>
      </c>
      <c r="F5463" s="12">
        <v>104023</v>
      </c>
    </row>
    <row r="5464" spans="1:6" x14ac:dyDescent="0.25">
      <c r="A5464" s="3" t="s">
        <v>62</v>
      </c>
      <c r="B5464" s="3" t="str">
        <f>IFERROR(INDEX(Clients[Client_Name],MATCH(Table2[[#This Row],[Client_Code]],Clients[Client_Code],0)),"")</f>
        <v>Otro</v>
      </c>
      <c r="C5464" s="3">
        <v>1071</v>
      </c>
      <c r="D5464" s="3" t="s">
        <v>149</v>
      </c>
      <c r="E5464" s="3">
        <v>1</v>
      </c>
      <c r="F5464" s="12">
        <v>497149</v>
      </c>
    </row>
    <row r="5465" spans="1:6" x14ac:dyDescent="0.25">
      <c r="A5465" s="3" t="s">
        <v>62</v>
      </c>
      <c r="B5465" s="3" t="str">
        <f>IFERROR(INDEX(Clients[Client_Name],MATCH(Table2[[#This Row],[Client_Code]],Clients[Client_Code],0)),"")</f>
        <v>Otro</v>
      </c>
      <c r="C5465" s="3">
        <v>1071</v>
      </c>
      <c r="D5465" s="3" t="s">
        <v>37</v>
      </c>
      <c r="E5465" s="3">
        <v>1</v>
      </c>
      <c r="F5465" s="12">
        <v>264276</v>
      </c>
    </row>
    <row r="5466" spans="1:6" x14ac:dyDescent="0.25">
      <c r="A5466" s="3" t="s">
        <v>62</v>
      </c>
      <c r="B5466" s="3" t="str">
        <f>IFERROR(INDEX(Clients[Client_Name],MATCH(Table2[[#This Row],[Client_Code]],Clients[Client_Code],0)),"")</f>
        <v>Otro</v>
      </c>
      <c r="C5466" s="3">
        <v>1071</v>
      </c>
      <c r="D5466" s="3" t="s">
        <v>37</v>
      </c>
      <c r="E5466" s="3">
        <v>1</v>
      </c>
      <c r="F5466" s="12">
        <v>-4000</v>
      </c>
    </row>
    <row r="5467" spans="1:6" x14ac:dyDescent="0.25">
      <c r="A5467" s="3" t="s">
        <v>62</v>
      </c>
      <c r="B5467" s="3" t="str">
        <f>IFERROR(INDEX(Clients[Client_Name],MATCH(Table2[[#This Row],[Client_Code]],Clients[Client_Code],0)),"")</f>
        <v>Otro</v>
      </c>
      <c r="C5467" s="3">
        <v>1071</v>
      </c>
      <c r="D5467" s="3" t="s">
        <v>38</v>
      </c>
      <c r="E5467" s="3">
        <v>1</v>
      </c>
      <c r="F5467" s="12">
        <v>-113577</v>
      </c>
    </row>
    <row r="5468" spans="1:6" x14ac:dyDescent="0.25">
      <c r="A5468" s="3" t="s">
        <v>62</v>
      </c>
      <c r="B5468" s="3" t="str">
        <f>IFERROR(INDEX(Clients[Client_Name],MATCH(Table2[[#This Row],[Client_Code]],Clients[Client_Code],0)),"")</f>
        <v>Otro</v>
      </c>
      <c r="C5468" s="3">
        <v>1071</v>
      </c>
      <c r="D5468" s="3" t="s">
        <v>37</v>
      </c>
      <c r="E5468" s="3">
        <v>1</v>
      </c>
      <c r="F5468" s="12">
        <v>-303474</v>
      </c>
    </row>
    <row r="5469" spans="1:6" x14ac:dyDescent="0.25">
      <c r="A5469" s="3" t="s">
        <v>62</v>
      </c>
      <c r="B5469" s="3" t="str">
        <f>IFERROR(INDEX(Clients[Client_Name],MATCH(Table2[[#This Row],[Client_Code]],Clients[Client_Code],0)),"")</f>
        <v>Otro</v>
      </c>
      <c r="C5469" s="3">
        <v>1071</v>
      </c>
      <c r="D5469" s="3" t="s">
        <v>37</v>
      </c>
      <c r="E5469" s="3">
        <v>1</v>
      </c>
      <c r="F5469" s="12">
        <v>0</v>
      </c>
    </row>
    <row r="5470" spans="1:6" x14ac:dyDescent="0.25">
      <c r="A5470" s="3" t="s">
        <v>62</v>
      </c>
      <c r="B5470" s="3" t="str">
        <f>IFERROR(INDEX(Clients[Client_Name],MATCH(Table2[[#This Row],[Client_Code]],Clients[Client_Code],0)),"")</f>
        <v>Otro</v>
      </c>
      <c r="C5470" s="3">
        <v>1071</v>
      </c>
      <c r="D5470" s="3" t="s">
        <v>149</v>
      </c>
      <c r="E5470" s="3">
        <v>1</v>
      </c>
      <c r="F5470" s="12">
        <v>-2178007</v>
      </c>
    </row>
    <row r="5471" spans="1:6" x14ac:dyDescent="0.25">
      <c r="A5471" s="3" t="s">
        <v>62</v>
      </c>
      <c r="B5471" s="3" t="str">
        <f>IFERROR(INDEX(Clients[Client_Name],MATCH(Table2[[#This Row],[Client_Code]],Clients[Client_Code],0)),"")</f>
        <v>Otro</v>
      </c>
      <c r="C5471" s="3">
        <v>1071</v>
      </c>
      <c r="D5471" s="3" t="s">
        <v>38</v>
      </c>
      <c r="E5471" s="3">
        <v>1</v>
      </c>
      <c r="F5471" s="12">
        <v>297000</v>
      </c>
    </row>
    <row r="5472" spans="1:6" x14ac:dyDescent="0.25">
      <c r="A5472" s="3" t="s">
        <v>62</v>
      </c>
      <c r="B5472" s="3" t="str">
        <f>IFERROR(INDEX(Clients[Client_Name],MATCH(Table2[[#This Row],[Client_Code]],Clients[Client_Code],0)),"")</f>
        <v>Otro</v>
      </c>
      <c r="C5472" s="3">
        <v>1071</v>
      </c>
      <c r="D5472" s="3" t="s">
        <v>38</v>
      </c>
      <c r="E5472" s="3">
        <v>1</v>
      </c>
      <c r="F5472" s="12">
        <v>3216333</v>
      </c>
    </row>
    <row r="5473" spans="1:6" x14ac:dyDescent="0.25">
      <c r="A5473" s="3" t="s">
        <v>62</v>
      </c>
      <c r="B5473" s="3" t="str">
        <f>IFERROR(INDEX(Clients[Client_Name],MATCH(Table2[[#This Row],[Client_Code]],Clients[Client_Code],0)),"")</f>
        <v>Otro</v>
      </c>
      <c r="C5473" s="3">
        <v>1071</v>
      </c>
      <c r="D5473" s="3" t="s">
        <v>38</v>
      </c>
      <c r="E5473" s="3">
        <v>1</v>
      </c>
      <c r="F5473" s="12">
        <v>4675497</v>
      </c>
    </row>
    <row r="5474" spans="1:6" x14ac:dyDescent="0.25">
      <c r="A5474" s="3" t="s">
        <v>62</v>
      </c>
      <c r="B5474" s="3" t="str">
        <f>IFERROR(INDEX(Clients[Client_Name],MATCH(Table2[[#This Row],[Client_Code]],Clients[Client_Code],0)),"")</f>
        <v>Otro</v>
      </c>
      <c r="C5474" s="3">
        <v>1071</v>
      </c>
      <c r="D5474" s="3" t="s">
        <v>38</v>
      </c>
      <c r="E5474" s="3">
        <v>1</v>
      </c>
      <c r="F5474" s="12">
        <v>-2284110</v>
      </c>
    </row>
    <row r="5475" spans="1:6" x14ac:dyDescent="0.25">
      <c r="A5475" s="3" t="s">
        <v>62</v>
      </c>
      <c r="B5475" s="3" t="str">
        <f>IFERROR(INDEX(Clients[Client_Name],MATCH(Table2[[#This Row],[Client_Code]],Clients[Client_Code],0)),"")</f>
        <v>COMERCIAL DOLLINCO</v>
      </c>
      <c r="C5475" s="3">
        <v>1027</v>
      </c>
      <c r="D5475" s="3" t="s">
        <v>38</v>
      </c>
      <c r="E5475" s="3">
        <v>4</v>
      </c>
      <c r="F5475" s="12">
        <v>2314</v>
      </c>
    </row>
    <row r="5476" spans="1:6" x14ac:dyDescent="0.25">
      <c r="A5476" s="3" t="s">
        <v>62</v>
      </c>
      <c r="B5476" s="3" t="str">
        <f>IFERROR(INDEX(Clients[Client_Name],MATCH(Table2[[#This Row],[Client_Code]],Clients[Client_Code],0)),"")</f>
        <v>COMERCIAL DOLLINCO</v>
      </c>
      <c r="C5476" s="3">
        <v>1027</v>
      </c>
      <c r="D5476" s="3" t="s">
        <v>37</v>
      </c>
      <c r="E5476" s="3">
        <v>4</v>
      </c>
      <c r="F5476" s="12">
        <v>183652</v>
      </c>
    </row>
    <row r="5477" spans="1:6" x14ac:dyDescent="0.25">
      <c r="A5477" s="3" t="s">
        <v>62</v>
      </c>
      <c r="B5477" s="3" t="str">
        <f>IFERROR(INDEX(Clients[Client_Name],MATCH(Table2[[#This Row],[Client_Code]],Clients[Client_Code],0)),"")</f>
        <v>COMERCIAL DOLLINCO</v>
      </c>
      <c r="C5477" s="3">
        <v>1027</v>
      </c>
      <c r="D5477" s="3" t="s">
        <v>149</v>
      </c>
      <c r="E5477" s="3">
        <v>4</v>
      </c>
      <c r="F5477" s="12">
        <v>1608180</v>
      </c>
    </row>
    <row r="5478" spans="1:6" x14ac:dyDescent="0.25">
      <c r="A5478" s="3" t="s">
        <v>62</v>
      </c>
      <c r="B5478" s="3" t="str">
        <f>IFERROR(INDEX(Clients[Client_Name],MATCH(Table2[[#This Row],[Client_Code]],Clients[Client_Code],0)),"")</f>
        <v>COMERCIAL DOLLINCO</v>
      </c>
      <c r="C5478" s="3">
        <v>1027</v>
      </c>
      <c r="D5478" s="3" t="s">
        <v>38</v>
      </c>
      <c r="E5478" s="3">
        <v>4</v>
      </c>
      <c r="F5478" s="12">
        <v>359023</v>
      </c>
    </row>
    <row r="5479" spans="1:6" x14ac:dyDescent="0.25">
      <c r="A5479" s="3" t="s">
        <v>62</v>
      </c>
      <c r="B5479" s="3" t="str">
        <f>IFERROR(INDEX(Clients[Client_Name],MATCH(Table2[[#This Row],[Client_Code]],Clients[Client_Code],0)),"")</f>
        <v>COMERCIAL DOLLINCO</v>
      </c>
      <c r="C5479" s="3">
        <v>1027</v>
      </c>
      <c r="D5479" s="3" t="s">
        <v>37</v>
      </c>
      <c r="E5479" s="3">
        <v>1</v>
      </c>
      <c r="F5479" s="12">
        <v>61217</v>
      </c>
    </row>
    <row r="5480" spans="1:6" x14ac:dyDescent="0.25">
      <c r="A5480" s="3" t="s">
        <v>62</v>
      </c>
      <c r="B5480" s="3" t="str">
        <f>IFERROR(INDEX(Clients[Client_Name],MATCH(Table2[[#This Row],[Client_Code]],Clients[Client_Code],0)),"")</f>
        <v>COMERCIAL DOLLINCO</v>
      </c>
      <c r="C5480" s="3">
        <v>1027</v>
      </c>
      <c r="D5480" s="3" t="s">
        <v>149</v>
      </c>
      <c r="E5480" s="3">
        <v>1</v>
      </c>
      <c r="F5480" s="12">
        <v>360366</v>
      </c>
    </row>
    <row r="5481" spans="1:6" x14ac:dyDescent="0.25">
      <c r="A5481" s="3" t="s">
        <v>62</v>
      </c>
      <c r="B5481" s="3" t="str">
        <f>IFERROR(INDEX(Clients[Client_Name],MATCH(Table2[[#This Row],[Client_Code]],Clients[Client_Code],0)),"")</f>
        <v>COMERCIAL DOLLINCO</v>
      </c>
      <c r="C5481" s="3">
        <v>1027</v>
      </c>
      <c r="D5481" s="3" t="s">
        <v>38</v>
      </c>
      <c r="E5481" s="3">
        <v>1</v>
      </c>
      <c r="F5481" s="12">
        <v>100000</v>
      </c>
    </row>
    <row r="5482" spans="1:6" x14ac:dyDescent="0.25">
      <c r="A5482" s="3" t="s">
        <v>62</v>
      </c>
      <c r="B5482" s="3" t="str">
        <f>IFERROR(INDEX(Clients[Client_Name],MATCH(Table2[[#This Row],[Client_Code]],Clients[Client_Code],0)),"")</f>
        <v>COMERCIALIZADORA LA FAVORITA LTDA.</v>
      </c>
      <c r="C5482" s="3">
        <v>1029</v>
      </c>
      <c r="D5482" s="3" t="s">
        <v>37</v>
      </c>
      <c r="E5482" s="3">
        <v>8</v>
      </c>
      <c r="F5482" s="12">
        <v>6365814</v>
      </c>
    </row>
    <row r="5483" spans="1:6" x14ac:dyDescent="0.25">
      <c r="A5483" s="3" t="s">
        <v>62</v>
      </c>
      <c r="B5483" s="3" t="str">
        <f>IFERROR(INDEX(Clients[Client_Name],MATCH(Table2[[#This Row],[Client_Code]],Clients[Client_Code],0)),"")</f>
        <v>COMERCIALIZADORA LA FAVORITA LTDA.</v>
      </c>
      <c r="C5483" s="3">
        <v>1029</v>
      </c>
      <c r="D5483" s="3" t="s">
        <v>37</v>
      </c>
      <c r="E5483" s="3">
        <v>8</v>
      </c>
      <c r="F5483" s="12"/>
    </row>
    <row r="5484" spans="1:6" x14ac:dyDescent="0.25">
      <c r="A5484" s="3" t="s">
        <v>62</v>
      </c>
      <c r="B5484" s="3" t="str">
        <f>IFERROR(INDEX(Clients[Client_Name],MATCH(Table2[[#This Row],[Client_Code]],Clients[Client_Code],0)),"")</f>
        <v>COMERCIALIZADORA LA FAVORITA LTDA.</v>
      </c>
      <c r="C5484" s="3">
        <v>1029</v>
      </c>
      <c r="D5484" s="3" t="s">
        <v>37</v>
      </c>
      <c r="E5484" s="3">
        <v>8</v>
      </c>
      <c r="F5484" s="12"/>
    </row>
    <row r="5485" spans="1:6" x14ac:dyDescent="0.25">
      <c r="A5485" s="3" t="s">
        <v>62</v>
      </c>
      <c r="B5485" s="3" t="str">
        <f>IFERROR(INDEX(Clients[Client_Name],MATCH(Table2[[#This Row],[Client_Code]],Clients[Client_Code],0)),"")</f>
        <v>COMERCIALIZADORA LA FAVORITA LTDA.</v>
      </c>
      <c r="C5485" s="3">
        <v>1029</v>
      </c>
      <c r="D5485" s="3" t="s">
        <v>37</v>
      </c>
      <c r="E5485" s="3">
        <v>8</v>
      </c>
      <c r="F5485" s="12"/>
    </row>
    <row r="5486" spans="1:6" x14ac:dyDescent="0.25">
      <c r="A5486" s="3" t="s">
        <v>62</v>
      </c>
      <c r="B5486" s="3" t="str">
        <f>IFERROR(INDEX(Clients[Client_Name],MATCH(Table2[[#This Row],[Client_Code]],Clients[Client_Code],0)),"")</f>
        <v>COMERCIAL DOLLINCO</v>
      </c>
      <c r="C5486" s="3">
        <v>1027</v>
      </c>
      <c r="D5486" s="3" t="s">
        <v>38</v>
      </c>
      <c r="E5486" s="3">
        <v>2</v>
      </c>
      <c r="F5486" s="12">
        <v>2314</v>
      </c>
    </row>
    <row r="5487" spans="1:6" x14ac:dyDescent="0.25">
      <c r="A5487" s="3" t="s">
        <v>62</v>
      </c>
      <c r="B5487" s="3" t="str">
        <f>IFERROR(INDEX(Clients[Client_Name],MATCH(Table2[[#This Row],[Client_Code]],Clients[Client_Code],0)),"")</f>
        <v>COMERCIAL DOLLINCO</v>
      </c>
      <c r="C5487" s="3">
        <v>1027</v>
      </c>
      <c r="D5487" s="3" t="s">
        <v>37</v>
      </c>
      <c r="E5487" s="3">
        <v>2</v>
      </c>
      <c r="F5487" s="12">
        <v>112232</v>
      </c>
    </row>
    <row r="5488" spans="1:6" x14ac:dyDescent="0.25">
      <c r="A5488" s="3" t="s">
        <v>62</v>
      </c>
      <c r="B5488" s="3" t="str">
        <f>IFERROR(INDEX(Clients[Client_Name],MATCH(Table2[[#This Row],[Client_Code]],Clients[Client_Code],0)),"")</f>
        <v>COMERCIAL DOLLINCO</v>
      </c>
      <c r="C5488" s="3">
        <v>1027</v>
      </c>
      <c r="D5488" s="3" t="s">
        <v>149</v>
      </c>
      <c r="E5488" s="3">
        <v>2</v>
      </c>
      <c r="F5488" s="12">
        <v>742533</v>
      </c>
    </row>
    <row r="5489" spans="1:6" x14ac:dyDescent="0.25">
      <c r="A5489" s="3" t="s">
        <v>62</v>
      </c>
      <c r="B5489" s="3" t="str">
        <f>IFERROR(INDEX(Clients[Client_Name],MATCH(Table2[[#This Row],[Client_Code]],Clients[Client_Code],0)),"")</f>
        <v>COMERCIAL DOLLINCO</v>
      </c>
      <c r="C5489" s="3">
        <v>1027</v>
      </c>
      <c r="D5489" s="3" t="s">
        <v>38</v>
      </c>
      <c r="E5489" s="3">
        <v>2</v>
      </c>
      <c r="F5489" s="12">
        <v>167766</v>
      </c>
    </row>
    <row r="5490" spans="1:6" x14ac:dyDescent="0.25">
      <c r="A5490" s="3" t="s">
        <v>62</v>
      </c>
      <c r="B5490" s="3" t="str">
        <f>IFERROR(INDEX(Clients[Client_Name],MATCH(Table2[[#This Row],[Client_Code]],Clients[Client_Code],0)),"")</f>
        <v>COMERCIAL DOLLINCO</v>
      </c>
      <c r="C5490" s="3">
        <v>1027</v>
      </c>
      <c r="D5490" s="3" t="s">
        <v>37</v>
      </c>
      <c r="E5490" s="3">
        <v>3</v>
      </c>
      <c r="F5490" s="12">
        <v>122435</v>
      </c>
    </row>
    <row r="5491" spans="1:6" x14ac:dyDescent="0.25">
      <c r="A5491" s="3" t="s">
        <v>62</v>
      </c>
      <c r="B5491" s="3" t="str">
        <f>IFERROR(INDEX(Clients[Client_Name],MATCH(Table2[[#This Row],[Client_Code]],Clients[Client_Code],0)),"")</f>
        <v>COMERCIAL DOLLINCO</v>
      </c>
      <c r="C5491" s="3">
        <v>1027</v>
      </c>
      <c r="D5491" s="3" t="s">
        <v>149</v>
      </c>
      <c r="E5491" s="3">
        <v>3</v>
      </c>
      <c r="F5491" s="12">
        <v>1236272</v>
      </c>
    </row>
    <row r="5492" spans="1:6" x14ac:dyDescent="0.25">
      <c r="A5492" s="3" t="s">
        <v>62</v>
      </c>
      <c r="B5492" s="3" t="str">
        <f>IFERROR(INDEX(Clients[Client_Name],MATCH(Table2[[#This Row],[Client_Code]],Clients[Client_Code],0)),"")</f>
        <v>COMERCIAL DOLLINCO</v>
      </c>
      <c r="C5492" s="3">
        <v>1027</v>
      </c>
      <c r="D5492" s="3" t="s">
        <v>38</v>
      </c>
      <c r="E5492" s="3">
        <v>3</v>
      </c>
      <c r="F5492" s="12">
        <v>251619</v>
      </c>
    </row>
    <row r="5493" spans="1:6" x14ac:dyDescent="0.25">
      <c r="A5493" s="3" t="s">
        <v>62</v>
      </c>
      <c r="B5493" s="3" t="str">
        <f>IFERROR(INDEX(Clients[Client_Name],MATCH(Table2[[#This Row],[Client_Code]],Clients[Client_Code],0)),"")</f>
        <v>COMERCIAL DOLLINCO</v>
      </c>
      <c r="C5493" s="3">
        <v>1027</v>
      </c>
      <c r="D5493" s="3" t="s">
        <v>149</v>
      </c>
      <c r="E5493" s="3">
        <v>5</v>
      </c>
      <c r="F5493" s="12">
        <v>2328270</v>
      </c>
    </row>
    <row r="5494" spans="1:6" x14ac:dyDescent="0.25">
      <c r="A5494" s="3" t="s">
        <v>62</v>
      </c>
      <c r="B5494" s="3" t="str">
        <f>IFERROR(INDEX(Clients[Client_Name],MATCH(Table2[[#This Row],[Client_Code]],Clients[Client_Code],0)),"")</f>
        <v>COMERCIAL DOLLINCO</v>
      </c>
      <c r="C5494" s="3">
        <v>1027</v>
      </c>
      <c r="D5494" s="3" t="s">
        <v>37</v>
      </c>
      <c r="E5494" s="3">
        <v>5</v>
      </c>
      <c r="F5494" s="12">
        <v>617274</v>
      </c>
    </row>
    <row r="5495" spans="1:6" x14ac:dyDescent="0.25">
      <c r="A5495" s="3" t="s">
        <v>62</v>
      </c>
      <c r="B5495" s="3" t="str">
        <f>IFERROR(INDEX(Clients[Client_Name],MATCH(Table2[[#This Row],[Client_Code]],Clients[Client_Code],0)),"")</f>
        <v>COMERCIAL DOLLINCO</v>
      </c>
      <c r="C5495" s="3">
        <v>1027</v>
      </c>
      <c r="D5495" s="3" t="s">
        <v>38</v>
      </c>
      <c r="E5495" s="3">
        <v>5</v>
      </c>
      <c r="F5495" s="12">
        <v>730090</v>
      </c>
    </row>
    <row r="5496" spans="1:6" x14ac:dyDescent="0.25">
      <c r="A5496" s="3" t="s">
        <v>62</v>
      </c>
      <c r="B5496" s="3" t="str">
        <f>IFERROR(INDEX(Clients[Client_Name],MATCH(Table2[[#This Row],[Client_Code]],Clients[Client_Code],0)),"")</f>
        <v>COMERCIAL DOLLINCO</v>
      </c>
      <c r="C5496" s="3">
        <v>1027</v>
      </c>
      <c r="D5496" s="3" t="s">
        <v>37</v>
      </c>
      <c r="E5496" s="3">
        <v>5</v>
      </c>
      <c r="F5496" s="12">
        <v>10621</v>
      </c>
    </row>
    <row r="5497" spans="1:6" x14ac:dyDescent="0.25">
      <c r="A5497" s="3" t="s">
        <v>62</v>
      </c>
      <c r="B5497" s="3" t="str">
        <f>IFERROR(INDEX(Clients[Client_Name],MATCH(Table2[[#This Row],[Client_Code]],Clients[Client_Code],0)),"")</f>
        <v>COMERCIAL DOLLINCO</v>
      </c>
      <c r="C5497" s="3">
        <v>1027</v>
      </c>
      <c r="D5497" s="3" t="s">
        <v>37</v>
      </c>
      <c r="E5497" s="3">
        <v>5</v>
      </c>
      <c r="F5497" s="12">
        <v>101822</v>
      </c>
    </row>
    <row r="5498" spans="1:6" x14ac:dyDescent="0.25">
      <c r="A5498" s="3" t="s">
        <v>62</v>
      </c>
      <c r="B5498" s="3" t="str">
        <f>IFERROR(INDEX(Clients[Client_Name],MATCH(Table2[[#This Row],[Client_Code]],Clients[Client_Code],0)),"")</f>
        <v>COMERCIAL DOLLINCO</v>
      </c>
      <c r="C5498" s="3">
        <v>1027</v>
      </c>
      <c r="D5498" s="3" t="s">
        <v>38</v>
      </c>
      <c r="E5498" s="3">
        <v>5</v>
      </c>
      <c r="F5498" s="12">
        <v>13862</v>
      </c>
    </row>
    <row r="5499" spans="1:6" x14ac:dyDescent="0.25">
      <c r="A5499" s="3" t="s">
        <v>62</v>
      </c>
      <c r="B5499" s="3" t="str">
        <f>IFERROR(INDEX(Clients[Client_Name],MATCH(Table2[[#This Row],[Client_Code]],Clients[Client_Code],0)),"")</f>
        <v>COMERCIAL DOLLINCO</v>
      </c>
      <c r="C5499" s="3">
        <v>1027</v>
      </c>
      <c r="D5499" s="3" t="s">
        <v>38</v>
      </c>
      <c r="E5499" s="3">
        <v>5</v>
      </c>
      <c r="F5499" s="12">
        <v>4628</v>
      </c>
    </row>
    <row r="5500" spans="1:6" x14ac:dyDescent="0.25">
      <c r="A5500" s="3" t="s">
        <v>62</v>
      </c>
      <c r="B5500" s="3" t="str">
        <f>IFERROR(INDEX(Clients[Client_Name],MATCH(Table2[[#This Row],[Client_Code]],Clients[Client_Code],0)),"")</f>
        <v>COMERCIAL DOLLINCO</v>
      </c>
      <c r="C5500" s="3">
        <v>1027</v>
      </c>
      <c r="D5500" s="3" t="s">
        <v>38</v>
      </c>
      <c r="E5500" s="3">
        <v>5</v>
      </c>
      <c r="F5500" s="12">
        <v>1504100</v>
      </c>
    </row>
    <row r="5501" spans="1:6" x14ac:dyDescent="0.25">
      <c r="A5501" s="3" t="s">
        <v>62</v>
      </c>
      <c r="B5501" s="3" t="str">
        <f>IFERROR(INDEX(Clients[Client_Name],MATCH(Table2[[#This Row],[Client_Code]],Clients[Client_Code],0)),"")</f>
        <v>COMERCIAL DOLLINCO</v>
      </c>
      <c r="C5501" s="3">
        <v>1027</v>
      </c>
      <c r="D5501" s="3" t="s">
        <v>149</v>
      </c>
      <c r="E5501" s="3">
        <v>6</v>
      </c>
      <c r="F5501" s="12">
        <v>4179472</v>
      </c>
    </row>
    <row r="5502" spans="1:6" x14ac:dyDescent="0.25">
      <c r="A5502" s="3" t="s">
        <v>62</v>
      </c>
      <c r="B5502" s="3" t="str">
        <f>IFERROR(INDEX(Clients[Client_Name],MATCH(Table2[[#This Row],[Client_Code]],Clients[Client_Code],0)),"")</f>
        <v>COMERCIAL DOLLINCO</v>
      </c>
      <c r="C5502" s="3">
        <v>1027</v>
      </c>
      <c r="D5502" s="3" t="s">
        <v>37</v>
      </c>
      <c r="E5502" s="3">
        <v>6</v>
      </c>
      <c r="F5502" s="12">
        <v>193855</v>
      </c>
    </row>
    <row r="5503" spans="1:6" x14ac:dyDescent="0.25">
      <c r="A5503" s="3" t="s">
        <v>62</v>
      </c>
      <c r="B5503" s="3" t="str">
        <f>IFERROR(INDEX(Clients[Client_Name],MATCH(Table2[[#This Row],[Client_Code]],Clients[Client_Code],0)),"")</f>
        <v>COMERCIAL DOLLINCO</v>
      </c>
      <c r="C5503" s="3">
        <v>1027</v>
      </c>
      <c r="D5503" s="3" t="s">
        <v>38</v>
      </c>
      <c r="E5503" s="3">
        <v>6</v>
      </c>
      <c r="F5503" s="12">
        <v>836978</v>
      </c>
    </row>
    <row r="5504" spans="1:6" x14ac:dyDescent="0.25">
      <c r="A5504" s="3" t="s">
        <v>62</v>
      </c>
      <c r="B5504" s="3" t="str">
        <f>IFERROR(INDEX(Clients[Client_Name],MATCH(Table2[[#This Row],[Client_Code]],Clients[Client_Code],0)),"")</f>
        <v>COMERCIAL DOLLINCO</v>
      </c>
      <c r="C5504" s="3">
        <v>1027</v>
      </c>
      <c r="D5504" s="3" t="s">
        <v>37</v>
      </c>
      <c r="E5504" s="3">
        <v>6</v>
      </c>
      <c r="F5504" s="12"/>
    </row>
    <row r="5505" spans="1:6" x14ac:dyDescent="0.25">
      <c r="A5505" s="3" t="s">
        <v>62</v>
      </c>
      <c r="B5505" s="3" t="str">
        <f>IFERROR(INDEX(Clients[Client_Name],MATCH(Table2[[#This Row],[Client_Code]],Clients[Client_Code],0)),"")</f>
        <v>COMERCIAL DOLLINCO</v>
      </c>
      <c r="C5505" s="3">
        <v>1027</v>
      </c>
      <c r="D5505" s="3" t="s">
        <v>37</v>
      </c>
      <c r="E5505" s="3">
        <v>6</v>
      </c>
      <c r="F5505" s="12"/>
    </row>
    <row r="5506" spans="1:6" x14ac:dyDescent="0.25">
      <c r="A5506" s="3" t="s">
        <v>62</v>
      </c>
      <c r="B5506" s="3" t="str">
        <f>IFERROR(INDEX(Clients[Client_Name],MATCH(Table2[[#This Row],[Client_Code]],Clients[Client_Code],0)),"")</f>
        <v>COMERCIAL DOLLINCO</v>
      </c>
      <c r="C5506" s="3">
        <v>1027</v>
      </c>
      <c r="D5506" s="3" t="s">
        <v>38</v>
      </c>
      <c r="E5506" s="3">
        <v>6</v>
      </c>
      <c r="F5506" s="12">
        <v>412198</v>
      </c>
    </row>
    <row r="5507" spans="1:6" x14ac:dyDescent="0.25">
      <c r="A5507" s="3" t="s">
        <v>62</v>
      </c>
      <c r="B5507" s="3" t="str">
        <f>IFERROR(INDEX(Clients[Client_Name],MATCH(Table2[[#This Row],[Client_Code]],Clients[Client_Code],0)),"")</f>
        <v>COMERCIAL DOLLINCO</v>
      </c>
      <c r="C5507" s="3">
        <v>1027</v>
      </c>
      <c r="D5507" s="3" t="s">
        <v>38</v>
      </c>
      <c r="E5507" s="3">
        <v>6</v>
      </c>
      <c r="F5507" s="12"/>
    </row>
    <row r="5508" spans="1:6" x14ac:dyDescent="0.25">
      <c r="A5508" s="3" t="s">
        <v>62</v>
      </c>
      <c r="B5508" s="3" t="str">
        <f>IFERROR(INDEX(Clients[Client_Name],MATCH(Table2[[#This Row],[Client_Code]],Clients[Client_Code],0)),"")</f>
        <v>COMERCIAL DOLLINCO</v>
      </c>
      <c r="C5508" s="3">
        <v>1027</v>
      </c>
      <c r="D5508" s="3" t="s">
        <v>38</v>
      </c>
      <c r="E5508" s="3">
        <v>6</v>
      </c>
      <c r="F5508" s="12"/>
    </row>
    <row r="5509" spans="1:6" x14ac:dyDescent="0.25">
      <c r="A5509" s="3" t="s">
        <v>62</v>
      </c>
      <c r="B5509" s="3" t="str">
        <f>IFERROR(INDEX(Clients[Client_Name],MATCH(Table2[[#This Row],[Client_Code]],Clients[Client_Code],0)),"")</f>
        <v>COMERCIAL DOLLINCO</v>
      </c>
      <c r="C5509" s="3">
        <v>1027</v>
      </c>
      <c r="D5509" s="3" t="s">
        <v>149</v>
      </c>
      <c r="E5509" s="3">
        <v>7</v>
      </c>
      <c r="F5509" s="12">
        <v>3470512</v>
      </c>
    </row>
    <row r="5510" spans="1:6" x14ac:dyDescent="0.25">
      <c r="A5510" s="3" t="s">
        <v>62</v>
      </c>
      <c r="B5510" s="3" t="str">
        <f>IFERROR(INDEX(Clients[Client_Name],MATCH(Table2[[#This Row],[Client_Code]],Clients[Client_Code],0)),"")</f>
        <v>COMERCIAL DOLLINCO</v>
      </c>
      <c r="C5510" s="3">
        <v>1027</v>
      </c>
      <c r="D5510" s="3" t="s">
        <v>37</v>
      </c>
      <c r="E5510" s="3">
        <v>7</v>
      </c>
      <c r="F5510" s="12"/>
    </row>
    <row r="5511" spans="1:6" x14ac:dyDescent="0.25">
      <c r="A5511" s="3" t="s">
        <v>62</v>
      </c>
      <c r="B5511" s="3" t="str">
        <f>IFERROR(INDEX(Clients[Client_Name],MATCH(Table2[[#This Row],[Client_Code]],Clients[Client_Code],0)),"")</f>
        <v>COMERCIAL DOLLINCO</v>
      </c>
      <c r="C5511" s="3">
        <v>1027</v>
      </c>
      <c r="D5511" s="3" t="s">
        <v>38</v>
      </c>
      <c r="E5511" s="3">
        <v>7</v>
      </c>
      <c r="F5511" s="12">
        <v>578192</v>
      </c>
    </row>
    <row r="5512" spans="1:6" x14ac:dyDescent="0.25">
      <c r="A5512" s="3" t="s">
        <v>62</v>
      </c>
      <c r="B5512" s="3" t="str">
        <f>IFERROR(INDEX(Clients[Client_Name],MATCH(Table2[[#This Row],[Client_Code]],Clients[Client_Code],0)),"")</f>
        <v>COMERCIAL DOLLINCO</v>
      </c>
      <c r="C5512" s="3">
        <v>1027</v>
      </c>
      <c r="D5512" s="3" t="s">
        <v>37</v>
      </c>
      <c r="E5512" s="3">
        <v>7</v>
      </c>
      <c r="F5512" s="12"/>
    </row>
    <row r="5513" spans="1:6" x14ac:dyDescent="0.25">
      <c r="A5513" s="3" t="s">
        <v>62</v>
      </c>
      <c r="B5513" s="3" t="str">
        <f>IFERROR(INDEX(Clients[Client_Name],MATCH(Table2[[#This Row],[Client_Code]],Clients[Client_Code],0)),"")</f>
        <v>COMERCIAL DOLLINCO</v>
      </c>
      <c r="C5513" s="3">
        <v>1027</v>
      </c>
      <c r="D5513" s="3" t="s">
        <v>37</v>
      </c>
      <c r="E5513" s="3">
        <v>7</v>
      </c>
      <c r="F5513" s="12"/>
    </row>
    <row r="5514" spans="1:6" x14ac:dyDescent="0.25">
      <c r="A5514" s="3" t="s">
        <v>62</v>
      </c>
      <c r="B5514" s="3" t="str">
        <f>IFERROR(INDEX(Clients[Client_Name],MATCH(Table2[[#This Row],[Client_Code]],Clients[Client_Code],0)),"")</f>
        <v>COMERCIAL DOLLINCO</v>
      </c>
      <c r="C5514" s="3">
        <v>1027</v>
      </c>
      <c r="D5514" s="3" t="s">
        <v>38</v>
      </c>
      <c r="E5514" s="3">
        <v>7</v>
      </c>
      <c r="F5514" s="12"/>
    </row>
    <row r="5515" spans="1:6" x14ac:dyDescent="0.25">
      <c r="A5515" s="3" t="s">
        <v>62</v>
      </c>
      <c r="B5515" s="3" t="str">
        <f>IFERROR(INDEX(Clients[Client_Name],MATCH(Table2[[#This Row],[Client_Code]],Clients[Client_Code],0)),"")</f>
        <v>COMERCIAL DOLLINCO</v>
      </c>
      <c r="C5515" s="3">
        <v>1027</v>
      </c>
      <c r="D5515" s="3" t="s">
        <v>38</v>
      </c>
      <c r="E5515" s="3">
        <v>7</v>
      </c>
      <c r="F5515" s="12"/>
    </row>
    <row r="5516" spans="1:6" x14ac:dyDescent="0.25">
      <c r="A5516" s="3" t="s">
        <v>62</v>
      </c>
      <c r="B5516" s="3" t="str">
        <f>IFERROR(INDEX(Clients[Client_Name],MATCH(Table2[[#This Row],[Client_Code]],Clients[Client_Code],0)),"")</f>
        <v>COMERCIAL DOLLINCO</v>
      </c>
      <c r="C5516" s="3">
        <v>1027</v>
      </c>
      <c r="D5516" s="3" t="s">
        <v>38</v>
      </c>
      <c r="E5516" s="3">
        <v>7</v>
      </c>
      <c r="F5516" s="12"/>
    </row>
    <row r="5517" spans="1:6" x14ac:dyDescent="0.25">
      <c r="A5517" s="3" t="s">
        <v>62</v>
      </c>
      <c r="B5517" s="3" t="str">
        <f>IFERROR(INDEX(Clients[Client_Name],MATCH(Table2[[#This Row],[Client_Code]],Clients[Client_Code],0)),"")</f>
        <v>COMERCIAL DOLLINCO</v>
      </c>
      <c r="C5517" s="3">
        <v>1027</v>
      </c>
      <c r="D5517" s="3" t="s">
        <v>37</v>
      </c>
      <c r="E5517" s="3">
        <v>8</v>
      </c>
      <c r="F5517" s="12">
        <v>104171</v>
      </c>
    </row>
    <row r="5518" spans="1:6" x14ac:dyDescent="0.25">
      <c r="A5518" s="3" t="s">
        <v>62</v>
      </c>
      <c r="B5518" s="3" t="str">
        <f>IFERROR(INDEX(Clients[Client_Name],MATCH(Table2[[#This Row],[Client_Code]],Clients[Client_Code],0)),"")</f>
        <v>COMERCIAL DOLLINCO</v>
      </c>
      <c r="C5518" s="3">
        <v>1027</v>
      </c>
      <c r="D5518" s="3" t="s">
        <v>37</v>
      </c>
      <c r="E5518" s="3">
        <v>8</v>
      </c>
      <c r="F5518" s="12"/>
    </row>
    <row r="5519" spans="1:6" x14ac:dyDescent="0.25">
      <c r="A5519" s="3" t="s">
        <v>62</v>
      </c>
      <c r="B5519" s="3" t="str">
        <f>IFERROR(INDEX(Clients[Client_Name],MATCH(Table2[[#This Row],[Client_Code]],Clients[Client_Code],0)),"")</f>
        <v>COMERCIAL DOLLINCO</v>
      </c>
      <c r="C5519" s="3">
        <v>1027</v>
      </c>
      <c r="D5519" s="3" t="s">
        <v>37</v>
      </c>
      <c r="E5519" s="3">
        <v>8</v>
      </c>
      <c r="F5519" s="12"/>
    </row>
    <row r="5520" spans="1:6" x14ac:dyDescent="0.25">
      <c r="A5520" s="3" t="s">
        <v>62</v>
      </c>
      <c r="B5520" s="3" t="str">
        <f>IFERROR(INDEX(Clients[Client_Name],MATCH(Table2[[#This Row],[Client_Code]],Clients[Client_Code],0)),"")</f>
        <v>COMERCIAL DOLLINCO</v>
      </c>
      <c r="C5520" s="3">
        <v>1027</v>
      </c>
      <c r="D5520" s="3" t="s">
        <v>38</v>
      </c>
      <c r="E5520" s="3">
        <v>8</v>
      </c>
      <c r="F5520" s="12">
        <v>572425</v>
      </c>
    </row>
    <row r="5521" spans="1:6" x14ac:dyDescent="0.25">
      <c r="A5521" s="3" t="s">
        <v>62</v>
      </c>
      <c r="B5521" s="3" t="str">
        <f>IFERROR(INDEX(Clients[Client_Name],MATCH(Table2[[#This Row],[Client_Code]],Clients[Client_Code],0)),"")</f>
        <v>COMERCIAL DOLLINCO</v>
      </c>
      <c r="C5521" s="3">
        <v>1027</v>
      </c>
      <c r="D5521" s="3" t="s">
        <v>38</v>
      </c>
      <c r="E5521" s="3">
        <v>8</v>
      </c>
      <c r="F5521" s="12"/>
    </row>
    <row r="5522" spans="1:6" x14ac:dyDescent="0.25">
      <c r="A5522" s="3" t="s">
        <v>62</v>
      </c>
      <c r="B5522" s="3" t="str">
        <f>IFERROR(INDEX(Clients[Client_Name],MATCH(Table2[[#This Row],[Client_Code]],Clients[Client_Code],0)),"")</f>
        <v>COMERCIAL DOLLINCO</v>
      </c>
      <c r="C5522" s="3">
        <v>1027</v>
      </c>
      <c r="D5522" s="3" t="s">
        <v>38</v>
      </c>
      <c r="E5522" s="3">
        <v>8</v>
      </c>
      <c r="F5522" s="12"/>
    </row>
    <row r="5523" spans="1:6" x14ac:dyDescent="0.25">
      <c r="A5523" s="3" t="s">
        <v>62</v>
      </c>
      <c r="B5523" s="3" t="str">
        <f>IFERROR(INDEX(Clients[Client_Name],MATCH(Table2[[#This Row],[Client_Code]],Clients[Client_Code],0)),"")</f>
        <v>COMERCIAL DOLLINCO</v>
      </c>
      <c r="C5523" s="3">
        <v>1027</v>
      </c>
      <c r="D5523" s="3" t="s">
        <v>38</v>
      </c>
      <c r="E5523" s="3">
        <v>8</v>
      </c>
      <c r="F5523" s="12"/>
    </row>
    <row r="5524" spans="1:6" x14ac:dyDescent="0.25">
      <c r="A5524" s="3" t="s">
        <v>62</v>
      </c>
      <c r="B5524" s="3" t="str">
        <f>IFERROR(INDEX(Clients[Client_Name],MATCH(Table2[[#This Row],[Client_Code]],Clients[Client_Code],0)),"")</f>
        <v>COMERCIAL DOLLINCO</v>
      </c>
      <c r="C5524" s="3">
        <v>1027</v>
      </c>
      <c r="D5524" s="3" t="s">
        <v>149</v>
      </c>
      <c r="E5524" s="3">
        <v>8</v>
      </c>
      <c r="F5524" s="12">
        <v>1820692</v>
      </c>
    </row>
    <row r="5525" spans="1:6" x14ac:dyDescent="0.25">
      <c r="A5525" s="3" t="s">
        <v>62</v>
      </c>
      <c r="B5525" s="3" t="str">
        <f>IFERROR(INDEX(Clients[Client_Name],MATCH(Table2[[#This Row],[Client_Code]],Clients[Client_Code],0)),"")</f>
        <v>COMERCIAL DOLLINCO</v>
      </c>
      <c r="C5525" s="3">
        <v>1027</v>
      </c>
      <c r="D5525" s="3" t="s">
        <v>37</v>
      </c>
      <c r="E5525" s="3">
        <v>9</v>
      </c>
      <c r="F5525" s="12">
        <v>734409</v>
      </c>
    </row>
    <row r="5526" spans="1:6" x14ac:dyDescent="0.25">
      <c r="A5526" s="3" t="s">
        <v>62</v>
      </c>
      <c r="B5526" s="3" t="str">
        <f>IFERROR(INDEX(Clients[Client_Name],MATCH(Table2[[#This Row],[Client_Code]],Clients[Client_Code],0)),"")</f>
        <v>COMERCIAL DOLLINCO</v>
      </c>
      <c r="C5526" s="3">
        <v>1027</v>
      </c>
      <c r="D5526" s="3" t="s">
        <v>37</v>
      </c>
      <c r="E5526" s="3">
        <v>9</v>
      </c>
      <c r="F5526" s="12"/>
    </row>
    <row r="5527" spans="1:6" x14ac:dyDescent="0.25">
      <c r="A5527" s="3" t="s">
        <v>62</v>
      </c>
      <c r="B5527" s="3" t="str">
        <f>IFERROR(INDEX(Clients[Client_Name],MATCH(Table2[[#This Row],[Client_Code]],Clients[Client_Code],0)),"")</f>
        <v>COMERCIAL DOLLINCO</v>
      </c>
      <c r="C5527" s="3">
        <v>1027</v>
      </c>
      <c r="D5527" s="3" t="s">
        <v>37</v>
      </c>
      <c r="E5527" s="3">
        <v>9</v>
      </c>
      <c r="F5527" s="12"/>
    </row>
    <row r="5528" spans="1:6" x14ac:dyDescent="0.25">
      <c r="A5528" s="3" t="s">
        <v>62</v>
      </c>
      <c r="B5528" s="3" t="str">
        <f>IFERROR(INDEX(Clients[Client_Name],MATCH(Table2[[#This Row],[Client_Code]],Clients[Client_Code],0)),"")</f>
        <v>COMERCIAL DOLLINCO</v>
      </c>
      <c r="C5528" s="3">
        <v>1027</v>
      </c>
      <c r="D5528" s="3" t="s">
        <v>38</v>
      </c>
      <c r="E5528" s="3">
        <v>9</v>
      </c>
      <c r="F5528" s="12">
        <v>1623603</v>
      </c>
    </row>
    <row r="5529" spans="1:6" x14ac:dyDescent="0.25">
      <c r="A5529" s="3" t="s">
        <v>62</v>
      </c>
      <c r="B5529" s="3" t="str">
        <f>IFERROR(INDEX(Clients[Client_Name],MATCH(Table2[[#This Row],[Client_Code]],Clients[Client_Code],0)),"")</f>
        <v>COMERCIAL DOLLINCO</v>
      </c>
      <c r="C5529" s="3">
        <v>1027</v>
      </c>
      <c r="D5529" s="3" t="s">
        <v>38</v>
      </c>
      <c r="E5529" s="3">
        <v>9</v>
      </c>
      <c r="F5529" s="12"/>
    </row>
    <row r="5530" spans="1:6" x14ac:dyDescent="0.25">
      <c r="A5530" s="3" t="s">
        <v>62</v>
      </c>
      <c r="B5530" s="3" t="str">
        <f>IFERROR(INDEX(Clients[Client_Name],MATCH(Table2[[#This Row],[Client_Code]],Clients[Client_Code],0)),"")</f>
        <v>COMERCIAL DOLLINCO</v>
      </c>
      <c r="C5530" s="3">
        <v>1027</v>
      </c>
      <c r="D5530" s="3" t="s">
        <v>38</v>
      </c>
      <c r="E5530" s="3">
        <v>9</v>
      </c>
      <c r="F5530" s="12"/>
    </row>
    <row r="5531" spans="1:6" x14ac:dyDescent="0.25">
      <c r="A5531" s="3" t="s">
        <v>62</v>
      </c>
      <c r="B5531" s="3" t="str">
        <f>IFERROR(INDEX(Clients[Client_Name],MATCH(Table2[[#This Row],[Client_Code]],Clients[Client_Code],0)),"")</f>
        <v>COMERCIAL DOLLINCO</v>
      </c>
      <c r="C5531" s="3">
        <v>1027</v>
      </c>
      <c r="D5531" s="3" t="s">
        <v>38</v>
      </c>
      <c r="E5531" s="3">
        <v>9</v>
      </c>
      <c r="F5531" s="12"/>
    </row>
    <row r="5532" spans="1:6" x14ac:dyDescent="0.25">
      <c r="A5532" s="3" t="s">
        <v>62</v>
      </c>
      <c r="B5532" s="3" t="str">
        <f>IFERROR(INDEX(Clients[Client_Name],MATCH(Table2[[#This Row],[Client_Code]],Clients[Client_Code],0)),"")</f>
        <v>COMERCIAL DOLLINCO</v>
      </c>
      <c r="C5532" s="3">
        <v>1027</v>
      </c>
      <c r="D5532" s="3" t="s">
        <v>149</v>
      </c>
      <c r="E5532" s="3">
        <v>9</v>
      </c>
      <c r="F5532" s="12">
        <v>2900931</v>
      </c>
    </row>
    <row r="5533" spans="1:6" x14ac:dyDescent="0.25">
      <c r="A5533" s="3" t="s">
        <v>62</v>
      </c>
      <c r="B5533" s="3" t="str">
        <f>IFERROR(INDEX(Clients[Client_Name],MATCH(Table2[[#This Row],[Client_Code]],Clients[Client_Code],0)),"")</f>
        <v>COMERCIAL DOLLINCO</v>
      </c>
      <c r="C5533" s="3">
        <v>1027</v>
      </c>
      <c r="D5533" s="3" t="s">
        <v>37</v>
      </c>
      <c r="E5533" s="3">
        <v>10</v>
      </c>
      <c r="F5533" s="12">
        <v>786494</v>
      </c>
    </row>
    <row r="5534" spans="1:6" x14ac:dyDescent="0.25">
      <c r="A5534" s="3" t="s">
        <v>62</v>
      </c>
      <c r="B5534" s="3" t="str">
        <f>IFERROR(INDEX(Clients[Client_Name],MATCH(Table2[[#This Row],[Client_Code]],Clients[Client_Code],0)),"")</f>
        <v>COMERCIAL DOLLINCO</v>
      </c>
      <c r="C5534" s="3">
        <v>1027</v>
      </c>
      <c r="D5534" s="3" t="s">
        <v>37</v>
      </c>
      <c r="E5534" s="3">
        <v>10</v>
      </c>
      <c r="F5534" s="12"/>
    </row>
    <row r="5535" spans="1:6" x14ac:dyDescent="0.25">
      <c r="A5535" s="3" t="s">
        <v>62</v>
      </c>
      <c r="B5535" s="3" t="str">
        <f>IFERROR(INDEX(Clients[Client_Name],MATCH(Table2[[#This Row],[Client_Code]],Clients[Client_Code],0)),"")</f>
        <v>COMERCIAL DOLLINCO</v>
      </c>
      <c r="C5535" s="3">
        <v>1027</v>
      </c>
      <c r="D5535" s="3" t="s">
        <v>37</v>
      </c>
      <c r="E5535" s="3">
        <v>10</v>
      </c>
      <c r="F5535" s="12"/>
    </row>
    <row r="5536" spans="1:6" x14ac:dyDescent="0.25">
      <c r="A5536" s="3" t="s">
        <v>62</v>
      </c>
      <c r="B5536" s="3" t="str">
        <f>IFERROR(INDEX(Clients[Client_Name],MATCH(Table2[[#This Row],[Client_Code]],Clients[Client_Code],0)),"")</f>
        <v>COMERCIAL DOLLINCO</v>
      </c>
      <c r="C5536" s="3">
        <v>1027</v>
      </c>
      <c r="D5536" s="3" t="s">
        <v>38</v>
      </c>
      <c r="E5536" s="3">
        <v>10</v>
      </c>
      <c r="F5536" s="12">
        <v>1585976</v>
      </c>
    </row>
    <row r="5537" spans="1:6" x14ac:dyDescent="0.25">
      <c r="A5537" s="3" t="s">
        <v>62</v>
      </c>
      <c r="B5537" s="3" t="str">
        <f>IFERROR(INDEX(Clients[Client_Name],MATCH(Table2[[#This Row],[Client_Code]],Clients[Client_Code],0)),"")</f>
        <v>COMERCIAL DOLLINCO</v>
      </c>
      <c r="C5537" s="3">
        <v>1027</v>
      </c>
      <c r="D5537" s="3" t="s">
        <v>38</v>
      </c>
      <c r="E5537" s="3">
        <v>10</v>
      </c>
      <c r="F5537" s="12">
        <v>915765</v>
      </c>
    </row>
    <row r="5538" spans="1:6" x14ac:dyDescent="0.25">
      <c r="A5538" s="3" t="s">
        <v>62</v>
      </c>
      <c r="B5538" s="3" t="str">
        <f>IFERROR(INDEX(Clients[Client_Name],MATCH(Table2[[#This Row],[Client_Code]],Clients[Client_Code],0)),"")</f>
        <v>COMERCIAL DOLLINCO</v>
      </c>
      <c r="C5538" s="3">
        <v>1027</v>
      </c>
      <c r="D5538" s="3" t="s">
        <v>38</v>
      </c>
      <c r="E5538" s="3">
        <v>10</v>
      </c>
      <c r="F5538" s="12"/>
    </row>
    <row r="5539" spans="1:6" x14ac:dyDescent="0.25">
      <c r="A5539" s="3" t="s">
        <v>62</v>
      </c>
      <c r="B5539" s="3" t="str">
        <f>IFERROR(INDEX(Clients[Client_Name],MATCH(Table2[[#This Row],[Client_Code]],Clients[Client_Code],0)),"")</f>
        <v>COMERCIAL DOLLINCO</v>
      </c>
      <c r="C5539" s="3">
        <v>1027</v>
      </c>
      <c r="D5539" s="3" t="s">
        <v>38</v>
      </c>
      <c r="E5539" s="3">
        <v>10</v>
      </c>
      <c r="F5539" s="12"/>
    </row>
    <row r="5540" spans="1:6" x14ac:dyDescent="0.25">
      <c r="A5540" s="3" t="s">
        <v>62</v>
      </c>
      <c r="B5540" s="3" t="str">
        <f>IFERROR(INDEX(Clients[Client_Name],MATCH(Table2[[#This Row],[Client_Code]],Clients[Client_Code],0)),"")</f>
        <v>COMERCIAL DOLLINCO</v>
      </c>
      <c r="C5540" s="3">
        <v>1027</v>
      </c>
      <c r="D5540" s="3" t="s">
        <v>149</v>
      </c>
      <c r="E5540" s="3">
        <v>10</v>
      </c>
      <c r="F5540" s="12">
        <v>4024379</v>
      </c>
    </row>
    <row r="5541" spans="1:6" x14ac:dyDescent="0.25">
      <c r="A5541" s="3" t="s">
        <v>62</v>
      </c>
      <c r="B5541" s="3" t="str">
        <f>IFERROR(INDEX(Clients[Client_Name],MATCH(Table2[[#This Row],[Client_Code]],Clients[Client_Code],0)),"")</f>
        <v>COMERCIAL DOLLINCO</v>
      </c>
      <c r="C5541" s="3">
        <v>1027</v>
      </c>
      <c r="D5541" s="3" t="s">
        <v>37</v>
      </c>
      <c r="E5541" s="3">
        <v>11</v>
      </c>
      <c r="F5541" s="12">
        <v>843788</v>
      </c>
    </row>
    <row r="5542" spans="1:6" x14ac:dyDescent="0.25">
      <c r="A5542" s="3" t="s">
        <v>62</v>
      </c>
      <c r="B5542" s="3" t="str">
        <f>IFERROR(INDEX(Clients[Client_Name],MATCH(Table2[[#This Row],[Client_Code]],Clients[Client_Code],0)),"")</f>
        <v>COMERCIAL DOLLINCO</v>
      </c>
      <c r="C5542" s="3">
        <v>1027</v>
      </c>
      <c r="D5542" s="3" t="s">
        <v>38</v>
      </c>
      <c r="E5542" s="3">
        <v>11</v>
      </c>
      <c r="F5542" s="12">
        <v>2745678</v>
      </c>
    </row>
    <row r="5543" spans="1:6" x14ac:dyDescent="0.25">
      <c r="A5543" s="3" t="s">
        <v>62</v>
      </c>
      <c r="B5543" s="3" t="str">
        <f>IFERROR(INDEX(Clients[Client_Name],MATCH(Table2[[#This Row],[Client_Code]],Clients[Client_Code],0)),"")</f>
        <v>COMERCIAL DOLLINCO</v>
      </c>
      <c r="C5543" s="3">
        <v>1027</v>
      </c>
      <c r="D5543" s="3" t="s">
        <v>149</v>
      </c>
      <c r="E5543" s="3">
        <v>11</v>
      </c>
      <c r="F5543" s="12">
        <v>7051012</v>
      </c>
    </row>
    <row r="5544" spans="1:6" x14ac:dyDescent="0.25">
      <c r="A5544" s="3" t="s">
        <v>62</v>
      </c>
      <c r="B5544" s="3" t="str">
        <f>IFERROR(INDEX(Clients[Client_Name],MATCH(Table2[[#This Row],[Client_Code]],Clients[Client_Code],0)),"")</f>
        <v>COMERCIAL DOLLINCO</v>
      </c>
      <c r="C5544" s="3">
        <v>1027</v>
      </c>
      <c r="D5544" s="3" t="s">
        <v>37</v>
      </c>
      <c r="E5544" s="3">
        <v>12</v>
      </c>
      <c r="F5544" s="12">
        <v>739616</v>
      </c>
    </row>
    <row r="5545" spans="1:6" x14ac:dyDescent="0.25">
      <c r="A5545" s="3" t="s">
        <v>62</v>
      </c>
      <c r="B5545" s="3" t="str">
        <f>IFERROR(INDEX(Clients[Client_Name],MATCH(Table2[[#This Row],[Client_Code]],Clients[Client_Code],0)),"")</f>
        <v>COMERCIAL DOLLINCO</v>
      </c>
      <c r="C5545" s="3">
        <v>1027</v>
      </c>
      <c r="D5545" s="3" t="s">
        <v>38</v>
      </c>
      <c r="E5545" s="3">
        <v>12</v>
      </c>
      <c r="F5545" s="12">
        <v>2556528</v>
      </c>
    </row>
    <row r="5546" spans="1:6" x14ac:dyDescent="0.25">
      <c r="A5546" s="3" t="s">
        <v>62</v>
      </c>
      <c r="B5546" s="3" t="str">
        <f>IFERROR(INDEX(Clients[Client_Name],MATCH(Table2[[#This Row],[Client_Code]],Clients[Client_Code],0)),"")</f>
        <v>COMERCIAL DOLLINCO</v>
      </c>
      <c r="C5546" s="3">
        <v>1027</v>
      </c>
      <c r="D5546" s="3" t="s">
        <v>149</v>
      </c>
      <c r="E5546" s="3">
        <v>12</v>
      </c>
      <c r="F5546" s="12">
        <v>8575784</v>
      </c>
    </row>
    <row r="5547" spans="1:6" x14ac:dyDescent="0.25">
      <c r="A5547" s="3" t="s">
        <v>62</v>
      </c>
      <c r="B5547" s="3" t="str">
        <f>IFERROR(INDEX(Clients[Client_Name],MATCH(Table2[[#This Row],[Client_Code]],Clients[Client_Code],0)),"")</f>
        <v>Otro</v>
      </c>
      <c r="C5547" s="3">
        <v>1071</v>
      </c>
      <c r="D5547" s="3" t="s">
        <v>148</v>
      </c>
      <c r="E5547" s="3">
        <v>1</v>
      </c>
      <c r="F5547" s="12">
        <v>0</v>
      </c>
    </row>
    <row r="5548" spans="1:6" x14ac:dyDescent="0.25">
      <c r="A5548" s="3" t="s">
        <v>62</v>
      </c>
      <c r="B5548" s="3" t="str">
        <f>IFERROR(INDEX(Clients[Client_Name],MATCH(Table2[[#This Row],[Client_Code]],Clients[Client_Code],0)),"")</f>
        <v>CERRILLOS</v>
      </c>
      <c r="C5548" s="3">
        <v>1024</v>
      </c>
      <c r="D5548" s="3" t="s">
        <v>37</v>
      </c>
      <c r="E5548" s="3">
        <v>4</v>
      </c>
      <c r="F5548" s="12">
        <v>120308</v>
      </c>
    </row>
    <row r="5549" spans="1:6" x14ac:dyDescent="0.25">
      <c r="A5549" s="3" t="s">
        <v>62</v>
      </c>
      <c r="B5549" s="3" t="str">
        <f>IFERROR(INDEX(Clients[Client_Name],MATCH(Table2[[#This Row],[Client_Code]],Clients[Client_Code],0)),"")</f>
        <v>CERRILLOS</v>
      </c>
      <c r="C5549" s="3">
        <v>1024</v>
      </c>
      <c r="D5549" s="3" t="s">
        <v>149</v>
      </c>
      <c r="E5549" s="3">
        <v>4</v>
      </c>
      <c r="F5549" s="12">
        <v>10722794</v>
      </c>
    </row>
    <row r="5550" spans="1:6" x14ac:dyDescent="0.25">
      <c r="A5550" s="3" t="s">
        <v>62</v>
      </c>
      <c r="B5550" s="3" t="str">
        <f>IFERROR(INDEX(Clients[Client_Name],MATCH(Table2[[#This Row],[Client_Code]],Clients[Client_Code],0)),"")</f>
        <v>CERRILLOS</v>
      </c>
      <c r="C5550" s="3">
        <v>1024</v>
      </c>
      <c r="D5550" s="3" t="s">
        <v>37</v>
      </c>
      <c r="E5550" s="3">
        <v>4</v>
      </c>
      <c r="F5550" s="12">
        <v>40970</v>
      </c>
    </row>
    <row r="5551" spans="1:6" x14ac:dyDescent="0.25">
      <c r="A5551" s="3" t="s">
        <v>62</v>
      </c>
      <c r="B5551" s="3" t="str">
        <f>IFERROR(INDEX(Clients[Client_Name],MATCH(Table2[[#This Row],[Client_Code]],Clients[Client_Code],0)),"")</f>
        <v>CERRILLOS</v>
      </c>
      <c r="C5551" s="3">
        <v>1024</v>
      </c>
      <c r="D5551" s="3" t="s">
        <v>38</v>
      </c>
      <c r="E5551" s="3">
        <v>4</v>
      </c>
      <c r="F5551" s="12">
        <v>191069</v>
      </c>
    </row>
    <row r="5552" spans="1:6" x14ac:dyDescent="0.25">
      <c r="A5552" s="3" t="s">
        <v>62</v>
      </c>
      <c r="B5552" s="3" t="str">
        <f>IFERROR(INDEX(Clients[Client_Name],MATCH(Table2[[#This Row],[Client_Code]],Clients[Client_Code],0)),"")</f>
        <v>CERRILLOS</v>
      </c>
      <c r="C5552" s="3">
        <v>1024</v>
      </c>
      <c r="D5552" s="3" t="s">
        <v>149</v>
      </c>
      <c r="E5552" s="3">
        <v>1</v>
      </c>
      <c r="F5552" s="12">
        <v>1452809</v>
      </c>
    </row>
    <row r="5553" spans="1:6" x14ac:dyDescent="0.25">
      <c r="A5553" s="3" t="s">
        <v>62</v>
      </c>
      <c r="B5553" s="3" t="str">
        <f>IFERROR(INDEX(Clients[Client_Name],MATCH(Table2[[#This Row],[Client_Code]],Clients[Client_Code],0)),"")</f>
        <v>CERRILLOS</v>
      </c>
      <c r="C5553" s="3">
        <v>1024</v>
      </c>
      <c r="D5553" s="3" t="s">
        <v>37</v>
      </c>
      <c r="E5553" s="3">
        <v>1</v>
      </c>
      <c r="F5553" s="12">
        <v>2073406</v>
      </c>
    </row>
    <row r="5554" spans="1:6" x14ac:dyDescent="0.25">
      <c r="A5554" s="3" t="s">
        <v>62</v>
      </c>
      <c r="B5554" s="3" t="str">
        <f>IFERROR(INDEX(Clients[Client_Name],MATCH(Table2[[#This Row],[Client_Code]],Clients[Client_Code],0)),"")</f>
        <v>CERRILLOS</v>
      </c>
      <c r="C5554" s="3">
        <v>1024</v>
      </c>
      <c r="D5554" s="3" t="s">
        <v>37</v>
      </c>
      <c r="E5554" s="3">
        <v>1</v>
      </c>
      <c r="F5554" s="12">
        <v>228046</v>
      </c>
    </row>
    <row r="5555" spans="1:6" x14ac:dyDescent="0.25">
      <c r="A5555" s="3" t="s">
        <v>62</v>
      </c>
      <c r="B5555" s="3" t="str">
        <f>IFERROR(INDEX(Clients[Client_Name],MATCH(Table2[[#This Row],[Client_Code]],Clients[Client_Code],0)),"")</f>
        <v>CERRILLOS</v>
      </c>
      <c r="C5555" s="3">
        <v>1024</v>
      </c>
      <c r="D5555" s="3" t="s">
        <v>149</v>
      </c>
      <c r="E5555" s="3">
        <v>1</v>
      </c>
      <c r="F5555" s="12">
        <v>14949429</v>
      </c>
    </row>
    <row r="5556" spans="1:6" x14ac:dyDescent="0.25">
      <c r="A5556" s="3" t="s">
        <v>62</v>
      </c>
      <c r="B5556" s="3" t="str">
        <f>IFERROR(INDEX(Clients[Client_Name],MATCH(Table2[[#This Row],[Client_Code]],Clients[Client_Code],0)),"")</f>
        <v>CERRILLOS</v>
      </c>
      <c r="C5556" s="3">
        <v>1024</v>
      </c>
      <c r="D5556" s="3" t="s">
        <v>37</v>
      </c>
      <c r="E5556" s="3">
        <v>1</v>
      </c>
      <c r="F5556" s="12">
        <v>113525</v>
      </c>
    </row>
    <row r="5557" spans="1:6" x14ac:dyDescent="0.25">
      <c r="A5557" s="3" t="s">
        <v>62</v>
      </c>
      <c r="B5557" s="3" t="str">
        <f>IFERROR(INDEX(Clients[Client_Name],MATCH(Table2[[#This Row],[Client_Code]],Clients[Client_Code],0)),"")</f>
        <v>CERRILLOS</v>
      </c>
      <c r="C5557" s="3">
        <v>1024</v>
      </c>
      <c r="D5557" s="3" t="s">
        <v>38</v>
      </c>
      <c r="E5557" s="3">
        <v>1</v>
      </c>
      <c r="F5557" s="12">
        <v>351320</v>
      </c>
    </row>
    <row r="5558" spans="1:6" x14ac:dyDescent="0.25">
      <c r="A5558" s="3" t="s">
        <v>62</v>
      </c>
      <c r="B5558" s="3" t="str">
        <f>IFERROR(INDEX(Clients[Client_Name],MATCH(Table2[[#This Row],[Client_Code]],Clients[Client_Code],0)),"")</f>
        <v>CERRILLOS</v>
      </c>
      <c r="C5558" s="3">
        <v>1024</v>
      </c>
      <c r="D5558" s="3" t="s">
        <v>149</v>
      </c>
      <c r="E5558" s="3">
        <v>2</v>
      </c>
      <c r="F5558" s="12">
        <v>3665268</v>
      </c>
    </row>
    <row r="5559" spans="1:6" x14ac:dyDescent="0.25">
      <c r="A5559" s="3" t="s">
        <v>62</v>
      </c>
      <c r="B5559" s="3" t="str">
        <f>IFERROR(INDEX(Clients[Client_Name],MATCH(Table2[[#This Row],[Client_Code]],Clients[Client_Code],0)),"")</f>
        <v>CERRILLOS</v>
      </c>
      <c r="C5559" s="3">
        <v>1024</v>
      </c>
      <c r="D5559" s="3" t="s">
        <v>37</v>
      </c>
      <c r="E5559" s="3">
        <v>2</v>
      </c>
      <c r="F5559" s="12">
        <v>380024</v>
      </c>
    </row>
    <row r="5560" spans="1:6" x14ac:dyDescent="0.25">
      <c r="A5560" s="3" t="s">
        <v>62</v>
      </c>
      <c r="B5560" s="3" t="str">
        <f>IFERROR(INDEX(Clients[Client_Name],MATCH(Table2[[#This Row],[Client_Code]],Clients[Client_Code],0)),"")</f>
        <v>CERRILLOS</v>
      </c>
      <c r="C5560" s="3">
        <v>1024</v>
      </c>
      <c r="D5560" s="3" t="s">
        <v>37</v>
      </c>
      <c r="E5560" s="3">
        <v>2</v>
      </c>
      <c r="F5560" s="12">
        <v>78410</v>
      </c>
    </row>
    <row r="5561" spans="1:6" x14ac:dyDescent="0.25">
      <c r="A5561" s="3" t="s">
        <v>62</v>
      </c>
      <c r="B5561" s="3" t="str">
        <f>IFERROR(INDEX(Clients[Client_Name],MATCH(Table2[[#This Row],[Client_Code]],Clients[Client_Code],0)),"")</f>
        <v>CERRILLOS</v>
      </c>
      <c r="C5561" s="3">
        <v>1024</v>
      </c>
      <c r="D5561" s="3" t="s">
        <v>149</v>
      </c>
      <c r="E5561" s="3">
        <v>2</v>
      </c>
      <c r="F5561" s="12">
        <v>12038052</v>
      </c>
    </row>
    <row r="5562" spans="1:6" x14ac:dyDescent="0.25">
      <c r="A5562" s="3" t="s">
        <v>62</v>
      </c>
      <c r="B5562" s="3" t="str">
        <f>IFERROR(INDEX(Clients[Client_Name],MATCH(Table2[[#This Row],[Client_Code]],Clients[Client_Code],0)),"")</f>
        <v>CERRILLOS</v>
      </c>
      <c r="C5562" s="3">
        <v>1024</v>
      </c>
      <c r="D5562" s="3" t="s">
        <v>37</v>
      </c>
      <c r="E5562" s="3">
        <v>2</v>
      </c>
      <c r="F5562" s="12">
        <v>29075</v>
      </c>
    </row>
    <row r="5563" spans="1:6" x14ac:dyDescent="0.25">
      <c r="A5563" s="3" t="s">
        <v>62</v>
      </c>
      <c r="B5563" s="3" t="str">
        <f>IFERROR(INDEX(Clients[Client_Name],MATCH(Table2[[#This Row],[Client_Code]],Clients[Client_Code],0)),"")</f>
        <v>CERRILLOS</v>
      </c>
      <c r="C5563" s="3">
        <v>1024</v>
      </c>
      <c r="D5563" s="3" t="s">
        <v>38</v>
      </c>
      <c r="E5563" s="3">
        <v>2</v>
      </c>
      <c r="F5563" s="12">
        <v>135596</v>
      </c>
    </row>
    <row r="5564" spans="1:6" x14ac:dyDescent="0.25">
      <c r="A5564" s="3" t="s">
        <v>62</v>
      </c>
      <c r="B5564" s="3" t="str">
        <f>IFERROR(INDEX(Clients[Client_Name],MATCH(Table2[[#This Row],[Client_Code]],Clients[Client_Code],0)),"")</f>
        <v>CERRILLOS</v>
      </c>
      <c r="C5564" s="3">
        <v>1024</v>
      </c>
      <c r="D5564" s="3" t="s">
        <v>149</v>
      </c>
      <c r="E5564" s="3">
        <v>3</v>
      </c>
      <c r="F5564" s="12">
        <v>1548116</v>
      </c>
    </row>
    <row r="5565" spans="1:6" x14ac:dyDescent="0.25">
      <c r="A5565" s="3" t="s">
        <v>62</v>
      </c>
      <c r="B5565" s="3" t="str">
        <f>IFERROR(INDEX(Clients[Client_Name],MATCH(Table2[[#This Row],[Client_Code]],Clients[Client_Code],0)),"")</f>
        <v>CERRILLOS</v>
      </c>
      <c r="C5565" s="3">
        <v>1024</v>
      </c>
      <c r="D5565" s="3" t="s">
        <v>37</v>
      </c>
      <c r="E5565" s="3">
        <v>3</v>
      </c>
      <c r="F5565" s="12">
        <v>1900119</v>
      </c>
    </row>
    <row r="5566" spans="1:6" x14ac:dyDescent="0.25">
      <c r="A5566" s="3" t="s">
        <v>62</v>
      </c>
      <c r="B5566" s="3" t="str">
        <f>IFERROR(INDEX(Clients[Client_Name],MATCH(Table2[[#This Row],[Client_Code]],Clients[Client_Code],0)),"")</f>
        <v>CERRILLOS</v>
      </c>
      <c r="C5566" s="3">
        <v>1024</v>
      </c>
      <c r="D5566" s="3" t="s">
        <v>37</v>
      </c>
      <c r="E5566" s="3">
        <v>3</v>
      </c>
      <c r="F5566" s="12">
        <v>213522</v>
      </c>
    </row>
    <row r="5567" spans="1:6" x14ac:dyDescent="0.25">
      <c r="A5567" s="3" t="s">
        <v>62</v>
      </c>
      <c r="B5567" s="3" t="str">
        <f>IFERROR(INDEX(Clients[Client_Name],MATCH(Table2[[#This Row],[Client_Code]],Clients[Client_Code],0)),"")</f>
        <v>CERRILLOS</v>
      </c>
      <c r="C5567" s="3">
        <v>1024</v>
      </c>
      <c r="D5567" s="3" t="s">
        <v>149</v>
      </c>
      <c r="E5567" s="3">
        <v>3</v>
      </c>
      <c r="F5567" s="12">
        <v>12694342</v>
      </c>
    </row>
    <row r="5568" spans="1:6" x14ac:dyDescent="0.25">
      <c r="A5568" s="3" t="s">
        <v>62</v>
      </c>
      <c r="B5568" s="3" t="str">
        <f>IFERROR(INDEX(Clients[Client_Name],MATCH(Table2[[#This Row],[Client_Code]],Clients[Client_Code],0)),"")</f>
        <v>CERRILLOS</v>
      </c>
      <c r="C5568" s="3">
        <v>1024</v>
      </c>
      <c r="D5568" s="3" t="s">
        <v>37</v>
      </c>
      <c r="E5568" s="3">
        <v>3</v>
      </c>
      <c r="F5568" s="12">
        <v>70045</v>
      </c>
    </row>
    <row r="5569" spans="1:6" x14ac:dyDescent="0.25">
      <c r="A5569" s="3" t="s">
        <v>62</v>
      </c>
      <c r="B5569" s="3" t="str">
        <f>IFERROR(INDEX(Clients[Client_Name],MATCH(Table2[[#This Row],[Client_Code]],Clients[Client_Code],0)),"")</f>
        <v>CERRILLOS</v>
      </c>
      <c r="C5569" s="3">
        <v>1024</v>
      </c>
      <c r="D5569" s="3" t="s">
        <v>38</v>
      </c>
      <c r="E5569" s="3">
        <v>3</v>
      </c>
      <c r="F5569" s="12">
        <v>277358</v>
      </c>
    </row>
    <row r="5570" spans="1:6" x14ac:dyDescent="0.25">
      <c r="A5570" s="3" t="s">
        <v>62</v>
      </c>
      <c r="B5570" s="3" t="str">
        <f>IFERROR(INDEX(Clients[Client_Name],MATCH(Table2[[#This Row],[Client_Code]],Clients[Client_Code],0)),"")</f>
        <v>CERRILLOS</v>
      </c>
      <c r="C5570" s="3">
        <v>1024</v>
      </c>
      <c r="D5570" s="3" t="s">
        <v>149</v>
      </c>
      <c r="E5570" s="3">
        <v>5</v>
      </c>
      <c r="F5570" s="12">
        <v>10083616</v>
      </c>
    </row>
    <row r="5571" spans="1:6" x14ac:dyDescent="0.25">
      <c r="A5571" s="3" t="s">
        <v>62</v>
      </c>
      <c r="B5571" s="3" t="str">
        <f>IFERROR(INDEX(Clients[Client_Name],MATCH(Table2[[#This Row],[Client_Code]],Clients[Client_Code],0)),"")</f>
        <v>TAK S.A.</v>
      </c>
      <c r="C5571" s="3">
        <v>1051</v>
      </c>
      <c r="D5571" s="3" t="s">
        <v>37</v>
      </c>
      <c r="E5571" s="3">
        <v>8</v>
      </c>
      <c r="F5571" s="12">
        <v>428338</v>
      </c>
    </row>
    <row r="5572" spans="1:6" x14ac:dyDescent="0.25">
      <c r="A5572" s="3" t="s">
        <v>62</v>
      </c>
      <c r="B5572" s="3" t="str">
        <f>IFERROR(INDEX(Clients[Client_Name],MATCH(Table2[[#This Row],[Client_Code]],Clients[Client_Code],0)),"")</f>
        <v>CERRILLOS</v>
      </c>
      <c r="C5572" s="3">
        <v>1024</v>
      </c>
      <c r="D5572" s="3" t="s">
        <v>37</v>
      </c>
      <c r="E5572" s="3">
        <v>5</v>
      </c>
      <c r="F5572" s="12">
        <v>2006445</v>
      </c>
    </row>
    <row r="5573" spans="1:6" x14ac:dyDescent="0.25">
      <c r="A5573" s="3" t="s">
        <v>62</v>
      </c>
      <c r="B5573" s="3" t="str">
        <f>IFERROR(INDEX(Clients[Client_Name],MATCH(Table2[[#This Row],[Client_Code]],Clients[Client_Code],0)),"")</f>
        <v>CERRILLOS</v>
      </c>
      <c r="C5573" s="3">
        <v>1024</v>
      </c>
      <c r="D5573" s="3" t="s">
        <v>37</v>
      </c>
      <c r="E5573" s="3">
        <v>5</v>
      </c>
      <c r="F5573" s="12">
        <v>166478</v>
      </c>
    </row>
    <row r="5574" spans="1:6" x14ac:dyDescent="0.25">
      <c r="A5574" s="3" t="s">
        <v>62</v>
      </c>
      <c r="B5574" s="3" t="str">
        <f>IFERROR(INDEX(Clients[Client_Name],MATCH(Table2[[#This Row],[Client_Code]],Clients[Client_Code],0)),"")</f>
        <v>CERRILLOS</v>
      </c>
      <c r="C5574" s="3">
        <v>1024</v>
      </c>
      <c r="D5574" s="3" t="s">
        <v>37</v>
      </c>
      <c r="E5574" s="3">
        <v>5</v>
      </c>
      <c r="F5574" s="12">
        <v>112336</v>
      </c>
    </row>
    <row r="5575" spans="1:6" x14ac:dyDescent="0.25">
      <c r="A5575" s="3" t="s">
        <v>62</v>
      </c>
      <c r="B5575" s="3" t="str">
        <f>IFERROR(INDEX(Clients[Client_Name],MATCH(Table2[[#This Row],[Client_Code]],Clients[Client_Code],0)),"")</f>
        <v>CERRILLOS</v>
      </c>
      <c r="C5575" s="3">
        <v>1024</v>
      </c>
      <c r="D5575" s="3" t="s">
        <v>38</v>
      </c>
      <c r="E5575" s="3">
        <v>5</v>
      </c>
      <c r="F5575" s="12">
        <v>265031</v>
      </c>
    </row>
    <row r="5576" spans="1:6" x14ac:dyDescent="0.25">
      <c r="A5576" s="3" t="s">
        <v>62</v>
      </c>
      <c r="B5576" s="3" t="str">
        <f>IFERROR(INDEX(Clients[Client_Name],MATCH(Table2[[#This Row],[Client_Code]],Clients[Client_Code],0)),"")</f>
        <v>CERRILLOS</v>
      </c>
      <c r="C5576" s="3">
        <v>1024</v>
      </c>
      <c r="D5576" s="3" t="s">
        <v>149</v>
      </c>
      <c r="E5576" s="3">
        <v>6</v>
      </c>
      <c r="F5576" s="12">
        <v>10905246</v>
      </c>
    </row>
    <row r="5577" spans="1:6" x14ac:dyDescent="0.25">
      <c r="A5577" s="3" t="s">
        <v>62</v>
      </c>
      <c r="B5577" s="3" t="str">
        <f>IFERROR(INDEX(Clients[Client_Name],MATCH(Table2[[#This Row],[Client_Code]],Clients[Client_Code],0)),"")</f>
        <v>CERRILLOS</v>
      </c>
      <c r="C5577" s="3">
        <v>1024</v>
      </c>
      <c r="D5577" s="3" t="s">
        <v>37</v>
      </c>
      <c r="E5577" s="3">
        <v>6</v>
      </c>
      <c r="F5577" s="12">
        <v>813891</v>
      </c>
    </row>
    <row r="5578" spans="1:6" x14ac:dyDescent="0.25">
      <c r="A5578" s="3" t="s">
        <v>62</v>
      </c>
      <c r="B5578" s="3" t="str">
        <f>IFERROR(INDEX(Clients[Client_Name],MATCH(Table2[[#This Row],[Client_Code]],Clients[Client_Code],0)),"")</f>
        <v>CERRILLOS</v>
      </c>
      <c r="C5578" s="3">
        <v>1024</v>
      </c>
      <c r="D5578" s="3" t="s">
        <v>37</v>
      </c>
      <c r="E5578" s="3">
        <v>6</v>
      </c>
      <c r="F5578" s="12"/>
    </row>
    <row r="5579" spans="1:6" x14ac:dyDescent="0.25">
      <c r="A5579" s="3" t="s">
        <v>62</v>
      </c>
      <c r="B5579" s="3" t="str">
        <f>IFERROR(INDEX(Clients[Client_Name],MATCH(Table2[[#This Row],[Client_Code]],Clients[Client_Code],0)),"")</f>
        <v>CERRILLOS</v>
      </c>
      <c r="C5579" s="3">
        <v>1024</v>
      </c>
      <c r="D5579" s="3" t="s">
        <v>37</v>
      </c>
      <c r="E5579" s="3">
        <v>6</v>
      </c>
      <c r="F5579" s="12"/>
    </row>
    <row r="5580" spans="1:6" x14ac:dyDescent="0.25">
      <c r="A5580" s="3" t="s">
        <v>62</v>
      </c>
      <c r="B5580" s="3" t="str">
        <f>IFERROR(INDEX(Clients[Client_Name],MATCH(Table2[[#This Row],[Client_Code]],Clients[Client_Code],0)),"")</f>
        <v>CERRILLOS</v>
      </c>
      <c r="C5580" s="3">
        <v>1024</v>
      </c>
      <c r="D5580" s="3" t="s">
        <v>38</v>
      </c>
      <c r="E5580" s="3">
        <v>6</v>
      </c>
      <c r="F5580" s="12">
        <v>19761</v>
      </c>
    </row>
    <row r="5581" spans="1:6" x14ac:dyDescent="0.25">
      <c r="A5581" s="3" t="s">
        <v>62</v>
      </c>
      <c r="B5581" s="3" t="str">
        <f>IFERROR(INDEX(Clients[Client_Name],MATCH(Table2[[#This Row],[Client_Code]],Clients[Client_Code],0)),"")</f>
        <v>CERRILLOS</v>
      </c>
      <c r="C5581" s="3">
        <v>1024</v>
      </c>
      <c r="D5581" s="3" t="s">
        <v>149</v>
      </c>
      <c r="E5581" s="3">
        <v>7</v>
      </c>
      <c r="F5581" s="12">
        <v>7868554</v>
      </c>
    </row>
    <row r="5582" spans="1:6" x14ac:dyDescent="0.25">
      <c r="A5582" s="3" t="s">
        <v>62</v>
      </c>
      <c r="B5582" s="3" t="str">
        <f>IFERROR(INDEX(Clients[Client_Name],MATCH(Table2[[#This Row],[Client_Code]],Clients[Client_Code],0)),"")</f>
        <v>CERRILLOS</v>
      </c>
      <c r="C5582" s="3">
        <v>1024</v>
      </c>
      <c r="D5582" s="3" t="s">
        <v>37</v>
      </c>
      <c r="E5582" s="3">
        <v>7</v>
      </c>
      <c r="F5582" s="12">
        <v>1042569</v>
      </c>
    </row>
    <row r="5583" spans="1:6" x14ac:dyDescent="0.25">
      <c r="A5583" s="3" t="s">
        <v>62</v>
      </c>
      <c r="B5583" s="3" t="str">
        <f>IFERROR(INDEX(Clients[Client_Name],MATCH(Table2[[#This Row],[Client_Code]],Clients[Client_Code],0)),"")</f>
        <v>CERRILLOS</v>
      </c>
      <c r="C5583" s="3">
        <v>1024</v>
      </c>
      <c r="D5583" s="3" t="s">
        <v>37</v>
      </c>
      <c r="E5583" s="3">
        <v>7</v>
      </c>
      <c r="F5583" s="12"/>
    </row>
    <row r="5584" spans="1:6" x14ac:dyDescent="0.25">
      <c r="A5584" s="3" t="s">
        <v>62</v>
      </c>
      <c r="B5584" s="3" t="str">
        <f>IFERROR(INDEX(Clients[Client_Name],MATCH(Table2[[#This Row],[Client_Code]],Clients[Client_Code],0)),"")</f>
        <v>CERRILLOS</v>
      </c>
      <c r="C5584" s="3">
        <v>1024</v>
      </c>
      <c r="D5584" s="3" t="s">
        <v>37</v>
      </c>
      <c r="E5584" s="3">
        <v>7</v>
      </c>
      <c r="F5584" s="12"/>
    </row>
    <row r="5585" spans="1:6" x14ac:dyDescent="0.25">
      <c r="A5585" s="3" t="s">
        <v>62</v>
      </c>
      <c r="B5585" s="3" t="str">
        <f>IFERROR(INDEX(Clients[Client_Name],MATCH(Table2[[#This Row],[Client_Code]],Clients[Client_Code],0)),"")</f>
        <v>CERRILLOS</v>
      </c>
      <c r="C5585" s="3">
        <v>1024</v>
      </c>
      <c r="D5585" s="3" t="s">
        <v>38</v>
      </c>
      <c r="E5585" s="3">
        <v>7</v>
      </c>
      <c r="F5585" s="12">
        <v>213959</v>
      </c>
    </row>
    <row r="5586" spans="1:6" x14ac:dyDescent="0.25">
      <c r="A5586" s="3" t="s">
        <v>62</v>
      </c>
      <c r="B5586" s="3" t="str">
        <f>IFERROR(INDEX(Clients[Client_Name],MATCH(Table2[[#This Row],[Client_Code]],Clients[Client_Code],0)),"")</f>
        <v>CERRILLOS</v>
      </c>
      <c r="C5586" s="3">
        <v>1024</v>
      </c>
      <c r="D5586" s="3" t="s">
        <v>37</v>
      </c>
      <c r="E5586" s="3">
        <v>8</v>
      </c>
      <c r="F5586" s="12">
        <v>818681</v>
      </c>
    </row>
    <row r="5587" spans="1:6" x14ac:dyDescent="0.25">
      <c r="A5587" s="3" t="s">
        <v>62</v>
      </c>
      <c r="B5587" s="3" t="str">
        <f>IFERROR(INDEX(Clients[Client_Name],MATCH(Table2[[#This Row],[Client_Code]],Clients[Client_Code],0)),"")</f>
        <v>CERRILLOS</v>
      </c>
      <c r="C5587" s="3">
        <v>1024</v>
      </c>
      <c r="D5587" s="3" t="s">
        <v>37</v>
      </c>
      <c r="E5587" s="3">
        <v>8</v>
      </c>
      <c r="F5587" s="12"/>
    </row>
    <row r="5588" spans="1:6" x14ac:dyDescent="0.25">
      <c r="A5588" s="3" t="s">
        <v>62</v>
      </c>
      <c r="B5588" s="3" t="str">
        <f>IFERROR(INDEX(Clients[Client_Name],MATCH(Table2[[#This Row],[Client_Code]],Clients[Client_Code],0)),"")</f>
        <v>CERRILLOS</v>
      </c>
      <c r="C5588" s="3">
        <v>1024</v>
      </c>
      <c r="D5588" s="3" t="s">
        <v>37</v>
      </c>
      <c r="E5588" s="3">
        <v>8</v>
      </c>
      <c r="F5588" s="12"/>
    </row>
    <row r="5589" spans="1:6" x14ac:dyDescent="0.25">
      <c r="A5589" s="3" t="s">
        <v>62</v>
      </c>
      <c r="B5589" s="3" t="str">
        <f>IFERROR(INDEX(Clients[Client_Name],MATCH(Table2[[#This Row],[Client_Code]],Clients[Client_Code],0)),"")</f>
        <v>CERRILLOS</v>
      </c>
      <c r="C5589" s="3">
        <v>1024</v>
      </c>
      <c r="D5589" s="3" t="s">
        <v>38</v>
      </c>
      <c r="E5589" s="3">
        <v>8</v>
      </c>
      <c r="F5589" s="12">
        <v>1055040</v>
      </c>
    </row>
    <row r="5590" spans="1:6" x14ac:dyDescent="0.25">
      <c r="A5590" s="3" t="s">
        <v>62</v>
      </c>
      <c r="B5590" s="3" t="str">
        <f>IFERROR(INDEX(Clients[Client_Name],MATCH(Table2[[#This Row],[Client_Code]],Clients[Client_Code],0)),"")</f>
        <v>CERRILLOS</v>
      </c>
      <c r="C5590" s="3">
        <v>1024</v>
      </c>
      <c r="D5590" s="3" t="s">
        <v>149</v>
      </c>
      <c r="E5590" s="3">
        <v>8</v>
      </c>
      <c r="F5590" s="12">
        <v>6395756</v>
      </c>
    </row>
    <row r="5591" spans="1:6" x14ac:dyDescent="0.25">
      <c r="A5591" s="3" t="s">
        <v>62</v>
      </c>
      <c r="B5591" s="3" t="str">
        <f>IFERROR(INDEX(Clients[Client_Name],MATCH(Table2[[#This Row],[Client_Code]],Clients[Client_Code],0)),"")</f>
        <v>CERRILLOS</v>
      </c>
      <c r="C5591" s="3">
        <v>1024</v>
      </c>
      <c r="D5591" s="3" t="s">
        <v>37</v>
      </c>
      <c r="E5591" s="3">
        <v>9</v>
      </c>
      <c r="F5591" s="12">
        <v>1318280</v>
      </c>
    </row>
    <row r="5592" spans="1:6" x14ac:dyDescent="0.25">
      <c r="A5592" s="3" t="s">
        <v>62</v>
      </c>
      <c r="B5592" s="3" t="str">
        <f>IFERROR(INDEX(Clients[Client_Name],MATCH(Table2[[#This Row],[Client_Code]],Clients[Client_Code],0)),"")</f>
        <v>CERRILLOS</v>
      </c>
      <c r="C5592" s="3">
        <v>1024</v>
      </c>
      <c r="D5592" s="3" t="s">
        <v>37</v>
      </c>
      <c r="E5592" s="3">
        <v>9</v>
      </c>
      <c r="F5592" s="12"/>
    </row>
    <row r="5593" spans="1:6" x14ac:dyDescent="0.25">
      <c r="A5593" s="3" t="s">
        <v>62</v>
      </c>
      <c r="B5593" s="3" t="str">
        <f>IFERROR(INDEX(Clients[Client_Name],MATCH(Table2[[#This Row],[Client_Code]],Clients[Client_Code],0)),"")</f>
        <v>CERRILLOS</v>
      </c>
      <c r="C5593" s="3">
        <v>1024</v>
      </c>
      <c r="D5593" s="3" t="s">
        <v>37</v>
      </c>
      <c r="E5593" s="3">
        <v>9</v>
      </c>
      <c r="F5593" s="12"/>
    </row>
    <row r="5594" spans="1:6" x14ac:dyDescent="0.25">
      <c r="A5594" s="3" t="s">
        <v>62</v>
      </c>
      <c r="B5594" s="3" t="str">
        <f>IFERROR(INDEX(Clients[Client_Name],MATCH(Table2[[#This Row],[Client_Code]],Clients[Client_Code],0)),"")</f>
        <v>CERRILLOS</v>
      </c>
      <c r="C5594" s="3">
        <v>1024</v>
      </c>
      <c r="D5594" s="3" t="s">
        <v>38</v>
      </c>
      <c r="E5594" s="3">
        <v>9</v>
      </c>
      <c r="F5594" s="12">
        <v>383145</v>
      </c>
    </row>
    <row r="5595" spans="1:6" x14ac:dyDescent="0.25">
      <c r="A5595" s="3" t="s">
        <v>62</v>
      </c>
      <c r="B5595" s="3" t="str">
        <f>IFERROR(INDEX(Clients[Client_Name],MATCH(Table2[[#This Row],[Client_Code]],Clients[Client_Code],0)),"")</f>
        <v>CERRILLOS</v>
      </c>
      <c r="C5595" s="3">
        <v>1024</v>
      </c>
      <c r="D5595" s="3" t="s">
        <v>149</v>
      </c>
      <c r="E5595" s="3">
        <v>9</v>
      </c>
      <c r="F5595" s="12">
        <v>5083411</v>
      </c>
    </row>
    <row r="5596" spans="1:6" x14ac:dyDescent="0.25">
      <c r="A5596" s="3" t="s">
        <v>62</v>
      </c>
      <c r="B5596" s="3" t="str">
        <f>IFERROR(INDEX(Clients[Client_Name],MATCH(Table2[[#This Row],[Client_Code]],Clients[Client_Code],0)),"")</f>
        <v>CERRILLOS</v>
      </c>
      <c r="C5596" s="3">
        <v>1024</v>
      </c>
      <c r="D5596" s="3" t="s">
        <v>37</v>
      </c>
      <c r="E5596" s="3">
        <v>10</v>
      </c>
      <c r="F5596" s="12">
        <v>1065019</v>
      </c>
    </row>
    <row r="5597" spans="1:6" x14ac:dyDescent="0.25">
      <c r="A5597" s="3" t="s">
        <v>62</v>
      </c>
      <c r="B5597" s="3" t="str">
        <f>IFERROR(INDEX(Clients[Client_Name],MATCH(Table2[[#This Row],[Client_Code]],Clients[Client_Code],0)),"")</f>
        <v>CERRILLOS</v>
      </c>
      <c r="C5597" s="3">
        <v>1024</v>
      </c>
      <c r="D5597" s="3" t="s">
        <v>37</v>
      </c>
      <c r="E5597" s="3">
        <v>10</v>
      </c>
      <c r="F5597" s="12"/>
    </row>
    <row r="5598" spans="1:6" x14ac:dyDescent="0.25">
      <c r="A5598" s="3" t="s">
        <v>62</v>
      </c>
      <c r="B5598" s="3" t="str">
        <f>IFERROR(INDEX(Clients[Client_Name],MATCH(Table2[[#This Row],[Client_Code]],Clients[Client_Code],0)),"")</f>
        <v>CERRILLOS</v>
      </c>
      <c r="C5598" s="3">
        <v>1024</v>
      </c>
      <c r="D5598" s="3" t="s">
        <v>37</v>
      </c>
      <c r="E5598" s="3">
        <v>10</v>
      </c>
      <c r="F5598" s="12"/>
    </row>
    <row r="5599" spans="1:6" x14ac:dyDescent="0.25">
      <c r="A5599" s="3" t="s">
        <v>62</v>
      </c>
      <c r="B5599" s="3" t="str">
        <f>IFERROR(INDEX(Clients[Client_Name],MATCH(Table2[[#This Row],[Client_Code]],Clients[Client_Code],0)),"")</f>
        <v>CERRILLOS</v>
      </c>
      <c r="C5599" s="3">
        <v>1024</v>
      </c>
      <c r="D5599" s="3" t="s">
        <v>38</v>
      </c>
      <c r="E5599" s="3">
        <v>10</v>
      </c>
      <c r="F5599" s="12">
        <v>132234</v>
      </c>
    </row>
    <row r="5600" spans="1:6" x14ac:dyDescent="0.25">
      <c r="A5600" s="3" t="s">
        <v>62</v>
      </c>
      <c r="B5600" s="3" t="str">
        <f>IFERROR(INDEX(Clients[Client_Name],MATCH(Table2[[#This Row],[Client_Code]],Clients[Client_Code],0)),"")</f>
        <v>CERRILLOS</v>
      </c>
      <c r="C5600" s="3">
        <v>1024</v>
      </c>
      <c r="D5600" s="3" t="s">
        <v>149</v>
      </c>
      <c r="E5600" s="3">
        <v>10</v>
      </c>
      <c r="F5600" s="12">
        <v>5895932</v>
      </c>
    </row>
    <row r="5601" spans="1:6" x14ac:dyDescent="0.25">
      <c r="A5601" s="3" t="s">
        <v>62</v>
      </c>
      <c r="B5601" s="3" t="str">
        <f>IFERROR(INDEX(Clients[Client_Name],MATCH(Table2[[#This Row],[Client_Code]],Clients[Client_Code],0)),"")</f>
        <v>CERRILLOS</v>
      </c>
      <c r="C5601" s="3">
        <v>1024</v>
      </c>
      <c r="D5601" s="3" t="s">
        <v>37</v>
      </c>
      <c r="E5601" s="3">
        <v>11</v>
      </c>
      <c r="F5601" s="12">
        <v>528505</v>
      </c>
    </row>
    <row r="5602" spans="1:6" x14ac:dyDescent="0.25">
      <c r="A5602" s="3" t="s">
        <v>62</v>
      </c>
      <c r="B5602" s="3" t="str">
        <f>IFERROR(INDEX(Clients[Client_Name],MATCH(Table2[[#This Row],[Client_Code]],Clients[Client_Code],0)),"")</f>
        <v>CERRILLOS</v>
      </c>
      <c r="C5602" s="3">
        <v>1024</v>
      </c>
      <c r="D5602" s="3" t="s">
        <v>38</v>
      </c>
      <c r="E5602" s="3">
        <v>11</v>
      </c>
      <c r="F5602" s="12">
        <v>153670</v>
      </c>
    </row>
    <row r="5603" spans="1:6" x14ac:dyDescent="0.25">
      <c r="A5603" s="3" t="s">
        <v>62</v>
      </c>
      <c r="B5603" s="3" t="str">
        <f>IFERROR(INDEX(Clients[Client_Name],MATCH(Table2[[#This Row],[Client_Code]],Clients[Client_Code],0)),"")</f>
        <v>CERRILLOS</v>
      </c>
      <c r="C5603" s="3">
        <v>1024</v>
      </c>
      <c r="D5603" s="3" t="s">
        <v>149</v>
      </c>
      <c r="E5603" s="3">
        <v>11</v>
      </c>
      <c r="F5603" s="12">
        <v>5758978</v>
      </c>
    </row>
    <row r="5604" spans="1:6" x14ac:dyDescent="0.25">
      <c r="A5604" s="3" t="s">
        <v>62</v>
      </c>
      <c r="B5604" s="3" t="str">
        <f>IFERROR(INDEX(Clients[Client_Name],MATCH(Table2[[#This Row],[Client_Code]],Clients[Client_Code],0)),"")</f>
        <v>CERRILLOS</v>
      </c>
      <c r="C5604" s="3">
        <v>1024</v>
      </c>
      <c r="D5604" s="3" t="s">
        <v>37</v>
      </c>
      <c r="E5604" s="3">
        <v>12</v>
      </c>
      <c r="F5604" s="12">
        <v>638836</v>
      </c>
    </row>
    <row r="5605" spans="1:6" x14ac:dyDescent="0.25">
      <c r="A5605" s="3" t="s">
        <v>62</v>
      </c>
      <c r="B5605" s="3" t="str">
        <f>IFERROR(INDEX(Clients[Client_Name],MATCH(Table2[[#This Row],[Client_Code]],Clients[Client_Code],0)),"")</f>
        <v>CERRILLOS</v>
      </c>
      <c r="C5605" s="3">
        <v>1024</v>
      </c>
      <c r="D5605" s="3" t="s">
        <v>38</v>
      </c>
      <c r="E5605" s="3">
        <v>12</v>
      </c>
      <c r="F5605" s="12">
        <v>106979</v>
      </c>
    </row>
    <row r="5606" spans="1:6" x14ac:dyDescent="0.25">
      <c r="A5606" s="3" t="s">
        <v>62</v>
      </c>
      <c r="B5606" s="3" t="str">
        <f>IFERROR(INDEX(Clients[Client_Name],MATCH(Table2[[#This Row],[Client_Code]],Clients[Client_Code],0)),"")</f>
        <v>CERRILLOS</v>
      </c>
      <c r="C5606" s="3">
        <v>1024</v>
      </c>
      <c r="D5606" s="3" t="s">
        <v>149</v>
      </c>
      <c r="E5606" s="3">
        <v>12</v>
      </c>
      <c r="F5606" s="12">
        <v>4449079</v>
      </c>
    </row>
    <row r="5607" spans="1:6" x14ac:dyDescent="0.25">
      <c r="A5607" s="3" t="s">
        <v>32</v>
      </c>
      <c r="B5607" s="3" t="str">
        <f>IFERROR(INDEX(Clients[Client_Name],MATCH(Table2[[#This Row],[Client_Code]],Clients[Client_Code],0)),"")</f>
        <v>COMAFRI</v>
      </c>
      <c r="C5607" s="3">
        <v>16</v>
      </c>
      <c r="D5607" s="3" t="s">
        <v>149</v>
      </c>
      <c r="E5607" s="3">
        <v>1</v>
      </c>
      <c r="F5607" s="12">
        <v>0</v>
      </c>
    </row>
    <row r="5608" spans="1:6" x14ac:dyDescent="0.25">
      <c r="A5608" s="3" t="s">
        <v>32</v>
      </c>
      <c r="B5608" s="3" t="str">
        <f>IFERROR(INDEX(Clients[Client_Name],MATCH(Table2[[#This Row],[Client_Code]],Clients[Client_Code],0)),"")</f>
        <v>COMAFRI</v>
      </c>
      <c r="C5608" s="3">
        <v>16</v>
      </c>
      <c r="D5608" s="3" t="s">
        <v>149</v>
      </c>
      <c r="E5608" s="3">
        <v>2</v>
      </c>
      <c r="F5608" s="12">
        <v>0</v>
      </c>
    </row>
    <row r="5609" spans="1:6" x14ac:dyDescent="0.25">
      <c r="A5609" s="3" t="s">
        <v>32</v>
      </c>
      <c r="B5609" s="3" t="str">
        <f>IFERROR(INDEX(Clients[Client_Name],MATCH(Table2[[#This Row],[Client_Code]],Clients[Client_Code],0)),"")</f>
        <v>COMAFRI</v>
      </c>
      <c r="C5609" s="3">
        <v>16</v>
      </c>
      <c r="D5609" s="3" t="s">
        <v>149</v>
      </c>
      <c r="E5609" s="3">
        <v>3</v>
      </c>
      <c r="F5609" s="12">
        <v>0</v>
      </c>
    </row>
    <row r="5610" spans="1:6" x14ac:dyDescent="0.25">
      <c r="A5610" s="3" t="s">
        <v>62</v>
      </c>
      <c r="B5610" s="3" t="str">
        <f>IFERROR(INDEX(Clients[Client_Name],MATCH(Table2[[#This Row],[Client_Code]],Clients[Client_Code],0)),"")</f>
        <v>ANDRES RETAMAL HERNANDEZ</v>
      </c>
      <c r="C5610" s="3">
        <v>1056</v>
      </c>
      <c r="D5610" s="3" t="s">
        <v>38</v>
      </c>
      <c r="E5610" s="3">
        <v>8</v>
      </c>
      <c r="F5610" s="12">
        <v>108154</v>
      </c>
    </row>
    <row r="5611" spans="1:6" x14ac:dyDescent="0.25">
      <c r="A5611" s="3" t="s">
        <v>32</v>
      </c>
      <c r="B5611" s="3" t="str">
        <f>IFERROR(INDEX(Clients[Client_Name],MATCH(Table2[[#This Row],[Client_Code]],Clients[Client_Code],0)),"")</f>
        <v>COMAFRI</v>
      </c>
      <c r="C5611" s="3">
        <v>16</v>
      </c>
      <c r="D5611" s="3" t="s">
        <v>149</v>
      </c>
      <c r="E5611" s="3">
        <v>4</v>
      </c>
      <c r="F5611" s="12">
        <v>0</v>
      </c>
    </row>
    <row r="5612" spans="1:6" x14ac:dyDescent="0.25">
      <c r="A5612" s="3" t="s">
        <v>32</v>
      </c>
      <c r="B5612" s="3" t="str">
        <f>IFERROR(INDEX(Clients[Client_Name],MATCH(Table2[[#This Row],[Client_Code]],Clients[Client_Code],0)),"")</f>
        <v>COMAFRI</v>
      </c>
      <c r="C5612" s="3">
        <v>16</v>
      </c>
      <c r="D5612" s="3" t="s">
        <v>149</v>
      </c>
      <c r="E5612" s="3">
        <v>5</v>
      </c>
      <c r="F5612" s="12">
        <v>0</v>
      </c>
    </row>
    <row r="5613" spans="1:6" x14ac:dyDescent="0.25">
      <c r="A5613" s="3" t="s">
        <v>32</v>
      </c>
      <c r="B5613" s="3" t="str">
        <f>IFERROR(INDEX(Clients[Client_Name],MATCH(Table2[[#This Row],[Client_Code]],Clients[Client_Code],0)),"")</f>
        <v>COMAFRI</v>
      </c>
      <c r="C5613" s="3">
        <v>16</v>
      </c>
      <c r="D5613" s="3" t="s">
        <v>149</v>
      </c>
      <c r="E5613" s="3">
        <v>6</v>
      </c>
      <c r="F5613" s="12">
        <v>0</v>
      </c>
    </row>
    <row r="5614" spans="1:6" x14ac:dyDescent="0.25">
      <c r="A5614" s="3" t="s">
        <v>32</v>
      </c>
      <c r="B5614" s="3" t="str">
        <f>IFERROR(INDEX(Clients[Client_Name],MATCH(Table2[[#This Row],[Client_Code]],Clients[Client_Code],0)),"")</f>
        <v>COMAFRI</v>
      </c>
      <c r="C5614" s="3">
        <v>16</v>
      </c>
      <c r="D5614" s="3" t="s">
        <v>149</v>
      </c>
      <c r="E5614" s="3">
        <v>7</v>
      </c>
      <c r="F5614" s="12">
        <v>0</v>
      </c>
    </row>
    <row r="5615" spans="1:6" x14ac:dyDescent="0.25">
      <c r="A5615" s="3" t="s">
        <v>32</v>
      </c>
      <c r="B5615" s="3" t="str">
        <f>IFERROR(INDEX(Clients[Client_Name],MATCH(Table2[[#This Row],[Client_Code]],Clients[Client_Code],0)),"")</f>
        <v>COMAFRI</v>
      </c>
      <c r="C5615" s="3">
        <v>16</v>
      </c>
      <c r="D5615" s="3" t="s">
        <v>149</v>
      </c>
      <c r="E5615" s="3">
        <v>8</v>
      </c>
      <c r="F5615" s="12">
        <v>0</v>
      </c>
    </row>
    <row r="5616" spans="1:6" x14ac:dyDescent="0.25">
      <c r="A5616" s="3" t="s">
        <v>32</v>
      </c>
      <c r="B5616" s="3" t="str">
        <f>IFERROR(INDEX(Clients[Client_Name],MATCH(Table2[[#This Row],[Client_Code]],Clients[Client_Code],0)),"")</f>
        <v>COMAFRI</v>
      </c>
      <c r="C5616" s="3">
        <v>16</v>
      </c>
      <c r="D5616" s="3" t="s">
        <v>149</v>
      </c>
      <c r="E5616" s="3">
        <v>9</v>
      </c>
      <c r="F5616" s="12">
        <v>0</v>
      </c>
    </row>
    <row r="5617" spans="1:6" x14ac:dyDescent="0.25">
      <c r="A5617" s="3" t="s">
        <v>32</v>
      </c>
      <c r="B5617" s="3" t="str">
        <f>IFERROR(INDEX(Clients[Client_Name],MATCH(Table2[[#This Row],[Client_Code]],Clients[Client_Code],0)),"")</f>
        <v>COMAFRI</v>
      </c>
      <c r="C5617" s="3">
        <v>16</v>
      </c>
      <c r="D5617" s="3" t="s">
        <v>149</v>
      </c>
      <c r="E5617" s="3">
        <v>10</v>
      </c>
      <c r="F5617" s="12">
        <v>0</v>
      </c>
    </row>
    <row r="5618" spans="1:6" x14ac:dyDescent="0.25">
      <c r="A5618" s="3" t="s">
        <v>32</v>
      </c>
      <c r="B5618" s="3" t="str">
        <f>IFERROR(INDEX(Clients[Client_Name],MATCH(Table2[[#This Row],[Client_Code]],Clients[Client_Code],0)),"")</f>
        <v>COMAFRI</v>
      </c>
      <c r="C5618" s="3">
        <v>16</v>
      </c>
      <c r="D5618" s="3" t="s">
        <v>149</v>
      </c>
      <c r="E5618" s="3">
        <v>11</v>
      </c>
      <c r="F5618" s="12">
        <v>0</v>
      </c>
    </row>
    <row r="5619" spans="1:6" x14ac:dyDescent="0.25">
      <c r="A5619" s="3" t="s">
        <v>32</v>
      </c>
      <c r="B5619" s="3" t="str">
        <f>IFERROR(INDEX(Clients[Client_Name],MATCH(Table2[[#This Row],[Client_Code]],Clients[Client_Code],0)),"")</f>
        <v>COMAFRI</v>
      </c>
      <c r="C5619" s="3">
        <v>16</v>
      </c>
      <c r="D5619" s="3" t="s">
        <v>149</v>
      </c>
      <c r="E5619" s="3">
        <v>12</v>
      </c>
      <c r="F5619" s="12">
        <v>0</v>
      </c>
    </row>
    <row r="5620" spans="1:6" x14ac:dyDescent="0.25">
      <c r="A5620" s="3" t="s">
        <v>32</v>
      </c>
      <c r="B5620" s="3" t="str">
        <f>IFERROR(INDEX(Clients[Client_Name],MATCH(Table2[[#This Row],[Client_Code]],Clients[Client_Code],0)),"")</f>
        <v>COMAFRI</v>
      </c>
      <c r="C5620" s="3">
        <v>16</v>
      </c>
      <c r="D5620" s="3" t="s">
        <v>37</v>
      </c>
      <c r="E5620" s="3">
        <v>1</v>
      </c>
      <c r="F5620" s="12">
        <v>0</v>
      </c>
    </row>
    <row r="5621" spans="1:6" x14ac:dyDescent="0.25">
      <c r="A5621" s="3" t="s">
        <v>32</v>
      </c>
      <c r="B5621" s="3" t="str">
        <f>IFERROR(INDEX(Clients[Client_Name],MATCH(Table2[[#This Row],[Client_Code]],Clients[Client_Code],0)),"")</f>
        <v>COMAFRI</v>
      </c>
      <c r="C5621" s="3">
        <v>16</v>
      </c>
      <c r="D5621" s="3" t="s">
        <v>37</v>
      </c>
      <c r="E5621" s="3">
        <v>2</v>
      </c>
      <c r="F5621" s="12">
        <v>0</v>
      </c>
    </row>
    <row r="5622" spans="1:6" x14ac:dyDescent="0.25">
      <c r="A5622" s="3" t="s">
        <v>32</v>
      </c>
      <c r="B5622" s="3" t="str">
        <f>IFERROR(INDEX(Clients[Client_Name],MATCH(Table2[[#This Row],[Client_Code]],Clients[Client_Code],0)),"")</f>
        <v>COMAFRI</v>
      </c>
      <c r="C5622" s="3">
        <v>16</v>
      </c>
      <c r="D5622" s="3" t="s">
        <v>37</v>
      </c>
      <c r="E5622" s="3">
        <v>3</v>
      </c>
      <c r="F5622" s="12">
        <v>0</v>
      </c>
    </row>
    <row r="5623" spans="1:6" x14ac:dyDescent="0.25">
      <c r="A5623" s="3" t="s">
        <v>32</v>
      </c>
      <c r="B5623" s="3" t="str">
        <f>IFERROR(INDEX(Clients[Client_Name],MATCH(Table2[[#This Row],[Client_Code]],Clients[Client_Code],0)),"")</f>
        <v>COMAFRI</v>
      </c>
      <c r="C5623" s="3">
        <v>16</v>
      </c>
      <c r="D5623" s="3" t="s">
        <v>37</v>
      </c>
      <c r="E5623" s="3">
        <v>4</v>
      </c>
      <c r="F5623" s="12">
        <v>0</v>
      </c>
    </row>
    <row r="5624" spans="1:6" x14ac:dyDescent="0.25">
      <c r="A5624" s="3" t="s">
        <v>32</v>
      </c>
      <c r="B5624" s="3" t="str">
        <f>IFERROR(INDEX(Clients[Client_Name],MATCH(Table2[[#This Row],[Client_Code]],Clients[Client_Code],0)),"")</f>
        <v>COMAFRI</v>
      </c>
      <c r="C5624" s="3">
        <v>16</v>
      </c>
      <c r="D5624" s="3" t="s">
        <v>37</v>
      </c>
      <c r="E5624" s="3">
        <v>5</v>
      </c>
      <c r="F5624" s="12">
        <v>0</v>
      </c>
    </row>
    <row r="5625" spans="1:6" x14ac:dyDescent="0.25">
      <c r="A5625" s="3" t="s">
        <v>32</v>
      </c>
      <c r="B5625" s="3" t="str">
        <f>IFERROR(INDEX(Clients[Client_Name],MATCH(Table2[[#This Row],[Client_Code]],Clients[Client_Code],0)),"")</f>
        <v>COMAFRI</v>
      </c>
      <c r="C5625" s="3">
        <v>16</v>
      </c>
      <c r="D5625" s="3" t="s">
        <v>37</v>
      </c>
      <c r="E5625" s="3">
        <v>6</v>
      </c>
      <c r="F5625" s="12">
        <v>0</v>
      </c>
    </row>
    <row r="5626" spans="1:6" x14ac:dyDescent="0.25">
      <c r="A5626" s="3" t="s">
        <v>32</v>
      </c>
      <c r="B5626" s="3" t="str">
        <f>IFERROR(INDEX(Clients[Client_Name],MATCH(Table2[[#This Row],[Client_Code]],Clients[Client_Code],0)),"")</f>
        <v>COMAFRI</v>
      </c>
      <c r="C5626" s="3">
        <v>16</v>
      </c>
      <c r="D5626" s="3" t="s">
        <v>37</v>
      </c>
      <c r="E5626" s="3">
        <v>7</v>
      </c>
      <c r="F5626" s="12">
        <v>0</v>
      </c>
    </row>
    <row r="5627" spans="1:6" x14ac:dyDescent="0.25">
      <c r="A5627" s="3" t="s">
        <v>32</v>
      </c>
      <c r="B5627" s="3" t="str">
        <f>IFERROR(INDEX(Clients[Client_Name],MATCH(Table2[[#This Row],[Client_Code]],Clients[Client_Code],0)),"")</f>
        <v>COMAFRI</v>
      </c>
      <c r="C5627" s="3">
        <v>16</v>
      </c>
      <c r="D5627" s="3" t="s">
        <v>37</v>
      </c>
      <c r="E5627" s="3">
        <v>8</v>
      </c>
      <c r="F5627" s="12">
        <v>0</v>
      </c>
    </row>
    <row r="5628" spans="1:6" x14ac:dyDescent="0.25">
      <c r="A5628" s="3" t="s">
        <v>32</v>
      </c>
      <c r="B5628" s="3" t="str">
        <f>IFERROR(INDEX(Clients[Client_Name],MATCH(Table2[[#This Row],[Client_Code]],Clients[Client_Code],0)),"")</f>
        <v>COMAFRI</v>
      </c>
      <c r="C5628" s="3">
        <v>16</v>
      </c>
      <c r="D5628" s="3" t="s">
        <v>37</v>
      </c>
      <c r="E5628" s="3">
        <v>9</v>
      </c>
      <c r="F5628" s="12">
        <v>0</v>
      </c>
    </row>
    <row r="5629" spans="1:6" x14ac:dyDescent="0.25">
      <c r="A5629" s="3" t="s">
        <v>32</v>
      </c>
      <c r="B5629" s="3" t="str">
        <f>IFERROR(INDEX(Clients[Client_Name],MATCH(Table2[[#This Row],[Client_Code]],Clients[Client_Code],0)),"")</f>
        <v>COMAFRI</v>
      </c>
      <c r="C5629" s="3">
        <v>16</v>
      </c>
      <c r="D5629" s="3" t="s">
        <v>37</v>
      </c>
      <c r="E5629" s="3">
        <v>10</v>
      </c>
      <c r="F5629" s="12">
        <v>0</v>
      </c>
    </row>
    <row r="5630" spans="1:6" x14ac:dyDescent="0.25">
      <c r="A5630" s="3" t="s">
        <v>32</v>
      </c>
      <c r="B5630" s="3" t="str">
        <f>IFERROR(INDEX(Clients[Client_Name],MATCH(Table2[[#This Row],[Client_Code]],Clients[Client_Code],0)),"")</f>
        <v>COMAFRI</v>
      </c>
      <c r="C5630" s="3">
        <v>16</v>
      </c>
      <c r="D5630" s="3" t="s">
        <v>37</v>
      </c>
      <c r="E5630" s="3">
        <v>11</v>
      </c>
      <c r="F5630" s="12">
        <v>0</v>
      </c>
    </row>
    <row r="5631" spans="1:6" x14ac:dyDescent="0.25">
      <c r="A5631" s="3" t="s">
        <v>32</v>
      </c>
      <c r="B5631" s="3" t="str">
        <f>IFERROR(INDEX(Clients[Client_Name],MATCH(Table2[[#This Row],[Client_Code]],Clients[Client_Code],0)),"")</f>
        <v>COMAFRI</v>
      </c>
      <c r="C5631" s="3">
        <v>16</v>
      </c>
      <c r="D5631" s="3" t="s">
        <v>37</v>
      </c>
      <c r="E5631" s="3">
        <v>12</v>
      </c>
      <c r="F5631" s="12">
        <v>0</v>
      </c>
    </row>
    <row r="5632" spans="1:6" x14ac:dyDescent="0.25">
      <c r="A5632" s="3" t="s">
        <v>32</v>
      </c>
      <c r="B5632" s="3" t="str">
        <f>IFERROR(INDEX(Clients[Client_Name],MATCH(Table2[[#This Row],[Client_Code]],Clients[Client_Code],0)),"")</f>
        <v>COMAFRI</v>
      </c>
      <c r="C5632" s="3">
        <v>16</v>
      </c>
      <c r="D5632" s="3" t="s">
        <v>148</v>
      </c>
      <c r="E5632" s="3">
        <v>1</v>
      </c>
      <c r="F5632" s="12">
        <v>0</v>
      </c>
    </row>
    <row r="5633" spans="1:6" x14ac:dyDescent="0.25">
      <c r="A5633" s="3" t="s">
        <v>32</v>
      </c>
      <c r="B5633" s="3" t="str">
        <f>IFERROR(INDEX(Clients[Client_Name],MATCH(Table2[[#This Row],[Client_Code]],Clients[Client_Code],0)),"")</f>
        <v>COMAFRI</v>
      </c>
      <c r="C5633" s="3">
        <v>16</v>
      </c>
      <c r="D5633" s="3" t="s">
        <v>148</v>
      </c>
      <c r="E5633" s="3">
        <v>2</v>
      </c>
      <c r="F5633" s="12">
        <v>0</v>
      </c>
    </row>
    <row r="5634" spans="1:6" x14ac:dyDescent="0.25">
      <c r="A5634" s="3" t="s">
        <v>32</v>
      </c>
      <c r="B5634" s="3" t="str">
        <f>IFERROR(INDEX(Clients[Client_Name],MATCH(Table2[[#This Row],[Client_Code]],Clients[Client_Code],0)),"")</f>
        <v>COMAFRI</v>
      </c>
      <c r="C5634" s="3">
        <v>16</v>
      </c>
      <c r="D5634" s="3" t="s">
        <v>148</v>
      </c>
      <c r="E5634" s="3">
        <v>3</v>
      </c>
      <c r="F5634" s="12">
        <v>0</v>
      </c>
    </row>
    <row r="5635" spans="1:6" x14ac:dyDescent="0.25">
      <c r="A5635" s="3" t="s">
        <v>32</v>
      </c>
      <c r="B5635" s="3" t="str">
        <f>IFERROR(INDEX(Clients[Client_Name],MATCH(Table2[[#This Row],[Client_Code]],Clients[Client_Code],0)),"")</f>
        <v>COMAFRI</v>
      </c>
      <c r="C5635" s="3">
        <v>16</v>
      </c>
      <c r="D5635" s="3" t="s">
        <v>148</v>
      </c>
      <c r="E5635" s="3">
        <v>4</v>
      </c>
      <c r="F5635" s="12">
        <v>0</v>
      </c>
    </row>
    <row r="5636" spans="1:6" x14ac:dyDescent="0.25">
      <c r="A5636" s="3" t="s">
        <v>32</v>
      </c>
      <c r="B5636" s="3" t="str">
        <f>IFERROR(INDEX(Clients[Client_Name],MATCH(Table2[[#This Row],[Client_Code]],Clients[Client_Code],0)),"")</f>
        <v>COMAFRI</v>
      </c>
      <c r="C5636" s="3">
        <v>16</v>
      </c>
      <c r="D5636" s="3" t="s">
        <v>148</v>
      </c>
      <c r="E5636" s="3">
        <v>5</v>
      </c>
      <c r="F5636" s="12">
        <v>0</v>
      </c>
    </row>
    <row r="5637" spans="1:6" x14ac:dyDescent="0.25">
      <c r="A5637" s="3" t="s">
        <v>32</v>
      </c>
      <c r="B5637" s="3" t="str">
        <f>IFERROR(INDEX(Clients[Client_Name],MATCH(Table2[[#This Row],[Client_Code]],Clients[Client_Code],0)),"")</f>
        <v>COMAFRI</v>
      </c>
      <c r="C5637" s="3">
        <v>16</v>
      </c>
      <c r="D5637" s="3" t="s">
        <v>148</v>
      </c>
      <c r="E5637" s="3">
        <v>6</v>
      </c>
      <c r="F5637" s="12">
        <v>0</v>
      </c>
    </row>
    <row r="5638" spans="1:6" x14ac:dyDescent="0.25">
      <c r="A5638" s="3" t="s">
        <v>32</v>
      </c>
      <c r="B5638" s="3" t="str">
        <f>IFERROR(INDEX(Clients[Client_Name],MATCH(Table2[[#This Row],[Client_Code]],Clients[Client_Code],0)),"")</f>
        <v>COMAFRI</v>
      </c>
      <c r="C5638" s="3">
        <v>16</v>
      </c>
      <c r="D5638" s="3" t="s">
        <v>148</v>
      </c>
      <c r="E5638" s="3">
        <v>7</v>
      </c>
      <c r="F5638" s="12">
        <v>0</v>
      </c>
    </row>
    <row r="5639" spans="1:6" x14ac:dyDescent="0.25">
      <c r="A5639" s="3" t="s">
        <v>32</v>
      </c>
      <c r="B5639" s="3" t="str">
        <f>IFERROR(INDEX(Clients[Client_Name],MATCH(Table2[[#This Row],[Client_Code]],Clients[Client_Code],0)),"")</f>
        <v>COMAFRI</v>
      </c>
      <c r="C5639" s="3">
        <v>16</v>
      </c>
      <c r="D5639" s="3" t="s">
        <v>148</v>
      </c>
      <c r="E5639" s="3">
        <v>8</v>
      </c>
      <c r="F5639" s="12">
        <v>0</v>
      </c>
    </row>
    <row r="5640" spans="1:6" x14ac:dyDescent="0.25">
      <c r="A5640" s="3" t="s">
        <v>32</v>
      </c>
      <c r="B5640" s="3" t="str">
        <f>IFERROR(INDEX(Clients[Client_Name],MATCH(Table2[[#This Row],[Client_Code]],Clients[Client_Code],0)),"")</f>
        <v>COMAFRI</v>
      </c>
      <c r="C5640" s="3">
        <v>16</v>
      </c>
      <c r="D5640" s="3" t="s">
        <v>148</v>
      </c>
      <c r="E5640" s="3">
        <v>9</v>
      </c>
      <c r="F5640" s="12">
        <v>0</v>
      </c>
    </row>
    <row r="5641" spans="1:6" x14ac:dyDescent="0.25">
      <c r="A5641" s="3" t="s">
        <v>32</v>
      </c>
      <c r="B5641" s="3" t="str">
        <f>IFERROR(INDEX(Clients[Client_Name],MATCH(Table2[[#This Row],[Client_Code]],Clients[Client_Code],0)),"")</f>
        <v>COMAFRI</v>
      </c>
      <c r="C5641" s="3">
        <v>16</v>
      </c>
      <c r="D5641" s="3" t="s">
        <v>148</v>
      </c>
      <c r="E5641" s="3">
        <v>10</v>
      </c>
      <c r="F5641" s="12">
        <v>0</v>
      </c>
    </row>
    <row r="5642" spans="1:6" x14ac:dyDescent="0.25">
      <c r="A5642" s="3" t="s">
        <v>62</v>
      </c>
      <c r="B5642" s="3" t="str">
        <f>IFERROR(INDEX(Clients[Client_Name],MATCH(Table2[[#This Row],[Client_Code]],Clients[Client_Code],0)),"")</f>
        <v>COMERCIALIZADORA LA FAVORITA LTDA.</v>
      </c>
      <c r="C5642" s="3">
        <v>1029</v>
      </c>
      <c r="D5642" s="3" t="s">
        <v>38</v>
      </c>
      <c r="E5642" s="3">
        <v>8</v>
      </c>
      <c r="F5642" s="12">
        <v>5320649</v>
      </c>
    </row>
    <row r="5643" spans="1:6" x14ac:dyDescent="0.25">
      <c r="A5643" s="3" t="s">
        <v>62</v>
      </c>
      <c r="B5643" s="3" t="str">
        <f>IFERROR(INDEX(Clients[Client_Name],MATCH(Table2[[#This Row],[Client_Code]],Clients[Client_Code],0)),"")</f>
        <v>COMERCIALIZADORA LA FAVORITA LTDA.</v>
      </c>
      <c r="C5643" s="3">
        <v>1029</v>
      </c>
      <c r="D5643" s="3" t="s">
        <v>38</v>
      </c>
      <c r="E5643" s="3">
        <v>8</v>
      </c>
      <c r="F5643" s="12"/>
    </row>
    <row r="5644" spans="1:6" x14ac:dyDescent="0.25">
      <c r="A5644" s="3" t="s">
        <v>62</v>
      </c>
      <c r="B5644" s="3" t="str">
        <f>IFERROR(INDEX(Clients[Client_Name],MATCH(Table2[[#This Row],[Client_Code]],Clients[Client_Code],0)),"")</f>
        <v>COMERCIALIZADORA LA FAVORITA LTDA.</v>
      </c>
      <c r="C5644" s="3">
        <v>1029</v>
      </c>
      <c r="D5644" s="3" t="s">
        <v>38</v>
      </c>
      <c r="E5644" s="3">
        <v>8</v>
      </c>
      <c r="F5644" s="12"/>
    </row>
    <row r="5645" spans="1:6" x14ac:dyDescent="0.25">
      <c r="A5645" s="3" t="s">
        <v>32</v>
      </c>
      <c r="B5645" s="3" t="str">
        <f>IFERROR(INDEX(Clients[Client_Name],MATCH(Table2[[#This Row],[Client_Code]],Clients[Client_Code],0)),"")</f>
        <v>COMAFRI</v>
      </c>
      <c r="C5645" s="3">
        <v>16</v>
      </c>
      <c r="D5645" s="3" t="s">
        <v>148</v>
      </c>
      <c r="E5645" s="3">
        <v>11</v>
      </c>
      <c r="F5645" s="12">
        <v>0</v>
      </c>
    </row>
    <row r="5646" spans="1:6" x14ac:dyDescent="0.25">
      <c r="A5646" s="3" t="s">
        <v>32</v>
      </c>
      <c r="B5646" s="3" t="str">
        <f>IFERROR(INDEX(Clients[Client_Name],MATCH(Table2[[#This Row],[Client_Code]],Clients[Client_Code],0)),"")</f>
        <v>COMAFRI</v>
      </c>
      <c r="C5646" s="3">
        <v>16</v>
      </c>
      <c r="D5646" s="3" t="s">
        <v>148</v>
      </c>
      <c r="E5646" s="3">
        <v>12</v>
      </c>
      <c r="F5646" s="12">
        <v>0</v>
      </c>
    </row>
    <row r="5647" spans="1:6" x14ac:dyDescent="0.25">
      <c r="A5647" s="3" t="s">
        <v>32</v>
      </c>
      <c r="B5647" s="3" t="str">
        <f>IFERROR(INDEX(Clients[Client_Name],MATCH(Table2[[#This Row],[Client_Code]],Clients[Client_Code],0)),"")</f>
        <v>COMAFRI</v>
      </c>
      <c r="C5647" s="3">
        <v>16</v>
      </c>
      <c r="D5647" s="3" t="s">
        <v>38</v>
      </c>
      <c r="E5647" s="3">
        <v>1</v>
      </c>
      <c r="F5647" s="12">
        <v>0</v>
      </c>
    </row>
    <row r="5648" spans="1:6" x14ac:dyDescent="0.25">
      <c r="A5648" s="3" t="s">
        <v>32</v>
      </c>
      <c r="B5648" s="3" t="str">
        <f>IFERROR(INDEX(Clients[Client_Name],MATCH(Table2[[#This Row],[Client_Code]],Clients[Client_Code],0)),"")</f>
        <v>COMAFRI</v>
      </c>
      <c r="C5648" s="3">
        <v>16</v>
      </c>
      <c r="D5648" s="3" t="s">
        <v>38</v>
      </c>
      <c r="E5648" s="3">
        <v>2</v>
      </c>
      <c r="F5648" s="12">
        <v>0</v>
      </c>
    </row>
    <row r="5649" spans="1:6" x14ac:dyDescent="0.25">
      <c r="A5649" s="3" t="s">
        <v>32</v>
      </c>
      <c r="B5649" s="3" t="str">
        <f>IFERROR(INDEX(Clients[Client_Name],MATCH(Table2[[#This Row],[Client_Code]],Clients[Client_Code],0)),"")</f>
        <v>COMAFRI</v>
      </c>
      <c r="C5649" s="3">
        <v>16</v>
      </c>
      <c r="D5649" s="3" t="s">
        <v>38</v>
      </c>
      <c r="E5649" s="3">
        <v>3</v>
      </c>
      <c r="F5649" s="12">
        <v>0</v>
      </c>
    </row>
    <row r="5650" spans="1:6" x14ac:dyDescent="0.25">
      <c r="A5650" s="3" t="s">
        <v>32</v>
      </c>
      <c r="B5650" s="3" t="str">
        <f>IFERROR(INDEX(Clients[Client_Name],MATCH(Table2[[#This Row],[Client_Code]],Clients[Client_Code],0)),"")</f>
        <v>COMAFRI</v>
      </c>
      <c r="C5650" s="3">
        <v>16</v>
      </c>
      <c r="D5650" s="3" t="s">
        <v>38</v>
      </c>
      <c r="E5650" s="3">
        <v>4</v>
      </c>
      <c r="F5650" s="12">
        <v>0</v>
      </c>
    </row>
    <row r="5651" spans="1:6" x14ac:dyDescent="0.25">
      <c r="A5651" s="3" t="s">
        <v>32</v>
      </c>
      <c r="B5651" s="3" t="str">
        <f>IFERROR(INDEX(Clients[Client_Name],MATCH(Table2[[#This Row],[Client_Code]],Clients[Client_Code],0)),"")</f>
        <v>COMAFRI</v>
      </c>
      <c r="C5651" s="3">
        <v>16</v>
      </c>
      <c r="D5651" s="3" t="s">
        <v>38</v>
      </c>
      <c r="E5651" s="3">
        <v>5</v>
      </c>
      <c r="F5651" s="12">
        <v>0</v>
      </c>
    </row>
    <row r="5652" spans="1:6" x14ac:dyDescent="0.25">
      <c r="A5652" s="3" t="s">
        <v>32</v>
      </c>
      <c r="B5652" s="3" t="str">
        <f>IFERROR(INDEX(Clients[Client_Name],MATCH(Table2[[#This Row],[Client_Code]],Clients[Client_Code],0)),"")</f>
        <v>COMAFRI</v>
      </c>
      <c r="C5652" s="3">
        <v>16</v>
      </c>
      <c r="D5652" s="3" t="s">
        <v>38</v>
      </c>
      <c r="E5652" s="3">
        <v>6</v>
      </c>
      <c r="F5652" s="12">
        <v>0</v>
      </c>
    </row>
    <row r="5653" spans="1:6" x14ac:dyDescent="0.25">
      <c r="A5653" s="3" t="s">
        <v>32</v>
      </c>
      <c r="B5653" s="3" t="str">
        <f>IFERROR(INDEX(Clients[Client_Name],MATCH(Table2[[#This Row],[Client_Code]],Clients[Client_Code],0)),"")</f>
        <v>COMAFRI</v>
      </c>
      <c r="C5653" s="3">
        <v>16</v>
      </c>
      <c r="D5653" s="3" t="s">
        <v>38</v>
      </c>
      <c r="E5653" s="3">
        <v>7</v>
      </c>
      <c r="F5653" s="12">
        <v>0</v>
      </c>
    </row>
    <row r="5654" spans="1:6" x14ac:dyDescent="0.25">
      <c r="A5654" s="3" t="s">
        <v>32</v>
      </c>
      <c r="B5654" s="3" t="str">
        <f>IFERROR(INDEX(Clients[Client_Name],MATCH(Table2[[#This Row],[Client_Code]],Clients[Client_Code],0)),"")</f>
        <v>COMAFRI</v>
      </c>
      <c r="C5654" s="3">
        <v>16</v>
      </c>
      <c r="D5654" s="3" t="s">
        <v>38</v>
      </c>
      <c r="E5654" s="3">
        <v>8</v>
      </c>
      <c r="F5654" s="12">
        <v>0</v>
      </c>
    </row>
    <row r="5655" spans="1:6" x14ac:dyDescent="0.25">
      <c r="A5655" s="3" t="s">
        <v>32</v>
      </c>
      <c r="B5655" s="3" t="str">
        <f>IFERROR(INDEX(Clients[Client_Name],MATCH(Table2[[#This Row],[Client_Code]],Clients[Client_Code],0)),"")</f>
        <v>COMAFRI</v>
      </c>
      <c r="C5655" s="3">
        <v>16</v>
      </c>
      <c r="D5655" s="3" t="s">
        <v>38</v>
      </c>
      <c r="E5655" s="3">
        <v>9</v>
      </c>
      <c r="F5655" s="12">
        <v>0</v>
      </c>
    </row>
    <row r="5656" spans="1:6" x14ac:dyDescent="0.25">
      <c r="A5656" s="3" t="s">
        <v>32</v>
      </c>
      <c r="B5656" s="3" t="str">
        <f>IFERROR(INDEX(Clients[Client_Name],MATCH(Table2[[#This Row],[Client_Code]],Clients[Client_Code],0)),"")</f>
        <v>COMAFRI</v>
      </c>
      <c r="C5656" s="3">
        <v>16</v>
      </c>
      <c r="D5656" s="3" t="s">
        <v>38</v>
      </c>
      <c r="E5656" s="3">
        <v>10</v>
      </c>
      <c r="F5656" s="12">
        <v>0</v>
      </c>
    </row>
    <row r="5657" spans="1:6" x14ac:dyDescent="0.25">
      <c r="A5657" s="3" t="s">
        <v>32</v>
      </c>
      <c r="B5657" s="3" t="str">
        <f>IFERROR(INDEX(Clients[Client_Name],MATCH(Table2[[#This Row],[Client_Code]],Clients[Client_Code],0)),"")</f>
        <v>COMAFRI</v>
      </c>
      <c r="C5657" s="3">
        <v>16</v>
      </c>
      <c r="D5657" s="3" t="s">
        <v>38</v>
      </c>
      <c r="E5657" s="3">
        <v>11</v>
      </c>
      <c r="F5657" s="12">
        <v>0</v>
      </c>
    </row>
    <row r="5658" spans="1:6" x14ac:dyDescent="0.25">
      <c r="A5658" s="3" t="s">
        <v>32</v>
      </c>
      <c r="B5658" s="3" t="str">
        <f>IFERROR(INDEX(Clients[Client_Name],MATCH(Table2[[#This Row],[Client_Code]],Clients[Client_Code],0)),"")</f>
        <v>COMAFRI</v>
      </c>
      <c r="C5658" s="3">
        <v>16</v>
      </c>
      <c r="D5658" s="3" t="s">
        <v>38</v>
      </c>
      <c r="E5658" s="3">
        <v>12</v>
      </c>
      <c r="F5658" s="12">
        <v>0</v>
      </c>
    </row>
    <row r="5659" spans="1:6" x14ac:dyDescent="0.25">
      <c r="A5659" s="3" t="s">
        <v>62</v>
      </c>
      <c r="B5659" s="3" t="str">
        <f>IFERROR(INDEX(Clients[Client_Name],MATCH(Table2[[#This Row],[Client_Code]],Clients[Client_Code],0)),"")</f>
        <v>Otro</v>
      </c>
      <c r="C5659" s="3">
        <v>1071</v>
      </c>
      <c r="D5659" s="3" t="s">
        <v>38</v>
      </c>
      <c r="E5659" s="3">
        <v>1</v>
      </c>
      <c r="F5659" s="12">
        <v>0</v>
      </c>
    </row>
    <row r="5660" spans="1:6" x14ac:dyDescent="0.25">
      <c r="A5660" s="3" t="s">
        <v>62</v>
      </c>
      <c r="B5660" s="3" t="str">
        <f>IFERROR(INDEX(Clients[Client_Name],MATCH(Table2[[#This Row],[Client_Code]],Clients[Client_Code],0)),"")</f>
        <v>Otro</v>
      </c>
      <c r="C5660" s="3">
        <v>1071</v>
      </c>
      <c r="D5660" s="3" t="s">
        <v>148</v>
      </c>
      <c r="E5660" s="3">
        <v>1</v>
      </c>
      <c r="F5660" s="12">
        <v>0</v>
      </c>
    </row>
    <row r="5661" spans="1:6" x14ac:dyDescent="0.25">
      <c r="A5661" s="3" t="s">
        <v>62</v>
      </c>
      <c r="B5661" s="3" t="str">
        <f>IFERROR(INDEX(Clients[Client_Name],MATCH(Table2[[#This Row],[Client_Code]],Clients[Client_Code],0)),"")</f>
        <v>Otro</v>
      </c>
      <c r="C5661" s="3">
        <v>1071</v>
      </c>
      <c r="D5661" s="3" t="s">
        <v>38</v>
      </c>
      <c r="E5661" s="3">
        <v>1</v>
      </c>
      <c r="F5661" s="12">
        <v>0</v>
      </c>
    </row>
    <row r="5662" spans="1:6" x14ac:dyDescent="0.25">
      <c r="A5662" s="3" t="s">
        <v>62</v>
      </c>
      <c r="B5662" s="3" t="str">
        <f>IFERROR(INDEX(Clients[Client_Name],MATCH(Table2[[#This Row],[Client_Code]],Clients[Client_Code],0)),"")</f>
        <v>Otro</v>
      </c>
      <c r="C5662" s="3">
        <v>1071</v>
      </c>
      <c r="D5662" s="3" t="s">
        <v>38</v>
      </c>
      <c r="E5662" s="3">
        <v>1</v>
      </c>
      <c r="F5662" s="12">
        <v>-1449743</v>
      </c>
    </row>
    <row r="5663" spans="1:6" x14ac:dyDescent="0.25">
      <c r="A5663" s="3" t="s">
        <v>62</v>
      </c>
      <c r="B5663" s="3" t="str">
        <f>IFERROR(INDEX(Clients[Client_Name],MATCH(Table2[[#This Row],[Client_Code]],Clients[Client_Code],0)),"")</f>
        <v>Otro</v>
      </c>
      <c r="C5663" s="3">
        <v>1071</v>
      </c>
      <c r="D5663" s="3" t="s">
        <v>38</v>
      </c>
      <c r="E5663" s="3">
        <v>1</v>
      </c>
      <c r="F5663" s="12">
        <v>-34999</v>
      </c>
    </row>
    <row r="5664" spans="1:6" x14ac:dyDescent="0.25">
      <c r="A5664" s="3" t="s">
        <v>62</v>
      </c>
      <c r="B5664" s="3" t="str">
        <f>IFERROR(INDEX(Clients[Client_Name],MATCH(Table2[[#This Row],[Client_Code]],Clients[Client_Code],0)),"")</f>
        <v>Otro</v>
      </c>
      <c r="C5664" s="3">
        <v>1071</v>
      </c>
      <c r="D5664" s="3" t="s">
        <v>38</v>
      </c>
      <c r="E5664" s="3">
        <v>1</v>
      </c>
      <c r="F5664" s="12">
        <v>1113196</v>
      </c>
    </row>
    <row r="5665" spans="1:6" x14ac:dyDescent="0.25">
      <c r="A5665" s="3" t="s">
        <v>62</v>
      </c>
      <c r="B5665" s="3" t="str">
        <f>IFERROR(INDEX(Clients[Client_Name],MATCH(Table2[[#This Row],[Client_Code]],Clients[Client_Code],0)),"")</f>
        <v>Otro</v>
      </c>
      <c r="C5665" s="3">
        <v>1071</v>
      </c>
      <c r="D5665" s="3" t="s">
        <v>38</v>
      </c>
      <c r="E5665" s="3">
        <v>1</v>
      </c>
      <c r="F5665" s="12">
        <v>92960</v>
      </c>
    </row>
    <row r="5666" spans="1:6" x14ac:dyDescent="0.25">
      <c r="A5666" s="3" t="s">
        <v>62</v>
      </c>
      <c r="B5666" s="3" t="str">
        <f>IFERROR(INDEX(Clients[Client_Name],MATCH(Table2[[#This Row],[Client_Code]],Clients[Client_Code],0)),"")</f>
        <v>Otro</v>
      </c>
      <c r="C5666" s="3">
        <v>1071</v>
      </c>
      <c r="D5666" s="3" t="s">
        <v>37</v>
      </c>
      <c r="E5666" s="3">
        <v>1</v>
      </c>
      <c r="F5666" s="12">
        <v>0</v>
      </c>
    </row>
    <row r="5667" spans="1:6" x14ac:dyDescent="0.25">
      <c r="A5667" s="3" t="s">
        <v>62</v>
      </c>
      <c r="B5667" s="3" t="str">
        <f>IFERROR(INDEX(Clients[Client_Name],MATCH(Table2[[#This Row],[Client_Code]],Clients[Client_Code],0)),"")</f>
        <v>Otro</v>
      </c>
      <c r="C5667" s="3">
        <v>1071</v>
      </c>
      <c r="D5667" s="3" t="s">
        <v>148</v>
      </c>
      <c r="E5667" s="3">
        <v>1</v>
      </c>
      <c r="F5667" s="12">
        <v>0</v>
      </c>
    </row>
    <row r="5668" spans="1:6" x14ac:dyDescent="0.25">
      <c r="A5668" s="3" t="s">
        <v>62</v>
      </c>
      <c r="B5668" s="3" t="str">
        <f>IFERROR(INDEX(Clients[Client_Name],MATCH(Table2[[#This Row],[Client_Code]],Clients[Client_Code],0)),"")</f>
        <v>Otro</v>
      </c>
      <c r="C5668" s="3">
        <v>1071</v>
      </c>
      <c r="D5668" s="3" t="s">
        <v>38</v>
      </c>
      <c r="E5668" s="3">
        <v>1</v>
      </c>
      <c r="F5668" s="12">
        <v>-690636</v>
      </c>
    </row>
    <row r="5669" spans="1:6" x14ac:dyDescent="0.25">
      <c r="A5669" s="3" t="s">
        <v>62</v>
      </c>
      <c r="B5669" s="3" t="str">
        <f>IFERROR(INDEX(Clients[Client_Name],MATCH(Table2[[#This Row],[Client_Code]],Clients[Client_Code],0)),"")</f>
        <v>Otro</v>
      </c>
      <c r="C5669" s="3">
        <v>1071</v>
      </c>
      <c r="D5669" s="3" t="s">
        <v>38</v>
      </c>
      <c r="E5669" s="3">
        <v>1</v>
      </c>
      <c r="F5669" s="12">
        <v>167268</v>
      </c>
    </row>
    <row r="5670" spans="1:6" x14ac:dyDescent="0.25">
      <c r="A5670" s="3" t="s">
        <v>62</v>
      </c>
      <c r="B5670" s="3" t="str">
        <f>IFERROR(INDEX(Clients[Client_Name],MATCH(Table2[[#This Row],[Client_Code]],Clients[Client_Code],0)),"")</f>
        <v>Otro</v>
      </c>
      <c r="C5670" s="3">
        <v>1071</v>
      </c>
      <c r="D5670" s="3" t="s">
        <v>37</v>
      </c>
      <c r="E5670" s="3">
        <v>1</v>
      </c>
      <c r="F5670" s="12">
        <v>99862</v>
      </c>
    </row>
    <row r="5671" spans="1:6" x14ac:dyDescent="0.25">
      <c r="A5671" s="3" t="s">
        <v>62</v>
      </c>
      <c r="B5671" s="3" t="str">
        <f>IFERROR(INDEX(Clients[Client_Name],MATCH(Table2[[#This Row],[Client_Code]],Clients[Client_Code],0)),"")</f>
        <v>Otro</v>
      </c>
      <c r="C5671" s="3">
        <v>1071</v>
      </c>
      <c r="D5671" s="3" t="s">
        <v>37</v>
      </c>
      <c r="E5671" s="3">
        <v>1</v>
      </c>
      <c r="F5671" s="12">
        <v>56920</v>
      </c>
    </row>
    <row r="5672" spans="1:6" x14ac:dyDescent="0.25">
      <c r="A5672" s="3" t="s">
        <v>62</v>
      </c>
      <c r="B5672" s="3" t="str">
        <f>IFERROR(INDEX(Clients[Client_Name],MATCH(Table2[[#This Row],[Client_Code]],Clients[Client_Code],0)),"")</f>
        <v>Otro</v>
      </c>
      <c r="C5672" s="3">
        <v>1071</v>
      </c>
      <c r="D5672" s="3" t="s">
        <v>38</v>
      </c>
      <c r="E5672" s="3">
        <v>1</v>
      </c>
      <c r="F5672" s="12">
        <v>3317389</v>
      </c>
    </row>
    <row r="5673" spans="1:6" x14ac:dyDescent="0.25">
      <c r="A5673" s="3" t="s">
        <v>62</v>
      </c>
      <c r="B5673" s="3" t="str">
        <f>IFERROR(INDEX(Clients[Client_Name],MATCH(Table2[[#This Row],[Client_Code]],Clients[Client_Code],0)),"")</f>
        <v>Otro</v>
      </c>
      <c r="C5673" s="3">
        <v>1071</v>
      </c>
      <c r="D5673" s="3" t="s">
        <v>37</v>
      </c>
      <c r="E5673" s="3">
        <v>1</v>
      </c>
      <c r="F5673" s="12">
        <v>4514</v>
      </c>
    </row>
    <row r="5674" spans="1:6" x14ac:dyDescent="0.25">
      <c r="A5674" s="3" t="s">
        <v>62</v>
      </c>
      <c r="B5674" s="3" t="str">
        <f>IFERROR(INDEX(Clients[Client_Name],MATCH(Table2[[#This Row],[Client_Code]],Clients[Client_Code],0)),"")</f>
        <v>Otro</v>
      </c>
      <c r="C5674" s="3">
        <v>1071</v>
      </c>
      <c r="D5674" s="3" t="s">
        <v>38</v>
      </c>
      <c r="E5674" s="3">
        <v>1</v>
      </c>
      <c r="F5674" s="12">
        <v>129923</v>
      </c>
    </row>
    <row r="5675" spans="1:6" x14ac:dyDescent="0.25">
      <c r="A5675" s="3" t="s">
        <v>62</v>
      </c>
      <c r="B5675" s="3" t="str">
        <f>IFERROR(INDEX(Clients[Client_Name],MATCH(Table2[[#This Row],[Client_Code]],Clients[Client_Code],0)),"")</f>
        <v>Otro</v>
      </c>
      <c r="C5675" s="3">
        <v>1071</v>
      </c>
      <c r="D5675" s="3" t="s">
        <v>38</v>
      </c>
      <c r="E5675" s="3">
        <v>1</v>
      </c>
      <c r="F5675" s="12">
        <v>6769765</v>
      </c>
    </row>
    <row r="5676" spans="1:6" x14ac:dyDescent="0.25">
      <c r="A5676" s="3" t="s">
        <v>62</v>
      </c>
      <c r="B5676" s="3" t="str">
        <f>IFERROR(INDEX(Clients[Client_Name],MATCH(Table2[[#This Row],[Client_Code]],Clients[Client_Code],0)),"")</f>
        <v>BARRY CALLEBAUT</v>
      </c>
      <c r="C5676" s="3">
        <v>1022</v>
      </c>
      <c r="D5676" s="3" t="s">
        <v>38</v>
      </c>
      <c r="E5676" s="3">
        <v>4</v>
      </c>
      <c r="F5676" s="12">
        <v>33600</v>
      </c>
    </row>
    <row r="5677" spans="1:6" x14ac:dyDescent="0.25">
      <c r="A5677" s="3" t="s">
        <v>62</v>
      </c>
      <c r="B5677" s="3" t="str">
        <f>IFERROR(INDEX(Clients[Client_Name],MATCH(Table2[[#This Row],[Client_Code]],Clients[Client_Code],0)),"")</f>
        <v>BARRY CALLEBAUT</v>
      </c>
      <c r="C5677" s="3">
        <v>1022</v>
      </c>
      <c r="D5677" s="3" t="s">
        <v>38</v>
      </c>
      <c r="E5677" s="3">
        <v>4</v>
      </c>
      <c r="F5677" s="12">
        <v>76000</v>
      </c>
    </row>
    <row r="5678" spans="1:6" x14ac:dyDescent="0.25">
      <c r="A5678" s="3" t="s">
        <v>62</v>
      </c>
      <c r="B5678" s="3" t="str">
        <f>IFERROR(INDEX(Clients[Client_Name],MATCH(Table2[[#This Row],[Client_Code]],Clients[Client_Code],0)),"")</f>
        <v>BARRY CALLEBAUT</v>
      </c>
      <c r="C5678" s="3">
        <v>1022</v>
      </c>
      <c r="D5678" s="3" t="s">
        <v>37</v>
      </c>
      <c r="E5678" s="3">
        <v>4</v>
      </c>
      <c r="F5678" s="12">
        <v>1000</v>
      </c>
    </row>
    <row r="5679" spans="1:6" x14ac:dyDescent="0.25">
      <c r="A5679" s="3" t="s">
        <v>62</v>
      </c>
      <c r="B5679" s="3" t="str">
        <f>IFERROR(INDEX(Clients[Client_Name],MATCH(Table2[[#This Row],[Client_Code]],Clients[Client_Code],0)),"")</f>
        <v>FABIAN ALFARO GUERRA</v>
      </c>
      <c r="C5679" s="3">
        <v>1065</v>
      </c>
      <c r="D5679" s="3" t="s">
        <v>38</v>
      </c>
      <c r="E5679" s="3">
        <v>8</v>
      </c>
      <c r="F5679" s="12">
        <v>108154</v>
      </c>
    </row>
    <row r="5680" spans="1:6" x14ac:dyDescent="0.25">
      <c r="A5680" s="3" t="s">
        <v>62</v>
      </c>
      <c r="B5680" s="3" t="str">
        <f>IFERROR(INDEX(Clients[Client_Name],MATCH(Table2[[#This Row],[Client_Code]],Clients[Client_Code],0)),"")</f>
        <v>BARRY CALLEBAUT</v>
      </c>
      <c r="C5680" s="3">
        <v>1022</v>
      </c>
      <c r="D5680" s="3" t="s">
        <v>149</v>
      </c>
      <c r="E5680" s="3">
        <v>4</v>
      </c>
      <c r="F5680" s="12">
        <v>9573750</v>
      </c>
    </row>
    <row r="5681" spans="1:6" x14ac:dyDescent="0.25">
      <c r="A5681" s="3" t="s">
        <v>62</v>
      </c>
      <c r="B5681" s="3" t="str">
        <f>IFERROR(INDEX(Clients[Client_Name],MATCH(Table2[[#This Row],[Client_Code]],Clients[Client_Code],0)),"")</f>
        <v>BARRY CALLEBAUT</v>
      </c>
      <c r="C5681" s="3">
        <v>1022</v>
      </c>
      <c r="D5681" s="3" t="s">
        <v>37</v>
      </c>
      <c r="E5681" s="3">
        <v>4</v>
      </c>
      <c r="F5681" s="12">
        <v>408000</v>
      </c>
    </row>
    <row r="5682" spans="1:6" x14ac:dyDescent="0.25">
      <c r="A5682" s="3" t="s">
        <v>62</v>
      </c>
      <c r="B5682" s="3" t="str">
        <f>IFERROR(INDEX(Clients[Client_Name],MATCH(Table2[[#This Row],[Client_Code]],Clients[Client_Code],0)),"")</f>
        <v>BARRY CALLEBAUT</v>
      </c>
      <c r="C5682" s="3">
        <v>1022</v>
      </c>
      <c r="D5682" s="3" t="s">
        <v>37</v>
      </c>
      <c r="E5682" s="3">
        <v>4</v>
      </c>
      <c r="F5682" s="12">
        <v>130</v>
      </c>
    </row>
    <row r="5683" spans="1:6" x14ac:dyDescent="0.25">
      <c r="A5683" s="3" t="s">
        <v>62</v>
      </c>
      <c r="B5683" s="3" t="str">
        <f>IFERROR(INDEX(Clients[Client_Name],MATCH(Table2[[#This Row],[Client_Code]],Clients[Client_Code],0)),"")</f>
        <v>BARRY CALLEBAUT</v>
      </c>
      <c r="C5683" s="3">
        <v>1022</v>
      </c>
      <c r="D5683" s="3" t="s">
        <v>37</v>
      </c>
      <c r="E5683" s="3">
        <v>4</v>
      </c>
      <c r="F5683" s="12">
        <v>3300</v>
      </c>
    </row>
    <row r="5684" spans="1:6" x14ac:dyDescent="0.25">
      <c r="A5684" s="3" t="s">
        <v>62</v>
      </c>
      <c r="B5684" s="3" t="str">
        <f>IFERROR(INDEX(Clients[Client_Name],MATCH(Table2[[#This Row],[Client_Code]],Clients[Client_Code],0)),"")</f>
        <v>BARRY CALLEBAUT</v>
      </c>
      <c r="C5684" s="3">
        <v>1022</v>
      </c>
      <c r="D5684" s="3" t="s">
        <v>37</v>
      </c>
      <c r="E5684" s="3">
        <v>4</v>
      </c>
      <c r="F5684" s="12">
        <v>2800</v>
      </c>
    </row>
    <row r="5685" spans="1:6" x14ac:dyDescent="0.25">
      <c r="A5685" s="3" t="s">
        <v>62</v>
      </c>
      <c r="B5685" s="3" t="str">
        <f>IFERROR(INDEX(Clients[Client_Name],MATCH(Table2[[#This Row],[Client_Code]],Clients[Client_Code],0)),"")</f>
        <v>BARRY CALLEBAUT</v>
      </c>
      <c r="C5685" s="3">
        <v>1022</v>
      </c>
      <c r="D5685" s="3" t="s">
        <v>38</v>
      </c>
      <c r="E5685" s="3">
        <v>4</v>
      </c>
      <c r="F5685" s="12">
        <v>1389396</v>
      </c>
    </row>
    <row r="5686" spans="1:6" x14ac:dyDescent="0.25">
      <c r="A5686" s="3" t="s">
        <v>62</v>
      </c>
      <c r="B5686" s="3" t="str">
        <f>IFERROR(INDEX(Clients[Client_Name],MATCH(Table2[[#This Row],[Client_Code]],Clients[Client_Code],0)),"")</f>
        <v>BARRY CALLEBAUT</v>
      </c>
      <c r="C5686" s="3">
        <v>1022</v>
      </c>
      <c r="D5686" s="3" t="s">
        <v>37</v>
      </c>
      <c r="E5686" s="3">
        <v>4</v>
      </c>
      <c r="F5686" s="12">
        <v>-3300</v>
      </c>
    </row>
    <row r="5687" spans="1:6" x14ac:dyDescent="0.25">
      <c r="A5687" s="3" t="s">
        <v>62</v>
      </c>
      <c r="B5687" s="3" t="str">
        <f>IFERROR(INDEX(Clients[Client_Name],MATCH(Table2[[#This Row],[Client_Code]],Clients[Client_Code],0)),"")</f>
        <v>BARRY CALLEBAUT</v>
      </c>
      <c r="C5687" s="3">
        <v>1022</v>
      </c>
      <c r="D5687" s="3" t="s">
        <v>37</v>
      </c>
      <c r="E5687" s="3">
        <v>4</v>
      </c>
      <c r="F5687" s="12">
        <v>-2800</v>
      </c>
    </row>
    <row r="5688" spans="1:6" x14ac:dyDescent="0.25">
      <c r="A5688" s="3" t="s">
        <v>62</v>
      </c>
      <c r="B5688" s="3" t="str">
        <f>IFERROR(INDEX(Clients[Client_Name],MATCH(Table2[[#This Row],[Client_Code]],Clients[Client_Code],0)),"")</f>
        <v>BARRY CALLEBAUT</v>
      </c>
      <c r="C5688" s="3">
        <v>1022</v>
      </c>
      <c r="D5688" s="3" t="s">
        <v>37</v>
      </c>
      <c r="E5688" s="3">
        <v>4</v>
      </c>
      <c r="F5688" s="12">
        <v>-130</v>
      </c>
    </row>
    <row r="5689" spans="1:6" x14ac:dyDescent="0.25">
      <c r="A5689" s="3" t="s">
        <v>62</v>
      </c>
      <c r="B5689" s="3" t="str">
        <f>IFERROR(INDEX(Clients[Client_Name],MATCH(Table2[[#This Row],[Client_Code]],Clients[Client_Code],0)),"")</f>
        <v>BARRY CALLEBAUT</v>
      </c>
      <c r="C5689" s="3">
        <v>1022</v>
      </c>
      <c r="D5689" s="3" t="s">
        <v>38</v>
      </c>
      <c r="E5689" s="3">
        <v>2</v>
      </c>
      <c r="F5689" s="12">
        <v>38000</v>
      </c>
    </row>
    <row r="5690" spans="1:6" x14ac:dyDescent="0.25">
      <c r="A5690" s="3" t="s">
        <v>62</v>
      </c>
      <c r="B5690" s="3" t="str">
        <f>IFERROR(INDEX(Clients[Client_Name],MATCH(Table2[[#This Row],[Client_Code]],Clients[Client_Code],0)),"")</f>
        <v>BARRY CALLEBAUT</v>
      </c>
      <c r="C5690" s="3">
        <v>1022</v>
      </c>
      <c r="D5690" s="3" t="s">
        <v>149</v>
      </c>
      <c r="E5690" s="3">
        <v>2</v>
      </c>
      <c r="F5690" s="12">
        <v>2872125</v>
      </c>
    </row>
    <row r="5691" spans="1:6" x14ac:dyDescent="0.25">
      <c r="A5691" s="3" t="s">
        <v>62</v>
      </c>
      <c r="B5691" s="3" t="str">
        <f>IFERROR(INDEX(Clients[Client_Name],MATCH(Table2[[#This Row],[Client_Code]],Clients[Client_Code],0)),"")</f>
        <v>BARRY CALLEBAUT</v>
      </c>
      <c r="C5691" s="3">
        <v>1022</v>
      </c>
      <c r="D5691" s="3" t="s">
        <v>37</v>
      </c>
      <c r="E5691" s="3">
        <v>2</v>
      </c>
      <c r="F5691" s="12">
        <v>1188000</v>
      </c>
    </row>
    <row r="5692" spans="1:6" x14ac:dyDescent="0.25">
      <c r="A5692" s="3" t="s">
        <v>62</v>
      </c>
      <c r="B5692" s="3" t="str">
        <f>IFERROR(INDEX(Clients[Client_Name],MATCH(Table2[[#This Row],[Client_Code]],Clients[Client_Code],0)),"")</f>
        <v>BARRY CALLEBAUT</v>
      </c>
      <c r="C5692" s="3">
        <v>1022</v>
      </c>
      <c r="D5692" s="3" t="s">
        <v>38</v>
      </c>
      <c r="E5692" s="3">
        <v>2</v>
      </c>
      <c r="F5692" s="12">
        <v>610952</v>
      </c>
    </row>
    <row r="5693" spans="1:6" x14ac:dyDescent="0.25">
      <c r="A5693" s="3" t="s">
        <v>62</v>
      </c>
      <c r="B5693" s="3" t="str">
        <f>IFERROR(INDEX(Clients[Client_Name],MATCH(Table2[[#This Row],[Client_Code]],Clients[Client_Code],0)),"")</f>
        <v>BARRY CALLEBAUT</v>
      </c>
      <c r="C5693" s="3">
        <v>1022</v>
      </c>
      <c r="D5693" s="3" t="s">
        <v>38</v>
      </c>
      <c r="E5693" s="3">
        <v>3</v>
      </c>
      <c r="F5693" s="12">
        <v>36400</v>
      </c>
    </row>
    <row r="5694" spans="1:6" x14ac:dyDescent="0.25">
      <c r="A5694" s="3" t="s">
        <v>62</v>
      </c>
      <c r="B5694" s="3" t="str">
        <f>IFERROR(INDEX(Clients[Client_Name],MATCH(Table2[[#This Row],[Client_Code]],Clients[Client_Code],0)),"")</f>
        <v>BARRY CALLEBAUT</v>
      </c>
      <c r="C5694" s="3">
        <v>1022</v>
      </c>
      <c r="D5694" s="3" t="s">
        <v>38</v>
      </c>
      <c r="E5694" s="3">
        <v>3</v>
      </c>
      <c r="F5694" s="12">
        <v>76000</v>
      </c>
    </row>
    <row r="5695" spans="1:6" x14ac:dyDescent="0.25">
      <c r="A5695" s="3" t="s">
        <v>62</v>
      </c>
      <c r="B5695" s="3" t="str">
        <f>IFERROR(INDEX(Clients[Client_Name],MATCH(Table2[[#This Row],[Client_Code]],Clients[Client_Code],0)),"")</f>
        <v>BARRY CALLEBAUT</v>
      </c>
      <c r="C5695" s="3">
        <v>1022</v>
      </c>
      <c r="D5695" s="3" t="s">
        <v>149</v>
      </c>
      <c r="E5695" s="3">
        <v>3</v>
      </c>
      <c r="F5695" s="12">
        <v>9573750</v>
      </c>
    </row>
    <row r="5696" spans="1:6" x14ac:dyDescent="0.25">
      <c r="A5696" s="3" t="s">
        <v>62</v>
      </c>
      <c r="B5696" s="3" t="str">
        <f>IFERROR(INDEX(Clients[Client_Name],MATCH(Table2[[#This Row],[Client_Code]],Clients[Client_Code],0)),"")</f>
        <v>BARRY CALLEBAUT</v>
      </c>
      <c r="C5696" s="3">
        <v>1022</v>
      </c>
      <c r="D5696" s="3" t="s">
        <v>37</v>
      </c>
      <c r="E5696" s="3">
        <v>3</v>
      </c>
      <c r="F5696" s="12">
        <v>2958000</v>
      </c>
    </row>
    <row r="5697" spans="1:6" x14ac:dyDescent="0.25">
      <c r="A5697" s="3" t="s">
        <v>62</v>
      </c>
      <c r="B5697" s="3" t="str">
        <f>IFERROR(INDEX(Clients[Client_Name],MATCH(Table2[[#This Row],[Client_Code]],Clients[Client_Code],0)),"")</f>
        <v>BARRY CALLEBAUT</v>
      </c>
      <c r="C5697" s="3">
        <v>1022</v>
      </c>
      <c r="D5697" s="3" t="s">
        <v>38</v>
      </c>
      <c r="E5697" s="3">
        <v>3</v>
      </c>
      <c r="F5697" s="12">
        <v>1608570</v>
      </c>
    </row>
    <row r="5698" spans="1:6" x14ac:dyDescent="0.25">
      <c r="A5698" s="3" t="s">
        <v>62</v>
      </c>
      <c r="B5698" s="3" t="str">
        <f>IFERROR(INDEX(Clients[Client_Name],MATCH(Table2[[#This Row],[Client_Code]],Clients[Client_Code],0)),"")</f>
        <v>BARRY CALLEBAUT</v>
      </c>
      <c r="C5698" s="3">
        <v>1022</v>
      </c>
      <c r="D5698" s="3" t="s">
        <v>37</v>
      </c>
      <c r="E5698" s="3">
        <v>3</v>
      </c>
      <c r="F5698" s="12">
        <v>3300</v>
      </c>
    </row>
    <row r="5699" spans="1:6" x14ac:dyDescent="0.25">
      <c r="A5699" s="3" t="s">
        <v>62</v>
      </c>
      <c r="B5699" s="3" t="str">
        <f>IFERROR(INDEX(Clients[Client_Name],MATCH(Table2[[#This Row],[Client_Code]],Clients[Client_Code],0)),"")</f>
        <v>BARRY CALLEBAUT</v>
      </c>
      <c r="C5699" s="3">
        <v>1022</v>
      </c>
      <c r="D5699" s="3" t="s">
        <v>37</v>
      </c>
      <c r="E5699" s="3">
        <v>3</v>
      </c>
      <c r="F5699" s="12">
        <v>2800</v>
      </c>
    </row>
    <row r="5700" spans="1:6" x14ac:dyDescent="0.25">
      <c r="A5700" s="3" t="s">
        <v>62</v>
      </c>
      <c r="B5700" s="3" t="str">
        <f>IFERROR(INDEX(Clients[Client_Name],MATCH(Table2[[#This Row],[Client_Code]],Clients[Client_Code],0)),"")</f>
        <v>BARRY CALLEBAUT</v>
      </c>
      <c r="C5700" s="3">
        <v>1022</v>
      </c>
      <c r="D5700" s="3" t="s">
        <v>37</v>
      </c>
      <c r="E5700" s="3">
        <v>3</v>
      </c>
      <c r="F5700" s="12">
        <v>130</v>
      </c>
    </row>
    <row r="5701" spans="1:6" x14ac:dyDescent="0.25">
      <c r="A5701" s="3" t="s">
        <v>62</v>
      </c>
      <c r="B5701" s="3" t="str">
        <f>IFERROR(INDEX(Clients[Client_Name],MATCH(Table2[[#This Row],[Client_Code]],Clients[Client_Code],0)),"")</f>
        <v>BARRY CALLEBAUT</v>
      </c>
      <c r="C5701" s="3">
        <v>1022</v>
      </c>
      <c r="D5701" s="3" t="s">
        <v>149</v>
      </c>
      <c r="E5701" s="3">
        <v>5</v>
      </c>
      <c r="F5701" s="12">
        <v>9573750</v>
      </c>
    </row>
    <row r="5702" spans="1:6" x14ac:dyDescent="0.25">
      <c r="A5702" s="3" t="s">
        <v>62</v>
      </c>
      <c r="B5702" s="3" t="str">
        <f>IFERROR(INDEX(Clients[Client_Name],MATCH(Table2[[#This Row],[Client_Code]],Clients[Client_Code],0)),"")</f>
        <v>BARRY CALLEBAUT</v>
      </c>
      <c r="C5702" s="3">
        <v>1022</v>
      </c>
      <c r="D5702" s="3" t="s">
        <v>37</v>
      </c>
      <c r="E5702" s="3">
        <v>5</v>
      </c>
      <c r="F5702" s="12">
        <v>144000</v>
      </c>
    </row>
    <row r="5703" spans="1:6" x14ac:dyDescent="0.25">
      <c r="A5703" s="3" t="s">
        <v>62</v>
      </c>
      <c r="B5703" s="3" t="str">
        <f>IFERROR(INDEX(Clients[Client_Name],MATCH(Table2[[#This Row],[Client_Code]],Clients[Client_Code],0)),"")</f>
        <v>BARRY CALLEBAUT</v>
      </c>
      <c r="C5703" s="3">
        <v>1022</v>
      </c>
      <c r="D5703" s="3" t="s">
        <v>38</v>
      </c>
      <c r="E5703" s="3">
        <v>5</v>
      </c>
      <c r="F5703" s="12">
        <v>903934</v>
      </c>
    </row>
    <row r="5704" spans="1:6" x14ac:dyDescent="0.25">
      <c r="A5704" s="3" t="s">
        <v>62</v>
      </c>
      <c r="B5704" s="3" t="str">
        <f>IFERROR(INDEX(Clients[Client_Name],MATCH(Table2[[#This Row],[Client_Code]],Clients[Client_Code],0)),"")</f>
        <v>BARRY CALLEBAUT</v>
      </c>
      <c r="C5704" s="3">
        <v>1022</v>
      </c>
      <c r="D5704" s="3" t="s">
        <v>37</v>
      </c>
      <c r="E5704" s="3">
        <v>5</v>
      </c>
      <c r="F5704" s="12">
        <v>8000</v>
      </c>
    </row>
    <row r="5705" spans="1:6" x14ac:dyDescent="0.25">
      <c r="A5705" s="3" t="s">
        <v>62</v>
      </c>
      <c r="B5705" s="3" t="str">
        <f>IFERROR(INDEX(Clients[Client_Name],MATCH(Table2[[#This Row],[Client_Code]],Clients[Client_Code],0)),"")</f>
        <v>BARRY CALLEBAUT</v>
      </c>
      <c r="C5705" s="3">
        <v>1022</v>
      </c>
      <c r="D5705" s="3" t="s">
        <v>38</v>
      </c>
      <c r="E5705" s="3">
        <v>5</v>
      </c>
      <c r="F5705" s="12">
        <v>36400</v>
      </c>
    </row>
    <row r="5706" spans="1:6" x14ac:dyDescent="0.25">
      <c r="A5706" s="3" t="s">
        <v>62</v>
      </c>
      <c r="B5706" s="3" t="str">
        <f>IFERROR(INDEX(Clients[Client_Name],MATCH(Table2[[#This Row],[Client_Code]],Clients[Client_Code],0)),"")</f>
        <v>BARRY CALLEBAUT</v>
      </c>
      <c r="C5706" s="3">
        <v>1022</v>
      </c>
      <c r="D5706" s="3" t="s">
        <v>38</v>
      </c>
      <c r="E5706" s="3">
        <v>5</v>
      </c>
      <c r="F5706" s="12">
        <v>0</v>
      </c>
    </row>
    <row r="5707" spans="1:6" x14ac:dyDescent="0.25">
      <c r="A5707" s="3" t="s">
        <v>62</v>
      </c>
      <c r="B5707" s="3" t="str">
        <f>IFERROR(INDEX(Clients[Client_Name],MATCH(Table2[[#This Row],[Client_Code]],Clients[Client_Code],0)),"")</f>
        <v>BARRY CALLEBAUT</v>
      </c>
      <c r="C5707" s="3">
        <v>1022</v>
      </c>
      <c r="D5707" s="3" t="s">
        <v>149</v>
      </c>
      <c r="E5707" s="3">
        <v>6</v>
      </c>
      <c r="F5707" s="12">
        <v>9573750</v>
      </c>
    </row>
    <row r="5708" spans="1:6" x14ac:dyDescent="0.25">
      <c r="A5708" s="3" t="s">
        <v>62</v>
      </c>
      <c r="B5708" s="3" t="str">
        <f>IFERROR(INDEX(Clients[Client_Name],MATCH(Table2[[#This Row],[Client_Code]],Clients[Client_Code],0)),"")</f>
        <v>BARRY CALLEBAUT</v>
      </c>
      <c r="C5708" s="3">
        <v>1022</v>
      </c>
      <c r="D5708" s="3" t="s">
        <v>37</v>
      </c>
      <c r="E5708" s="3">
        <v>6</v>
      </c>
      <c r="F5708" s="12">
        <v>-8000</v>
      </c>
    </row>
    <row r="5709" spans="1:6" x14ac:dyDescent="0.25">
      <c r="A5709" s="3" t="s">
        <v>62</v>
      </c>
      <c r="B5709" s="3" t="str">
        <f>IFERROR(INDEX(Clients[Client_Name],MATCH(Table2[[#This Row],[Client_Code]],Clients[Client_Code],0)),"")</f>
        <v>BARRY CALLEBAUT</v>
      </c>
      <c r="C5709" s="3">
        <v>1022</v>
      </c>
      <c r="D5709" s="3" t="s">
        <v>38</v>
      </c>
      <c r="E5709" s="3">
        <v>6</v>
      </c>
      <c r="F5709" s="12"/>
    </row>
    <row r="5710" spans="1:6" x14ac:dyDescent="0.25">
      <c r="A5710" s="3" t="s">
        <v>62</v>
      </c>
      <c r="B5710" s="3" t="str">
        <f>IFERROR(INDEX(Clients[Client_Name],MATCH(Table2[[#This Row],[Client_Code]],Clients[Client_Code],0)),"")</f>
        <v>BARRY CALLEBAUT</v>
      </c>
      <c r="C5710" s="3">
        <v>1022</v>
      </c>
      <c r="D5710" s="3" t="s">
        <v>37</v>
      </c>
      <c r="E5710" s="3">
        <v>6</v>
      </c>
      <c r="F5710" s="12"/>
    </row>
    <row r="5711" spans="1:6" x14ac:dyDescent="0.25">
      <c r="A5711" s="3" t="s">
        <v>62</v>
      </c>
      <c r="B5711" s="3" t="str">
        <f>IFERROR(INDEX(Clients[Client_Name],MATCH(Table2[[#This Row],[Client_Code]],Clients[Client_Code],0)),"")</f>
        <v>BARRY CALLEBAUT</v>
      </c>
      <c r="C5711" s="3">
        <v>1022</v>
      </c>
      <c r="D5711" s="3" t="s">
        <v>38</v>
      </c>
      <c r="E5711" s="3">
        <v>6</v>
      </c>
      <c r="F5711" s="12"/>
    </row>
    <row r="5712" spans="1:6" x14ac:dyDescent="0.25">
      <c r="A5712" s="3" t="s">
        <v>62</v>
      </c>
      <c r="B5712" s="3" t="str">
        <f>IFERROR(INDEX(Clients[Client_Name],MATCH(Table2[[#This Row],[Client_Code]],Clients[Client_Code],0)),"")</f>
        <v>BARRY CALLEBAUT</v>
      </c>
      <c r="C5712" s="3">
        <v>1022</v>
      </c>
      <c r="D5712" s="3" t="s">
        <v>38</v>
      </c>
      <c r="E5712" s="3">
        <v>6</v>
      </c>
      <c r="F5712" s="12"/>
    </row>
    <row r="5713" spans="1:6" x14ac:dyDescent="0.25">
      <c r="A5713" s="3" t="s">
        <v>62</v>
      </c>
      <c r="B5713" s="3" t="str">
        <f>IFERROR(INDEX(Clients[Client_Name],MATCH(Table2[[#This Row],[Client_Code]],Clients[Client_Code],0)),"")</f>
        <v>BARRY CALLEBAUT</v>
      </c>
      <c r="C5713" s="3">
        <v>1022</v>
      </c>
      <c r="D5713" s="3" t="s">
        <v>149</v>
      </c>
      <c r="E5713" s="3">
        <v>7</v>
      </c>
      <c r="F5713" s="12"/>
    </row>
    <row r="5714" spans="1:6" x14ac:dyDescent="0.25">
      <c r="A5714" s="3" t="s">
        <v>62</v>
      </c>
      <c r="B5714" s="3" t="str">
        <f>IFERROR(INDEX(Clients[Client_Name],MATCH(Table2[[#This Row],[Client_Code]],Clients[Client_Code],0)),"")</f>
        <v>BARRY CALLEBAUT</v>
      </c>
      <c r="C5714" s="3">
        <v>1022</v>
      </c>
      <c r="D5714" s="3" t="s">
        <v>37</v>
      </c>
      <c r="E5714" s="3">
        <v>7</v>
      </c>
      <c r="F5714" s="12">
        <v>8000</v>
      </c>
    </row>
    <row r="5715" spans="1:6" x14ac:dyDescent="0.25">
      <c r="A5715" s="3" t="s">
        <v>62</v>
      </c>
      <c r="B5715" s="3" t="str">
        <f>IFERROR(INDEX(Clients[Client_Name],MATCH(Table2[[#This Row],[Client_Code]],Clients[Client_Code],0)),"")</f>
        <v>BARRY CALLEBAUT</v>
      </c>
      <c r="C5715" s="3">
        <v>1022</v>
      </c>
      <c r="D5715" s="3" t="s">
        <v>38</v>
      </c>
      <c r="E5715" s="3">
        <v>7</v>
      </c>
      <c r="F5715" s="12">
        <v>57600</v>
      </c>
    </row>
    <row r="5716" spans="1:6" x14ac:dyDescent="0.25">
      <c r="A5716" s="3" t="s">
        <v>62</v>
      </c>
      <c r="B5716" s="3" t="str">
        <f>IFERROR(INDEX(Clients[Client_Name],MATCH(Table2[[#This Row],[Client_Code]],Clients[Client_Code],0)),"")</f>
        <v>BARRY CALLEBAUT</v>
      </c>
      <c r="C5716" s="3">
        <v>1022</v>
      </c>
      <c r="D5716" s="3" t="s">
        <v>37</v>
      </c>
      <c r="E5716" s="3">
        <v>7</v>
      </c>
      <c r="F5716" s="12"/>
    </row>
    <row r="5717" spans="1:6" x14ac:dyDescent="0.25">
      <c r="A5717" s="3" t="s">
        <v>62</v>
      </c>
      <c r="B5717" s="3" t="str">
        <f>IFERROR(INDEX(Clients[Client_Name],MATCH(Table2[[#This Row],[Client_Code]],Clients[Client_Code],0)),"")</f>
        <v>BARRY CALLEBAUT</v>
      </c>
      <c r="C5717" s="3">
        <v>1022</v>
      </c>
      <c r="D5717" s="3" t="s">
        <v>38</v>
      </c>
      <c r="E5717" s="3">
        <v>7</v>
      </c>
      <c r="F5717" s="12"/>
    </row>
    <row r="5718" spans="1:6" x14ac:dyDescent="0.25">
      <c r="A5718" s="3" t="s">
        <v>62</v>
      </c>
      <c r="B5718" s="3" t="str">
        <f>IFERROR(INDEX(Clients[Client_Name],MATCH(Table2[[#This Row],[Client_Code]],Clients[Client_Code],0)),"")</f>
        <v>BARRY CALLEBAUT</v>
      </c>
      <c r="C5718" s="3">
        <v>1022</v>
      </c>
      <c r="D5718" s="3" t="s">
        <v>38</v>
      </c>
      <c r="E5718" s="3">
        <v>7</v>
      </c>
      <c r="F5718" s="12"/>
    </row>
    <row r="5719" spans="1:6" x14ac:dyDescent="0.25">
      <c r="A5719" s="3" t="s">
        <v>62</v>
      </c>
      <c r="B5719" s="3" t="str">
        <f>IFERROR(INDEX(Clients[Client_Name],MATCH(Table2[[#This Row],[Client_Code]],Clients[Client_Code],0)),"")</f>
        <v>BARRY CALLEBAUT</v>
      </c>
      <c r="C5719" s="3">
        <v>1022</v>
      </c>
      <c r="D5719" s="3" t="s">
        <v>37</v>
      </c>
      <c r="E5719" s="3">
        <v>8</v>
      </c>
      <c r="F5719" s="12"/>
    </row>
    <row r="5720" spans="1:6" x14ac:dyDescent="0.25">
      <c r="A5720" s="3" t="s">
        <v>62</v>
      </c>
      <c r="B5720" s="3" t="str">
        <f>IFERROR(INDEX(Clients[Client_Name],MATCH(Table2[[#This Row],[Client_Code]],Clients[Client_Code],0)),"")</f>
        <v>BARRY CALLEBAUT</v>
      </c>
      <c r="C5720" s="3">
        <v>1022</v>
      </c>
      <c r="D5720" s="3" t="s">
        <v>37</v>
      </c>
      <c r="E5720" s="3">
        <v>8</v>
      </c>
      <c r="F5720" s="12"/>
    </row>
    <row r="5721" spans="1:6" x14ac:dyDescent="0.25">
      <c r="A5721" s="3" t="s">
        <v>62</v>
      </c>
      <c r="B5721" s="3" t="str">
        <f>IFERROR(INDEX(Clients[Client_Name],MATCH(Table2[[#This Row],[Client_Code]],Clients[Client_Code],0)),"")</f>
        <v>BARRY CALLEBAUT</v>
      </c>
      <c r="C5721" s="3">
        <v>1022</v>
      </c>
      <c r="D5721" s="3" t="s">
        <v>38</v>
      </c>
      <c r="E5721" s="3">
        <v>8</v>
      </c>
      <c r="F5721" s="12"/>
    </row>
    <row r="5722" spans="1:6" x14ac:dyDescent="0.25">
      <c r="A5722" s="3" t="s">
        <v>62</v>
      </c>
      <c r="B5722" s="3" t="str">
        <f>IFERROR(INDEX(Clients[Client_Name],MATCH(Table2[[#This Row],[Client_Code]],Clients[Client_Code],0)),"")</f>
        <v>BARRY CALLEBAUT</v>
      </c>
      <c r="C5722" s="3">
        <v>1022</v>
      </c>
      <c r="D5722" s="3" t="s">
        <v>38</v>
      </c>
      <c r="E5722" s="3">
        <v>8</v>
      </c>
      <c r="F5722" s="12"/>
    </row>
    <row r="5723" spans="1:6" x14ac:dyDescent="0.25">
      <c r="A5723" s="3" t="s">
        <v>62</v>
      </c>
      <c r="B5723" s="3" t="str">
        <f>IFERROR(INDEX(Clients[Client_Name],MATCH(Table2[[#This Row],[Client_Code]],Clients[Client_Code],0)),"")</f>
        <v>BARRY CALLEBAUT</v>
      </c>
      <c r="C5723" s="3">
        <v>1022</v>
      </c>
      <c r="D5723" s="3" t="s">
        <v>38</v>
      </c>
      <c r="E5723" s="3">
        <v>8</v>
      </c>
      <c r="F5723" s="12"/>
    </row>
    <row r="5724" spans="1:6" x14ac:dyDescent="0.25">
      <c r="A5724" s="3" t="s">
        <v>62</v>
      </c>
      <c r="B5724" s="3" t="str">
        <f>IFERROR(INDEX(Clients[Client_Name],MATCH(Table2[[#This Row],[Client_Code]],Clients[Client_Code],0)),"")</f>
        <v>MARIO LEIVA BARAHONA</v>
      </c>
      <c r="C5724" s="3">
        <v>1068</v>
      </c>
      <c r="D5724" s="3" t="s">
        <v>38</v>
      </c>
      <c r="E5724" s="3">
        <v>8</v>
      </c>
      <c r="F5724" s="12">
        <v>54077</v>
      </c>
    </row>
    <row r="5725" spans="1:6" x14ac:dyDescent="0.25">
      <c r="A5725" s="3" t="s">
        <v>62</v>
      </c>
      <c r="B5725" s="3" t="str">
        <f>IFERROR(INDEX(Clients[Client_Name],MATCH(Table2[[#This Row],[Client_Code]],Clients[Client_Code],0)),"")</f>
        <v>INVERTEC</v>
      </c>
      <c r="C5725" s="3">
        <v>1081</v>
      </c>
      <c r="D5725" s="3" t="s">
        <v>149</v>
      </c>
      <c r="E5725" s="3">
        <v>7</v>
      </c>
      <c r="F5725" s="12">
        <v>4801402</v>
      </c>
    </row>
    <row r="5726" spans="1:6" x14ac:dyDescent="0.25">
      <c r="A5726" s="3" t="s">
        <v>62</v>
      </c>
      <c r="B5726" s="3" t="str">
        <f>IFERROR(INDEX(Clients[Client_Name],MATCH(Table2[[#This Row],[Client_Code]],Clients[Client_Code],0)),"")</f>
        <v>INVERTEC</v>
      </c>
      <c r="C5726" s="3">
        <v>1081</v>
      </c>
      <c r="D5726" s="3" t="s">
        <v>37</v>
      </c>
      <c r="E5726" s="3">
        <v>7</v>
      </c>
      <c r="F5726" s="12">
        <v>0</v>
      </c>
    </row>
    <row r="5727" spans="1:6" x14ac:dyDescent="0.25">
      <c r="A5727" s="3" t="s">
        <v>62</v>
      </c>
      <c r="B5727" s="3" t="str">
        <f>IFERROR(INDEX(Clients[Client_Name],MATCH(Table2[[#This Row],[Client_Code]],Clients[Client_Code],0)),"")</f>
        <v>BARRY CALLEBAUT</v>
      </c>
      <c r="C5727" s="3">
        <v>1022</v>
      </c>
      <c r="D5727" s="3" t="s">
        <v>149</v>
      </c>
      <c r="E5727" s="3">
        <v>8</v>
      </c>
      <c r="F5727" s="12"/>
    </row>
    <row r="5728" spans="1:6" x14ac:dyDescent="0.25">
      <c r="A5728" s="3" t="s">
        <v>62</v>
      </c>
      <c r="B5728" s="3" t="str">
        <f>IFERROR(INDEX(Clients[Client_Name],MATCH(Table2[[#This Row],[Client_Code]],Clients[Client_Code],0)),"")</f>
        <v>BARRY CALLEBAUT</v>
      </c>
      <c r="C5728" s="3">
        <v>1022</v>
      </c>
      <c r="D5728" s="3" t="s">
        <v>37</v>
      </c>
      <c r="E5728" s="3">
        <v>9</v>
      </c>
      <c r="F5728" s="12"/>
    </row>
    <row r="5729" spans="1:6" x14ac:dyDescent="0.25">
      <c r="A5729" s="3" t="s">
        <v>62</v>
      </c>
      <c r="B5729" s="3" t="str">
        <f>IFERROR(INDEX(Clients[Client_Name],MATCH(Table2[[#This Row],[Client_Code]],Clients[Client_Code],0)),"")</f>
        <v>BARRY CALLEBAUT</v>
      </c>
      <c r="C5729" s="3">
        <v>1022</v>
      </c>
      <c r="D5729" s="3" t="s">
        <v>37</v>
      </c>
      <c r="E5729" s="3">
        <v>9</v>
      </c>
      <c r="F5729" s="12"/>
    </row>
    <row r="5730" spans="1:6" x14ac:dyDescent="0.25">
      <c r="A5730" s="3" t="s">
        <v>62</v>
      </c>
      <c r="B5730" s="3" t="str">
        <f>IFERROR(INDEX(Clients[Client_Name],MATCH(Table2[[#This Row],[Client_Code]],Clients[Client_Code],0)),"")</f>
        <v>BARRY CALLEBAUT</v>
      </c>
      <c r="C5730" s="3">
        <v>1022</v>
      </c>
      <c r="D5730" s="3" t="s">
        <v>38</v>
      </c>
      <c r="E5730" s="3">
        <v>9</v>
      </c>
      <c r="F5730" s="12"/>
    </row>
    <row r="5731" spans="1:6" x14ac:dyDescent="0.25">
      <c r="A5731" s="3" t="s">
        <v>62</v>
      </c>
      <c r="B5731" s="3" t="str">
        <f>IFERROR(INDEX(Clients[Client_Name],MATCH(Table2[[#This Row],[Client_Code]],Clients[Client_Code],0)),"")</f>
        <v>BARRY CALLEBAUT</v>
      </c>
      <c r="C5731" s="3">
        <v>1022</v>
      </c>
      <c r="D5731" s="3" t="s">
        <v>38</v>
      </c>
      <c r="E5731" s="3">
        <v>9</v>
      </c>
      <c r="F5731" s="12"/>
    </row>
    <row r="5732" spans="1:6" x14ac:dyDescent="0.25">
      <c r="A5732" s="3" t="s">
        <v>62</v>
      </c>
      <c r="B5732" s="3" t="str">
        <f>IFERROR(INDEX(Clients[Client_Name],MATCH(Table2[[#This Row],[Client_Code]],Clients[Client_Code],0)),"")</f>
        <v>BARRY CALLEBAUT</v>
      </c>
      <c r="C5732" s="3">
        <v>1022</v>
      </c>
      <c r="D5732" s="3" t="s">
        <v>38</v>
      </c>
      <c r="E5732" s="3">
        <v>9</v>
      </c>
      <c r="F5732" s="12"/>
    </row>
    <row r="5733" spans="1:6" x14ac:dyDescent="0.25">
      <c r="A5733" s="3" t="s">
        <v>62</v>
      </c>
      <c r="B5733" s="3" t="str">
        <f>IFERROR(INDEX(Clients[Client_Name],MATCH(Table2[[#This Row],[Client_Code]],Clients[Client_Code],0)),"")</f>
        <v>BARRY CALLEBAUT</v>
      </c>
      <c r="C5733" s="3">
        <v>1022</v>
      </c>
      <c r="D5733" s="3" t="s">
        <v>149</v>
      </c>
      <c r="E5733" s="3">
        <v>9</v>
      </c>
      <c r="F5733" s="12"/>
    </row>
    <row r="5734" spans="1:6" x14ac:dyDescent="0.25">
      <c r="A5734" s="3" t="s">
        <v>62</v>
      </c>
      <c r="B5734" s="3" t="str">
        <f>IFERROR(INDEX(Clients[Client_Name],MATCH(Table2[[#This Row],[Client_Code]],Clients[Client_Code],0)),"")</f>
        <v>BARRY CALLEBAUT</v>
      </c>
      <c r="C5734" s="3">
        <v>1022</v>
      </c>
      <c r="D5734" s="3" t="s">
        <v>37</v>
      </c>
      <c r="E5734" s="3">
        <v>10</v>
      </c>
      <c r="F5734" s="12"/>
    </row>
    <row r="5735" spans="1:6" x14ac:dyDescent="0.25">
      <c r="A5735" s="3" t="s">
        <v>62</v>
      </c>
      <c r="B5735" s="3" t="str">
        <f>IFERROR(INDEX(Clients[Client_Name],MATCH(Table2[[#This Row],[Client_Code]],Clients[Client_Code],0)),"")</f>
        <v>BARRY CALLEBAUT</v>
      </c>
      <c r="C5735" s="3">
        <v>1022</v>
      </c>
      <c r="D5735" s="3" t="s">
        <v>37</v>
      </c>
      <c r="E5735" s="3">
        <v>10</v>
      </c>
      <c r="F5735" s="12"/>
    </row>
    <row r="5736" spans="1:6" x14ac:dyDescent="0.25">
      <c r="A5736" s="3" t="s">
        <v>62</v>
      </c>
      <c r="B5736" s="3" t="str">
        <f>IFERROR(INDEX(Clients[Client_Name],MATCH(Table2[[#This Row],[Client_Code]],Clients[Client_Code],0)),"")</f>
        <v>BARRY CALLEBAUT</v>
      </c>
      <c r="C5736" s="3">
        <v>1022</v>
      </c>
      <c r="D5736" s="3" t="s">
        <v>38</v>
      </c>
      <c r="E5736" s="3">
        <v>10</v>
      </c>
      <c r="F5736" s="12"/>
    </row>
    <row r="5737" spans="1:6" x14ac:dyDescent="0.25">
      <c r="A5737" s="3" t="s">
        <v>62</v>
      </c>
      <c r="B5737" s="3" t="str">
        <f>IFERROR(INDEX(Clients[Client_Name],MATCH(Table2[[#This Row],[Client_Code]],Clients[Client_Code],0)),"")</f>
        <v>BARRY CALLEBAUT</v>
      </c>
      <c r="C5737" s="3">
        <v>1022</v>
      </c>
      <c r="D5737" s="3" t="s">
        <v>38</v>
      </c>
      <c r="E5737" s="3">
        <v>10</v>
      </c>
      <c r="F5737" s="12"/>
    </row>
    <row r="5738" spans="1:6" x14ac:dyDescent="0.25">
      <c r="A5738" s="3" t="s">
        <v>62</v>
      </c>
      <c r="B5738" s="3" t="str">
        <f>IFERROR(INDEX(Clients[Client_Name],MATCH(Table2[[#This Row],[Client_Code]],Clients[Client_Code],0)),"")</f>
        <v>BARRY CALLEBAUT</v>
      </c>
      <c r="C5738" s="3">
        <v>1022</v>
      </c>
      <c r="D5738" s="3" t="s">
        <v>38</v>
      </c>
      <c r="E5738" s="3">
        <v>10</v>
      </c>
      <c r="F5738" s="12"/>
    </row>
    <row r="5739" spans="1:6" x14ac:dyDescent="0.25">
      <c r="A5739" s="3" t="s">
        <v>62</v>
      </c>
      <c r="B5739" s="3" t="str">
        <f>IFERROR(INDEX(Clients[Client_Name],MATCH(Table2[[#This Row],[Client_Code]],Clients[Client_Code],0)),"")</f>
        <v>BARRY CALLEBAUT</v>
      </c>
      <c r="C5739" s="3">
        <v>1022</v>
      </c>
      <c r="D5739" s="3" t="s">
        <v>149</v>
      </c>
      <c r="E5739" s="3">
        <v>10</v>
      </c>
      <c r="F5739" s="12"/>
    </row>
    <row r="5740" spans="1:6" x14ac:dyDescent="0.25">
      <c r="A5740" s="3" t="s">
        <v>62</v>
      </c>
      <c r="B5740" s="3" t="str">
        <f>IFERROR(INDEX(Clients[Client_Name],MATCH(Table2[[#This Row],[Client_Code]],Clients[Client_Code],0)),"")</f>
        <v>BARRY CALLEBAUT</v>
      </c>
      <c r="C5740" s="3">
        <v>1022</v>
      </c>
      <c r="D5740" s="3" t="s">
        <v>37</v>
      </c>
      <c r="E5740" s="3">
        <v>11</v>
      </c>
      <c r="F5740" s="12"/>
    </row>
    <row r="5741" spans="1:6" x14ac:dyDescent="0.25">
      <c r="A5741" s="3" t="s">
        <v>62</v>
      </c>
      <c r="B5741" s="3" t="str">
        <f>IFERROR(INDEX(Clients[Client_Name],MATCH(Table2[[#This Row],[Client_Code]],Clients[Client_Code],0)),"")</f>
        <v>BARRY CALLEBAUT</v>
      </c>
      <c r="C5741" s="3">
        <v>1022</v>
      </c>
      <c r="D5741" s="3" t="s">
        <v>38</v>
      </c>
      <c r="E5741" s="3">
        <v>11</v>
      </c>
      <c r="F5741" s="12"/>
    </row>
    <row r="5742" spans="1:6" x14ac:dyDescent="0.25">
      <c r="A5742" s="3" t="s">
        <v>62</v>
      </c>
      <c r="B5742" s="3" t="str">
        <f>IFERROR(INDEX(Clients[Client_Name],MATCH(Table2[[#This Row],[Client_Code]],Clients[Client_Code],0)),"")</f>
        <v>PEDRO OPAZO PRADENA</v>
      </c>
      <c r="C5742" s="3">
        <v>1072</v>
      </c>
      <c r="D5742" s="3" t="s">
        <v>38</v>
      </c>
      <c r="E5742" s="3">
        <v>8</v>
      </c>
      <c r="F5742" s="12">
        <v>54077</v>
      </c>
    </row>
    <row r="5743" spans="1:6" x14ac:dyDescent="0.25">
      <c r="A5743" s="3" t="s">
        <v>62</v>
      </c>
      <c r="B5743" s="3" t="str">
        <f>IFERROR(INDEX(Clients[Client_Name],MATCH(Table2[[#This Row],[Client_Code]],Clients[Client_Code],0)),"")</f>
        <v>BARRY CALLEBAUT</v>
      </c>
      <c r="C5743" s="3">
        <v>1022</v>
      </c>
      <c r="D5743" s="3" t="s">
        <v>149</v>
      </c>
      <c r="E5743" s="3">
        <v>11</v>
      </c>
      <c r="F5743" s="12"/>
    </row>
    <row r="5744" spans="1:6" x14ac:dyDescent="0.25">
      <c r="A5744" s="3" t="s">
        <v>62</v>
      </c>
      <c r="B5744" s="3" t="str">
        <f>IFERROR(INDEX(Clients[Client_Name],MATCH(Table2[[#This Row],[Client_Code]],Clients[Client_Code],0)),"")</f>
        <v>BARRY CALLEBAUT</v>
      </c>
      <c r="C5744" s="3">
        <v>1022</v>
      </c>
      <c r="D5744" s="3" t="s">
        <v>37</v>
      </c>
      <c r="E5744" s="3">
        <v>12</v>
      </c>
      <c r="F5744" s="12"/>
    </row>
    <row r="5745" spans="1:6" x14ac:dyDescent="0.25">
      <c r="A5745" s="3" t="s">
        <v>62</v>
      </c>
      <c r="B5745" s="3" t="str">
        <f>IFERROR(INDEX(Clients[Client_Name],MATCH(Table2[[#This Row],[Client_Code]],Clients[Client_Code],0)),"")</f>
        <v>BARRY CALLEBAUT</v>
      </c>
      <c r="C5745" s="3">
        <v>1022</v>
      </c>
      <c r="D5745" s="3" t="s">
        <v>38</v>
      </c>
      <c r="E5745" s="3">
        <v>12</v>
      </c>
      <c r="F5745" s="12"/>
    </row>
    <row r="5746" spans="1:6" x14ac:dyDescent="0.25">
      <c r="A5746" s="3" t="s">
        <v>62</v>
      </c>
      <c r="B5746" s="3" t="str">
        <f>IFERROR(INDEX(Clients[Client_Name],MATCH(Table2[[#This Row],[Client_Code]],Clients[Client_Code],0)),"")</f>
        <v>BARRY CALLEBAUT</v>
      </c>
      <c r="C5746" s="3">
        <v>1022</v>
      </c>
      <c r="D5746" s="3" t="s">
        <v>149</v>
      </c>
      <c r="E5746" s="3">
        <v>12</v>
      </c>
      <c r="F5746" s="12"/>
    </row>
    <row r="5747" spans="1:6" x14ac:dyDescent="0.25">
      <c r="A5747" s="3" t="s">
        <v>62</v>
      </c>
      <c r="B5747" s="3" t="str">
        <f>IFERROR(INDEX(Clients[Client_Name],MATCH(Table2[[#This Row],[Client_Code]],Clients[Client_Code],0)),"")</f>
        <v>ARRENDAMIENTO DE MAQUINAS ROYAL RENTAL</v>
      </c>
      <c r="C5747" s="3">
        <v>1057</v>
      </c>
      <c r="D5747" s="3" t="s">
        <v>38</v>
      </c>
      <c r="E5747" s="3">
        <v>4</v>
      </c>
      <c r="F5747" s="12">
        <v>68088</v>
      </c>
    </row>
    <row r="5748" spans="1:6" x14ac:dyDescent="0.25">
      <c r="A5748" s="3" t="s">
        <v>62</v>
      </c>
      <c r="B5748" s="3" t="str">
        <f>IFERROR(INDEX(Clients[Client_Name],MATCH(Table2[[#This Row],[Client_Code]],Clients[Client_Code],0)),"")</f>
        <v>INVERTEC</v>
      </c>
      <c r="C5748" s="3">
        <v>1081</v>
      </c>
      <c r="D5748" s="3" t="s">
        <v>152</v>
      </c>
      <c r="E5748" s="3">
        <v>7</v>
      </c>
      <c r="F5748" s="12">
        <v>252007</v>
      </c>
    </row>
    <row r="5749" spans="1:6" x14ac:dyDescent="0.25">
      <c r="A5749" s="3" t="s">
        <v>62</v>
      </c>
      <c r="B5749" s="3" t="str">
        <f>IFERROR(INDEX(Clients[Client_Name],MATCH(Table2[[#This Row],[Client_Code]],Clients[Client_Code],0)),"")</f>
        <v>ARRENDAMIENTO DE MAQUINAS ROYAL RENTAL</v>
      </c>
      <c r="C5749" s="3">
        <v>1057</v>
      </c>
      <c r="D5749" s="3" t="s">
        <v>38</v>
      </c>
      <c r="E5749" s="3">
        <v>2</v>
      </c>
      <c r="F5749" s="12">
        <v>195753</v>
      </c>
    </row>
    <row r="5750" spans="1:6" x14ac:dyDescent="0.25">
      <c r="A5750" s="3" t="s">
        <v>62</v>
      </c>
      <c r="B5750" s="3" t="str">
        <f>IFERROR(INDEX(Clients[Client_Name],MATCH(Table2[[#This Row],[Client_Code]],Clients[Client_Code],0)),"")</f>
        <v>ARRENDAMIENTO DE MAQUINAS ROYAL RENTAL</v>
      </c>
      <c r="C5750" s="3">
        <v>1057</v>
      </c>
      <c r="D5750" s="3" t="s">
        <v>38</v>
      </c>
      <c r="E5750" s="3">
        <v>3</v>
      </c>
      <c r="F5750" s="12">
        <v>-85110</v>
      </c>
    </row>
    <row r="5751" spans="1:6" x14ac:dyDescent="0.25">
      <c r="A5751" s="3" t="s">
        <v>62</v>
      </c>
      <c r="B5751" s="3" t="str">
        <f>IFERROR(INDEX(Clients[Client_Name],MATCH(Table2[[#This Row],[Client_Code]],Clients[Client_Code],0)),"")</f>
        <v>ARRENDAMIENTO DE MAQUINAS ROYAL RENTAL</v>
      </c>
      <c r="C5751" s="3">
        <v>1057</v>
      </c>
      <c r="D5751" s="3" t="s">
        <v>38</v>
      </c>
      <c r="E5751" s="3">
        <v>3</v>
      </c>
      <c r="F5751" s="12">
        <v>85110</v>
      </c>
    </row>
    <row r="5752" spans="1:6" x14ac:dyDescent="0.25">
      <c r="A5752" s="3" t="s">
        <v>62</v>
      </c>
      <c r="B5752" s="3" t="str">
        <f>IFERROR(INDEX(Clients[Client_Name],MATCH(Table2[[#This Row],[Client_Code]],Clients[Client_Code],0)),"")</f>
        <v>ARRENDAMIENTO DE MAQUINAS ROYAL RENTAL</v>
      </c>
      <c r="C5752" s="3">
        <v>1057</v>
      </c>
      <c r="D5752" s="3" t="s">
        <v>38</v>
      </c>
      <c r="E5752" s="3">
        <v>5</v>
      </c>
      <c r="F5752" s="12">
        <v>58840</v>
      </c>
    </row>
    <row r="5753" spans="1:6" x14ac:dyDescent="0.25">
      <c r="A5753" s="3" t="s">
        <v>62</v>
      </c>
      <c r="B5753" s="3" t="str">
        <f>IFERROR(INDEX(Clients[Client_Name],MATCH(Table2[[#This Row],[Client_Code]],Clients[Client_Code],0)),"")</f>
        <v>ARRENDAMIENTO DE MAQUINAS ROYAL RENTAL</v>
      </c>
      <c r="C5753" s="3">
        <v>1057</v>
      </c>
      <c r="D5753" s="3" t="s">
        <v>38</v>
      </c>
      <c r="E5753" s="3">
        <v>6</v>
      </c>
      <c r="F5753" s="12"/>
    </row>
    <row r="5754" spans="1:6" x14ac:dyDescent="0.25">
      <c r="A5754" s="3" t="s">
        <v>62</v>
      </c>
      <c r="B5754" s="3" t="str">
        <f>IFERROR(INDEX(Clients[Client_Name],MATCH(Table2[[#This Row],[Client_Code]],Clients[Client_Code],0)),"")</f>
        <v>TAK S.A.</v>
      </c>
      <c r="C5754" s="3">
        <v>1051</v>
      </c>
      <c r="D5754" s="3" t="s">
        <v>38</v>
      </c>
      <c r="E5754" s="3">
        <v>8</v>
      </c>
      <c r="F5754" s="12">
        <v>2665393</v>
      </c>
    </row>
    <row r="5755" spans="1:6" x14ac:dyDescent="0.25">
      <c r="A5755" s="3" t="s">
        <v>62</v>
      </c>
      <c r="B5755" s="3" t="str">
        <f>IFERROR(INDEX(Clients[Client_Name],MATCH(Table2[[#This Row],[Client_Code]],Clients[Client_Code],0)),"")</f>
        <v>TAK S.A.</v>
      </c>
      <c r="C5755" s="3">
        <v>1051</v>
      </c>
      <c r="D5755" s="3" t="s">
        <v>38</v>
      </c>
      <c r="E5755" s="3">
        <v>8</v>
      </c>
      <c r="F5755" s="12"/>
    </row>
    <row r="5756" spans="1:6" x14ac:dyDescent="0.25">
      <c r="A5756" s="3" t="s">
        <v>62</v>
      </c>
      <c r="B5756" s="3" t="str">
        <f>IFERROR(INDEX(Clients[Client_Name],MATCH(Table2[[#This Row],[Client_Code]],Clients[Client_Code],0)),"")</f>
        <v>TAK S.A.</v>
      </c>
      <c r="C5756" s="3">
        <v>1051</v>
      </c>
      <c r="D5756" s="3" t="s">
        <v>38</v>
      </c>
      <c r="E5756" s="3">
        <v>8</v>
      </c>
      <c r="F5756" s="12"/>
    </row>
    <row r="5757" spans="1:6" x14ac:dyDescent="0.25">
      <c r="A5757" s="3" t="s">
        <v>62</v>
      </c>
      <c r="B5757" s="3" t="str">
        <f>IFERROR(INDEX(Clients[Client_Name],MATCH(Table2[[#This Row],[Client_Code]],Clients[Client_Code],0)),"")</f>
        <v>TAK S.A.</v>
      </c>
      <c r="C5757" s="3">
        <v>1051</v>
      </c>
      <c r="D5757" s="3" t="s">
        <v>38</v>
      </c>
      <c r="E5757" s="3">
        <v>8</v>
      </c>
      <c r="F5757" s="12"/>
    </row>
    <row r="5758" spans="1:6" x14ac:dyDescent="0.25">
      <c r="A5758" s="3" t="s">
        <v>62</v>
      </c>
      <c r="B5758" s="3" t="str">
        <f>IFERROR(INDEX(Clients[Client_Name],MATCH(Table2[[#This Row],[Client_Code]],Clients[Client_Code],0)),"")</f>
        <v>ARRENDAMIENTO DE MAQUINAS ROYAL RENTAL</v>
      </c>
      <c r="C5758" s="3">
        <v>1057</v>
      </c>
      <c r="D5758" s="3" t="s">
        <v>38</v>
      </c>
      <c r="E5758" s="3">
        <v>7</v>
      </c>
      <c r="F5758" s="12"/>
    </row>
    <row r="5759" spans="1:6" x14ac:dyDescent="0.25">
      <c r="A5759" s="3" t="s">
        <v>62</v>
      </c>
      <c r="B5759" s="3" t="str">
        <f>IFERROR(INDEX(Clients[Client_Name],MATCH(Table2[[#This Row],[Client_Code]],Clients[Client_Code],0)),"")</f>
        <v>TRANSPORTE JOSE MEDINA E.I.R.L.</v>
      </c>
      <c r="C5759" s="3">
        <v>1079</v>
      </c>
      <c r="D5759" s="3" t="s">
        <v>38</v>
      </c>
      <c r="E5759" s="3">
        <v>8</v>
      </c>
      <c r="F5759" s="12">
        <v>54077</v>
      </c>
    </row>
    <row r="5760" spans="1:6" x14ac:dyDescent="0.25">
      <c r="A5760" s="3" t="s">
        <v>62</v>
      </c>
      <c r="B5760" s="3" t="str">
        <f>IFERROR(INDEX(Clients[Client_Name],MATCH(Table2[[#This Row],[Client_Code]],Clients[Client_Code],0)),"")</f>
        <v>ARRENDAMIENTO DE MAQUINAS ROYAL RENTAL</v>
      </c>
      <c r="C5760" s="3">
        <v>1057</v>
      </c>
      <c r="D5760" s="3" t="s">
        <v>38</v>
      </c>
      <c r="E5760" s="3">
        <v>8</v>
      </c>
      <c r="F5760" s="12">
        <v>61782</v>
      </c>
    </row>
    <row r="5761" spans="1:6" x14ac:dyDescent="0.25">
      <c r="A5761" s="3" t="s">
        <v>62</v>
      </c>
      <c r="B5761" s="3" t="str">
        <f>IFERROR(INDEX(Clients[Client_Name],MATCH(Table2[[#This Row],[Client_Code]],Clients[Client_Code],0)),"")</f>
        <v>ARRENDAMIENTO DE MAQUINAS ROYAL RENTAL</v>
      </c>
      <c r="C5761" s="3">
        <v>1057</v>
      </c>
      <c r="D5761" s="3" t="s">
        <v>38</v>
      </c>
      <c r="E5761" s="3">
        <v>9</v>
      </c>
      <c r="F5761" s="12"/>
    </row>
    <row r="5762" spans="1:6" x14ac:dyDescent="0.25">
      <c r="A5762" s="3" t="s">
        <v>62</v>
      </c>
      <c r="B5762" s="3" t="str">
        <f>IFERROR(INDEX(Clients[Client_Name],MATCH(Table2[[#This Row],[Client_Code]],Clients[Client_Code],0)),"")</f>
        <v>ARRENDAMIENTO DE MAQUINAS ROYAL RENTAL</v>
      </c>
      <c r="C5762" s="3">
        <v>1057</v>
      </c>
      <c r="D5762" s="3" t="s">
        <v>38</v>
      </c>
      <c r="E5762" s="3">
        <v>10</v>
      </c>
      <c r="F5762" s="12"/>
    </row>
    <row r="5763" spans="1:6" x14ac:dyDescent="0.25">
      <c r="A5763" s="3" t="s">
        <v>62</v>
      </c>
      <c r="B5763" s="3" t="str">
        <f>IFERROR(INDEX(Clients[Client_Name],MATCH(Table2[[#This Row],[Client_Code]],Clients[Client_Code],0)),"")</f>
        <v>ARRENDAMIENTO DE MAQUINAS ROYAL RENTAL</v>
      </c>
      <c r="C5763" s="3">
        <v>1057</v>
      </c>
      <c r="D5763" s="3" t="s">
        <v>38</v>
      </c>
      <c r="E5763" s="3">
        <v>11</v>
      </c>
      <c r="F5763" s="12"/>
    </row>
    <row r="5764" spans="1:6" x14ac:dyDescent="0.25">
      <c r="A5764" s="3" t="s">
        <v>62</v>
      </c>
      <c r="B5764" s="3" t="str">
        <f>IFERROR(INDEX(Clients[Client_Name],MATCH(Table2[[#This Row],[Client_Code]],Clients[Client_Code],0)),"")</f>
        <v>ARRENDAMIENTO DE MAQUINAS ROYAL RENTAL</v>
      </c>
      <c r="C5764" s="3">
        <v>1057</v>
      </c>
      <c r="D5764" s="3" t="s">
        <v>38</v>
      </c>
      <c r="E5764" s="3">
        <v>12</v>
      </c>
      <c r="F5764" s="12"/>
    </row>
    <row r="5765" spans="1:6" x14ac:dyDescent="0.25">
      <c r="A5765" s="3" t="s">
        <v>62</v>
      </c>
      <c r="B5765" s="3" t="str">
        <f>IFERROR(INDEX(Clients[Client_Name],MATCH(Table2[[#This Row],[Client_Code]],Clients[Client_Code],0)),"")</f>
        <v>ARIZTÍA</v>
      </c>
      <c r="C5765" s="3">
        <v>1004</v>
      </c>
      <c r="D5765" s="3" t="s">
        <v>38</v>
      </c>
      <c r="E5765" s="3">
        <v>1</v>
      </c>
      <c r="F5765" s="12">
        <v>0</v>
      </c>
    </row>
    <row r="5766" spans="1:6" x14ac:dyDescent="0.25">
      <c r="A5766" s="3" t="s">
        <v>62</v>
      </c>
      <c r="B5766" s="3" t="str">
        <f>IFERROR(INDEX(Clients[Client_Name],MATCH(Table2[[#This Row],[Client_Code]],Clients[Client_Code],0)),"")</f>
        <v>ARIZTÍA</v>
      </c>
      <c r="C5766" s="3">
        <v>1004</v>
      </c>
      <c r="D5766" s="3" t="s">
        <v>38</v>
      </c>
      <c r="E5766" s="3">
        <v>1</v>
      </c>
      <c r="F5766" s="12">
        <v>0</v>
      </c>
    </row>
    <row r="5767" spans="1:6" x14ac:dyDescent="0.25">
      <c r="A5767" s="3" t="s">
        <v>62</v>
      </c>
      <c r="B5767" s="3" t="str">
        <f>IFERROR(INDEX(Clients[Client_Name],MATCH(Table2[[#This Row],[Client_Code]],Clients[Client_Code],0)),"")</f>
        <v>ARIZTÍA</v>
      </c>
      <c r="C5767" s="3">
        <v>1004</v>
      </c>
      <c r="D5767" s="3" t="s">
        <v>38</v>
      </c>
      <c r="E5767" s="3">
        <v>1</v>
      </c>
      <c r="F5767" s="12">
        <v>0</v>
      </c>
    </row>
    <row r="5768" spans="1:6" x14ac:dyDescent="0.25">
      <c r="A5768" s="3" t="s">
        <v>62</v>
      </c>
      <c r="B5768" s="3" t="str">
        <f>IFERROR(INDEX(Clients[Client_Name],MATCH(Table2[[#This Row],[Client_Code]],Clients[Client_Code],0)),"")</f>
        <v>ARIZTÍA</v>
      </c>
      <c r="C5768" s="3">
        <v>1004</v>
      </c>
      <c r="D5768" s="3" t="s">
        <v>38</v>
      </c>
      <c r="E5768" s="3">
        <v>1</v>
      </c>
      <c r="F5768" s="12">
        <v>-120382</v>
      </c>
    </row>
    <row r="5769" spans="1:6" x14ac:dyDescent="0.25">
      <c r="A5769" s="3" t="s">
        <v>62</v>
      </c>
      <c r="B5769" s="3" t="str">
        <f>IFERROR(INDEX(Clients[Client_Name],MATCH(Table2[[#This Row],[Client_Code]],Clients[Client_Code],0)),"")</f>
        <v>AGROINDUSTRIAS LOMAS COLORADAS LTDA</v>
      </c>
      <c r="C5769" s="3">
        <v>1003</v>
      </c>
      <c r="D5769" s="3" t="s">
        <v>149</v>
      </c>
      <c r="E5769" s="3">
        <v>8</v>
      </c>
      <c r="F5769" s="12"/>
    </row>
    <row r="5770" spans="1:6" x14ac:dyDescent="0.25">
      <c r="A5770" s="3" t="s">
        <v>62</v>
      </c>
      <c r="B5770" s="3" t="str">
        <f>IFERROR(INDEX(Clients[Client_Name],MATCH(Table2[[#This Row],[Client_Code]],Clients[Client_Code],0)),"")</f>
        <v>ARIZTÍA</v>
      </c>
      <c r="C5770" s="3">
        <v>1004</v>
      </c>
      <c r="D5770" s="3" t="s">
        <v>37</v>
      </c>
      <c r="E5770" s="3">
        <v>1</v>
      </c>
      <c r="F5770" s="12">
        <v>-56214</v>
      </c>
    </row>
    <row r="5771" spans="1:6" x14ac:dyDescent="0.25">
      <c r="A5771" s="3" t="s">
        <v>62</v>
      </c>
      <c r="B5771" s="3" t="str">
        <f>IFERROR(INDEX(Clients[Client_Name],MATCH(Table2[[#This Row],[Client_Code]],Clients[Client_Code],0)),"")</f>
        <v>ARIZTÍA</v>
      </c>
      <c r="C5771" s="3">
        <v>1004</v>
      </c>
      <c r="D5771" s="3" t="s">
        <v>149</v>
      </c>
      <c r="E5771" s="3">
        <v>1</v>
      </c>
      <c r="F5771" s="12">
        <v>-206960</v>
      </c>
    </row>
    <row r="5772" spans="1:6" x14ac:dyDescent="0.25">
      <c r="A5772" s="3" t="s">
        <v>62</v>
      </c>
      <c r="B5772" s="3" t="str">
        <f>IFERROR(INDEX(Clients[Client_Name],MATCH(Table2[[#This Row],[Client_Code]],Clients[Client_Code],0)),"")</f>
        <v>ALIMENTOS PACIFICO</v>
      </c>
      <c r="C5772" s="3">
        <v>1055</v>
      </c>
      <c r="D5772" s="3" t="s">
        <v>149</v>
      </c>
      <c r="E5772" s="3">
        <v>1</v>
      </c>
      <c r="F5772" s="12">
        <v>1399599</v>
      </c>
    </row>
    <row r="5773" spans="1:6" x14ac:dyDescent="0.25">
      <c r="A5773" s="3" t="s">
        <v>62</v>
      </c>
      <c r="B5773" s="3" t="str">
        <f>IFERROR(INDEX(Clients[Client_Name],MATCH(Table2[[#This Row],[Client_Code]],Clients[Client_Code],0)),"")</f>
        <v>ALIMENTOS PACIFICO</v>
      </c>
      <c r="C5773" s="3">
        <v>1055</v>
      </c>
      <c r="D5773" s="3" t="s">
        <v>38</v>
      </c>
      <c r="E5773" s="3">
        <v>1</v>
      </c>
      <c r="F5773" s="12">
        <v>100000</v>
      </c>
    </row>
    <row r="5774" spans="1:6" x14ac:dyDescent="0.25">
      <c r="A5774" s="3" t="s">
        <v>62</v>
      </c>
      <c r="B5774" s="3" t="str">
        <f>IFERROR(INDEX(Clients[Client_Name],MATCH(Table2[[#This Row],[Client_Code]],Clients[Client_Code],0)),"")</f>
        <v>ALIMENTOS PACIFICO</v>
      </c>
      <c r="C5774" s="3">
        <v>1055</v>
      </c>
      <c r="D5774" s="3" t="s">
        <v>38</v>
      </c>
      <c r="E5774" s="3">
        <v>2</v>
      </c>
      <c r="F5774" s="12">
        <v>4800</v>
      </c>
    </row>
    <row r="5775" spans="1:6" x14ac:dyDescent="0.25">
      <c r="A5775" s="3" t="s">
        <v>62</v>
      </c>
      <c r="B5775" s="3" t="str">
        <f>IFERROR(INDEX(Clients[Client_Name],MATCH(Table2[[#This Row],[Client_Code]],Clients[Client_Code],0)),"")</f>
        <v>ALIMENTOS PACIFICO</v>
      </c>
      <c r="C5775" s="3">
        <v>1055</v>
      </c>
      <c r="D5775" s="3" t="s">
        <v>149</v>
      </c>
      <c r="E5775" s="3">
        <v>2</v>
      </c>
      <c r="F5775" s="12">
        <v>24676</v>
      </c>
    </row>
    <row r="5776" spans="1:6" x14ac:dyDescent="0.25">
      <c r="A5776" s="3" t="s">
        <v>62</v>
      </c>
      <c r="B5776" s="3" t="str">
        <f>IFERROR(INDEX(Clients[Client_Name],MATCH(Table2[[#This Row],[Client_Code]],Clients[Client_Code],0)),"")</f>
        <v>AGROSUPER</v>
      </c>
      <c r="C5776" s="3">
        <v>1006</v>
      </c>
      <c r="D5776" s="3" t="s">
        <v>37</v>
      </c>
      <c r="E5776" s="3">
        <v>4</v>
      </c>
      <c r="F5776" s="12">
        <v>10000</v>
      </c>
    </row>
    <row r="5777" spans="1:6" x14ac:dyDescent="0.25">
      <c r="A5777" s="3" t="s">
        <v>62</v>
      </c>
      <c r="B5777" s="3" t="str">
        <f>IFERROR(INDEX(Clients[Client_Name],MATCH(Table2[[#This Row],[Client_Code]],Clients[Client_Code],0)),"")</f>
        <v>AGROSUPER</v>
      </c>
      <c r="C5777" s="3">
        <v>1006</v>
      </c>
      <c r="D5777" s="3" t="s">
        <v>37</v>
      </c>
      <c r="E5777" s="3">
        <v>4</v>
      </c>
      <c r="F5777" s="12">
        <v>15255</v>
      </c>
    </row>
    <row r="5778" spans="1:6" x14ac:dyDescent="0.25">
      <c r="A5778" s="3" t="s">
        <v>62</v>
      </c>
      <c r="B5778" s="3" t="str">
        <f>IFERROR(INDEX(Clients[Client_Name],MATCH(Table2[[#This Row],[Client_Code]],Clients[Client_Code],0)),"")</f>
        <v>AGROSUPER</v>
      </c>
      <c r="C5778" s="3">
        <v>1006</v>
      </c>
      <c r="D5778" s="3" t="s">
        <v>38</v>
      </c>
      <c r="E5778" s="3">
        <v>4</v>
      </c>
      <c r="F5778" s="12">
        <v>7073</v>
      </c>
    </row>
    <row r="5779" spans="1:6" x14ac:dyDescent="0.25">
      <c r="A5779" s="3" t="s">
        <v>62</v>
      </c>
      <c r="B5779" s="3" t="str">
        <f>IFERROR(INDEX(Clients[Client_Name],MATCH(Table2[[#This Row],[Client_Code]],Clients[Client_Code],0)),"")</f>
        <v>AGROSUPER</v>
      </c>
      <c r="C5779" s="3">
        <v>1006</v>
      </c>
      <c r="D5779" s="3" t="s">
        <v>38</v>
      </c>
      <c r="E5779" s="3">
        <v>4</v>
      </c>
      <c r="F5779" s="12">
        <v>1138555</v>
      </c>
    </row>
    <row r="5780" spans="1:6" x14ac:dyDescent="0.25">
      <c r="A5780" s="3" t="s">
        <v>62</v>
      </c>
      <c r="B5780" s="3" t="str">
        <f>IFERROR(INDEX(Clients[Client_Name],MATCH(Table2[[#This Row],[Client_Code]],Clients[Client_Code],0)),"")</f>
        <v>AGROSUPER</v>
      </c>
      <c r="C5780" s="3">
        <v>1006</v>
      </c>
      <c r="D5780" s="3" t="s">
        <v>38</v>
      </c>
      <c r="E5780" s="3">
        <v>4</v>
      </c>
      <c r="F5780" s="12">
        <v>909440</v>
      </c>
    </row>
    <row r="5781" spans="1:6" x14ac:dyDescent="0.25">
      <c r="A5781" s="3" t="s">
        <v>62</v>
      </c>
      <c r="B5781" s="3" t="str">
        <f>IFERROR(INDEX(Clients[Client_Name],MATCH(Table2[[#This Row],[Client_Code]],Clients[Client_Code],0)),"")</f>
        <v>AGROSUPER</v>
      </c>
      <c r="C5781" s="3">
        <v>1006</v>
      </c>
      <c r="D5781" s="3" t="s">
        <v>37</v>
      </c>
      <c r="E5781" s="3">
        <v>1</v>
      </c>
      <c r="F5781" s="12">
        <v>82968</v>
      </c>
    </row>
    <row r="5782" spans="1:6" x14ac:dyDescent="0.25">
      <c r="A5782" s="3" t="s">
        <v>62</v>
      </c>
      <c r="B5782" s="3" t="str">
        <f>IFERROR(INDEX(Clients[Client_Name],MATCH(Table2[[#This Row],[Client_Code]],Clients[Client_Code],0)),"")</f>
        <v>AGROSUPER</v>
      </c>
      <c r="C5782" s="3">
        <v>1006</v>
      </c>
      <c r="D5782" s="3" t="s">
        <v>37</v>
      </c>
      <c r="E5782" s="3">
        <v>1</v>
      </c>
      <c r="F5782" s="12">
        <v>57447</v>
      </c>
    </row>
    <row r="5783" spans="1:6" x14ac:dyDescent="0.25">
      <c r="A5783" s="3" t="s">
        <v>62</v>
      </c>
      <c r="B5783" s="3" t="str">
        <f>IFERROR(INDEX(Clients[Client_Name],MATCH(Table2[[#This Row],[Client_Code]],Clients[Client_Code],0)),"")</f>
        <v>COMERCIALIZADORA LA FAVORITA LTDA.</v>
      </c>
      <c r="C5783" s="3">
        <v>1029</v>
      </c>
      <c r="D5783" s="3" t="s">
        <v>149</v>
      </c>
      <c r="E5783" s="3">
        <v>8</v>
      </c>
      <c r="F5783" s="12">
        <v>7091143</v>
      </c>
    </row>
    <row r="5784" spans="1:6" x14ac:dyDescent="0.25">
      <c r="A5784" s="3" t="s">
        <v>62</v>
      </c>
      <c r="B5784" s="3" t="str">
        <f>IFERROR(INDEX(Clients[Client_Name],MATCH(Table2[[#This Row],[Client_Code]],Clients[Client_Code],0)),"")</f>
        <v>AGROSUPER</v>
      </c>
      <c r="C5784" s="3">
        <v>1006</v>
      </c>
      <c r="D5784" s="3" t="s">
        <v>38</v>
      </c>
      <c r="E5784" s="3">
        <v>1</v>
      </c>
      <c r="F5784" s="12">
        <v>23610</v>
      </c>
    </row>
    <row r="5785" spans="1:6" x14ac:dyDescent="0.25">
      <c r="A5785" s="3" t="s">
        <v>62</v>
      </c>
      <c r="B5785" s="3" t="str">
        <f>IFERROR(INDEX(Clients[Client_Name],MATCH(Table2[[#This Row],[Client_Code]],Clients[Client_Code],0)),"")</f>
        <v>AGROSUPER</v>
      </c>
      <c r="C5785" s="3">
        <v>1006</v>
      </c>
      <c r="D5785" s="3" t="s">
        <v>38</v>
      </c>
      <c r="E5785" s="3">
        <v>1</v>
      </c>
      <c r="F5785" s="12">
        <v>4731719</v>
      </c>
    </row>
    <row r="5786" spans="1:6" x14ac:dyDescent="0.25">
      <c r="A5786" s="3" t="s">
        <v>62</v>
      </c>
      <c r="B5786" s="3" t="str">
        <f>IFERROR(INDEX(Clients[Client_Name],MATCH(Table2[[#This Row],[Client_Code]],Clients[Client_Code],0)),"")</f>
        <v>AGROSUPER</v>
      </c>
      <c r="C5786" s="3">
        <v>1006</v>
      </c>
      <c r="D5786" s="3" t="s">
        <v>38</v>
      </c>
      <c r="E5786" s="3">
        <v>1</v>
      </c>
      <c r="F5786" s="12">
        <v>2736008</v>
      </c>
    </row>
    <row r="5787" spans="1:6" x14ac:dyDescent="0.25">
      <c r="A5787" s="3" t="s">
        <v>62</v>
      </c>
      <c r="B5787" s="3" t="str">
        <f>IFERROR(INDEX(Clients[Client_Name],MATCH(Table2[[#This Row],[Client_Code]],Clients[Client_Code],0)),"")</f>
        <v>AGROSUPER</v>
      </c>
      <c r="C5787" s="3">
        <v>1006</v>
      </c>
      <c r="D5787" s="3" t="s">
        <v>37</v>
      </c>
      <c r="E5787" s="3">
        <v>2</v>
      </c>
      <c r="F5787" s="12">
        <v>5000</v>
      </c>
    </row>
    <row r="5788" spans="1:6" x14ac:dyDescent="0.25">
      <c r="A5788" s="3" t="s">
        <v>62</v>
      </c>
      <c r="B5788" s="3" t="str">
        <f>IFERROR(INDEX(Clients[Client_Name],MATCH(Table2[[#This Row],[Client_Code]],Clients[Client_Code],0)),"")</f>
        <v>AGROSUPER</v>
      </c>
      <c r="C5788" s="3">
        <v>1006</v>
      </c>
      <c r="D5788" s="3" t="s">
        <v>37</v>
      </c>
      <c r="E5788" s="3">
        <v>2</v>
      </c>
      <c r="F5788" s="12">
        <v>1651</v>
      </c>
    </row>
    <row r="5789" spans="1:6" x14ac:dyDescent="0.25">
      <c r="A5789" s="3" t="s">
        <v>62</v>
      </c>
      <c r="B5789" s="3" t="str">
        <f>IFERROR(INDEX(Clients[Client_Name],MATCH(Table2[[#This Row],[Client_Code]],Clients[Client_Code],0)),"")</f>
        <v>AGROSUPER</v>
      </c>
      <c r="C5789" s="3">
        <v>1006</v>
      </c>
      <c r="D5789" s="3" t="s">
        <v>38</v>
      </c>
      <c r="E5789" s="3">
        <v>2</v>
      </c>
      <c r="F5789" s="12">
        <v>720</v>
      </c>
    </row>
    <row r="5790" spans="1:6" x14ac:dyDescent="0.25">
      <c r="A5790" s="3" t="s">
        <v>62</v>
      </c>
      <c r="B5790" s="3" t="str">
        <f>IFERROR(INDEX(Clients[Client_Name],MATCH(Table2[[#This Row],[Client_Code]],Clients[Client_Code],0)),"")</f>
        <v>AGROSUPER</v>
      </c>
      <c r="C5790" s="3">
        <v>1006</v>
      </c>
      <c r="D5790" s="3" t="s">
        <v>38</v>
      </c>
      <c r="E5790" s="3">
        <v>2</v>
      </c>
      <c r="F5790" s="12">
        <v>2629275</v>
      </c>
    </row>
    <row r="5791" spans="1:6" x14ac:dyDescent="0.25">
      <c r="A5791" s="3" t="s">
        <v>62</v>
      </c>
      <c r="B5791" s="3" t="str">
        <f>IFERROR(INDEX(Clients[Client_Name],MATCH(Table2[[#This Row],[Client_Code]],Clients[Client_Code],0)),"")</f>
        <v>AGROSUPER</v>
      </c>
      <c r="C5791" s="3">
        <v>1006</v>
      </c>
      <c r="D5791" s="3" t="s">
        <v>38</v>
      </c>
      <c r="E5791" s="3">
        <v>2</v>
      </c>
      <c r="F5791" s="12">
        <v>2007840</v>
      </c>
    </row>
    <row r="5792" spans="1:6" x14ac:dyDescent="0.25">
      <c r="A5792" s="3" t="s">
        <v>62</v>
      </c>
      <c r="B5792" s="3" t="str">
        <f>IFERROR(INDEX(Clients[Client_Name],MATCH(Table2[[#This Row],[Client_Code]],Clients[Client_Code],0)),"")</f>
        <v>AGROSUPER</v>
      </c>
      <c r="C5792" s="3">
        <v>1006</v>
      </c>
      <c r="D5792" s="3" t="s">
        <v>37</v>
      </c>
      <c r="E5792" s="3">
        <v>3</v>
      </c>
      <c r="F5792" s="12">
        <v>60000</v>
      </c>
    </row>
    <row r="5793" spans="1:6" x14ac:dyDescent="0.25">
      <c r="A5793" s="3" t="s">
        <v>62</v>
      </c>
      <c r="B5793" s="3" t="str">
        <f>IFERROR(INDEX(Clients[Client_Name],MATCH(Table2[[#This Row],[Client_Code]],Clients[Client_Code],0)),"")</f>
        <v>AGROSUPER</v>
      </c>
      <c r="C5793" s="3">
        <v>1006</v>
      </c>
      <c r="D5793" s="3" t="s">
        <v>37</v>
      </c>
      <c r="E5793" s="3">
        <v>3</v>
      </c>
      <c r="F5793" s="12">
        <v>37110</v>
      </c>
    </row>
    <row r="5794" spans="1:6" x14ac:dyDescent="0.25">
      <c r="A5794" s="3" t="s">
        <v>62</v>
      </c>
      <c r="B5794" s="3" t="str">
        <f>IFERROR(INDEX(Clients[Client_Name],MATCH(Table2[[#This Row],[Client_Code]],Clients[Client_Code],0)),"")</f>
        <v>AGROSUPER</v>
      </c>
      <c r="C5794" s="3">
        <v>1006</v>
      </c>
      <c r="D5794" s="3" t="s">
        <v>38</v>
      </c>
      <c r="E5794" s="3">
        <v>3</v>
      </c>
      <c r="F5794" s="12">
        <v>14880</v>
      </c>
    </row>
    <row r="5795" spans="1:6" x14ac:dyDescent="0.25">
      <c r="A5795" s="3" t="s">
        <v>62</v>
      </c>
      <c r="B5795" s="3" t="str">
        <f>IFERROR(INDEX(Clients[Client_Name],MATCH(Table2[[#This Row],[Client_Code]],Clients[Client_Code],0)),"")</f>
        <v>AGROSUPER</v>
      </c>
      <c r="C5795" s="3">
        <v>1006</v>
      </c>
      <c r="D5795" s="3" t="s">
        <v>38</v>
      </c>
      <c r="E5795" s="3">
        <v>3</v>
      </c>
      <c r="F5795" s="12">
        <v>3468355</v>
      </c>
    </row>
    <row r="5796" spans="1:6" x14ac:dyDescent="0.25">
      <c r="A5796" s="3" t="s">
        <v>62</v>
      </c>
      <c r="B5796" s="3" t="str">
        <f>IFERROR(INDEX(Clients[Client_Name],MATCH(Table2[[#This Row],[Client_Code]],Clients[Client_Code],0)),"")</f>
        <v>AGROSUPER</v>
      </c>
      <c r="C5796" s="3">
        <v>1006</v>
      </c>
      <c r="D5796" s="3" t="s">
        <v>38</v>
      </c>
      <c r="E5796" s="3">
        <v>3</v>
      </c>
      <c r="F5796" s="12">
        <v>2648520</v>
      </c>
    </row>
    <row r="5797" spans="1:6" x14ac:dyDescent="0.25">
      <c r="A5797" s="3" t="s">
        <v>62</v>
      </c>
      <c r="B5797" s="3" t="str">
        <f>IFERROR(INDEX(Clients[Client_Name],MATCH(Table2[[#This Row],[Client_Code]],Clients[Client_Code],0)),"")</f>
        <v>AGROSUPER</v>
      </c>
      <c r="C5797" s="3">
        <v>1006</v>
      </c>
      <c r="D5797" s="3" t="s">
        <v>37</v>
      </c>
      <c r="E5797" s="3">
        <v>5</v>
      </c>
      <c r="F5797" s="12">
        <v>4843</v>
      </c>
    </row>
    <row r="5798" spans="1:6" x14ac:dyDescent="0.25">
      <c r="A5798" s="3" t="s">
        <v>62</v>
      </c>
      <c r="B5798" s="3" t="str">
        <f>IFERROR(INDEX(Clients[Client_Name],MATCH(Table2[[#This Row],[Client_Code]],Clients[Client_Code],0)),"")</f>
        <v>AGROSUPER</v>
      </c>
      <c r="C5798" s="3">
        <v>1006</v>
      </c>
      <c r="D5798" s="3" t="s">
        <v>37</v>
      </c>
      <c r="E5798" s="3">
        <v>5</v>
      </c>
      <c r="F5798" s="12">
        <v>15000</v>
      </c>
    </row>
    <row r="5799" spans="1:6" x14ac:dyDescent="0.25">
      <c r="A5799" s="3" t="s">
        <v>62</v>
      </c>
      <c r="B5799" s="3" t="str">
        <f>IFERROR(INDEX(Clients[Client_Name],MATCH(Table2[[#This Row],[Client_Code]],Clients[Client_Code],0)),"")</f>
        <v>AGROSUPER</v>
      </c>
      <c r="C5799" s="3">
        <v>1006</v>
      </c>
      <c r="D5799" s="3" t="s">
        <v>38</v>
      </c>
      <c r="E5799" s="3">
        <v>5</v>
      </c>
      <c r="F5799" s="12">
        <v>6720</v>
      </c>
    </row>
    <row r="5800" spans="1:6" x14ac:dyDescent="0.25">
      <c r="A5800" s="3" t="s">
        <v>62</v>
      </c>
      <c r="B5800" s="3" t="str">
        <f>IFERROR(INDEX(Clients[Client_Name],MATCH(Table2[[#This Row],[Client_Code]],Clients[Client_Code],0)),"")</f>
        <v>AGROSUPER</v>
      </c>
      <c r="C5800" s="3">
        <v>1006</v>
      </c>
      <c r="D5800" s="3" t="s">
        <v>38</v>
      </c>
      <c r="E5800" s="3">
        <v>5</v>
      </c>
      <c r="F5800" s="12">
        <v>1435335</v>
      </c>
    </row>
    <row r="5801" spans="1:6" x14ac:dyDescent="0.25">
      <c r="A5801" s="3" t="s">
        <v>62</v>
      </c>
      <c r="B5801" s="3" t="str">
        <f>IFERROR(INDEX(Clients[Client_Name],MATCH(Table2[[#This Row],[Client_Code]],Clients[Client_Code],0)),"")</f>
        <v>AGROSUPER</v>
      </c>
      <c r="C5801" s="3">
        <v>1006</v>
      </c>
      <c r="D5801" s="3" t="s">
        <v>38</v>
      </c>
      <c r="E5801" s="3">
        <v>5</v>
      </c>
      <c r="F5801" s="12">
        <v>1096240</v>
      </c>
    </row>
    <row r="5802" spans="1:6" x14ac:dyDescent="0.25">
      <c r="A5802" s="3" t="s">
        <v>62</v>
      </c>
      <c r="B5802" s="3" t="str">
        <f>IFERROR(INDEX(Clients[Client_Name],MATCH(Table2[[#This Row],[Client_Code]],Clients[Client_Code],0)),"")</f>
        <v>AGROSUPER</v>
      </c>
      <c r="C5802" s="3">
        <v>1006</v>
      </c>
      <c r="D5802" s="3" t="s">
        <v>37</v>
      </c>
      <c r="E5802" s="3">
        <v>6</v>
      </c>
      <c r="F5802" s="12"/>
    </row>
    <row r="5803" spans="1:6" x14ac:dyDescent="0.25">
      <c r="A5803" s="3" t="s">
        <v>62</v>
      </c>
      <c r="B5803" s="3" t="str">
        <f>IFERROR(INDEX(Clients[Client_Name],MATCH(Table2[[#This Row],[Client_Code]],Clients[Client_Code],0)),"")</f>
        <v>INVERTEC</v>
      </c>
      <c r="C5803" s="3">
        <v>1081</v>
      </c>
      <c r="D5803" s="3" t="s">
        <v>37</v>
      </c>
      <c r="E5803" s="3">
        <v>8</v>
      </c>
      <c r="F5803" s="12"/>
    </row>
    <row r="5804" spans="1:6" x14ac:dyDescent="0.25">
      <c r="A5804" s="3" t="s">
        <v>62</v>
      </c>
      <c r="B5804" s="3" t="str">
        <f>IFERROR(INDEX(Clients[Client_Name],MATCH(Table2[[#This Row],[Client_Code]],Clients[Client_Code],0)),"")</f>
        <v>AGROSUPER</v>
      </c>
      <c r="C5804" s="3">
        <v>1006</v>
      </c>
      <c r="D5804" s="3" t="s">
        <v>37</v>
      </c>
      <c r="E5804" s="3">
        <v>6</v>
      </c>
      <c r="F5804" s="12"/>
    </row>
    <row r="5805" spans="1:6" x14ac:dyDescent="0.25">
      <c r="A5805" s="3" t="s">
        <v>62</v>
      </c>
      <c r="B5805" s="3" t="str">
        <f>IFERROR(INDEX(Clients[Client_Name],MATCH(Table2[[#This Row],[Client_Code]],Clients[Client_Code],0)),"")</f>
        <v>AGROSUPER</v>
      </c>
      <c r="C5805" s="3">
        <v>1006</v>
      </c>
      <c r="D5805" s="3" t="s">
        <v>38</v>
      </c>
      <c r="E5805" s="3">
        <v>6</v>
      </c>
      <c r="F5805" s="12"/>
    </row>
    <row r="5806" spans="1:6" x14ac:dyDescent="0.25">
      <c r="A5806" s="3" t="s">
        <v>62</v>
      </c>
      <c r="B5806" s="3" t="str">
        <f>IFERROR(INDEX(Clients[Client_Name],MATCH(Table2[[#This Row],[Client_Code]],Clients[Client_Code],0)),"")</f>
        <v>AGROSUPER</v>
      </c>
      <c r="C5806" s="3">
        <v>1006</v>
      </c>
      <c r="D5806" s="3" t="s">
        <v>38</v>
      </c>
      <c r="E5806" s="3">
        <v>6</v>
      </c>
      <c r="F5806" s="12"/>
    </row>
    <row r="5807" spans="1:6" x14ac:dyDescent="0.25">
      <c r="A5807" s="3" t="s">
        <v>62</v>
      </c>
      <c r="B5807" s="3" t="str">
        <f>IFERROR(INDEX(Clients[Client_Name],MATCH(Table2[[#This Row],[Client_Code]],Clients[Client_Code],0)),"")</f>
        <v>AGROSUPER</v>
      </c>
      <c r="C5807" s="3">
        <v>1006</v>
      </c>
      <c r="D5807" s="3" t="s">
        <v>38</v>
      </c>
      <c r="E5807" s="3">
        <v>6</v>
      </c>
      <c r="F5807" s="12"/>
    </row>
    <row r="5808" spans="1:6" x14ac:dyDescent="0.25">
      <c r="A5808" s="3" t="s">
        <v>62</v>
      </c>
      <c r="B5808" s="3" t="str">
        <f>IFERROR(INDEX(Clients[Client_Name],MATCH(Table2[[#This Row],[Client_Code]],Clients[Client_Code],0)),"")</f>
        <v>AGROSUPER</v>
      </c>
      <c r="C5808" s="3">
        <v>1006</v>
      </c>
      <c r="D5808" s="3" t="s">
        <v>37</v>
      </c>
      <c r="E5808" s="3">
        <v>7</v>
      </c>
      <c r="F5808" s="12"/>
    </row>
    <row r="5809" spans="1:6" x14ac:dyDescent="0.25">
      <c r="A5809" s="3" t="s">
        <v>62</v>
      </c>
      <c r="B5809" s="3" t="str">
        <f>IFERROR(INDEX(Clients[Client_Name],MATCH(Table2[[#This Row],[Client_Code]],Clients[Client_Code],0)),"")</f>
        <v>AGROSUPER</v>
      </c>
      <c r="C5809" s="3">
        <v>1006</v>
      </c>
      <c r="D5809" s="3" t="s">
        <v>37</v>
      </c>
      <c r="E5809" s="3">
        <v>7</v>
      </c>
      <c r="F5809" s="12"/>
    </row>
    <row r="5810" spans="1:6" x14ac:dyDescent="0.25">
      <c r="A5810" s="3" t="s">
        <v>62</v>
      </c>
      <c r="B5810" s="3" t="str">
        <f>IFERROR(INDEX(Clients[Client_Name],MATCH(Table2[[#This Row],[Client_Code]],Clients[Client_Code],0)),"")</f>
        <v>AGROSUPER</v>
      </c>
      <c r="C5810" s="3">
        <v>1006</v>
      </c>
      <c r="D5810" s="3" t="s">
        <v>38</v>
      </c>
      <c r="E5810" s="3">
        <v>7</v>
      </c>
      <c r="F5810" s="12"/>
    </row>
    <row r="5811" spans="1:6" x14ac:dyDescent="0.25">
      <c r="A5811" s="3" t="s">
        <v>62</v>
      </c>
      <c r="B5811" s="3" t="str">
        <f>IFERROR(INDEX(Clients[Client_Name],MATCH(Table2[[#This Row],[Client_Code]],Clients[Client_Code],0)),"")</f>
        <v>AGROSUPER</v>
      </c>
      <c r="C5811" s="3">
        <v>1006</v>
      </c>
      <c r="D5811" s="3" t="s">
        <v>38</v>
      </c>
      <c r="E5811" s="3">
        <v>7</v>
      </c>
      <c r="F5811" s="12"/>
    </row>
    <row r="5812" spans="1:6" x14ac:dyDescent="0.25">
      <c r="A5812" s="3" t="s">
        <v>62</v>
      </c>
      <c r="B5812" s="3" t="str">
        <f>IFERROR(INDEX(Clients[Client_Name],MATCH(Table2[[#This Row],[Client_Code]],Clients[Client_Code],0)),"")</f>
        <v>AGROSUPER</v>
      </c>
      <c r="C5812" s="3">
        <v>1006</v>
      </c>
      <c r="D5812" s="3" t="s">
        <v>38</v>
      </c>
      <c r="E5812" s="3">
        <v>7</v>
      </c>
      <c r="F5812" s="12"/>
    </row>
    <row r="5813" spans="1:6" x14ac:dyDescent="0.25">
      <c r="A5813" s="3" t="s">
        <v>62</v>
      </c>
      <c r="B5813" s="3" t="str">
        <f>IFERROR(INDEX(Clients[Client_Name],MATCH(Table2[[#This Row],[Client_Code]],Clients[Client_Code],0)),"")</f>
        <v>AGROSUPER</v>
      </c>
      <c r="C5813" s="3">
        <v>1006</v>
      </c>
      <c r="D5813" s="3" t="s">
        <v>37</v>
      </c>
      <c r="E5813" s="3">
        <v>8</v>
      </c>
      <c r="F5813" s="12"/>
    </row>
    <row r="5814" spans="1:6" x14ac:dyDescent="0.25">
      <c r="A5814" s="3" t="s">
        <v>62</v>
      </c>
      <c r="B5814" s="3" t="str">
        <f>IFERROR(INDEX(Clients[Client_Name],MATCH(Table2[[#This Row],[Client_Code]],Clients[Client_Code],0)),"")</f>
        <v>AGROSUPER</v>
      </c>
      <c r="C5814" s="3">
        <v>1006</v>
      </c>
      <c r="D5814" s="3" t="s">
        <v>37</v>
      </c>
      <c r="E5814" s="3">
        <v>8</v>
      </c>
      <c r="F5814" s="12"/>
    </row>
    <row r="5815" spans="1:6" x14ac:dyDescent="0.25">
      <c r="A5815" s="3" t="s">
        <v>62</v>
      </c>
      <c r="B5815" s="3" t="str">
        <f>IFERROR(INDEX(Clients[Client_Name],MATCH(Table2[[#This Row],[Client_Code]],Clients[Client_Code],0)),"")</f>
        <v>AGROSUPER</v>
      </c>
      <c r="C5815" s="3">
        <v>1006</v>
      </c>
      <c r="D5815" s="3" t="s">
        <v>38</v>
      </c>
      <c r="E5815" s="3">
        <v>8</v>
      </c>
      <c r="F5815" s="12"/>
    </row>
    <row r="5816" spans="1:6" x14ac:dyDescent="0.25">
      <c r="A5816" s="3" t="s">
        <v>62</v>
      </c>
      <c r="B5816" s="3" t="str">
        <f>IFERROR(INDEX(Clients[Client_Name],MATCH(Table2[[#This Row],[Client_Code]],Clients[Client_Code],0)),"")</f>
        <v>AGROSUPER</v>
      </c>
      <c r="C5816" s="3">
        <v>1006</v>
      </c>
      <c r="D5816" s="3" t="s">
        <v>38</v>
      </c>
      <c r="E5816" s="3">
        <v>8</v>
      </c>
      <c r="F5816" s="12"/>
    </row>
    <row r="5817" spans="1:6" x14ac:dyDescent="0.25">
      <c r="A5817" s="3" t="s">
        <v>62</v>
      </c>
      <c r="B5817" s="3" t="str">
        <f>IFERROR(INDEX(Clients[Client_Name],MATCH(Table2[[#This Row],[Client_Code]],Clients[Client_Code],0)),"")</f>
        <v>TAK S.A.</v>
      </c>
      <c r="C5817" s="3">
        <v>1051</v>
      </c>
      <c r="D5817" s="3" t="s">
        <v>149</v>
      </c>
      <c r="E5817" s="3">
        <v>8</v>
      </c>
      <c r="F5817" s="12">
        <v>4883833</v>
      </c>
    </row>
    <row r="5818" spans="1:6" x14ac:dyDescent="0.25">
      <c r="A5818" s="3" t="s">
        <v>62</v>
      </c>
      <c r="B5818" s="3" t="str">
        <f>IFERROR(INDEX(Clients[Client_Name],MATCH(Table2[[#This Row],[Client_Code]],Clients[Client_Code],0)),"")</f>
        <v>INVERTEC</v>
      </c>
      <c r="C5818" s="3">
        <v>1081</v>
      </c>
      <c r="D5818" s="3" t="s">
        <v>38</v>
      </c>
      <c r="E5818" s="3">
        <v>8</v>
      </c>
      <c r="F5818" s="12">
        <v>221323</v>
      </c>
    </row>
    <row r="5819" spans="1:6" x14ac:dyDescent="0.25">
      <c r="A5819" s="3" t="s">
        <v>62</v>
      </c>
      <c r="B5819" s="3" t="str">
        <f>IFERROR(INDEX(Clients[Client_Name],MATCH(Table2[[#This Row],[Client_Code]],Clients[Client_Code],0)),"")</f>
        <v>INVERTEC</v>
      </c>
      <c r="C5819" s="3">
        <v>1081</v>
      </c>
      <c r="D5819" s="3" t="s">
        <v>149</v>
      </c>
      <c r="E5819" s="3">
        <v>8</v>
      </c>
      <c r="F5819" s="12">
        <v>3195408</v>
      </c>
    </row>
    <row r="5820" spans="1:6" x14ac:dyDescent="0.25">
      <c r="A5820" s="3" t="s">
        <v>62</v>
      </c>
      <c r="B5820" s="3" t="str">
        <f>IFERROR(INDEX(Clients[Client_Name],MATCH(Table2[[#This Row],[Client_Code]],Clients[Client_Code],0)),"")</f>
        <v>AGROSUPER</v>
      </c>
      <c r="C5820" s="3">
        <v>1006</v>
      </c>
      <c r="D5820" s="3" t="s">
        <v>38</v>
      </c>
      <c r="E5820" s="3">
        <v>8</v>
      </c>
      <c r="F5820" s="12"/>
    </row>
    <row r="5821" spans="1:6" x14ac:dyDescent="0.25">
      <c r="A5821" s="3" t="s">
        <v>62</v>
      </c>
      <c r="B5821" s="3" t="str">
        <f>IFERROR(INDEX(Clients[Client_Name],MATCH(Table2[[#This Row],[Client_Code]],Clients[Client_Code],0)),"")</f>
        <v>AGROSUPER</v>
      </c>
      <c r="C5821" s="3">
        <v>1006</v>
      </c>
      <c r="D5821" s="3" t="s">
        <v>37</v>
      </c>
      <c r="E5821" s="3">
        <v>9</v>
      </c>
      <c r="F5821" s="12"/>
    </row>
    <row r="5822" spans="1:6" x14ac:dyDescent="0.25">
      <c r="A5822" s="3" t="s">
        <v>62</v>
      </c>
      <c r="B5822" s="3" t="str">
        <f>IFERROR(INDEX(Clients[Client_Name],MATCH(Table2[[#This Row],[Client_Code]],Clients[Client_Code],0)),"")</f>
        <v>AGROSUPER</v>
      </c>
      <c r="C5822" s="3">
        <v>1006</v>
      </c>
      <c r="D5822" s="3" t="s">
        <v>37</v>
      </c>
      <c r="E5822" s="3">
        <v>9</v>
      </c>
      <c r="F5822" s="12"/>
    </row>
    <row r="5823" spans="1:6" x14ac:dyDescent="0.25">
      <c r="A5823" s="3" t="s">
        <v>62</v>
      </c>
      <c r="B5823" s="3" t="str">
        <f>IFERROR(INDEX(Clients[Client_Name],MATCH(Table2[[#This Row],[Client_Code]],Clients[Client_Code],0)),"")</f>
        <v>AGROINDUSTRIAS LOMAS COLORADAS LTDA</v>
      </c>
      <c r="C5823" s="3">
        <v>1003</v>
      </c>
      <c r="D5823" s="3" t="s">
        <v>148</v>
      </c>
      <c r="E5823" s="3">
        <v>9</v>
      </c>
      <c r="F5823" s="12"/>
    </row>
    <row r="5824" spans="1:6" x14ac:dyDescent="0.25">
      <c r="A5824" s="3" t="s">
        <v>62</v>
      </c>
      <c r="B5824" s="3" t="str">
        <f>IFERROR(INDEX(Clients[Client_Name],MATCH(Table2[[#This Row],[Client_Code]],Clients[Client_Code],0)),"")</f>
        <v>AGROINDUSTRIAS LOMAS COLORADAS LTDA</v>
      </c>
      <c r="C5824" s="3">
        <v>1003</v>
      </c>
      <c r="D5824" s="3" t="s">
        <v>148</v>
      </c>
      <c r="E5824" s="3">
        <v>9</v>
      </c>
      <c r="F5824" s="12"/>
    </row>
    <row r="5825" spans="1:6" x14ac:dyDescent="0.25">
      <c r="A5825" s="3" t="s">
        <v>62</v>
      </c>
      <c r="B5825" s="3" t="str">
        <f>IFERROR(INDEX(Clients[Client_Name],MATCH(Table2[[#This Row],[Client_Code]],Clients[Client_Code],0)),"")</f>
        <v>AGROINDUSTRIAS LOMAS COLORADAS LTDA</v>
      </c>
      <c r="C5825" s="3">
        <v>1003</v>
      </c>
      <c r="D5825" s="3" t="s">
        <v>148</v>
      </c>
      <c r="E5825" s="3">
        <v>9</v>
      </c>
      <c r="F5825" s="12"/>
    </row>
    <row r="5826" spans="1:6" x14ac:dyDescent="0.25">
      <c r="A5826" s="3" t="s">
        <v>62</v>
      </c>
      <c r="B5826" s="3" t="str">
        <f>IFERROR(INDEX(Clients[Client_Name],MATCH(Table2[[#This Row],[Client_Code]],Clients[Client_Code],0)),"")</f>
        <v>AGROSUPER</v>
      </c>
      <c r="C5826" s="3">
        <v>1006</v>
      </c>
      <c r="D5826" s="3" t="s">
        <v>38</v>
      </c>
      <c r="E5826" s="3">
        <v>9</v>
      </c>
      <c r="F5826" s="12"/>
    </row>
    <row r="5827" spans="1:6" x14ac:dyDescent="0.25">
      <c r="A5827" s="3" t="s">
        <v>62</v>
      </c>
      <c r="B5827" s="3" t="str">
        <f>IFERROR(INDEX(Clients[Client_Name],MATCH(Table2[[#This Row],[Client_Code]],Clients[Client_Code],0)),"")</f>
        <v>AGROSUPER</v>
      </c>
      <c r="C5827" s="3">
        <v>1006</v>
      </c>
      <c r="D5827" s="3" t="s">
        <v>38</v>
      </c>
      <c r="E5827" s="3">
        <v>9</v>
      </c>
      <c r="F5827" s="12"/>
    </row>
    <row r="5828" spans="1:6" x14ac:dyDescent="0.25">
      <c r="A5828" s="3" t="s">
        <v>62</v>
      </c>
      <c r="B5828" s="3" t="str">
        <f>IFERROR(INDEX(Clients[Client_Name],MATCH(Table2[[#This Row],[Client_Code]],Clients[Client_Code],0)),"")</f>
        <v>AGROSUPER</v>
      </c>
      <c r="C5828" s="3">
        <v>1006</v>
      </c>
      <c r="D5828" s="3" t="s">
        <v>38</v>
      </c>
      <c r="E5828" s="3">
        <v>9</v>
      </c>
      <c r="F5828" s="12"/>
    </row>
    <row r="5829" spans="1:6" x14ac:dyDescent="0.25">
      <c r="A5829" s="3" t="s">
        <v>62</v>
      </c>
      <c r="B5829" s="3" t="str">
        <f>IFERROR(INDEX(Clients[Client_Name],MATCH(Table2[[#This Row],[Client_Code]],Clients[Client_Code],0)),"")</f>
        <v>AGROSUPER</v>
      </c>
      <c r="C5829" s="3">
        <v>1006</v>
      </c>
      <c r="D5829" s="3" t="s">
        <v>37</v>
      </c>
      <c r="E5829" s="3">
        <v>10</v>
      </c>
      <c r="F5829" s="12"/>
    </row>
    <row r="5830" spans="1:6" x14ac:dyDescent="0.25">
      <c r="A5830" s="3" t="s">
        <v>62</v>
      </c>
      <c r="B5830" s="3" t="str">
        <f>IFERROR(INDEX(Clients[Client_Name],MATCH(Table2[[#This Row],[Client_Code]],Clients[Client_Code],0)),"")</f>
        <v>AGROSUPER</v>
      </c>
      <c r="C5830" s="3">
        <v>1006</v>
      </c>
      <c r="D5830" s="3" t="s">
        <v>37</v>
      </c>
      <c r="E5830" s="3">
        <v>10</v>
      </c>
      <c r="F5830" s="12"/>
    </row>
    <row r="5831" spans="1:6" x14ac:dyDescent="0.25">
      <c r="A5831" s="3" t="s">
        <v>62</v>
      </c>
      <c r="B5831" s="3" t="str">
        <f>IFERROR(INDEX(Clients[Client_Name],MATCH(Table2[[#This Row],[Client_Code]],Clients[Client_Code],0)),"")</f>
        <v>AGROSUPER</v>
      </c>
      <c r="C5831" s="3">
        <v>1006</v>
      </c>
      <c r="D5831" s="3" t="s">
        <v>38</v>
      </c>
      <c r="E5831" s="3">
        <v>10</v>
      </c>
      <c r="F5831" s="12"/>
    </row>
    <row r="5832" spans="1:6" x14ac:dyDescent="0.25">
      <c r="A5832" s="3" t="s">
        <v>62</v>
      </c>
      <c r="B5832" s="3" t="str">
        <f>IFERROR(INDEX(Clients[Client_Name],MATCH(Table2[[#This Row],[Client_Code]],Clients[Client_Code],0)),"")</f>
        <v>AGROSUPER</v>
      </c>
      <c r="C5832" s="3">
        <v>1006</v>
      </c>
      <c r="D5832" s="3" t="s">
        <v>38</v>
      </c>
      <c r="E5832" s="3">
        <v>10</v>
      </c>
      <c r="F5832" s="12"/>
    </row>
    <row r="5833" spans="1:6" x14ac:dyDescent="0.25">
      <c r="A5833" s="3" t="s">
        <v>62</v>
      </c>
      <c r="B5833" s="3" t="str">
        <f>IFERROR(INDEX(Clients[Client_Name],MATCH(Table2[[#This Row],[Client_Code]],Clients[Client_Code],0)),"")</f>
        <v>AGROSUPER</v>
      </c>
      <c r="C5833" s="3">
        <v>1006</v>
      </c>
      <c r="D5833" s="3" t="s">
        <v>38</v>
      </c>
      <c r="E5833" s="3">
        <v>10</v>
      </c>
      <c r="F5833" s="12"/>
    </row>
    <row r="5834" spans="1:6" x14ac:dyDescent="0.25">
      <c r="A5834" s="3" t="s">
        <v>62</v>
      </c>
      <c r="B5834" s="3" t="str">
        <f>IFERROR(INDEX(Clients[Client_Name],MATCH(Table2[[#This Row],[Client_Code]],Clients[Client_Code],0)),"")</f>
        <v>AGROSUPER</v>
      </c>
      <c r="C5834" s="3">
        <v>1006</v>
      </c>
      <c r="D5834" s="3" t="s">
        <v>37</v>
      </c>
      <c r="E5834" s="3">
        <v>11</v>
      </c>
      <c r="F5834" s="12">
        <v>28763939</v>
      </c>
    </row>
    <row r="5835" spans="1:6" x14ac:dyDescent="0.25">
      <c r="A5835" s="3" t="s">
        <v>62</v>
      </c>
      <c r="B5835" s="3" t="str">
        <f>IFERROR(INDEX(Clients[Client_Name],MATCH(Table2[[#This Row],[Client_Code]],Clients[Client_Code],0)),"")</f>
        <v>AGROSUPER</v>
      </c>
      <c r="C5835" s="3">
        <v>1006</v>
      </c>
      <c r="D5835" s="3" t="s">
        <v>38</v>
      </c>
      <c r="E5835" s="3">
        <v>4</v>
      </c>
      <c r="F5835" s="12">
        <v>1080000</v>
      </c>
    </row>
    <row r="5836" spans="1:6" x14ac:dyDescent="0.25">
      <c r="A5836" s="3" t="s">
        <v>62</v>
      </c>
      <c r="B5836" s="3" t="str">
        <f>IFERROR(INDEX(Clients[Client_Name],MATCH(Table2[[#This Row],[Client_Code]],Clients[Client_Code],0)),"")</f>
        <v>AGROSUPER</v>
      </c>
      <c r="C5836" s="3">
        <v>1006</v>
      </c>
      <c r="D5836" s="3" t="s">
        <v>38</v>
      </c>
      <c r="E5836" s="3">
        <v>4</v>
      </c>
      <c r="F5836" s="12">
        <v>2035000</v>
      </c>
    </row>
    <row r="5837" spans="1:6" x14ac:dyDescent="0.25">
      <c r="A5837" s="3" t="s">
        <v>62</v>
      </c>
      <c r="B5837" s="3" t="str">
        <f>IFERROR(INDEX(Clients[Client_Name],MATCH(Table2[[#This Row],[Client_Code]],Clients[Client_Code],0)),"")</f>
        <v>AGROSUPER</v>
      </c>
      <c r="C5837" s="3">
        <v>1006</v>
      </c>
      <c r="D5837" s="3" t="s">
        <v>38</v>
      </c>
      <c r="E5837" s="3">
        <v>4</v>
      </c>
      <c r="F5837" s="12">
        <v>330000</v>
      </c>
    </row>
    <row r="5838" spans="1:6" x14ac:dyDescent="0.25">
      <c r="A5838" s="3" t="s">
        <v>62</v>
      </c>
      <c r="B5838" s="3" t="str">
        <f>IFERROR(INDEX(Clients[Client_Name],MATCH(Table2[[#This Row],[Client_Code]],Clients[Client_Code],0)),"")</f>
        <v>INVERTEC</v>
      </c>
      <c r="C5838" s="3">
        <v>1081</v>
      </c>
      <c r="D5838" s="3" t="s">
        <v>37</v>
      </c>
      <c r="E5838" s="3">
        <v>9</v>
      </c>
      <c r="F5838" s="12"/>
    </row>
    <row r="5839" spans="1:6" x14ac:dyDescent="0.25">
      <c r="A5839" s="3" t="s">
        <v>62</v>
      </c>
      <c r="B5839" s="3" t="str">
        <f>IFERROR(INDEX(Clients[Client_Name],MATCH(Table2[[#This Row],[Client_Code]],Clients[Client_Code],0)),"")</f>
        <v>AGROSUPER</v>
      </c>
      <c r="C5839" s="3">
        <v>1006</v>
      </c>
      <c r="D5839" s="3" t="s">
        <v>38</v>
      </c>
      <c r="E5839" s="3">
        <v>4</v>
      </c>
      <c r="F5839" s="12">
        <v>2430000</v>
      </c>
    </row>
    <row r="5840" spans="1:6" x14ac:dyDescent="0.25">
      <c r="A5840" s="3" t="s">
        <v>62</v>
      </c>
      <c r="B5840" s="3" t="str">
        <f>IFERROR(INDEX(Clients[Client_Name],MATCH(Table2[[#This Row],[Client_Code]],Clients[Client_Code],0)),"")</f>
        <v>AGROSUPER</v>
      </c>
      <c r="C5840" s="3">
        <v>1006</v>
      </c>
      <c r="D5840" s="3" t="s">
        <v>38</v>
      </c>
      <c r="E5840" s="3">
        <v>4</v>
      </c>
      <c r="F5840" s="12">
        <v>344610</v>
      </c>
    </row>
    <row r="5841" spans="1:6" x14ac:dyDescent="0.25">
      <c r="A5841" s="3" t="s">
        <v>62</v>
      </c>
      <c r="B5841" s="3" t="str">
        <f>IFERROR(INDEX(Clients[Client_Name],MATCH(Table2[[#This Row],[Client_Code]],Clients[Client_Code],0)),"")</f>
        <v>AGROSUPER</v>
      </c>
      <c r="C5841" s="3">
        <v>1006</v>
      </c>
      <c r="D5841" s="3" t="s">
        <v>37</v>
      </c>
      <c r="E5841" s="3">
        <v>4</v>
      </c>
      <c r="F5841" s="12">
        <v>39054</v>
      </c>
    </row>
    <row r="5842" spans="1:6" x14ac:dyDescent="0.25">
      <c r="A5842" s="3" t="s">
        <v>62</v>
      </c>
      <c r="B5842" s="3" t="str">
        <f>IFERROR(INDEX(Clients[Client_Name],MATCH(Table2[[#This Row],[Client_Code]],Clients[Client_Code],0)),"")</f>
        <v>AGROSUPER</v>
      </c>
      <c r="C5842" s="3">
        <v>1006</v>
      </c>
      <c r="D5842" s="3" t="s">
        <v>149</v>
      </c>
      <c r="E5842" s="3">
        <v>4</v>
      </c>
      <c r="F5842" s="12">
        <v>28699120</v>
      </c>
    </row>
    <row r="5843" spans="1:6" x14ac:dyDescent="0.25">
      <c r="A5843" s="3" t="s">
        <v>62</v>
      </c>
      <c r="B5843" s="3" t="str">
        <f>IFERROR(INDEX(Clients[Client_Name],MATCH(Table2[[#This Row],[Client_Code]],Clients[Client_Code],0)),"")</f>
        <v>AGROSUPER</v>
      </c>
      <c r="C5843" s="3">
        <v>1006</v>
      </c>
      <c r="D5843" s="3" t="s">
        <v>37</v>
      </c>
      <c r="E5843" s="3">
        <v>4</v>
      </c>
      <c r="F5843" s="12">
        <v>5676000</v>
      </c>
    </row>
    <row r="5844" spans="1:6" x14ac:dyDescent="0.25">
      <c r="A5844" s="3" t="s">
        <v>62</v>
      </c>
      <c r="B5844" s="3" t="str">
        <f>IFERROR(INDEX(Clients[Client_Name],MATCH(Table2[[#This Row],[Client_Code]],Clients[Client_Code],0)),"")</f>
        <v>AGROSUPER</v>
      </c>
      <c r="C5844" s="3">
        <v>1006</v>
      </c>
      <c r="D5844" s="3" t="s">
        <v>37</v>
      </c>
      <c r="E5844" s="3">
        <v>4</v>
      </c>
      <c r="F5844" s="12">
        <v>43762</v>
      </c>
    </row>
    <row r="5845" spans="1:6" x14ac:dyDescent="0.25">
      <c r="A5845" s="3" t="s">
        <v>62</v>
      </c>
      <c r="B5845" s="3" t="str">
        <f>IFERROR(INDEX(Clients[Client_Name],MATCH(Table2[[#This Row],[Client_Code]],Clients[Client_Code],0)),"")</f>
        <v>AGROSUPER</v>
      </c>
      <c r="C5845" s="3">
        <v>1006</v>
      </c>
      <c r="D5845" s="3" t="s">
        <v>38</v>
      </c>
      <c r="E5845" s="3">
        <v>4</v>
      </c>
      <c r="F5845" s="12">
        <v>2250000</v>
      </c>
    </row>
    <row r="5846" spans="1:6" x14ac:dyDescent="0.25">
      <c r="A5846" s="3" t="s">
        <v>62</v>
      </c>
      <c r="B5846" s="3" t="str">
        <f>IFERROR(INDEX(Clients[Client_Name],MATCH(Table2[[#This Row],[Client_Code]],Clients[Client_Code],0)),"")</f>
        <v>AGROSUPER</v>
      </c>
      <c r="C5846" s="3">
        <v>1006</v>
      </c>
      <c r="D5846" s="3" t="s">
        <v>37</v>
      </c>
      <c r="E5846" s="3">
        <v>4</v>
      </c>
      <c r="F5846" s="12">
        <v>2420000</v>
      </c>
    </row>
    <row r="5847" spans="1:6" x14ac:dyDescent="0.25">
      <c r="A5847" s="3" t="s">
        <v>62</v>
      </c>
      <c r="B5847" s="3" t="str">
        <f>IFERROR(INDEX(Clients[Client_Name],MATCH(Table2[[#This Row],[Client_Code]],Clients[Client_Code],0)),"")</f>
        <v>AGROSUPER</v>
      </c>
      <c r="C5847" s="3">
        <v>1006</v>
      </c>
      <c r="D5847" s="3" t="s">
        <v>38</v>
      </c>
      <c r="E5847" s="3">
        <v>4</v>
      </c>
      <c r="F5847" s="12">
        <v>200000</v>
      </c>
    </row>
    <row r="5848" spans="1:6" x14ac:dyDescent="0.25">
      <c r="A5848" s="3" t="s">
        <v>62</v>
      </c>
      <c r="B5848" s="3" t="str">
        <f>IFERROR(INDEX(Clients[Client_Name],MATCH(Table2[[#This Row],[Client_Code]],Clients[Client_Code],0)),"")</f>
        <v>AGROSUPER</v>
      </c>
      <c r="C5848" s="3">
        <v>1006</v>
      </c>
      <c r="D5848" s="3" t="s">
        <v>38</v>
      </c>
      <c r="E5848" s="3">
        <v>4</v>
      </c>
      <c r="F5848" s="12">
        <v>85000</v>
      </c>
    </row>
    <row r="5849" spans="1:6" x14ac:dyDescent="0.25">
      <c r="A5849" s="3" t="s">
        <v>62</v>
      </c>
      <c r="B5849" s="3" t="str">
        <f>IFERROR(INDEX(Clients[Client_Name],MATCH(Table2[[#This Row],[Client_Code]],Clients[Client_Code],0)),"")</f>
        <v>AGROSUPER</v>
      </c>
      <c r="C5849" s="3">
        <v>1006</v>
      </c>
      <c r="D5849" s="3" t="s">
        <v>148</v>
      </c>
      <c r="E5849" s="3">
        <v>4</v>
      </c>
      <c r="F5849" s="12">
        <v>8680687</v>
      </c>
    </row>
    <row r="5850" spans="1:6" x14ac:dyDescent="0.25">
      <c r="A5850" s="3" t="s">
        <v>62</v>
      </c>
      <c r="B5850" s="3" t="str">
        <f>IFERROR(INDEX(Clients[Client_Name],MATCH(Table2[[#This Row],[Client_Code]],Clients[Client_Code],0)),"")</f>
        <v>AGROSUPER</v>
      </c>
      <c r="C5850" s="3">
        <v>1006</v>
      </c>
      <c r="D5850" s="3" t="s">
        <v>37</v>
      </c>
      <c r="E5850" s="3">
        <v>4</v>
      </c>
      <c r="F5850" s="12">
        <v>1204600</v>
      </c>
    </row>
    <row r="5851" spans="1:6" x14ac:dyDescent="0.25">
      <c r="A5851" s="3" t="s">
        <v>62</v>
      </c>
      <c r="B5851" s="3" t="str">
        <f>IFERROR(INDEX(Clients[Client_Name],MATCH(Table2[[#This Row],[Client_Code]],Clients[Client_Code],0)),"")</f>
        <v>AGROSUPER</v>
      </c>
      <c r="C5851" s="3">
        <v>1006</v>
      </c>
      <c r="D5851" s="3" t="s">
        <v>148</v>
      </c>
      <c r="E5851" s="3">
        <v>4</v>
      </c>
      <c r="F5851" s="12">
        <v>463600</v>
      </c>
    </row>
    <row r="5852" spans="1:6" x14ac:dyDescent="0.25">
      <c r="A5852" s="3" t="s">
        <v>62</v>
      </c>
      <c r="B5852" s="3" t="str">
        <f>IFERROR(INDEX(Clients[Client_Name],MATCH(Table2[[#This Row],[Client_Code]],Clients[Client_Code],0)),"")</f>
        <v>AGROSUPER</v>
      </c>
      <c r="C5852" s="3">
        <v>1006</v>
      </c>
      <c r="D5852" s="3" t="s">
        <v>148</v>
      </c>
      <c r="E5852" s="3">
        <v>4</v>
      </c>
      <c r="F5852" s="12">
        <v>463600</v>
      </c>
    </row>
    <row r="5853" spans="1:6" x14ac:dyDescent="0.25">
      <c r="A5853" s="3" t="s">
        <v>62</v>
      </c>
      <c r="B5853" s="3" t="str">
        <f>IFERROR(INDEX(Clients[Client_Name],MATCH(Table2[[#This Row],[Client_Code]],Clients[Client_Code],0)),"")</f>
        <v>AGROSUPER</v>
      </c>
      <c r="C5853" s="3">
        <v>1006</v>
      </c>
      <c r="D5853" s="3" t="s">
        <v>38</v>
      </c>
      <c r="E5853" s="3">
        <v>1</v>
      </c>
      <c r="F5853" s="12">
        <v>3565616</v>
      </c>
    </row>
    <row r="5854" spans="1:6" x14ac:dyDescent="0.25">
      <c r="A5854" s="3" t="s">
        <v>62</v>
      </c>
      <c r="B5854" s="3" t="str">
        <f>IFERROR(INDEX(Clients[Client_Name],MATCH(Table2[[#This Row],[Client_Code]],Clients[Client_Code],0)),"")</f>
        <v>AGROSUPER</v>
      </c>
      <c r="C5854" s="3">
        <v>1006</v>
      </c>
      <c r="D5854" s="3" t="s">
        <v>38</v>
      </c>
      <c r="E5854" s="3">
        <v>1</v>
      </c>
      <c r="F5854" s="12">
        <v>5883200</v>
      </c>
    </row>
    <row r="5855" spans="1:6" x14ac:dyDescent="0.25">
      <c r="A5855" s="3" t="s">
        <v>62</v>
      </c>
      <c r="B5855" s="3" t="str">
        <f>IFERROR(INDEX(Clients[Client_Name],MATCH(Table2[[#This Row],[Client_Code]],Clients[Client_Code],0)),"")</f>
        <v>AGROSUPER</v>
      </c>
      <c r="C5855" s="3">
        <v>1006</v>
      </c>
      <c r="D5855" s="3" t="s">
        <v>38</v>
      </c>
      <c r="E5855" s="3">
        <v>1</v>
      </c>
      <c r="F5855" s="12">
        <v>734450</v>
      </c>
    </row>
    <row r="5856" spans="1:6" x14ac:dyDescent="0.25">
      <c r="A5856" s="3" t="s">
        <v>62</v>
      </c>
      <c r="B5856" s="3" t="str">
        <f>IFERROR(INDEX(Clients[Client_Name],MATCH(Table2[[#This Row],[Client_Code]],Clients[Client_Code],0)),"")</f>
        <v>AGROSUPER</v>
      </c>
      <c r="C5856" s="3">
        <v>1006</v>
      </c>
      <c r="D5856" s="3" t="s">
        <v>38</v>
      </c>
      <c r="E5856" s="3">
        <v>1</v>
      </c>
      <c r="F5856" s="12">
        <v>7864780</v>
      </c>
    </row>
    <row r="5857" spans="1:6" x14ac:dyDescent="0.25">
      <c r="A5857" s="3" t="s">
        <v>62</v>
      </c>
      <c r="B5857" s="3" t="str">
        <f>IFERROR(INDEX(Clients[Client_Name],MATCH(Table2[[#This Row],[Client_Code]],Clients[Client_Code],0)),"")</f>
        <v>AGROSUPER</v>
      </c>
      <c r="C5857" s="3">
        <v>1006</v>
      </c>
      <c r="D5857" s="3" t="s">
        <v>38</v>
      </c>
      <c r="E5857" s="3">
        <v>1</v>
      </c>
      <c r="F5857" s="12">
        <v>1070670</v>
      </c>
    </row>
    <row r="5858" spans="1:6" x14ac:dyDescent="0.25">
      <c r="A5858" s="3" t="s">
        <v>62</v>
      </c>
      <c r="B5858" s="3" t="str">
        <f>IFERROR(INDEX(Clients[Client_Name],MATCH(Table2[[#This Row],[Client_Code]],Clients[Client_Code],0)),"")</f>
        <v>AGROSUPER</v>
      </c>
      <c r="C5858" s="3">
        <v>1006</v>
      </c>
      <c r="D5858" s="3" t="s">
        <v>37</v>
      </c>
      <c r="E5858" s="3">
        <v>1</v>
      </c>
      <c r="F5858" s="12">
        <v>612886</v>
      </c>
    </row>
    <row r="5859" spans="1:6" x14ac:dyDescent="0.25">
      <c r="A5859" s="3" t="s">
        <v>62</v>
      </c>
      <c r="B5859" s="3" t="str">
        <f>IFERROR(INDEX(Clients[Client_Name],MATCH(Table2[[#This Row],[Client_Code]],Clients[Client_Code],0)),"")</f>
        <v>AGROSUPER</v>
      </c>
      <c r="C5859" s="3">
        <v>1006</v>
      </c>
      <c r="D5859" s="3" t="s">
        <v>149</v>
      </c>
      <c r="E5859" s="3">
        <v>1</v>
      </c>
      <c r="F5859" s="12">
        <v>41960256</v>
      </c>
    </row>
    <row r="5860" spans="1:6" x14ac:dyDescent="0.25">
      <c r="A5860" s="3" t="s">
        <v>62</v>
      </c>
      <c r="B5860" s="3" t="str">
        <f>IFERROR(INDEX(Clients[Client_Name],MATCH(Table2[[#This Row],[Client_Code]],Clients[Client_Code],0)),"")</f>
        <v>AGROSUPER</v>
      </c>
      <c r="C5860" s="3">
        <v>1006</v>
      </c>
      <c r="D5860" s="3" t="s">
        <v>37</v>
      </c>
      <c r="E5860" s="3">
        <v>1</v>
      </c>
      <c r="F5860" s="12">
        <v>16069920</v>
      </c>
    </row>
    <row r="5861" spans="1:6" x14ac:dyDescent="0.25">
      <c r="A5861" s="3" t="s">
        <v>62</v>
      </c>
      <c r="B5861" s="3" t="str">
        <f>IFERROR(INDEX(Clients[Client_Name],MATCH(Table2[[#This Row],[Client_Code]],Clients[Client_Code],0)),"")</f>
        <v>AGROSUPER</v>
      </c>
      <c r="C5861" s="3">
        <v>1006</v>
      </c>
      <c r="D5861" s="3" t="s">
        <v>37</v>
      </c>
      <c r="E5861" s="3">
        <v>1</v>
      </c>
      <c r="F5861" s="12">
        <v>19358</v>
      </c>
    </row>
    <row r="5862" spans="1:6" x14ac:dyDescent="0.25">
      <c r="A5862" s="3" t="s">
        <v>62</v>
      </c>
      <c r="B5862" s="3" t="str">
        <f>IFERROR(INDEX(Clients[Client_Name],MATCH(Table2[[#This Row],[Client_Code]],Clients[Client_Code],0)),"")</f>
        <v>AGROSUPER</v>
      </c>
      <c r="C5862" s="3">
        <v>1006</v>
      </c>
      <c r="D5862" s="3" t="s">
        <v>37</v>
      </c>
      <c r="E5862" s="3">
        <v>1</v>
      </c>
      <c r="F5862" s="12">
        <v>80028</v>
      </c>
    </row>
    <row r="5863" spans="1:6" x14ac:dyDescent="0.25">
      <c r="A5863" s="3" t="s">
        <v>62</v>
      </c>
      <c r="B5863" s="3" t="str">
        <f>IFERROR(INDEX(Clients[Client_Name],MATCH(Table2[[#This Row],[Client_Code]],Clients[Client_Code],0)),"")</f>
        <v>AGROSUPER</v>
      </c>
      <c r="C5863" s="3">
        <v>1006</v>
      </c>
      <c r="D5863" s="3" t="s">
        <v>38</v>
      </c>
      <c r="E5863" s="3">
        <v>1</v>
      </c>
      <c r="F5863" s="12">
        <v>9035170</v>
      </c>
    </row>
    <row r="5864" spans="1:6" x14ac:dyDescent="0.25">
      <c r="A5864" s="3" t="s">
        <v>62</v>
      </c>
      <c r="B5864" s="3" t="str">
        <f>IFERROR(INDEX(Clients[Client_Name],MATCH(Table2[[#This Row],[Client_Code]],Clients[Client_Code],0)),"")</f>
        <v>AGROSUPER</v>
      </c>
      <c r="C5864" s="3">
        <v>1006</v>
      </c>
      <c r="D5864" s="3" t="s">
        <v>37</v>
      </c>
      <c r="E5864" s="3">
        <v>1</v>
      </c>
      <c r="F5864" s="12">
        <v>5910885</v>
      </c>
    </row>
    <row r="5865" spans="1:6" x14ac:dyDescent="0.25">
      <c r="A5865" s="3" t="s">
        <v>62</v>
      </c>
      <c r="B5865" s="3" t="str">
        <f>IFERROR(INDEX(Clients[Client_Name],MATCH(Table2[[#This Row],[Client_Code]],Clients[Client_Code],0)),"")</f>
        <v>AGROINDUSTRIAS LOMAS COLORADAS LTDA</v>
      </c>
      <c r="C5865" s="3">
        <v>1003</v>
      </c>
      <c r="D5865" s="3" t="s">
        <v>37</v>
      </c>
      <c r="E5865" s="3">
        <v>9</v>
      </c>
      <c r="F5865" s="12"/>
    </row>
    <row r="5866" spans="1:6" x14ac:dyDescent="0.25">
      <c r="A5866" s="3" t="s">
        <v>62</v>
      </c>
      <c r="B5866" s="3" t="str">
        <f>IFERROR(INDEX(Clients[Client_Name],MATCH(Table2[[#This Row],[Client_Code]],Clients[Client_Code],0)),"")</f>
        <v>AGROINDUSTRIAS LOMAS COLORADAS LTDA</v>
      </c>
      <c r="C5866" s="3">
        <v>1003</v>
      </c>
      <c r="D5866" s="3" t="s">
        <v>37</v>
      </c>
      <c r="E5866" s="3">
        <v>9</v>
      </c>
      <c r="F5866" s="12"/>
    </row>
    <row r="5867" spans="1:6" x14ac:dyDescent="0.25">
      <c r="A5867" s="3" t="s">
        <v>62</v>
      </c>
      <c r="B5867" s="3" t="str">
        <f>IFERROR(INDEX(Clients[Client_Name],MATCH(Table2[[#This Row],[Client_Code]],Clients[Client_Code],0)),"")</f>
        <v>AGROSUPER</v>
      </c>
      <c r="C5867" s="3">
        <v>1006</v>
      </c>
      <c r="D5867" s="3" t="s">
        <v>38</v>
      </c>
      <c r="E5867" s="3">
        <v>1</v>
      </c>
      <c r="F5867" s="12">
        <v>607950</v>
      </c>
    </row>
    <row r="5868" spans="1:6" x14ac:dyDescent="0.25">
      <c r="A5868" s="3" t="s">
        <v>62</v>
      </c>
      <c r="B5868" s="3" t="str">
        <f>IFERROR(INDEX(Clients[Client_Name],MATCH(Table2[[#This Row],[Client_Code]],Clients[Client_Code],0)),"")</f>
        <v>AGROSUPER</v>
      </c>
      <c r="C5868" s="3">
        <v>1006</v>
      </c>
      <c r="D5868" s="3" t="s">
        <v>38</v>
      </c>
      <c r="E5868" s="3">
        <v>1</v>
      </c>
      <c r="F5868" s="12">
        <v>320240</v>
      </c>
    </row>
    <row r="5869" spans="1:6" x14ac:dyDescent="0.25">
      <c r="A5869" s="3" t="s">
        <v>62</v>
      </c>
      <c r="B5869" s="3" t="str">
        <f>IFERROR(INDEX(Clients[Client_Name],MATCH(Table2[[#This Row],[Client_Code]],Clients[Client_Code],0)),"")</f>
        <v>AGROSUPER</v>
      </c>
      <c r="C5869" s="3">
        <v>1006</v>
      </c>
      <c r="D5869" s="3" t="s">
        <v>38</v>
      </c>
      <c r="E5869" s="3">
        <v>1</v>
      </c>
      <c r="F5869" s="12">
        <v>39000</v>
      </c>
    </row>
    <row r="5870" spans="1:6" x14ac:dyDescent="0.25">
      <c r="A5870" s="3" t="s">
        <v>62</v>
      </c>
      <c r="B5870" s="3" t="str">
        <f>IFERROR(INDEX(Clients[Client_Name],MATCH(Table2[[#This Row],[Client_Code]],Clients[Client_Code],0)),"")</f>
        <v>AGROSUPER</v>
      </c>
      <c r="C5870" s="3">
        <v>1006</v>
      </c>
      <c r="D5870" s="3" t="s">
        <v>38</v>
      </c>
      <c r="E5870" s="3">
        <v>1</v>
      </c>
      <c r="F5870" s="12">
        <v>205992</v>
      </c>
    </row>
    <row r="5871" spans="1:6" x14ac:dyDescent="0.25">
      <c r="A5871" s="3" t="s">
        <v>62</v>
      </c>
      <c r="B5871" s="3" t="str">
        <f>IFERROR(INDEX(Clients[Client_Name],MATCH(Table2[[#This Row],[Client_Code]],Clients[Client_Code],0)),"")</f>
        <v>AGROSUPER</v>
      </c>
      <c r="C5871" s="3">
        <v>1006</v>
      </c>
      <c r="D5871" s="3" t="s">
        <v>148</v>
      </c>
      <c r="E5871" s="3">
        <v>1</v>
      </c>
      <c r="F5871" s="12">
        <v>127653756</v>
      </c>
    </row>
    <row r="5872" spans="1:6" x14ac:dyDescent="0.25">
      <c r="A5872" s="3" t="s">
        <v>62</v>
      </c>
      <c r="B5872" s="3" t="str">
        <f>IFERROR(INDEX(Clients[Client_Name],MATCH(Table2[[#This Row],[Client_Code]],Clients[Client_Code],0)),"")</f>
        <v>AGROSUPER</v>
      </c>
      <c r="C5872" s="3">
        <v>1006</v>
      </c>
      <c r="D5872" s="3" t="s">
        <v>37</v>
      </c>
      <c r="E5872" s="3">
        <v>1</v>
      </c>
      <c r="F5872" s="12">
        <v>8627992</v>
      </c>
    </row>
    <row r="5873" spans="1:6" x14ac:dyDescent="0.25">
      <c r="A5873" s="3" t="s">
        <v>62</v>
      </c>
      <c r="B5873" s="3" t="str">
        <f>IFERROR(INDEX(Clients[Client_Name],MATCH(Table2[[#This Row],[Client_Code]],Clients[Client_Code],0)),"")</f>
        <v>AGROSUPER</v>
      </c>
      <c r="C5873" s="3">
        <v>1006</v>
      </c>
      <c r="D5873" s="3" t="s">
        <v>148</v>
      </c>
      <c r="E5873" s="3">
        <v>1</v>
      </c>
      <c r="F5873" s="12">
        <v>8096718</v>
      </c>
    </row>
    <row r="5874" spans="1:6" x14ac:dyDescent="0.25">
      <c r="A5874" s="3" t="s">
        <v>62</v>
      </c>
      <c r="B5874" s="3" t="str">
        <f>IFERROR(INDEX(Clients[Client_Name],MATCH(Table2[[#This Row],[Client_Code]],Clients[Client_Code],0)),"")</f>
        <v>AGROSUPER</v>
      </c>
      <c r="C5874" s="3">
        <v>1006</v>
      </c>
      <c r="D5874" s="3" t="s">
        <v>148</v>
      </c>
      <c r="E5874" s="3">
        <v>1</v>
      </c>
      <c r="F5874" s="12">
        <v>8096718</v>
      </c>
    </row>
    <row r="5875" spans="1:6" x14ac:dyDescent="0.25">
      <c r="A5875" s="3" t="s">
        <v>62</v>
      </c>
      <c r="B5875" s="3" t="str">
        <f>IFERROR(INDEX(Clients[Client_Name],MATCH(Table2[[#This Row],[Client_Code]],Clients[Client_Code],0)),"")</f>
        <v>AGROSUPER</v>
      </c>
      <c r="C5875" s="3">
        <v>1006</v>
      </c>
      <c r="D5875" s="3" t="s">
        <v>38</v>
      </c>
      <c r="E5875" s="3">
        <v>2</v>
      </c>
      <c r="F5875" s="12">
        <v>3125000</v>
      </c>
    </row>
    <row r="5876" spans="1:6" x14ac:dyDescent="0.25">
      <c r="A5876" s="3" t="s">
        <v>62</v>
      </c>
      <c r="B5876" s="3" t="str">
        <f>IFERROR(INDEX(Clients[Client_Name],MATCH(Table2[[#This Row],[Client_Code]],Clients[Client_Code],0)),"")</f>
        <v>AGROSUPER</v>
      </c>
      <c r="C5876" s="3">
        <v>1006</v>
      </c>
      <c r="D5876" s="3" t="s">
        <v>38</v>
      </c>
      <c r="E5876" s="3">
        <v>2</v>
      </c>
      <c r="F5876" s="12">
        <v>4290000</v>
      </c>
    </row>
    <row r="5877" spans="1:6" x14ac:dyDescent="0.25">
      <c r="A5877" s="3" t="s">
        <v>62</v>
      </c>
      <c r="B5877" s="3" t="str">
        <f>IFERROR(INDEX(Clients[Client_Name],MATCH(Table2[[#This Row],[Client_Code]],Clients[Client_Code],0)),"")</f>
        <v>AGROSUPER</v>
      </c>
      <c r="C5877" s="3">
        <v>1006</v>
      </c>
      <c r="D5877" s="3" t="s">
        <v>38</v>
      </c>
      <c r="E5877" s="3">
        <v>2</v>
      </c>
      <c r="F5877" s="12">
        <v>495000</v>
      </c>
    </row>
    <row r="5878" spans="1:6" x14ac:dyDescent="0.25">
      <c r="A5878" s="3" t="s">
        <v>62</v>
      </c>
      <c r="B5878" s="3" t="str">
        <f>IFERROR(INDEX(Clients[Client_Name],MATCH(Table2[[#This Row],[Client_Code]],Clients[Client_Code],0)),"")</f>
        <v>AGROSUPER</v>
      </c>
      <c r="C5878" s="3">
        <v>1006</v>
      </c>
      <c r="D5878" s="3" t="s">
        <v>38</v>
      </c>
      <c r="E5878" s="3">
        <v>2</v>
      </c>
      <c r="F5878" s="12">
        <v>4050000</v>
      </c>
    </row>
    <row r="5879" spans="1:6" x14ac:dyDescent="0.25">
      <c r="A5879" s="3" t="s">
        <v>62</v>
      </c>
      <c r="B5879" s="3" t="str">
        <f>IFERROR(INDEX(Clients[Client_Name],MATCH(Table2[[#This Row],[Client_Code]],Clients[Client_Code],0)),"")</f>
        <v>AGROSUPER</v>
      </c>
      <c r="C5879" s="3">
        <v>1006</v>
      </c>
      <c r="D5879" s="3" t="s">
        <v>38</v>
      </c>
      <c r="E5879" s="3">
        <v>2</v>
      </c>
      <c r="F5879" s="12">
        <v>443070</v>
      </c>
    </row>
    <row r="5880" spans="1:6" x14ac:dyDescent="0.25">
      <c r="A5880" s="3" t="s">
        <v>62</v>
      </c>
      <c r="B5880" s="3" t="str">
        <f>IFERROR(INDEX(Clients[Client_Name],MATCH(Table2[[#This Row],[Client_Code]],Clients[Client_Code],0)),"")</f>
        <v>AGROSUPER</v>
      </c>
      <c r="C5880" s="3">
        <v>1006</v>
      </c>
      <c r="D5880" s="3" t="s">
        <v>37</v>
      </c>
      <c r="E5880" s="3">
        <v>2</v>
      </c>
      <c r="F5880" s="12">
        <v>473977</v>
      </c>
    </row>
    <row r="5881" spans="1:6" x14ac:dyDescent="0.25">
      <c r="A5881" s="3" t="s">
        <v>62</v>
      </c>
      <c r="B5881" s="3" t="str">
        <f>IFERROR(INDEX(Clients[Client_Name],MATCH(Table2[[#This Row],[Client_Code]],Clients[Client_Code],0)),"")</f>
        <v>AGROSUPER</v>
      </c>
      <c r="C5881" s="3">
        <v>1006</v>
      </c>
      <c r="D5881" s="3" t="s">
        <v>149</v>
      </c>
      <c r="E5881" s="3">
        <v>2</v>
      </c>
      <c r="F5881" s="12">
        <v>34457272</v>
      </c>
    </row>
    <row r="5882" spans="1:6" x14ac:dyDescent="0.25">
      <c r="A5882" s="3" t="s">
        <v>62</v>
      </c>
      <c r="B5882" s="3" t="str">
        <f>IFERROR(INDEX(Clients[Client_Name],MATCH(Table2[[#This Row],[Client_Code]],Clients[Client_Code],0)),"")</f>
        <v>AGROSUPER</v>
      </c>
      <c r="C5882" s="3">
        <v>1006</v>
      </c>
      <c r="D5882" s="3" t="s">
        <v>37</v>
      </c>
      <c r="E5882" s="3">
        <v>2</v>
      </c>
      <c r="F5882" s="12">
        <v>13788000</v>
      </c>
    </row>
    <row r="5883" spans="1:6" x14ac:dyDescent="0.25">
      <c r="A5883" s="3" t="s">
        <v>62</v>
      </c>
      <c r="B5883" s="3" t="str">
        <f>IFERROR(INDEX(Clients[Client_Name],MATCH(Table2[[#This Row],[Client_Code]],Clients[Client_Code],0)),"")</f>
        <v>AGROSUPER</v>
      </c>
      <c r="C5883" s="3">
        <v>1006</v>
      </c>
      <c r="D5883" s="3" t="s">
        <v>37</v>
      </c>
      <c r="E5883" s="3">
        <v>2</v>
      </c>
      <c r="F5883" s="12">
        <v>96208</v>
      </c>
    </row>
    <row r="5884" spans="1:6" x14ac:dyDescent="0.25">
      <c r="A5884" s="3" t="s">
        <v>62</v>
      </c>
      <c r="B5884" s="3" t="str">
        <f>IFERROR(INDEX(Clients[Client_Name],MATCH(Table2[[#This Row],[Client_Code]],Clients[Client_Code],0)),"")</f>
        <v>AGROSUPER</v>
      </c>
      <c r="C5884" s="3">
        <v>1006</v>
      </c>
      <c r="D5884" s="3" t="s">
        <v>37</v>
      </c>
      <c r="E5884" s="3">
        <v>2</v>
      </c>
      <c r="F5884" s="12">
        <v>0</v>
      </c>
    </row>
    <row r="5885" spans="1:6" x14ac:dyDescent="0.25">
      <c r="A5885" s="3" t="s">
        <v>62</v>
      </c>
      <c r="B5885" s="3" t="str">
        <f>IFERROR(INDEX(Clients[Client_Name],MATCH(Table2[[#This Row],[Client_Code]],Clients[Client_Code],0)),"")</f>
        <v>AGROSUPER</v>
      </c>
      <c r="C5885" s="3">
        <v>1006</v>
      </c>
      <c r="D5885" s="3" t="s">
        <v>38</v>
      </c>
      <c r="E5885" s="3">
        <v>2</v>
      </c>
      <c r="F5885" s="12">
        <v>6575000</v>
      </c>
    </row>
    <row r="5886" spans="1:6" x14ac:dyDescent="0.25">
      <c r="A5886" s="3" t="s">
        <v>62</v>
      </c>
      <c r="B5886" s="3" t="str">
        <f>IFERROR(INDEX(Clients[Client_Name],MATCH(Table2[[#This Row],[Client_Code]],Clients[Client_Code],0)),"")</f>
        <v>AGROSUPER</v>
      </c>
      <c r="C5886" s="3">
        <v>1006</v>
      </c>
      <c r="D5886" s="3" t="s">
        <v>37</v>
      </c>
      <c r="E5886" s="3">
        <v>2</v>
      </c>
      <c r="F5886" s="12">
        <v>4620000</v>
      </c>
    </row>
    <row r="5887" spans="1:6" x14ac:dyDescent="0.25">
      <c r="A5887" s="3" t="s">
        <v>62</v>
      </c>
      <c r="B5887" s="3" t="str">
        <f>IFERROR(INDEX(Clients[Client_Name],MATCH(Table2[[#This Row],[Client_Code]],Clients[Client_Code],0)),"")</f>
        <v>AGROSUPER</v>
      </c>
      <c r="C5887" s="3">
        <v>1006</v>
      </c>
      <c r="D5887" s="3" t="s">
        <v>38</v>
      </c>
      <c r="E5887" s="3">
        <v>2</v>
      </c>
      <c r="F5887" s="12">
        <v>200000</v>
      </c>
    </row>
    <row r="5888" spans="1:6" x14ac:dyDescent="0.25">
      <c r="A5888" s="3" t="s">
        <v>62</v>
      </c>
      <c r="B5888" s="3" t="str">
        <f>IFERROR(INDEX(Clients[Client_Name],MATCH(Table2[[#This Row],[Client_Code]],Clients[Client_Code],0)),"")</f>
        <v>AGROSUPER</v>
      </c>
      <c r="C5888" s="3">
        <v>1006</v>
      </c>
      <c r="D5888" s="3" t="s">
        <v>38</v>
      </c>
      <c r="E5888" s="3">
        <v>2</v>
      </c>
      <c r="F5888" s="12">
        <v>90000</v>
      </c>
    </row>
    <row r="5889" spans="1:6" x14ac:dyDescent="0.25">
      <c r="A5889" s="3" t="s">
        <v>62</v>
      </c>
      <c r="B5889" s="3" t="str">
        <f>IFERROR(INDEX(Clients[Client_Name],MATCH(Table2[[#This Row],[Client_Code]],Clients[Client_Code],0)),"")</f>
        <v>AGROSUPER</v>
      </c>
      <c r="C5889" s="3">
        <v>1006</v>
      </c>
      <c r="D5889" s="3" t="s">
        <v>148</v>
      </c>
      <c r="E5889" s="3">
        <v>2</v>
      </c>
      <c r="F5889" s="12">
        <v>92829034</v>
      </c>
    </row>
    <row r="5890" spans="1:6" x14ac:dyDescent="0.25">
      <c r="A5890" s="3" t="s">
        <v>62</v>
      </c>
      <c r="B5890" s="3" t="str">
        <f>IFERROR(INDEX(Clients[Client_Name],MATCH(Table2[[#This Row],[Client_Code]],Clients[Client_Code],0)),"")</f>
        <v>AGROSUPER</v>
      </c>
      <c r="C5890" s="3">
        <v>1006</v>
      </c>
      <c r="D5890" s="3" t="s">
        <v>37</v>
      </c>
      <c r="E5890" s="3">
        <v>2</v>
      </c>
      <c r="F5890" s="12">
        <v>6342868</v>
      </c>
    </row>
    <row r="5891" spans="1:6" x14ac:dyDescent="0.25">
      <c r="A5891" s="3" t="s">
        <v>62</v>
      </c>
      <c r="B5891" s="3" t="str">
        <f>IFERROR(INDEX(Clients[Client_Name],MATCH(Table2[[#This Row],[Client_Code]],Clients[Client_Code],0)),"")</f>
        <v>AGROSUPER</v>
      </c>
      <c r="C5891" s="3">
        <v>1006</v>
      </c>
      <c r="D5891" s="3" t="s">
        <v>148</v>
      </c>
      <c r="E5891" s="3">
        <v>2</v>
      </c>
      <c r="F5891" s="12">
        <v>6277600</v>
      </c>
    </row>
    <row r="5892" spans="1:6" x14ac:dyDescent="0.25">
      <c r="A5892" s="3" t="s">
        <v>62</v>
      </c>
      <c r="B5892" s="3" t="str">
        <f>IFERROR(INDEX(Clients[Client_Name],MATCH(Table2[[#This Row],[Client_Code]],Clients[Client_Code],0)),"")</f>
        <v>AGROSUPER</v>
      </c>
      <c r="C5892" s="3">
        <v>1006</v>
      </c>
      <c r="D5892" s="3" t="s">
        <v>148</v>
      </c>
      <c r="E5892" s="3">
        <v>2</v>
      </c>
      <c r="F5892" s="12">
        <v>6277600</v>
      </c>
    </row>
    <row r="5893" spans="1:6" x14ac:dyDescent="0.25">
      <c r="A5893" s="3" t="s">
        <v>62</v>
      </c>
      <c r="B5893" s="3" t="str">
        <f>IFERROR(INDEX(Clients[Client_Name],MATCH(Table2[[#This Row],[Client_Code]],Clients[Client_Code],0)),"")</f>
        <v>AGROSUPER</v>
      </c>
      <c r="C5893" s="3">
        <v>1006</v>
      </c>
      <c r="D5893" s="3" t="s">
        <v>38</v>
      </c>
      <c r="E5893" s="3">
        <v>3</v>
      </c>
      <c r="F5893" s="12">
        <v>2565000</v>
      </c>
    </row>
    <row r="5894" spans="1:6" x14ac:dyDescent="0.25">
      <c r="A5894" s="3" t="s">
        <v>62</v>
      </c>
      <c r="B5894" s="3" t="str">
        <f>IFERROR(INDEX(Clients[Client_Name],MATCH(Table2[[#This Row],[Client_Code]],Clients[Client_Code],0)),"")</f>
        <v>AGROSUPER</v>
      </c>
      <c r="C5894" s="3">
        <v>1006</v>
      </c>
      <c r="D5894" s="3" t="s">
        <v>38</v>
      </c>
      <c r="E5894" s="3">
        <v>3</v>
      </c>
      <c r="F5894" s="12">
        <v>4232650</v>
      </c>
    </row>
    <row r="5895" spans="1:6" x14ac:dyDescent="0.25">
      <c r="A5895" s="3" t="s">
        <v>62</v>
      </c>
      <c r="B5895" s="3" t="str">
        <f>IFERROR(INDEX(Clients[Client_Name],MATCH(Table2[[#This Row],[Client_Code]],Clients[Client_Code],0)),"")</f>
        <v>AGROSUPER</v>
      </c>
      <c r="C5895" s="3">
        <v>1006</v>
      </c>
      <c r="D5895" s="3" t="s">
        <v>38</v>
      </c>
      <c r="E5895" s="3">
        <v>3</v>
      </c>
      <c r="F5895" s="12">
        <v>385000</v>
      </c>
    </row>
    <row r="5896" spans="1:6" x14ac:dyDescent="0.25">
      <c r="A5896" s="3" t="s">
        <v>62</v>
      </c>
      <c r="B5896" s="3" t="str">
        <f>IFERROR(INDEX(Clients[Client_Name],MATCH(Table2[[#This Row],[Client_Code]],Clients[Client_Code],0)),"")</f>
        <v>AGROSUPER</v>
      </c>
      <c r="C5896" s="3">
        <v>1006</v>
      </c>
      <c r="D5896" s="3" t="s">
        <v>38</v>
      </c>
      <c r="E5896" s="3">
        <v>3</v>
      </c>
      <c r="F5896" s="12">
        <v>540000</v>
      </c>
    </row>
    <row r="5897" spans="1:6" x14ac:dyDescent="0.25">
      <c r="A5897" s="3" t="s">
        <v>62</v>
      </c>
      <c r="B5897" s="3" t="str">
        <f>IFERROR(INDEX(Clients[Client_Name],MATCH(Table2[[#This Row],[Client_Code]],Clients[Client_Code],0)),"")</f>
        <v>AGROSUPER</v>
      </c>
      <c r="C5897" s="3">
        <v>1006</v>
      </c>
      <c r="D5897" s="3" t="s">
        <v>38</v>
      </c>
      <c r="E5897" s="3">
        <v>3</v>
      </c>
      <c r="F5897" s="12">
        <v>886140</v>
      </c>
    </row>
    <row r="5898" spans="1:6" x14ac:dyDescent="0.25">
      <c r="A5898" s="3" t="s">
        <v>62</v>
      </c>
      <c r="B5898" s="3" t="str">
        <f>IFERROR(INDEX(Clients[Client_Name],MATCH(Table2[[#This Row],[Client_Code]],Clients[Client_Code],0)),"")</f>
        <v>AGROSUPER</v>
      </c>
      <c r="C5898" s="3">
        <v>1006</v>
      </c>
      <c r="D5898" s="3" t="s">
        <v>37</v>
      </c>
      <c r="E5898" s="3">
        <v>3</v>
      </c>
      <c r="F5898" s="12">
        <v>327487</v>
      </c>
    </row>
    <row r="5899" spans="1:6" x14ac:dyDescent="0.25">
      <c r="A5899" s="3" t="s">
        <v>62</v>
      </c>
      <c r="B5899" s="3" t="str">
        <f>IFERROR(INDEX(Clients[Client_Name],MATCH(Table2[[#This Row],[Client_Code]],Clients[Client_Code],0)),"")</f>
        <v>AGROSUPER</v>
      </c>
      <c r="C5899" s="3">
        <v>1006</v>
      </c>
      <c r="D5899" s="3" t="s">
        <v>149</v>
      </c>
      <c r="E5899" s="3">
        <v>3</v>
      </c>
      <c r="F5899" s="12">
        <v>32936680</v>
      </c>
    </row>
    <row r="5900" spans="1:6" x14ac:dyDescent="0.25">
      <c r="A5900" s="3" t="s">
        <v>62</v>
      </c>
      <c r="B5900" s="3" t="str">
        <f>IFERROR(INDEX(Clients[Client_Name],MATCH(Table2[[#This Row],[Client_Code]],Clients[Client_Code],0)),"")</f>
        <v>AGROSUPER</v>
      </c>
      <c r="C5900" s="3">
        <v>1006</v>
      </c>
      <c r="D5900" s="3" t="s">
        <v>37</v>
      </c>
      <c r="E5900" s="3">
        <v>3</v>
      </c>
      <c r="F5900" s="12">
        <v>9756000</v>
      </c>
    </row>
    <row r="5901" spans="1:6" x14ac:dyDescent="0.25">
      <c r="A5901" s="3" t="s">
        <v>62</v>
      </c>
      <c r="B5901" s="3" t="str">
        <f>IFERROR(INDEX(Clients[Client_Name],MATCH(Table2[[#This Row],[Client_Code]],Clients[Client_Code],0)),"")</f>
        <v>AGROSUPER</v>
      </c>
      <c r="C5901" s="3">
        <v>1006</v>
      </c>
      <c r="D5901" s="3" t="s">
        <v>37</v>
      </c>
      <c r="E5901" s="3">
        <v>3</v>
      </c>
      <c r="F5901" s="12">
        <v>77909</v>
      </c>
    </row>
    <row r="5902" spans="1:6" x14ac:dyDescent="0.25">
      <c r="A5902" s="3" t="s">
        <v>62</v>
      </c>
      <c r="B5902" s="3" t="str">
        <f>IFERROR(INDEX(Clients[Client_Name],MATCH(Table2[[#This Row],[Client_Code]],Clients[Client_Code],0)),"")</f>
        <v>AGROSUPER</v>
      </c>
      <c r="C5902" s="3">
        <v>1006</v>
      </c>
      <c r="D5902" s="3" t="s">
        <v>37</v>
      </c>
      <c r="E5902" s="3">
        <v>3</v>
      </c>
      <c r="F5902" s="12">
        <v>225000</v>
      </c>
    </row>
    <row r="5903" spans="1:6" x14ac:dyDescent="0.25">
      <c r="A5903" s="3" t="s">
        <v>62</v>
      </c>
      <c r="B5903" s="3" t="str">
        <f>IFERROR(INDEX(Clients[Client_Name],MATCH(Table2[[#This Row],[Client_Code]],Clients[Client_Code],0)),"")</f>
        <v>COMERCIALIZADORA LA FAVORITA LTDA.</v>
      </c>
      <c r="C5903" s="3">
        <v>1029</v>
      </c>
      <c r="D5903" s="3" t="s">
        <v>37</v>
      </c>
      <c r="E5903" s="3">
        <v>9</v>
      </c>
      <c r="F5903" s="12">
        <v>255728</v>
      </c>
    </row>
    <row r="5904" spans="1:6" x14ac:dyDescent="0.25">
      <c r="A5904" s="3" t="s">
        <v>62</v>
      </c>
      <c r="B5904" s="3" t="str">
        <f>IFERROR(INDEX(Clients[Client_Name],MATCH(Table2[[#This Row],[Client_Code]],Clients[Client_Code],0)),"")</f>
        <v>COMERCIALIZADORA LA FAVORITA LTDA.</v>
      </c>
      <c r="C5904" s="3">
        <v>1029</v>
      </c>
      <c r="D5904" s="3" t="s">
        <v>37</v>
      </c>
      <c r="E5904" s="3">
        <v>9</v>
      </c>
      <c r="F5904" s="12"/>
    </row>
    <row r="5905" spans="1:6" x14ac:dyDescent="0.25">
      <c r="A5905" s="3" t="s">
        <v>62</v>
      </c>
      <c r="B5905" s="3" t="str">
        <f>IFERROR(INDEX(Clients[Client_Name],MATCH(Table2[[#This Row],[Client_Code]],Clients[Client_Code],0)),"")</f>
        <v>COMERCIALIZADORA LA FAVORITA LTDA.</v>
      </c>
      <c r="C5905" s="3">
        <v>1029</v>
      </c>
      <c r="D5905" s="3" t="s">
        <v>37</v>
      </c>
      <c r="E5905" s="3">
        <v>9</v>
      </c>
      <c r="F5905" s="12"/>
    </row>
    <row r="5906" spans="1:6" x14ac:dyDescent="0.25">
      <c r="A5906" s="3" t="s">
        <v>62</v>
      </c>
      <c r="B5906" s="3" t="str">
        <f>IFERROR(INDEX(Clients[Client_Name],MATCH(Table2[[#This Row],[Client_Code]],Clients[Client_Code],0)),"")</f>
        <v>COMERCIALIZADORA LA FAVORITA LTDA.</v>
      </c>
      <c r="C5906" s="3">
        <v>1029</v>
      </c>
      <c r="D5906" s="3" t="s">
        <v>37</v>
      </c>
      <c r="E5906" s="3">
        <v>9</v>
      </c>
      <c r="F5906" s="12"/>
    </row>
    <row r="5907" spans="1:6" x14ac:dyDescent="0.25">
      <c r="A5907" s="3" t="s">
        <v>62</v>
      </c>
      <c r="B5907" s="3" t="str">
        <f>IFERROR(INDEX(Clients[Client_Name],MATCH(Table2[[#This Row],[Client_Code]],Clients[Client_Code],0)),"")</f>
        <v>AGROSUPER</v>
      </c>
      <c r="C5907" s="3">
        <v>1006</v>
      </c>
      <c r="D5907" s="3" t="s">
        <v>38</v>
      </c>
      <c r="E5907" s="3">
        <v>3</v>
      </c>
      <c r="F5907" s="12">
        <v>6060000</v>
      </c>
    </row>
    <row r="5908" spans="1:6" x14ac:dyDescent="0.25">
      <c r="A5908" s="3" t="s">
        <v>62</v>
      </c>
      <c r="B5908" s="3" t="str">
        <f>IFERROR(INDEX(Clients[Client_Name],MATCH(Table2[[#This Row],[Client_Code]],Clients[Client_Code],0)),"")</f>
        <v>AGROSUPER</v>
      </c>
      <c r="C5908" s="3">
        <v>1006</v>
      </c>
      <c r="D5908" s="3" t="s">
        <v>37</v>
      </c>
      <c r="E5908" s="3">
        <v>3</v>
      </c>
      <c r="F5908" s="12">
        <v>4180000</v>
      </c>
    </row>
    <row r="5909" spans="1:6" x14ac:dyDescent="0.25">
      <c r="A5909" s="3" t="s">
        <v>62</v>
      </c>
      <c r="B5909" s="3" t="str">
        <f>IFERROR(INDEX(Clients[Client_Name],MATCH(Table2[[#This Row],[Client_Code]],Clients[Client_Code],0)),"")</f>
        <v>AGROSUPER</v>
      </c>
      <c r="C5909" s="3">
        <v>1006</v>
      </c>
      <c r="D5909" s="3" t="s">
        <v>38</v>
      </c>
      <c r="E5909" s="3">
        <v>3</v>
      </c>
      <c r="F5909" s="12">
        <v>200000</v>
      </c>
    </row>
    <row r="5910" spans="1:6" x14ac:dyDescent="0.25">
      <c r="A5910" s="3" t="s">
        <v>62</v>
      </c>
      <c r="B5910" s="3" t="str">
        <f>IFERROR(INDEX(Clients[Client_Name],MATCH(Table2[[#This Row],[Client_Code]],Clients[Client_Code],0)),"")</f>
        <v>AGROSUPER</v>
      </c>
      <c r="C5910" s="3">
        <v>1006</v>
      </c>
      <c r="D5910" s="3" t="s">
        <v>38</v>
      </c>
      <c r="E5910" s="3">
        <v>3</v>
      </c>
      <c r="F5910" s="12">
        <v>81000</v>
      </c>
    </row>
    <row r="5911" spans="1:6" x14ac:dyDescent="0.25">
      <c r="A5911" s="3" t="s">
        <v>62</v>
      </c>
      <c r="B5911" s="3" t="str">
        <f>IFERROR(INDEX(Clients[Client_Name],MATCH(Table2[[#This Row],[Client_Code]],Clients[Client_Code],0)),"")</f>
        <v>AGROSUPER</v>
      </c>
      <c r="C5911" s="3">
        <v>1006</v>
      </c>
      <c r="D5911" s="3" t="s">
        <v>38</v>
      </c>
      <c r="E5911" s="3">
        <v>3</v>
      </c>
      <c r="F5911" s="12">
        <v>565050</v>
      </c>
    </row>
    <row r="5912" spans="1:6" x14ac:dyDescent="0.25">
      <c r="A5912" s="3" t="s">
        <v>62</v>
      </c>
      <c r="B5912" s="3" t="str">
        <f>IFERROR(INDEX(Clients[Client_Name],MATCH(Table2[[#This Row],[Client_Code]],Clients[Client_Code],0)),"")</f>
        <v>AGROSUPER</v>
      </c>
      <c r="C5912" s="3">
        <v>1006</v>
      </c>
      <c r="D5912" s="3" t="s">
        <v>148</v>
      </c>
      <c r="E5912" s="3">
        <v>3</v>
      </c>
      <c r="F5912" s="12">
        <v>29264509</v>
      </c>
    </row>
    <row r="5913" spans="1:6" x14ac:dyDescent="0.25">
      <c r="A5913" s="3" t="s">
        <v>62</v>
      </c>
      <c r="B5913" s="3" t="str">
        <f>IFERROR(INDEX(Clients[Client_Name],MATCH(Table2[[#This Row],[Client_Code]],Clients[Client_Code],0)),"")</f>
        <v>AGROSUPER</v>
      </c>
      <c r="C5913" s="3">
        <v>1006</v>
      </c>
      <c r="D5913" s="3" t="s">
        <v>37</v>
      </c>
      <c r="E5913" s="3">
        <v>3</v>
      </c>
      <c r="F5913" s="12">
        <v>2059182</v>
      </c>
    </row>
    <row r="5914" spans="1:6" x14ac:dyDescent="0.25">
      <c r="A5914" s="3" t="s">
        <v>62</v>
      </c>
      <c r="B5914" s="3" t="str">
        <f>IFERROR(INDEX(Clients[Client_Name],MATCH(Table2[[#This Row],[Client_Code]],Clients[Client_Code],0)),"")</f>
        <v>AGROSUPER</v>
      </c>
      <c r="C5914" s="3">
        <v>1006</v>
      </c>
      <c r="D5914" s="3" t="s">
        <v>148</v>
      </c>
      <c r="E5914" s="3">
        <v>3</v>
      </c>
      <c r="F5914" s="12">
        <v>1482000</v>
      </c>
    </row>
    <row r="5915" spans="1:6" x14ac:dyDescent="0.25">
      <c r="A5915" s="3" t="s">
        <v>62</v>
      </c>
      <c r="B5915" s="3" t="str">
        <f>IFERROR(INDEX(Clients[Client_Name],MATCH(Table2[[#This Row],[Client_Code]],Clients[Client_Code],0)),"")</f>
        <v>AGROSUPER</v>
      </c>
      <c r="C5915" s="3">
        <v>1006</v>
      </c>
      <c r="D5915" s="3" t="s">
        <v>148</v>
      </c>
      <c r="E5915" s="3">
        <v>3</v>
      </c>
      <c r="F5915" s="12">
        <v>1482000</v>
      </c>
    </row>
    <row r="5916" spans="1:6" x14ac:dyDescent="0.25">
      <c r="A5916" s="3" t="s">
        <v>62</v>
      </c>
      <c r="B5916" s="3" t="str">
        <f>IFERROR(INDEX(Clients[Client_Name],MATCH(Table2[[#This Row],[Client_Code]],Clients[Client_Code],0)),"")</f>
        <v>AGROSUPER</v>
      </c>
      <c r="C5916" s="3">
        <v>1006</v>
      </c>
      <c r="D5916" s="3" t="s">
        <v>149</v>
      </c>
      <c r="E5916" s="3">
        <v>5</v>
      </c>
      <c r="F5916" s="12">
        <v>22760848</v>
      </c>
    </row>
    <row r="5917" spans="1:6" x14ac:dyDescent="0.25">
      <c r="A5917" s="3" t="s">
        <v>62</v>
      </c>
      <c r="B5917" s="3" t="str">
        <f>IFERROR(INDEX(Clients[Client_Name],MATCH(Table2[[#This Row],[Client_Code]],Clients[Client_Code],0)),"")</f>
        <v>AGROSUPER</v>
      </c>
      <c r="C5917" s="3">
        <v>1006</v>
      </c>
      <c r="D5917" s="3" t="s">
        <v>37</v>
      </c>
      <c r="E5917" s="3">
        <v>5</v>
      </c>
      <c r="F5917" s="12">
        <v>3708000</v>
      </c>
    </row>
    <row r="5918" spans="1:6" x14ac:dyDescent="0.25">
      <c r="A5918" s="3" t="s">
        <v>62</v>
      </c>
      <c r="B5918" s="3" t="str">
        <f>IFERROR(INDEX(Clients[Client_Name],MATCH(Table2[[#This Row],[Client_Code]],Clients[Client_Code],0)),"")</f>
        <v>AGROSUPER</v>
      </c>
      <c r="C5918" s="3">
        <v>1006</v>
      </c>
      <c r="D5918" s="3" t="s">
        <v>37</v>
      </c>
      <c r="E5918" s="3">
        <v>5</v>
      </c>
      <c r="F5918" s="12">
        <v>265000</v>
      </c>
    </row>
    <row r="5919" spans="1:6" x14ac:dyDescent="0.25">
      <c r="A5919" s="3" t="s">
        <v>62</v>
      </c>
      <c r="B5919" s="3" t="str">
        <f>IFERROR(INDEX(Clients[Client_Name],MATCH(Table2[[#This Row],[Client_Code]],Clients[Client_Code],0)),"")</f>
        <v>AGROSUPER</v>
      </c>
      <c r="C5919" s="3">
        <v>1006</v>
      </c>
      <c r="D5919" s="3" t="s">
        <v>38</v>
      </c>
      <c r="E5919" s="3">
        <v>5</v>
      </c>
      <c r="F5919" s="12">
        <v>0</v>
      </c>
    </row>
    <row r="5920" spans="1:6" x14ac:dyDescent="0.25">
      <c r="A5920" s="3" t="s">
        <v>62</v>
      </c>
      <c r="B5920" s="3" t="str">
        <f>IFERROR(INDEX(Clients[Client_Name],MATCH(Table2[[#This Row],[Client_Code]],Clients[Client_Code],0)),"")</f>
        <v>AGROSUPER</v>
      </c>
      <c r="C5920" s="3">
        <v>1006</v>
      </c>
      <c r="D5920" s="3" t="s">
        <v>38</v>
      </c>
      <c r="E5920" s="3">
        <v>5</v>
      </c>
      <c r="F5920" s="12">
        <v>0</v>
      </c>
    </row>
    <row r="5921" spans="1:6" x14ac:dyDescent="0.25">
      <c r="A5921" s="3" t="s">
        <v>62</v>
      </c>
      <c r="B5921" s="3" t="str">
        <f>IFERROR(INDEX(Clients[Client_Name],MATCH(Table2[[#This Row],[Client_Code]],Clients[Client_Code],0)),"")</f>
        <v>AGROSUPER</v>
      </c>
      <c r="C5921" s="3">
        <v>1006</v>
      </c>
      <c r="D5921" s="3" t="s">
        <v>37</v>
      </c>
      <c r="E5921" s="3">
        <v>5</v>
      </c>
      <c r="F5921" s="12">
        <v>400613</v>
      </c>
    </row>
    <row r="5922" spans="1:6" x14ac:dyDescent="0.25">
      <c r="A5922" s="3" t="s">
        <v>62</v>
      </c>
      <c r="B5922" s="3" t="str">
        <f>IFERROR(INDEX(Clients[Client_Name],MATCH(Table2[[#This Row],[Client_Code]],Clients[Client_Code],0)),"")</f>
        <v>AGROSUPER</v>
      </c>
      <c r="C5922" s="3">
        <v>1006</v>
      </c>
      <c r="D5922" s="3" t="s">
        <v>37</v>
      </c>
      <c r="E5922" s="3">
        <v>5</v>
      </c>
      <c r="F5922" s="12">
        <v>59133</v>
      </c>
    </row>
    <row r="5923" spans="1:6" x14ac:dyDescent="0.25">
      <c r="A5923" s="3" t="s">
        <v>62</v>
      </c>
      <c r="B5923" s="3" t="str">
        <f>IFERROR(INDEX(Clients[Client_Name],MATCH(Table2[[#This Row],[Client_Code]],Clients[Client_Code],0)),"")</f>
        <v>AGROSUPER</v>
      </c>
      <c r="C5923" s="3">
        <v>1006</v>
      </c>
      <c r="D5923" s="3" t="s">
        <v>37</v>
      </c>
      <c r="E5923" s="3">
        <v>5</v>
      </c>
      <c r="F5923" s="12">
        <v>4</v>
      </c>
    </row>
    <row r="5924" spans="1:6" x14ac:dyDescent="0.25">
      <c r="A5924" s="3" t="s">
        <v>62</v>
      </c>
      <c r="B5924" s="3" t="str">
        <f>IFERROR(INDEX(Clients[Client_Name],MATCH(Table2[[#This Row],[Client_Code]],Clients[Client_Code],0)),"")</f>
        <v>AGROSUPER</v>
      </c>
      <c r="C5924" s="3">
        <v>1006</v>
      </c>
      <c r="D5924" s="3" t="s">
        <v>38</v>
      </c>
      <c r="E5924" s="3">
        <v>5</v>
      </c>
      <c r="F5924" s="12">
        <v>3570000</v>
      </c>
    </row>
    <row r="5925" spans="1:6" x14ac:dyDescent="0.25">
      <c r="A5925" s="3" t="s">
        <v>62</v>
      </c>
      <c r="B5925" s="3" t="str">
        <f>IFERROR(INDEX(Clients[Client_Name],MATCH(Table2[[#This Row],[Client_Code]],Clients[Client_Code],0)),"")</f>
        <v>AGROSUPER</v>
      </c>
      <c r="C5925" s="3">
        <v>1006</v>
      </c>
      <c r="D5925" s="3" t="s">
        <v>37</v>
      </c>
      <c r="E5925" s="3">
        <v>5</v>
      </c>
      <c r="F5925" s="12">
        <v>0</v>
      </c>
    </row>
    <row r="5926" spans="1:6" x14ac:dyDescent="0.25">
      <c r="A5926" s="3" t="s">
        <v>62</v>
      </c>
      <c r="B5926" s="3" t="str">
        <f>IFERROR(INDEX(Clients[Client_Name],MATCH(Table2[[#This Row],[Client_Code]],Clients[Client_Code],0)),"")</f>
        <v>AGROSUPER</v>
      </c>
      <c r="C5926" s="3">
        <v>1006</v>
      </c>
      <c r="D5926" s="3" t="s">
        <v>38</v>
      </c>
      <c r="E5926" s="3">
        <v>5</v>
      </c>
      <c r="F5926" s="12">
        <v>99500</v>
      </c>
    </row>
    <row r="5927" spans="1:6" x14ac:dyDescent="0.25">
      <c r="A5927" s="3" t="s">
        <v>62</v>
      </c>
      <c r="B5927" s="3" t="str">
        <f>IFERROR(INDEX(Clients[Client_Name],MATCH(Table2[[#This Row],[Client_Code]],Clients[Client_Code],0)),"")</f>
        <v>AGROSUPER</v>
      </c>
      <c r="C5927" s="3">
        <v>1006</v>
      </c>
      <c r="D5927" s="3" t="s">
        <v>148</v>
      </c>
      <c r="E5927" s="3">
        <v>5</v>
      </c>
      <c r="F5927" s="12">
        <v>1227400</v>
      </c>
    </row>
    <row r="5928" spans="1:6" x14ac:dyDescent="0.25">
      <c r="A5928" s="3" t="s">
        <v>62</v>
      </c>
      <c r="B5928" s="3" t="str">
        <f>IFERROR(INDEX(Clients[Client_Name],MATCH(Table2[[#This Row],[Client_Code]],Clients[Client_Code],0)),"")</f>
        <v>AGROSUPER</v>
      </c>
      <c r="C5928" s="3">
        <v>1006</v>
      </c>
      <c r="D5928" s="3" t="s">
        <v>148</v>
      </c>
      <c r="E5928" s="3">
        <v>5</v>
      </c>
      <c r="F5928" s="12">
        <v>1227400</v>
      </c>
    </row>
    <row r="5929" spans="1:6" x14ac:dyDescent="0.25">
      <c r="A5929" s="3" t="s">
        <v>62</v>
      </c>
      <c r="B5929" s="3" t="str">
        <f>IFERROR(INDEX(Clients[Client_Name],MATCH(Table2[[#This Row],[Client_Code]],Clients[Client_Code],0)),"")</f>
        <v>AGROSUPER</v>
      </c>
      <c r="C5929" s="3">
        <v>1006</v>
      </c>
      <c r="D5929" s="3" t="s">
        <v>37</v>
      </c>
      <c r="E5929" s="3">
        <v>5</v>
      </c>
      <c r="F5929" s="12">
        <v>1052600</v>
      </c>
    </row>
    <row r="5930" spans="1:6" x14ac:dyDescent="0.25">
      <c r="A5930" s="3" t="s">
        <v>62</v>
      </c>
      <c r="B5930" s="3" t="str">
        <f>IFERROR(INDEX(Clients[Client_Name],MATCH(Table2[[#This Row],[Client_Code]],Clients[Client_Code],0)),"")</f>
        <v>AGROSUPER</v>
      </c>
      <c r="C5930" s="3">
        <v>1006</v>
      </c>
      <c r="D5930" s="3" t="s">
        <v>37</v>
      </c>
      <c r="E5930" s="3">
        <v>5</v>
      </c>
      <c r="F5930" s="12">
        <v>68757</v>
      </c>
    </row>
    <row r="5931" spans="1:6" x14ac:dyDescent="0.25">
      <c r="A5931" s="3" t="s">
        <v>62</v>
      </c>
      <c r="B5931" s="3" t="str">
        <f>IFERROR(INDEX(Clients[Client_Name],MATCH(Table2[[#This Row],[Client_Code]],Clients[Client_Code],0)),"")</f>
        <v>AGROSUPER</v>
      </c>
      <c r="C5931" s="3">
        <v>1006</v>
      </c>
      <c r="D5931" s="3" t="s">
        <v>38</v>
      </c>
      <c r="E5931" s="3">
        <v>5</v>
      </c>
      <c r="F5931" s="12">
        <v>200000</v>
      </c>
    </row>
    <row r="5932" spans="1:6" x14ac:dyDescent="0.25">
      <c r="A5932" s="3" t="s">
        <v>62</v>
      </c>
      <c r="B5932" s="3" t="str">
        <f>IFERROR(INDEX(Clients[Client_Name],MATCH(Table2[[#This Row],[Client_Code]],Clients[Client_Code],0)),"")</f>
        <v>AGROSUPER</v>
      </c>
      <c r="C5932" s="3">
        <v>1006</v>
      </c>
      <c r="D5932" s="3" t="s">
        <v>38</v>
      </c>
      <c r="E5932" s="3">
        <v>5</v>
      </c>
      <c r="F5932" s="12">
        <v>295380</v>
      </c>
    </row>
    <row r="5933" spans="1:6" x14ac:dyDescent="0.25">
      <c r="A5933" s="3" t="s">
        <v>62</v>
      </c>
      <c r="B5933" s="3" t="str">
        <f>IFERROR(INDEX(Clients[Client_Name],MATCH(Table2[[#This Row],[Client_Code]],Clients[Client_Code],0)),"")</f>
        <v>AGROSUPER</v>
      </c>
      <c r="C5933" s="3">
        <v>1006</v>
      </c>
      <c r="D5933" s="3" t="s">
        <v>38</v>
      </c>
      <c r="E5933" s="3">
        <v>5</v>
      </c>
      <c r="F5933" s="12">
        <v>2050000</v>
      </c>
    </row>
    <row r="5934" spans="1:6" x14ac:dyDescent="0.25">
      <c r="A5934" s="3" t="s">
        <v>62</v>
      </c>
      <c r="B5934" s="3" t="str">
        <f>IFERROR(INDEX(Clients[Client_Name],MATCH(Table2[[#This Row],[Client_Code]],Clients[Client_Code],0)),"")</f>
        <v>AGROSUPER</v>
      </c>
      <c r="C5934" s="3">
        <v>1006</v>
      </c>
      <c r="D5934" s="3" t="s">
        <v>38</v>
      </c>
      <c r="E5934" s="3">
        <v>5</v>
      </c>
      <c r="F5934" s="12">
        <v>1815000</v>
      </c>
    </row>
    <row r="5935" spans="1:6" x14ac:dyDescent="0.25">
      <c r="A5935" s="3" t="s">
        <v>62</v>
      </c>
      <c r="B5935" s="3" t="str">
        <f>IFERROR(INDEX(Clients[Client_Name],MATCH(Table2[[#This Row],[Client_Code]],Clients[Client_Code],0)),"")</f>
        <v>AGROSUPER</v>
      </c>
      <c r="C5935" s="3">
        <v>1006</v>
      </c>
      <c r="D5935" s="3" t="s">
        <v>38</v>
      </c>
      <c r="E5935" s="3">
        <v>5</v>
      </c>
      <c r="F5935" s="12">
        <v>165000</v>
      </c>
    </row>
    <row r="5936" spans="1:6" x14ac:dyDescent="0.25">
      <c r="A5936" s="3" t="s">
        <v>62</v>
      </c>
      <c r="B5936" s="3" t="str">
        <f>IFERROR(INDEX(Clients[Client_Name],MATCH(Table2[[#This Row],[Client_Code]],Clients[Client_Code],0)),"")</f>
        <v>AGROSUPER</v>
      </c>
      <c r="C5936" s="3">
        <v>1006</v>
      </c>
      <c r="D5936" s="3" t="s">
        <v>148</v>
      </c>
      <c r="E5936" s="3">
        <v>5</v>
      </c>
      <c r="F5936" s="12">
        <v>19600292</v>
      </c>
    </row>
    <row r="5937" spans="1:6" x14ac:dyDescent="0.25">
      <c r="A5937" s="3" t="s">
        <v>62</v>
      </c>
      <c r="B5937" s="3" t="str">
        <f>IFERROR(INDEX(Clients[Client_Name],MATCH(Table2[[#This Row],[Client_Code]],Clients[Client_Code],0)),"")</f>
        <v>AGROSUPER</v>
      </c>
      <c r="C5937" s="3">
        <v>1006</v>
      </c>
      <c r="D5937" s="3" t="s">
        <v>149</v>
      </c>
      <c r="E5937" s="3">
        <v>6</v>
      </c>
      <c r="F5937" s="12">
        <v>23456680</v>
      </c>
    </row>
    <row r="5938" spans="1:6" x14ac:dyDescent="0.25">
      <c r="A5938" s="3" t="s">
        <v>62</v>
      </c>
      <c r="B5938" s="3" t="str">
        <f>IFERROR(INDEX(Clients[Client_Name],MATCH(Table2[[#This Row],[Client_Code]],Clients[Client_Code],0)),"")</f>
        <v>AGROSUPER</v>
      </c>
      <c r="C5938" s="3">
        <v>1006</v>
      </c>
      <c r="D5938" s="3" t="s">
        <v>37</v>
      </c>
      <c r="E5938" s="3">
        <v>6</v>
      </c>
      <c r="F5938" s="12">
        <v>13850687</v>
      </c>
    </row>
    <row r="5939" spans="1:6" x14ac:dyDescent="0.25">
      <c r="A5939" s="3" t="s">
        <v>62</v>
      </c>
      <c r="B5939" s="3" t="str">
        <f>IFERROR(INDEX(Clients[Client_Name],MATCH(Table2[[#This Row],[Client_Code]],Clients[Client_Code],0)),"")</f>
        <v>AGROSUPER</v>
      </c>
      <c r="C5939" s="3">
        <v>1006</v>
      </c>
      <c r="D5939" s="3" t="s">
        <v>37</v>
      </c>
      <c r="E5939" s="3">
        <v>6</v>
      </c>
      <c r="F5939" s="12"/>
    </row>
    <row r="5940" spans="1:6" x14ac:dyDescent="0.25">
      <c r="A5940" s="3" t="s">
        <v>62</v>
      </c>
      <c r="B5940" s="3" t="str">
        <f>IFERROR(INDEX(Clients[Client_Name],MATCH(Table2[[#This Row],[Client_Code]],Clients[Client_Code],0)),"")</f>
        <v>AGROSUPER</v>
      </c>
      <c r="C5940" s="3">
        <v>1006</v>
      </c>
      <c r="D5940" s="3" t="s">
        <v>38</v>
      </c>
      <c r="E5940" s="3">
        <v>6</v>
      </c>
      <c r="F5940" s="12">
        <v>600</v>
      </c>
    </row>
    <row r="5941" spans="1:6" x14ac:dyDescent="0.25">
      <c r="A5941" s="3" t="s">
        <v>62</v>
      </c>
      <c r="B5941" s="3" t="str">
        <f>IFERROR(INDEX(Clients[Client_Name],MATCH(Table2[[#This Row],[Client_Code]],Clients[Client_Code],0)),"")</f>
        <v>AGROSUPER</v>
      </c>
      <c r="C5941" s="3">
        <v>1006</v>
      </c>
      <c r="D5941" s="3" t="s">
        <v>38</v>
      </c>
      <c r="E5941" s="3">
        <v>6</v>
      </c>
      <c r="F5941" s="12">
        <v>8076920</v>
      </c>
    </row>
    <row r="5942" spans="1:6" x14ac:dyDescent="0.25">
      <c r="A5942" s="3" t="s">
        <v>62</v>
      </c>
      <c r="B5942" s="3" t="str">
        <f>IFERROR(INDEX(Clients[Client_Name],MATCH(Table2[[#This Row],[Client_Code]],Clients[Client_Code],0)),"")</f>
        <v>AGROSUPER</v>
      </c>
      <c r="C5942" s="3">
        <v>1006</v>
      </c>
      <c r="D5942" s="3" t="s">
        <v>37</v>
      </c>
      <c r="E5942" s="3">
        <v>6</v>
      </c>
      <c r="F5942" s="12"/>
    </row>
    <row r="5943" spans="1:6" x14ac:dyDescent="0.25">
      <c r="A5943" s="3" t="s">
        <v>62</v>
      </c>
      <c r="B5943" s="3" t="str">
        <f>IFERROR(INDEX(Clients[Client_Name],MATCH(Table2[[#This Row],[Client_Code]],Clients[Client_Code],0)),"")</f>
        <v>AGROSUPER</v>
      </c>
      <c r="C5943" s="3">
        <v>1006</v>
      </c>
      <c r="D5943" s="3" t="s">
        <v>37</v>
      </c>
      <c r="E5943" s="3">
        <v>6</v>
      </c>
      <c r="F5943" s="12"/>
    </row>
    <row r="5944" spans="1:6" x14ac:dyDescent="0.25">
      <c r="A5944" s="3" t="s">
        <v>62</v>
      </c>
      <c r="B5944" s="3" t="str">
        <f>IFERROR(INDEX(Clients[Client_Name],MATCH(Table2[[#This Row],[Client_Code]],Clients[Client_Code],0)),"")</f>
        <v>AGROSUPER</v>
      </c>
      <c r="C5944" s="3">
        <v>1006</v>
      </c>
      <c r="D5944" s="3" t="s">
        <v>37</v>
      </c>
      <c r="E5944" s="3">
        <v>6</v>
      </c>
      <c r="F5944" s="12"/>
    </row>
    <row r="5945" spans="1:6" x14ac:dyDescent="0.25">
      <c r="A5945" s="3" t="s">
        <v>62</v>
      </c>
      <c r="B5945" s="3" t="str">
        <f>IFERROR(INDEX(Clients[Client_Name],MATCH(Table2[[#This Row],[Client_Code]],Clients[Client_Code],0)),"")</f>
        <v>AGROSUPER</v>
      </c>
      <c r="C5945" s="3">
        <v>1006</v>
      </c>
      <c r="D5945" s="3" t="s">
        <v>38</v>
      </c>
      <c r="E5945" s="3">
        <v>6</v>
      </c>
      <c r="F5945" s="12">
        <v>994230</v>
      </c>
    </row>
    <row r="5946" spans="1:6" x14ac:dyDescent="0.25">
      <c r="A5946" s="3" t="s">
        <v>62</v>
      </c>
      <c r="B5946" s="3" t="str">
        <f>IFERROR(INDEX(Clients[Client_Name],MATCH(Table2[[#This Row],[Client_Code]],Clients[Client_Code],0)),"")</f>
        <v>AGROSUPER</v>
      </c>
      <c r="C5946" s="3">
        <v>1006</v>
      </c>
      <c r="D5946" s="3" t="s">
        <v>37</v>
      </c>
      <c r="E5946" s="3">
        <v>6</v>
      </c>
      <c r="F5946" s="12"/>
    </row>
    <row r="5947" spans="1:6" x14ac:dyDescent="0.25">
      <c r="A5947" s="3" t="s">
        <v>62</v>
      </c>
      <c r="B5947" s="3" t="str">
        <f>IFERROR(INDEX(Clients[Client_Name],MATCH(Table2[[#This Row],[Client_Code]],Clients[Client_Code],0)),"")</f>
        <v>AGROSUPER</v>
      </c>
      <c r="C5947" s="3">
        <v>1006</v>
      </c>
      <c r="D5947" s="3" t="s">
        <v>38</v>
      </c>
      <c r="E5947" s="3">
        <v>6</v>
      </c>
      <c r="F5947" s="12"/>
    </row>
    <row r="5948" spans="1:6" x14ac:dyDescent="0.25">
      <c r="A5948" s="3" t="s">
        <v>62</v>
      </c>
      <c r="B5948" s="3" t="str">
        <f>IFERROR(INDEX(Clients[Client_Name],MATCH(Table2[[#This Row],[Client_Code]],Clients[Client_Code],0)),"")</f>
        <v>AGROSUPER</v>
      </c>
      <c r="C5948" s="3">
        <v>1006</v>
      </c>
      <c r="D5948" s="3" t="s">
        <v>148</v>
      </c>
      <c r="E5948" s="3">
        <v>6</v>
      </c>
      <c r="F5948" s="12">
        <v>9018241</v>
      </c>
    </row>
    <row r="5949" spans="1:6" x14ac:dyDescent="0.25">
      <c r="A5949" s="3" t="s">
        <v>62</v>
      </c>
      <c r="B5949" s="3" t="str">
        <f>IFERROR(INDEX(Clients[Client_Name],MATCH(Table2[[#This Row],[Client_Code]],Clients[Client_Code],0)),"")</f>
        <v>AGROSUPER</v>
      </c>
      <c r="C5949" s="3">
        <v>1006</v>
      </c>
      <c r="D5949" s="3" t="s">
        <v>148</v>
      </c>
      <c r="E5949" s="3">
        <v>6</v>
      </c>
      <c r="F5949" s="12"/>
    </row>
    <row r="5950" spans="1:6" x14ac:dyDescent="0.25">
      <c r="A5950" s="3" t="s">
        <v>62</v>
      </c>
      <c r="B5950" s="3" t="str">
        <f>IFERROR(INDEX(Clients[Client_Name],MATCH(Table2[[#This Row],[Client_Code]],Clients[Client_Code],0)),"")</f>
        <v>AGROSUPER</v>
      </c>
      <c r="C5950" s="3">
        <v>1006</v>
      </c>
      <c r="D5950" s="3" t="s">
        <v>37</v>
      </c>
      <c r="E5950" s="3">
        <v>6</v>
      </c>
      <c r="F5950" s="12"/>
    </row>
    <row r="5951" spans="1:6" x14ac:dyDescent="0.25">
      <c r="A5951" s="3" t="s">
        <v>62</v>
      </c>
      <c r="B5951" s="3" t="str">
        <f>IFERROR(INDEX(Clients[Client_Name],MATCH(Table2[[#This Row],[Client_Code]],Clients[Client_Code],0)),"")</f>
        <v>AGROSUPER</v>
      </c>
      <c r="C5951" s="3">
        <v>1006</v>
      </c>
      <c r="D5951" s="3" t="s">
        <v>37</v>
      </c>
      <c r="E5951" s="3">
        <v>6</v>
      </c>
      <c r="F5951" s="12"/>
    </row>
    <row r="5952" spans="1:6" x14ac:dyDescent="0.25">
      <c r="A5952" s="3" t="s">
        <v>62</v>
      </c>
      <c r="B5952" s="3" t="str">
        <f>IFERROR(INDEX(Clients[Client_Name],MATCH(Table2[[#This Row],[Client_Code]],Clients[Client_Code],0)),"")</f>
        <v>AGROSUPER</v>
      </c>
      <c r="C5952" s="3">
        <v>1006</v>
      </c>
      <c r="D5952" s="3" t="s">
        <v>38</v>
      </c>
      <c r="E5952" s="3">
        <v>6</v>
      </c>
      <c r="F5952" s="12"/>
    </row>
    <row r="5953" spans="1:6" x14ac:dyDescent="0.25">
      <c r="A5953" s="3" t="s">
        <v>62</v>
      </c>
      <c r="B5953" s="3" t="str">
        <f>IFERROR(INDEX(Clients[Client_Name],MATCH(Table2[[#This Row],[Client_Code]],Clients[Client_Code],0)),"")</f>
        <v>AGROSUPER</v>
      </c>
      <c r="C5953" s="3">
        <v>1006</v>
      </c>
      <c r="D5953" s="3" t="s">
        <v>38</v>
      </c>
      <c r="E5953" s="3">
        <v>6</v>
      </c>
      <c r="F5953" s="12"/>
    </row>
    <row r="5954" spans="1:6" x14ac:dyDescent="0.25">
      <c r="A5954" s="3" t="s">
        <v>62</v>
      </c>
      <c r="B5954" s="3" t="str">
        <f>IFERROR(INDEX(Clients[Client_Name],MATCH(Table2[[#This Row],[Client_Code]],Clients[Client_Code],0)),"")</f>
        <v>AGROSUPER</v>
      </c>
      <c r="C5954" s="3">
        <v>1006</v>
      </c>
      <c r="D5954" s="3" t="s">
        <v>38</v>
      </c>
      <c r="E5954" s="3">
        <v>6</v>
      </c>
      <c r="F5954" s="12"/>
    </row>
    <row r="5955" spans="1:6" x14ac:dyDescent="0.25">
      <c r="A5955" s="3" t="s">
        <v>62</v>
      </c>
      <c r="B5955" s="3" t="str">
        <f>IFERROR(INDEX(Clients[Client_Name],MATCH(Table2[[#This Row],[Client_Code]],Clients[Client_Code],0)),"")</f>
        <v>AGROSUPER</v>
      </c>
      <c r="C5955" s="3">
        <v>1006</v>
      </c>
      <c r="D5955" s="3" t="s">
        <v>38</v>
      </c>
      <c r="E5955" s="3">
        <v>6</v>
      </c>
      <c r="F5955" s="12"/>
    </row>
    <row r="5956" spans="1:6" x14ac:dyDescent="0.25">
      <c r="A5956" s="3" t="s">
        <v>62</v>
      </c>
      <c r="B5956" s="3" t="str">
        <f>IFERROR(INDEX(Clients[Client_Name],MATCH(Table2[[#This Row],[Client_Code]],Clients[Client_Code],0)),"")</f>
        <v>AGROSUPER</v>
      </c>
      <c r="C5956" s="3">
        <v>1006</v>
      </c>
      <c r="D5956" s="3" t="s">
        <v>38</v>
      </c>
      <c r="E5956" s="3">
        <v>6</v>
      </c>
      <c r="F5956" s="12"/>
    </row>
    <row r="5957" spans="1:6" x14ac:dyDescent="0.25">
      <c r="A5957" s="3" t="s">
        <v>62</v>
      </c>
      <c r="B5957" s="3" t="str">
        <f>IFERROR(INDEX(Clients[Client_Name],MATCH(Table2[[#This Row],[Client_Code]],Clients[Client_Code],0)),"")</f>
        <v>AGROSUPER</v>
      </c>
      <c r="C5957" s="3">
        <v>1006</v>
      </c>
      <c r="D5957" s="3" t="s">
        <v>148</v>
      </c>
      <c r="E5957" s="3">
        <v>6</v>
      </c>
      <c r="F5957" s="12"/>
    </row>
    <row r="5958" spans="1:6" x14ac:dyDescent="0.25">
      <c r="A5958" s="3" t="s">
        <v>62</v>
      </c>
      <c r="B5958" s="3" t="str">
        <f>IFERROR(INDEX(Clients[Client_Name],MATCH(Table2[[#This Row],[Client_Code]],Clients[Client_Code],0)),"")</f>
        <v>AGROSUPER</v>
      </c>
      <c r="C5958" s="3">
        <v>1006</v>
      </c>
      <c r="D5958" s="3" t="s">
        <v>149</v>
      </c>
      <c r="E5958" s="3">
        <v>7</v>
      </c>
      <c r="F5958" s="12">
        <v>64665267</v>
      </c>
    </row>
    <row r="5959" spans="1:6" x14ac:dyDescent="0.25">
      <c r="A5959" s="3" t="s">
        <v>62</v>
      </c>
      <c r="B5959" s="3" t="str">
        <f>IFERROR(INDEX(Clients[Client_Name],MATCH(Table2[[#This Row],[Client_Code]],Clients[Client_Code],0)),"")</f>
        <v>AGROSUPER</v>
      </c>
      <c r="C5959" s="3">
        <v>1006</v>
      </c>
      <c r="D5959" s="3" t="s">
        <v>37</v>
      </c>
      <c r="E5959" s="3">
        <v>7</v>
      </c>
      <c r="F5959" s="12">
        <v>35063983</v>
      </c>
    </row>
    <row r="5960" spans="1:6" x14ac:dyDescent="0.25">
      <c r="A5960" s="3" t="s">
        <v>62</v>
      </c>
      <c r="B5960" s="3" t="str">
        <f>IFERROR(INDEX(Clients[Client_Name],MATCH(Table2[[#This Row],[Client_Code]],Clients[Client_Code],0)),"")</f>
        <v>AGROSUPER</v>
      </c>
      <c r="C5960" s="3">
        <v>1006</v>
      </c>
      <c r="D5960" s="3" t="s">
        <v>37</v>
      </c>
      <c r="E5960" s="3">
        <v>7</v>
      </c>
      <c r="F5960" s="12"/>
    </row>
    <row r="5961" spans="1:6" x14ac:dyDescent="0.25">
      <c r="A5961" s="3" t="s">
        <v>62</v>
      </c>
      <c r="B5961" s="3" t="str">
        <f>IFERROR(INDEX(Clients[Client_Name],MATCH(Table2[[#This Row],[Client_Code]],Clients[Client_Code],0)),"")</f>
        <v>AGROSUPER</v>
      </c>
      <c r="C5961" s="3">
        <v>1006</v>
      </c>
      <c r="D5961" s="3" t="s">
        <v>38</v>
      </c>
      <c r="E5961" s="3">
        <v>7</v>
      </c>
      <c r="F5961" s="12"/>
    </row>
    <row r="5962" spans="1:6" x14ac:dyDescent="0.25">
      <c r="A5962" s="3" t="s">
        <v>62</v>
      </c>
      <c r="B5962" s="3" t="str">
        <f>IFERROR(INDEX(Clients[Client_Name],MATCH(Table2[[#This Row],[Client_Code]],Clients[Client_Code],0)),"")</f>
        <v>AGROSUPER</v>
      </c>
      <c r="C5962" s="3">
        <v>1006</v>
      </c>
      <c r="D5962" s="3" t="s">
        <v>38</v>
      </c>
      <c r="E5962" s="3">
        <v>7</v>
      </c>
      <c r="F5962" s="12"/>
    </row>
    <row r="5963" spans="1:6" x14ac:dyDescent="0.25">
      <c r="A5963" s="3" t="s">
        <v>62</v>
      </c>
      <c r="B5963" s="3" t="str">
        <f>IFERROR(INDEX(Clients[Client_Name],MATCH(Table2[[#This Row],[Client_Code]],Clients[Client_Code],0)),"")</f>
        <v>INVERTEC</v>
      </c>
      <c r="C5963" s="3">
        <v>1081</v>
      </c>
      <c r="D5963" s="3" t="s">
        <v>38</v>
      </c>
      <c r="E5963" s="3">
        <v>9</v>
      </c>
      <c r="F5963" s="12">
        <v>221323</v>
      </c>
    </row>
    <row r="5964" spans="1:6" x14ac:dyDescent="0.25">
      <c r="A5964" s="3" t="s">
        <v>62</v>
      </c>
      <c r="B5964" s="3" t="str">
        <f>IFERROR(INDEX(Clients[Client_Name],MATCH(Table2[[#This Row],[Client_Code]],Clients[Client_Code],0)),"")</f>
        <v>AGROSUPER</v>
      </c>
      <c r="C5964" s="3">
        <v>1006</v>
      </c>
      <c r="D5964" s="3" t="s">
        <v>37</v>
      </c>
      <c r="E5964" s="3">
        <v>7</v>
      </c>
      <c r="F5964" s="12"/>
    </row>
    <row r="5965" spans="1:6" x14ac:dyDescent="0.25">
      <c r="A5965" s="3" t="s">
        <v>62</v>
      </c>
      <c r="B5965" s="3" t="str">
        <f>IFERROR(INDEX(Clients[Client_Name],MATCH(Table2[[#This Row],[Client_Code]],Clients[Client_Code],0)),"")</f>
        <v>AGROSUPER</v>
      </c>
      <c r="C5965" s="3">
        <v>1006</v>
      </c>
      <c r="D5965" s="3" t="s">
        <v>37</v>
      </c>
      <c r="E5965" s="3">
        <v>7</v>
      </c>
      <c r="F5965" s="12"/>
    </row>
    <row r="5966" spans="1:6" x14ac:dyDescent="0.25">
      <c r="A5966" s="3" t="s">
        <v>62</v>
      </c>
      <c r="B5966" s="3" t="str">
        <f>IFERROR(INDEX(Clients[Client_Name],MATCH(Table2[[#This Row],[Client_Code]],Clients[Client_Code],0)),"")</f>
        <v>AGROSUPER</v>
      </c>
      <c r="C5966" s="3">
        <v>1006</v>
      </c>
      <c r="D5966" s="3" t="s">
        <v>37</v>
      </c>
      <c r="E5966" s="3">
        <v>7</v>
      </c>
      <c r="F5966" s="12"/>
    </row>
    <row r="5967" spans="1:6" x14ac:dyDescent="0.25">
      <c r="A5967" s="3" t="s">
        <v>62</v>
      </c>
      <c r="B5967" s="3" t="str">
        <f>IFERROR(INDEX(Clients[Client_Name],MATCH(Table2[[#This Row],[Client_Code]],Clients[Client_Code],0)),"")</f>
        <v>AGROSUPER</v>
      </c>
      <c r="C5967" s="3">
        <v>1006</v>
      </c>
      <c r="D5967" s="3" t="s">
        <v>38</v>
      </c>
      <c r="E5967" s="3">
        <v>7</v>
      </c>
      <c r="F5967" s="12">
        <v>24416505</v>
      </c>
    </row>
    <row r="5968" spans="1:6" x14ac:dyDescent="0.25">
      <c r="A5968" s="3" t="s">
        <v>62</v>
      </c>
      <c r="B5968" s="3" t="str">
        <f>IFERROR(INDEX(Clients[Client_Name],MATCH(Table2[[#This Row],[Client_Code]],Clients[Client_Code],0)),"")</f>
        <v>AGROSUPER</v>
      </c>
      <c r="C5968" s="3">
        <v>1006</v>
      </c>
      <c r="D5968" s="3" t="s">
        <v>37</v>
      </c>
      <c r="E5968" s="3">
        <v>7</v>
      </c>
      <c r="F5968" s="12"/>
    </row>
    <row r="5969" spans="1:6" x14ac:dyDescent="0.25">
      <c r="A5969" s="3" t="s">
        <v>62</v>
      </c>
      <c r="B5969" s="3" t="str">
        <f>IFERROR(INDEX(Clients[Client_Name],MATCH(Table2[[#This Row],[Client_Code]],Clients[Client_Code],0)),"")</f>
        <v>AGROSUPER</v>
      </c>
      <c r="C5969" s="3">
        <v>1006</v>
      </c>
      <c r="D5969" s="3" t="s">
        <v>38</v>
      </c>
      <c r="E5969" s="3">
        <v>7</v>
      </c>
      <c r="F5969" s="12"/>
    </row>
    <row r="5970" spans="1:6" x14ac:dyDescent="0.25">
      <c r="A5970" s="3" t="s">
        <v>62</v>
      </c>
      <c r="B5970" s="3" t="str">
        <f>IFERROR(INDEX(Clients[Client_Name],MATCH(Table2[[#This Row],[Client_Code]],Clients[Client_Code],0)),"")</f>
        <v>AGROSUPER</v>
      </c>
      <c r="C5970" s="3">
        <v>1006</v>
      </c>
      <c r="D5970" s="3" t="s">
        <v>148</v>
      </c>
      <c r="E5970" s="3">
        <v>7</v>
      </c>
      <c r="F5970" s="12"/>
    </row>
    <row r="5971" spans="1:6" x14ac:dyDescent="0.25">
      <c r="A5971" s="3" t="s">
        <v>62</v>
      </c>
      <c r="B5971" s="3" t="str">
        <f>IFERROR(INDEX(Clients[Client_Name],MATCH(Table2[[#This Row],[Client_Code]],Clients[Client_Code],0)),"")</f>
        <v>AGROSUPER</v>
      </c>
      <c r="C5971" s="3">
        <v>1006</v>
      </c>
      <c r="D5971" s="3" t="s">
        <v>148</v>
      </c>
      <c r="E5971" s="3">
        <v>7</v>
      </c>
      <c r="F5971" s="12">
        <v>44000841</v>
      </c>
    </row>
    <row r="5972" spans="1:6" x14ac:dyDescent="0.25">
      <c r="A5972" s="3" t="s">
        <v>62</v>
      </c>
      <c r="B5972" s="3" t="str">
        <f>IFERROR(INDEX(Clients[Client_Name],MATCH(Table2[[#This Row],[Client_Code]],Clients[Client_Code],0)),"")</f>
        <v>AGROSUPER</v>
      </c>
      <c r="C5972" s="3">
        <v>1006</v>
      </c>
      <c r="D5972" s="3" t="s">
        <v>37</v>
      </c>
      <c r="E5972" s="3">
        <v>7</v>
      </c>
      <c r="F5972" s="12"/>
    </row>
    <row r="5973" spans="1:6" x14ac:dyDescent="0.25">
      <c r="A5973" s="3" t="s">
        <v>62</v>
      </c>
      <c r="B5973" s="3" t="str">
        <f>IFERROR(INDEX(Clients[Client_Name],MATCH(Table2[[#This Row],[Client_Code]],Clients[Client_Code],0)),"")</f>
        <v>AGROSUPER</v>
      </c>
      <c r="C5973" s="3">
        <v>1006</v>
      </c>
      <c r="D5973" s="3" t="s">
        <v>37</v>
      </c>
      <c r="E5973" s="3">
        <v>7</v>
      </c>
      <c r="F5973" s="12"/>
    </row>
    <row r="5974" spans="1:6" x14ac:dyDescent="0.25">
      <c r="A5974" s="3" t="s">
        <v>62</v>
      </c>
      <c r="B5974" s="3" t="str">
        <f>IFERROR(INDEX(Clients[Client_Name],MATCH(Table2[[#This Row],[Client_Code]],Clients[Client_Code],0)),"")</f>
        <v>AGROSUPER</v>
      </c>
      <c r="C5974" s="3">
        <v>1006</v>
      </c>
      <c r="D5974" s="3" t="s">
        <v>38</v>
      </c>
      <c r="E5974" s="3">
        <v>7</v>
      </c>
      <c r="F5974" s="12"/>
    </row>
    <row r="5975" spans="1:6" x14ac:dyDescent="0.25">
      <c r="A5975" s="3" t="s">
        <v>62</v>
      </c>
      <c r="B5975" s="3" t="str">
        <f>IFERROR(INDEX(Clients[Client_Name],MATCH(Table2[[#This Row],[Client_Code]],Clients[Client_Code],0)),"")</f>
        <v>INVERTEC</v>
      </c>
      <c r="C5975" s="3">
        <v>1081</v>
      </c>
      <c r="D5975" s="3" t="s">
        <v>149</v>
      </c>
      <c r="E5975" s="3">
        <v>9</v>
      </c>
      <c r="F5975" s="12">
        <v>2545323</v>
      </c>
    </row>
    <row r="5976" spans="1:6" x14ac:dyDescent="0.25">
      <c r="A5976" s="3" t="s">
        <v>62</v>
      </c>
      <c r="B5976" s="3" t="str">
        <f>IFERROR(INDEX(Clients[Client_Name],MATCH(Table2[[#This Row],[Client_Code]],Clients[Client_Code],0)),"")</f>
        <v>AGROSUPER</v>
      </c>
      <c r="C5976" s="3">
        <v>1006</v>
      </c>
      <c r="D5976" s="3" t="s">
        <v>38</v>
      </c>
      <c r="E5976" s="3">
        <v>7</v>
      </c>
      <c r="F5976" s="12"/>
    </row>
    <row r="5977" spans="1:6" x14ac:dyDescent="0.25">
      <c r="A5977" s="3" t="s">
        <v>62</v>
      </c>
      <c r="B5977" s="3" t="str">
        <f>IFERROR(INDEX(Clients[Client_Name],MATCH(Table2[[#This Row],[Client_Code]],Clients[Client_Code],0)),"")</f>
        <v>AGROSUPER</v>
      </c>
      <c r="C5977" s="3">
        <v>1006</v>
      </c>
      <c r="D5977" s="3" t="s">
        <v>38</v>
      </c>
      <c r="E5977" s="3">
        <v>7</v>
      </c>
      <c r="F5977" s="12"/>
    </row>
    <row r="5978" spans="1:6" x14ac:dyDescent="0.25">
      <c r="A5978" s="3" t="s">
        <v>62</v>
      </c>
      <c r="B5978" s="3" t="str">
        <f>IFERROR(INDEX(Clients[Client_Name],MATCH(Table2[[#This Row],[Client_Code]],Clients[Client_Code],0)),"")</f>
        <v>AGROSUPER</v>
      </c>
      <c r="C5978" s="3">
        <v>1006</v>
      </c>
      <c r="D5978" s="3" t="s">
        <v>38</v>
      </c>
      <c r="E5978" s="3">
        <v>7</v>
      </c>
      <c r="F5978" s="12"/>
    </row>
    <row r="5979" spans="1:6" x14ac:dyDescent="0.25">
      <c r="A5979" s="3" t="s">
        <v>62</v>
      </c>
      <c r="B5979" s="3" t="str">
        <f>IFERROR(INDEX(Clients[Client_Name],MATCH(Table2[[#This Row],[Client_Code]],Clients[Client_Code],0)),"")</f>
        <v>AGROSUPER</v>
      </c>
      <c r="C5979" s="3">
        <v>1006</v>
      </c>
      <c r="D5979" s="3" t="s">
        <v>38</v>
      </c>
      <c r="E5979" s="3">
        <v>7</v>
      </c>
      <c r="F5979" s="12"/>
    </row>
    <row r="5980" spans="1:6" x14ac:dyDescent="0.25">
      <c r="A5980" s="3" t="s">
        <v>62</v>
      </c>
      <c r="B5980" s="3" t="str">
        <f>IFERROR(INDEX(Clients[Client_Name],MATCH(Table2[[#This Row],[Client_Code]],Clients[Client_Code],0)),"")</f>
        <v>AGROSUPER</v>
      </c>
      <c r="C5980" s="3">
        <v>1006</v>
      </c>
      <c r="D5980" s="3" t="s">
        <v>148</v>
      </c>
      <c r="E5980" s="3">
        <v>7</v>
      </c>
      <c r="F5980" s="12"/>
    </row>
    <row r="5981" spans="1:6" x14ac:dyDescent="0.25">
      <c r="A5981" s="3" t="s">
        <v>62</v>
      </c>
      <c r="B5981" s="3" t="str">
        <f>IFERROR(INDEX(Clients[Client_Name],MATCH(Table2[[#This Row],[Client_Code]],Clients[Client_Code],0)),"")</f>
        <v>AGROSUPER</v>
      </c>
      <c r="C5981" s="3">
        <v>1006</v>
      </c>
      <c r="D5981" s="3" t="s">
        <v>148</v>
      </c>
      <c r="E5981" s="3">
        <v>8</v>
      </c>
      <c r="F5981" s="12">
        <v>80551146</v>
      </c>
    </row>
    <row r="5982" spans="1:6" x14ac:dyDescent="0.25">
      <c r="A5982" s="3" t="s">
        <v>62</v>
      </c>
      <c r="B5982" s="3" t="str">
        <f>IFERROR(INDEX(Clients[Client_Name],MATCH(Table2[[#This Row],[Client_Code]],Clients[Client_Code],0)),"")</f>
        <v>AGROSUPER</v>
      </c>
      <c r="C5982" s="3">
        <v>1006</v>
      </c>
      <c r="D5982" s="3" t="s">
        <v>148</v>
      </c>
      <c r="E5982" s="3">
        <v>8</v>
      </c>
      <c r="F5982" s="12"/>
    </row>
    <row r="5983" spans="1:6" x14ac:dyDescent="0.25">
      <c r="A5983" s="3" t="s">
        <v>62</v>
      </c>
      <c r="B5983" s="3" t="str">
        <f>IFERROR(INDEX(Clients[Client_Name],MATCH(Table2[[#This Row],[Client_Code]],Clients[Client_Code],0)),"")</f>
        <v>AGROSUPER</v>
      </c>
      <c r="C5983" s="3">
        <v>1006</v>
      </c>
      <c r="D5983" s="3" t="s">
        <v>148</v>
      </c>
      <c r="E5983" s="3">
        <v>8</v>
      </c>
      <c r="F5983" s="12"/>
    </row>
    <row r="5984" spans="1:6" x14ac:dyDescent="0.25">
      <c r="A5984" s="3" t="s">
        <v>62</v>
      </c>
      <c r="B5984" s="3" t="str">
        <f>IFERROR(INDEX(Clients[Client_Name],MATCH(Table2[[#This Row],[Client_Code]],Clients[Client_Code],0)),"")</f>
        <v>AGROSUPER</v>
      </c>
      <c r="C5984" s="3">
        <v>1006</v>
      </c>
      <c r="D5984" s="3" t="s">
        <v>37</v>
      </c>
      <c r="E5984" s="3">
        <v>8</v>
      </c>
      <c r="F5984" s="12">
        <v>32780301</v>
      </c>
    </row>
    <row r="5985" spans="1:6" x14ac:dyDescent="0.25">
      <c r="A5985" s="3" t="s">
        <v>62</v>
      </c>
      <c r="B5985" s="3" t="str">
        <f>IFERROR(INDEX(Clients[Client_Name],MATCH(Table2[[#This Row],[Client_Code]],Clients[Client_Code],0)),"")</f>
        <v>INVERTEC</v>
      </c>
      <c r="C5985" s="3">
        <v>1081</v>
      </c>
      <c r="D5985" s="3" t="s">
        <v>37</v>
      </c>
      <c r="E5985" s="3">
        <v>10</v>
      </c>
      <c r="F5985" s="12"/>
    </row>
    <row r="5986" spans="1:6" x14ac:dyDescent="0.25">
      <c r="A5986" s="3" t="s">
        <v>62</v>
      </c>
      <c r="B5986" s="3" t="str">
        <f>IFERROR(INDEX(Clients[Client_Name],MATCH(Table2[[#This Row],[Client_Code]],Clients[Client_Code],0)),"")</f>
        <v>AGROSUPER</v>
      </c>
      <c r="C5986" s="3">
        <v>1006</v>
      </c>
      <c r="D5986" s="3" t="s">
        <v>37</v>
      </c>
      <c r="E5986" s="3">
        <v>8</v>
      </c>
      <c r="F5986" s="12"/>
    </row>
    <row r="5987" spans="1:6" x14ac:dyDescent="0.25">
      <c r="A5987" s="3" t="s">
        <v>62</v>
      </c>
      <c r="B5987" s="3" t="str">
        <f>IFERROR(INDEX(Clients[Client_Name],MATCH(Table2[[#This Row],[Client_Code]],Clients[Client_Code],0)),"")</f>
        <v>AGROSUPER</v>
      </c>
      <c r="C5987" s="3">
        <v>1006</v>
      </c>
      <c r="D5987" s="3" t="s">
        <v>37</v>
      </c>
      <c r="E5987" s="3">
        <v>8</v>
      </c>
      <c r="F5987" s="12"/>
    </row>
    <row r="5988" spans="1:6" x14ac:dyDescent="0.25">
      <c r="A5988" s="3" t="s">
        <v>62</v>
      </c>
      <c r="B5988" s="3" t="str">
        <f>IFERROR(INDEX(Clients[Client_Name],MATCH(Table2[[#This Row],[Client_Code]],Clients[Client_Code],0)),"")</f>
        <v>AGROSUPER</v>
      </c>
      <c r="C5988" s="3">
        <v>1006</v>
      </c>
      <c r="D5988" s="3" t="s">
        <v>37</v>
      </c>
      <c r="E5988" s="3">
        <v>8</v>
      </c>
      <c r="F5988" s="12"/>
    </row>
    <row r="5989" spans="1:6" x14ac:dyDescent="0.25">
      <c r="A5989" s="3" t="s">
        <v>62</v>
      </c>
      <c r="B5989" s="3" t="str">
        <f>IFERROR(INDEX(Clients[Client_Name],MATCH(Table2[[#This Row],[Client_Code]],Clients[Client_Code],0)),"")</f>
        <v>AGROSUPER</v>
      </c>
      <c r="C5989" s="3">
        <v>1006</v>
      </c>
      <c r="D5989" s="3" t="s">
        <v>37</v>
      </c>
      <c r="E5989" s="3">
        <v>8</v>
      </c>
      <c r="F5989" s="12"/>
    </row>
    <row r="5990" spans="1:6" x14ac:dyDescent="0.25">
      <c r="A5990" s="3" t="s">
        <v>62</v>
      </c>
      <c r="B5990" s="3" t="str">
        <f>IFERROR(INDEX(Clients[Client_Name],MATCH(Table2[[#This Row],[Client_Code]],Clients[Client_Code],0)),"")</f>
        <v>AGROSUPER</v>
      </c>
      <c r="C5990" s="3">
        <v>1006</v>
      </c>
      <c r="D5990" s="3" t="s">
        <v>37</v>
      </c>
      <c r="E5990" s="3">
        <v>8</v>
      </c>
      <c r="F5990" s="12"/>
    </row>
    <row r="5991" spans="1:6" x14ac:dyDescent="0.25">
      <c r="A5991" s="3" t="s">
        <v>62</v>
      </c>
      <c r="B5991" s="3" t="str">
        <f>IFERROR(INDEX(Clients[Client_Name],MATCH(Table2[[#This Row],[Client_Code]],Clients[Client_Code],0)),"")</f>
        <v>AGROSUPER</v>
      </c>
      <c r="C5991" s="3">
        <v>1006</v>
      </c>
      <c r="D5991" s="3" t="s">
        <v>37</v>
      </c>
      <c r="E5991" s="3">
        <v>8</v>
      </c>
      <c r="F5991" s="12"/>
    </row>
    <row r="5992" spans="1:6" x14ac:dyDescent="0.25">
      <c r="A5992" s="3" t="s">
        <v>62</v>
      </c>
      <c r="B5992" s="3" t="str">
        <f>IFERROR(INDEX(Clients[Client_Name],MATCH(Table2[[#This Row],[Client_Code]],Clients[Client_Code],0)),"")</f>
        <v>TAK S.A.</v>
      </c>
      <c r="C5992" s="3">
        <v>1051</v>
      </c>
      <c r="D5992" s="3" t="s">
        <v>37</v>
      </c>
      <c r="E5992" s="3">
        <v>9</v>
      </c>
      <c r="F5992" s="12">
        <v>723711</v>
      </c>
    </row>
    <row r="5993" spans="1:6" x14ac:dyDescent="0.25">
      <c r="A5993" s="3" t="s">
        <v>62</v>
      </c>
      <c r="B5993" s="3" t="str">
        <f>IFERROR(INDEX(Clients[Client_Name],MATCH(Table2[[#This Row],[Client_Code]],Clients[Client_Code],0)),"")</f>
        <v>INVERTEC</v>
      </c>
      <c r="C5993" s="3">
        <v>1081</v>
      </c>
      <c r="D5993" s="3" t="s">
        <v>38</v>
      </c>
      <c r="E5993" s="3">
        <v>10</v>
      </c>
      <c r="F5993" s="12"/>
    </row>
    <row r="5994" spans="1:6" x14ac:dyDescent="0.25">
      <c r="A5994" s="3" t="s">
        <v>62</v>
      </c>
      <c r="B5994" s="3" t="str">
        <f>IFERROR(INDEX(Clients[Client_Name],MATCH(Table2[[#This Row],[Client_Code]],Clients[Client_Code],0)),"")</f>
        <v>INVERTEC</v>
      </c>
      <c r="C5994" s="3">
        <v>1081</v>
      </c>
      <c r="D5994" s="3" t="s">
        <v>149</v>
      </c>
      <c r="E5994" s="3">
        <v>10</v>
      </c>
      <c r="F5994" s="12"/>
    </row>
    <row r="5995" spans="1:6" x14ac:dyDescent="0.25">
      <c r="A5995" s="3" t="s">
        <v>62</v>
      </c>
      <c r="B5995" s="3" t="str">
        <f>IFERROR(INDEX(Clients[Client_Name],MATCH(Table2[[#This Row],[Client_Code]],Clients[Client_Code],0)),"")</f>
        <v>MINERVA</v>
      </c>
      <c r="C5995" s="3">
        <v>1014</v>
      </c>
      <c r="D5995" s="3" t="s">
        <v>148</v>
      </c>
      <c r="E5995" s="3">
        <v>8</v>
      </c>
      <c r="F5995" s="12">
        <v>6075782</v>
      </c>
    </row>
    <row r="5996" spans="1:6" x14ac:dyDescent="0.25">
      <c r="A5996" s="3" t="s">
        <v>62</v>
      </c>
      <c r="B5996" s="3" t="str">
        <f>IFERROR(INDEX(Clients[Client_Name],MATCH(Table2[[#This Row],[Client_Code]],Clients[Client_Code],0)),"")</f>
        <v>AGROSUPER</v>
      </c>
      <c r="C5996" s="3">
        <v>1006</v>
      </c>
      <c r="D5996" s="3" t="s">
        <v>37</v>
      </c>
      <c r="E5996" s="3">
        <v>8</v>
      </c>
      <c r="F5996" s="12"/>
    </row>
    <row r="5997" spans="1:6" x14ac:dyDescent="0.25">
      <c r="A5997" s="3" t="s">
        <v>62</v>
      </c>
      <c r="B5997" s="3" t="str">
        <f>IFERROR(INDEX(Clients[Client_Name],MATCH(Table2[[#This Row],[Client_Code]],Clients[Client_Code],0)),"")</f>
        <v>AGROSUPER</v>
      </c>
      <c r="C5997" s="3">
        <v>1006</v>
      </c>
      <c r="D5997" s="3" t="s">
        <v>38</v>
      </c>
      <c r="E5997" s="3">
        <v>8</v>
      </c>
      <c r="F5997" s="12">
        <v>24299975</v>
      </c>
    </row>
    <row r="5998" spans="1:6" x14ac:dyDescent="0.25">
      <c r="A5998" s="3" t="s">
        <v>62</v>
      </c>
      <c r="B5998" s="3" t="str">
        <f>IFERROR(INDEX(Clients[Client_Name],MATCH(Table2[[#This Row],[Client_Code]],Clients[Client_Code],0)),"")</f>
        <v>AGROSUPER</v>
      </c>
      <c r="C5998" s="3">
        <v>1006</v>
      </c>
      <c r="D5998" s="3" t="s">
        <v>38</v>
      </c>
      <c r="E5998" s="3">
        <v>8</v>
      </c>
      <c r="F5998" s="12"/>
    </row>
    <row r="5999" spans="1:6" x14ac:dyDescent="0.25">
      <c r="A5999" s="3" t="s">
        <v>62</v>
      </c>
      <c r="B5999" s="3" t="str">
        <f>IFERROR(INDEX(Clients[Client_Name],MATCH(Table2[[#This Row],[Client_Code]],Clients[Client_Code],0)),"")</f>
        <v>AGROSUPER</v>
      </c>
      <c r="C5999" s="3">
        <v>1006</v>
      </c>
      <c r="D5999" s="3" t="s">
        <v>38</v>
      </c>
      <c r="E5999" s="3">
        <v>8</v>
      </c>
      <c r="F5999" s="12"/>
    </row>
    <row r="6000" spans="1:6" x14ac:dyDescent="0.25">
      <c r="A6000" s="3" t="s">
        <v>62</v>
      </c>
      <c r="B6000" s="3" t="str">
        <f>IFERROR(INDEX(Clients[Client_Name],MATCH(Table2[[#This Row],[Client_Code]],Clients[Client_Code],0)),"")</f>
        <v>AGROSUPER</v>
      </c>
      <c r="C6000" s="3">
        <v>1006</v>
      </c>
      <c r="D6000" s="3" t="s">
        <v>38</v>
      </c>
      <c r="E6000" s="3">
        <v>8</v>
      </c>
      <c r="F6000" s="12"/>
    </row>
    <row r="6001" spans="1:6" x14ac:dyDescent="0.25">
      <c r="A6001" s="3" t="s">
        <v>62</v>
      </c>
      <c r="B6001" s="3" t="str">
        <f>IFERROR(INDEX(Clients[Client_Name],MATCH(Table2[[#This Row],[Client_Code]],Clients[Client_Code],0)),"")</f>
        <v>AGROSUPER</v>
      </c>
      <c r="C6001" s="3">
        <v>1006</v>
      </c>
      <c r="D6001" s="3" t="s">
        <v>38</v>
      </c>
      <c r="E6001" s="3">
        <v>8</v>
      </c>
      <c r="F6001" s="12"/>
    </row>
    <row r="6002" spans="1:6" x14ac:dyDescent="0.25">
      <c r="A6002" s="3" t="s">
        <v>62</v>
      </c>
      <c r="B6002" s="3" t="str">
        <f>IFERROR(INDEX(Clients[Client_Name],MATCH(Table2[[#This Row],[Client_Code]],Clients[Client_Code],0)),"")</f>
        <v>AGROSUPER</v>
      </c>
      <c r="C6002" s="3">
        <v>1006</v>
      </c>
      <c r="D6002" s="3" t="s">
        <v>38</v>
      </c>
      <c r="E6002" s="3">
        <v>8</v>
      </c>
      <c r="F6002" s="12"/>
    </row>
    <row r="6003" spans="1:6" x14ac:dyDescent="0.25">
      <c r="A6003" s="3" t="s">
        <v>62</v>
      </c>
      <c r="B6003" s="3" t="str">
        <f>IFERROR(INDEX(Clients[Client_Name],MATCH(Table2[[#This Row],[Client_Code]],Clients[Client_Code],0)),"")</f>
        <v>AGROSUPER</v>
      </c>
      <c r="C6003" s="3">
        <v>1006</v>
      </c>
      <c r="D6003" s="3" t="s">
        <v>38</v>
      </c>
      <c r="E6003" s="3">
        <v>8</v>
      </c>
      <c r="F6003" s="12"/>
    </row>
    <row r="6004" spans="1:6" x14ac:dyDescent="0.25">
      <c r="A6004" s="3" t="s">
        <v>62</v>
      </c>
      <c r="B6004" s="3" t="str">
        <f>IFERROR(INDEX(Clients[Client_Name],MATCH(Table2[[#This Row],[Client_Code]],Clients[Client_Code],0)),"")</f>
        <v>AGROSUPER</v>
      </c>
      <c r="C6004" s="3">
        <v>1006</v>
      </c>
      <c r="D6004" s="3" t="s">
        <v>38</v>
      </c>
      <c r="E6004" s="3">
        <v>8</v>
      </c>
      <c r="F6004" s="12"/>
    </row>
    <row r="6005" spans="1:6" x14ac:dyDescent="0.25">
      <c r="A6005" s="3" t="s">
        <v>62</v>
      </c>
      <c r="B6005" s="3" t="str">
        <f>IFERROR(INDEX(Clients[Client_Name],MATCH(Table2[[#This Row],[Client_Code]],Clients[Client_Code],0)),"")</f>
        <v>AGROSUPER</v>
      </c>
      <c r="C6005" s="3">
        <v>1006</v>
      </c>
      <c r="D6005" s="3" t="s">
        <v>38</v>
      </c>
      <c r="E6005" s="3">
        <v>8</v>
      </c>
      <c r="F6005" s="12"/>
    </row>
    <row r="6006" spans="1:6" x14ac:dyDescent="0.25">
      <c r="A6006" s="3" t="s">
        <v>62</v>
      </c>
      <c r="B6006" s="3" t="str">
        <f>IFERROR(INDEX(Clients[Client_Name],MATCH(Table2[[#This Row],[Client_Code]],Clients[Client_Code],0)),"")</f>
        <v>AGROSUPER</v>
      </c>
      <c r="C6006" s="3">
        <v>1006</v>
      </c>
      <c r="D6006" s="3" t="s">
        <v>149</v>
      </c>
      <c r="E6006" s="3">
        <v>8</v>
      </c>
      <c r="F6006" s="12">
        <v>95238774</v>
      </c>
    </row>
    <row r="6007" spans="1:6" x14ac:dyDescent="0.25">
      <c r="A6007" s="3" t="s">
        <v>62</v>
      </c>
      <c r="B6007" s="3" t="str">
        <f>IFERROR(INDEX(Clients[Client_Name],MATCH(Table2[[#This Row],[Client_Code]],Clients[Client_Code],0)),"")</f>
        <v>AGROSUPER</v>
      </c>
      <c r="C6007" s="3">
        <v>1006</v>
      </c>
      <c r="D6007" s="3" t="s">
        <v>148</v>
      </c>
      <c r="E6007" s="3">
        <v>9</v>
      </c>
      <c r="F6007" s="12">
        <v>71838810</v>
      </c>
    </row>
    <row r="6008" spans="1:6" x14ac:dyDescent="0.25">
      <c r="A6008" s="3" t="s">
        <v>62</v>
      </c>
      <c r="B6008" s="3" t="str">
        <f>IFERROR(INDEX(Clients[Client_Name],MATCH(Table2[[#This Row],[Client_Code]],Clients[Client_Code],0)),"")</f>
        <v>AGROSUPER</v>
      </c>
      <c r="C6008" s="3">
        <v>1006</v>
      </c>
      <c r="D6008" s="3" t="s">
        <v>148</v>
      </c>
      <c r="E6008" s="3">
        <v>9</v>
      </c>
      <c r="F6008" s="12"/>
    </row>
    <row r="6009" spans="1:6" x14ac:dyDescent="0.25">
      <c r="A6009" s="3" t="s">
        <v>62</v>
      </c>
      <c r="B6009" s="3" t="str">
        <f>IFERROR(INDEX(Clients[Client_Name],MATCH(Table2[[#This Row],[Client_Code]],Clients[Client_Code],0)),"")</f>
        <v>AGROSUPER</v>
      </c>
      <c r="C6009" s="3">
        <v>1006</v>
      </c>
      <c r="D6009" s="3" t="s">
        <v>148</v>
      </c>
      <c r="E6009" s="3">
        <v>9</v>
      </c>
      <c r="F6009" s="12"/>
    </row>
    <row r="6010" spans="1:6" x14ac:dyDescent="0.25">
      <c r="A6010" s="3" t="s">
        <v>62</v>
      </c>
      <c r="B6010" s="3" t="str">
        <f>IFERROR(INDEX(Clients[Client_Name],MATCH(Table2[[#This Row],[Client_Code]],Clients[Client_Code],0)),"")</f>
        <v>AGROSUPER</v>
      </c>
      <c r="C6010" s="3">
        <v>1006</v>
      </c>
      <c r="D6010" s="3" t="s">
        <v>37</v>
      </c>
      <c r="E6010" s="3">
        <v>9</v>
      </c>
      <c r="F6010" s="12"/>
    </row>
    <row r="6011" spans="1:6" x14ac:dyDescent="0.25">
      <c r="A6011" s="3" t="s">
        <v>62</v>
      </c>
      <c r="B6011" s="3" t="str">
        <f>IFERROR(INDEX(Clients[Client_Name],MATCH(Table2[[#This Row],[Client_Code]],Clients[Client_Code],0)),"")</f>
        <v>AGROSUPER</v>
      </c>
      <c r="C6011" s="3">
        <v>1006</v>
      </c>
      <c r="D6011" s="3" t="s">
        <v>37</v>
      </c>
      <c r="E6011" s="3">
        <v>9</v>
      </c>
      <c r="F6011" s="12"/>
    </row>
    <row r="6012" spans="1:6" x14ac:dyDescent="0.25">
      <c r="A6012" s="3" t="s">
        <v>62</v>
      </c>
      <c r="B6012" s="3" t="str">
        <f>IFERROR(INDEX(Clients[Client_Name],MATCH(Table2[[#This Row],[Client_Code]],Clients[Client_Code],0)),"")</f>
        <v>AGROSUPER</v>
      </c>
      <c r="C6012" s="3">
        <v>1006</v>
      </c>
      <c r="D6012" s="3" t="s">
        <v>37</v>
      </c>
      <c r="E6012" s="3">
        <v>9</v>
      </c>
      <c r="F6012" s="12">
        <v>35662912</v>
      </c>
    </row>
    <row r="6013" spans="1:6" x14ac:dyDescent="0.25">
      <c r="A6013" s="3" t="s">
        <v>62</v>
      </c>
      <c r="B6013" s="3" t="str">
        <f>IFERROR(INDEX(Clients[Client_Name],MATCH(Table2[[#This Row],[Client_Code]],Clients[Client_Code],0)),"")</f>
        <v>AGROSUPER</v>
      </c>
      <c r="C6013" s="3">
        <v>1006</v>
      </c>
      <c r="D6013" s="3" t="s">
        <v>37</v>
      </c>
      <c r="E6013" s="3">
        <v>9</v>
      </c>
      <c r="F6013" s="12"/>
    </row>
    <row r="6014" spans="1:6" x14ac:dyDescent="0.25">
      <c r="A6014" s="3" t="s">
        <v>62</v>
      </c>
      <c r="B6014" s="3" t="str">
        <f>IFERROR(INDEX(Clients[Client_Name],MATCH(Table2[[#This Row],[Client_Code]],Clients[Client_Code],0)),"")</f>
        <v>AGROSUPER</v>
      </c>
      <c r="C6014" s="3">
        <v>1006</v>
      </c>
      <c r="D6014" s="3" t="s">
        <v>37</v>
      </c>
      <c r="E6014" s="3">
        <v>9</v>
      </c>
      <c r="F6014" s="12"/>
    </row>
    <row r="6015" spans="1:6" x14ac:dyDescent="0.25">
      <c r="A6015" s="3" t="s">
        <v>62</v>
      </c>
      <c r="B6015" s="3" t="str">
        <f>IFERROR(INDEX(Clients[Client_Name],MATCH(Table2[[#This Row],[Client_Code]],Clients[Client_Code],0)),"")</f>
        <v>AGROSUPER</v>
      </c>
      <c r="C6015" s="3">
        <v>1006</v>
      </c>
      <c r="D6015" s="3" t="s">
        <v>37</v>
      </c>
      <c r="E6015" s="3">
        <v>9</v>
      </c>
      <c r="F6015" s="12"/>
    </row>
    <row r="6016" spans="1:6" x14ac:dyDescent="0.25">
      <c r="A6016" s="3" t="s">
        <v>62</v>
      </c>
      <c r="B6016" s="3" t="str">
        <f>IFERROR(INDEX(Clients[Client_Name],MATCH(Table2[[#This Row],[Client_Code]],Clients[Client_Code],0)),"")</f>
        <v>AGROSUPER</v>
      </c>
      <c r="C6016" s="3">
        <v>1006</v>
      </c>
      <c r="D6016" s="3" t="s">
        <v>37</v>
      </c>
      <c r="E6016" s="3">
        <v>9</v>
      </c>
      <c r="F6016" s="12"/>
    </row>
    <row r="6017" spans="1:6" x14ac:dyDescent="0.25">
      <c r="A6017" s="3" t="s">
        <v>62</v>
      </c>
      <c r="B6017" s="3" t="str">
        <f>IFERROR(INDEX(Clients[Client_Name],MATCH(Table2[[#This Row],[Client_Code]],Clients[Client_Code],0)),"")</f>
        <v>AGROSUPER</v>
      </c>
      <c r="C6017" s="3">
        <v>1006</v>
      </c>
      <c r="D6017" s="3" t="s">
        <v>37</v>
      </c>
      <c r="E6017" s="3">
        <v>9</v>
      </c>
      <c r="F6017" s="12"/>
    </row>
    <row r="6018" spans="1:6" x14ac:dyDescent="0.25">
      <c r="A6018" s="3" t="s">
        <v>62</v>
      </c>
      <c r="B6018" s="3" t="str">
        <f>IFERROR(INDEX(Clients[Client_Name],MATCH(Table2[[#This Row],[Client_Code]],Clients[Client_Code],0)),"")</f>
        <v>AGROSUPER</v>
      </c>
      <c r="C6018" s="3">
        <v>1006</v>
      </c>
      <c r="D6018" s="3" t="s">
        <v>38</v>
      </c>
      <c r="E6018" s="3">
        <v>9</v>
      </c>
      <c r="F6018" s="12">
        <v>31837956</v>
      </c>
    </row>
    <row r="6019" spans="1:6" x14ac:dyDescent="0.25">
      <c r="A6019" s="3" t="s">
        <v>62</v>
      </c>
      <c r="B6019" s="3" t="str">
        <f>IFERROR(INDEX(Clients[Client_Name],MATCH(Table2[[#This Row],[Client_Code]],Clients[Client_Code],0)),"")</f>
        <v>AGROSUPER</v>
      </c>
      <c r="C6019" s="3">
        <v>1006</v>
      </c>
      <c r="D6019" s="3" t="s">
        <v>38</v>
      </c>
      <c r="E6019" s="3">
        <v>9</v>
      </c>
      <c r="F6019" s="12"/>
    </row>
    <row r="6020" spans="1:6" x14ac:dyDescent="0.25">
      <c r="A6020" s="3" t="s">
        <v>62</v>
      </c>
      <c r="B6020" s="3" t="str">
        <f>IFERROR(INDEX(Clients[Client_Name],MATCH(Table2[[#This Row],[Client_Code]],Clients[Client_Code],0)),"")</f>
        <v>AGROSUPER</v>
      </c>
      <c r="C6020" s="3">
        <v>1006</v>
      </c>
      <c r="D6020" s="3" t="s">
        <v>38</v>
      </c>
      <c r="E6020" s="3">
        <v>9</v>
      </c>
      <c r="F6020" s="12"/>
    </row>
    <row r="6021" spans="1:6" x14ac:dyDescent="0.25">
      <c r="A6021" s="3" t="s">
        <v>62</v>
      </c>
      <c r="B6021" s="3" t="str">
        <f>IFERROR(INDEX(Clients[Client_Name],MATCH(Table2[[#This Row],[Client_Code]],Clients[Client_Code],0)),"")</f>
        <v>AGROSUPER</v>
      </c>
      <c r="C6021" s="3">
        <v>1006</v>
      </c>
      <c r="D6021" s="3" t="s">
        <v>38</v>
      </c>
      <c r="E6021" s="3">
        <v>9</v>
      </c>
      <c r="F6021" s="12"/>
    </row>
    <row r="6022" spans="1:6" x14ac:dyDescent="0.25">
      <c r="A6022" s="3" t="s">
        <v>62</v>
      </c>
      <c r="B6022" s="3" t="str">
        <f>IFERROR(INDEX(Clients[Client_Name],MATCH(Table2[[#This Row],[Client_Code]],Clients[Client_Code],0)),"")</f>
        <v>AGROSUPER</v>
      </c>
      <c r="C6022" s="3">
        <v>1006</v>
      </c>
      <c r="D6022" s="3" t="s">
        <v>38</v>
      </c>
      <c r="E6022" s="3">
        <v>9</v>
      </c>
      <c r="F6022" s="12"/>
    </row>
    <row r="6023" spans="1:6" x14ac:dyDescent="0.25">
      <c r="A6023" s="3" t="s">
        <v>62</v>
      </c>
      <c r="B6023" s="3" t="str">
        <f>IFERROR(INDEX(Clients[Client_Name],MATCH(Table2[[#This Row],[Client_Code]],Clients[Client_Code],0)),"")</f>
        <v>AGROSUPER</v>
      </c>
      <c r="C6023" s="3">
        <v>1006</v>
      </c>
      <c r="D6023" s="3" t="s">
        <v>38</v>
      </c>
      <c r="E6023" s="3">
        <v>9</v>
      </c>
      <c r="F6023" s="12">
        <v>7803992</v>
      </c>
    </row>
    <row r="6024" spans="1:6" x14ac:dyDescent="0.25">
      <c r="A6024" s="3" t="s">
        <v>62</v>
      </c>
      <c r="B6024" s="3" t="str">
        <f>IFERROR(INDEX(Clients[Client_Name],MATCH(Table2[[#This Row],[Client_Code]],Clients[Client_Code],0)),"")</f>
        <v>AGROSUPER</v>
      </c>
      <c r="C6024" s="3">
        <v>1006</v>
      </c>
      <c r="D6024" s="3" t="s">
        <v>38</v>
      </c>
      <c r="E6024" s="3">
        <v>9</v>
      </c>
      <c r="F6024" s="12"/>
    </row>
    <row r="6025" spans="1:6" x14ac:dyDescent="0.25">
      <c r="A6025" s="3" t="s">
        <v>62</v>
      </c>
      <c r="B6025" s="3" t="str">
        <f>IFERROR(INDEX(Clients[Client_Name],MATCH(Table2[[#This Row],[Client_Code]],Clients[Client_Code],0)),"")</f>
        <v>AGROSUPER</v>
      </c>
      <c r="C6025" s="3">
        <v>1006</v>
      </c>
      <c r="D6025" s="3" t="s">
        <v>38</v>
      </c>
      <c r="E6025" s="3">
        <v>9</v>
      </c>
      <c r="F6025" s="12"/>
    </row>
    <row r="6026" spans="1:6" x14ac:dyDescent="0.25">
      <c r="A6026" s="3" t="s">
        <v>62</v>
      </c>
      <c r="B6026" s="3" t="str">
        <f>IFERROR(INDEX(Clients[Client_Name],MATCH(Table2[[#This Row],[Client_Code]],Clients[Client_Code],0)),"")</f>
        <v>AGROSUPER</v>
      </c>
      <c r="C6026" s="3">
        <v>1006</v>
      </c>
      <c r="D6026" s="3" t="s">
        <v>38</v>
      </c>
      <c r="E6026" s="3">
        <v>9</v>
      </c>
      <c r="F6026" s="12"/>
    </row>
    <row r="6027" spans="1:6" x14ac:dyDescent="0.25">
      <c r="A6027" s="3" t="s">
        <v>62</v>
      </c>
      <c r="B6027" s="3" t="str">
        <f>IFERROR(INDEX(Clients[Client_Name],MATCH(Table2[[#This Row],[Client_Code]],Clients[Client_Code],0)),"")</f>
        <v>AGROSUPER</v>
      </c>
      <c r="C6027" s="3">
        <v>1006</v>
      </c>
      <c r="D6027" s="3" t="s">
        <v>149</v>
      </c>
      <c r="E6027" s="3">
        <v>9</v>
      </c>
      <c r="F6027" s="12">
        <v>83890778</v>
      </c>
    </row>
    <row r="6028" spans="1:6" x14ac:dyDescent="0.25">
      <c r="A6028" s="3" t="s">
        <v>62</v>
      </c>
      <c r="B6028" s="3" t="str">
        <f>IFERROR(INDEX(Clients[Client_Name],MATCH(Table2[[#This Row],[Client_Code]],Clients[Client_Code],0)),"")</f>
        <v>AGROSUPER</v>
      </c>
      <c r="C6028" s="3">
        <v>1006</v>
      </c>
      <c r="D6028" s="3" t="s">
        <v>148</v>
      </c>
      <c r="E6028" s="3">
        <v>10</v>
      </c>
      <c r="F6028" s="12">
        <v>49757156</v>
      </c>
    </row>
    <row r="6029" spans="1:6" x14ac:dyDescent="0.25">
      <c r="A6029" s="3" t="s">
        <v>62</v>
      </c>
      <c r="B6029" s="3" t="str">
        <f>IFERROR(INDEX(Clients[Client_Name],MATCH(Table2[[#This Row],[Client_Code]],Clients[Client_Code],0)),"")</f>
        <v>AGROSUPER</v>
      </c>
      <c r="C6029" s="3">
        <v>1006</v>
      </c>
      <c r="D6029" s="3" t="s">
        <v>148</v>
      </c>
      <c r="E6029" s="3">
        <v>10</v>
      </c>
      <c r="F6029" s="12"/>
    </row>
    <row r="6030" spans="1:6" x14ac:dyDescent="0.25">
      <c r="A6030" s="3" t="s">
        <v>62</v>
      </c>
      <c r="B6030" s="3" t="str">
        <f>IFERROR(INDEX(Clients[Client_Name],MATCH(Table2[[#This Row],[Client_Code]],Clients[Client_Code],0)),"")</f>
        <v>AGROSUPER</v>
      </c>
      <c r="C6030" s="3">
        <v>1006</v>
      </c>
      <c r="D6030" s="3" t="s">
        <v>148</v>
      </c>
      <c r="E6030" s="3">
        <v>10</v>
      </c>
      <c r="F6030" s="12"/>
    </row>
    <row r="6031" spans="1:6" x14ac:dyDescent="0.25">
      <c r="A6031" s="3" t="s">
        <v>62</v>
      </c>
      <c r="B6031" s="3" t="str">
        <f>IFERROR(INDEX(Clients[Client_Name],MATCH(Table2[[#This Row],[Client_Code]],Clients[Client_Code],0)),"")</f>
        <v>AGROSUPER</v>
      </c>
      <c r="C6031" s="3">
        <v>1006</v>
      </c>
      <c r="D6031" s="3" t="s">
        <v>37</v>
      </c>
      <c r="E6031" s="3">
        <v>10</v>
      </c>
      <c r="F6031" s="12">
        <v>26449205</v>
      </c>
    </row>
    <row r="6032" spans="1:6" x14ac:dyDescent="0.25">
      <c r="A6032" s="3" t="s">
        <v>62</v>
      </c>
      <c r="B6032" s="3" t="str">
        <f>IFERROR(INDEX(Clients[Client_Name],MATCH(Table2[[#This Row],[Client_Code]],Clients[Client_Code],0)),"")</f>
        <v>AGROSUPER</v>
      </c>
      <c r="C6032" s="3">
        <v>1006</v>
      </c>
      <c r="D6032" s="3" t="s">
        <v>37</v>
      </c>
      <c r="E6032" s="3">
        <v>10</v>
      </c>
      <c r="F6032" s="12">
        <v>71369</v>
      </c>
    </row>
    <row r="6033" spans="1:6" x14ac:dyDescent="0.25">
      <c r="A6033" s="3" t="s">
        <v>62</v>
      </c>
      <c r="B6033" s="3" t="str">
        <f>IFERROR(INDEX(Clients[Client_Name],MATCH(Table2[[#This Row],[Client_Code]],Clients[Client_Code],0)),"")</f>
        <v>AGROSUPER</v>
      </c>
      <c r="C6033" s="3">
        <v>1006</v>
      </c>
      <c r="D6033" s="3" t="s">
        <v>37</v>
      </c>
      <c r="E6033" s="3">
        <v>10</v>
      </c>
      <c r="F6033" s="12"/>
    </row>
    <row r="6034" spans="1:6" x14ac:dyDescent="0.25">
      <c r="A6034" s="3" t="s">
        <v>62</v>
      </c>
      <c r="B6034" s="3" t="str">
        <f>IFERROR(INDEX(Clients[Client_Name],MATCH(Table2[[#This Row],[Client_Code]],Clients[Client_Code],0)),"")</f>
        <v>ANDRES RETAMAL HERNANDEZ</v>
      </c>
      <c r="C6034" s="3">
        <v>1056</v>
      </c>
      <c r="D6034" s="3" t="s">
        <v>38</v>
      </c>
      <c r="E6034" s="3">
        <v>9</v>
      </c>
      <c r="F6034" s="12"/>
    </row>
    <row r="6035" spans="1:6" x14ac:dyDescent="0.25">
      <c r="A6035" s="3" t="s">
        <v>62</v>
      </c>
      <c r="B6035" s="3" t="str">
        <f>IFERROR(INDEX(Clients[Client_Name],MATCH(Table2[[#This Row],[Client_Code]],Clients[Client_Code],0)),"")</f>
        <v>AGROSUPER</v>
      </c>
      <c r="C6035" s="3">
        <v>1006</v>
      </c>
      <c r="D6035" s="3" t="s">
        <v>37</v>
      </c>
      <c r="E6035" s="3">
        <v>10</v>
      </c>
      <c r="F6035" s="12"/>
    </row>
    <row r="6036" spans="1:6" x14ac:dyDescent="0.25">
      <c r="A6036" s="3" t="s">
        <v>62</v>
      </c>
      <c r="B6036" s="3" t="str">
        <f>IFERROR(INDEX(Clients[Client_Name],MATCH(Table2[[#This Row],[Client_Code]],Clients[Client_Code],0)),"")</f>
        <v>AGROSUPER</v>
      </c>
      <c r="C6036" s="3">
        <v>1006</v>
      </c>
      <c r="D6036" s="3" t="s">
        <v>37</v>
      </c>
      <c r="E6036" s="3">
        <v>10</v>
      </c>
      <c r="F6036" s="12"/>
    </row>
    <row r="6037" spans="1:6" x14ac:dyDescent="0.25">
      <c r="A6037" s="3" t="s">
        <v>62</v>
      </c>
      <c r="B6037" s="3" t="str">
        <f>IFERROR(INDEX(Clients[Client_Name],MATCH(Table2[[#This Row],[Client_Code]],Clients[Client_Code],0)),"")</f>
        <v>AGROSUPER</v>
      </c>
      <c r="C6037" s="3">
        <v>1006</v>
      </c>
      <c r="D6037" s="3" t="s">
        <v>37</v>
      </c>
      <c r="E6037" s="3">
        <v>10</v>
      </c>
      <c r="F6037" s="12"/>
    </row>
    <row r="6038" spans="1:6" x14ac:dyDescent="0.25">
      <c r="A6038" s="3" t="s">
        <v>62</v>
      </c>
      <c r="B6038" s="3" t="str">
        <f>IFERROR(INDEX(Clients[Client_Name],MATCH(Table2[[#This Row],[Client_Code]],Clients[Client_Code],0)),"")</f>
        <v>AGROSUPER</v>
      </c>
      <c r="C6038" s="3">
        <v>1006</v>
      </c>
      <c r="D6038" s="3" t="s">
        <v>37</v>
      </c>
      <c r="E6038" s="3">
        <v>10</v>
      </c>
      <c r="F6038" s="12"/>
    </row>
    <row r="6039" spans="1:6" x14ac:dyDescent="0.25">
      <c r="A6039" s="3" t="s">
        <v>62</v>
      </c>
      <c r="B6039" s="3" t="str">
        <f>IFERROR(INDEX(Clients[Client_Name],MATCH(Table2[[#This Row],[Client_Code]],Clients[Client_Code],0)),"")</f>
        <v>AGROSUPER</v>
      </c>
      <c r="C6039" s="3">
        <v>1006</v>
      </c>
      <c r="D6039" s="3" t="s">
        <v>37</v>
      </c>
      <c r="E6039" s="3">
        <v>10</v>
      </c>
      <c r="F6039" s="12"/>
    </row>
    <row r="6040" spans="1:6" x14ac:dyDescent="0.25">
      <c r="A6040" s="3" t="s">
        <v>62</v>
      </c>
      <c r="B6040" s="3" t="str">
        <f>IFERROR(INDEX(Clients[Client_Name],MATCH(Table2[[#This Row],[Client_Code]],Clients[Client_Code],0)),"")</f>
        <v>AGROSUPER</v>
      </c>
      <c r="C6040" s="3">
        <v>1006</v>
      </c>
      <c r="D6040" s="3" t="s">
        <v>38</v>
      </c>
      <c r="E6040" s="3">
        <v>10</v>
      </c>
      <c r="F6040" s="12">
        <v>7925349</v>
      </c>
    </row>
    <row r="6041" spans="1:6" x14ac:dyDescent="0.25">
      <c r="A6041" s="3" t="s">
        <v>62</v>
      </c>
      <c r="B6041" s="3" t="str">
        <f>IFERROR(INDEX(Clients[Client_Name],MATCH(Table2[[#This Row],[Client_Code]],Clients[Client_Code],0)),"")</f>
        <v>AGROSUPER</v>
      </c>
      <c r="C6041" s="3">
        <v>1006</v>
      </c>
      <c r="D6041" s="3" t="s">
        <v>38</v>
      </c>
      <c r="E6041" s="3">
        <v>10</v>
      </c>
      <c r="F6041" s="12">
        <v>24354892</v>
      </c>
    </row>
    <row r="6042" spans="1:6" x14ac:dyDescent="0.25">
      <c r="A6042" s="3" t="s">
        <v>62</v>
      </c>
      <c r="B6042" s="3" t="str">
        <f>IFERROR(INDEX(Clients[Client_Name],MATCH(Table2[[#This Row],[Client_Code]],Clients[Client_Code],0)),"")</f>
        <v>AGROSUPER</v>
      </c>
      <c r="C6042" s="3">
        <v>1006</v>
      </c>
      <c r="D6042" s="3" t="s">
        <v>38</v>
      </c>
      <c r="E6042" s="3">
        <v>10</v>
      </c>
      <c r="F6042" s="12"/>
    </row>
    <row r="6043" spans="1:6" x14ac:dyDescent="0.25">
      <c r="A6043" s="3" t="s">
        <v>62</v>
      </c>
      <c r="B6043" s="3" t="str">
        <f>IFERROR(INDEX(Clients[Client_Name],MATCH(Table2[[#This Row],[Client_Code]],Clients[Client_Code],0)),"")</f>
        <v>AGROSUPER</v>
      </c>
      <c r="C6043" s="3">
        <v>1006</v>
      </c>
      <c r="D6043" s="3" t="s">
        <v>38</v>
      </c>
      <c r="E6043" s="3">
        <v>10</v>
      </c>
      <c r="F6043" s="12"/>
    </row>
    <row r="6044" spans="1:6" x14ac:dyDescent="0.25">
      <c r="A6044" s="3" t="s">
        <v>62</v>
      </c>
      <c r="B6044" s="3" t="str">
        <f>IFERROR(INDEX(Clients[Client_Name],MATCH(Table2[[#This Row],[Client_Code]],Clients[Client_Code],0)),"")</f>
        <v>AGROSUPER</v>
      </c>
      <c r="C6044" s="3">
        <v>1006</v>
      </c>
      <c r="D6044" s="3" t="s">
        <v>38</v>
      </c>
      <c r="E6044" s="3">
        <v>10</v>
      </c>
      <c r="F6044" s="12"/>
    </row>
    <row r="6045" spans="1:6" x14ac:dyDescent="0.25">
      <c r="A6045" s="3" t="s">
        <v>62</v>
      </c>
      <c r="B6045" s="3" t="str">
        <f>IFERROR(INDEX(Clients[Client_Name],MATCH(Table2[[#This Row],[Client_Code]],Clients[Client_Code],0)),"")</f>
        <v>AGROSUPER</v>
      </c>
      <c r="C6045" s="3">
        <v>1006</v>
      </c>
      <c r="D6045" s="3" t="s">
        <v>38</v>
      </c>
      <c r="E6045" s="3">
        <v>10</v>
      </c>
      <c r="F6045" s="12"/>
    </row>
    <row r="6046" spans="1:6" x14ac:dyDescent="0.25">
      <c r="A6046" s="3" t="s">
        <v>62</v>
      </c>
      <c r="B6046" s="3" t="str">
        <f>IFERROR(INDEX(Clients[Client_Name],MATCH(Table2[[#This Row],[Client_Code]],Clients[Client_Code],0)),"")</f>
        <v>AGROSUPER</v>
      </c>
      <c r="C6046" s="3">
        <v>1006</v>
      </c>
      <c r="D6046" s="3" t="s">
        <v>38</v>
      </c>
      <c r="E6046" s="3">
        <v>10</v>
      </c>
      <c r="F6046" s="12"/>
    </row>
    <row r="6047" spans="1:6" x14ac:dyDescent="0.25">
      <c r="A6047" s="3" t="s">
        <v>62</v>
      </c>
      <c r="B6047" s="3" t="str">
        <f>IFERROR(INDEX(Clients[Client_Name],MATCH(Table2[[#This Row],[Client_Code]],Clients[Client_Code],0)),"")</f>
        <v>AGROSUPER</v>
      </c>
      <c r="C6047" s="3">
        <v>1006</v>
      </c>
      <c r="D6047" s="3" t="s">
        <v>38</v>
      </c>
      <c r="E6047" s="3">
        <v>10</v>
      </c>
      <c r="F6047" s="12"/>
    </row>
    <row r="6048" spans="1:6" x14ac:dyDescent="0.25">
      <c r="A6048" s="3" t="s">
        <v>62</v>
      </c>
      <c r="B6048" s="3" t="str">
        <f>IFERROR(INDEX(Clients[Client_Name],MATCH(Table2[[#This Row],[Client_Code]],Clients[Client_Code],0)),"")</f>
        <v>AGROSUPER</v>
      </c>
      <c r="C6048" s="3">
        <v>1006</v>
      </c>
      <c r="D6048" s="3" t="s">
        <v>38</v>
      </c>
      <c r="E6048" s="3">
        <v>10</v>
      </c>
      <c r="F6048" s="12"/>
    </row>
    <row r="6049" spans="1:6" x14ac:dyDescent="0.25">
      <c r="A6049" s="3" t="s">
        <v>62</v>
      </c>
      <c r="B6049" s="3" t="str">
        <f>IFERROR(INDEX(Clients[Client_Name],MATCH(Table2[[#This Row],[Client_Code]],Clients[Client_Code],0)),"")</f>
        <v>AGROSUPER</v>
      </c>
      <c r="C6049" s="3">
        <v>1006</v>
      </c>
      <c r="D6049" s="3" t="s">
        <v>149</v>
      </c>
      <c r="E6049" s="3">
        <v>10</v>
      </c>
      <c r="F6049" s="12">
        <v>67293798</v>
      </c>
    </row>
    <row r="6050" spans="1:6" x14ac:dyDescent="0.25">
      <c r="A6050" s="3" t="s">
        <v>62</v>
      </c>
      <c r="B6050" s="3" t="str">
        <f>IFERROR(INDEX(Clients[Client_Name],MATCH(Table2[[#This Row],[Client_Code]],Clients[Client_Code],0)),"")</f>
        <v>AGROSUPER</v>
      </c>
      <c r="C6050" s="3">
        <v>1006</v>
      </c>
      <c r="D6050" s="3" t="s">
        <v>148</v>
      </c>
      <c r="E6050" s="3">
        <v>11</v>
      </c>
      <c r="F6050" s="12">
        <v>79343000</v>
      </c>
    </row>
    <row r="6051" spans="1:6" x14ac:dyDescent="0.25">
      <c r="A6051" s="3" t="s">
        <v>62</v>
      </c>
      <c r="B6051" s="3" t="str">
        <f>IFERROR(INDEX(Clients[Client_Name],MATCH(Table2[[#This Row],[Client_Code]],Clients[Client_Code],0)),"")</f>
        <v>AGROSUPER</v>
      </c>
      <c r="C6051" s="3">
        <v>1006</v>
      </c>
      <c r="D6051" s="3" t="s">
        <v>38</v>
      </c>
      <c r="E6051" s="3">
        <v>11</v>
      </c>
      <c r="F6051" s="12">
        <v>20542301</v>
      </c>
    </row>
    <row r="6052" spans="1:6" x14ac:dyDescent="0.25">
      <c r="A6052" s="3" t="s">
        <v>62</v>
      </c>
      <c r="B6052" s="3" t="str">
        <f>IFERROR(INDEX(Clients[Client_Name],MATCH(Table2[[#This Row],[Client_Code]],Clients[Client_Code],0)),"")</f>
        <v>AGROSUPER</v>
      </c>
      <c r="C6052" s="3">
        <v>1006</v>
      </c>
      <c r="D6052" s="3" t="s">
        <v>149</v>
      </c>
      <c r="E6052" s="3">
        <v>11</v>
      </c>
      <c r="F6052" s="12">
        <v>64144150</v>
      </c>
    </row>
    <row r="6053" spans="1:6" x14ac:dyDescent="0.25">
      <c r="A6053" s="3" t="s">
        <v>62</v>
      </c>
      <c r="B6053" s="3" t="str">
        <f>IFERROR(INDEX(Clients[Client_Name],MATCH(Table2[[#This Row],[Client_Code]],Clients[Client_Code],0)),"")</f>
        <v>AGROSUPER</v>
      </c>
      <c r="C6053" s="3">
        <v>1006</v>
      </c>
      <c r="D6053" s="3" t="s">
        <v>148</v>
      </c>
      <c r="E6053" s="3">
        <v>12</v>
      </c>
      <c r="F6053" s="12">
        <v>47823974</v>
      </c>
    </row>
    <row r="6054" spans="1:6" x14ac:dyDescent="0.25">
      <c r="A6054" s="3" t="s">
        <v>62</v>
      </c>
      <c r="B6054" s="3" t="str">
        <f>IFERROR(INDEX(Clients[Client_Name],MATCH(Table2[[#This Row],[Client_Code]],Clients[Client_Code],0)),"")</f>
        <v>AGROSUPER</v>
      </c>
      <c r="C6054" s="3">
        <v>1006</v>
      </c>
      <c r="D6054" s="3" t="s">
        <v>37</v>
      </c>
      <c r="E6054" s="3">
        <v>12</v>
      </c>
      <c r="F6054" s="12">
        <v>20729768</v>
      </c>
    </row>
    <row r="6055" spans="1:6" x14ac:dyDescent="0.25">
      <c r="A6055" s="3" t="s">
        <v>62</v>
      </c>
      <c r="B6055" s="3" t="str">
        <f>IFERROR(INDEX(Clients[Client_Name],MATCH(Table2[[#This Row],[Client_Code]],Clients[Client_Code],0)),"")</f>
        <v>AGROSUPER</v>
      </c>
      <c r="C6055" s="3">
        <v>1006</v>
      </c>
      <c r="D6055" s="3" t="s">
        <v>38</v>
      </c>
      <c r="E6055" s="3">
        <v>12</v>
      </c>
      <c r="F6055" s="12">
        <v>21443379</v>
      </c>
    </row>
    <row r="6056" spans="1:6" x14ac:dyDescent="0.25">
      <c r="A6056" s="3" t="s">
        <v>62</v>
      </c>
      <c r="B6056" s="3" t="str">
        <f>IFERROR(INDEX(Clients[Client_Name],MATCH(Table2[[#This Row],[Client_Code]],Clients[Client_Code],0)),"")</f>
        <v>AGROSUPER</v>
      </c>
      <c r="C6056" s="3">
        <v>1006</v>
      </c>
      <c r="D6056" s="3" t="s">
        <v>149</v>
      </c>
      <c r="E6056" s="3">
        <v>12</v>
      </c>
      <c r="F6056" s="12">
        <v>56844606</v>
      </c>
    </row>
    <row r="6057" spans="1:6" x14ac:dyDescent="0.25">
      <c r="A6057" s="3" t="s">
        <v>62</v>
      </c>
      <c r="B6057" s="3" t="str">
        <f>IFERROR(INDEX(Clients[Client_Name],MATCH(Table2[[#This Row],[Client_Code]],Clients[Client_Code],0)),"")</f>
        <v>AGROINDUSTRIAL EL PAICO</v>
      </c>
      <c r="C6057" s="3">
        <v>1002</v>
      </c>
      <c r="D6057" s="3" t="s">
        <v>38</v>
      </c>
      <c r="E6057" s="3">
        <v>4</v>
      </c>
      <c r="F6057" s="12">
        <v>30000</v>
      </c>
    </row>
    <row r="6058" spans="1:6" x14ac:dyDescent="0.25">
      <c r="A6058" s="3" t="s">
        <v>62</v>
      </c>
      <c r="B6058" s="3" t="str">
        <f>IFERROR(INDEX(Clients[Client_Name],MATCH(Table2[[#This Row],[Client_Code]],Clients[Client_Code],0)),"")</f>
        <v>AGROINDUSTRIAL EL PAICO</v>
      </c>
      <c r="C6058" s="3">
        <v>1002</v>
      </c>
      <c r="D6058" s="3" t="s">
        <v>38</v>
      </c>
      <c r="E6058" s="3">
        <v>4</v>
      </c>
      <c r="F6058" s="12">
        <v>44220</v>
      </c>
    </row>
    <row r="6059" spans="1:6" x14ac:dyDescent="0.25">
      <c r="A6059" s="3" t="s">
        <v>62</v>
      </c>
      <c r="B6059" s="3" t="str">
        <f>IFERROR(INDEX(Clients[Client_Name],MATCH(Table2[[#This Row],[Client_Code]],Clients[Client_Code],0)),"")</f>
        <v>AGROINDUSTRIAL EL PAICO</v>
      </c>
      <c r="C6059" s="3">
        <v>1002</v>
      </c>
      <c r="D6059" s="3" t="s">
        <v>149</v>
      </c>
      <c r="E6059" s="3">
        <v>4</v>
      </c>
      <c r="F6059" s="12">
        <v>-201891</v>
      </c>
    </row>
    <row r="6060" spans="1:6" x14ac:dyDescent="0.25">
      <c r="A6060" s="3" t="s">
        <v>62</v>
      </c>
      <c r="B6060" s="3" t="str">
        <f>IFERROR(INDEX(Clients[Client_Name],MATCH(Table2[[#This Row],[Client_Code]],Clients[Client_Code],0)),"")</f>
        <v>AGROINDUSTRIAL EL PAICO</v>
      </c>
      <c r="C6060" s="3">
        <v>1002</v>
      </c>
      <c r="D6060" s="3" t="s">
        <v>37</v>
      </c>
      <c r="E6060" s="3">
        <v>4</v>
      </c>
      <c r="F6060" s="12">
        <v>58061</v>
      </c>
    </row>
    <row r="6061" spans="1:6" x14ac:dyDescent="0.25">
      <c r="A6061" s="3" t="s">
        <v>62</v>
      </c>
      <c r="B6061" s="3" t="str">
        <f>IFERROR(INDEX(Clients[Client_Name],MATCH(Table2[[#This Row],[Client_Code]],Clients[Client_Code],0)),"")</f>
        <v>AGROINDUSTRIAL EL PAICO</v>
      </c>
      <c r="C6061" s="3">
        <v>1002</v>
      </c>
      <c r="D6061" s="3" t="s">
        <v>37</v>
      </c>
      <c r="E6061" s="3">
        <v>4</v>
      </c>
      <c r="F6061" s="12">
        <v>25756</v>
      </c>
    </row>
    <row r="6062" spans="1:6" x14ac:dyDescent="0.25">
      <c r="A6062" s="3" t="s">
        <v>62</v>
      </c>
      <c r="B6062" s="3" t="str">
        <f>IFERROR(INDEX(Clients[Client_Name],MATCH(Table2[[#This Row],[Client_Code]],Clients[Client_Code],0)),"")</f>
        <v>AGROINDUSTRIAL EL PAICO</v>
      </c>
      <c r="C6062" s="3">
        <v>1002</v>
      </c>
      <c r="D6062" s="3" t="s">
        <v>37</v>
      </c>
      <c r="E6062" s="3">
        <v>4</v>
      </c>
      <c r="F6062" s="12">
        <v>27023</v>
      </c>
    </row>
    <row r="6063" spans="1:6" x14ac:dyDescent="0.25">
      <c r="A6063" s="3" t="s">
        <v>62</v>
      </c>
      <c r="B6063" s="3" t="str">
        <f>IFERROR(INDEX(Clients[Client_Name],MATCH(Table2[[#This Row],[Client_Code]],Clients[Client_Code],0)),"")</f>
        <v>AGROINDUSTRIAL EL PAICO</v>
      </c>
      <c r="C6063" s="3">
        <v>1002</v>
      </c>
      <c r="D6063" s="3" t="s">
        <v>38</v>
      </c>
      <c r="E6063" s="3">
        <v>4</v>
      </c>
      <c r="F6063" s="12">
        <v>95991</v>
      </c>
    </row>
    <row r="6064" spans="1:6" x14ac:dyDescent="0.25">
      <c r="A6064" s="3" t="s">
        <v>62</v>
      </c>
      <c r="B6064" s="3" t="str">
        <f>IFERROR(INDEX(Clients[Client_Name],MATCH(Table2[[#This Row],[Client_Code]],Clients[Client_Code],0)),"")</f>
        <v>AGROINDUSTRIAL EL PAICO</v>
      </c>
      <c r="C6064" s="3">
        <v>1002</v>
      </c>
      <c r="D6064" s="3" t="s">
        <v>38</v>
      </c>
      <c r="E6064" s="3">
        <v>4</v>
      </c>
      <c r="F6064" s="12">
        <v>34122</v>
      </c>
    </row>
    <row r="6065" spans="1:6" x14ac:dyDescent="0.25">
      <c r="A6065" s="3" t="s">
        <v>62</v>
      </c>
      <c r="B6065" s="3" t="str">
        <f>IFERROR(INDEX(Clients[Client_Name],MATCH(Table2[[#This Row],[Client_Code]],Clients[Client_Code],0)),"")</f>
        <v>AGROINDUSTRIAL EL PAICO</v>
      </c>
      <c r="C6065" s="3">
        <v>1002</v>
      </c>
      <c r="D6065" s="3" t="s">
        <v>38</v>
      </c>
      <c r="E6065" s="3">
        <v>1</v>
      </c>
      <c r="F6065" s="12">
        <v>60000</v>
      </c>
    </row>
    <row r="6066" spans="1:6" x14ac:dyDescent="0.25">
      <c r="A6066" s="3" t="s">
        <v>62</v>
      </c>
      <c r="B6066" s="3" t="str">
        <f>IFERROR(INDEX(Clients[Client_Name],MATCH(Table2[[#This Row],[Client_Code]],Clients[Client_Code],0)),"")</f>
        <v>COMERCIALIZADORA LA FAVORITA LTDA.</v>
      </c>
      <c r="C6066" s="3">
        <v>1029</v>
      </c>
      <c r="D6066" s="3" t="s">
        <v>38</v>
      </c>
      <c r="E6066" s="3">
        <v>9</v>
      </c>
      <c r="F6066" s="12">
        <v>1164861</v>
      </c>
    </row>
    <row r="6067" spans="1:6" x14ac:dyDescent="0.25">
      <c r="A6067" s="3" t="s">
        <v>62</v>
      </c>
      <c r="B6067" s="3" t="str">
        <f>IFERROR(INDEX(Clients[Client_Name],MATCH(Table2[[#This Row],[Client_Code]],Clients[Client_Code],0)),"")</f>
        <v>COMERCIALIZADORA LA FAVORITA LTDA.</v>
      </c>
      <c r="C6067" s="3">
        <v>1029</v>
      </c>
      <c r="D6067" s="3" t="s">
        <v>38</v>
      </c>
      <c r="E6067" s="3">
        <v>9</v>
      </c>
      <c r="F6067" s="12"/>
    </row>
    <row r="6068" spans="1:6" x14ac:dyDescent="0.25">
      <c r="A6068" s="3" t="s">
        <v>62</v>
      </c>
      <c r="B6068" s="3" t="str">
        <f>IFERROR(INDEX(Clients[Client_Name],MATCH(Table2[[#This Row],[Client_Code]],Clients[Client_Code],0)),"")</f>
        <v>COMERCIALIZADORA LA FAVORITA LTDA.</v>
      </c>
      <c r="C6068" s="3">
        <v>1029</v>
      </c>
      <c r="D6068" s="3" t="s">
        <v>38</v>
      </c>
      <c r="E6068" s="3">
        <v>9</v>
      </c>
      <c r="F6068" s="12"/>
    </row>
    <row r="6069" spans="1:6" x14ac:dyDescent="0.25">
      <c r="A6069" s="3" t="s">
        <v>62</v>
      </c>
      <c r="B6069" s="3" t="str">
        <f>IFERROR(INDEX(Clients[Client_Name],MATCH(Table2[[#This Row],[Client_Code]],Clients[Client_Code],0)),"")</f>
        <v>AGROINDUSTRIAL EL PAICO</v>
      </c>
      <c r="C6069" s="3">
        <v>1002</v>
      </c>
      <c r="D6069" s="3" t="s">
        <v>38</v>
      </c>
      <c r="E6069" s="3">
        <v>1</v>
      </c>
      <c r="F6069" s="12">
        <v>44220</v>
      </c>
    </row>
    <row r="6070" spans="1:6" x14ac:dyDescent="0.25">
      <c r="A6070" s="3" t="s">
        <v>62</v>
      </c>
      <c r="B6070" s="3" t="str">
        <f>IFERROR(INDEX(Clients[Client_Name],MATCH(Table2[[#This Row],[Client_Code]],Clients[Client_Code],0)),"")</f>
        <v>AGROINDUSTRIAL EL PAICO</v>
      </c>
      <c r="C6070" s="3">
        <v>1002</v>
      </c>
      <c r="D6070" s="3" t="s">
        <v>149</v>
      </c>
      <c r="E6070" s="3">
        <v>1</v>
      </c>
      <c r="F6070" s="12">
        <v>3222078</v>
      </c>
    </row>
    <row r="6071" spans="1:6" x14ac:dyDescent="0.25">
      <c r="A6071" s="3" t="s">
        <v>62</v>
      </c>
      <c r="B6071" s="3" t="str">
        <f>IFERROR(INDEX(Clients[Client_Name],MATCH(Table2[[#This Row],[Client_Code]],Clients[Client_Code],0)),"")</f>
        <v>AGROINDUSTRIAL EL PAICO</v>
      </c>
      <c r="C6071" s="3">
        <v>1002</v>
      </c>
      <c r="D6071" s="3" t="s">
        <v>37</v>
      </c>
      <c r="E6071" s="3">
        <v>1</v>
      </c>
      <c r="F6071" s="12">
        <v>196231</v>
      </c>
    </row>
    <row r="6072" spans="1:6" x14ac:dyDescent="0.25">
      <c r="A6072" s="3" t="s">
        <v>62</v>
      </c>
      <c r="B6072" s="3" t="str">
        <f>IFERROR(INDEX(Clients[Client_Name],MATCH(Table2[[#This Row],[Client_Code]],Clients[Client_Code],0)),"")</f>
        <v>AGROINDUSTRIAL EL PAICO</v>
      </c>
      <c r="C6072" s="3">
        <v>1002</v>
      </c>
      <c r="D6072" s="3" t="s">
        <v>37</v>
      </c>
      <c r="E6072" s="3">
        <v>1</v>
      </c>
      <c r="F6072" s="12">
        <v>27023</v>
      </c>
    </row>
    <row r="6073" spans="1:6" x14ac:dyDescent="0.25">
      <c r="A6073" s="3" t="s">
        <v>62</v>
      </c>
      <c r="B6073" s="3" t="str">
        <f>IFERROR(INDEX(Clients[Client_Name],MATCH(Table2[[#This Row],[Client_Code]],Clients[Client_Code],0)),"")</f>
        <v>AGROINDUSTRIAL EL PAICO</v>
      </c>
      <c r="C6073" s="3">
        <v>1002</v>
      </c>
      <c r="D6073" s="3" t="s">
        <v>38</v>
      </c>
      <c r="E6073" s="3">
        <v>1</v>
      </c>
      <c r="F6073" s="12">
        <v>6931</v>
      </c>
    </row>
    <row r="6074" spans="1:6" x14ac:dyDescent="0.25">
      <c r="A6074" s="3" t="s">
        <v>62</v>
      </c>
      <c r="B6074" s="3" t="str">
        <f>IFERROR(INDEX(Clients[Client_Name],MATCH(Table2[[#This Row],[Client_Code]],Clients[Client_Code],0)),"")</f>
        <v>AGROINDUSTRIAL EL PAICO</v>
      </c>
      <c r="C6074" s="3">
        <v>1002</v>
      </c>
      <c r="D6074" s="3" t="s">
        <v>148</v>
      </c>
      <c r="E6074" s="3">
        <v>1</v>
      </c>
      <c r="F6074" s="12">
        <v>1013690</v>
      </c>
    </row>
    <row r="6075" spans="1:6" x14ac:dyDescent="0.25">
      <c r="A6075" s="3" t="s">
        <v>62</v>
      </c>
      <c r="B6075" s="3" t="str">
        <f>IFERROR(INDEX(Clients[Client_Name],MATCH(Table2[[#This Row],[Client_Code]],Clients[Client_Code],0)),"")</f>
        <v>AGROINDUSTRIAL EL PAICO</v>
      </c>
      <c r="C6075" s="3">
        <v>1002</v>
      </c>
      <c r="D6075" s="3" t="s">
        <v>37</v>
      </c>
      <c r="E6075" s="3">
        <v>1</v>
      </c>
      <c r="F6075" s="12">
        <v>183222</v>
      </c>
    </row>
    <row r="6076" spans="1:6" x14ac:dyDescent="0.25">
      <c r="A6076" s="3" t="s">
        <v>62</v>
      </c>
      <c r="B6076" s="3" t="str">
        <f>IFERROR(INDEX(Clients[Client_Name],MATCH(Table2[[#This Row],[Client_Code]],Clients[Client_Code],0)),"")</f>
        <v>AGROINDUSTRIAL EL PAICO</v>
      </c>
      <c r="C6076" s="3">
        <v>1002</v>
      </c>
      <c r="D6076" s="3" t="s">
        <v>148</v>
      </c>
      <c r="E6076" s="3">
        <v>1</v>
      </c>
      <c r="F6076" s="12">
        <v>183222</v>
      </c>
    </row>
    <row r="6077" spans="1:6" x14ac:dyDescent="0.25">
      <c r="A6077" s="3" t="s">
        <v>62</v>
      </c>
      <c r="B6077" s="3" t="str">
        <f>IFERROR(INDEX(Clients[Client_Name],MATCH(Table2[[#This Row],[Client_Code]],Clients[Client_Code],0)),"")</f>
        <v>AGROINDUSTRIAL EL PAICO</v>
      </c>
      <c r="C6077" s="3">
        <v>1002</v>
      </c>
      <c r="D6077" s="3" t="s">
        <v>148</v>
      </c>
      <c r="E6077" s="3">
        <v>1</v>
      </c>
      <c r="F6077" s="12">
        <v>183222</v>
      </c>
    </row>
    <row r="6078" spans="1:6" x14ac:dyDescent="0.25">
      <c r="A6078" s="3" t="s">
        <v>62</v>
      </c>
      <c r="B6078" s="3" t="str">
        <f>IFERROR(INDEX(Clients[Client_Name],MATCH(Table2[[#This Row],[Client_Code]],Clients[Client_Code],0)),"")</f>
        <v>AGROINDUSTRIAL EL PAICO</v>
      </c>
      <c r="C6078" s="3">
        <v>1002</v>
      </c>
      <c r="D6078" s="3" t="s">
        <v>37</v>
      </c>
      <c r="E6078" s="3">
        <v>1</v>
      </c>
      <c r="F6078" s="12">
        <v>4288</v>
      </c>
    </row>
    <row r="6079" spans="1:6" x14ac:dyDescent="0.25">
      <c r="A6079" s="3" t="s">
        <v>62</v>
      </c>
      <c r="B6079" s="3" t="str">
        <f>IFERROR(INDEX(Clients[Client_Name],MATCH(Table2[[#This Row],[Client_Code]],Clients[Client_Code],0)),"")</f>
        <v>AGROINDUSTRIAL EL PAICO</v>
      </c>
      <c r="C6079" s="3">
        <v>1002</v>
      </c>
      <c r="D6079" s="3" t="s">
        <v>37</v>
      </c>
      <c r="E6079" s="3">
        <v>1</v>
      </c>
      <c r="F6079" s="12">
        <v>2576</v>
      </c>
    </row>
    <row r="6080" spans="1:6" x14ac:dyDescent="0.25">
      <c r="A6080" s="3" t="s">
        <v>62</v>
      </c>
      <c r="B6080" s="3" t="str">
        <f>IFERROR(INDEX(Clients[Client_Name],MATCH(Table2[[#This Row],[Client_Code]],Clients[Client_Code],0)),"")</f>
        <v>AGROINDUSTRIAL EL PAICO</v>
      </c>
      <c r="C6080" s="3">
        <v>1002</v>
      </c>
      <c r="D6080" s="3" t="s">
        <v>37</v>
      </c>
      <c r="E6080" s="3">
        <v>1</v>
      </c>
      <c r="F6080" s="12">
        <v>5744</v>
      </c>
    </row>
    <row r="6081" spans="1:6" x14ac:dyDescent="0.25">
      <c r="A6081" s="3" t="s">
        <v>62</v>
      </c>
      <c r="B6081" s="3" t="str">
        <f>IFERROR(INDEX(Clients[Client_Name],MATCH(Table2[[#This Row],[Client_Code]],Clients[Client_Code],0)),"")</f>
        <v>AGROINDUSTRIAL EL PAICO</v>
      </c>
      <c r="C6081" s="3">
        <v>1002</v>
      </c>
      <c r="D6081" s="3" t="s">
        <v>38</v>
      </c>
      <c r="E6081" s="3">
        <v>2</v>
      </c>
      <c r="F6081" s="12">
        <v>-25000</v>
      </c>
    </row>
    <row r="6082" spans="1:6" x14ac:dyDescent="0.25">
      <c r="A6082" s="3" t="s">
        <v>62</v>
      </c>
      <c r="B6082" s="3" t="str">
        <f>IFERROR(INDEX(Clients[Client_Name],MATCH(Table2[[#This Row],[Client_Code]],Clients[Client_Code],0)),"")</f>
        <v>AGROINDUSTRIAL EL PAICO</v>
      </c>
      <c r="C6082" s="3">
        <v>1002</v>
      </c>
      <c r="D6082" s="3" t="s">
        <v>38</v>
      </c>
      <c r="E6082" s="3">
        <v>2</v>
      </c>
      <c r="F6082" s="12">
        <v>0</v>
      </c>
    </row>
    <row r="6083" spans="1:6" x14ac:dyDescent="0.25">
      <c r="A6083" s="3" t="s">
        <v>62</v>
      </c>
      <c r="B6083" s="3" t="str">
        <f>IFERROR(INDEX(Clients[Client_Name],MATCH(Table2[[#This Row],[Client_Code]],Clients[Client_Code],0)),"")</f>
        <v>AGROINDUSTRIAL EL PAICO</v>
      </c>
      <c r="C6083" s="3">
        <v>1002</v>
      </c>
      <c r="D6083" s="3" t="s">
        <v>38</v>
      </c>
      <c r="E6083" s="3">
        <v>2</v>
      </c>
      <c r="F6083" s="12">
        <v>132660</v>
      </c>
    </row>
    <row r="6084" spans="1:6" x14ac:dyDescent="0.25">
      <c r="A6084" s="3" t="s">
        <v>62</v>
      </c>
      <c r="B6084" s="3" t="str">
        <f>IFERROR(INDEX(Clients[Client_Name],MATCH(Table2[[#This Row],[Client_Code]],Clients[Client_Code],0)),"")</f>
        <v>AGROINDUSTRIAL EL PAICO</v>
      </c>
      <c r="C6084" s="3">
        <v>1002</v>
      </c>
      <c r="D6084" s="3" t="s">
        <v>38</v>
      </c>
      <c r="E6084" s="3">
        <v>2</v>
      </c>
      <c r="F6084" s="12">
        <v>64395</v>
      </c>
    </row>
    <row r="6085" spans="1:6" x14ac:dyDescent="0.25">
      <c r="A6085" s="3" t="s">
        <v>62</v>
      </c>
      <c r="B6085" s="3" t="str">
        <f>IFERROR(INDEX(Clients[Client_Name],MATCH(Table2[[#This Row],[Client_Code]],Clients[Client_Code],0)),"")</f>
        <v>AGROINDUSTRIAL EL PAICO</v>
      </c>
      <c r="C6085" s="3">
        <v>1002</v>
      </c>
      <c r="D6085" s="3" t="s">
        <v>38</v>
      </c>
      <c r="E6085" s="3">
        <v>2</v>
      </c>
      <c r="F6085" s="12">
        <v>515161</v>
      </c>
    </row>
    <row r="6086" spans="1:6" x14ac:dyDescent="0.25">
      <c r="A6086" s="3" t="s">
        <v>62</v>
      </c>
      <c r="B6086" s="3" t="str">
        <f>IFERROR(INDEX(Clients[Client_Name],MATCH(Table2[[#This Row],[Client_Code]],Clients[Client_Code],0)),"")</f>
        <v>AGROINDUSTRIAL EL PAICO</v>
      </c>
      <c r="C6086" s="3">
        <v>1002</v>
      </c>
      <c r="D6086" s="3" t="s">
        <v>149</v>
      </c>
      <c r="E6086" s="3">
        <v>2</v>
      </c>
      <c r="F6086" s="12">
        <v>2730994</v>
      </c>
    </row>
    <row r="6087" spans="1:6" x14ac:dyDescent="0.25">
      <c r="A6087" s="3" t="s">
        <v>62</v>
      </c>
      <c r="B6087" s="3" t="str">
        <f>IFERROR(INDEX(Clients[Client_Name],MATCH(Table2[[#This Row],[Client_Code]],Clients[Client_Code],0)),"")</f>
        <v>AGROINDUSTRIAL EL PAICO</v>
      </c>
      <c r="C6087" s="3">
        <v>1002</v>
      </c>
      <c r="D6087" s="3" t="s">
        <v>37</v>
      </c>
      <c r="E6087" s="3">
        <v>2</v>
      </c>
      <c r="F6087" s="12">
        <v>500727</v>
      </c>
    </row>
    <row r="6088" spans="1:6" x14ac:dyDescent="0.25">
      <c r="A6088" s="3" t="s">
        <v>62</v>
      </c>
      <c r="B6088" s="3" t="str">
        <f>IFERROR(INDEX(Clients[Client_Name],MATCH(Table2[[#This Row],[Client_Code]],Clients[Client_Code],0)),"")</f>
        <v>AGROINDUSTRIAL EL PAICO</v>
      </c>
      <c r="C6088" s="3">
        <v>1002</v>
      </c>
      <c r="D6088" s="3" t="s">
        <v>37</v>
      </c>
      <c r="E6088" s="3">
        <v>2</v>
      </c>
      <c r="F6088" s="12">
        <v>69158</v>
      </c>
    </row>
    <row r="6089" spans="1:6" x14ac:dyDescent="0.25">
      <c r="A6089" s="3" t="s">
        <v>62</v>
      </c>
      <c r="B6089" s="3" t="str">
        <f>IFERROR(INDEX(Clients[Client_Name],MATCH(Table2[[#This Row],[Client_Code]],Clients[Client_Code],0)),"")</f>
        <v>AGROINDUSTRIAL EL PAICO</v>
      </c>
      <c r="C6089" s="3">
        <v>1002</v>
      </c>
      <c r="D6089" s="3" t="s">
        <v>37</v>
      </c>
      <c r="E6089" s="3">
        <v>2</v>
      </c>
      <c r="F6089" s="12">
        <v>25756</v>
      </c>
    </row>
    <row r="6090" spans="1:6" x14ac:dyDescent="0.25">
      <c r="A6090" s="3" t="s">
        <v>62</v>
      </c>
      <c r="B6090" s="3" t="str">
        <f>IFERROR(INDEX(Clients[Client_Name],MATCH(Table2[[#This Row],[Client_Code]],Clients[Client_Code],0)),"")</f>
        <v>AGROINDUSTRIAL EL PAICO</v>
      </c>
      <c r="C6090" s="3">
        <v>1002</v>
      </c>
      <c r="D6090" s="3" t="s">
        <v>37</v>
      </c>
      <c r="E6090" s="3">
        <v>2</v>
      </c>
      <c r="F6090" s="12">
        <v>54046</v>
      </c>
    </row>
    <row r="6091" spans="1:6" x14ac:dyDescent="0.25">
      <c r="A6091" s="3" t="s">
        <v>62</v>
      </c>
      <c r="B6091" s="3" t="str">
        <f>IFERROR(INDEX(Clients[Client_Name],MATCH(Table2[[#This Row],[Client_Code]],Clients[Client_Code],0)),"")</f>
        <v>AGROINDUSTRIAL EL PAICO</v>
      </c>
      <c r="C6091" s="3">
        <v>1002</v>
      </c>
      <c r="D6091" s="3" t="s">
        <v>38</v>
      </c>
      <c r="E6091" s="3">
        <v>2</v>
      </c>
      <c r="F6091" s="12">
        <v>6931</v>
      </c>
    </row>
    <row r="6092" spans="1:6" x14ac:dyDescent="0.25">
      <c r="A6092" s="3" t="s">
        <v>62</v>
      </c>
      <c r="B6092" s="3" t="str">
        <f>IFERROR(INDEX(Clients[Client_Name],MATCH(Table2[[#This Row],[Client_Code]],Clients[Client_Code],0)),"")</f>
        <v>AGROINDUSTRIAL EL PAICO</v>
      </c>
      <c r="C6092" s="3">
        <v>1002</v>
      </c>
      <c r="D6092" s="3" t="s">
        <v>148</v>
      </c>
      <c r="E6092" s="3">
        <v>2</v>
      </c>
      <c r="F6092" s="12">
        <v>4792951</v>
      </c>
    </row>
    <row r="6093" spans="1:6" x14ac:dyDescent="0.25">
      <c r="A6093" s="3" t="s">
        <v>62</v>
      </c>
      <c r="B6093" s="3" t="str">
        <f>IFERROR(INDEX(Clients[Client_Name],MATCH(Table2[[#This Row],[Client_Code]],Clients[Client_Code],0)),"")</f>
        <v>AGROINDUSTRIAL EL PAICO</v>
      </c>
      <c r="C6093" s="3">
        <v>1002</v>
      </c>
      <c r="D6093" s="3" t="s">
        <v>37</v>
      </c>
      <c r="E6093" s="3">
        <v>2</v>
      </c>
      <c r="F6093" s="12">
        <v>467532</v>
      </c>
    </row>
    <row r="6094" spans="1:6" x14ac:dyDescent="0.25">
      <c r="A6094" s="3" t="s">
        <v>62</v>
      </c>
      <c r="B6094" s="3" t="str">
        <f>IFERROR(INDEX(Clients[Client_Name],MATCH(Table2[[#This Row],[Client_Code]],Clients[Client_Code],0)),"")</f>
        <v>AGROINDUSTRIAL EL PAICO</v>
      </c>
      <c r="C6094" s="3">
        <v>1002</v>
      </c>
      <c r="D6094" s="3" t="s">
        <v>148</v>
      </c>
      <c r="E6094" s="3">
        <v>2</v>
      </c>
      <c r="F6094" s="12">
        <v>467532</v>
      </c>
    </row>
    <row r="6095" spans="1:6" x14ac:dyDescent="0.25">
      <c r="A6095" s="3" t="s">
        <v>62</v>
      </c>
      <c r="B6095" s="3" t="str">
        <f>IFERROR(INDEX(Clients[Client_Name],MATCH(Table2[[#This Row],[Client_Code]],Clients[Client_Code],0)),"")</f>
        <v>AGROINDUSTRIAL EL PAICO</v>
      </c>
      <c r="C6095" s="3">
        <v>1002</v>
      </c>
      <c r="D6095" s="3" t="s">
        <v>148</v>
      </c>
      <c r="E6095" s="3">
        <v>2</v>
      </c>
      <c r="F6095" s="12">
        <v>467532</v>
      </c>
    </row>
    <row r="6096" spans="1:6" x14ac:dyDescent="0.25">
      <c r="A6096" s="3" t="s">
        <v>62</v>
      </c>
      <c r="B6096" s="3" t="str">
        <f>IFERROR(INDEX(Clients[Client_Name],MATCH(Table2[[#This Row],[Client_Code]],Clients[Client_Code],0)),"")</f>
        <v>AGROINDUSTRIAL EL PAICO</v>
      </c>
      <c r="C6096" s="3">
        <v>1002</v>
      </c>
      <c r="D6096" s="3" t="s">
        <v>37</v>
      </c>
      <c r="E6096" s="3">
        <v>2</v>
      </c>
      <c r="F6096" s="12">
        <v>4288</v>
      </c>
    </row>
    <row r="6097" spans="1:6" x14ac:dyDescent="0.25">
      <c r="A6097" s="3" t="s">
        <v>62</v>
      </c>
      <c r="B6097" s="3" t="str">
        <f>IFERROR(INDEX(Clients[Client_Name],MATCH(Table2[[#This Row],[Client_Code]],Clients[Client_Code],0)),"")</f>
        <v>AGROINDUSTRIAL EL PAICO</v>
      </c>
      <c r="C6097" s="3">
        <v>1002</v>
      </c>
      <c r="D6097" s="3" t="s">
        <v>37</v>
      </c>
      <c r="E6097" s="3">
        <v>2</v>
      </c>
      <c r="F6097" s="12">
        <v>2576</v>
      </c>
    </row>
    <row r="6098" spans="1:6" x14ac:dyDescent="0.25">
      <c r="A6098" s="3" t="s">
        <v>62</v>
      </c>
      <c r="B6098" s="3" t="str">
        <f>IFERROR(INDEX(Clients[Client_Name],MATCH(Table2[[#This Row],[Client_Code]],Clients[Client_Code],0)),"")</f>
        <v>AGROINDUSTRIAL EL PAICO</v>
      </c>
      <c r="C6098" s="3">
        <v>1002</v>
      </c>
      <c r="D6098" s="3" t="s">
        <v>37</v>
      </c>
      <c r="E6098" s="3">
        <v>2</v>
      </c>
      <c r="F6098" s="12">
        <v>1667</v>
      </c>
    </row>
    <row r="6099" spans="1:6" x14ac:dyDescent="0.25">
      <c r="A6099" s="3" t="s">
        <v>62</v>
      </c>
      <c r="B6099" s="3" t="str">
        <f>IFERROR(INDEX(Clients[Client_Name],MATCH(Table2[[#This Row],[Client_Code]],Clients[Client_Code],0)),"")</f>
        <v>AGROINDUSTRIAL EL PAICO</v>
      </c>
      <c r="C6099" s="3">
        <v>1002</v>
      </c>
      <c r="D6099" s="3" t="s">
        <v>38</v>
      </c>
      <c r="E6099" s="3">
        <v>2</v>
      </c>
      <c r="F6099" s="12">
        <v>336962</v>
      </c>
    </row>
    <row r="6100" spans="1:6" x14ac:dyDescent="0.25">
      <c r="A6100" s="3" t="s">
        <v>62</v>
      </c>
      <c r="B6100" s="3" t="str">
        <f>IFERROR(INDEX(Clients[Client_Name],MATCH(Table2[[#This Row],[Client_Code]],Clients[Client_Code],0)),"")</f>
        <v>AGROINDUSTRIAL EL PAICO</v>
      </c>
      <c r="C6100" s="3">
        <v>1002</v>
      </c>
      <c r="D6100" s="3" t="s">
        <v>38</v>
      </c>
      <c r="E6100" s="3">
        <v>2</v>
      </c>
      <c r="F6100" s="12">
        <v>119814</v>
      </c>
    </row>
    <row r="6101" spans="1:6" x14ac:dyDescent="0.25">
      <c r="A6101" s="3" t="s">
        <v>62</v>
      </c>
      <c r="B6101" s="3" t="str">
        <f>IFERROR(INDEX(Clients[Client_Name],MATCH(Table2[[#This Row],[Client_Code]],Clients[Client_Code],0)),"")</f>
        <v>AGROINDUSTRIAL EL PAICO</v>
      </c>
      <c r="C6101" s="3">
        <v>1002</v>
      </c>
      <c r="D6101" s="3" t="s">
        <v>149</v>
      </c>
      <c r="E6101" s="3">
        <v>3</v>
      </c>
      <c r="F6101" s="12">
        <v>315395</v>
      </c>
    </row>
    <row r="6102" spans="1:6" x14ac:dyDescent="0.25">
      <c r="A6102" s="3" t="s">
        <v>62</v>
      </c>
      <c r="B6102" s="3" t="str">
        <f>IFERROR(INDEX(Clients[Client_Name],MATCH(Table2[[#This Row],[Client_Code]],Clients[Client_Code],0)),"")</f>
        <v>AGROINDUSTRIAL EL PAICO</v>
      </c>
      <c r="C6102" s="3">
        <v>1002</v>
      </c>
      <c r="D6102" s="3" t="s">
        <v>37</v>
      </c>
      <c r="E6102" s="3">
        <v>3</v>
      </c>
      <c r="F6102" s="12">
        <v>-2</v>
      </c>
    </row>
    <row r="6103" spans="1:6" x14ac:dyDescent="0.25">
      <c r="A6103" s="3" t="s">
        <v>62</v>
      </c>
      <c r="B6103" s="3" t="str">
        <f>IFERROR(INDEX(Clients[Client_Name],MATCH(Table2[[#This Row],[Client_Code]],Clients[Client_Code],0)),"")</f>
        <v>FABIAN ALFARO GUERRA</v>
      </c>
      <c r="C6103" s="3">
        <v>1065</v>
      </c>
      <c r="D6103" s="3" t="s">
        <v>38</v>
      </c>
      <c r="E6103" s="3">
        <v>9</v>
      </c>
      <c r="F6103" s="12"/>
    </row>
    <row r="6104" spans="1:6" x14ac:dyDescent="0.25">
      <c r="A6104" s="3" t="s">
        <v>62</v>
      </c>
      <c r="B6104" s="3" t="str">
        <f>IFERROR(INDEX(Clients[Client_Name],MATCH(Table2[[#This Row],[Client_Code]],Clients[Client_Code],0)),"")</f>
        <v>MINERVA</v>
      </c>
      <c r="C6104" s="3">
        <v>1014</v>
      </c>
      <c r="D6104" s="3" t="s">
        <v>37</v>
      </c>
      <c r="E6104" s="3">
        <v>8</v>
      </c>
      <c r="F6104" s="12">
        <v>5264968</v>
      </c>
    </row>
    <row r="6105" spans="1:6" x14ac:dyDescent="0.25">
      <c r="A6105" s="3" t="s">
        <v>62</v>
      </c>
      <c r="B6105" s="3" t="str">
        <f>IFERROR(INDEX(Clients[Client_Name],MATCH(Table2[[#This Row],[Client_Code]],Clients[Client_Code],0)),"")</f>
        <v>AGROINDUSTRIAL EL PAICO</v>
      </c>
      <c r="C6105" s="3">
        <v>1002</v>
      </c>
      <c r="D6105" s="3" t="s">
        <v>149</v>
      </c>
      <c r="E6105" s="3">
        <v>5</v>
      </c>
      <c r="F6105" s="12">
        <v>-529230</v>
      </c>
    </row>
    <row r="6106" spans="1:6" x14ac:dyDescent="0.25">
      <c r="A6106" s="3" t="s">
        <v>62</v>
      </c>
      <c r="B6106" s="3" t="str">
        <f>IFERROR(INDEX(Clients[Client_Name],MATCH(Table2[[#This Row],[Client_Code]],Clients[Client_Code],0)),"")</f>
        <v>AGROINDUSTRIAL EL PAICO</v>
      </c>
      <c r="C6106" s="3">
        <v>1002</v>
      </c>
      <c r="D6106" s="3" t="s">
        <v>37</v>
      </c>
      <c r="E6106" s="3">
        <v>5</v>
      </c>
      <c r="F6106" s="12">
        <v>-58061</v>
      </c>
    </row>
    <row r="6107" spans="1:6" x14ac:dyDescent="0.25">
      <c r="A6107" s="3" t="s">
        <v>62</v>
      </c>
      <c r="B6107" s="3" t="str">
        <f>IFERROR(INDEX(Clients[Client_Name],MATCH(Table2[[#This Row],[Client_Code]],Clients[Client_Code],0)),"")</f>
        <v>AGROINDUSTRIAL EL PAICO</v>
      </c>
      <c r="C6107" s="3">
        <v>1002</v>
      </c>
      <c r="D6107" s="3" t="s">
        <v>38</v>
      </c>
      <c r="E6107" s="3">
        <v>5</v>
      </c>
      <c r="F6107" s="12">
        <v>-30000</v>
      </c>
    </row>
    <row r="6108" spans="1:6" x14ac:dyDescent="0.25">
      <c r="A6108" s="3" t="s">
        <v>62</v>
      </c>
      <c r="B6108" s="3" t="str">
        <f>IFERROR(INDEX(Clients[Client_Name],MATCH(Table2[[#This Row],[Client_Code]],Clients[Client_Code],0)),"")</f>
        <v>AGROINDUSTRIAL EL PAICO</v>
      </c>
      <c r="C6108" s="3">
        <v>1002</v>
      </c>
      <c r="D6108" s="3" t="s">
        <v>37</v>
      </c>
      <c r="E6108" s="3">
        <v>5</v>
      </c>
      <c r="F6108" s="12">
        <v>-25756</v>
      </c>
    </row>
    <row r="6109" spans="1:6" x14ac:dyDescent="0.25">
      <c r="A6109" s="3" t="s">
        <v>62</v>
      </c>
      <c r="B6109" s="3" t="str">
        <f>IFERROR(INDEX(Clients[Client_Name],MATCH(Table2[[#This Row],[Client_Code]],Clients[Client_Code],0)),"")</f>
        <v>AGROINDUSTRIAL EL PAICO</v>
      </c>
      <c r="C6109" s="3">
        <v>1002</v>
      </c>
      <c r="D6109" s="3" t="s">
        <v>37</v>
      </c>
      <c r="E6109" s="3">
        <v>5</v>
      </c>
      <c r="F6109" s="12">
        <v>-27023</v>
      </c>
    </row>
    <row r="6110" spans="1:6" x14ac:dyDescent="0.25">
      <c r="A6110" s="3" t="s">
        <v>62</v>
      </c>
      <c r="B6110" s="3" t="str">
        <f>IFERROR(INDEX(Clients[Client_Name],MATCH(Table2[[#This Row],[Client_Code]],Clients[Client_Code],0)),"")</f>
        <v>AGROINDUSTRIAL EL PAICO</v>
      </c>
      <c r="C6110" s="3">
        <v>1002</v>
      </c>
      <c r="D6110" s="3" t="s">
        <v>38</v>
      </c>
      <c r="E6110" s="3">
        <v>5</v>
      </c>
      <c r="F6110" s="12">
        <v>-44220</v>
      </c>
    </row>
    <row r="6111" spans="1:6" x14ac:dyDescent="0.25">
      <c r="A6111" s="3" t="s">
        <v>62</v>
      </c>
      <c r="B6111" s="3" t="str">
        <f>IFERROR(INDEX(Clients[Client_Name],MATCH(Table2[[#This Row],[Client_Code]],Clients[Client_Code],0)),"")</f>
        <v>AGROINDUSTRIAL EL PAICO</v>
      </c>
      <c r="C6111" s="3">
        <v>1002</v>
      </c>
      <c r="D6111" s="3" t="s">
        <v>38</v>
      </c>
      <c r="E6111" s="3">
        <v>5</v>
      </c>
      <c r="F6111" s="12">
        <v>-95991</v>
      </c>
    </row>
    <row r="6112" spans="1:6" x14ac:dyDescent="0.25">
      <c r="A6112" s="3" t="s">
        <v>62</v>
      </c>
      <c r="B6112" s="3" t="str">
        <f>IFERROR(INDEX(Clients[Client_Name],MATCH(Table2[[#This Row],[Client_Code]],Clients[Client_Code],0)),"")</f>
        <v>AGROINDUSTRIAL EL PAICO</v>
      </c>
      <c r="C6112" s="3">
        <v>1002</v>
      </c>
      <c r="D6112" s="3" t="s">
        <v>38</v>
      </c>
      <c r="E6112" s="3">
        <v>5</v>
      </c>
      <c r="F6112" s="12">
        <v>-34122</v>
      </c>
    </row>
    <row r="6113" spans="1:6" x14ac:dyDescent="0.25">
      <c r="A6113" s="3" t="s">
        <v>62</v>
      </c>
      <c r="B6113" s="3" t="str">
        <f>IFERROR(INDEX(Clients[Client_Name],MATCH(Table2[[#This Row],[Client_Code]],Clients[Client_Code],0)),"")</f>
        <v>AGROINDUSTRIAL EL PAICO</v>
      </c>
      <c r="C6113" s="3">
        <v>1002</v>
      </c>
      <c r="D6113" s="3" t="s">
        <v>149</v>
      </c>
      <c r="E6113" s="3">
        <v>6</v>
      </c>
      <c r="F6113" s="12"/>
    </row>
    <row r="6114" spans="1:6" x14ac:dyDescent="0.25">
      <c r="A6114" s="3" t="s">
        <v>62</v>
      </c>
      <c r="B6114" s="3" t="str">
        <f>IFERROR(INDEX(Clients[Client_Name],MATCH(Table2[[#This Row],[Client_Code]],Clients[Client_Code],0)),"")</f>
        <v>AGROINDUSTRIAL EL PAICO</v>
      </c>
      <c r="C6114" s="3">
        <v>1002</v>
      </c>
      <c r="D6114" s="3" t="s">
        <v>37</v>
      </c>
      <c r="E6114" s="3">
        <v>6</v>
      </c>
      <c r="F6114" s="12"/>
    </row>
    <row r="6115" spans="1:6" x14ac:dyDescent="0.25">
      <c r="A6115" s="3" t="s">
        <v>62</v>
      </c>
      <c r="B6115" s="3" t="str">
        <f>IFERROR(INDEX(Clients[Client_Name],MATCH(Table2[[#This Row],[Client_Code]],Clients[Client_Code],0)),"")</f>
        <v>AGROINDUSTRIAL EL PAICO</v>
      </c>
      <c r="C6115" s="3">
        <v>1002</v>
      </c>
      <c r="D6115" s="3" t="s">
        <v>38</v>
      </c>
      <c r="E6115" s="3">
        <v>6</v>
      </c>
      <c r="F6115" s="12"/>
    </row>
    <row r="6116" spans="1:6" x14ac:dyDescent="0.25">
      <c r="A6116" s="3" t="s">
        <v>62</v>
      </c>
      <c r="B6116" s="3" t="str">
        <f>IFERROR(INDEX(Clients[Client_Name],MATCH(Table2[[#This Row],[Client_Code]],Clients[Client_Code],0)),"")</f>
        <v>AGROINDUSTRIAL EL PAICO</v>
      </c>
      <c r="C6116" s="3">
        <v>1002</v>
      </c>
      <c r="D6116" s="3" t="s">
        <v>37</v>
      </c>
      <c r="E6116" s="3">
        <v>6</v>
      </c>
      <c r="F6116" s="12"/>
    </row>
    <row r="6117" spans="1:6" x14ac:dyDescent="0.25">
      <c r="A6117" s="3" t="s">
        <v>62</v>
      </c>
      <c r="B6117" s="3" t="str">
        <f>IFERROR(INDEX(Clients[Client_Name],MATCH(Table2[[#This Row],[Client_Code]],Clients[Client_Code],0)),"")</f>
        <v>AGROINDUSTRIAL EL PAICO</v>
      </c>
      <c r="C6117" s="3">
        <v>1002</v>
      </c>
      <c r="D6117" s="3" t="s">
        <v>37</v>
      </c>
      <c r="E6117" s="3">
        <v>6</v>
      </c>
      <c r="F6117" s="12"/>
    </row>
    <row r="6118" spans="1:6" x14ac:dyDescent="0.25">
      <c r="A6118" s="3" t="s">
        <v>62</v>
      </c>
      <c r="B6118" s="3" t="str">
        <f>IFERROR(INDEX(Clients[Client_Name],MATCH(Table2[[#This Row],[Client_Code]],Clients[Client_Code],0)),"")</f>
        <v>AGROINDUSTRIAL EL PAICO</v>
      </c>
      <c r="C6118" s="3">
        <v>1002</v>
      </c>
      <c r="D6118" s="3" t="s">
        <v>38</v>
      </c>
      <c r="E6118" s="3">
        <v>6</v>
      </c>
      <c r="F6118" s="12"/>
    </row>
    <row r="6119" spans="1:6" x14ac:dyDescent="0.25">
      <c r="A6119" s="3" t="s">
        <v>62</v>
      </c>
      <c r="B6119" s="3" t="str">
        <f>IFERROR(INDEX(Clients[Client_Name],MATCH(Table2[[#This Row],[Client_Code]],Clients[Client_Code],0)),"")</f>
        <v>AGROINDUSTRIAL EL PAICO</v>
      </c>
      <c r="C6119" s="3">
        <v>1002</v>
      </c>
      <c r="D6119" s="3" t="s">
        <v>38</v>
      </c>
      <c r="E6119" s="3">
        <v>6</v>
      </c>
      <c r="F6119" s="12"/>
    </row>
    <row r="6120" spans="1:6" x14ac:dyDescent="0.25">
      <c r="A6120" s="3" t="s">
        <v>62</v>
      </c>
      <c r="B6120" s="3" t="str">
        <f>IFERROR(INDEX(Clients[Client_Name],MATCH(Table2[[#This Row],[Client_Code]],Clients[Client_Code],0)),"")</f>
        <v>AGROINDUSTRIAL EL PAICO</v>
      </c>
      <c r="C6120" s="3">
        <v>1002</v>
      </c>
      <c r="D6120" s="3" t="s">
        <v>38</v>
      </c>
      <c r="E6120" s="3">
        <v>6</v>
      </c>
      <c r="F6120" s="12"/>
    </row>
    <row r="6121" spans="1:6" x14ac:dyDescent="0.25">
      <c r="A6121" s="3" t="s">
        <v>62</v>
      </c>
      <c r="B6121" s="3" t="str">
        <f>IFERROR(INDEX(Clients[Client_Name],MATCH(Table2[[#This Row],[Client_Code]],Clients[Client_Code],0)),"")</f>
        <v>AGROINDUSTRIAL EL PAICO</v>
      </c>
      <c r="C6121" s="3">
        <v>1002</v>
      </c>
      <c r="D6121" s="3" t="s">
        <v>149</v>
      </c>
      <c r="E6121" s="3">
        <v>7</v>
      </c>
      <c r="F6121" s="12"/>
    </row>
    <row r="6122" spans="1:6" x14ac:dyDescent="0.25">
      <c r="A6122" s="3" t="s">
        <v>62</v>
      </c>
      <c r="B6122" s="3" t="str">
        <f>IFERROR(INDEX(Clients[Client_Name],MATCH(Table2[[#This Row],[Client_Code]],Clients[Client_Code],0)),"")</f>
        <v>AGROINDUSTRIAL EL PAICO</v>
      </c>
      <c r="C6122" s="3">
        <v>1002</v>
      </c>
      <c r="D6122" s="3" t="s">
        <v>37</v>
      </c>
      <c r="E6122" s="3">
        <v>7</v>
      </c>
      <c r="F6122" s="12"/>
    </row>
    <row r="6123" spans="1:6" x14ac:dyDescent="0.25">
      <c r="A6123" s="3" t="s">
        <v>62</v>
      </c>
      <c r="B6123" s="3" t="str">
        <f>IFERROR(INDEX(Clients[Client_Name],MATCH(Table2[[#This Row],[Client_Code]],Clients[Client_Code],0)),"")</f>
        <v>AGROINDUSTRIAL EL PAICO</v>
      </c>
      <c r="C6123" s="3">
        <v>1002</v>
      </c>
      <c r="D6123" s="3" t="s">
        <v>38</v>
      </c>
      <c r="E6123" s="3">
        <v>7</v>
      </c>
      <c r="F6123" s="12"/>
    </row>
    <row r="6124" spans="1:6" x14ac:dyDescent="0.25">
      <c r="A6124" s="3" t="s">
        <v>62</v>
      </c>
      <c r="B6124" s="3" t="str">
        <f>IFERROR(INDEX(Clients[Client_Name],MATCH(Table2[[#This Row],[Client_Code]],Clients[Client_Code],0)),"")</f>
        <v>AGROINDUSTRIAL EL PAICO</v>
      </c>
      <c r="C6124" s="3">
        <v>1002</v>
      </c>
      <c r="D6124" s="3" t="s">
        <v>37</v>
      </c>
      <c r="E6124" s="3">
        <v>7</v>
      </c>
      <c r="F6124" s="12"/>
    </row>
    <row r="6125" spans="1:6" x14ac:dyDescent="0.25">
      <c r="A6125" s="3" t="s">
        <v>62</v>
      </c>
      <c r="B6125" s="3" t="str">
        <f>IFERROR(INDEX(Clients[Client_Name],MATCH(Table2[[#This Row],[Client_Code]],Clients[Client_Code],0)),"")</f>
        <v>AGROINDUSTRIAL EL PAICO</v>
      </c>
      <c r="C6125" s="3">
        <v>1002</v>
      </c>
      <c r="D6125" s="3" t="s">
        <v>37</v>
      </c>
      <c r="E6125" s="3">
        <v>7</v>
      </c>
      <c r="F6125" s="12"/>
    </row>
    <row r="6126" spans="1:6" x14ac:dyDescent="0.25">
      <c r="A6126" s="3" t="s">
        <v>62</v>
      </c>
      <c r="B6126" s="3" t="str">
        <f>IFERROR(INDEX(Clients[Client_Name],MATCH(Table2[[#This Row],[Client_Code]],Clients[Client_Code],0)),"")</f>
        <v>AGROINDUSTRIAL EL PAICO</v>
      </c>
      <c r="C6126" s="3">
        <v>1002</v>
      </c>
      <c r="D6126" s="3" t="s">
        <v>38</v>
      </c>
      <c r="E6126" s="3">
        <v>7</v>
      </c>
      <c r="F6126" s="12"/>
    </row>
    <row r="6127" spans="1:6" x14ac:dyDescent="0.25">
      <c r="A6127" s="3" t="s">
        <v>62</v>
      </c>
      <c r="B6127" s="3" t="str">
        <f>IFERROR(INDEX(Clients[Client_Name],MATCH(Table2[[#This Row],[Client_Code]],Clients[Client_Code],0)),"")</f>
        <v>AGROINDUSTRIAL EL PAICO</v>
      </c>
      <c r="C6127" s="3">
        <v>1002</v>
      </c>
      <c r="D6127" s="3" t="s">
        <v>38</v>
      </c>
      <c r="E6127" s="3">
        <v>7</v>
      </c>
      <c r="F6127" s="12"/>
    </row>
    <row r="6128" spans="1:6" x14ac:dyDescent="0.25">
      <c r="A6128" s="3" t="s">
        <v>62</v>
      </c>
      <c r="B6128" s="3" t="str">
        <f>IFERROR(INDEX(Clients[Client_Name],MATCH(Table2[[#This Row],[Client_Code]],Clients[Client_Code],0)),"")</f>
        <v>AGROINDUSTRIAL EL PAICO</v>
      </c>
      <c r="C6128" s="3">
        <v>1002</v>
      </c>
      <c r="D6128" s="3" t="s">
        <v>38</v>
      </c>
      <c r="E6128" s="3">
        <v>7</v>
      </c>
      <c r="F6128" s="12"/>
    </row>
    <row r="6129" spans="1:6" x14ac:dyDescent="0.25">
      <c r="A6129" s="3" t="s">
        <v>62</v>
      </c>
      <c r="B6129" s="3" t="str">
        <f>IFERROR(INDEX(Clients[Client_Name],MATCH(Table2[[#This Row],[Client_Code]],Clients[Client_Code],0)),"")</f>
        <v>AGROINDUSTRIAL EL PAICO</v>
      </c>
      <c r="C6129" s="3">
        <v>1002</v>
      </c>
      <c r="D6129" s="3" t="s">
        <v>37</v>
      </c>
      <c r="E6129" s="3">
        <v>8</v>
      </c>
      <c r="F6129" s="12"/>
    </row>
    <row r="6130" spans="1:6" x14ac:dyDescent="0.25">
      <c r="A6130" s="3" t="s">
        <v>62</v>
      </c>
      <c r="B6130" s="3" t="str">
        <f>IFERROR(INDEX(Clients[Client_Name],MATCH(Table2[[#This Row],[Client_Code]],Clients[Client_Code],0)),"")</f>
        <v>AGROINDUSTRIAL EL PAICO</v>
      </c>
      <c r="C6130" s="3">
        <v>1002</v>
      </c>
      <c r="D6130" s="3" t="s">
        <v>37</v>
      </c>
      <c r="E6130" s="3">
        <v>8</v>
      </c>
      <c r="F6130" s="12"/>
    </row>
    <row r="6131" spans="1:6" x14ac:dyDescent="0.25">
      <c r="A6131" s="3" t="s">
        <v>62</v>
      </c>
      <c r="B6131" s="3" t="str">
        <f>IFERROR(INDEX(Clients[Client_Name],MATCH(Table2[[#This Row],[Client_Code]],Clients[Client_Code],0)),"")</f>
        <v>AGROINDUSTRIAL EL PAICO</v>
      </c>
      <c r="C6131" s="3">
        <v>1002</v>
      </c>
      <c r="D6131" s="3" t="s">
        <v>37</v>
      </c>
      <c r="E6131" s="3">
        <v>8</v>
      </c>
      <c r="F6131" s="12"/>
    </row>
    <row r="6132" spans="1:6" x14ac:dyDescent="0.25">
      <c r="A6132" s="3" t="s">
        <v>62</v>
      </c>
      <c r="B6132" s="3" t="str">
        <f>IFERROR(INDEX(Clients[Client_Name],MATCH(Table2[[#This Row],[Client_Code]],Clients[Client_Code],0)),"")</f>
        <v>MINERVA</v>
      </c>
      <c r="C6132" s="3">
        <v>1014</v>
      </c>
      <c r="D6132" s="3" t="s">
        <v>38</v>
      </c>
      <c r="E6132" s="3">
        <v>8</v>
      </c>
      <c r="F6132" s="12">
        <v>4983705</v>
      </c>
    </row>
    <row r="6133" spans="1:6" x14ac:dyDescent="0.25">
      <c r="A6133" s="3" t="s">
        <v>62</v>
      </c>
      <c r="B6133" s="3" t="str">
        <f>IFERROR(INDEX(Clients[Client_Name],MATCH(Table2[[#This Row],[Client_Code]],Clients[Client_Code],0)),"")</f>
        <v>AGROINDUSTRIAL EL PAICO</v>
      </c>
      <c r="C6133" s="3">
        <v>1002</v>
      </c>
      <c r="D6133" s="3" t="s">
        <v>38</v>
      </c>
      <c r="E6133" s="3">
        <v>8</v>
      </c>
      <c r="F6133" s="12"/>
    </row>
    <row r="6134" spans="1:6" x14ac:dyDescent="0.25">
      <c r="A6134" s="3" t="s">
        <v>62</v>
      </c>
      <c r="B6134" s="3" t="str">
        <f>IFERROR(INDEX(Clients[Client_Name],MATCH(Table2[[#This Row],[Client_Code]],Clients[Client_Code],0)),"")</f>
        <v>AGROINDUSTRIAL EL PAICO</v>
      </c>
      <c r="C6134" s="3">
        <v>1002</v>
      </c>
      <c r="D6134" s="3" t="s">
        <v>38</v>
      </c>
      <c r="E6134" s="3">
        <v>8</v>
      </c>
      <c r="F6134" s="12"/>
    </row>
    <row r="6135" spans="1:6" x14ac:dyDescent="0.25">
      <c r="A6135" s="3" t="s">
        <v>62</v>
      </c>
      <c r="B6135" s="3" t="str">
        <f>IFERROR(INDEX(Clients[Client_Name],MATCH(Table2[[#This Row],[Client_Code]],Clients[Client_Code],0)),"")</f>
        <v>AGROINDUSTRIAL EL PAICO</v>
      </c>
      <c r="C6135" s="3">
        <v>1002</v>
      </c>
      <c r="D6135" s="3" t="s">
        <v>38</v>
      </c>
      <c r="E6135" s="3">
        <v>8</v>
      </c>
      <c r="F6135" s="12"/>
    </row>
    <row r="6136" spans="1:6" x14ac:dyDescent="0.25">
      <c r="A6136" s="3" t="s">
        <v>62</v>
      </c>
      <c r="B6136" s="3" t="str">
        <f>IFERROR(INDEX(Clients[Client_Name],MATCH(Table2[[#This Row],[Client_Code]],Clients[Client_Code],0)),"")</f>
        <v>AGROINDUSTRIAL EL PAICO</v>
      </c>
      <c r="C6136" s="3">
        <v>1002</v>
      </c>
      <c r="D6136" s="3" t="s">
        <v>38</v>
      </c>
      <c r="E6136" s="3">
        <v>8</v>
      </c>
      <c r="F6136" s="12"/>
    </row>
    <row r="6137" spans="1:6" x14ac:dyDescent="0.25">
      <c r="A6137" s="3" t="s">
        <v>62</v>
      </c>
      <c r="B6137" s="3" t="str">
        <f>IFERROR(INDEX(Clients[Client_Name],MATCH(Table2[[#This Row],[Client_Code]],Clients[Client_Code],0)),"")</f>
        <v>AGROINDUSTRIAL EL PAICO</v>
      </c>
      <c r="C6137" s="3">
        <v>1002</v>
      </c>
      <c r="D6137" s="3" t="s">
        <v>149</v>
      </c>
      <c r="E6137" s="3">
        <v>8</v>
      </c>
      <c r="F6137" s="12"/>
    </row>
    <row r="6138" spans="1:6" x14ac:dyDescent="0.25">
      <c r="A6138" s="3" t="s">
        <v>62</v>
      </c>
      <c r="B6138" s="3" t="str">
        <f>IFERROR(INDEX(Clients[Client_Name],MATCH(Table2[[#This Row],[Client_Code]],Clients[Client_Code],0)),"")</f>
        <v>AGROINDUSTRIAL EL PAICO</v>
      </c>
      <c r="C6138" s="3">
        <v>1002</v>
      </c>
      <c r="D6138" s="3" t="s">
        <v>37</v>
      </c>
      <c r="E6138" s="3">
        <v>9</v>
      </c>
      <c r="F6138" s="12">
        <v>504386</v>
      </c>
    </row>
    <row r="6139" spans="1:6" x14ac:dyDescent="0.25">
      <c r="A6139" s="3" t="s">
        <v>62</v>
      </c>
      <c r="B6139" s="3" t="str">
        <f>IFERROR(INDEX(Clients[Client_Name],MATCH(Table2[[#This Row],[Client_Code]],Clients[Client_Code],0)),"")</f>
        <v>AGROINDUSTRIAL EL PAICO</v>
      </c>
      <c r="C6139" s="3">
        <v>1002</v>
      </c>
      <c r="D6139" s="3" t="s">
        <v>37</v>
      </c>
      <c r="E6139" s="3">
        <v>9</v>
      </c>
      <c r="F6139" s="12">
        <v>69160</v>
      </c>
    </row>
    <row r="6140" spans="1:6" x14ac:dyDescent="0.25">
      <c r="A6140" s="3" t="s">
        <v>62</v>
      </c>
      <c r="B6140" s="3" t="str">
        <f>IFERROR(INDEX(Clients[Client_Name],MATCH(Table2[[#This Row],[Client_Code]],Clients[Client_Code],0)),"")</f>
        <v>AGROINDUSTRIAL EL PAICO</v>
      </c>
      <c r="C6140" s="3">
        <v>1002</v>
      </c>
      <c r="D6140" s="3" t="s">
        <v>37</v>
      </c>
      <c r="E6140" s="3">
        <v>9</v>
      </c>
      <c r="F6140" s="12"/>
    </row>
    <row r="6141" spans="1:6" x14ac:dyDescent="0.25">
      <c r="A6141" s="3" t="s">
        <v>62</v>
      </c>
      <c r="B6141" s="3" t="str">
        <f>IFERROR(INDEX(Clients[Client_Name],MATCH(Table2[[#This Row],[Client_Code]],Clients[Client_Code],0)),"")</f>
        <v>AGROINDUSTRIAL EL PAICO</v>
      </c>
      <c r="C6141" s="3">
        <v>1002</v>
      </c>
      <c r="D6141" s="3" t="s">
        <v>38</v>
      </c>
      <c r="E6141" s="3">
        <v>9</v>
      </c>
      <c r="F6141" s="12"/>
    </row>
    <row r="6142" spans="1:6" x14ac:dyDescent="0.25">
      <c r="A6142" s="3" t="s">
        <v>62</v>
      </c>
      <c r="B6142" s="3" t="str">
        <f>IFERROR(INDEX(Clients[Client_Name],MATCH(Table2[[#This Row],[Client_Code]],Clients[Client_Code],0)),"")</f>
        <v>AGROINDUSTRIAL EL PAICO</v>
      </c>
      <c r="C6142" s="3">
        <v>1002</v>
      </c>
      <c r="D6142" s="3" t="s">
        <v>38</v>
      </c>
      <c r="E6142" s="3">
        <v>9</v>
      </c>
      <c r="F6142" s="12"/>
    </row>
    <row r="6143" spans="1:6" x14ac:dyDescent="0.25">
      <c r="A6143" s="3" t="s">
        <v>62</v>
      </c>
      <c r="B6143" s="3" t="str">
        <f>IFERROR(INDEX(Clients[Client_Name],MATCH(Table2[[#This Row],[Client_Code]],Clients[Client_Code],0)),"")</f>
        <v>AGROINDUSTRIAL EL PAICO</v>
      </c>
      <c r="C6143" s="3">
        <v>1002</v>
      </c>
      <c r="D6143" s="3" t="s">
        <v>38</v>
      </c>
      <c r="E6143" s="3">
        <v>9</v>
      </c>
      <c r="F6143" s="12"/>
    </row>
    <row r="6144" spans="1:6" x14ac:dyDescent="0.25">
      <c r="A6144" s="3" t="s">
        <v>62</v>
      </c>
      <c r="B6144" s="3" t="str">
        <f>IFERROR(INDEX(Clients[Client_Name],MATCH(Table2[[#This Row],[Client_Code]],Clients[Client_Code],0)),"")</f>
        <v>AGROINDUSTRIAL EL PAICO</v>
      </c>
      <c r="C6144" s="3">
        <v>1002</v>
      </c>
      <c r="D6144" s="3" t="s">
        <v>38</v>
      </c>
      <c r="E6144" s="3">
        <v>9</v>
      </c>
      <c r="F6144" s="12"/>
    </row>
    <row r="6145" spans="1:6" x14ac:dyDescent="0.25">
      <c r="A6145" s="3" t="s">
        <v>62</v>
      </c>
      <c r="B6145" s="3" t="str">
        <f>IFERROR(INDEX(Clients[Client_Name],MATCH(Table2[[#This Row],[Client_Code]],Clients[Client_Code],0)),"")</f>
        <v>AGROINDUSTRIAL EL PAICO</v>
      </c>
      <c r="C6145" s="3">
        <v>1002</v>
      </c>
      <c r="D6145" s="3" t="s">
        <v>149</v>
      </c>
      <c r="E6145" s="3">
        <v>9</v>
      </c>
      <c r="F6145" s="12">
        <v>121502</v>
      </c>
    </row>
    <row r="6146" spans="1:6" x14ac:dyDescent="0.25">
      <c r="A6146" s="3" t="s">
        <v>62</v>
      </c>
      <c r="B6146" s="3" t="str">
        <f>IFERROR(INDEX(Clients[Client_Name],MATCH(Table2[[#This Row],[Client_Code]],Clients[Client_Code],0)),"")</f>
        <v>AGROINDUSTRIAL EL PAICO</v>
      </c>
      <c r="C6146" s="3">
        <v>1002</v>
      </c>
      <c r="D6146" s="3" t="s">
        <v>37</v>
      </c>
      <c r="E6146" s="3">
        <v>10</v>
      </c>
      <c r="F6146" s="12">
        <v>1068965</v>
      </c>
    </row>
    <row r="6147" spans="1:6" x14ac:dyDescent="0.25">
      <c r="A6147" s="3" t="s">
        <v>62</v>
      </c>
      <c r="B6147" s="3" t="str">
        <f>IFERROR(INDEX(Clients[Client_Name],MATCH(Table2[[#This Row],[Client_Code]],Clients[Client_Code],0)),"")</f>
        <v>AGROINDUSTRIAL EL PAICO</v>
      </c>
      <c r="C6147" s="3">
        <v>1002</v>
      </c>
      <c r="D6147" s="3" t="s">
        <v>37</v>
      </c>
      <c r="E6147" s="3">
        <v>10</v>
      </c>
      <c r="F6147" s="12"/>
    </row>
    <row r="6148" spans="1:6" x14ac:dyDescent="0.25">
      <c r="A6148" s="3" t="s">
        <v>62</v>
      </c>
      <c r="B6148" s="3" t="str">
        <f>IFERROR(INDEX(Clients[Client_Name],MATCH(Table2[[#This Row],[Client_Code]],Clients[Client_Code],0)),"")</f>
        <v>AGROINDUSTRIAL EL PAICO</v>
      </c>
      <c r="C6148" s="3">
        <v>1002</v>
      </c>
      <c r="D6148" s="3" t="s">
        <v>37</v>
      </c>
      <c r="E6148" s="3">
        <v>10</v>
      </c>
      <c r="F6148" s="12"/>
    </row>
    <row r="6149" spans="1:6" x14ac:dyDescent="0.25">
      <c r="A6149" s="3" t="s">
        <v>62</v>
      </c>
      <c r="B6149" s="3" t="str">
        <f>IFERROR(INDEX(Clients[Client_Name],MATCH(Table2[[#This Row],[Client_Code]],Clients[Client_Code],0)),"")</f>
        <v>MARIO LEIVA BARAHONA</v>
      </c>
      <c r="C6149" s="3">
        <v>1068</v>
      </c>
      <c r="D6149" s="3" t="s">
        <v>38</v>
      </c>
      <c r="E6149" s="3">
        <v>9</v>
      </c>
      <c r="F6149" s="12"/>
    </row>
    <row r="6150" spans="1:6" x14ac:dyDescent="0.25">
      <c r="A6150" s="3" t="s">
        <v>62</v>
      </c>
      <c r="B6150" s="3" t="str">
        <f>IFERROR(INDEX(Clients[Client_Name],MATCH(Table2[[#This Row],[Client_Code]],Clients[Client_Code],0)),"")</f>
        <v>MINERVA</v>
      </c>
      <c r="C6150" s="3">
        <v>1014</v>
      </c>
      <c r="D6150" s="3" t="s">
        <v>38</v>
      </c>
      <c r="E6150" s="3">
        <v>8</v>
      </c>
      <c r="F6150" s="12"/>
    </row>
    <row r="6151" spans="1:6" x14ac:dyDescent="0.25">
      <c r="A6151" s="3" t="s">
        <v>62</v>
      </c>
      <c r="B6151" s="3" t="str">
        <f>IFERROR(INDEX(Clients[Client_Name],MATCH(Table2[[#This Row],[Client_Code]],Clients[Client_Code],0)),"")</f>
        <v>MINERVA</v>
      </c>
      <c r="C6151" s="3">
        <v>1014</v>
      </c>
      <c r="D6151" s="3" t="s">
        <v>148</v>
      </c>
      <c r="E6151" s="3">
        <v>9</v>
      </c>
      <c r="F6151" s="12">
        <v>3528202</v>
      </c>
    </row>
    <row r="6152" spans="1:6" x14ac:dyDescent="0.25">
      <c r="A6152" s="3" t="s">
        <v>62</v>
      </c>
      <c r="B6152" s="3" t="str">
        <f>IFERROR(INDEX(Clients[Client_Name],MATCH(Table2[[#This Row],[Client_Code]],Clients[Client_Code],0)),"")</f>
        <v>AGROINDUSTRIAL EL PAICO</v>
      </c>
      <c r="C6152" s="3">
        <v>1002</v>
      </c>
      <c r="D6152" s="3" t="s">
        <v>38</v>
      </c>
      <c r="E6152" s="3">
        <v>10</v>
      </c>
      <c r="F6152" s="12">
        <v>838261</v>
      </c>
    </row>
    <row r="6153" spans="1:6" x14ac:dyDescent="0.25">
      <c r="A6153" s="3" t="s">
        <v>62</v>
      </c>
      <c r="B6153" s="3" t="str">
        <f>IFERROR(INDEX(Clients[Client_Name],MATCH(Table2[[#This Row],[Client_Code]],Clients[Client_Code],0)),"")</f>
        <v>AGROINDUSTRIAL EL PAICO</v>
      </c>
      <c r="C6153" s="3">
        <v>1002</v>
      </c>
      <c r="D6153" s="3" t="s">
        <v>38</v>
      </c>
      <c r="E6153" s="3">
        <v>10</v>
      </c>
      <c r="F6153" s="12"/>
    </row>
    <row r="6154" spans="1:6" x14ac:dyDescent="0.25">
      <c r="A6154" s="3" t="s">
        <v>62</v>
      </c>
      <c r="B6154" s="3" t="str">
        <f>IFERROR(INDEX(Clients[Client_Name],MATCH(Table2[[#This Row],[Client_Code]],Clients[Client_Code],0)),"")</f>
        <v>AGROINDUSTRIAL EL PAICO</v>
      </c>
      <c r="C6154" s="3">
        <v>1002</v>
      </c>
      <c r="D6154" s="3" t="s">
        <v>38</v>
      </c>
      <c r="E6154" s="3">
        <v>10</v>
      </c>
      <c r="F6154" s="12"/>
    </row>
    <row r="6155" spans="1:6" x14ac:dyDescent="0.25">
      <c r="A6155" s="3" t="s">
        <v>62</v>
      </c>
      <c r="B6155" s="3" t="str">
        <f>IFERROR(INDEX(Clients[Client_Name],MATCH(Table2[[#This Row],[Client_Code]],Clients[Client_Code],0)),"")</f>
        <v>AGROINDUSTRIAL EL PAICO</v>
      </c>
      <c r="C6155" s="3">
        <v>1002</v>
      </c>
      <c r="D6155" s="3" t="s">
        <v>38</v>
      </c>
      <c r="E6155" s="3">
        <v>10</v>
      </c>
      <c r="F6155" s="12"/>
    </row>
    <row r="6156" spans="1:6" x14ac:dyDescent="0.25">
      <c r="A6156" s="3" t="s">
        <v>62</v>
      </c>
      <c r="B6156" s="3" t="str">
        <f>IFERROR(INDEX(Clients[Client_Name],MATCH(Table2[[#This Row],[Client_Code]],Clients[Client_Code],0)),"")</f>
        <v>AGROINDUSTRIAL EL PAICO</v>
      </c>
      <c r="C6156" s="3">
        <v>1002</v>
      </c>
      <c r="D6156" s="3" t="s">
        <v>149</v>
      </c>
      <c r="E6156" s="3">
        <v>10</v>
      </c>
      <c r="F6156" s="12">
        <v>2296317</v>
      </c>
    </row>
    <row r="6157" spans="1:6" x14ac:dyDescent="0.25">
      <c r="A6157" s="3" t="s">
        <v>62</v>
      </c>
      <c r="B6157" s="3" t="str">
        <f>IFERROR(INDEX(Clients[Client_Name],MATCH(Table2[[#This Row],[Client_Code]],Clients[Client_Code],0)),"")</f>
        <v>AGROINDUSTRIAL EL PAICO</v>
      </c>
      <c r="C6157" s="3">
        <v>1002</v>
      </c>
      <c r="D6157" s="3" t="s">
        <v>148</v>
      </c>
      <c r="E6157" s="3">
        <v>10</v>
      </c>
      <c r="F6157" s="12">
        <v>5308354</v>
      </c>
    </row>
    <row r="6158" spans="1:6" x14ac:dyDescent="0.25">
      <c r="A6158" s="3" t="s">
        <v>62</v>
      </c>
      <c r="B6158" s="3" t="str">
        <f>IFERROR(INDEX(Clients[Client_Name],MATCH(Table2[[#This Row],[Client_Code]],Clients[Client_Code],0)),"")</f>
        <v>AGROINDUSTRIAL EL PAICO</v>
      </c>
      <c r="C6158" s="3">
        <v>1002</v>
      </c>
      <c r="D6158" s="3" t="s">
        <v>37</v>
      </c>
      <c r="E6158" s="3">
        <v>11</v>
      </c>
      <c r="F6158" s="12"/>
    </row>
    <row r="6159" spans="1:6" x14ac:dyDescent="0.25">
      <c r="A6159" s="3" t="s">
        <v>62</v>
      </c>
      <c r="B6159" s="3" t="str">
        <f>IFERROR(INDEX(Clients[Client_Name],MATCH(Table2[[#This Row],[Client_Code]],Clients[Client_Code],0)),"")</f>
        <v>AGROINDUSTRIAL EL PAICO</v>
      </c>
      <c r="C6159" s="3">
        <v>1002</v>
      </c>
      <c r="D6159" s="3" t="s">
        <v>38</v>
      </c>
      <c r="E6159" s="3">
        <v>11</v>
      </c>
      <c r="F6159" s="12"/>
    </row>
    <row r="6160" spans="1:6" x14ac:dyDescent="0.25">
      <c r="A6160" s="3" t="s">
        <v>62</v>
      </c>
      <c r="B6160" s="3" t="str">
        <f>IFERROR(INDEX(Clients[Client_Name],MATCH(Table2[[#This Row],[Client_Code]],Clients[Client_Code],0)),"")</f>
        <v>AGROINDUSTRIAL EL PAICO</v>
      </c>
      <c r="C6160" s="3">
        <v>1002</v>
      </c>
      <c r="D6160" s="3" t="s">
        <v>149</v>
      </c>
      <c r="E6160" s="3">
        <v>11</v>
      </c>
      <c r="F6160" s="12"/>
    </row>
    <row r="6161" spans="1:6" x14ac:dyDescent="0.25">
      <c r="A6161" s="3" t="s">
        <v>62</v>
      </c>
      <c r="B6161" s="3" t="str">
        <f>IFERROR(INDEX(Clients[Client_Name],MATCH(Table2[[#This Row],[Client_Code]],Clients[Client_Code],0)),"")</f>
        <v>AGROINDUSTRIAL EL PAICO</v>
      </c>
      <c r="C6161" s="3">
        <v>1002</v>
      </c>
      <c r="D6161" s="3" t="s">
        <v>148</v>
      </c>
      <c r="E6161" s="3">
        <v>11</v>
      </c>
      <c r="F6161" s="12"/>
    </row>
    <row r="6162" spans="1:6" x14ac:dyDescent="0.25">
      <c r="A6162" s="3" t="s">
        <v>62</v>
      </c>
      <c r="B6162" s="3" t="str">
        <f>IFERROR(INDEX(Clients[Client_Name],MATCH(Table2[[#This Row],[Client_Code]],Clients[Client_Code],0)),"")</f>
        <v>AGROINDUSTRIAL EL PAICO</v>
      </c>
      <c r="C6162" s="3">
        <v>1002</v>
      </c>
      <c r="D6162" s="3" t="s">
        <v>37</v>
      </c>
      <c r="E6162" s="3">
        <v>12</v>
      </c>
      <c r="F6162" s="12"/>
    </row>
    <row r="6163" spans="1:6" x14ac:dyDescent="0.25">
      <c r="A6163" s="3" t="s">
        <v>62</v>
      </c>
      <c r="B6163" s="3" t="str">
        <f>IFERROR(INDEX(Clients[Client_Name],MATCH(Table2[[#This Row],[Client_Code]],Clients[Client_Code],0)),"")</f>
        <v>AGROINDUSTRIAL EL PAICO</v>
      </c>
      <c r="C6163" s="3">
        <v>1002</v>
      </c>
      <c r="D6163" s="3" t="s">
        <v>38</v>
      </c>
      <c r="E6163" s="3">
        <v>12</v>
      </c>
      <c r="F6163" s="12"/>
    </row>
    <row r="6164" spans="1:6" x14ac:dyDescent="0.25">
      <c r="A6164" s="3" t="s">
        <v>62</v>
      </c>
      <c r="B6164" s="3" t="str">
        <f>IFERROR(INDEX(Clients[Client_Name],MATCH(Table2[[#This Row],[Client_Code]],Clients[Client_Code],0)),"")</f>
        <v>AGROINDUSTRIAL EL PAICO</v>
      </c>
      <c r="C6164" s="3">
        <v>1002</v>
      </c>
      <c r="D6164" s="3" t="s">
        <v>149</v>
      </c>
      <c r="E6164" s="3">
        <v>12</v>
      </c>
      <c r="F6164" s="12"/>
    </row>
    <row r="6165" spans="1:6" x14ac:dyDescent="0.25">
      <c r="A6165" s="3" t="s">
        <v>62</v>
      </c>
      <c r="B6165" s="3" t="str">
        <f>IFERROR(INDEX(Clients[Client_Name],MATCH(Table2[[#This Row],[Client_Code]],Clients[Client_Code],0)),"")</f>
        <v>AGROINDUSTRIAL EL PAICO</v>
      </c>
      <c r="C6165" s="3">
        <v>1002</v>
      </c>
      <c r="D6165" s="3" t="s">
        <v>148</v>
      </c>
      <c r="E6165" s="3">
        <v>12</v>
      </c>
      <c r="F6165" s="12"/>
    </row>
    <row r="6166" spans="1:6" x14ac:dyDescent="0.25">
      <c r="A6166" s="3" t="s">
        <v>62</v>
      </c>
      <c r="B6166" s="3" t="str">
        <f>IFERROR(INDEX(Clients[Client_Name],MATCH(Table2[[#This Row],[Client_Code]],Clients[Client_Code],0)),"")</f>
        <v>AGRÍCOLA TARAPACÁ</v>
      </c>
      <c r="C6166" s="3">
        <v>1001</v>
      </c>
      <c r="D6166" s="3" t="s">
        <v>149</v>
      </c>
      <c r="E6166" s="3">
        <v>4</v>
      </c>
      <c r="F6166" s="12">
        <v>657800</v>
      </c>
    </row>
    <row r="6167" spans="1:6" x14ac:dyDescent="0.25">
      <c r="A6167" s="3" t="s">
        <v>62</v>
      </c>
      <c r="B6167" s="3" t="str">
        <f>IFERROR(INDEX(Clients[Client_Name],MATCH(Table2[[#This Row],[Client_Code]],Clients[Client_Code],0)),"")</f>
        <v>PEDRO OPAZO PRADENA</v>
      </c>
      <c r="C6167" s="3">
        <v>1072</v>
      </c>
      <c r="D6167" s="3" t="s">
        <v>38</v>
      </c>
      <c r="E6167" s="3">
        <v>9</v>
      </c>
      <c r="F6167" s="12"/>
    </row>
    <row r="6168" spans="1:6" x14ac:dyDescent="0.25">
      <c r="A6168" s="3" t="s">
        <v>62</v>
      </c>
      <c r="B6168" s="3" t="str">
        <f>IFERROR(INDEX(Clients[Client_Name],MATCH(Table2[[#This Row],[Client_Code]],Clients[Client_Code],0)),"")</f>
        <v>AGRÍCOLA TARAPACÁ</v>
      </c>
      <c r="C6168" s="3">
        <v>1001</v>
      </c>
      <c r="D6168" s="3" t="s">
        <v>37</v>
      </c>
      <c r="E6168" s="3">
        <v>4</v>
      </c>
      <c r="F6168" s="12">
        <v>-1</v>
      </c>
    </row>
    <row r="6169" spans="1:6" x14ac:dyDescent="0.25">
      <c r="A6169" s="3" t="s">
        <v>62</v>
      </c>
      <c r="B6169" s="3" t="str">
        <f>IFERROR(INDEX(Clients[Client_Name],MATCH(Table2[[#This Row],[Client_Code]],Clients[Client_Code],0)),"")</f>
        <v>AGRÍCOLA TARAPACÁ</v>
      </c>
      <c r="C6169" s="3">
        <v>1001</v>
      </c>
      <c r="D6169" s="3" t="s">
        <v>38</v>
      </c>
      <c r="E6169" s="3">
        <v>4</v>
      </c>
      <c r="F6169" s="12">
        <v>-1</v>
      </c>
    </row>
    <row r="6170" spans="1:6" x14ac:dyDescent="0.25">
      <c r="A6170" s="3" t="s">
        <v>62</v>
      </c>
      <c r="B6170" s="3" t="str">
        <f>IFERROR(INDEX(Clients[Client_Name],MATCH(Table2[[#This Row],[Client_Code]],Clients[Client_Code],0)),"")</f>
        <v>AGRÍCOLA TARAPACÁ</v>
      </c>
      <c r="C6170" s="3">
        <v>1001</v>
      </c>
      <c r="D6170" s="3" t="s">
        <v>149</v>
      </c>
      <c r="E6170" s="3">
        <v>3</v>
      </c>
      <c r="F6170" s="12">
        <v>164268</v>
      </c>
    </row>
    <row r="6171" spans="1:6" x14ac:dyDescent="0.25">
      <c r="A6171" s="3" t="s">
        <v>62</v>
      </c>
      <c r="B6171" s="3" t="str">
        <f>IFERROR(INDEX(Clients[Client_Name],MATCH(Table2[[#This Row],[Client_Code]],Clients[Client_Code],0)),"")</f>
        <v>AGRÍCOLA TARAPACÁ</v>
      </c>
      <c r="C6171" s="3">
        <v>1001</v>
      </c>
      <c r="D6171" s="3" t="s">
        <v>37</v>
      </c>
      <c r="E6171" s="3">
        <v>3</v>
      </c>
      <c r="F6171" s="12">
        <v>135332</v>
      </c>
    </row>
    <row r="6172" spans="1:6" x14ac:dyDescent="0.25">
      <c r="A6172" s="3" t="s">
        <v>62</v>
      </c>
      <c r="B6172" s="3" t="str">
        <f>IFERROR(INDEX(Clients[Client_Name],MATCH(Table2[[#This Row],[Client_Code]],Clients[Client_Code],0)),"")</f>
        <v>AGRÍCOLA TARAPACÁ</v>
      </c>
      <c r="C6172" s="3">
        <v>1001</v>
      </c>
      <c r="D6172" s="3" t="s">
        <v>37</v>
      </c>
      <c r="E6172" s="3">
        <v>3</v>
      </c>
      <c r="F6172" s="12">
        <v>70762</v>
      </c>
    </row>
    <row r="6173" spans="1:6" x14ac:dyDescent="0.25">
      <c r="A6173" s="3" t="s">
        <v>62</v>
      </c>
      <c r="B6173" s="3" t="str">
        <f>IFERROR(INDEX(Clients[Client_Name],MATCH(Table2[[#This Row],[Client_Code]],Clients[Client_Code],0)),"")</f>
        <v>MINERVA</v>
      </c>
      <c r="C6173" s="3">
        <v>1014</v>
      </c>
      <c r="D6173" s="3" t="s">
        <v>37</v>
      </c>
      <c r="E6173" s="3">
        <v>9</v>
      </c>
      <c r="F6173" s="12"/>
    </row>
    <row r="6174" spans="1:6" x14ac:dyDescent="0.25">
      <c r="A6174" s="3" t="s">
        <v>62</v>
      </c>
      <c r="B6174" s="3" t="str">
        <f>IFERROR(INDEX(Clients[Client_Name],MATCH(Table2[[#This Row],[Client_Code]],Clients[Client_Code],0)),"")</f>
        <v>AGRÍCOLA TARAPACÁ</v>
      </c>
      <c r="C6174" s="3">
        <v>1001</v>
      </c>
      <c r="D6174" s="3" t="s">
        <v>37</v>
      </c>
      <c r="E6174" s="3">
        <v>3</v>
      </c>
      <c r="F6174" s="12">
        <v>16742</v>
      </c>
    </row>
    <row r="6175" spans="1:6" x14ac:dyDescent="0.25">
      <c r="A6175" s="3" t="s">
        <v>62</v>
      </c>
      <c r="B6175" s="3" t="str">
        <f>IFERROR(INDEX(Clients[Client_Name],MATCH(Table2[[#This Row],[Client_Code]],Clients[Client_Code],0)),"")</f>
        <v>AGRÍCOLA TARAPACÁ</v>
      </c>
      <c r="C6175" s="3">
        <v>1001</v>
      </c>
      <c r="D6175" s="3" t="s">
        <v>38</v>
      </c>
      <c r="E6175" s="3">
        <v>3</v>
      </c>
      <c r="F6175" s="12">
        <v>90102</v>
      </c>
    </row>
    <row r="6176" spans="1:6" x14ac:dyDescent="0.25">
      <c r="A6176" s="3" t="s">
        <v>62</v>
      </c>
      <c r="B6176" s="3" t="str">
        <f>IFERROR(INDEX(Clients[Client_Name],MATCH(Table2[[#This Row],[Client_Code]],Clients[Client_Code],0)),"")</f>
        <v>AGRÍCOLA TARAPACÁ</v>
      </c>
      <c r="C6176" s="3">
        <v>1001</v>
      </c>
      <c r="D6176" s="3" t="s">
        <v>149</v>
      </c>
      <c r="E6176" s="3">
        <v>5</v>
      </c>
      <c r="F6176" s="12">
        <v>0</v>
      </c>
    </row>
    <row r="6177" spans="1:6" x14ac:dyDescent="0.25">
      <c r="A6177" s="3" t="s">
        <v>62</v>
      </c>
      <c r="B6177" s="3" t="str">
        <f>IFERROR(INDEX(Clients[Client_Name],MATCH(Table2[[#This Row],[Client_Code]],Clients[Client_Code],0)),"")</f>
        <v>AGRÍCOLA TARAPACÁ</v>
      </c>
      <c r="C6177" s="3">
        <v>1001</v>
      </c>
      <c r="D6177" s="3" t="s">
        <v>149</v>
      </c>
      <c r="E6177" s="3">
        <v>6</v>
      </c>
      <c r="F6177" s="12"/>
    </row>
    <row r="6178" spans="1:6" x14ac:dyDescent="0.25">
      <c r="A6178" s="3" t="s">
        <v>62</v>
      </c>
      <c r="B6178" s="3" t="str">
        <f>IFERROR(INDEX(Clients[Client_Name],MATCH(Table2[[#This Row],[Client_Code]],Clients[Client_Code],0)),"")</f>
        <v>AGRÍCOLA TARAPACÁ</v>
      </c>
      <c r="C6178" s="3">
        <v>1001</v>
      </c>
      <c r="D6178" s="3" t="s">
        <v>149</v>
      </c>
      <c r="E6178" s="3">
        <v>7</v>
      </c>
      <c r="F6178" s="12"/>
    </row>
    <row r="6179" spans="1:6" x14ac:dyDescent="0.25">
      <c r="A6179" s="3" t="s">
        <v>62</v>
      </c>
      <c r="B6179" s="3" t="str">
        <f>IFERROR(INDEX(Clients[Client_Name],MATCH(Table2[[#This Row],[Client_Code]],Clients[Client_Code],0)),"")</f>
        <v>TAK S.A.</v>
      </c>
      <c r="C6179" s="3">
        <v>1051</v>
      </c>
      <c r="D6179" s="3" t="s">
        <v>38</v>
      </c>
      <c r="E6179" s="3">
        <v>9</v>
      </c>
      <c r="F6179" s="12">
        <v>2873472</v>
      </c>
    </row>
    <row r="6180" spans="1:6" x14ac:dyDescent="0.25">
      <c r="A6180" s="3" t="s">
        <v>62</v>
      </c>
      <c r="B6180" s="3" t="str">
        <f>IFERROR(INDEX(Clients[Client_Name],MATCH(Table2[[#This Row],[Client_Code]],Clients[Client_Code],0)),"")</f>
        <v>TAK S.A.</v>
      </c>
      <c r="C6180" s="3">
        <v>1051</v>
      </c>
      <c r="D6180" s="3" t="s">
        <v>38</v>
      </c>
      <c r="E6180" s="3">
        <v>9</v>
      </c>
      <c r="F6180" s="12"/>
    </row>
    <row r="6181" spans="1:6" x14ac:dyDescent="0.25">
      <c r="A6181" s="3" t="s">
        <v>62</v>
      </c>
      <c r="B6181" s="3" t="str">
        <f>IFERROR(INDEX(Clients[Client_Name],MATCH(Table2[[#This Row],[Client_Code]],Clients[Client_Code],0)),"")</f>
        <v>TAK S.A.</v>
      </c>
      <c r="C6181" s="3">
        <v>1051</v>
      </c>
      <c r="D6181" s="3" t="s">
        <v>38</v>
      </c>
      <c r="E6181" s="3">
        <v>9</v>
      </c>
      <c r="F6181" s="12"/>
    </row>
    <row r="6182" spans="1:6" x14ac:dyDescent="0.25">
      <c r="A6182" s="3" t="s">
        <v>62</v>
      </c>
      <c r="B6182" s="3" t="str">
        <f>IFERROR(INDEX(Clients[Client_Name],MATCH(Table2[[#This Row],[Client_Code]],Clients[Client_Code],0)),"")</f>
        <v>TAK S.A.</v>
      </c>
      <c r="C6182" s="3">
        <v>1051</v>
      </c>
      <c r="D6182" s="3" t="s">
        <v>38</v>
      </c>
      <c r="E6182" s="3">
        <v>9</v>
      </c>
      <c r="F6182" s="12"/>
    </row>
    <row r="6183" spans="1:6" x14ac:dyDescent="0.25">
      <c r="A6183" s="3" t="s">
        <v>62</v>
      </c>
      <c r="B6183" s="3" t="str">
        <f>IFERROR(INDEX(Clients[Client_Name],MATCH(Table2[[#This Row],[Client_Code]],Clients[Client_Code],0)),"")</f>
        <v>AGRÍCOLA TARAPACÁ</v>
      </c>
      <c r="C6183" s="3">
        <v>1001</v>
      </c>
      <c r="D6183" s="3" t="s">
        <v>149</v>
      </c>
      <c r="E6183" s="3">
        <v>8</v>
      </c>
      <c r="F6183" s="12"/>
    </row>
    <row r="6184" spans="1:6" x14ac:dyDescent="0.25">
      <c r="A6184" s="3" t="s">
        <v>62</v>
      </c>
      <c r="B6184" s="3" t="str">
        <f>IFERROR(INDEX(Clients[Client_Name],MATCH(Table2[[#This Row],[Client_Code]],Clients[Client_Code],0)),"")</f>
        <v>TRANSPORTE JOSE MEDINA E.I.R.L.</v>
      </c>
      <c r="C6184" s="3">
        <v>1079</v>
      </c>
      <c r="D6184" s="3" t="s">
        <v>38</v>
      </c>
      <c r="E6184" s="3">
        <v>9</v>
      </c>
      <c r="F6184" s="12">
        <v>54267</v>
      </c>
    </row>
    <row r="6185" spans="1:6" x14ac:dyDescent="0.25">
      <c r="A6185" s="3" t="s">
        <v>62</v>
      </c>
      <c r="B6185" s="3" t="str">
        <f>IFERROR(INDEX(Clients[Client_Name],MATCH(Table2[[#This Row],[Client_Code]],Clients[Client_Code],0)),"")</f>
        <v>MINERVA</v>
      </c>
      <c r="C6185" s="3">
        <v>1014</v>
      </c>
      <c r="D6185" s="3" t="s">
        <v>38</v>
      </c>
      <c r="E6185" s="3">
        <v>9</v>
      </c>
      <c r="F6185" s="12">
        <v>215744</v>
      </c>
    </row>
    <row r="6186" spans="1:6" x14ac:dyDescent="0.25">
      <c r="A6186" s="3" t="s">
        <v>62</v>
      </c>
      <c r="B6186" s="3" t="str">
        <f>IFERROR(INDEX(Clients[Client_Name],MATCH(Table2[[#This Row],[Client_Code]],Clients[Client_Code],0)),"")</f>
        <v>AGRÍCOLA TARAPACÁ</v>
      </c>
      <c r="C6186" s="3">
        <v>1001</v>
      </c>
      <c r="D6186" s="3" t="s">
        <v>149</v>
      </c>
      <c r="E6186" s="3">
        <v>9</v>
      </c>
      <c r="F6186" s="12"/>
    </row>
    <row r="6187" spans="1:6" x14ac:dyDescent="0.25">
      <c r="A6187" s="3" t="s">
        <v>62</v>
      </c>
      <c r="B6187" s="3" t="str">
        <f>IFERROR(INDEX(Clients[Client_Name],MATCH(Table2[[#This Row],[Client_Code]],Clients[Client_Code],0)),"")</f>
        <v>AGRÍCOLA TARAPACÁ</v>
      </c>
      <c r="C6187" s="3">
        <v>1001</v>
      </c>
      <c r="D6187" s="3" t="s">
        <v>149</v>
      </c>
      <c r="E6187" s="3">
        <v>10</v>
      </c>
      <c r="F6187" s="12"/>
    </row>
    <row r="6188" spans="1:6" x14ac:dyDescent="0.25">
      <c r="A6188" s="3" t="s">
        <v>62</v>
      </c>
      <c r="B6188" s="3" t="str">
        <f>IFERROR(INDEX(Clients[Client_Name],MATCH(Table2[[#This Row],[Client_Code]],Clients[Client_Code],0)),"")</f>
        <v>AGRÍCOLA TARAPACÁ</v>
      </c>
      <c r="C6188" s="3">
        <v>1001</v>
      </c>
      <c r="D6188" s="3" t="s">
        <v>149</v>
      </c>
      <c r="E6188" s="3">
        <v>11</v>
      </c>
      <c r="F6188" s="12"/>
    </row>
    <row r="6189" spans="1:6" x14ac:dyDescent="0.25">
      <c r="A6189" s="3" t="s">
        <v>62</v>
      </c>
      <c r="B6189" s="3" t="str">
        <f>IFERROR(INDEX(Clients[Client_Name],MATCH(Table2[[#This Row],[Client_Code]],Clients[Client_Code],0)),"")</f>
        <v>AGRÍCOLA TARAPACÁ</v>
      </c>
      <c r="C6189" s="3">
        <v>1001</v>
      </c>
      <c r="D6189" s="3" t="s">
        <v>149</v>
      </c>
      <c r="E6189" s="3">
        <v>12</v>
      </c>
      <c r="F6189" s="12"/>
    </row>
    <row r="6190" spans="1:6" x14ac:dyDescent="0.25">
      <c r="A6190" s="3" t="s">
        <v>62</v>
      </c>
      <c r="B6190" s="3" t="str">
        <f>IFERROR(INDEX(Clients[Client_Name],MATCH(Table2[[#This Row],[Client_Code]],Clients[Client_Code],0)),"")</f>
        <v>AGRICOLA MOLLENDO</v>
      </c>
      <c r="C6190" s="3">
        <v>1021</v>
      </c>
      <c r="D6190" s="3" t="s">
        <v>37</v>
      </c>
      <c r="E6190" s="3">
        <v>4</v>
      </c>
      <c r="F6190" s="12">
        <v>2230</v>
      </c>
    </row>
    <row r="6191" spans="1:6" x14ac:dyDescent="0.25">
      <c r="A6191" s="3" t="s">
        <v>62</v>
      </c>
      <c r="B6191" s="3" t="str">
        <f>IFERROR(INDEX(Clients[Client_Name],MATCH(Table2[[#This Row],[Client_Code]],Clients[Client_Code],0)),"")</f>
        <v>AGRICOLA MOLLENDO</v>
      </c>
      <c r="C6191" s="3">
        <v>1021</v>
      </c>
      <c r="D6191" s="3" t="s">
        <v>149</v>
      </c>
      <c r="E6191" s="3">
        <v>4</v>
      </c>
      <c r="F6191" s="12">
        <v>587861</v>
      </c>
    </row>
    <row r="6192" spans="1:6" x14ac:dyDescent="0.25">
      <c r="A6192" s="3" t="s">
        <v>62</v>
      </c>
      <c r="B6192" s="3" t="str">
        <f>IFERROR(INDEX(Clients[Client_Name],MATCH(Table2[[#This Row],[Client_Code]],Clients[Client_Code],0)),"")</f>
        <v>AGRICOLA MOLLENDO</v>
      </c>
      <c r="C6192" s="3">
        <v>1021</v>
      </c>
      <c r="D6192" s="3" t="s">
        <v>37</v>
      </c>
      <c r="E6192" s="3">
        <v>4</v>
      </c>
      <c r="F6192" s="12">
        <v>590778</v>
      </c>
    </row>
    <row r="6193" spans="1:6" x14ac:dyDescent="0.25">
      <c r="A6193" s="3" t="s">
        <v>62</v>
      </c>
      <c r="B6193" s="3" t="str">
        <f>IFERROR(INDEX(Clients[Client_Name],MATCH(Table2[[#This Row],[Client_Code]],Clients[Client_Code],0)),"")</f>
        <v>AGRICOLA MOLLENDO</v>
      </c>
      <c r="C6193" s="3">
        <v>1021</v>
      </c>
      <c r="D6193" s="3" t="s">
        <v>149</v>
      </c>
      <c r="E6193" s="3">
        <v>4</v>
      </c>
      <c r="F6193" s="12">
        <v>241787</v>
      </c>
    </row>
    <row r="6194" spans="1:6" x14ac:dyDescent="0.25">
      <c r="A6194" s="3" t="s">
        <v>62</v>
      </c>
      <c r="B6194" s="3" t="str">
        <f>IFERROR(INDEX(Clients[Client_Name],MATCH(Table2[[#This Row],[Client_Code]],Clients[Client_Code],0)),"")</f>
        <v>AGRICOLA MOLLENDO</v>
      </c>
      <c r="C6194" s="3">
        <v>1021</v>
      </c>
      <c r="D6194" s="3" t="s">
        <v>149</v>
      </c>
      <c r="E6194" s="3">
        <v>4</v>
      </c>
      <c r="F6194" s="12">
        <v>4034</v>
      </c>
    </row>
    <row r="6195" spans="1:6" x14ac:dyDescent="0.25">
      <c r="A6195" s="3" t="s">
        <v>62</v>
      </c>
      <c r="B6195" s="3" t="str">
        <f>IFERROR(INDEX(Clients[Client_Name],MATCH(Table2[[#This Row],[Client_Code]],Clients[Client_Code],0)),"")</f>
        <v>AGROINDUSTRIAS LOMAS COLORADAS LTDA</v>
      </c>
      <c r="C6195" s="3">
        <v>1003</v>
      </c>
      <c r="D6195" s="3" t="s">
        <v>149</v>
      </c>
      <c r="E6195" s="3">
        <v>9</v>
      </c>
      <c r="F6195" s="12"/>
    </row>
    <row r="6196" spans="1:6" x14ac:dyDescent="0.25">
      <c r="A6196" s="3" t="s">
        <v>62</v>
      </c>
      <c r="B6196" s="3" t="str">
        <f>IFERROR(INDEX(Clients[Client_Name],MATCH(Table2[[#This Row],[Client_Code]],Clients[Client_Code],0)),"")</f>
        <v>AGRICOLA MOLLENDO</v>
      </c>
      <c r="C6196" s="3">
        <v>1021</v>
      </c>
      <c r="D6196" s="3" t="s">
        <v>38</v>
      </c>
      <c r="E6196" s="3">
        <v>4</v>
      </c>
      <c r="F6196" s="12">
        <v>100000</v>
      </c>
    </row>
    <row r="6197" spans="1:6" x14ac:dyDescent="0.25">
      <c r="A6197" s="3" t="s">
        <v>62</v>
      </c>
      <c r="B6197" s="3" t="str">
        <f>IFERROR(INDEX(Clients[Client_Name],MATCH(Table2[[#This Row],[Client_Code]],Clients[Client_Code],0)),"")</f>
        <v>AGRICOLA MOLLENDO</v>
      </c>
      <c r="C6197" s="3">
        <v>1021</v>
      </c>
      <c r="D6197" s="3" t="s">
        <v>38</v>
      </c>
      <c r="E6197" s="3">
        <v>4</v>
      </c>
      <c r="F6197" s="12">
        <v>284175</v>
      </c>
    </row>
    <row r="6198" spans="1:6" x14ac:dyDescent="0.25">
      <c r="A6198" s="3" t="s">
        <v>62</v>
      </c>
      <c r="B6198" s="3" t="str">
        <f>IFERROR(INDEX(Clients[Client_Name],MATCH(Table2[[#This Row],[Client_Code]],Clients[Client_Code],0)),"")</f>
        <v>AGRICOLA MOLLENDO</v>
      </c>
      <c r="C6198" s="3">
        <v>1021</v>
      </c>
      <c r="D6198" s="3" t="s">
        <v>38</v>
      </c>
      <c r="E6198" s="3">
        <v>4</v>
      </c>
      <c r="F6198" s="12">
        <v>286784</v>
      </c>
    </row>
    <row r="6199" spans="1:6" x14ac:dyDescent="0.25">
      <c r="A6199" s="3" t="s">
        <v>62</v>
      </c>
      <c r="B6199" s="3" t="str">
        <f>IFERROR(INDEX(Clients[Client_Name],MATCH(Table2[[#This Row],[Client_Code]],Clients[Client_Code],0)),"")</f>
        <v>AGRICOLA MOLLENDO</v>
      </c>
      <c r="C6199" s="3">
        <v>1021</v>
      </c>
      <c r="D6199" s="3" t="s">
        <v>38</v>
      </c>
      <c r="E6199" s="3">
        <v>4</v>
      </c>
      <c r="F6199" s="12">
        <v>33660</v>
      </c>
    </row>
    <row r="6200" spans="1:6" x14ac:dyDescent="0.25">
      <c r="A6200" s="3" t="s">
        <v>62</v>
      </c>
      <c r="B6200" s="3" t="str">
        <f>IFERROR(INDEX(Clients[Client_Name],MATCH(Table2[[#This Row],[Client_Code]],Clients[Client_Code],0)),"")</f>
        <v>AGRICOLA MOLLENDO</v>
      </c>
      <c r="C6200" s="3">
        <v>1021</v>
      </c>
      <c r="D6200" s="3" t="s">
        <v>38</v>
      </c>
      <c r="E6200" s="3">
        <v>4</v>
      </c>
      <c r="F6200" s="12">
        <v>263870</v>
      </c>
    </row>
    <row r="6201" spans="1:6" x14ac:dyDescent="0.25">
      <c r="A6201" s="3" t="s">
        <v>62</v>
      </c>
      <c r="B6201" s="3" t="str">
        <f>IFERROR(INDEX(Clients[Client_Name],MATCH(Table2[[#This Row],[Client_Code]],Clients[Client_Code],0)),"")</f>
        <v>AGRICOLA MOLLENDO</v>
      </c>
      <c r="C6201" s="3">
        <v>1021</v>
      </c>
      <c r="D6201" s="3" t="s">
        <v>38</v>
      </c>
      <c r="E6201" s="3">
        <v>4</v>
      </c>
      <c r="F6201" s="12">
        <v>17999</v>
      </c>
    </row>
    <row r="6202" spans="1:6" x14ac:dyDescent="0.25">
      <c r="A6202" s="3" t="s">
        <v>62</v>
      </c>
      <c r="B6202" s="3" t="str">
        <f>IFERROR(INDEX(Clients[Client_Name],MATCH(Table2[[#This Row],[Client_Code]],Clients[Client_Code],0)),"")</f>
        <v>AGRICOLA MOLLENDO</v>
      </c>
      <c r="C6202" s="3">
        <v>1021</v>
      </c>
      <c r="D6202" s="3" t="s">
        <v>38</v>
      </c>
      <c r="E6202" s="3">
        <v>4</v>
      </c>
      <c r="F6202" s="12">
        <v>1178</v>
      </c>
    </row>
    <row r="6203" spans="1:6" x14ac:dyDescent="0.25">
      <c r="A6203" s="3" t="s">
        <v>62</v>
      </c>
      <c r="B6203" s="3" t="str">
        <f>IFERROR(INDEX(Clients[Client_Name],MATCH(Table2[[#This Row],[Client_Code]],Clients[Client_Code],0)),"")</f>
        <v>AGRICOLA MOLLENDO</v>
      </c>
      <c r="C6203" s="3">
        <v>1021</v>
      </c>
      <c r="D6203" s="3" t="s">
        <v>38</v>
      </c>
      <c r="E6203" s="3">
        <v>4</v>
      </c>
      <c r="F6203" s="12">
        <v>725</v>
      </c>
    </row>
    <row r="6204" spans="1:6" x14ac:dyDescent="0.25">
      <c r="A6204" s="3" t="s">
        <v>62</v>
      </c>
      <c r="B6204" s="3" t="str">
        <f>IFERROR(INDEX(Clients[Client_Name],MATCH(Table2[[#This Row],[Client_Code]],Clients[Client_Code],0)),"")</f>
        <v>AGRICOLA MOLLENDO</v>
      </c>
      <c r="C6204" s="3">
        <v>1021</v>
      </c>
      <c r="D6204" s="3" t="s">
        <v>38</v>
      </c>
      <c r="E6204" s="3">
        <v>1</v>
      </c>
      <c r="F6204" s="12">
        <v>32323</v>
      </c>
    </row>
    <row r="6205" spans="1:6" x14ac:dyDescent="0.25">
      <c r="A6205" s="3" t="s">
        <v>62</v>
      </c>
      <c r="B6205" s="3" t="str">
        <f>IFERROR(INDEX(Clients[Client_Name],MATCH(Table2[[#This Row],[Client_Code]],Clients[Client_Code],0)),"")</f>
        <v>AGRICOLA MOLLENDO</v>
      </c>
      <c r="C6205" s="3">
        <v>1021</v>
      </c>
      <c r="D6205" s="3" t="s">
        <v>37</v>
      </c>
      <c r="E6205" s="3">
        <v>1</v>
      </c>
      <c r="F6205" s="12">
        <v>-10508</v>
      </c>
    </row>
    <row r="6206" spans="1:6" x14ac:dyDescent="0.25">
      <c r="A6206" s="3" t="s">
        <v>62</v>
      </c>
      <c r="B6206" s="3" t="str">
        <f>IFERROR(INDEX(Clients[Client_Name],MATCH(Table2[[#This Row],[Client_Code]],Clients[Client_Code],0)),"")</f>
        <v>AGRICOLA MOLLENDO</v>
      </c>
      <c r="C6206" s="3">
        <v>1021</v>
      </c>
      <c r="D6206" s="3" t="s">
        <v>149</v>
      </c>
      <c r="E6206" s="3">
        <v>1</v>
      </c>
      <c r="F6206" s="12">
        <v>439733</v>
      </c>
    </row>
    <row r="6207" spans="1:6" x14ac:dyDescent="0.25">
      <c r="A6207" s="3" t="s">
        <v>62</v>
      </c>
      <c r="B6207" s="3" t="str">
        <f>IFERROR(INDEX(Clients[Client_Name],MATCH(Table2[[#This Row],[Client_Code]],Clients[Client_Code],0)),"")</f>
        <v>AGRICOLA MOLLENDO</v>
      </c>
      <c r="C6207" s="3">
        <v>1021</v>
      </c>
      <c r="D6207" s="3" t="s">
        <v>37</v>
      </c>
      <c r="E6207" s="3">
        <v>1</v>
      </c>
      <c r="F6207" s="12">
        <v>425909</v>
      </c>
    </row>
    <row r="6208" spans="1:6" x14ac:dyDescent="0.25">
      <c r="A6208" s="3" t="s">
        <v>62</v>
      </c>
      <c r="B6208" s="3" t="str">
        <f>IFERROR(INDEX(Clients[Client_Name],MATCH(Table2[[#This Row],[Client_Code]],Clients[Client_Code],0)),"")</f>
        <v>AGRICOLA MOLLENDO</v>
      </c>
      <c r="C6208" s="3">
        <v>1021</v>
      </c>
      <c r="D6208" s="3" t="s">
        <v>149</v>
      </c>
      <c r="E6208" s="3">
        <v>1</v>
      </c>
      <c r="F6208" s="12">
        <v>183333</v>
      </c>
    </row>
    <row r="6209" spans="1:6" x14ac:dyDescent="0.25">
      <c r="A6209" s="3" t="s">
        <v>62</v>
      </c>
      <c r="B6209" s="3" t="str">
        <f>IFERROR(INDEX(Clients[Client_Name],MATCH(Table2[[#This Row],[Client_Code]],Clients[Client_Code],0)),"")</f>
        <v>COMERCIALIZADORA LA FAVORITA LTDA.</v>
      </c>
      <c r="C6209" s="3">
        <v>1029</v>
      </c>
      <c r="D6209" s="3" t="s">
        <v>149</v>
      </c>
      <c r="E6209" s="3">
        <v>9</v>
      </c>
      <c r="F6209" s="12">
        <v>8039929</v>
      </c>
    </row>
    <row r="6210" spans="1:6" x14ac:dyDescent="0.25">
      <c r="A6210" s="3" t="s">
        <v>62</v>
      </c>
      <c r="B6210" s="3" t="str">
        <f>IFERROR(INDEX(Clients[Client_Name],MATCH(Table2[[#This Row],[Client_Code]],Clients[Client_Code],0)),"")</f>
        <v>AGRICOLA MOLLENDO</v>
      </c>
      <c r="C6210" s="3">
        <v>1021</v>
      </c>
      <c r="D6210" s="3" t="s">
        <v>37</v>
      </c>
      <c r="E6210" s="3">
        <v>1</v>
      </c>
      <c r="F6210" s="12">
        <v>11351</v>
      </c>
    </row>
    <row r="6211" spans="1:6" x14ac:dyDescent="0.25">
      <c r="A6211" s="3" t="s">
        <v>62</v>
      </c>
      <c r="B6211" s="3" t="str">
        <f>IFERROR(INDEX(Clients[Client_Name],MATCH(Table2[[#This Row],[Client_Code]],Clients[Client_Code],0)),"")</f>
        <v>AGRICOLA MOLLENDO</v>
      </c>
      <c r="C6211" s="3">
        <v>1021</v>
      </c>
      <c r="D6211" s="3" t="s">
        <v>149</v>
      </c>
      <c r="E6211" s="3">
        <v>1</v>
      </c>
      <c r="F6211" s="12">
        <v>8337</v>
      </c>
    </row>
    <row r="6212" spans="1:6" x14ac:dyDescent="0.25">
      <c r="A6212" s="3" t="s">
        <v>62</v>
      </c>
      <c r="B6212" s="3" t="str">
        <f>IFERROR(INDEX(Clients[Client_Name],MATCH(Table2[[#This Row],[Client_Code]],Clients[Client_Code],0)),"")</f>
        <v>AGRICOLA MOLLENDO</v>
      </c>
      <c r="C6212" s="3">
        <v>1021</v>
      </c>
      <c r="D6212" s="3" t="s">
        <v>38</v>
      </c>
      <c r="E6212" s="3">
        <v>1</v>
      </c>
      <c r="F6212" s="12">
        <v>100000</v>
      </c>
    </row>
    <row r="6213" spans="1:6" x14ac:dyDescent="0.25">
      <c r="A6213" s="3" t="s">
        <v>62</v>
      </c>
      <c r="B6213" s="3" t="str">
        <f>IFERROR(INDEX(Clients[Client_Name],MATCH(Table2[[#This Row],[Client_Code]],Clients[Client_Code],0)),"")</f>
        <v>AGRICOLA MOLLENDO</v>
      </c>
      <c r="C6213" s="3">
        <v>1021</v>
      </c>
      <c r="D6213" s="3" t="s">
        <v>38</v>
      </c>
      <c r="E6213" s="3">
        <v>1</v>
      </c>
      <c r="F6213" s="12">
        <v>-197469</v>
      </c>
    </row>
    <row r="6214" spans="1:6" x14ac:dyDescent="0.25">
      <c r="A6214" s="3" t="s">
        <v>62</v>
      </c>
      <c r="B6214" s="3" t="str">
        <f>IFERROR(INDEX(Clients[Client_Name],MATCH(Table2[[#This Row],[Client_Code]],Clients[Client_Code],0)),"")</f>
        <v>AGRICOLA MOLLENDO</v>
      </c>
      <c r="C6214" s="3">
        <v>1021</v>
      </c>
      <c r="D6214" s="3" t="s">
        <v>38</v>
      </c>
      <c r="E6214" s="3">
        <v>1</v>
      </c>
      <c r="F6214" s="12">
        <v>331165</v>
      </c>
    </row>
    <row r="6215" spans="1:6" x14ac:dyDescent="0.25">
      <c r="A6215" s="3" t="s">
        <v>62</v>
      </c>
      <c r="B6215" s="3" t="str">
        <f>IFERROR(INDEX(Clients[Client_Name],MATCH(Table2[[#This Row],[Client_Code]],Clients[Client_Code],0)),"")</f>
        <v>AGRICOLA MOLLENDO</v>
      </c>
      <c r="C6215" s="3">
        <v>1021</v>
      </c>
      <c r="D6215" s="3" t="s">
        <v>38</v>
      </c>
      <c r="E6215" s="3">
        <v>1</v>
      </c>
      <c r="F6215" s="12">
        <v>48712</v>
      </c>
    </row>
    <row r="6216" spans="1:6" x14ac:dyDescent="0.25">
      <c r="A6216" s="3" t="s">
        <v>62</v>
      </c>
      <c r="B6216" s="3" t="str">
        <f>IFERROR(INDEX(Clients[Client_Name],MATCH(Table2[[#This Row],[Client_Code]],Clients[Client_Code],0)),"")</f>
        <v>AGRICOLA MOLLENDO</v>
      </c>
      <c r="C6216" s="3">
        <v>1021</v>
      </c>
      <c r="D6216" s="3" t="s">
        <v>149</v>
      </c>
      <c r="E6216" s="3">
        <v>2</v>
      </c>
      <c r="F6216" s="12">
        <v>551327</v>
      </c>
    </row>
    <row r="6217" spans="1:6" x14ac:dyDescent="0.25">
      <c r="A6217" s="3" t="s">
        <v>62</v>
      </c>
      <c r="B6217" s="3" t="str">
        <f>IFERROR(INDEX(Clients[Client_Name],MATCH(Table2[[#This Row],[Client_Code]],Clients[Client_Code],0)),"")</f>
        <v>AGRICOLA MOLLENDO</v>
      </c>
      <c r="C6217" s="3">
        <v>1021</v>
      </c>
      <c r="D6217" s="3" t="s">
        <v>37</v>
      </c>
      <c r="E6217" s="3">
        <v>2</v>
      </c>
      <c r="F6217" s="12">
        <v>549562</v>
      </c>
    </row>
    <row r="6218" spans="1:6" x14ac:dyDescent="0.25">
      <c r="A6218" s="3" t="s">
        <v>62</v>
      </c>
      <c r="B6218" s="3" t="str">
        <f>IFERROR(INDEX(Clients[Client_Name],MATCH(Table2[[#This Row],[Client_Code]],Clients[Client_Code],0)),"")</f>
        <v>AGRICOLA MOLLENDO</v>
      </c>
      <c r="C6218" s="3">
        <v>1021</v>
      </c>
      <c r="D6218" s="3" t="s">
        <v>37</v>
      </c>
      <c r="E6218" s="3">
        <v>2</v>
      </c>
      <c r="F6218" s="12">
        <v>8936</v>
      </c>
    </row>
    <row r="6219" spans="1:6" x14ac:dyDescent="0.25">
      <c r="A6219" s="3" t="s">
        <v>62</v>
      </c>
      <c r="B6219" s="3" t="str">
        <f>IFERROR(INDEX(Clients[Client_Name],MATCH(Table2[[#This Row],[Client_Code]],Clients[Client_Code],0)),"")</f>
        <v>AGRICOLA MOLLENDO</v>
      </c>
      <c r="C6219" s="3">
        <v>1021</v>
      </c>
      <c r="D6219" s="3" t="s">
        <v>149</v>
      </c>
      <c r="E6219" s="3">
        <v>2</v>
      </c>
      <c r="F6219" s="12">
        <v>268358</v>
      </c>
    </row>
    <row r="6220" spans="1:6" x14ac:dyDescent="0.25">
      <c r="A6220" s="3" t="s">
        <v>62</v>
      </c>
      <c r="B6220" s="3" t="str">
        <f>IFERROR(INDEX(Clients[Client_Name],MATCH(Table2[[#This Row],[Client_Code]],Clients[Client_Code],0)),"")</f>
        <v>AGRICOLA MOLLENDO</v>
      </c>
      <c r="C6220" s="3">
        <v>1021</v>
      </c>
      <c r="D6220" s="3" t="s">
        <v>37</v>
      </c>
      <c r="E6220" s="3">
        <v>2</v>
      </c>
      <c r="F6220" s="12">
        <v>2838</v>
      </c>
    </row>
    <row r="6221" spans="1:6" x14ac:dyDescent="0.25">
      <c r="A6221" s="3" t="s">
        <v>62</v>
      </c>
      <c r="B6221" s="3" t="str">
        <f>IFERROR(INDEX(Clients[Client_Name],MATCH(Table2[[#This Row],[Client_Code]],Clients[Client_Code],0)),"")</f>
        <v>AGRICOLA MOLLENDO</v>
      </c>
      <c r="C6221" s="3">
        <v>1021</v>
      </c>
      <c r="D6221" s="3" t="s">
        <v>149</v>
      </c>
      <c r="E6221" s="3">
        <v>2</v>
      </c>
      <c r="F6221" s="12">
        <v>7530</v>
      </c>
    </row>
    <row r="6222" spans="1:6" x14ac:dyDescent="0.25">
      <c r="A6222" s="3" t="s">
        <v>62</v>
      </c>
      <c r="B6222" s="3" t="str">
        <f>IFERROR(INDEX(Clients[Client_Name],MATCH(Table2[[#This Row],[Client_Code]],Clients[Client_Code],0)),"")</f>
        <v>AGRICOLA MOLLENDO</v>
      </c>
      <c r="C6222" s="3">
        <v>1021</v>
      </c>
      <c r="D6222" s="3" t="s">
        <v>38</v>
      </c>
      <c r="E6222" s="3">
        <v>2</v>
      </c>
      <c r="F6222" s="12">
        <v>100000</v>
      </c>
    </row>
    <row r="6223" spans="1:6" x14ac:dyDescent="0.25">
      <c r="A6223" s="3" t="s">
        <v>62</v>
      </c>
      <c r="B6223" s="3" t="str">
        <f>IFERROR(INDEX(Clients[Client_Name],MATCH(Table2[[#This Row],[Client_Code]],Clients[Client_Code],0)),"")</f>
        <v>AGRICOLA MOLLENDO</v>
      </c>
      <c r="C6223" s="3">
        <v>1021</v>
      </c>
      <c r="D6223" s="3" t="s">
        <v>38</v>
      </c>
      <c r="E6223" s="3">
        <v>2</v>
      </c>
      <c r="F6223" s="12">
        <v>263382</v>
      </c>
    </row>
    <row r="6224" spans="1:6" x14ac:dyDescent="0.25">
      <c r="A6224" s="3" t="s">
        <v>62</v>
      </c>
      <c r="B6224" s="3" t="str">
        <f>IFERROR(INDEX(Clients[Client_Name],MATCH(Table2[[#This Row],[Client_Code]],Clients[Client_Code],0)),"")</f>
        <v>AGRICOLA MOLLENDO</v>
      </c>
      <c r="C6224" s="3">
        <v>1021</v>
      </c>
      <c r="D6224" s="3" t="s">
        <v>38</v>
      </c>
      <c r="E6224" s="3">
        <v>2</v>
      </c>
      <c r="F6224" s="12">
        <v>801700</v>
      </c>
    </row>
    <row r="6225" spans="1:6" x14ac:dyDescent="0.25">
      <c r="A6225" s="3" t="s">
        <v>62</v>
      </c>
      <c r="B6225" s="3" t="str">
        <f>IFERROR(INDEX(Clients[Client_Name],MATCH(Table2[[#This Row],[Client_Code]],Clients[Client_Code],0)),"")</f>
        <v>AGRICOLA MOLLENDO</v>
      </c>
      <c r="C6225" s="3">
        <v>1021</v>
      </c>
      <c r="D6225" s="3" t="s">
        <v>38</v>
      </c>
      <c r="E6225" s="3">
        <v>2</v>
      </c>
      <c r="F6225" s="12">
        <v>29148</v>
      </c>
    </row>
    <row r="6226" spans="1:6" x14ac:dyDescent="0.25">
      <c r="A6226" s="3" t="s">
        <v>62</v>
      </c>
      <c r="B6226" s="3" t="str">
        <f>IFERROR(INDEX(Clients[Client_Name],MATCH(Table2[[#This Row],[Client_Code]],Clients[Client_Code],0)),"")</f>
        <v>AGRICOLA MOLLENDO</v>
      </c>
      <c r="C6226" s="3">
        <v>1021</v>
      </c>
      <c r="D6226" s="3" t="s">
        <v>38</v>
      </c>
      <c r="E6226" s="3">
        <v>3</v>
      </c>
      <c r="F6226" s="12">
        <v>197979</v>
      </c>
    </row>
    <row r="6227" spans="1:6" x14ac:dyDescent="0.25">
      <c r="A6227" s="3" t="s">
        <v>62</v>
      </c>
      <c r="B6227" s="3" t="str">
        <f>IFERROR(INDEX(Clients[Client_Name],MATCH(Table2[[#This Row],[Client_Code]],Clients[Client_Code],0)),"")</f>
        <v>AGRICOLA MOLLENDO</v>
      </c>
      <c r="C6227" s="3">
        <v>1021</v>
      </c>
      <c r="D6227" s="3" t="s">
        <v>37</v>
      </c>
      <c r="E6227" s="3">
        <v>3</v>
      </c>
      <c r="F6227" s="12">
        <v>1940</v>
      </c>
    </row>
    <row r="6228" spans="1:6" x14ac:dyDescent="0.25">
      <c r="A6228" s="3" t="s">
        <v>62</v>
      </c>
      <c r="B6228" s="3" t="str">
        <f>IFERROR(INDEX(Clients[Client_Name],MATCH(Table2[[#This Row],[Client_Code]],Clients[Client_Code],0)),"")</f>
        <v>AGRICOLA MOLLENDO</v>
      </c>
      <c r="C6228" s="3">
        <v>1021</v>
      </c>
      <c r="D6228" s="3" t="s">
        <v>149</v>
      </c>
      <c r="E6228" s="3">
        <v>3</v>
      </c>
      <c r="F6228" s="12">
        <v>563285</v>
      </c>
    </row>
    <row r="6229" spans="1:6" x14ac:dyDescent="0.25">
      <c r="A6229" s="3" t="s">
        <v>62</v>
      </c>
      <c r="B6229" s="3" t="str">
        <f>IFERROR(INDEX(Clients[Client_Name],MATCH(Table2[[#This Row],[Client_Code]],Clients[Client_Code],0)),"")</f>
        <v>MINERVA</v>
      </c>
      <c r="C6229" s="3">
        <v>1014</v>
      </c>
      <c r="D6229" s="3" t="s">
        <v>38</v>
      </c>
      <c r="E6229" s="3">
        <v>9</v>
      </c>
      <c r="F6229" s="12"/>
    </row>
    <row r="6230" spans="1:6" x14ac:dyDescent="0.25">
      <c r="A6230" s="3" t="s">
        <v>62</v>
      </c>
      <c r="B6230" s="3" t="str">
        <f>IFERROR(INDEX(Clients[Client_Name],MATCH(Table2[[#This Row],[Client_Code]],Clients[Client_Code],0)),"")</f>
        <v>AGRICOLA MOLLENDO</v>
      </c>
      <c r="C6230" s="3">
        <v>1021</v>
      </c>
      <c r="D6230" s="3" t="s">
        <v>37</v>
      </c>
      <c r="E6230" s="3">
        <v>3</v>
      </c>
      <c r="F6230" s="12">
        <v>583909</v>
      </c>
    </row>
    <row r="6231" spans="1:6" x14ac:dyDescent="0.25">
      <c r="A6231" s="3" t="s">
        <v>62</v>
      </c>
      <c r="B6231" s="3" t="str">
        <f>IFERROR(INDEX(Clients[Client_Name],MATCH(Table2[[#This Row],[Client_Code]],Clients[Client_Code],0)),"")</f>
        <v>AGRICOLA MOLLENDO</v>
      </c>
      <c r="C6231" s="3">
        <v>1021</v>
      </c>
      <c r="D6231" s="3" t="s">
        <v>149</v>
      </c>
      <c r="E6231" s="3">
        <v>3</v>
      </c>
      <c r="F6231" s="12">
        <v>440398</v>
      </c>
    </row>
    <row r="6232" spans="1:6" x14ac:dyDescent="0.25">
      <c r="A6232" s="3" t="s">
        <v>62</v>
      </c>
      <c r="B6232" s="3" t="str">
        <f>IFERROR(INDEX(Clients[Client_Name],MATCH(Table2[[#This Row],[Client_Code]],Clients[Client_Code],0)),"")</f>
        <v>AGRICOLA MOLLENDO</v>
      </c>
      <c r="C6232" s="3">
        <v>1021</v>
      </c>
      <c r="D6232" s="3" t="s">
        <v>149</v>
      </c>
      <c r="E6232" s="3">
        <v>3</v>
      </c>
      <c r="F6232" s="12">
        <v>8337</v>
      </c>
    </row>
    <row r="6233" spans="1:6" x14ac:dyDescent="0.25">
      <c r="A6233" s="3" t="s">
        <v>62</v>
      </c>
      <c r="B6233" s="3" t="str">
        <f>IFERROR(INDEX(Clients[Client_Name],MATCH(Table2[[#This Row],[Client_Code]],Clients[Client_Code],0)),"")</f>
        <v>AGRICOLA MOLLENDO</v>
      </c>
      <c r="C6233" s="3">
        <v>1021</v>
      </c>
      <c r="D6233" s="3" t="s">
        <v>38</v>
      </c>
      <c r="E6233" s="3">
        <v>3</v>
      </c>
      <c r="F6233" s="12">
        <v>100000</v>
      </c>
    </row>
    <row r="6234" spans="1:6" x14ac:dyDescent="0.25">
      <c r="A6234" s="3" t="s">
        <v>62</v>
      </c>
      <c r="B6234" s="3" t="str">
        <f>IFERROR(INDEX(Clients[Client_Name],MATCH(Table2[[#This Row],[Client_Code]],Clients[Client_Code],0)),"")</f>
        <v>AGRICOLA MOLLENDO</v>
      </c>
      <c r="C6234" s="3">
        <v>1021</v>
      </c>
      <c r="D6234" s="3" t="s">
        <v>38</v>
      </c>
      <c r="E6234" s="3">
        <v>3</v>
      </c>
      <c r="F6234" s="12">
        <v>-263382</v>
      </c>
    </row>
    <row r="6235" spans="1:6" x14ac:dyDescent="0.25">
      <c r="A6235" s="3" t="s">
        <v>62</v>
      </c>
      <c r="B6235" s="3" t="str">
        <f>IFERROR(INDEX(Clients[Client_Name],MATCH(Table2[[#This Row],[Client_Code]],Clients[Client_Code],0)),"")</f>
        <v>AGRICOLA MOLLENDO</v>
      </c>
      <c r="C6235" s="3">
        <v>1021</v>
      </c>
      <c r="D6235" s="3" t="s">
        <v>38</v>
      </c>
      <c r="E6235" s="3">
        <v>3</v>
      </c>
      <c r="F6235" s="12">
        <v>30160</v>
      </c>
    </row>
    <row r="6236" spans="1:6" x14ac:dyDescent="0.25">
      <c r="A6236" s="3" t="s">
        <v>62</v>
      </c>
      <c r="B6236" s="3" t="str">
        <f>IFERROR(INDEX(Clients[Client_Name],MATCH(Table2[[#This Row],[Client_Code]],Clients[Client_Code],0)),"")</f>
        <v>AGRICOLA MOLLENDO</v>
      </c>
      <c r="C6236" s="3">
        <v>1021</v>
      </c>
      <c r="D6236" s="3" t="s">
        <v>37</v>
      </c>
      <c r="E6236" s="3">
        <v>3</v>
      </c>
      <c r="F6236" s="12">
        <v>4243</v>
      </c>
    </row>
    <row r="6237" spans="1:6" x14ac:dyDescent="0.25">
      <c r="A6237" s="3" t="s">
        <v>62</v>
      </c>
      <c r="B6237" s="3" t="str">
        <f>IFERROR(INDEX(Clients[Client_Name],MATCH(Table2[[#This Row],[Client_Code]],Clients[Client_Code],0)),"")</f>
        <v>AGRICOLA MOLLENDO</v>
      </c>
      <c r="C6237" s="3">
        <v>1021</v>
      </c>
      <c r="D6237" s="3" t="s">
        <v>38</v>
      </c>
      <c r="E6237" s="3">
        <v>3</v>
      </c>
      <c r="F6237" s="12">
        <v>865943</v>
      </c>
    </row>
    <row r="6238" spans="1:6" x14ac:dyDescent="0.25">
      <c r="A6238" s="3" t="s">
        <v>62</v>
      </c>
      <c r="B6238" s="3" t="str">
        <f>IFERROR(INDEX(Clients[Client_Name],MATCH(Table2[[#This Row],[Client_Code]],Clients[Client_Code],0)),"")</f>
        <v>AGRICOLA MOLLENDO</v>
      </c>
      <c r="C6238" s="3">
        <v>1021</v>
      </c>
      <c r="D6238" s="3" t="s">
        <v>38</v>
      </c>
      <c r="E6238" s="3">
        <v>3</v>
      </c>
      <c r="F6238" s="12">
        <v>24852</v>
      </c>
    </row>
    <row r="6239" spans="1:6" x14ac:dyDescent="0.25">
      <c r="A6239" s="3" t="s">
        <v>62</v>
      </c>
      <c r="B6239" s="3" t="str">
        <f>IFERROR(INDEX(Clients[Client_Name],MATCH(Table2[[#This Row],[Client_Code]],Clients[Client_Code],0)),"")</f>
        <v>AGRICOLA MOLLENDO</v>
      </c>
      <c r="C6239" s="3">
        <v>1021</v>
      </c>
      <c r="D6239" s="3" t="s">
        <v>149</v>
      </c>
      <c r="E6239" s="3">
        <v>5</v>
      </c>
      <c r="F6239" s="12">
        <v>848247</v>
      </c>
    </row>
    <row r="6240" spans="1:6" x14ac:dyDescent="0.25">
      <c r="A6240" s="3" t="s">
        <v>62</v>
      </c>
      <c r="B6240" s="3" t="str">
        <f>IFERROR(INDEX(Clients[Client_Name],MATCH(Table2[[#This Row],[Client_Code]],Clients[Client_Code],0)),"")</f>
        <v>AGRICOLA MOLLENDO</v>
      </c>
      <c r="C6240" s="3">
        <v>1021</v>
      </c>
      <c r="D6240" s="3" t="s">
        <v>149</v>
      </c>
      <c r="E6240" s="3">
        <v>5</v>
      </c>
      <c r="F6240" s="12">
        <v>279649</v>
      </c>
    </row>
    <row r="6241" spans="1:6" x14ac:dyDescent="0.25">
      <c r="A6241" s="3" t="s">
        <v>62</v>
      </c>
      <c r="B6241" s="3" t="str">
        <f>IFERROR(INDEX(Clients[Client_Name],MATCH(Table2[[#This Row],[Client_Code]],Clients[Client_Code],0)),"")</f>
        <v>AGRICOLA MOLLENDO</v>
      </c>
      <c r="C6241" s="3">
        <v>1021</v>
      </c>
      <c r="D6241" s="3" t="s">
        <v>149</v>
      </c>
      <c r="E6241" s="3">
        <v>5</v>
      </c>
      <c r="F6241" s="12">
        <v>4168</v>
      </c>
    </row>
    <row r="6242" spans="1:6" x14ac:dyDescent="0.25">
      <c r="A6242" s="3" t="s">
        <v>62</v>
      </c>
      <c r="B6242" s="3" t="str">
        <f>IFERROR(INDEX(Clients[Client_Name],MATCH(Table2[[#This Row],[Client_Code]],Clients[Client_Code],0)),"")</f>
        <v>AGRICOLA MOLLENDO</v>
      </c>
      <c r="C6242" s="3">
        <v>1021</v>
      </c>
      <c r="D6242" s="3" t="s">
        <v>37</v>
      </c>
      <c r="E6242" s="3">
        <v>5</v>
      </c>
      <c r="F6242" s="12">
        <v>563299</v>
      </c>
    </row>
    <row r="6243" spans="1:6" x14ac:dyDescent="0.25">
      <c r="A6243" s="3" t="s">
        <v>62</v>
      </c>
      <c r="B6243" s="3" t="str">
        <f>IFERROR(INDEX(Clients[Client_Name],MATCH(Table2[[#This Row],[Client_Code]],Clients[Client_Code],0)),"")</f>
        <v>TAK S.A.</v>
      </c>
      <c r="C6243" s="3">
        <v>1051</v>
      </c>
      <c r="D6243" s="3" t="s">
        <v>149</v>
      </c>
      <c r="E6243" s="3">
        <v>9</v>
      </c>
      <c r="F6243" s="12">
        <v>3935046</v>
      </c>
    </row>
    <row r="6244" spans="1:6" x14ac:dyDescent="0.25">
      <c r="A6244" s="3" t="s">
        <v>62</v>
      </c>
      <c r="B6244" s="3" t="str">
        <f>IFERROR(INDEX(Clients[Client_Name],MATCH(Table2[[#This Row],[Client_Code]],Clients[Client_Code],0)),"")</f>
        <v>MINERVA</v>
      </c>
      <c r="C6244" s="3">
        <v>1014</v>
      </c>
      <c r="D6244" s="3" t="s">
        <v>148</v>
      </c>
      <c r="E6244" s="3">
        <v>10</v>
      </c>
      <c r="F6244" s="12"/>
    </row>
    <row r="6245" spans="1:6" x14ac:dyDescent="0.25">
      <c r="A6245" s="3" t="s">
        <v>62</v>
      </c>
      <c r="B6245" s="3" t="str">
        <f>IFERROR(INDEX(Clients[Client_Name],MATCH(Table2[[#This Row],[Client_Code]],Clients[Client_Code],0)),"")</f>
        <v>MINERVA</v>
      </c>
      <c r="C6245" s="3">
        <v>1014</v>
      </c>
      <c r="D6245" s="3" t="s">
        <v>37</v>
      </c>
      <c r="E6245" s="3">
        <v>10</v>
      </c>
      <c r="F6245" s="12">
        <v>171088</v>
      </c>
    </row>
    <row r="6246" spans="1:6" x14ac:dyDescent="0.25">
      <c r="A6246" s="3" t="s">
        <v>62</v>
      </c>
      <c r="B6246" s="3" t="str">
        <f>IFERROR(INDEX(Clients[Client_Name],MATCH(Table2[[#This Row],[Client_Code]],Clients[Client_Code],0)),"")</f>
        <v>MINERVA</v>
      </c>
      <c r="C6246" s="3">
        <v>1014</v>
      </c>
      <c r="D6246" s="3" t="s">
        <v>38</v>
      </c>
      <c r="E6246" s="3">
        <v>10</v>
      </c>
      <c r="F6246" s="12">
        <v>100000</v>
      </c>
    </row>
    <row r="6247" spans="1:6" x14ac:dyDescent="0.25">
      <c r="A6247" s="3" t="s">
        <v>62</v>
      </c>
      <c r="B6247" s="3" t="str">
        <f>IFERROR(INDEX(Clients[Client_Name],MATCH(Table2[[#This Row],[Client_Code]],Clients[Client_Code],0)),"")</f>
        <v>MINERVA</v>
      </c>
      <c r="C6247" s="3">
        <v>1014</v>
      </c>
      <c r="D6247" s="3" t="s">
        <v>38</v>
      </c>
      <c r="E6247" s="3">
        <v>10</v>
      </c>
      <c r="F6247" s="12"/>
    </row>
    <row r="6248" spans="1:6" x14ac:dyDescent="0.25">
      <c r="A6248" s="3" t="s">
        <v>62</v>
      </c>
      <c r="B6248" s="3" t="str">
        <f>IFERROR(INDEX(Clients[Client_Name],MATCH(Table2[[#This Row],[Client_Code]],Clients[Client_Code],0)),"")</f>
        <v>Otro</v>
      </c>
      <c r="C6248" s="3">
        <v>1071</v>
      </c>
      <c r="D6248" s="3" t="s">
        <v>38</v>
      </c>
      <c r="E6248" s="3">
        <v>1</v>
      </c>
      <c r="F6248" s="12">
        <v>105278</v>
      </c>
    </row>
    <row r="6249" spans="1:6" x14ac:dyDescent="0.25">
      <c r="A6249" s="3" t="s">
        <v>32</v>
      </c>
      <c r="B6249" s="3" t="str">
        <f>IFERROR(INDEX(Clients[Client_Name],MATCH(Table2[[#This Row],[Client_Code]],Clients[Client_Code],0)),"")</f>
        <v>RAPA NUI</v>
      </c>
      <c r="C6249" s="3">
        <v>1047</v>
      </c>
      <c r="D6249" s="3" t="s">
        <v>37</v>
      </c>
      <c r="E6249" s="3">
        <v>10</v>
      </c>
      <c r="F6249" s="12">
        <v>102305</v>
      </c>
    </row>
    <row r="6250" spans="1:6" x14ac:dyDescent="0.25">
      <c r="A6250" s="3" t="s">
        <v>32</v>
      </c>
      <c r="B6250" s="3" t="str">
        <f>IFERROR(INDEX(Clients[Client_Name],MATCH(Table2[[#This Row],[Client_Code]],Clients[Client_Code],0)),"")</f>
        <v>RAPA NUI</v>
      </c>
      <c r="C6250" s="3">
        <v>1047</v>
      </c>
      <c r="D6250" s="3" t="s">
        <v>38</v>
      </c>
      <c r="E6250" s="3">
        <v>10</v>
      </c>
      <c r="F6250" s="12">
        <v>228545</v>
      </c>
    </row>
    <row r="6251" spans="1:6" x14ac:dyDescent="0.25">
      <c r="A6251" s="3" t="s">
        <v>32</v>
      </c>
      <c r="B6251" s="3" t="str">
        <f>IFERROR(INDEX(Clients[Client_Name],MATCH(Table2[[#This Row],[Client_Code]],Clients[Client_Code],0)),"")</f>
        <v>RAPA NUI</v>
      </c>
      <c r="C6251" s="3">
        <v>1047</v>
      </c>
      <c r="D6251" s="3" t="s">
        <v>149</v>
      </c>
      <c r="E6251" s="3">
        <v>10</v>
      </c>
      <c r="F6251" s="12">
        <v>1786323</v>
      </c>
    </row>
    <row r="6252" spans="1:6" x14ac:dyDescent="0.25">
      <c r="A6252" s="3" t="s">
        <v>32</v>
      </c>
      <c r="B6252" s="3" t="str">
        <f>IFERROR(INDEX(Clients[Client_Name],MATCH(Table2[[#This Row],[Client_Code]],Clients[Client_Code],0)),"")</f>
        <v>ELCOR</v>
      </c>
      <c r="C6252" s="3">
        <v>55</v>
      </c>
      <c r="D6252" s="3" t="s">
        <v>38</v>
      </c>
      <c r="E6252" s="3">
        <v>10</v>
      </c>
      <c r="F6252" s="12">
        <v>247024</v>
      </c>
    </row>
    <row r="6253" spans="1:6" x14ac:dyDescent="0.25">
      <c r="A6253" s="3" t="s">
        <v>32</v>
      </c>
      <c r="B6253" s="3" t="str">
        <f>IFERROR(INDEX(Clients[Client_Name],MATCH(Table2[[#This Row],[Client_Code]],Clients[Client_Code],0)),"")</f>
        <v>ELCOR</v>
      </c>
      <c r="C6253" s="3">
        <v>55</v>
      </c>
      <c r="D6253" s="3" t="s">
        <v>149</v>
      </c>
      <c r="E6253" s="3">
        <v>10</v>
      </c>
      <c r="F6253" s="12">
        <v>1931400</v>
      </c>
    </row>
    <row r="6254" spans="1:6" x14ac:dyDescent="0.25">
      <c r="A6254" s="3" t="s">
        <v>32</v>
      </c>
      <c r="B6254" s="3" t="str">
        <f>IFERROR(INDEX(Clients[Client_Name],MATCH(Table2[[#This Row],[Client_Code]],Clients[Client_Code],0)),"")</f>
        <v>ELCOR</v>
      </c>
      <c r="C6254" s="3">
        <v>55</v>
      </c>
      <c r="D6254" s="3" t="s">
        <v>37</v>
      </c>
      <c r="E6254" s="3">
        <v>10</v>
      </c>
      <c r="F6254" s="12">
        <v>84260</v>
      </c>
    </row>
    <row r="6255" spans="1:6" x14ac:dyDescent="0.25">
      <c r="A6255" s="3" t="s">
        <v>32</v>
      </c>
      <c r="B6255" s="3" t="str">
        <f>IFERROR(INDEX(Clients[Client_Name],MATCH(Table2[[#This Row],[Client_Code]],Clients[Client_Code],0)),"")</f>
        <v>FOURPOPE</v>
      </c>
      <c r="C6255" s="3">
        <v>54</v>
      </c>
      <c r="D6255" s="3" t="s">
        <v>38</v>
      </c>
      <c r="E6255" s="3">
        <v>10</v>
      </c>
      <c r="F6255" s="12">
        <v>79242</v>
      </c>
    </row>
    <row r="6256" spans="1:6" x14ac:dyDescent="0.25">
      <c r="A6256" s="3" t="s">
        <v>32</v>
      </c>
      <c r="B6256" s="3" t="str">
        <f>IFERROR(INDEX(Clients[Client_Name],MATCH(Table2[[#This Row],[Client_Code]],Clients[Client_Code],0)),"")</f>
        <v>FOURPOPE</v>
      </c>
      <c r="C6256" s="3">
        <v>54</v>
      </c>
      <c r="D6256" s="3" t="s">
        <v>149</v>
      </c>
      <c r="E6256" s="3">
        <v>10</v>
      </c>
      <c r="F6256" s="12">
        <v>747720</v>
      </c>
    </row>
    <row r="6257" spans="1:6" x14ac:dyDescent="0.25">
      <c r="A6257" s="3" t="s">
        <v>32</v>
      </c>
      <c r="B6257" s="3" t="str">
        <f>IFERROR(INDEX(Clients[Client_Name],MATCH(Table2[[#This Row],[Client_Code]],Clients[Client_Code],0)),"")</f>
        <v>FOURPOPE</v>
      </c>
      <c r="C6257" s="3">
        <v>54</v>
      </c>
      <c r="D6257" s="3" t="s">
        <v>37</v>
      </c>
      <c r="E6257" s="3">
        <v>10</v>
      </c>
      <c r="F6257" s="12">
        <v>14163</v>
      </c>
    </row>
    <row r="6258" spans="1:6" x14ac:dyDescent="0.25">
      <c r="A6258" s="3" t="s">
        <v>62</v>
      </c>
      <c r="B6258" s="3" t="str">
        <f>IFERROR(INDEX(Clients[Client_Name],MATCH(Table2[[#This Row],[Client_Code]],Clients[Client_Code],0)),"")</f>
        <v>AGRICOLA MOLLENDO</v>
      </c>
      <c r="C6258" s="3">
        <v>1021</v>
      </c>
      <c r="D6258" s="3" t="s">
        <v>38</v>
      </c>
      <c r="E6258" s="3">
        <v>5</v>
      </c>
      <c r="F6258" s="12">
        <v>100000</v>
      </c>
    </row>
    <row r="6259" spans="1:6" x14ac:dyDescent="0.25">
      <c r="A6259" s="3" t="s">
        <v>62</v>
      </c>
      <c r="B6259" s="3" t="str">
        <f>IFERROR(INDEX(Clients[Client_Name],MATCH(Table2[[#This Row],[Client_Code]],Clients[Client_Code],0)),"")</f>
        <v>AGRICOLA MOLLENDO</v>
      </c>
      <c r="C6259" s="3">
        <v>1021</v>
      </c>
      <c r="D6259" s="3" t="s">
        <v>37</v>
      </c>
      <c r="E6259" s="3">
        <v>5</v>
      </c>
      <c r="F6259" s="12">
        <v>169710</v>
      </c>
    </row>
    <row r="6260" spans="1:6" x14ac:dyDescent="0.25">
      <c r="A6260" s="3" t="s">
        <v>62</v>
      </c>
      <c r="B6260" s="3" t="str">
        <f>IFERROR(INDEX(Clients[Client_Name],MATCH(Table2[[#This Row],[Client_Code]],Clients[Client_Code],0)),"")</f>
        <v>AGRICOLA MOLLENDO</v>
      </c>
      <c r="C6260" s="3">
        <v>1021</v>
      </c>
      <c r="D6260" s="3" t="s">
        <v>37</v>
      </c>
      <c r="E6260" s="3">
        <v>5</v>
      </c>
      <c r="F6260" s="12">
        <v>14570</v>
      </c>
    </row>
    <row r="6261" spans="1:6" x14ac:dyDescent="0.25">
      <c r="A6261" s="3" t="s">
        <v>62</v>
      </c>
      <c r="B6261" s="3" t="str">
        <f>IFERROR(INDEX(Clients[Client_Name],MATCH(Table2[[#This Row],[Client_Code]],Clients[Client_Code],0)),"")</f>
        <v>Otro</v>
      </c>
      <c r="C6261" s="3">
        <v>1071</v>
      </c>
      <c r="D6261" s="3" t="s">
        <v>38</v>
      </c>
      <c r="E6261" s="3">
        <v>1</v>
      </c>
      <c r="F6261" s="12">
        <v>1755104</v>
      </c>
    </row>
    <row r="6262" spans="1:6" x14ac:dyDescent="0.25">
      <c r="A6262" s="3" t="s">
        <v>62</v>
      </c>
      <c r="B6262" s="3" t="str">
        <f>IFERROR(INDEX(Clients[Client_Name],MATCH(Table2[[#This Row],[Client_Code]],Clients[Client_Code],0)),"")</f>
        <v>Otro</v>
      </c>
      <c r="C6262" s="3">
        <v>1071</v>
      </c>
      <c r="D6262" s="3" t="s">
        <v>38</v>
      </c>
      <c r="E6262" s="3">
        <v>2</v>
      </c>
      <c r="F6262" s="12">
        <v>837177</v>
      </c>
    </row>
    <row r="6263" spans="1:6" x14ac:dyDescent="0.25">
      <c r="A6263" s="3" t="s">
        <v>62</v>
      </c>
      <c r="B6263" s="3" t="str">
        <f>IFERROR(INDEX(Clients[Client_Name],MATCH(Table2[[#This Row],[Client_Code]],Clients[Client_Code],0)),"")</f>
        <v>Otro</v>
      </c>
      <c r="C6263" s="3">
        <v>1071</v>
      </c>
      <c r="D6263" s="3" t="s">
        <v>38</v>
      </c>
      <c r="E6263" s="3">
        <v>2</v>
      </c>
      <c r="F6263" s="12">
        <v>413726</v>
      </c>
    </row>
    <row r="6264" spans="1:6" x14ac:dyDescent="0.25">
      <c r="A6264" s="3" t="s">
        <v>62</v>
      </c>
      <c r="B6264" s="3" t="str">
        <f>IFERROR(INDEX(Clients[Client_Name],MATCH(Table2[[#This Row],[Client_Code]],Clients[Client_Code],0)),"")</f>
        <v>AGRICOLA MOLLENDO</v>
      </c>
      <c r="C6264" s="3">
        <v>1021</v>
      </c>
      <c r="D6264" s="3" t="s">
        <v>38</v>
      </c>
      <c r="E6264" s="3">
        <v>5</v>
      </c>
      <c r="F6264" s="12">
        <v>-284175</v>
      </c>
    </row>
    <row r="6265" spans="1:6" x14ac:dyDescent="0.25">
      <c r="A6265" s="3" t="s">
        <v>62</v>
      </c>
      <c r="B6265" s="3" t="str">
        <f>IFERROR(INDEX(Clients[Client_Name],MATCH(Table2[[#This Row],[Client_Code]],Clients[Client_Code],0)),"")</f>
        <v>AGRICOLA MOLLENDO</v>
      </c>
      <c r="C6265" s="3">
        <v>1021</v>
      </c>
      <c r="D6265" s="3" t="s">
        <v>38</v>
      </c>
      <c r="E6265" s="3">
        <v>5</v>
      </c>
      <c r="F6265" s="12">
        <v>133333</v>
      </c>
    </row>
    <row r="6266" spans="1:6" x14ac:dyDescent="0.25">
      <c r="A6266" s="3" t="s">
        <v>62</v>
      </c>
      <c r="B6266" s="3" t="str">
        <f>IFERROR(INDEX(Clients[Client_Name],MATCH(Table2[[#This Row],[Client_Code]],Clients[Client_Code],0)),"")</f>
        <v>AGRICOLA MOLLENDO</v>
      </c>
      <c r="C6266" s="3">
        <v>1021</v>
      </c>
      <c r="D6266" s="3" t="s">
        <v>38</v>
      </c>
      <c r="E6266" s="3">
        <v>5</v>
      </c>
      <c r="F6266" s="12">
        <v>40468</v>
      </c>
    </row>
    <row r="6267" spans="1:6" x14ac:dyDescent="0.25">
      <c r="A6267" s="3" t="s">
        <v>62</v>
      </c>
      <c r="B6267" s="3" t="str">
        <f>IFERROR(INDEX(Clients[Client_Name],MATCH(Table2[[#This Row],[Client_Code]],Clients[Client_Code],0)),"")</f>
        <v>AGROINDUSTRIAS LOMAS COLORADAS LTDA</v>
      </c>
      <c r="C6267" s="3">
        <v>1003</v>
      </c>
      <c r="D6267" s="3" t="s">
        <v>148</v>
      </c>
      <c r="E6267" s="3">
        <v>10</v>
      </c>
      <c r="F6267" s="12"/>
    </row>
    <row r="6268" spans="1:6" x14ac:dyDescent="0.25">
      <c r="A6268" s="3" t="s">
        <v>62</v>
      </c>
      <c r="B6268" s="3" t="str">
        <f>IFERROR(INDEX(Clients[Client_Name],MATCH(Table2[[#This Row],[Client_Code]],Clients[Client_Code],0)),"")</f>
        <v>AGROINDUSTRIAS LOMAS COLORADAS LTDA</v>
      </c>
      <c r="C6268" s="3">
        <v>1003</v>
      </c>
      <c r="D6268" s="3" t="s">
        <v>148</v>
      </c>
      <c r="E6268" s="3">
        <v>10</v>
      </c>
      <c r="F6268" s="12"/>
    </row>
    <row r="6269" spans="1:6" x14ac:dyDescent="0.25">
      <c r="A6269" s="3" t="s">
        <v>62</v>
      </c>
      <c r="B6269" s="3" t="str">
        <f>IFERROR(INDEX(Clients[Client_Name],MATCH(Table2[[#This Row],[Client_Code]],Clients[Client_Code],0)),"")</f>
        <v>AGROINDUSTRIAS LOMAS COLORADAS LTDA</v>
      </c>
      <c r="C6269" s="3">
        <v>1003</v>
      </c>
      <c r="D6269" s="3" t="s">
        <v>148</v>
      </c>
      <c r="E6269" s="3">
        <v>10</v>
      </c>
      <c r="F6269" s="12"/>
    </row>
    <row r="6270" spans="1:6" x14ac:dyDescent="0.25">
      <c r="A6270" s="3" t="s">
        <v>62</v>
      </c>
      <c r="B6270" s="3" t="str">
        <f>IFERROR(INDEX(Clients[Client_Name],MATCH(Table2[[#This Row],[Client_Code]],Clients[Client_Code],0)),"")</f>
        <v>AGRICOLA MOLLENDO</v>
      </c>
      <c r="C6270" s="3">
        <v>1021</v>
      </c>
      <c r="D6270" s="3" t="s">
        <v>37</v>
      </c>
      <c r="E6270" s="3">
        <v>5</v>
      </c>
      <c r="F6270" s="12">
        <v>29699</v>
      </c>
    </row>
    <row r="6271" spans="1:6" x14ac:dyDescent="0.25">
      <c r="A6271" s="3" t="s">
        <v>62</v>
      </c>
      <c r="B6271" s="3" t="str">
        <f>IFERROR(INDEX(Clients[Client_Name],MATCH(Table2[[#This Row],[Client_Code]],Clients[Client_Code],0)),"")</f>
        <v>AGRICOLA MOLLENDO</v>
      </c>
      <c r="C6271" s="3">
        <v>1021</v>
      </c>
      <c r="D6271" s="3" t="s">
        <v>38</v>
      </c>
      <c r="E6271" s="3">
        <v>5</v>
      </c>
      <c r="F6271" s="12">
        <v>42960</v>
      </c>
    </row>
    <row r="6272" spans="1:6" x14ac:dyDescent="0.25">
      <c r="A6272" s="3" t="s">
        <v>62</v>
      </c>
      <c r="B6272" s="3" t="str">
        <f>IFERROR(INDEX(Clients[Client_Name],MATCH(Table2[[#This Row],[Client_Code]],Clients[Client_Code],0)),"")</f>
        <v>AGRICOLA MOLLENDO</v>
      </c>
      <c r="C6272" s="3">
        <v>1021</v>
      </c>
      <c r="D6272" s="3" t="s">
        <v>38</v>
      </c>
      <c r="E6272" s="3">
        <v>5</v>
      </c>
      <c r="F6272" s="12">
        <v>685687</v>
      </c>
    </row>
    <row r="6273" spans="1:6" x14ac:dyDescent="0.25">
      <c r="A6273" s="3" t="s">
        <v>62</v>
      </c>
      <c r="B6273" s="3" t="str">
        <f>IFERROR(INDEX(Clients[Client_Name],MATCH(Table2[[#This Row],[Client_Code]],Clients[Client_Code],0)),"")</f>
        <v>AGRICOLA MOLLENDO</v>
      </c>
      <c r="C6273" s="3">
        <v>1021</v>
      </c>
      <c r="D6273" s="3" t="s">
        <v>38</v>
      </c>
      <c r="E6273" s="3">
        <v>5</v>
      </c>
      <c r="F6273" s="12">
        <v>640</v>
      </c>
    </row>
    <row r="6274" spans="1:6" x14ac:dyDescent="0.25">
      <c r="A6274" s="3" t="s">
        <v>62</v>
      </c>
      <c r="B6274" s="3" t="str">
        <f>IFERROR(INDEX(Clients[Client_Name],MATCH(Table2[[#This Row],[Client_Code]],Clients[Client_Code],0)),"")</f>
        <v>AGRICOLA MOLLENDO</v>
      </c>
      <c r="C6274" s="3">
        <v>1021</v>
      </c>
      <c r="D6274" s="3" t="s">
        <v>38</v>
      </c>
      <c r="E6274" s="3">
        <v>5</v>
      </c>
      <c r="F6274" s="12">
        <v>393</v>
      </c>
    </row>
    <row r="6275" spans="1:6" x14ac:dyDescent="0.25">
      <c r="A6275" s="3" t="s">
        <v>62</v>
      </c>
      <c r="B6275" s="3" t="str">
        <f>IFERROR(INDEX(Clients[Client_Name],MATCH(Table2[[#This Row],[Client_Code]],Clients[Client_Code],0)),"")</f>
        <v>AGRICOLA MOLLENDO</v>
      </c>
      <c r="C6275" s="3">
        <v>1021</v>
      </c>
      <c r="D6275" s="3" t="s">
        <v>38</v>
      </c>
      <c r="E6275" s="3">
        <v>5</v>
      </c>
      <c r="F6275" s="12">
        <v>143392</v>
      </c>
    </row>
    <row r="6276" spans="1:6" x14ac:dyDescent="0.25">
      <c r="A6276" s="3" t="s">
        <v>62</v>
      </c>
      <c r="B6276" s="3" t="str">
        <f>IFERROR(INDEX(Clients[Client_Name],MATCH(Table2[[#This Row],[Client_Code]],Clients[Client_Code],0)),"")</f>
        <v>AGRICOLA MOLLENDO</v>
      </c>
      <c r="C6276" s="3">
        <v>1021</v>
      </c>
      <c r="D6276" s="3" t="s">
        <v>38</v>
      </c>
      <c r="E6276" s="3">
        <v>5</v>
      </c>
      <c r="F6276" s="12">
        <v>33660</v>
      </c>
    </row>
    <row r="6277" spans="1:6" x14ac:dyDescent="0.25">
      <c r="A6277" s="3" t="s">
        <v>62</v>
      </c>
      <c r="B6277" s="3" t="str">
        <f>IFERROR(INDEX(Clients[Client_Name],MATCH(Table2[[#This Row],[Client_Code]],Clients[Client_Code],0)),"")</f>
        <v>AGRICOLA MOLLENDO</v>
      </c>
      <c r="C6277" s="3">
        <v>1021</v>
      </c>
      <c r="D6277" s="3" t="s">
        <v>149</v>
      </c>
      <c r="E6277" s="3">
        <v>6</v>
      </c>
      <c r="F6277" s="12">
        <v>952583</v>
      </c>
    </row>
    <row r="6278" spans="1:6" x14ac:dyDescent="0.25">
      <c r="A6278" s="3" t="s">
        <v>62</v>
      </c>
      <c r="B6278" s="3" t="str">
        <f>IFERROR(INDEX(Clients[Client_Name],MATCH(Table2[[#This Row],[Client_Code]],Clients[Client_Code],0)),"")</f>
        <v>AGRICOLA MOLLENDO</v>
      </c>
      <c r="C6278" s="3">
        <v>1021</v>
      </c>
      <c r="D6278" s="3" t="s">
        <v>149</v>
      </c>
      <c r="E6278" s="3">
        <v>6</v>
      </c>
      <c r="F6278" s="12"/>
    </row>
    <row r="6279" spans="1:6" x14ac:dyDescent="0.25">
      <c r="A6279" s="3" t="s">
        <v>62</v>
      </c>
      <c r="B6279" s="3" t="str">
        <f>IFERROR(INDEX(Clients[Client_Name],MATCH(Table2[[#This Row],[Client_Code]],Clients[Client_Code],0)),"")</f>
        <v>AGRICOLA MOLLENDO</v>
      </c>
      <c r="C6279" s="3">
        <v>1021</v>
      </c>
      <c r="D6279" s="3" t="s">
        <v>149</v>
      </c>
      <c r="E6279" s="3">
        <v>6</v>
      </c>
      <c r="F6279" s="12"/>
    </row>
    <row r="6280" spans="1:6" x14ac:dyDescent="0.25">
      <c r="A6280" s="3" t="s">
        <v>62</v>
      </c>
      <c r="B6280" s="3" t="str">
        <f>IFERROR(INDEX(Clients[Client_Name],MATCH(Table2[[#This Row],[Client_Code]],Clients[Client_Code],0)),"")</f>
        <v>AGRICOLA MOLLENDO</v>
      </c>
      <c r="C6280" s="3">
        <v>1021</v>
      </c>
      <c r="D6280" s="3" t="s">
        <v>37</v>
      </c>
      <c r="E6280" s="3">
        <v>6</v>
      </c>
      <c r="F6280" s="12">
        <v>587490</v>
      </c>
    </row>
    <row r="6281" spans="1:6" x14ac:dyDescent="0.25">
      <c r="A6281" s="3" t="s">
        <v>62</v>
      </c>
      <c r="B6281" s="3" t="str">
        <f>IFERROR(INDEX(Clients[Client_Name],MATCH(Table2[[#This Row],[Client_Code]],Clients[Client_Code],0)),"")</f>
        <v>AGRICOLA MOLLENDO</v>
      </c>
      <c r="C6281" s="3">
        <v>1021</v>
      </c>
      <c r="D6281" s="3" t="s">
        <v>38</v>
      </c>
      <c r="E6281" s="3">
        <v>6</v>
      </c>
      <c r="F6281" s="12">
        <v>551393</v>
      </c>
    </row>
    <row r="6282" spans="1:6" x14ac:dyDescent="0.25">
      <c r="A6282" s="3" t="s">
        <v>62</v>
      </c>
      <c r="B6282" s="3" t="str">
        <f>IFERROR(INDEX(Clients[Client_Name],MATCH(Table2[[#This Row],[Client_Code]],Clients[Client_Code],0)),"")</f>
        <v>MINERVA</v>
      </c>
      <c r="C6282" s="3">
        <v>1014</v>
      </c>
      <c r="D6282" s="3" t="s">
        <v>149</v>
      </c>
      <c r="E6282" s="3">
        <v>8</v>
      </c>
      <c r="F6282" s="12">
        <v>6176783</v>
      </c>
    </row>
    <row r="6283" spans="1:6" x14ac:dyDescent="0.25">
      <c r="A6283" s="3" t="s">
        <v>62</v>
      </c>
      <c r="B6283" s="3" t="str">
        <f>IFERROR(INDEX(Clients[Client_Name],MATCH(Table2[[#This Row],[Client_Code]],Clients[Client_Code],0)),"")</f>
        <v>AGRICOLA MOLLENDO</v>
      </c>
      <c r="C6283" s="3">
        <v>1021</v>
      </c>
      <c r="D6283" s="3" t="s">
        <v>37</v>
      </c>
      <c r="E6283" s="3">
        <v>6</v>
      </c>
      <c r="F6283" s="12"/>
    </row>
    <row r="6284" spans="1:6" x14ac:dyDescent="0.25">
      <c r="A6284" s="3" t="s">
        <v>62</v>
      </c>
      <c r="B6284" s="3" t="str">
        <f>IFERROR(INDEX(Clients[Client_Name],MATCH(Table2[[#This Row],[Client_Code]],Clients[Client_Code],0)),"")</f>
        <v>AGRICOLA MOLLENDO</v>
      </c>
      <c r="C6284" s="3">
        <v>1021</v>
      </c>
      <c r="D6284" s="3" t="s">
        <v>37</v>
      </c>
      <c r="E6284" s="3">
        <v>6</v>
      </c>
      <c r="F6284" s="12"/>
    </row>
    <row r="6285" spans="1:6" x14ac:dyDescent="0.25">
      <c r="A6285" s="3" t="s">
        <v>62</v>
      </c>
      <c r="B6285" s="3" t="str">
        <f>IFERROR(INDEX(Clients[Client_Name],MATCH(Table2[[#This Row],[Client_Code]],Clients[Client_Code],0)),"")</f>
        <v>AGRICOLA MOLLENDO</v>
      </c>
      <c r="C6285" s="3">
        <v>1021</v>
      </c>
      <c r="D6285" s="3" t="s">
        <v>38</v>
      </c>
      <c r="E6285" s="3">
        <v>6</v>
      </c>
      <c r="F6285" s="12">
        <v>100000</v>
      </c>
    </row>
    <row r="6286" spans="1:6" x14ac:dyDescent="0.25">
      <c r="A6286" s="3" t="s">
        <v>62</v>
      </c>
      <c r="B6286" s="3" t="str">
        <f>IFERROR(INDEX(Clients[Client_Name],MATCH(Table2[[#This Row],[Client_Code]],Clients[Client_Code],0)),"")</f>
        <v>AGRICOLA MOLLENDO</v>
      </c>
      <c r="C6286" s="3">
        <v>1021</v>
      </c>
      <c r="D6286" s="3" t="s">
        <v>38</v>
      </c>
      <c r="E6286" s="3">
        <v>6</v>
      </c>
      <c r="F6286" s="12">
        <v>979</v>
      </c>
    </row>
    <row r="6287" spans="1:6" x14ac:dyDescent="0.25">
      <c r="A6287" s="3" t="s">
        <v>62</v>
      </c>
      <c r="B6287" s="3" t="str">
        <f>IFERROR(INDEX(Clients[Client_Name],MATCH(Table2[[#This Row],[Client_Code]],Clients[Client_Code],0)),"")</f>
        <v>AGRICOLA MOLLENDO</v>
      </c>
      <c r="C6287" s="3">
        <v>1021</v>
      </c>
      <c r="D6287" s="3" t="s">
        <v>38</v>
      </c>
      <c r="E6287" s="3">
        <v>6</v>
      </c>
      <c r="F6287" s="12">
        <v>389952</v>
      </c>
    </row>
    <row r="6288" spans="1:6" x14ac:dyDescent="0.25">
      <c r="A6288" s="3" t="s">
        <v>62</v>
      </c>
      <c r="B6288" s="3" t="str">
        <f>IFERROR(INDEX(Clients[Client_Name],MATCH(Table2[[#This Row],[Client_Code]],Clients[Client_Code],0)),"")</f>
        <v>AGRICOLA MOLLENDO</v>
      </c>
      <c r="C6288" s="3">
        <v>1021</v>
      </c>
      <c r="D6288" s="3" t="s">
        <v>37</v>
      </c>
      <c r="E6288" s="3">
        <v>6</v>
      </c>
      <c r="F6288" s="12"/>
    </row>
    <row r="6289" spans="1:6" x14ac:dyDescent="0.25">
      <c r="A6289" s="3" t="s">
        <v>62</v>
      </c>
      <c r="B6289" s="3" t="str">
        <f>IFERROR(INDEX(Clients[Client_Name],MATCH(Table2[[#This Row],[Client_Code]],Clients[Client_Code],0)),"")</f>
        <v>AGRICOLA MOLLENDO</v>
      </c>
      <c r="C6289" s="3">
        <v>1021</v>
      </c>
      <c r="D6289" s="3" t="s">
        <v>38</v>
      </c>
      <c r="E6289" s="3">
        <v>6</v>
      </c>
      <c r="F6289" s="12"/>
    </row>
    <row r="6290" spans="1:6" x14ac:dyDescent="0.25">
      <c r="A6290" s="3" t="s">
        <v>62</v>
      </c>
      <c r="B6290" s="3" t="str">
        <f>IFERROR(INDEX(Clients[Client_Name],MATCH(Table2[[#This Row],[Client_Code]],Clients[Client_Code],0)),"")</f>
        <v>AGRICOLA MOLLENDO</v>
      </c>
      <c r="C6290" s="3">
        <v>1021</v>
      </c>
      <c r="D6290" s="3" t="s">
        <v>38</v>
      </c>
      <c r="E6290" s="3">
        <v>6</v>
      </c>
      <c r="F6290" s="12"/>
    </row>
    <row r="6291" spans="1:6" x14ac:dyDescent="0.25">
      <c r="A6291" s="3" t="s">
        <v>62</v>
      </c>
      <c r="B6291" s="3" t="str">
        <f>IFERROR(INDEX(Clients[Client_Name],MATCH(Table2[[#This Row],[Client_Code]],Clients[Client_Code],0)),"")</f>
        <v>AGRICOLA MOLLENDO</v>
      </c>
      <c r="C6291" s="3">
        <v>1021</v>
      </c>
      <c r="D6291" s="3" t="s">
        <v>38</v>
      </c>
      <c r="E6291" s="3">
        <v>6</v>
      </c>
      <c r="F6291" s="12"/>
    </row>
    <row r="6292" spans="1:6" x14ac:dyDescent="0.25">
      <c r="A6292" s="3" t="s">
        <v>62</v>
      </c>
      <c r="B6292" s="3" t="str">
        <f>IFERROR(INDEX(Clients[Client_Name],MATCH(Table2[[#This Row],[Client_Code]],Clients[Client_Code],0)),"")</f>
        <v>AGRICOLA MOLLENDO</v>
      </c>
      <c r="C6292" s="3">
        <v>1021</v>
      </c>
      <c r="D6292" s="3" t="s">
        <v>38</v>
      </c>
      <c r="E6292" s="3">
        <v>6</v>
      </c>
      <c r="F6292" s="12"/>
    </row>
    <row r="6293" spans="1:6" x14ac:dyDescent="0.25">
      <c r="A6293" s="3" t="s">
        <v>62</v>
      </c>
      <c r="B6293" s="3" t="str">
        <f>IFERROR(INDEX(Clients[Client_Name],MATCH(Table2[[#This Row],[Client_Code]],Clients[Client_Code],0)),"")</f>
        <v>AGRICOLA MOLLENDO</v>
      </c>
      <c r="C6293" s="3">
        <v>1021</v>
      </c>
      <c r="D6293" s="3" t="s">
        <v>38</v>
      </c>
      <c r="E6293" s="3">
        <v>6</v>
      </c>
      <c r="F6293" s="12"/>
    </row>
    <row r="6294" spans="1:6" x14ac:dyDescent="0.25">
      <c r="A6294" s="3" t="s">
        <v>62</v>
      </c>
      <c r="B6294" s="3" t="str">
        <f>IFERROR(INDEX(Clients[Client_Name],MATCH(Table2[[#This Row],[Client_Code]],Clients[Client_Code],0)),"")</f>
        <v>AGRICOLA MOLLENDO</v>
      </c>
      <c r="C6294" s="3">
        <v>1021</v>
      </c>
      <c r="D6294" s="3" t="s">
        <v>38</v>
      </c>
      <c r="E6294" s="3">
        <v>6</v>
      </c>
      <c r="F6294" s="12"/>
    </row>
    <row r="6295" spans="1:6" x14ac:dyDescent="0.25">
      <c r="A6295" s="3" t="s">
        <v>62</v>
      </c>
      <c r="B6295" s="3" t="str">
        <f>IFERROR(INDEX(Clients[Client_Name],MATCH(Table2[[#This Row],[Client_Code]],Clients[Client_Code],0)),"")</f>
        <v>AGRICOLA MOLLENDO</v>
      </c>
      <c r="C6295" s="3">
        <v>1021</v>
      </c>
      <c r="D6295" s="3" t="s">
        <v>149</v>
      </c>
      <c r="E6295" s="3">
        <v>7</v>
      </c>
      <c r="F6295" s="12">
        <v>948989</v>
      </c>
    </row>
    <row r="6296" spans="1:6" x14ac:dyDescent="0.25">
      <c r="A6296" s="3" t="s">
        <v>62</v>
      </c>
      <c r="B6296" s="3" t="str">
        <f>IFERROR(INDEX(Clients[Client_Name],MATCH(Table2[[#This Row],[Client_Code]],Clients[Client_Code],0)),"")</f>
        <v>AGRICOLA MOLLENDO</v>
      </c>
      <c r="C6296" s="3">
        <v>1021</v>
      </c>
      <c r="D6296" s="3" t="s">
        <v>149</v>
      </c>
      <c r="E6296" s="3">
        <v>7</v>
      </c>
      <c r="F6296" s="12"/>
    </row>
    <row r="6297" spans="1:6" x14ac:dyDescent="0.25">
      <c r="A6297" s="3" t="s">
        <v>62</v>
      </c>
      <c r="B6297" s="3" t="str">
        <f>IFERROR(INDEX(Clients[Client_Name],MATCH(Table2[[#This Row],[Client_Code]],Clients[Client_Code],0)),"")</f>
        <v>AGRICOLA MOLLENDO</v>
      </c>
      <c r="C6297" s="3">
        <v>1021</v>
      </c>
      <c r="D6297" s="3" t="s">
        <v>149</v>
      </c>
      <c r="E6297" s="3">
        <v>7</v>
      </c>
      <c r="F6297" s="12"/>
    </row>
    <row r="6298" spans="1:6" x14ac:dyDescent="0.25">
      <c r="A6298" s="3" t="s">
        <v>62</v>
      </c>
      <c r="B6298" s="3" t="str">
        <f>IFERROR(INDEX(Clients[Client_Name],MATCH(Table2[[#This Row],[Client_Code]],Clients[Client_Code],0)),"")</f>
        <v>AGRICOLA MOLLENDO</v>
      </c>
      <c r="C6298" s="3">
        <v>1021</v>
      </c>
      <c r="D6298" s="3" t="s">
        <v>37</v>
      </c>
      <c r="E6298" s="3">
        <v>7</v>
      </c>
      <c r="F6298" s="12">
        <v>648010</v>
      </c>
    </row>
    <row r="6299" spans="1:6" x14ac:dyDescent="0.25">
      <c r="A6299" s="3" t="s">
        <v>62</v>
      </c>
      <c r="B6299" s="3" t="str">
        <f>IFERROR(INDEX(Clients[Client_Name],MATCH(Table2[[#This Row],[Client_Code]],Clients[Client_Code],0)),"")</f>
        <v>AGRICOLA MOLLENDO</v>
      </c>
      <c r="C6299" s="3">
        <v>1021</v>
      </c>
      <c r="D6299" s="3" t="s">
        <v>38</v>
      </c>
      <c r="E6299" s="3">
        <v>7</v>
      </c>
      <c r="F6299" s="12">
        <v>1239213</v>
      </c>
    </row>
    <row r="6300" spans="1:6" x14ac:dyDescent="0.25">
      <c r="A6300" s="3" t="s">
        <v>62</v>
      </c>
      <c r="B6300" s="3" t="str">
        <f>IFERROR(INDEX(Clients[Client_Name],MATCH(Table2[[#This Row],[Client_Code]],Clients[Client_Code],0)),"")</f>
        <v>AGRICOLA MOLLENDO</v>
      </c>
      <c r="C6300" s="3">
        <v>1021</v>
      </c>
      <c r="D6300" s="3" t="s">
        <v>37</v>
      </c>
      <c r="E6300" s="3">
        <v>7</v>
      </c>
      <c r="F6300" s="12"/>
    </row>
    <row r="6301" spans="1:6" x14ac:dyDescent="0.25">
      <c r="A6301" s="3" t="s">
        <v>62</v>
      </c>
      <c r="B6301" s="3" t="str">
        <f>IFERROR(INDEX(Clients[Client_Name],MATCH(Table2[[#This Row],[Client_Code]],Clients[Client_Code],0)),"")</f>
        <v>AGRICOLA MOLLENDO</v>
      </c>
      <c r="C6301" s="3">
        <v>1021</v>
      </c>
      <c r="D6301" s="3" t="s">
        <v>37</v>
      </c>
      <c r="E6301" s="3">
        <v>7</v>
      </c>
      <c r="F6301" s="12"/>
    </row>
    <row r="6302" spans="1:6" x14ac:dyDescent="0.25">
      <c r="A6302" s="3" t="s">
        <v>62</v>
      </c>
      <c r="B6302" s="3" t="str">
        <f>IFERROR(INDEX(Clients[Client_Name],MATCH(Table2[[#This Row],[Client_Code]],Clients[Client_Code],0)),"")</f>
        <v>AGRICOLA MOLLENDO</v>
      </c>
      <c r="C6302" s="3">
        <v>1021</v>
      </c>
      <c r="D6302" s="3" t="s">
        <v>38</v>
      </c>
      <c r="E6302" s="3">
        <v>7</v>
      </c>
      <c r="F6302" s="12"/>
    </row>
    <row r="6303" spans="1:6" x14ac:dyDescent="0.25">
      <c r="A6303" s="3" t="s">
        <v>62</v>
      </c>
      <c r="B6303" s="3" t="str">
        <f>IFERROR(INDEX(Clients[Client_Name],MATCH(Table2[[#This Row],[Client_Code]],Clients[Client_Code],0)),"")</f>
        <v>AGRICOLA MOLLENDO</v>
      </c>
      <c r="C6303" s="3">
        <v>1021</v>
      </c>
      <c r="D6303" s="3" t="s">
        <v>38</v>
      </c>
      <c r="E6303" s="3">
        <v>7</v>
      </c>
      <c r="F6303" s="12"/>
    </row>
    <row r="6304" spans="1:6" x14ac:dyDescent="0.25">
      <c r="A6304" s="3" t="s">
        <v>62</v>
      </c>
      <c r="B6304" s="3" t="str">
        <f>IFERROR(INDEX(Clients[Client_Name],MATCH(Table2[[#This Row],[Client_Code]],Clients[Client_Code],0)),"")</f>
        <v>AGRICOLA MOLLENDO</v>
      </c>
      <c r="C6304" s="3">
        <v>1021</v>
      </c>
      <c r="D6304" s="3" t="s">
        <v>38</v>
      </c>
      <c r="E6304" s="3">
        <v>7</v>
      </c>
      <c r="F6304" s="12"/>
    </row>
    <row r="6305" spans="1:6" x14ac:dyDescent="0.25">
      <c r="A6305" s="3" t="s">
        <v>62</v>
      </c>
      <c r="B6305" s="3" t="str">
        <f>IFERROR(INDEX(Clients[Client_Name],MATCH(Table2[[#This Row],[Client_Code]],Clients[Client_Code],0)),"")</f>
        <v>AGRICOLA MOLLENDO</v>
      </c>
      <c r="C6305" s="3">
        <v>1021</v>
      </c>
      <c r="D6305" s="3" t="s">
        <v>37</v>
      </c>
      <c r="E6305" s="3">
        <v>7</v>
      </c>
      <c r="F6305" s="12"/>
    </row>
    <row r="6306" spans="1:6" x14ac:dyDescent="0.25">
      <c r="A6306" s="3" t="s">
        <v>62</v>
      </c>
      <c r="B6306" s="3" t="str">
        <f>IFERROR(INDEX(Clients[Client_Name],MATCH(Table2[[#This Row],[Client_Code]],Clients[Client_Code],0)),"")</f>
        <v>AGRICOLA MOLLENDO</v>
      </c>
      <c r="C6306" s="3">
        <v>1021</v>
      </c>
      <c r="D6306" s="3" t="s">
        <v>38</v>
      </c>
      <c r="E6306" s="3">
        <v>7</v>
      </c>
      <c r="F6306" s="12"/>
    </row>
    <row r="6307" spans="1:6" x14ac:dyDescent="0.25">
      <c r="A6307" s="3" t="s">
        <v>62</v>
      </c>
      <c r="B6307" s="3" t="str">
        <f>IFERROR(INDEX(Clients[Client_Name],MATCH(Table2[[#This Row],[Client_Code]],Clients[Client_Code],0)),"")</f>
        <v>AGRICOLA MOLLENDO</v>
      </c>
      <c r="C6307" s="3">
        <v>1021</v>
      </c>
      <c r="D6307" s="3" t="s">
        <v>38</v>
      </c>
      <c r="E6307" s="3">
        <v>7</v>
      </c>
      <c r="F6307" s="12"/>
    </row>
    <row r="6308" spans="1:6" x14ac:dyDescent="0.25">
      <c r="A6308" s="3" t="s">
        <v>62</v>
      </c>
      <c r="B6308" s="3" t="str">
        <f>IFERROR(INDEX(Clients[Client_Name],MATCH(Table2[[#This Row],[Client_Code]],Clients[Client_Code],0)),"")</f>
        <v>AGRICOLA MOLLENDO</v>
      </c>
      <c r="C6308" s="3">
        <v>1021</v>
      </c>
      <c r="D6308" s="3" t="s">
        <v>38</v>
      </c>
      <c r="E6308" s="3">
        <v>7</v>
      </c>
      <c r="F6308" s="12"/>
    </row>
    <row r="6309" spans="1:6" x14ac:dyDescent="0.25">
      <c r="A6309" s="3" t="s">
        <v>62</v>
      </c>
      <c r="B6309" s="3" t="str">
        <f>IFERROR(INDEX(Clients[Client_Name],MATCH(Table2[[#This Row],[Client_Code]],Clients[Client_Code],0)),"")</f>
        <v>AGROINDUSTRIAS LOMAS COLORADAS LTDA</v>
      </c>
      <c r="C6309" s="3">
        <v>1003</v>
      </c>
      <c r="D6309" s="3" t="s">
        <v>37</v>
      </c>
      <c r="E6309" s="3">
        <v>10</v>
      </c>
      <c r="F6309" s="12"/>
    </row>
    <row r="6310" spans="1:6" x14ac:dyDescent="0.25">
      <c r="A6310" s="3" t="s">
        <v>62</v>
      </c>
      <c r="B6310" s="3" t="str">
        <f>IFERROR(INDEX(Clients[Client_Name],MATCH(Table2[[#This Row],[Client_Code]],Clients[Client_Code],0)),"")</f>
        <v>AGROINDUSTRIAS LOMAS COLORADAS LTDA</v>
      </c>
      <c r="C6310" s="3">
        <v>1003</v>
      </c>
      <c r="D6310" s="3" t="s">
        <v>37</v>
      </c>
      <c r="E6310" s="3">
        <v>10</v>
      </c>
      <c r="F6310" s="12"/>
    </row>
    <row r="6311" spans="1:6" x14ac:dyDescent="0.25">
      <c r="A6311" s="3" t="s">
        <v>62</v>
      </c>
      <c r="B6311" s="3" t="str">
        <f>IFERROR(INDEX(Clients[Client_Name],MATCH(Table2[[#This Row],[Client_Code]],Clients[Client_Code],0)),"")</f>
        <v>AGRICOLA MOLLENDO</v>
      </c>
      <c r="C6311" s="3">
        <v>1021</v>
      </c>
      <c r="D6311" s="3" t="s">
        <v>38</v>
      </c>
      <c r="E6311" s="3">
        <v>7</v>
      </c>
      <c r="F6311" s="12"/>
    </row>
    <row r="6312" spans="1:6" x14ac:dyDescent="0.25">
      <c r="A6312" s="3" t="s">
        <v>62</v>
      </c>
      <c r="B6312" s="3" t="str">
        <f>IFERROR(INDEX(Clients[Client_Name],MATCH(Table2[[#This Row],[Client_Code]],Clients[Client_Code],0)),"")</f>
        <v>AGRICOLA MOLLENDO</v>
      </c>
      <c r="C6312" s="3">
        <v>1021</v>
      </c>
      <c r="D6312" s="3" t="s">
        <v>38</v>
      </c>
      <c r="E6312" s="3">
        <v>7</v>
      </c>
      <c r="F6312" s="12"/>
    </row>
    <row r="6313" spans="1:6" x14ac:dyDescent="0.25">
      <c r="A6313" s="3" t="s">
        <v>62</v>
      </c>
      <c r="B6313" s="3" t="str">
        <f>IFERROR(INDEX(Clients[Client_Name],MATCH(Table2[[#This Row],[Client_Code]],Clients[Client_Code],0)),"")</f>
        <v>AGRICOLA MOLLENDO</v>
      </c>
      <c r="C6313" s="3">
        <v>1021</v>
      </c>
      <c r="D6313" s="3" t="s">
        <v>38</v>
      </c>
      <c r="E6313" s="3">
        <v>7</v>
      </c>
      <c r="F6313" s="12"/>
    </row>
    <row r="6314" spans="1:6" x14ac:dyDescent="0.25">
      <c r="A6314" s="3" t="s">
        <v>62</v>
      </c>
      <c r="B6314" s="3" t="str">
        <f>IFERROR(INDEX(Clients[Client_Name],MATCH(Table2[[#This Row],[Client_Code]],Clients[Client_Code],0)),"")</f>
        <v>AGRICOLA MOLLENDO</v>
      </c>
      <c r="C6314" s="3">
        <v>1021</v>
      </c>
      <c r="D6314" s="3" t="s">
        <v>37</v>
      </c>
      <c r="E6314" s="3">
        <v>8</v>
      </c>
      <c r="F6314" s="12">
        <v>940226</v>
      </c>
    </row>
    <row r="6315" spans="1:6" x14ac:dyDescent="0.25">
      <c r="A6315" s="3" t="s">
        <v>62</v>
      </c>
      <c r="B6315" s="3" t="str">
        <f>IFERROR(INDEX(Clients[Client_Name],MATCH(Table2[[#This Row],[Client_Code]],Clients[Client_Code],0)),"")</f>
        <v>AGRICOLA MOLLENDO</v>
      </c>
      <c r="C6315" s="3">
        <v>1021</v>
      </c>
      <c r="D6315" s="3" t="s">
        <v>37</v>
      </c>
      <c r="E6315" s="3">
        <v>8</v>
      </c>
      <c r="F6315" s="12"/>
    </row>
    <row r="6316" spans="1:6" x14ac:dyDescent="0.25">
      <c r="A6316" s="3" t="s">
        <v>62</v>
      </c>
      <c r="B6316" s="3" t="str">
        <f>IFERROR(INDEX(Clients[Client_Name],MATCH(Table2[[#This Row],[Client_Code]],Clients[Client_Code],0)),"")</f>
        <v>AGRICOLA MOLLENDO</v>
      </c>
      <c r="C6316" s="3">
        <v>1021</v>
      </c>
      <c r="D6316" s="3" t="s">
        <v>37</v>
      </c>
      <c r="E6316" s="3">
        <v>8</v>
      </c>
      <c r="F6316" s="12"/>
    </row>
    <row r="6317" spans="1:6" x14ac:dyDescent="0.25">
      <c r="A6317" s="3" t="s">
        <v>62</v>
      </c>
      <c r="B6317" s="3" t="str">
        <f>IFERROR(INDEX(Clients[Client_Name],MATCH(Table2[[#This Row],[Client_Code]],Clients[Client_Code],0)),"")</f>
        <v>AGRICOLA MOLLENDO</v>
      </c>
      <c r="C6317" s="3">
        <v>1021</v>
      </c>
      <c r="D6317" s="3" t="s">
        <v>37</v>
      </c>
      <c r="E6317" s="3">
        <v>8</v>
      </c>
      <c r="F6317" s="12"/>
    </row>
    <row r="6318" spans="1:6" x14ac:dyDescent="0.25">
      <c r="A6318" s="3" t="s">
        <v>62</v>
      </c>
      <c r="B6318" s="3" t="str">
        <f>IFERROR(INDEX(Clients[Client_Name],MATCH(Table2[[#This Row],[Client_Code]],Clients[Client_Code],0)),"")</f>
        <v>AGRICOLA MOLLENDO</v>
      </c>
      <c r="C6318" s="3">
        <v>1021</v>
      </c>
      <c r="D6318" s="3" t="s">
        <v>38</v>
      </c>
      <c r="E6318" s="3">
        <v>8</v>
      </c>
      <c r="F6318" s="12">
        <v>1224614</v>
      </c>
    </row>
    <row r="6319" spans="1:6" x14ac:dyDescent="0.25">
      <c r="A6319" s="3" t="s">
        <v>62</v>
      </c>
      <c r="B6319" s="3" t="str">
        <f>IFERROR(INDEX(Clients[Client_Name],MATCH(Table2[[#This Row],[Client_Code]],Clients[Client_Code],0)),"")</f>
        <v>AGRICOLA MOLLENDO</v>
      </c>
      <c r="C6319" s="3">
        <v>1021</v>
      </c>
      <c r="D6319" s="3" t="s">
        <v>38</v>
      </c>
      <c r="E6319" s="3">
        <v>8</v>
      </c>
      <c r="F6319" s="12"/>
    </row>
    <row r="6320" spans="1:6" x14ac:dyDescent="0.25">
      <c r="A6320" s="3" t="s">
        <v>62</v>
      </c>
      <c r="B6320" s="3" t="str">
        <f>IFERROR(INDEX(Clients[Client_Name],MATCH(Table2[[#This Row],[Client_Code]],Clients[Client_Code],0)),"")</f>
        <v>AGRICOLA MOLLENDO</v>
      </c>
      <c r="C6320" s="3">
        <v>1021</v>
      </c>
      <c r="D6320" s="3" t="s">
        <v>38</v>
      </c>
      <c r="E6320" s="3">
        <v>8</v>
      </c>
      <c r="F6320" s="12"/>
    </row>
    <row r="6321" spans="1:6" x14ac:dyDescent="0.25">
      <c r="A6321" s="3" t="s">
        <v>62</v>
      </c>
      <c r="B6321" s="3" t="str">
        <f>IFERROR(INDEX(Clients[Client_Name],MATCH(Table2[[#This Row],[Client_Code]],Clients[Client_Code],0)),"")</f>
        <v>AGRICOLA MOLLENDO</v>
      </c>
      <c r="C6321" s="3">
        <v>1021</v>
      </c>
      <c r="D6321" s="3" t="s">
        <v>38</v>
      </c>
      <c r="E6321" s="3">
        <v>8</v>
      </c>
      <c r="F6321" s="12"/>
    </row>
    <row r="6322" spans="1:6" x14ac:dyDescent="0.25">
      <c r="A6322" s="3" t="s">
        <v>62</v>
      </c>
      <c r="B6322" s="3" t="str">
        <f>IFERROR(INDEX(Clients[Client_Name],MATCH(Table2[[#This Row],[Client_Code]],Clients[Client_Code],0)),"")</f>
        <v>AGRICOLA MOLLENDO</v>
      </c>
      <c r="C6322" s="3">
        <v>1021</v>
      </c>
      <c r="D6322" s="3" t="s">
        <v>38</v>
      </c>
      <c r="E6322" s="3">
        <v>8</v>
      </c>
      <c r="F6322" s="12"/>
    </row>
    <row r="6323" spans="1:6" x14ac:dyDescent="0.25">
      <c r="A6323" s="3" t="s">
        <v>62</v>
      </c>
      <c r="B6323" s="3" t="str">
        <f>IFERROR(INDEX(Clients[Client_Name],MATCH(Table2[[#This Row],[Client_Code]],Clients[Client_Code],0)),"")</f>
        <v>AGRICOLA MOLLENDO</v>
      </c>
      <c r="C6323" s="3">
        <v>1021</v>
      </c>
      <c r="D6323" s="3" t="s">
        <v>38</v>
      </c>
      <c r="E6323" s="3">
        <v>8</v>
      </c>
      <c r="F6323" s="12"/>
    </row>
    <row r="6324" spans="1:6" x14ac:dyDescent="0.25">
      <c r="A6324" s="3" t="s">
        <v>62</v>
      </c>
      <c r="B6324" s="3" t="str">
        <f>IFERROR(INDEX(Clients[Client_Name],MATCH(Table2[[#This Row],[Client_Code]],Clients[Client_Code],0)),"")</f>
        <v>AGRICOLA MOLLENDO</v>
      </c>
      <c r="C6324" s="3">
        <v>1021</v>
      </c>
      <c r="D6324" s="3" t="s">
        <v>38</v>
      </c>
      <c r="E6324" s="3">
        <v>8</v>
      </c>
      <c r="F6324" s="12"/>
    </row>
    <row r="6325" spans="1:6" x14ac:dyDescent="0.25">
      <c r="A6325" s="3" t="s">
        <v>62</v>
      </c>
      <c r="B6325" s="3" t="str">
        <f>IFERROR(INDEX(Clients[Client_Name],MATCH(Table2[[#This Row],[Client_Code]],Clients[Client_Code],0)),"")</f>
        <v>AGRICOLA MOLLENDO</v>
      </c>
      <c r="C6325" s="3">
        <v>1021</v>
      </c>
      <c r="D6325" s="3" t="s">
        <v>38</v>
      </c>
      <c r="E6325" s="3">
        <v>8</v>
      </c>
      <c r="F6325" s="12"/>
    </row>
    <row r="6326" spans="1:6" x14ac:dyDescent="0.25">
      <c r="A6326" s="3" t="s">
        <v>62</v>
      </c>
      <c r="B6326" s="3" t="str">
        <f>IFERROR(INDEX(Clients[Client_Name],MATCH(Table2[[#This Row],[Client_Code]],Clients[Client_Code],0)),"")</f>
        <v>AGRICOLA MOLLENDO</v>
      </c>
      <c r="C6326" s="3">
        <v>1021</v>
      </c>
      <c r="D6326" s="3" t="s">
        <v>38</v>
      </c>
      <c r="E6326" s="3">
        <v>8</v>
      </c>
      <c r="F6326" s="12"/>
    </row>
    <row r="6327" spans="1:6" x14ac:dyDescent="0.25">
      <c r="A6327" s="3" t="s">
        <v>62</v>
      </c>
      <c r="B6327" s="3" t="str">
        <f>IFERROR(INDEX(Clients[Client_Name],MATCH(Table2[[#This Row],[Client_Code]],Clients[Client_Code],0)),"")</f>
        <v>AGRICOLA MOLLENDO</v>
      </c>
      <c r="C6327" s="3">
        <v>1021</v>
      </c>
      <c r="D6327" s="3" t="s">
        <v>38</v>
      </c>
      <c r="E6327" s="3">
        <v>8</v>
      </c>
      <c r="F6327" s="12"/>
    </row>
    <row r="6328" spans="1:6" x14ac:dyDescent="0.25">
      <c r="A6328" s="3" t="s">
        <v>62</v>
      </c>
      <c r="B6328" s="3" t="str">
        <f>IFERROR(INDEX(Clients[Client_Name],MATCH(Table2[[#This Row],[Client_Code]],Clients[Client_Code],0)),"")</f>
        <v>AGRICOLA MOLLENDO</v>
      </c>
      <c r="C6328" s="3">
        <v>1021</v>
      </c>
      <c r="D6328" s="3" t="s">
        <v>149</v>
      </c>
      <c r="E6328" s="3">
        <v>8</v>
      </c>
      <c r="F6328" s="12"/>
    </row>
    <row r="6329" spans="1:6" x14ac:dyDescent="0.25">
      <c r="A6329" s="3" t="s">
        <v>62</v>
      </c>
      <c r="B6329" s="3" t="str">
        <f>IFERROR(INDEX(Clients[Client_Name],MATCH(Table2[[#This Row],[Client_Code]],Clients[Client_Code],0)),"")</f>
        <v>AGRICOLA MOLLENDO</v>
      </c>
      <c r="C6329" s="3">
        <v>1021</v>
      </c>
      <c r="D6329" s="3" t="s">
        <v>149</v>
      </c>
      <c r="E6329" s="3">
        <v>8</v>
      </c>
      <c r="F6329" s="12">
        <v>1499937</v>
      </c>
    </row>
    <row r="6330" spans="1:6" x14ac:dyDescent="0.25">
      <c r="A6330" s="3" t="s">
        <v>62</v>
      </c>
      <c r="B6330" s="3" t="str">
        <f>IFERROR(INDEX(Clients[Client_Name],MATCH(Table2[[#This Row],[Client_Code]],Clients[Client_Code],0)),"")</f>
        <v>AGRICOLA MOLLENDO</v>
      </c>
      <c r="C6330" s="3">
        <v>1021</v>
      </c>
      <c r="D6330" s="3" t="s">
        <v>149</v>
      </c>
      <c r="E6330" s="3">
        <v>8</v>
      </c>
      <c r="F6330" s="12"/>
    </row>
    <row r="6331" spans="1:6" x14ac:dyDescent="0.25">
      <c r="A6331" s="3" t="s">
        <v>62</v>
      </c>
      <c r="B6331" s="3" t="str">
        <f>IFERROR(INDEX(Clients[Client_Name],MATCH(Table2[[#This Row],[Client_Code]],Clients[Client_Code],0)),"")</f>
        <v>AGRICOLA MOLLENDO</v>
      </c>
      <c r="C6331" s="3">
        <v>1021</v>
      </c>
      <c r="D6331" s="3" t="s">
        <v>37</v>
      </c>
      <c r="E6331" s="3">
        <v>9</v>
      </c>
      <c r="F6331" s="12">
        <v>606672</v>
      </c>
    </row>
    <row r="6332" spans="1:6" x14ac:dyDescent="0.25">
      <c r="A6332" s="3" t="s">
        <v>62</v>
      </c>
      <c r="B6332" s="3" t="str">
        <f>IFERROR(INDEX(Clients[Client_Name],MATCH(Table2[[#This Row],[Client_Code]],Clients[Client_Code],0)),"")</f>
        <v>AGRICOLA MOLLENDO</v>
      </c>
      <c r="C6332" s="3">
        <v>1021</v>
      </c>
      <c r="D6332" s="3" t="s">
        <v>37</v>
      </c>
      <c r="E6332" s="3">
        <v>9</v>
      </c>
      <c r="F6332" s="12"/>
    </row>
    <row r="6333" spans="1:6" x14ac:dyDescent="0.25">
      <c r="A6333" s="3" t="s">
        <v>62</v>
      </c>
      <c r="B6333" s="3" t="str">
        <f>IFERROR(INDEX(Clients[Client_Name],MATCH(Table2[[#This Row],[Client_Code]],Clients[Client_Code],0)),"")</f>
        <v>AGRICOLA MOLLENDO</v>
      </c>
      <c r="C6333" s="3">
        <v>1021</v>
      </c>
      <c r="D6333" s="3" t="s">
        <v>37</v>
      </c>
      <c r="E6333" s="3">
        <v>9</v>
      </c>
      <c r="F6333" s="12"/>
    </row>
    <row r="6334" spans="1:6" x14ac:dyDescent="0.25">
      <c r="A6334" s="3" t="s">
        <v>62</v>
      </c>
      <c r="B6334" s="3" t="str">
        <f>IFERROR(INDEX(Clients[Client_Name],MATCH(Table2[[#This Row],[Client_Code]],Clients[Client_Code],0)),"")</f>
        <v>AGRICOLA MOLLENDO</v>
      </c>
      <c r="C6334" s="3">
        <v>1021</v>
      </c>
      <c r="D6334" s="3" t="s">
        <v>37</v>
      </c>
      <c r="E6334" s="3">
        <v>9</v>
      </c>
      <c r="F6334" s="12"/>
    </row>
    <row r="6335" spans="1:6" x14ac:dyDescent="0.25">
      <c r="A6335" s="3" t="s">
        <v>62</v>
      </c>
      <c r="B6335" s="3" t="str">
        <f>IFERROR(INDEX(Clients[Client_Name],MATCH(Table2[[#This Row],[Client_Code]],Clients[Client_Code],0)),"")</f>
        <v>AGRICOLA MOLLENDO</v>
      </c>
      <c r="C6335" s="3">
        <v>1021</v>
      </c>
      <c r="D6335" s="3" t="s">
        <v>38</v>
      </c>
      <c r="E6335" s="3">
        <v>9</v>
      </c>
      <c r="F6335" s="12">
        <v>1714023</v>
      </c>
    </row>
    <row r="6336" spans="1:6" x14ac:dyDescent="0.25">
      <c r="A6336" s="3" t="s">
        <v>62</v>
      </c>
      <c r="B6336" s="3" t="str">
        <f>IFERROR(INDEX(Clients[Client_Name],MATCH(Table2[[#This Row],[Client_Code]],Clients[Client_Code],0)),"")</f>
        <v>AGRICOLA MOLLENDO</v>
      </c>
      <c r="C6336" s="3">
        <v>1021</v>
      </c>
      <c r="D6336" s="3" t="s">
        <v>38</v>
      </c>
      <c r="E6336" s="3">
        <v>9</v>
      </c>
      <c r="F6336" s="12"/>
    </row>
    <row r="6337" spans="1:6" x14ac:dyDescent="0.25">
      <c r="A6337" s="3" t="s">
        <v>62</v>
      </c>
      <c r="B6337" s="3" t="str">
        <f>IFERROR(INDEX(Clients[Client_Name],MATCH(Table2[[#This Row],[Client_Code]],Clients[Client_Code],0)),"")</f>
        <v>AGRICOLA MOLLENDO</v>
      </c>
      <c r="C6337" s="3">
        <v>1021</v>
      </c>
      <c r="D6337" s="3" t="s">
        <v>38</v>
      </c>
      <c r="E6337" s="3">
        <v>9</v>
      </c>
      <c r="F6337" s="12"/>
    </row>
    <row r="6338" spans="1:6" x14ac:dyDescent="0.25">
      <c r="A6338" s="3" t="s">
        <v>62</v>
      </c>
      <c r="B6338" s="3" t="str">
        <f>IFERROR(INDEX(Clients[Client_Name],MATCH(Table2[[#This Row],[Client_Code]],Clients[Client_Code],0)),"")</f>
        <v>AGRICOLA MOLLENDO</v>
      </c>
      <c r="C6338" s="3">
        <v>1021</v>
      </c>
      <c r="D6338" s="3" t="s">
        <v>38</v>
      </c>
      <c r="E6338" s="3">
        <v>9</v>
      </c>
      <c r="F6338" s="12"/>
    </row>
    <row r="6339" spans="1:6" x14ac:dyDescent="0.25">
      <c r="A6339" s="3" t="s">
        <v>62</v>
      </c>
      <c r="B6339" s="3" t="str">
        <f>IFERROR(INDEX(Clients[Client_Name],MATCH(Table2[[#This Row],[Client_Code]],Clients[Client_Code],0)),"")</f>
        <v>AGRICOLA MOLLENDO</v>
      </c>
      <c r="C6339" s="3">
        <v>1021</v>
      </c>
      <c r="D6339" s="3" t="s">
        <v>38</v>
      </c>
      <c r="E6339" s="3">
        <v>9</v>
      </c>
      <c r="F6339" s="12"/>
    </row>
    <row r="6340" spans="1:6" x14ac:dyDescent="0.25">
      <c r="A6340" s="3" t="s">
        <v>62</v>
      </c>
      <c r="B6340" s="3" t="str">
        <f>IFERROR(INDEX(Clients[Client_Name],MATCH(Table2[[#This Row],[Client_Code]],Clients[Client_Code],0)),"")</f>
        <v>AGRICOLA MOLLENDO</v>
      </c>
      <c r="C6340" s="3">
        <v>1021</v>
      </c>
      <c r="D6340" s="3" t="s">
        <v>38</v>
      </c>
      <c r="E6340" s="3">
        <v>9</v>
      </c>
      <c r="F6340" s="12"/>
    </row>
    <row r="6341" spans="1:6" x14ac:dyDescent="0.25">
      <c r="A6341" s="3" t="s">
        <v>62</v>
      </c>
      <c r="B6341" s="3" t="str">
        <f>IFERROR(INDEX(Clients[Client_Name],MATCH(Table2[[#This Row],[Client_Code]],Clients[Client_Code],0)),"")</f>
        <v>AGRICOLA MOLLENDO</v>
      </c>
      <c r="C6341" s="3">
        <v>1021</v>
      </c>
      <c r="D6341" s="3" t="s">
        <v>38</v>
      </c>
      <c r="E6341" s="3">
        <v>9</v>
      </c>
      <c r="F6341" s="12"/>
    </row>
    <row r="6342" spans="1:6" x14ac:dyDescent="0.25">
      <c r="A6342" s="3" t="s">
        <v>62</v>
      </c>
      <c r="B6342" s="3" t="str">
        <f>IFERROR(INDEX(Clients[Client_Name],MATCH(Table2[[#This Row],[Client_Code]],Clients[Client_Code],0)),"")</f>
        <v>AGRICOLA MOLLENDO</v>
      </c>
      <c r="C6342" s="3">
        <v>1021</v>
      </c>
      <c r="D6342" s="3" t="s">
        <v>38</v>
      </c>
      <c r="E6342" s="3">
        <v>9</v>
      </c>
      <c r="F6342" s="12"/>
    </row>
    <row r="6343" spans="1:6" x14ac:dyDescent="0.25">
      <c r="A6343" s="3" t="s">
        <v>62</v>
      </c>
      <c r="B6343" s="3" t="str">
        <f>IFERROR(INDEX(Clients[Client_Name],MATCH(Table2[[#This Row],[Client_Code]],Clients[Client_Code],0)),"")</f>
        <v>AGRICOLA MOLLENDO</v>
      </c>
      <c r="C6343" s="3">
        <v>1021</v>
      </c>
      <c r="D6343" s="3" t="s">
        <v>38</v>
      </c>
      <c r="E6343" s="3">
        <v>9</v>
      </c>
      <c r="F6343" s="12"/>
    </row>
    <row r="6344" spans="1:6" x14ac:dyDescent="0.25">
      <c r="A6344" s="3" t="s">
        <v>62</v>
      </c>
      <c r="B6344" s="3" t="str">
        <f>IFERROR(INDEX(Clients[Client_Name],MATCH(Table2[[#This Row],[Client_Code]],Clients[Client_Code],0)),"")</f>
        <v>AGRICOLA MOLLENDO</v>
      </c>
      <c r="C6344" s="3">
        <v>1021</v>
      </c>
      <c r="D6344" s="3" t="s">
        <v>38</v>
      </c>
      <c r="E6344" s="3">
        <v>9</v>
      </c>
      <c r="F6344" s="12"/>
    </row>
    <row r="6345" spans="1:6" x14ac:dyDescent="0.25">
      <c r="A6345" s="3" t="s">
        <v>62</v>
      </c>
      <c r="B6345" s="3" t="str">
        <f>IFERROR(INDEX(Clients[Client_Name],MATCH(Table2[[#This Row],[Client_Code]],Clients[Client_Code],0)),"")</f>
        <v>AGRICOLA MOLLENDO</v>
      </c>
      <c r="C6345" s="3">
        <v>1021</v>
      </c>
      <c r="D6345" s="3" t="s">
        <v>149</v>
      </c>
      <c r="E6345" s="3">
        <v>9</v>
      </c>
      <c r="F6345" s="12">
        <v>1314401</v>
      </c>
    </row>
    <row r="6346" spans="1:6" x14ac:dyDescent="0.25">
      <c r="A6346" s="3" t="s">
        <v>62</v>
      </c>
      <c r="B6346" s="3" t="str">
        <f>IFERROR(INDEX(Clients[Client_Name],MATCH(Table2[[#This Row],[Client_Code]],Clients[Client_Code],0)),"")</f>
        <v>AGRICOLA MOLLENDO</v>
      </c>
      <c r="C6346" s="3">
        <v>1021</v>
      </c>
      <c r="D6346" s="3" t="s">
        <v>149</v>
      </c>
      <c r="E6346" s="3">
        <v>9</v>
      </c>
      <c r="F6346" s="12"/>
    </row>
    <row r="6347" spans="1:6" x14ac:dyDescent="0.25">
      <c r="A6347" s="3" t="s">
        <v>62</v>
      </c>
      <c r="B6347" s="3" t="str">
        <f>IFERROR(INDEX(Clients[Client_Name],MATCH(Table2[[#This Row],[Client_Code]],Clients[Client_Code],0)),"")</f>
        <v>COMERCIALIZADORA LA FAVORITA LTDA.</v>
      </c>
      <c r="C6347" s="3">
        <v>1029</v>
      </c>
      <c r="D6347" s="3" t="s">
        <v>37</v>
      </c>
      <c r="E6347" s="3">
        <v>10</v>
      </c>
      <c r="F6347" s="12">
        <v>627551</v>
      </c>
    </row>
    <row r="6348" spans="1:6" x14ac:dyDescent="0.25">
      <c r="A6348" s="3" t="s">
        <v>62</v>
      </c>
      <c r="B6348" s="3" t="str">
        <f>IFERROR(INDEX(Clients[Client_Name],MATCH(Table2[[#This Row],[Client_Code]],Clients[Client_Code],0)),"")</f>
        <v>COMERCIALIZADORA LA FAVORITA LTDA.</v>
      </c>
      <c r="C6348" s="3">
        <v>1029</v>
      </c>
      <c r="D6348" s="3" t="s">
        <v>37</v>
      </c>
      <c r="E6348" s="3">
        <v>10</v>
      </c>
      <c r="F6348" s="12"/>
    </row>
    <row r="6349" spans="1:6" x14ac:dyDescent="0.25">
      <c r="A6349" s="3" t="s">
        <v>62</v>
      </c>
      <c r="B6349" s="3" t="str">
        <f>IFERROR(INDEX(Clients[Client_Name],MATCH(Table2[[#This Row],[Client_Code]],Clients[Client_Code],0)),"")</f>
        <v>COMERCIALIZADORA LA FAVORITA LTDA.</v>
      </c>
      <c r="C6349" s="3">
        <v>1029</v>
      </c>
      <c r="D6349" s="3" t="s">
        <v>37</v>
      </c>
      <c r="E6349" s="3">
        <v>10</v>
      </c>
      <c r="F6349" s="12"/>
    </row>
    <row r="6350" spans="1:6" x14ac:dyDescent="0.25">
      <c r="A6350" s="3" t="s">
        <v>62</v>
      </c>
      <c r="B6350" s="3" t="str">
        <f>IFERROR(INDEX(Clients[Client_Name],MATCH(Table2[[#This Row],[Client_Code]],Clients[Client_Code],0)),"")</f>
        <v>COMERCIALIZADORA LA FAVORITA LTDA.</v>
      </c>
      <c r="C6350" s="3">
        <v>1029</v>
      </c>
      <c r="D6350" s="3" t="s">
        <v>37</v>
      </c>
      <c r="E6350" s="3">
        <v>10</v>
      </c>
      <c r="F6350" s="12"/>
    </row>
    <row r="6351" spans="1:6" x14ac:dyDescent="0.25">
      <c r="A6351" s="3" t="s">
        <v>62</v>
      </c>
      <c r="B6351" s="3" t="str">
        <f>IFERROR(INDEX(Clients[Client_Name],MATCH(Table2[[#This Row],[Client_Code]],Clients[Client_Code],0)),"")</f>
        <v>AGRICOLA MOLLENDO</v>
      </c>
      <c r="C6351" s="3">
        <v>1021</v>
      </c>
      <c r="D6351" s="3" t="s">
        <v>149</v>
      </c>
      <c r="E6351" s="3">
        <v>9</v>
      </c>
      <c r="F6351" s="12"/>
    </row>
    <row r="6352" spans="1:6" x14ac:dyDescent="0.25">
      <c r="A6352" s="3" t="s">
        <v>62</v>
      </c>
      <c r="B6352" s="3" t="str">
        <f>IFERROR(INDEX(Clients[Client_Name],MATCH(Table2[[#This Row],[Client_Code]],Clients[Client_Code],0)),"")</f>
        <v>AGRICOLA MOLLENDO</v>
      </c>
      <c r="C6352" s="3">
        <v>1021</v>
      </c>
      <c r="D6352" s="3" t="s">
        <v>37</v>
      </c>
      <c r="E6352" s="3">
        <v>10</v>
      </c>
      <c r="F6352" s="12">
        <v>524941</v>
      </c>
    </row>
    <row r="6353" spans="1:6" x14ac:dyDescent="0.25">
      <c r="A6353" s="3" t="s">
        <v>62</v>
      </c>
      <c r="B6353" s="3" t="str">
        <f>IFERROR(INDEX(Clients[Client_Name],MATCH(Table2[[#This Row],[Client_Code]],Clients[Client_Code],0)),"")</f>
        <v>AGRICOLA MOLLENDO</v>
      </c>
      <c r="C6353" s="3">
        <v>1021</v>
      </c>
      <c r="D6353" s="3" t="s">
        <v>37</v>
      </c>
      <c r="E6353" s="3">
        <v>10</v>
      </c>
      <c r="F6353" s="12"/>
    </row>
    <row r="6354" spans="1:6" x14ac:dyDescent="0.25">
      <c r="A6354" s="3" t="s">
        <v>62</v>
      </c>
      <c r="B6354" s="3" t="str">
        <f>IFERROR(INDEX(Clients[Client_Name],MATCH(Table2[[#This Row],[Client_Code]],Clients[Client_Code],0)),"")</f>
        <v>AGRICOLA MOLLENDO</v>
      </c>
      <c r="C6354" s="3">
        <v>1021</v>
      </c>
      <c r="D6354" s="3" t="s">
        <v>37</v>
      </c>
      <c r="E6354" s="3">
        <v>10</v>
      </c>
      <c r="F6354" s="12"/>
    </row>
    <row r="6355" spans="1:6" x14ac:dyDescent="0.25">
      <c r="A6355" s="3" t="s">
        <v>62</v>
      </c>
      <c r="B6355" s="3" t="str">
        <f>IFERROR(INDEX(Clients[Client_Name],MATCH(Table2[[#This Row],[Client_Code]],Clients[Client_Code],0)),"")</f>
        <v>AGRICOLA MOLLENDO</v>
      </c>
      <c r="C6355" s="3">
        <v>1021</v>
      </c>
      <c r="D6355" s="3" t="s">
        <v>37</v>
      </c>
      <c r="E6355" s="3">
        <v>10</v>
      </c>
      <c r="F6355" s="12"/>
    </row>
    <row r="6356" spans="1:6" x14ac:dyDescent="0.25">
      <c r="A6356" s="3" t="s">
        <v>62</v>
      </c>
      <c r="B6356" s="3" t="str">
        <f>IFERROR(INDEX(Clients[Client_Name],MATCH(Table2[[#This Row],[Client_Code]],Clients[Client_Code],0)),"")</f>
        <v>AGRICOLA MOLLENDO</v>
      </c>
      <c r="C6356" s="3">
        <v>1021</v>
      </c>
      <c r="D6356" s="3" t="s">
        <v>38</v>
      </c>
      <c r="E6356" s="3">
        <v>10</v>
      </c>
      <c r="F6356" s="12">
        <v>212900</v>
      </c>
    </row>
    <row r="6357" spans="1:6" x14ac:dyDescent="0.25">
      <c r="A6357" s="3" t="s">
        <v>62</v>
      </c>
      <c r="B6357" s="3" t="str">
        <f>IFERROR(INDEX(Clients[Client_Name],MATCH(Table2[[#This Row],[Client_Code]],Clients[Client_Code],0)),"")</f>
        <v>AGRICOLA MOLLENDO</v>
      </c>
      <c r="C6357" s="3">
        <v>1021</v>
      </c>
      <c r="D6357" s="3" t="s">
        <v>38</v>
      </c>
      <c r="E6357" s="3">
        <v>10</v>
      </c>
      <c r="F6357" s="12">
        <v>1006307</v>
      </c>
    </row>
    <row r="6358" spans="1:6" x14ac:dyDescent="0.25">
      <c r="A6358" s="3" t="s">
        <v>62</v>
      </c>
      <c r="B6358" s="3" t="str">
        <f>IFERROR(INDEX(Clients[Client_Name],MATCH(Table2[[#This Row],[Client_Code]],Clients[Client_Code],0)),"")</f>
        <v>AGRICOLA MOLLENDO</v>
      </c>
      <c r="C6358" s="3">
        <v>1021</v>
      </c>
      <c r="D6358" s="3" t="s">
        <v>38</v>
      </c>
      <c r="E6358" s="3">
        <v>10</v>
      </c>
      <c r="F6358" s="12"/>
    </row>
    <row r="6359" spans="1:6" x14ac:dyDescent="0.25">
      <c r="A6359" s="3" t="s">
        <v>62</v>
      </c>
      <c r="B6359" s="3" t="str">
        <f>IFERROR(INDEX(Clients[Client_Name],MATCH(Table2[[#This Row],[Client_Code]],Clients[Client_Code],0)),"")</f>
        <v>AGRICOLA MOLLENDO</v>
      </c>
      <c r="C6359" s="3">
        <v>1021</v>
      </c>
      <c r="D6359" s="3" t="s">
        <v>38</v>
      </c>
      <c r="E6359" s="3">
        <v>10</v>
      </c>
      <c r="F6359" s="12"/>
    </row>
    <row r="6360" spans="1:6" x14ac:dyDescent="0.25">
      <c r="A6360" s="3" t="s">
        <v>62</v>
      </c>
      <c r="B6360" s="3" t="str">
        <f>IFERROR(INDEX(Clients[Client_Name],MATCH(Table2[[#This Row],[Client_Code]],Clients[Client_Code],0)),"")</f>
        <v>AGRICOLA MOLLENDO</v>
      </c>
      <c r="C6360" s="3">
        <v>1021</v>
      </c>
      <c r="D6360" s="3" t="s">
        <v>38</v>
      </c>
      <c r="E6360" s="3">
        <v>10</v>
      </c>
      <c r="F6360" s="12"/>
    </row>
    <row r="6361" spans="1:6" x14ac:dyDescent="0.25">
      <c r="A6361" s="3" t="s">
        <v>62</v>
      </c>
      <c r="B6361" s="3" t="str">
        <f>IFERROR(INDEX(Clients[Client_Name],MATCH(Table2[[#This Row],[Client_Code]],Clients[Client_Code],0)),"")</f>
        <v>AGRICOLA MOLLENDO</v>
      </c>
      <c r="C6361" s="3">
        <v>1021</v>
      </c>
      <c r="D6361" s="3" t="s">
        <v>38</v>
      </c>
      <c r="E6361" s="3">
        <v>10</v>
      </c>
      <c r="F6361" s="12"/>
    </row>
    <row r="6362" spans="1:6" x14ac:dyDescent="0.25">
      <c r="A6362" s="3" t="s">
        <v>62</v>
      </c>
      <c r="B6362" s="3" t="str">
        <f>IFERROR(INDEX(Clients[Client_Name],MATCH(Table2[[#This Row],[Client_Code]],Clients[Client_Code],0)),"")</f>
        <v>AGRICOLA MOLLENDO</v>
      </c>
      <c r="C6362" s="3">
        <v>1021</v>
      </c>
      <c r="D6362" s="3" t="s">
        <v>38</v>
      </c>
      <c r="E6362" s="3">
        <v>10</v>
      </c>
      <c r="F6362" s="12"/>
    </row>
    <row r="6363" spans="1:6" x14ac:dyDescent="0.25">
      <c r="A6363" s="3" t="s">
        <v>62</v>
      </c>
      <c r="B6363" s="3" t="str">
        <f>IFERROR(INDEX(Clients[Client_Name],MATCH(Table2[[#This Row],[Client_Code]],Clients[Client_Code],0)),"")</f>
        <v>AGRICOLA MOLLENDO</v>
      </c>
      <c r="C6363" s="3">
        <v>1021</v>
      </c>
      <c r="D6363" s="3" t="s">
        <v>38</v>
      </c>
      <c r="E6363" s="3">
        <v>10</v>
      </c>
      <c r="F6363" s="12"/>
    </row>
    <row r="6364" spans="1:6" x14ac:dyDescent="0.25">
      <c r="A6364" s="3" t="s">
        <v>62</v>
      </c>
      <c r="B6364" s="3" t="str">
        <f>IFERROR(INDEX(Clients[Client_Name],MATCH(Table2[[#This Row],[Client_Code]],Clients[Client_Code],0)),"")</f>
        <v>AGRICOLA MOLLENDO</v>
      </c>
      <c r="C6364" s="3">
        <v>1021</v>
      </c>
      <c r="D6364" s="3" t="s">
        <v>38</v>
      </c>
      <c r="E6364" s="3">
        <v>10</v>
      </c>
      <c r="F6364" s="12"/>
    </row>
    <row r="6365" spans="1:6" x14ac:dyDescent="0.25">
      <c r="A6365" s="3" t="s">
        <v>62</v>
      </c>
      <c r="B6365" s="3" t="str">
        <f>IFERROR(INDEX(Clients[Client_Name],MATCH(Table2[[#This Row],[Client_Code]],Clients[Client_Code],0)),"")</f>
        <v>AGRICOLA MOLLENDO</v>
      </c>
      <c r="C6365" s="3">
        <v>1021</v>
      </c>
      <c r="D6365" s="3" t="s">
        <v>38</v>
      </c>
      <c r="E6365" s="3">
        <v>10</v>
      </c>
      <c r="F6365" s="12"/>
    </row>
    <row r="6366" spans="1:6" x14ac:dyDescent="0.25">
      <c r="A6366" s="3" t="s">
        <v>62</v>
      </c>
      <c r="B6366" s="3" t="str">
        <f>IFERROR(INDEX(Clients[Client_Name],MATCH(Table2[[#This Row],[Client_Code]],Clients[Client_Code],0)),"")</f>
        <v>AGRICOLA MOLLENDO</v>
      </c>
      <c r="C6366" s="3">
        <v>1021</v>
      </c>
      <c r="D6366" s="3" t="s">
        <v>149</v>
      </c>
      <c r="E6366" s="3">
        <v>10</v>
      </c>
      <c r="F6366" s="12">
        <v>1080123</v>
      </c>
    </row>
    <row r="6367" spans="1:6" x14ac:dyDescent="0.25">
      <c r="A6367" s="3" t="s">
        <v>62</v>
      </c>
      <c r="B6367" s="3" t="str">
        <f>IFERROR(INDEX(Clients[Client_Name],MATCH(Table2[[#This Row],[Client_Code]],Clients[Client_Code],0)),"")</f>
        <v>AGRICOLA MOLLENDO</v>
      </c>
      <c r="C6367" s="3">
        <v>1021</v>
      </c>
      <c r="D6367" s="3" t="s">
        <v>149</v>
      </c>
      <c r="E6367" s="3">
        <v>10</v>
      </c>
      <c r="F6367" s="12"/>
    </row>
    <row r="6368" spans="1:6" x14ac:dyDescent="0.25">
      <c r="A6368" s="3" t="s">
        <v>62</v>
      </c>
      <c r="B6368" s="3" t="str">
        <f>IFERROR(INDEX(Clients[Client_Name],MATCH(Table2[[#This Row],[Client_Code]],Clients[Client_Code],0)),"")</f>
        <v>AGRICOLA MOLLENDO</v>
      </c>
      <c r="C6368" s="3">
        <v>1021</v>
      </c>
      <c r="D6368" s="3" t="s">
        <v>149</v>
      </c>
      <c r="E6368" s="3">
        <v>10</v>
      </c>
      <c r="F6368" s="12"/>
    </row>
    <row r="6369" spans="1:6" x14ac:dyDescent="0.25">
      <c r="A6369" s="3" t="s">
        <v>62</v>
      </c>
      <c r="B6369" s="3" t="str">
        <f>IFERROR(INDEX(Clients[Client_Name],MATCH(Table2[[#This Row],[Client_Code]],Clients[Client_Code],0)),"")</f>
        <v>AGRICOLA MOLLENDO</v>
      </c>
      <c r="C6369" s="3">
        <v>1021</v>
      </c>
      <c r="D6369" s="3" t="s">
        <v>37</v>
      </c>
      <c r="E6369" s="3">
        <v>11</v>
      </c>
      <c r="F6369" s="12">
        <v>659294</v>
      </c>
    </row>
    <row r="6370" spans="1:6" x14ac:dyDescent="0.25">
      <c r="A6370" s="3" t="s">
        <v>62</v>
      </c>
      <c r="B6370" s="3" t="str">
        <f>IFERROR(INDEX(Clients[Client_Name],MATCH(Table2[[#This Row],[Client_Code]],Clients[Client_Code],0)),"")</f>
        <v>AGRICOLA MOLLENDO</v>
      </c>
      <c r="C6370" s="3">
        <v>1021</v>
      </c>
      <c r="D6370" s="3" t="s">
        <v>38</v>
      </c>
      <c r="E6370" s="3">
        <v>11</v>
      </c>
      <c r="F6370" s="12">
        <v>1491798</v>
      </c>
    </row>
    <row r="6371" spans="1:6" x14ac:dyDescent="0.25">
      <c r="A6371" s="3" t="s">
        <v>62</v>
      </c>
      <c r="B6371" s="3" t="str">
        <f>IFERROR(INDEX(Clients[Client_Name],MATCH(Table2[[#This Row],[Client_Code]],Clients[Client_Code],0)),"")</f>
        <v>AGRICOLA MOLLENDO</v>
      </c>
      <c r="C6371" s="3">
        <v>1021</v>
      </c>
      <c r="D6371" s="3" t="s">
        <v>149</v>
      </c>
      <c r="E6371" s="3">
        <v>11</v>
      </c>
      <c r="F6371" s="12">
        <v>1484629</v>
      </c>
    </row>
    <row r="6372" spans="1:6" x14ac:dyDescent="0.25">
      <c r="A6372" s="3" t="s">
        <v>62</v>
      </c>
      <c r="B6372" s="3" t="str">
        <f>IFERROR(INDEX(Clients[Client_Name],MATCH(Table2[[#This Row],[Client_Code]],Clients[Client_Code],0)),"")</f>
        <v>AGRICOLA MOLLENDO</v>
      </c>
      <c r="C6372" s="3">
        <v>1021</v>
      </c>
      <c r="D6372" s="3" t="s">
        <v>37</v>
      </c>
      <c r="E6372" s="3">
        <v>12</v>
      </c>
      <c r="F6372" s="12">
        <v>526720</v>
      </c>
    </row>
    <row r="6373" spans="1:6" x14ac:dyDescent="0.25">
      <c r="A6373" s="3" t="s">
        <v>62</v>
      </c>
      <c r="B6373" s="3" t="str">
        <f>IFERROR(INDEX(Clients[Client_Name],MATCH(Table2[[#This Row],[Client_Code]],Clients[Client_Code],0)),"")</f>
        <v>AGRICOLA MOLLENDO</v>
      </c>
      <c r="C6373" s="3">
        <v>1021</v>
      </c>
      <c r="D6373" s="3" t="s">
        <v>38</v>
      </c>
      <c r="E6373" s="3">
        <v>12</v>
      </c>
      <c r="F6373" s="12">
        <v>1238963</v>
      </c>
    </row>
    <row r="6374" spans="1:6" x14ac:dyDescent="0.25">
      <c r="A6374" s="3" t="s">
        <v>62</v>
      </c>
      <c r="B6374" s="3" t="str">
        <f>IFERROR(INDEX(Clients[Client_Name],MATCH(Table2[[#This Row],[Client_Code]],Clients[Client_Code],0)),"")</f>
        <v>AGRICOLA MOLLENDO</v>
      </c>
      <c r="C6374" s="3">
        <v>1021</v>
      </c>
      <c r="D6374" s="3" t="s">
        <v>149</v>
      </c>
      <c r="E6374" s="3">
        <v>12</v>
      </c>
      <c r="F6374" s="12">
        <v>1151092</v>
      </c>
    </row>
    <row r="6375" spans="1:6" x14ac:dyDescent="0.25">
      <c r="A6375" s="3" t="s">
        <v>62</v>
      </c>
      <c r="B6375" s="3" t="str">
        <f>IFERROR(INDEX(Clients[Client_Name],MATCH(Table2[[#This Row],[Client_Code]],Clients[Client_Code],0)),"")</f>
        <v>Otro</v>
      </c>
      <c r="C6375" s="3">
        <v>1071</v>
      </c>
      <c r="D6375" s="3" t="s">
        <v>38</v>
      </c>
      <c r="E6375" s="3">
        <v>2</v>
      </c>
      <c r="F6375" s="12">
        <v>36854</v>
      </c>
    </row>
    <row r="6376" spans="1:6" x14ac:dyDescent="0.25">
      <c r="A6376" s="3" t="s">
        <v>62</v>
      </c>
      <c r="B6376" s="3" t="str">
        <f>IFERROR(INDEX(Clients[Client_Name],MATCH(Table2[[#This Row],[Client_Code]],Clients[Client_Code],0)),"")</f>
        <v>Otro</v>
      </c>
      <c r="C6376" s="3">
        <v>1071</v>
      </c>
      <c r="D6376" s="3" t="s">
        <v>37</v>
      </c>
      <c r="E6376" s="3">
        <v>2</v>
      </c>
      <c r="F6376" s="12">
        <v>425940</v>
      </c>
    </row>
    <row r="6377" spans="1:6" x14ac:dyDescent="0.25">
      <c r="A6377" s="3" t="s">
        <v>62</v>
      </c>
      <c r="B6377" s="3" t="str">
        <f>IFERROR(INDEX(Clients[Client_Name],MATCH(Table2[[#This Row],[Client_Code]],Clients[Client_Code],0)),"")</f>
        <v>Otro</v>
      </c>
      <c r="C6377" s="3">
        <v>1071</v>
      </c>
      <c r="D6377" s="3" t="s">
        <v>37</v>
      </c>
      <c r="E6377" s="3">
        <v>2</v>
      </c>
      <c r="F6377" s="12">
        <v>240</v>
      </c>
    </row>
    <row r="6378" spans="1:6" x14ac:dyDescent="0.25">
      <c r="A6378" s="3" t="s">
        <v>62</v>
      </c>
      <c r="B6378" s="3" t="str">
        <f>IFERROR(INDEX(Clients[Client_Name],MATCH(Table2[[#This Row],[Client_Code]],Clients[Client_Code],0)),"")</f>
        <v>Otro</v>
      </c>
      <c r="C6378" s="3">
        <v>1071</v>
      </c>
      <c r="D6378" s="3" t="s">
        <v>149</v>
      </c>
      <c r="E6378" s="3">
        <v>2</v>
      </c>
      <c r="F6378" s="12">
        <v>16233276</v>
      </c>
    </row>
    <row r="6379" spans="1:6" x14ac:dyDescent="0.25">
      <c r="A6379" s="3" t="s">
        <v>62</v>
      </c>
      <c r="B6379" s="3" t="str">
        <f>IFERROR(INDEX(Clients[Client_Name],MATCH(Table2[[#This Row],[Client_Code]],Clients[Client_Code],0)),"")</f>
        <v>Otro</v>
      </c>
      <c r="C6379" s="3">
        <v>1071</v>
      </c>
      <c r="D6379" s="3" t="s">
        <v>37</v>
      </c>
      <c r="E6379" s="3">
        <v>2</v>
      </c>
      <c r="F6379" s="12">
        <v>1106981</v>
      </c>
    </row>
    <row r="6380" spans="1:6" x14ac:dyDescent="0.25">
      <c r="A6380" s="3" t="s">
        <v>62</v>
      </c>
      <c r="B6380" s="3" t="str">
        <f>IFERROR(INDEX(Clients[Client_Name],MATCH(Table2[[#This Row],[Client_Code]],Clients[Client_Code],0)),"")</f>
        <v>Otro</v>
      </c>
      <c r="C6380" s="3">
        <v>1071</v>
      </c>
      <c r="D6380" s="3" t="s">
        <v>149</v>
      </c>
      <c r="E6380" s="3">
        <v>2</v>
      </c>
      <c r="F6380" s="12">
        <v>1764224</v>
      </c>
    </row>
    <row r="6381" spans="1:6" x14ac:dyDescent="0.25">
      <c r="A6381" s="3" t="s">
        <v>62</v>
      </c>
      <c r="B6381" s="3" t="str">
        <f>IFERROR(INDEX(Clients[Client_Name],MATCH(Table2[[#This Row],[Client_Code]],Clients[Client_Code],0)),"")</f>
        <v>Otro</v>
      </c>
      <c r="C6381" s="3">
        <v>1071</v>
      </c>
      <c r="D6381" s="3" t="s">
        <v>37</v>
      </c>
      <c r="E6381" s="3">
        <v>2</v>
      </c>
      <c r="F6381" s="12">
        <v>79278</v>
      </c>
    </row>
    <row r="6382" spans="1:6" x14ac:dyDescent="0.25">
      <c r="A6382" s="3" t="s">
        <v>62</v>
      </c>
      <c r="B6382" s="3" t="str">
        <f>IFERROR(INDEX(Clients[Client_Name],MATCH(Table2[[#This Row],[Client_Code]],Clients[Client_Code],0)),"")</f>
        <v>Otro</v>
      </c>
      <c r="C6382" s="3">
        <v>1071</v>
      </c>
      <c r="D6382" s="3" t="s">
        <v>37</v>
      </c>
      <c r="E6382" s="3">
        <v>2</v>
      </c>
      <c r="F6382" s="12">
        <v>420254</v>
      </c>
    </row>
    <row r="6383" spans="1:6" x14ac:dyDescent="0.25">
      <c r="A6383" s="3" t="s">
        <v>62</v>
      </c>
      <c r="B6383" s="3" t="str">
        <f>IFERROR(INDEX(Clients[Client_Name],MATCH(Table2[[#This Row],[Client_Code]],Clients[Client_Code],0)),"")</f>
        <v>Otro</v>
      </c>
      <c r="C6383" s="3">
        <v>1071</v>
      </c>
      <c r="D6383" s="3" t="s">
        <v>149</v>
      </c>
      <c r="E6383" s="3">
        <v>2</v>
      </c>
      <c r="F6383" s="12">
        <v>372305</v>
      </c>
    </row>
    <row r="6384" spans="1:6" x14ac:dyDescent="0.25">
      <c r="A6384" s="3" t="s">
        <v>62</v>
      </c>
      <c r="B6384" s="3" t="str">
        <f>IFERROR(INDEX(Clients[Client_Name],MATCH(Table2[[#This Row],[Client_Code]],Clients[Client_Code],0)),"")</f>
        <v>Otro</v>
      </c>
      <c r="C6384" s="3">
        <v>1071</v>
      </c>
      <c r="D6384" s="3" t="s">
        <v>37</v>
      </c>
      <c r="E6384" s="3">
        <v>2</v>
      </c>
      <c r="F6384" s="12">
        <v>43368</v>
      </c>
    </row>
    <row r="6385" spans="1:6" x14ac:dyDescent="0.25">
      <c r="A6385" s="3" t="s">
        <v>62</v>
      </c>
      <c r="B6385" s="3" t="str">
        <f>IFERROR(INDEX(Clients[Client_Name],MATCH(Table2[[#This Row],[Client_Code]],Clients[Client_Code],0)),"")</f>
        <v>Otro</v>
      </c>
      <c r="C6385" s="3">
        <v>1071</v>
      </c>
      <c r="D6385" s="3" t="s">
        <v>38</v>
      </c>
      <c r="E6385" s="3">
        <v>2</v>
      </c>
      <c r="F6385" s="12">
        <v>306540</v>
      </c>
    </row>
    <row r="6386" spans="1:6" x14ac:dyDescent="0.25">
      <c r="A6386" s="3" t="s">
        <v>62</v>
      </c>
      <c r="B6386" s="3" t="str">
        <f>IFERROR(INDEX(Clients[Client_Name],MATCH(Table2[[#This Row],[Client_Code]],Clients[Client_Code],0)),"")</f>
        <v>Otro</v>
      </c>
      <c r="C6386" s="3">
        <v>1071</v>
      </c>
      <c r="D6386" s="3" t="s">
        <v>38</v>
      </c>
      <c r="E6386" s="3">
        <v>2</v>
      </c>
      <c r="F6386" s="12">
        <v>121991</v>
      </c>
    </row>
    <row r="6387" spans="1:6" x14ac:dyDescent="0.25">
      <c r="A6387" s="3" t="s">
        <v>62</v>
      </c>
      <c r="B6387" s="3" t="str">
        <f>IFERROR(INDEX(Clients[Client_Name],MATCH(Table2[[#This Row],[Client_Code]],Clients[Client_Code],0)),"")</f>
        <v>Otro</v>
      </c>
      <c r="C6387" s="3">
        <v>1071</v>
      </c>
      <c r="D6387" s="3" t="s">
        <v>38</v>
      </c>
      <c r="E6387" s="3">
        <v>2</v>
      </c>
      <c r="F6387" s="12">
        <v>1666967</v>
      </c>
    </row>
    <row r="6388" spans="1:6" x14ac:dyDescent="0.25">
      <c r="A6388" s="3" t="s">
        <v>62</v>
      </c>
      <c r="B6388" s="3" t="str">
        <f>IFERROR(INDEX(Clients[Client_Name],MATCH(Table2[[#This Row],[Client_Code]],Clients[Client_Code],0)),"")</f>
        <v>Otro</v>
      </c>
      <c r="C6388" s="3">
        <v>1071</v>
      </c>
      <c r="D6388" s="3" t="s">
        <v>38</v>
      </c>
      <c r="E6388" s="3">
        <v>2</v>
      </c>
      <c r="F6388" s="12">
        <v>651912</v>
      </c>
    </row>
    <row r="6389" spans="1:6" x14ac:dyDescent="0.25">
      <c r="A6389" s="3" t="s">
        <v>62</v>
      </c>
      <c r="B6389" s="3" t="str">
        <f>IFERROR(INDEX(Clients[Client_Name],MATCH(Table2[[#This Row],[Client_Code]],Clients[Client_Code],0)),"")</f>
        <v>Otro</v>
      </c>
      <c r="C6389" s="3">
        <v>1071</v>
      </c>
      <c r="D6389" s="3" t="s">
        <v>38</v>
      </c>
      <c r="E6389" s="3">
        <v>2</v>
      </c>
      <c r="F6389" s="12">
        <v>197540</v>
      </c>
    </row>
    <row r="6390" spans="1:6" x14ac:dyDescent="0.25">
      <c r="A6390" s="3" t="s">
        <v>62</v>
      </c>
      <c r="B6390" s="3" t="str">
        <f>IFERROR(INDEX(Clients[Client_Name],MATCH(Table2[[#This Row],[Client_Code]],Clients[Client_Code],0)),"")</f>
        <v>Otro</v>
      </c>
      <c r="C6390" s="3">
        <v>1071</v>
      </c>
      <c r="D6390" s="3" t="s">
        <v>38</v>
      </c>
      <c r="E6390" s="3">
        <v>2</v>
      </c>
      <c r="F6390" s="12">
        <v>46480</v>
      </c>
    </row>
    <row r="6391" spans="1:6" x14ac:dyDescent="0.25">
      <c r="A6391" s="3" t="s">
        <v>62</v>
      </c>
      <c r="B6391" s="3" t="str">
        <f>IFERROR(INDEX(Clients[Client_Name],MATCH(Table2[[#This Row],[Client_Code]],Clients[Client_Code],0)),"")</f>
        <v>Otro</v>
      </c>
      <c r="C6391" s="3">
        <v>1071</v>
      </c>
      <c r="D6391" s="3" t="s">
        <v>37</v>
      </c>
      <c r="E6391" s="3">
        <v>2</v>
      </c>
      <c r="F6391" s="12">
        <v>62414</v>
      </c>
    </row>
    <row r="6392" spans="1:6" x14ac:dyDescent="0.25">
      <c r="A6392" s="3" t="s">
        <v>62</v>
      </c>
      <c r="B6392" s="3" t="str">
        <f>IFERROR(INDEX(Clients[Client_Name],MATCH(Table2[[#This Row],[Client_Code]],Clients[Client_Code],0)),"")</f>
        <v>Otro</v>
      </c>
      <c r="C6392" s="3">
        <v>1071</v>
      </c>
      <c r="D6392" s="3" t="s">
        <v>37</v>
      </c>
      <c r="E6392" s="3">
        <v>2</v>
      </c>
      <c r="F6392" s="12">
        <v>71829</v>
      </c>
    </row>
    <row r="6393" spans="1:6" x14ac:dyDescent="0.25">
      <c r="A6393" s="3" t="s">
        <v>62</v>
      </c>
      <c r="B6393" s="3" t="str">
        <f>IFERROR(INDEX(Clients[Client_Name],MATCH(Table2[[#This Row],[Client_Code]],Clients[Client_Code],0)),"")</f>
        <v>Otro</v>
      </c>
      <c r="C6393" s="3">
        <v>1071</v>
      </c>
      <c r="D6393" s="3" t="s">
        <v>38</v>
      </c>
      <c r="E6393" s="3">
        <v>2</v>
      </c>
      <c r="F6393" s="12">
        <v>3768337</v>
      </c>
    </row>
    <row r="6394" spans="1:6" x14ac:dyDescent="0.25">
      <c r="A6394" s="3" t="s">
        <v>62</v>
      </c>
      <c r="B6394" s="3" t="str">
        <f>IFERROR(INDEX(Clients[Client_Name],MATCH(Table2[[#This Row],[Client_Code]],Clients[Client_Code],0)),"")</f>
        <v>Otro</v>
      </c>
      <c r="C6394" s="3">
        <v>1071</v>
      </c>
      <c r="D6394" s="3" t="s">
        <v>37</v>
      </c>
      <c r="E6394" s="3">
        <v>2</v>
      </c>
      <c r="F6394" s="12">
        <v>83927</v>
      </c>
    </row>
    <row r="6395" spans="1:6" x14ac:dyDescent="0.25">
      <c r="A6395" s="3" t="s">
        <v>62</v>
      </c>
      <c r="B6395" s="3" t="str">
        <f>IFERROR(INDEX(Clients[Client_Name],MATCH(Table2[[#This Row],[Client_Code]],Clients[Client_Code],0)),"")</f>
        <v>Otro</v>
      </c>
      <c r="C6395" s="3">
        <v>1071</v>
      </c>
      <c r="D6395" s="3" t="s">
        <v>38</v>
      </c>
      <c r="E6395" s="3">
        <v>2</v>
      </c>
      <c r="F6395" s="12">
        <v>71810</v>
      </c>
    </row>
    <row r="6396" spans="1:6" x14ac:dyDescent="0.25">
      <c r="A6396" s="3" t="s">
        <v>62</v>
      </c>
      <c r="B6396" s="3" t="str">
        <f>IFERROR(INDEX(Clients[Client_Name],MATCH(Table2[[#This Row],[Client_Code]],Clients[Client_Code],0)),"")</f>
        <v>Otro</v>
      </c>
      <c r="C6396" s="3">
        <v>1071</v>
      </c>
      <c r="D6396" s="3" t="s">
        <v>38</v>
      </c>
      <c r="E6396" s="3">
        <v>2</v>
      </c>
      <c r="F6396" s="12">
        <v>-2827006</v>
      </c>
    </row>
    <row r="6397" spans="1:6" x14ac:dyDescent="0.25">
      <c r="A6397" s="3" t="s">
        <v>62</v>
      </c>
      <c r="B6397" s="3" t="str">
        <f>IFERROR(INDEX(Clients[Client_Name],MATCH(Table2[[#This Row],[Client_Code]],Clients[Client_Code],0)),"")</f>
        <v>Otro</v>
      </c>
      <c r="C6397" s="3">
        <v>1071</v>
      </c>
      <c r="D6397" s="3" t="s">
        <v>38</v>
      </c>
      <c r="E6397" s="3">
        <v>2</v>
      </c>
      <c r="F6397" s="12">
        <v>8787370</v>
      </c>
    </row>
    <row r="6398" spans="1:6" x14ac:dyDescent="0.25">
      <c r="A6398" s="3" t="s">
        <v>62</v>
      </c>
      <c r="B6398" s="3" t="str">
        <f>IFERROR(INDEX(Clients[Client_Name],MATCH(Table2[[#This Row],[Client_Code]],Clients[Client_Code],0)),"")</f>
        <v>Otro</v>
      </c>
      <c r="C6398" s="3">
        <v>1071</v>
      </c>
      <c r="D6398" s="3" t="s">
        <v>38</v>
      </c>
      <c r="E6398" s="3">
        <v>2</v>
      </c>
      <c r="F6398" s="12">
        <v>1534714</v>
      </c>
    </row>
    <row r="6399" spans="1:6" x14ac:dyDescent="0.25">
      <c r="A6399" s="3" t="s">
        <v>62</v>
      </c>
      <c r="B6399" s="3" t="str">
        <f>IFERROR(INDEX(Clients[Client_Name],MATCH(Table2[[#This Row],[Client_Code]],Clients[Client_Code],0)),"")</f>
        <v>Otro</v>
      </c>
      <c r="C6399" s="3">
        <v>1071</v>
      </c>
      <c r="D6399" s="3" t="s">
        <v>38</v>
      </c>
      <c r="E6399" s="3">
        <v>3</v>
      </c>
      <c r="F6399" s="12">
        <v>597984</v>
      </c>
    </row>
    <row r="6400" spans="1:6" x14ac:dyDescent="0.25">
      <c r="A6400" s="3" t="s">
        <v>62</v>
      </c>
      <c r="B6400" s="3" t="str">
        <f>IFERROR(INDEX(Clients[Client_Name],MATCH(Table2[[#This Row],[Client_Code]],Clients[Client_Code],0)),"")</f>
        <v>Otro</v>
      </c>
      <c r="C6400" s="3">
        <v>1071</v>
      </c>
      <c r="D6400" s="3" t="s">
        <v>38</v>
      </c>
      <c r="E6400" s="3">
        <v>3</v>
      </c>
      <c r="F6400" s="12">
        <v>388749</v>
      </c>
    </row>
    <row r="6401" spans="1:6" x14ac:dyDescent="0.25">
      <c r="A6401" s="3" t="s">
        <v>62</v>
      </c>
      <c r="B6401" s="3" t="str">
        <f>IFERROR(INDEX(Clients[Client_Name],MATCH(Table2[[#This Row],[Client_Code]],Clients[Client_Code],0)),"")</f>
        <v>Otro</v>
      </c>
      <c r="C6401" s="3">
        <v>1071</v>
      </c>
      <c r="D6401" s="3" t="s">
        <v>38</v>
      </c>
      <c r="E6401" s="3">
        <v>3</v>
      </c>
      <c r="F6401" s="12">
        <v>782851</v>
      </c>
    </row>
    <row r="6402" spans="1:6" x14ac:dyDescent="0.25">
      <c r="A6402" s="3" t="s">
        <v>62</v>
      </c>
      <c r="B6402" s="3" t="str">
        <f>IFERROR(INDEX(Clients[Client_Name],MATCH(Table2[[#This Row],[Client_Code]],Clients[Client_Code],0)),"")</f>
        <v>Otro</v>
      </c>
      <c r="C6402" s="3">
        <v>1071</v>
      </c>
      <c r="D6402" s="3" t="s">
        <v>38</v>
      </c>
      <c r="E6402" s="3">
        <v>3</v>
      </c>
      <c r="F6402" s="12">
        <v>73708</v>
      </c>
    </row>
    <row r="6403" spans="1:6" x14ac:dyDescent="0.25">
      <c r="A6403" s="3" t="s">
        <v>62</v>
      </c>
      <c r="B6403" s="3" t="str">
        <f>IFERROR(INDEX(Clients[Client_Name],MATCH(Table2[[#This Row],[Client_Code]],Clients[Client_Code],0)),"")</f>
        <v>Otro</v>
      </c>
      <c r="C6403" s="3">
        <v>1071</v>
      </c>
      <c r="D6403" s="3" t="s">
        <v>37</v>
      </c>
      <c r="E6403" s="3">
        <v>3</v>
      </c>
      <c r="F6403" s="12">
        <v>275090</v>
      </c>
    </row>
    <row r="6404" spans="1:6" x14ac:dyDescent="0.25">
      <c r="A6404" s="3" t="s">
        <v>62</v>
      </c>
      <c r="B6404" s="3" t="str">
        <f>IFERROR(INDEX(Clients[Client_Name],MATCH(Table2[[#This Row],[Client_Code]],Clients[Client_Code],0)),"")</f>
        <v>Otro</v>
      </c>
      <c r="C6404" s="3">
        <v>1071</v>
      </c>
      <c r="D6404" s="3" t="s">
        <v>37</v>
      </c>
      <c r="E6404" s="3">
        <v>3</v>
      </c>
      <c r="F6404" s="12">
        <v>-236</v>
      </c>
    </row>
    <row r="6405" spans="1:6" x14ac:dyDescent="0.25">
      <c r="A6405" s="3" t="s">
        <v>62</v>
      </c>
      <c r="B6405" s="3" t="str">
        <f>IFERROR(INDEX(Clients[Client_Name],MATCH(Table2[[#This Row],[Client_Code]],Clients[Client_Code],0)),"")</f>
        <v>Otro</v>
      </c>
      <c r="C6405" s="3">
        <v>1071</v>
      </c>
      <c r="D6405" s="3" t="s">
        <v>149</v>
      </c>
      <c r="E6405" s="3">
        <v>3</v>
      </c>
      <c r="F6405" s="12">
        <v>16975615</v>
      </c>
    </row>
    <row r="6406" spans="1:6" x14ac:dyDescent="0.25">
      <c r="A6406" s="3" t="s">
        <v>62</v>
      </c>
      <c r="B6406" s="3" t="str">
        <f>IFERROR(INDEX(Clients[Client_Name],MATCH(Table2[[#This Row],[Client_Code]],Clients[Client_Code],0)),"")</f>
        <v>Otro</v>
      </c>
      <c r="C6406" s="3">
        <v>1071</v>
      </c>
      <c r="D6406" s="3" t="s">
        <v>37</v>
      </c>
      <c r="E6406" s="3">
        <v>3</v>
      </c>
      <c r="F6406" s="12">
        <v>696182</v>
      </c>
    </row>
    <row r="6407" spans="1:6" x14ac:dyDescent="0.25">
      <c r="A6407" s="3" t="s">
        <v>62</v>
      </c>
      <c r="B6407" s="3" t="str">
        <f>IFERROR(INDEX(Clients[Client_Name],MATCH(Table2[[#This Row],[Client_Code]],Clients[Client_Code],0)),"")</f>
        <v>MINERVA</v>
      </c>
      <c r="C6407" s="3">
        <v>1014</v>
      </c>
      <c r="D6407" s="3" t="s">
        <v>37</v>
      </c>
      <c r="E6407" s="3">
        <v>9</v>
      </c>
      <c r="F6407" s="12">
        <v>173028</v>
      </c>
    </row>
    <row r="6408" spans="1:6" x14ac:dyDescent="0.25">
      <c r="A6408" s="3" t="s">
        <v>62</v>
      </c>
      <c r="B6408" s="3" t="str">
        <f>IFERROR(INDEX(Clients[Client_Name],MATCH(Table2[[#This Row],[Client_Code]],Clients[Client_Code],0)),"")</f>
        <v>Otro</v>
      </c>
      <c r="C6408" s="3">
        <v>1071</v>
      </c>
      <c r="D6408" s="3" t="s">
        <v>149</v>
      </c>
      <c r="E6408" s="3">
        <v>3</v>
      </c>
      <c r="F6408" s="12">
        <v>2324995</v>
      </c>
    </row>
    <row r="6409" spans="1:6" x14ac:dyDescent="0.25">
      <c r="A6409" s="3" t="s">
        <v>62</v>
      </c>
      <c r="B6409" s="3" t="str">
        <f>IFERROR(INDEX(Clients[Client_Name],MATCH(Table2[[#This Row],[Client_Code]],Clients[Client_Code],0)),"")</f>
        <v>Otro</v>
      </c>
      <c r="C6409" s="3">
        <v>1071</v>
      </c>
      <c r="D6409" s="3" t="s">
        <v>149</v>
      </c>
      <c r="E6409" s="3">
        <v>3</v>
      </c>
      <c r="F6409" s="12">
        <v>-54187</v>
      </c>
    </row>
    <row r="6410" spans="1:6" x14ac:dyDescent="0.25">
      <c r="A6410" s="3" t="s">
        <v>62</v>
      </c>
      <c r="B6410" s="3" t="str">
        <f>IFERROR(INDEX(Clients[Client_Name],MATCH(Table2[[#This Row],[Client_Code]],Clients[Client_Code],0)),"")</f>
        <v>Otro</v>
      </c>
      <c r="C6410" s="3">
        <v>1071</v>
      </c>
      <c r="D6410" s="3" t="s">
        <v>37</v>
      </c>
      <c r="E6410" s="3">
        <v>3</v>
      </c>
      <c r="F6410" s="12">
        <v>2711</v>
      </c>
    </row>
    <row r="6411" spans="1:6" x14ac:dyDescent="0.25">
      <c r="A6411" s="3" t="s">
        <v>62</v>
      </c>
      <c r="B6411" s="3" t="str">
        <f>IFERROR(INDEX(Clients[Client_Name],MATCH(Table2[[#This Row],[Client_Code]],Clients[Client_Code],0)),"")</f>
        <v>Otro</v>
      </c>
      <c r="C6411" s="3">
        <v>1071</v>
      </c>
      <c r="D6411" s="3" t="s">
        <v>38</v>
      </c>
      <c r="E6411" s="3">
        <v>3</v>
      </c>
      <c r="F6411" s="12">
        <v>306540</v>
      </c>
    </row>
    <row r="6412" spans="1:6" x14ac:dyDescent="0.25">
      <c r="A6412" s="3" t="s">
        <v>62</v>
      </c>
      <c r="B6412" s="3" t="str">
        <f>IFERROR(INDEX(Clients[Client_Name],MATCH(Table2[[#This Row],[Client_Code]],Clients[Client_Code],0)),"")</f>
        <v>Otro</v>
      </c>
      <c r="C6412" s="3">
        <v>1071</v>
      </c>
      <c r="D6412" s="3" t="s">
        <v>38</v>
      </c>
      <c r="E6412" s="3">
        <v>3</v>
      </c>
      <c r="F6412" s="12">
        <v>1407159</v>
      </c>
    </row>
    <row r="6413" spans="1:6" x14ac:dyDescent="0.25">
      <c r="A6413" s="3" t="s">
        <v>62</v>
      </c>
      <c r="B6413" s="3" t="str">
        <f>IFERROR(INDEX(Clients[Client_Name],MATCH(Table2[[#This Row],[Client_Code]],Clients[Client_Code],0)),"")</f>
        <v>Otro</v>
      </c>
      <c r="C6413" s="3">
        <v>1071</v>
      </c>
      <c r="D6413" s="3" t="s">
        <v>38</v>
      </c>
      <c r="E6413" s="3">
        <v>3</v>
      </c>
      <c r="F6413" s="12">
        <v>195574</v>
      </c>
    </row>
    <row r="6414" spans="1:6" x14ac:dyDescent="0.25">
      <c r="A6414" s="3" t="s">
        <v>62</v>
      </c>
      <c r="B6414" s="3" t="str">
        <f>IFERROR(INDEX(Clients[Client_Name],MATCH(Table2[[#This Row],[Client_Code]],Clients[Client_Code],0)),"")</f>
        <v>Otro</v>
      </c>
      <c r="C6414" s="3">
        <v>1071</v>
      </c>
      <c r="D6414" s="3" t="s">
        <v>38</v>
      </c>
      <c r="E6414" s="3">
        <v>3</v>
      </c>
      <c r="F6414" s="12">
        <v>148194</v>
      </c>
    </row>
    <row r="6415" spans="1:6" x14ac:dyDescent="0.25">
      <c r="A6415" s="3" t="s">
        <v>62</v>
      </c>
      <c r="B6415" s="3" t="str">
        <f>IFERROR(INDEX(Clients[Client_Name],MATCH(Table2[[#This Row],[Client_Code]],Clients[Client_Code],0)),"")</f>
        <v>Otro</v>
      </c>
      <c r="C6415" s="3">
        <v>1071</v>
      </c>
      <c r="D6415" s="3" t="s">
        <v>37</v>
      </c>
      <c r="E6415" s="3">
        <v>3</v>
      </c>
      <c r="F6415" s="12">
        <v>37448</v>
      </c>
    </row>
    <row r="6416" spans="1:6" x14ac:dyDescent="0.25">
      <c r="A6416" s="3" t="s">
        <v>62</v>
      </c>
      <c r="B6416" s="3" t="str">
        <f>IFERROR(INDEX(Clients[Client_Name],MATCH(Table2[[#This Row],[Client_Code]],Clients[Client_Code],0)),"")</f>
        <v>Otro</v>
      </c>
      <c r="C6416" s="3">
        <v>1071</v>
      </c>
      <c r="D6416" s="3" t="s">
        <v>38</v>
      </c>
      <c r="E6416" s="3">
        <v>3</v>
      </c>
      <c r="F6416" s="12">
        <v>2019962</v>
      </c>
    </row>
    <row r="6417" spans="1:6" x14ac:dyDescent="0.25">
      <c r="A6417" s="3" t="s">
        <v>62</v>
      </c>
      <c r="B6417" s="3" t="str">
        <f>IFERROR(INDEX(Clients[Client_Name],MATCH(Table2[[#This Row],[Client_Code]],Clients[Client_Code],0)),"")</f>
        <v>Otro</v>
      </c>
      <c r="C6417" s="3">
        <v>1071</v>
      </c>
      <c r="D6417" s="3" t="s">
        <v>38</v>
      </c>
      <c r="E6417" s="3">
        <v>3</v>
      </c>
      <c r="F6417" s="12">
        <v>83836</v>
      </c>
    </row>
    <row r="6418" spans="1:6" x14ac:dyDescent="0.25">
      <c r="A6418" s="3" t="s">
        <v>62</v>
      </c>
      <c r="B6418" s="3" t="str">
        <f>IFERROR(INDEX(Clients[Client_Name],MATCH(Table2[[#This Row],[Client_Code]],Clients[Client_Code],0)),"")</f>
        <v>Otro</v>
      </c>
      <c r="C6418" s="3">
        <v>1071</v>
      </c>
      <c r="D6418" s="3" t="s">
        <v>38</v>
      </c>
      <c r="E6418" s="3">
        <v>3</v>
      </c>
      <c r="F6418" s="12">
        <v>2721859</v>
      </c>
    </row>
    <row r="6419" spans="1:6" x14ac:dyDescent="0.25">
      <c r="A6419" s="3" t="s">
        <v>62</v>
      </c>
      <c r="B6419" s="3" t="str">
        <f>IFERROR(INDEX(Clients[Client_Name],MATCH(Table2[[#This Row],[Client_Code]],Clients[Client_Code],0)),"")</f>
        <v>MINERVA</v>
      </c>
      <c r="C6419" s="3">
        <v>1014</v>
      </c>
      <c r="D6419" s="3" t="s">
        <v>149</v>
      </c>
      <c r="E6419" s="3">
        <v>9</v>
      </c>
      <c r="F6419" s="12">
        <v>1447519</v>
      </c>
    </row>
    <row r="6420" spans="1:6" x14ac:dyDescent="0.25">
      <c r="A6420" s="3" t="s">
        <v>62</v>
      </c>
      <c r="B6420" s="3" t="str">
        <f>IFERROR(INDEX(Clients[Client_Name],MATCH(Table2[[#This Row],[Client_Code]],Clients[Client_Code],0)),"")</f>
        <v>Otro</v>
      </c>
      <c r="C6420" s="3">
        <v>1071</v>
      </c>
      <c r="D6420" s="3" t="s">
        <v>38</v>
      </c>
      <c r="E6420" s="3">
        <v>3</v>
      </c>
      <c r="F6420" s="12">
        <v>1438318</v>
      </c>
    </row>
    <row r="6421" spans="1:6" x14ac:dyDescent="0.25">
      <c r="A6421" s="3" t="s">
        <v>62</v>
      </c>
      <c r="B6421" s="3" t="str">
        <f>IFERROR(INDEX(Clients[Client_Name],MATCH(Table2[[#This Row],[Client_Code]],Clients[Client_Code],0)),"")</f>
        <v>Otro</v>
      </c>
      <c r="C6421" s="3">
        <v>1071</v>
      </c>
      <c r="D6421" s="3" t="s">
        <v>38</v>
      </c>
      <c r="E6421" s="3">
        <v>3</v>
      </c>
      <c r="F6421" s="12">
        <v>70621</v>
      </c>
    </row>
    <row r="6422" spans="1:6" x14ac:dyDescent="0.25">
      <c r="A6422" s="3" t="s">
        <v>62</v>
      </c>
      <c r="B6422" s="3" t="str">
        <f>IFERROR(INDEX(Clients[Client_Name],MATCH(Table2[[#This Row],[Client_Code]],Clients[Client_Code],0)),"")</f>
        <v>Otro</v>
      </c>
      <c r="C6422" s="3">
        <v>1071</v>
      </c>
      <c r="D6422" s="3" t="s">
        <v>38</v>
      </c>
      <c r="E6422" s="3">
        <v>3</v>
      </c>
      <c r="F6422" s="12">
        <v>1175612</v>
      </c>
    </row>
    <row r="6423" spans="1:6" x14ac:dyDescent="0.25">
      <c r="A6423" s="3" t="s">
        <v>62</v>
      </c>
      <c r="B6423" s="3" t="str">
        <f>IFERROR(INDEX(Clients[Client_Name],MATCH(Table2[[#This Row],[Client_Code]],Clients[Client_Code],0)),"")</f>
        <v>Otro</v>
      </c>
      <c r="C6423" s="3">
        <v>1071</v>
      </c>
      <c r="D6423" s="3" t="s">
        <v>149</v>
      </c>
      <c r="E6423" s="3">
        <v>5</v>
      </c>
      <c r="F6423" s="12">
        <v>-1890240</v>
      </c>
    </row>
    <row r="6424" spans="1:6" x14ac:dyDescent="0.25">
      <c r="A6424" s="3" t="s">
        <v>62</v>
      </c>
      <c r="B6424" s="3" t="str">
        <f>IFERROR(INDEX(Clients[Client_Name],MATCH(Table2[[#This Row],[Client_Code]],Clients[Client_Code],0)),"")</f>
        <v>Otro</v>
      </c>
      <c r="C6424" s="3">
        <v>1071</v>
      </c>
      <c r="D6424" s="3" t="s">
        <v>149</v>
      </c>
      <c r="E6424" s="3">
        <v>5</v>
      </c>
      <c r="F6424" s="12">
        <v>-17596244</v>
      </c>
    </row>
    <row r="6425" spans="1:6" x14ac:dyDescent="0.25">
      <c r="A6425" s="3" t="s">
        <v>62</v>
      </c>
      <c r="B6425" s="3" t="str">
        <f>IFERROR(INDEX(Clients[Client_Name],MATCH(Table2[[#This Row],[Client_Code]],Clients[Client_Code],0)),"")</f>
        <v>Otro</v>
      </c>
      <c r="C6425" s="3">
        <v>1071</v>
      </c>
      <c r="D6425" s="3" t="s">
        <v>149</v>
      </c>
      <c r="E6425" s="3">
        <v>5</v>
      </c>
      <c r="F6425" s="12">
        <v>-317560</v>
      </c>
    </row>
    <row r="6426" spans="1:6" x14ac:dyDescent="0.25">
      <c r="A6426" s="3" t="s">
        <v>62</v>
      </c>
      <c r="B6426" s="3" t="str">
        <f>IFERROR(INDEX(Clients[Client_Name],MATCH(Table2[[#This Row],[Client_Code]],Clients[Client_Code],0)),"")</f>
        <v>Otro</v>
      </c>
      <c r="C6426" s="3">
        <v>1071</v>
      </c>
      <c r="D6426" s="3" t="s">
        <v>37</v>
      </c>
      <c r="E6426" s="3">
        <v>5</v>
      </c>
      <c r="F6426" s="12">
        <v>-656237</v>
      </c>
    </row>
    <row r="6427" spans="1:6" x14ac:dyDescent="0.25">
      <c r="A6427" s="3" t="s">
        <v>62</v>
      </c>
      <c r="B6427" s="3" t="str">
        <f>IFERROR(INDEX(Clients[Client_Name],MATCH(Table2[[#This Row],[Client_Code]],Clients[Client_Code],0)),"")</f>
        <v>Otro</v>
      </c>
      <c r="C6427" s="3">
        <v>1071</v>
      </c>
      <c r="D6427" s="3" t="s">
        <v>38</v>
      </c>
      <c r="E6427" s="3">
        <v>5</v>
      </c>
      <c r="F6427" s="12">
        <v>-2667756</v>
      </c>
    </row>
    <row r="6428" spans="1:6" x14ac:dyDescent="0.25">
      <c r="A6428" s="3" t="s">
        <v>62</v>
      </c>
      <c r="B6428" s="3" t="str">
        <f>IFERROR(INDEX(Clients[Client_Name],MATCH(Table2[[#This Row],[Client_Code]],Clients[Client_Code],0)),"")</f>
        <v>Otro</v>
      </c>
      <c r="C6428" s="3">
        <v>1071</v>
      </c>
      <c r="D6428" s="3" t="s">
        <v>38</v>
      </c>
      <c r="E6428" s="3">
        <v>5</v>
      </c>
      <c r="F6428" s="12">
        <v>-148194</v>
      </c>
    </row>
    <row r="6429" spans="1:6" x14ac:dyDescent="0.25">
      <c r="A6429" s="3" t="s">
        <v>62</v>
      </c>
      <c r="B6429" s="3" t="str">
        <f>IFERROR(INDEX(Clients[Client_Name],MATCH(Table2[[#This Row],[Client_Code]],Clients[Client_Code],0)),"")</f>
        <v>MINERVA</v>
      </c>
      <c r="C6429" s="3">
        <v>1014</v>
      </c>
      <c r="D6429" s="3" t="s">
        <v>37</v>
      </c>
      <c r="E6429" s="3">
        <v>10</v>
      </c>
      <c r="F6429" s="12"/>
    </row>
    <row r="6430" spans="1:6" x14ac:dyDescent="0.25">
      <c r="A6430" s="3" t="s">
        <v>62</v>
      </c>
      <c r="B6430" s="3" t="str">
        <f>IFERROR(INDEX(Clients[Client_Name],MATCH(Table2[[#This Row],[Client_Code]],Clients[Client_Code],0)),"")</f>
        <v>Otro</v>
      </c>
      <c r="C6430" s="3">
        <v>1071</v>
      </c>
      <c r="D6430" s="3" t="s">
        <v>37</v>
      </c>
      <c r="E6430" s="3">
        <v>5</v>
      </c>
      <c r="F6430" s="12">
        <v>-116922</v>
      </c>
    </row>
    <row r="6431" spans="1:6" x14ac:dyDescent="0.25">
      <c r="A6431" s="3" t="s">
        <v>62</v>
      </c>
      <c r="B6431" s="3" t="str">
        <f>IFERROR(INDEX(Clients[Client_Name],MATCH(Table2[[#This Row],[Client_Code]],Clients[Client_Code],0)),"")</f>
        <v>Otro</v>
      </c>
      <c r="C6431" s="3">
        <v>1071</v>
      </c>
      <c r="D6431" s="3" t="s">
        <v>37</v>
      </c>
      <c r="E6431" s="3">
        <v>5</v>
      </c>
      <c r="F6431" s="12">
        <v>-204</v>
      </c>
    </row>
    <row r="6432" spans="1:6" x14ac:dyDescent="0.25">
      <c r="A6432" s="3" t="s">
        <v>62</v>
      </c>
      <c r="B6432" s="3" t="str">
        <f>IFERROR(INDEX(Clients[Client_Name],MATCH(Table2[[#This Row],[Client_Code]],Clients[Client_Code],0)),"")</f>
        <v>Otro</v>
      </c>
      <c r="C6432" s="3">
        <v>1071</v>
      </c>
      <c r="D6432" s="3" t="s">
        <v>37</v>
      </c>
      <c r="E6432" s="3">
        <v>5</v>
      </c>
      <c r="F6432" s="12">
        <v>-2710</v>
      </c>
    </row>
    <row r="6433" spans="1:6" x14ac:dyDescent="0.25">
      <c r="A6433" s="3" t="s">
        <v>62</v>
      </c>
      <c r="B6433" s="3" t="str">
        <f>IFERROR(INDEX(Clients[Client_Name],MATCH(Table2[[#This Row],[Client_Code]],Clients[Client_Code],0)),"")</f>
        <v>Otro</v>
      </c>
      <c r="C6433" s="3">
        <v>1071</v>
      </c>
      <c r="D6433" s="3" t="s">
        <v>38</v>
      </c>
      <c r="E6433" s="3">
        <v>5</v>
      </c>
      <c r="F6433" s="12">
        <v>-599748</v>
      </c>
    </row>
    <row r="6434" spans="1:6" x14ac:dyDescent="0.25">
      <c r="A6434" s="3" t="s">
        <v>62</v>
      </c>
      <c r="B6434" s="3" t="str">
        <f>IFERROR(INDEX(Clients[Client_Name],MATCH(Table2[[#This Row],[Client_Code]],Clients[Client_Code],0)),"")</f>
        <v>Otro</v>
      </c>
      <c r="C6434" s="3">
        <v>1071</v>
      </c>
      <c r="D6434" s="3" t="s">
        <v>38</v>
      </c>
      <c r="E6434" s="3">
        <v>5</v>
      </c>
      <c r="F6434" s="12">
        <v>-331685</v>
      </c>
    </row>
    <row r="6435" spans="1:6" x14ac:dyDescent="0.25">
      <c r="A6435" s="3" t="s">
        <v>62</v>
      </c>
      <c r="B6435" s="3" t="str">
        <f>IFERROR(INDEX(Clients[Client_Name],MATCH(Table2[[#This Row],[Client_Code]],Clients[Client_Code],0)),"")</f>
        <v>Otro</v>
      </c>
      <c r="C6435" s="3">
        <v>1071</v>
      </c>
      <c r="D6435" s="3" t="s">
        <v>38</v>
      </c>
      <c r="E6435" s="3">
        <v>5</v>
      </c>
      <c r="F6435" s="12">
        <v>-306540</v>
      </c>
    </row>
    <row r="6436" spans="1:6" x14ac:dyDescent="0.25">
      <c r="A6436" s="3" t="s">
        <v>62</v>
      </c>
      <c r="B6436" s="3" t="str">
        <f>IFERROR(INDEX(Clients[Client_Name],MATCH(Table2[[#This Row],[Client_Code]],Clients[Client_Code],0)),"")</f>
        <v>TAK S.A.</v>
      </c>
      <c r="C6436" s="3">
        <v>1051</v>
      </c>
      <c r="D6436" s="3" t="s">
        <v>37</v>
      </c>
      <c r="E6436" s="3">
        <v>10</v>
      </c>
      <c r="F6436" s="12">
        <v>378133</v>
      </c>
    </row>
    <row r="6437" spans="1:6" x14ac:dyDescent="0.25">
      <c r="A6437" s="3" t="s">
        <v>62</v>
      </c>
      <c r="B6437" s="3" t="str">
        <f>IFERROR(INDEX(Clients[Client_Name],MATCH(Table2[[#This Row],[Client_Code]],Clients[Client_Code],0)),"")</f>
        <v>MINERVA</v>
      </c>
      <c r="C6437" s="3">
        <v>1014</v>
      </c>
      <c r="D6437" s="3" t="s">
        <v>149</v>
      </c>
      <c r="E6437" s="3">
        <v>10</v>
      </c>
      <c r="F6437" s="12">
        <v>1093545</v>
      </c>
    </row>
    <row r="6438" spans="1:6" x14ac:dyDescent="0.25">
      <c r="A6438" s="3" t="s">
        <v>62</v>
      </c>
      <c r="B6438" s="3" t="str">
        <f>IFERROR(INDEX(Clients[Client_Name],MATCH(Table2[[#This Row],[Client_Code]],Clients[Client_Code],0)),"")</f>
        <v>MINERVA</v>
      </c>
      <c r="C6438" s="3">
        <v>1014</v>
      </c>
      <c r="D6438" s="3" t="s">
        <v>148</v>
      </c>
      <c r="E6438" s="3">
        <v>10</v>
      </c>
      <c r="F6438" s="12">
        <v>1810558</v>
      </c>
    </row>
    <row r="6439" spans="1:6" x14ac:dyDescent="0.25">
      <c r="A6439" s="3" t="s">
        <v>62</v>
      </c>
      <c r="B6439" s="3" t="str">
        <f>IFERROR(INDEX(Clients[Client_Name],MATCH(Table2[[#This Row],[Client_Code]],Clients[Client_Code],0)),"")</f>
        <v>SADIA</v>
      </c>
      <c r="C6439" s="3">
        <v>1015</v>
      </c>
      <c r="D6439" s="3" t="s">
        <v>37</v>
      </c>
      <c r="E6439" s="3">
        <v>8</v>
      </c>
      <c r="F6439" s="12">
        <v>2774518</v>
      </c>
    </row>
    <row r="6440" spans="1:6" x14ac:dyDescent="0.25">
      <c r="A6440" s="3" t="s">
        <v>62</v>
      </c>
      <c r="B6440" s="3" t="str">
        <f>IFERROR(INDEX(Clients[Client_Name],MATCH(Table2[[#This Row],[Client_Code]],Clients[Client_Code],0)),"")</f>
        <v>Otro</v>
      </c>
      <c r="C6440" s="3">
        <v>1071</v>
      </c>
      <c r="D6440" s="3" t="s">
        <v>38</v>
      </c>
      <c r="E6440" s="3">
        <v>5</v>
      </c>
      <c r="F6440" s="12">
        <v>-16826</v>
      </c>
    </row>
    <row r="6441" spans="1:6" x14ac:dyDescent="0.25">
      <c r="A6441" s="3" t="s">
        <v>62</v>
      </c>
      <c r="B6441" s="3" t="str">
        <f>IFERROR(INDEX(Clients[Client_Name],MATCH(Table2[[#This Row],[Client_Code]],Clients[Client_Code],0)),"")</f>
        <v>Otro</v>
      </c>
      <c r="C6441" s="3">
        <v>1071</v>
      </c>
      <c r="D6441" s="3" t="s">
        <v>38</v>
      </c>
      <c r="E6441" s="3">
        <v>5</v>
      </c>
      <c r="F6441" s="12">
        <v>-4778912</v>
      </c>
    </row>
    <row r="6442" spans="1:6" x14ac:dyDescent="0.25">
      <c r="A6442" s="3" t="s">
        <v>62</v>
      </c>
      <c r="B6442" s="3" t="str">
        <f>IFERROR(INDEX(Clients[Client_Name],MATCH(Table2[[#This Row],[Client_Code]],Clients[Client_Code],0)),"")</f>
        <v>Otro</v>
      </c>
      <c r="C6442" s="3">
        <v>1071</v>
      </c>
      <c r="D6442" s="3" t="s">
        <v>38</v>
      </c>
      <c r="E6442" s="3">
        <v>5</v>
      </c>
      <c r="F6442" s="12">
        <v>-7536393</v>
      </c>
    </row>
    <row r="6443" spans="1:6" x14ac:dyDescent="0.25">
      <c r="A6443" s="3" t="s">
        <v>62</v>
      </c>
      <c r="B6443" s="3" t="str">
        <f>IFERROR(INDEX(Clients[Client_Name],MATCH(Table2[[#This Row],[Client_Code]],Clients[Client_Code],0)),"")</f>
        <v>Otro</v>
      </c>
      <c r="C6443" s="3">
        <v>1071</v>
      </c>
      <c r="D6443" s="3" t="s">
        <v>38</v>
      </c>
      <c r="E6443" s="3">
        <v>5</v>
      </c>
      <c r="F6443" s="12">
        <v>-2091593</v>
      </c>
    </row>
    <row r="6444" spans="1:6" x14ac:dyDescent="0.25">
      <c r="A6444" s="3" t="s">
        <v>62</v>
      </c>
      <c r="B6444" s="3" t="str">
        <f>IFERROR(INDEX(Clients[Client_Name],MATCH(Table2[[#This Row],[Client_Code]],Clients[Client_Code],0)),"")</f>
        <v>Otro</v>
      </c>
      <c r="C6444" s="3">
        <v>1071</v>
      </c>
      <c r="D6444" s="3" t="s">
        <v>149</v>
      </c>
      <c r="E6444" s="3">
        <v>6</v>
      </c>
      <c r="F6444" s="12"/>
    </row>
    <row r="6445" spans="1:6" x14ac:dyDescent="0.25">
      <c r="A6445" s="3" t="s">
        <v>62</v>
      </c>
      <c r="B6445" s="3" t="str">
        <f>IFERROR(INDEX(Clients[Client_Name],MATCH(Table2[[#This Row],[Client_Code]],Clients[Client_Code],0)),"")</f>
        <v>Otro</v>
      </c>
      <c r="C6445" s="3">
        <v>1071</v>
      </c>
      <c r="D6445" s="3" t="s">
        <v>149</v>
      </c>
      <c r="E6445" s="3">
        <v>6</v>
      </c>
      <c r="F6445" s="12"/>
    </row>
    <row r="6446" spans="1:6" x14ac:dyDescent="0.25">
      <c r="A6446" s="3" t="s">
        <v>62</v>
      </c>
      <c r="B6446" s="3" t="str">
        <f>IFERROR(INDEX(Clients[Client_Name],MATCH(Table2[[#This Row],[Client_Code]],Clients[Client_Code],0)),"")</f>
        <v>Otro</v>
      </c>
      <c r="C6446" s="3">
        <v>1071</v>
      </c>
      <c r="D6446" s="3" t="s">
        <v>149</v>
      </c>
      <c r="E6446" s="3">
        <v>6</v>
      </c>
      <c r="F6446" s="12"/>
    </row>
    <row r="6447" spans="1:6" x14ac:dyDescent="0.25">
      <c r="A6447" s="3" t="s">
        <v>62</v>
      </c>
      <c r="B6447" s="3" t="str">
        <f>IFERROR(INDEX(Clients[Client_Name],MATCH(Table2[[#This Row],[Client_Code]],Clients[Client_Code],0)),"")</f>
        <v>Otro</v>
      </c>
      <c r="C6447" s="3">
        <v>1071</v>
      </c>
      <c r="D6447" s="3" t="s">
        <v>37</v>
      </c>
      <c r="E6447" s="3">
        <v>6</v>
      </c>
      <c r="F6447" s="12"/>
    </row>
    <row r="6448" spans="1:6" x14ac:dyDescent="0.25">
      <c r="A6448" s="3" t="s">
        <v>62</v>
      </c>
      <c r="B6448" s="3" t="str">
        <f>IFERROR(INDEX(Clients[Client_Name],MATCH(Table2[[#This Row],[Client_Code]],Clients[Client_Code],0)),"")</f>
        <v>Otro</v>
      </c>
      <c r="C6448" s="3">
        <v>1071</v>
      </c>
      <c r="D6448" s="3" t="s">
        <v>38</v>
      </c>
      <c r="E6448" s="3">
        <v>6</v>
      </c>
      <c r="F6448" s="12"/>
    </row>
    <row r="6449" spans="1:6" x14ac:dyDescent="0.25">
      <c r="A6449" s="3" t="s">
        <v>62</v>
      </c>
      <c r="B6449" s="3" t="str">
        <f>IFERROR(INDEX(Clients[Client_Name],MATCH(Table2[[#This Row],[Client_Code]],Clients[Client_Code],0)),"")</f>
        <v>Otro</v>
      </c>
      <c r="C6449" s="3">
        <v>1071</v>
      </c>
      <c r="D6449" s="3" t="s">
        <v>38</v>
      </c>
      <c r="E6449" s="3">
        <v>6</v>
      </c>
      <c r="F6449" s="12"/>
    </row>
    <row r="6450" spans="1:6" x14ac:dyDescent="0.25">
      <c r="A6450" s="3" t="s">
        <v>62</v>
      </c>
      <c r="B6450" s="3" t="str">
        <f>IFERROR(INDEX(Clients[Client_Name],MATCH(Table2[[#This Row],[Client_Code]],Clients[Client_Code],0)),"")</f>
        <v>Otro</v>
      </c>
      <c r="C6450" s="3">
        <v>1071</v>
      </c>
      <c r="D6450" s="3" t="s">
        <v>37</v>
      </c>
      <c r="E6450" s="3">
        <v>6</v>
      </c>
      <c r="F6450" s="12"/>
    </row>
    <row r="6451" spans="1:6" x14ac:dyDescent="0.25">
      <c r="A6451" s="3" t="s">
        <v>62</v>
      </c>
      <c r="B6451" s="3" t="str">
        <f>IFERROR(INDEX(Clients[Client_Name],MATCH(Table2[[#This Row],[Client_Code]],Clients[Client_Code],0)),"")</f>
        <v>Otro</v>
      </c>
      <c r="C6451" s="3">
        <v>1071</v>
      </c>
      <c r="D6451" s="3" t="s">
        <v>37</v>
      </c>
      <c r="E6451" s="3">
        <v>6</v>
      </c>
      <c r="F6451" s="12"/>
    </row>
    <row r="6452" spans="1:6" x14ac:dyDescent="0.25">
      <c r="A6452" s="3" t="s">
        <v>62</v>
      </c>
      <c r="B6452" s="3" t="str">
        <f>IFERROR(INDEX(Clients[Client_Name],MATCH(Table2[[#This Row],[Client_Code]],Clients[Client_Code],0)),"")</f>
        <v>Otro</v>
      </c>
      <c r="C6452" s="3">
        <v>1071</v>
      </c>
      <c r="D6452" s="3" t="s">
        <v>37</v>
      </c>
      <c r="E6452" s="3">
        <v>6</v>
      </c>
      <c r="F6452" s="12"/>
    </row>
    <row r="6453" spans="1:6" x14ac:dyDescent="0.25">
      <c r="A6453" s="3" t="s">
        <v>62</v>
      </c>
      <c r="B6453" s="3" t="str">
        <f>IFERROR(INDEX(Clients[Client_Name],MATCH(Table2[[#This Row],[Client_Code]],Clients[Client_Code],0)),"")</f>
        <v>Otro</v>
      </c>
      <c r="C6453" s="3">
        <v>1071</v>
      </c>
      <c r="D6453" s="3" t="s">
        <v>38</v>
      </c>
      <c r="E6453" s="3">
        <v>6</v>
      </c>
      <c r="F6453" s="12"/>
    </row>
    <row r="6454" spans="1:6" x14ac:dyDescent="0.25">
      <c r="A6454" s="3" t="s">
        <v>62</v>
      </c>
      <c r="B6454" s="3" t="str">
        <f>IFERROR(INDEX(Clients[Client_Name],MATCH(Table2[[#This Row],[Client_Code]],Clients[Client_Code],0)),"")</f>
        <v>Otro</v>
      </c>
      <c r="C6454" s="3">
        <v>1071</v>
      </c>
      <c r="D6454" s="3" t="s">
        <v>38</v>
      </c>
      <c r="E6454" s="3">
        <v>6</v>
      </c>
      <c r="F6454" s="12"/>
    </row>
    <row r="6455" spans="1:6" x14ac:dyDescent="0.25">
      <c r="A6455" s="3" t="s">
        <v>62</v>
      </c>
      <c r="B6455" s="3" t="str">
        <f>IFERROR(INDEX(Clients[Client_Name],MATCH(Table2[[#This Row],[Client_Code]],Clients[Client_Code],0)),"")</f>
        <v>Otro</v>
      </c>
      <c r="C6455" s="3">
        <v>1071</v>
      </c>
      <c r="D6455" s="3" t="s">
        <v>38</v>
      </c>
      <c r="E6455" s="3">
        <v>6</v>
      </c>
      <c r="F6455" s="12"/>
    </row>
    <row r="6456" spans="1:6" x14ac:dyDescent="0.25">
      <c r="A6456" s="3" t="s">
        <v>62</v>
      </c>
      <c r="B6456" s="3" t="str">
        <f>IFERROR(INDEX(Clients[Client_Name],MATCH(Table2[[#This Row],[Client_Code]],Clients[Client_Code],0)),"")</f>
        <v>Otro</v>
      </c>
      <c r="C6456" s="3">
        <v>1071</v>
      </c>
      <c r="D6456" s="3" t="s">
        <v>38</v>
      </c>
      <c r="E6456" s="3">
        <v>6</v>
      </c>
      <c r="F6456" s="12"/>
    </row>
    <row r="6457" spans="1:6" x14ac:dyDescent="0.25">
      <c r="A6457" s="3" t="s">
        <v>62</v>
      </c>
      <c r="B6457" s="3" t="str">
        <f>IFERROR(INDEX(Clients[Client_Name],MATCH(Table2[[#This Row],[Client_Code]],Clients[Client_Code],0)),"")</f>
        <v>Otro</v>
      </c>
      <c r="C6457" s="3">
        <v>1071</v>
      </c>
      <c r="D6457" s="3" t="s">
        <v>38</v>
      </c>
      <c r="E6457" s="3">
        <v>6</v>
      </c>
      <c r="F6457" s="12"/>
    </row>
    <row r="6458" spans="1:6" x14ac:dyDescent="0.25">
      <c r="A6458" s="3" t="s">
        <v>62</v>
      </c>
      <c r="B6458" s="3" t="str">
        <f>IFERROR(INDEX(Clients[Client_Name],MATCH(Table2[[#This Row],[Client_Code]],Clients[Client_Code],0)),"")</f>
        <v>Otro</v>
      </c>
      <c r="C6458" s="3">
        <v>1071</v>
      </c>
      <c r="D6458" s="3" t="s">
        <v>38</v>
      </c>
      <c r="E6458" s="3">
        <v>6</v>
      </c>
      <c r="F6458" s="12"/>
    </row>
    <row r="6459" spans="1:6" x14ac:dyDescent="0.25">
      <c r="A6459" s="3" t="s">
        <v>62</v>
      </c>
      <c r="B6459" s="3" t="str">
        <f>IFERROR(INDEX(Clients[Client_Name],MATCH(Table2[[#This Row],[Client_Code]],Clients[Client_Code],0)),"")</f>
        <v>Otro</v>
      </c>
      <c r="C6459" s="3">
        <v>1071</v>
      </c>
      <c r="D6459" s="3" t="s">
        <v>38</v>
      </c>
      <c r="E6459" s="3">
        <v>6</v>
      </c>
      <c r="F6459" s="12"/>
    </row>
    <row r="6460" spans="1:6" x14ac:dyDescent="0.25">
      <c r="A6460" s="3" t="s">
        <v>62</v>
      </c>
      <c r="B6460" s="3" t="str">
        <f>IFERROR(INDEX(Clients[Client_Name],MATCH(Table2[[#This Row],[Client_Code]],Clients[Client_Code],0)),"")</f>
        <v>Otro</v>
      </c>
      <c r="C6460" s="3">
        <v>1071</v>
      </c>
      <c r="D6460" s="3" t="s">
        <v>149</v>
      </c>
      <c r="E6460" s="3">
        <v>7</v>
      </c>
      <c r="F6460" s="12"/>
    </row>
    <row r="6461" spans="1:6" x14ac:dyDescent="0.25">
      <c r="A6461" s="3" t="s">
        <v>62</v>
      </c>
      <c r="B6461" s="3" t="str">
        <f>IFERROR(INDEX(Clients[Client_Name],MATCH(Table2[[#This Row],[Client_Code]],Clients[Client_Code],0)),"")</f>
        <v>Otro</v>
      </c>
      <c r="C6461" s="3">
        <v>1071</v>
      </c>
      <c r="D6461" s="3" t="s">
        <v>149</v>
      </c>
      <c r="E6461" s="3">
        <v>7</v>
      </c>
      <c r="F6461" s="12"/>
    </row>
    <row r="6462" spans="1:6" x14ac:dyDescent="0.25">
      <c r="A6462" s="3" t="s">
        <v>62</v>
      </c>
      <c r="B6462" s="3" t="str">
        <f>IFERROR(INDEX(Clients[Client_Name],MATCH(Table2[[#This Row],[Client_Code]],Clients[Client_Code],0)),"")</f>
        <v>Otro</v>
      </c>
      <c r="C6462" s="3">
        <v>1071</v>
      </c>
      <c r="D6462" s="3" t="s">
        <v>149</v>
      </c>
      <c r="E6462" s="3">
        <v>7</v>
      </c>
      <c r="F6462" s="12"/>
    </row>
    <row r="6463" spans="1:6" x14ac:dyDescent="0.25">
      <c r="A6463" s="3" t="s">
        <v>62</v>
      </c>
      <c r="B6463" s="3" t="str">
        <f>IFERROR(INDEX(Clients[Client_Name],MATCH(Table2[[#This Row],[Client_Code]],Clients[Client_Code],0)),"")</f>
        <v>Otro</v>
      </c>
      <c r="C6463" s="3">
        <v>1071</v>
      </c>
      <c r="D6463" s="3" t="s">
        <v>37</v>
      </c>
      <c r="E6463" s="3">
        <v>7</v>
      </c>
      <c r="F6463" s="12"/>
    </row>
    <row r="6464" spans="1:6" x14ac:dyDescent="0.25">
      <c r="A6464" s="3" t="s">
        <v>62</v>
      </c>
      <c r="B6464" s="3" t="str">
        <f>IFERROR(INDEX(Clients[Client_Name],MATCH(Table2[[#This Row],[Client_Code]],Clients[Client_Code],0)),"")</f>
        <v>Otro</v>
      </c>
      <c r="C6464" s="3">
        <v>1071</v>
      </c>
      <c r="D6464" s="3" t="s">
        <v>38</v>
      </c>
      <c r="E6464" s="3">
        <v>7</v>
      </c>
      <c r="F6464" s="12"/>
    </row>
    <row r="6465" spans="1:6" x14ac:dyDescent="0.25">
      <c r="A6465" s="3" t="s">
        <v>62</v>
      </c>
      <c r="B6465" s="3" t="str">
        <f>IFERROR(INDEX(Clients[Client_Name],MATCH(Table2[[#This Row],[Client_Code]],Clients[Client_Code],0)),"")</f>
        <v>Otro</v>
      </c>
      <c r="C6465" s="3">
        <v>1071</v>
      </c>
      <c r="D6465" s="3" t="s">
        <v>38</v>
      </c>
      <c r="E6465" s="3">
        <v>7</v>
      </c>
      <c r="F6465" s="12"/>
    </row>
    <row r="6466" spans="1:6" x14ac:dyDescent="0.25">
      <c r="A6466" s="3" t="s">
        <v>62</v>
      </c>
      <c r="B6466" s="3" t="str">
        <f>IFERROR(INDEX(Clients[Client_Name],MATCH(Table2[[#This Row],[Client_Code]],Clients[Client_Code],0)),"")</f>
        <v>Otro</v>
      </c>
      <c r="C6466" s="3">
        <v>1071</v>
      </c>
      <c r="D6466" s="3" t="s">
        <v>37</v>
      </c>
      <c r="E6466" s="3">
        <v>7</v>
      </c>
      <c r="F6466" s="12"/>
    </row>
    <row r="6467" spans="1:6" x14ac:dyDescent="0.25">
      <c r="A6467" s="3" t="s">
        <v>62</v>
      </c>
      <c r="B6467" s="3" t="str">
        <f>IFERROR(INDEX(Clients[Client_Name],MATCH(Table2[[#This Row],[Client_Code]],Clients[Client_Code],0)),"")</f>
        <v>Otro</v>
      </c>
      <c r="C6467" s="3">
        <v>1071</v>
      </c>
      <c r="D6467" s="3" t="s">
        <v>37</v>
      </c>
      <c r="E6467" s="3">
        <v>7</v>
      </c>
      <c r="F6467" s="12"/>
    </row>
    <row r="6468" spans="1:6" x14ac:dyDescent="0.25">
      <c r="A6468" s="3" t="s">
        <v>62</v>
      </c>
      <c r="B6468" s="3" t="str">
        <f>IFERROR(INDEX(Clients[Client_Name],MATCH(Table2[[#This Row],[Client_Code]],Clients[Client_Code],0)),"")</f>
        <v>Otro</v>
      </c>
      <c r="C6468" s="3">
        <v>1071</v>
      </c>
      <c r="D6468" s="3" t="s">
        <v>37</v>
      </c>
      <c r="E6468" s="3">
        <v>7</v>
      </c>
      <c r="F6468" s="12"/>
    </row>
    <row r="6469" spans="1:6" x14ac:dyDescent="0.25">
      <c r="A6469" s="3" t="s">
        <v>62</v>
      </c>
      <c r="B6469" s="3" t="str">
        <f>IFERROR(INDEX(Clients[Client_Name],MATCH(Table2[[#This Row],[Client_Code]],Clients[Client_Code],0)),"")</f>
        <v>Otro</v>
      </c>
      <c r="C6469" s="3">
        <v>1071</v>
      </c>
      <c r="D6469" s="3" t="s">
        <v>38</v>
      </c>
      <c r="E6469" s="3">
        <v>7</v>
      </c>
      <c r="F6469" s="12"/>
    </row>
    <row r="6470" spans="1:6" x14ac:dyDescent="0.25">
      <c r="A6470" s="3" t="s">
        <v>62</v>
      </c>
      <c r="B6470" s="3" t="str">
        <f>IFERROR(INDEX(Clients[Client_Name],MATCH(Table2[[#This Row],[Client_Code]],Clients[Client_Code],0)),"")</f>
        <v>Otro</v>
      </c>
      <c r="C6470" s="3">
        <v>1071</v>
      </c>
      <c r="D6470" s="3" t="s">
        <v>38</v>
      </c>
      <c r="E6470" s="3">
        <v>7</v>
      </c>
      <c r="F6470" s="12"/>
    </row>
    <row r="6471" spans="1:6" x14ac:dyDescent="0.25">
      <c r="A6471" s="3" t="s">
        <v>62</v>
      </c>
      <c r="B6471" s="3" t="str">
        <f>IFERROR(INDEX(Clients[Client_Name],MATCH(Table2[[#This Row],[Client_Code]],Clients[Client_Code],0)),"")</f>
        <v>Otro</v>
      </c>
      <c r="C6471" s="3">
        <v>1071</v>
      </c>
      <c r="D6471" s="3" t="s">
        <v>38</v>
      </c>
      <c r="E6471" s="3">
        <v>7</v>
      </c>
      <c r="F6471" s="12"/>
    </row>
    <row r="6472" spans="1:6" x14ac:dyDescent="0.25">
      <c r="A6472" s="3" t="s">
        <v>62</v>
      </c>
      <c r="B6472" s="3" t="str">
        <f>IFERROR(INDEX(Clients[Client_Name],MATCH(Table2[[#This Row],[Client_Code]],Clients[Client_Code],0)),"")</f>
        <v>Otro</v>
      </c>
      <c r="C6472" s="3">
        <v>1071</v>
      </c>
      <c r="D6472" s="3" t="s">
        <v>38</v>
      </c>
      <c r="E6472" s="3">
        <v>7</v>
      </c>
      <c r="F6472" s="12"/>
    </row>
    <row r="6473" spans="1:6" x14ac:dyDescent="0.25">
      <c r="A6473" s="3" t="s">
        <v>62</v>
      </c>
      <c r="B6473" s="3" t="str">
        <f>IFERROR(INDEX(Clients[Client_Name],MATCH(Table2[[#This Row],[Client_Code]],Clients[Client_Code],0)),"")</f>
        <v>Otro</v>
      </c>
      <c r="C6473" s="3">
        <v>1071</v>
      </c>
      <c r="D6473" s="3" t="s">
        <v>38</v>
      </c>
      <c r="E6473" s="3">
        <v>7</v>
      </c>
      <c r="F6473" s="12"/>
    </row>
    <row r="6474" spans="1:6" x14ac:dyDescent="0.25">
      <c r="A6474" s="3" t="s">
        <v>62</v>
      </c>
      <c r="B6474" s="3" t="str">
        <f>IFERROR(INDEX(Clients[Client_Name],MATCH(Table2[[#This Row],[Client_Code]],Clients[Client_Code],0)),"")</f>
        <v>Otro</v>
      </c>
      <c r="C6474" s="3">
        <v>1071</v>
      </c>
      <c r="D6474" s="3" t="s">
        <v>38</v>
      </c>
      <c r="E6474" s="3">
        <v>7</v>
      </c>
      <c r="F6474" s="12"/>
    </row>
    <row r="6475" spans="1:6" x14ac:dyDescent="0.25">
      <c r="A6475" s="3" t="s">
        <v>62</v>
      </c>
      <c r="B6475" s="3" t="str">
        <f>IFERROR(INDEX(Clients[Client_Name],MATCH(Table2[[#This Row],[Client_Code]],Clients[Client_Code],0)),"")</f>
        <v>Otro</v>
      </c>
      <c r="C6475" s="3">
        <v>1071</v>
      </c>
      <c r="D6475" s="3" t="s">
        <v>38</v>
      </c>
      <c r="E6475" s="3">
        <v>7</v>
      </c>
      <c r="F6475" s="12"/>
    </row>
    <row r="6476" spans="1:6" x14ac:dyDescent="0.25">
      <c r="A6476" s="3" t="s">
        <v>62</v>
      </c>
      <c r="B6476" s="3" t="str">
        <f>IFERROR(INDEX(Clients[Client_Name],MATCH(Table2[[#This Row],[Client_Code]],Clients[Client_Code],0)),"")</f>
        <v>Otro</v>
      </c>
      <c r="C6476" s="3">
        <v>1071</v>
      </c>
      <c r="D6476" s="3" t="s">
        <v>37</v>
      </c>
      <c r="E6476" s="3">
        <v>8</v>
      </c>
      <c r="F6476" s="12"/>
    </row>
    <row r="6477" spans="1:6" x14ac:dyDescent="0.25">
      <c r="A6477" s="3" t="s">
        <v>62</v>
      </c>
      <c r="B6477" s="3" t="str">
        <f>IFERROR(INDEX(Clients[Client_Name],MATCH(Table2[[#This Row],[Client_Code]],Clients[Client_Code],0)),"")</f>
        <v>Otro</v>
      </c>
      <c r="C6477" s="3">
        <v>1071</v>
      </c>
      <c r="D6477" s="3" t="s">
        <v>37</v>
      </c>
      <c r="E6477" s="3">
        <v>8</v>
      </c>
      <c r="F6477" s="12"/>
    </row>
    <row r="6478" spans="1:6" x14ac:dyDescent="0.25">
      <c r="A6478" s="3" t="s">
        <v>62</v>
      </c>
      <c r="B6478" s="3" t="str">
        <f>IFERROR(INDEX(Clients[Client_Name],MATCH(Table2[[#This Row],[Client_Code]],Clients[Client_Code],0)),"")</f>
        <v>ANDRES RETAMAL HERNANDEZ</v>
      </c>
      <c r="C6478" s="3">
        <v>1056</v>
      </c>
      <c r="D6478" s="3" t="s">
        <v>38</v>
      </c>
      <c r="E6478" s="3">
        <v>10</v>
      </c>
      <c r="F6478" s="12"/>
    </row>
    <row r="6479" spans="1:6" x14ac:dyDescent="0.25">
      <c r="A6479" s="3" t="s">
        <v>62</v>
      </c>
      <c r="B6479" s="3" t="str">
        <f>IFERROR(INDEX(Clients[Client_Name],MATCH(Table2[[#This Row],[Client_Code]],Clients[Client_Code],0)),"")</f>
        <v>Otro</v>
      </c>
      <c r="C6479" s="3">
        <v>1071</v>
      </c>
      <c r="D6479" s="3" t="s">
        <v>37</v>
      </c>
      <c r="E6479" s="3">
        <v>8</v>
      </c>
      <c r="F6479" s="12"/>
    </row>
    <row r="6480" spans="1:6" x14ac:dyDescent="0.25">
      <c r="A6480" s="3" t="s">
        <v>62</v>
      </c>
      <c r="B6480" s="3" t="str">
        <f>IFERROR(INDEX(Clients[Client_Name],MATCH(Table2[[#This Row],[Client_Code]],Clients[Client_Code],0)),"")</f>
        <v>Otro</v>
      </c>
      <c r="C6480" s="3">
        <v>1071</v>
      </c>
      <c r="D6480" s="3" t="s">
        <v>37</v>
      </c>
      <c r="E6480" s="3">
        <v>8</v>
      </c>
      <c r="F6480" s="12"/>
    </row>
    <row r="6481" spans="1:6" x14ac:dyDescent="0.25">
      <c r="A6481" s="3" t="s">
        <v>62</v>
      </c>
      <c r="B6481" s="3" t="str">
        <f>IFERROR(INDEX(Clients[Client_Name],MATCH(Table2[[#This Row],[Client_Code]],Clients[Client_Code],0)),"")</f>
        <v>Otro</v>
      </c>
      <c r="C6481" s="3">
        <v>1071</v>
      </c>
      <c r="D6481" s="3" t="s">
        <v>38</v>
      </c>
      <c r="E6481" s="3">
        <v>8</v>
      </c>
      <c r="F6481" s="12"/>
    </row>
    <row r="6482" spans="1:6" x14ac:dyDescent="0.25">
      <c r="A6482" s="3" t="s">
        <v>62</v>
      </c>
      <c r="B6482" s="3" t="str">
        <f>IFERROR(INDEX(Clients[Client_Name],MATCH(Table2[[#This Row],[Client_Code]],Clients[Client_Code],0)),"")</f>
        <v>Otro</v>
      </c>
      <c r="C6482" s="3">
        <v>1071</v>
      </c>
      <c r="D6482" s="3" t="s">
        <v>38</v>
      </c>
      <c r="E6482" s="3">
        <v>8</v>
      </c>
      <c r="F6482" s="12"/>
    </row>
    <row r="6483" spans="1:6" x14ac:dyDescent="0.25">
      <c r="A6483" s="3" t="s">
        <v>62</v>
      </c>
      <c r="B6483" s="3" t="str">
        <f>IFERROR(INDEX(Clients[Client_Name],MATCH(Table2[[#This Row],[Client_Code]],Clients[Client_Code],0)),"")</f>
        <v>Otro</v>
      </c>
      <c r="C6483" s="3">
        <v>1071</v>
      </c>
      <c r="D6483" s="3" t="s">
        <v>38</v>
      </c>
      <c r="E6483" s="3">
        <v>8</v>
      </c>
      <c r="F6483" s="12"/>
    </row>
    <row r="6484" spans="1:6" x14ac:dyDescent="0.25">
      <c r="A6484" s="3" t="s">
        <v>62</v>
      </c>
      <c r="B6484" s="3" t="str">
        <f>IFERROR(INDEX(Clients[Client_Name],MATCH(Table2[[#This Row],[Client_Code]],Clients[Client_Code],0)),"")</f>
        <v>Otro</v>
      </c>
      <c r="C6484" s="3">
        <v>1071</v>
      </c>
      <c r="D6484" s="3" t="s">
        <v>38</v>
      </c>
      <c r="E6484" s="3">
        <v>8</v>
      </c>
      <c r="F6484" s="12"/>
    </row>
    <row r="6485" spans="1:6" x14ac:dyDescent="0.25">
      <c r="A6485" s="3" t="s">
        <v>62</v>
      </c>
      <c r="B6485" s="3" t="str">
        <f>IFERROR(INDEX(Clients[Client_Name],MATCH(Table2[[#This Row],[Client_Code]],Clients[Client_Code],0)),"")</f>
        <v>Otro</v>
      </c>
      <c r="C6485" s="3">
        <v>1071</v>
      </c>
      <c r="D6485" s="3" t="s">
        <v>38</v>
      </c>
      <c r="E6485" s="3">
        <v>8</v>
      </c>
      <c r="F6485" s="12"/>
    </row>
    <row r="6486" spans="1:6" x14ac:dyDescent="0.25">
      <c r="A6486" s="3" t="s">
        <v>62</v>
      </c>
      <c r="B6486" s="3" t="str">
        <f>IFERROR(INDEX(Clients[Client_Name],MATCH(Table2[[#This Row],[Client_Code]],Clients[Client_Code],0)),"")</f>
        <v>Otro</v>
      </c>
      <c r="C6486" s="3">
        <v>1071</v>
      </c>
      <c r="D6486" s="3" t="s">
        <v>38</v>
      </c>
      <c r="E6486" s="3">
        <v>8</v>
      </c>
      <c r="F6486" s="12"/>
    </row>
    <row r="6487" spans="1:6" x14ac:dyDescent="0.25">
      <c r="A6487" s="3" t="s">
        <v>62</v>
      </c>
      <c r="B6487" s="3" t="str">
        <f>IFERROR(INDEX(Clients[Client_Name],MATCH(Table2[[#This Row],[Client_Code]],Clients[Client_Code],0)),"")</f>
        <v>Otro</v>
      </c>
      <c r="C6487" s="3">
        <v>1071</v>
      </c>
      <c r="D6487" s="3" t="s">
        <v>38</v>
      </c>
      <c r="E6487" s="3">
        <v>8</v>
      </c>
      <c r="F6487" s="12"/>
    </row>
    <row r="6488" spans="1:6" x14ac:dyDescent="0.25">
      <c r="A6488" s="3" t="s">
        <v>62</v>
      </c>
      <c r="B6488" s="3" t="str">
        <f>IFERROR(INDEX(Clients[Client_Name],MATCH(Table2[[#This Row],[Client_Code]],Clients[Client_Code],0)),"")</f>
        <v>Otro</v>
      </c>
      <c r="C6488" s="3">
        <v>1071</v>
      </c>
      <c r="D6488" s="3" t="s">
        <v>38</v>
      </c>
      <c r="E6488" s="3">
        <v>8</v>
      </c>
      <c r="F6488" s="12"/>
    </row>
    <row r="6489" spans="1:6" x14ac:dyDescent="0.25">
      <c r="A6489" s="3" t="s">
        <v>62</v>
      </c>
      <c r="B6489" s="3" t="str">
        <f>IFERROR(INDEX(Clients[Client_Name],MATCH(Table2[[#This Row],[Client_Code]],Clients[Client_Code],0)),"")</f>
        <v>Otro</v>
      </c>
      <c r="C6489" s="3">
        <v>1071</v>
      </c>
      <c r="D6489" s="3" t="s">
        <v>38</v>
      </c>
      <c r="E6489" s="3">
        <v>8</v>
      </c>
      <c r="F6489" s="12"/>
    </row>
    <row r="6490" spans="1:6" x14ac:dyDescent="0.25">
      <c r="A6490" s="3" t="s">
        <v>62</v>
      </c>
      <c r="B6490" s="3" t="str">
        <f>IFERROR(INDEX(Clients[Client_Name],MATCH(Table2[[#This Row],[Client_Code]],Clients[Client_Code],0)),"")</f>
        <v>Otro</v>
      </c>
      <c r="C6490" s="3">
        <v>1071</v>
      </c>
      <c r="D6490" s="3" t="s">
        <v>149</v>
      </c>
      <c r="E6490" s="3">
        <v>8</v>
      </c>
      <c r="F6490" s="12"/>
    </row>
    <row r="6491" spans="1:6" x14ac:dyDescent="0.25">
      <c r="A6491" s="3" t="s">
        <v>62</v>
      </c>
      <c r="B6491" s="3" t="str">
        <f>IFERROR(INDEX(Clients[Client_Name],MATCH(Table2[[#This Row],[Client_Code]],Clients[Client_Code],0)),"")</f>
        <v>Otro</v>
      </c>
      <c r="C6491" s="3">
        <v>1071</v>
      </c>
      <c r="D6491" s="3" t="s">
        <v>149</v>
      </c>
      <c r="E6491" s="3">
        <v>8</v>
      </c>
      <c r="F6491" s="12"/>
    </row>
    <row r="6492" spans="1:6" x14ac:dyDescent="0.25">
      <c r="A6492" s="3" t="s">
        <v>62</v>
      </c>
      <c r="B6492" s="3" t="str">
        <f>IFERROR(INDEX(Clients[Client_Name],MATCH(Table2[[#This Row],[Client_Code]],Clients[Client_Code],0)),"")</f>
        <v>Otro</v>
      </c>
      <c r="C6492" s="3">
        <v>1071</v>
      </c>
      <c r="D6492" s="3" t="s">
        <v>149</v>
      </c>
      <c r="E6492" s="3">
        <v>8</v>
      </c>
      <c r="F6492" s="12"/>
    </row>
    <row r="6493" spans="1:6" x14ac:dyDescent="0.25">
      <c r="A6493" s="3" t="s">
        <v>62</v>
      </c>
      <c r="B6493" s="3" t="str">
        <f>IFERROR(INDEX(Clients[Client_Name],MATCH(Table2[[#This Row],[Client_Code]],Clients[Client_Code],0)),"")</f>
        <v>Otro</v>
      </c>
      <c r="C6493" s="3">
        <v>1071</v>
      </c>
      <c r="D6493" s="3" t="s">
        <v>37</v>
      </c>
      <c r="E6493" s="3">
        <v>9</v>
      </c>
      <c r="F6493" s="12"/>
    </row>
    <row r="6494" spans="1:6" x14ac:dyDescent="0.25">
      <c r="A6494" s="3" t="s">
        <v>62</v>
      </c>
      <c r="B6494" s="3" t="str">
        <f>IFERROR(INDEX(Clients[Client_Name],MATCH(Table2[[#This Row],[Client_Code]],Clients[Client_Code],0)),"")</f>
        <v>Otro</v>
      </c>
      <c r="C6494" s="3">
        <v>1071</v>
      </c>
      <c r="D6494" s="3" t="s">
        <v>37</v>
      </c>
      <c r="E6494" s="3">
        <v>9</v>
      </c>
      <c r="F6494" s="12"/>
    </row>
    <row r="6495" spans="1:6" x14ac:dyDescent="0.25">
      <c r="A6495" s="3" t="s">
        <v>62</v>
      </c>
      <c r="B6495" s="3" t="str">
        <f>IFERROR(INDEX(Clients[Client_Name],MATCH(Table2[[#This Row],[Client_Code]],Clients[Client_Code],0)),"")</f>
        <v>Otro</v>
      </c>
      <c r="C6495" s="3">
        <v>1071</v>
      </c>
      <c r="D6495" s="3" t="s">
        <v>37</v>
      </c>
      <c r="E6495" s="3">
        <v>9</v>
      </c>
      <c r="F6495" s="12"/>
    </row>
    <row r="6496" spans="1:6" x14ac:dyDescent="0.25">
      <c r="A6496" s="3" t="s">
        <v>62</v>
      </c>
      <c r="B6496" s="3" t="str">
        <f>IFERROR(INDEX(Clients[Client_Name],MATCH(Table2[[#This Row],[Client_Code]],Clients[Client_Code],0)),"")</f>
        <v>Otro</v>
      </c>
      <c r="C6496" s="3">
        <v>1071</v>
      </c>
      <c r="D6496" s="3" t="s">
        <v>37</v>
      </c>
      <c r="E6496" s="3">
        <v>9</v>
      </c>
      <c r="F6496" s="12"/>
    </row>
    <row r="6497" spans="1:6" x14ac:dyDescent="0.25">
      <c r="A6497" s="3" t="s">
        <v>62</v>
      </c>
      <c r="B6497" s="3" t="str">
        <f>IFERROR(INDEX(Clients[Client_Name],MATCH(Table2[[#This Row],[Client_Code]],Clients[Client_Code],0)),"")</f>
        <v>Otro</v>
      </c>
      <c r="C6497" s="3">
        <v>1071</v>
      </c>
      <c r="D6497" s="3" t="s">
        <v>38</v>
      </c>
      <c r="E6497" s="3">
        <v>9</v>
      </c>
      <c r="F6497" s="12"/>
    </row>
    <row r="6498" spans="1:6" x14ac:dyDescent="0.25">
      <c r="A6498" s="3" t="s">
        <v>62</v>
      </c>
      <c r="B6498" s="3" t="str">
        <f>IFERROR(INDEX(Clients[Client_Name],MATCH(Table2[[#This Row],[Client_Code]],Clients[Client_Code],0)),"")</f>
        <v>Otro</v>
      </c>
      <c r="C6498" s="3">
        <v>1071</v>
      </c>
      <c r="D6498" s="3" t="s">
        <v>38</v>
      </c>
      <c r="E6498" s="3">
        <v>9</v>
      </c>
      <c r="F6498" s="12"/>
    </row>
    <row r="6499" spans="1:6" x14ac:dyDescent="0.25">
      <c r="A6499" s="3" t="s">
        <v>62</v>
      </c>
      <c r="B6499" s="3" t="str">
        <f>IFERROR(INDEX(Clients[Client_Name],MATCH(Table2[[#This Row],[Client_Code]],Clients[Client_Code],0)),"")</f>
        <v>Otro</v>
      </c>
      <c r="C6499" s="3">
        <v>1071</v>
      </c>
      <c r="D6499" s="3" t="s">
        <v>38</v>
      </c>
      <c r="E6499" s="3">
        <v>9</v>
      </c>
      <c r="F6499" s="12"/>
    </row>
    <row r="6500" spans="1:6" x14ac:dyDescent="0.25">
      <c r="A6500" s="3" t="s">
        <v>62</v>
      </c>
      <c r="B6500" s="3" t="str">
        <f>IFERROR(INDEX(Clients[Client_Name],MATCH(Table2[[#This Row],[Client_Code]],Clients[Client_Code],0)),"")</f>
        <v>Otro</v>
      </c>
      <c r="C6500" s="3">
        <v>1071</v>
      </c>
      <c r="D6500" s="3" t="s">
        <v>38</v>
      </c>
      <c r="E6500" s="3">
        <v>9</v>
      </c>
      <c r="F6500" s="12"/>
    </row>
    <row r="6501" spans="1:6" x14ac:dyDescent="0.25">
      <c r="A6501" s="3" t="s">
        <v>62</v>
      </c>
      <c r="B6501" s="3" t="str">
        <f>IFERROR(INDEX(Clients[Client_Name],MATCH(Table2[[#This Row],[Client_Code]],Clients[Client_Code],0)),"")</f>
        <v>Otro</v>
      </c>
      <c r="C6501" s="3">
        <v>1071</v>
      </c>
      <c r="D6501" s="3" t="s">
        <v>38</v>
      </c>
      <c r="E6501" s="3">
        <v>9</v>
      </c>
      <c r="F6501" s="12"/>
    </row>
    <row r="6502" spans="1:6" x14ac:dyDescent="0.25">
      <c r="A6502" s="3" t="s">
        <v>62</v>
      </c>
      <c r="B6502" s="3" t="str">
        <f>IFERROR(INDEX(Clients[Client_Name],MATCH(Table2[[#This Row],[Client_Code]],Clients[Client_Code],0)),"")</f>
        <v>Otro</v>
      </c>
      <c r="C6502" s="3">
        <v>1071</v>
      </c>
      <c r="D6502" s="3" t="s">
        <v>38</v>
      </c>
      <c r="E6502" s="3">
        <v>9</v>
      </c>
      <c r="F6502" s="12"/>
    </row>
    <row r="6503" spans="1:6" x14ac:dyDescent="0.25">
      <c r="A6503" s="3" t="s">
        <v>62</v>
      </c>
      <c r="B6503" s="3" t="str">
        <f>IFERROR(INDEX(Clients[Client_Name],MATCH(Table2[[#This Row],[Client_Code]],Clients[Client_Code],0)),"")</f>
        <v>Otro</v>
      </c>
      <c r="C6503" s="3">
        <v>1071</v>
      </c>
      <c r="D6503" s="3" t="s">
        <v>38</v>
      </c>
      <c r="E6503" s="3">
        <v>9</v>
      </c>
      <c r="F6503" s="12"/>
    </row>
    <row r="6504" spans="1:6" x14ac:dyDescent="0.25">
      <c r="A6504" s="3" t="s">
        <v>62</v>
      </c>
      <c r="B6504" s="3" t="str">
        <f>IFERROR(INDEX(Clients[Client_Name],MATCH(Table2[[#This Row],[Client_Code]],Clients[Client_Code],0)),"")</f>
        <v>Otro</v>
      </c>
      <c r="C6504" s="3">
        <v>1071</v>
      </c>
      <c r="D6504" s="3" t="s">
        <v>38</v>
      </c>
      <c r="E6504" s="3">
        <v>9</v>
      </c>
      <c r="F6504" s="12"/>
    </row>
    <row r="6505" spans="1:6" x14ac:dyDescent="0.25">
      <c r="A6505" s="3" t="s">
        <v>62</v>
      </c>
      <c r="B6505" s="3" t="str">
        <f>IFERROR(INDEX(Clients[Client_Name],MATCH(Table2[[#This Row],[Client_Code]],Clients[Client_Code],0)),"")</f>
        <v>Otro</v>
      </c>
      <c r="C6505" s="3">
        <v>1071</v>
      </c>
      <c r="D6505" s="3" t="s">
        <v>38</v>
      </c>
      <c r="E6505" s="3">
        <v>9</v>
      </c>
      <c r="F6505" s="12"/>
    </row>
    <row r="6506" spans="1:6" x14ac:dyDescent="0.25">
      <c r="A6506" s="3" t="s">
        <v>62</v>
      </c>
      <c r="B6506" s="3" t="str">
        <f>IFERROR(INDEX(Clients[Client_Name],MATCH(Table2[[#This Row],[Client_Code]],Clients[Client_Code],0)),"")</f>
        <v>Otro</v>
      </c>
      <c r="C6506" s="3">
        <v>1071</v>
      </c>
      <c r="D6506" s="3" t="s">
        <v>149</v>
      </c>
      <c r="E6506" s="3">
        <v>9</v>
      </c>
      <c r="F6506" s="12"/>
    </row>
    <row r="6507" spans="1:6" x14ac:dyDescent="0.25">
      <c r="A6507" s="3" t="s">
        <v>62</v>
      </c>
      <c r="B6507" s="3" t="str">
        <f>IFERROR(INDEX(Clients[Client_Name],MATCH(Table2[[#This Row],[Client_Code]],Clients[Client_Code],0)),"")</f>
        <v>Otro</v>
      </c>
      <c r="C6507" s="3">
        <v>1071</v>
      </c>
      <c r="D6507" s="3" t="s">
        <v>149</v>
      </c>
      <c r="E6507" s="3">
        <v>9</v>
      </c>
      <c r="F6507" s="12"/>
    </row>
    <row r="6508" spans="1:6" x14ac:dyDescent="0.25">
      <c r="A6508" s="3" t="s">
        <v>62</v>
      </c>
      <c r="B6508" s="3" t="str">
        <f>IFERROR(INDEX(Clients[Client_Name],MATCH(Table2[[#This Row],[Client_Code]],Clients[Client_Code],0)),"")</f>
        <v>Otro</v>
      </c>
      <c r="C6508" s="3">
        <v>1071</v>
      </c>
      <c r="D6508" s="3" t="s">
        <v>149</v>
      </c>
      <c r="E6508" s="3">
        <v>9</v>
      </c>
      <c r="F6508" s="12"/>
    </row>
    <row r="6509" spans="1:6" x14ac:dyDescent="0.25">
      <c r="A6509" s="3" t="s">
        <v>62</v>
      </c>
      <c r="B6509" s="3" t="str">
        <f>IFERROR(INDEX(Clients[Client_Name],MATCH(Table2[[#This Row],[Client_Code]],Clients[Client_Code],0)),"")</f>
        <v>Otro</v>
      </c>
      <c r="C6509" s="3">
        <v>1071</v>
      </c>
      <c r="D6509" s="3" t="s">
        <v>37</v>
      </c>
      <c r="E6509" s="3">
        <v>10</v>
      </c>
      <c r="F6509" s="12"/>
    </row>
    <row r="6510" spans="1:6" x14ac:dyDescent="0.25">
      <c r="A6510" s="3" t="s">
        <v>62</v>
      </c>
      <c r="B6510" s="3" t="str">
        <f>IFERROR(INDEX(Clients[Client_Name],MATCH(Table2[[#This Row],[Client_Code]],Clients[Client_Code],0)),"")</f>
        <v>COMERCIALIZADORA LA FAVORITA LTDA.</v>
      </c>
      <c r="C6510" s="3">
        <v>1029</v>
      </c>
      <c r="D6510" s="3" t="s">
        <v>38</v>
      </c>
      <c r="E6510" s="3">
        <v>10</v>
      </c>
      <c r="F6510" s="12">
        <v>636108</v>
      </c>
    </row>
    <row r="6511" spans="1:6" x14ac:dyDescent="0.25">
      <c r="A6511" s="3" t="s">
        <v>62</v>
      </c>
      <c r="B6511" s="3" t="str">
        <f>IFERROR(INDEX(Clients[Client_Name],MATCH(Table2[[#This Row],[Client_Code]],Clients[Client_Code],0)),"")</f>
        <v>COMERCIALIZADORA LA FAVORITA LTDA.</v>
      </c>
      <c r="C6511" s="3">
        <v>1029</v>
      </c>
      <c r="D6511" s="3" t="s">
        <v>38</v>
      </c>
      <c r="E6511" s="3">
        <v>10</v>
      </c>
      <c r="F6511" s="12"/>
    </row>
    <row r="6512" spans="1:6" x14ac:dyDescent="0.25">
      <c r="A6512" s="3" t="s">
        <v>62</v>
      </c>
      <c r="B6512" s="3" t="str">
        <f>IFERROR(INDEX(Clients[Client_Name],MATCH(Table2[[#This Row],[Client_Code]],Clients[Client_Code],0)),"")</f>
        <v>COMERCIALIZADORA LA FAVORITA LTDA.</v>
      </c>
      <c r="C6512" s="3">
        <v>1029</v>
      </c>
      <c r="D6512" s="3" t="s">
        <v>38</v>
      </c>
      <c r="E6512" s="3">
        <v>10</v>
      </c>
      <c r="F6512" s="12"/>
    </row>
    <row r="6513" spans="1:6" x14ac:dyDescent="0.25">
      <c r="A6513" s="3" t="s">
        <v>62</v>
      </c>
      <c r="B6513" s="3" t="str">
        <f>IFERROR(INDEX(Clients[Client_Name],MATCH(Table2[[#This Row],[Client_Code]],Clients[Client_Code],0)),"")</f>
        <v>Otro</v>
      </c>
      <c r="C6513" s="3">
        <v>1071</v>
      </c>
      <c r="D6513" s="3" t="s">
        <v>37</v>
      </c>
      <c r="E6513" s="3">
        <v>10</v>
      </c>
      <c r="F6513" s="12"/>
    </row>
    <row r="6514" spans="1:6" x14ac:dyDescent="0.25">
      <c r="A6514" s="3" t="s">
        <v>62</v>
      </c>
      <c r="B6514" s="3" t="str">
        <f>IFERROR(INDEX(Clients[Client_Name],MATCH(Table2[[#This Row],[Client_Code]],Clients[Client_Code],0)),"")</f>
        <v>Otro</v>
      </c>
      <c r="C6514" s="3">
        <v>1071</v>
      </c>
      <c r="D6514" s="3" t="s">
        <v>37</v>
      </c>
      <c r="E6514" s="3">
        <v>10</v>
      </c>
      <c r="F6514" s="12"/>
    </row>
    <row r="6515" spans="1:6" x14ac:dyDescent="0.25">
      <c r="A6515" s="3" t="s">
        <v>62</v>
      </c>
      <c r="B6515" s="3" t="str">
        <f>IFERROR(INDEX(Clients[Client_Name],MATCH(Table2[[#This Row],[Client_Code]],Clients[Client_Code],0)),"")</f>
        <v>Otro</v>
      </c>
      <c r="C6515" s="3">
        <v>1071</v>
      </c>
      <c r="D6515" s="3" t="s">
        <v>37</v>
      </c>
      <c r="E6515" s="3">
        <v>10</v>
      </c>
      <c r="F6515" s="12"/>
    </row>
    <row r="6516" spans="1:6" x14ac:dyDescent="0.25">
      <c r="A6516" s="3" t="s">
        <v>62</v>
      </c>
      <c r="B6516" s="3" t="str">
        <f>IFERROR(INDEX(Clients[Client_Name],MATCH(Table2[[#This Row],[Client_Code]],Clients[Client_Code],0)),"")</f>
        <v>Otro</v>
      </c>
      <c r="C6516" s="3">
        <v>1071</v>
      </c>
      <c r="D6516" s="3" t="s">
        <v>38</v>
      </c>
      <c r="E6516" s="3">
        <v>10</v>
      </c>
      <c r="F6516" s="12"/>
    </row>
    <row r="6517" spans="1:6" x14ac:dyDescent="0.25">
      <c r="A6517" s="3" t="s">
        <v>62</v>
      </c>
      <c r="B6517" s="3" t="str">
        <f>IFERROR(INDEX(Clients[Client_Name],MATCH(Table2[[#This Row],[Client_Code]],Clients[Client_Code],0)),"")</f>
        <v>Otro</v>
      </c>
      <c r="C6517" s="3">
        <v>1071</v>
      </c>
      <c r="D6517" s="3" t="s">
        <v>38</v>
      </c>
      <c r="E6517" s="3">
        <v>10</v>
      </c>
      <c r="F6517" s="12"/>
    </row>
    <row r="6518" spans="1:6" x14ac:dyDescent="0.25">
      <c r="A6518" s="3" t="s">
        <v>62</v>
      </c>
      <c r="B6518" s="3" t="str">
        <f>IFERROR(INDEX(Clients[Client_Name],MATCH(Table2[[#This Row],[Client_Code]],Clients[Client_Code],0)),"")</f>
        <v>Otro</v>
      </c>
      <c r="C6518" s="3">
        <v>1071</v>
      </c>
      <c r="D6518" s="3" t="s">
        <v>38</v>
      </c>
      <c r="E6518" s="3">
        <v>10</v>
      </c>
      <c r="F6518" s="12"/>
    </row>
    <row r="6519" spans="1:6" x14ac:dyDescent="0.25">
      <c r="A6519" s="3" t="s">
        <v>62</v>
      </c>
      <c r="B6519" s="3" t="str">
        <f>IFERROR(INDEX(Clients[Client_Name],MATCH(Table2[[#This Row],[Client_Code]],Clients[Client_Code],0)),"")</f>
        <v>Otro</v>
      </c>
      <c r="C6519" s="3">
        <v>1071</v>
      </c>
      <c r="D6519" s="3" t="s">
        <v>38</v>
      </c>
      <c r="E6519" s="3">
        <v>10</v>
      </c>
      <c r="F6519" s="12"/>
    </row>
    <row r="6520" spans="1:6" x14ac:dyDescent="0.25">
      <c r="A6520" s="3" t="s">
        <v>62</v>
      </c>
      <c r="B6520" s="3" t="str">
        <f>IFERROR(INDEX(Clients[Client_Name],MATCH(Table2[[#This Row],[Client_Code]],Clients[Client_Code],0)),"")</f>
        <v>Otro</v>
      </c>
      <c r="C6520" s="3">
        <v>1071</v>
      </c>
      <c r="D6520" s="3" t="s">
        <v>38</v>
      </c>
      <c r="E6520" s="3">
        <v>10</v>
      </c>
      <c r="F6520" s="12"/>
    </row>
    <row r="6521" spans="1:6" x14ac:dyDescent="0.25">
      <c r="A6521" s="3" t="s">
        <v>62</v>
      </c>
      <c r="B6521" s="3" t="str">
        <f>IFERROR(INDEX(Clients[Client_Name],MATCH(Table2[[#This Row],[Client_Code]],Clients[Client_Code],0)),"")</f>
        <v>Otro</v>
      </c>
      <c r="C6521" s="3">
        <v>1071</v>
      </c>
      <c r="D6521" s="3" t="s">
        <v>38</v>
      </c>
      <c r="E6521" s="3">
        <v>10</v>
      </c>
      <c r="F6521" s="12"/>
    </row>
    <row r="6522" spans="1:6" x14ac:dyDescent="0.25">
      <c r="A6522" s="3" t="s">
        <v>62</v>
      </c>
      <c r="B6522" s="3" t="str">
        <f>IFERROR(INDEX(Clients[Client_Name],MATCH(Table2[[#This Row],[Client_Code]],Clients[Client_Code],0)),"")</f>
        <v>Otro</v>
      </c>
      <c r="C6522" s="3">
        <v>1071</v>
      </c>
      <c r="D6522" s="3" t="s">
        <v>38</v>
      </c>
      <c r="E6522" s="3">
        <v>10</v>
      </c>
      <c r="F6522" s="12"/>
    </row>
    <row r="6523" spans="1:6" x14ac:dyDescent="0.25">
      <c r="A6523" s="3" t="s">
        <v>62</v>
      </c>
      <c r="B6523" s="3" t="str">
        <f>IFERROR(INDEX(Clients[Client_Name],MATCH(Table2[[#This Row],[Client_Code]],Clients[Client_Code],0)),"")</f>
        <v>Otro</v>
      </c>
      <c r="C6523" s="3">
        <v>1071</v>
      </c>
      <c r="D6523" s="3" t="s">
        <v>38</v>
      </c>
      <c r="E6523" s="3">
        <v>10</v>
      </c>
      <c r="F6523" s="12"/>
    </row>
    <row r="6524" spans="1:6" x14ac:dyDescent="0.25">
      <c r="A6524" s="3" t="s">
        <v>62</v>
      </c>
      <c r="B6524" s="3" t="str">
        <f>IFERROR(INDEX(Clients[Client_Name],MATCH(Table2[[#This Row],[Client_Code]],Clients[Client_Code],0)),"")</f>
        <v>Otro</v>
      </c>
      <c r="C6524" s="3">
        <v>1071</v>
      </c>
      <c r="D6524" s="3" t="s">
        <v>38</v>
      </c>
      <c r="E6524" s="3">
        <v>10</v>
      </c>
      <c r="F6524" s="12"/>
    </row>
    <row r="6525" spans="1:6" x14ac:dyDescent="0.25">
      <c r="A6525" s="3" t="s">
        <v>62</v>
      </c>
      <c r="B6525" s="3" t="str">
        <f>IFERROR(INDEX(Clients[Client_Name],MATCH(Table2[[#This Row],[Client_Code]],Clients[Client_Code],0)),"")</f>
        <v>Otro</v>
      </c>
      <c r="C6525" s="3">
        <v>1071</v>
      </c>
      <c r="D6525" s="3" t="s">
        <v>149</v>
      </c>
      <c r="E6525" s="3">
        <v>10</v>
      </c>
      <c r="F6525" s="12"/>
    </row>
    <row r="6526" spans="1:6" x14ac:dyDescent="0.25">
      <c r="A6526" s="3" t="s">
        <v>62</v>
      </c>
      <c r="B6526" s="3" t="str">
        <f>IFERROR(INDEX(Clients[Client_Name],MATCH(Table2[[#This Row],[Client_Code]],Clients[Client_Code],0)),"")</f>
        <v>Otro</v>
      </c>
      <c r="C6526" s="3">
        <v>1071</v>
      </c>
      <c r="D6526" s="3" t="s">
        <v>149</v>
      </c>
      <c r="E6526" s="3">
        <v>10</v>
      </c>
      <c r="F6526" s="12"/>
    </row>
    <row r="6527" spans="1:6" x14ac:dyDescent="0.25">
      <c r="A6527" s="3" t="s">
        <v>62</v>
      </c>
      <c r="B6527" s="3" t="str">
        <f>IFERROR(INDEX(Clients[Client_Name],MATCH(Table2[[#This Row],[Client_Code]],Clients[Client_Code],0)),"")</f>
        <v>Otro</v>
      </c>
      <c r="C6527" s="3">
        <v>1071</v>
      </c>
      <c r="D6527" s="3" t="s">
        <v>149</v>
      </c>
      <c r="E6527" s="3">
        <v>10</v>
      </c>
      <c r="F6527" s="12"/>
    </row>
    <row r="6528" spans="1:6" x14ac:dyDescent="0.25">
      <c r="A6528" s="3" t="s">
        <v>62</v>
      </c>
      <c r="B6528" s="3" t="str">
        <f>IFERROR(INDEX(Clients[Client_Name],MATCH(Table2[[#This Row],[Client_Code]],Clients[Client_Code],0)),"")</f>
        <v>Otro</v>
      </c>
      <c r="C6528" s="3">
        <v>1071</v>
      </c>
      <c r="D6528" s="3" t="s">
        <v>37</v>
      </c>
      <c r="E6528" s="3">
        <v>11</v>
      </c>
      <c r="F6528" s="12"/>
    </row>
    <row r="6529" spans="1:6" x14ac:dyDescent="0.25">
      <c r="A6529" s="3" t="s">
        <v>62</v>
      </c>
      <c r="B6529" s="3" t="str">
        <f>IFERROR(INDEX(Clients[Client_Name],MATCH(Table2[[#This Row],[Client_Code]],Clients[Client_Code],0)),"")</f>
        <v>Otro</v>
      </c>
      <c r="C6529" s="3">
        <v>1071</v>
      </c>
      <c r="D6529" s="3" t="s">
        <v>38</v>
      </c>
      <c r="E6529" s="3">
        <v>11</v>
      </c>
      <c r="F6529" s="12">
        <v>1397</v>
      </c>
    </row>
    <row r="6530" spans="1:6" x14ac:dyDescent="0.25">
      <c r="A6530" s="3" t="s">
        <v>62</v>
      </c>
      <c r="B6530" s="3" t="str">
        <f>IFERROR(INDEX(Clients[Client_Name],MATCH(Table2[[#This Row],[Client_Code]],Clients[Client_Code],0)),"")</f>
        <v>Otro</v>
      </c>
      <c r="C6530" s="3">
        <v>1071</v>
      </c>
      <c r="D6530" s="3" t="s">
        <v>37</v>
      </c>
      <c r="E6530" s="3">
        <v>12</v>
      </c>
      <c r="F6530" s="12"/>
    </row>
    <row r="6531" spans="1:6" x14ac:dyDescent="0.25">
      <c r="A6531" s="3" t="s">
        <v>62</v>
      </c>
      <c r="B6531" s="3" t="str">
        <f>IFERROR(INDEX(Clients[Client_Name],MATCH(Table2[[#This Row],[Client_Code]],Clients[Client_Code],0)),"")</f>
        <v>Otro</v>
      </c>
      <c r="C6531" s="3">
        <v>1071</v>
      </c>
      <c r="D6531" s="3" t="s">
        <v>38</v>
      </c>
      <c r="E6531" s="3">
        <v>12</v>
      </c>
      <c r="F6531" s="12"/>
    </row>
    <row r="6532" spans="1:6" x14ac:dyDescent="0.25">
      <c r="A6532" s="3" t="s">
        <v>62</v>
      </c>
      <c r="B6532" s="3" t="str">
        <f>IFERROR(INDEX(Clients[Client_Name],MATCH(Table2[[#This Row],[Client_Code]],Clients[Client_Code],0)),"")</f>
        <v>RAPA NUI</v>
      </c>
      <c r="C6532" s="3">
        <v>1047</v>
      </c>
      <c r="D6532" s="3" t="s">
        <v>38</v>
      </c>
      <c r="E6532" s="3">
        <v>4</v>
      </c>
      <c r="F6532" s="12">
        <v>9956</v>
      </c>
    </row>
    <row r="6533" spans="1:6" x14ac:dyDescent="0.25">
      <c r="A6533" s="3" t="s">
        <v>62</v>
      </c>
      <c r="B6533" s="3" t="str">
        <f>IFERROR(INDEX(Clients[Client_Name],MATCH(Table2[[#This Row],[Client_Code]],Clients[Client_Code],0)),"")</f>
        <v>RAPA NUI</v>
      </c>
      <c r="C6533" s="3">
        <v>1047</v>
      </c>
      <c r="D6533" s="3" t="s">
        <v>37</v>
      </c>
      <c r="E6533" s="3">
        <v>4</v>
      </c>
      <c r="F6533" s="12">
        <v>29900</v>
      </c>
    </row>
    <row r="6534" spans="1:6" x14ac:dyDescent="0.25">
      <c r="A6534" s="3" t="s">
        <v>62</v>
      </c>
      <c r="B6534" s="3" t="str">
        <f>IFERROR(INDEX(Clients[Client_Name],MATCH(Table2[[#This Row],[Client_Code]],Clients[Client_Code],0)),"")</f>
        <v>RAPA NUI</v>
      </c>
      <c r="C6534" s="3">
        <v>1047</v>
      </c>
      <c r="D6534" s="3" t="s">
        <v>37</v>
      </c>
      <c r="E6534" s="3">
        <v>4</v>
      </c>
      <c r="F6534" s="12">
        <v>152970</v>
      </c>
    </row>
    <row r="6535" spans="1:6" x14ac:dyDescent="0.25">
      <c r="A6535" s="3" t="s">
        <v>62</v>
      </c>
      <c r="B6535" s="3" t="str">
        <f>IFERROR(INDEX(Clients[Client_Name],MATCH(Table2[[#This Row],[Client_Code]],Clients[Client_Code],0)),"")</f>
        <v>RAPA NUI</v>
      </c>
      <c r="C6535" s="3">
        <v>1047</v>
      </c>
      <c r="D6535" s="3" t="s">
        <v>149</v>
      </c>
      <c r="E6535" s="3">
        <v>4</v>
      </c>
      <c r="F6535" s="12">
        <v>2458260</v>
      </c>
    </row>
    <row r="6536" spans="1:6" x14ac:dyDescent="0.25">
      <c r="A6536" s="3" t="s">
        <v>62</v>
      </c>
      <c r="B6536" s="3" t="str">
        <f>IFERROR(INDEX(Clients[Client_Name],MATCH(Table2[[#This Row],[Client_Code]],Clients[Client_Code],0)),"")</f>
        <v>RAPA NUI</v>
      </c>
      <c r="C6536" s="3">
        <v>1047</v>
      </c>
      <c r="D6536" s="3" t="s">
        <v>37</v>
      </c>
      <c r="E6536" s="3">
        <v>4</v>
      </c>
      <c r="F6536" s="12">
        <v>196979</v>
      </c>
    </row>
    <row r="6537" spans="1:6" x14ac:dyDescent="0.25">
      <c r="A6537" s="3" t="s">
        <v>62</v>
      </c>
      <c r="B6537" s="3" t="str">
        <f>IFERROR(INDEX(Clients[Client_Name],MATCH(Table2[[#This Row],[Client_Code]],Clients[Client_Code],0)),"")</f>
        <v>RAPA NUI</v>
      </c>
      <c r="C6537" s="3">
        <v>1047</v>
      </c>
      <c r="D6537" s="3" t="s">
        <v>37</v>
      </c>
      <c r="E6537" s="3">
        <v>4</v>
      </c>
      <c r="F6537" s="12">
        <v>46090</v>
      </c>
    </row>
    <row r="6538" spans="1:6" x14ac:dyDescent="0.25">
      <c r="A6538" s="3" t="s">
        <v>62</v>
      </c>
      <c r="B6538" s="3" t="str">
        <f>IFERROR(INDEX(Clients[Client_Name],MATCH(Table2[[#This Row],[Client_Code]],Clients[Client_Code],0)),"")</f>
        <v>RAPA NUI</v>
      </c>
      <c r="C6538" s="3">
        <v>1047</v>
      </c>
      <c r="D6538" s="3" t="s">
        <v>38</v>
      </c>
      <c r="E6538" s="3">
        <v>4</v>
      </c>
      <c r="F6538" s="12">
        <v>250480</v>
      </c>
    </row>
    <row r="6539" spans="1:6" x14ac:dyDescent="0.25">
      <c r="A6539" s="3" t="s">
        <v>62</v>
      </c>
      <c r="B6539" s="3" t="str">
        <f>IFERROR(INDEX(Clients[Client_Name],MATCH(Table2[[#This Row],[Client_Code]],Clients[Client_Code],0)),"")</f>
        <v>RAPA NUI</v>
      </c>
      <c r="C6539" s="3">
        <v>1047</v>
      </c>
      <c r="D6539" s="3" t="s">
        <v>37</v>
      </c>
      <c r="E6539" s="3">
        <v>1</v>
      </c>
      <c r="F6539" s="12">
        <v>440900</v>
      </c>
    </row>
    <row r="6540" spans="1:6" x14ac:dyDescent="0.25">
      <c r="A6540" s="3" t="s">
        <v>62</v>
      </c>
      <c r="B6540" s="3" t="str">
        <f>IFERROR(INDEX(Clients[Client_Name],MATCH(Table2[[#This Row],[Client_Code]],Clients[Client_Code],0)),"")</f>
        <v>RAPA NUI</v>
      </c>
      <c r="C6540" s="3">
        <v>1047</v>
      </c>
      <c r="D6540" s="3" t="s">
        <v>149</v>
      </c>
      <c r="E6540" s="3">
        <v>1</v>
      </c>
      <c r="F6540" s="12">
        <v>2675778</v>
      </c>
    </row>
    <row r="6541" spans="1:6" x14ac:dyDescent="0.25">
      <c r="A6541" s="3" t="s">
        <v>62</v>
      </c>
      <c r="B6541" s="3" t="str">
        <f>IFERROR(INDEX(Clients[Client_Name],MATCH(Table2[[#This Row],[Client_Code]],Clients[Client_Code],0)),"")</f>
        <v>RAPA NUI</v>
      </c>
      <c r="C6541" s="3">
        <v>1047</v>
      </c>
      <c r="D6541" s="3" t="s">
        <v>37</v>
      </c>
      <c r="E6541" s="3">
        <v>1</v>
      </c>
      <c r="F6541" s="12">
        <v>619075</v>
      </c>
    </row>
    <row r="6542" spans="1:6" x14ac:dyDescent="0.25">
      <c r="A6542" s="3" t="s">
        <v>62</v>
      </c>
      <c r="B6542" s="3" t="str">
        <f>IFERROR(INDEX(Clients[Client_Name],MATCH(Table2[[#This Row],[Client_Code]],Clients[Client_Code],0)),"")</f>
        <v>RAPA NUI</v>
      </c>
      <c r="C6542" s="3">
        <v>1047</v>
      </c>
      <c r="D6542" s="3" t="s">
        <v>37</v>
      </c>
      <c r="E6542" s="3">
        <v>1</v>
      </c>
      <c r="F6542" s="12">
        <v>4838</v>
      </c>
    </row>
    <row r="6543" spans="1:6" x14ac:dyDescent="0.25">
      <c r="A6543" s="3" t="s">
        <v>62</v>
      </c>
      <c r="B6543" s="3" t="str">
        <f>IFERROR(INDEX(Clients[Client_Name],MATCH(Table2[[#This Row],[Client_Code]],Clients[Client_Code],0)),"")</f>
        <v>RAPA NUI</v>
      </c>
      <c r="C6543" s="3">
        <v>1047</v>
      </c>
      <c r="D6543" s="3" t="s">
        <v>37</v>
      </c>
      <c r="E6543" s="3">
        <v>1</v>
      </c>
      <c r="F6543" s="12">
        <v>93668</v>
      </c>
    </row>
    <row r="6544" spans="1:6" x14ac:dyDescent="0.25">
      <c r="A6544" s="3" t="s">
        <v>62</v>
      </c>
      <c r="B6544" s="3" t="str">
        <f>IFERROR(INDEX(Clients[Client_Name],MATCH(Table2[[#This Row],[Client_Code]],Clients[Client_Code],0)),"")</f>
        <v>RAPA NUI</v>
      </c>
      <c r="C6544" s="3">
        <v>1047</v>
      </c>
      <c r="D6544" s="3" t="s">
        <v>38</v>
      </c>
      <c r="E6544" s="3">
        <v>1</v>
      </c>
      <c r="F6544" s="12">
        <v>322224</v>
      </c>
    </row>
    <row r="6545" spans="1:6" x14ac:dyDescent="0.25">
      <c r="A6545" s="3" t="s">
        <v>62</v>
      </c>
      <c r="B6545" s="3" t="str">
        <f>IFERROR(INDEX(Clients[Client_Name],MATCH(Table2[[#This Row],[Client_Code]],Clients[Client_Code],0)),"")</f>
        <v>RAPA NUI</v>
      </c>
      <c r="C6545" s="3">
        <v>1047</v>
      </c>
      <c r="D6545" s="3" t="s">
        <v>38</v>
      </c>
      <c r="E6545" s="3">
        <v>2</v>
      </c>
      <c r="F6545" s="12">
        <v>39396</v>
      </c>
    </row>
    <row r="6546" spans="1:6" x14ac:dyDescent="0.25">
      <c r="A6546" s="3" t="s">
        <v>62</v>
      </c>
      <c r="B6546" s="3" t="str">
        <f>IFERROR(INDEX(Clients[Client_Name],MATCH(Table2[[#This Row],[Client_Code]],Clients[Client_Code],0)),"")</f>
        <v>RAPA NUI</v>
      </c>
      <c r="C6546" s="3">
        <v>1047</v>
      </c>
      <c r="D6546" s="3" t="s">
        <v>38</v>
      </c>
      <c r="E6546" s="3">
        <v>2</v>
      </c>
      <c r="F6546" s="12">
        <v>41391</v>
      </c>
    </row>
    <row r="6547" spans="1:6" x14ac:dyDescent="0.25">
      <c r="A6547" s="3" t="s">
        <v>62</v>
      </c>
      <c r="B6547" s="3" t="str">
        <f>IFERROR(INDEX(Clients[Client_Name],MATCH(Table2[[#This Row],[Client_Code]],Clients[Client_Code],0)),"")</f>
        <v>FABIAN ALFARO GUERRA</v>
      </c>
      <c r="C6547" s="3">
        <v>1065</v>
      </c>
      <c r="D6547" s="3" t="s">
        <v>38</v>
      </c>
      <c r="E6547" s="3">
        <v>10</v>
      </c>
      <c r="F6547" s="12"/>
    </row>
    <row r="6548" spans="1:6" x14ac:dyDescent="0.25">
      <c r="A6548" s="3" t="s">
        <v>62</v>
      </c>
      <c r="B6548" s="3" t="str">
        <f>IFERROR(INDEX(Clients[Client_Name],MATCH(Table2[[#This Row],[Client_Code]],Clients[Client_Code],0)),"")</f>
        <v>RAPA NUI</v>
      </c>
      <c r="C6548" s="3">
        <v>1047</v>
      </c>
      <c r="D6548" s="3" t="s">
        <v>37</v>
      </c>
      <c r="E6548" s="3">
        <v>2</v>
      </c>
      <c r="F6548" s="12">
        <v>12800</v>
      </c>
    </row>
    <row r="6549" spans="1:6" x14ac:dyDescent="0.25">
      <c r="A6549" s="3" t="s">
        <v>62</v>
      </c>
      <c r="B6549" s="3" t="str">
        <f>IFERROR(INDEX(Clients[Client_Name],MATCH(Table2[[#This Row],[Client_Code]],Clients[Client_Code],0)),"")</f>
        <v>RAPA NUI</v>
      </c>
      <c r="C6549" s="3">
        <v>1047</v>
      </c>
      <c r="D6549" s="3" t="s">
        <v>37</v>
      </c>
      <c r="E6549" s="3">
        <v>2</v>
      </c>
      <c r="F6549" s="12">
        <v>230000</v>
      </c>
    </row>
    <row r="6550" spans="1:6" x14ac:dyDescent="0.25">
      <c r="A6550" s="3" t="s">
        <v>62</v>
      </c>
      <c r="B6550" s="3" t="str">
        <f>IFERROR(INDEX(Clients[Client_Name],MATCH(Table2[[#This Row],[Client_Code]],Clients[Client_Code],0)),"")</f>
        <v>RAPA NUI</v>
      </c>
      <c r="C6550" s="3">
        <v>1047</v>
      </c>
      <c r="D6550" s="3" t="s">
        <v>149</v>
      </c>
      <c r="E6550" s="3">
        <v>2</v>
      </c>
      <c r="F6550" s="12">
        <v>3545079</v>
      </c>
    </row>
    <row r="6551" spans="1:6" x14ac:dyDescent="0.25">
      <c r="A6551" s="3" t="s">
        <v>62</v>
      </c>
      <c r="B6551" s="3" t="str">
        <f>IFERROR(INDEX(Clients[Client_Name],MATCH(Table2[[#This Row],[Client_Code]],Clients[Client_Code],0)),"")</f>
        <v>RAPA NUI</v>
      </c>
      <c r="C6551" s="3">
        <v>1047</v>
      </c>
      <c r="D6551" s="3" t="s">
        <v>37</v>
      </c>
      <c r="E6551" s="3">
        <v>2</v>
      </c>
      <c r="F6551" s="12">
        <v>129443</v>
      </c>
    </row>
    <row r="6552" spans="1:6" x14ac:dyDescent="0.25">
      <c r="A6552" s="3" t="s">
        <v>62</v>
      </c>
      <c r="B6552" s="3" t="str">
        <f>IFERROR(INDEX(Clients[Client_Name],MATCH(Table2[[#This Row],[Client_Code]],Clients[Client_Code],0)),"")</f>
        <v>RAPA NUI</v>
      </c>
      <c r="C6552" s="3">
        <v>1047</v>
      </c>
      <c r="D6552" s="3" t="s">
        <v>37</v>
      </c>
      <c r="E6552" s="3">
        <v>2</v>
      </c>
      <c r="F6552" s="12">
        <v>40143</v>
      </c>
    </row>
    <row r="6553" spans="1:6" x14ac:dyDescent="0.25">
      <c r="A6553" s="3" t="s">
        <v>62</v>
      </c>
      <c r="B6553" s="3" t="str">
        <f>IFERROR(INDEX(Clients[Client_Name],MATCH(Table2[[#This Row],[Client_Code]],Clients[Client_Code],0)),"")</f>
        <v>RAPA NUI</v>
      </c>
      <c r="C6553" s="3">
        <v>1047</v>
      </c>
      <c r="D6553" s="3" t="s">
        <v>38</v>
      </c>
      <c r="E6553" s="3">
        <v>2</v>
      </c>
      <c r="F6553" s="12">
        <v>316043</v>
      </c>
    </row>
    <row r="6554" spans="1:6" x14ac:dyDescent="0.25">
      <c r="A6554" s="3" t="s">
        <v>62</v>
      </c>
      <c r="B6554" s="3" t="str">
        <f>IFERROR(INDEX(Clients[Client_Name],MATCH(Table2[[#This Row],[Client_Code]],Clients[Client_Code],0)),"")</f>
        <v>RAPA NUI</v>
      </c>
      <c r="C6554" s="3">
        <v>1047</v>
      </c>
      <c r="D6554" s="3" t="s">
        <v>37</v>
      </c>
      <c r="E6554" s="3">
        <v>3</v>
      </c>
      <c r="F6554" s="12">
        <v>9600</v>
      </c>
    </row>
    <row r="6555" spans="1:6" x14ac:dyDescent="0.25">
      <c r="A6555" s="3" t="s">
        <v>62</v>
      </c>
      <c r="B6555" s="3" t="str">
        <f>IFERROR(INDEX(Clients[Client_Name],MATCH(Table2[[#This Row],[Client_Code]],Clients[Client_Code],0)),"")</f>
        <v>RAPA NUI</v>
      </c>
      <c r="C6555" s="3">
        <v>1047</v>
      </c>
      <c r="D6555" s="3" t="s">
        <v>37</v>
      </c>
      <c r="E6555" s="3">
        <v>3</v>
      </c>
      <c r="F6555" s="12">
        <v>330000</v>
      </c>
    </row>
    <row r="6556" spans="1:6" x14ac:dyDescent="0.25">
      <c r="A6556" s="3" t="s">
        <v>62</v>
      </c>
      <c r="B6556" s="3" t="str">
        <f>IFERROR(INDEX(Clients[Client_Name],MATCH(Table2[[#This Row],[Client_Code]],Clients[Client_Code],0)),"")</f>
        <v>RAPA NUI</v>
      </c>
      <c r="C6556" s="3">
        <v>1047</v>
      </c>
      <c r="D6556" s="3" t="s">
        <v>149</v>
      </c>
      <c r="E6556" s="3">
        <v>3</v>
      </c>
      <c r="F6556" s="12">
        <v>3474116</v>
      </c>
    </row>
    <row r="6557" spans="1:6" x14ac:dyDescent="0.25">
      <c r="A6557" s="3" t="s">
        <v>62</v>
      </c>
      <c r="B6557" s="3" t="str">
        <f>IFERROR(INDEX(Clients[Client_Name],MATCH(Table2[[#This Row],[Client_Code]],Clients[Client_Code],0)),"")</f>
        <v>RAPA NUI</v>
      </c>
      <c r="C6557" s="3">
        <v>1047</v>
      </c>
      <c r="D6557" s="3" t="s">
        <v>37</v>
      </c>
      <c r="E6557" s="3">
        <v>3</v>
      </c>
      <c r="F6557" s="12">
        <v>270142</v>
      </c>
    </row>
    <row r="6558" spans="1:6" x14ac:dyDescent="0.25">
      <c r="A6558" s="3" t="s">
        <v>62</v>
      </c>
      <c r="B6558" s="3" t="str">
        <f>IFERROR(INDEX(Clients[Client_Name],MATCH(Table2[[#This Row],[Client_Code]],Clients[Client_Code],0)),"")</f>
        <v>RAPA NUI</v>
      </c>
      <c r="C6558" s="3">
        <v>1047</v>
      </c>
      <c r="D6558" s="3" t="s">
        <v>37</v>
      </c>
      <c r="E6558" s="3">
        <v>3</v>
      </c>
      <c r="F6558" s="12">
        <v>43117</v>
      </c>
    </row>
    <row r="6559" spans="1:6" x14ac:dyDescent="0.25">
      <c r="A6559" s="3" t="s">
        <v>62</v>
      </c>
      <c r="B6559" s="3" t="str">
        <f>IFERROR(INDEX(Clients[Client_Name],MATCH(Table2[[#This Row],[Client_Code]],Clients[Client_Code],0)),"")</f>
        <v>RAPA NUI</v>
      </c>
      <c r="C6559" s="3">
        <v>1047</v>
      </c>
      <c r="D6559" s="3" t="s">
        <v>38</v>
      </c>
      <c r="E6559" s="3">
        <v>3</v>
      </c>
      <c r="F6559" s="12">
        <v>282838</v>
      </c>
    </row>
    <row r="6560" spans="1:6" x14ac:dyDescent="0.25">
      <c r="A6560" s="3" t="s">
        <v>62</v>
      </c>
      <c r="B6560" s="3" t="str">
        <f>IFERROR(INDEX(Clients[Client_Name],MATCH(Table2[[#This Row],[Client_Code]],Clients[Client_Code],0)),"")</f>
        <v>RAPA NUI</v>
      </c>
      <c r="C6560" s="3">
        <v>1047</v>
      </c>
      <c r="D6560" s="3" t="s">
        <v>149</v>
      </c>
      <c r="E6560" s="3">
        <v>5</v>
      </c>
      <c r="F6560" s="12">
        <v>2302450</v>
      </c>
    </row>
    <row r="6561" spans="1:6" x14ac:dyDescent="0.25">
      <c r="A6561" s="3" t="s">
        <v>62</v>
      </c>
      <c r="B6561" s="3" t="str">
        <f>IFERROR(INDEX(Clients[Client_Name],MATCH(Table2[[#This Row],[Client_Code]],Clients[Client_Code],0)),"")</f>
        <v>RAPA NUI</v>
      </c>
      <c r="C6561" s="3">
        <v>1047</v>
      </c>
      <c r="D6561" s="3" t="s">
        <v>37</v>
      </c>
      <c r="E6561" s="3">
        <v>5</v>
      </c>
      <c r="F6561" s="12">
        <v>28140</v>
      </c>
    </row>
    <row r="6562" spans="1:6" x14ac:dyDescent="0.25">
      <c r="A6562" s="3" t="s">
        <v>62</v>
      </c>
      <c r="B6562" s="3" t="str">
        <f>IFERROR(INDEX(Clients[Client_Name],MATCH(Table2[[#This Row],[Client_Code]],Clients[Client_Code],0)),"")</f>
        <v>RAPA NUI</v>
      </c>
      <c r="C6562" s="3">
        <v>1047</v>
      </c>
      <c r="D6562" s="3" t="s">
        <v>38</v>
      </c>
      <c r="E6562" s="3">
        <v>5</v>
      </c>
      <c r="F6562" s="12">
        <v>185516</v>
      </c>
    </row>
    <row r="6563" spans="1:6" x14ac:dyDescent="0.25">
      <c r="A6563" s="3" t="s">
        <v>62</v>
      </c>
      <c r="B6563" s="3" t="str">
        <f>IFERROR(INDEX(Clients[Client_Name],MATCH(Table2[[#This Row],[Client_Code]],Clients[Client_Code],0)),"")</f>
        <v>RAPA NUI</v>
      </c>
      <c r="C6563" s="3">
        <v>1047</v>
      </c>
      <c r="D6563" s="3" t="s">
        <v>37</v>
      </c>
      <c r="E6563" s="3">
        <v>5</v>
      </c>
      <c r="F6563" s="12">
        <v>-6400</v>
      </c>
    </row>
    <row r="6564" spans="1:6" x14ac:dyDescent="0.25">
      <c r="A6564" s="3" t="s">
        <v>62</v>
      </c>
      <c r="B6564" s="3" t="str">
        <f>IFERROR(INDEX(Clients[Client_Name],MATCH(Table2[[#This Row],[Client_Code]],Clients[Client_Code],0)),"")</f>
        <v>RAPA NUI</v>
      </c>
      <c r="C6564" s="3">
        <v>1047</v>
      </c>
      <c r="D6564" s="3" t="s">
        <v>149</v>
      </c>
      <c r="E6564" s="3">
        <v>6</v>
      </c>
      <c r="F6564" s="12">
        <v>2551593</v>
      </c>
    </row>
    <row r="6565" spans="1:6" x14ac:dyDescent="0.25">
      <c r="A6565" s="3" t="s">
        <v>62</v>
      </c>
      <c r="B6565" s="3" t="str">
        <f>IFERROR(INDEX(Clients[Client_Name],MATCH(Table2[[#This Row],[Client_Code]],Clients[Client_Code],0)),"")</f>
        <v>RAPA NUI</v>
      </c>
      <c r="C6565" s="3">
        <v>1047</v>
      </c>
      <c r="D6565" s="3" t="s">
        <v>37</v>
      </c>
      <c r="E6565" s="3">
        <v>6</v>
      </c>
      <c r="F6565" s="12">
        <v>1071521</v>
      </c>
    </row>
    <row r="6566" spans="1:6" x14ac:dyDescent="0.25">
      <c r="A6566" s="3" t="s">
        <v>62</v>
      </c>
      <c r="B6566" s="3" t="str">
        <f>IFERROR(INDEX(Clients[Client_Name],MATCH(Table2[[#This Row],[Client_Code]],Clients[Client_Code],0)),"")</f>
        <v>RAPA NUI</v>
      </c>
      <c r="C6566" s="3">
        <v>1047</v>
      </c>
      <c r="D6566" s="3" t="s">
        <v>38</v>
      </c>
      <c r="E6566" s="3">
        <v>6</v>
      </c>
      <c r="F6566" s="12">
        <v>318618</v>
      </c>
    </row>
    <row r="6567" spans="1:6" x14ac:dyDescent="0.25">
      <c r="A6567" s="3" t="s">
        <v>62</v>
      </c>
      <c r="B6567" s="3" t="str">
        <f>IFERROR(INDEX(Clients[Client_Name],MATCH(Table2[[#This Row],[Client_Code]],Clients[Client_Code],0)),"")</f>
        <v>RAPA NUI</v>
      </c>
      <c r="C6567" s="3">
        <v>1047</v>
      </c>
      <c r="D6567" s="3" t="s">
        <v>37</v>
      </c>
      <c r="E6567" s="3">
        <v>6</v>
      </c>
      <c r="F6567" s="12"/>
    </row>
    <row r="6568" spans="1:6" x14ac:dyDescent="0.25">
      <c r="A6568" s="3" t="s">
        <v>62</v>
      </c>
      <c r="B6568" s="3" t="str">
        <f>IFERROR(INDEX(Clients[Client_Name],MATCH(Table2[[#This Row],[Client_Code]],Clients[Client_Code],0)),"")</f>
        <v>RAPA NUI</v>
      </c>
      <c r="C6568" s="3">
        <v>1047</v>
      </c>
      <c r="D6568" s="3" t="s">
        <v>149</v>
      </c>
      <c r="E6568" s="3">
        <v>7</v>
      </c>
      <c r="F6568" s="12">
        <v>3210014</v>
      </c>
    </row>
    <row r="6569" spans="1:6" x14ac:dyDescent="0.25">
      <c r="A6569" s="3" t="s">
        <v>62</v>
      </c>
      <c r="B6569" s="3" t="str">
        <f>IFERROR(INDEX(Clients[Client_Name],MATCH(Table2[[#This Row],[Client_Code]],Clients[Client_Code],0)),"")</f>
        <v>RAPA NUI</v>
      </c>
      <c r="C6569" s="3">
        <v>1047</v>
      </c>
      <c r="D6569" s="3" t="s">
        <v>37</v>
      </c>
      <c r="E6569" s="3">
        <v>7</v>
      </c>
      <c r="F6569" s="12">
        <v>495341</v>
      </c>
    </row>
    <row r="6570" spans="1:6" x14ac:dyDescent="0.25">
      <c r="A6570" s="3" t="s">
        <v>62</v>
      </c>
      <c r="B6570" s="3" t="str">
        <f>IFERROR(INDEX(Clients[Client_Name],MATCH(Table2[[#This Row],[Client_Code]],Clients[Client_Code],0)),"")</f>
        <v>RAPA NUI</v>
      </c>
      <c r="C6570" s="3">
        <v>1047</v>
      </c>
      <c r="D6570" s="3" t="s">
        <v>38</v>
      </c>
      <c r="E6570" s="3">
        <v>7</v>
      </c>
      <c r="F6570" s="12">
        <v>424996</v>
      </c>
    </row>
    <row r="6571" spans="1:6" x14ac:dyDescent="0.25">
      <c r="A6571" s="3" t="s">
        <v>62</v>
      </c>
      <c r="B6571" s="3" t="str">
        <f>IFERROR(INDEX(Clients[Client_Name],MATCH(Table2[[#This Row],[Client_Code]],Clients[Client_Code],0)),"")</f>
        <v>RAPA NUI</v>
      </c>
      <c r="C6571" s="3">
        <v>1047</v>
      </c>
      <c r="D6571" s="3" t="s">
        <v>37</v>
      </c>
      <c r="E6571" s="3">
        <v>7</v>
      </c>
      <c r="F6571" s="12"/>
    </row>
    <row r="6572" spans="1:6" x14ac:dyDescent="0.25">
      <c r="A6572" s="3" t="s">
        <v>62</v>
      </c>
      <c r="B6572" s="3" t="str">
        <f>IFERROR(INDEX(Clients[Client_Name],MATCH(Table2[[#This Row],[Client_Code]],Clients[Client_Code],0)),"")</f>
        <v>RAPA NUI</v>
      </c>
      <c r="C6572" s="3">
        <v>1047</v>
      </c>
      <c r="D6572" s="3" t="s">
        <v>37</v>
      </c>
      <c r="E6572" s="3">
        <v>8</v>
      </c>
      <c r="F6572" s="12">
        <v>207150</v>
      </c>
    </row>
    <row r="6573" spans="1:6" x14ac:dyDescent="0.25">
      <c r="A6573" s="3" t="s">
        <v>62</v>
      </c>
      <c r="B6573" s="3" t="str">
        <f>IFERROR(INDEX(Clients[Client_Name],MATCH(Table2[[#This Row],[Client_Code]],Clients[Client_Code],0)),"")</f>
        <v>RAPA NUI</v>
      </c>
      <c r="C6573" s="3">
        <v>1047</v>
      </c>
      <c r="D6573" s="3" t="s">
        <v>37</v>
      </c>
      <c r="E6573" s="3">
        <v>8</v>
      </c>
      <c r="F6573" s="12"/>
    </row>
    <row r="6574" spans="1:6" x14ac:dyDescent="0.25">
      <c r="A6574" s="3" t="s">
        <v>62</v>
      </c>
      <c r="B6574" s="3" t="str">
        <f>IFERROR(INDEX(Clients[Client_Name],MATCH(Table2[[#This Row],[Client_Code]],Clients[Client_Code],0)),"")</f>
        <v>RAPA NUI</v>
      </c>
      <c r="C6574" s="3">
        <v>1047</v>
      </c>
      <c r="D6574" s="3" t="s">
        <v>38</v>
      </c>
      <c r="E6574" s="3">
        <v>8</v>
      </c>
      <c r="F6574" s="12">
        <v>92543</v>
      </c>
    </row>
    <row r="6575" spans="1:6" x14ac:dyDescent="0.25">
      <c r="A6575" s="3" t="s">
        <v>62</v>
      </c>
      <c r="B6575" s="3" t="str">
        <f>IFERROR(INDEX(Clients[Client_Name],MATCH(Table2[[#This Row],[Client_Code]],Clients[Client_Code],0)),"")</f>
        <v>SADIA</v>
      </c>
      <c r="C6575" s="3">
        <v>1015</v>
      </c>
      <c r="D6575" s="3" t="s">
        <v>38</v>
      </c>
      <c r="E6575" s="3">
        <v>8</v>
      </c>
      <c r="F6575" s="12">
        <v>1224003</v>
      </c>
    </row>
    <row r="6576" spans="1:6" x14ac:dyDescent="0.25">
      <c r="A6576" s="3" t="s">
        <v>62</v>
      </c>
      <c r="B6576" s="3" t="str">
        <f>IFERROR(INDEX(Clients[Client_Name],MATCH(Table2[[#This Row],[Client_Code]],Clients[Client_Code],0)),"")</f>
        <v>RAPA NUI</v>
      </c>
      <c r="C6576" s="3">
        <v>1047</v>
      </c>
      <c r="D6576" s="3" t="s">
        <v>149</v>
      </c>
      <c r="E6576" s="3">
        <v>8</v>
      </c>
      <c r="F6576" s="12">
        <v>2694174</v>
      </c>
    </row>
    <row r="6577" spans="1:6" x14ac:dyDescent="0.25">
      <c r="A6577" s="3" t="s">
        <v>62</v>
      </c>
      <c r="B6577" s="3" t="str">
        <f>IFERROR(INDEX(Clients[Client_Name],MATCH(Table2[[#This Row],[Client_Code]],Clients[Client_Code],0)),"")</f>
        <v>RAPA NUI</v>
      </c>
      <c r="C6577" s="3">
        <v>1047</v>
      </c>
      <c r="D6577" s="3" t="s">
        <v>37</v>
      </c>
      <c r="E6577" s="3">
        <v>9</v>
      </c>
      <c r="F6577" s="12">
        <v>39758</v>
      </c>
    </row>
    <row r="6578" spans="1:6" x14ac:dyDescent="0.25">
      <c r="A6578" s="3" t="s">
        <v>62</v>
      </c>
      <c r="B6578" s="3" t="str">
        <f>IFERROR(INDEX(Clients[Client_Name],MATCH(Table2[[#This Row],[Client_Code]],Clients[Client_Code],0)),"")</f>
        <v>RAPA NUI</v>
      </c>
      <c r="C6578" s="3">
        <v>1047</v>
      </c>
      <c r="D6578" s="3" t="s">
        <v>37</v>
      </c>
      <c r="E6578" s="3">
        <v>9</v>
      </c>
      <c r="F6578" s="12"/>
    </row>
    <row r="6579" spans="1:6" x14ac:dyDescent="0.25">
      <c r="A6579" s="3" t="s">
        <v>62</v>
      </c>
      <c r="B6579" s="3" t="str">
        <f>IFERROR(INDEX(Clients[Client_Name],MATCH(Table2[[#This Row],[Client_Code]],Clients[Client_Code],0)),"")</f>
        <v>RAPA NUI</v>
      </c>
      <c r="C6579" s="3">
        <v>1047</v>
      </c>
      <c r="D6579" s="3" t="s">
        <v>38</v>
      </c>
      <c r="E6579" s="3">
        <v>9</v>
      </c>
      <c r="F6579" s="12">
        <v>170486</v>
      </c>
    </row>
    <row r="6580" spans="1:6" x14ac:dyDescent="0.25">
      <c r="A6580" s="3" t="s">
        <v>62</v>
      </c>
      <c r="B6580" s="3" t="str">
        <f>IFERROR(INDEX(Clients[Client_Name],MATCH(Table2[[#This Row],[Client_Code]],Clients[Client_Code],0)),"")</f>
        <v>RAPA NUI</v>
      </c>
      <c r="C6580" s="3">
        <v>1047</v>
      </c>
      <c r="D6580" s="3" t="s">
        <v>149</v>
      </c>
      <c r="E6580" s="3">
        <v>9</v>
      </c>
      <c r="F6580" s="12">
        <v>2035003</v>
      </c>
    </row>
    <row r="6581" spans="1:6" x14ac:dyDescent="0.25">
      <c r="A6581" s="3" t="s">
        <v>62</v>
      </c>
      <c r="B6581" s="3" t="str">
        <f>IFERROR(INDEX(Clients[Client_Name],MATCH(Table2[[#This Row],[Client_Code]],Clients[Client_Code],0)),"")</f>
        <v>RAPA NUI</v>
      </c>
      <c r="C6581" s="3">
        <v>1047</v>
      </c>
      <c r="D6581" s="3" t="s">
        <v>37</v>
      </c>
      <c r="E6581" s="3">
        <v>10</v>
      </c>
      <c r="F6581" s="12">
        <v>395518</v>
      </c>
    </row>
    <row r="6582" spans="1:6" x14ac:dyDescent="0.25">
      <c r="A6582" s="3" t="s">
        <v>62</v>
      </c>
      <c r="B6582" s="3" t="str">
        <f>IFERROR(INDEX(Clients[Client_Name],MATCH(Table2[[#This Row],[Client_Code]],Clients[Client_Code],0)),"")</f>
        <v>RAPA NUI</v>
      </c>
      <c r="C6582" s="3">
        <v>1047</v>
      </c>
      <c r="D6582" s="3" t="s">
        <v>37</v>
      </c>
      <c r="E6582" s="3">
        <v>10</v>
      </c>
      <c r="F6582" s="12"/>
    </row>
    <row r="6583" spans="1:6" x14ac:dyDescent="0.25">
      <c r="A6583" s="3" t="s">
        <v>62</v>
      </c>
      <c r="B6583" s="3" t="str">
        <f>IFERROR(INDEX(Clients[Client_Name],MATCH(Table2[[#This Row],[Client_Code]],Clients[Client_Code],0)),"")</f>
        <v>RAPA NUI</v>
      </c>
      <c r="C6583" s="3">
        <v>1047</v>
      </c>
      <c r="D6583" s="3" t="s">
        <v>38</v>
      </c>
      <c r="E6583" s="3">
        <v>10</v>
      </c>
      <c r="F6583" s="12">
        <v>151316</v>
      </c>
    </row>
    <row r="6584" spans="1:6" x14ac:dyDescent="0.25">
      <c r="A6584" s="3" t="s">
        <v>62</v>
      </c>
      <c r="B6584" s="3" t="str">
        <f>IFERROR(INDEX(Clients[Client_Name],MATCH(Table2[[#This Row],[Client_Code]],Clients[Client_Code],0)),"")</f>
        <v>RAPA NUI</v>
      </c>
      <c r="C6584" s="3">
        <v>1047</v>
      </c>
      <c r="D6584" s="3" t="s">
        <v>149</v>
      </c>
      <c r="E6584" s="3">
        <v>10</v>
      </c>
      <c r="F6584" s="12">
        <v>1440410</v>
      </c>
    </row>
    <row r="6585" spans="1:6" x14ac:dyDescent="0.25">
      <c r="A6585" s="3" t="s">
        <v>62</v>
      </c>
      <c r="B6585" s="3" t="str">
        <f>IFERROR(INDEX(Clients[Client_Name],MATCH(Table2[[#This Row],[Client_Code]],Clients[Client_Code],0)),"")</f>
        <v>RAPA NUI</v>
      </c>
      <c r="C6585" s="3">
        <v>1047</v>
      </c>
      <c r="D6585" s="3" t="s">
        <v>37</v>
      </c>
      <c r="E6585" s="3">
        <v>11</v>
      </c>
      <c r="F6585" s="12">
        <v>-11027</v>
      </c>
    </row>
    <row r="6586" spans="1:6" x14ac:dyDescent="0.25">
      <c r="A6586" s="3" t="s">
        <v>62</v>
      </c>
      <c r="B6586" s="3" t="str">
        <f>IFERROR(INDEX(Clients[Client_Name],MATCH(Table2[[#This Row],[Client_Code]],Clients[Client_Code],0)),"")</f>
        <v>RAPA NUI</v>
      </c>
      <c r="C6586" s="3">
        <v>1047</v>
      </c>
      <c r="D6586" s="3" t="s">
        <v>38</v>
      </c>
      <c r="E6586" s="3">
        <v>11</v>
      </c>
      <c r="F6586" s="12">
        <v>144659</v>
      </c>
    </row>
    <row r="6587" spans="1:6" x14ac:dyDescent="0.25">
      <c r="A6587" s="3" t="s">
        <v>62</v>
      </c>
      <c r="B6587" s="3" t="str">
        <f>IFERROR(INDEX(Clients[Client_Name],MATCH(Table2[[#This Row],[Client_Code]],Clients[Client_Code],0)),"")</f>
        <v>RAPA NUI</v>
      </c>
      <c r="C6587" s="3">
        <v>1047</v>
      </c>
      <c r="D6587" s="3" t="s">
        <v>149</v>
      </c>
      <c r="E6587" s="3">
        <v>11</v>
      </c>
      <c r="F6587" s="12">
        <v>1271090</v>
      </c>
    </row>
    <row r="6588" spans="1:6" x14ac:dyDescent="0.25">
      <c r="A6588" s="3" t="s">
        <v>62</v>
      </c>
      <c r="B6588" s="3" t="str">
        <f>IFERROR(INDEX(Clients[Client_Name],MATCH(Table2[[#This Row],[Client_Code]],Clients[Client_Code],0)),"")</f>
        <v>RAPA NUI</v>
      </c>
      <c r="C6588" s="3">
        <v>1047</v>
      </c>
      <c r="D6588" s="3" t="s">
        <v>37</v>
      </c>
      <c r="E6588" s="3">
        <v>12</v>
      </c>
      <c r="F6588" s="12"/>
    </row>
    <row r="6589" spans="1:6" x14ac:dyDescent="0.25">
      <c r="A6589" s="3" t="s">
        <v>62</v>
      </c>
      <c r="B6589" s="3" t="str">
        <f>IFERROR(INDEX(Clients[Client_Name],MATCH(Table2[[#This Row],[Client_Code]],Clients[Client_Code],0)),"")</f>
        <v>RAPA NUI</v>
      </c>
      <c r="C6589" s="3">
        <v>1047</v>
      </c>
      <c r="D6589" s="3" t="s">
        <v>38</v>
      </c>
      <c r="E6589" s="3">
        <v>12</v>
      </c>
      <c r="F6589" s="12">
        <v>100000</v>
      </c>
    </row>
    <row r="6590" spans="1:6" x14ac:dyDescent="0.25">
      <c r="A6590" s="3" t="s">
        <v>62</v>
      </c>
      <c r="B6590" s="3" t="str">
        <f>IFERROR(INDEX(Clients[Client_Name],MATCH(Table2[[#This Row],[Client_Code]],Clients[Client_Code],0)),"")</f>
        <v>RAPA NUI</v>
      </c>
      <c r="C6590" s="3">
        <v>1047</v>
      </c>
      <c r="D6590" s="3" t="s">
        <v>149</v>
      </c>
      <c r="E6590" s="3">
        <v>12</v>
      </c>
      <c r="F6590" s="12">
        <v>851331</v>
      </c>
    </row>
    <row r="6591" spans="1:6" x14ac:dyDescent="0.25">
      <c r="A6591" s="3" t="s">
        <v>62</v>
      </c>
      <c r="B6591" s="3" t="str">
        <f>IFERROR(INDEX(Clients[Client_Name],MATCH(Table2[[#This Row],[Client_Code]],Clients[Client_Code],0)),"")</f>
        <v>AGRICOLA EL TRANQUERO</v>
      </c>
      <c r="C6591" s="3">
        <v>1052</v>
      </c>
      <c r="D6591" s="3" t="s">
        <v>149</v>
      </c>
      <c r="E6591" s="3">
        <v>4</v>
      </c>
      <c r="F6591" s="12">
        <v>-100374</v>
      </c>
    </row>
    <row r="6592" spans="1:6" x14ac:dyDescent="0.25">
      <c r="A6592" s="3" t="s">
        <v>62</v>
      </c>
      <c r="B6592" s="3" t="str">
        <f>IFERROR(INDEX(Clients[Client_Name],MATCH(Table2[[#This Row],[Client_Code]],Clients[Client_Code],0)),"")</f>
        <v>MARIO LEIVA BARAHONA</v>
      </c>
      <c r="C6592" s="3">
        <v>1068</v>
      </c>
      <c r="D6592" s="3" t="s">
        <v>38</v>
      </c>
      <c r="E6592" s="3">
        <v>10</v>
      </c>
      <c r="F6592" s="12"/>
    </row>
    <row r="6593" spans="1:6" x14ac:dyDescent="0.25">
      <c r="A6593" s="3" t="s">
        <v>62</v>
      </c>
      <c r="B6593" s="3" t="str">
        <f>IFERROR(INDEX(Clients[Client_Name],MATCH(Table2[[#This Row],[Client_Code]],Clients[Client_Code],0)),"")</f>
        <v>SADIA</v>
      </c>
      <c r="C6593" s="3">
        <v>1015</v>
      </c>
      <c r="D6593" s="3" t="s">
        <v>149</v>
      </c>
      <c r="E6593" s="3">
        <v>8</v>
      </c>
      <c r="F6593" s="12">
        <v>3834057</v>
      </c>
    </row>
    <row r="6594" spans="1:6" x14ac:dyDescent="0.25">
      <c r="A6594" s="3" t="s">
        <v>62</v>
      </c>
      <c r="B6594" s="3" t="str">
        <f>IFERROR(INDEX(Clients[Client_Name],MATCH(Table2[[#This Row],[Client_Code]],Clients[Client_Code],0)),"")</f>
        <v>SADIA</v>
      </c>
      <c r="C6594" s="3">
        <v>1015</v>
      </c>
      <c r="D6594" s="3" t="s">
        <v>37</v>
      </c>
      <c r="E6594" s="3">
        <v>9</v>
      </c>
      <c r="F6594" s="12"/>
    </row>
    <row r="6595" spans="1:6" x14ac:dyDescent="0.25">
      <c r="A6595" s="3" t="s">
        <v>62</v>
      </c>
      <c r="B6595" s="3" t="str">
        <f>IFERROR(INDEX(Clients[Client_Name],MATCH(Table2[[#This Row],[Client_Code]],Clients[Client_Code],0)),"")</f>
        <v>AGRICOLA EL TRANQUERO</v>
      </c>
      <c r="C6595" s="3">
        <v>1052</v>
      </c>
      <c r="D6595" s="3" t="s">
        <v>38</v>
      </c>
      <c r="E6595" s="3">
        <v>4</v>
      </c>
      <c r="F6595" s="12">
        <v>-100000</v>
      </c>
    </row>
    <row r="6596" spans="1:6" x14ac:dyDescent="0.25">
      <c r="A6596" s="3" t="s">
        <v>62</v>
      </c>
      <c r="B6596" s="3" t="str">
        <f>IFERROR(INDEX(Clients[Client_Name],MATCH(Table2[[#This Row],[Client_Code]],Clients[Client_Code],0)),"")</f>
        <v>AGRICOLA EL TRANQUERO</v>
      </c>
      <c r="C6596" s="3">
        <v>1052</v>
      </c>
      <c r="D6596" s="3" t="s">
        <v>149</v>
      </c>
      <c r="E6596" s="3">
        <v>1</v>
      </c>
      <c r="F6596" s="12">
        <v>129649</v>
      </c>
    </row>
    <row r="6597" spans="1:6" x14ac:dyDescent="0.25">
      <c r="A6597" s="3" t="s">
        <v>62</v>
      </c>
      <c r="B6597" s="3" t="str">
        <f>IFERROR(INDEX(Clients[Client_Name],MATCH(Table2[[#This Row],[Client_Code]],Clients[Client_Code],0)),"")</f>
        <v>AGRICOLA EL TRANQUERO</v>
      </c>
      <c r="C6597" s="3">
        <v>1052</v>
      </c>
      <c r="D6597" s="3" t="s">
        <v>38</v>
      </c>
      <c r="E6597" s="3">
        <v>1</v>
      </c>
      <c r="F6597" s="12">
        <v>100000</v>
      </c>
    </row>
    <row r="6598" spans="1:6" x14ac:dyDescent="0.25">
      <c r="A6598" s="3" t="s">
        <v>62</v>
      </c>
      <c r="B6598" s="3" t="str">
        <f>IFERROR(INDEX(Clients[Client_Name],MATCH(Table2[[#This Row],[Client_Code]],Clients[Client_Code],0)),"")</f>
        <v>AGRICOLA EL TRANQUERO</v>
      </c>
      <c r="C6598" s="3">
        <v>1052</v>
      </c>
      <c r="D6598" s="3" t="s">
        <v>149</v>
      </c>
      <c r="E6598" s="3">
        <v>2</v>
      </c>
      <c r="F6598" s="12">
        <v>117102</v>
      </c>
    </row>
    <row r="6599" spans="1:6" x14ac:dyDescent="0.25">
      <c r="A6599" s="3" t="s">
        <v>62</v>
      </c>
      <c r="B6599" s="3" t="str">
        <f>IFERROR(INDEX(Clients[Client_Name],MATCH(Table2[[#This Row],[Client_Code]],Clients[Client_Code],0)),"")</f>
        <v>AGRICOLA EL TRANQUERO</v>
      </c>
      <c r="C6599" s="3">
        <v>1052</v>
      </c>
      <c r="D6599" s="3" t="s">
        <v>38</v>
      </c>
      <c r="E6599" s="3">
        <v>2</v>
      </c>
      <c r="F6599" s="12">
        <v>100000</v>
      </c>
    </row>
    <row r="6600" spans="1:6" x14ac:dyDescent="0.25">
      <c r="A6600" s="3" t="s">
        <v>62</v>
      </c>
      <c r="B6600" s="3" t="str">
        <f>IFERROR(INDEX(Clients[Client_Name],MATCH(Table2[[#This Row],[Client_Code]],Clients[Client_Code],0)),"")</f>
        <v>AGRICOLA EL TRANQUERO</v>
      </c>
      <c r="C6600" s="3">
        <v>1052</v>
      </c>
      <c r="D6600" s="3" t="s">
        <v>149</v>
      </c>
      <c r="E6600" s="3">
        <v>3</v>
      </c>
      <c r="F6600" s="12">
        <v>4182</v>
      </c>
    </row>
    <row r="6601" spans="1:6" x14ac:dyDescent="0.25">
      <c r="A6601" s="3" t="s">
        <v>62</v>
      </c>
      <c r="B6601" s="3" t="str">
        <f>IFERROR(INDEX(Clients[Client_Name],MATCH(Table2[[#This Row],[Client_Code]],Clients[Client_Code],0)),"")</f>
        <v>ARIZTÍA</v>
      </c>
      <c r="C6601" s="3">
        <v>1004</v>
      </c>
      <c r="D6601" s="3" t="s">
        <v>38</v>
      </c>
      <c r="E6601" s="3">
        <v>4</v>
      </c>
      <c r="F6601" s="12">
        <v>60000</v>
      </c>
    </row>
    <row r="6602" spans="1:6" x14ac:dyDescent="0.25">
      <c r="A6602" s="3" t="s">
        <v>62</v>
      </c>
      <c r="B6602" s="3" t="str">
        <f>IFERROR(INDEX(Clients[Client_Name],MATCH(Table2[[#This Row],[Client_Code]],Clients[Client_Code],0)),"")</f>
        <v>ARIZTÍA</v>
      </c>
      <c r="C6602" s="3">
        <v>1004</v>
      </c>
      <c r="D6602" s="3" t="s">
        <v>38</v>
      </c>
      <c r="E6602" s="3">
        <v>4</v>
      </c>
      <c r="F6602" s="12">
        <v>88440</v>
      </c>
    </row>
    <row r="6603" spans="1:6" x14ac:dyDescent="0.25">
      <c r="A6603" s="3" t="s">
        <v>62</v>
      </c>
      <c r="B6603" s="3" t="str">
        <f>IFERROR(INDEX(Clients[Client_Name],MATCH(Table2[[#This Row],[Client_Code]],Clients[Client_Code],0)),"")</f>
        <v>ARIZTÍA</v>
      </c>
      <c r="C6603" s="3">
        <v>1004</v>
      </c>
      <c r="D6603" s="3" t="s">
        <v>38</v>
      </c>
      <c r="E6603" s="3">
        <v>4</v>
      </c>
      <c r="F6603" s="12">
        <v>44220</v>
      </c>
    </row>
    <row r="6604" spans="1:6" x14ac:dyDescent="0.25">
      <c r="A6604" s="3" t="s">
        <v>62</v>
      </c>
      <c r="B6604" s="3" t="str">
        <f>IFERROR(INDEX(Clients[Client_Name],MATCH(Table2[[#This Row],[Client_Code]],Clients[Client_Code],0)),"")</f>
        <v>ARIZTÍA</v>
      </c>
      <c r="C6604" s="3">
        <v>1004</v>
      </c>
      <c r="D6604" s="3" t="s">
        <v>38</v>
      </c>
      <c r="E6604" s="3">
        <v>4</v>
      </c>
      <c r="F6604" s="12">
        <v>386371</v>
      </c>
    </row>
    <row r="6605" spans="1:6" x14ac:dyDescent="0.25">
      <c r="A6605" s="3" t="s">
        <v>62</v>
      </c>
      <c r="B6605" s="3" t="str">
        <f>IFERROR(INDEX(Clients[Client_Name],MATCH(Table2[[#This Row],[Client_Code]],Clients[Client_Code],0)),"")</f>
        <v>ARIZTÍA</v>
      </c>
      <c r="C6605" s="3">
        <v>1004</v>
      </c>
      <c r="D6605" s="3" t="s">
        <v>149</v>
      </c>
      <c r="E6605" s="3">
        <v>4</v>
      </c>
      <c r="F6605" s="12">
        <v>13914629</v>
      </c>
    </row>
    <row r="6606" spans="1:6" x14ac:dyDescent="0.25">
      <c r="A6606" s="3" t="s">
        <v>62</v>
      </c>
      <c r="B6606" s="3" t="str">
        <f>IFERROR(INDEX(Clients[Client_Name],MATCH(Table2[[#This Row],[Client_Code]],Clients[Client_Code],0)),"")</f>
        <v>ARIZTÍA</v>
      </c>
      <c r="C6606" s="3">
        <v>1004</v>
      </c>
      <c r="D6606" s="3" t="s">
        <v>37</v>
      </c>
      <c r="E6606" s="3">
        <v>4</v>
      </c>
      <c r="F6606" s="12">
        <v>324000</v>
      </c>
    </row>
    <row r="6607" spans="1:6" x14ac:dyDescent="0.25">
      <c r="A6607" s="3" t="s">
        <v>62</v>
      </c>
      <c r="B6607" s="3" t="str">
        <f>IFERROR(INDEX(Clients[Client_Name],MATCH(Table2[[#This Row],[Client_Code]],Clients[Client_Code],0)),"")</f>
        <v>ARIZTÍA</v>
      </c>
      <c r="C6607" s="3">
        <v>1004</v>
      </c>
      <c r="D6607" s="3" t="s">
        <v>37</v>
      </c>
      <c r="E6607" s="3">
        <v>4</v>
      </c>
      <c r="F6607" s="12">
        <v>52164</v>
      </c>
    </row>
    <row r="6608" spans="1:6" x14ac:dyDescent="0.25">
      <c r="A6608" s="3" t="s">
        <v>62</v>
      </c>
      <c r="B6608" s="3" t="str">
        <f>IFERROR(INDEX(Clients[Client_Name],MATCH(Table2[[#This Row],[Client_Code]],Clients[Client_Code],0)),"")</f>
        <v>ARIZTÍA</v>
      </c>
      <c r="C6608" s="3">
        <v>1004</v>
      </c>
      <c r="D6608" s="3" t="s">
        <v>37</v>
      </c>
      <c r="E6608" s="3">
        <v>4</v>
      </c>
      <c r="F6608" s="12">
        <v>51513</v>
      </c>
    </row>
    <row r="6609" spans="1:6" x14ac:dyDescent="0.25">
      <c r="A6609" s="3" t="s">
        <v>62</v>
      </c>
      <c r="B6609" s="3" t="str">
        <f>IFERROR(INDEX(Clients[Client_Name],MATCH(Table2[[#This Row],[Client_Code]],Clients[Client_Code],0)),"")</f>
        <v>ARIZTÍA</v>
      </c>
      <c r="C6609" s="3">
        <v>1004</v>
      </c>
      <c r="D6609" s="3" t="s">
        <v>37</v>
      </c>
      <c r="E6609" s="3">
        <v>4</v>
      </c>
      <c r="F6609" s="12">
        <v>81069</v>
      </c>
    </row>
    <row r="6610" spans="1:6" x14ac:dyDescent="0.25">
      <c r="A6610" s="3" t="s">
        <v>62</v>
      </c>
      <c r="B6610" s="3" t="str">
        <f>IFERROR(INDEX(Clients[Client_Name],MATCH(Table2[[#This Row],[Client_Code]],Clients[Client_Code],0)),"")</f>
        <v>PEDRO OPAZO PRADENA</v>
      </c>
      <c r="C6610" s="3">
        <v>1072</v>
      </c>
      <c r="D6610" s="3" t="s">
        <v>38</v>
      </c>
      <c r="E6610" s="3">
        <v>10</v>
      </c>
      <c r="F6610" s="12"/>
    </row>
    <row r="6611" spans="1:6" x14ac:dyDescent="0.25">
      <c r="A6611" s="3" t="s">
        <v>62</v>
      </c>
      <c r="B6611" s="3" t="str">
        <f>IFERROR(INDEX(Clients[Client_Name],MATCH(Table2[[#This Row],[Client_Code]],Clients[Client_Code],0)),"")</f>
        <v>ARIZTÍA</v>
      </c>
      <c r="C6611" s="3">
        <v>1004</v>
      </c>
      <c r="D6611" s="3" t="s">
        <v>38</v>
      </c>
      <c r="E6611" s="3">
        <v>4</v>
      </c>
      <c r="F6611" s="12">
        <v>-3</v>
      </c>
    </row>
    <row r="6612" spans="1:6" x14ac:dyDescent="0.25">
      <c r="A6612" s="3" t="s">
        <v>62</v>
      </c>
      <c r="B6612" s="3" t="str">
        <f>IFERROR(INDEX(Clients[Client_Name],MATCH(Table2[[#This Row],[Client_Code]],Clients[Client_Code],0)),"")</f>
        <v>ARIZTÍA</v>
      </c>
      <c r="C6612" s="3">
        <v>1004</v>
      </c>
      <c r="D6612" s="3" t="s">
        <v>38</v>
      </c>
      <c r="E6612" s="3">
        <v>4</v>
      </c>
      <c r="F6612" s="12">
        <v>221986</v>
      </c>
    </row>
    <row r="6613" spans="1:6" x14ac:dyDescent="0.25">
      <c r="A6613" s="3" t="s">
        <v>62</v>
      </c>
      <c r="B6613" s="3" t="str">
        <f>IFERROR(INDEX(Clients[Client_Name],MATCH(Table2[[#This Row],[Client_Code]],Clients[Client_Code],0)),"")</f>
        <v>ARIZTÍA</v>
      </c>
      <c r="C6613" s="3">
        <v>1004</v>
      </c>
      <c r="D6613" s="3" t="s">
        <v>38</v>
      </c>
      <c r="E6613" s="3">
        <v>4</v>
      </c>
      <c r="F6613" s="12">
        <v>78933</v>
      </c>
    </row>
    <row r="6614" spans="1:6" x14ac:dyDescent="0.25">
      <c r="A6614" s="3" t="s">
        <v>62</v>
      </c>
      <c r="B6614" s="3" t="str">
        <f>IFERROR(INDEX(Clients[Client_Name],MATCH(Table2[[#This Row],[Client_Code]],Clients[Client_Code],0)),"")</f>
        <v>ARIZTÍA</v>
      </c>
      <c r="C6614" s="3">
        <v>1004</v>
      </c>
      <c r="D6614" s="3" t="s">
        <v>38</v>
      </c>
      <c r="E6614" s="3">
        <v>1</v>
      </c>
      <c r="F6614" s="12">
        <v>240000</v>
      </c>
    </row>
    <row r="6615" spans="1:6" x14ac:dyDescent="0.25">
      <c r="A6615" s="3" t="s">
        <v>62</v>
      </c>
      <c r="B6615" s="3" t="str">
        <f>IFERROR(INDEX(Clients[Client_Name],MATCH(Table2[[#This Row],[Client_Code]],Clients[Client_Code],0)),"")</f>
        <v>ARIZTÍA</v>
      </c>
      <c r="C6615" s="3">
        <v>1004</v>
      </c>
      <c r="D6615" s="3" t="s">
        <v>38</v>
      </c>
      <c r="E6615" s="3">
        <v>1</v>
      </c>
      <c r="F6615" s="12">
        <v>530637</v>
      </c>
    </row>
    <row r="6616" spans="1:6" x14ac:dyDescent="0.25">
      <c r="A6616" s="3" t="s">
        <v>62</v>
      </c>
      <c r="B6616" s="3" t="str">
        <f>IFERROR(INDEX(Clients[Client_Name],MATCH(Table2[[#This Row],[Client_Code]],Clients[Client_Code],0)),"")</f>
        <v>SADIA</v>
      </c>
      <c r="C6616" s="3">
        <v>1015</v>
      </c>
      <c r="D6616" s="3" t="s">
        <v>37</v>
      </c>
      <c r="E6616" s="3">
        <v>9</v>
      </c>
      <c r="F6616" s="12">
        <v>1048961</v>
      </c>
    </row>
    <row r="6617" spans="1:6" x14ac:dyDescent="0.25">
      <c r="A6617" s="3" t="s">
        <v>62</v>
      </c>
      <c r="B6617" s="3" t="str">
        <f>IFERROR(INDEX(Clients[Client_Name],MATCH(Table2[[#This Row],[Client_Code]],Clients[Client_Code],0)),"")</f>
        <v>ARIZTÍA</v>
      </c>
      <c r="C6617" s="3">
        <v>1004</v>
      </c>
      <c r="D6617" s="3" t="s">
        <v>38</v>
      </c>
      <c r="E6617" s="3">
        <v>1</v>
      </c>
      <c r="F6617" s="12">
        <v>73702</v>
      </c>
    </row>
    <row r="6618" spans="1:6" x14ac:dyDescent="0.25">
      <c r="A6618" s="3" t="s">
        <v>62</v>
      </c>
      <c r="B6618" s="3" t="str">
        <f>IFERROR(INDEX(Clients[Client_Name],MATCH(Table2[[#This Row],[Client_Code]],Clients[Client_Code],0)),"")</f>
        <v>ARIZTÍA</v>
      </c>
      <c r="C6618" s="3">
        <v>1004</v>
      </c>
      <c r="D6618" s="3" t="s">
        <v>149</v>
      </c>
      <c r="E6618" s="3">
        <v>1</v>
      </c>
      <c r="F6618" s="12">
        <v>6851619</v>
      </c>
    </row>
    <row r="6619" spans="1:6" x14ac:dyDescent="0.25">
      <c r="A6619" s="3" t="s">
        <v>62</v>
      </c>
      <c r="B6619" s="3" t="str">
        <f>IFERROR(INDEX(Clients[Client_Name],MATCH(Table2[[#This Row],[Client_Code]],Clients[Client_Code],0)),"")</f>
        <v>ARIZTÍA</v>
      </c>
      <c r="C6619" s="3">
        <v>1004</v>
      </c>
      <c r="D6619" s="3" t="s">
        <v>37</v>
      </c>
      <c r="E6619" s="3">
        <v>1</v>
      </c>
      <c r="F6619" s="12">
        <v>625909</v>
      </c>
    </row>
    <row r="6620" spans="1:6" x14ac:dyDescent="0.25">
      <c r="A6620" s="3" t="s">
        <v>62</v>
      </c>
      <c r="B6620" s="3" t="str">
        <f>IFERROR(INDEX(Clients[Client_Name],MATCH(Table2[[#This Row],[Client_Code]],Clients[Client_Code],0)),"")</f>
        <v>ARIZTÍA</v>
      </c>
      <c r="C6620" s="3">
        <v>1004</v>
      </c>
      <c r="D6620" s="3" t="s">
        <v>37</v>
      </c>
      <c r="E6620" s="3">
        <v>1</v>
      </c>
      <c r="F6620" s="12">
        <v>243863</v>
      </c>
    </row>
    <row r="6621" spans="1:6" x14ac:dyDescent="0.25">
      <c r="A6621" s="3" t="s">
        <v>62</v>
      </c>
      <c r="B6621" s="3" t="str">
        <f>IFERROR(INDEX(Clients[Client_Name],MATCH(Table2[[#This Row],[Client_Code]],Clients[Client_Code],0)),"")</f>
        <v>ARIZTÍA</v>
      </c>
      <c r="C6621" s="3">
        <v>1004</v>
      </c>
      <c r="D6621" s="3" t="s">
        <v>37</v>
      </c>
      <c r="E6621" s="3">
        <v>1</v>
      </c>
      <c r="F6621" s="12">
        <v>283320</v>
      </c>
    </row>
    <row r="6622" spans="1:6" x14ac:dyDescent="0.25">
      <c r="A6622" s="3" t="s">
        <v>62</v>
      </c>
      <c r="B6622" s="3" t="str">
        <f>IFERROR(INDEX(Clients[Client_Name],MATCH(Table2[[#This Row],[Client_Code]],Clients[Client_Code],0)),"")</f>
        <v>TAK S.A.</v>
      </c>
      <c r="C6622" s="3">
        <v>1051</v>
      </c>
      <c r="D6622" s="3" t="s">
        <v>38</v>
      </c>
      <c r="E6622" s="3">
        <v>10</v>
      </c>
      <c r="F6622" s="12">
        <v>1076650</v>
      </c>
    </row>
    <row r="6623" spans="1:6" x14ac:dyDescent="0.25">
      <c r="A6623" s="3" t="s">
        <v>62</v>
      </c>
      <c r="B6623" s="3" t="str">
        <f>IFERROR(INDEX(Clients[Client_Name],MATCH(Table2[[#This Row],[Client_Code]],Clients[Client_Code],0)),"")</f>
        <v>TAK S.A.</v>
      </c>
      <c r="C6623" s="3">
        <v>1051</v>
      </c>
      <c r="D6623" s="3" t="s">
        <v>38</v>
      </c>
      <c r="E6623" s="3">
        <v>10</v>
      </c>
      <c r="F6623" s="12">
        <v>1727323</v>
      </c>
    </row>
    <row r="6624" spans="1:6" x14ac:dyDescent="0.25">
      <c r="A6624" s="3" t="s">
        <v>62</v>
      </c>
      <c r="B6624" s="3" t="str">
        <f>IFERROR(INDEX(Clients[Client_Name],MATCH(Table2[[#This Row],[Client_Code]],Clients[Client_Code],0)),"")</f>
        <v>TAK S.A.</v>
      </c>
      <c r="C6624" s="3">
        <v>1051</v>
      </c>
      <c r="D6624" s="3" t="s">
        <v>38</v>
      </c>
      <c r="E6624" s="3">
        <v>10</v>
      </c>
      <c r="F6624" s="12"/>
    </row>
    <row r="6625" spans="1:6" x14ac:dyDescent="0.25">
      <c r="A6625" s="3" t="s">
        <v>62</v>
      </c>
      <c r="B6625" s="3" t="str">
        <f>IFERROR(INDEX(Clients[Client_Name],MATCH(Table2[[#This Row],[Client_Code]],Clients[Client_Code],0)),"")</f>
        <v>TAK S.A.</v>
      </c>
      <c r="C6625" s="3">
        <v>1051</v>
      </c>
      <c r="D6625" s="3" t="s">
        <v>38</v>
      </c>
      <c r="E6625" s="3">
        <v>10</v>
      </c>
      <c r="F6625" s="12"/>
    </row>
    <row r="6626" spans="1:6" x14ac:dyDescent="0.25">
      <c r="A6626" s="3" t="s">
        <v>62</v>
      </c>
      <c r="B6626" s="3" t="str">
        <f>IFERROR(INDEX(Clients[Client_Name],MATCH(Table2[[#This Row],[Client_Code]],Clients[Client_Code],0)),"")</f>
        <v>ARIZTÍA</v>
      </c>
      <c r="C6626" s="3">
        <v>1004</v>
      </c>
      <c r="D6626" s="3" t="s">
        <v>37</v>
      </c>
      <c r="E6626" s="3">
        <v>1</v>
      </c>
      <c r="F6626" s="12">
        <v>324277</v>
      </c>
    </row>
    <row r="6627" spans="1:6" x14ac:dyDescent="0.25">
      <c r="A6627" s="3" t="s">
        <v>62</v>
      </c>
      <c r="B6627" s="3" t="str">
        <f>IFERROR(INDEX(Clients[Client_Name],MATCH(Table2[[#This Row],[Client_Code]],Clients[Client_Code],0)),"")</f>
        <v>TRANSPORTE JOSE MEDINA E.I.R.L.</v>
      </c>
      <c r="C6627" s="3">
        <v>1079</v>
      </c>
      <c r="D6627" s="3" t="s">
        <v>38</v>
      </c>
      <c r="E6627" s="3">
        <v>10</v>
      </c>
      <c r="F6627" s="12"/>
    </row>
    <row r="6628" spans="1:6" x14ac:dyDescent="0.25">
      <c r="A6628" s="3" t="s">
        <v>62</v>
      </c>
      <c r="B6628" s="3" t="str">
        <f>IFERROR(INDEX(Clients[Client_Name],MATCH(Table2[[#This Row],[Client_Code]],Clients[Client_Code],0)),"")</f>
        <v>SADIA</v>
      </c>
      <c r="C6628" s="3">
        <v>1015</v>
      </c>
      <c r="D6628" s="3" t="s">
        <v>38</v>
      </c>
      <c r="E6628" s="3">
        <v>9</v>
      </c>
      <c r="F6628" s="12">
        <v>1066848</v>
      </c>
    </row>
    <row r="6629" spans="1:6" x14ac:dyDescent="0.25">
      <c r="A6629" s="3" t="s">
        <v>62</v>
      </c>
      <c r="B6629" s="3" t="str">
        <f>IFERROR(INDEX(Clients[Client_Name],MATCH(Table2[[#This Row],[Client_Code]],Clients[Client_Code],0)),"")</f>
        <v>ARIZTÍA</v>
      </c>
      <c r="C6629" s="3">
        <v>1004</v>
      </c>
      <c r="D6629" s="3" t="s">
        <v>38</v>
      </c>
      <c r="E6629" s="3">
        <v>1</v>
      </c>
      <c r="F6629" s="12">
        <v>20793</v>
      </c>
    </row>
    <row r="6630" spans="1:6" x14ac:dyDescent="0.25">
      <c r="A6630" s="3" t="s">
        <v>62</v>
      </c>
      <c r="B6630" s="3" t="str">
        <f>IFERROR(INDEX(Clients[Client_Name],MATCH(Table2[[#This Row],[Client_Code]],Clients[Client_Code],0)),"")</f>
        <v>ARIZTÍA</v>
      </c>
      <c r="C6630" s="3">
        <v>1004</v>
      </c>
      <c r="D6630" s="3" t="s">
        <v>148</v>
      </c>
      <c r="E6630" s="3">
        <v>1</v>
      </c>
      <c r="F6630" s="12">
        <v>885130</v>
      </c>
    </row>
    <row r="6631" spans="1:6" x14ac:dyDescent="0.25">
      <c r="A6631" s="3" t="s">
        <v>62</v>
      </c>
      <c r="B6631" s="3" t="str">
        <f>IFERROR(INDEX(Clients[Client_Name],MATCH(Table2[[#This Row],[Client_Code]],Clients[Client_Code],0)),"")</f>
        <v>ARIZTÍA</v>
      </c>
      <c r="C6631" s="3">
        <v>1004</v>
      </c>
      <c r="D6631" s="3" t="s">
        <v>148</v>
      </c>
      <c r="E6631" s="3">
        <v>1</v>
      </c>
      <c r="F6631" s="12">
        <v>63180</v>
      </c>
    </row>
    <row r="6632" spans="1:6" x14ac:dyDescent="0.25">
      <c r="A6632" s="3" t="s">
        <v>62</v>
      </c>
      <c r="B6632" s="3" t="str">
        <f>IFERROR(INDEX(Clients[Client_Name],MATCH(Table2[[#This Row],[Client_Code]],Clients[Client_Code],0)),"")</f>
        <v>ARIZTÍA</v>
      </c>
      <c r="C6632" s="3">
        <v>1004</v>
      </c>
      <c r="D6632" s="3" t="s">
        <v>148</v>
      </c>
      <c r="E6632" s="3">
        <v>1</v>
      </c>
      <c r="F6632" s="12">
        <v>63180</v>
      </c>
    </row>
    <row r="6633" spans="1:6" x14ac:dyDescent="0.25">
      <c r="A6633" s="3" t="s">
        <v>62</v>
      </c>
      <c r="B6633" s="3" t="str">
        <f>IFERROR(INDEX(Clients[Client_Name],MATCH(Table2[[#This Row],[Client_Code]],Clients[Client_Code],0)),"")</f>
        <v>ARIZTÍA</v>
      </c>
      <c r="C6633" s="3">
        <v>1004</v>
      </c>
      <c r="D6633" s="3" t="s">
        <v>37</v>
      </c>
      <c r="E6633" s="3">
        <v>1</v>
      </c>
      <c r="F6633" s="12">
        <v>25726</v>
      </c>
    </row>
    <row r="6634" spans="1:6" x14ac:dyDescent="0.25">
      <c r="A6634" s="3" t="s">
        <v>62</v>
      </c>
      <c r="B6634" s="3" t="str">
        <f>IFERROR(INDEX(Clients[Client_Name],MATCH(Table2[[#This Row],[Client_Code]],Clients[Client_Code],0)),"")</f>
        <v>ARIZTÍA</v>
      </c>
      <c r="C6634" s="3">
        <v>1004</v>
      </c>
      <c r="D6634" s="3" t="s">
        <v>37</v>
      </c>
      <c r="E6634" s="3">
        <v>1</v>
      </c>
      <c r="F6634" s="12">
        <v>15454</v>
      </c>
    </row>
    <row r="6635" spans="1:6" x14ac:dyDescent="0.25">
      <c r="A6635" s="3" t="s">
        <v>62</v>
      </c>
      <c r="B6635" s="3" t="str">
        <f>IFERROR(INDEX(Clients[Client_Name],MATCH(Table2[[#This Row],[Client_Code]],Clients[Client_Code],0)),"")</f>
        <v>ARIZTÍA</v>
      </c>
      <c r="C6635" s="3">
        <v>1004</v>
      </c>
      <c r="D6635" s="3" t="s">
        <v>37</v>
      </c>
      <c r="E6635" s="3">
        <v>1</v>
      </c>
      <c r="F6635" s="12">
        <v>13165</v>
      </c>
    </row>
    <row r="6636" spans="1:6" x14ac:dyDescent="0.25">
      <c r="A6636" s="3" t="s">
        <v>62</v>
      </c>
      <c r="B6636" s="3" t="str">
        <f>IFERROR(INDEX(Clients[Client_Name],MATCH(Table2[[#This Row],[Client_Code]],Clients[Client_Code],0)),"")</f>
        <v>ARIZTÍA</v>
      </c>
      <c r="C6636" s="3">
        <v>1004</v>
      </c>
      <c r="D6636" s="3" t="s">
        <v>38</v>
      </c>
      <c r="E6636" s="3">
        <v>1</v>
      </c>
      <c r="F6636" s="12">
        <v>1224971</v>
      </c>
    </row>
    <row r="6637" spans="1:6" x14ac:dyDescent="0.25">
      <c r="A6637" s="3" t="s">
        <v>62</v>
      </c>
      <c r="B6637" s="3" t="str">
        <f>IFERROR(INDEX(Clients[Client_Name],MATCH(Table2[[#This Row],[Client_Code]],Clients[Client_Code],0)),"")</f>
        <v>ARIZTÍA</v>
      </c>
      <c r="C6637" s="3">
        <v>1004</v>
      </c>
      <c r="D6637" s="3" t="s">
        <v>38</v>
      </c>
      <c r="E6637" s="3">
        <v>1</v>
      </c>
      <c r="F6637" s="12">
        <v>435568</v>
      </c>
    </row>
    <row r="6638" spans="1:6" x14ac:dyDescent="0.25">
      <c r="A6638" s="3" t="s">
        <v>62</v>
      </c>
      <c r="B6638" s="3" t="str">
        <f>IFERROR(INDEX(Clients[Client_Name],MATCH(Table2[[#This Row],[Client_Code]],Clients[Client_Code],0)),"")</f>
        <v>AGROINDUSTRIAS LOMAS COLORADAS LTDA</v>
      </c>
      <c r="C6638" s="3">
        <v>1003</v>
      </c>
      <c r="D6638" s="3" t="s">
        <v>149</v>
      </c>
      <c r="E6638" s="3">
        <v>10</v>
      </c>
      <c r="F6638" s="12"/>
    </row>
    <row r="6639" spans="1:6" x14ac:dyDescent="0.25">
      <c r="A6639" s="3" t="s">
        <v>62</v>
      </c>
      <c r="B6639" s="3" t="str">
        <f>IFERROR(INDEX(Clients[Client_Name],MATCH(Table2[[#This Row],[Client_Code]],Clients[Client_Code],0)),"")</f>
        <v>ARIZTÍA</v>
      </c>
      <c r="C6639" s="3">
        <v>1004</v>
      </c>
      <c r="D6639" s="3" t="s">
        <v>38</v>
      </c>
      <c r="E6639" s="3">
        <v>2</v>
      </c>
      <c r="F6639" s="12">
        <v>345000</v>
      </c>
    </row>
    <row r="6640" spans="1:6" x14ac:dyDescent="0.25">
      <c r="A6640" s="3" t="s">
        <v>62</v>
      </c>
      <c r="B6640" s="3" t="str">
        <f>IFERROR(INDEX(Clients[Client_Name],MATCH(Table2[[#This Row],[Client_Code]],Clients[Client_Code],0)),"")</f>
        <v>ARIZTÍA</v>
      </c>
      <c r="C6640" s="3">
        <v>1004</v>
      </c>
      <c r="D6640" s="3" t="s">
        <v>38</v>
      </c>
      <c r="E6640" s="3">
        <v>2</v>
      </c>
      <c r="F6640" s="12">
        <v>221099</v>
      </c>
    </row>
    <row r="6641" spans="1:6" x14ac:dyDescent="0.25">
      <c r="A6641" s="3" t="s">
        <v>62</v>
      </c>
      <c r="B6641" s="3" t="str">
        <f>IFERROR(INDEX(Clients[Client_Name],MATCH(Table2[[#This Row],[Client_Code]],Clients[Client_Code],0)),"")</f>
        <v>ARIZTÍA</v>
      </c>
      <c r="C6641" s="3">
        <v>1004</v>
      </c>
      <c r="D6641" s="3" t="s">
        <v>38</v>
      </c>
      <c r="E6641" s="3">
        <v>2</v>
      </c>
      <c r="F6641" s="12">
        <v>44220</v>
      </c>
    </row>
    <row r="6642" spans="1:6" x14ac:dyDescent="0.25">
      <c r="A6642" s="3" t="s">
        <v>62</v>
      </c>
      <c r="B6642" s="3" t="str">
        <f>IFERROR(INDEX(Clients[Client_Name],MATCH(Table2[[#This Row],[Client_Code]],Clients[Client_Code],0)),"")</f>
        <v>ARIZTÍA</v>
      </c>
      <c r="C6642" s="3">
        <v>1004</v>
      </c>
      <c r="D6642" s="3" t="s">
        <v>38</v>
      </c>
      <c r="E6642" s="3">
        <v>2</v>
      </c>
      <c r="F6642" s="12">
        <v>110552</v>
      </c>
    </row>
    <row r="6643" spans="1:6" x14ac:dyDescent="0.25">
      <c r="A6643" s="3" t="s">
        <v>62</v>
      </c>
      <c r="B6643" s="3" t="str">
        <f>IFERROR(INDEX(Clients[Client_Name],MATCH(Table2[[#This Row],[Client_Code]],Clients[Client_Code],0)),"")</f>
        <v>ARIZTÍA</v>
      </c>
      <c r="C6643" s="3">
        <v>1004</v>
      </c>
      <c r="D6643" s="3" t="s">
        <v>149</v>
      </c>
      <c r="E6643" s="3">
        <v>2</v>
      </c>
      <c r="F6643" s="12">
        <v>7939073</v>
      </c>
    </row>
    <row r="6644" spans="1:6" x14ac:dyDescent="0.25">
      <c r="A6644" s="3" t="s">
        <v>62</v>
      </c>
      <c r="B6644" s="3" t="str">
        <f>IFERROR(INDEX(Clients[Client_Name],MATCH(Table2[[#This Row],[Client_Code]],Clients[Client_Code],0)),"")</f>
        <v>ARIZTÍA</v>
      </c>
      <c r="C6644" s="3">
        <v>1004</v>
      </c>
      <c r="D6644" s="3" t="s">
        <v>37</v>
      </c>
      <c r="E6644" s="3">
        <v>2</v>
      </c>
      <c r="F6644" s="12">
        <v>352126</v>
      </c>
    </row>
    <row r="6645" spans="1:6" x14ac:dyDescent="0.25">
      <c r="A6645" s="3" t="s">
        <v>62</v>
      </c>
      <c r="B6645" s="3" t="str">
        <f>IFERROR(INDEX(Clients[Client_Name],MATCH(Table2[[#This Row],[Client_Code]],Clients[Client_Code],0)),"")</f>
        <v>ARIZTÍA</v>
      </c>
      <c r="C6645" s="3">
        <v>1004</v>
      </c>
      <c r="D6645" s="3" t="s">
        <v>37</v>
      </c>
      <c r="E6645" s="3">
        <v>2</v>
      </c>
      <c r="F6645" s="12">
        <v>131717</v>
      </c>
    </row>
    <row r="6646" spans="1:6" x14ac:dyDescent="0.25">
      <c r="A6646" s="3" t="s">
        <v>62</v>
      </c>
      <c r="B6646" s="3" t="str">
        <f>IFERROR(INDEX(Clients[Client_Name],MATCH(Table2[[#This Row],[Client_Code]],Clients[Client_Code],0)),"")</f>
        <v>ARIZTÍA</v>
      </c>
      <c r="C6646" s="3">
        <v>1004</v>
      </c>
      <c r="D6646" s="3" t="s">
        <v>37</v>
      </c>
      <c r="E6646" s="3">
        <v>2</v>
      </c>
      <c r="F6646" s="12">
        <v>103026</v>
      </c>
    </row>
    <row r="6647" spans="1:6" x14ac:dyDescent="0.25">
      <c r="A6647" s="3" t="s">
        <v>62</v>
      </c>
      <c r="B6647" s="3" t="str">
        <f>IFERROR(INDEX(Clients[Client_Name],MATCH(Table2[[#This Row],[Client_Code]],Clients[Client_Code],0)),"")</f>
        <v>ARIZTÍA</v>
      </c>
      <c r="C6647" s="3">
        <v>1004</v>
      </c>
      <c r="D6647" s="3" t="s">
        <v>37</v>
      </c>
      <c r="E6647" s="3">
        <v>2</v>
      </c>
      <c r="F6647" s="12">
        <v>189161</v>
      </c>
    </row>
    <row r="6648" spans="1:6" x14ac:dyDescent="0.25">
      <c r="A6648" s="3" t="s">
        <v>62</v>
      </c>
      <c r="B6648" s="3" t="str">
        <f>IFERROR(INDEX(Clients[Client_Name],MATCH(Table2[[#This Row],[Client_Code]],Clients[Client_Code],0)),"")</f>
        <v>ARIZTÍA</v>
      </c>
      <c r="C6648" s="3">
        <v>1004</v>
      </c>
      <c r="D6648" s="3" t="s">
        <v>38</v>
      </c>
      <c r="E6648" s="3">
        <v>2</v>
      </c>
      <c r="F6648" s="12">
        <v>20793</v>
      </c>
    </row>
    <row r="6649" spans="1:6" x14ac:dyDescent="0.25">
      <c r="A6649" s="3" t="s">
        <v>62</v>
      </c>
      <c r="B6649" s="3" t="str">
        <f>IFERROR(INDEX(Clients[Client_Name],MATCH(Table2[[#This Row],[Client_Code]],Clients[Client_Code],0)),"")</f>
        <v>ARIZTÍA</v>
      </c>
      <c r="C6649" s="3">
        <v>1004</v>
      </c>
      <c r="D6649" s="3" t="s">
        <v>148</v>
      </c>
      <c r="E6649" s="3">
        <v>2</v>
      </c>
      <c r="F6649" s="12">
        <v>1013741</v>
      </c>
    </row>
    <row r="6650" spans="1:6" x14ac:dyDescent="0.25">
      <c r="A6650" s="3" t="s">
        <v>62</v>
      </c>
      <c r="B6650" s="3" t="str">
        <f>IFERROR(INDEX(Clients[Client_Name],MATCH(Table2[[#This Row],[Client_Code]],Clients[Client_Code],0)),"")</f>
        <v>ARIZTÍA</v>
      </c>
      <c r="C6650" s="3">
        <v>1004</v>
      </c>
      <c r="D6650" s="3" t="s">
        <v>37</v>
      </c>
      <c r="E6650" s="3">
        <v>2</v>
      </c>
      <c r="F6650" s="12">
        <v>88452</v>
      </c>
    </row>
    <row r="6651" spans="1:6" x14ac:dyDescent="0.25">
      <c r="A6651" s="3" t="s">
        <v>62</v>
      </c>
      <c r="B6651" s="3" t="str">
        <f>IFERROR(INDEX(Clients[Client_Name],MATCH(Table2[[#This Row],[Client_Code]],Clients[Client_Code],0)),"")</f>
        <v>ARIZTÍA</v>
      </c>
      <c r="C6651" s="3">
        <v>1004</v>
      </c>
      <c r="D6651" s="3" t="s">
        <v>148</v>
      </c>
      <c r="E6651" s="3">
        <v>2</v>
      </c>
      <c r="F6651" s="12">
        <v>88452</v>
      </c>
    </row>
    <row r="6652" spans="1:6" x14ac:dyDescent="0.25">
      <c r="A6652" s="3" t="s">
        <v>62</v>
      </c>
      <c r="B6652" s="3" t="str">
        <f>IFERROR(INDEX(Clients[Client_Name],MATCH(Table2[[#This Row],[Client_Code]],Clients[Client_Code],0)),"")</f>
        <v>COMERCIALIZADORA LA FAVORITA LTDA.</v>
      </c>
      <c r="C6652" s="3">
        <v>1029</v>
      </c>
      <c r="D6652" s="3" t="s">
        <v>149</v>
      </c>
      <c r="E6652" s="3">
        <v>10</v>
      </c>
      <c r="F6652" s="12">
        <v>3694971</v>
      </c>
    </row>
    <row r="6653" spans="1:6" x14ac:dyDescent="0.25">
      <c r="A6653" s="3" t="s">
        <v>62</v>
      </c>
      <c r="B6653" s="3" t="str">
        <f>IFERROR(INDEX(Clients[Client_Name],MATCH(Table2[[#This Row],[Client_Code]],Clients[Client_Code],0)),"")</f>
        <v>ARIZTÍA</v>
      </c>
      <c r="C6653" s="3">
        <v>1004</v>
      </c>
      <c r="D6653" s="3" t="s">
        <v>148</v>
      </c>
      <c r="E6653" s="3">
        <v>2</v>
      </c>
      <c r="F6653" s="12">
        <v>88452</v>
      </c>
    </row>
    <row r="6654" spans="1:6" x14ac:dyDescent="0.25">
      <c r="A6654" s="3" t="s">
        <v>62</v>
      </c>
      <c r="B6654" s="3" t="str">
        <f>IFERROR(INDEX(Clients[Client_Name],MATCH(Table2[[#This Row],[Client_Code]],Clients[Client_Code],0)),"")</f>
        <v>ARIZTÍA</v>
      </c>
      <c r="C6654" s="3">
        <v>1004</v>
      </c>
      <c r="D6654" s="3" t="s">
        <v>37</v>
      </c>
      <c r="E6654" s="3">
        <v>2</v>
      </c>
      <c r="F6654" s="12">
        <v>1</v>
      </c>
    </row>
    <row r="6655" spans="1:6" x14ac:dyDescent="0.25">
      <c r="A6655" s="3" t="s">
        <v>62</v>
      </c>
      <c r="B6655" s="3" t="str">
        <f>IFERROR(INDEX(Clients[Client_Name],MATCH(Table2[[#This Row],[Client_Code]],Clients[Client_Code],0)),"")</f>
        <v>ARIZTÍA</v>
      </c>
      <c r="C6655" s="3">
        <v>1004</v>
      </c>
      <c r="D6655" s="3" t="s">
        <v>37</v>
      </c>
      <c r="E6655" s="3">
        <v>2</v>
      </c>
      <c r="F6655" s="12">
        <v>0</v>
      </c>
    </row>
    <row r="6656" spans="1:6" x14ac:dyDescent="0.25">
      <c r="A6656" s="3" t="s">
        <v>62</v>
      </c>
      <c r="B6656" s="3" t="str">
        <f>IFERROR(INDEX(Clients[Client_Name],MATCH(Table2[[#This Row],[Client_Code]],Clients[Client_Code],0)),"")</f>
        <v>ARIZTÍA</v>
      </c>
      <c r="C6656" s="3">
        <v>1004</v>
      </c>
      <c r="D6656" s="3" t="s">
        <v>37</v>
      </c>
      <c r="E6656" s="3">
        <v>2</v>
      </c>
      <c r="F6656" s="12">
        <v>8607</v>
      </c>
    </row>
    <row r="6657" spans="1:6" x14ac:dyDescent="0.25">
      <c r="A6657" s="3" t="s">
        <v>62</v>
      </c>
      <c r="B6657" s="3" t="str">
        <f>IFERROR(INDEX(Clients[Client_Name],MATCH(Table2[[#This Row],[Client_Code]],Clients[Client_Code],0)),"")</f>
        <v>ARIZTÍA</v>
      </c>
      <c r="C6657" s="3">
        <v>1004</v>
      </c>
      <c r="D6657" s="3" t="s">
        <v>38</v>
      </c>
      <c r="E6657" s="3">
        <v>2</v>
      </c>
      <c r="F6657" s="12">
        <v>-60057</v>
      </c>
    </row>
    <row r="6658" spans="1:6" x14ac:dyDescent="0.25">
      <c r="A6658" s="3" t="s">
        <v>62</v>
      </c>
      <c r="B6658" s="3" t="str">
        <f>IFERROR(INDEX(Clients[Client_Name],MATCH(Table2[[#This Row],[Client_Code]],Clients[Client_Code],0)),"")</f>
        <v>ARIZTÍA</v>
      </c>
      <c r="C6658" s="3">
        <v>1004</v>
      </c>
      <c r="D6658" s="3" t="s">
        <v>38</v>
      </c>
      <c r="E6658" s="3">
        <v>2</v>
      </c>
      <c r="F6658" s="12">
        <v>-21370</v>
      </c>
    </row>
    <row r="6659" spans="1:6" x14ac:dyDescent="0.25">
      <c r="A6659" s="3" t="s">
        <v>62</v>
      </c>
      <c r="B6659" s="3" t="str">
        <f>IFERROR(INDEX(Clients[Client_Name],MATCH(Table2[[#This Row],[Client_Code]],Clients[Client_Code],0)),"")</f>
        <v>ARIZTÍA</v>
      </c>
      <c r="C6659" s="3">
        <v>1004</v>
      </c>
      <c r="D6659" s="3" t="s">
        <v>38</v>
      </c>
      <c r="E6659" s="3">
        <v>3</v>
      </c>
      <c r="F6659" s="12">
        <v>165000</v>
      </c>
    </row>
    <row r="6660" spans="1:6" x14ac:dyDescent="0.25">
      <c r="A6660" s="3" t="s">
        <v>62</v>
      </c>
      <c r="B6660" s="3" t="str">
        <f>IFERROR(INDEX(Clients[Client_Name],MATCH(Table2[[#This Row],[Client_Code]],Clients[Client_Code],0)),"")</f>
        <v>ARIZTÍA</v>
      </c>
      <c r="C6660" s="3">
        <v>1004</v>
      </c>
      <c r="D6660" s="3" t="s">
        <v>38</v>
      </c>
      <c r="E6660" s="3">
        <v>3</v>
      </c>
      <c r="F6660" s="12">
        <v>176879</v>
      </c>
    </row>
    <row r="6661" spans="1:6" x14ac:dyDescent="0.25">
      <c r="A6661" s="3" t="s">
        <v>62</v>
      </c>
      <c r="B6661" s="3" t="str">
        <f>IFERROR(INDEX(Clients[Client_Name],MATCH(Table2[[#This Row],[Client_Code]],Clients[Client_Code],0)),"")</f>
        <v>ARIZTÍA</v>
      </c>
      <c r="C6661" s="3">
        <v>1004</v>
      </c>
      <c r="D6661" s="3" t="s">
        <v>38</v>
      </c>
      <c r="E6661" s="3">
        <v>3</v>
      </c>
      <c r="F6661" s="12">
        <v>36850</v>
      </c>
    </row>
    <row r="6662" spans="1:6" x14ac:dyDescent="0.25">
      <c r="A6662" s="3" t="s">
        <v>62</v>
      </c>
      <c r="B6662" s="3" t="str">
        <f>IFERROR(INDEX(Clients[Client_Name],MATCH(Table2[[#This Row],[Client_Code]],Clients[Client_Code],0)),"")</f>
        <v>ARIZTÍA</v>
      </c>
      <c r="C6662" s="3">
        <v>1004</v>
      </c>
      <c r="D6662" s="3" t="s">
        <v>149</v>
      </c>
      <c r="E6662" s="3">
        <v>3</v>
      </c>
      <c r="F6662" s="12">
        <v>9866484</v>
      </c>
    </row>
    <row r="6663" spans="1:6" x14ac:dyDescent="0.25">
      <c r="A6663" s="3" t="s">
        <v>62</v>
      </c>
      <c r="B6663" s="3" t="str">
        <f>IFERROR(INDEX(Clients[Client_Name],MATCH(Table2[[#This Row],[Client_Code]],Clients[Client_Code],0)),"")</f>
        <v>ARIZTÍA</v>
      </c>
      <c r="C6663" s="3">
        <v>1004</v>
      </c>
      <c r="D6663" s="3" t="s">
        <v>37</v>
      </c>
      <c r="E6663" s="3">
        <v>3</v>
      </c>
      <c r="F6663" s="12">
        <v>923638</v>
      </c>
    </row>
    <row r="6664" spans="1:6" x14ac:dyDescent="0.25">
      <c r="A6664" s="3" t="s">
        <v>62</v>
      </c>
      <c r="B6664" s="3" t="str">
        <f>IFERROR(INDEX(Clients[Client_Name],MATCH(Table2[[#This Row],[Client_Code]],Clients[Client_Code],0)),"")</f>
        <v>ARIZTÍA</v>
      </c>
      <c r="C6664" s="3">
        <v>1004</v>
      </c>
      <c r="D6664" s="3" t="s">
        <v>37</v>
      </c>
      <c r="E6664" s="3">
        <v>3</v>
      </c>
      <c r="F6664" s="12">
        <v>272271</v>
      </c>
    </row>
    <row r="6665" spans="1:6" x14ac:dyDescent="0.25">
      <c r="A6665" s="3" t="s">
        <v>62</v>
      </c>
      <c r="B6665" s="3" t="str">
        <f>IFERROR(INDEX(Clients[Client_Name],MATCH(Table2[[#This Row],[Client_Code]],Clients[Client_Code],0)),"")</f>
        <v>ARIZTÍA</v>
      </c>
      <c r="C6665" s="3">
        <v>1004</v>
      </c>
      <c r="D6665" s="3" t="s">
        <v>37</v>
      </c>
      <c r="E6665" s="3">
        <v>3</v>
      </c>
      <c r="F6665" s="12">
        <v>240118</v>
      </c>
    </row>
    <row r="6666" spans="1:6" x14ac:dyDescent="0.25">
      <c r="A6666" s="3" t="s">
        <v>62</v>
      </c>
      <c r="B6666" s="3" t="str">
        <f>IFERROR(INDEX(Clients[Client_Name],MATCH(Table2[[#This Row],[Client_Code]],Clients[Client_Code],0)),"")</f>
        <v>ARIZTÍA</v>
      </c>
      <c r="C6666" s="3">
        <v>1004</v>
      </c>
      <c r="D6666" s="3" t="s">
        <v>37</v>
      </c>
      <c r="E6666" s="3">
        <v>3</v>
      </c>
      <c r="F6666" s="12">
        <v>226656</v>
      </c>
    </row>
    <row r="6667" spans="1:6" x14ac:dyDescent="0.25">
      <c r="A6667" s="3" t="s">
        <v>62</v>
      </c>
      <c r="B6667" s="3" t="str">
        <f>IFERROR(INDEX(Clients[Client_Name],MATCH(Table2[[#This Row],[Client_Code]],Clients[Client_Code],0)),"")</f>
        <v>ARIZTÍA</v>
      </c>
      <c r="C6667" s="3">
        <v>1004</v>
      </c>
      <c r="D6667" s="3" t="s">
        <v>37</v>
      </c>
      <c r="E6667" s="3">
        <v>3</v>
      </c>
      <c r="F6667" s="12">
        <v>135115</v>
      </c>
    </row>
    <row r="6668" spans="1:6" x14ac:dyDescent="0.25">
      <c r="A6668" s="3" t="s">
        <v>62</v>
      </c>
      <c r="B6668" s="3" t="str">
        <f>IFERROR(INDEX(Clients[Client_Name],MATCH(Table2[[#This Row],[Client_Code]],Clients[Client_Code],0)),"")</f>
        <v>ARIZTÍA</v>
      </c>
      <c r="C6668" s="3">
        <v>1004</v>
      </c>
      <c r="D6668" s="3" t="s">
        <v>38</v>
      </c>
      <c r="E6668" s="3">
        <v>3</v>
      </c>
      <c r="F6668" s="12">
        <v>422782</v>
      </c>
    </row>
    <row r="6669" spans="1:6" x14ac:dyDescent="0.25">
      <c r="A6669" s="3" t="s">
        <v>62</v>
      </c>
      <c r="B6669" s="3" t="str">
        <f>IFERROR(INDEX(Clients[Client_Name],MATCH(Table2[[#This Row],[Client_Code]],Clients[Client_Code],0)),"")</f>
        <v>ARIZTÍA</v>
      </c>
      <c r="C6669" s="3">
        <v>1004</v>
      </c>
      <c r="D6669" s="3" t="s">
        <v>37</v>
      </c>
      <c r="E6669" s="3">
        <v>3</v>
      </c>
      <c r="F6669" s="12">
        <v>25727</v>
      </c>
    </row>
    <row r="6670" spans="1:6" x14ac:dyDescent="0.25">
      <c r="A6670" s="3" t="s">
        <v>62</v>
      </c>
      <c r="B6670" s="3" t="str">
        <f>IFERROR(INDEX(Clients[Client_Name],MATCH(Table2[[#This Row],[Client_Code]],Clients[Client_Code],0)),"")</f>
        <v>ARIZTÍA</v>
      </c>
      <c r="C6670" s="3">
        <v>1004</v>
      </c>
      <c r="D6670" s="3" t="s">
        <v>37</v>
      </c>
      <c r="E6670" s="3">
        <v>3</v>
      </c>
      <c r="F6670" s="12">
        <v>15454</v>
      </c>
    </row>
    <row r="6671" spans="1:6" x14ac:dyDescent="0.25">
      <c r="A6671" s="3" t="s">
        <v>62</v>
      </c>
      <c r="B6671" s="3" t="str">
        <f>IFERROR(INDEX(Clients[Client_Name],MATCH(Table2[[#This Row],[Client_Code]],Clients[Client_Code],0)),"")</f>
        <v>ARIZTÍA</v>
      </c>
      <c r="C6671" s="3">
        <v>1004</v>
      </c>
      <c r="D6671" s="3" t="s">
        <v>37</v>
      </c>
      <c r="E6671" s="3">
        <v>3</v>
      </c>
      <c r="F6671" s="12">
        <v>12690</v>
      </c>
    </row>
    <row r="6672" spans="1:6" x14ac:dyDescent="0.25">
      <c r="A6672" s="3" t="s">
        <v>62</v>
      </c>
      <c r="B6672" s="3" t="str">
        <f>IFERROR(INDEX(Clients[Client_Name],MATCH(Table2[[#This Row],[Client_Code]],Clients[Client_Code],0)),"")</f>
        <v>SADIA</v>
      </c>
      <c r="C6672" s="3">
        <v>1015</v>
      </c>
      <c r="D6672" s="3" t="s">
        <v>149</v>
      </c>
      <c r="E6672" s="3">
        <v>9</v>
      </c>
      <c r="F6672" s="12">
        <v>10345740</v>
      </c>
    </row>
    <row r="6673" spans="1:6" x14ac:dyDescent="0.25">
      <c r="A6673" s="3" t="s">
        <v>62</v>
      </c>
      <c r="B6673" s="3" t="str">
        <f>IFERROR(INDEX(Clients[Client_Name],MATCH(Table2[[#This Row],[Client_Code]],Clients[Client_Code],0)),"")</f>
        <v>ARIZTÍA</v>
      </c>
      <c r="C6673" s="3">
        <v>1004</v>
      </c>
      <c r="D6673" s="3" t="s">
        <v>38</v>
      </c>
      <c r="E6673" s="3">
        <v>3</v>
      </c>
      <c r="F6673" s="12">
        <v>979340</v>
      </c>
    </row>
    <row r="6674" spans="1:6" x14ac:dyDescent="0.25">
      <c r="A6674" s="3" t="s">
        <v>62</v>
      </c>
      <c r="B6674" s="3" t="str">
        <f>IFERROR(INDEX(Clients[Client_Name],MATCH(Table2[[#This Row],[Client_Code]],Clients[Client_Code],0)),"")</f>
        <v>ARIZTÍA</v>
      </c>
      <c r="C6674" s="3">
        <v>1004</v>
      </c>
      <c r="D6674" s="3" t="s">
        <v>38</v>
      </c>
      <c r="E6674" s="3">
        <v>3</v>
      </c>
      <c r="F6674" s="12">
        <v>348244</v>
      </c>
    </row>
    <row r="6675" spans="1:6" x14ac:dyDescent="0.25">
      <c r="A6675" s="3" t="s">
        <v>62</v>
      </c>
      <c r="B6675" s="3" t="str">
        <f>IFERROR(INDEX(Clients[Client_Name],MATCH(Table2[[#This Row],[Client_Code]],Clients[Client_Code],0)),"")</f>
        <v>ARIZTÍA</v>
      </c>
      <c r="C6675" s="3">
        <v>1004</v>
      </c>
      <c r="D6675" s="3" t="s">
        <v>149</v>
      </c>
      <c r="E6675" s="3">
        <v>5</v>
      </c>
      <c r="F6675" s="12">
        <v>9072258</v>
      </c>
    </row>
    <row r="6676" spans="1:6" x14ac:dyDescent="0.25">
      <c r="A6676" s="3" t="s">
        <v>62</v>
      </c>
      <c r="B6676" s="3" t="str">
        <f>IFERROR(INDEX(Clients[Client_Name],MATCH(Table2[[#This Row],[Client_Code]],Clients[Client_Code],0)),"")</f>
        <v>ARIZTÍA</v>
      </c>
      <c r="C6676" s="3">
        <v>1004</v>
      </c>
      <c r="D6676" s="3" t="s">
        <v>37</v>
      </c>
      <c r="E6676" s="3">
        <v>5</v>
      </c>
      <c r="F6676" s="12">
        <v>151200</v>
      </c>
    </row>
    <row r="6677" spans="1:6" x14ac:dyDescent="0.25">
      <c r="A6677" s="3" t="s">
        <v>62</v>
      </c>
      <c r="B6677" s="3" t="str">
        <f>IFERROR(INDEX(Clients[Client_Name],MATCH(Table2[[#This Row],[Client_Code]],Clients[Client_Code],0)),"")</f>
        <v>ARIZTÍA</v>
      </c>
      <c r="C6677" s="3">
        <v>1004</v>
      </c>
      <c r="D6677" s="3" t="s">
        <v>38</v>
      </c>
      <c r="E6677" s="3">
        <v>5</v>
      </c>
      <c r="F6677" s="12">
        <v>440</v>
      </c>
    </row>
    <row r="6678" spans="1:6" x14ac:dyDescent="0.25">
      <c r="A6678" s="3" t="s">
        <v>62</v>
      </c>
      <c r="B6678" s="3" t="str">
        <f>IFERROR(INDEX(Clients[Client_Name],MATCH(Table2[[#This Row],[Client_Code]],Clients[Client_Code],0)),"")</f>
        <v>ARIZTÍA</v>
      </c>
      <c r="C6678" s="3">
        <v>1004</v>
      </c>
      <c r="D6678" s="3" t="s">
        <v>37</v>
      </c>
      <c r="E6678" s="3">
        <v>5</v>
      </c>
      <c r="F6678" s="12">
        <v>276189</v>
      </c>
    </row>
    <row r="6679" spans="1:6" x14ac:dyDescent="0.25">
      <c r="A6679" s="3" t="s">
        <v>62</v>
      </c>
      <c r="B6679" s="3" t="str">
        <f>IFERROR(INDEX(Clients[Client_Name],MATCH(Table2[[#This Row],[Client_Code]],Clients[Client_Code],0)),"")</f>
        <v>ARIZTÍA</v>
      </c>
      <c r="C6679" s="3">
        <v>1004</v>
      </c>
      <c r="D6679" s="3" t="s">
        <v>38</v>
      </c>
      <c r="E6679" s="3">
        <v>5</v>
      </c>
      <c r="F6679" s="12">
        <v>240000</v>
      </c>
    </row>
    <row r="6680" spans="1:6" x14ac:dyDescent="0.25">
      <c r="A6680" s="3" t="s">
        <v>62</v>
      </c>
      <c r="B6680" s="3" t="str">
        <f>IFERROR(INDEX(Clients[Client_Name],MATCH(Table2[[#This Row],[Client_Code]],Clients[Client_Code],0)),"")</f>
        <v>ARIZTÍA</v>
      </c>
      <c r="C6680" s="3">
        <v>1004</v>
      </c>
      <c r="D6680" s="3" t="s">
        <v>37</v>
      </c>
      <c r="E6680" s="3">
        <v>5</v>
      </c>
      <c r="F6680" s="12">
        <v>231806</v>
      </c>
    </row>
    <row r="6681" spans="1:6" x14ac:dyDescent="0.25">
      <c r="A6681" s="3" t="s">
        <v>62</v>
      </c>
      <c r="B6681" s="3" t="str">
        <f>IFERROR(INDEX(Clients[Client_Name],MATCH(Table2[[#This Row],[Client_Code]],Clients[Client_Code],0)),"")</f>
        <v>ARIZTÍA</v>
      </c>
      <c r="C6681" s="3">
        <v>1004</v>
      </c>
      <c r="D6681" s="3" t="s">
        <v>38</v>
      </c>
      <c r="E6681" s="3">
        <v>5</v>
      </c>
      <c r="F6681" s="12">
        <v>61418</v>
      </c>
    </row>
    <row r="6682" spans="1:6" x14ac:dyDescent="0.25">
      <c r="A6682" s="3" t="s">
        <v>62</v>
      </c>
      <c r="B6682" s="3" t="str">
        <f>IFERROR(INDEX(Clients[Client_Name],MATCH(Table2[[#This Row],[Client_Code]],Clients[Client_Code],0)),"")</f>
        <v>ARIZTÍA</v>
      </c>
      <c r="C6682" s="3">
        <v>1004</v>
      </c>
      <c r="D6682" s="3" t="s">
        <v>37</v>
      </c>
      <c r="E6682" s="3">
        <v>5</v>
      </c>
      <c r="F6682" s="12">
        <v>243207</v>
      </c>
    </row>
    <row r="6683" spans="1:6" x14ac:dyDescent="0.25">
      <c r="A6683" s="3" t="s">
        <v>62</v>
      </c>
      <c r="B6683" s="3" t="str">
        <f>IFERROR(INDEX(Clients[Client_Name],MATCH(Table2[[#This Row],[Client_Code]],Clients[Client_Code],0)),"")</f>
        <v>ARIZTÍA</v>
      </c>
      <c r="C6683" s="3">
        <v>1004</v>
      </c>
      <c r="D6683" s="3" t="s">
        <v>38</v>
      </c>
      <c r="E6683" s="3">
        <v>5</v>
      </c>
      <c r="F6683" s="12">
        <v>397978</v>
      </c>
    </row>
    <row r="6684" spans="1:6" x14ac:dyDescent="0.25">
      <c r="A6684" s="3" t="s">
        <v>62</v>
      </c>
      <c r="B6684" s="3" t="str">
        <f>IFERROR(INDEX(Clients[Client_Name],MATCH(Table2[[#This Row],[Client_Code]],Clients[Client_Code],0)),"")</f>
        <v>ARIZTÍA</v>
      </c>
      <c r="C6684" s="3">
        <v>1004</v>
      </c>
      <c r="D6684" s="3" t="s">
        <v>37</v>
      </c>
      <c r="E6684" s="3">
        <v>5</v>
      </c>
      <c r="F6684" s="12">
        <v>7727</v>
      </c>
    </row>
    <row r="6685" spans="1:6" x14ac:dyDescent="0.25">
      <c r="A6685" s="3" t="s">
        <v>62</v>
      </c>
      <c r="B6685" s="3" t="str">
        <f>IFERROR(INDEX(Clients[Client_Name],MATCH(Table2[[#This Row],[Client_Code]],Clients[Client_Code],0)),"")</f>
        <v>ARIZTÍA</v>
      </c>
      <c r="C6685" s="3">
        <v>1004</v>
      </c>
      <c r="D6685" s="3" t="s">
        <v>37</v>
      </c>
      <c r="E6685" s="3">
        <v>5</v>
      </c>
      <c r="F6685" s="12">
        <v>7776</v>
      </c>
    </row>
    <row r="6686" spans="1:6" x14ac:dyDescent="0.25">
      <c r="A6686" s="3" t="s">
        <v>62</v>
      </c>
      <c r="B6686" s="3" t="str">
        <f>IFERROR(INDEX(Clients[Client_Name],MATCH(Table2[[#This Row],[Client_Code]],Clients[Client_Code],0)),"")</f>
        <v>TAK S.A.</v>
      </c>
      <c r="C6686" s="3">
        <v>1051</v>
      </c>
      <c r="D6686" s="3" t="s">
        <v>149</v>
      </c>
      <c r="E6686" s="3">
        <v>10</v>
      </c>
      <c r="F6686" s="12">
        <v>3892443</v>
      </c>
    </row>
    <row r="6687" spans="1:6" x14ac:dyDescent="0.25">
      <c r="A6687" s="3" t="s">
        <v>62</v>
      </c>
      <c r="B6687" s="3" t="str">
        <f>IFERROR(INDEX(Clients[Client_Name],MATCH(Table2[[#This Row],[Client_Code]],Clients[Client_Code],0)),"")</f>
        <v>SADIA</v>
      </c>
      <c r="C6687" s="3">
        <v>1015</v>
      </c>
      <c r="D6687" s="3" t="s">
        <v>149</v>
      </c>
      <c r="E6687" s="3">
        <v>10</v>
      </c>
      <c r="F6687" s="12"/>
    </row>
    <row r="6688" spans="1:6" x14ac:dyDescent="0.25">
      <c r="A6688" s="3" t="s">
        <v>62</v>
      </c>
      <c r="B6688" s="3" t="str">
        <f>IFERROR(INDEX(Clients[Client_Name],MATCH(Table2[[#This Row],[Client_Code]],Clients[Client_Code],0)),"")</f>
        <v>SADIA</v>
      </c>
      <c r="C6688" s="3">
        <v>1015</v>
      </c>
      <c r="D6688" s="3" t="s">
        <v>37</v>
      </c>
      <c r="E6688" s="3">
        <v>10</v>
      </c>
      <c r="F6688" s="12">
        <v>1177133</v>
      </c>
    </row>
    <row r="6689" spans="1:6" x14ac:dyDescent="0.25">
      <c r="A6689" s="3" t="s">
        <v>62</v>
      </c>
      <c r="B6689" s="3" t="str">
        <f>IFERROR(INDEX(Clients[Client_Name],MATCH(Table2[[#This Row],[Client_Code]],Clients[Client_Code],0)),"")</f>
        <v>SADIA</v>
      </c>
      <c r="C6689" s="3">
        <v>1015</v>
      </c>
      <c r="D6689" s="3" t="s">
        <v>37</v>
      </c>
      <c r="E6689" s="3">
        <v>10</v>
      </c>
      <c r="F6689" s="12"/>
    </row>
    <row r="6690" spans="1:6" x14ac:dyDescent="0.25">
      <c r="A6690" s="3" t="s">
        <v>62</v>
      </c>
      <c r="B6690" s="3" t="str">
        <f>IFERROR(INDEX(Clients[Client_Name],MATCH(Table2[[#This Row],[Client_Code]],Clients[Client_Code],0)),"")</f>
        <v>SADIA</v>
      </c>
      <c r="C6690" s="3">
        <v>1015</v>
      </c>
      <c r="D6690" s="3" t="s">
        <v>38</v>
      </c>
      <c r="E6690" s="3">
        <v>10</v>
      </c>
      <c r="F6690" s="12">
        <v>1830062</v>
      </c>
    </row>
    <row r="6691" spans="1:6" x14ac:dyDescent="0.25">
      <c r="A6691" s="3" t="s">
        <v>62</v>
      </c>
      <c r="B6691" s="3" t="str">
        <f>IFERROR(INDEX(Clients[Client_Name],MATCH(Table2[[#This Row],[Client_Code]],Clients[Client_Code],0)),"")</f>
        <v>ARIZTÍA</v>
      </c>
      <c r="C6691" s="3">
        <v>1004</v>
      </c>
      <c r="D6691" s="3" t="s">
        <v>37</v>
      </c>
      <c r="E6691" s="3">
        <v>5</v>
      </c>
      <c r="F6691" s="12">
        <v>12863</v>
      </c>
    </row>
    <row r="6692" spans="1:6" x14ac:dyDescent="0.25">
      <c r="A6692" s="3" t="s">
        <v>62</v>
      </c>
      <c r="B6692" s="3" t="str">
        <f>IFERROR(INDEX(Clients[Client_Name],MATCH(Table2[[#This Row],[Client_Code]],Clients[Client_Code],0)),"")</f>
        <v>SADIA</v>
      </c>
      <c r="C6692" s="3">
        <v>1015</v>
      </c>
      <c r="D6692" s="3" t="s">
        <v>149</v>
      </c>
      <c r="E6692" s="3">
        <v>10</v>
      </c>
      <c r="F6692" s="12">
        <v>13472865</v>
      </c>
    </row>
    <row r="6693" spans="1:6" x14ac:dyDescent="0.25">
      <c r="A6693" s="3" t="s">
        <v>32</v>
      </c>
      <c r="B6693" s="3" t="str">
        <f>IFERROR(INDEX(Clients[Client_Name],MATCH(Table2[[#This Row],[Client_Code]],Clients[Client_Code],0)),"")</f>
        <v>RAPA NUI</v>
      </c>
      <c r="C6693" s="3">
        <v>1047</v>
      </c>
      <c r="D6693" s="3" t="s">
        <v>149</v>
      </c>
      <c r="E6693" s="3">
        <v>11</v>
      </c>
      <c r="F6693" s="12">
        <v>1945471</v>
      </c>
    </row>
    <row r="6694" spans="1:6" x14ac:dyDescent="0.25">
      <c r="A6694" s="3" t="s">
        <v>32</v>
      </c>
      <c r="B6694" s="3" t="str">
        <f>IFERROR(INDEX(Clients[Client_Name],MATCH(Table2[[#This Row],[Client_Code]],Clients[Client_Code],0)),"")</f>
        <v>RAPA NUI</v>
      </c>
      <c r="C6694" s="3">
        <v>1047</v>
      </c>
      <c r="D6694" s="3" t="s">
        <v>37</v>
      </c>
      <c r="E6694" s="3">
        <v>11</v>
      </c>
      <c r="F6694" s="12">
        <v>536497</v>
      </c>
    </row>
    <row r="6695" spans="1:6" x14ac:dyDescent="0.25">
      <c r="A6695" s="3" t="s">
        <v>32</v>
      </c>
      <c r="B6695" s="3" t="str">
        <f>IFERROR(INDEX(Clients[Client_Name],MATCH(Table2[[#This Row],[Client_Code]],Clients[Client_Code],0)),"")</f>
        <v>RAPA NUI</v>
      </c>
      <c r="C6695" s="3">
        <v>1047</v>
      </c>
      <c r="D6695" s="3" t="s">
        <v>38</v>
      </c>
      <c r="E6695" s="3">
        <v>11</v>
      </c>
      <c r="F6695" s="12">
        <v>321957</v>
      </c>
    </row>
    <row r="6696" spans="1:6" x14ac:dyDescent="0.25">
      <c r="A6696" s="3" t="s">
        <v>32</v>
      </c>
      <c r="B6696" s="3" t="str">
        <f>IFERROR(INDEX(Clients[Client_Name],MATCH(Table2[[#This Row],[Client_Code]],Clients[Client_Code],0)),"")</f>
        <v>ELCOR</v>
      </c>
      <c r="C6696" s="3">
        <v>55</v>
      </c>
      <c r="D6696" s="3" t="s">
        <v>149</v>
      </c>
      <c r="E6696" s="3">
        <v>11</v>
      </c>
      <c r="F6696" s="12">
        <v>2021600</v>
      </c>
    </row>
    <row r="6697" spans="1:6" x14ac:dyDescent="0.25">
      <c r="A6697" s="3" t="s">
        <v>32</v>
      </c>
      <c r="B6697" s="3" t="str">
        <f>IFERROR(INDEX(Clients[Client_Name],MATCH(Table2[[#This Row],[Client_Code]],Clients[Client_Code],0)),"")</f>
        <v>ELCOR</v>
      </c>
      <c r="C6697" s="3">
        <v>55</v>
      </c>
      <c r="D6697" s="3" t="s">
        <v>37</v>
      </c>
      <c r="E6697" s="3">
        <v>11</v>
      </c>
      <c r="F6697" s="12">
        <v>77317</v>
      </c>
    </row>
    <row r="6698" spans="1:6" x14ac:dyDescent="0.25">
      <c r="A6698" s="3" t="s">
        <v>32</v>
      </c>
      <c r="B6698" s="3" t="str">
        <f>IFERROR(INDEX(Clients[Client_Name],MATCH(Table2[[#This Row],[Client_Code]],Clients[Client_Code],0)),"")</f>
        <v>ELCOR</v>
      </c>
      <c r="C6698" s="3">
        <v>55</v>
      </c>
      <c r="D6698" s="3" t="s">
        <v>38</v>
      </c>
      <c r="E6698" s="3">
        <v>11</v>
      </c>
      <c r="F6698" s="12">
        <v>293334</v>
      </c>
    </row>
    <row r="6699" spans="1:6" x14ac:dyDescent="0.25">
      <c r="A6699" s="3" t="s">
        <v>32</v>
      </c>
      <c r="B6699" s="3" t="str">
        <f>IFERROR(INDEX(Clients[Client_Name],MATCH(Table2[[#This Row],[Client_Code]],Clients[Client_Code],0)),"")</f>
        <v>FOURPOPE</v>
      </c>
      <c r="C6699" s="3">
        <v>54</v>
      </c>
      <c r="D6699" s="3" t="s">
        <v>149</v>
      </c>
      <c r="E6699" s="3">
        <v>11</v>
      </c>
      <c r="F6699" s="12">
        <v>727200</v>
      </c>
    </row>
    <row r="6700" spans="1:6" x14ac:dyDescent="0.25">
      <c r="A6700" s="3" t="s">
        <v>32</v>
      </c>
      <c r="B6700" s="3" t="str">
        <f>IFERROR(INDEX(Clients[Client_Name],MATCH(Table2[[#This Row],[Client_Code]],Clients[Client_Code],0)),"")</f>
        <v>FOURPOPE</v>
      </c>
      <c r="C6700" s="3">
        <v>54</v>
      </c>
      <c r="D6700" s="3" t="s">
        <v>37</v>
      </c>
      <c r="E6700" s="3">
        <v>11</v>
      </c>
      <c r="F6700" s="12">
        <v>7098</v>
      </c>
    </row>
    <row r="6701" spans="1:6" x14ac:dyDescent="0.25">
      <c r="A6701" s="3" t="s">
        <v>32</v>
      </c>
      <c r="B6701" s="3" t="str">
        <f>IFERROR(INDEX(Clients[Client_Name],MATCH(Table2[[#This Row],[Client_Code]],Clients[Client_Code],0)),"")</f>
        <v>FOURPOPE</v>
      </c>
      <c r="C6701" s="3">
        <v>54</v>
      </c>
      <c r="D6701" s="3" t="s">
        <v>38</v>
      </c>
      <c r="E6701" s="3">
        <v>11</v>
      </c>
      <c r="F6701" s="12">
        <v>11926</v>
      </c>
    </row>
    <row r="6702" spans="1:6" x14ac:dyDescent="0.25">
      <c r="A6702" s="3" t="s">
        <v>62</v>
      </c>
      <c r="B6702" s="3" t="str">
        <f>IFERROR(INDEX(Clients[Client_Name],MATCH(Table2[[#This Row],[Client_Code]],Clients[Client_Code],0)),"")</f>
        <v>ARIZTÍA</v>
      </c>
      <c r="C6702" s="3">
        <v>1004</v>
      </c>
      <c r="D6702" s="3" t="s">
        <v>38</v>
      </c>
      <c r="E6702" s="3">
        <v>5</v>
      </c>
      <c r="F6702" s="12">
        <v>836384</v>
      </c>
    </row>
    <row r="6703" spans="1:6" x14ac:dyDescent="0.25">
      <c r="A6703" s="3" t="s">
        <v>62</v>
      </c>
      <c r="B6703" s="3" t="str">
        <f>IFERROR(INDEX(Clients[Client_Name],MATCH(Table2[[#This Row],[Client_Code]],Clients[Client_Code],0)),"")</f>
        <v>ARIZTÍA</v>
      </c>
      <c r="C6703" s="3">
        <v>1004</v>
      </c>
      <c r="D6703" s="3" t="s">
        <v>38</v>
      </c>
      <c r="E6703" s="3">
        <v>5</v>
      </c>
      <c r="F6703" s="12">
        <v>297383</v>
      </c>
    </row>
    <row r="6704" spans="1:6" x14ac:dyDescent="0.25">
      <c r="A6704" s="3" t="s">
        <v>62</v>
      </c>
      <c r="B6704" s="3" t="str">
        <f>IFERROR(INDEX(Clients[Client_Name],MATCH(Table2[[#This Row],[Client_Code]],Clients[Client_Code],0)),"")</f>
        <v>ARIZTÍA</v>
      </c>
      <c r="C6704" s="3">
        <v>1004</v>
      </c>
      <c r="D6704" s="3" t="s">
        <v>149</v>
      </c>
      <c r="E6704" s="3">
        <v>6</v>
      </c>
      <c r="F6704" s="12">
        <v>3802682</v>
      </c>
    </row>
    <row r="6705" spans="1:6" x14ac:dyDescent="0.25">
      <c r="A6705" s="3" t="s">
        <v>62</v>
      </c>
      <c r="B6705" s="3" t="str">
        <f>IFERROR(INDEX(Clients[Client_Name],MATCH(Table2[[#This Row],[Client_Code]],Clients[Client_Code],0)),"")</f>
        <v>SOPROLE</v>
      </c>
      <c r="C6705" s="3">
        <v>1049</v>
      </c>
      <c r="D6705" s="3" t="s">
        <v>37</v>
      </c>
      <c r="E6705" s="3">
        <v>2</v>
      </c>
      <c r="F6705" s="12">
        <v>630115</v>
      </c>
    </row>
    <row r="6706" spans="1:6" x14ac:dyDescent="0.25">
      <c r="A6706" s="3" t="s">
        <v>62</v>
      </c>
      <c r="B6706" s="3" t="str">
        <f>IFERROR(INDEX(Clients[Client_Name],MATCH(Table2[[#This Row],[Client_Code]],Clients[Client_Code],0)),"")</f>
        <v>SOPROLE</v>
      </c>
      <c r="C6706" s="3">
        <v>1049</v>
      </c>
      <c r="D6706" s="3" t="s">
        <v>149</v>
      </c>
      <c r="E6706" s="3">
        <v>2</v>
      </c>
      <c r="F6706" s="12">
        <v>13378365</v>
      </c>
    </row>
    <row r="6707" spans="1:6" x14ac:dyDescent="0.25">
      <c r="A6707" s="3" t="s">
        <v>62</v>
      </c>
      <c r="B6707" s="3" t="str">
        <f>IFERROR(INDEX(Clients[Client_Name],MATCH(Table2[[#This Row],[Client_Code]],Clients[Client_Code],0)),"")</f>
        <v>SOPROLE</v>
      </c>
      <c r="C6707" s="3">
        <v>1049</v>
      </c>
      <c r="D6707" s="3" t="s">
        <v>37</v>
      </c>
      <c r="E6707" s="3">
        <v>2</v>
      </c>
      <c r="F6707" s="12">
        <v>7937</v>
      </c>
    </row>
    <row r="6708" spans="1:6" x14ac:dyDescent="0.25">
      <c r="A6708" s="3" t="s">
        <v>62</v>
      </c>
      <c r="B6708" s="3" t="str">
        <f>IFERROR(INDEX(Clients[Client_Name],MATCH(Table2[[#This Row],[Client_Code]],Clients[Client_Code],0)),"")</f>
        <v>ARIZTÍA</v>
      </c>
      <c r="C6708" s="3">
        <v>1004</v>
      </c>
      <c r="D6708" s="3" t="s">
        <v>37</v>
      </c>
      <c r="E6708" s="3">
        <v>6</v>
      </c>
      <c r="F6708" s="12">
        <v>-9916</v>
      </c>
    </row>
    <row r="6709" spans="1:6" x14ac:dyDescent="0.25">
      <c r="A6709" s="3" t="s">
        <v>62</v>
      </c>
      <c r="B6709" s="3" t="str">
        <f>IFERROR(INDEX(Clients[Client_Name],MATCH(Table2[[#This Row],[Client_Code]],Clients[Client_Code],0)),"")</f>
        <v>ARIZTÍA</v>
      </c>
      <c r="C6709" s="3">
        <v>1004</v>
      </c>
      <c r="D6709" s="3" t="s">
        <v>38</v>
      </c>
      <c r="E6709" s="3">
        <v>6</v>
      </c>
      <c r="F6709" s="12">
        <v>480950</v>
      </c>
    </row>
    <row r="6710" spans="1:6" x14ac:dyDescent="0.25">
      <c r="A6710" s="3" t="s">
        <v>62</v>
      </c>
      <c r="B6710" s="3" t="str">
        <f>IFERROR(INDEX(Clients[Client_Name],MATCH(Table2[[#This Row],[Client_Code]],Clients[Client_Code],0)),"")</f>
        <v>ARIZTÍA</v>
      </c>
      <c r="C6710" s="3">
        <v>1004</v>
      </c>
      <c r="D6710" s="3" t="s">
        <v>37</v>
      </c>
      <c r="E6710" s="3">
        <v>6</v>
      </c>
      <c r="F6710" s="12"/>
    </row>
    <row r="6711" spans="1:6" x14ac:dyDescent="0.25">
      <c r="A6711" s="3" t="s">
        <v>62</v>
      </c>
      <c r="B6711" s="3" t="str">
        <f>IFERROR(INDEX(Clients[Client_Name],MATCH(Table2[[#This Row],[Client_Code]],Clients[Client_Code],0)),"")</f>
        <v>ARIZTÍA</v>
      </c>
      <c r="C6711" s="3">
        <v>1004</v>
      </c>
      <c r="D6711" s="3" t="s">
        <v>38</v>
      </c>
      <c r="E6711" s="3">
        <v>6</v>
      </c>
      <c r="F6711" s="12"/>
    </row>
    <row r="6712" spans="1:6" x14ac:dyDescent="0.25">
      <c r="A6712" s="3" t="s">
        <v>62</v>
      </c>
      <c r="B6712" s="3" t="str">
        <f>IFERROR(INDEX(Clients[Client_Name],MATCH(Table2[[#This Row],[Client_Code]],Clients[Client_Code],0)),"")</f>
        <v>ARIZTÍA</v>
      </c>
      <c r="C6712" s="3">
        <v>1004</v>
      </c>
      <c r="D6712" s="3" t="s">
        <v>37</v>
      </c>
      <c r="E6712" s="3">
        <v>6</v>
      </c>
      <c r="F6712" s="12"/>
    </row>
    <row r="6713" spans="1:6" x14ac:dyDescent="0.25">
      <c r="A6713" s="3" t="s">
        <v>62</v>
      </c>
      <c r="B6713" s="3" t="str">
        <f>IFERROR(INDEX(Clients[Client_Name],MATCH(Table2[[#This Row],[Client_Code]],Clients[Client_Code],0)),"")</f>
        <v>ARIZTÍA</v>
      </c>
      <c r="C6713" s="3">
        <v>1004</v>
      </c>
      <c r="D6713" s="3" t="s">
        <v>38</v>
      </c>
      <c r="E6713" s="3">
        <v>6</v>
      </c>
      <c r="F6713" s="12"/>
    </row>
    <row r="6714" spans="1:6" x14ac:dyDescent="0.25">
      <c r="A6714" s="3" t="s">
        <v>62</v>
      </c>
      <c r="B6714" s="3" t="str">
        <f>IFERROR(INDEX(Clients[Client_Name],MATCH(Table2[[#This Row],[Client_Code]],Clients[Client_Code],0)),"")</f>
        <v>ARIZTÍA</v>
      </c>
      <c r="C6714" s="3">
        <v>1004</v>
      </c>
      <c r="D6714" s="3" t="s">
        <v>37</v>
      </c>
      <c r="E6714" s="3">
        <v>6</v>
      </c>
      <c r="F6714" s="12"/>
    </row>
    <row r="6715" spans="1:6" x14ac:dyDescent="0.25">
      <c r="A6715" s="3" t="s">
        <v>62</v>
      </c>
      <c r="B6715" s="3" t="str">
        <f>IFERROR(INDEX(Clients[Client_Name],MATCH(Table2[[#This Row],[Client_Code]],Clients[Client_Code],0)),"")</f>
        <v>ARIZTÍA</v>
      </c>
      <c r="C6715" s="3">
        <v>1004</v>
      </c>
      <c r="D6715" s="3" t="s">
        <v>38</v>
      </c>
      <c r="E6715" s="3">
        <v>6</v>
      </c>
      <c r="F6715" s="12"/>
    </row>
    <row r="6716" spans="1:6" x14ac:dyDescent="0.25">
      <c r="A6716" s="3" t="s">
        <v>62</v>
      </c>
      <c r="B6716" s="3" t="str">
        <f>IFERROR(INDEX(Clients[Client_Name],MATCH(Table2[[#This Row],[Client_Code]],Clients[Client_Code],0)),"")</f>
        <v>ARIZTÍA</v>
      </c>
      <c r="C6716" s="3">
        <v>1004</v>
      </c>
      <c r="D6716" s="3" t="s">
        <v>37</v>
      </c>
      <c r="E6716" s="3">
        <v>6</v>
      </c>
      <c r="F6716" s="12"/>
    </row>
    <row r="6717" spans="1:6" x14ac:dyDescent="0.25">
      <c r="A6717" s="3" t="s">
        <v>62</v>
      </c>
      <c r="B6717" s="3" t="str">
        <f>IFERROR(INDEX(Clients[Client_Name],MATCH(Table2[[#This Row],[Client_Code]],Clients[Client_Code],0)),"")</f>
        <v>ARIZTÍA</v>
      </c>
      <c r="C6717" s="3">
        <v>1004</v>
      </c>
      <c r="D6717" s="3" t="s">
        <v>37</v>
      </c>
      <c r="E6717" s="3">
        <v>6</v>
      </c>
      <c r="F6717" s="12"/>
    </row>
    <row r="6718" spans="1:6" x14ac:dyDescent="0.25">
      <c r="A6718" s="3" t="s">
        <v>62</v>
      </c>
      <c r="B6718" s="3" t="str">
        <f>IFERROR(INDEX(Clients[Client_Name],MATCH(Table2[[#This Row],[Client_Code]],Clients[Client_Code],0)),"")</f>
        <v>ARIZTÍA</v>
      </c>
      <c r="C6718" s="3">
        <v>1004</v>
      </c>
      <c r="D6718" s="3" t="s">
        <v>37</v>
      </c>
      <c r="E6718" s="3">
        <v>6</v>
      </c>
      <c r="F6718" s="12"/>
    </row>
    <row r="6719" spans="1:6" x14ac:dyDescent="0.25">
      <c r="A6719" s="3" t="s">
        <v>62</v>
      </c>
      <c r="B6719" s="3" t="str">
        <f>IFERROR(INDEX(Clients[Client_Name],MATCH(Table2[[#This Row],[Client_Code]],Clients[Client_Code],0)),"")</f>
        <v>ARIZTÍA</v>
      </c>
      <c r="C6719" s="3">
        <v>1004</v>
      </c>
      <c r="D6719" s="3" t="s">
        <v>38</v>
      </c>
      <c r="E6719" s="3">
        <v>6</v>
      </c>
      <c r="F6719" s="12"/>
    </row>
    <row r="6720" spans="1:6" x14ac:dyDescent="0.25">
      <c r="A6720" s="3" t="s">
        <v>62</v>
      </c>
      <c r="B6720" s="3" t="str">
        <f>IFERROR(INDEX(Clients[Client_Name],MATCH(Table2[[#This Row],[Client_Code]],Clients[Client_Code],0)),"")</f>
        <v>ARIZTÍA</v>
      </c>
      <c r="C6720" s="3">
        <v>1004</v>
      </c>
      <c r="D6720" s="3" t="s">
        <v>38</v>
      </c>
      <c r="E6720" s="3">
        <v>6</v>
      </c>
      <c r="F6720" s="12"/>
    </row>
    <row r="6721" spans="1:6" x14ac:dyDescent="0.25">
      <c r="A6721" s="3" t="s">
        <v>62</v>
      </c>
      <c r="B6721" s="3" t="str">
        <f>IFERROR(INDEX(Clients[Client_Name],MATCH(Table2[[#This Row],[Client_Code]],Clients[Client_Code],0)),"")</f>
        <v>ARIZTÍA</v>
      </c>
      <c r="C6721" s="3">
        <v>1004</v>
      </c>
      <c r="D6721" s="3" t="s">
        <v>149</v>
      </c>
      <c r="E6721" s="3">
        <v>7</v>
      </c>
      <c r="F6721" s="12">
        <v>2385167</v>
      </c>
    </row>
    <row r="6722" spans="1:6" x14ac:dyDescent="0.25">
      <c r="A6722" s="3" t="s">
        <v>62</v>
      </c>
      <c r="B6722" s="3" t="str">
        <f>IFERROR(INDEX(Clients[Client_Name],MATCH(Table2[[#This Row],[Client_Code]],Clients[Client_Code],0)),"")</f>
        <v>ARIZTÍA</v>
      </c>
      <c r="C6722" s="3">
        <v>1004</v>
      </c>
      <c r="D6722" s="3" t="s">
        <v>37</v>
      </c>
      <c r="E6722" s="3">
        <v>7</v>
      </c>
      <c r="F6722" s="12"/>
    </row>
    <row r="6723" spans="1:6" x14ac:dyDescent="0.25">
      <c r="A6723" s="3" t="s">
        <v>62</v>
      </c>
      <c r="B6723" s="3" t="str">
        <f>IFERROR(INDEX(Clients[Client_Name],MATCH(Table2[[#This Row],[Client_Code]],Clients[Client_Code],0)),"")</f>
        <v>ARIZTÍA</v>
      </c>
      <c r="C6723" s="3">
        <v>1004</v>
      </c>
      <c r="D6723" s="3" t="s">
        <v>38</v>
      </c>
      <c r="E6723" s="3">
        <v>7</v>
      </c>
      <c r="F6723" s="12"/>
    </row>
    <row r="6724" spans="1:6" x14ac:dyDescent="0.25">
      <c r="A6724" s="3" t="s">
        <v>62</v>
      </c>
      <c r="B6724" s="3" t="str">
        <f>IFERROR(INDEX(Clients[Client_Name],MATCH(Table2[[#This Row],[Client_Code]],Clients[Client_Code],0)),"")</f>
        <v>MINERVA</v>
      </c>
      <c r="C6724" s="3">
        <v>1014</v>
      </c>
      <c r="D6724" s="3" t="s">
        <v>37</v>
      </c>
      <c r="E6724" s="3">
        <v>11</v>
      </c>
      <c r="F6724" s="12"/>
    </row>
    <row r="6725" spans="1:6" x14ac:dyDescent="0.25">
      <c r="A6725" s="3" t="s">
        <v>62</v>
      </c>
      <c r="B6725" s="3" t="str">
        <f>IFERROR(INDEX(Clients[Client_Name],MATCH(Table2[[#This Row],[Client_Code]],Clients[Client_Code],0)),"")</f>
        <v>MINERVA</v>
      </c>
      <c r="C6725" s="3">
        <v>1014</v>
      </c>
      <c r="D6725" s="3" t="s">
        <v>38</v>
      </c>
      <c r="E6725" s="3">
        <v>11</v>
      </c>
      <c r="F6725" s="12"/>
    </row>
    <row r="6726" spans="1:6" x14ac:dyDescent="0.25">
      <c r="A6726" s="3" t="s">
        <v>62</v>
      </c>
      <c r="B6726" s="3" t="str">
        <f>IFERROR(INDEX(Clients[Client_Name],MATCH(Table2[[#This Row],[Client_Code]],Clients[Client_Code],0)),"")</f>
        <v>MINERVA</v>
      </c>
      <c r="C6726" s="3">
        <v>1014</v>
      </c>
      <c r="D6726" s="3" t="s">
        <v>149</v>
      </c>
      <c r="E6726" s="3">
        <v>11</v>
      </c>
      <c r="F6726" s="12">
        <v>139974</v>
      </c>
    </row>
    <row r="6727" spans="1:6" x14ac:dyDescent="0.25">
      <c r="A6727" s="3" t="s">
        <v>62</v>
      </c>
      <c r="B6727" s="3" t="str">
        <f>IFERROR(INDEX(Clients[Client_Name],MATCH(Table2[[#This Row],[Client_Code]],Clients[Client_Code],0)),"")</f>
        <v>MINERVA</v>
      </c>
      <c r="C6727" s="3">
        <v>1014</v>
      </c>
      <c r="D6727" s="3" t="s">
        <v>148</v>
      </c>
      <c r="E6727" s="3">
        <v>11</v>
      </c>
      <c r="F6727" s="12"/>
    </row>
    <row r="6728" spans="1:6" x14ac:dyDescent="0.25">
      <c r="A6728" s="3" t="s">
        <v>62</v>
      </c>
      <c r="B6728" s="3" t="str">
        <f>IFERROR(INDEX(Clients[Client_Name],MATCH(Table2[[#This Row],[Client_Code]],Clients[Client_Code],0)),"")</f>
        <v>ARIZTÍA</v>
      </c>
      <c r="C6728" s="3">
        <v>1004</v>
      </c>
      <c r="D6728" s="3" t="s">
        <v>37</v>
      </c>
      <c r="E6728" s="3">
        <v>7</v>
      </c>
      <c r="F6728" s="12"/>
    </row>
    <row r="6729" spans="1:6" x14ac:dyDescent="0.25">
      <c r="A6729" s="3" t="s">
        <v>62</v>
      </c>
      <c r="B6729" s="3" t="str">
        <f>IFERROR(INDEX(Clients[Client_Name],MATCH(Table2[[#This Row],[Client_Code]],Clients[Client_Code],0)),"")</f>
        <v>ARIZTÍA</v>
      </c>
      <c r="C6729" s="3">
        <v>1004</v>
      </c>
      <c r="D6729" s="3" t="s">
        <v>38</v>
      </c>
      <c r="E6729" s="3">
        <v>7</v>
      </c>
      <c r="F6729" s="12"/>
    </row>
    <row r="6730" spans="1:6" x14ac:dyDescent="0.25">
      <c r="A6730" s="3" t="s">
        <v>62</v>
      </c>
      <c r="B6730" s="3" t="str">
        <f>IFERROR(INDEX(Clients[Client_Name],MATCH(Table2[[#This Row],[Client_Code]],Clients[Client_Code],0)),"")</f>
        <v>SADIA</v>
      </c>
      <c r="C6730" s="3">
        <v>1015</v>
      </c>
      <c r="D6730" s="3" t="s">
        <v>149</v>
      </c>
      <c r="E6730" s="3">
        <v>11</v>
      </c>
      <c r="F6730" s="12">
        <v>4844421</v>
      </c>
    </row>
    <row r="6731" spans="1:6" x14ac:dyDescent="0.25">
      <c r="A6731" s="3" t="s">
        <v>62</v>
      </c>
      <c r="B6731" s="3" t="str">
        <f>IFERROR(INDEX(Clients[Client_Name],MATCH(Table2[[#This Row],[Client_Code]],Clients[Client_Code],0)),"")</f>
        <v>SADIA</v>
      </c>
      <c r="C6731" s="3">
        <v>1015</v>
      </c>
      <c r="D6731" s="3" t="s">
        <v>37</v>
      </c>
      <c r="E6731" s="3">
        <v>11</v>
      </c>
      <c r="F6731" s="12">
        <v>-914861</v>
      </c>
    </row>
    <row r="6732" spans="1:6" x14ac:dyDescent="0.25">
      <c r="A6732" s="3" t="s">
        <v>62</v>
      </c>
      <c r="B6732" s="3" t="str">
        <f>IFERROR(INDEX(Clients[Client_Name],MATCH(Table2[[#This Row],[Client_Code]],Clients[Client_Code],0)),"")</f>
        <v>SADIA</v>
      </c>
      <c r="C6732" s="3">
        <v>1015</v>
      </c>
      <c r="D6732" s="3" t="s">
        <v>38</v>
      </c>
      <c r="E6732" s="3">
        <v>11</v>
      </c>
      <c r="F6732" s="12">
        <v>-966848</v>
      </c>
    </row>
    <row r="6733" spans="1:6" x14ac:dyDescent="0.25">
      <c r="A6733" s="3" t="s">
        <v>62</v>
      </c>
      <c r="B6733" s="3" t="str">
        <f>IFERROR(INDEX(Clients[Client_Name],MATCH(Table2[[#This Row],[Client_Code]],Clients[Client_Code],0)),"")</f>
        <v>ARIZTÍA</v>
      </c>
      <c r="C6733" s="3">
        <v>1004</v>
      </c>
      <c r="D6733" s="3" t="s">
        <v>37</v>
      </c>
      <c r="E6733" s="3">
        <v>7</v>
      </c>
      <c r="F6733" s="12"/>
    </row>
    <row r="6734" spans="1:6" x14ac:dyDescent="0.25">
      <c r="A6734" s="3" t="s">
        <v>62</v>
      </c>
      <c r="B6734" s="3" t="str">
        <f>IFERROR(INDEX(Clients[Client_Name],MATCH(Table2[[#This Row],[Client_Code]],Clients[Client_Code],0)),"")</f>
        <v>ARIZTÍA</v>
      </c>
      <c r="C6734" s="3">
        <v>1004</v>
      </c>
      <c r="D6734" s="3" t="s">
        <v>38</v>
      </c>
      <c r="E6734" s="3">
        <v>7</v>
      </c>
      <c r="F6734" s="12"/>
    </row>
    <row r="6735" spans="1:6" x14ac:dyDescent="0.25">
      <c r="A6735" s="3" t="s">
        <v>62</v>
      </c>
      <c r="B6735" s="3" t="str">
        <f>IFERROR(INDEX(Clients[Client_Name],MATCH(Table2[[#This Row],[Client_Code]],Clients[Client_Code],0)),"")</f>
        <v>ARIZTÍA</v>
      </c>
      <c r="C6735" s="3">
        <v>1004</v>
      </c>
      <c r="D6735" s="3" t="s">
        <v>37</v>
      </c>
      <c r="E6735" s="3">
        <v>7</v>
      </c>
      <c r="F6735" s="12"/>
    </row>
    <row r="6736" spans="1:6" x14ac:dyDescent="0.25">
      <c r="A6736" s="3" t="s">
        <v>62</v>
      </c>
      <c r="B6736" s="3" t="str">
        <f>IFERROR(INDEX(Clients[Client_Name],MATCH(Table2[[#This Row],[Client_Code]],Clients[Client_Code],0)),"")</f>
        <v>ARIZTÍA</v>
      </c>
      <c r="C6736" s="3">
        <v>1004</v>
      </c>
      <c r="D6736" s="3" t="s">
        <v>38</v>
      </c>
      <c r="E6736" s="3">
        <v>7</v>
      </c>
      <c r="F6736" s="12"/>
    </row>
    <row r="6737" spans="1:6" x14ac:dyDescent="0.25">
      <c r="A6737" s="3" t="s">
        <v>62</v>
      </c>
      <c r="B6737" s="3" t="str">
        <f>IFERROR(INDEX(Clients[Client_Name],MATCH(Table2[[#This Row],[Client_Code]],Clients[Client_Code],0)),"")</f>
        <v>ARIZTÍA</v>
      </c>
      <c r="C6737" s="3">
        <v>1004</v>
      </c>
      <c r="D6737" s="3" t="s">
        <v>37</v>
      </c>
      <c r="E6737" s="3">
        <v>7</v>
      </c>
      <c r="F6737" s="12"/>
    </row>
    <row r="6738" spans="1:6" x14ac:dyDescent="0.25">
      <c r="A6738" s="3" t="s">
        <v>62</v>
      </c>
      <c r="B6738" s="3" t="str">
        <f>IFERROR(INDEX(Clients[Client_Name],MATCH(Table2[[#This Row],[Client_Code]],Clients[Client_Code],0)),"")</f>
        <v>ARIZTÍA</v>
      </c>
      <c r="C6738" s="3">
        <v>1004</v>
      </c>
      <c r="D6738" s="3" t="s">
        <v>37</v>
      </c>
      <c r="E6738" s="3">
        <v>7</v>
      </c>
      <c r="F6738" s="12"/>
    </row>
    <row r="6739" spans="1:6" x14ac:dyDescent="0.25">
      <c r="A6739" s="3" t="s">
        <v>62</v>
      </c>
      <c r="B6739" s="3" t="str">
        <f>IFERROR(INDEX(Clients[Client_Name],MATCH(Table2[[#This Row],[Client_Code]],Clients[Client_Code],0)),"")</f>
        <v>ARIZTÍA</v>
      </c>
      <c r="C6739" s="3">
        <v>1004</v>
      </c>
      <c r="D6739" s="3" t="s">
        <v>37</v>
      </c>
      <c r="E6739" s="3">
        <v>7</v>
      </c>
      <c r="F6739" s="12"/>
    </row>
    <row r="6740" spans="1:6" x14ac:dyDescent="0.25">
      <c r="A6740" s="3" t="s">
        <v>62</v>
      </c>
      <c r="B6740" s="3" t="str">
        <f>IFERROR(INDEX(Clients[Client_Name],MATCH(Table2[[#This Row],[Client_Code]],Clients[Client_Code],0)),"")</f>
        <v>ARIZTÍA</v>
      </c>
      <c r="C6740" s="3">
        <v>1004</v>
      </c>
      <c r="D6740" s="3" t="s">
        <v>38</v>
      </c>
      <c r="E6740" s="3">
        <v>7</v>
      </c>
      <c r="F6740" s="12"/>
    </row>
    <row r="6741" spans="1:6" x14ac:dyDescent="0.25">
      <c r="A6741" s="3" t="s">
        <v>62</v>
      </c>
      <c r="B6741" s="3" t="str">
        <f>IFERROR(INDEX(Clients[Client_Name],MATCH(Table2[[#This Row],[Client_Code]],Clients[Client_Code],0)),"")</f>
        <v>ARIZTÍA</v>
      </c>
      <c r="C6741" s="3">
        <v>1004</v>
      </c>
      <c r="D6741" s="3" t="s">
        <v>38</v>
      </c>
      <c r="E6741" s="3">
        <v>7</v>
      </c>
      <c r="F6741" s="12"/>
    </row>
    <row r="6742" spans="1:6" x14ac:dyDescent="0.25">
      <c r="A6742" s="3" t="s">
        <v>62</v>
      </c>
      <c r="B6742" s="3" t="str">
        <f>IFERROR(INDEX(Clients[Client_Name],MATCH(Table2[[#This Row],[Client_Code]],Clients[Client_Code],0)),"")</f>
        <v>ARIZTÍA</v>
      </c>
      <c r="C6742" s="3">
        <v>1004</v>
      </c>
      <c r="D6742" s="3" t="s">
        <v>37</v>
      </c>
      <c r="E6742" s="3">
        <v>8</v>
      </c>
      <c r="F6742" s="12"/>
    </row>
    <row r="6743" spans="1:6" x14ac:dyDescent="0.25">
      <c r="A6743" s="3" t="s">
        <v>62</v>
      </c>
      <c r="B6743" s="3" t="str">
        <f>IFERROR(INDEX(Clients[Client_Name],MATCH(Table2[[#This Row],[Client_Code]],Clients[Client_Code],0)),"")</f>
        <v>ARIZTÍA</v>
      </c>
      <c r="C6743" s="3">
        <v>1004</v>
      </c>
      <c r="D6743" s="3" t="s">
        <v>37</v>
      </c>
      <c r="E6743" s="3">
        <v>8</v>
      </c>
      <c r="F6743" s="12"/>
    </row>
    <row r="6744" spans="1:6" x14ac:dyDescent="0.25">
      <c r="A6744" s="3" t="s">
        <v>62</v>
      </c>
      <c r="B6744" s="3" t="str">
        <f>IFERROR(INDEX(Clients[Client_Name],MATCH(Table2[[#This Row],[Client_Code]],Clients[Client_Code],0)),"")</f>
        <v>ARIZTÍA</v>
      </c>
      <c r="C6744" s="3">
        <v>1004</v>
      </c>
      <c r="D6744" s="3" t="s">
        <v>37</v>
      </c>
      <c r="E6744" s="3">
        <v>8</v>
      </c>
      <c r="F6744" s="12"/>
    </row>
    <row r="6745" spans="1:6" x14ac:dyDescent="0.25">
      <c r="A6745" s="3" t="s">
        <v>62</v>
      </c>
      <c r="B6745" s="3" t="str">
        <f>IFERROR(INDEX(Clients[Client_Name],MATCH(Table2[[#This Row],[Client_Code]],Clients[Client_Code],0)),"")</f>
        <v>ARIZTÍA</v>
      </c>
      <c r="C6745" s="3">
        <v>1004</v>
      </c>
      <c r="D6745" s="3" t="s">
        <v>37</v>
      </c>
      <c r="E6745" s="3">
        <v>8</v>
      </c>
      <c r="F6745" s="12"/>
    </row>
    <row r="6746" spans="1:6" x14ac:dyDescent="0.25">
      <c r="A6746" s="3" t="s">
        <v>62</v>
      </c>
      <c r="B6746" s="3" t="str">
        <f>IFERROR(INDEX(Clients[Client_Name],MATCH(Table2[[#This Row],[Client_Code]],Clients[Client_Code],0)),"")</f>
        <v>ARIZTÍA</v>
      </c>
      <c r="C6746" s="3">
        <v>1004</v>
      </c>
      <c r="D6746" s="3" t="s">
        <v>37</v>
      </c>
      <c r="E6746" s="3">
        <v>8</v>
      </c>
      <c r="F6746" s="12"/>
    </row>
    <row r="6747" spans="1:6" x14ac:dyDescent="0.25">
      <c r="A6747" s="3" t="s">
        <v>62</v>
      </c>
      <c r="B6747" s="3" t="str">
        <f>IFERROR(INDEX(Clients[Client_Name],MATCH(Table2[[#This Row],[Client_Code]],Clients[Client_Code],0)),"")</f>
        <v>ARIZTÍA</v>
      </c>
      <c r="C6747" s="3">
        <v>1004</v>
      </c>
      <c r="D6747" s="3" t="s">
        <v>37</v>
      </c>
      <c r="E6747" s="3">
        <v>8</v>
      </c>
      <c r="F6747" s="12">
        <v>119076</v>
      </c>
    </row>
    <row r="6748" spans="1:6" x14ac:dyDescent="0.25">
      <c r="A6748" s="3" t="s">
        <v>62</v>
      </c>
      <c r="B6748" s="3" t="str">
        <f>IFERROR(INDEX(Clients[Client_Name],MATCH(Table2[[#This Row],[Client_Code]],Clients[Client_Code],0)),"")</f>
        <v>ARIZTÍA</v>
      </c>
      <c r="C6748" s="3">
        <v>1004</v>
      </c>
      <c r="D6748" s="3" t="s">
        <v>37</v>
      </c>
      <c r="E6748" s="3">
        <v>8</v>
      </c>
      <c r="F6748" s="12"/>
    </row>
    <row r="6749" spans="1:6" x14ac:dyDescent="0.25">
      <c r="A6749" s="3" t="s">
        <v>62</v>
      </c>
      <c r="B6749" s="3" t="str">
        <f>IFERROR(INDEX(Clients[Client_Name],MATCH(Table2[[#This Row],[Client_Code]],Clients[Client_Code],0)),"")</f>
        <v>ARIZTÍA</v>
      </c>
      <c r="C6749" s="3">
        <v>1004</v>
      </c>
      <c r="D6749" s="3" t="s">
        <v>38</v>
      </c>
      <c r="E6749" s="3">
        <v>8</v>
      </c>
      <c r="F6749" s="12">
        <v>-88440</v>
      </c>
    </row>
    <row r="6750" spans="1:6" x14ac:dyDescent="0.25">
      <c r="A6750" s="3" t="s">
        <v>62</v>
      </c>
      <c r="B6750" s="3" t="str">
        <f>IFERROR(INDEX(Clients[Client_Name],MATCH(Table2[[#This Row],[Client_Code]],Clients[Client_Code],0)),"")</f>
        <v>ARIZTÍA</v>
      </c>
      <c r="C6750" s="3">
        <v>1004</v>
      </c>
      <c r="D6750" s="3" t="s">
        <v>38</v>
      </c>
      <c r="E6750" s="3">
        <v>8</v>
      </c>
      <c r="F6750" s="12"/>
    </row>
    <row r="6751" spans="1:6" x14ac:dyDescent="0.25">
      <c r="A6751" s="3" t="s">
        <v>62</v>
      </c>
      <c r="B6751" s="3" t="str">
        <f>IFERROR(INDEX(Clients[Client_Name],MATCH(Table2[[#This Row],[Client_Code]],Clients[Client_Code],0)),"")</f>
        <v>ARIZTÍA</v>
      </c>
      <c r="C6751" s="3">
        <v>1004</v>
      </c>
      <c r="D6751" s="3" t="s">
        <v>38</v>
      </c>
      <c r="E6751" s="3">
        <v>8</v>
      </c>
      <c r="F6751" s="12"/>
    </row>
    <row r="6752" spans="1:6" x14ac:dyDescent="0.25">
      <c r="A6752" s="3" t="s">
        <v>62</v>
      </c>
      <c r="B6752" s="3" t="str">
        <f>IFERROR(INDEX(Clients[Client_Name],MATCH(Table2[[#This Row],[Client_Code]],Clients[Client_Code],0)),"")</f>
        <v>ARIZTÍA</v>
      </c>
      <c r="C6752" s="3">
        <v>1004</v>
      </c>
      <c r="D6752" s="3" t="s">
        <v>38</v>
      </c>
      <c r="E6752" s="3">
        <v>8</v>
      </c>
      <c r="F6752" s="12"/>
    </row>
    <row r="6753" spans="1:6" x14ac:dyDescent="0.25">
      <c r="A6753" s="3" t="s">
        <v>62</v>
      </c>
      <c r="B6753" s="3" t="str">
        <f>IFERROR(INDEX(Clients[Client_Name],MATCH(Table2[[#This Row],[Client_Code]],Clients[Client_Code],0)),"")</f>
        <v>ARIZTÍA</v>
      </c>
      <c r="C6753" s="3">
        <v>1004</v>
      </c>
      <c r="D6753" s="3" t="s">
        <v>38</v>
      </c>
      <c r="E6753" s="3">
        <v>8</v>
      </c>
      <c r="F6753" s="12"/>
    </row>
    <row r="6754" spans="1:6" x14ac:dyDescent="0.25">
      <c r="A6754" s="3" t="s">
        <v>62</v>
      </c>
      <c r="B6754" s="3" t="str">
        <f>IFERROR(INDEX(Clients[Client_Name],MATCH(Table2[[#This Row],[Client_Code]],Clients[Client_Code],0)),"")</f>
        <v>ARIZTÍA</v>
      </c>
      <c r="C6754" s="3">
        <v>1004</v>
      </c>
      <c r="D6754" s="3" t="s">
        <v>38</v>
      </c>
      <c r="E6754" s="3">
        <v>8</v>
      </c>
      <c r="F6754" s="12"/>
    </row>
    <row r="6755" spans="1:6" x14ac:dyDescent="0.25">
      <c r="A6755" s="3" t="s">
        <v>62</v>
      </c>
      <c r="B6755" s="3" t="str">
        <f>IFERROR(INDEX(Clients[Client_Name],MATCH(Table2[[#This Row],[Client_Code]],Clients[Client_Code],0)),"")</f>
        <v>ARIZTÍA</v>
      </c>
      <c r="C6755" s="3">
        <v>1004</v>
      </c>
      <c r="D6755" s="3" t="s">
        <v>149</v>
      </c>
      <c r="E6755" s="3">
        <v>8</v>
      </c>
      <c r="F6755" s="12">
        <v>2151485</v>
      </c>
    </row>
    <row r="6756" spans="1:6" x14ac:dyDescent="0.25">
      <c r="A6756" s="3" t="s">
        <v>62</v>
      </c>
      <c r="B6756" s="3" t="str">
        <f>IFERROR(INDEX(Clients[Client_Name],MATCH(Table2[[#This Row],[Client_Code]],Clients[Client_Code],0)),"")</f>
        <v>ARIZTÍA</v>
      </c>
      <c r="C6756" s="3">
        <v>1004</v>
      </c>
      <c r="D6756" s="3" t="s">
        <v>148</v>
      </c>
      <c r="E6756" s="3">
        <v>9</v>
      </c>
      <c r="F6756" s="12">
        <v>4308886</v>
      </c>
    </row>
    <row r="6757" spans="1:6" x14ac:dyDescent="0.25">
      <c r="A6757" s="3" t="s">
        <v>62</v>
      </c>
      <c r="B6757" s="3" t="str">
        <f>IFERROR(INDEX(Clients[Client_Name],MATCH(Table2[[#This Row],[Client_Code]],Clients[Client_Code],0)),"")</f>
        <v>ARIZTÍA</v>
      </c>
      <c r="C6757" s="3">
        <v>1004</v>
      </c>
      <c r="D6757" s="3" t="s">
        <v>37</v>
      </c>
      <c r="E6757" s="3">
        <v>9</v>
      </c>
      <c r="F6757" s="12"/>
    </row>
    <row r="6758" spans="1:6" x14ac:dyDescent="0.25">
      <c r="A6758" s="3" t="s">
        <v>62</v>
      </c>
      <c r="B6758" s="3" t="str">
        <f>IFERROR(INDEX(Clients[Client_Name],MATCH(Table2[[#This Row],[Client_Code]],Clients[Client_Code],0)),"")</f>
        <v>ARIZTÍA</v>
      </c>
      <c r="C6758" s="3">
        <v>1004</v>
      </c>
      <c r="D6758" s="3" t="s">
        <v>37</v>
      </c>
      <c r="E6758" s="3">
        <v>9</v>
      </c>
      <c r="F6758" s="12"/>
    </row>
    <row r="6759" spans="1:6" x14ac:dyDescent="0.25">
      <c r="A6759" s="3" t="s">
        <v>62</v>
      </c>
      <c r="B6759" s="3" t="str">
        <f>IFERROR(INDEX(Clients[Client_Name],MATCH(Table2[[#This Row],[Client_Code]],Clients[Client_Code],0)),"")</f>
        <v>ARIZTÍA</v>
      </c>
      <c r="C6759" s="3">
        <v>1004</v>
      </c>
      <c r="D6759" s="3" t="s">
        <v>37</v>
      </c>
      <c r="E6759" s="3">
        <v>9</v>
      </c>
      <c r="F6759" s="12"/>
    </row>
    <row r="6760" spans="1:6" x14ac:dyDescent="0.25">
      <c r="A6760" s="3" t="s">
        <v>62</v>
      </c>
      <c r="B6760" s="3" t="str">
        <f>IFERROR(INDEX(Clients[Client_Name],MATCH(Table2[[#This Row],[Client_Code]],Clients[Client_Code],0)),"")</f>
        <v>COMERCIALIZADORA LA FAVORITA LTDA.</v>
      </c>
      <c r="C6760" s="3">
        <v>1029</v>
      </c>
      <c r="D6760" s="3" t="s">
        <v>37</v>
      </c>
      <c r="E6760" s="3">
        <v>11</v>
      </c>
      <c r="F6760" s="12">
        <v>7000013</v>
      </c>
    </row>
    <row r="6761" spans="1:6" x14ac:dyDescent="0.25">
      <c r="A6761" s="3" t="s">
        <v>62</v>
      </c>
      <c r="B6761" s="3" t="str">
        <f>IFERROR(INDEX(Clients[Client_Name],MATCH(Table2[[#This Row],[Client_Code]],Clients[Client_Code],0)),"")</f>
        <v>COMERCIALIZADORA LA FAVORITA LTDA.</v>
      </c>
      <c r="C6761" s="3">
        <v>1029</v>
      </c>
      <c r="D6761" s="3" t="s">
        <v>38</v>
      </c>
      <c r="E6761" s="3">
        <v>11</v>
      </c>
      <c r="F6761" s="12">
        <v>4656498</v>
      </c>
    </row>
    <row r="6762" spans="1:6" x14ac:dyDescent="0.25">
      <c r="A6762" s="3" t="s">
        <v>62</v>
      </c>
      <c r="B6762" s="3" t="str">
        <f>IFERROR(INDEX(Clients[Client_Name],MATCH(Table2[[#This Row],[Client_Code]],Clients[Client_Code],0)),"")</f>
        <v>COMERCIALIZADORA LA FAVORITA LTDA.</v>
      </c>
      <c r="C6762" s="3">
        <v>1029</v>
      </c>
      <c r="D6762" s="3" t="s">
        <v>149</v>
      </c>
      <c r="E6762" s="3">
        <v>11</v>
      </c>
      <c r="F6762" s="12">
        <v>6697350</v>
      </c>
    </row>
    <row r="6763" spans="1:6" x14ac:dyDescent="0.25">
      <c r="A6763" s="3" t="s">
        <v>62</v>
      </c>
      <c r="B6763" s="3" t="str">
        <f>IFERROR(INDEX(Clients[Client_Name],MATCH(Table2[[#This Row],[Client_Code]],Clients[Client_Code],0)),"")</f>
        <v>ARIZTÍA</v>
      </c>
      <c r="C6763" s="3">
        <v>1004</v>
      </c>
      <c r="D6763" s="3" t="s">
        <v>37</v>
      </c>
      <c r="E6763" s="3">
        <v>9</v>
      </c>
      <c r="F6763" s="12"/>
    </row>
    <row r="6764" spans="1:6" x14ac:dyDescent="0.25">
      <c r="A6764" s="3" t="s">
        <v>62</v>
      </c>
      <c r="B6764" s="3" t="str">
        <f>IFERROR(INDEX(Clients[Client_Name],MATCH(Table2[[#This Row],[Client_Code]],Clients[Client_Code],0)),"")</f>
        <v>ARIZTÍA</v>
      </c>
      <c r="C6764" s="3">
        <v>1004</v>
      </c>
      <c r="D6764" s="3" t="s">
        <v>37</v>
      </c>
      <c r="E6764" s="3">
        <v>9</v>
      </c>
      <c r="F6764" s="12"/>
    </row>
    <row r="6765" spans="1:6" x14ac:dyDescent="0.25">
      <c r="A6765" s="3" t="s">
        <v>62</v>
      </c>
      <c r="B6765" s="3" t="str">
        <f>IFERROR(INDEX(Clients[Client_Name],MATCH(Table2[[#This Row],[Client_Code]],Clients[Client_Code],0)),"")</f>
        <v>ARIZTÍA</v>
      </c>
      <c r="C6765" s="3">
        <v>1004</v>
      </c>
      <c r="D6765" s="3" t="s">
        <v>37</v>
      </c>
      <c r="E6765" s="3">
        <v>9</v>
      </c>
      <c r="F6765" s="12"/>
    </row>
    <row r="6766" spans="1:6" x14ac:dyDescent="0.25">
      <c r="A6766" s="3" t="s">
        <v>62</v>
      </c>
      <c r="B6766" s="3" t="str">
        <f>IFERROR(INDEX(Clients[Client_Name],MATCH(Table2[[#This Row],[Client_Code]],Clients[Client_Code],0)),"")</f>
        <v>ARIZTÍA</v>
      </c>
      <c r="C6766" s="3">
        <v>1004</v>
      </c>
      <c r="D6766" s="3" t="s">
        <v>37</v>
      </c>
      <c r="E6766" s="3">
        <v>9</v>
      </c>
      <c r="F6766" s="12"/>
    </row>
    <row r="6767" spans="1:6" x14ac:dyDescent="0.25">
      <c r="A6767" s="3" t="s">
        <v>62</v>
      </c>
      <c r="B6767" s="3" t="str">
        <f>IFERROR(INDEX(Clients[Client_Name],MATCH(Table2[[#This Row],[Client_Code]],Clients[Client_Code],0)),"")</f>
        <v>ARIZTÍA</v>
      </c>
      <c r="C6767" s="3">
        <v>1004</v>
      </c>
      <c r="D6767" s="3" t="s">
        <v>38</v>
      </c>
      <c r="E6767" s="3">
        <v>9</v>
      </c>
      <c r="F6767" s="12"/>
    </row>
    <row r="6768" spans="1:6" x14ac:dyDescent="0.25">
      <c r="A6768" s="3" t="s">
        <v>62</v>
      </c>
      <c r="B6768" s="3" t="str">
        <f>IFERROR(INDEX(Clients[Client_Name],MATCH(Table2[[#This Row],[Client_Code]],Clients[Client_Code],0)),"")</f>
        <v>ARIZTÍA</v>
      </c>
      <c r="C6768" s="3">
        <v>1004</v>
      </c>
      <c r="D6768" s="3" t="s">
        <v>38</v>
      </c>
      <c r="E6768" s="3">
        <v>9</v>
      </c>
      <c r="F6768" s="12"/>
    </row>
    <row r="6769" spans="1:6" x14ac:dyDescent="0.25">
      <c r="A6769" s="3" t="s">
        <v>62</v>
      </c>
      <c r="B6769" s="3" t="str">
        <f>IFERROR(INDEX(Clients[Client_Name],MATCH(Table2[[#This Row],[Client_Code]],Clients[Client_Code],0)),"")</f>
        <v>ARIZTÍA</v>
      </c>
      <c r="C6769" s="3">
        <v>1004</v>
      </c>
      <c r="D6769" s="3" t="s">
        <v>38</v>
      </c>
      <c r="E6769" s="3">
        <v>9</v>
      </c>
      <c r="F6769" s="12"/>
    </row>
    <row r="6770" spans="1:6" x14ac:dyDescent="0.25">
      <c r="A6770" s="3" t="s">
        <v>62</v>
      </c>
      <c r="B6770" s="3" t="str">
        <f>IFERROR(INDEX(Clients[Client_Name],MATCH(Table2[[#This Row],[Client_Code]],Clients[Client_Code],0)),"")</f>
        <v>ARIZTÍA</v>
      </c>
      <c r="C6770" s="3">
        <v>1004</v>
      </c>
      <c r="D6770" s="3" t="s">
        <v>38</v>
      </c>
      <c r="E6770" s="3">
        <v>9</v>
      </c>
      <c r="F6770" s="12"/>
    </row>
    <row r="6771" spans="1:6" x14ac:dyDescent="0.25">
      <c r="A6771" s="3" t="s">
        <v>62</v>
      </c>
      <c r="B6771" s="3" t="str">
        <f>IFERROR(INDEX(Clients[Client_Name],MATCH(Table2[[#This Row],[Client_Code]],Clients[Client_Code],0)),"")</f>
        <v>ARIZTÍA</v>
      </c>
      <c r="C6771" s="3">
        <v>1004</v>
      </c>
      <c r="D6771" s="3" t="s">
        <v>38</v>
      </c>
      <c r="E6771" s="3">
        <v>9</v>
      </c>
      <c r="F6771" s="12"/>
    </row>
    <row r="6772" spans="1:6" x14ac:dyDescent="0.25">
      <c r="A6772" s="3" t="s">
        <v>62</v>
      </c>
      <c r="B6772" s="3" t="str">
        <f>IFERROR(INDEX(Clients[Client_Name],MATCH(Table2[[#This Row],[Client_Code]],Clients[Client_Code],0)),"")</f>
        <v>ARIZTÍA</v>
      </c>
      <c r="C6772" s="3">
        <v>1004</v>
      </c>
      <c r="D6772" s="3" t="s">
        <v>38</v>
      </c>
      <c r="E6772" s="3">
        <v>9</v>
      </c>
      <c r="F6772" s="12"/>
    </row>
    <row r="6773" spans="1:6" x14ac:dyDescent="0.25">
      <c r="A6773" s="3" t="s">
        <v>62</v>
      </c>
      <c r="B6773" s="3" t="str">
        <f>IFERROR(INDEX(Clients[Client_Name],MATCH(Table2[[#This Row],[Client_Code]],Clients[Client_Code],0)),"")</f>
        <v>ARIZTÍA</v>
      </c>
      <c r="C6773" s="3">
        <v>1004</v>
      </c>
      <c r="D6773" s="3" t="s">
        <v>149</v>
      </c>
      <c r="E6773" s="3">
        <v>9</v>
      </c>
      <c r="F6773" s="12">
        <v>2060492</v>
      </c>
    </row>
    <row r="6774" spans="1:6" x14ac:dyDescent="0.25">
      <c r="A6774" s="3" t="s">
        <v>62</v>
      </c>
      <c r="B6774" s="3" t="str">
        <f>IFERROR(INDEX(Clients[Client_Name],MATCH(Table2[[#This Row],[Client_Code]],Clients[Client_Code],0)),"")</f>
        <v>ARIZTÍA</v>
      </c>
      <c r="C6774" s="3">
        <v>1004</v>
      </c>
      <c r="D6774" s="3" t="s">
        <v>148</v>
      </c>
      <c r="E6774" s="3">
        <v>10</v>
      </c>
      <c r="F6774" s="12">
        <v>1519536</v>
      </c>
    </row>
    <row r="6775" spans="1:6" x14ac:dyDescent="0.25">
      <c r="A6775" s="3" t="s">
        <v>62</v>
      </c>
      <c r="B6775" s="3" t="str">
        <f>IFERROR(INDEX(Clients[Client_Name],MATCH(Table2[[#This Row],[Client_Code]],Clients[Client_Code],0)),"")</f>
        <v>ARIZTÍA</v>
      </c>
      <c r="C6775" s="3">
        <v>1004</v>
      </c>
      <c r="D6775" s="3" t="s">
        <v>37</v>
      </c>
      <c r="E6775" s="3">
        <v>10</v>
      </c>
      <c r="F6775" s="12">
        <v>238295</v>
      </c>
    </row>
    <row r="6776" spans="1:6" x14ac:dyDescent="0.25">
      <c r="A6776" s="3" t="s">
        <v>62</v>
      </c>
      <c r="B6776" s="3" t="str">
        <f>IFERROR(INDEX(Clients[Client_Name],MATCH(Table2[[#This Row],[Client_Code]],Clients[Client_Code],0)),"")</f>
        <v>ARIZTÍA</v>
      </c>
      <c r="C6776" s="3">
        <v>1004</v>
      </c>
      <c r="D6776" s="3" t="s">
        <v>37</v>
      </c>
      <c r="E6776" s="3">
        <v>10</v>
      </c>
      <c r="F6776" s="12"/>
    </row>
    <row r="6777" spans="1:6" x14ac:dyDescent="0.25">
      <c r="A6777" s="3" t="s">
        <v>62</v>
      </c>
      <c r="B6777" s="3" t="str">
        <f>IFERROR(INDEX(Clients[Client_Name],MATCH(Table2[[#This Row],[Client_Code]],Clients[Client_Code],0)),"")</f>
        <v>ARIZTÍA</v>
      </c>
      <c r="C6777" s="3">
        <v>1004</v>
      </c>
      <c r="D6777" s="3" t="s">
        <v>37</v>
      </c>
      <c r="E6777" s="3">
        <v>10</v>
      </c>
      <c r="F6777" s="12"/>
    </row>
    <row r="6778" spans="1:6" x14ac:dyDescent="0.25">
      <c r="A6778" s="3" t="s">
        <v>62</v>
      </c>
      <c r="B6778" s="3" t="str">
        <f>IFERROR(INDEX(Clients[Client_Name],MATCH(Table2[[#This Row],[Client_Code]],Clients[Client_Code],0)),"")</f>
        <v>ARIZTÍA</v>
      </c>
      <c r="C6778" s="3">
        <v>1004</v>
      </c>
      <c r="D6778" s="3" t="s">
        <v>37</v>
      </c>
      <c r="E6778" s="3">
        <v>10</v>
      </c>
      <c r="F6778" s="12"/>
    </row>
    <row r="6779" spans="1:6" x14ac:dyDescent="0.25">
      <c r="A6779" s="3" t="s">
        <v>62</v>
      </c>
      <c r="B6779" s="3" t="str">
        <f>IFERROR(INDEX(Clients[Client_Name],MATCH(Table2[[#This Row],[Client_Code]],Clients[Client_Code],0)),"")</f>
        <v>ARIZTÍA</v>
      </c>
      <c r="C6779" s="3">
        <v>1004</v>
      </c>
      <c r="D6779" s="3" t="s">
        <v>37</v>
      </c>
      <c r="E6779" s="3">
        <v>10</v>
      </c>
      <c r="F6779" s="12"/>
    </row>
    <row r="6780" spans="1:6" x14ac:dyDescent="0.25">
      <c r="A6780" s="3" t="s">
        <v>62</v>
      </c>
      <c r="B6780" s="3" t="str">
        <f>IFERROR(INDEX(Clients[Client_Name],MATCH(Table2[[#This Row],[Client_Code]],Clients[Client_Code],0)),"")</f>
        <v>ARIZTÍA</v>
      </c>
      <c r="C6780" s="3">
        <v>1004</v>
      </c>
      <c r="D6780" s="3" t="s">
        <v>37</v>
      </c>
      <c r="E6780" s="3">
        <v>10</v>
      </c>
      <c r="F6780" s="12"/>
    </row>
    <row r="6781" spans="1:6" x14ac:dyDescent="0.25">
      <c r="A6781" s="3" t="s">
        <v>62</v>
      </c>
      <c r="B6781" s="3" t="str">
        <f>IFERROR(INDEX(Clients[Client_Name],MATCH(Table2[[#This Row],[Client_Code]],Clients[Client_Code],0)),"")</f>
        <v>ARIZTÍA</v>
      </c>
      <c r="C6781" s="3">
        <v>1004</v>
      </c>
      <c r="D6781" s="3" t="s">
        <v>37</v>
      </c>
      <c r="E6781" s="3">
        <v>10</v>
      </c>
      <c r="F6781" s="12"/>
    </row>
    <row r="6782" spans="1:6" x14ac:dyDescent="0.25">
      <c r="A6782" s="3" t="s">
        <v>62</v>
      </c>
      <c r="B6782" s="3" t="str">
        <f>IFERROR(INDEX(Clients[Client_Name],MATCH(Table2[[#This Row],[Client_Code]],Clients[Client_Code],0)),"")</f>
        <v>ARIZTÍA</v>
      </c>
      <c r="C6782" s="3">
        <v>1004</v>
      </c>
      <c r="D6782" s="3" t="s">
        <v>38</v>
      </c>
      <c r="E6782" s="3">
        <v>10</v>
      </c>
      <c r="F6782" s="12">
        <v>45148</v>
      </c>
    </row>
    <row r="6783" spans="1:6" x14ac:dyDescent="0.25">
      <c r="A6783" s="3" t="s">
        <v>62</v>
      </c>
      <c r="B6783" s="3" t="str">
        <f>IFERROR(INDEX(Clients[Client_Name],MATCH(Table2[[#This Row],[Client_Code]],Clients[Client_Code],0)),"")</f>
        <v>ARIZTÍA</v>
      </c>
      <c r="C6783" s="3">
        <v>1004</v>
      </c>
      <c r="D6783" s="3" t="s">
        <v>38</v>
      </c>
      <c r="E6783" s="3">
        <v>10</v>
      </c>
      <c r="F6783" s="12"/>
    </row>
    <row r="6784" spans="1:6" x14ac:dyDescent="0.25">
      <c r="A6784" s="3" t="s">
        <v>62</v>
      </c>
      <c r="B6784" s="3" t="str">
        <f>IFERROR(INDEX(Clients[Client_Name],MATCH(Table2[[#This Row],[Client_Code]],Clients[Client_Code],0)),"")</f>
        <v>ARIZTÍA</v>
      </c>
      <c r="C6784" s="3">
        <v>1004</v>
      </c>
      <c r="D6784" s="3" t="s">
        <v>38</v>
      </c>
      <c r="E6784" s="3">
        <v>10</v>
      </c>
      <c r="F6784" s="12"/>
    </row>
    <row r="6785" spans="1:6" x14ac:dyDescent="0.25">
      <c r="A6785" s="3" t="s">
        <v>62</v>
      </c>
      <c r="B6785" s="3" t="str">
        <f>IFERROR(INDEX(Clients[Client_Name],MATCH(Table2[[#This Row],[Client_Code]],Clients[Client_Code],0)),"")</f>
        <v>ARIZTÍA</v>
      </c>
      <c r="C6785" s="3">
        <v>1004</v>
      </c>
      <c r="D6785" s="3" t="s">
        <v>38</v>
      </c>
      <c r="E6785" s="3">
        <v>10</v>
      </c>
      <c r="F6785" s="12"/>
    </row>
    <row r="6786" spans="1:6" x14ac:dyDescent="0.25">
      <c r="A6786" s="3" t="s">
        <v>62</v>
      </c>
      <c r="B6786" s="3" t="str">
        <f>IFERROR(INDEX(Clients[Client_Name],MATCH(Table2[[#This Row],[Client_Code]],Clients[Client_Code],0)),"")</f>
        <v>ARIZTÍA</v>
      </c>
      <c r="C6786" s="3">
        <v>1004</v>
      </c>
      <c r="D6786" s="3" t="s">
        <v>38</v>
      </c>
      <c r="E6786" s="3">
        <v>10</v>
      </c>
      <c r="F6786" s="12"/>
    </row>
    <row r="6787" spans="1:6" x14ac:dyDescent="0.25">
      <c r="A6787" s="3" t="s">
        <v>62</v>
      </c>
      <c r="B6787" s="3" t="str">
        <f>IFERROR(INDEX(Clients[Client_Name],MATCH(Table2[[#This Row],[Client_Code]],Clients[Client_Code],0)),"")</f>
        <v>ARIZTÍA</v>
      </c>
      <c r="C6787" s="3">
        <v>1004</v>
      </c>
      <c r="D6787" s="3" t="s">
        <v>38</v>
      </c>
      <c r="E6787" s="3">
        <v>10</v>
      </c>
      <c r="F6787" s="12"/>
    </row>
    <row r="6788" spans="1:6" x14ac:dyDescent="0.25">
      <c r="A6788" s="3" t="s">
        <v>62</v>
      </c>
      <c r="B6788" s="3" t="str">
        <f>IFERROR(INDEX(Clients[Client_Name],MATCH(Table2[[#This Row],[Client_Code]],Clients[Client_Code],0)),"")</f>
        <v>ARIZTÍA</v>
      </c>
      <c r="C6788" s="3">
        <v>1004</v>
      </c>
      <c r="D6788" s="3" t="s">
        <v>149</v>
      </c>
      <c r="E6788" s="3">
        <v>10</v>
      </c>
      <c r="F6788" s="12">
        <v>1759634</v>
      </c>
    </row>
    <row r="6789" spans="1:6" x14ac:dyDescent="0.25">
      <c r="A6789" s="3" t="s">
        <v>62</v>
      </c>
      <c r="B6789" s="3" t="str">
        <f>IFERROR(INDEX(Clients[Client_Name],MATCH(Table2[[#This Row],[Client_Code]],Clients[Client_Code],0)),"")</f>
        <v>ARIZTÍA</v>
      </c>
      <c r="C6789" s="3">
        <v>1004</v>
      </c>
      <c r="D6789" s="3" t="s">
        <v>148</v>
      </c>
      <c r="E6789" s="3">
        <v>11</v>
      </c>
      <c r="F6789" s="12">
        <v>-2629064</v>
      </c>
    </row>
    <row r="6790" spans="1:6" x14ac:dyDescent="0.25">
      <c r="A6790" s="3" t="s">
        <v>62</v>
      </c>
      <c r="B6790" s="3" t="str">
        <f>IFERROR(INDEX(Clients[Client_Name],MATCH(Table2[[#This Row],[Client_Code]],Clients[Client_Code],0)),"")</f>
        <v>ARIZTÍA</v>
      </c>
      <c r="C6790" s="3">
        <v>1004</v>
      </c>
      <c r="D6790" s="3" t="s">
        <v>37</v>
      </c>
      <c r="E6790" s="3">
        <v>11</v>
      </c>
      <c r="F6790" s="12">
        <v>-1647945</v>
      </c>
    </row>
    <row r="6791" spans="1:6" x14ac:dyDescent="0.25">
      <c r="A6791" s="3" t="s">
        <v>62</v>
      </c>
      <c r="B6791" s="3" t="str">
        <f>IFERROR(INDEX(Clients[Client_Name],MATCH(Table2[[#This Row],[Client_Code]],Clients[Client_Code],0)),"")</f>
        <v>ARIZTÍA</v>
      </c>
      <c r="C6791" s="3">
        <v>1004</v>
      </c>
      <c r="D6791" s="3" t="s">
        <v>38</v>
      </c>
      <c r="E6791" s="3">
        <v>11</v>
      </c>
      <c r="F6791" s="12">
        <v>-296991</v>
      </c>
    </row>
    <row r="6792" spans="1:6" x14ac:dyDescent="0.25">
      <c r="A6792" s="3" t="s">
        <v>62</v>
      </c>
      <c r="B6792" s="3" t="str">
        <f>IFERROR(INDEX(Clients[Client_Name],MATCH(Table2[[#This Row],[Client_Code]],Clients[Client_Code],0)),"")</f>
        <v>ARIZTÍA</v>
      </c>
      <c r="C6792" s="3">
        <v>1004</v>
      </c>
      <c r="D6792" s="3" t="s">
        <v>149</v>
      </c>
      <c r="E6792" s="3">
        <v>11</v>
      </c>
      <c r="F6792" s="12">
        <v>7542517</v>
      </c>
    </row>
    <row r="6793" spans="1:6" x14ac:dyDescent="0.25">
      <c r="A6793" s="3" t="s">
        <v>62</v>
      </c>
      <c r="B6793" s="3" t="str">
        <f>IFERROR(INDEX(Clients[Client_Name],MATCH(Table2[[#This Row],[Client_Code]],Clients[Client_Code],0)),"")</f>
        <v>ARIZTÍA</v>
      </c>
      <c r="C6793" s="3">
        <v>1004</v>
      </c>
      <c r="D6793" s="3" t="s">
        <v>148</v>
      </c>
      <c r="E6793" s="3">
        <v>12</v>
      </c>
      <c r="F6793" s="12">
        <v>2939754</v>
      </c>
    </row>
    <row r="6794" spans="1:6" x14ac:dyDescent="0.25">
      <c r="A6794" s="3" t="s">
        <v>62</v>
      </c>
      <c r="B6794" s="3" t="str">
        <f>IFERROR(INDEX(Clients[Client_Name],MATCH(Table2[[#This Row],[Client_Code]],Clients[Client_Code],0)),"")</f>
        <v>ARIZTÍA</v>
      </c>
      <c r="C6794" s="3">
        <v>1004</v>
      </c>
      <c r="D6794" s="3" t="s">
        <v>37</v>
      </c>
      <c r="E6794" s="3">
        <v>12</v>
      </c>
      <c r="F6794" s="12">
        <v>204316</v>
      </c>
    </row>
    <row r="6795" spans="1:6" x14ac:dyDescent="0.25">
      <c r="A6795" s="3" t="s">
        <v>62</v>
      </c>
      <c r="B6795" s="3" t="str">
        <f>IFERROR(INDEX(Clients[Client_Name],MATCH(Table2[[#This Row],[Client_Code]],Clients[Client_Code],0)),"")</f>
        <v>ARIZTÍA</v>
      </c>
      <c r="C6795" s="3">
        <v>1004</v>
      </c>
      <c r="D6795" s="3" t="s">
        <v>38</v>
      </c>
      <c r="E6795" s="3">
        <v>12</v>
      </c>
      <c r="F6795" s="12">
        <v>35610</v>
      </c>
    </row>
    <row r="6796" spans="1:6" x14ac:dyDescent="0.25">
      <c r="A6796" s="3" t="s">
        <v>62</v>
      </c>
      <c r="B6796" s="3" t="str">
        <f>IFERROR(INDEX(Clients[Client_Name],MATCH(Table2[[#This Row],[Client_Code]],Clients[Client_Code],0)),"")</f>
        <v>ARIZTÍA</v>
      </c>
      <c r="C6796" s="3">
        <v>1004</v>
      </c>
      <c r="D6796" s="3" t="s">
        <v>149</v>
      </c>
      <c r="E6796" s="3">
        <v>12</v>
      </c>
      <c r="F6796" s="12">
        <v>2243913</v>
      </c>
    </row>
    <row r="6797" spans="1:6" x14ac:dyDescent="0.25">
      <c r="A6797" s="3" t="s">
        <v>62</v>
      </c>
      <c r="B6797" s="3" t="str">
        <f>IFERROR(INDEX(Clients[Client_Name],MATCH(Table2[[#This Row],[Client_Code]],Clients[Client_Code],0)),"")</f>
        <v>ACONCAGUA FOODS</v>
      </c>
      <c r="C6797" s="3">
        <v>1020</v>
      </c>
      <c r="D6797" s="3" t="s">
        <v>38</v>
      </c>
      <c r="E6797" s="3">
        <v>4</v>
      </c>
      <c r="F6797" s="12">
        <v>4905</v>
      </c>
    </row>
    <row r="6798" spans="1:6" x14ac:dyDescent="0.25">
      <c r="A6798" s="3" t="s">
        <v>62</v>
      </c>
      <c r="B6798" s="3" t="str">
        <f>IFERROR(INDEX(Clients[Client_Name],MATCH(Table2[[#This Row],[Client_Code]],Clients[Client_Code],0)),"")</f>
        <v>ACONCAGUA FOODS</v>
      </c>
      <c r="C6798" s="3">
        <v>1020</v>
      </c>
      <c r="D6798" s="3" t="s">
        <v>38</v>
      </c>
      <c r="E6798" s="3">
        <v>4</v>
      </c>
      <c r="F6798" s="12">
        <v>41089</v>
      </c>
    </row>
    <row r="6799" spans="1:6" x14ac:dyDescent="0.25">
      <c r="A6799" s="3" t="s">
        <v>62</v>
      </c>
      <c r="B6799" s="3" t="str">
        <f>IFERROR(INDEX(Clients[Client_Name],MATCH(Table2[[#This Row],[Client_Code]],Clients[Client_Code],0)),"")</f>
        <v>ACONCAGUA FOODS</v>
      </c>
      <c r="C6799" s="3">
        <v>1020</v>
      </c>
      <c r="D6799" s="3" t="s">
        <v>149</v>
      </c>
      <c r="E6799" s="3">
        <v>4</v>
      </c>
      <c r="F6799" s="12">
        <v>6112150</v>
      </c>
    </row>
    <row r="6800" spans="1:6" x14ac:dyDescent="0.25">
      <c r="A6800" s="3" t="s">
        <v>62</v>
      </c>
      <c r="B6800" s="3" t="str">
        <f>IFERROR(INDEX(Clients[Client_Name],MATCH(Table2[[#This Row],[Client_Code]],Clients[Client_Code],0)),"")</f>
        <v>ACONCAGUA FOODS</v>
      </c>
      <c r="C6800" s="3">
        <v>1020</v>
      </c>
      <c r="D6800" s="3" t="s">
        <v>37</v>
      </c>
      <c r="E6800" s="3">
        <v>4</v>
      </c>
      <c r="F6800" s="12">
        <v>153600</v>
      </c>
    </row>
    <row r="6801" spans="1:6" x14ac:dyDescent="0.25">
      <c r="A6801" s="3" t="s">
        <v>62</v>
      </c>
      <c r="B6801" s="3" t="str">
        <f>IFERROR(INDEX(Clients[Client_Name],MATCH(Table2[[#This Row],[Client_Code]],Clients[Client_Code],0)),"")</f>
        <v>ACONCAGUA FOODS</v>
      </c>
      <c r="C6801" s="3">
        <v>1020</v>
      </c>
      <c r="D6801" s="3" t="s">
        <v>149</v>
      </c>
      <c r="E6801" s="3">
        <v>4</v>
      </c>
      <c r="F6801" s="12">
        <v>9900000</v>
      </c>
    </row>
    <row r="6802" spans="1:6" x14ac:dyDescent="0.25">
      <c r="A6802" s="3" t="s">
        <v>62</v>
      </c>
      <c r="B6802" s="3" t="str">
        <f>IFERROR(INDEX(Clients[Client_Name],MATCH(Table2[[#This Row],[Client_Code]],Clients[Client_Code],0)),"")</f>
        <v>ACONCAGUA FOODS</v>
      </c>
      <c r="C6802" s="3">
        <v>1020</v>
      </c>
      <c r="D6802" s="3" t="s">
        <v>37</v>
      </c>
      <c r="E6802" s="3">
        <v>1</v>
      </c>
      <c r="F6802" s="12">
        <v>691200</v>
      </c>
    </row>
    <row r="6803" spans="1:6" x14ac:dyDescent="0.25">
      <c r="A6803" s="3" t="s">
        <v>62</v>
      </c>
      <c r="B6803" s="3" t="str">
        <f>IFERROR(INDEX(Clients[Client_Name],MATCH(Table2[[#This Row],[Client_Code]],Clients[Client_Code],0)),"")</f>
        <v>ACONCAGUA FOODS</v>
      </c>
      <c r="C6803" s="3">
        <v>1020</v>
      </c>
      <c r="D6803" s="3" t="s">
        <v>149</v>
      </c>
      <c r="E6803" s="3">
        <v>1</v>
      </c>
      <c r="F6803" s="12">
        <v>10230000</v>
      </c>
    </row>
    <row r="6804" spans="1:6" x14ac:dyDescent="0.25">
      <c r="A6804" s="3" t="s">
        <v>62</v>
      </c>
      <c r="B6804" s="3" t="str">
        <f>IFERROR(INDEX(Clients[Client_Name],MATCH(Table2[[#This Row],[Client_Code]],Clients[Client_Code],0)),"")</f>
        <v>ACONCAGUA FOODS</v>
      </c>
      <c r="C6804" s="3">
        <v>1020</v>
      </c>
      <c r="D6804" s="3" t="s">
        <v>149</v>
      </c>
      <c r="E6804" s="3">
        <v>1</v>
      </c>
      <c r="F6804" s="12">
        <v>460350</v>
      </c>
    </row>
    <row r="6805" spans="1:6" x14ac:dyDescent="0.25">
      <c r="A6805" s="3" t="s">
        <v>62</v>
      </c>
      <c r="B6805" s="3" t="str">
        <f>IFERROR(INDEX(Clients[Client_Name],MATCH(Table2[[#This Row],[Client_Code]],Clients[Client_Code],0)),"")</f>
        <v>ACONCAGUA FOODS</v>
      </c>
      <c r="C6805" s="3">
        <v>1020</v>
      </c>
      <c r="D6805" s="3" t="s">
        <v>37</v>
      </c>
      <c r="E6805" s="3">
        <v>2</v>
      </c>
      <c r="F6805" s="12">
        <v>537600</v>
      </c>
    </row>
    <row r="6806" spans="1:6" x14ac:dyDescent="0.25">
      <c r="A6806" s="3" t="s">
        <v>62</v>
      </c>
      <c r="B6806" s="3" t="str">
        <f>IFERROR(INDEX(Clients[Client_Name],MATCH(Table2[[#This Row],[Client_Code]],Clients[Client_Code],0)),"")</f>
        <v>ACONCAGUA FOODS</v>
      </c>
      <c r="C6806" s="3">
        <v>1020</v>
      </c>
      <c r="D6806" s="3" t="s">
        <v>149</v>
      </c>
      <c r="E6806" s="3">
        <v>2</v>
      </c>
      <c r="F6806" s="12">
        <v>9240000</v>
      </c>
    </row>
    <row r="6807" spans="1:6" x14ac:dyDescent="0.25">
      <c r="A6807" s="3" t="s">
        <v>62</v>
      </c>
      <c r="B6807" s="3" t="str">
        <f>IFERROR(INDEX(Clients[Client_Name],MATCH(Table2[[#This Row],[Client_Code]],Clients[Client_Code],0)),"")</f>
        <v>ACONCAGUA FOODS</v>
      </c>
      <c r="C6807" s="3">
        <v>1020</v>
      </c>
      <c r="D6807" s="3" t="s">
        <v>149</v>
      </c>
      <c r="E6807" s="3">
        <v>3</v>
      </c>
      <c r="F6807" s="12">
        <v>2484350</v>
      </c>
    </row>
    <row r="6808" spans="1:6" x14ac:dyDescent="0.25">
      <c r="A6808" s="3" t="s">
        <v>62</v>
      </c>
      <c r="B6808" s="3" t="str">
        <f>IFERROR(INDEX(Clients[Client_Name],MATCH(Table2[[#This Row],[Client_Code]],Clients[Client_Code],0)),"")</f>
        <v>ACONCAGUA FOODS</v>
      </c>
      <c r="C6808" s="3">
        <v>1020</v>
      </c>
      <c r="D6808" s="3" t="s">
        <v>37</v>
      </c>
      <c r="E6808" s="3">
        <v>3</v>
      </c>
      <c r="F6808" s="12">
        <v>1075200</v>
      </c>
    </row>
    <row r="6809" spans="1:6" x14ac:dyDescent="0.25">
      <c r="A6809" s="3" t="s">
        <v>62</v>
      </c>
      <c r="B6809" s="3" t="str">
        <f>IFERROR(INDEX(Clients[Client_Name],MATCH(Table2[[#This Row],[Client_Code]],Clients[Client_Code],0)),"")</f>
        <v>TAK S.A.</v>
      </c>
      <c r="C6809" s="3">
        <v>1051</v>
      </c>
      <c r="D6809" s="3" t="s">
        <v>37</v>
      </c>
      <c r="E6809" s="3">
        <v>11</v>
      </c>
      <c r="F6809" s="12">
        <v>939802</v>
      </c>
    </row>
    <row r="6810" spans="1:6" x14ac:dyDescent="0.25">
      <c r="A6810" s="3" t="s">
        <v>62</v>
      </c>
      <c r="B6810" s="3" t="str">
        <f>IFERROR(INDEX(Clients[Client_Name],MATCH(Table2[[#This Row],[Client_Code]],Clients[Client_Code],0)),"")</f>
        <v>TAK S.A.</v>
      </c>
      <c r="C6810" s="3">
        <v>1051</v>
      </c>
      <c r="D6810" s="3" t="s">
        <v>38</v>
      </c>
      <c r="E6810" s="3">
        <v>11</v>
      </c>
      <c r="F6810" s="12">
        <v>4360917</v>
      </c>
    </row>
    <row r="6811" spans="1:6" x14ac:dyDescent="0.25">
      <c r="A6811" s="3" t="s">
        <v>62</v>
      </c>
      <c r="B6811" s="3" t="str">
        <f>IFERROR(INDEX(Clients[Client_Name],MATCH(Table2[[#This Row],[Client_Code]],Clients[Client_Code],0)),"")</f>
        <v>TAK S.A.</v>
      </c>
      <c r="C6811" s="3">
        <v>1051</v>
      </c>
      <c r="D6811" s="3" t="s">
        <v>149</v>
      </c>
      <c r="E6811" s="3">
        <v>11</v>
      </c>
      <c r="F6811" s="12">
        <v>4381229</v>
      </c>
    </row>
    <row r="6812" spans="1:6" x14ac:dyDescent="0.25">
      <c r="A6812" s="3" t="s">
        <v>62</v>
      </c>
      <c r="B6812" s="3" t="str">
        <f>IFERROR(INDEX(Clients[Client_Name],MATCH(Table2[[#This Row],[Client_Code]],Clients[Client_Code],0)),"")</f>
        <v>ACONCAGUA FOODS</v>
      </c>
      <c r="C6812" s="3">
        <v>1020</v>
      </c>
      <c r="D6812" s="3" t="s">
        <v>149</v>
      </c>
      <c r="E6812" s="3">
        <v>3</v>
      </c>
      <c r="F6812" s="12">
        <v>10230000</v>
      </c>
    </row>
    <row r="6813" spans="1:6" x14ac:dyDescent="0.25">
      <c r="A6813" s="3" t="s">
        <v>62</v>
      </c>
      <c r="B6813" s="3" t="str">
        <f>IFERROR(INDEX(Clients[Client_Name],MATCH(Table2[[#This Row],[Client_Code]],Clients[Client_Code],0)),"")</f>
        <v>ACONCAGUA FOODS</v>
      </c>
      <c r="C6813" s="3">
        <v>1020</v>
      </c>
      <c r="D6813" s="3" t="s">
        <v>38</v>
      </c>
      <c r="E6813" s="3">
        <v>3</v>
      </c>
      <c r="F6813" s="12">
        <v>1576220</v>
      </c>
    </row>
    <row r="6814" spans="1:6" x14ac:dyDescent="0.25">
      <c r="A6814" s="3" t="s">
        <v>62</v>
      </c>
      <c r="B6814" s="3" t="str">
        <f>IFERROR(INDEX(Clients[Client_Name],MATCH(Table2[[#This Row],[Client_Code]],Clients[Client_Code],0)),"")</f>
        <v>ACONCAGUA FOODS</v>
      </c>
      <c r="C6814" s="3">
        <v>1020</v>
      </c>
      <c r="D6814" s="3" t="s">
        <v>149</v>
      </c>
      <c r="E6814" s="3">
        <v>5</v>
      </c>
      <c r="F6814" s="12">
        <v>10230000</v>
      </c>
    </row>
    <row r="6815" spans="1:6" x14ac:dyDescent="0.25">
      <c r="A6815" s="3" t="s">
        <v>62</v>
      </c>
      <c r="B6815" s="3" t="str">
        <f>IFERROR(INDEX(Clients[Client_Name],MATCH(Table2[[#This Row],[Client_Code]],Clients[Client_Code],0)),"")</f>
        <v>ACONCAGUA FOODS</v>
      </c>
      <c r="C6815" s="3">
        <v>1020</v>
      </c>
      <c r="D6815" s="3" t="s">
        <v>149</v>
      </c>
      <c r="E6815" s="3">
        <v>5</v>
      </c>
      <c r="F6815" s="12">
        <v>3592050</v>
      </c>
    </row>
    <row r="6816" spans="1:6" x14ac:dyDescent="0.25">
      <c r="A6816" s="3" t="s">
        <v>62</v>
      </c>
      <c r="B6816" s="3" t="str">
        <f>IFERROR(INDEX(Clients[Client_Name],MATCH(Table2[[#This Row],[Client_Code]],Clients[Client_Code],0)),"")</f>
        <v>ACONCAGUA FOODS</v>
      </c>
      <c r="C6816" s="3">
        <v>1020</v>
      </c>
      <c r="D6816" s="3" t="s">
        <v>37</v>
      </c>
      <c r="E6816" s="3">
        <v>5</v>
      </c>
      <c r="F6816" s="12">
        <v>1155200</v>
      </c>
    </row>
    <row r="6817" spans="1:6" x14ac:dyDescent="0.25">
      <c r="A6817" s="3" t="s">
        <v>62</v>
      </c>
      <c r="B6817" s="3" t="str">
        <f>IFERROR(INDEX(Clients[Client_Name],MATCH(Table2[[#This Row],[Client_Code]],Clients[Client_Code],0)),"")</f>
        <v>ACONCAGUA FOODS</v>
      </c>
      <c r="C6817" s="3">
        <v>1020</v>
      </c>
      <c r="D6817" s="3" t="s">
        <v>37</v>
      </c>
      <c r="E6817" s="3">
        <v>5</v>
      </c>
      <c r="F6817" s="12">
        <v>230400</v>
      </c>
    </row>
    <row r="6818" spans="1:6" x14ac:dyDescent="0.25">
      <c r="A6818" s="3" t="s">
        <v>62</v>
      </c>
      <c r="B6818" s="3" t="str">
        <f>IFERROR(INDEX(Clients[Client_Name],MATCH(Table2[[#This Row],[Client_Code]],Clients[Client_Code],0)),"")</f>
        <v>ACONCAGUA FOODS</v>
      </c>
      <c r="C6818" s="3">
        <v>1020</v>
      </c>
      <c r="D6818" s="3" t="s">
        <v>38</v>
      </c>
      <c r="E6818" s="3">
        <v>5</v>
      </c>
      <c r="F6818" s="12">
        <v>49048</v>
      </c>
    </row>
    <row r="6819" spans="1:6" x14ac:dyDescent="0.25">
      <c r="A6819" s="3" t="s">
        <v>62</v>
      </c>
      <c r="B6819" s="3" t="str">
        <f>IFERROR(INDEX(Clients[Client_Name],MATCH(Table2[[#This Row],[Client_Code]],Clients[Client_Code],0)),"")</f>
        <v>ACONCAGUA FOODS</v>
      </c>
      <c r="C6819" s="3">
        <v>1020</v>
      </c>
      <c r="D6819" s="3" t="s">
        <v>149</v>
      </c>
      <c r="E6819" s="3">
        <v>6</v>
      </c>
      <c r="F6819" s="12">
        <v>9900000</v>
      </c>
    </row>
    <row r="6820" spans="1:6" x14ac:dyDescent="0.25">
      <c r="A6820" s="3" t="s">
        <v>62</v>
      </c>
      <c r="B6820" s="3" t="str">
        <f>IFERROR(INDEX(Clients[Client_Name],MATCH(Table2[[#This Row],[Client_Code]],Clients[Client_Code],0)),"")</f>
        <v>AGROINDUSTRIAS LOMAS COLORADAS LTDA</v>
      </c>
      <c r="C6820" s="3">
        <v>1003</v>
      </c>
      <c r="D6820" s="3" t="s">
        <v>148</v>
      </c>
      <c r="E6820" s="3">
        <v>11</v>
      </c>
      <c r="F6820" s="12"/>
    </row>
    <row r="6821" spans="1:6" x14ac:dyDescent="0.25">
      <c r="A6821" s="3" t="s">
        <v>62</v>
      </c>
      <c r="B6821" s="3" t="str">
        <f>IFERROR(INDEX(Clients[Client_Name],MATCH(Table2[[#This Row],[Client_Code]],Clients[Client_Code],0)),"")</f>
        <v>AGROINDUSTRIAS LOMAS COLORADAS LTDA</v>
      </c>
      <c r="C6821" s="3">
        <v>1003</v>
      </c>
      <c r="D6821" s="3" t="s">
        <v>37</v>
      </c>
      <c r="E6821" s="3">
        <v>11</v>
      </c>
      <c r="F6821" s="12"/>
    </row>
    <row r="6822" spans="1:6" x14ac:dyDescent="0.25">
      <c r="A6822" s="3" t="s">
        <v>62</v>
      </c>
      <c r="B6822" s="3" t="str">
        <f>IFERROR(INDEX(Clients[Client_Name],MATCH(Table2[[#This Row],[Client_Code]],Clients[Client_Code],0)),"")</f>
        <v>AGROINDUSTRIAS LOMAS COLORADAS LTDA</v>
      </c>
      <c r="C6822" s="3">
        <v>1003</v>
      </c>
      <c r="D6822" s="3" t="s">
        <v>149</v>
      </c>
      <c r="E6822" s="3">
        <v>11</v>
      </c>
      <c r="F6822" s="12"/>
    </row>
    <row r="6823" spans="1:6" x14ac:dyDescent="0.25">
      <c r="A6823" s="3" t="s">
        <v>62</v>
      </c>
      <c r="B6823" s="3" t="str">
        <f>IFERROR(INDEX(Clients[Client_Name],MATCH(Table2[[#This Row],[Client_Code]],Clients[Client_Code],0)),"")</f>
        <v>ANDRES RETAMAL HERNANDEZ</v>
      </c>
      <c r="C6823" s="3">
        <v>1056</v>
      </c>
      <c r="D6823" s="3" t="s">
        <v>38</v>
      </c>
      <c r="E6823" s="3">
        <v>11</v>
      </c>
      <c r="F6823" s="12">
        <v>109488</v>
      </c>
    </row>
    <row r="6824" spans="1:6" x14ac:dyDescent="0.25">
      <c r="A6824" s="3" t="s">
        <v>62</v>
      </c>
      <c r="B6824" s="3" t="str">
        <f>IFERROR(INDEX(Clients[Client_Name],MATCH(Table2[[#This Row],[Client_Code]],Clients[Client_Code],0)),"")</f>
        <v>ACONCAGUA FOODS</v>
      </c>
      <c r="C6824" s="3">
        <v>1020</v>
      </c>
      <c r="D6824" s="3" t="s">
        <v>149</v>
      </c>
      <c r="E6824" s="3">
        <v>6</v>
      </c>
      <c r="F6824" s="12">
        <v>7858400</v>
      </c>
    </row>
    <row r="6825" spans="1:6" x14ac:dyDescent="0.25">
      <c r="A6825" s="3" t="s">
        <v>62</v>
      </c>
      <c r="B6825" s="3" t="str">
        <f>IFERROR(INDEX(Clients[Client_Name],MATCH(Table2[[#This Row],[Client_Code]],Clients[Client_Code],0)),"")</f>
        <v>ACONCAGUA FOODS</v>
      </c>
      <c r="C6825" s="3">
        <v>1020</v>
      </c>
      <c r="D6825" s="3" t="s">
        <v>37</v>
      </c>
      <c r="E6825" s="3">
        <v>6</v>
      </c>
      <c r="F6825" s="12">
        <v>2989969</v>
      </c>
    </row>
    <row r="6826" spans="1:6" x14ac:dyDescent="0.25">
      <c r="A6826" s="3" t="s">
        <v>62</v>
      </c>
      <c r="B6826" s="3" t="str">
        <f>IFERROR(INDEX(Clients[Client_Name],MATCH(Table2[[#This Row],[Client_Code]],Clients[Client_Code],0)),"")</f>
        <v>ACONCAGUA FOODS</v>
      </c>
      <c r="C6826" s="3">
        <v>1020</v>
      </c>
      <c r="D6826" s="3" t="s">
        <v>37</v>
      </c>
      <c r="E6826" s="3">
        <v>6</v>
      </c>
      <c r="F6826" s="12"/>
    </row>
    <row r="6827" spans="1:6" x14ac:dyDescent="0.25">
      <c r="A6827" s="3" t="s">
        <v>62</v>
      </c>
      <c r="B6827" s="3" t="str">
        <f>IFERROR(INDEX(Clients[Client_Name],MATCH(Table2[[#This Row],[Client_Code]],Clients[Client_Code],0)),"")</f>
        <v>ACONCAGUA FOODS</v>
      </c>
      <c r="C6827" s="3">
        <v>1020</v>
      </c>
      <c r="D6827" s="3" t="s">
        <v>38</v>
      </c>
      <c r="E6827" s="3">
        <v>6</v>
      </c>
      <c r="F6827" s="12">
        <v>104852</v>
      </c>
    </row>
    <row r="6828" spans="1:6" x14ac:dyDescent="0.25">
      <c r="A6828" s="3" t="s">
        <v>62</v>
      </c>
      <c r="B6828" s="3" t="str">
        <f>IFERROR(INDEX(Clients[Client_Name],MATCH(Table2[[#This Row],[Client_Code]],Clients[Client_Code],0)),"")</f>
        <v>ACONCAGUA FOODS</v>
      </c>
      <c r="C6828" s="3">
        <v>1020</v>
      </c>
      <c r="D6828" s="3" t="s">
        <v>149</v>
      </c>
      <c r="E6828" s="3">
        <v>7</v>
      </c>
      <c r="F6828" s="12"/>
    </row>
    <row r="6829" spans="1:6" x14ac:dyDescent="0.25">
      <c r="A6829" s="3" t="s">
        <v>62</v>
      </c>
      <c r="B6829" s="3" t="str">
        <f>IFERROR(INDEX(Clients[Client_Name],MATCH(Table2[[#This Row],[Client_Code]],Clients[Client_Code],0)),"")</f>
        <v>ACONCAGUA FOODS</v>
      </c>
      <c r="C6829" s="3">
        <v>1020</v>
      </c>
      <c r="D6829" s="3" t="s">
        <v>149</v>
      </c>
      <c r="E6829" s="3">
        <v>7</v>
      </c>
      <c r="F6829" s="12">
        <v>29492044</v>
      </c>
    </row>
    <row r="6830" spans="1:6" x14ac:dyDescent="0.25">
      <c r="A6830" s="3" t="s">
        <v>62</v>
      </c>
      <c r="B6830" s="3" t="str">
        <f>IFERROR(INDEX(Clients[Client_Name],MATCH(Table2[[#This Row],[Client_Code]],Clients[Client_Code],0)),"")</f>
        <v>ACONCAGUA FOODS</v>
      </c>
      <c r="C6830" s="3">
        <v>1020</v>
      </c>
      <c r="D6830" s="3" t="s">
        <v>37</v>
      </c>
      <c r="E6830" s="3">
        <v>7</v>
      </c>
      <c r="F6830" s="12">
        <v>3684343</v>
      </c>
    </row>
    <row r="6831" spans="1:6" x14ac:dyDescent="0.25">
      <c r="A6831" s="3" t="s">
        <v>62</v>
      </c>
      <c r="B6831" s="3" t="str">
        <f>IFERROR(INDEX(Clients[Client_Name],MATCH(Table2[[#This Row],[Client_Code]],Clients[Client_Code],0)),"")</f>
        <v>FABIAN ALFARO GUERRA</v>
      </c>
      <c r="C6831" s="3">
        <v>1065</v>
      </c>
      <c r="D6831" s="3" t="s">
        <v>38</v>
      </c>
      <c r="E6831" s="3">
        <v>11</v>
      </c>
      <c r="F6831" s="12">
        <v>109488</v>
      </c>
    </row>
    <row r="6832" spans="1:6" x14ac:dyDescent="0.25">
      <c r="A6832" s="3" t="s">
        <v>62</v>
      </c>
      <c r="B6832" s="3" t="str">
        <f>IFERROR(INDEX(Clients[Client_Name],MATCH(Table2[[#This Row],[Client_Code]],Clients[Client_Code],0)),"")</f>
        <v>ACONCAGUA FOODS</v>
      </c>
      <c r="C6832" s="3">
        <v>1020</v>
      </c>
      <c r="D6832" s="3" t="s">
        <v>37</v>
      </c>
      <c r="E6832" s="3">
        <v>7</v>
      </c>
      <c r="F6832" s="12"/>
    </row>
    <row r="6833" spans="1:6" x14ac:dyDescent="0.25">
      <c r="A6833" s="3" t="s">
        <v>62</v>
      </c>
      <c r="B6833" s="3" t="str">
        <f>IFERROR(INDEX(Clients[Client_Name],MATCH(Table2[[#This Row],[Client_Code]],Clients[Client_Code],0)),"")</f>
        <v>MARIO LEIVA BARAHONA</v>
      </c>
      <c r="C6833" s="3">
        <v>1068</v>
      </c>
      <c r="D6833" s="3" t="s">
        <v>38</v>
      </c>
      <c r="E6833" s="3">
        <v>11</v>
      </c>
      <c r="F6833" s="12">
        <v>54744</v>
      </c>
    </row>
    <row r="6834" spans="1:6" x14ac:dyDescent="0.25">
      <c r="A6834" s="3" t="s">
        <v>62</v>
      </c>
      <c r="B6834" s="3" t="str">
        <f>IFERROR(INDEX(Clients[Client_Name],MATCH(Table2[[#This Row],[Client_Code]],Clients[Client_Code],0)),"")</f>
        <v>ACONCAGUA FOODS</v>
      </c>
      <c r="C6834" s="3">
        <v>1020</v>
      </c>
      <c r="D6834" s="3" t="s">
        <v>38</v>
      </c>
      <c r="E6834" s="3">
        <v>7</v>
      </c>
      <c r="F6834" s="12">
        <v>77007</v>
      </c>
    </row>
    <row r="6835" spans="1:6" x14ac:dyDescent="0.25">
      <c r="A6835" s="3" t="s">
        <v>62</v>
      </c>
      <c r="B6835" s="3" t="str">
        <f>IFERROR(INDEX(Clients[Client_Name],MATCH(Table2[[#This Row],[Client_Code]],Clients[Client_Code],0)),"")</f>
        <v>ACONCAGUA FOODS</v>
      </c>
      <c r="C6835" s="3">
        <v>1020</v>
      </c>
      <c r="D6835" s="3" t="s">
        <v>37</v>
      </c>
      <c r="E6835" s="3">
        <v>8</v>
      </c>
      <c r="F6835" s="12">
        <v>413708</v>
      </c>
    </row>
    <row r="6836" spans="1:6" x14ac:dyDescent="0.25">
      <c r="A6836" s="3" t="s">
        <v>62</v>
      </c>
      <c r="B6836" s="3" t="str">
        <f>IFERROR(INDEX(Clients[Client_Name],MATCH(Table2[[#This Row],[Client_Code]],Clients[Client_Code],0)),"")</f>
        <v>ACONCAGUA FOODS</v>
      </c>
      <c r="C6836" s="3">
        <v>1020</v>
      </c>
      <c r="D6836" s="3" t="s">
        <v>37</v>
      </c>
      <c r="E6836" s="3">
        <v>8</v>
      </c>
      <c r="F6836" s="12"/>
    </row>
    <row r="6837" spans="1:6" x14ac:dyDescent="0.25">
      <c r="A6837" s="3" t="s">
        <v>62</v>
      </c>
      <c r="B6837" s="3" t="str">
        <f>IFERROR(INDEX(Clients[Client_Name],MATCH(Table2[[#This Row],[Client_Code]],Clients[Client_Code],0)),"")</f>
        <v>ACONCAGUA FOODS</v>
      </c>
      <c r="C6837" s="3">
        <v>1020</v>
      </c>
      <c r="D6837" s="3" t="s">
        <v>38</v>
      </c>
      <c r="E6837" s="3">
        <v>8</v>
      </c>
      <c r="F6837" s="12">
        <v>1798791</v>
      </c>
    </row>
    <row r="6838" spans="1:6" x14ac:dyDescent="0.25">
      <c r="A6838" s="3" t="s">
        <v>62</v>
      </c>
      <c r="B6838" s="3" t="str">
        <f>IFERROR(INDEX(Clients[Client_Name],MATCH(Table2[[#This Row],[Client_Code]],Clients[Client_Code],0)),"")</f>
        <v>ACONCAGUA FOODS</v>
      </c>
      <c r="C6838" s="3">
        <v>1020</v>
      </c>
      <c r="D6838" s="3" t="s">
        <v>149</v>
      </c>
      <c r="E6838" s="3">
        <v>8</v>
      </c>
      <c r="F6838" s="12"/>
    </row>
    <row r="6839" spans="1:6" x14ac:dyDescent="0.25">
      <c r="A6839" s="3" t="s">
        <v>62</v>
      </c>
      <c r="B6839" s="3" t="str">
        <f>IFERROR(INDEX(Clients[Client_Name],MATCH(Table2[[#This Row],[Client_Code]],Clients[Client_Code],0)),"")</f>
        <v>PEDRO OPAZO PRADENA</v>
      </c>
      <c r="C6839" s="3">
        <v>1072</v>
      </c>
      <c r="D6839" s="3" t="s">
        <v>38</v>
      </c>
      <c r="E6839" s="3">
        <v>11</v>
      </c>
      <c r="F6839" s="12">
        <v>54744</v>
      </c>
    </row>
    <row r="6840" spans="1:6" x14ac:dyDescent="0.25">
      <c r="A6840" s="3" t="s">
        <v>62</v>
      </c>
      <c r="B6840" s="3" t="str">
        <f>IFERROR(INDEX(Clients[Client_Name],MATCH(Table2[[#This Row],[Client_Code]],Clients[Client_Code],0)),"")</f>
        <v>ACONCAGUA FOODS</v>
      </c>
      <c r="C6840" s="3">
        <v>1020</v>
      </c>
      <c r="D6840" s="3" t="s">
        <v>149</v>
      </c>
      <c r="E6840" s="3">
        <v>8</v>
      </c>
      <c r="F6840" s="12">
        <v>29487552</v>
      </c>
    </row>
    <row r="6841" spans="1:6" x14ac:dyDescent="0.25">
      <c r="A6841" s="3" t="s">
        <v>62</v>
      </c>
      <c r="B6841" s="3" t="str">
        <f>IFERROR(INDEX(Clients[Client_Name],MATCH(Table2[[#This Row],[Client_Code]],Clients[Client_Code],0)),"")</f>
        <v>ACONCAGUA FOODS</v>
      </c>
      <c r="C6841" s="3">
        <v>1020</v>
      </c>
      <c r="D6841" s="3" t="s">
        <v>37</v>
      </c>
      <c r="E6841" s="3">
        <v>9</v>
      </c>
      <c r="F6841" s="12">
        <v>95488</v>
      </c>
    </row>
    <row r="6842" spans="1:6" x14ac:dyDescent="0.25">
      <c r="A6842" s="3" t="s">
        <v>62</v>
      </c>
      <c r="B6842" s="3" t="str">
        <f>IFERROR(INDEX(Clients[Client_Name],MATCH(Table2[[#This Row],[Client_Code]],Clients[Client_Code],0)),"")</f>
        <v>ACONCAGUA FOODS</v>
      </c>
      <c r="C6842" s="3">
        <v>1020</v>
      </c>
      <c r="D6842" s="3" t="s">
        <v>37</v>
      </c>
      <c r="E6842" s="3">
        <v>9</v>
      </c>
      <c r="F6842" s="12"/>
    </row>
    <row r="6843" spans="1:6" x14ac:dyDescent="0.25">
      <c r="A6843" s="3" t="s">
        <v>62</v>
      </c>
      <c r="B6843" s="3" t="str">
        <f>IFERROR(INDEX(Clients[Client_Name],MATCH(Table2[[#This Row],[Client_Code]],Clients[Client_Code],0)),"")</f>
        <v>TRANSPORTE JOSE MEDINA E.I.R.L.</v>
      </c>
      <c r="C6843" s="3">
        <v>1079</v>
      </c>
      <c r="D6843" s="3" t="s">
        <v>38</v>
      </c>
      <c r="E6843" s="3">
        <v>11</v>
      </c>
      <c r="F6843" s="12">
        <v>54744</v>
      </c>
    </row>
    <row r="6844" spans="1:6" x14ac:dyDescent="0.25">
      <c r="A6844" s="3" t="s">
        <v>62</v>
      </c>
      <c r="B6844" s="3" t="str">
        <f>IFERROR(INDEX(Clients[Client_Name],MATCH(Table2[[#This Row],[Client_Code]],Clients[Client_Code],0)),"")</f>
        <v>FBS FOOD SUPPLY</v>
      </c>
      <c r="C6844" s="3">
        <v>1083</v>
      </c>
      <c r="D6844" s="3" t="s">
        <v>37</v>
      </c>
      <c r="E6844" s="3">
        <v>11</v>
      </c>
      <c r="F6844" s="12"/>
    </row>
    <row r="6845" spans="1:6" x14ac:dyDescent="0.25">
      <c r="A6845" s="3" t="s">
        <v>62</v>
      </c>
      <c r="B6845" s="3" t="str">
        <f>IFERROR(INDEX(Clients[Client_Name],MATCH(Table2[[#This Row],[Client_Code]],Clients[Client_Code],0)),"")</f>
        <v>FBS FOOD SUPPLY</v>
      </c>
      <c r="C6845" s="3">
        <v>1083</v>
      </c>
      <c r="D6845" s="3" t="s">
        <v>38</v>
      </c>
      <c r="E6845" s="3">
        <v>11</v>
      </c>
      <c r="F6845" s="12">
        <v>1489627</v>
      </c>
    </row>
    <row r="6846" spans="1:6" x14ac:dyDescent="0.25">
      <c r="A6846" s="3" t="s">
        <v>62</v>
      </c>
      <c r="B6846" s="3" t="str">
        <f>IFERROR(INDEX(Clients[Client_Name],MATCH(Table2[[#This Row],[Client_Code]],Clients[Client_Code],0)),"")</f>
        <v>FBS FOOD SUPPLY</v>
      </c>
      <c r="C6846" s="3">
        <v>1083</v>
      </c>
      <c r="D6846" s="3" t="s">
        <v>149</v>
      </c>
      <c r="E6846" s="3">
        <v>11</v>
      </c>
      <c r="F6846" s="12">
        <v>1611833</v>
      </c>
    </row>
    <row r="6847" spans="1:6" x14ac:dyDescent="0.25">
      <c r="A6847" s="3" t="s">
        <v>62</v>
      </c>
      <c r="B6847" s="3" t="str">
        <f>IFERROR(INDEX(Clients[Client_Name],MATCH(Table2[[#This Row],[Client_Code]],Clients[Client_Code],0)),"")</f>
        <v>DOÑA CARNE</v>
      </c>
      <c r="C6847" s="3">
        <v>1082</v>
      </c>
      <c r="D6847" s="3" t="s">
        <v>37</v>
      </c>
      <c r="E6847" s="3">
        <v>11</v>
      </c>
      <c r="F6847" s="12">
        <v>691698</v>
      </c>
    </row>
    <row r="6848" spans="1:6" x14ac:dyDescent="0.25">
      <c r="A6848" s="3" t="s">
        <v>62</v>
      </c>
      <c r="B6848" s="3" t="str">
        <f>IFERROR(INDEX(Clients[Client_Name],MATCH(Table2[[#This Row],[Client_Code]],Clients[Client_Code],0)),"")</f>
        <v>DOÑA CARNE</v>
      </c>
      <c r="C6848" s="3">
        <v>1082</v>
      </c>
      <c r="D6848" s="3" t="s">
        <v>38</v>
      </c>
      <c r="E6848" s="3">
        <v>11</v>
      </c>
      <c r="F6848" s="12">
        <v>195543</v>
      </c>
    </row>
    <row r="6849" spans="1:6" x14ac:dyDescent="0.25">
      <c r="A6849" s="3" t="s">
        <v>62</v>
      </c>
      <c r="B6849" s="3" t="str">
        <f>IFERROR(INDEX(Clients[Client_Name],MATCH(Table2[[#This Row],[Client_Code]],Clients[Client_Code],0)),"")</f>
        <v>DOÑA CARNE</v>
      </c>
      <c r="C6849" s="3">
        <v>1082</v>
      </c>
      <c r="D6849" s="3" t="s">
        <v>149</v>
      </c>
      <c r="E6849" s="3">
        <v>11</v>
      </c>
      <c r="F6849" s="12">
        <v>76053</v>
      </c>
    </row>
    <row r="6850" spans="1:6" x14ac:dyDescent="0.25">
      <c r="A6850" s="3" t="s">
        <v>62</v>
      </c>
      <c r="B6850" s="3" t="str">
        <f>IFERROR(INDEX(Clients[Client_Name],MATCH(Table2[[#This Row],[Client_Code]],Clients[Client_Code],0)),"")</f>
        <v>ACONCAGUA FOODS</v>
      </c>
      <c r="C6850" s="3">
        <v>1020</v>
      </c>
      <c r="D6850" s="3" t="s">
        <v>38</v>
      </c>
      <c r="E6850" s="3">
        <v>9</v>
      </c>
      <c r="F6850" s="12"/>
    </row>
    <row r="6851" spans="1:6" x14ac:dyDescent="0.25">
      <c r="A6851" s="3" t="s">
        <v>62</v>
      </c>
      <c r="B6851" s="3" t="str">
        <f>IFERROR(INDEX(Clients[Client_Name],MATCH(Table2[[#This Row],[Client_Code]],Clients[Client_Code],0)),"")</f>
        <v>ACONCAGUA FOODS</v>
      </c>
      <c r="C6851" s="3">
        <v>1020</v>
      </c>
      <c r="D6851" s="3" t="s">
        <v>149</v>
      </c>
      <c r="E6851" s="3">
        <v>9</v>
      </c>
      <c r="F6851" s="12">
        <v>18901773</v>
      </c>
    </row>
    <row r="6852" spans="1:6" x14ac:dyDescent="0.25">
      <c r="A6852" s="3" t="s">
        <v>62</v>
      </c>
      <c r="B6852" s="3" t="str">
        <f>IFERROR(INDEX(Clients[Client_Name],MATCH(Table2[[#This Row],[Client_Code]],Clients[Client_Code],0)),"")</f>
        <v>ACONCAGUA FOODS</v>
      </c>
      <c r="C6852" s="3">
        <v>1020</v>
      </c>
      <c r="D6852" s="3" t="s">
        <v>149</v>
      </c>
      <c r="E6852" s="3">
        <v>9</v>
      </c>
      <c r="F6852" s="12"/>
    </row>
    <row r="6853" spans="1:6" x14ac:dyDescent="0.25">
      <c r="A6853" s="3" t="s">
        <v>62</v>
      </c>
      <c r="B6853" s="3" t="str">
        <f>IFERROR(INDEX(Clients[Client_Name],MATCH(Table2[[#This Row],[Client_Code]],Clients[Client_Code],0)),"")</f>
        <v>ACONCAGUA FOODS</v>
      </c>
      <c r="C6853" s="3">
        <v>1020</v>
      </c>
      <c r="D6853" s="3" t="s">
        <v>37</v>
      </c>
      <c r="E6853" s="3">
        <v>10</v>
      </c>
      <c r="F6853" s="12">
        <v>29419</v>
      </c>
    </row>
    <row r="6854" spans="1:6" x14ac:dyDescent="0.25">
      <c r="A6854" s="3" t="s">
        <v>62</v>
      </c>
      <c r="B6854" s="3" t="str">
        <f>IFERROR(INDEX(Clients[Client_Name],MATCH(Table2[[#This Row],[Client_Code]],Clients[Client_Code],0)),"")</f>
        <v>ACONCAGUA FOODS</v>
      </c>
      <c r="C6854" s="3">
        <v>1020</v>
      </c>
      <c r="D6854" s="3" t="s">
        <v>37</v>
      </c>
      <c r="E6854" s="3">
        <v>10</v>
      </c>
      <c r="F6854" s="12"/>
    </row>
    <row r="6855" spans="1:6" x14ac:dyDescent="0.25">
      <c r="A6855" s="3" t="s">
        <v>62</v>
      </c>
      <c r="B6855" s="3" t="str">
        <f>IFERROR(INDEX(Clients[Client_Name],MATCH(Table2[[#This Row],[Client_Code]],Clients[Client_Code],0)),"")</f>
        <v>ACONCAGUA FOODS</v>
      </c>
      <c r="C6855" s="3">
        <v>1020</v>
      </c>
      <c r="D6855" s="3" t="s">
        <v>38</v>
      </c>
      <c r="E6855" s="3">
        <v>10</v>
      </c>
      <c r="F6855" s="12">
        <v>212681</v>
      </c>
    </row>
    <row r="6856" spans="1:6" x14ac:dyDescent="0.25">
      <c r="A6856" s="3" t="s">
        <v>32</v>
      </c>
      <c r="B6856" s="3" t="str">
        <f>IFERROR(INDEX(Clients[Client_Name],MATCH(Table2[[#This Row],[Client_Code]],Clients[Client_Code],0)),"")</f>
        <v>RAPA NUI</v>
      </c>
      <c r="C6856" s="3">
        <v>1047</v>
      </c>
      <c r="D6856" s="3" t="s">
        <v>149</v>
      </c>
      <c r="E6856" s="3">
        <v>12</v>
      </c>
      <c r="F6856" s="12">
        <v>2693622</v>
      </c>
    </row>
    <row r="6857" spans="1:6" x14ac:dyDescent="0.25">
      <c r="A6857" s="3" t="s">
        <v>32</v>
      </c>
      <c r="B6857" s="3" t="str">
        <f>IFERROR(INDEX(Clients[Client_Name],MATCH(Table2[[#This Row],[Client_Code]],Clients[Client_Code],0)),"")</f>
        <v>RAPA NUI</v>
      </c>
      <c r="C6857" s="3">
        <v>1047</v>
      </c>
      <c r="D6857" s="3" t="s">
        <v>37</v>
      </c>
      <c r="E6857" s="3">
        <v>12</v>
      </c>
      <c r="F6857" s="12">
        <v>100470</v>
      </c>
    </row>
    <row r="6858" spans="1:6" x14ac:dyDescent="0.25">
      <c r="A6858" s="3" t="s">
        <v>32</v>
      </c>
      <c r="B6858" s="3" t="str">
        <f>IFERROR(INDEX(Clients[Client_Name],MATCH(Table2[[#This Row],[Client_Code]],Clients[Client_Code],0)),"")</f>
        <v>RAPA NUI</v>
      </c>
      <c r="C6858" s="3">
        <v>1047</v>
      </c>
      <c r="D6858" s="3" t="s">
        <v>38</v>
      </c>
      <c r="E6858" s="3">
        <v>12</v>
      </c>
      <c r="F6858" s="12">
        <v>310869</v>
      </c>
    </row>
    <row r="6859" spans="1:6" x14ac:dyDescent="0.25">
      <c r="A6859" s="3" t="s">
        <v>32</v>
      </c>
      <c r="B6859" s="3" t="str">
        <f>IFERROR(INDEX(Clients[Client_Name],MATCH(Table2[[#This Row],[Client_Code]],Clients[Client_Code],0)),"")</f>
        <v>ELCOR</v>
      </c>
      <c r="C6859" s="3">
        <v>55</v>
      </c>
      <c r="D6859" s="3" t="s">
        <v>149</v>
      </c>
      <c r="E6859" s="3">
        <v>12</v>
      </c>
      <c r="F6859" s="12">
        <v>3094784</v>
      </c>
    </row>
    <row r="6860" spans="1:6" x14ac:dyDescent="0.25">
      <c r="A6860" s="3" t="s">
        <v>32</v>
      </c>
      <c r="B6860" s="3" t="str">
        <f>IFERROR(INDEX(Clients[Client_Name],MATCH(Table2[[#This Row],[Client_Code]],Clients[Client_Code],0)),"")</f>
        <v>ELCOR</v>
      </c>
      <c r="C6860" s="3">
        <v>55</v>
      </c>
      <c r="D6860" s="3" t="s">
        <v>37</v>
      </c>
      <c r="E6860" s="3">
        <v>12</v>
      </c>
      <c r="F6860" s="12">
        <v>375726</v>
      </c>
    </row>
    <row r="6861" spans="1:6" x14ac:dyDescent="0.25">
      <c r="A6861" s="3" t="s">
        <v>32</v>
      </c>
      <c r="B6861" s="3" t="str">
        <f>IFERROR(INDEX(Clients[Client_Name],MATCH(Table2[[#This Row],[Client_Code]],Clients[Client_Code],0)),"")</f>
        <v>ELCOR</v>
      </c>
      <c r="C6861" s="3">
        <v>55</v>
      </c>
      <c r="D6861" s="3" t="s">
        <v>38</v>
      </c>
      <c r="E6861" s="3">
        <v>12</v>
      </c>
      <c r="F6861" s="12">
        <v>441481</v>
      </c>
    </row>
    <row r="6862" spans="1:6" x14ac:dyDescent="0.25">
      <c r="A6862" s="3" t="s">
        <v>32</v>
      </c>
      <c r="B6862" s="3" t="str">
        <f>IFERROR(INDEX(Clients[Client_Name],MATCH(Table2[[#This Row],[Client_Code]],Clients[Client_Code],0)),"")</f>
        <v>FOURPOPE</v>
      </c>
      <c r="C6862" s="3">
        <v>54</v>
      </c>
      <c r="D6862" s="3" t="s">
        <v>149</v>
      </c>
      <c r="E6862" s="3">
        <v>12</v>
      </c>
      <c r="F6862" s="12">
        <v>439020</v>
      </c>
    </row>
    <row r="6863" spans="1:6" x14ac:dyDescent="0.25">
      <c r="A6863" s="3" t="s">
        <v>32</v>
      </c>
      <c r="B6863" s="3" t="str">
        <f>IFERROR(INDEX(Clients[Client_Name],MATCH(Table2[[#This Row],[Client_Code]],Clients[Client_Code],0)),"")</f>
        <v>FOURPOPE</v>
      </c>
      <c r="C6863" s="3">
        <v>54</v>
      </c>
      <c r="D6863" s="3" t="s">
        <v>37</v>
      </c>
      <c r="E6863" s="3">
        <v>12</v>
      </c>
      <c r="F6863" s="12">
        <v>17850</v>
      </c>
    </row>
    <row r="6864" spans="1:6" x14ac:dyDescent="0.25">
      <c r="A6864" s="3" t="s">
        <v>32</v>
      </c>
      <c r="B6864" s="3" t="str">
        <f>IFERROR(INDEX(Clients[Client_Name],MATCH(Table2[[#This Row],[Client_Code]],Clients[Client_Code],0)),"")</f>
        <v>FOURPOPE</v>
      </c>
      <c r="C6864" s="3">
        <v>54</v>
      </c>
      <c r="D6864" s="3" t="s">
        <v>38</v>
      </c>
      <c r="E6864" s="3">
        <v>12</v>
      </c>
      <c r="F6864" s="12">
        <v>6426</v>
      </c>
    </row>
    <row r="6865" spans="1:6" x14ac:dyDescent="0.25">
      <c r="A6865" s="3" t="s">
        <v>62</v>
      </c>
      <c r="B6865" s="3" t="str">
        <f>IFERROR(INDEX(Clients[Client_Name],MATCH(Table2[[#This Row],[Client_Code]],Clients[Client_Code],0)),"")</f>
        <v>ACONCAGUA FOODS</v>
      </c>
      <c r="C6865" s="3">
        <v>1020</v>
      </c>
      <c r="D6865" s="3" t="s">
        <v>149</v>
      </c>
      <c r="E6865" s="3">
        <v>10</v>
      </c>
      <c r="F6865" s="12">
        <v>10444830</v>
      </c>
    </row>
    <row r="6866" spans="1:6" x14ac:dyDescent="0.25">
      <c r="A6866" s="3" t="s">
        <v>62</v>
      </c>
      <c r="B6866" s="3" t="str">
        <f>IFERROR(INDEX(Clients[Client_Name],MATCH(Table2[[#This Row],[Client_Code]],Clients[Client_Code],0)),"")</f>
        <v>ACONCAGUA FOODS</v>
      </c>
      <c r="C6866" s="3">
        <v>1020</v>
      </c>
      <c r="D6866" s="3" t="s">
        <v>149</v>
      </c>
      <c r="E6866" s="3">
        <v>10</v>
      </c>
      <c r="F6866" s="12"/>
    </row>
    <row r="6867" spans="1:6" x14ac:dyDescent="0.25">
      <c r="A6867" s="3" t="s">
        <v>62</v>
      </c>
      <c r="B6867" s="3" t="str">
        <f>IFERROR(INDEX(Clients[Client_Name],MATCH(Table2[[#This Row],[Client_Code]],Clients[Client_Code],0)),"")</f>
        <v>ACONCAGUA FOODS</v>
      </c>
      <c r="C6867" s="3">
        <v>1020</v>
      </c>
      <c r="D6867" s="3" t="s">
        <v>37</v>
      </c>
      <c r="E6867" s="3">
        <v>11</v>
      </c>
      <c r="F6867" s="12">
        <v>71821</v>
      </c>
    </row>
    <row r="6868" spans="1:6" x14ac:dyDescent="0.25">
      <c r="A6868" s="3" t="s">
        <v>62</v>
      </c>
      <c r="B6868" s="3" t="str">
        <f>IFERROR(INDEX(Clients[Client_Name],MATCH(Table2[[#This Row],[Client_Code]],Clients[Client_Code],0)),"")</f>
        <v>SOPROLE</v>
      </c>
      <c r="C6868" s="3">
        <v>1049</v>
      </c>
      <c r="D6868" s="3" t="s">
        <v>37</v>
      </c>
      <c r="E6868" s="3">
        <v>2</v>
      </c>
      <c r="F6868" s="12">
        <v>317600</v>
      </c>
    </row>
    <row r="6869" spans="1:6" x14ac:dyDescent="0.25">
      <c r="A6869" s="3" t="s">
        <v>62</v>
      </c>
      <c r="B6869" s="3" t="str">
        <f>IFERROR(INDEX(Clients[Client_Name],MATCH(Table2[[#This Row],[Client_Code]],Clients[Client_Code],0)),"")</f>
        <v>SOPROLE</v>
      </c>
      <c r="C6869" s="3">
        <v>1049</v>
      </c>
      <c r="D6869" s="3" t="s">
        <v>38</v>
      </c>
      <c r="E6869" s="3">
        <v>2</v>
      </c>
      <c r="F6869" s="12">
        <v>1095114</v>
      </c>
    </row>
    <row r="6870" spans="1:6" x14ac:dyDescent="0.25">
      <c r="A6870" s="3" t="s">
        <v>62</v>
      </c>
      <c r="B6870" s="3" t="str">
        <f>IFERROR(INDEX(Clients[Client_Name],MATCH(Table2[[#This Row],[Client_Code]],Clients[Client_Code],0)),"")</f>
        <v>SOPROLE</v>
      </c>
      <c r="C6870" s="3">
        <v>1049</v>
      </c>
      <c r="D6870" s="3" t="s">
        <v>38</v>
      </c>
      <c r="E6870" s="3">
        <v>2</v>
      </c>
      <c r="F6870" s="12">
        <v>813400</v>
      </c>
    </row>
    <row r="6871" spans="1:6" x14ac:dyDescent="0.25">
      <c r="A6871" s="3" t="s">
        <v>32</v>
      </c>
      <c r="B6871" s="3" t="str">
        <f>IFERROR(INDEX(Clients[Client_Name],MATCH(Table2[[#This Row],[Client_Code]],Clients[Client_Code],0)),"")</f>
        <v>SALMONES ANTÁRTICA</v>
      </c>
      <c r="C6871" s="3">
        <v>41</v>
      </c>
      <c r="D6871" s="3" t="s">
        <v>149</v>
      </c>
      <c r="E6871" s="3">
        <v>12</v>
      </c>
      <c r="F6871" s="12">
        <v>1510080</v>
      </c>
    </row>
    <row r="6872" spans="1:6" x14ac:dyDescent="0.25">
      <c r="A6872" s="3" t="s">
        <v>32</v>
      </c>
      <c r="B6872" s="3" t="str">
        <f>IFERROR(INDEX(Clients[Client_Name],MATCH(Table2[[#This Row],[Client_Code]],Clients[Client_Code],0)),"")</f>
        <v>SALMONES ANTÁRTICA</v>
      </c>
      <c r="C6872" s="3">
        <v>41</v>
      </c>
      <c r="D6872" s="3" t="s">
        <v>37</v>
      </c>
      <c r="E6872" s="3">
        <v>12</v>
      </c>
      <c r="F6872" s="12">
        <v>1179595</v>
      </c>
    </row>
    <row r="6873" spans="1:6" x14ac:dyDescent="0.25">
      <c r="A6873" s="3" t="s">
        <v>32</v>
      </c>
      <c r="B6873" s="3" t="str">
        <f>IFERROR(INDEX(Clients[Client_Name],MATCH(Table2[[#This Row],[Client_Code]],Clients[Client_Code],0)),"")</f>
        <v>SALMONES ANTÁRTICA</v>
      </c>
      <c r="C6873" s="3">
        <v>41</v>
      </c>
      <c r="D6873" s="3" t="s">
        <v>38</v>
      </c>
      <c r="E6873" s="3">
        <v>12</v>
      </c>
      <c r="F6873" s="12">
        <v>1579175</v>
      </c>
    </row>
    <row r="6874" spans="1:6" x14ac:dyDescent="0.25">
      <c r="A6874" s="3" t="s">
        <v>62</v>
      </c>
      <c r="B6874" s="3" t="str">
        <f>IFERROR(INDEX(Clients[Client_Name],MATCH(Table2[[#This Row],[Client_Code]],Clients[Client_Code],0)),"")</f>
        <v>ACONCAGUA FOODS</v>
      </c>
      <c r="C6874" s="3">
        <v>1020</v>
      </c>
      <c r="D6874" s="3" t="s">
        <v>38</v>
      </c>
      <c r="E6874" s="3">
        <v>11</v>
      </c>
      <c r="F6874" s="12"/>
    </row>
    <row r="6875" spans="1:6" x14ac:dyDescent="0.25">
      <c r="A6875" s="3" t="s">
        <v>62</v>
      </c>
      <c r="B6875" s="3" t="str">
        <f>IFERROR(INDEX(Clients[Client_Name],MATCH(Table2[[#This Row],[Client_Code]],Clients[Client_Code],0)),"")</f>
        <v>ACONCAGUA FOODS</v>
      </c>
      <c r="C6875" s="3">
        <v>1020</v>
      </c>
      <c r="D6875" s="3" t="s">
        <v>149</v>
      </c>
      <c r="E6875" s="3">
        <v>11</v>
      </c>
      <c r="F6875" s="12">
        <v>842326</v>
      </c>
    </row>
    <row r="6876" spans="1:6" x14ac:dyDescent="0.25">
      <c r="A6876" s="3" t="s">
        <v>62</v>
      </c>
      <c r="B6876" s="3" t="str">
        <f>IFERROR(INDEX(Clients[Client_Name],MATCH(Table2[[#This Row],[Client_Code]],Clients[Client_Code],0)),"")</f>
        <v>ACONCAGUA FOODS</v>
      </c>
      <c r="C6876" s="3">
        <v>1020</v>
      </c>
      <c r="D6876" s="3" t="s">
        <v>37</v>
      </c>
      <c r="E6876" s="3">
        <v>12</v>
      </c>
      <c r="F6876" s="12"/>
    </row>
    <row r="6877" spans="1:6" x14ac:dyDescent="0.25">
      <c r="A6877" s="3" t="s">
        <v>62</v>
      </c>
      <c r="B6877" s="3" t="str">
        <f>IFERROR(INDEX(Clients[Client_Name],MATCH(Table2[[#This Row],[Client_Code]],Clients[Client_Code],0)),"")</f>
        <v>ACONCAGUA FOODS</v>
      </c>
      <c r="C6877" s="3">
        <v>1020</v>
      </c>
      <c r="D6877" s="3" t="s">
        <v>38</v>
      </c>
      <c r="E6877" s="3">
        <v>12</v>
      </c>
      <c r="F6877" s="12"/>
    </row>
    <row r="6878" spans="1:6" x14ac:dyDescent="0.25">
      <c r="A6878" s="3" t="s">
        <v>62</v>
      </c>
      <c r="B6878" s="3" t="str">
        <f>IFERROR(INDEX(Clients[Client_Name],MATCH(Table2[[#This Row],[Client_Code]],Clients[Client_Code],0)),"")</f>
        <v>ACONCAGUA FOODS</v>
      </c>
      <c r="C6878" s="3">
        <v>1020</v>
      </c>
      <c r="D6878" s="3" t="s">
        <v>149</v>
      </c>
      <c r="E6878" s="3">
        <v>12</v>
      </c>
      <c r="F6878" s="12">
        <v>-1752667</v>
      </c>
    </row>
    <row r="6879" spans="1:6" x14ac:dyDescent="0.25">
      <c r="A6879" s="3" t="s">
        <v>62</v>
      </c>
      <c r="B6879" s="3" t="str">
        <f>IFERROR(INDEX(Clients[Client_Name],MATCH(Table2[[#This Row],[Client_Code]],Clients[Client_Code],0)),"")</f>
        <v>SOPROLE</v>
      </c>
      <c r="C6879" s="3">
        <v>1049</v>
      </c>
      <c r="D6879" s="3" t="s">
        <v>38</v>
      </c>
      <c r="E6879" s="3">
        <v>3</v>
      </c>
      <c r="F6879" s="12">
        <v>39679</v>
      </c>
    </row>
    <row r="6880" spans="1:6" x14ac:dyDescent="0.25">
      <c r="A6880" s="3" t="s">
        <v>62</v>
      </c>
      <c r="B6880" s="3" t="str">
        <f>IFERROR(INDEX(Clients[Client_Name],MATCH(Table2[[#This Row],[Client_Code]],Clients[Client_Code],0)),"")</f>
        <v>SOPROLE</v>
      </c>
      <c r="C6880" s="3">
        <v>1049</v>
      </c>
      <c r="D6880" s="3" t="s">
        <v>37</v>
      </c>
      <c r="E6880" s="3">
        <v>3</v>
      </c>
      <c r="F6880" s="12">
        <v>1260000</v>
      </c>
    </row>
    <row r="6881" spans="1:6" x14ac:dyDescent="0.25">
      <c r="A6881" s="3" t="s">
        <v>62</v>
      </c>
      <c r="B6881" s="3" t="str">
        <f>IFERROR(INDEX(Clients[Client_Name],MATCH(Table2[[#This Row],[Client_Code]],Clients[Client_Code],0)),"")</f>
        <v>SOPROLE</v>
      </c>
      <c r="C6881" s="3">
        <v>1049</v>
      </c>
      <c r="D6881" s="3" t="s">
        <v>37</v>
      </c>
      <c r="E6881" s="3">
        <v>3</v>
      </c>
      <c r="F6881" s="12">
        <v>508758</v>
      </c>
    </row>
    <row r="6882" spans="1:6" x14ac:dyDescent="0.25">
      <c r="A6882" s="3" t="s">
        <v>62</v>
      </c>
      <c r="B6882" s="3" t="str">
        <f>IFERROR(INDEX(Clients[Client_Name],MATCH(Table2[[#This Row],[Client_Code]],Clients[Client_Code],0)),"")</f>
        <v>SOPROLE</v>
      </c>
      <c r="C6882" s="3">
        <v>1049</v>
      </c>
      <c r="D6882" s="3" t="s">
        <v>149</v>
      </c>
      <c r="E6882" s="3">
        <v>3</v>
      </c>
      <c r="F6882" s="12">
        <v>14811762</v>
      </c>
    </row>
    <row r="6883" spans="1:6" x14ac:dyDescent="0.25">
      <c r="A6883" s="3" t="s">
        <v>62</v>
      </c>
      <c r="B6883" s="3" t="str">
        <f>IFERROR(INDEX(Clients[Client_Name],MATCH(Table2[[#This Row],[Client_Code]],Clients[Client_Code],0)),"")</f>
        <v>SOPROLE</v>
      </c>
      <c r="C6883" s="3">
        <v>1049</v>
      </c>
      <c r="D6883" s="3" t="s">
        <v>37</v>
      </c>
      <c r="E6883" s="3">
        <v>3</v>
      </c>
      <c r="F6883" s="12">
        <v>495</v>
      </c>
    </row>
    <row r="6884" spans="1:6" x14ac:dyDescent="0.25">
      <c r="A6884" s="3" t="s">
        <v>62</v>
      </c>
      <c r="B6884" s="3" t="str">
        <f>IFERROR(INDEX(Clients[Client_Name],MATCH(Table2[[#This Row],[Client_Code]],Clients[Client_Code],0)),"")</f>
        <v>SOPROLE</v>
      </c>
      <c r="C6884" s="3">
        <v>1049</v>
      </c>
      <c r="D6884" s="3" t="s">
        <v>37</v>
      </c>
      <c r="E6884" s="3">
        <v>3</v>
      </c>
      <c r="F6884" s="12">
        <v>11906</v>
      </c>
    </row>
    <row r="6885" spans="1:6" x14ac:dyDescent="0.25">
      <c r="A6885" s="3" t="s">
        <v>62</v>
      </c>
      <c r="B6885" s="3" t="str">
        <f>IFERROR(INDEX(Clients[Client_Name],MATCH(Table2[[#This Row],[Client_Code]],Clients[Client_Code],0)),"")</f>
        <v>SOPROLE</v>
      </c>
      <c r="C6885" s="3">
        <v>1049</v>
      </c>
      <c r="D6885" s="3" t="s">
        <v>37</v>
      </c>
      <c r="E6885" s="3">
        <v>3</v>
      </c>
      <c r="F6885" s="12">
        <v>265990</v>
      </c>
    </row>
    <row r="6886" spans="1:6" x14ac:dyDescent="0.25">
      <c r="A6886" s="3" t="s">
        <v>62</v>
      </c>
      <c r="B6886" s="3" t="str">
        <f>IFERROR(INDEX(Clients[Client_Name],MATCH(Table2[[#This Row],[Client_Code]],Clients[Client_Code],0)),"")</f>
        <v>SOPROLE</v>
      </c>
      <c r="C6886" s="3">
        <v>1049</v>
      </c>
      <c r="D6886" s="3" t="s">
        <v>38</v>
      </c>
      <c r="E6886" s="3">
        <v>3</v>
      </c>
      <c r="F6886" s="12">
        <v>907958</v>
      </c>
    </row>
    <row r="6887" spans="1:6" x14ac:dyDescent="0.25">
      <c r="A6887" s="3" t="s">
        <v>62</v>
      </c>
      <c r="B6887" s="3" t="str">
        <f>IFERROR(INDEX(Clients[Client_Name],MATCH(Table2[[#This Row],[Client_Code]],Clients[Client_Code],0)),"")</f>
        <v>SOPROLE</v>
      </c>
      <c r="C6887" s="3">
        <v>1049</v>
      </c>
      <c r="D6887" s="3" t="s">
        <v>38</v>
      </c>
      <c r="E6887" s="3">
        <v>3</v>
      </c>
      <c r="F6887" s="12">
        <v>103880</v>
      </c>
    </row>
    <row r="6888" spans="1:6" x14ac:dyDescent="0.25">
      <c r="A6888" s="3" t="s">
        <v>62</v>
      </c>
      <c r="B6888" s="3" t="str">
        <f>IFERROR(INDEX(Clients[Client_Name],MATCH(Table2[[#This Row],[Client_Code]],Clients[Client_Code],0)),"")</f>
        <v>SOPROLE</v>
      </c>
      <c r="C6888" s="3">
        <v>1049</v>
      </c>
      <c r="D6888" s="3" t="s">
        <v>38</v>
      </c>
      <c r="E6888" s="3">
        <v>3</v>
      </c>
      <c r="F6888" s="12">
        <v>1423450</v>
      </c>
    </row>
    <row r="6889" spans="1:6" x14ac:dyDescent="0.25">
      <c r="A6889" s="3" t="s">
        <v>62</v>
      </c>
      <c r="B6889" s="3" t="str">
        <f>IFERROR(INDEX(Clients[Client_Name],MATCH(Table2[[#This Row],[Client_Code]],Clients[Client_Code],0)),"")</f>
        <v>SOPROLE</v>
      </c>
      <c r="C6889" s="3">
        <v>1049</v>
      </c>
      <c r="D6889" s="3" t="s">
        <v>149</v>
      </c>
      <c r="E6889" s="3">
        <v>5</v>
      </c>
      <c r="F6889" s="12">
        <v>14811762</v>
      </c>
    </row>
    <row r="6890" spans="1:6" x14ac:dyDescent="0.25">
      <c r="A6890" s="3" t="s">
        <v>62</v>
      </c>
      <c r="B6890" s="3" t="str">
        <f>IFERROR(INDEX(Clients[Client_Name],MATCH(Table2[[#This Row],[Client_Code]],Clients[Client_Code],0)),"")</f>
        <v>MINERVA</v>
      </c>
      <c r="C6890" s="3">
        <v>1014</v>
      </c>
      <c r="D6890" s="3" t="s">
        <v>37</v>
      </c>
      <c r="E6890" s="3">
        <v>12</v>
      </c>
      <c r="F6890" s="12">
        <v>824615</v>
      </c>
    </row>
    <row r="6891" spans="1:6" x14ac:dyDescent="0.25">
      <c r="A6891" s="3" t="s">
        <v>62</v>
      </c>
      <c r="B6891" s="3" t="str">
        <f>IFERROR(INDEX(Clients[Client_Name],MATCH(Table2[[#This Row],[Client_Code]],Clients[Client_Code],0)),"")</f>
        <v>MINERVA</v>
      </c>
      <c r="C6891" s="3">
        <v>1014</v>
      </c>
      <c r="D6891" s="3" t="s">
        <v>38</v>
      </c>
      <c r="E6891" s="3">
        <v>12</v>
      </c>
      <c r="F6891" s="12">
        <v>528142</v>
      </c>
    </row>
    <row r="6892" spans="1:6" x14ac:dyDescent="0.25">
      <c r="A6892" s="3" t="s">
        <v>62</v>
      </c>
      <c r="B6892" s="3" t="str">
        <f>IFERROR(INDEX(Clients[Client_Name],MATCH(Table2[[#This Row],[Client_Code]],Clients[Client_Code],0)),"")</f>
        <v>MINERVA</v>
      </c>
      <c r="C6892" s="3">
        <v>1014</v>
      </c>
      <c r="D6892" s="3" t="s">
        <v>149</v>
      </c>
      <c r="E6892" s="3">
        <v>12</v>
      </c>
      <c r="F6892" s="12">
        <v>706850</v>
      </c>
    </row>
    <row r="6893" spans="1:6" x14ac:dyDescent="0.25">
      <c r="A6893" s="3" t="s">
        <v>62</v>
      </c>
      <c r="B6893" s="3" t="str">
        <f>IFERROR(INDEX(Clients[Client_Name],MATCH(Table2[[#This Row],[Client_Code]],Clients[Client_Code],0)),"")</f>
        <v>MINERVA</v>
      </c>
      <c r="C6893" s="3">
        <v>1014</v>
      </c>
      <c r="D6893" s="3" t="s">
        <v>148</v>
      </c>
      <c r="E6893" s="3">
        <v>12</v>
      </c>
      <c r="F6893" s="12"/>
    </row>
    <row r="6894" spans="1:6" x14ac:dyDescent="0.25">
      <c r="A6894" s="3" t="s">
        <v>62</v>
      </c>
      <c r="B6894" s="3" t="str">
        <f>IFERROR(INDEX(Clients[Client_Name],MATCH(Table2[[#This Row],[Client_Code]],Clients[Client_Code],0)),"")</f>
        <v>SOPROLE</v>
      </c>
      <c r="C6894" s="3">
        <v>1049</v>
      </c>
      <c r="D6894" s="3" t="s">
        <v>149</v>
      </c>
      <c r="E6894" s="3">
        <v>5</v>
      </c>
      <c r="F6894" s="12">
        <v>2797874</v>
      </c>
    </row>
    <row r="6895" spans="1:6" x14ac:dyDescent="0.25">
      <c r="A6895" s="3" t="s">
        <v>62</v>
      </c>
      <c r="B6895" s="3" t="str">
        <f>IFERROR(INDEX(Clients[Client_Name],MATCH(Table2[[#This Row],[Client_Code]],Clients[Client_Code],0)),"")</f>
        <v>SOPROLE</v>
      </c>
      <c r="C6895" s="3">
        <v>1049</v>
      </c>
      <c r="D6895" s="3" t="s">
        <v>37</v>
      </c>
      <c r="E6895" s="3">
        <v>5</v>
      </c>
      <c r="F6895" s="12">
        <v>326890</v>
      </c>
    </row>
    <row r="6896" spans="1:6" x14ac:dyDescent="0.25">
      <c r="A6896" s="3" t="s">
        <v>62</v>
      </c>
      <c r="B6896" s="3" t="str">
        <f>IFERROR(INDEX(Clients[Client_Name],MATCH(Table2[[#This Row],[Client_Code]],Clients[Client_Code],0)),"")</f>
        <v>SADIA</v>
      </c>
      <c r="C6896" s="3">
        <v>1015</v>
      </c>
      <c r="D6896" s="3" t="s">
        <v>149</v>
      </c>
      <c r="E6896" s="3">
        <v>12</v>
      </c>
      <c r="F6896" s="12">
        <v>1170605</v>
      </c>
    </row>
    <row r="6897" spans="1:6" x14ac:dyDescent="0.25">
      <c r="A6897" s="3" t="s">
        <v>62</v>
      </c>
      <c r="B6897" s="3" t="str">
        <f>IFERROR(INDEX(Clients[Client_Name],MATCH(Table2[[#This Row],[Client_Code]],Clients[Client_Code],0)),"")</f>
        <v>SADIA</v>
      </c>
      <c r="C6897" s="3">
        <v>1015</v>
      </c>
      <c r="D6897" s="3" t="s">
        <v>37</v>
      </c>
      <c r="E6897" s="3">
        <v>12</v>
      </c>
      <c r="F6897" s="12">
        <v>1337255</v>
      </c>
    </row>
    <row r="6898" spans="1:6" x14ac:dyDescent="0.25">
      <c r="A6898" s="3" t="s">
        <v>62</v>
      </c>
      <c r="B6898" s="3" t="str">
        <f>IFERROR(INDEX(Clients[Client_Name],MATCH(Table2[[#This Row],[Client_Code]],Clients[Client_Code],0)),"")</f>
        <v>SADIA</v>
      </c>
      <c r="C6898" s="3">
        <v>1015</v>
      </c>
      <c r="D6898" s="3" t="s">
        <v>38</v>
      </c>
      <c r="E6898" s="3">
        <v>12</v>
      </c>
      <c r="F6898" s="12">
        <v>505235</v>
      </c>
    </row>
    <row r="6899" spans="1:6" x14ac:dyDescent="0.25">
      <c r="A6899" s="3" t="s">
        <v>62</v>
      </c>
      <c r="B6899" s="3" t="str">
        <f>IFERROR(INDEX(Clients[Client_Name],MATCH(Table2[[#This Row],[Client_Code]],Clients[Client_Code],0)),"")</f>
        <v>SOPROLE</v>
      </c>
      <c r="C6899" s="3">
        <v>1049</v>
      </c>
      <c r="D6899" s="3" t="s">
        <v>37</v>
      </c>
      <c r="E6899" s="3">
        <v>5</v>
      </c>
      <c r="F6899" s="12">
        <v>27781</v>
      </c>
    </row>
    <row r="6900" spans="1:6" x14ac:dyDescent="0.25">
      <c r="A6900" s="3" t="s">
        <v>62</v>
      </c>
      <c r="B6900" s="3" t="str">
        <f>IFERROR(INDEX(Clients[Client_Name],MATCH(Table2[[#This Row],[Client_Code]],Clients[Client_Code],0)),"")</f>
        <v>SOPROLE</v>
      </c>
      <c r="C6900" s="3">
        <v>1049</v>
      </c>
      <c r="D6900" s="3" t="s">
        <v>38</v>
      </c>
      <c r="E6900" s="3">
        <v>5</v>
      </c>
      <c r="F6900" s="12">
        <v>0</v>
      </c>
    </row>
    <row r="6901" spans="1:6" x14ac:dyDescent="0.25">
      <c r="A6901" s="3" t="s">
        <v>62</v>
      </c>
      <c r="B6901" s="3" t="str">
        <f>IFERROR(INDEX(Clients[Client_Name],MATCH(Table2[[#This Row],[Client_Code]],Clients[Client_Code],0)),"")</f>
        <v>SOPROLE</v>
      </c>
      <c r="C6901" s="3">
        <v>1049</v>
      </c>
      <c r="D6901" s="3" t="s">
        <v>38</v>
      </c>
      <c r="E6901" s="3">
        <v>5</v>
      </c>
      <c r="F6901" s="12">
        <v>0</v>
      </c>
    </row>
    <row r="6902" spans="1:6" x14ac:dyDescent="0.25">
      <c r="A6902" s="3" t="s">
        <v>62</v>
      </c>
      <c r="B6902" s="3" t="str">
        <f>IFERROR(INDEX(Clients[Client_Name],MATCH(Table2[[#This Row],[Client_Code]],Clients[Client_Code],0)),"")</f>
        <v>SOPROLE</v>
      </c>
      <c r="C6902" s="3">
        <v>1049</v>
      </c>
      <c r="D6902" s="3" t="s">
        <v>37</v>
      </c>
      <c r="E6902" s="3">
        <v>5</v>
      </c>
      <c r="F6902" s="12">
        <v>252000</v>
      </c>
    </row>
    <row r="6903" spans="1:6" x14ac:dyDescent="0.25">
      <c r="A6903" s="3" t="s">
        <v>62</v>
      </c>
      <c r="B6903" s="3" t="str">
        <f>IFERROR(INDEX(Clients[Client_Name],MATCH(Table2[[#This Row],[Client_Code]],Clients[Client_Code],0)),"")</f>
        <v>SOPROLE</v>
      </c>
      <c r="C6903" s="3">
        <v>1049</v>
      </c>
      <c r="D6903" s="3" t="s">
        <v>37</v>
      </c>
      <c r="E6903" s="3">
        <v>5</v>
      </c>
      <c r="F6903" s="12">
        <v>47030</v>
      </c>
    </row>
    <row r="6904" spans="1:6" x14ac:dyDescent="0.25">
      <c r="A6904" s="3" t="s">
        <v>62</v>
      </c>
      <c r="B6904" s="3" t="str">
        <f>IFERROR(INDEX(Clients[Client_Name],MATCH(Table2[[#This Row],[Client_Code]],Clients[Client_Code],0)),"")</f>
        <v>SOPROLE</v>
      </c>
      <c r="C6904" s="3">
        <v>1049</v>
      </c>
      <c r="D6904" s="3" t="s">
        <v>37</v>
      </c>
      <c r="E6904" s="3">
        <v>5</v>
      </c>
      <c r="F6904" s="12">
        <v>91300</v>
      </c>
    </row>
    <row r="6905" spans="1:6" x14ac:dyDescent="0.25">
      <c r="A6905" s="3" t="s">
        <v>62</v>
      </c>
      <c r="B6905" s="3" t="str">
        <f>IFERROR(INDEX(Clients[Client_Name],MATCH(Table2[[#This Row],[Client_Code]],Clients[Client_Code],0)),"")</f>
        <v>SOPROLE</v>
      </c>
      <c r="C6905" s="3">
        <v>1049</v>
      </c>
      <c r="D6905" s="3" t="s">
        <v>38</v>
      </c>
      <c r="E6905" s="3">
        <v>5</v>
      </c>
      <c r="F6905" s="12">
        <v>270318</v>
      </c>
    </row>
    <row r="6906" spans="1:6" x14ac:dyDescent="0.25">
      <c r="A6906" s="3" t="s">
        <v>62</v>
      </c>
      <c r="B6906" s="3" t="str">
        <f>IFERROR(INDEX(Clients[Client_Name],MATCH(Table2[[#This Row],[Client_Code]],Clients[Client_Code],0)),"")</f>
        <v>SOPROLE</v>
      </c>
      <c r="C6906" s="3">
        <v>1049</v>
      </c>
      <c r="D6906" s="3" t="s">
        <v>38</v>
      </c>
      <c r="E6906" s="3">
        <v>5</v>
      </c>
      <c r="F6906" s="12">
        <v>0</v>
      </c>
    </row>
    <row r="6907" spans="1:6" x14ac:dyDescent="0.25">
      <c r="A6907" s="3" t="s">
        <v>62</v>
      </c>
      <c r="B6907" s="3" t="str">
        <f>IFERROR(INDEX(Clients[Client_Name],MATCH(Table2[[#This Row],[Client_Code]],Clients[Client_Code],0)),"")</f>
        <v>SOPROLE</v>
      </c>
      <c r="C6907" s="3">
        <v>1049</v>
      </c>
      <c r="D6907" s="3" t="s">
        <v>38</v>
      </c>
      <c r="E6907" s="3">
        <v>5</v>
      </c>
      <c r="F6907" s="12">
        <v>1423450</v>
      </c>
    </row>
    <row r="6908" spans="1:6" x14ac:dyDescent="0.25">
      <c r="A6908" s="3" t="s">
        <v>62</v>
      </c>
      <c r="B6908" s="3" t="str">
        <f>IFERROR(INDEX(Clients[Client_Name],MATCH(Table2[[#This Row],[Client_Code]],Clients[Client_Code],0)),"")</f>
        <v>SOPROLE</v>
      </c>
      <c r="C6908" s="3">
        <v>1049</v>
      </c>
      <c r="D6908" s="3" t="s">
        <v>149</v>
      </c>
      <c r="E6908" s="3">
        <v>6</v>
      </c>
      <c r="F6908" s="12">
        <v>15032996</v>
      </c>
    </row>
    <row r="6909" spans="1:6" x14ac:dyDescent="0.25">
      <c r="A6909" s="3" t="s">
        <v>62</v>
      </c>
      <c r="B6909" s="3" t="str">
        <f>IFERROR(INDEX(Clients[Client_Name],MATCH(Table2[[#This Row],[Client_Code]],Clients[Client_Code],0)),"")</f>
        <v>SOPROLE</v>
      </c>
      <c r="C6909" s="3">
        <v>1049</v>
      </c>
      <c r="D6909" s="3" t="s">
        <v>149</v>
      </c>
      <c r="E6909" s="3">
        <v>6</v>
      </c>
      <c r="F6909" s="12"/>
    </row>
    <row r="6910" spans="1:6" x14ac:dyDescent="0.25">
      <c r="A6910" s="3" t="s">
        <v>62</v>
      </c>
      <c r="B6910" s="3" t="str">
        <f>IFERROR(INDEX(Clients[Client_Name],MATCH(Table2[[#This Row],[Client_Code]],Clients[Client_Code],0)),"")</f>
        <v>SOPROLE</v>
      </c>
      <c r="C6910" s="3">
        <v>1049</v>
      </c>
      <c r="D6910" s="3" t="s">
        <v>37</v>
      </c>
      <c r="E6910" s="3">
        <v>6</v>
      </c>
      <c r="F6910" s="12">
        <v>1490390</v>
      </c>
    </row>
    <row r="6911" spans="1:6" x14ac:dyDescent="0.25">
      <c r="A6911" s="3" t="s">
        <v>62</v>
      </c>
      <c r="B6911" s="3" t="str">
        <f>IFERROR(INDEX(Clients[Client_Name],MATCH(Table2[[#This Row],[Client_Code]],Clients[Client_Code],0)),"")</f>
        <v>SOPROLE</v>
      </c>
      <c r="C6911" s="3">
        <v>1049</v>
      </c>
      <c r="D6911" s="3" t="s">
        <v>37</v>
      </c>
      <c r="E6911" s="3">
        <v>6</v>
      </c>
      <c r="F6911" s="12"/>
    </row>
    <row r="6912" spans="1:6" x14ac:dyDescent="0.25">
      <c r="A6912" s="3" t="s">
        <v>62</v>
      </c>
      <c r="B6912" s="3" t="str">
        <f>IFERROR(INDEX(Clients[Client_Name],MATCH(Table2[[#This Row],[Client_Code]],Clients[Client_Code],0)),"")</f>
        <v>SOPROLE</v>
      </c>
      <c r="C6912" s="3">
        <v>1049</v>
      </c>
      <c r="D6912" s="3" t="s">
        <v>38</v>
      </c>
      <c r="E6912" s="3">
        <v>6</v>
      </c>
      <c r="F6912" s="12">
        <v>486386</v>
      </c>
    </row>
    <row r="6913" spans="1:6" x14ac:dyDescent="0.25">
      <c r="A6913" s="3" t="s">
        <v>62</v>
      </c>
      <c r="B6913" s="3" t="str">
        <f>IFERROR(INDEX(Clients[Client_Name],MATCH(Table2[[#This Row],[Client_Code]],Clients[Client_Code],0)),"")</f>
        <v>SOPROLE</v>
      </c>
      <c r="C6913" s="3">
        <v>1049</v>
      </c>
      <c r="D6913" s="3" t="s">
        <v>38</v>
      </c>
      <c r="E6913" s="3">
        <v>6</v>
      </c>
      <c r="F6913" s="12">
        <v>1220210</v>
      </c>
    </row>
    <row r="6914" spans="1:6" x14ac:dyDescent="0.25">
      <c r="A6914" s="3" t="s">
        <v>62</v>
      </c>
      <c r="B6914" s="3" t="str">
        <f>IFERROR(INDEX(Clients[Client_Name],MATCH(Table2[[#This Row],[Client_Code]],Clients[Client_Code],0)),"")</f>
        <v>SOPROLE</v>
      </c>
      <c r="C6914" s="3">
        <v>1049</v>
      </c>
      <c r="D6914" s="3" t="s">
        <v>37</v>
      </c>
      <c r="E6914" s="3">
        <v>6</v>
      </c>
      <c r="F6914" s="12"/>
    </row>
    <row r="6915" spans="1:6" x14ac:dyDescent="0.25">
      <c r="A6915" s="3" t="s">
        <v>62</v>
      </c>
      <c r="B6915" s="3" t="str">
        <f>IFERROR(INDEX(Clients[Client_Name],MATCH(Table2[[#This Row],[Client_Code]],Clients[Client_Code],0)),"")</f>
        <v>SOPROLE</v>
      </c>
      <c r="C6915" s="3">
        <v>1049</v>
      </c>
      <c r="D6915" s="3" t="s">
        <v>37</v>
      </c>
      <c r="E6915" s="3">
        <v>6</v>
      </c>
      <c r="F6915" s="12"/>
    </row>
    <row r="6916" spans="1:6" x14ac:dyDescent="0.25">
      <c r="A6916" s="3" t="s">
        <v>62</v>
      </c>
      <c r="B6916" s="3" t="str">
        <f>IFERROR(INDEX(Clients[Client_Name],MATCH(Table2[[#This Row],[Client_Code]],Clients[Client_Code],0)),"")</f>
        <v>SOPROLE</v>
      </c>
      <c r="C6916" s="3">
        <v>1049</v>
      </c>
      <c r="D6916" s="3" t="s">
        <v>37</v>
      </c>
      <c r="E6916" s="3">
        <v>6</v>
      </c>
      <c r="F6916" s="12"/>
    </row>
    <row r="6917" spans="1:6" x14ac:dyDescent="0.25">
      <c r="A6917" s="3" t="s">
        <v>62</v>
      </c>
      <c r="B6917" s="3" t="str">
        <f>IFERROR(INDEX(Clients[Client_Name],MATCH(Table2[[#This Row],[Client_Code]],Clients[Client_Code],0)),"")</f>
        <v>SOPROLE</v>
      </c>
      <c r="C6917" s="3">
        <v>1049</v>
      </c>
      <c r="D6917" s="3" t="s">
        <v>38</v>
      </c>
      <c r="E6917" s="3">
        <v>6</v>
      </c>
      <c r="F6917" s="12"/>
    </row>
    <row r="6918" spans="1:6" x14ac:dyDescent="0.25">
      <c r="A6918" s="3" t="s">
        <v>62</v>
      </c>
      <c r="B6918" s="3" t="str">
        <f>IFERROR(INDEX(Clients[Client_Name],MATCH(Table2[[#This Row],[Client_Code]],Clients[Client_Code],0)),"")</f>
        <v>SOPROLE</v>
      </c>
      <c r="C6918" s="3">
        <v>1049</v>
      </c>
      <c r="D6918" s="3" t="s">
        <v>38</v>
      </c>
      <c r="E6918" s="3">
        <v>6</v>
      </c>
      <c r="F6918" s="12"/>
    </row>
    <row r="6919" spans="1:6" x14ac:dyDescent="0.25">
      <c r="A6919" s="3" t="s">
        <v>62</v>
      </c>
      <c r="B6919" s="3" t="str">
        <f>IFERROR(INDEX(Clients[Client_Name],MATCH(Table2[[#This Row],[Client_Code]],Clients[Client_Code],0)),"")</f>
        <v>SOPROLE</v>
      </c>
      <c r="C6919" s="3">
        <v>1049</v>
      </c>
      <c r="D6919" s="3" t="s">
        <v>38</v>
      </c>
      <c r="E6919" s="3">
        <v>6</v>
      </c>
      <c r="F6919" s="12"/>
    </row>
    <row r="6920" spans="1:6" x14ac:dyDescent="0.25">
      <c r="A6920" s="3" t="s">
        <v>62</v>
      </c>
      <c r="B6920" s="3" t="str">
        <f>IFERROR(INDEX(Clients[Client_Name],MATCH(Table2[[#This Row],[Client_Code]],Clients[Client_Code],0)),"")</f>
        <v>SOPROLE</v>
      </c>
      <c r="C6920" s="3">
        <v>1049</v>
      </c>
      <c r="D6920" s="3" t="s">
        <v>149</v>
      </c>
      <c r="E6920" s="3">
        <v>7</v>
      </c>
      <c r="F6920" s="12"/>
    </row>
    <row r="6921" spans="1:6" x14ac:dyDescent="0.25">
      <c r="A6921" s="3" t="s">
        <v>62</v>
      </c>
      <c r="B6921" s="3" t="str">
        <f>IFERROR(INDEX(Clients[Client_Name],MATCH(Table2[[#This Row],[Client_Code]],Clients[Client_Code],0)),"")</f>
        <v>SOPROLE</v>
      </c>
      <c r="C6921" s="3">
        <v>1049</v>
      </c>
      <c r="D6921" s="3" t="s">
        <v>149</v>
      </c>
      <c r="E6921" s="3">
        <v>7</v>
      </c>
      <c r="F6921" s="12">
        <v>22395782</v>
      </c>
    </row>
    <row r="6922" spans="1:6" x14ac:dyDescent="0.25">
      <c r="A6922" s="3" t="s">
        <v>62</v>
      </c>
      <c r="B6922" s="3" t="str">
        <f>IFERROR(INDEX(Clients[Client_Name],MATCH(Table2[[#This Row],[Client_Code]],Clients[Client_Code],0)),"")</f>
        <v>SOPROLE</v>
      </c>
      <c r="C6922" s="3">
        <v>1049</v>
      </c>
      <c r="D6922" s="3" t="s">
        <v>37</v>
      </c>
      <c r="E6922" s="3">
        <v>7</v>
      </c>
      <c r="F6922" s="12"/>
    </row>
    <row r="6923" spans="1:6" x14ac:dyDescent="0.25">
      <c r="A6923" s="3" t="s">
        <v>62</v>
      </c>
      <c r="B6923" s="3" t="str">
        <f>IFERROR(INDEX(Clients[Client_Name],MATCH(Table2[[#This Row],[Client_Code]],Clients[Client_Code],0)),"")</f>
        <v>SOPROLE</v>
      </c>
      <c r="C6923" s="3">
        <v>1049</v>
      </c>
      <c r="D6923" s="3" t="s">
        <v>37</v>
      </c>
      <c r="E6923" s="3">
        <v>7</v>
      </c>
      <c r="F6923" s="12"/>
    </row>
    <row r="6924" spans="1:6" x14ac:dyDescent="0.25">
      <c r="A6924" s="3" t="s">
        <v>62</v>
      </c>
      <c r="B6924" s="3" t="str">
        <f>IFERROR(INDEX(Clients[Client_Name],MATCH(Table2[[#This Row],[Client_Code]],Clients[Client_Code],0)),"")</f>
        <v>SOPROLE</v>
      </c>
      <c r="C6924" s="3">
        <v>1049</v>
      </c>
      <c r="D6924" s="3" t="s">
        <v>38</v>
      </c>
      <c r="E6924" s="3">
        <v>7</v>
      </c>
      <c r="F6924" s="12">
        <v>6927790</v>
      </c>
    </row>
    <row r="6925" spans="1:6" x14ac:dyDescent="0.25">
      <c r="A6925" s="3" t="s">
        <v>62</v>
      </c>
      <c r="B6925" s="3" t="str">
        <f>IFERROR(INDEX(Clients[Client_Name],MATCH(Table2[[#This Row],[Client_Code]],Clients[Client_Code],0)),"")</f>
        <v>SOPROLE</v>
      </c>
      <c r="C6925" s="3">
        <v>1049</v>
      </c>
      <c r="D6925" s="3" t="s">
        <v>38</v>
      </c>
      <c r="E6925" s="3">
        <v>7</v>
      </c>
      <c r="F6925" s="12"/>
    </row>
    <row r="6926" spans="1:6" x14ac:dyDescent="0.25">
      <c r="A6926" s="3" t="s">
        <v>62</v>
      </c>
      <c r="B6926" s="3" t="str">
        <f>IFERROR(INDEX(Clients[Client_Name],MATCH(Table2[[#This Row],[Client_Code]],Clients[Client_Code],0)),"")</f>
        <v>COMERCIALIZADORA LA FAVORITA LTDA.</v>
      </c>
      <c r="C6926" s="3">
        <v>1029</v>
      </c>
      <c r="D6926" s="3" t="s">
        <v>37</v>
      </c>
      <c r="E6926" s="3">
        <v>12</v>
      </c>
      <c r="F6926" s="12">
        <v>5113549</v>
      </c>
    </row>
    <row r="6927" spans="1:6" x14ac:dyDescent="0.25">
      <c r="A6927" s="3" t="s">
        <v>62</v>
      </c>
      <c r="B6927" s="3" t="str">
        <f>IFERROR(INDEX(Clients[Client_Name],MATCH(Table2[[#This Row],[Client_Code]],Clients[Client_Code],0)),"")</f>
        <v>COMERCIALIZADORA LA FAVORITA LTDA.</v>
      </c>
      <c r="C6927" s="3">
        <v>1029</v>
      </c>
      <c r="D6927" s="3" t="s">
        <v>38</v>
      </c>
      <c r="E6927" s="3">
        <v>12</v>
      </c>
      <c r="F6927" s="12">
        <v>3692921</v>
      </c>
    </row>
    <row r="6928" spans="1:6" x14ac:dyDescent="0.25">
      <c r="A6928" s="3" t="s">
        <v>62</v>
      </c>
      <c r="B6928" s="3" t="str">
        <f>IFERROR(INDEX(Clients[Client_Name],MATCH(Table2[[#This Row],[Client_Code]],Clients[Client_Code],0)),"")</f>
        <v>COMERCIALIZADORA LA FAVORITA LTDA.</v>
      </c>
      <c r="C6928" s="3">
        <v>1029</v>
      </c>
      <c r="D6928" s="3" t="s">
        <v>149</v>
      </c>
      <c r="E6928" s="3">
        <v>12</v>
      </c>
      <c r="F6928" s="12">
        <v>8529292</v>
      </c>
    </row>
    <row r="6929" spans="1:6" x14ac:dyDescent="0.25">
      <c r="A6929" s="3" t="s">
        <v>62</v>
      </c>
      <c r="B6929" s="3" t="str">
        <f>IFERROR(INDEX(Clients[Client_Name],MATCH(Table2[[#This Row],[Client_Code]],Clients[Client_Code],0)),"")</f>
        <v>SOPROLE</v>
      </c>
      <c r="C6929" s="3">
        <v>1049</v>
      </c>
      <c r="D6929" s="3" t="s">
        <v>37</v>
      </c>
      <c r="E6929" s="3">
        <v>7</v>
      </c>
      <c r="F6929" s="12">
        <v>7783541</v>
      </c>
    </row>
    <row r="6930" spans="1:6" x14ac:dyDescent="0.25">
      <c r="A6930" s="3" t="s">
        <v>62</v>
      </c>
      <c r="B6930" s="3" t="str">
        <f>IFERROR(INDEX(Clients[Client_Name],MATCH(Table2[[#This Row],[Client_Code]],Clients[Client_Code],0)),"")</f>
        <v>SOPROLE</v>
      </c>
      <c r="C6930" s="3">
        <v>1049</v>
      </c>
      <c r="D6930" s="3" t="s">
        <v>37</v>
      </c>
      <c r="E6930" s="3">
        <v>7</v>
      </c>
      <c r="F6930" s="12"/>
    </row>
    <row r="6931" spans="1:6" x14ac:dyDescent="0.25">
      <c r="A6931" s="3" t="s">
        <v>62</v>
      </c>
      <c r="B6931" s="3" t="str">
        <f>IFERROR(INDEX(Clients[Client_Name],MATCH(Table2[[#This Row],[Client_Code]],Clients[Client_Code],0)),"")</f>
        <v>SOPROLE</v>
      </c>
      <c r="C6931" s="3">
        <v>1049</v>
      </c>
      <c r="D6931" s="3" t="s">
        <v>37</v>
      </c>
      <c r="E6931" s="3">
        <v>7</v>
      </c>
      <c r="F6931" s="12"/>
    </row>
    <row r="6932" spans="1:6" x14ac:dyDescent="0.25">
      <c r="A6932" s="3" t="s">
        <v>62</v>
      </c>
      <c r="B6932" s="3" t="str">
        <f>IFERROR(INDEX(Clients[Client_Name],MATCH(Table2[[#This Row],[Client_Code]],Clients[Client_Code],0)),"")</f>
        <v>SOPROLE</v>
      </c>
      <c r="C6932" s="3">
        <v>1049</v>
      </c>
      <c r="D6932" s="3" t="s">
        <v>38</v>
      </c>
      <c r="E6932" s="3">
        <v>7</v>
      </c>
      <c r="F6932" s="12"/>
    </row>
    <row r="6933" spans="1:6" x14ac:dyDescent="0.25">
      <c r="A6933" s="3" t="s">
        <v>62</v>
      </c>
      <c r="B6933" s="3" t="str">
        <f>IFERROR(INDEX(Clients[Client_Name],MATCH(Table2[[#This Row],[Client_Code]],Clients[Client_Code],0)),"")</f>
        <v>SOPROLE</v>
      </c>
      <c r="C6933" s="3">
        <v>1049</v>
      </c>
      <c r="D6933" s="3" t="s">
        <v>38</v>
      </c>
      <c r="E6933" s="3">
        <v>7</v>
      </c>
      <c r="F6933" s="12"/>
    </row>
    <row r="6934" spans="1:6" x14ac:dyDescent="0.25">
      <c r="A6934" s="3" t="s">
        <v>62</v>
      </c>
      <c r="B6934" s="3" t="str">
        <f>IFERROR(INDEX(Clients[Client_Name],MATCH(Table2[[#This Row],[Client_Code]],Clients[Client_Code],0)),"")</f>
        <v>SOPROLE</v>
      </c>
      <c r="C6934" s="3">
        <v>1049</v>
      </c>
      <c r="D6934" s="3" t="s">
        <v>38</v>
      </c>
      <c r="E6934" s="3">
        <v>7</v>
      </c>
      <c r="F6934" s="12"/>
    </row>
    <row r="6935" spans="1:6" x14ac:dyDescent="0.25">
      <c r="A6935" s="3" t="s">
        <v>62</v>
      </c>
      <c r="B6935" s="3" t="str">
        <f>IFERROR(INDEX(Clients[Client_Name],MATCH(Table2[[#This Row],[Client_Code]],Clients[Client_Code],0)),"")</f>
        <v>SOPROLE</v>
      </c>
      <c r="C6935" s="3">
        <v>1049</v>
      </c>
      <c r="D6935" s="3" t="s">
        <v>37</v>
      </c>
      <c r="E6935" s="3">
        <v>8</v>
      </c>
      <c r="F6935" s="12">
        <v>9592936</v>
      </c>
    </row>
    <row r="6936" spans="1:6" x14ac:dyDescent="0.25">
      <c r="A6936" s="3" t="s">
        <v>62</v>
      </c>
      <c r="B6936" s="3" t="str">
        <f>IFERROR(INDEX(Clients[Client_Name],MATCH(Table2[[#This Row],[Client_Code]],Clients[Client_Code],0)),"")</f>
        <v>SOPROLE</v>
      </c>
      <c r="C6936" s="3">
        <v>1049</v>
      </c>
      <c r="D6936" s="3" t="s">
        <v>37</v>
      </c>
      <c r="E6936" s="3">
        <v>8</v>
      </c>
      <c r="F6936" s="12"/>
    </row>
    <row r="6937" spans="1:6" x14ac:dyDescent="0.25">
      <c r="A6937" s="3" t="s">
        <v>62</v>
      </c>
      <c r="B6937" s="3" t="str">
        <f>IFERROR(INDEX(Clients[Client_Name],MATCH(Table2[[#This Row],[Client_Code]],Clients[Client_Code],0)),"")</f>
        <v>SOPROLE</v>
      </c>
      <c r="C6937" s="3">
        <v>1049</v>
      </c>
      <c r="D6937" s="3" t="s">
        <v>37</v>
      </c>
      <c r="E6937" s="3">
        <v>8</v>
      </c>
      <c r="F6937" s="12"/>
    </row>
    <row r="6938" spans="1:6" x14ac:dyDescent="0.25">
      <c r="A6938" s="3" t="s">
        <v>62</v>
      </c>
      <c r="B6938" s="3" t="str">
        <f>IFERROR(INDEX(Clients[Client_Name],MATCH(Table2[[#This Row],[Client_Code]],Clients[Client_Code],0)),"")</f>
        <v>SOPROLE</v>
      </c>
      <c r="C6938" s="3">
        <v>1049</v>
      </c>
      <c r="D6938" s="3" t="s">
        <v>37</v>
      </c>
      <c r="E6938" s="3">
        <v>8</v>
      </c>
      <c r="F6938" s="12"/>
    </row>
    <row r="6939" spans="1:6" x14ac:dyDescent="0.25">
      <c r="A6939" s="3" t="s">
        <v>62</v>
      </c>
      <c r="B6939" s="3" t="str">
        <f>IFERROR(INDEX(Clients[Client_Name],MATCH(Table2[[#This Row],[Client_Code]],Clients[Client_Code],0)),"")</f>
        <v>SOPROLE</v>
      </c>
      <c r="C6939" s="3">
        <v>1049</v>
      </c>
      <c r="D6939" s="3" t="s">
        <v>37</v>
      </c>
      <c r="E6939" s="3">
        <v>8</v>
      </c>
      <c r="F6939" s="12"/>
    </row>
    <row r="6940" spans="1:6" x14ac:dyDescent="0.25">
      <c r="A6940" s="3" t="s">
        <v>62</v>
      </c>
      <c r="B6940" s="3" t="str">
        <f>IFERROR(INDEX(Clients[Client_Name],MATCH(Table2[[#This Row],[Client_Code]],Clients[Client_Code],0)),"")</f>
        <v>SOPROLE</v>
      </c>
      <c r="C6940" s="3">
        <v>1049</v>
      </c>
      <c r="D6940" s="3" t="s">
        <v>38</v>
      </c>
      <c r="E6940" s="3">
        <v>8</v>
      </c>
      <c r="F6940" s="12">
        <v>5848923</v>
      </c>
    </row>
    <row r="6941" spans="1:6" x14ac:dyDescent="0.25">
      <c r="A6941" s="3" t="s">
        <v>62</v>
      </c>
      <c r="B6941" s="3" t="str">
        <f>IFERROR(INDEX(Clients[Client_Name],MATCH(Table2[[#This Row],[Client_Code]],Clients[Client_Code],0)),"")</f>
        <v>SOPROLE</v>
      </c>
      <c r="C6941" s="3">
        <v>1049</v>
      </c>
      <c r="D6941" s="3" t="s">
        <v>38</v>
      </c>
      <c r="E6941" s="3">
        <v>8</v>
      </c>
      <c r="F6941" s="12"/>
    </row>
    <row r="6942" spans="1:6" x14ac:dyDescent="0.25">
      <c r="A6942" s="3" t="s">
        <v>62</v>
      </c>
      <c r="B6942" s="3" t="str">
        <f>IFERROR(INDEX(Clients[Client_Name],MATCH(Table2[[#This Row],[Client_Code]],Clients[Client_Code],0)),"")</f>
        <v>SOPROLE</v>
      </c>
      <c r="C6942" s="3">
        <v>1049</v>
      </c>
      <c r="D6942" s="3" t="s">
        <v>38</v>
      </c>
      <c r="E6942" s="3">
        <v>8</v>
      </c>
      <c r="F6942" s="12"/>
    </row>
    <row r="6943" spans="1:6" x14ac:dyDescent="0.25">
      <c r="A6943" s="3" t="s">
        <v>62</v>
      </c>
      <c r="B6943" s="3" t="str">
        <f>IFERROR(INDEX(Clients[Client_Name],MATCH(Table2[[#This Row],[Client_Code]],Clients[Client_Code],0)),"")</f>
        <v>SOPROLE</v>
      </c>
      <c r="C6943" s="3">
        <v>1049</v>
      </c>
      <c r="D6943" s="3" t="s">
        <v>38</v>
      </c>
      <c r="E6943" s="3">
        <v>8</v>
      </c>
      <c r="F6943" s="12"/>
    </row>
    <row r="6944" spans="1:6" x14ac:dyDescent="0.25">
      <c r="A6944" s="3" t="s">
        <v>62</v>
      </c>
      <c r="B6944" s="3" t="str">
        <f>IFERROR(INDEX(Clients[Client_Name],MATCH(Table2[[#This Row],[Client_Code]],Clients[Client_Code],0)),"")</f>
        <v>SOPROLE</v>
      </c>
      <c r="C6944" s="3">
        <v>1049</v>
      </c>
      <c r="D6944" s="3" t="s">
        <v>38</v>
      </c>
      <c r="E6944" s="3">
        <v>8</v>
      </c>
      <c r="F6944" s="12"/>
    </row>
    <row r="6945" spans="1:6" x14ac:dyDescent="0.25">
      <c r="A6945" s="3" t="s">
        <v>62</v>
      </c>
      <c r="B6945" s="3" t="str">
        <f>IFERROR(INDEX(Clients[Client_Name],MATCH(Table2[[#This Row],[Client_Code]],Clients[Client_Code],0)),"")</f>
        <v>SOPROLE</v>
      </c>
      <c r="C6945" s="3">
        <v>1049</v>
      </c>
      <c r="D6945" s="3" t="s">
        <v>149</v>
      </c>
      <c r="E6945" s="3">
        <v>8</v>
      </c>
      <c r="F6945" s="12"/>
    </row>
    <row r="6946" spans="1:6" x14ac:dyDescent="0.25">
      <c r="A6946" s="3" t="s">
        <v>62</v>
      </c>
      <c r="B6946" s="3" t="str">
        <f>IFERROR(INDEX(Clients[Client_Name],MATCH(Table2[[#This Row],[Client_Code]],Clients[Client_Code],0)),"")</f>
        <v>SOPROLE</v>
      </c>
      <c r="C6946" s="3">
        <v>1049</v>
      </c>
      <c r="D6946" s="3" t="s">
        <v>149</v>
      </c>
      <c r="E6946" s="3">
        <v>8</v>
      </c>
      <c r="F6946" s="12">
        <v>32897178</v>
      </c>
    </row>
    <row r="6947" spans="1:6" x14ac:dyDescent="0.25">
      <c r="A6947" s="3" t="s">
        <v>62</v>
      </c>
      <c r="B6947" s="3" t="str">
        <f>IFERROR(INDEX(Clients[Client_Name],MATCH(Table2[[#This Row],[Client_Code]],Clients[Client_Code],0)),"")</f>
        <v>SOPROLE</v>
      </c>
      <c r="C6947" s="3">
        <v>1049</v>
      </c>
      <c r="D6947" s="3" t="s">
        <v>37</v>
      </c>
      <c r="E6947" s="3">
        <v>9</v>
      </c>
      <c r="F6947" s="12"/>
    </row>
    <row r="6948" spans="1:6" x14ac:dyDescent="0.25">
      <c r="A6948" s="3" t="s">
        <v>62</v>
      </c>
      <c r="B6948" s="3" t="str">
        <f>IFERROR(INDEX(Clients[Client_Name],MATCH(Table2[[#This Row],[Client_Code]],Clients[Client_Code],0)),"")</f>
        <v>SOPROLE</v>
      </c>
      <c r="C6948" s="3">
        <v>1049</v>
      </c>
      <c r="D6948" s="3" t="s">
        <v>37</v>
      </c>
      <c r="E6948" s="3">
        <v>9</v>
      </c>
      <c r="F6948" s="12"/>
    </row>
    <row r="6949" spans="1:6" x14ac:dyDescent="0.25">
      <c r="A6949" s="3" t="s">
        <v>62</v>
      </c>
      <c r="B6949" s="3" t="str">
        <f>IFERROR(INDEX(Clients[Client_Name],MATCH(Table2[[#This Row],[Client_Code]],Clients[Client_Code],0)),"")</f>
        <v>SOPROLE</v>
      </c>
      <c r="C6949" s="3">
        <v>1049</v>
      </c>
      <c r="D6949" s="3" t="s">
        <v>37</v>
      </c>
      <c r="E6949" s="3">
        <v>9</v>
      </c>
      <c r="F6949" s="12"/>
    </row>
    <row r="6950" spans="1:6" x14ac:dyDescent="0.25">
      <c r="A6950" s="3" t="s">
        <v>62</v>
      </c>
      <c r="B6950" s="3" t="str">
        <f>IFERROR(INDEX(Clients[Client_Name],MATCH(Table2[[#This Row],[Client_Code]],Clients[Client_Code],0)),"")</f>
        <v>SOPROLE</v>
      </c>
      <c r="C6950" s="3">
        <v>1049</v>
      </c>
      <c r="D6950" s="3" t="s">
        <v>37</v>
      </c>
      <c r="E6950" s="3">
        <v>9</v>
      </c>
      <c r="F6950" s="12"/>
    </row>
    <row r="6951" spans="1:6" x14ac:dyDescent="0.25">
      <c r="A6951" s="3" t="s">
        <v>62</v>
      </c>
      <c r="B6951" s="3" t="str">
        <f>IFERROR(INDEX(Clients[Client_Name],MATCH(Table2[[#This Row],[Client_Code]],Clients[Client_Code],0)),"")</f>
        <v>SOPROLE</v>
      </c>
      <c r="C6951" s="3">
        <v>1049</v>
      </c>
      <c r="D6951" s="3" t="s">
        <v>37</v>
      </c>
      <c r="E6951" s="3">
        <v>9</v>
      </c>
      <c r="F6951" s="12">
        <v>2367409</v>
      </c>
    </row>
    <row r="6952" spans="1:6" x14ac:dyDescent="0.25">
      <c r="A6952" s="3" t="s">
        <v>62</v>
      </c>
      <c r="B6952" s="3" t="str">
        <f>IFERROR(INDEX(Clients[Client_Name],MATCH(Table2[[#This Row],[Client_Code]],Clients[Client_Code],0)),"")</f>
        <v>SOPROLE</v>
      </c>
      <c r="C6952" s="3">
        <v>1049</v>
      </c>
      <c r="D6952" s="3" t="s">
        <v>38</v>
      </c>
      <c r="E6952" s="3">
        <v>9</v>
      </c>
      <c r="F6952" s="12"/>
    </row>
    <row r="6953" spans="1:6" x14ac:dyDescent="0.25">
      <c r="A6953" s="3" t="s">
        <v>62</v>
      </c>
      <c r="B6953" s="3" t="str">
        <f>IFERROR(INDEX(Clients[Client_Name],MATCH(Table2[[#This Row],[Client_Code]],Clients[Client_Code],0)),"")</f>
        <v>SOPROLE</v>
      </c>
      <c r="C6953" s="3">
        <v>1049</v>
      </c>
      <c r="D6953" s="3" t="s">
        <v>38</v>
      </c>
      <c r="E6953" s="3">
        <v>9</v>
      </c>
      <c r="F6953" s="12"/>
    </row>
    <row r="6954" spans="1:6" x14ac:dyDescent="0.25">
      <c r="A6954" s="3" t="s">
        <v>62</v>
      </c>
      <c r="B6954" s="3" t="str">
        <f>IFERROR(INDEX(Clients[Client_Name],MATCH(Table2[[#This Row],[Client_Code]],Clients[Client_Code],0)),"")</f>
        <v>SOPROLE</v>
      </c>
      <c r="C6954" s="3">
        <v>1049</v>
      </c>
      <c r="D6954" s="3" t="s">
        <v>38</v>
      </c>
      <c r="E6954" s="3">
        <v>9</v>
      </c>
      <c r="F6954" s="12"/>
    </row>
    <row r="6955" spans="1:6" x14ac:dyDescent="0.25">
      <c r="A6955" s="3" t="s">
        <v>62</v>
      </c>
      <c r="B6955" s="3" t="str">
        <f>IFERROR(INDEX(Clients[Client_Name],MATCH(Table2[[#This Row],[Client_Code]],Clients[Client_Code],0)),"")</f>
        <v>SOPROLE</v>
      </c>
      <c r="C6955" s="3">
        <v>1049</v>
      </c>
      <c r="D6955" s="3" t="s">
        <v>38</v>
      </c>
      <c r="E6955" s="3">
        <v>9</v>
      </c>
      <c r="F6955" s="12"/>
    </row>
    <row r="6956" spans="1:6" x14ac:dyDescent="0.25">
      <c r="A6956" s="3" t="s">
        <v>62</v>
      </c>
      <c r="B6956" s="3" t="str">
        <f>IFERROR(INDEX(Clients[Client_Name],MATCH(Table2[[#This Row],[Client_Code]],Clients[Client_Code],0)),"")</f>
        <v>SOPROLE</v>
      </c>
      <c r="C6956" s="3">
        <v>1049</v>
      </c>
      <c r="D6956" s="3" t="s">
        <v>38</v>
      </c>
      <c r="E6956" s="3">
        <v>9</v>
      </c>
      <c r="F6956" s="12">
        <v>3620760</v>
      </c>
    </row>
    <row r="6957" spans="1:6" x14ac:dyDescent="0.25">
      <c r="A6957" s="3" t="s">
        <v>62</v>
      </c>
      <c r="B6957" s="3" t="str">
        <f>IFERROR(INDEX(Clients[Client_Name],MATCH(Table2[[#This Row],[Client_Code]],Clients[Client_Code],0)),"")</f>
        <v>SOPROLE</v>
      </c>
      <c r="C6957" s="3">
        <v>1049</v>
      </c>
      <c r="D6957" s="3" t="s">
        <v>149</v>
      </c>
      <c r="E6957" s="3">
        <v>9</v>
      </c>
      <c r="F6957" s="12"/>
    </row>
    <row r="6958" spans="1:6" x14ac:dyDescent="0.25">
      <c r="A6958" s="3" t="s">
        <v>62</v>
      </c>
      <c r="B6958" s="3" t="str">
        <f>IFERROR(INDEX(Clients[Client_Name],MATCH(Table2[[#This Row],[Client_Code]],Clients[Client_Code],0)),"")</f>
        <v>SOPROLE</v>
      </c>
      <c r="C6958" s="3">
        <v>1049</v>
      </c>
      <c r="D6958" s="3" t="s">
        <v>149</v>
      </c>
      <c r="E6958" s="3">
        <v>9</v>
      </c>
      <c r="F6958" s="12">
        <v>31299588</v>
      </c>
    </row>
    <row r="6959" spans="1:6" x14ac:dyDescent="0.25">
      <c r="A6959" s="3" t="s">
        <v>62</v>
      </c>
      <c r="B6959" s="3" t="str">
        <f>IFERROR(INDEX(Clients[Client_Name],MATCH(Table2[[#This Row],[Client_Code]],Clients[Client_Code],0)),"")</f>
        <v>SOPROLE</v>
      </c>
      <c r="C6959" s="3">
        <v>1049</v>
      </c>
      <c r="D6959" s="3" t="s">
        <v>37</v>
      </c>
      <c r="E6959" s="3">
        <v>10</v>
      </c>
      <c r="F6959" s="12">
        <v>1586666</v>
      </c>
    </row>
    <row r="6960" spans="1:6" x14ac:dyDescent="0.25">
      <c r="A6960" s="3" t="s">
        <v>62</v>
      </c>
      <c r="B6960" s="3" t="str">
        <f>IFERROR(INDEX(Clients[Client_Name],MATCH(Table2[[#This Row],[Client_Code]],Clients[Client_Code],0)),"")</f>
        <v>SOPROLE</v>
      </c>
      <c r="C6960" s="3">
        <v>1049</v>
      </c>
      <c r="D6960" s="3" t="s">
        <v>37</v>
      </c>
      <c r="E6960" s="3">
        <v>10</v>
      </c>
      <c r="F6960" s="12"/>
    </row>
    <row r="6961" spans="1:6" x14ac:dyDescent="0.25">
      <c r="A6961" s="3" t="s">
        <v>62</v>
      </c>
      <c r="B6961" s="3" t="str">
        <f>IFERROR(INDEX(Clients[Client_Name],MATCH(Table2[[#This Row],[Client_Code]],Clients[Client_Code],0)),"")</f>
        <v>SOPROLE</v>
      </c>
      <c r="C6961" s="3">
        <v>1049</v>
      </c>
      <c r="D6961" s="3" t="s">
        <v>37</v>
      </c>
      <c r="E6961" s="3">
        <v>10</v>
      </c>
      <c r="F6961" s="12"/>
    </row>
    <row r="6962" spans="1:6" x14ac:dyDescent="0.25">
      <c r="A6962" s="3" t="s">
        <v>62</v>
      </c>
      <c r="B6962" s="3" t="str">
        <f>IFERROR(INDEX(Clients[Client_Name],MATCH(Table2[[#This Row],[Client_Code]],Clients[Client_Code],0)),"")</f>
        <v>SOPROLE</v>
      </c>
      <c r="C6962" s="3">
        <v>1049</v>
      </c>
      <c r="D6962" s="3" t="s">
        <v>37</v>
      </c>
      <c r="E6962" s="3">
        <v>10</v>
      </c>
      <c r="F6962" s="12"/>
    </row>
    <row r="6963" spans="1:6" x14ac:dyDescent="0.25">
      <c r="A6963" s="3" t="s">
        <v>62</v>
      </c>
      <c r="B6963" s="3" t="str">
        <f>IFERROR(INDEX(Clients[Client_Name],MATCH(Table2[[#This Row],[Client_Code]],Clients[Client_Code],0)),"")</f>
        <v>SOPROLE</v>
      </c>
      <c r="C6963" s="3">
        <v>1049</v>
      </c>
      <c r="D6963" s="3" t="s">
        <v>37</v>
      </c>
      <c r="E6963" s="3">
        <v>10</v>
      </c>
      <c r="F6963" s="12"/>
    </row>
    <row r="6964" spans="1:6" x14ac:dyDescent="0.25">
      <c r="A6964" s="3" t="s">
        <v>62</v>
      </c>
      <c r="B6964" s="3" t="str">
        <f>IFERROR(INDEX(Clients[Client_Name],MATCH(Table2[[#This Row],[Client_Code]],Clients[Client_Code],0)),"")</f>
        <v>SOPROLE</v>
      </c>
      <c r="C6964" s="3">
        <v>1049</v>
      </c>
      <c r="D6964" s="3" t="s">
        <v>38</v>
      </c>
      <c r="E6964" s="3">
        <v>10</v>
      </c>
      <c r="F6964" s="12">
        <v>1220100</v>
      </c>
    </row>
    <row r="6965" spans="1:6" x14ac:dyDescent="0.25">
      <c r="A6965" s="3" t="s">
        <v>62</v>
      </c>
      <c r="B6965" s="3" t="str">
        <f>IFERROR(INDEX(Clients[Client_Name],MATCH(Table2[[#This Row],[Client_Code]],Clients[Client_Code],0)),"")</f>
        <v>SOPROLE</v>
      </c>
      <c r="C6965" s="3">
        <v>1049</v>
      </c>
      <c r="D6965" s="3" t="s">
        <v>38</v>
      </c>
      <c r="E6965" s="3">
        <v>10</v>
      </c>
      <c r="F6965" s="12">
        <v>414926</v>
      </c>
    </row>
    <row r="6966" spans="1:6" x14ac:dyDescent="0.25">
      <c r="A6966" s="3" t="s">
        <v>62</v>
      </c>
      <c r="B6966" s="3" t="str">
        <f>IFERROR(INDEX(Clients[Client_Name],MATCH(Table2[[#This Row],[Client_Code]],Clients[Client_Code],0)),"")</f>
        <v>SOPROLE</v>
      </c>
      <c r="C6966" s="3">
        <v>1049</v>
      </c>
      <c r="D6966" s="3" t="s">
        <v>38</v>
      </c>
      <c r="E6966" s="3">
        <v>10</v>
      </c>
      <c r="F6966" s="12"/>
    </row>
    <row r="6967" spans="1:6" x14ac:dyDescent="0.25">
      <c r="A6967" s="3" t="s">
        <v>62</v>
      </c>
      <c r="B6967" s="3" t="str">
        <f>IFERROR(INDEX(Clients[Client_Name],MATCH(Table2[[#This Row],[Client_Code]],Clients[Client_Code],0)),"")</f>
        <v>SOPROLE</v>
      </c>
      <c r="C6967" s="3">
        <v>1049</v>
      </c>
      <c r="D6967" s="3" t="s">
        <v>38</v>
      </c>
      <c r="E6967" s="3">
        <v>10</v>
      </c>
      <c r="F6967" s="12"/>
    </row>
    <row r="6968" spans="1:6" x14ac:dyDescent="0.25">
      <c r="A6968" s="3" t="s">
        <v>62</v>
      </c>
      <c r="B6968" s="3" t="str">
        <f>IFERROR(INDEX(Clients[Client_Name],MATCH(Table2[[#This Row],[Client_Code]],Clients[Client_Code],0)),"")</f>
        <v>SOPROLE</v>
      </c>
      <c r="C6968" s="3">
        <v>1049</v>
      </c>
      <c r="D6968" s="3" t="s">
        <v>38</v>
      </c>
      <c r="E6968" s="3">
        <v>10</v>
      </c>
      <c r="F6968" s="12"/>
    </row>
    <row r="6969" spans="1:6" x14ac:dyDescent="0.25">
      <c r="A6969" s="3" t="s">
        <v>62</v>
      </c>
      <c r="B6969" s="3" t="str">
        <f>IFERROR(INDEX(Clients[Client_Name],MATCH(Table2[[#This Row],[Client_Code]],Clients[Client_Code],0)),"")</f>
        <v>SOPROLE</v>
      </c>
      <c r="C6969" s="3">
        <v>1049</v>
      </c>
      <c r="D6969" s="3" t="s">
        <v>149</v>
      </c>
      <c r="E6969" s="3">
        <v>10</v>
      </c>
      <c r="F6969" s="12">
        <v>31910625</v>
      </c>
    </row>
    <row r="6970" spans="1:6" x14ac:dyDescent="0.25">
      <c r="A6970" s="3" t="s">
        <v>62</v>
      </c>
      <c r="B6970" s="3" t="str">
        <f>IFERROR(INDEX(Clients[Client_Name],MATCH(Table2[[#This Row],[Client_Code]],Clients[Client_Code],0)),"")</f>
        <v>SOPROLE</v>
      </c>
      <c r="C6970" s="3">
        <v>1049</v>
      </c>
      <c r="D6970" s="3" t="s">
        <v>149</v>
      </c>
      <c r="E6970" s="3">
        <v>10</v>
      </c>
      <c r="F6970" s="12"/>
    </row>
    <row r="6971" spans="1:6" x14ac:dyDescent="0.25">
      <c r="A6971" s="3" t="s">
        <v>62</v>
      </c>
      <c r="B6971" s="3" t="str">
        <f>IFERROR(INDEX(Clients[Client_Name],MATCH(Table2[[#This Row],[Client_Code]],Clients[Client_Code],0)),"")</f>
        <v>SOPROLE</v>
      </c>
      <c r="C6971" s="3">
        <v>1049</v>
      </c>
      <c r="D6971" s="3" t="s">
        <v>37</v>
      </c>
      <c r="E6971" s="3">
        <v>11</v>
      </c>
      <c r="F6971" s="12">
        <v>3004969</v>
      </c>
    </row>
    <row r="6972" spans="1:6" x14ac:dyDescent="0.25">
      <c r="A6972" s="3" t="s">
        <v>62</v>
      </c>
      <c r="B6972" s="3" t="str">
        <f>IFERROR(INDEX(Clients[Client_Name],MATCH(Table2[[#This Row],[Client_Code]],Clients[Client_Code],0)),"")</f>
        <v>SOPROLE</v>
      </c>
      <c r="C6972" s="3">
        <v>1049</v>
      </c>
      <c r="D6972" s="3" t="s">
        <v>38</v>
      </c>
      <c r="E6972" s="3">
        <v>11</v>
      </c>
      <c r="F6972" s="12">
        <v>3204643</v>
      </c>
    </row>
    <row r="6973" spans="1:6" x14ac:dyDescent="0.25">
      <c r="A6973" s="3" t="s">
        <v>62</v>
      </c>
      <c r="B6973" s="3" t="str">
        <f>IFERROR(INDEX(Clients[Client_Name],MATCH(Table2[[#This Row],[Client_Code]],Clients[Client_Code],0)),"")</f>
        <v>SOPROLE</v>
      </c>
      <c r="C6973" s="3">
        <v>1049</v>
      </c>
      <c r="D6973" s="3" t="s">
        <v>149</v>
      </c>
      <c r="E6973" s="3">
        <v>11</v>
      </c>
      <c r="F6973" s="12">
        <v>33104700</v>
      </c>
    </row>
    <row r="6974" spans="1:6" x14ac:dyDescent="0.25">
      <c r="A6974" s="3" t="s">
        <v>62</v>
      </c>
      <c r="B6974" s="3" t="str">
        <f>IFERROR(INDEX(Clients[Client_Name],MATCH(Table2[[#This Row],[Client_Code]],Clients[Client_Code],0)),"")</f>
        <v>SOPROLE</v>
      </c>
      <c r="C6974" s="3">
        <v>1049</v>
      </c>
      <c r="D6974" s="3" t="s">
        <v>37</v>
      </c>
      <c r="E6974" s="3">
        <v>12</v>
      </c>
      <c r="F6974" s="12">
        <v>4340075</v>
      </c>
    </row>
    <row r="6975" spans="1:6" x14ac:dyDescent="0.25">
      <c r="A6975" s="3" t="s">
        <v>62</v>
      </c>
      <c r="B6975" s="3" t="str">
        <f>IFERROR(INDEX(Clients[Client_Name],MATCH(Table2[[#This Row],[Client_Code]],Clients[Client_Code],0)),"")</f>
        <v>TAK S.A.</v>
      </c>
      <c r="C6975" s="3">
        <v>1051</v>
      </c>
      <c r="D6975" s="3" t="s">
        <v>37</v>
      </c>
      <c r="E6975" s="3">
        <v>12</v>
      </c>
      <c r="F6975" s="12">
        <v>386886</v>
      </c>
    </row>
    <row r="6976" spans="1:6" x14ac:dyDescent="0.25">
      <c r="A6976" s="3" t="s">
        <v>62</v>
      </c>
      <c r="B6976" s="3" t="str">
        <f>IFERROR(INDEX(Clients[Client_Name],MATCH(Table2[[#This Row],[Client_Code]],Clients[Client_Code],0)),"")</f>
        <v>TAK S.A.</v>
      </c>
      <c r="C6976" s="3">
        <v>1051</v>
      </c>
      <c r="D6976" s="3" t="s">
        <v>38</v>
      </c>
      <c r="E6976" s="3">
        <v>12</v>
      </c>
      <c r="F6976" s="12">
        <v>2788750</v>
      </c>
    </row>
    <row r="6977" spans="1:6" x14ac:dyDescent="0.25">
      <c r="A6977" s="3" t="s">
        <v>62</v>
      </c>
      <c r="B6977" s="3" t="str">
        <f>IFERROR(INDEX(Clients[Client_Name],MATCH(Table2[[#This Row],[Client_Code]],Clients[Client_Code],0)),"")</f>
        <v>TAK S.A.</v>
      </c>
      <c r="C6977" s="3">
        <v>1051</v>
      </c>
      <c r="D6977" s="3" t="s">
        <v>149</v>
      </c>
      <c r="E6977" s="3">
        <v>12</v>
      </c>
      <c r="F6977" s="12">
        <v>3118099</v>
      </c>
    </row>
    <row r="6978" spans="1:6" x14ac:dyDescent="0.25">
      <c r="A6978" s="3" t="s">
        <v>62</v>
      </c>
      <c r="B6978" s="3" t="str">
        <f>IFERROR(INDEX(Clients[Client_Name],MATCH(Table2[[#This Row],[Client_Code]],Clients[Client_Code],0)),"")</f>
        <v>SOPROLE</v>
      </c>
      <c r="C6978" s="3">
        <v>1049</v>
      </c>
      <c r="D6978" s="3" t="s">
        <v>38</v>
      </c>
      <c r="E6978" s="3">
        <v>12</v>
      </c>
      <c r="F6978" s="12">
        <v>3216135</v>
      </c>
    </row>
    <row r="6979" spans="1:6" x14ac:dyDescent="0.25">
      <c r="A6979" s="3" t="s">
        <v>62</v>
      </c>
      <c r="B6979" s="3" t="str">
        <f>IFERROR(INDEX(Clients[Client_Name],MATCH(Table2[[#This Row],[Client_Code]],Clients[Client_Code],0)),"")</f>
        <v>SOPROLE</v>
      </c>
      <c r="C6979" s="3">
        <v>1049</v>
      </c>
      <c r="D6979" s="3" t="s">
        <v>149</v>
      </c>
      <c r="E6979" s="3">
        <v>12</v>
      </c>
      <c r="F6979" s="12">
        <v>42547500</v>
      </c>
    </row>
    <row r="6980" spans="1:6" x14ac:dyDescent="0.25">
      <c r="A6980" s="3" t="s">
        <v>32</v>
      </c>
      <c r="B6980" s="3" t="str">
        <f>IFERROR(INDEX(Clients[Client_Name],MATCH(Table2[[#This Row],[Client_Code]],Clients[Client_Code],0)),"")</f>
        <v>VALLE FRIO</v>
      </c>
      <c r="C6980" s="3">
        <v>1018</v>
      </c>
      <c r="D6980" s="3" t="s">
        <v>149</v>
      </c>
      <c r="E6980" s="3">
        <v>8</v>
      </c>
      <c r="F6980" s="12">
        <v>26847484</v>
      </c>
    </row>
    <row r="6981" spans="1:6" x14ac:dyDescent="0.25">
      <c r="A6981" s="3" t="s">
        <v>32</v>
      </c>
      <c r="B6981" s="3" t="str">
        <f>IFERROR(INDEX(Clients[Client_Name],MATCH(Table2[[#This Row],[Client_Code]],Clients[Client_Code],0)),"")</f>
        <v>VALLE FRIO</v>
      </c>
      <c r="C6981" s="3">
        <v>1018</v>
      </c>
      <c r="D6981" s="3" t="s">
        <v>149</v>
      </c>
      <c r="E6981" s="3">
        <v>1</v>
      </c>
      <c r="F6981" s="12">
        <v>0</v>
      </c>
    </row>
    <row r="6982" spans="1:6" x14ac:dyDescent="0.25">
      <c r="A6982" s="3" t="s">
        <v>32</v>
      </c>
      <c r="B6982" s="3" t="str">
        <f>IFERROR(INDEX(Clients[Client_Name],MATCH(Table2[[#This Row],[Client_Code]],Clients[Client_Code],0)),"")</f>
        <v>VALLE FRIO</v>
      </c>
      <c r="C6982" s="3">
        <v>1018</v>
      </c>
      <c r="D6982" s="3" t="s">
        <v>149</v>
      </c>
      <c r="E6982" s="3">
        <v>2</v>
      </c>
      <c r="F6982" s="12">
        <v>6071520</v>
      </c>
    </row>
    <row r="6983" spans="1:6" x14ac:dyDescent="0.25">
      <c r="A6983" s="3" t="s">
        <v>32</v>
      </c>
      <c r="B6983" s="3" t="str">
        <f>IFERROR(INDEX(Clients[Client_Name],MATCH(Table2[[#This Row],[Client_Code]],Clients[Client_Code],0)),"")</f>
        <v>VALLE FRIO</v>
      </c>
      <c r="C6983" s="3">
        <v>1018</v>
      </c>
      <c r="D6983" s="3" t="s">
        <v>149</v>
      </c>
      <c r="E6983" s="3">
        <v>6</v>
      </c>
      <c r="F6983" s="12">
        <v>26819705</v>
      </c>
    </row>
    <row r="6984" spans="1:6" x14ac:dyDescent="0.25">
      <c r="A6984" s="3" t="s">
        <v>32</v>
      </c>
      <c r="B6984" s="3" t="str">
        <f>IFERROR(INDEX(Clients[Client_Name],MATCH(Table2[[#This Row],[Client_Code]],Clients[Client_Code],0)),"")</f>
        <v>VALLE FRIO</v>
      </c>
      <c r="C6984" s="3">
        <v>1018</v>
      </c>
      <c r="D6984" s="3" t="s">
        <v>149</v>
      </c>
      <c r="E6984" s="3">
        <v>9</v>
      </c>
      <c r="F6984" s="12">
        <v>26899996</v>
      </c>
    </row>
    <row r="6985" spans="1:6" x14ac:dyDescent="0.25">
      <c r="A6985" s="3" t="s">
        <v>32</v>
      </c>
      <c r="B6985" s="3" t="str">
        <f>IFERROR(INDEX(Clients[Client_Name],MATCH(Table2[[#This Row],[Client_Code]],Clients[Client_Code],0)),"")</f>
        <v>VALLE FRIO</v>
      </c>
      <c r="C6985" s="3">
        <v>1018</v>
      </c>
      <c r="D6985" s="3" t="s">
        <v>149</v>
      </c>
      <c r="E6985" s="3">
        <v>7</v>
      </c>
      <c r="F6985" s="12">
        <v>26792274</v>
      </c>
    </row>
    <row r="6986" spans="1:6" x14ac:dyDescent="0.25">
      <c r="A6986" s="3" t="s">
        <v>62</v>
      </c>
      <c r="B6986" s="3" t="str">
        <f>IFERROR(INDEX(Clients[Client_Name],MATCH(Table2[[#This Row],[Client_Code]],Clients[Client_Code],0)),"")</f>
        <v>AGROINDUSTRIAS LOMAS COLORADAS LTDA</v>
      </c>
      <c r="C6986" s="3">
        <v>1003</v>
      </c>
      <c r="D6986" s="3" t="s">
        <v>148</v>
      </c>
      <c r="E6986" s="3">
        <v>12</v>
      </c>
      <c r="F6986" s="12"/>
    </row>
    <row r="6987" spans="1:6" x14ac:dyDescent="0.25">
      <c r="A6987" s="3" t="s">
        <v>62</v>
      </c>
      <c r="B6987" s="3" t="str">
        <f>IFERROR(INDEX(Clients[Client_Name],MATCH(Table2[[#This Row],[Client_Code]],Clients[Client_Code],0)),"")</f>
        <v>AGROINDUSTRIAS LOMAS COLORADAS LTDA</v>
      </c>
      <c r="C6987" s="3">
        <v>1003</v>
      </c>
      <c r="D6987" s="3" t="s">
        <v>37</v>
      </c>
      <c r="E6987" s="3">
        <v>12</v>
      </c>
      <c r="F6987" s="12"/>
    </row>
    <row r="6988" spans="1:6" x14ac:dyDescent="0.25">
      <c r="A6988" s="3" t="s">
        <v>62</v>
      </c>
      <c r="B6988" s="3" t="str">
        <f>IFERROR(INDEX(Clients[Client_Name],MATCH(Table2[[#This Row],[Client_Code]],Clients[Client_Code],0)),"")</f>
        <v>AGROINDUSTRIAS LOMAS COLORADAS LTDA</v>
      </c>
      <c r="C6988" s="3">
        <v>1003</v>
      </c>
      <c r="D6988" s="3" t="s">
        <v>149</v>
      </c>
      <c r="E6988" s="3">
        <v>12</v>
      </c>
      <c r="F6988" s="12"/>
    </row>
    <row r="6989" spans="1:6" x14ac:dyDescent="0.25">
      <c r="A6989" s="3" t="s">
        <v>62</v>
      </c>
      <c r="B6989" s="3" t="str">
        <f>IFERROR(INDEX(Clients[Client_Name],MATCH(Table2[[#This Row],[Client_Code]],Clients[Client_Code],0)),"")</f>
        <v>ANDRES RETAMAL HERNANDEZ</v>
      </c>
      <c r="C6989" s="3">
        <v>1056</v>
      </c>
      <c r="D6989" s="3" t="s">
        <v>38</v>
      </c>
      <c r="E6989" s="3">
        <v>12</v>
      </c>
      <c r="F6989" s="12">
        <v>110120</v>
      </c>
    </row>
    <row r="6990" spans="1:6" x14ac:dyDescent="0.25">
      <c r="A6990" s="3" t="s">
        <v>32</v>
      </c>
      <c r="B6990" s="3" t="str">
        <f>IFERROR(INDEX(Clients[Client_Name],MATCH(Table2[[#This Row],[Client_Code]],Clients[Client_Code],0)),"")</f>
        <v>VALLE FRIO</v>
      </c>
      <c r="C6990" s="3">
        <v>1018</v>
      </c>
      <c r="D6990" s="3" t="s">
        <v>37</v>
      </c>
      <c r="E6990" s="3">
        <v>8</v>
      </c>
      <c r="F6990" s="12">
        <v>1275196</v>
      </c>
    </row>
    <row r="6991" spans="1:6" x14ac:dyDescent="0.25">
      <c r="A6991" s="3" t="s">
        <v>32</v>
      </c>
      <c r="B6991" s="3" t="str">
        <f>IFERROR(INDEX(Clients[Client_Name],MATCH(Table2[[#This Row],[Client_Code]],Clients[Client_Code],0)),"")</f>
        <v>VALLE FRIO</v>
      </c>
      <c r="C6991" s="3">
        <v>1018</v>
      </c>
      <c r="D6991" s="3" t="s">
        <v>37</v>
      </c>
      <c r="E6991" s="3">
        <v>1</v>
      </c>
      <c r="F6991" s="12">
        <v>0</v>
      </c>
    </row>
    <row r="6992" spans="1:6" x14ac:dyDescent="0.25">
      <c r="A6992" s="3" t="s">
        <v>32</v>
      </c>
      <c r="B6992" s="3" t="str">
        <f>IFERROR(INDEX(Clients[Client_Name],MATCH(Table2[[#This Row],[Client_Code]],Clients[Client_Code],0)),"")</f>
        <v>VALLE FRIO</v>
      </c>
      <c r="C6992" s="3">
        <v>1018</v>
      </c>
      <c r="D6992" s="3" t="s">
        <v>37</v>
      </c>
      <c r="E6992" s="3">
        <v>2</v>
      </c>
      <c r="F6992" s="12">
        <v>763000</v>
      </c>
    </row>
    <row r="6993" spans="1:6" x14ac:dyDescent="0.25">
      <c r="A6993" s="3" t="s">
        <v>32</v>
      </c>
      <c r="B6993" s="3" t="str">
        <f>IFERROR(INDEX(Clients[Client_Name],MATCH(Table2[[#This Row],[Client_Code]],Clients[Client_Code],0)),"")</f>
        <v>VALLE FRIO</v>
      </c>
      <c r="C6993" s="3">
        <v>1018</v>
      </c>
      <c r="D6993" s="3" t="s">
        <v>37</v>
      </c>
      <c r="E6993" s="3">
        <v>9</v>
      </c>
      <c r="F6993" s="12">
        <v>1302685</v>
      </c>
    </row>
    <row r="6994" spans="1:6" x14ac:dyDescent="0.25">
      <c r="A6994" s="3" t="s">
        <v>32</v>
      </c>
      <c r="B6994" s="3" t="str">
        <f>IFERROR(INDEX(Clients[Client_Name],MATCH(Table2[[#This Row],[Client_Code]],Clients[Client_Code],0)),"")</f>
        <v>VALLE FRIO</v>
      </c>
      <c r="C6994" s="3">
        <v>1018</v>
      </c>
      <c r="D6994" s="3" t="s">
        <v>37</v>
      </c>
      <c r="E6994" s="3">
        <v>6</v>
      </c>
      <c r="F6994" s="12">
        <v>970020</v>
      </c>
    </row>
    <row r="6995" spans="1:6" x14ac:dyDescent="0.25">
      <c r="A6995" s="3" t="s">
        <v>32</v>
      </c>
      <c r="B6995" s="3" t="str">
        <f>IFERROR(INDEX(Clients[Client_Name],MATCH(Table2[[#This Row],[Client_Code]],Clients[Client_Code],0)),"")</f>
        <v>VALLE FRIO</v>
      </c>
      <c r="C6995" s="3">
        <v>1018</v>
      </c>
      <c r="D6995" s="3" t="s">
        <v>37</v>
      </c>
      <c r="E6995" s="3">
        <v>7</v>
      </c>
      <c r="F6995" s="12">
        <v>1339858</v>
      </c>
    </row>
    <row r="6996" spans="1:6" x14ac:dyDescent="0.25">
      <c r="A6996" s="3" t="s">
        <v>32</v>
      </c>
      <c r="B6996" s="3" t="str">
        <f>IFERROR(INDEX(Clients[Client_Name],MATCH(Table2[[#This Row],[Client_Code]],Clients[Client_Code],0)),"")</f>
        <v>VALLE FRIO</v>
      </c>
      <c r="C6996" s="3">
        <v>1018</v>
      </c>
      <c r="D6996" s="3" t="s">
        <v>148</v>
      </c>
      <c r="E6996" s="3">
        <v>1</v>
      </c>
      <c r="F6996" s="12">
        <v>0</v>
      </c>
    </row>
    <row r="6997" spans="1:6" x14ac:dyDescent="0.25">
      <c r="A6997" s="3" t="s">
        <v>62</v>
      </c>
      <c r="B6997" s="3" t="str">
        <f>IFERROR(INDEX(Clients[Client_Name],MATCH(Table2[[#This Row],[Client_Code]],Clients[Client_Code],0)),"")</f>
        <v>FABIAN ALFARO GUERRA</v>
      </c>
      <c r="C6997" s="3">
        <v>1065</v>
      </c>
      <c r="D6997" s="3" t="s">
        <v>38</v>
      </c>
      <c r="E6997" s="3">
        <v>12</v>
      </c>
      <c r="F6997" s="12">
        <v>110120</v>
      </c>
    </row>
    <row r="6998" spans="1:6" x14ac:dyDescent="0.25">
      <c r="A6998" s="3" t="s">
        <v>32</v>
      </c>
      <c r="B6998" s="3" t="str">
        <f>IFERROR(INDEX(Clients[Client_Name],MATCH(Table2[[#This Row],[Client_Code]],Clients[Client_Code],0)),"")</f>
        <v>VALLE FRIO</v>
      </c>
      <c r="C6998" s="3">
        <v>1018</v>
      </c>
      <c r="D6998" s="3" t="s">
        <v>148</v>
      </c>
      <c r="E6998" s="3">
        <v>2</v>
      </c>
      <c r="F6998" s="12">
        <v>0</v>
      </c>
    </row>
    <row r="6999" spans="1:6" x14ac:dyDescent="0.25">
      <c r="A6999" s="3" t="s">
        <v>62</v>
      </c>
      <c r="B6999" s="3" t="str">
        <f>IFERROR(INDEX(Clients[Client_Name],MATCH(Table2[[#This Row],[Client_Code]],Clients[Client_Code],0)),"")</f>
        <v>MARIO LEIVA BARAHONA</v>
      </c>
      <c r="C6999" s="3">
        <v>1068</v>
      </c>
      <c r="D6999" s="3" t="s">
        <v>38</v>
      </c>
      <c r="E6999" s="3">
        <v>12</v>
      </c>
      <c r="F6999" s="12">
        <v>55060</v>
      </c>
    </row>
    <row r="7000" spans="1:6" x14ac:dyDescent="0.25">
      <c r="A7000" s="3" t="s">
        <v>32</v>
      </c>
      <c r="B7000" s="3" t="str">
        <f>IFERROR(INDEX(Clients[Client_Name],MATCH(Table2[[#This Row],[Client_Code]],Clients[Client_Code],0)),"")</f>
        <v>VALLE FRIO</v>
      </c>
      <c r="C7000" s="3">
        <v>1018</v>
      </c>
      <c r="D7000" s="3" t="s">
        <v>38</v>
      </c>
      <c r="E7000" s="3">
        <v>8</v>
      </c>
      <c r="F7000" s="12"/>
    </row>
    <row r="7001" spans="1:6" x14ac:dyDescent="0.25">
      <c r="A7001" s="3" t="s">
        <v>32</v>
      </c>
      <c r="B7001" s="3" t="str">
        <f>IFERROR(INDEX(Clients[Client_Name],MATCH(Table2[[#This Row],[Client_Code]],Clients[Client_Code],0)),"")</f>
        <v>VALLE FRIO</v>
      </c>
      <c r="C7001" s="3">
        <v>1018</v>
      </c>
      <c r="D7001" s="3" t="s">
        <v>38</v>
      </c>
      <c r="E7001" s="3">
        <v>1</v>
      </c>
      <c r="F7001" s="12">
        <v>0</v>
      </c>
    </row>
    <row r="7002" spans="1:6" x14ac:dyDescent="0.25">
      <c r="A7002" s="3" t="s">
        <v>32</v>
      </c>
      <c r="B7002" s="3" t="str">
        <f>IFERROR(INDEX(Clients[Client_Name],MATCH(Table2[[#This Row],[Client_Code]],Clients[Client_Code],0)),"")</f>
        <v>VALLE FRIO</v>
      </c>
      <c r="C7002" s="3">
        <v>1018</v>
      </c>
      <c r="D7002" s="3" t="s">
        <v>38</v>
      </c>
      <c r="E7002" s="3">
        <v>2</v>
      </c>
      <c r="F7002" s="12">
        <v>266174</v>
      </c>
    </row>
    <row r="7003" spans="1:6" x14ac:dyDescent="0.25">
      <c r="A7003" s="3" t="s">
        <v>32</v>
      </c>
      <c r="B7003" s="3" t="str">
        <f>IFERROR(INDEX(Clients[Client_Name],MATCH(Table2[[#This Row],[Client_Code]],Clients[Client_Code],0)),"")</f>
        <v>VALLE FRIO</v>
      </c>
      <c r="C7003" s="3">
        <v>1018</v>
      </c>
      <c r="D7003" s="3" t="s">
        <v>38</v>
      </c>
      <c r="E7003" s="3">
        <v>8</v>
      </c>
      <c r="F7003" s="12">
        <v>4370569</v>
      </c>
    </row>
    <row r="7004" spans="1:6" x14ac:dyDescent="0.25">
      <c r="A7004" s="3" t="s">
        <v>32</v>
      </c>
      <c r="B7004" s="3" t="str">
        <f>IFERROR(INDEX(Clients[Client_Name],MATCH(Table2[[#This Row],[Client_Code]],Clients[Client_Code],0)),"")</f>
        <v>VALLE FRIO</v>
      </c>
      <c r="C7004" s="3">
        <v>1018</v>
      </c>
      <c r="D7004" s="3" t="s">
        <v>38</v>
      </c>
      <c r="E7004" s="3">
        <v>9</v>
      </c>
      <c r="F7004" s="12">
        <v>4765384</v>
      </c>
    </row>
    <row r="7005" spans="1:6" x14ac:dyDescent="0.25">
      <c r="A7005" s="3" t="s">
        <v>62</v>
      </c>
      <c r="B7005" s="3" t="str">
        <f>IFERROR(INDEX(Clients[Client_Name],MATCH(Table2[[#This Row],[Client_Code]],Clients[Client_Code],0)),"")</f>
        <v>PEDRO OPAZO PRADENA</v>
      </c>
      <c r="C7005" s="3">
        <v>1072</v>
      </c>
      <c r="D7005" s="3" t="s">
        <v>38</v>
      </c>
      <c r="E7005" s="3">
        <v>12</v>
      </c>
      <c r="F7005" s="12">
        <v>55060</v>
      </c>
    </row>
    <row r="7006" spans="1:6" x14ac:dyDescent="0.25">
      <c r="A7006" s="3" t="s">
        <v>32</v>
      </c>
      <c r="B7006" s="3" t="str">
        <f>IFERROR(INDEX(Clients[Client_Name],MATCH(Table2[[#This Row],[Client_Code]],Clients[Client_Code],0)),"")</f>
        <v>VALLE FRIO</v>
      </c>
      <c r="C7006" s="3">
        <v>1018</v>
      </c>
      <c r="D7006" s="3" t="s">
        <v>38</v>
      </c>
      <c r="E7006" s="3">
        <v>7</v>
      </c>
      <c r="F7006" s="12">
        <v>5520295</v>
      </c>
    </row>
    <row r="7007" spans="1:6" x14ac:dyDescent="0.25">
      <c r="A7007" s="3" t="s">
        <v>32</v>
      </c>
      <c r="B7007" s="3" t="str">
        <f>IFERROR(INDEX(Clients[Client_Name],MATCH(Table2[[#This Row],[Client_Code]],Clients[Client_Code],0)),"")</f>
        <v>VALLE FRIO</v>
      </c>
      <c r="C7007" s="3">
        <v>1018</v>
      </c>
      <c r="D7007" s="3" t="s">
        <v>38</v>
      </c>
      <c r="E7007" s="3">
        <v>6</v>
      </c>
      <c r="F7007" s="12">
        <v>5691807</v>
      </c>
    </row>
    <row r="7008" spans="1:6" x14ac:dyDescent="0.25">
      <c r="A7008" s="3" t="s">
        <v>32</v>
      </c>
      <c r="B7008" s="3" t="str">
        <f>IFERROR(INDEX(Clients[Client_Name],MATCH(Table2[[#This Row],[Client_Code]],Clients[Client_Code],0)),"")</f>
        <v>VALLE FRIO</v>
      </c>
      <c r="C7008" s="3">
        <v>1018</v>
      </c>
      <c r="D7008" s="3" t="s">
        <v>149</v>
      </c>
      <c r="E7008" s="3">
        <v>10</v>
      </c>
      <c r="F7008" s="12">
        <v>15491012</v>
      </c>
    </row>
    <row r="7009" spans="1:6" x14ac:dyDescent="0.25">
      <c r="A7009" s="3" t="s">
        <v>62</v>
      </c>
      <c r="B7009" s="3" t="str">
        <f>IFERROR(INDEX(Clients[Client_Name],MATCH(Table2[[#This Row],[Client_Code]],Clients[Client_Code],0)),"")</f>
        <v>TRANSPORTE JOSE MEDINA E.I.R.L.</v>
      </c>
      <c r="C7009" s="3">
        <v>1079</v>
      </c>
      <c r="D7009" s="3" t="s">
        <v>38</v>
      </c>
      <c r="E7009" s="3">
        <v>12</v>
      </c>
      <c r="F7009" s="12">
        <v>55060</v>
      </c>
    </row>
    <row r="7010" spans="1:6" x14ac:dyDescent="0.25">
      <c r="A7010" s="3" t="s">
        <v>62</v>
      </c>
      <c r="B7010" s="3" t="str">
        <f>IFERROR(INDEX(Clients[Client_Name],MATCH(Table2[[#This Row],[Client_Code]],Clients[Client_Code],0)),"")</f>
        <v>FBS FOOD SUPPLY</v>
      </c>
      <c r="C7010" s="3">
        <v>1083</v>
      </c>
      <c r="D7010" s="3" t="s">
        <v>37</v>
      </c>
      <c r="E7010" s="3">
        <v>12</v>
      </c>
      <c r="F7010" s="12">
        <v>1471692</v>
      </c>
    </row>
    <row r="7011" spans="1:6" x14ac:dyDescent="0.25">
      <c r="A7011" s="3" t="s">
        <v>62</v>
      </c>
      <c r="B7011" s="3" t="str">
        <f>IFERROR(INDEX(Clients[Client_Name],MATCH(Table2[[#This Row],[Client_Code]],Clients[Client_Code],0)),"")</f>
        <v>FBS FOOD SUPPLY</v>
      </c>
      <c r="C7011" s="3">
        <v>1083</v>
      </c>
      <c r="D7011" s="3" t="s">
        <v>38</v>
      </c>
      <c r="E7011" s="3">
        <v>12</v>
      </c>
      <c r="F7011" s="12">
        <v>1917425</v>
      </c>
    </row>
    <row r="7012" spans="1:6" x14ac:dyDescent="0.25">
      <c r="A7012" s="3" t="s">
        <v>62</v>
      </c>
      <c r="B7012" s="3" t="str">
        <f>IFERROR(INDEX(Clients[Client_Name],MATCH(Table2[[#This Row],[Client_Code]],Clients[Client_Code],0)),"")</f>
        <v>FBS FOOD SUPPLY</v>
      </c>
      <c r="C7012" s="3">
        <v>1083</v>
      </c>
      <c r="D7012" s="3" t="s">
        <v>149</v>
      </c>
      <c r="E7012" s="3">
        <v>12</v>
      </c>
      <c r="F7012" s="12">
        <v>992494</v>
      </c>
    </row>
    <row r="7013" spans="1:6" x14ac:dyDescent="0.25">
      <c r="A7013" s="3" t="s">
        <v>62</v>
      </c>
      <c r="B7013" s="3" t="str">
        <f>IFERROR(INDEX(Clients[Client_Name],MATCH(Table2[[#This Row],[Client_Code]],Clients[Client_Code],0)),"")</f>
        <v>DOÑA CARNE</v>
      </c>
      <c r="C7013" s="3">
        <v>1082</v>
      </c>
      <c r="D7013" s="3" t="s">
        <v>37</v>
      </c>
      <c r="E7013" s="3">
        <v>12</v>
      </c>
      <c r="F7013" s="12">
        <v>7457</v>
      </c>
    </row>
    <row r="7014" spans="1:6" x14ac:dyDescent="0.25">
      <c r="A7014" s="3" t="s">
        <v>62</v>
      </c>
      <c r="B7014" s="3" t="str">
        <f>IFERROR(INDEX(Clients[Client_Name],MATCH(Table2[[#This Row],[Client_Code]],Clients[Client_Code],0)),"")</f>
        <v>DOÑA CARNE</v>
      </c>
      <c r="C7014" s="3">
        <v>1082</v>
      </c>
      <c r="D7014" s="3" t="s">
        <v>38</v>
      </c>
      <c r="E7014" s="3">
        <v>12</v>
      </c>
      <c r="F7014" s="12">
        <v>2377015</v>
      </c>
    </row>
    <row r="7015" spans="1:6" x14ac:dyDescent="0.25">
      <c r="A7015" s="3" t="s">
        <v>62</v>
      </c>
      <c r="B7015" s="3" t="str">
        <f>IFERROR(INDEX(Clients[Client_Name],MATCH(Table2[[#This Row],[Client_Code]],Clients[Client_Code],0)),"")</f>
        <v>DOÑA CARNE</v>
      </c>
      <c r="C7015" s="3">
        <v>1082</v>
      </c>
      <c r="D7015" s="3" t="s">
        <v>149</v>
      </c>
      <c r="E7015" s="3">
        <v>12</v>
      </c>
      <c r="F7015" s="12">
        <v>2170831</v>
      </c>
    </row>
    <row r="7016" spans="1:6" x14ac:dyDescent="0.25">
      <c r="A7016" s="3" t="s">
        <v>32</v>
      </c>
      <c r="B7016" s="3" t="str">
        <f>IFERROR(INDEX(Clients[Client_Name],MATCH(Table2[[#This Row],[Client_Code]],Clients[Client_Code],0)),"")</f>
        <v>VALLE FRIO</v>
      </c>
      <c r="C7016" s="3">
        <v>1018</v>
      </c>
      <c r="D7016" s="3" t="s">
        <v>37</v>
      </c>
      <c r="E7016" s="3">
        <v>10</v>
      </c>
      <c r="F7016" s="12">
        <v>1330777</v>
      </c>
    </row>
    <row r="7017" spans="1:6" x14ac:dyDescent="0.25">
      <c r="A7017" s="3" t="s">
        <v>32</v>
      </c>
      <c r="B7017" s="3" t="str">
        <f>IFERROR(INDEX(Clients[Client_Name],MATCH(Table2[[#This Row],[Client_Code]],Clients[Client_Code],0)),"")</f>
        <v>VALLE FRIO</v>
      </c>
      <c r="C7017" s="3">
        <v>1018</v>
      </c>
      <c r="D7017" s="3" t="s">
        <v>38</v>
      </c>
      <c r="E7017" s="3">
        <v>10</v>
      </c>
      <c r="F7017" s="12">
        <v>3582175</v>
      </c>
    </row>
    <row r="7018" spans="1:6" x14ac:dyDescent="0.25">
      <c r="A7018" s="3" t="s">
        <v>32</v>
      </c>
      <c r="B7018" s="3" t="str">
        <f>IFERROR(INDEX(Clients[Client_Name],MATCH(Table2[[#This Row],[Client_Code]],Clients[Client_Code],0)),"")</f>
        <v>VALLE FRIO</v>
      </c>
      <c r="C7018" s="3">
        <v>1018</v>
      </c>
      <c r="D7018" s="3" t="s">
        <v>149</v>
      </c>
      <c r="E7018" s="3">
        <v>11</v>
      </c>
      <c r="F7018" s="12">
        <v>6289899</v>
      </c>
    </row>
    <row r="7019" spans="1:6" x14ac:dyDescent="0.25">
      <c r="A7019" s="3" t="s">
        <v>32</v>
      </c>
      <c r="B7019" s="3" t="str">
        <f>IFERROR(INDEX(Clients[Client_Name],MATCH(Table2[[#This Row],[Client_Code]],Clients[Client_Code],0)),"")</f>
        <v>VALLE FRIO</v>
      </c>
      <c r="C7019" s="3">
        <v>1018</v>
      </c>
      <c r="D7019" s="3" t="s">
        <v>37</v>
      </c>
      <c r="E7019" s="3">
        <v>11</v>
      </c>
      <c r="F7019" s="12">
        <v>702780</v>
      </c>
    </row>
    <row r="7020" spans="1:6" x14ac:dyDescent="0.25">
      <c r="A7020" s="3" t="s">
        <v>32</v>
      </c>
      <c r="B7020" s="3" t="str">
        <f>IFERROR(INDEX(Clients[Client_Name],MATCH(Table2[[#This Row],[Client_Code]],Clients[Client_Code],0)),"")</f>
        <v>VALLE FRIO</v>
      </c>
      <c r="C7020" s="3">
        <v>1018</v>
      </c>
      <c r="D7020" s="3" t="s">
        <v>38</v>
      </c>
      <c r="E7020" s="3">
        <v>11</v>
      </c>
      <c r="F7020" s="12">
        <v>1423854</v>
      </c>
    </row>
    <row r="7021" spans="1:6" x14ac:dyDescent="0.25">
      <c r="A7021" s="3" t="s">
        <v>32</v>
      </c>
      <c r="B7021" s="3" t="str">
        <f>IFERROR(INDEX(Clients[Client_Name],MATCH(Table2[[#This Row],[Client_Code]],Clients[Client_Code],0)),"")</f>
        <v>VALLE FRIO</v>
      </c>
      <c r="C7021" s="3">
        <v>1018</v>
      </c>
      <c r="D7021" s="3" t="s">
        <v>149</v>
      </c>
      <c r="E7021" s="3">
        <v>12</v>
      </c>
      <c r="F7021" s="12">
        <v>2210688</v>
      </c>
    </row>
    <row r="7022" spans="1:6" x14ac:dyDescent="0.25">
      <c r="A7022" s="3" t="s">
        <v>32</v>
      </c>
      <c r="B7022" s="3" t="str">
        <f>IFERROR(INDEX(Clients[Client_Name],MATCH(Table2[[#This Row],[Client_Code]],Clients[Client_Code],0)),"")</f>
        <v>VALLE FRIO</v>
      </c>
      <c r="C7022" s="3">
        <v>1018</v>
      </c>
      <c r="D7022" s="3" t="s">
        <v>37</v>
      </c>
      <c r="E7022" s="3">
        <v>12</v>
      </c>
      <c r="F7022" s="12">
        <v>783216</v>
      </c>
    </row>
    <row r="7023" spans="1:6" x14ac:dyDescent="0.25">
      <c r="A7023" s="3" t="s">
        <v>32</v>
      </c>
      <c r="B7023" s="3" t="str">
        <f>IFERROR(INDEX(Clients[Client_Name],MATCH(Table2[[#This Row],[Client_Code]],Clients[Client_Code],0)),"")</f>
        <v>VALLE FRIO</v>
      </c>
      <c r="C7023" s="3">
        <v>1018</v>
      </c>
      <c r="D7023" s="3" t="s">
        <v>38</v>
      </c>
      <c r="E7023" s="3">
        <v>12</v>
      </c>
      <c r="F7023" s="12">
        <v>484106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9E992-6287-48D1-ACA7-C52A730C3455}">
  <sheetPr codeName="Sheet13">
    <tabColor rgb="FF0070C0"/>
  </sheetPr>
  <dimension ref="A1:H649"/>
  <sheetViews>
    <sheetView showGridLines="0" zoomScaleNormal="100" workbookViewId="0">
      <selection sqref="A1:F649"/>
    </sheetView>
  </sheetViews>
  <sheetFormatPr baseColWidth="10" defaultColWidth="25.7109375" defaultRowHeight="15" x14ac:dyDescent="0.25"/>
  <cols>
    <col min="1" max="1" width="12.140625" bestFit="1" customWidth="1"/>
    <col min="2" max="2" width="35.28515625" bestFit="1" customWidth="1"/>
    <col min="3" max="3" width="16.5703125" style="34" bestFit="1" customWidth="1"/>
    <col min="4" max="4" width="16.5703125" style="34" customWidth="1"/>
    <col min="5" max="5" width="12.28515625" bestFit="1" customWidth="1"/>
    <col min="6" max="6" width="18" bestFit="1" customWidth="1"/>
    <col min="7" max="7" width="17.7109375" bestFit="1" customWidth="1"/>
    <col min="8" max="8" width="13.140625" style="21" bestFit="1" customWidth="1"/>
  </cols>
  <sheetData>
    <row r="1" spans="1:8" x14ac:dyDescent="0.25">
      <c r="A1" s="15" t="s">
        <v>31</v>
      </c>
      <c r="B1" s="22" t="s">
        <v>184</v>
      </c>
      <c r="C1" s="33" t="s">
        <v>185</v>
      </c>
      <c r="D1" s="16" t="s">
        <v>151</v>
      </c>
      <c r="E1" s="15" t="s">
        <v>39</v>
      </c>
      <c r="F1" s="35" t="s">
        <v>150</v>
      </c>
      <c r="H1"/>
    </row>
    <row r="2" spans="1:8" x14ac:dyDescent="0.25">
      <c r="A2" t="s">
        <v>32</v>
      </c>
      <c r="B2" t="str">
        <f>IFERROR(INDEX(Clients[Client_Name],MATCH(Table6[[#This Row],[Client_Code]],Clients[Client_Code],0)),"")</f>
        <v>AGRICOLA ARIZTIA</v>
      </c>
      <c r="C2" s="3">
        <v>1</v>
      </c>
      <c r="D2" t="s">
        <v>149</v>
      </c>
      <c r="E2">
        <v>1</v>
      </c>
      <c r="F2" s="21">
        <v>763680</v>
      </c>
      <c r="H2"/>
    </row>
    <row r="3" spans="1:8" x14ac:dyDescent="0.25">
      <c r="A3" t="s">
        <v>32</v>
      </c>
      <c r="B3" t="str">
        <f>IFERROR(INDEX(Clients[Client_Name],MATCH(Table6[[#This Row],[Client_Code]],Clients[Client_Code],0)),"")</f>
        <v>AGRICOLA ARIZTIA</v>
      </c>
      <c r="C3" s="3">
        <v>1</v>
      </c>
      <c r="D3" t="s">
        <v>37</v>
      </c>
      <c r="E3">
        <v>1</v>
      </c>
      <c r="F3" s="21">
        <v>582597</v>
      </c>
      <c r="H3"/>
    </row>
    <row r="4" spans="1:8" x14ac:dyDescent="0.25">
      <c r="A4" t="s">
        <v>32</v>
      </c>
      <c r="B4" t="str">
        <f>IFERROR(INDEX(Clients[Client_Name],MATCH(Table6[[#This Row],[Client_Code]],Clients[Client_Code],0)),"")</f>
        <v>AGRICOLA ARIZTIA</v>
      </c>
      <c r="C4" s="3">
        <v>1</v>
      </c>
      <c r="D4" t="s">
        <v>148</v>
      </c>
      <c r="E4">
        <v>1</v>
      </c>
      <c r="F4" s="21">
        <v>0</v>
      </c>
      <c r="H4"/>
    </row>
    <row r="5" spans="1:8" x14ac:dyDescent="0.25">
      <c r="A5" t="s">
        <v>32</v>
      </c>
      <c r="B5" t="str">
        <f>IFERROR(INDEX(Clients[Client_Name],MATCH(Table6[[#This Row],[Client_Code]],Clients[Client_Code],0)),"")</f>
        <v>AGRICOLA ARIZTIA</v>
      </c>
      <c r="C5" s="3">
        <v>1</v>
      </c>
      <c r="D5" t="s">
        <v>38</v>
      </c>
      <c r="E5">
        <v>1</v>
      </c>
      <c r="F5" s="21">
        <v>261050</v>
      </c>
      <c r="H5"/>
    </row>
    <row r="6" spans="1:8" x14ac:dyDescent="0.25">
      <c r="A6" t="s">
        <v>32</v>
      </c>
      <c r="B6" t="str">
        <f>IFERROR(INDEX(Clients[Client_Name],MATCH(Table6[[#This Row],[Client_Code]],Clients[Client_Code],0)),"")</f>
        <v>AGRICOLA ARIZTIA</v>
      </c>
      <c r="C6" s="3">
        <v>1</v>
      </c>
      <c r="D6" t="s">
        <v>149</v>
      </c>
      <c r="E6">
        <v>2</v>
      </c>
      <c r="F6" s="21">
        <v>3571440</v>
      </c>
      <c r="H6"/>
    </row>
    <row r="7" spans="1:8" x14ac:dyDescent="0.25">
      <c r="A7" t="s">
        <v>32</v>
      </c>
      <c r="B7" t="str">
        <f>IFERROR(INDEX(Clients[Client_Name],MATCH(Table6[[#This Row],[Client_Code]],Clients[Client_Code],0)),"")</f>
        <v>AGRICOLA ARIZTIA</v>
      </c>
      <c r="C7" s="3">
        <v>1</v>
      </c>
      <c r="D7" t="s">
        <v>37</v>
      </c>
      <c r="E7">
        <v>2</v>
      </c>
      <c r="F7" s="21">
        <v>1578654</v>
      </c>
      <c r="H7"/>
    </row>
    <row r="8" spans="1:8" x14ac:dyDescent="0.25">
      <c r="A8" t="s">
        <v>32</v>
      </c>
      <c r="B8" t="str">
        <f>IFERROR(INDEX(Clients[Client_Name],MATCH(Table6[[#This Row],[Client_Code]],Clients[Client_Code],0)),"")</f>
        <v>AGRICOLA ARIZTIA</v>
      </c>
      <c r="C8" s="3">
        <v>1</v>
      </c>
      <c r="D8" t="s">
        <v>148</v>
      </c>
      <c r="E8">
        <v>2</v>
      </c>
      <c r="F8" s="21"/>
      <c r="H8"/>
    </row>
    <row r="9" spans="1:8" x14ac:dyDescent="0.25">
      <c r="A9" t="s">
        <v>32</v>
      </c>
      <c r="B9" t="str">
        <f>IFERROR(INDEX(Clients[Client_Name],MATCH(Table6[[#This Row],[Client_Code]],Clients[Client_Code],0)),"")</f>
        <v>AGRICOLA ARIZTIA</v>
      </c>
      <c r="C9" s="3">
        <v>1</v>
      </c>
      <c r="D9" t="s">
        <v>38</v>
      </c>
      <c r="E9">
        <v>2</v>
      </c>
      <c r="F9" s="21">
        <v>5346942</v>
      </c>
      <c r="H9"/>
    </row>
    <row r="10" spans="1:8" x14ac:dyDescent="0.25">
      <c r="A10" t="s">
        <v>32</v>
      </c>
      <c r="B10" t="str">
        <f>IFERROR(INDEX(Clients[Client_Name],MATCH(Table6[[#This Row],[Client_Code]],Clients[Client_Code],0)),"")</f>
        <v>AGROSUPER COMERCIAL</v>
      </c>
      <c r="C10" s="3">
        <v>4</v>
      </c>
      <c r="D10" t="s">
        <v>149</v>
      </c>
      <c r="E10">
        <v>1</v>
      </c>
      <c r="F10" s="21">
        <v>3799091</v>
      </c>
      <c r="H10"/>
    </row>
    <row r="11" spans="1:8" x14ac:dyDescent="0.25">
      <c r="A11" t="s">
        <v>32</v>
      </c>
      <c r="B11" t="str">
        <f>IFERROR(INDEX(Clients[Client_Name],MATCH(Table6[[#This Row],[Client_Code]],Clients[Client_Code],0)),"")</f>
        <v>AGROSUPER COMERCIAL</v>
      </c>
      <c r="C11" s="3">
        <v>4</v>
      </c>
      <c r="D11" t="s">
        <v>37</v>
      </c>
      <c r="E11">
        <v>1</v>
      </c>
      <c r="F11" s="21">
        <v>1255540</v>
      </c>
      <c r="H11"/>
    </row>
    <row r="12" spans="1:8" x14ac:dyDescent="0.25">
      <c r="A12" t="s">
        <v>32</v>
      </c>
      <c r="B12" t="str">
        <f>IFERROR(INDEX(Clients[Client_Name],MATCH(Table6[[#This Row],[Client_Code]],Clients[Client_Code],0)),"")</f>
        <v>AGROSUPER COMERCIAL</v>
      </c>
      <c r="C12" s="3">
        <v>4</v>
      </c>
      <c r="D12" t="s">
        <v>148</v>
      </c>
      <c r="E12">
        <v>1</v>
      </c>
      <c r="F12" s="21">
        <v>0</v>
      </c>
      <c r="H12"/>
    </row>
    <row r="13" spans="1:8" x14ac:dyDescent="0.25">
      <c r="A13" t="s">
        <v>32</v>
      </c>
      <c r="B13" t="str">
        <f>IFERROR(INDEX(Clients[Client_Name],MATCH(Table6[[#This Row],[Client_Code]],Clients[Client_Code],0)),"")</f>
        <v>AGROSUPER COMERCIAL</v>
      </c>
      <c r="C13" s="3">
        <v>4</v>
      </c>
      <c r="D13" t="s">
        <v>38</v>
      </c>
      <c r="E13">
        <v>1</v>
      </c>
      <c r="F13" s="21">
        <v>2473653</v>
      </c>
      <c r="H13"/>
    </row>
    <row r="14" spans="1:8" x14ac:dyDescent="0.25">
      <c r="A14" t="s">
        <v>32</v>
      </c>
      <c r="B14" t="str">
        <f>IFERROR(INDEX(Clients[Client_Name],MATCH(Table6[[#This Row],[Client_Code]],Clients[Client_Code],0)),"")</f>
        <v>AGROSUPER COMERCIAL</v>
      </c>
      <c r="C14" s="3">
        <v>4</v>
      </c>
      <c r="D14" t="s">
        <v>149</v>
      </c>
      <c r="E14">
        <v>2</v>
      </c>
      <c r="F14" s="21">
        <v>3757068</v>
      </c>
      <c r="H14"/>
    </row>
    <row r="15" spans="1:8" x14ac:dyDescent="0.25">
      <c r="A15" t="s">
        <v>32</v>
      </c>
      <c r="B15" t="str">
        <f>IFERROR(INDEX(Clients[Client_Name],MATCH(Table6[[#This Row],[Client_Code]],Clients[Client_Code],0)),"")</f>
        <v>AGROSUPER COMERCIAL</v>
      </c>
      <c r="C15" s="3">
        <v>4</v>
      </c>
      <c r="D15" t="s">
        <v>37</v>
      </c>
      <c r="E15">
        <v>2</v>
      </c>
      <c r="F15" s="21">
        <v>849853</v>
      </c>
      <c r="H15"/>
    </row>
    <row r="16" spans="1:8" x14ac:dyDescent="0.25">
      <c r="A16" t="s">
        <v>32</v>
      </c>
      <c r="B16" t="str">
        <f>IFERROR(INDEX(Clients[Client_Name],MATCH(Table6[[#This Row],[Client_Code]],Clients[Client_Code],0)),"")</f>
        <v>AGROSUPER COMERCIAL</v>
      </c>
      <c r="C16" s="3">
        <v>4</v>
      </c>
      <c r="D16" t="s">
        <v>148</v>
      </c>
      <c r="E16">
        <v>2</v>
      </c>
      <c r="F16" s="21">
        <v>1489845</v>
      </c>
      <c r="H16"/>
    </row>
    <row r="17" spans="1:8" x14ac:dyDescent="0.25">
      <c r="A17" t="s">
        <v>32</v>
      </c>
      <c r="B17" t="str">
        <f>IFERROR(INDEX(Clients[Client_Name],MATCH(Table6[[#This Row],[Client_Code]],Clients[Client_Code],0)),"")</f>
        <v>AGROSUPER COMERCIAL</v>
      </c>
      <c r="C17" s="3">
        <v>4</v>
      </c>
      <c r="D17" t="s">
        <v>38</v>
      </c>
      <c r="E17">
        <v>2</v>
      </c>
      <c r="F17" s="21">
        <v>2353398</v>
      </c>
      <c r="H17"/>
    </row>
    <row r="18" spans="1:8" x14ac:dyDescent="0.25">
      <c r="A18" t="s">
        <v>32</v>
      </c>
      <c r="B18" t="str">
        <f>IFERROR(INDEX(Clients[Client_Name],MATCH(Table6[[#This Row],[Client_Code]],Clients[Client_Code],0)),"")</f>
        <v>ELABORADORA DOÑIHUE</v>
      </c>
      <c r="C18" s="3">
        <v>5</v>
      </c>
      <c r="D18" t="s">
        <v>149</v>
      </c>
      <c r="E18">
        <v>1</v>
      </c>
      <c r="F18" s="21">
        <v>10746876</v>
      </c>
      <c r="H18"/>
    </row>
    <row r="19" spans="1:8" x14ac:dyDescent="0.25">
      <c r="A19" t="s">
        <v>32</v>
      </c>
      <c r="B19" t="str">
        <f>IFERROR(INDEX(Clients[Client_Name],MATCH(Table6[[#This Row],[Client_Code]],Clients[Client_Code],0)),"")</f>
        <v>ELABORADORA DOÑIHUE</v>
      </c>
      <c r="C19" s="3">
        <v>5</v>
      </c>
      <c r="D19" t="s">
        <v>37</v>
      </c>
      <c r="E19">
        <v>1</v>
      </c>
      <c r="F19" s="21">
        <v>1626374</v>
      </c>
      <c r="H19"/>
    </row>
    <row r="20" spans="1:8" x14ac:dyDescent="0.25">
      <c r="A20" t="s">
        <v>32</v>
      </c>
      <c r="B20" t="str">
        <f>IFERROR(INDEX(Clients[Client_Name],MATCH(Table6[[#This Row],[Client_Code]],Clients[Client_Code],0)),"")</f>
        <v>ELABORADORA DOÑIHUE</v>
      </c>
      <c r="C20" s="3">
        <v>5</v>
      </c>
      <c r="D20" t="s">
        <v>148</v>
      </c>
      <c r="E20">
        <v>1</v>
      </c>
      <c r="F20" s="21">
        <v>0</v>
      </c>
      <c r="H20"/>
    </row>
    <row r="21" spans="1:8" x14ac:dyDescent="0.25">
      <c r="A21" t="s">
        <v>32</v>
      </c>
      <c r="B21" t="str">
        <f>IFERROR(INDEX(Clients[Client_Name],MATCH(Table6[[#This Row],[Client_Code]],Clients[Client_Code],0)),"")</f>
        <v>ELABORADORA DOÑIHUE</v>
      </c>
      <c r="C21" s="3">
        <v>5</v>
      </c>
      <c r="D21" t="s">
        <v>38</v>
      </c>
      <c r="E21">
        <v>1</v>
      </c>
      <c r="F21" s="21">
        <v>1623135</v>
      </c>
      <c r="H21"/>
    </row>
    <row r="22" spans="1:8" x14ac:dyDescent="0.25">
      <c r="A22" t="s">
        <v>32</v>
      </c>
      <c r="B22" t="str">
        <f>IFERROR(INDEX(Clients[Client_Name],MATCH(Table6[[#This Row],[Client_Code]],Clients[Client_Code],0)),"")</f>
        <v>ELABORADORA DOÑIHUE</v>
      </c>
      <c r="C22" s="3">
        <v>5</v>
      </c>
      <c r="D22" t="s">
        <v>149</v>
      </c>
      <c r="E22">
        <v>2</v>
      </c>
      <c r="F22" s="21">
        <v>9886100</v>
      </c>
      <c r="H22"/>
    </row>
    <row r="23" spans="1:8" x14ac:dyDescent="0.25">
      <c r="A23" t="s">
        <v>32</v>
      </c>
      <c r="B23" t="str">
        <f>IFERROR(INDEX(Clients[Client_Name],MATCH(Table6[[#This Row],[Client_Code]],Clients[Client_Code],0)),"")</f>
        <v>ELABORADORA DOÑIHUE</v>
      </c>
      <c r="C23" s="3">
        <v>5</v>
      </c>
      <c r="D23" t="s">
        <v>37</v>
      </c>
      <c r="E23">
        <v>2</v>
      </c>
      <c r="F23" s="21">
        <v>1397964</v>
      </c>
      <c r="H23"/>
    </row>
    <row r="24" spans="1:8" x14ac:dyDescent="0.25">
      <c r="A24" t="s">
        <v>32</v>
      </c>
      <c r="B24" t="str">
        <f>IFERROR(INDEX(Clients[Client_Name],MATCH(Table6[[#This Row],[Client_Code]],Clients[Client_Code],0)),"")</f>
        <v>ELABORADORA DOÑIHUE</v>
      </c>
      <c r="C24" s="3">
        <v>5</v>
      </c>
      <c r="D24" t="s">
        <v>148</v>
      </c>
      <c r="E24">
        <v>2</v>
      </c>
      <c r="F24" s="21"/>
      <c r="H24"/>
    </row>
    <row r="25" spans="1:8" x14ac:dyDescent="0.25">
      <c r="A25" t="s">
        <v>32</v>
      </c>
      <c r="B25" t="str">
        <f>IFERROR(INDEX(Clients[Client_Name],MATCH(Table6[[#This Row],[Client_Code]],Clients[Client_Code],0)),"")</f>
        <v>ELABORADORA DOÑIHUE</v>
      </c>
      <c r="C25" s="3">
        <v>5</v>
      </c>
      <c r="D25" t="s">
        <v>38</v>
      </c>
      <c r="E25">
        <v>2</v>
      </c>
      <c r="F25" s="21">
        <v>824648</v>
      </c>
      <c r="H25"/>
    </row>
    <row r="26" spans="1:8" x14ac:dyDescent="0.25">
      <c r="A26" t="s">
        <v>32</v>
      </c>
      <c r="B26" t="str">
        <f>IFERROR(INDEX(Clients[Client_Name],MATCH(Table6[[#This Row],[Client_Code]],Clients[Client_Code],0)),"")</f>
        <v>FAENADORA LO MIRANDA</v>
      </c>
      <c r="C26" s="3">
        <v>6</v>
      </c>
      <c r="D26" t="s">
        <v>149</v>
      </c>
      <c r="E26">
        <v>1</v>
      </c>
      <c r="F26" s="21">
        <v>887684</v>
      </c>
      <c r="H26"/>
    </row>
    <row r="27" spans="1:8" x14ac:dyDescent="0.25">
      <c r="A27" t="s">
        <v>32</v>
      </c>
      <c r="B27" t="str">
        <f>IFERROR(INDEX(Clients[Client_Name],MATCH(Table6[[#This Row],[Client_Code]],Clients[Client_Code],0)),"")</f>
        <v>FAENADORA LO MIRANDA</v>
      </c>
      <c r="C27" s="3">
        <v>6</v>
      </c>
      <c r="D27" t="s">
        <v>37</v>
      </c>
      <c r="E27">
        <v>1</v>
      </c>
      <c r="F27" s="21">
        <v>85350</v>
      </c>
      <c r="H27"/>
    </row>
    <row r="28" spans="1:8" x14ac:dyDescent="0.25">
      <c r="A28" t="s">
        <v>32</v>
      </c>
      <c r="B28" t="str">
        <f>IFERROR(INDEX(Clients[Client_Name],MATCH(Table6[[#This Row],[Client_Code]],Clients[Client_Code],0)),"")</f>
        <v>FAENADORA LO MIRANDA</v>
      </c>
      <c r="C28" s="3">
        <v>6</v>
      </c>
      <c r="D28" t="s">
        <v>148</v>
      </c>
      <c r="E28">
        <v>1</v>
      </c>
      <c r="F28" s="21">
        <v>0</v>
      </c>
      <c r="H28"/>
    </row>
    <row r="29" spans="1:8" x14ac:dyDescent="0.25">
      <c r="A29" t="s">
        <v>32</v>
      </c>
      <c r="B29" t="str">
        <f>IFERROR(INDEX(Clients[Client_Name],MATCH(Table6[[#This Row],[Client_Code]],Clients[Client_Code],0)),"")</f>
        <v>FAENADORA LO MIRANDA</v>
      </c>
      <c r="C29" s="3">
        <v>6</v>
      </c>
      <c r="D29" t="s">
        <v>38</v>
      </c>
      <c r="E29">
        <v>1</v>
      </c>
      <c r="F29" s="21">
        <v>164821</v>
      </c>
      <c r="H29"/>
    </row>
    <row r="30" spans="1:8" x14ac:dyDescent="0.25">
      <c r="A30" t="s">
        <v>32</v>
      </c>
      <c r="B30" t="str">
        <f>IFERROR(INDEX(Clients[Client_Name],MATCH(Table6[[#This Row],[Client_Code]],Clients[Client_Code],0)),"")</f>
        <v>FAENADORA LO MIRANDA</v>
      </c>
      <c r="C30" s="3">
        <v>6</v>
      </c>
      <c r="D30" t="s">
        <v>149</v>
      </c>
      <c r="E30">
        <v>2</v>
      </c>
      <c r="F30" s="21">
        <v>326200</v>
      </c>
      <c r="H30"/>
    </row>
    <row r="31" spans="1:8" x14ac:dyDescent="0.25">
      <c r="A31" t="s">
        <v>32</v>
      </c>
      <c r="B31" t="str">
        <f>IFERROR(INDEX(Clients[Client_Name],MATCH(Table6[[#This Row],[Client_Code]],Clients[Client_Code],0)),"")</f>
        <v>FAENADORA LO MIRANDA</v>
      </c>
      <c r="C31" s="3">
        <v>6</v>
      </c>
      <c r="D31" t="s">
        <v>37</v>
      </c>
      <c r="E31">
        <v>2</v>
      </c>
      <c r="F31" s="21">
        <v>341477</v>
      </c>
      <c r="H31"/>
    </row>
    <row r="32" spans="1:8" x14ac:dyDescent="0.25">
      <c r="A32" t="s">
        <v>32</v>
      </c>
      <c r="B32" t="str">
        <f>IFERROR(INDEX(Clients[Client_Name],MATCH(Table6[[#This Row],[Client_Code]],Clients[Client_Code],0)),"")</f>
        <v>FAENADORA LO MIRANDA</v>
      </c>
      <c r="C32" s="3">
        <v>6</v>
      </c>
      <c r="D32" t="s">
        <v>148</v>
      </c>
      <c r="E32">
        <v>2</v>
      </c>
      <c r="F32" s="21">
        <v>1392334</v>
      </c>
      <c r="H32"/>
    </row>
    <row r="33" spans="1:8" x14ac:dyDescent="0.25">
      <c r="A33" t="s">
        <v>32</v>
      </c>
      <c r="B33" t="str">
        <f>IFERROR(INDEX(Clients[Client_Name],MATCH(Table6[[#This Row],[Client_Code]],Clients[Client_Code],0)),"")</f>
        <v>FAENADORA LO MIRANDA</v>
      </c>
      <c r="C33" s="3">
        <v>6</v>
      </c>
      <c r="D33" t="s">
        <v>38</v>
      </c>
      <c r="E33">
        <v>2</v>
      </c>
      <c r="F33" s="21">
        <v>212151</v>
      </c>
      <c r="H33"/>
    </row>
    <row r="34" spans="1:8" x14ac:dyDescent="0.25">
      <c r="A34" t="s">
        <v>32</v>
      </c>
      <c r="B34" t="str">
        <f>IFERROR(INDEX(Clients[Client_Name],MATCH(Table6[[#This Row],[Client_Code]],Clients[Client_Code],0)),"")</f>
        <v>FAENADORA SAN VICENTE</v>
      </c>
      <c r="C34" s="3">
        <v>7</v>
      </c>
      <c r="D34" t="s">
        <v>149</v>
      </c>
      <c r="E34">
        <v>1</v>
      </c>
      <c r="F34" s="21">
        <v>1087996</v>
      </c>
      <c r="H34"/>
    </row>
    <row r="35" spans="1:8" x14ac:dyDescent="0.25">
      <c r="A35" t="s">
        <v>32</v>
      </c>
      <c r="B35" t="str">
        <f>IFERROR(INDEX(Clients[Client_Name],MATCH(Table6[[#This Row],[Client_Code]],Clients[Client_Code],0)),"")</f>
        <v>FAENADORA SAN VICENTE</v>
      </c>
      <c r="C35" s="3">
        <v>7</v>
      </c>
      <c r="D35" t="s">
        <v>37</v>
      </c>
      <c r="E35">
        <v>1</v>
      </c>
      <c r="F35" s="21">
        <v>301570</v>
      </c>
      <c r="H35"/>
    </row>
    <row r="36" spans="1:8" x14ac:dyDescent="0.25">
      <c r="A36" t="s">
        <v>32</v>
      </c>
      <c r="B36" t="str">
        <f>IFERROR(INDEX(Clients[Client_Name],MATCH(Table6[[#This Row],[Client_Code]],Clients[Client_Code],0)),"")</f>
        <v>FAENADORA SAN VICENTE</v>
      </c>
      <c r="C36" s="3">
        <v>7</v>
      </c>
      <c r="D36" t="s">
        <v>148</v>
      </c>
      <c r="E36">
        <v>1</v>
      </c>
      <c r="F36" s="21">
        <v>0</v>
      </c>
      <c r="H36"/>
    </row>
    <row r="37" spans="1:8" x14ac:dyDescent="0.25">
      <c r="A37" t="s">
        <v>32</v>
      </c>
      <c r="B37" t="str">
        <f>IFERROR(INDEX(Clients[Client_Name],MATCH(Table6[[#This Row],[Client_Code]],Clients[Client_Code],0)),"")</f>
        <v>FAENADORA SAN VICENTE</v>
      </c>
      <c r="C37" s="3">
        <v>7</v>
      </c>
      <c r="D37" t="s">
        <v>38</v>
      </c>
      <c r="E37">
        <v>1</v>
      </c>
      <c r="F37" s="21">
        <v>464813</v>
      </c>
      <c r="H37"/>
    </row>
    <row r="38" spans="1:8" x14ac:dyDescent="0.25">
      <c r="A38" t="s">
        <v>32</v>
      </c>
      <c r="B38" t="str">
        <f>IFERROR(INDEX(Clients[Client_Name],MATCH(Table6[[#This Row],[Client_Code]],Clients[Client_Code],0)),"")</f>
        <v>FAENADORA SAN VICENTE</v>
      </c>
      <c r="C38" s="3">
        <v>7</v>
      </c>
      <c r="D38" t="s">
        <v>149</v>
      </c>
      <c r="E38">
        <v>2</v>
      </c>
      <c r="F38" s="21">
        <v>406000</v>
      </c>
      <c r="H38"/>
    </row>
    <row r="39" spans="1:8" x14ac:dyDescent="0.25">
      <c r="A39" t="s">
        <v>32</v>
      </c>
      <c r="B39" t="str">
        <f>IFERROR(INDEX(Clients[Client_Name],MATCH(Table6[[#This Row],[Client_Code]],Clients[Client_Code],0)),"")</f>
        <v>FAENADORA SAN VICENTE</v>
      </c>
      <c r="C39" s="3">
        <v>7</v>
      </c>
      <c r="D39" t="s">
        <v>37</v>
      </c>
      <c r="E39">
        <v>2</v>
      </c>
      <c r="F39" s="21"/>
      <c r="H39"/>
    </row>
    <row r="40" spans="1:8" x14ac:dyDescent="0.25">
      <c r="A40" t="s">
        <v>32</v>
      </c>
      <c r="B40" t="str">
        <f>IFERROR(INDEX(Clients[Client_Name],MATCH(Table6[[#This Row],[Client_Code]],Clients[Client_Code],0)),"")</f>
        <v>FAENADORA SAN VICENTE</v>
      </c>
      <c r="C40" s="3">
        <v>7</v>
      </c>
      <c r="D40" t="s">
        <v>148</v>
      </c>
      <c r="E40">
        <v>2</v>
      </c>
      <c r="F40" s="21"/>
      <c r="H40"/>
    </row>
    <row r="41" spans="1:8" x14ac:dyDescent="0.25">
      <c r="A41" t="s">
        <v>32</v>
      </c>
      <c r="B41" t="str">
        <f>IFERROR(INDEX(Clients[Client_Name],MATCH(Table6[[#This Row],[Client_Code]],Clients[Client_Code],0)),"")</f>
        <v>FAENADORA SAN VICENTE</v>
      </c>
      <c r="C41" s="3">
        <v>7</v>
      </c>
      <c r="D41" t="s">
        <v>38</v>
      </c>
      <c r="E41">
        <v>2</v>
      </c>
      <c r="F41" s="21"/>
      <c r="H41"/>
    </row>
    <row r="42" spans="1:8" x14ac:dyDescent="0.25">
      <c r="A42" t="s">
        <v>32</v>
      </c>
      <c r="B42" t="str">
        <f>IFERROR(INDEX(Clients[Client_Name],MATCH(Table6[[#This Row],[Client_Code]],Clients[Client_Code],0)),"")</f>
        <v>SOPRAVAL</v>
      </c>
      <c r="C42" s="3">
        <v>8</v>
      </c>
      <c r="D42" t="s">
        <v>149</v>
      </c>
      <c r="E42">
        <v>1</v>
      </c>
      <c r="F42" s="21">
        <v>161210</v>
      </c>
      <c r="H42"/>
    </row>
    <row r="43" spans="1:8" x14ac:dyDescent="0.25">
      <c r="A43" t="s">
        <v>32</v>
      </c>
      <c r="B43" t="str">
        <f>IFERROR(INDEX(Clients[Client_Name],MATCH(Table6[[#This Row],[Client_Code]],Clients[Client_Code],0)),"")</f>
        <v>SOPRAVAL</v>
      </c>
      <c r="C43" s="3">
        <v>8</v>
      </c>
      <c r="D43" t="s">
        <v>37</v>
      </c>
      <c r="E43">
        <v>1</v>
      </c>
      <c r="F43" s="21">
        <v>88195</v>
      </c>
      <c r="H43"/>
    </row>
    <row r="44" spans="1:8" x14ac:dyDescent="0.25">
      <c r="A44" t="s">
        <v>32</v>
      </c>
      <c r="B44" t="str">
        <f>IFERROR(INDEX(Clients[Client_Name],MATCH(Table6[[#This Row],[Client_Code]],Clients[Client_Code],0)),"")</f>
        <v>SOPRAVAL</v>
      </c>
      <c r="C44" s="3">
        <v>8</v>
      </c>
      <c r="D44" t="s">
        <v>148</v>
      </c>
      <c r="E44">
        <v>1</v>
      </c>
      <c r="F44" s="21">
        <v>0</v>
      </c>
      <c r="H44"/>
    </row>
    <row r="45" spans="1:8" x14ac:dyDescent="0.25">
      <c r="A45" t="s">
        <v>32</v>
      </c>
      <c r="B45" t="str">
        <f>IFERROR(INDEX(Clients[Client_Name],MATCH(Table6[[#This Row],[Client_Code]],Clients[Client_Code],0)),"")</f>
        <v>SOPRAVAL</v>
      </c>
      <c r="C45" s="3">
        <v>8</v>
      </c>
      <c r="D45" t="s">
        <v>38</v>
      </c>
      <c r="E45">
        <v>1</v>
      </c>
      <c r="F45" s="21">
        <v>116652</v>
      </c>
      <c r="H45"/>
    </row>
    <row r="46" spans="1:8" x14ac:dyDescent="0.25">
      <c r="A46" t="s">
        <v>32</v>
      </c>
      <c r="B46" t="str">
        <f>IFERROR(INDEX(Clients[Client_Name],MATCH(Table6[[#This Row],[Client_Code]],Clients[Client_Code],0)),"")</f>
        <v>SOPRAVAL</v>
      </c>
      <c r="C46" s="3">
        <v>8</v>
      </c>
      <c r="D46" t="s">
        <v>149</v>
      </c>
      <c r="E46">
        <v>2</v>
      </c>
      <c r="F46" s="21">
        <v>60900</v>
      </c>
      <c r="H46"/>
    </row>
    <row r="47" spans="1:8" x14ac:dyDescent="0.25">
      <c r="A47" t="s">
        <v>32</v>
      </c>
      <c r="B47" t="str">
        <f>IFERROR(INDEX(Clients[Client_Name],MATCH(Table6[[#This Row],[Client_Code]],Clients[Client_Code],0)),"")</f>
        <v>SOPRAVAL</v>
      </c>
      <c r="C47" s="3">
        <v>8</v>
      </c>
      <c r="D47" t="s">
        <v>37</v>
      </c>
      <c r="E47">
        <v>2</v>
      </c>
      <c r="F47" s="21"/>
      <c r="H47"/>
    </row>
    <row r="48" spans="1:8" x14ac:dyDescent="0.25">
      <c r="A48" t="s">
        <v>32</v>
      </c>
      <c r="B48" t="str">
        <f>IFERROR(INDEX(Clients[Client_Name],MATCH(Table6[[#This Row],[Client_Code]],Clients[Client_Code],0)),"")</f>
        <v>SOPRAVAL</v>
      </c>
      <c r="C48" s="3">
        <v>8</v>
      </c>
      <c r="D48" t="s">
        <v>148</v>
      </c>
      <c r="E48">
        <v>2</v>
      </c>
      <c r="F48" s="21"/>
      <c r="H48"/>
    </row>
    <row r="49" spans="1:8" x14ac:dyDescent="0.25">
      <c r="A49" t="s">
        <v>32</v>
      </c>
      <c r="B49" t="str">
        <f>IFERROR(INDEX(Clients[Client_Name],MATCH(Table6[[#This Row],[Client_Code]],Clients[Client_Code],0)),"")</f>
        <v>SOPRAVAL</v>
      </c>
      <c r="C49" s="3">
        <v>8</v>
      </c>
      <c r="D49" t="s">
        <v>38</v>
      </c>
      <c r="E49">
        <v>2</v>
      </c>
      <c r="F49" s="21"/>
      <c r="H49"/>
    </row>
    <row r="50" spans="1:8" x14ac:dyDescent="0.25">
      <c r="A50" t="s">
        <v>32</v>
      </c>
      <c r="B50" t="str">
        <f>IFERROR(INDEX(Clients[Client_Name],MATCH(Table6[[#This Row],[Client_Code]],Clients[Client_Code],0)),"")</f>
        <v>PROCESADORA DE ALIMENTOS DEL SUR</v>
      </c>
      <c r="C50" s="3">
        <v>9</v>
      </c>
      <c r="D50" t="s">
        <v>149</v>
      </c>
      <c r="E50">
        <v>1</v>
      </c>
      <c r="F50" s="21">
        <v>1911196</v>
      </c>
      <c r="H50"/>
    </row>
    <row r="51" spans="1:8" x14ac:dyDescent="0.25">
      <c r="A51" t="s">
        <v>32</v>
      </c>
      <c r="B51" t="str">
        <f>IFERROR(INDEX(Clients[Client_Name],MATCH(Table6[[#This Row],[Client_Code]],Clients[Client_Code],0)),"")</f>
        <v>PROCESADORA DE ALIMENTOS DEL SUR</v>
      </c>
      <c r="C51" s="3">
        <v>9</v>
      </c>
      <c r="D51" t="s">
        <v>37</v>
      </c>
      <c r="E51">
        <v>1</v>
      </c>
      <c r="F51" s="21">
        <v>2327210</v>
      </c>
      <c r="H51"/>
    </row>
    <row r="52" spans="1:8" x14ac:dyDescent="0.25">
      <c r="A52" t="s">
        <v>32</v>
      </c>
      <c r="B52" t="str">
        <f>IFERROR(INDEX(Clients[Client_Name],MATCH(Table6[[#This Row],[Client_Code]],Clients[Client_Code],0)),"")</f>
        <v>PROCESADORA DE ALIMENTOS DEL SUR</v>
      </c>
      <c r="C52" s="3">
        <v>9</v>
      </c>
      <c r="D52" t="s">
        <v>148</v>
      </c>
      <c r="E52">
        <v>1</v>
      </c>
      <c r="F52" s="21">
        <v>20628675</v>
      </c>
      <c r="H52"/>
    </row>
    <row r="53" spans="1:8" x14ac:dyDescent="0.25">
      <c r="A53" t="s">
        <v>32</v>
      </c>
      <c r="B53" t="str">
        <f>IFERROR(INDEX(Clients[Client_Name],MATCH(Table6[[#This Row],[Client_Code]],Clients[Client_Code],0)),"")</f>
        <v>PROCESADORA DE ALIMENTOS DEL SUR</v>
      </c>
      <c r="C53" s="3">
        <v>9</v>
      </c>
      <c r="D53" t="s">
        <v>38</v>
      </c>
      <c r="E53">
        <v>1</v>
      </c>
      <c r="F53" s="21">
        <v>3499276</v>
      </c>
      <c r="H53"/>
    </row>
    <row r="54" spans="1:8" x14ac:dyDescent="0.25">
      <c r="A54" t="s">
        <v>32</v>
      </c>
      <c r="B54" t="str">
        <f>IFERROR(INDEX(Clients[Client_Name],MATCH(Table6[[#This Row],[Client_Code]],Clients[Client_Code],0)),"")</f>
        <v>PROCESADORA DE ALIMENTOS DEL SUR</v>
      </c>
      <c r="C54" s="3">
        <v>9</v>
      </c>
      <c r="D54" t="s">
        <v>149</v>
      </c>
      <c r="E54">
        <v>2</v>
      </c>
      <c r="F54" s="21">
        <v>4607400</v>
      </c>
      <c r="H54"/>
    </row>
    <row r="55" spans="1:8" x14ac:dyDescent="0.25">
      <c r="A55" t="s">
        <v>32</v>
      </c>
      <c r="B55" t="str">
        <f>IFERROR(INDEX(Clients[Client_Name],MATCH(Table6[[#This Row],[Client_Code]],Clients[Client_Code],0)),"")</f>
        <v>PROCESADORA DE ALIMENTOS DEL SUR</v>
      </c>
      <c r="C55" s="3">
        <v>9</v>
      </c>
      <c r="D55" t="s">
        <v>37</v>
      </c>
      <c r="E55">
        <v>2</v>
      </c>
      <c r="F55" s="21">
        <v>5412732</v>
      </c>
      <c r="H55"/>
    </row>
    <row r="56" spans="1:8" x14ac:dyDescent="0.25">
      <c r="A56" t="s">
        <v>32</v>
      </c>
      <c r="B56" t="str">
        <f>IFERROR(INDEX(Clients[Client_Name],MATCH(Table6[[#This Row],[Client_Code]],Clients[Client_Code],0)),"")</f>
        <v>PROCESADORA DE ALIMENTOS DEL SUR</v>
      </c>
      <c r="C56" s="3">
        <v>9</v>
      </c>
      <c r="D56" t="s">
        <v>148</v>
      </c>
      <c r="E56">
        <v>2</v>
      </c>
      <c r="F56" s="21">
        <v>37128663</v>
      </c>
      <c r="H56"/>
    </row>
    <row r="57" spans="1:8" x14ac:dyDescent="0.25">
      <c r="A57" t="s">
        <v>32</v>
      </c>
      <c r="B57" t="str">
        <f>IFERROR(INDEX(Clients[Client_Name],MATCH(Table6[[#This Row],[Client_Code]],Clients[Client_Code],0)),"")</f>
        <v>PROCESADORA DE ALIMENTOS DEL SUR</v>
      </c>
      <c r="C57" s="3">
        <v>9</v>
      </c>
      <c r="D57" t="s">
        <v>38</v>
      </c>
      <c r="E57">
        <v>2</v>
      </c>
      <c r="F57" s="21">
        <v>7870640</v>
      </c>
      <c r="H57"/>
    </row>
    <row r="58" spans="1:8" x14ac:dyDescent="0.25">
      <c r="A58" t="s">
        <v>32</v>
      </c>
      <c r="B58" t="str">
        <f>IFERROR(INDEX(Clients[Client_Name],MATCH(Table6[[#This Row],[Client_Code]],Clients[Client_Code],0)),"")</f>
        <v>AQUACHILE</v>
      </c>
      <c r="C58" s="3">
        <v>12</v>
      </c>
      <c r="D58" t="s">
        <v>149</v>
      </c>
      <c r="E58">
        <v>1</v>
      </c>
      <c r="F58" s="21">
        <v>73706976</v>
      </c>
      <c r="H58"/>
    </row>
    <row r="59" spans="1:8" x14ac:dyDescent="0.25">
      <c r="A59" t="s">
        <v>32</v>
      </c>
      <c r="B59" t="str">
        <f>IFERROR(INDEX(Clients[Client_Name],MATCH(Table6[[#This Row],[Client_Code]],Clients[Client_Code],0)),"")</f>
        <v>AQUACHILE</v>
      </c>
      <c r="C59" s="3">
        <v>12</v>
      </c>
      <c r="D59" t="s">
        <v>37</v>
      </c>
      <c r="E59">
        <v>1</v>
      </c>
      <c r="F59" s="21">
        <v>10889060</v>
      </c>
      <c r="H59"/>
    </row>
    <row r="60" spans="1:8" x14ac:dyDescent="0.25">
      <c r="A60" t="s">
        <v>32</v>
      </c>
      <c r="B60" t="str">
        <f>IFERROR(INDEX(Clients[Client_Name],MATCH(Table6[[#This Row],[Client_Code]],Clients[Client_Code],0)),"")</f>
        <v>AQUACHILE</v>
      </c>
      <c r="C60" s="3">
        <v>12</v>
      </c>
      <c r="D60" t="s">
        <v>148</v>
      </c>
      <c r="E60">
        <v>1</v>
      </c>
      <c r="F60" s="21">
        <v>0</v>
      </c>
      <c r="H60"/>
    </row>
    <row r="61" spans="1:8" x14ac:dyDescent="0.25">
      <c r="A61" t="s">
        <v>32</v>
      </c>
      <c r="B61" t="str">
        <f>IFERROR(INDEX(Clients[Client_Name],MATCH(Table6[[#This Row],[Client_Code]],Clients[Client_Code],0)),"")</f>
        <v>AQUACHILE</v>
      </c>
      <c r="C61" s="3">
        <v>12</v>
      </c>
      <c r="D61" t="s">
        <v>38</v>
      </c>
      <c r="E61">
        <v>1</v>
      </c>
      <c r="F61" s="21">
        <v>29342140</v>
      </c>
      <c r="H61"/>
    </row>
    <row r="62" spans="1:8" x14ac:dyDescent="0.25">
      <c r="A62" t="s">
        <v>32</v>
      </c>
      <c r="B62" t="str">
        <f>IFERROR(INDEX(Clients[Client_Name],MATCH(Table6[[#This Row],[Client_Code]],Clients[Client_Code],0)),"")</f>
        <v>AQUACHILE</v>
      </c>
      <c r="C62" s="3">
        <v>12</v>
      </c>
      <c r="D62" t="s">
        <v>149</v>
      </c>
      <c r="E62">
        <v>2</v>
      </c>
      <c r="F62" s="21">
        <v>89815892</v>
      </c>
      <c r="H62"/>
    </row>
    <row r="63" spans="1:8" x14ac:dyDescent="0.25">
      <c r="A63" t="s">
        <v>32</v>
      </c>
      <c r="B63" t="str">
        <f>IFERROR(INDEX(Clients[Client_Name],MATCH(Table6[[#This Row],[Client_Code]],Clients[Client_Code],0)),"")</f>
        <v>AQUACHILE</v>
      </c>
      <c r="C63" s="3">
        <v>12</v>
      </c>
      <c r="D63" t="s">
        <v>37</v>
      </c>
      <c r="E63">
        <v>2</v>
      </c>
      <c r="F63" s="21">
        <v>8239385</v>
      </c>
      <c r="H63"/>
    </row>
    <row r="64" spans="1:8" x14ac:dyDescent="0.25">
      <c r="A64" t="s">
        <v>32</v>
      </c>
      <c r="B64" t="str">
        <f>IFERROR(INDEX(Clients[Client_Name],MATCH(Table6[[#This Row],[Client_Code]],Clients[Client_Code],0)),"")</f>
        <v>AQUACHILE</v>
      </c>
      <c r="C64" s="3">
        <v>12</v>
      </c>
      <c r="D64" t="s">
        <v>148</v>
      </c>
      <c r="E64">
        <v>2</v>
      </c>
      <c r="F64" s="21"/>
      <c r="H64"/>
    </row>
    <row r="65" spans="1:8" x14ac:dyDescent="0.25">
      <c r="A65" t="s">
        <v>32</v>
      </c>
      <c r="B65" t="str">
        <f>IFERROR(INDEX(Clients[Client_Name],MATCH(Table6[[#This Row],[Client_Code]],Clients[Client_Code],0)),"")</f>
        <v>AQUACHILE</v>
      </c>
      <c r="C65" s="3">
        <v>12</v>
      </c>
      <c r="D65" t="s">
        <v>38</v>
      </c>
      <c r="E65">
        <v>2</v>
      </c>
      <c r="F65" s="21">
        <v>35653048</v>
      </c>
      <c r="H65"/>
    </row>
    <row r="66" spans="1:8" x14ac:dyDescent="0.25">
      <c r="A66" t="s">
        <v>32</v>
      </c>
      <c r="B66" t="str">
        <f>IFERROR(INDEX(Clients[Client_Name],MATCH(Table6[[#This Row],[Client_Code]],Clients[Client_Code],0)),"")</f>
        <v>BIDFOOD</v>
      </c>
      <c r="C66" s="3">
        <v>13</v>
      </c>
      <c r="D66" t="s">
        <v>149</v>
      </c>
      <c r="E66">
        <v>1</v>
      </c>
      <c r="F66" s="21">
        <v>404130</v>
      </c>
      <c r="H66"/>
    </row>
    <row r="67" spans="1:8" x14ac:dyDescent="0.25">
      <c r="A67" t="s">
        <v>32</v>
      </c>
      <c r="B67" t="str">
        <f>IFERROR(INDEX(Clients[Client_Name],MATCH(Table6[[#This Row],[Client_Code]],Clients[Client_Code],0)),"")</f>
        <v>BIDFOOD</v>
      </c>
      <c r="C67" s="3">
        <v>13</v>
      </c>
      <c r="D67" t="s">
        <v>37</v>
      </c>
      <c r="E67">
        <v>1</v>
      </c>
      <c r="F67" s="21">
        <v>803498</v>
      </c>
      <c r="H67"/>
    </row>
    <row r="68" spans="1:8" x14ac:dyDescent="0.25">
      <c r="A68" t="s">
        <v>32</v>
      </c>
      <c r="B68" t="str">
        <f>IFERROR(INDEX(Clients[Client_Name],MATCH(Table6[[#This Row],[Client_Code]],Clients[Client_Code],0)),"")</f>
        <v>BIDFOOD</v>
      </c>
      <c r="C68" s="3">
        <v>13</v>
      </c>
      <c r="D68" t="s">
        <v>148</v>
      </c>
      <c r="E68">
        <v>1</v>
      </c>
      <c r="F68" s="21">
        <v>0</v>
      </c>
      <c r="H68"/>
    </row>
    <row r="69" spans="1:8" x14ac:dyDescent="0.25">
      <c r="A69" t="s">
        <v>32</v>
      </c>
      <c r="B69" t="str">
        <f>IFERROR(INDEX(Clients[Client_Name],MATCH(Table6[[#This Row],[Client_Code]],Clients[Client_Code],0)),"")</f>
        <v>BIDFOOD</v>
      </c>
      <c r="C69" s="3">
        <v>13</v>
      </c>
      <c r="D69" t="s">
        <v>38</v>
      </c>
      <c r="E69">
        <v>1</v>
      </c>
      <c r="F69" s="21">
        <v>687113</v>
      </c>
      <c r="H69"/>
    </row>
    <row r="70" spans="1:8" x14ac:dyDescent="0.25">
      <c r="A70" t="s">
        <v>32</v>
      </c>
      <c r="B70" t="str">
        <f>IFERROR(INDEX(Clients[Client_Name],MATCH(Table6[[#This Row],[Client_Code]],Clients[Client_Code],0)),"")</f>
        <v>BIDFOOD</v>
      </c>
      <c r="C70" s="3">
        <v>13</v>
      </c>
      <c r="D70" t="s">
        <v>149</v>
      </c>
      <c r="E70">
        <v>2</v>
      </c>
      <c r="F70" s="21">
        <v>554580</v>
      </c>
      <c r="H70"/>
    </row>
    <row r="71" spans="1:8" x14ac:dyDescent="0.25">
      <c r="A71" t="s">
        <v>32</v>
      </c>
      <c r="B71" t="str">
        <f>IFERROR(INDEX(Clients[Client_Name],MATCH(Table6[[#This Row],[Client_Code]],Clients[Client_Code],0)),"")</f>
        <v>BIDFOOD</v>
      </c>
      <c r="C71" s="3">
        <v>13</v>
      </c>
      <c r="D71" t="s">
        <v>37</v>
      </c>
      <c r="E71">
        <v>2</v>
      </c>
      <c r="F71" s="21">
        <v>99996</v>
      </c>
      <c r="H71"/>
    </row>
    <row r="72" spans="1:8" x14ac:dyDescent="0.25">
      <c r="A72" t="s">
        <v>32</v>
      </c>
      <c r="B72" t="str">
        <f>IFERROR(INDEX(Clients[Client_Name],MATCH(Table6[[#This Row],[Client_Code]],Clients[Client_Code],0)),"")</f>
        <v>BIDFOOD</v>
      </c>
      <c r="C72" s="3">
        <v>13</v>
      </c>
      <c r="D72" t="s">
        <v>148</v>
      </c>
      <c r="E72">
        <v>2</v>
      </c>
      <c r="F72" s="21"/>
      <c r="H72"/>
    </row>
    <row r="73" spans="1:8" x14ac:dyDescent="0.25">
      <c r="A73" t="s">
        <v>32</v>
      </c>
      <c r="B73" t="str">
        <f>IFERROR(INDEX(Clients[Client_Name],MATCH(Table6[[#This Row],[Client_Code]],Clients[Client_Code],0)),"")</f>
        <v>BIDFOOD</v>
      </c>
      <c r="C73" s="3">
        <v>13</v>
      </c>
      <c r="D73" t="s">
        <v>38</v>
      </c>
      <c r="E73">
        <v>2</v>
      </c>
      <c r="F73" s="21">
        <v>614952</v>
      </c>
      <c r="H73"/>
    </row>
    <row r="74" spans="1:8" x14ac:dyDescent="0.25">
      <c r="A74" t="s">
        <v>32</v>
      </c>
      <c r="B74" t="str">
        <f>IFERROR(INDEX(Clients[Client_Name],MATCH(Table6[[#This Row],[Client_Code]],Clients[Client_Code],0)),"")</f>
        <v>CIAL ALIMENTOS</v>
      </c>
      <c r="C74" s="3">
        <v>14</v>
      </c>
      <c r="D74" t="s">
        <v>149</v>
      </c>
      <c r="E74">
        <v>2</v>
      </c>
      <c r="F74" s="21">
        <v>751916</v>
      </c>
      <c r="H74"/>
    </row>
    <row r="75" spans="1:8" x14ac:dyDescent="0.25">
      <c r="A75" t="s">
        <v>32</v>
      </c>
      <c r="B75" t="str">
        <f>IFERROR(INDEX(Clients[Client_Name],MATCH(Table6[[#This Row],[Client_Code]],Clients[Client_Code],0)),"")</f>
        <v>CIAL ALIMENTOS</v>
      </c>
      <c r="C75" s="3">
        <v>14</v>
      </c>
      <c r="D75" t="s">
        <v>37</v>
      </c>
      <c r="E75">
        <v>2</v>
      </c>
      <c r="F75" s="21">
        <v>550194</v>
      </c>
      <c r="H75"/>
    </row>
    <row r="76" spans="1:8" x14ac:dyDescent="0.25">
      <c r="A76" t="s">
        <v>32</v>
      </c>
      <c r="B76" t="str">
        <f>IFERROR(INDEX(Clients[Client_Name],MATCH(Table6[[#This Row],[Client_Code]],Clients[Client_Code],0)),"")</f>
        <v>CIAL ALIMENTOS</v>
      </c>
      <c r="C76" s="3">
        <v>14</v>
      </c>
      <c r="D76" t="s">
        <v>148</v>
      </c>
      <c r="E76">
        <v>2</v>
      </c>
      <c r="F76" s="21"/>
      <c r="H76"/>
    </row>
    <row r="77" spans="1:8" x14ac:dyDescent="0.25">
      <c r="A77" t="s">
        <v>32</v>
      </c>
      <c r="B77" t="str">
        <f>IFERROR(INDEX(Clients[Client_Name],MATCH(Table6[[#This Row],[Client_Code]],Clients[Client_Code],0)),"")</f>
        <v>CIAL ALIMENTOS</v>
      </c>
      <c r="C77" s="3">
        <v>14</v>
      </c>
      <c r="D77" t="s">
        <v>38</v>
      </c>
      <c r="E77">
        <v>2</v>
      </c>
      <c r="F77" s="21">
        <v>1283981</v>
      </c>
      <c r="H77"/>
    </row>
    <row r="78" spans="1:8" x14ac:dyDescent="0.25">
      <c r="A78" t="s">
        <v>32</v>
      </c>
      <c r="B78" t="str">
        <f>IFERROR(INDEX(Clients[Client_Name],MATCH(Table6[[#This Row],[Client_Code]],Clients[Client_Code],0)),"")</f>
        <v>COMERCIAL CASTRO</v>
      </c>
      <c r="C78" s="3">
        <v>17</v>
      </c>
      <c r="D78" t="s">
        <v>149</v>
      </c>
      <c r="E78">
        <v>1</v>
      </c>
      <c r="F78" s="21">
        <v>1202175</v>
      </c>
      <c r="H78"/>
    </row>
    <row r="79" spans="1:8" x14ac:dyDescent="0.25">
      <c r="A79" t="s">
        <v>32</v>
      </c>
      <c r="B79" t="str">
        <f>IFERROR(INDEX(Clients[Client_Name],MATCH(Table6[[#This Row],[Client_Code]],Clients[Client_Code],0)),"")</f>
        <v>COMERCIAL CASTRO</v>
      </c>
      <c r="C79" s="3">
        <v>17</v>
      </c>
      <c r="D79" t="s">
        <v>37</v>
      </c>
      <c r="E79">
        <v>1</v>
      </c>
      <c r="F79" s="21">
        <v>119029</v>
      </c>
      <c r="H79"/>
    </row>
    <row r="80" spans="1:8" x14ac:dyDescent="0.25">
      <c r="A80" t="s">
        <v>32</v>
      </c>
      <c r="B80" t="str">
        <f>IFERROR(INDEX(Clients[Client_Name],MATCH(Table6[[#This Row],[Client_Code]],Clients[Client_Code],0)),"")</f>
        <v>COMERCIAL CASTRO</v>
      </c>
      <c r="C80" s="3">
        <v>17</v>
      </c>
      <c r="D80" t="s">
        <v>148</v>
      </c>
      <c r="E80">
        <v>1</v>
      </c>
      <c r="F80" s="21">
        <v>0</v>
      </c>
      <c r="H80"/>
    </row>
    <row r="81" spans="1:8" x14ac:dyDescent="0.25">
      <c r="A81" t="s">
        <v>32</v>
      </c>
      <c r="B81" t="str">
        <f>IFERROR(INDEX(Clients[Client_Name],MATCH(Table6[[#This Row],[Client_Code]],Clients[Client_Code],0)),"")</f>
        <v>COMERCIAL CASTRO</v>
      </c>
      <c r="C81" s="3">
        <v>17</v>
      </c>
      <c r="D81" t="s">
        <v>38</v>
      </c>
      <c r="E81">
        <v>1</v>
      </c>
      <c r="F81" s="21">
        <v>124940</v>
      </c>
      <c r="H81"/>
    </row>
    <row r="82" spans="1:8" x14ac:dyDescent="0.25">
      <c r="A82" t="s">
        <v>32</v>
      </c>
      <c r="B82" t="str">
        <f>IFERROR(INDEX(Clients[Client_Name],MATCH(Table6[[#This Row],[Client_Code]],Clients[Client_Code],0)),"")</f>
        <v>COMERCIAL CASTRO</v>
      </c>
      <c r="C82" s="3">
        <v>17</v>
      </c>
      <c r="D82" t="s">
        <v>149</v>
      </c>
      <c r="E82">
        <v>2</v>
      </c>
      <c r="F82" s="21">
        <v>1278176</v>
      </c>
      <c r="H82"/>
    </row>
    <row r="83" spans="1:8" x14ac:dyDescent="0.25">
      <c r="A83" t="s">
        <v>32</v>
      </c>
      <c r="B83" t="str">
        <f>IFERROR(INDEX(Clients[Client_Name],MATCH(Table6[[#This Row],[Client_Code]],Clients[Client_Code],0)),"")</f>
        <v>COMERCIAL CASTRO</v>
      </c>
      <c r="C83" s="3">
        <v>17</v>
      </c>
      <c r="D83" t="s">
        <v>37</v>
      </c>
      <c r="E83">
        <v>2</v>
      </c>
      <c r="F83" s="21">
        <v>106458</v>
      </c>
      <c r="H83"/>
    </row>
    <row r="84" spans="1:8" x14ac:dyDescent="0.25">
      <c r="A84" t="s">
        <v>32</v>
      </c>
      <c r="B84" t="str">
        <f>IFERROR(INDEX(Clients[Client_Name],MATCH(Table6[[#This Row],[Client_Code]],Clients[Client_Code],0)),"")</f>
        <v>COMERCIAL CASTRO</v>
      </c>
      <c r="C84" s="3">
        <v>17</v>
      </c>
      <c r="D84" t="s">
        <v>148</v>
      </c>
      <c r="E84">
        <v>2</v>
      </c>
      <c r="F84" s="21"/>
      <c r="H84"/>
    </row>
    <row r="85" spans="1:8" x14ac:dyDescent="0.25">
      <c r="A85" t="s">
        <v>32</v>
      </c>
      <c r="B85" t="str">
        <f>IFERROR(INDEX(Clients[Client_Name],MATCH(Table6[[#This Row],[Client_Code]],Clients[Client_Code],0)),"")</f>
        <v>COMERCIAL CASTRO</v>
      </c>
      <c r="C85" s="3">
        <v>17</v>
      </c>
      <c r="D85" t="s">
        <v>38</v>
      </c>
      <c r="E85">
        <v>2</v>
      </c>
      <c r="F85" s="21">
        <v>181228</v>
      </c>
      <c r="H85"/>
    </row>
    <row r="86" spans="1:8" x14ac:dyDescent="0.25">
      <c r="A86" t="s">
        <v>32</v>
      </c>
      <c r="B86" t="str">
        <f>IFERROR(INDEX(Clients[Client_Name],MATCH(Table6[[#This Row],[Client_Code]],Clients[Client_Code],0)),"")</f>
        <v>COMERCIAL LAS TORRES</v>
      </c>
      <c r="C86" s="3">
        <v>20</v>
      </c>
      <c r="D86" t="s">
        <v>149</v>
      </c>
      <c r="E86">
        <v>1</v>
      </c>
      <c r="F86" s="21">
        <v>1921984</v>
      </c>
      <c r="H86"/>
    </row>
    <row r="87" spans="1:8" x14ac:dyDescent="0.25">
      <c r="A87" t="s">
        <v>32</v>
      </c>
      <c r="B87" t="str">
        <f>IFERROR(INDEX(Clients[Client_Name],MATCH(Table6[[#This Row],[Client_Code]],Clients[Client_Code],0)),"")</f>
        <v>COMERCIAL LAS TORRES</v>
      </c>
      <c r="C87" s="3">
        <v>20</v>
      </c>
      <c r="D87" t="s">
        <v>37</v>
      </c>
      <c r="E87">
        <v>1</v>
      </c>
      <c r="F87" s="21">
        <v>66928</v>
      </c>
      <c r="H87"/>
    </row>
    <row r="88" spans="1:8" x14ac:dyDescent="0.25">
      <c r="A88" t="s">
        <v>32</v>
      </c>
      <c r="B88" t="str">
        <f>IFERROR(INDEX(Clients[Client_Name],MATCH(Table6[[#This Row],[Client_Code]],Clients[Client_Code],0)),"")</f>
        <v>COMERCIAL LAS TORRES</v>
      </c>
      <c r="C88" s="3">
        <v>20</v>
      </c>
      <c r="D88" t="s">
        <v>148</v>
      </c>
      <c r="E88">
        <v>1</v>
      </c>
      <c r="F88" s="21">
        <v>0</v>
      </c>
      <c r="H88"/>
    </row>
    <row r="89" spans="1:8" x14ac:dyDescent="0.25">
      <c r="A89" t="s">
        <v>32</v>
      </c>
      <c r="B89" t="str">
        <f>IFERROR(INDEX(Clients[Client_Name],MATCH(Table6[[#This Row],[Client_Code]],Clients[Client_Code],0)),"")</f>
        <v>COMERCIAL LAS TORRES</v>
      </c>
      <c r="C89" s="3">
        <v>20</v>
      </c>
      <c r="D89" t="s">
        <v>38</v>
      </c>
      <c r="E89">
        <v>1</v>
      </c>
      <c r="F89" s="21">
        <v>228872</v>
      </c>
      <c r="H89"/>
    </row>
    <row r="90" spans="1:8" x14ac:dyDescent="0.25">
      <c r="A90" t="s">
        <v>32</v>
      </c>
      <c r="B90" t="str">
        <f>IFERROR(INDEX(Clients[Client_Name],MATCH(Table6[[#This Row],[Client_Code]],Clients[Client_Code],0)),"")</f>
        <v>COMERCIAL LAS TORRES</v>
      </c>
      <c r="C90" s="3">
        <v>20</v>
      </c>
      <c r="D90" t="s">
        <v>149</v>
      </c>
      <c r="E90">
        <v>2</v>
      </c>
      <c r="F90" s="21">
        <v>1488684</v>
      </c>
      <c r="H90"/>
    </row>
    <row r="91" spans="1:8" x14ac:dyDescent="0.25">
      <c r="A91" t="s">
        <v>32</v>
      </c>
      <c r="B91" t="str">
        <f>IFERROR(INDEX(Clients[Client_Name],MATCH(Table6[[#This Row],[Client_Code]],Clients[Client_Code],0)),"")</f>
        <v>COMERCIAL LAS TORRES</v>
      </c>
      <c r="C91" s="3">
        <v>20</v>
      </c>
      <c r="D91" t="s">
        <v>37</v>
      </c>
      <c r="E91">
        <v>2</v>
      </c>
      <c r="F91" s="21">
        <v>33560</v>
      </c>
      <c r="H91"/>
    </row>
    <row r="92" spans="1:8" x14ac:dyDescent="0.25">
      <c r="A92" t="s">
        <v>32</v>
      </c>
      <c r="B92" t="str">
        <f>IFERROR(INDEX(Clients[Client_Name],MATCH(Table6[[#This Row],[Client_Code]],Clients[Client_Code],0)),"")</f>
        <v>COMERCIAL LAS TORRES</v>
      </c>
      <c r="C92" s="3">
        <v>20</v>
      </c>
      <c r="D92" t="s">
        <v>148</v>
      </c>
      <c r="E92">
        <v>2</v>
      </c>
      <c r="F92" s="21"/>
      <c r="H92"/>
    </row>
    <row r="93" spans="1:8" x14ac:dyDescent="0.25">
      <c r="A93" t="s">
        <v>32</v>
      </c>
      <c r="B93" t="str">
        <f>IFERROR(INDEX(Clients[Client_Name],MATCH(Table6[[#This Row],[Client_Code]],Clients[Client_Code],0)),"")</f>
        <v>COMERCIAL LAS TORRES</v>
      </c>
      <c r="C93" s="3">
        <v>20</v>
      </c>
      <c r="D93" t="s">
        <v>38</v>
      </c>
      <c r="E93">
        <v>2</v>
      </c>
      <c r="F93" s="21">
        <v>133992</v>
      </c>
      <c r="H93"/>
    </row>
    <row r="94" spans="1:8" x14ac:dyDescent="0.25">
      <c r="A94" t="s">
        <v>32</v>
      </c>
      <c r="B94" t="str">
        <f>IFERROR(INDEX(Clients[Client_Name],MATCH(Table6[[#This Row],[Client_Code]],Clients[Client_Code],0)),"")</f>
        <v>COMERCIALIZADORA GLOBAL PRODUCTS</v>
      </c>
      <c r="C94" s="3">
        <v>22</v>
      </c>
      <c r="D94" t="s">
        <v>149</v>
      </c>
      <c r="E94">
        <v>1</v>
      </c>
      <c r="F94" s="21">
        <v>24636768</v>
      </c>
      <c r="H94"/>
    </row>
    <row r="95" spans="1:8" x14ac:dyDescent="0.25">
      <c r="A95" t="s">
        <v>32</v>
      </c>
      <c r="B95" t="str">
        <f>IFERROR(INDEX(Clients[Client_Name],MATCH(Table6[[#This Row],[Client_Code]],Clients[Client_Code],0)),"")</f>
        <v>COMERCIALIZADORA GLOBAL PRODUCTS</v>
      </c>
      <c r="C95" s="3">
        <v>22</v>
      </c>
      <c r="D95" t="s">
        <v>37</v>
      </c>
      <c r="E95">
        <v>1</v>
      </c>
      <c r="F95" s="21">
        <v>11889828</v>
      </c>
      <c r="H95"/>
    </row>
    <row r="96" spans="1:8" x14ac:dyDescent="0.25">
      <c r="A96" t="s">
        <v>32</v>
      </c>
      <c r="B96" t="str">
        <f>IFERROR(INDEX(Clients[Client_Name],MATCH(Table6[[#This Row],[Client_Code]],Clients[Client_Code],0)),"")</f>
        <v>COMERCIALIZADORA GLOBAL PRODUCTS</v>
      </c>
      <c r="C96" s="3">
        <v>22</v>
      </c>
      <c r="D96" t="s">
        <v>148</v>
      </c>
      <c r="E96">
        <v>1</v>
      </c>
      <c r="F96" s="21">
        <v>0</v>
      </c>
      <c r="H96"/>
    </row>
    <row r="97" spans="1:8" x14ac:dyDescent="0.25">
      <c r="A97" t="s">
        <v>32</v>
      </c>
      <c r="B97" t="str">
        <f>IFERROR(INDEX(Clients[Client_Name],MATCH(Table6[[#This Row],[Client_Code]],Clients[Client_Code],0)),"")</f>
        <v>COMERCIALIZADORA GLOBAL PRODUCTS</v>
      </c>
      <c r="C97" s="3">
        <v>22</v>
      </c>
      <c r="D97" t="s">
        <v>38</v>
      </c>
      <c r="E97">
        <v>1</v>
      </c>
      <c r="F97" s="21">
        <v>10974773</v>
      </c>
      <c r="H97"/>
    </row>
    <row r="98" spans="1:8" x14ac:dyDescent="0.25">
      <c r="A98" t="s">
        <v>32</v>
      </c>
      <c r="B98" t="str">
        <f>IFERROR(INDEX(Clients[Client_Name],MATCH(Table6[[#This Row],[Client_Code]],Clients[Client_Code],0)),"")</f>
        <v>COMERCIALIZADORA GLOBAL PRODUCTS</v>
      </c>
      <c r="C98" s="3">
        <v>22</v>
      </c>
      <c r="D98" t="s">
        <v>149</v>
      </c>
      <c r="E98">
        <v>2</v>
      </c>
      <c r="F98" s="21">
        <v>31856592</v>
      </c>
      <c r="H98"/>
    </row>
    <row r="99" spans="1:8" x14ac:dyDescent="0.25">
      <c r="A99" t="s">
        <v>32</v>
      </c>
      <c r="B99" t="str">
        <f>IFERROR(INDEX(Clients[Client_Name],MATCH(Table6[[#This Row],[Client_Code]],Clients[Client_Code],0)),"")</f>
        <v>COMERCIALIZADORA GLOBAL PRODUCTS</v>
      </c>
      <c r="C99" s="3">
        <v>22</v>
      </c>
      <c r="D99" t="s">
        <v>37</v>
      </c>
      <c r="E99">
        <v>2</v>
      </c>
      <c r="F99" s="21">
        <v>10924813</v>
      </c>
      <c r="H99"/>
    </row>
    <row r="100" spans="1:8" x14ac:dyDescent="0.25">
      <c r="A100" t="s">
        <v>32</v>
      </c>
      <c r="B100" t="str">
        <f>IFERROR(INDEX(Clients[Client_Name],MATCH(Table6[[#This Row],[Client_Code]],Clients[Client_Code],0)),"")</f>
        <v>COMERCIALIZADORA GLOBAL PRODUCTS</v>
      </c>
      <c r="C100" s="3">
        <v>22</v>
      </c>
      <c r="D100" t="s">
        <v>148</v>
      </c>
      <c r="E100">
        <v>2</v>
      </c>
      <c r="F100" s="21"/>
      <c r="H100"/>
    </row>
    <row r="101" spans="1:8" x14ac:dyDescent="0.25">
      <c r="A101" t="s">
        <v>32</v>
      </c>
      <c r="B101" t="str">
        <f>IFERROR(INDEX(Clients[Client_Name],MATCH(Table6[[#This Row],[Client_Code]],Clients[Client_Code],0)),"")</f>
        <v>COMERCIALIZADORA GLOBAL PRODUCTS</v>
      </c>
      <c r="C101" s="3">
        <v>22</v>
      </c>
      <c r="D101" t="s">
        <v>38</v>
      </c>
      <c r="E101">
        <v>2</v>
      </c>
      <c r="F101" s="21">
        <v>10195209</v>
      </c>
      <c r="H101"/>
    </row>
    <row r="102" spans="1:8" x14ac:dyDescent="0.25">
      <c r="A102" t="s">
        <v>32</v>
      </c>
      <c r="B102" t="str">
        <f>IFERROR(INDEX(Clients[Client_Name],MATCH(Table6[[#This Row],[Client_Code]],Clients[Client_Code],0)),"")</f>
        <v>GLOBAL PROTEIN</v>
      </c>
      <c r="C102" s="3">
        <v>23</v>
      </c>
      <c r="D102" t="s">
        <v>149</v>
      </c>
      <c r="E102">
        <v>1</v>
      </c>
      <c r="F102" s="21">
        <v>210210</v>
      </c>
      <c r="H102"/>
    </row>
    <row r="103" spans="1:8" x14ac:dyDescent="0.25">
      <c r="A103" t="s">
        <v>32</v>
      </c>
      <c r="B103" t="str">
        <f>IFERROR(INDEX(Clients[Client_Name],MATCH(Table6[[#This Row],[Client_Code]],Clients[Client_Code],0)),"")</f>
        <v>GLOBAL PROTEIN</v>
      </c>
      <c r="C103" s="3">
        <v>23</v>
      </c>
      <c r="D103" t="s">
        <v>37</v>
      </c>
      <c r="E103">
        <v>1</v>
      </c>
      <c r="F103" s="21">
        <v>23080</v>
      </c>
      <c r="H103"/>
    </row>
    <row r="104" spans="1:8" x14ac:dyDescent="0.25">
      <c r="A104" t="s">
        <v>32</v>
      </c>
      <c r="B104" t="str">
        <f>IFERROR(INDEX(Clients[Client_Name],MATCH(Table6[[#This Row],[Client_Code]],Clients[Client_Code],0)),"")</f>
        <v>GLOBAL PROTEIN</v>
      </c>
      <c r="C104" s="3">
        <v>23</v>
      </c>
      <c r="D104" t="s">
        <v>148</v>
      </c>
      <c r="E104">
        <v>1</v>
      </c>
      <c r="F104" s="21">
        <v>0</v>
      </c>
      <c r="H104"/>
    </row>
    <row r="105" spans="1:8" x14ac:dyDescent="0.25">
      <c r="A105" t="s">
        <v>32</v>
      </c>
      <c r="B105" t="str">
        <f>IFERROR(INDEX(Clients[Client_Name],MATCH(Table6[[#This Row],[Client_Code]],Clients[Client_Code],0)),"")</f>
        <v>GLOBAL PROTEIN</v>
      </c>
      <c r="C105" s="3">
        <v>23</v>
      </c>
      <c r="D105" t="s">
        <v>38</v>
      </c>
      <c r="E105">
        <v>1</v>
      </c>
      <c r="F105" s="21">
        <v>13016</v>
      </c>
      <c r="H105"/>
    </row>
    <row r="106" spans="1:8" x14ac:dyDescent="0.25">
      <c r="A106" t="s">
        <v>32</v>
      </c>
      <c r="B106" t="str">
        <f>IFERROR(INDEX(Clients[Client_Name],MATCH(Table6[[#This Row],[Client_Code]],Clients[Client_Code],0)),"")</f>
        <v>GLOBAL PROTEIN</v>
      </c>
      <c r="C106" s="3">
        <v>23</v>
      </c>
      <c r="D106" t="s">
        <v>149</v>
      </c>
      <c r="E106">
        <v>2</v>
      </c>
      <c r="F106" s="21"/>
      <c r="H106"/>
    </row>
    <row r="107" spans="1:8" x14ac:dyDescent="0.25">
      <c r="A107" t="s">
        <v>32</v>
      </c>
      <c r="B107" t="str">
        <f>IFERROR(INDEX(Clients[Client_Name],MATCH(Table6[[#This Row],[Client_Code]],Clients[Client_Code],0)),"")</f>
        <v>GLOBAL PROTEIN</v>
      </c>
      <c r="C107" s="3">
        <v>23</v>
      </c>
      <c r="D107" t="s">
        <v>37</v>
      </c>
      <c r="E107">
        <v>2</v>
      </c>
      <c r="F107" s="21"/>
      <c r="H107"/>
    </row>
    <row r="108" spans="1:8" x14ac:dyDescent="0.25">
      <c r="A108" t="s">
        <v>32</v>
      </c>
      <c r="B108" t="str">
        <f>IFERROR(INDEX(Clients[Client_Name],MATCH(Table6[[#This Row],[Client_Code]],Clients[Client_Code],0)),"")</f>
        <v>GLOBAL PROTEIN</v>
      </c>
      <c r="C108" s="3">
        <v>23</v>
      </c>
      <c r="D108" t="s">
        <v>148</v>
      </c>
      <c r="E108">
        <v>2</v>
      </c>
      <c r="F108" s="21"/>
      <c r="H108"/>
    </row>
    <row r="109" spans="1:8" x14ac:dyDescent="0.25">
      <c r="A109" t="s">
        <v>32</v>
      </c>
      <c r="B109" t="str">
        <f>IFERROR(INDEX(Clients[Client_Name],MATCH(Table6[[#This Row],[Client_Code]],Clients[Client_Code],0)),"")</f>
        <v>GLOBAL PROTEIN</v>
      </c>
      <c r="C109" s="3">
        <v>23</v>
      </c>
      <c r="D109" t="s">
        <v>38</v>
      </c>
      <c r="E109">
        <v>2</v>
      </c>
      <c r="F109" s="21"/>
      <c r="H109"/>
    </row>
    <row r="110" spans="1:8" x14ac:dyDescent="0.25">
      <c r="A110" t="s">
        <v>32</v>
      </c>
      <c r="B110" t="str">
        <f>IFERROR(INDEX(Clients[Client_Name],MATCH(Table6[[#This Row],[Client_Code]],Clients[Client_Code],0)),"")</f>
        <v>GRANAROLO</v>
      </c>
      <c r="C110" s="3">
        <v>24</v>
      </c>
      <c r="D110" t="s">
        <v>149</v>
      </c>
      <c r="E110">
        <v>1</v>
      </c>
      <c r="F110" s="21">
        <v>387084</v>
      </c>
      <c r="H110"/>
    </row>
    <row r="111" spans="1:8" x14ac:dyDescent="0.25">
      <c r="A111" t="s">
        <v>32</v>
      </c>
      <c r="B111" t="str">
        <f>IFERROR(INDEX(Clients[Client_Name],MATCH(Table6[[#This Row],[Client_Code]],Clients[Client_Code],0)),"")</f>
        <v>GRANAROLO</v>
      </c>
      <c r="C111" s="3">
        <v>24</v>
      </c>
      <c r="D111" t="s">
        <v>37</v>
      </c>
      <c r="E111">
        <v>1</v>
      </c>
      <c r="F111" s="21">
        <v>165704</v>
      </c>
      <c r="H111"/>
    </row>
    <row r="112" spans="1:8" x14ac:dyDescent="0.25">
      <c r="A112" t="s">
        <v>32</v>
      </c>
      <c r="B112" t="str">
        <f>IFERROR(INDEX(Clients[Client_Name],MATCH(Table6[[#This Row],[Client_Code]],Clients[Client_Code],0)),"")</f>
        <v>GRANAROLO</v>
      </c>
      <c r="C112" s="3">
        <v>24</v>
      </c>
      <c r="D112" t="s">
        <v>148</v>
      </c>
      <c r="E112">
        <v>1</v>
      </c>
      <c r="F112" s="21">
        <v>0</v>
      </c>
      <c r="H112"/>
    </row>
    <row r="113" spans="1:8" x14ac:dyDescent="0.25">
      <c r="A113" t="s">
        <v>32</v>
      </c>
      <c r="B113" t="str">
        <f>IFERROR(INDEX(Clients[Client_Name],MATCH(Table6[[#This Row],[Client_Code]],Clients[Client_Code],0)),"")</f>
        <v>GRANAROLO</v>
      </c>
      <c r="C113" s="3">
        <v>24</v>
      </c>
      <c r="D113" t="s">
        <v>38</v>
      </c>
      <c r="E113">
        <v>1</v>
      </c>
      <c r="F113" s="21">
        <v>543142</v>
      </c>
      <c r="H113"/>
    </row>
    <row r="114" spans="1:8" x14ac:dyDescent="0.25">
      <c r="A114" t="s">
        <v>32</v>
      </c>
      <c r="B114" t="str">
        <f>IFERROR(INDEX(Clients[Client_Name],MATCH(Table6[[#This Row],[Client_Code]],Clients[Client_Code],0)),"")</f>
        <v>GRANAROLO</v>
      </c>
      <c r="C114" s="3">
        <v>24</v>
      </c>
      <c r="D114" t="s">
        <v>149</v>
      </c>
      <c r="E114">
        <v>2</v>
      </c>
      <c r="F114" s="21">
        <v>1445178</v>
      </c>
      <c r="H114"/>
    </row>
    <row r="115" spans="1:8" x14ac:dyDescent="0.25">
      <c r="A115" t="s">
        <v>32</v>
      </c>
      <c r="B115" t="str">
        <f>IFERROR(INDEX(Clients[Client_Name],MATCH(Table6[[#This Row],[Client_Code]],Clients[Client_Code],0)),"")</f>
        <v>GRANAROLO</v>
      </c>
      <c r="C115" s="3">
        <v>24</v>
      </c>
      <c r="D115" t="s">
        <v>37</v>
      </c>
      <c r="E115">
        <v>2</v>
      </c>
      <c r="F115" s="21">
        <v>209493</v>
      </c>
      <c r="H115"/>
    </row>
    <row r="116" spans="1:8" x14ac:dyDescent="0.25">
      <c r="A116" t="s">
        <v>32</v>
      </c>
      <c r="B116" t="str">
        <f>IFERROR(INDEX(Clients[Client_Name],MATCH(Table6[[#This Row],[Client_Code]],Clients[Client_Code],0)),"")</f>
        <v>GRANAROLO</v>
      </c>
      <c r="C116" s="3">
        <v>24</v>
      </c>
      <c r="D116" t="s">
        <v>148</v>
      </c>
      <c r="E116">
        <v>2</v>
      </c>
      <c r="F116" s="21"/>
      <c r="H116"/>
    </row>
    <row r="117" spans="1:8" x14ac:dyDescent="0.25">
      <c r="A117" t="s">
        <v>32</v>
      </c>
      <c r="B117" t="str">
        <f>IFERROR(INDEX(Clients[Client_Name],MATCH(Table6[[#This Row],[Client_Code]],Clients[Client_Code],0)),"")</f>
        <v>GRANAROLO</v>
      </c>
      <c r="C117" s="3">
        <v>24</v>
      </c>
      <c r="D117" t="s">
        <v>38</v>
      </c>
      <c r="E117">
        <v>2</v>
      </c>
      <c r="F117" s="21">
        <v>474070</v>
      </c>
      <c r="H117"/>
    </row>
    <row r="118" spans="1:8" x14ac:dyDescent="0.25">
      <c r="A118" t="s">
        <v>32</v>
      </c>
      <c r="B118" t="str">
        <f>IFERROR(INDEX(Clients[Client_Name],MATCH(Table6[[#This Row],[Client_Code]],Clients[Client_Code],0)),"")</f>
        <v>JMB PARTNERS</v>
      </c>
      <c r="C118" s="3">
        <v>29</v>
      </c>
      <c r="D118" t="s">
        <v>149</v>
      </c>
      <c r="E118">
        <v>1</v>
      </c>
      <c r="F118" s="21">
        <v>17480402</v>
      </c>
      <c r="H118"/>
    </row>
    <row r="119" spans="1:8" x14ac:dyDescent="0.25">
      <c r="A119" t="s">
        <v>32</v>
      </c>
      <c r="B119" t="str">
        <f>IFERROR(INDEX(Clients[Client_Name],MATCH(Table6[[#This Row],[Client_Code]],Clients[Client_Code],0)),"")</f>
        <v>JMB PARTNERS</v>
      </c>
      <c r="C119" s="3">
        <v>29</v>
      </c>
      <c r="D119" t="s">
        <v>37</v>
      </c>
      <c r="E119">
        <v>1</v>
      </c>
      <c r="F119" s="21">
        <v>1544837</v>
      </c>
      <c r="H119"/>
    </row>
    <row r="120" spans="1:8" x14ac:dyDescent="0.25">
      <c r="A120" t="s">
        <v>32</v>
      </c>
      <c r="B120" t="str">
        <f>IFERROR(INDEX(Clients[Client_Name],MATCH(Table6[[#This Row],[Client_Code]],Clients[Client_Code],0)),"")</f>
        <v>JMB PARTNERS</v>
      </c>
      <c r="C120" s="3">
        <v>29</v>
      </c>
      <c r="D120" t="s">
        <v>148</v>
      </c>
      <c r="E120">
        <v>1</v>
      </c>
      <c r="F120" s="21">
        <v>0</v>
      </c>
      <c r="H120"/>
    </row>
    <row r="121" spans="1:8" x14ac:dyDescent="0.25">
      <c r="A121" t="s">
        <v>32</v>
      </c>
      <c r="B121" t="str">
        <f>IFERROR(INDEX(Clients[Client_Name],MATCH(Table6[[#This Row],[Client_Code]],Clients[Client_Code],0)),"")</f>
        <v>JMB PARTNERS</v>
      </c>
      <c r="C121" s="3">
        <v>29</v>
      </c>
      <c r="D121" t="s">
        <v>38</v>
      </c>
      <c r="E121">
        <v>1</v>
      </c>
      <c r="F121" s="21">
        <v>3808017</v>
      </c>
      <c r="H121"/>
    </row>
    <row r="122" spans="1:8" x14ac:dyDescent="0.25">
      <c r="A122" t="s">
        <v>32</v>
      </c>
      <c r="B122" t="str">
        <f>IFERROR(INDEX(Clients[Client_Name],MATCH(Table6[[#This Row],[Client_Code]],Clients[Client_Code],0)),"")</f>
        <v>JMB PARTNERS</v>
      </c>
      <c r="C122" s="3">
        <v>29</v>
      </c>
      <c r="D122" t="s">
        <v>149</v>
      </c>
      <c r="E122">
        <v>2</v>
      </c>
      <c r="F122" s="21">
        <v>17779301</v>
      </c>
      <c r="H122"/>
    </row>
    <row r="123" spans="1:8" x14ac:dyDescent="0.25">
      <c r="A123" t="s">
        <v>32</v>
      </c>
      <c r="B123" t="str">
        <f>IFERROR(INDEX(Clients[Client_Name],MATCH(Table6[[#This Row],[Client_Code]],Clients[Client_Code],0)),"")</f>
        <v>JMB PARTNERS</v>
      </c>
      <c r="C123" s="3">
        <v>29</v>
      </c>
      <c r="D123" t="s">
        <v>37</v>
      </c>
      <c r="E123">
        <v>2</v>
      </c>
      <c r="F123" s="21">
        <v>1319073</v>
      </c>
      <c r="H123"/>
    </row>
    <row r="124" spans="1:8" x14ac:dyDescent="0.25">
      <c r="A124" t="s">
        <v>32</v>
      </c>
      <c r="B124" t="str">
        <f>IFERROR(INDEX(Clients[Client_Name],MATCH(Table6[[#This Row],[Client_Code]],Clients[Client_Code],0)),"")</f>
        <v>JMB PARTNERS</v>
      </c>
      <c r="C124" s="3">
        <v>29</v>
      </c>
      <c r="D124" t="s">
        <v>148</v>
      </c>
      <c r="E124">
        <v>2</v>
      </c>
      <c r="F124" s="21"/>
      <c r="H124"/>
    </row>
    <row r="125" spans="1:8" x14ac:dyDescent="0.25">
      <c r="A125" t="s">
        <v>32</v>
      </c>
      <c r="B125" t="str">
        <f>IFERROR(INDEX(Clients[Client_Name],MATCH(Table6[[#This Row],[Client_Code]],Clients[Client_Code],0)),"")</f>
        <v>JMB PARTNERS</v>
      </c>
      <c r="C125" s="3">
        <v>29</v>
      </c>
      <c r="D125" t="s">
        <v>38</v>
      </c>
      <c r="E125">
        <v>2</v>
      </c>
      <c r="F125" s="21">
        <v>4300827</v>
      </c>
      <c r="H125"/>
    </row>
    <row r="126" spans="1:8" x14ac:dyDescent="0.25">
      <c r="A126" t="s">
        <v>32</v>
      </c>
      <c r="B126" t="str">
        <f>IFERROR(INDEX(Clients[Client_Name],MATCH(Table6[[#This Row],[Client_Code]],Clients[Client_Code],0)),"")</f>
        <v>LACTALIS</v>
      </c>
      <c r="C126" s="3">
        <v>31</v>
      </c>
      <c r="D126" t="s">
        <v>149</v>
      </c>
      <c r="E126">
        <v>1</v>
      </c>
      <c r="F126" s="21">
        <v>35901655</v>
      </c>
      <c r="H126"/>
    </row>
    <row r="127" spans="1:8" x14ac:dyDescent="0.25">
      <c r="A127" t="s">
        <v>32</v>
      </c>
      <c r="B127" t="str">
        <f>IFERROR(INDEX(Clients[Client_Name],MATCH(Table6[[#This Row],[Client_Code]],Clients[Client_Code],0)),"")</f>
        <v>LACTALIS</v>
      </c>
      <c r="C127" s="3">
        <v>31</v>
      </c>
      <c r="D127" t="s">
        <v>37</v>
      </c>
      <c r="E127">
        <v>1</v>
      </c>
      <c r="F127" s="21">
        <v>13403947</v>
      </c>
      <c r="H127"/>
    </row>
    <row r="128" spans="1:8" x14ac:dyDescent="0.25">
      <c r="A128" t="s">
        <v>32</v>
      </c>
      <c r="B128" t="str">
        <f>IFERROR(INDEX(Clients[Client_Name],MATCH(Table6[[#This Row],[Client_Code]],Clients[Client_Code],0)),"")</f>
        <v>LACTALIS</v>
      </c>
      <c r="C128" s="3">
        <v>31</v>
      </c>
      <c r="D128" t="s">
        <v>148</v>
      </c>
      <c r="E128">
        <v>1</v>
      </c>
      <c r="F128" s="21">
        <v>0</v>
      </c>
      <c r="H128"/>
    </row>
    <row r="129" spans="1:8" x14ac:dyDescent="0.25">
      <c r="A129" t="s">
        <v>32</v>
      </c>
      <c r="B129" t="str">
        <f>IFERROR(INDEX(Clients[Client_Name],MATCH(Table6[[#This Row],[Client_Code]],Clients[Client_Code],0)),"")</f>
        <v>LACTALIS</v>
      </c>
      <c r="C129" s="3">
        <v>31</v>
      </c>
      <c r="D129" t="s">
        <v>38</v>
      </c>
      <c r="E129">
        <v>1</v>
      </c>
      <c r="F129" s="21">
        <v>43089866</v>
      </c>
      <c r="H129"/>
    </row>
    <row r="130" spans="1:8" x14ac:dyDescent="0.25">
      <c r="A130" t="s">
        <v>32</v>
      </c>
      <c r="B130" t="str">
        <f>IFERROR(INDEX(Clients[Client_Name],MATCH(Table6[[#This Row],[Client_Code]],Clients[Client_Code],0)),"")</f>
        <v>LACTALIS</v>
      </c>
      <c r="C130" s="3">
        <v>31</v>
      </c>
      <c r="D130" t="s">
        <v>149</v>
      </c>
      <c r="E130">
        <v>1</v>
      </c>
      <c r="F130" s="21">
        <v>1654817</v>
      </c>
      <c r="H130"/>
    </row>
    <row r="131" spans="1:8" x14ac:dyDescent="0.25">
      <c r="A131" t="s">
        <v>32</v>
      </c>
      <c r="B131" t="str">
        <f>IFERROR(INDEX(Clients[Client_Name],MATCH(Table6[[#This Row],[Client_Code]],Clients[Client_Code],0)),"")</f>
        <v>LACTALIS</v>
      </c>
      <c r="C131" s="3">
        <v>31</v>
      </c>
      <c r="D131" t="s">
        <v>37</v>
      </c>
      <c r="E131">
        <v>1</v>
      </c>
      <c r="F131" s="21">
        <v>0</v>
      </c>
      <c r="H131"/>
    </row>
    <row r="132" spans="1:8" x14ac:dyDescent="0.25">
      <c r="A132" t="s">
        <v>32</v>
      </c>
      <c r="B132" t="str">
        <f>IFERROR(INDEX(Clients[Client_Name],MATCH(Table6[[#This Row],[Client_Code]],Clients[Client_Code],0)),"")</f>
        <v>LACTALIS</v>
      </c>
      <c r="C132" s="3">
        <v>31</v>
      </c>
      <c r="D132" t="s">
        <v>148</v>
      </c>
      <c r="E132">
        <v>1</v>
      </c>
      <c r="F132" s="21">
        <v>0</v>
      </c>
      <c r="H132"/>
    </row>
    <row r="133" spans="1:8" x14ac:dyDescent="0.25">
      <c r="A133" t="s">
        <v>32</v>
      </c>
      <c r="B133" t="str">
        <f>IFERROR(INDEX(Clients[Client_Name],MATCH(Table6[[#This Row],[Client_Code]],Clients[Client_Code],0)),"")</f>
        <v>LACTALIS</v>
      </c>
      <c r="C133" s="3">
        <v>31</v>
      </c>
      <c r="D133" t="s">
        <v>38</v>
      </c>
      <c r="E133">
        <v>1</v>
      </c>
      <c r="F133" s="21">
        <v>0</v>
      </c>
      <c r="H133"/>
    </row>
    <row r="134" spans="1:8" x14ac:dyDescent="0.25">
      <c r="A134" t="s">
        <v>32</v>
      </c>
      <c r="B134" t="str">
        <f>IFERROR(INDEX(Clients[Client_Name],MATCH(Table6[[#This Row],[Client_Code]],Clients[Client_Code],0)),"")</f>
        <v>LACTALIS</v>
      </c>
      <c r="C134" s="3">
        <v>31</v>
      </c>
      <c r="D134" t="s">
        <v>149</v>
      </c>
      <c r="E134">
        <v>2</v>
      </c>
      <c r="F134" s="21">
        <v>34102815</v>
      </c>
      <c r="H134"/>
    </row>
    <row r="135" spans="1:8" x14ac:dyDescent="0.25">
      <c r="A135" t="s">
        <v>32</v>
      </c>
      <c r="B135" t="str">
        <f>IFERROR(INDEX(Clients[Client_Name],MATCH(Table6[[#This Row],[Client_Code]],Clients[Client_Code],0)),"")</f>
        <v>LACTALIS</v>
      </c>
      <c r="C135" s="3">
        <v>31</v>
      </c>
      <c r="D135" t="s">
        <v>37</v>
      </c>
      <c r="E135">
        <v>2</v>
      </c>
      <c r="F135" s="21">
        <v>13443666</v>
      </c>
      <c r="H135"/>
    </row>
    <row r="136" spans="1:8" x14ac:dyDescent="0.25">
      <c r="A136" t="s">
        <v>32</v>
      </c>
      <c r="B136" t="str">
        <f>IFERROR(INDEX(Clients[Client_Name],MATCH(Table6[[#This Row],[Client_Code]],Clients[Client_Code],0)),"")</f>
        <v>LACTALIS</v>
      </c>
      <c r="C136" s="3">
        <v>31</v>
      </c>
      <c r="D136" t="s">
        <v>148</v>
      </c>
      <c r="E136">
        <v>2</v>
      </c>
      <c r="F136" s="21"/>
      <c r="H136"/>
    </row>
    <row r="137" spans="1:8" x14ac:dyDescent="0.25">
      <c r="A137" t="s">
        <v>32</v>
      </c>
      <c r="B137" t="str">
        <f>IFERROR(INDEX(Clients[Client_Name],MATCH(Table6[[#This Row],[Client_Code]],Clients[Client_Code],0)),"")</f>
        <v>LACTALIS</v>
      </c>
      <c r="C137" s="3">
        <v>31</v>
      </c>
      <c r="D137" t="s">
        <v>38</v>
      </c>
      <c r="E137">
        <v>2</v>
      </c>
      <c r="F137" s="21">
        <v>33268965</v>
      </c>
      <c r="H137"/>
    </row>
    <row r="138" spans="1:8" x14ac:dyDescent="0.25">
      <c r="A138" t="s">
        <v>32</v>
      </c>
      <c r="B138" t="str">
        <f>IFERROR(INDEX(Clients[Client_Name],MATCH(Table6[[#This Row],[Client_Code]],Clients[Client_Code],0)),"")</f>
        <v>LACTALIS</v>
      </c>
      <c r="C138" s="3">
        <v>31</v>
      </c>
      <c r="D138" t="s">
        <v>149</v>
      </c>
      <c r="E138">
        <v>2</v>
      </c>
      <c r="F138" s="21">
        <v>1654817</v>
      </c>
      <c r="H138"/>
    </row>
    <row r="139" spans="1:8" x14ac:dyDescent="0.25">
      <c r="A139" t="s">
        <v>32</v>
      </c>
      <c r="B139" t="str">
        <f>IFERROR(INDEX(Clients[Client_Name],MATCH(Table6[[#This Row],[Client_Code]],Clients[Client_Code],0)),"")</f>
        <v>LACTALIS</v>
      </c>
      <c r="C139" s="3">
        <v>31</v>
      </c>
      <c r="D139" t="s">
        <v>37</v>
      </c>
      <c r="E139">
        <v>2</v>
      </c>
      <c r="F139" s="21"/>
      <c r="H139"/>
    </row>
    <row r="140" spans="1:8" x14ac:dyDescent="0.25">
      <c r="A140" t="s">
        <v>32</v>
      </c>
      <c r="B140" t="str">
        <f>IFERROR(INDEX(Clients[Client_Name],MATCH(Table6[[#This Row],[Client_Code]],Clients[Client_Code],0)),"")</f>
        <v>LACTALIS</v>
      </c>
      <c r="C140" s="3">
        <v>31</v>
      </c>
      <c r="D140" t="s">
        <v>148</v>
      </c>
      <c r="E140">
        <v>2</v>
      </c>
      <c r="F140" s="21"/>
      <c r="H140"/>
    </row>
    <row r="141" spans="1:8" x14ac:dyDescent="0.25">
      <c r="A141" t="s">
        <v>32</v>
      </c>
      <c r="B141" t="str">
        <f>IFERROR(INDEX(Clients[Client_Name],MATCH(Table6[[#This Row],[Client_Code]],Clients[Client_Code],0)),"")</f>
        <v>LACTALIS</v>
      </c>
      <c r="C141" s="3">
        <v>31</v>
      </c>
      <c r="D141" t="s">
        <v>38</v>
      </c>
      <c r="E141">
        <v>2</v>
      </c>
      <c r="F141" s="21"/>
      <c r="H141"/>
    </row>
    <row r="142" spans="1:8" x14ac:dyDescent="0.25">
      <c r="A142" t="s">
        <v>32</v>
      </c>
      <c r="B142" t="str">
        <f>IFERROR(INDEX(Clients[Client_Name],MATCH(Table6[[#This Row],[Client_Code]],Clients[Client_Code],0)),"")</f>
        <v>MINERVA</v>
      </c>
      <c r="C142" s="3">
        <v>33</v>
      </c>
      <c r="D142" t="s">
        <v>149</v>
      </c>
      <c r="E142">
        <v>1</v>
      </c>
      <c r="F142" s="21">
        <v>6983549</v>
      </c>
      <c r="H142"/>
    </row>
    <row r="143" spans="1:8" x14ac:dyDescent="0.25">
      <c r="A143" t="s">
        <v>32</v>
      </c>
      <c r="B143" t="str">
        <f>IFERROR(INDEX(Clients[Client_Name],MATCH(Table6[[#This Row],[Client_Code]],Clients[Client_Code],0)),"")</f>
        <v>MINERVA</v>
      </c>
      <c r="C143" s="3">
        <v>33</v>
      </c>
      <c r="D143" t="s">
        <v>37</v>
      </c>
      <c r="E143">
        <v>1</v>
      </c>
      <c r="F143" s="21">
        <v>1848103</v>
      </c>
      <c r="H143"/>
    </row>
    <row r="144" spans="1:8" x14ac:dyDescent="0.25">
      <c r="A144" t="s">
        <v>32</v>
      </c>
      <c r="B144" t="str">
        <f>IFERROR(INDEX(Clients[Client_Name],MATCH(Table6[[#This Row],[Client_Code]],Clients[Client_Code],0)),"")</f>
        <v>MINERVA</v>
      </c>
      <c r="C144" s="3">
        <v>33</v>
      </c>
      <c r="D144" t="s">
        <v>148</v>
      </c>
      <c r="E144">
        <v>1</v>
      </c>
      <c r="F144" s="21">
        <v>0</v>
      </c>
      <c r="H144"/>
    </row>
    <row r="145" spans="1:8" x14ac:dyDescent="0.25">
      <c r="A145" t="s">
        <v>32</v>
      </c>
      <c r="B145" t="str">
        <f>IFERROR(INDEX(Clients[Client_Name],MATCH(Table6[[#This Row],[Client_Code]],Clients[Client_Code],0)),"")</f>
        <v>MINERVA</v>
      </c>
      <c r="C145" s="3">
        <v>33</v>
      </c>
      <c r="D145" t="s">
        <v>38</v>
      </c>
      <c r="E145">
        <v>1</v>
      </c>
      <c r="F145" s="21">
        <v>5978747</v>
      </c>
      <c r="H145"/>
    </row>
    <row r="146" spans="1:8" x14ac:dyDescent="0.25">
      <c r="A146" t="s">
        <v>32</v>
      </c>
      <c r="B146" t="str">
        <f>IFERROR(INDEX(Clients[Client_Name],MATCH(Table6[[#This Row],[Client_Code]],Clients[Client_Code],0)),"")</f>
        <v>MINERVA</v>
      </c>
      <c r="C146" s="3">
        <v>33</v>
      </c>
      <c r="D146" t="s">
        <v>149</v>
      </c>
      <c r="E146">
        <v>1</v>
      </c>
      <c r="F146" s="21">
        <v>17063694</v>
      </c>
      <c r="H146"/>
    </row>
    <row r="147" spans="1:8" x14ac:dyDescent="0.25">
      <c r="A147" t="s">
        <v>32</v>
      </c>
      <c r="B147" t="str">
        <f>IFERROR(INDEX(Clients[Client_Name],MATCH(Table6[[#This Row],[Client_Code]],Clients[Client_Code],0)),"")</f>
        <v>MINERVA</v>
      </c>
      <c r="C147" s="3">
        <v>33</v>
      </c>
      <c r="D147" t="s">
        <v>37</v>
      </c>
      <c r="E147">
        <v>1</v>
      </c>
      <c r="F147" s="21">
        <v>4973717</v>
      </c>
      <c r="H147"/>
    </row>
    <row r="148" spans="1:8" x14ac:dyDescent="0.25">
      <c r="A148" t="s">
        <v>32</v>
      </c>
      <c r="B148" t="str">
        <f>IFERROR(INDEX(Clients[Client_Name],MATCH(Table6[[#This Row],[Client_Code]],Clients[Client_Code],0)),"")</f>
        <v>MINERVA</v>
      </c>
      <c r="C148" s="3">
        <v>33</v>
      </c>
      <c r="D148" t="s">
        <v>148</v>
      </c>
      <c r="E148">
        <v>1</v>
      </c>
      <c r="F148" s="21">
        <v>0</v>
      </c>
      <c r="H148"/>
    </row>
    <row r="149" spans="1:8" x14ac:dyDescent="0.25">
      <c r="A149" t="s">
        <v>32</v>
      </c>
      <c r="B149" t="str">
        <f>IFERROR(INDEX(Clients[Client_Name],MATCH(Table6[[#This Row],[Client_Code]],Clients[Client_Code],0)),"")</f>
        <v>MINERVA</v>
      </c>
      <c r="C149" s="3">
        <v>33</v>
      </c>
      <c r="D149" t="s">
        <v>38</v>
      </c>
      <c r="E149">
        <v>1</v>
      </c>
      <c r="F149" s="21">
        <v>4490150</v>
      </c>
      <c r="H149"/>
    </row>
    <row r="150" spans="1:8" x14ac:dyDescent="0.25">
      <c r="A150" t="s">
        <v>32</v>
      </c>
      <c r="B150" t="str">
        <f>IFERROR(INDEX(Clients[Client_Name],MATCH(Table6[[#This Row],[Client_Code]],Clients[Client_Code],0)),"")</f>
        <v>MINERVA</v>
      </c>
      <c r="C150" s="3">
        <v>33</v>
      </c>
      <c r="D150" t="s">
        <v>149</v>
      </c>
      <c r="E150">
        <v>2</v>
      </c>
      <c r="F150" s="21">
        <v>7074249</v>
      </c>
      <c r="H150"/>
    </row>
    <row r="151" spans="1:8" x14ac:dyDescent="0.25">
      <c r="A151" t="s">
        <v>32</v>
      </c>
      <c r="B151" t="str">
        <f>IFERROR(INDEX(Clients[Client_Name],MATCH(Table6[[#This Row],[Client_Code]],Clients[Client_Code],0)),"")</f>
        <v>MINERVA</v>
      </c>
      <c r="C151" s="3">
        <v>33</v>
      </c>
      <c r="D151" t="s">
        <v>37</v>
      </c>
      <c r="E151">
        <v>2</v>
      </c>
      <c r="F151" s="21">
        <v>2043235</v>
      </c>
      <c r="H151"/>
    </row>
    <row r="152" spans="1:8" x14ac:dyDescent="0.25">
      <c r="A152" t="s">
        <v>32</v>
      </c>
      <c r="B152" t="str">
        <f>IFERROR(INDEX(Clients[Client_Name],MATCH(Table6[[#This Row],[Client_Code]],Clients[Client_Code],0)),"")</f>
        <v>MINERVA</v>
      </c>
      <c r="C152" s="3">
        <v>33</v>
      </c>
      <c r="D152" t="s">
        <v>148</v>
      </c>
      <c r="E152">
        <v>2</v>
      </c>
      <c r="F152" s="21"/>
      <c r="H152"/>
    </row>
    <row r="153" spans="1:8" x14ac:dyDescent="0.25">
      <c r="A153" t="s">
        <v>32</v>
      </c>
      <c r="B153" t="str">
        <f>IFERROR(INDEX(Clients[Client_Name],MATCH(Table6[[#This Row],[Client_Code]],Clients[Client_Code],0)),"")</f>
        <v>MINERVA</v>
      </c>
      <c r="C153" s="3">
        <v>33</v>
      </c>
      <c r="D153" t="s">
        <v>38</v>
      </c>
      <c r="E153">
        <v>2</v>
      </c>
      <c r="F153" s="21">
        <v>4862781</v>
      </c>
      <c r="H153"/>
    </row>
    <row r="154" spans="1:8" x14ac:dyDescent="0.25">
      <c r="A154" t="s">
        <v>32</v>
      </c>
      <c r="B154" t="str">
        <f>IFERROR(INDEX(Clients[Client_Name],MATCH(Table6[[#This Row],[Client_Code]],Clients[Client_Code],0)),"")</f>
        <v>MINERVA</v>
      </c>
      <c r="C154" s="3">
        <v>33</v>
      </c>
      <c r="D154" t="s">
        <v>149</v>
      </c>
      <c r="E154">
        <v>2</v>
      </c>
      <c r="F154" s="21">
        <v>15362935</v>
      </c>
      <c r="H154"/>
    </row>
    <row r="155" spans="1:8" x14ac:dyDescent="0.25">
      <c r="A155" t="s">
        <v>32</v>
      </c>
      <c r="B155" t="str">
        <f>IFERROR(INDEX(Clients[Client_Name],MATCH(Table6[[#This Row],[Client_Code]],Clients[Client_Code],0)),"")</f>
        <v>MINERVA</v>
      </c>
      <c r="C155" s="3">
        <v>33</v>
      </c>
      <c r="D155" t="s">
        <v>37</v>
      </c>
      <c r="E155">
        <v>2</v>
      </c>
      <c r="F155" s="21">
        <v>2165669</v>
      </c>
      <c r="H155"/>
    </row>
    <row r="156" spans="1:8" x14ac:dyDescent="0.25">
      <c r="A156" t="s">
        <v>32</v>
      </c>
      <c r="B156" t="str">
        <f>IFERROR(INDEX(Clients[Client_Name],MATCH(Table6[[#This Row],[Client_Code]],Clients[Client_Code],0)),"")</f>
        <v>MINERVA</v>
      </c>
      <c r="C156" s="3">
        <v>33</v>
      </c>
      <c r="D156" t="s">
        <v>148</v>
      </c>
      <c r="E156">
        <v>2</v>
      </c>
      <c r="F156" s="21">
        <v>1867245</v>
      </c>
      <c r="H156"/>
    </row>
    <row r="157" spans="1:8" x14ac:dyDescent="0.25">
      <c r="A157" t="s">
        <v>32</v>
      </c>
      <c r="B157" t="str">
        <f>IFERROR(INDEX(Clients[Client_Name],MATCH(Table6[[#This Row],[Client_Code]],Clients[Client_Code],0)),"")</f>
        <v>MINERVA</v>
      </c>
      <c r="C157" s="3">
        <v>33</v>
      </c>
      <c r="D157" t="s">
        <v>38</v>
      </c>
      <c r="E157">
        <v>2</v>
      </c>
      <c r="F157" s="21">
        <v>3504035</v>
      </c>
      <c r="H157"/>
    </row>
    <row r="158" spans="1:8" x14ac:dyDescent="0.25">
      <c r="A158" t="s">
        <v>32</v>
      </c>
      <c r="B158" t="str">
        <f>IFERROR(INDEX(Clients[Client_Name],MATCH(Table6[[#This Row],[Client_Code]],Clients[Client_Code],0)),"")</f>
        <v>PAPA JOHNS</v>
      </c>
      <c r="C158" s="3">
        <v>37</v>
      </c>
      <c r="D158" t="s">
        <v>149</v>
      </c>
      <c r="E158">
        <v>1</v>
      </c>
      <c r="F158" s="21">
        <v>7727312</v>
      </c>
      <c r="H158"/>
    </row>
    <row r="159" spans="1:8" x14ac:dyDescent="0.25">
      <c r="A159" t="s">
        <v>32</v>
      </c>
      <c r="B159" t="str">
        <f>IFERROR(INDEX(Clients[Client_Name],MATCH(Table6[[#This Row],[Client_Code]],Clients[Client_Code],0)),"")</f>
        <v>PAPA JOHNS</v>
      </c>
      <c r="C159" s="3">
        <v>37</v>
      </c>
      <c r="D159" t="s">
        <v>37</v>
      </c>
      <c r="E159">
        <v>1</v>
      </c>
      <c r="F159" s="21">
        <v>1311930</v>
      </c>
      <c r="H159"/>
    </row>
    <row r="160" spans="1:8" x14ac:dyDescent="0.25">
      <c r="A160" t="s">
        <v>32</v>
      </c>
      <c r="B160" t="str">
        <f>IFERROR(INDEX(Clients[Client_Name],MATCH(Table6[[#This Row],[Client_Code]],Clients[Client_Code],0)),"")</f>
        <v>PAPA JOHNS</v>
      </c>
      <c r="C160" s="3">
        <v>37</v>
      </c>
      <c r="D160" t="s">
        <v>148</v>
      </c>
      <c r="E160">
        <v>1</v>
      </c>
      <c r="F160" s="21">
        <v>0</v>
      </c>
      <c r="H160"/>
    </row>
    <row r="161" spans="1:8" x14ac:dyDescent="0.25">
      <c r="A161" t="s">
        <v>32</v>
      </c>
      <c r="B161" t="str">
        <f>IFERROR(INDEX(Clients[Client_Name],MATCH(Table6[[#This Row],[Client_Code]],Clients[Client_Code],0)),"")</f>
        <v>PAPA JOHNS</v>
      </c>
      <c r="C161" s="3">
        <v>37</v>
      </c>
      <c r="D161" t="s">
        <v>38</v>
      </c>
      <c r="E161">
        <v>1</v>
      </c>
      <c r="F161" s="21">
        <v>425117</v>
      </c>
      <c r="H161"/>
    </row>
    <row r="162" spans="1:8" x14ac:dyDescent="0.25">
      <c r="A162" t="s">
        <v>32</v>
      </c>
      <c r="B162" t="str">
        <f>IFERROR(INDEX(Clients[Client_Name],MATCH(Table6[[#This Row],[Client_Code]],Clients[Client_Code],0)),"")</f>
        <v>PAPA JOHNS</v>
      </c>
      <c r="C162" s="3">
        <v>37</v>
      </c>
      <c r="D162" t="s">
        <v>149</v>
      </c>
      <c r="E162">
        <v>2</v>
      </c>
      <c r="F162" s="21">
        <v>7727312</v>
      </c>
      <c r="H162"/>
    </row>
    <row r="163" spans="1:8" x14ac:dyDescent="0.25">
      <c r="A163" t="s">
        <v>32</v>
      </c>
      <c r="B163" t="str">
        <f>IFERROR(INDEX(Clients[Client_Name],MATCH(Table6[[#This Row],[Client_Code]],Clients[Client_Code],0)),"")</f>
        <v>PAPA JOHNS</v>
      </c>
      <c r="C163" s="3">
        <v>37</v>
      </c>
      <c r="D163" t="s">
        <v>37</v>
      </c>
      <c r="E163">
        <v>2</v>
      </c>
      <c r="F163" s="21">
        <v>871230</v>
      </c>
      <c r="H163"/>
    </row>
    <row r="164" spans="1:8" x14ac:dyDescent="0.25">
      <c r="A164" t="s">
        <v>32</v>
      </c>
      <c r="B164" t="str">
        <f>IFERROR(INDEX(Clients[Client_Name],MATCH(Table6[[#This Row],[Client_Code]],Clients[Client_Code],0)),"")</f>
        <v>PAPA JOHNS</v>
      </c>
      <c r="C164" s="3">
        <v>37</v>
      </c>
      <c r="D164" t="s">
        <v>148</v>
      </c>
      <c r="E164">
        <v>2</v>
      </c>
      <c r="F164" s="21"/>
      <c r="H164"/>
    </row>
    <row r="165" spans="1:8" x14ac:dyDescent="0.25">
      <c r="A165" t="s">
        <v>32</v>
      </c>
      <c r="B165" t="str">
        <f>IFERROR(INDEX(Clients[Client_Name],MATCH(Table6[[#This Row],[Client_Code]],Clients[Client_Code],0)),"")</f>
        <v>PAPA JOHNS</v>
      </c>
      <c r="C165" s="3">
        <v>37</v>
      </c>
      <c r="D165" t="s">
        <v>38</v>
      </c>
      <c r="E165">
        <v>2</v>
      </c>
      <c r="F165" s="21">
        <v>266654</v>
      </c>
      <c r="H165"/>
    </row>
    <row r="166" spans="1:8" x14ac:dyDescent="0.25">
      <c r="A166" t="s">
        <v>32</v>
      </c>
      <c r="B166" t="str">
        <f>IFERROR(INDEX(Clients[Client_Name],MATCH(Table6[[#This Row],[Client_Code]],Clients[Client_Code],0)),"")</f>
        <v>SADIA</v>
      </c>
      <c r="C166" s="3">
        <v>40</v>
      </c>
      <c r="D166" t="s">
        <v>149</v>
      </c>
      <c r="E166">
        <v>1</v>
      </c>
      <c r="F166" s="21">
        <v>25531417</v>
      </c>
      <c r="H166"/>
    </row>
    <row r="167" spans="1:8" x14ac:dyDescent="0.25">
      <c r="A167" t="s">
        <v>32</v>
      </c>
      <c r="B167" t="str">
        <f>IFERROR(INDEX(Clients[Client_Name],MATCH(Table6[[#This Row],[Client_Code]],Clients[Client_Code],0)),"")</f>
        <v>SADIA</v>
      </c>
      <c r="C167" s="3">
        <v>40</v>
      </c>
      <c r="D167" t="s">
        <v>37</v>
      </c>
      <c r="E167">
        <v>1</v>
      </c>
      <c r="F167" s="21">
        <v>7965602</v>
      </c>
      <c r="H167"/>
    </row>
    <row r="168" spans="1:8" x14ac:dyDescent="0.25">
      <c r="A168" t="s">
        <v>32</v>
      </c>
      <c r="B168" t="str">
        <f>IFERROR(INDEX(Clients[Client_Name],MATCH(Table6[[#This Row],[Client_Code]],Clients[Client_Code],0)),"")</f>
        <v>SADIA</v>
      </c>
      <c r="C168" s="3">
        <v>40</v>
      </c>
      <c r="D168" t="s">
        <v>148</v>
      </c>
      <c r="E168">
        <v>1</v>
      </c>
      <c r="F168" s="21">
        <v>0</v>
      </c>
      <c r="H168"/>
    </row>
    <row r="169" spans="1:8" x14ac:dyDescent="0.25">
      <c r="A169" t="s">
        <v>32</v>
      </c>
      <c r="B169" t="str">
        <f>IFERROR(INDEX(Clients[Client_Name],MATCH(Table6[[#This Row],[Client_Code]],Clients[Client_Code],0)),"")</f>
        <v>SADIA</v>
      </c>
      <c r="C169" s="3">
        <v>40</v>
      </c>
      <c r="D169" t="s">
        <v>38</v>
      </c>
      <c r="E169">
        <v>1</v>
      </c>
      <c r="F169" s="21">
        <v>11302624</v>
      </c>
      <c r="H169"/>
    </row>
    <row r="170" spans="1:8" x14ac:dyDescent="0.25">
      <c r="A170" t="s">
        <v>32</v>
      </c>
      <c r="B170" t="str">
        <f>IFERROR(INDEX(Clients[Client_Name],MATCH(Table6[[#This Row],[Client_Code]],Clients[Client_Code],0)),"")</f>
        <v>SADIA</v>
      </c>
      <c r="C170" s="3">
        <v>40</v>
      </c>
      <c r="D170" t="s">
        <v>149</v>
      </c>
      <c r="E170">
        <v>2</v>
      </c>
      <c r="F170" s="21">
        <v>23595327</v>
      </c>
      <c r="H170"/>
    </row>
    <row r="171" spans="1:8" x14ac:dyDescent="0.25">
      <c r="A171" t="s">
        <v>32</v>
      </c>
      <c r="B171" t="str">
        <f>IFERROR(INDEX(Clients[Client_Name],MATCH(Table6[[#This Row],[Client_Code]],Clients[Client_Code],0)),"")</f>
        <v>SADIA</v>
      </c>
      <c r="C171" s="3">
        <v>40</v>
      </c>
      <c r="D171" t="s">
        <v>37</v>
      </c>
      <c r="E171">
        <v>2</v>
      </c>
      <c r="F171" s="21">
        <v>6355416</v>
      </c>
      <c r="H171"/>
    </row>
    <row r="172" spans="1:8" x14ac:dyDescent="0.25">
      <c r="A172" t="s">
        <v>32</v>
      </c>
      <c r="B172" t="str">
        <f>IFERROR(INDEX(Clients[Client_Name],MATCH(Table6[[#This Row],[Client_Code]],Clients[Client_Code],0)),"")</f>
        <v>SADIA</v>
      </c>
      <c r="C172" s="3">
        <v>40</v>
      </c>
      <c r="D172" t="s">
        <v>148</v>
      </c>
      <c r="E172">
        <v>2</v>
      </c>
      <c r="F172" s="21"/>
      <c r="H172"/>
    </row>
    <row r="173" spans="1:8" x14ac:dyDescent="0.25">
      <c r="A173" t="s">
        <v>32</v>
      </c>
      <c r="B173" t="str">
        <f>IFERROR(INDEX(Clients[Client_Name],MATCH(Table6[[#This Row],[Client_Code]],Clients[Client_Code],0)),"")</f>
        <v>SADIA</v>
      </c>
      <c r="C173" s="3">
        <v>40</v>
      </c>
      <c r="D173" t="s">
        <v>38</v>
      </c>
      <c r="E173">
        <v>2</v>
      </c>
      <c r="F173" s="21">
        <v>4789306</v>
      </c>
      <c r="H173"/>
    </row>
    <row r="174" spans="1:8" x14ac:dyDescent="0.25">
      <c r="A174" t="s">
        <v>32</v>
      </c>
      <c r="B174" t="str">
        <f>IFERROR(INDEX(Clients[Client_Name],MATCH(Table6[[#This Row],[Client_Code]],Clients[Client_Code],0)),"")</f>
        <v>SALMONES ANTÁRTICA</v>
      </c>
      <c r="C174" s="3">
        <v>41</v>
      </c>
      <c r="D174" t="s">
        <v>149</v>
      </c>
      <c r="E174">
        <v>1</v>
      </c>
      <c r="F174" s="21">
        <v>12171022</v>
      </c>
      <c r="H174"/>
    </row>
    <row r="175" spans="1:8" x14ac:dyDescent="0.25">
      <c r="A175" t="s">
        <v>32</v>
      </c>
      <c r="B175" t="str">
        <f>IFERROR(INDEX(Clients[Client_Name],MATCH(Table6[[#This Row],[Client_Code]],Clients[Client_Code],0)),"")</f>
        <v>SALMONES ANTÁRTICA</v>
      </c>
      <c r="C175" s="3">
        <v>41</v>
      </c>
      <c r="D175" t="s">
        <v>37</v>
      </c>
      <c r="E175">
        <v>1</v>
      </c>
      <c r="F175" s="21">
        <v>2632601</v>
      </c>
      <c r="H175"/>
    </row>
    <row r="176" spans="1:8" x14ac:dyDescent="0.25">
      <c r="A176" t="s">
        <v>32</v>
      </c>
      <c r="B176" t="str">
        <f>IFERROR(INDEX(Clients[Client_Name],MATCH(Table6[[#This Row],[Client_Code]],Clients[Client_Code],0)),"")</f>
        <v>SALMONES ANTÁRTICA</v>
      </c>
      <c r="C176" s="3">
        <v>41</v>
      </c>
      <c r="D176" t="s">
        <v>148</v>
      </c>
      <c r="E176">
        <v>1</v>
      </c>
      <c r="F176" s="21">
        <v>0</v>
      </c>
      <c r="H176"/>
    </row>
    <row r="177" spans="1:8" x14ac:dyDescent="0.25">
      <c r="A177" t="s">
        <v>32</v>
      </c>
      <c r="B177" t="str">
        <f>IFERROR(INDEX(Clients[Client_Name],MATCH(Table6[[#This Row],[Client_Code]],Clients[Client_Code],0)),"")</f>
        <v>SALMONES ANTÁRTICA</v>
      </c>
      <c r="C177" s="3">
        <v>41</v>
      </c>
      <c r="D177" t="s">
        <v>38</v>
      </c>
      <c r="E177">
        <v>1</v>
      </c>
      <c r="F177" s="21">
        <v>4248219</v>
      </c>
      <c r="H177"/>
    </row>
    <row r="178" spans="1:8" x14ac:dyDescent="0.25">
      <c r="A178" t="s">
        <v>32</v>
      </c>
      <c r="B178" t="str">
        <f>IFERROR(INDEX(Clients[Client_Name],MATCH(Table6[[#This Row],[Client_Code]],Clients[Client_Code],0)),"")</f>
        <v>SALMONES ANTÁRTICA</v>
      </c>
      <c r="C178" s="3">
        <v>41</v>
      </c>
      <c r="D178" t="s">
        <v>149</v>
      </c>
      <c r="E178">
        <v>2</v>
      </c>
      <c r="F178" s="21">
        <v>24597897</v>
      </c>
      <c r="H178"/>
    </row>
    <row r="179" spans="1:8" x14ac:dyDescent="0.25">
      <c r="A179" t="s">
        <v>32</v>
      </c>
      <c r="B179" t="str">
        <f>IFERROR(INDEX(Clients[Client_Name],MATCH(Table6[[#This Row],[Client_Code]],Clients[Client_Code],0)),"")</f>
        <v>SALMONES ANTÁRTICA</v>
      </c>
      <c r="C179" s="3">
        <v>41</v>
      </c>
      <c r="D179" t="s">
        <v>37</v>
      </c>
      <c r="E179">
        <v>2</v>
      </c>
      <c r="F179" s="21">
        <v>2772891</v>
      </c>
      <c r="H179"/>
    </row>
    <row r="180" spans="1:8" x14ac:dyDescent="0.25">
      <c r="A180" t="s">
        <v>32</v>
      </c>
      <c r="B180" t="str">
        <f>IFERROR(INDEX(Clients[Client_Name],MATCH(Table6[[#This Row],[Client_Code]],Clients[Client_Code],0)),"")</f>
        <v>SALMONES ANTÁRTICA</v>
      </c>
      <c r="C180" s="3">
        <v>41</v>
      </c>
      <c r="D180" t="s">
        <v>148</v>
      </c>
      <c r="E180">
        <v>2</v>
      </c>
      <c r="F180" s="21"/>
      <c r="H180"/>
    </row>
    <row r="181" spans="1:8" x14ac:dyDescent="0.25">
      <c r="A181" t="s">
        <v>32</v>
      </c>
      <c r="B181" t="str">
        <f>IFERROR(INDEX(Clients[Client_Name],MATCH(Table6[[#This Row],[Client_Code]],Clients[Client_Code],0)),"")</f>
        <v>SALMONES ANTÁRTICA</v>
      </c>
      <c r="C181" s="3">
        <v>41</v>
      </c>
      <c r="D181" t="s">
        <v>38</v>
      </c>
      <c r="E181">
        <v>2</v>
      </c>
      <c r="F181" s="21">
        <v>5234045</v>
      </c>
      <c r="H181"/>
    </row>
    <row r="182" spans="1:8" x14ac:dyDescent="0.25">
      <c r="A182" t="s">
        <v>32</v>
      </c>
      <c r="B182" t="str">
        <f>IFERROR(INDEX(Clients[Client_Name],MATCH(Table6[[#This Row],[Client_Code]],Clients[Client_Code],0)),"")</f>
        <v>SALMONES AYSÉN</v>
      </c>
      <c r="C182" s="3">
        <v>42</v>
      </c>
      <c r="D182" t="s">
        <v>149</v>
      </c>
      <c r="E182">
        <v>2</v>
      </c>
      <c r="F182" s="21">
        <v>2201992</v>
      </c>
      <c r="H182"/>
    </row>
    <row r="183" spans="1:8" x14ac:dyDescent="0.25">
      <c r="A183" t="s">
        <v>32</v>
      </c>
      <c r="B183" t="str">
        <f>IFERROR(INDEX(Clients[Client_Name],MATCH(Table6[[#This Row],[Client_Code]],Clients[Client_Code],0)),"")</f>
        <v>SALMONES AYSÉN</v>
      </c>
      <c r="C183" s="3">
        <v>42</v>
      </c>
      <c r="D183" t="s">
        <v>37</v>
      </c>
      <c r="E183">
        <v>2</v>
      </c>
      <c r="F183" s="21">
        <v>1502625</v>
      </c>
      <c r="H183"/>
    </row>
    <row r="184" spans="1:8" x14ac:dyDescent="0.25">
      <c r="A184" t="s">
        <v>32</v>
      </c>
      <c r="B184" t="str">
        <f>IFERROR(INDEX(Clients[Client_Name],MATCH(Table6[[#This Row],[Client_Code]],Clients[Client_Code],0)),"")</f>
        <v>SALMONES AYSÉN</v>
      </c>
      <c r="C184" s="3">
        <v>42</v>
      </c>
      <c r="D184" t="s">
        <v>148</v>
      </c>
      <c r="E184">
        <v>2</v>
      </c>
      <c r="F184" s="21"/>
      <c r="H184"/>
    </row>
    <row r="185" spans="1:8" x14ac:dyDescent="0.25">
      <c r="A185" t="s">
        <v>32</v>
      </c>
      <c r="B185" t="str">
        <f>IFERROR(INDEX(Clients[Client_Name],MATCH(Table6[[#This Row],[Client_Code]],Clients[Client_Code],0)),"")</f>
        <v>SALMONES AYSÉN</v>
      </c>
      <c r="C185" s="3">
        <v>42</v>
      </c>
      <c r="D185" t="s">
        <v>38</v>
      </c>
      <c r="E185">
        <v>2</v>
      </c>
      <c r="F185" s="21">
        <v>1351380</v>
      </c>
      <c r="H185"/>
    </row>
    <row r="186" spans="1:8" x14ac:dyDescent="0.25">
      <c r="A186" t="s">
        <v>32</v>
      </c>
      <c r="B186" t="str">
        <f>IFERROR(INDEX(Clients[Client_Name],MATCH(Table6[[#This Row],[Client_Code]],Clients[Client_Code],0)),"")</f>
        <v>SUSARON</v>
      </c>
      <c r="C186" s="3">
        <v>43</v>
      </c>
      <c r="D186" t="s">
        <v>149</v>
      </c>
      <c r="E186">
        <v>1</v>
      </c>
      <c r="F186" s="21">
        <v>1097019</v>
      </c>
      <c r="H186"/>
    </row>
    <row r="187" spans="1:8" x14ac:dyDescent="0.25">
      <c r="A187" t="s">
        <v>32</v>
      </c>
      <c r="B187" t="str">
        <f>IFERROR(INDEX(Clients[Client_Name],MATCH(Table6[[#This Row],[Client_Code]],Clients[Client_Code],0)),"")</f>
        <v>SUSARON</v>
      </c>
      <c r="C187" s="3">
        <v>43</v>
      </c>
      <c r="D187" t="s">
        <v>37</v>
      </c>
      <c r="E187">
        <v>1</v>
      </c>
      <c r="F187" s="21">
        <v>1788478</v>
      </c>
      <c r="H187"/>
    </row>
    <row r="188" spans="1:8" x14ac:dyDescent="0.25">
      <c r="A188" t="s">
        <v>32</v>
      </c>
      <c r="B188" t="str">
        <f>IFERROR(INDEX(Clients[Client_Name],MATCH(Table6[[#This Row],[Client_Code]],Clients[Client_Code],0)),"")</f>
        <v>SUSARON</v>
      </c>
      <c r="C188" s="3">
        <v>43</v>
      </c>
      <c r="D188" t="s">
        <v>148</v>
      </c>
      <c r="E188">
        <v>1</v>
      </c>
      <c r="F188" s="21">
        <v>0</v>
      </c>
      <c r="H188"/>
    </row>
    <row r="189" spans="1:8" x14ac:dyDescent="0.25">
      <c r="A189" t="s">
        <v>32</v>
      </c>
      <c r="B189" t="str">
        <f>IFERROR(INDEX(Clients[Client_Name],MATCH(Table6[[#This Row],[Client_Code]],Clients[Client_Code],0)),"")</f>
        <v>SUSARON</v>
      </c>
      <c r="C189" s="3">
        <v>43</v>
      </c>
      <c r="D189" t="s">
        <v>38</v>
      </c>
      <c r="E189">
        <v>1</v>
      </c>
      <c r="F189" s="21">
        <v>178460</v>
      </c>
      <c r="H189"/>
    </row>
    <row r="190" spans="1:8" x14ac:dyDescent="0.25">
      <c r="A190" t="s">
        <v>32</v>
      </c>
      <c r="B190" t="str">
        <f>IFERROR(INDEX(Clients[Client_Name],MATCH(Table6[[#This Row],[Client_Code]],Clients[Client_Code],0)),"")</f>
        <v>SUSARON</v>
      </c>
      <c r="C190" s="3">
        <v>43</v>
      </c>
      <c r="D190" t="s">
        <v>149</v>
      </c>
      <c r="E190">
        <v>2</v>
      </c>
      <c r="F190" s="21">
        <v>1224590</v>
      </c>
      <c r="H190"/>
    </row>
    <row r="191" spans="1:8" x14ac:dyDescent="0.25">
      <c r="A191" t="s">
        <v>32</v>
      </c>
      <c r="B191" t="str">
        <f>IFERROR(INDEX(Clients[Client_Name],MATCH(Table6[[#This Row],[Client_Code]],Clients[Client_Code],0)),"")</f>
        <v>SUSARON</v>
      </c>
      <c r="C191" s="3">
        <v>43</v>
      </c>
      <c r="D191" t="s">
        <v>37</v>
      </c>
      <c r="E191">
        <v>2</v>
      </c>
      <c r="F191" s="21">
        <v>1409980</v>
      </c>
      <c r="H191"/>
    </row>
    <row r="192" spans="1:8" x14ac:dyDescent="0.25">
      <c r="A192" t="s">
        <v>32</v>
      </c>
      <c r="B192" t="str">
        <f>IFERROR(INDEX(Clients[Client_Name],MATCH(Table6[[#This Row],[Client_Code]],Clients[Client_Code],0)),"")</f>
        <v>SUSARON</v>
      </c>
      <c r="C192" s="3">
        <v>43</v>
      </c>
      <c r="D192" t="s">
        <v>148</v>
      </c>
      <c r="E192">
        <v>2</v>
      </c>
      <c r="F192" s="21"/>
      <c r="H192"/>
    </row>
    <row r="193" spans="1:8" x14ac:dyDescent="0.25">
      <c r="A193" t="s">
        <v>32</v>
      </c>
      <c r="B193" t="str">
        <f>IFERROR(INDEX(Clients[Client_Name],MATCH(Table6[[#This Row],[Client_Code]],Clients[Client_Code],0)),"")</f>
        <v>SUSARON</v>
      </c>
      <c r="C193" s="3">
        <v>43</v>
      </c>
      <c r="D193" t="s">
        <v>38</v>
      </c>
      <c r="E193">
        <v>2</v>
      </c>
      <c r="F193" s="21">
        <v>1245510</v>
      </c>
      <c r="H193"/>
    </row>
    <row r="194" spans="1:8" x14ac:dyDescent="0.25">
      <c r="A194" t="s">
        <v>32</v>
      </c>
      <c r="B194" t="str">
        <f>IFERROR(INDEX(Clients[Client_Name],MATCH(Table6[[#This Row],[Client_Code]],Clients[Client_Code],0)),"")</f>
        <v>TOTTUS</v>
      </c>
      <c r="C194" s="3">
        <v>44</v>
      </c>
      <c r="D194" t="s">
        <v>149</v>
      </c>
      <c r="E194">
        <v>1</v>
      </c>
      <c r="F194" s="21">
        <v>186462826</v>
      </c>
      <c r="H194"/>
    </row>
    <row r="195" spans="1:8" x14ac:dyDescent="0.25">
      <c r="A195" t="s">
        <v>32</v>
      </c>
      <c r="B195" t="str">
        <f>IFERROR(INDEX(Clients[Client_Name],MATCH(Table6[[#This Row],[Client_Code]],Clients[Client_Code],0)),"")</f>
        <v>TOTTUS</v>
      </c>
      <c r="C195" s="3">
        <v>44</v>
      </c>
      <c r="D195" t="s">
        <v>37</v>
      </c>
      <c r="E195">
        <v>1</v>
      </c>
      <c r="F195" s="21">
        <v>1002345</v>
      </c>
      <c r="H195"/>
    </row>
    <row r="196" spans="1:8" x14ac:dyDescent="0.25">
      <c r="A196" t="s">
        <v>32</v>
      </c>
      <c r="B196" t="str">
        <f>IFERROR(INDEX(Clients[Client_Name],MATCH(Table6[[#This Row],[Client_Code]],Clients[Client_Code],0)),"")</f>
        <v>TOTTUS</v>
      </c>
      <c r="C196" s="3">
        <v>44</v>
      </c>
      <c r="D196" t="s">
        <v>148</v>
      </c>
      <c r="E196">
        <v>1</v>
      </c>
      <c r="F196" s="21">
        <v>0</v>
      </c>
      <c r="H196"/>
    </row>
    <row r="197" spans="1:8" x14ac:dyDescent="0.25">
      <c r="A197" t="s">
        <v>32</v>
      </c>
      <c r="B197" t="str">
        <f>IFERROR(INDEX(Clients[Client_Name],MATCH(Table6[[#This Row],[Client_Code]],Clients[Client_Code],0)),"")</f>
        <v>TOTTUS</v>
      </c>
      <c r="C197" s="3">
        <v>44</v>
      </c>
      <c r="D197" t="s">
        <v>38</v>
      </c>
      <c r="E197">
        <v>1</v>
      </c>
      <c r="F197" s="21">
        <v>1070235</v>
      </c>
      <c r="H197"/>
    </row>
    <row r="198" spans="1:8" x14ac:dyDescent="0.25">
      <c r="A198" t="s">
        <v>32</v>
      </c>
      <c r="B198" t="str">
        <f>IFERROR(INDEX(Clients[Client_Name],MATCH(Table6[[#This Row],[Client_Code]],Clients[Client_Code],0)),"")</f>
        <v>TOTTUS</v>
      </c>
      <c r="C198" s="3">
        <v>44</v>
      </c>
      <c r="D198" t="s">
        <v>149</v>
      </c>
      <c r="E198">
        <v>2</v>
      </c>
      <c r="F198" s="21">
        <v>184417307</v>
      </c>
      <c r="H198"/>
    </row>
    <row r="199" spans="1:8" x14ac:dyDescent="0.25">
      <c r="A199" t="s">
        <v>32</v>
      </c>
      <c r="B199" t="str">
        <f>IFERROR(INDEX(Clients[Client_Name],MATCH(Table6[[#This Row],[Client_Code]],Clients[Client_Code],0)),"")</f>
        <v>TOTTUS</v>
      </c>
      <c r="C199" s="3">
        <v>44</v>
      </c>
      <c r="D199" t="s">
        <v>37</v>
      </c>
      <c r="E199">
        <v>2</v>
      </c>
      <c r="F199" s="21"/>
      <c r="H199"/>
    </row>
    <row r="200" spans="1:8" x14ac:dyDescent="0.25">
      <c r="A200" t="s">
        <v>32</v>
      </c>
      <c r="B200" t="str">
        <f>IFERROR(INDEX(Clients[Client_Name],MATCH(Table6[[#This Row],[Client_Code]],Clients[Client_Code],0)),"")</f>
        <v>TOTTUS</v>
      </c>
      <c r="C200" s="3">
        <v>44</v>
      </c>
      <c r="D200" t="s">
        <v>148</v>
      </c>
      <c r="E200">
        <v>2</v>
      </c>
      <c r="F200" s="21"/>
      <c r="H200"/>
    </row>
    <row r="201" spans="1:8" x14ac:dyDescent="0.25">
      <c r="A201" t="s">
        <v>32</v>
      </c>
      <c r="B201" t="str">
        <f>IFERROR(INDEX(Clients[Client_Name],MATCH(Table6[[#This Row],[Client_Code]],Clients[Client_Code],0)),"")</f>
        <v>TOTTUS</v>
      </c>
      <c r="C201" s="3">
        <v>44</v>
      </c>
      <c r="D201" t="s">
        <v>38</v>
      </c>
      <c r="E201">
        <v>2</v>
      </c>
      <c r="F201" s="21">
        <v>1071973</v>
      </c>
      <c r="H201"/>
    </row>
    <row r="202" spans="1:8" x14ac:dyDescent="0.25">
      <c r="A202" t="s">
        <v>32</v>
      </c>
      <c r="B202" t="str">
        <f>IFERROR(INDEX(Clients[Client_Name],MATCH(Table6[[#This Row],[Client_Code]],Clients[Client_Code],0)),"")</f>
        <v>TRENDY</v>
      </c>
      <c r="C202" s="3">
        <v>45</v>
      </c>
      <c r="D202" t="s">
        <v>149</v>
      </c>
      <c r="E202">
        <v>1</v>
      </c>
      <c r="F202" s="21">
        <v>1332000</v>
      </c>
      <c r="H202"/>
    </row>
    <row r="203" spans="1:8" x14ac:dyDescent="0.25">
      <c r="A203" t="s">
        <v>32</v>
      </c>
      <c r="B203" t="str">
        <f>IFERROR(INDEX(Clients[Client_Name],MATCH(Table6[[#This Row],[Client_Code]],Clients[Client_Code],0)),"")</f>
        <v>TRENDY</v>
      </c>
      <c r="C203" s="3">
        <v>45</v>
      </c>
      <c r="D203" t="s">
        <v>37</v>
      </c>
      <c r="E203">
        <v>1</v>
      </c>
      <c r="F203" s="21">
        <v>2234160</v>
      </c>
      <c r="H203"/>
    </row>
    <row r="204" spans="1:8" x14ac:dyDescent="0.25">
      <c r="A204" t="s">
        <v>32</v>
      </c>
      <c r="B204" t="str">
        <f>IFERROR(INDEX(Clients[Client_Name],MATCH(Table6[[#This Row],[Client_Code]],Clients[Client_Code],0)),"")</f>
        <v>TRENDY</v>
      </c>
      <c r="C204" s="3">
        <v>45</v>
      </c>
      <c r="D204" t="s">
        <v>148</v>
      </c>
      <c r="E204">
        <v>1</v>
      </c>
      <c r="F204" s="21">
        <v>0</v>
      </c>
      <c r="H204"/>
    </row>
    <row r="205" spans="1:8" x14ac:dyDescent="0.25">
      <c r="A205" t="s">
        <v>32</v>
      </c>
      <c r="B205" t="str">
        <f>IFERROR(INDEX(Clients[Client_Name],MATCH(Table6[[#This Row],[Client_Code]],Clients[Client_Code],0)),"")</f>
        <v>TRENDY</v>
      </c>
      <c r="C205" s="3">
        <v>45</v>
      </c>
      <c r="D205" t="s">
        <v>38</v>
      </c>
      <c r="E205">
        <v>1</v>
      </c>
      <c r="F205" s="21">
        <v>796161</v>
      </c>
      <c r="H205"/>
    </row>
    <row r="206" spans="1:8" x14ac:dyDescent="0.25">
      <c r="A206" t="s">
        <v>32</v>
      </c>
      <c r="B206" t="str">
        <f>IFERROR(INDEX(Clients[Client_Name],MATCH(Table6[[#This Row],[Client_Code]],Clients[Client_Code],0)),"")</f>
        <v>TRENDY</v>
      </c>
      <c r="C206" s="3">
        <v>45</v>
      </c>
      <c r="D206" t="s">
        <v>149</v>
      </c>
      <c r="E206">
        <v>2</v>
      </c>
      <c r="F206" s="21">
        <v>1122660</v>
      </c>
      <c r="H206"/>
    </row>
    <row r="207" spans="1:8" x14ac:dyDescent="0.25">
      <c r="A207" t="s">
        <v>32</v>
      </c>
      <c r="B207" t="str">
        <f>IFERROR(INDEX(Clients[Client_Name],MATCH(Table6[[#This Row],[Client_Code]],Clients[Client_Code],0)),"")</f>
        <v>TRENDY</v>
      </c>
      <c r="C207" s="3">
        <v>45</v>
      </c>
      <c r="D207" t="s">
        <v>37</v>
      </c>
      <c r="E207">
        <v>2</v>
      </c>
      <c r="F207" s="21">
        <v>1054740</v>
      </c>
      <c r="H207"/>
    </row>
    <row r="208" spans="1:8" x14ac:dyDescent="0.25">
      <c r="A208" t="s">
        <v>32</v>
      </c>
      <c r="B208" t="str">
        <f>IFERROR(INDEX(Clients[Client_Name],MATCH(Table6[[#This Row],[Client_Code]],Clients[Client_Code],0)),"")</f>
        <v>TRENDY</v>
      </c>
      <c r="C208" s="3">
        <v>45</v>
      </c>
      <c r="D208" t="s">
        <v>148</v>
      </c>
      <c r="E208">
        <v>2</v>
      </c>
      <c r="F208" s="21"/>
      <c r="H208"/>
    </row>
    <row r="209" spans="1:8" x14ac:dyDescent="0.25">
      <c r="A209" t="s">
        <v>32</v>
      </c>
      <c r="B209" t="str">
        <f>IFERROR(INDEX(Clients[Client_Name],MATCH(Table6[[#This Row],[Client_Code]],Clients[Client_Code],0)),"")</f>
        <v>TRENDY</v>
      </c>
      <c r="C209" s="3">
        <v>45</v>
      </c>
      <c r="D209" t="s">
        <v>38</v>
      </c>
      <c r="E209">
        <v>2</v>
      </c>
      <c r="F209" s="21">
        <v>451287</v>
      </c>
      <c r="H209"/>
    </row>
    <row r="210" spans="1:8" x14ac:dyDescent="0.25">
      <c r="A210" t="s">
        <v>32</v>
      </c>
      <c r="B210" t="str">
        <f>IFERROR(INDEX(Clients[Client_Name],MATCH(Table6[[#This Row],[Client_Code]],Clients[Client_Code],0)),"")</f>
        <v>WALMART</v>
      </c>
      <c r="C210" s="3">
        <v>49</v>
      </c>
      <c r="D210" t="s">
        <v>149</v>
      </c>
      <c r="E210">
        <v>1</v>
      </c>
      <c r="F210" s="21">
        <v>21205930</v>
      </c>
      <c r="H210"/>
    </row>
    <row r="211" spans="1:8" x14ac:dyDescent="0.25">
      <c r="A211" t="s">
        <v>32</v>
      </c>
      <c r="B211" t="str">
        <f>IFERROR(INDEX(Clients[Client_Name],MATCH(Table6[[#This Row],[Client_Code]],Clients[Client_Code],0)),"")</f>
        <v>WALMART</v>
      </c>
      <c r="C211" s="3">
        <v>49</v>
      </c>
      <c r="D211" t="s">
        <v>37</v>
      </c>
      <c r="E211">
        <v>1</v>
      </c>
      <c r="F211" s="21">
        <v>10869906</v>
      </c>
      <c r="H211"/>
    </row>
    <row r="212" spans="1:8" x14ac:dyDescent="0.25">
      <c r="A212" t="s">
        <v>32</v>
      </c>
      <c r="B212" t="str">
        <f>IFERROR(INDEX(Clients[Client_Name],MATCH(Table6[[#This Row],[Client_Code]],Clients[Client_Code],0)),"")</f>
        <v>WALMART</v>
      </c>
      <c r="C212" s="3">
        <v>49</v>
      </c>
      <c r="D212" t="s">
        <v>148</v>
      </c>
      <c r="E212">
        <v>1</v>
      </c>
      <c r="F212" s="21">
        <v>30204374</v>
      </c>
      <c r="H212"/>
    </row>
    <row r="213" spans="1:8" x14ac:dyDescent="0.25">
      <c r="A213" t="s">
        <v>32</v>
      </c>
      <c r="B213" t="str">
        <f>IFERROR(INDEX(Clients[Client_Name],MATCH(Table6[[#This Row],[Client_Code]],Clients[Client_Code],0)),"")</f>
        <v>WALMART</v>
      </c>
      <c r="C213" s="3">
        <v>49</v>
      </c>
      <c r="D213" t="s">
        <v>38</v>
      </c>
      <c r="E213">
        <v>1</v>
      </c>
      <c r="F213" s="21">
        <v>11045072</v>
      </c>
      <c r="H213"/>
    </row>
    <row r="214" spans="1:8" x14ac:dyDescent="0.25">
      <c r="A214" t="s">
        <v>32</v>
      </c>
      <c r="B214" t="str">
        <f>IFERROR(INDEX(Clients[Client_Name],MATCH(Table6[[#This Row],[Client_Code]],Clients[Client_Code],0)),"")</f>
        <v>WALMART</v>
      </c>
      <c r="C214" s="3">
        <v>49</v>
      </c>
      <c r="D214" t="s">
        <v>149</v>
      </c>
      <c r="E214">
        <v>2</v>
      </c>
      <c r="F214" s="21">
        <v>26919906</v>
      </c>
      <c r="H214"/>
    </row>
    <row r="215" spans="1:8" x14ac:dyDescent="0.25">
      <c r="A215" t="s">
        <v>32</v>
      </c>
      <c r="B215" t="str">
        <f>IFERROR(INDEX(Clients[Client_Name],MATCH(Table6[[#This Row],[Client_Code]],Clients[Client_Code],0)),"")</f>
        <v>WALMART</v>
      </c>
      <c r="C215" s="3">
        <v>49</v>
      </c>
      <c r="D215" t="s">
        <v>37</v>
      </c>
      <c r="E215">
        <v>2</v>
      </c>
      <c r="F215" s="21">
        <v>16320020</v>
      </c>
      <c r="H215"/>
    </row>
    <row r="216" spans="1:8" x14ac:dyDescent="0.25">
      <c r="A216" t="s">
        <v>32</v>
      </c>
      <c r="B216" t="str">
        <f>IFERROR(INDEX(Clients[Client_Name],MATCH(Table6[[#This Row],[Client_Code]],Clients[Client_Code],0)),"")</f>
        <v>WALMART</v>
      </c>
      <c r="C216" s="3">
        <v>49</v>
      </c>
      <c r="D216" t="s">
        <v>148</v>
      </c>
      <c r="E216">
        <v>2</v>
      </c>
      <c r="F216" s="21">
        <v>28347523</v>
      </c>
      <c r="H216"/>
    </row>
    <row r="217" spans="1:8" x14ac:dyDescent="0.25">
      <c r="A217" t="s">
        <v>32</v>
      </c>
      <c r="B217" t="str">
        <f>IFERROR(INDEX(Clients[Client_Name],MATCH(Table6[[#This Row],[Client_Code]],Clients[Client_Code],0)),"")</f>
        <v>WALMART</v>
      </c>
      <c r="C217" s="3">
        <v>49</v>
      </c>
      <c r="D217" t="s">
        <v>38</v>
      </c>
      <c r="E217">
        <v>2</v>
      </c>
      <c r="F217" s="21">
        <v>6391530</v>
      </c>
      <c r="H217"/>
    </row>
    <row r="218" spans="1:8" x14ac:dyDescent="0.25">
      <c r="A218" t="s">
        <v>32</v>
      </c>
      <c r="B218" t="str">
        <f>IFERROR(INDEX(Clients[Client_Name],MATCH(Table6[[#This Row],[Client_Code]],Clients[Client_Code],0)),"")</f>
        <v>FRIGORIFICO CFC</v>
      </c>
      <c r="C218" s="3">
        <v>52</v>
      </c>
      <c r="D218" t="s">
        <v>149</v>
      </c>
      <c r="E218">
        <v>1</v>
      </c>
      <c r="F218" s="21">
        <v>3197295</v>
      </c>
      <c r="H218"/>
    </row>
    <row r="219" spans="1:8" x14ac:dyDescent="0.25">
      <c r="A219" t="s">
        <v>32</v>
      </c>
      <c r="B219" t="str">
        <f>IFERROR(INDEX(Clients[Client_Name],MATCH(Table6[[#This Row],[Client_Code]],Clients[Client_Code],0)),"")</f>
        <v>FRIGORIFICO CFC</v>
      </c>
      <c r="C219" s="3">
        <v>52</v>
      </c>
      <c r="D219" t="s">
        <v>37</v>
      </c>
      <c r="E219">
        <v>1</v>
      </c>
      <c r="F219" s="21">
        <v>1196055</v>
      </c>
      <c r="H219"/>
    </row>
    <row r="220" spans="1:8" x14ac:dyDescent="0.25">
      <c r="A220" t="s">
        <v>32</v>
      </c>
      <c r="B220" t="str">
        <f>IFERROR(INDEX(Clients[Client_Name],MATCH(Table6[[#This Row],[Client_Code]],Clients[Client_Code],0)),"")</f>
        <v>FRIGORIFICO CFC</v>
      </c>
      <c r="C220" s="3">
        <v>52</v>
      </c>
      <c r="D220" t="s">
        <v>148</v>
      </c>
      <c r="E220">
        <v>1</v>
      </c>
      <c r="F220" s="21">
        <v>0</v>
      </c>
      <c r="H220"/>
    </row>
    <row r="221" spans="1:8" x14ac:dyDescent="0.25">
      <c r="A221" t="s">
        <v>32</v>
      </c>
      <c r="B221" t="str">
        <f>IFERROR(INDEX(Clients[Client_Name],MATCH(Table6[[#This Row],[Client_Code]],Clients[Client_Code],0)),"")</f>
        <v>FRIGORIFICO CFC</v>
      </c>
      <c r="C221" s="3">
        <v>52</v>
      </c>
      <c r="D221" t="s">
        <v>38</v>
      </c>
      <c r="E221">
        <v>1</v>
      </c>
      <c r="F221" s="21">
        <v>2219548</v>
      </c>
      <c r="H221"/>
    </row>
    <row r="222" spans="1:8" x14ac:dyDescent="0.25">
      <c r="A222" t="s">
        <v>32</v>
      </c>
      <c r="B222" t="str">
        <f>IFERROR(INDEX(Clients[Client_Name],MATCH(Table6[[#This Row],[Client_Code]],Clients[Client_Code],0)),"")</f>
        <v>FRIGORIFICO CFC</v>
      </c>
      <c r="C222" s="3">
        <v>52</v>
      </c>
      <c r="D222" t="s">
        <v>149</v>
      </c>
      <c r="E222">
        <v>2</v>
      </c>
      <c r="F222" s="21">
        <v>3682053</v>
      </c>
      <c r="H222"/>
    </row>
    <row r="223" spans="1:8" x14ac:dyDescent="0.25">
      <c r="A223" t="s">
        <v>32</v>
      </c>
      <c r="B223" t="str">
        <f>IFERROR(INDEX(Clients[Client_Name],MATCH(Table6[[#This Row],[Client_Code]],Clients[Client_Code],0)),"")</f>
        <v>FRIGORIFICO CFC</v>
      </c>
      <c r="C223" s="3">
        <v>52</v>
      </c>
      <c r="D223" t="s">
        <v>37</v>
      </c>
      <c r="E223">
        <v>2</v>
      </c>
      <c r="F223" s="21">
        <v>1523199</v>
      </c>
      <c r="H223"/>
    </row>
    <row r="224" spans="1:8" x14ac:dyDescent="0.25">
      <c r="A224" t="s">
        <v>32</v>
      </c>
      <c r="B224" t="str">
        <f>IFERROR(INDEX(Clients[Client_Name],MATCH(Table6[[#This Row],[Client_Code]],Clients[Client_Code],0)),"")</f>
        <v>FRIGORIFICO CFC</v>
      </c>
      <c r="C224" s="3">
        <v>52</v>
      </c>
      <c r="D224" t="s">
        <v>148</v>
      </c>
      <c r="E224">
        <v>2</v>
      </c>
      <c r="F224" s="21"/>
      <c r="H224"/>
    </row>
    <row r="225" spans="1:8" x14ac:dyDescent="0.25">
      <c r="A225" t="s">
        <v>32</v>
      </c>
      <c r="B225" t="str">
        <f>IFERROR(INDEX(Clients[Client_Name],MATCH(Table6[[#This Row],[Client_Code]],Clients[Client_Code],0)),"")</f>
        <v>FRIGORIFICO CFC</v>
      </c>
      <c r="C225" s="3">
        <v>52</v>
      </c>
      <c r="D225" t="s">
        <v>38</v>
      </c>
      <c r="E225">
        <v>2</v>
      </c>
      <c r="F225" s="21">
        <v>6632106</v>
      </c>
      <c r="H225"/>
    </row>
    <row r="226" spans="1:8" x14ac:dyDescent="0.25">
      <c r="A226" t="s">
        <v>32</v>
      </c>
      <c r="B226" t="str">
        <f>IFERROR(INDEX(Clients[Client_Name],MATCH(Table6[[#This Row],[Client_Code]],Clients[Client_Code],0)),"")</f>
        <v>GUALLARAUCO</v>
      </c>
      <c r="C226" s="3">
        <v>53</v>
      </c>
      <c r="D226" t="s">
        <v>149</v>
      </c>
      <c r="E226">
        <v>1</v>
      </c>
      <c r="F226" s="21">
        <v>1253428</v>
      </c>
      <c r="H226"/>
    </row>
    <row r="227" spans="1:8" x14ac:dyDescent="0.25">
      <c r="A227" t="s">
        <v>32</v>
      </c>
      <c r="B227" t="str">
        <f>IFERROR(INDEX(Clients[Client_Name],MATCH(Table6[[#This Row],[Client_Code]],Clients[Client_Code],0)),"")</f>
        <v>GUALLARAUCO</v>
      </c>
      <c r="C227" s="3">
        <v>53</v>
      </c>
      <c r="D227" t="s">
        <v>37</v>
      </c>
      <c r="E227">
        <v>1</v>
      </c>
      <c r="F227" s="21">
        <v>637424</v>
      </c>
      <c r="H227"/>
    </row>
    <row r="228" spans="1:8" x14ac:dyDescent="0.25">
      <c r="A228" t="s">
        <v>32</v>
      </c>
      <c r="B228" t="str">
        <f>IFERROR(INDEX(Clients[Client_Name],MATCH(Table6[[#This Row],[Client_Code]],Clients[Client_Code],0)),"")</f>
        <v>GUALLARAUCO</v>
      </c>
      <c r="C228" s="3">
        <v>53</v>
      </c>
      <c r="D228" t="s">
        <v>148</v>
      </c>
      <c r="E228">
        <v>1</v>
      </c>
      <c r="F228" s="21">
        <v>0</v>
      </c>
      <c r="H228"/>
    </row>
    <row r="229" spans="1:8" x14ac:dyDescent="0.25">
      <c r="A229" t="s">
        <v>32</v>
      </c>
      <c r="B229" t="str">
        <f>IFERROR(INDEX(Clients[Client_Name],MATCH(Table6[[#This Row],[Client_Code]],Clients[Client_Code],0)),"")</f>
        <v>GUALLARAUCO</v>
      </c>
      <c r="C229" s="3">
        <v>53</v>
      </c>
      <c r="D229" t="s">
        <v>38</v>
      </c>
      <c r="E229">
        <v>1</v>
      </c>
      <c r="F229" s="21">
        <v>1372968</v>
      </c>
      <c r="H229"/>
    </row>
    <row r="230" spans="1:8" x14ac:dyDescent="0.25">
      <c r="A230" t="s">
        <v>32</v>
      </c>
      <c r="B230" t="str">
        <f>IFERROR(INDEX(Clients[Client_Name],MATCH(Table6[[#This Row],[Client_Code]],Clients[Client_Code],0)),"")</f>
        <v>GUALLARAUCO</v>
      </c>
      <c r="C230" s="3">
        <v>53</v>
      </c>
      <c r="D230" t="s">
        <v>149</v>
      </c>
      <c r="E230">
        <v>2</v>
      </c>
      <c r="F230" s="21">
        <v>2525096</v>
      </c>
      <c r="H230"/>
    </row>
    <row r="231" spans="1:8" x14ac:dyDescent="0.25">
      <c r="A231" t="s">
        <v>32</v>
      </c>
      <c r="B231" t="str">
        <f>IFERROR(INDEX(Clients[Client_Name],MATCH(Table6[[#This Row],[Client_Code]],Clients[Client_Code],0)),"")</f>
        <v>GUALLARAUCO</v>
      </c>
      <c r="C231" s="3">
        <v>53</v>
      </c>
      <c r="D231" t="s">
        <v>37</v>
      </c>
      <c r="E231">
        <v>2</v>
      </c>
      <c r="F231" s="21">
        <v>1533907</v>
      </c>
      <c r="H231"/>
    </row>
    <row r="232" spans="1:8" x14ac:dyDescent="0.25">
      <c r="A232" t="s">
        <v>32</v>
      </c>
      <c r="B232" t="str">
        <f>IFERROR(INDEX(Clients[Client_Name],MATCH(Table6[[#This Row],[Client_Code]],Clients[Client_Code],0)),"")</f>
        <v>GUALLARAUCO</v>
      </c>
      <c r="C232" s="3">
        <v>53</v>
      </c>
      <c r="D232" t="s">
        <v>148</v>
      </c>
      <c r="E232">
        <v>2</v>
      </c>
      <c r="F232" s="21"/>
      <c r="H232"/>
    </row>
    <row r="233" spans="1:8" x14ac:dyDescent="0.25">
      <c r="A233" t="s">
        <v>32</v>
      </c>
      <c r="B233" t="str">
        <f>IFERROR(INDEX(Clients[Client_Name],MATCH(Table6[[#This Row],[Client_Code]],Clients[Client_Code],0)),"")</f>
        <v>GUALLARAUCO</v>
      </c>
      <c r="C233" s="3">
        <v>53</v>
      </c>
      <c r="D233" t="s">
        <v>38</v>
      </c>
      <c r="E233">
        <v>2</v>
      </c>
      <c r="F233" s="21">
        <v>1467240</v>
      </c>
      <c r="H233"/>
    </row>
    <row r="234" spans="1:8" x14ac:dyDescent="0.25">
      <c r="A234" t="s">
        <v>32</v>
      </c>
      <c r="B234" t="str">
        <f>IFERROR(INDEX(Clients[Client_Name],MATCH(Table6[[#This Row],[Client_Code]],Clients[Client_Code],0)),"")</f>
        <v>ELCOR</v>
      </c>
      <c r="C234" s="3">
        <v>55</v>
      </c>
      <c r="D234" t="s">
        <v>149</v>
      </c>
      <c r="E234">
        <v>1</v>
      </c>
      <c r="F234" s="21">
        <v>3107260</v>
      </c>
      <c r="H234"/>
    </row>
    <row r="235" spans="1:8" x14ac:dyDescent="0.25">
      <c r="A235" t="s">
        <v>32</v>
      </c>
      <c r="B235" t="str">
        <f>IFERROR(INDEX(Clients[Client_Name],MATCH(Table6[[#This Row],[Client_Code]],Clients[Client_Code],0)),"")</f>
        <v>ELCOR</v>
      </c>
      <c r="C235" s="3">
        <v>55</v>
      </c>
      <c r="D235" t="s">
        <v>37</v>
      </c>
      <c r="E235">
        <v>1</v>
      </c>
      <c r="F235" s="21">
        <v>214243</v>
      </c>
      <c r="H235"/>
    </row>
    <row r="236" spans="1:8" x14ac:dyDescent="0.25">
      <c r="A236" t="s">
        <v>32</v>
      </c>
      <c r="B236" t="str">
        <f>IFERROR(INDEX(Clients[Client_Name],MATCH(Table6[[#This Row],[Client_Code]],Clients[Client_Code],0)),"")</f>
        <v>ELCOR</v>
      </c>
      <c r="C236" s="3">
        <v>55</v>
      </c>
      <c r="D236" t="s">
        <v>148</v>
      </c>
      <c r="E236">
        <v>1</v>
      </c>
      <c r="F236" s="21">
        <v>0</v>
      </c>
      <c r="H236"/>
    </row>
    <row r="237" spans="1:8" x14ac:dyDescent="0.25">
      <c r="A237" t="s">
        <v>32</v>
      </c>
      <c r="B237" t="str">
        <f>IFERROR(INDEX(Clients[Client_Name],MATCH(Table6[[#This Row],[Client_Code]],Clients[Client_Code],0)),"")</f>
        <v>ELCOR</v>
      </c>
      <c r="C237" s="3">
        <v>55</v>
      </c>
      <c r="D237" t="s">
        <v>38</v>
      </c>
      <c r="E237">
        <v>1</v>
      </c>
      <c r="F237" s="21">
        <v>474500</v>
      </c>
      <c r="H237"/>
    </row>
    <row r="238" spans="1:8" x14ac:dyDescent="0.25">
      <c r="A238" t="s">
        <v>32</v>
      </c>
      <c r="B238" t="str">
        <f>IFERROR(INDEX(Clients[Client_Name],MATCH(Table6[[#This Row],[Client_Code]],Clients[Client_Code],0)),"")</f>
        <v>ELCOR</v>
      </c>
      <c r="C238" s="3">
        <v>55</v>
      </c>
      <c r="D238" t="s">
        <v>149</v>
      </c>
      <c r="E238">
        <v>2</v>
      </c>
      <c r="F238" s="21">
        <v>2660670</v>
      </c>
      <c r="H238"/>
    </row>
    <row r="239" spans="1:8" x14ac:dyDescent="0.25">
      <c r="A239" t="s">
        <v>32</v>
      </c>
      <c r="B239" t="str">
        <f>IFERROR(INDEX(Clients[Client_Name],MATCH(Table6[[#This Row],[Client_Code]],Clients[Client_Code],0)),"")</f>
        <v>ELCOR</v>
      </c>
      <c r="C239" s="3">
        <v>55</v>
      </c>
      <c r="D239" t="s">
        <v>37</v>
      </c>
      <c r="E239">
        <v>2</v>
      </c>
      <c r="F239" s="21">
        <v>271073</v>
      </c>
      <c r="H239"/>
    </row>
    <row r="240" spans="1:8" x14ac:dyDescent="0.25">
      <c r="A240" t="s">
        <v>32</v>
      </c>
      <c r="B240" t="str">
        <f>IFERROR(INDEX(Clients[Client_Name],MATCH(Table6[[#This Row],[Client_Code]],Clients[Client_Code],0)),"")</f>
        <v>ELCOR</v>
      </c>
      <c r="C240" s="3">
        <v>55</v>
      </c>
      <c r="D240" t="s">
        <v>148</v>
      </c>
      <c r="E240">
        <v>2</v>
      </c>
      <c r="F240" s="21"/>
      <c r="H240"/>
    </row>
    <row r="241" spans="1:8" x14ac:dyDescent="0.25">
      <c r="A241" t="s">
        <v>32</v>
      </c>
      <c r="B241" t="str">
        <f>IFERROR(INDEX(Clients[Client_Name],MATCH(Table6[[#This Row],[Client_Code]],Clients[Client_Code],0)),"")</f>
        <v>ELCOR</v>
      </c>
      <c r="C241" s="3">
        <v>55</v>
      </c>
      <c r="D241" t="s">
        <v>38</v>
      </c>
      <c r="E241">
        <v>2</v>
      </c>
      <c r="F241" s="21">
        <v>381392</v>
      </c>
      <c r="H241"/>
    </row>
    <row r="242" spans="1:8" x14ac:dyDescent="0.25">
      <c r="A242" t="s">
        <v>32</v>
      </c>
      <c r="B242" t="str">
        <f>IFERROR(INDEX(Clients[Client_Name],MATCH(Table6[[#This Row],[Client_Code]],Clients[Client_Code],0)),"")</f>
        <v>ALIACE (ALIMENTOS Y ACEITES)</v>
      </c>
      <c r="C242" s="3">
        <v>56</v>
      </c>
      <c r="D242" t="s">
        <v>149</v>
      </c>
      <c r="E242">
        <v>1</v>
      </c>
      <c r="F242" s="21">
        <v>78690</v>
      </c>
      <c r="H242"/>
    </row>
    <row r="243" spans="1:8" x14ac:dyDescent="0.25">
      <c r="A243" t="s">
        <v>32</v>
      </c>
      <c r="B243" t="str">
        <f>IFERROR(INDEX(Clients[Client_Name],MATCH(Table6[[#This Row],[Client_Code]],Clients[Client_Code],0)),"")</f>
        <v>ALIACE (ALIMENTOS Y ACEITES)</v>
      </c>
      <c r="C243" s="3">
        <v>56</v>
      </c>
      <c r="D243" t="s">
        <v>37</v>
      </c>
      <c r="E243">
        <v>1</v>
      </c>
      <c r="F243" s="21">
        <v>0</v>
      </c>
      <c r="H243"/>
    </row>
    <row r="244" spans="1:8" x14ac:dyDescent="0.25">
      <c r="A244" t="s">
        <v>32</v>
      </c>
      <c r="B244" t="str">
        <f>IFERROR(INDEX(Clients[Client_Name],MATCH(Table6[[#This Row],[Client_Code]],Clients[Client_Code],0)),"")</f>
        <v>ALIACE (ALIMENTOS Y ACEITES)</v>
      </c>
      <c r="C244" s="3">
        <v>56</v>
      </c>
      <c r="D244" t="s">
        <v>148</v>
      </c>
      <c r="E244">
        <v>1</v>
      </c>
      <c r="F244" s="21">
        <v>0</v>
      </c>
      <c r="H244"/>
    </row>
    <row r="245" spans="1:8" x14ac:dyDescent="0.25">
      <c r="A245" t="s">
        <v>32</v>
      </c>
      <c r="B245" t="str">
        <f>IFERROR(INDEX(Clients[Client_Name],MATCH(Table6[[#This Row],[Client_Code]],Clients[Client_Code],0)),"")</f>
        <v>ALIACE (ALIMENTOS Y ACEITES)</v>
      </c>
      <c r="C245" s="3">
        <v>56</v>
      </c>
      <c r="D245" t="s">
        <v>38</v>
      </c>
      <c r="E245">
        <v>1</v>
      </c>
      <c r="F245" s="21">
        <v>7958</v>
      </c>
      <c r="H245"/>
    </row>
    <row r="246" spans="1:8" x14ac:dyDescent="0.25">
      <c r="A246" t="s">
        <v>32</v>
      </c>
      <c r="B246" t="str">
        <f>IFERROR(INDEX(Clients[Client_Name],MATCH(Table6[[#This Row],[Client_Code]],Clients[Client_Code],0)),"")</f>
        <v>ALIACE (ALIMENTOS Y ACEITES)</v>
      </c>
      <c r="C246" s="3">
        <v>56</v>
      </c>
      <c r="D246" t="s">
        <v>149</v>
      </c>
      <c r="E246">
        <v>2</v>
      </c>
      <c r="F246" s="21">
        <v>23341819</v>
      </c>
      <c r="H246"/>
    </row>
    <row r="247" spans="1:8" x14ac:dyDescent="0.25">
      <c r="A247" t="s">
        <v>32</v>
      </c>
      <c r="B247" t="str">
        <f>IFERROR(INDEX(Clients[Client_Name],MATCH(Table6[[#This Row],[Client_Code]],Clients[Client_Code],0)),"")</f>
        <v>ALIACE (ALIMENTOS Y ACEITES)</v>
      </c>
      <c r="C247" s="3">
        <v>56</v>
      </c>
      <c r="D247" t="s">
        <v>37</v>
      </c>
      <c r="E247">
        <v>2</v>
      </c>
      <c r="F247" s="21">
        <v>5327433</v>
      </c>
      <c r="H247"/>
    </row>
    <row r="248" spans="1:8" x14ac:dyDescent="0.25">
      <c r="A248" t="s">
        <v>32</v>
      </c>
      <c r="B248" t="str">
        <f>IFERROR(INDEX(Clients[Client_Name],MATCH(Table6[[#This Row],[Client_Code]],Clients[Client_Code],0)),"")</f>
        <v>ALIACE (ALIMENTOS Y ACEITES)</v>
      </c>
      <c r="C248" s="3">
        <v>56</v>
      </c>
      <c r="D248" t="s">
        <v>148</v>
      </c>
      <c r="E248">
        <v>2</v>
      </c>
      <c r="F248" s="21"/>
      <c r="H248"/>
    </row>
    <row r="249" spans="1:8" x14ac:dyDescent="0.25">
      <c r="A249" t="s">
        <v>32</v>
      </c>
      <c r="B249" t="str">
        <f>IFERROR(INDEX(Clients[Client_Name],MATCH(Table6[[#This Row],[Client_Code]],Clients[Client_Code],0)),"")</f>
        <v>ALIACE (ALIMENTOS Y ACEITES)</v>
      </c>
      <c r="C249" s="3">
        <v>56</v>
      </c>
      <c r="D249" t="s">
        <v>38</v>
      </c>
      <c r="E249">
        <v>2</v>
      </c>
      <c r="F249" s="21">
        <v>4995781</v>
      </c>
      <c r="H249"/>
    </row>
    <row r="250" spans="1:8" x14ac:dyDescent="0.25">
      <c r="A250" t="s">
        <v>32</v>
      </c>
      <c r="B250" t="str">
        <f>IFERROR(INDEX(Clients[Client_Name],MATCH(Table6[[#This Row],[Client_Code]],Clients[Client_Code],0)),"")</f>
        <v>GREEN FOODS</v>
      </c>
      <c r="C250" s="3">
        <v>57</v>
      </c>
      <c r="D250" t="s">
        <v>149</v>
      </c>
      <c r="E250">
        <v>1</v>
      </c>
      <c r="F250" s="21">
        <v>399840</v>
      </c>
      <c r="H250"/>
    </row>
    <row r="251" spans="1:8" x14ac:dyDescent="0.25">
      <c r="A251" t="s">
        <v>32</v>
      </c>
      <c r="B251" t="str">
        <f>IFERROR(INDEX(Clients[Client_Name],MATCH(Table6[[#This Row],[Client_Code]],Clients[Client_Code],0)),"")</f>
        <v>GREEN FOODS</v>
      </c>
      <c r="C251" s="3">
        <v>57</v>
      </c>
      <c r="D251" t="s">
        <v>37</v>
      </c>
      <c r="E251">
        <v>1</v>
      </c>
      <c r="F251" s="21">
        <v>189529</v>
      </c>
      <c r="H251"/>
    </row>
    <row r="252" spans="1:8" x14ac:dyDescent="0.25">
      <c r="A252" t="s">
        <v>32</v>
      </c>
      <c r="B252" t="str">
        <f>IFERROR(INDEX(Clients[Client_Name],MATCH(Table6[[#This Row],[Client_Code]],Clients[Client_Code],0)),"")</f>
        <v>GREEN FOODS</v>
      </c>
      <c r="C252" s="3">
        <v>57</v>
      </c>
      <c r="D252" t="s">
        <v>148</v>
      </c>
      <c r="E252">
        <v>1</v>
      </c>
      <c r="F252" s="21">
        <v>0</v>
      </c>
      <c r="H252"/>
    </row>
    <row r="253" spans="1:8" x14ac:dyDescent="0.25">
      <c r="A253" t="s">
        <v>32</v>
      </c>
      <c r="B253" t="str">
        <f>IFERROR(INDEX(Clients[Client_Name],MATCH(Table6[[#This Row],[Client_Code]],Clients[Client_Code],0)),"")</f>
        <v>GREEN FOODS</v>
      </c>
      <c r="C253" s="3">
        <v>57</v>
      </c>
      <c r="D253" t="s">
        <v>38</v>
      </c>
      <c r="E253">
        <v>1</v>
      </c>
      <c r="F253" s="21">
        <v>60533</v>
      </c>
      <c r="H253"/>
    </row>
    <row r="254" spans="1:8" x14ac:dyDescent="0.25">
      <c r="A254" t="s">
        <v>32</v>
      </c>
      <c r="B254" t="str">
        <f>IFERROR(INDEX(Clients[Client_Name],MATCH(Table6[[#This Row],[Client_Code]],Clients[Client_Code],0)),"")</f>
        <v>GREEN FOODS</v>
      </c>
      <c r="C254" s="3">
        <v>57</v>
      </c>
      <c r="D254" t="s">
        <v>149</v>
      </c>
      <c r="E254">
        <v>2</v>
      </c>
      <c r="F254" s="21">
        <v>683820</v>
      </c>
      <c r="H254"/>
    </row>
    <row r="255" spans="1:8" x14ac:dyDescent="0.25">
      <c r="A255" t="s">
        <v>32</v>
      </c>
      <c r="B255" t="str">
        <f>IFERROR(INDEX(Clients[Client_Name],MATCH(Table6[[#This Row],[Client_Code]],Clients[Client_Code],0)),"")</f>
        <v>GREEN FOODS</v>
      </c>
      <c r="C255" s="3">
        <v>57</v>
      </c>
      <c r="D255" t="s">
        <v>37</v>
      </c>
      <c r="E255">
        <v>2</v>
      </c>
      <c r="F255" s="21">
        <v>19215</v>
      </c>
      <c r="H255"/>
    </row>
    <row r="256" spans="1:8" x14ac:dyDescent="0.25">
      <c r="A256" t="s">
        <v>32</v>
      </c>
      <c r="B256" t="str">
        <f>IFERROR(INDEX(Clients[Client_Name],MATCH(Table6[[#This Row],[Client_Code]],Clients[Client_Code],0)),"")</f>
        <v>GREEN FOODS</v>
      </c>
      <c r="C256" s="3">
        <v>57</v>
      </c>
      <c r="D256" t="s">
        <v>148</v>
      </c>
      <c r="E256">
        <v>2</v>
      </c>
      <c r="F256" s="21"/>
      <c r="H256"/>
    </row>
    <row r="257" spans="1:8" x14ac:dyDescent="0.25">
      <c r="A257" t="s">
        <v>32</v>
      </c>
      <c r="B257" t="str">
        <f>IFERROR(INDEX(Clients[Client_Name],MATCH(Table6[[#This Row],[Client_Code]],Clients[Client_Code],0)),"")</f>
        <v>GREEN FOODS</v>
      </c>
      <c r="C257" s="3">
        <v>57</v>
      </c>
      <c r="D257" t="s">
        <v>38</v>
      </c>
      <c r="E257">
        <v>2</v>
      </c>
      <c r="F257" s="21">
        <v>59254</v>
      </c>
      <c r="H257"/>
    </row>
    <row r="258" spans="1:8" x14ac:dyDescent="0.25">
      <c r="A258" t="s">
        <v>32</v>
      </c>
      <c r="B258" t="str">
        <f>IFERROR(INDEX(Clients[Client_Name],MATCH(Table6[[#This Row],[Client_Code]],Clients[Client_Code],0)),"")</f>
        <v>RAPA NUI</v>
      </c>
      <c r="C258" s="3">
        <v>58</v>
      </c>
      <c r="D258" t="s">
        <v>149</v>
      </c>
      <c r="E258">
        <v>1</v>
      </c>
      <c r="F258" s="21">
        <v>2988495</v>
      </c>
      <c r="H258"/>
    </row>
    <row r="259" spans="1:8" x14ac:dyDescent="0.25">
      <c r="A259" t="s">
        <v>32</v>
      </c>
      <c r="B259" t="str">
        <f>IFERROR(INDEX(Clients[Client_Name],MATCH(Table6[[#This Row],[Client_Code]],Clients[Client_Code],0)),"")</f>
        <v>RAPA NUI</v>
      </c>
      <c r="C259" s="3">
        <v>58</v>
      </c>
      <c r="D259" t="s">
        <v>37</v>
      </c>
      <c r="E259">
        <v>1</v>
      </c>
      <c r="F259" s="21">
        <v>825793</v>
      </c>
      <c r="H259"/>
    </row>
    <row r="260" spans="1:8" x14ac:dyDescent="0.25">
      <c r="A260" t="s">
        <v>32</v>
      </c>
      <c r="B260" t="str">
        <f>IFERROR(INDEX(Clients[Client_Name],MATCH(Table6[[#This Row],[Client_Code]],Clients[Client_Code],0)),"")</f>
        <v>RAPA NUI</v>
      </c>
      <c r="C260" s="3">
        <v>58</v>
      </c>
      <c r="D260" t="s">
        <v>148</v>
      </c>
      <c r="E260">
        <v>1</v>
      </c>
      <c r="F260" s="21">
        <v>0</v>
      </c>
      <c r="H260"/>
    </row>
    <row r="261" spans="1:8" x14ac:dyDescent="0.25">
      <c r="A261" t="s">
        <v>32</v>
      </c>
      <c r="B261" t="str">
        <f>IFERROR(INDEX(Clients[Client_Name],MATCH(Table6[[#This Row],[Client_Code]],Clients[Client_Code],0)),"")</f>
        <v>RAPA NUI</v>
      </c>
      <c r="C261" s="3">
        <v>58</v>
      </c>
      <c r="D261" t="s">
        <v>38</v>
      </c>
      <c r="E261">
        <v>1</v>
      </c>
      <c r="F261" s="21">
        <v>380098</v>
      </c>
      <c r="H261"/>
    </row>
    <row r="262" spans="1:8" x14ac:dyDescent="0.25">
      <c r="A262" t="s">
        <v>32</v>
      </c>
      <c r="B262" t="str">
        <f>IFERROR(INDEX(Clients[Client_Name],MATCH(Table6[[#This Row],[Client_Code]],Clients[Client_Code],0)),"")</f>
        <v>RAPA NUI</v>
      </c>
      <c r="C262" s="3">
        <v>58</v>
      </c>
      <c r="D262" t="s">
        <v>149</v>
      </c>
      <c r="E262">
        <v>2</v>
      </c>
      <c r="F262" s="21">
        <v>3763434</v>
      </c>
      <c r="H262"/>
    </row>
    <row r="263" spans="1:8" x14ac:dyDescent="0.25">
      <c r="A263" t="s">
        <v>32</v>
      </c>
      <c r="B263" t="str">
        <f>IFERROR(INDEX(Clients[Client_Name],MATCH(Table6[[#This Row],[Client_Code]],Clients[Client_Code],0)),"")</f>
        <v>RAPA NUI</v>
      </c>
      <c r="C263" s="3">
        <v>58</v>
      </c>
      <c r="D263" t="s">
        <v>37</v>
      </c>
      <c r="E263">
        <v>2</v>
      </c>
      <c r="F263" s="21">
        <v>195426</v>
      </c>
      <c r="H263"/>
    </row>
    <row r="264" spans="1:8" x14ac:dyDescent="0.25">
      <c r="A264" t="s">
        <v>32</v>
      </c>
      <c r="B264" t="str">
        <f>IFERROR(INDEX(Clients[Client_Name],MATCH(Table6[[#This Row],[Client_Code]],Clients[Client_Code],0)),"")</f>
        <v>RAPA NUI</v>
      </c>
      <c r="C264" s="3">
        <v>58</v>
      </c>
      <c r="D264" t="s">
        <v>148</v>
      </c>
      <c r="E264">
        <v>2</v>
      </c>
      <c r="F264" s="21"/>
      <c r="H264"/>
    </row>
    <row r="265" spans="1:8" x14ac:dyDescent="0.25">
      <c r="A265" t="s">
        <v>32</v>
      </c>
      <c r="B265" t="str">
        <f>IFERROR(INDEX(Clients[Client_Name],MATCH(Table6[[#This Row],[Client_Code]],Clients[Client_Code],0)),"")</f>
        <v>RAPA NUI</v>
      </c>
      <c r="C265" s="3">
        <v>58</v>
      </c>
      <c r="D265" t="s">
        <v>38</v>
      </c>
      <c r="E265">
        <v>2</v>
      </c>
      <c r="F265" s="21">
        <v>474552</v>
      </c>
      <c r="H265"/>
    </row>
    <row r="266" spans="1:8" x14ac:dyDescent="0.25">
      <c r="A266" t="s">
        <v>62</v>
      </c>
      <c r="B266" t="str">
        <f>IFERROR(INDEX(Clients[Client_Name],MATCH(Table6[[#This Row],[Client_Code]],Clients[Client_Code],0)),"")</f>
        <v>AGROINDUSTRIAL EL PAICO</v>
      </c>
      <c r="C266" s="3">
        <v>1002</v>
      </c>
      <c r="D266" t="s">
        <v>149</v>
      </c>
      <c r="E266">
        <v>1</v>
      </c>
      <c r="F266" s="21">
        <v>-256070</v>
      </c>
      <c r="H266"/>
    </row>
    <row r="267" spans="1:8" x14ac:dyDescent="0.25">
      <c r="A267" t="s">
        <v>62</v>
      </c>
      <c r="B267" t="str">
        <f>IFERROR(INDEX(Clients[Client_Name],MATCH(Table6[[#This Row],[Client_Code]],Clients[Client_Code],0)),"")</f>
        <v>AGROINDUSTRIAL EL PAICO</v>
      </c>
      <c r="C267" s="3">
        <v>1002</v>
      </c>
      <c r="D267" t="s">
        <v>37</v>
      </c>
      <c r="E267">
        <v>1</v>
      </c>
      <c r="F267" s="21">
        <v>0</v>
      </c>
      <c r="H267"/>
    </row>
    <row r="268" spans="1:8" x14ac:dyDescent="0.25">
      <c r="A268" t="s">
        <v>62</v>
      </c>
      <c r="B268" t="str">
        <f>IFERROR(INDEX(Clients[Client_Name],MATCH(Table6[[#This Row],[Client_Code]],Clients[Client_Code],0)),"")</f>
        <v>AGROINDUSTRIAL EL PAICO</v>
      </c>
      <c r="C268" s="3">
        <v>1002</v>
      </c>
      <c r="D268" t="s">
        <v>148</v>
      </c>
      <c r="E268">
        <v>1</v>
      </c>
      <c r="F268" s="21">
        <v>0</v>
      </c>
      <c r="H268"/>
    </row>
    <row r="269" spans="1:8" x14ac:dyDescent="0.25">
      <c r="A269" t="s">
        <v>62</v>
      </c>
      <c r="B269" t="str">
        <f>IFERROR(INDEX(Clients[Client_Name],MATCH(Table6[[#This Row],[Client_Code]],Clients[Client_Code],0)),"")</f>
        <v>AGROINDUSTRIAL EL PAICO</v>
      </c>
      <c r="C269" s="3">
        <v>1002</v>
      </c>
      <c r="D269" t="s">
        <v>38</v>
      </c>
      <c r="E269">
        <v>1</v>
      </c>
      <c r="F269" s="21">
        <v>0</v>
      </c>
      <c r="H269"/>
    </row>
    <row r="270" spans="1:8" x14ac:dyDescent="0.25">
      <c r="A270" t="s">
        <v>62</v>
      </c>
      <c r="B270" t="str">
        <f>IFERROR(INDEX(Clients[Client_Name],MATCH(Table6[[#This Row],[Client_Code]],Clients[Client_Code],0)),"")</f>
        <v>AGROINDUSTRIAL EL PAICO</v>
      </c>
      <c r="C270" s="3">
        <v>1002</v>
      </c>
      <c r="D270" t="s">
        <v>149</v>
      </c>
      <c r="E270">
        <v>2</v>
      </c>
      <c r="F270" s="21">
        <v>45717</v>
      </c>
      <c r="H270"/>
    </row>
    <row r="271" spans="1:8" x14ac:dyDescent="0.25">
      <c r="A271" t="s">
        <v>62</v>
      </c>
      <c r="B271" t="str">
        <f>IFERROR(INDEX(Clients[Client_Name],MATCH(Table6[[#This Row],[Client_Code]],Clients[Client_Code],0)),"")</f>
        <v>AGROINDUSTRIAL EL PAICO</v>
      </c>
      <c r="C271" s="3">
        <v>1002</v>
      </c>
      <c r="D271" t="s">
        <v>37</v>
      </c>
      <c r="E271">
        <v>2</v>
      </c>
      <c r="F271" s="21"/>
      <c r="H271"/>
    </row>
    <row r="272" spans="1:8" x14ac:dyDescent="0.25">
      <c r="A272" t="s">
        <v>62</v>
      </c>
      <c r="B272" t="str">
        <f>IFERROR(INDEX(Clients[Client_Name],MATCH(Table6[[#This Row],[Client_Code]],Clients[Client_Code],0)),"")</f>
        <v>AGROINDUSTRIAL EL PAICO</v>
      </c>
      <c r="C272" s="3">
        <v>1002</v>
      </c>
      <c r="D272" t="s">
        <v>148</v>
      </c>
      <c r="E272">
        <v>2</v>
      </c>
      <c r="F272" s="21"/>
      <c r="H272"/>
    </row>
    <row r="273" spans="1:8" x14ac:dyDescent="0.25">
      <c r="A273" t="s">
        <v>62</v>
      </c>
      <c r="B273" t="str">
        <f>IFERROR(INDEX(Clients[Client_Name],MATCH(Table6[[#This Row],[Client_Code]],Clients[Client_Code],0)),"")</f>
        <v>AGROINDUSTRIAL EL PAICO</v>
      </c>
      <c r="C273" s="3">
        <v>1002</v>
      </c>
      <c r="D273" t="s">
        <v>38</v>
      </c>
      <c r="E273">
        <v>2</v>
      </c>
      <c r="F273" s="21"/>
      <c r="H273"/>
    </row>
    <row r="274" spans="1:8" x14ac:dyDescent="0.25">
      <c r="A274" t="s">
        <v>62</v>
      </c>
      <c r="B274" t="str">
        <f>IFERROR(INDEX(Clients[Client_Name],MATCH(Table6[[#This Row],[Client_Code]],Clients[Client_Code],0)),"")</f>
        <v>ARIZTÍA</v>
      </c>
      <c r="C274" s="3">
        <v>1004</v>
      </c>
      <c r="D274" t="s">
        <v>149</v>
      </c>
      <c r="E274">
        <v>1</v>
      </c>
      <c r="F274" s="21">
        <v>16969</v>
      </c>
      <c r="H274"/>
    </row>
    <row r="275" spans="1:8" x14ac:dyDescent="0.25">
      <c r="A275" t="s">
        <v>62</v>
      </c>
      <c r="B275" t="str">
        <f>IFERROR(INDEX(Clients[Client_Name],MATCH(Table6[[#This Row],[Client_Code]],Clients[Client_Code],0)),"")</f>
        <v>ARIZTÍA</v>
      </c>
      <c r="C275" s="3">
        <v>1004</v>
      </c>
      <c r="D275" t="s">
        <v>37</v>
      </c>
      <c r="E275">
        <v>1</v>
      </c>
      <c r="F275" s="21">
        <v>0</v>
      </c>
      <c r="H275"/>
    </row>
    <row r="276" spans="1:8" x14ac:dyDescent="0.25">
      <c r="A276" t="s">
        <v>62</v>
      </c>
      <c r="B276" t="str">
        <f>IFERROR(INDEX(Clients[Client_Name],MATCH(Table6[[#This Row],[Client_Code]],Clients[Client_Code],0)),"")</f>
        <v>ARIZTÍA</v>
      </c>
      <c r="C276" s="3">
        <v>1004</v>
      </c>
      <c r="D276" t="s">
        <v>148</v>
      </c>
      <c r="E276">
        <v>1</v>
      </c>
      <c r="F276" s="21">
        <v>0</v>
      </c>
      <c r="H276"/>
    </row>
    <row r="277" spans="1:8" x14ac:dyDescent="0.25">
      <c r="A277" t="s">
        <v>62</v>
      </c>
      <c r="B277" t="str">
        <f>IFERROR(INDEX(Clients[Client_Name],MATCH(Table6[[#This Row],[Client_Code]],Clients[Client_Code],0)),"")</f>
        <v>ARIZTÍA</v>
      </c>
      <c r="C277" s="3">
        <v>1004</v>
      </c>
      <c r="D277" t="s">
        <v>38</v>
      </c>
      <c r="E277">
        <v>1</v>
      </c>
      <c r="F277" s="21">
        <v>0</v>
      </c>
      <c r="H277"/>
    </row>
    <row r="278" spans="1:8" x14ac:dyDescent="0.25">
      <c r="A278" t="s">
        <v>62</v>
      </c>
      <c r="B278" t="str">
        <f>IFERROR(INDEX(Clients[Client_Name],MATCH(Table6[[#This Row],[Client_Code]],Clients[Client_Code],0)),"")</f>
        <v>ARIZTÍA</v>
      </c>
      <c r="C278" s="3">
        <v>1004</v>
      </c>
      <c r="D278" t="s">
        <v>149</v>
      </c>
      <c r="E278">
        <v>2</v>
      </c>
      <c r="F278" s="21">
        <v>381677</v>
      </c>
      <c r="H278"/>
    </row>
    <row r="279" spans="1:8" x14ac:dyDescent="0.25">
      <c r="A279" t="s">
        <v>62</v>
      </c>
      <c r="B279" t="str">
        <f>IFERROR(INDEX(Clients[Client_Name],MATCH(Table6[[#This Row],[Client_Code]],Clients[Client_Code],0)),"")</f>
        <v>ARIZTÍA</v>
      </c>
      <c r="C279" s="3">
        <v>1004</v>
      </c>
      <c r="D279" t="s">
        <v>37</v>
      </c>
      <c r="E279">
        <v>2</v>
      </c>
      <c r="F279" s="21"/>
      <c r="H279"/>
    </row>
    <row r="280" spans="1:8" x14ac:dyDescent="0.25">
      <c r="A280" t="s">
        <v>62</v>
      </c>
      <c r="B280" t="str">
        <f>IFERROR(INDEX(Clients[Client_Name],MATCH(Table6[[#This Row],[Client_Code]],Clients[Client_Code],0)),"")</f>
        <v>ARIZTÍA</v>
      </c>
      <c r="C280" s="3">
        <v>1004</v>
      </c>
      <c r="D280" t="s">
        <v>148</v>
      </c>
      <c r="E280">
        <v>2</v>
      </c>
      <c r="F280" s="21"/>
      <c r="H280"/>
    </row>
    <row r="281" spans="1:8" x14ac:dyDescent="0.25">
      <c r="A281" t="s">
        <v>62</v>
      </c>
      <c r="B281" t="str">
        <f>IFERROR(INDEX(Clients[Client_Name],MATCH(Table6[[#This Row],[Client_Code]],Clients[Client_Code],0)),"")</f>
        <v>ARIZTÍA</v>
      </c>
      <c r="C281" s="3">
        <v>1004</v>
      </c>
      <c r="D281" t="s">
        <v>38</v>
      </c>
      <c r="E281">
        <v>2</v>
      </c>
      <c r="F281" s="21"/>
      <c r="H281"/>
    </row>
    <row r="282" spans="1:8" x14ac:dyDescent="0.25">
      <c r="A282" t="s">
        <v>62</v>
      </c>
      <c r="B282" t="str">
        <f>IFERROR(INDEX(Clients[Client_Name],MATCH(Table6[[#This Row],[Client_Code]],Clients[Client_Code],0)),"")</f>
        <v>VALLE VERDE</v>
      </c>
      <c r="C282" s="3">
        <v>1005</v>
      </c>
      <c r="D282" t="s">
        <v>149</v>
      </c>
      <c r="E282">
        <v>1</v>
      </c>
      <c r="F282" s="21">
        <v>115608</v>
      </c>
      <c r="H282"/>
    </row>
    <row r="283" spans="1:8" x14ac:dyDescent="0.25">
      <c r="A283" t="s">
        <v>62</v>
      </c>
      <c r="B283" t="str">
        <f>IFERROR(INDEX(Clients[Client_Name],MATCH(Table6[[#This Row],[Client_Code]],Clients[Client_Code],0)),"")</f>
        <v>VALLE VERDE</v>
      </c>
      <c r="C283" s="3">
        <v>1005</v>
      </c>
      <c r="D283" t="s">
        <v>37</v>
      </c>
      <c r="E283">
        <v>1</v>
      </c>
      <c r="F283" s="21">
        <v>0</v>
      </c>
      <c r="H283"/>
    </row>
    <row r="284" spans="1:8" x14ac:dyDescent="0.25">
      <c r="A284" t="s">
        <v>62</v>
      </c>
      <c r="B284" t="str">
        <f>IFERROR(INDEX(Clients[Client_Name],MATCH(Table6[[#This Row],[Client_Code]],Clients[Client_Code],0)),"")</f>
        <v>VALLE VERDE</v>
      </c>
      <c r="C284" s="3">
        <v>1005</v>
      </c>
      <c r="D284" t="s">
        <v>148</v>
      </c>
      <c r="E284">
        <v>1</v>
      </c>
      <c r="F284" s="21">
        <v>0</v>
      </c>
      <c r="H284"/>
    </row>
    <row r="285" spans="1:8" x14ac:dyDescent="0.25">
      <c r="A285" t="s">
        <v>62</v>
      </c>
      <c r="B285" t="str">
        <f>IFERROR(INDEX(Clients[Client_Name],MATCH(Table6[[#This Row],[Client_Code]],Clients[Client_Code],0)),"")</f>
        <v>VALLE VERDE</v>
      </c>
      <c r="C285" s="3">
        <v>1005</v>
      </c>
      <c r="D285" t="s">
        <v>38</v>
      </c>
      <c r="E285">
        <v>1</v>
      </c>
      <c r="F285" s="21">
        <v>0</v>
      </c>
      <c r="H285"/>
    </row>
    <row r="286" spans="1:8" x14ac:dyDescent="0.25">
      <c r="A286" t="s">
        <v>62</v>
      </c>
      <c r="B286" t="str">
        <f>IFERROR(INDEX(Clients[Client_Name],MATCH(Table6[[#This Row],[Client_Code]],Clients[Client_Code],0)),"")</f>
        <v>VALLE VERDE</v>
      </c>
      <c r="C286" s="3">
        <v>1005</v>
      </c>
      <c r="D286" t="s">
        <v>149</v>
      </c>
      <c r="E286">
        <v>2</v>
      </c>
      <c r="F286" s="21">
        <v>108150</v>
      </c>
      <c r="H286"/>
    </row>
    <row r="287" spans="1:8" x14ac:dyDescent="0.25">
      <c r="A287" t="s">
        <v>62</v>
      </c>
      <c r="B287" t="str">
        <f>IFERROR(INDEX(Clients[Client_Name],MATCH(Table6[[#This Row],[Client_Code]],Clients[Client_Code],0)),"")</f>
        <v>VALLE VERDE</v>
      </c>
      <c r="C287" s="3">
        <v>1005</v>
      </c>
      <c r="D287" t="s">
        <v>37</v>
      </c>
      <c r="E287">
        <v>2</v>
      </c>
      <c r="F287" s="21"/>
      <c r="H287"/>
    </row>
    <row r="288" spans="1:8" x14ac:dyDescent="0.25">
      <c r="A288" t="s">
        <v>62</v>
      </c>
      <c r="B288" t="str">
        <f>IFERROR(INDEX(Clients[Client_Name],MATCH(Table6[[#This Row],[Client_Code]],Clients[Client_Code],0)),"")</f>
        <v>VALLE VERDE</v>
      </c>
      <c r="C288" s="3">
        <v>1005</v>
      </c>
      <c r="D288" t="s">
        <v>148</v>
      </c>
      <c r="E288">
        <v>2</v>
      </c>
      <c r="F288" s="21"/>
      <c r="H288"/>
    </row>
    <row r="289" spans="1:8" x14ac:dyDescent="0.25">
      <c r="A289" t="s">
        <v>62</v>
      </c>
      <c r="B289" t="str">
        <f>IFERROR(INDEX(Clients[Client_Name],MATCH(Table6[[#This Row],[Client_Code]],Clients[Client_Code],0)),"")</f>
        <v>VALLE VERDE</v>
      </c>
      <c r="C289" s="3">
        <v>1005</v>
      </c>
      <c r="D289" t="s">
        <v>38</v>
      </c>
      <c r="E289">
        <v>2</v>
      </c>
      <c r="F289" s="21"/>
      <c r="H289"/>
    </row>
    <row r="290" spans="1:8" x14ac:dyDescent="0.25">
      <c r="A290" t="s">
        <v>62</v>
      </c>
      <c r="B290" t="str">
        <f>IFERROR(INDEX(Clients[Client_Name],MATCH(Table6[[#This Row],[Client_Code]],Clients[Client_Code],0)),"")</f>
        <v>AGROSUPER</v>
      </c>
      <c r="C290" s="3">
        <v>1006</v>
      </c>
      <c r="D290" t="s">
        <v>149</v>
      </c>
      <c r="E290">
        <v>1</v>
      </c>
      <c r="F290" s="21">
        <v>20471454</v>
      </c>
      <c r="H290"/>
    </row>
    <row r="291" spans="1:8" x14ac:dyDescent="0.25">
      <c r="A291" t="s">
        <v>62</v>
      </c>
      <c r="B291" t="str">
        <f>IFERROR(INDEX(Clients[Client_Name],MATCH(Table6[[#This Row],[Client_Code]],Clients[Client_Code],0)),"")</f>
        <v>AGROSUPER</v>
      </c>
      <c r="C291" s="3">
        <v>1006</v>
      </c>
      <c r="D291" t="s">
        <v>37</v>
      </c>
      <c r="E291">
        <v>1</v>
      </c>
      <c r="F291" s="21">
        <v>11273440</v>
      </c>
      <c r="H291"/>
    </row>
    <row r="292" spans="1:8" x14ac:dyDescent="0.25">
      <c r="A292" t="s">
        <v>62</v>
      </c>
      <c r="B292" t="str">
        <f>IFERROR(INDEX(Clients[Client_Name],MATCH(Table6[[#This Row],[Client_Code]],Clients[Client_Code],0)),"")</f>
        <v>AGROSUPER</v>
      </c>
      <c r="C292" s="3">
        <v>1006</v>
      </c>
      <c r="D292" t="s">
        <v>148</v>
      </c>
      <c r="E292">
        <v>1</v>
      </c>
      <c r="F292" s="21">
        <v>4401540</v>
      </c>
      <c r="H292"/>
    </row>
    <row r="293" spans="1:8" x14ac:dyDescent="0.25">
      <c r="A293" t="s">
        <v>62</v>
      </c>
      <c r="B293" t="str">
        <f>IFERROR(INDEX(Clients[Client_Name],MATCH(Table6[[#This Row],[Client_Code]],Clients[Client_Code],0)),"")</f>
        <v>AGROSUPER</v>
      </c>
      <c r="C293" s="3">
        <v>1006</v>
      </c>
      <c r="D293" t="s">
        <v>38</v>
      </c>
      <c r="E293">
        <v>1</v>
      </c>
      <c r="F293" s="21">
        <v>6554383</v>
      </c>
      <c r="H293"/>
    </row>
    <row r="294" spans="1:8" x14ac:dyDescent="0.25">
      <c r="A294" t="s">
        <v>62</v>
      </c>
      <c r="B294" t="str">
        <f>IFERROR(INDEX(Clients[Client_Name],MATCH(Table6[[#This Row],[Client_Code]],Clients[Client_Code],0)),"")</f>
        <v>AGROSUPER</v>
      </c>
      <c r="C294" s="3">
        <v>1006</v>
      </c>
      <c r="D294" t="s">
        <v>149</v>
      </c>
      <c r="E294">
        <v>2</v>
      </c>
      <c r="F294" s="21">
        <v>17563170</v>
      </c>
      <c r="H294"/>
    </row>
    <row r="295" spans="1:8" x14ac:dyDescent="0.25">
      <c r="A295" t="s">
        <v>62</v>
      </c>
      <c r="B295" t="str">
        <f>IFERROR(INDEX(Clients[Client_Name],MATCH(Table6[[#This Row],[Client_Code]],Clients[Client_Code],0)),"")</f>
        <v>AGROSUPER</v>
      </c>
      <c r="C295" s="3">
        <v>1006</v>
      </c>
      <c r="D295" t="s">
        <v>37</v>
      </c>
      <c r="E295">
        <v>2</v>
      </c>
      <c r="F295" s="21">
        <v>3341944</v>
      </c>
      <c r="H295"/>
    </row>
    <row r="296" spans="1:8" x14ac:dyDescent="0.25">
      <c r="A296" t="s">
        <v>62</v>
      </c>
      <c r="B296" t="str">
        <f>IFERROR(INDEX(Clients[Client_Name],MATCH(Table6[[#This Row],[Client_Code]],Clients[Client_Code],0)),"")</f>
        <v>AGROSUPER</v>
      </c>
      <c r="C296" s="3">
        <v>1006</v>
      </c>
      <c r="D296" t="s">
        <v>148</v>
      </c>
      <c r="E296">
        <v>2</v>
      </c>
      <c r="F296" s="21">
        <v>8908770</v>
      </c>
      <c r="H296"/>
    </row>
    <row r="297" spans="1:8" x14ac:dyDescent="0.25">
      <c r="A297" t="s">
        <v>62</v>
      </c>
      <c r="B297" t="str">
        <f>IFERROR(INDEX(Clients[Client_Name],MATCH(Table6[[#This Row],[Client_Code]],Clients[Client_Code],0)),"")</f>
        <v>AGROSUPER</v>
      </c>
      <c r="C297" s="3">
        <v>1006</v>
      </c>
      <c r="D297" t="s">
        <v>38</v>
      </c>
      <c r="E297">
        <v>2</v>
      </c>
      <c r="F297" s="21">
        <v>4635114</v>
      </c>
      <c r="H297"/>
    </row>
    <row r="298" spans="1:8" x14ac:dyDescent="0.25">
      <c r="A298" t="s">
        <v>62</v>
      </c>
      <c r="B298" t="str">
        <f>IFERROR(INDEX(Clients[Client_Name],MATCH(Table6[[#This Row],[Client_Code]],Clients[Client_Code],0)),"")</f>
        <v>SOPRAVAL</v>
      </c>
      <c r="C298" s="3">
        <v>1007</v>
      </c>
      <c r="D298" t="s">
        <v>149</v>
      </c>
      <c r="E298">
        <v>1</v>
      </c>
      <c r="F298" s="21">
        <v>570096</v>
      </c>
      <c r="H298"/>
    </row>
    <row r="299" spans="1:8" x14ac:dyDescent="0.25">
      <c r="A299" t="s">
        <v>62</v>
      </c>
      <c r="B299" t="str">
        <f>IFERROR(INDEX(Clients[Client_Name],MATCH(Table6[[#This Row],[Client_Code]],Clients[Client_Code],0)),"")</f>
        <v>SOPRAVAL</v>
      </c>
      <c r="C299" s="3">
        <v>1007</v>
      </c>
      <c r="D299" t="s">
        <v>37</v>
      </c>
      <c r="E299">
        <v>1</v>
      </c>
      <c r="F299" s="21">
        <v>0</v>
      </c>
      <c r="H299"/>
    </row>
    <row r="300" spans="1:8" x14ac:dyDescent="0.25">
      <c r="A300" t="s">
        <v>62</v>
      </c>
      <c r="B300" t="str">
        <f>IFERROR(INDEX(Clients[Client_Name],MATCH(Table6[[#This Row],[Client_Code]],Clients[Client_Code],0)),"")</f>
        <v>SOPRAVAL</v>
      </c>
      <c r="C300" s="3">
        <v>1007</v>
      </c>
      <c r="D300" t="s">
        <v>148</v>
      </c>
      <c r="E300">
        <v>1</v>
      </c>
      <c r="F300" s="21">
        <v>0</v>
      </c>
      <c r="H300"/>
    </row>
    <row r="301" spans="1:8" x14ac:dyDescent="0.25">
      <c r="A301" t="s">
        <v>62</v>
      </c>
      <c r="B301" t="str">
        <f>IFERROR(INDEX(Clients[Client_Name],MATCH(Table6[[#This Row],[Client_Code]],Clients[Client_Code],0)),"")</f>
        <v>SOPRAVAL</v>
      </c>
      <c r="C301" s="3">
        <v>1007</v>
      </c>
      <c r="D301" t="s">
        <v>38</v>
      </c>
      <c r="E301">
        <v>1</v>
      </c>
      <c r="F301" s="21">
        <v>0</v>
      </c>
      <c r="H301"/>
    </row>
    <row r="302" spans="1:8" x14ac:dyDescent="0.25">
      <c r="A302" t="s">
        <v>62</v>
      </c>
      <c r="B302" t="str">
        <f>IFERROR(INDEX(Clients[Client_Name],MATCH(Table6[[#This Row],[Client_Code]],Clients[Client_Code],0)),"")</f>
        <v>SOPRAVAL</v>
      </c>
      <c r="C302" s="3">
        <v>1007</v>
      </c>
      <c r="D302" t="s">
        <v>149</v>
      </c>
      <c r="E302">
        <v>2</v>
      </c>
      <c r="F302" s="21">
        <v>1356683</v>
      </c>
      <c r="H302"/>
    </row>
    <row r="303" spans="1:8" x14ac:dyDescent="0.25">
      <c r="A303" t="s">
        <v>62</v>
      </c>
      <c r="B303" t="str">
        <f>IFERROR(INDEX(Clients[Client_Name],MATCH(Table6[[#This Row],[Client_Code]],Clients[Client_Code],0)),"")</f>
        <v>SOPRAVAL</v>
      </c>
      <c r="C303" s="3">
        <v>1007</v>
      </c>
      <c r="D303" t="s">
        <v>37</v>
      </c>
      <c r="E303">
        <v>2</v>
      </c>
      <c r="F303" s="21">
        <v>578832</v>
      </c>
      <c r="H303"/>
    </row>
    <row r="304" spans="1:8" x14ac:dyDescent="0.25">
      <c r="A304" t="s">
        <v>62</v>
      </c>
      <c r="B304" t="str">
        <f>IFERROR(INDEX(Clients[Client_Name],MATCH(Table6[[#This Row],[Client_Code]],Clients[Client_Code],0)),"")</f>
        <v>SOPRAVAL</v>
      </c>
      <c r="C304" s="3">
        <v>1007</v>
      </c>
      <c r="D304" t="s">
        <v>148</v>
      </c>
      <c r="E304">
        <v>2</v>
      </c>
      <c r="F304" s="21"/>
      <c r="H304"/>
    </row>
    <row r="305" spans="1:8" x14ac:dyDescent="0.25">
      <c r="A305" t="s">
        <v>62</v>
      </c>
      <c r="B305" t="str">
        <f>IFERROR(INDEX(Clients[Client_Name],MATCH(Table6[[#This Row],[Client_Code]],Clients[Client_Code],0)),"")</f>
        <v>SOPRAVAL</v>
      </c>
      <c r="C305" s="3">
        <v>1007</v>
      </c>
      <c r="D305" t="s">
        <v>38</v>
      </c>
      <c r="E305">
        <v>2</v>
      </c>
      <c r="F305" s="21"/>
      <c r="H305"/>
    </row>
    <row r="306" spans="1:8" x14ac:dyDescent="0.25">
      <c r="A306" t="s">
        <v>62</v>
      </c>
      <c r="B306" t="str">
        <f>IFERROR(INDEX(Clients[Client_Name],MATCH(Table6[[#This Row],[Client_Code]],Clients[Client_Code],0)),"")</f>
        <v>SUPER LO MIRANDA</v>
      </c>
      <c r="C306" s="3">
        <v>1008</v>
      </c>
      <c r="D306" t="s">
        <v>149</v>
      </c>
      <c r="E306">
        <v>1</v>
      </c>
      <c r="F306" s="21">
        <v>3407094</v>
      </c>
      <c r="H306"/>
    </row>
    <row r="307" spans="1:8" x14ac:dyDescent="0.25">
      <c r="A307" t="s">
        <v>62</v>
      </c>
      <c r="B307" t="str">
        <f>IFERROR(INDEX(Clients[Client_Name],MATCH(Table6[[#This Row],[Client_Code]],Clients[Client_Code],0)),"")</f>
        <v>SUPER LO MIRANDA</v>
      </c>
      <c r="C307" s="3">
        <v>1008</v>
      </c>
      <c r="D307" t="s">
        <v>37</v>
      </c>
      <c r="E307">
        <v>1</v>
      </c>
      <c r="F307" s="21">
        <v>977138</v>
      </c>
      <c r="H307"/>
    </row>
    <row r="308" spans="1:8" x14ac:dyDescent="0.25">
      <c r="A308" t="s">
        <v>62</v>
      </c>
      <c r="B308" t="str">
        <f>IFERROR(INDEX(Clients[Client_Name],MATCH(Table6[[#This Row],[Client_Code]],Clients[Client_Code],0)),"")</f>
        <v>SUPER LO MIRANDA</v>
      </c>
      <c r="C308" s="3">
        <v>1008</v>
      </c>
      <c r="D308" t="s">
        <v>148</v>
      </c>
      <c r="E308">
        <v>1</v>
      </c>
      <c r="F308" s="21">
        <v>6631848.4876614511</v>
      </c>
      <c r="H308"/>
    </row>
    <row r="309" spans="1:8" x14ac:dyDescent="0.25">
      <c r="A309" t="s">
        <v>62</v>
      </c>
      <c r="B309" t="str">
        <f>IFERROR(INDEX(Clients[Client_Name],MATCH(Table6[[#This Row],[Client_Code]],Clients[Client_Code],0)),"")</f>
        <v>SUPER LO MIRANDA</v>
      </c>
      <c r="C309" s="3">
        <v>1008</v>
      </c>
      <c r="D309" t="s">
        <v>38</v>
      </c>
      <c r="E309">
        <v>1</v>
      </c>
      <c r="F309" s="21">
        <v>1498960</v>
      </c>
      <c r="H309"/>
    </row>
    <row r="310" spans="1:8" x14ac:dyDescent="0.25">
      <c r="A310" t="s">
        <v>62</v>
      </c>
      <c r="B310" t="str">
        <f>IFERROR(INDEX(Clients[Client_Name],MATCH(Table6[[#This Row],[Client_Code]],Clients[Client_Code],0)),"")</f>
        <v>SUPER LO MIRANDA</v>
      </c>
      <c r="C310" s="3">
        <v>1008</v>
      </c>
      <c r="D310" t="s">
        <v>149</v>
      </c>
      <c r="E310">
        <v>2</v>
      </c>
      <c r="F310" s="21">
        <v>5368380</v>
      </c>
      <c r="H310"/>
    </row>
    <row r="311" spans="1:8" x14ac:dyDescent="0.25">
      <c r="A311" t="s">
        <v>62</v>
      </c>
      <c r="B311" t="str">
        <f>IFERROR(INDEX(Clients[Client_Name],MATCH(Table6[[#This Row],[Client_Code]],Clients[Client_Code],0)),"")</f>
        <v>SUPER LO MIRANDA</v>
      </c>
      <c r="C311" s="3">
        <v>1008</v>
      </c>
      <c r="D311" t="s">
        <v>37</v>
      </c>
      <c r="E311">
        <v>2</v>
      </c>
      <c r="F311" s="21">
        <v>3665563</v>
      </c>
      <c r="H311"/>
    </row>
    <row r="312" spans="1:8" x14ac:dyDescent="0.25">
      <c r="A312" t="s">
        <v>62</v>
      </c>
      <c r="B312" t="str">
        <f>IFERROR(INDEX(Clients[Client_Name],MATCH(Table6[[#This Row],[Client_Code]],Clients[Client_Code],0)),"")</f>
        <v>SUPER LO MIRANDA</v>
      </c>
      <c r="C312" s="3">
        <v>1008</v>
      </c>
      <c r="D312" t="s">
        <v>148</v>
      </c>
      <c r="E312">
        <v>2</v>
      </c>
      <c r="F312" s="21">
        <v>13886066</v>
      </c>
      <c r="H312"/>
    </row>
    <row r="313" spans="1:8" x14ac:dyDescent="0.25">
      <c r="A313" t="s">
        <v>62</v>
      </c>
      <c r="B313" t="str">
        <f>IFERROR(INDEX(Clients[Client_Name],MATCH(Table6[[#This Row],[Client_Code]],Clients[Client_Code],0)),"")</f>
        <v>SUPER LO MIRANDA</v>
      </c>
      <c r="C313" s="3">
        <v>1008</v>
      </c>
      <c r="D313" t="s">
        <v>38</v>
      </c>
      <c r="E313">
        <v>2</v>
      </c>
      <c r="F313" s="21">
        <v>5371727</v>
      </c>
      <c r="H313"/>
    </row>
    <row r="314" spans="1:8" x14ac:dyDescent="0.25">
      <c r="A314" t="s">
        <v>62</v>
      </c>
      <c r="B314" t="str">
        <f>IFERROR(INDEX(Clients[Client_Name],MATCH(Table6[[#This Row],[Client_Code]],Clients[Client_Code],0)),"")</f>
        <v>SUPER ROSARIO</v>
      </c>
      <c r="C314" s="3">
        <v>1009</v>
      </c>
      <c r="D314" t="s">
        <v>149</v>
      </c>
      <c r="E314">
        <v>1</v>
      </c>
      <c r="F314" s="21">
        <v>16259292</v>
      </c>
      <c r="H314"/>
    </row>
    <row r="315" spans="1:8" x14ac:dyDescent="0.25">
      <c r="A315" t="s">
        <v>62</v>
      </c>
      <c r="B315" t="str">
        <f>IFERROR(INDEX(Clients[Client_Name],MATCH(Table6[[#This Row],[Client_Code]],Clients[Client_Code],0)),"")</f>
        <v>SUPER ROSARIO</v>
      </c>
      <c r="C315" s="3">
        <v>1009</v>
      </c>
      <c r="D315" t="s">
        <v>37</v>
      </c>
      <c r="E315">
        <v>1</v>
      </c>
      <c r="F315" s="21">
        <v>8119532</v>
      </c>
      <c r="H315"/>
    </row>
    <row r="316" spans="1:8" x14ac:dyDescent="0.25">
      <c r="A316" t="s">
        <v>62</v>
      </c>
      <c r="B316" t="str">
        <f>IFERROR(INDEX(Clients[Client_Name],MATCH(Table6[[#This Row],[Client_Code]],Clients[Client_Code],0)),"")</f>
        <v>SUPER ROSARIO</v>
      </c>
      <c r="C316" s="3">
        <v>1009</v>
      </c>
      <c r="D316" t="s">
        <v>148</v>
      </c>
      <c r="E316">
        <v>1</v>
      </c>
      <c r="F316" s="21">
        <v>64595143.512338549</v>
      </c>
      <c r="H316"/>
    </row>
    <row r="317" spans="1:8" x14ac:dyDescent="0.25">
      <c r="A317" t="s">
        <v>62</v>
      </c>
      <c r="B317" t="str">
        <f>IFERROR(INDEX(Clients[Client_Name],MATCH(Table6[[#This Row],[Client_Code]],Clients[Client_Code],0)),"")</f>
        <v>SUPER ROSARIO</v>
      </c>
      <c r="C317" s="3">
        <v>1009</v>
      </c>
      <c r="D317" t="s">
        <v>38</v>
      </c>
      <c r="E317">
        <v>1</v>
      </c>
      <c r="F317" s="21">
        <v>12584840</v>
      </c>
      <c r="H317"/>
    </row>
    <row r="318" spans="1:8" x14ac:dyDescent="0.25">
      <c r="A318" t="s">
        <v>62</v>
      </c>
      <c r="B318" t="str">
        <f>IFERROR(INDEX(Clients[Client_Name],MATCH(Table6[[#This Row],[Client_Code]],Clients[Client_Code],0)),"")</f>
        <v>SUPER ROSARIO</v>
      </c>
      <c r="C318" s="3">
        <v>1009</v>
      </c>
      <c r="D318" t="s">
        <v>149</v>
      </c>
      <c r="E318">
        <v>2</v>
      </c>
      <c r="F318" s="21">
        <v>18696320</v>
      </c>
      <c r="H318"/>
    </row>
    <row r="319" spans="1:8" x14ac:dyDescent="0.25">
      <c r="A319" t="s">
        <v>62</v>
      </c>
      <c r="B319" t="str">
        <f>IFERROR(INDEX(Clients[Client_Name],MATCH(Table6[[#This Row],[Client_Code]],Clients[Client_Code],0)),"")</f>
        <v>SUPER ROSARIO</v>
      </c>
      <c r="C319" s="3">
        <v>1009</v>
      </c>
      <c r="D319" t="s">
        <v>37</v>
      </c>
      <c r="E319">
        <v>2</v>
      </c>
      <c r="F319" s="21">
        <v>15585761</v>
      </c>
      <c r="H319"/>
    </row>
    <row r="320" spans="1:8" x14ac:dyDescent="0.25">
      <c r="A320" t="s">
        <v>62</v>
      </c>
      <c r="B320" t="str">
        <f>IFERROR(INDEX(Clients[Client_Name],MATCH(Table6[[#This Row],[Client_Code]],Clients[Client_Code],0)),"")</f>
        <v>SUPER ROSARIO</v>
      </c>
      <c r="C320" s="3">
        <v>1009</v>
      </c>
      <c r="D320" t="s">
        <v>148</v>
      </c>
      <c r="E320">
        <v>2</v>
      </c>
      <c r="F320" s="21">
        <v>77885671</v>
      </c>
      <c r="H320"/>
    </row>
    <row r="321" spans="1:8" x14ac:dyDescent="0.25">
      <c r="A321" t="s">
        <v>62</v>
      </c>
      <c r="B321" t="str">
        <f>IFERROR(INDEX(Clients[Client_Name],MATCH(Table6[[#This Row],[Client_Code]],Clients[Client_Code],0)),"")</f>
        <v>SUPER ROSARIO</v>
      </c>
      <c r="C321" s="3">
        <v>1009</v>
      </c>
      <c r="D321" t="s">
        <v>38</v>
      </c>
      <c r="E321">
        <v>2</v>
      </c>
      <c r="F321" s="21">
        <v>12977397</v>
      </c>
      <c r="H321"/>
    </row>
    <row r="322" spans="1:8" x14ac:dyDescent="0.25">
      <c r="A322" t="s">
        <v>62</v>
      </c>
      <c r="B322" t="str">
        <f>IFERROR(INDEX(Clients[Client_Name],MATCH(Table6[[#This Row],[Client_Code]],Clients[Client_Code],0)),"")</f>
        <v>SUPER SAN VICENTE</v>
      </c>
      <c r="C322" s="3">
        <v>1010</v>
      </c>
      <c r="D322" t="s">
        <v>149</v>
      </c>
      <c r="E322">
        <v>1</v>
      </c>
      <c r="F322" s="21">
        <v>5294574</v>
      </c>
      <c r="H322"/>
    </row>
    <row r="323" spans="1:8" x14ac:dyDescent="0.25">
      <c r="A323" t="s">
        <v>62</v>
      </c>
      <c r="B323" t="str">
        <f>IFERROR(INDEX(Clients[Client_Name],MATCH(Table6[[#This Row],[Client_Code]],Clients[Client_Code],0)),"")</f>
        <v>SUPER SAN VICENTE</v>
      </c>
      <c r="C323" s="3">
        <v>1010</v>
      </c>
      <c r="D323" t="s">
        <v>37</v>
      </c>
      <c r="E323">
        <v>1</v>
      </c>
      <c r="F323" s="21">
        <v>1481687</v>
      </c>
      <c r="H323"/>
    </row>
    <row r="324" spans="1:8" x14ac:dyDescent="0.25">
      <c r="A324" t="s">
        <v>62</v>
      </c>
      <c r="B324" t="str">
        <f>IFERROR(INDEX(Clients[Client_Name],MATCH(Table6[[#This Row],[Client_Code]],Clients[Client_Code],0)),"")</f>
        <v>SUPER SAN VICENTE</v>
      </c>
      <c r="C324" s="3">
        <v>1010</v>
      </c>
      <c r="D324" t="s">
        <v>148</v>
      </c>
      <c r="E324">
        <v>1</v>
      </c>
      <c r="F324" s="21">
        <v>0</v>
      </c>
      <c r="H324"/>
    </row>
    <row r="325" spans="1:8" x14ac:dyDescent="0.25">
      <c r="A325" t="s">
        <v>62</v>
      </c>
      <c r="B325" t="str">
        <f>IFERROR(INDEX(Clients[Client_Name],MATCH(Table6[[#This Row],[Client_Code]],Clients[Client_Code],0)),"")</f>
        <v>SUPER SAN VICENTE</v>
      </c>
      <c r="C325" s="3">
        <v>1010</v>
      </c>
      <c r="D325" t="s">
        <v>38</v>
      </c>
      <c r="E325">
        <v>1</v>
      </c>
      <c r="F325" s="21">
        <v>2129130</v>
      </c>
      <c r="H325"/>
    </row>
    <row r="326" spans="1:8" x14ac:dyDescent="0.25">
      <c r="A326" t="s">
        <v>62</v>
      </c>
      <c r="B326" t="str">
        <f>IFERROR(INDEX(Clients[Client_Name],MATCH(Table6[[#This Row],[Client_Code]],Clients[Client_Code],0)),"")</f>
        <v>SUPER SAN VICENTE</v>
      </c>
      <c r="C326" s="3">
        <v>1010</v>
      </c>
      <c r="D326" t="s">
        <v>149</v>
      </c>
      <c r="E326">
        <v>2</v>
      </c>
      <c r="F326" s="21">
        <v>4162525</v>
      </c>
      <c r="G326" s="21"/>
      <c r="H326"/>
    </row>
    <row r="327" spans="1:8" x14ac:dyDescent="0.25">
      <c r="A327" t="s">
        <v>62</v>
      </c>
      <c r="B327" t="str">
        <f>IFERROR(INDEX(Clients[Client_Name],MATCH(Table6[[#This Row],[Client_Code]],Clients[Client_Code],0)),"")</f>
        <v>SUPER SAN VICENTE</v>
      </c>
      <c r="C327" s="3">
        <v>1010</v>
      </c>
      <c r="D327" t="s">
        <v>37</v>
      </c>
      <c r="E327">
        <v>2</v>
      </c>
      <c r="F327" s="21">
        <v>3183812</v>
      </c>
      <c r="G327" s="21"/>
      <c r="H327"/>
    </row>
    <row r="328" spans="1:8" x14ac:dyDescent="0.25">
      <c r="A328" t="s">
        <v>62</v>
      </c>
      <c r="B328" t="str">
        <f>IFERROR(INDEX(Clients[Client_Name],MATCH(Table6[[#This Row],[Client_Code]],Clients[Client_Code],0)),"")</f>
        <v>SUPER SAN VICENTE</v>
      </c>
      <c r="C328" s="3">
        <v>1010</v>
      </c>
      <c r="D328" t="s">
        <v>148</v>
      </c>
      <c r="E328">
        <v>2</v>
      </c>
      <c r="F328" s="21"/>
      <c r="G328" s="21"/>
      <c r="H328"/>
    </row>
    <row r="329" spans="1:8" x14ac:dyDescent="0.25">
      <c r="A329" t="s">
        <v>62</v>
      </c>
      <c r="B329" t="str">
        <f>IFERROR(INDEX(Clients[Client_Name],MATCH(Table6[[#This Row],[Client_Code]],Clients[Client_Code],0)),"")</f>
        <v>SUPER SAN VICENTE</v>
      </c>
      <c r="C329" s="3">
        <v>1010</v>
      </c>
      <c r="D329" t="s">
        <v>38</v>
      </c>
      <c r="E329">
        <v>2</v>
      </c>
      <c r="F329" s="21">
        <v>3428033</v>
      </c>
      <c r="G329" s="21"/>
      <c r="H329"/>
    </row>
    <row r="330" spans="1:8" x14ac:dyDescent="0.25">
      <c r="A330" t="s">
        <v>62</v>
      </c>
      <c r="B330" t="str">
        <f>IFERROR(INDEX(Clients[Client_Name],MATCH(Table6[[#This Row],[Client_Code]],Clients[Client_Code],0)),"")</f>
        <v>COMERCIAL MAXAGRO</v>
      </c>
      <c r="C330" s="3">
        <v>1012</v>
      </c>
      <c r="D330" t="s">
        <v>149</v>
      </c>
      <c r="E330">
        <v>1</v>
      </c>
      <c r="F330" s="21">
        <v>26765401</v>
      </c>
      <c r="G330" s="21"/>
      <c r="H330"/>
    </row>
    <row r="331" spans="1:8" x14ac:dyDescent="0.25">
      <c r="A331" t="s">
        <v>62</v>
      </c>
      <c r="B331" t="str">
        <f>IFERROR(INDEX(Clients[Client_Name],MATCH(Table6[[#This Row],[Client_Code]],Clients[Client_Code],0)),"")</f>
        <v>COMERCIAL MAXAGRO</v>
      </c>
      <c r="C331" s="3">
        <v>1012</v>
      </c>
      <c r="D331" t="s">
        <v>37</v>
      </c>
      <c r="E331">
        <v>1</v>
      </c>
      <c r="F331" s="21">
        <v>19478797.5</v>
      </c>
      <c r="G331" s="21"/>
      <c r="H331"/>
    </row>
    <row r="332" spans="1:8" x14ac:dyDescent="0.25">
      <c r="A332" t="s">
        <v>62</v>
      </c>
      <c r="B332" t="str">
        <f>IFERROR(INDEX(Clients[Client_Name],MATCH(Table6[[#This Row],[Client_Code]],Clients[Client_Code],0)),"")</f>
        <v>COMERCIAL MAXAGRO</v>
      </c>
      <c r="C332" s="3">
        <v>1012</v>
      </c>
      <c r="D332" t="s">
        <v>148</v>
      </c>
      <c r="E332">
        <v>1</v>
      </c>
      <c r="F332" s="21">
        <v>36660294</v>
      </c>
      <c r="G332" s="21"/>
      <c r="H332"/>
    </row>
    <row r="333" spans="1:8" x14ac:dyDescent="0.25">
      <c r="A333" t="s">
        <v>62</v>
      </c>
      <c r="B333" t="str">
        <f>IFERROR(INDEX(Clients[Client_Name],MATCH(Table6[[#This Row],[Client_Code]],Clients[Client_Code],0)),"")</f>
        <v>COMERCIAL MAXAGRO</v>
      </c>
      <c r="C333" s="3">
        <v>1012</v>
      </c>
      <c r="D333" t="s">
        <v>38</v>
      </c>
      <c r="E333">
        <v>1</v>
      </c>
      <c r="F333" s="21">
        <v>8605474</v>
      </c>
      <c r="G333" s="21"/>
      <c r="H333"/>
    </row>
    <row r="334" spans="1:8" x14ac:dyDescent="0.25">
      <c r="A334" t="s">
        <v>62</v>
      </c>
      <c r="B334" t="str">
        <f>IFERROR(INDEX(Clients[Client_Name],MATCH(Table6[[#This Row],[Client_Code]],Clients[Client_Code],0)),"")</f>
        <v>COMERCIAL MAXAGRO</v>
      </c>
      <c r="C334" s="3">
        <v>1012</v>
      </c>
      <c r="D334" t="s">
        <v>149</v>
      </c>
      <c r="E334">
        <v>2</v>
      </c>
      <c r="F334" s="21">
        <v>24460246</v>
      </c>
      <c r="G334" s="21"/>
      <c r="H334"/>
    </row>
    <row r="335" spans="1:8" x14ac:dyDescent="0.25">
      <c r="A335" t="s">
        <v>62</v>
      </c>
      <c r="B335" t="str">
        <f>IFERROR(INDEX(Clients[Client_Name],MATCH(Table6[[#This Row],[Client_Code]],Clients[Client_Code],0)),"")</f>
        <v>COMERCIAL MAXAGRO</v>
      </c>
      <c r="C335" s="3">
        <v>1012</v>
      </c>
      <c r="D335" t="s">
        <v>37</v>
      </c>
      <c r="E335">
        <v>2</v>
      </c>
      <c r="F335" s="21">
        <v>11184948</v>
      </c>
      <c r="G335" s="21"/>
      <c r="H335"/>
    </row>
    <row r="336" spans="1:8" x14ac:dyDescent="0.25">
      <c r="A336" t="s">
        <v>62</v>
      </c>
      <c r="B336" t="str">
        <f>IFERROR(INDEX(Clients[Client_Name],MATCH(Table6[[#This Row],[Client_Code]],Clients[Client_Code],0)),"")</f>
        <v>COMERCIAL MAXAGRO</v>
      </c>
      <c r="C336" s="3">
        <v>1012</v>
      </c>
      <c r="D336" t="s">
        <v>148</v>
      </c>
      <c r="E336">
        <v>2</v>
      </c>
      <c r="F336" s="21">
        <v>18218010</v>
      </c>
      <c r="G336" s="21"/>
      <c r="H336"/>
    </row>
    <row r="337" spans="1:8" x14ac:dyDescent="0.25">
      <c r="A337" t="s">
        <v>62</v>
      </c>
      <c r="B337" t="str">
        <f>IFERROR(INDEX(Clients[Client_Name],MATCH(Table6[[#This Row],[Client_Code]],Clients[Client_Code],0)),"")</f>
        <v>COMERCIAL MAXAGRO</v>
      </c>
      <c r="C337" s="3">
        <v>1012</v>
      </c>
      <c r="D337" t="s">
        <v>38</v>
      </c>
      <c r="E337">
        <v>2</v>
      </c>
      <c r="F337" s="21">
        <v>5991202</v>
      </c>
      <c r="G337" s="21"/>
      <c r="H337"/>
    </row>
    <row r="338" spans="1:8" x14ac:dyDescent="0.25">
      <c r="A338" t="s">
        <v>62</v>
      </c>
      <c r="B338" t="str">
        <f>IFERROR(INDEX(Clients[Client_Name],MATCH(Table6[[#This Row],[Client_Code]],Clients[Client_Code],0)),"")</f>
        <v>DISTRIBUIDORA MAXCERDO</v>
      </c>
      <c r="C338" s="3">
        <v>1013</v>
      </c>
      <c r="D338" t="s">
        <v>149</v>
      </c>
      <c r="E338">
        <v>1</v>
      </c>
      <c r="F338" s="21">
        <v>1855122</v>
      </c>
      <c r="G338" s="21"/>
      <c r="H338"/>
    </row>
    <row r="339" spans="1:8" x14ac:dyDescent="0.25">
      <c r="A339" t="s">
        <v>62</v>
      </c>
      <c r="B339" t="str">
        <f>IFERROR(INDEX(Clients[Client_Name],MATCH(Table6[[#This Row],[Client_Code]],Clients[Client_Code],0)),"")</f>
        <v>DISTRIBUIDORA MAXCERDO</v>
      </c>
      <c r="C339" s="3">
        <v>1013</v>
      </c>
      <c r="D339" t="s">
        <v>37</v>
      </c>
      <c r="E339">
        <v>1</v>
      </c>
      <c r="F339" s="21">
        <v>1200082</v>
      </c>
      <c r="G339" s="21"/>
      <c r="H339"/>
    </row>
    <row r="340" spans="1:8" x14ac:dyDescent="0.25">
      <c r="A340" t="s">
        <v>62</v>
      </c>
      <c r="B340" t="str">
        <f>IFERROR(INDEX(Clients[Client_Name],MATCH(Table6[[#This Row],[Client_Code]],Clients[Client_Code],0)),"")</f>
        <v>DISTRIBUIDORA MAXCERDO</v>
      </c>
      <c r="C340" s="3">
        <v>1013</v>
      </c>
      <c r="D340" t="s">
        <v>148</v>
      </c>
      <c r="E340">
        <v>1</v>
      </c>
      <c r="F340" s="21">
        <v>0</v>
      </c>
      <c r="G340" s="21"/>
      <c r="H340"/>
    </row>
    <row r="341" spans="1:8" x14ac:dyDescent="0.25">
      <c r="A341" t="s">
        <v>62</v>
      </c>
      <c r="B341" t="str">
        <f>IFERROR(INDEX(Clients[Client_Name],MATCH(Table6[[#This Row],[Client_Code]],Clients[Client_Code],0)),"")</f>
        <v>DISTRIBUIDORA MAXCERDO</v>
      </c>
      <c r="C341" s="3">
        <v>1013</v>
      </c>
      <c r="D341" t="s">
        <v>38</v>
      </c>
      <c r="E341">
        <v>1</v>
      </c>
      <c r="F341" s="21">
        <v>3123856</v>
      </c>
      <c r="G341" s="21"/>
      <c r="H341"/>
    </row>
    <row r="342" spans="1:8" x14ac:dyDescent="0.25">
      <c r="A342" t="s">
        <v>62</v>
      </c>
      <c r="B342" t="str">
        <f>IFERROR(INDEX(Clients[Client_Name],MATCH(Table6[[#This Row],[Client_Code]],Clients[Client_Code],0)),"")</f>
        <v>DISTRIBUIDORA MAXCERDO</v>
      </c>
      <c r="C342" s="3">
        <v>1013</v>
      </c>
      <c r="D342" t="s">
        <v>149</v>
      </c>
      <c r="E342">
        <v>2</v>
      </c>
      <c r="F342" s="21">
        <v>2781775</v>
      </c>
      <c r="G342" s="21"/>
      <c r="H342"/>
    </row>
    <row r="343" spans="1:8" x14ac:dyDescent="0.25">
      <c r="A343" t="s">
        <v>62</v>
      </c>
      <c r="B343" t="str">
        <f>IFERROR(INDEX(Clients[Client_Name],MATCH(Table6[[#This Row],[Client_Code]],Clients[Client_Code],0)),"")</f>
        <v>DISTRIBUIDORA MAXCERDO</v>
      </c>
      <c r="C343" s="3">
        <v>1013</v>
      </c>
      <c r="D343" t="s">
        <v>37</v>
      </c>
      <c r="E343">
        <v>2</v>
      </c>
      <c r="F343" s="21">
        <v>935130</v>
      </c>
      <c r="G343" s="21"/>
      <c r="H343"/>
    </row>
    <row r="344" spans="1:8" x14ac:dyDescent="0.25">
      <c r="A344" t="s">
        <v>62</v>
      </c>
      <c r="B344" t="str">
        <f>IFERROR(INDEX(Clients[Client_Name],MATCH(Table6[[#This Row],[Client_Code]],Clients[Client_Code],0)),"")</f>
        <v>DISTRIBUIDORA MAXCERDO</v>
      </c>
      <c r="C344" s="3">
        <v>1013</v>
      </c>
      <c r="D344" t="s">
        <v>148</v>
      </c>
      <c r="E344">
        <v>2</v>
      </c>
      <c r="F344" s="21"/>
      <c r="G344" s="21"/>
      <c r="H344"/>
    </row>
    <row r="345" spans="1:8" x14ac:dyDescent="0.25">
      <c r="A345" t="s">
        <v>62</v>
      </c>
      <c r="B345" t="str">
        <f>IFERROR(INDEX(Clients[Client_Name],MATCH(Table6[[#This Row],[Client_Code]],Clients[Client_Code],0)),"")</f>
        <v>DISTRIBUIDORA MAXCERDO</v>
      </c>
      <c r="C345" s="3">
        <v>1013</v>
      </c>
      <c r="D345" t="s">
        <v>38</v>
      </c>
      <c r="E345">
        <v>2</v>
      </c>
      <c r="F345" s="21">
        <v>2964739</v>
      </c>
      <c r="G345" s="21"/>
      <c r="H345"/>
    </row>
    <row r="346" spans="1:8" x14ac:dyDescent="0.25">
      <c r="A346" t="s">
        <v>62</v>
      </c>
      <c r="B346" t="str">
        <f>IFERROR(INDEX(Clients[Client_Name],MATCH(Table6[[#This Row],[Client_Code]],Clients[Client_Code],0)),"")</f>
        <v>MINERVA</v>
      </c>
      <c r="C346" s="34">
        <v>1014</v>
      </c>
      <c r="D346" t="s">
        <v>149</v>
      </c>
      <c r="E346">
        <v>2</v>
      </c>
      <c r="F346" s="21">
        <v>353794</v>
      </c>
      <c r="G346" s="21"/>
      <c r="H346"/>
    </row>
    <row r="347" spans="1:8" x14ac:dyDescent="0.25">
      <c r="A347" t="s">
        <v>62</v>
      </c>
      <c r="B347" t="str">
        <f>IFERROR(INDEX(Clients[Client_Name],MATCH(Table6[[#This Row],[Client_Code]],Clients[Client_Code],0)),"")</f>
        <v>MINERVA</v>
      </c>
      <c r="C347" s="34">
        <v>1014</v>
      </c>
      <c r="D347" t="s">
        <v>37</v>
      </c>
      <c r="E347">
        <v>2</v>
      </c>
      <c r="F347" s="21">
        <v>286718</v>
      </c>
      <c r="G347" s="21"/>
      <c r="H347"/>
    </row>
    <row r="348" spans="1:8" x14ac:dyDescent="0.25">
      <c r="A348" t="s">
        <v>62</v>
      </c>
      <c r="B348" t="str">
        <f>IFERROR(INDEX(Clients[Client_Name],MATCH(Table6[[#This Row],[Client_Code]],Clients[Client_Code],0)),"")</f>
        <v>MINERVA</v>
      </c>
      <c r="C348" s="34">
        <v>1014</v>
      </c>
      <c r="D348" t="s">
        <v>148</v>
      </c>
      <c r="E348">
        <v>2</v>
      </c>
      <c r="F348" s="21">
        <v>2121255</v>
      </c>
      <c r="G348" s="21"/>
      <c r="H348"/>
    </row>
    <row r="349" spans="1:8" x14ac:dyDescent="0.25">
      <c r="A349" t="s">
        <v>62</v>
      </c>
      <c r="B349" t="str">
        <f>IFERROR(INDEX(Clients[Client_Name],MATCH(Table6[[#This Row],[Client_Code]],Clients[Client_Code],0)),"")</f>
        <v>MINERVA</v>
      </c>
      <c r="C349" s="34">
        <v>1014</v>
      </c>
      <c r="D349" t="s">
        <v>38</v>
      </c>
      <c r="E349">
        <v>2</v>
      </c>
      <c r="F349" s="21">
        <v>1393167</v>
      </c>
      <c r="G349" s="21"/>
      <c r="H349"/>
    </row>
    <row r="350" spans="1:8" x14ac:dyDescent="0.25">
      <c r="A350" t="s">
        <v>62</v>
      </c>
      <c r="B350" t="str">
        <f>IFERROR(INDEX(Clients[Client_Name],MATCH(Table6[[#This Row],[Client_Code]],Clients[Client_Code],0)),"")</f>
        <v>SADIA</v>
      </c>
      <c r="C350" s="3">
        <v>1015</v>
      </c>
      <c r="D350" t="s">
        <v>149</v>
      </c>
      <c r="E350">
        <v>1</v>
      </c>
      <c r="F350" s="21">
        <v>13730240</v>
      </c>
      <c r="G350" s="21"/>
      <c r="H350"/>
    </row>
    <row r="351" spans="1:8" x14ac:dyDescent="0.25">
      <c r="A351" t="s">
        <v>62</v>
      </c>
      <c r="B351" t="str">
        <f>IFERROR(INDEX(Clients[Client_Name],MATCH(Table6[[#This Row],[Client_Code]],Clients[Client_Code],0)),"")</f>
        <v>SADIA</v>
      </c>
      <c r="C351" s="3">
        <v>1015</v>
      </c>
      <c r="D351" t="s">
        <v>37</v>
      </c>
      <c r="E351">
        <v>1</v>
      </c>
      <c r="F351" s="21">
        <v>5668833</v>
      </c>
      <c r="G351" s="21"/>
      <c r="H351"/>
    </row>
    <row r="352" spans="1:8" x14ac:dyDescent="0.25">
      <c r="A352" t="s">
        <v>62</v>
      </c>
      <c r="B352" t="str">
        <f>IFERROR(INDEX(Clients[Client_Name],MATCH(Table6[[#This Row],[Client_Code]],Clients[Client_Code],0)),"")</f>
        <v>SADIA</v>
      </c>
      <c r="C352" s="3">
        <v>1015</v>
      </c>
      <c r="D352" t="s">
        <v>148</v>
      </c>
      <c r="E352">
        <v>1</v>
      </c>
      <c r="F352" s="21">
        <v>0</v>
      </c>
      <c r="G352" s="21"/>
      <c r="H352"/>
    </row>
    <row r="353" spans="1:8" x14ac:dyDescent="0.25">
      <c r="A353" t="s">
        <v>62</v>
      </c>
      <c r="B353" t="str">
        <f>IFERROR(INDEX(Clients[Client_Name],MATCH(Table6[[#This Row],[Client_Code]],Clients[Client_Code],0)),"")</f>
        <v>SADIA</v>
      </c>
      <c r="C353" s="3">
        <v>1015</v>
      </c>
      <c r="D353" t="s">
        <v>38</v>
      </c>
      <c r="E353">
        <v>1</v>
      </c>
      <c r="F353" s="21">
        <v>1301487</v>
      </c>
      <c r="G353" s="21"/>
      <c r="H353"/>
    </row>
    <row r="354" spans="1:8" x14ac:dyDescent="0.25">
      <c r="A354" t="s">
        <v>62</v>
      </c>
      <c r="B354" t="str">
        <f>IFERROR(INDEX(Clients[Client_Name],MATCH(Table6[[#This Row],[Client_Code]],Clients[Client_Code],0)),"")</f>
        <v>SADIA</v>
      </c>
      <c r="C354" s="3">
        <v>1015</v>
      </c>
      <c r="D354" t="s">
        <v>149</v>
      </c>
      <c r="E354">
        <v>2</v>
      </c>
      <c r="F354" s="21">
        <v>11471365</v>
      </c>
      <c r="G354" s="21"/>
      <c r="H354"/>
    </row>
    <row r="355" spans="1:8" x14ac:dyDescent="0.25">
      <c r="A355" t="s">
        <v>62</v>
      </c>
      <c r="B355" t="str">
        <f>IFERROR(INDEX(Clients[Client_Name],MATCH(Table6[[#This Row],[Client_Code]],Clients[Client_Code],0)),"")</f>
        <v>SADIA</v>
      </c>
      <c r="C355" s="3">
        <v>1015</v>
      </c>
      <c r="D355" t="s">
        <v>37</v>
      </c>
      <c r="E355">
        <v>2</v>
      </c>
      <c r="F355" s="21">
        <v>7180987</v>
      </c>
      <c r="G355" s="21"/>
      <c r="H355"/>
    </row>
    <row r="356" spans="1:8" x14ac:dyDescent="0.25">
      <c r="A356" t="s">
        <v>62</v>
      </c>
      <c r="B356" t="str">
        <f>IFERROR(INDEX(Clients[Client_Name],MATCH(Table6[[#This Row],[Client_Code]],Clients[Client_Code],0)),"")</f>
        <v>SADIA</v>
      </c>
      <c r="C356" s="3">
        <v>1015</v>
      </c>
      <c r="D356" t="s">
        <v>148</v>
      </c>
      <c r="E356">
        <v>2</v>
      </c>
      <c r="F356" s="21"/>
      <c r="G356" s="21"/>
      <c r="H356"/>
    </row>
    <row r="357" spans="1:8" x14ac:dyDescent="0.25">
      <c r="A357" t="s">
        <v>62</v>
      </c>
      <c r="B357" t="str">
        <f>IFERROR(INDEX(Clients[Client_Name],MATCH(Table6[[#This Row],[Client_Code]],Clients[Client_Code],0)),"")</f>
        <v>SADIA</v>
      </c>
      <c r="C357" s="3">
        <v>1015</v>
      </c>
      <c r="D357" t="s">
        <v>38</v>
      </c>
      <c r="E357">
        <v>2</v>
      </c>
      <c r="F357" s="21">
        <v>4025901</v>
      </c>
      <c r="G357" s="21"/>
      <c r="H357"/>
    </row>
    <row r="358" spans="1:8" x14ac:dyDescent="0.25">
      <c r="A358" t="s">
        <v>62</v>
      </c>
      <c r="B358" t="str">
        <f>IFERROR(INDEX(Clients[Client_Name],MATCH(Table6[[#This Row],[Client_Code]],Clients[Client_Code],0)),"")</f>
        <v>UKITCHEN</v>
      </c>
      <c r="C358" s="3">
        <v>1016</v>
      </c>
      <c r="D358" t="s">
        <v>149</v>
      </c>
      <c r="E358">
        <v>1</v>
      </c>
      <c r="F358" s="21">
        <v>362270</v>
      </c>
      <c r="G358" s="21"/>
      <c r="H358"/>
    </row>
    <row r="359" spans="1:8" x14ac:dyDescent="0.25">
      <c r="A359" t="s">
        <v>62</v>
      </c>
      <c r="B359" t="str">
        <f>IFERROR(INDEX(Clients[Client_Name],MATCH(Table6[[#This Row],[Client_Code]],Clients[Client_Code],0)),"")</f>
        <v>UKITCHEN</v>
      </c>
      <c r="C359" s="3">
        <v>1016</v>
      </c>
      <c r="D359" t="s">
        <v>37</v>
      </c>
      <c r="E359">
        <v>1</v>
      </c>
      <c r="F359" s="21">
        <v>710610</v>
      </c>
      <c r="G359" s="21"/>
      <c r="H359"/>
    </row>
    <row r="360" spans="1:8" x14ac:dyDescent="0.25">
      <c r="A360" t="s">
        <v>62</v>
      </c>
      <c r="B360" t="str">
        <f>IFERROR(INDEX(Clients[Client_Name],MATCH(Table6[[#This Row],[Client_Code]],Clients[Client_Code],0)),"")</f>
        <v>UKITCHEN</v>
      </c>
      <c r="C360" s="3">
        <v>1016</v>
      </c>
      <c r="D360" t="s">
        <v>148</v>
      </c>
      <c r="E360">
        <v>1</v>
      </c>
      <c r="F360" s="21">
        <v>0</v>
      </c>
      <c r="G360" s="21"/>
      <c r="H360"/>
    </row>
    <row r="361" spans="1:8" x14ac:dyDescent="0.25">
      <c r="A361" t="s">
        <v>62</v>
      </c>
      <c r="B361" t="str">
        <f>IFERROR(INDEX(Clients[Client_Name],MATCH(Table6[[#This Row],[Client_Code]],Clients[Client_Code],0)),"")</f>
        <v>UKITCHEN</v>
      </c>
      <c r="C361" s="3">
        <v>1016</v>
      </c>
      <c r="D361" t="s">
        <v>38</v>
      </c>
      <c r="E361">
        <v>1</v>
      </c>
      <c r="F361" s="21">
        <v>976500</v>
      </c>
      <c r="G361" s="21"/>
      <c r="H361"/>
    </row>
    <row r="362" spans="1:8" x14ac:dyDescent="0.25">
      <c r="A362" t="s">
        <v>62</v>
      </c>
      <c r="B362" t="str">
        <f>IFERROR(INDEX(Clients[Client_Name],MATCH(Table6[[#This Row],[Client_Code]],Clients[Client_Code],0)),"")</f>
        <v>UKITCHEN</v>
      </c>
      <c r="C362" s="3">
        <v>1016</v>
      </c>
      <c r="D362" t="s">
        <v>149</v>
      </c>
      <c r="E362">
        <v>2</v>
      </c>
      <c r="F362" s="21">
        <v>583760</v>
      </c>
      <c r="G362" s="21"/>
      <c r="H362"/>
    </row>
    <row r="363" spans="1:8" x14ac:dyDescent="0.25">
      <c r="A363" t="s">
        <v>62</v>
      </c>
      <c r="B363" t="str">
        <f>IFERROR(INDEX(Clients[Client_Name],MATCH(Table6[[#This Row],[Client_Code]],Clients[Client_Code],0)),"")</f>
        <v>UKITCHEN</v>
      </c>
      <c r="C363" s="3">
        <v>1016</v>
      </c>
      <c r="D363" t="s">
        <v>37</v>
      </c>
      <c r="E363">
        <v>2</v>
      </c>
      <c r="F363" s="21">
        <v>904270</v>
      </c>
      <c r="G363" s="21"/>
      <c r="H363"/>
    </row>
    <row r="364" spans="1:8" x14ac:dyDescent="0.25">
      <c r="A364" t="s">
        <v>62</v>
      </c>
      <c r="B364" t="str">
        <f>IFERROR(INDEX(Clients[Client_Name],MATCH(Table6[[#This Row],[Client_Code]],Clients[Client_Code],0)),"")</f>
        <v>UKITCHEN</v>
      </c>
      <c r="C364" s="3">
        <v>1016</v>
      </c>
      <c r="D364" t="s">
        <v>148</v>
      </c>
      <c r="E364">
        <v>2</v>
      </c>
      <c r="F364" s="21"/>
      <c r="G364" s="21"/>
      <c r="H364"/>
    </row>
    <row r="365" spans="1:8" x14ac:dyDescent="0.25">
      <c r="A365" t="s">
        <v>62</v>
      </c>
      <c r="B365" t="str">
        <f>IFERROR(INDEX(Clients[Client_Name],MATCH(Table6[[#This Row],[Client_Code]],Clients[Client_Code],0)),"")</f>
        <v>UKITCHEN</v>
      </c>
      <c r="C365" s="3">
        <v>1016</v>
      </c>
      <c r="D365" t="s">
        <v>38</v>
      </c>
      <c r="E365">
        <v>2</v>
      </c>
      <c r="F365" s="21">
        <v>509164</v>
      </c>
      <c r="G365" s="21"/>
      <c r="H365"/>
    </row>
    <row r="366" spans="1:8" x14ac:dyDescent="0.25">
      <c r="A366" t="s">
        <v>62</v>
      </c>
      <c r="B366" t="str">
        <f>IFERROR(INDEX(Clients[Client_Name],MATCH(Table6[[#This Row],[Client_Code]],Clients[Client_Code],0)),"")</f>
        <v>INVERSIONES FIORDOS PATAGONICOS</v>
      </c>
      <c r="C366" s="3">
        <v>1017</v>
      </c>
      <c r="D366" t="s">
        <v>149</v>
      </c>
      <c r="E366">
        <v>1</v>
      </c>
      <c r="F366" s="21">
        <v>134201</v>
      </c>
      <c r="G366" s="21"/>
      <c r="H366"/>
    </row>
    <row r="367" spans="1:8" x14ac:dyDescent="0.25">
      <c r="A367" t="s">
        <v>62</v>
      </c>
      <c r="B367" t="str">
        <f>IFERROR(INDEX(Clients[Client_Name],MATCH(Table6[[#This Row],[Client_Code]],Clients[Client_Code],0)),"")</f>
        <v>INVERSIONES FIORDOS PATAGONICOS</v>
      </c>
      <c r="C367" s="3">
        <v>1017</v>
      </c>
      <c r="D367" t="s">
        <v>37</v>
      </c>
      <c r="E367">
        <v>1</v>
      </c>
      <c r="F367" s="21">
        <v>72534</v>
      </c>
      <c r="G367" s="21"/>
      <c r="H367"/>
    </row>
    <row r="368" spans="1:8" x14ac:dyDescent="0.25">
      <c r="A368" t="s">
        <v>62</v>
      </c>
      <c r="B368" t="str">
        <f>IFERROR(INDEX(Clients[Client_Name],MATCH(Table6[[#This Row],[Client_Code]],Clients[Client_Code],0)),"")</f>
        <v>INVERSIONES FIORDOS PATAGONICOS</v>
      </c>
      <c r="C368" s="3">
        <v>1017</v>
      </c>
      <c r="D368" t="s">
        <v>148</v>
      </c>
      <c r="E368">
        <v>1</v>
      </c>
      <c r="F368" s="21">
        <v>0</v>
      </c>
      <c r="G368" s="21"/>
      <c r="H368"/>
    </row>
    <row r="369" spans="1:8" x14ac:dyDescent="0.25">
      <c r="A369" t="s">
        <v>62</v>
      </c>
      <c r="B369" t="str">
        <f>IFERROR(INDEX(Clients[Client_Name],MATCH(Table6[[#This Row],[Client_Code]],Clients[Client_Code],0)),"")</f>
        <v>INVERSIONES FIORDOS PATAGONICOS</v>
      </c>
      <c r="C369" s="3">
        <v>1017</v>
      </c>
      <c r="D369" t="s">
        <v>38</v>
      </c>
      <c r="E369">
        <v>1</v>
      </c>
      <c r="F369" s="21">
        <v>114270</v>
      </c>
      <c r="G369" s="21"/>
      <c r="H369"/>
    </row>
    <row r="370" spans="1:8" x14ac:dyDescent="0.25">
      <c r="A370" t="s">
        <v>62</v>
      </c>
      <c r="B370" t="str">
        <f>IFERROR(INDEX(Clients[Client_Name],MATCH(Table6[[#This Row],[Client_Code]],Clients[Client_Code],0)),"")</f>
        <v>INVERSIONES FIORDOS PATAGONICOS</v>
      </c>
      <c r="C370" s="3">
        <v>1017</v>
      </c>
      <c r="D370" t="s">
        <v>149</v>
      </c>
      <c r="E370">
        <v>2</v>
      </c>
      <c r="F370" s="21">
        <v>346873</v>
      </c>
      <c r="G370" s="21"/>
      <c r="H370"/>
    </row>
    <row r="371" spans="1:8" x14ac:dyDescent="0.25">
      <c r="A371" t="s">
        <v>62</v>
      </c>
      <c r="B371" t="str">
        <f>IFERROR(INDEX(Clients[Client_Name],MATCH(Table6[[#This Row],[Client_Code]],Clients[Client_Code],0)),"")</f>
        <v>INVERSIONES FIORDOS PATAGONICOS</v>
      </c>
      <c r="C371" s="3">
        <v>1017</v>
      </c>
      <c r="D371" t="s">
        <v>37</v>
      </c>
      <c r="E371">
        <v>2</v>
      </c>
      <c r="F371" s="21">
        <v>294849</v>
      </c>
      <c r="G371" s="21"/>
      <c r="H371"/>
    </row>
    <row r="372" spans="1:8" x14ac:dyDescent="0.25">
      <c r="A372" t="s">
        <v>62</v>
      </c>
      <c r="B372" t="str">
        <f>IFERROR(INDEX(Clients[Client_Name],MATCH(Table6[[#This Row],[Client_Code]],Clients[Client_Code],0)),"")</f>
        <v>INVERSIONES FIORDOS PATAGONICOS</v>
      </c>
      <c r="C372" s="3">
        <v>1017</v>
      </c>
      <c r="D372" t="s">
        <v>148</v>
      </c>
      <c r="E372">
        <v>2</v>
      </c>
      <c r="F372" s="21"/>
      <c r="G372" s="21"/>
      <c r="H372"/>
    </row>
    <row r="373" spans="1:8" x14ac:dyDescent="0.25">
      <c r="A373" t="s">
        <v>62</v>
      </c>
      <c r="B373" t="str">
        <f>IFERROR(INDEX(Clients[Client_Name],MATCH(Table6[[#This Row],[Client_Code]],Clients[Client_Code],0)),"")</f>
        <v>INVERSIONES FIORDOS PATAGONICOS</v>
      </c>
      <c r="C373" s="3">
        <v>1017</v>
      </c>
      <c r="D373" t="s">
        <v>38</v>
      </c>
      <c r="E373">
        <v>2</v>
      </c>
      <c r="F373" s="21">
        <v>165014</v>
      </c>
      <c r="G373" s="21"/>
      <c r="H373"/>
    </row>
    <row r="374" spans="1:8" x14ac:dyDescent="0.25">
      <c r="A374" t="s">
        <v>62</v>
      </c>
      <c r="B374" t="str">
        <f>IFERROR(INDEX(Clients[Client_Name],MATCH(Table6[[#This Row],[Client_Code]],Clients[Client_Code],0)),"")</f>
        <v>VALLE FRIO</v>
      </c>
      <c r="C374" s="3">
        <v>1018</v>
      </c>
      <c r="D374" t="s">
        <v>149</v>
      </c>
      <c r="E374">
        <v>1</v>
      </c>
      <c r="F374" s="21">
        <v>12035909</v>
      </c>
      <c r="G374" s="21"/>
      <c r="H374"/>
    </row>
    <row r="375" spans="1:8" x14ac:dyDescent="0.25">
      <c r="A375" t="s">
        <v>62</v>
      </c>
      <c r="B375" t="str">
        <f>IFERROR(INDEX(Clients[Client_Name],MATCH(Table6[[#This Row],[Client_Code]],Clients[Client_Code],0)),"")</f>
        <v>VALLE FRIO</v>
      </c>
      <c r="C375" s="3">
        <v>1018</v>
      </c>
      <c r="D375" t="s">
        <v>37</v>
      </c>
      <c r="E375">
        <v>1</v>
      </c>
      <c r="F375" s="21">
        <v>6746948</v>
      </c>
      <c r="G375" s="21"/>
      <c r="H375"/>
    </row>
    <row r="376" spans="1:8" x14ac:dyDescent="0.25">
      <c r="A376" t="s">
        <v>62</v>
      </c>
      <c r="B376" t="str">
        <f>IFERROR(INDEX(Clients[Client_Name],MATCH(Table6[[#This Row],[Client_Code]],Clients[Client_Code],0)),"")</f>
        <v>VALLE FRIO</v>
      </c>
      <c r="C376" s="3">
        <v>1018</v>
      </c>
      <c r="D376" t="s">
        <v>148</v>
      </c>
      <c r="E376">
        <v>1</v>
      </c>
      <c r="F376" s="21">
        <v>0</v>
      </c>
      <c r="G376" s="21"/>
      <c r="H376"/>
    </row>
    <row r="377" spans="1:8" x14ac:dyDescent="0.25">
      <c r="A377" t="s">
        <v>62</v>
      </c>
      <c r="B377" t="str">
        <f>IFERROR(INDEX(Clients[Client_Name],MATCH(Table6[[#This Row],[Client_Code]],Clients[Client_Code],0)),"")</f>
        <v>VALLE FRIO</v>
      </c>
      <c r="C377" s="3">
        <v>1018</v>
      </c>
      <c r="D377" t="s">
        <v>38</v>
      </c>
      <c r="E377">
        <v>1</v>
      </c>
      <c r="F377" s="21">
        <v>1084979</v>
      </c>
      <c r="G377" s="21"/>
      <c r="H377"/>
    </row>
    <row r="378" spans="1:8" x14ac:dyDescent="0.25">
      <c r="A378" t="s">
        <v>62</v>
      </c>
      <c r="B378" t="str">
        <f>IFERROR(INDEX(Clients[Client_Name],MATCH(Table6[[#This Row],[Client_Code]],Clients[Client_Code],0)),"")</f>
        <v>VALLE FRIO</v>
      </c>
      <c r="C378" s="3">
        <v>1018</v>
      </c>
      <c r="D378" t="s">
        <v>149</v>
      </c>
      <c r="E378">
        <v>2</v>
      </c>
      <c r="F378" s="21">
        <v>20513587</v>
      </c>
      <c r="G378" s="21"/>
      <c r="H378"/>
    </row>
    <row r="379" spans="1:8" x14ac:dyDescent="0.25">
      <c r="A379" t="s">
        <v>62</v>
      </c>
      <c r="B379" t="str">
        <f>IFERROR(INDEX(Clients[Client_Name],MATCH(Table6[[#This Row],[Client_Code]],Clients[Client_Code],0)),"")</f>
        <v>VALLE FRIO</v>
      </c>
      <c r="C379" s="3">
        <v>1018</v>
      </c>
      <c r="D379" t="s">
        <v>37</v>
      </c>
      <c r="E379">
        <v>2</v>
      </c>
      <c r="F379" s="21">
        <v>3305279</v>
      </c>
      <c r="G379" s="21"/>
      <c r="H379"/>
    </row>
    <row r="380" spans="1:8" x14ac:dyDescent="0.25">
      <c r="A380" t="s">
        <v>62</v>
      </c>
      <c r="B380" t="str">
        <f>IFERROR(INDEX(Clients[Client_Name],MATCH(Table6[[#This Row],[Client_Code]],Clients[Client_Code],0)),"")</f>
        <v>VALLE FRIO</v>
      </c>
      <c r="C380" s="3">
        <v>1018</v>
      </c>
      <c r="D380" t="s">
        <v>148</v>
      </c>
      <c r="E380">
        <v>2</v>
      </c>
      <c r="F380" s="21"/>
      <c r="G380" s="21"/>
      <c r="H380"/>
    </row>
    <row r="381" spans="1:8" x14ac:dyDescent="0.25">
      <c r="A381" t="s">
        <v>62</v>
      </c>
      <c r="B381" t="str">
        <f>IFERROR(INDEX(Clients[Client_Name],MATCH(Table6[[#This Row],[Client_Code]],Clients[Client_Code],0)),"")</f>
        <v>VALLE FRIO</v>
      </c>
      <c r="C381" s="3">
        <v>1018</v>
      </c>
      <c r="D381" t="s">
        <v>38</v>
      </c>
      <c r="E381">
        <v>2</v>
      </c>
      <c r="F381" s="21">
        <v>1553494</v>
      </c>
      <c r="G381" s="21"/>
      <c r="H381"/>
    </row>
    <row r="382" spans="1:8" x14ac:dyDescent="0.25">
      <c r="A382" t="s">
        <v>62</v>
      </c>
      <c r="B382" t="str">
        <f>IFERROR(INDEX(Clients[Client_Name],MATCH(Table6[[#This Row],[Client_Code]],Clients[Client_Code],0)),"")</f>
        <v>ACONCAGUA FOODS</v>
      </c>
      <c r="C382" s="3">
        <v>1020</v>
      </c>
      <c r="D382" t="s">
        <v>149</v>
      </c>
      <c r="E382">
        <v>1</v>
      </c>
      <c r="F382" s="21">
        <v>2501820</v>
      </c>
      <c r="G382" s="21"/>
      <c r="H382"/>
    </row>
    <row r="383" spans="1:8" x14ac:dyDescent="0.25">
      <c r="A383" t="s">
        <v>62</v>
      </c>
      <c r="B383" t="str">
        <f>IFERROR(INDEX(Clients[Client_Name],MATCH(Table6[[#This Row],[Client_Code]],Clients[Client_Code],0)),"")</f>
        <v>ACONCAGUA FOODS</v>
      </c>
      <c r="C383" s="3">
        <v>1020</v>
      </c>
      <c r="D383" t="s">
        <v>37</v>
      </c>
      <c r="E383">
        <v>1</v>
      </c>
      <c r="F383" s="21">
        <v>384000</v>
      </c>
      <c r="G383" s="21"/>
      <c r="H383"/>
    </row>
    <row r="384" spans="1:8" x14ac:dyDescent="0.25">
      <c r="A384" t="s">
        <v>62</v>
      </c>
      <c r="B384" t="str">
        <f>IFERROR(INDEX(Clients[Client_Name],MATCH(Table6[[#This Row],[Client_Code]],Clients[Client_Code],0)),"")</f>
        <v>ACONCAGUA FOODS</v>
      </c>
      <c r="C384" s="3">
        <v>1020</v>
      </c>
      <c r="D384" t="s">
        <v>148</v>
      </c>
      <c r="E384">
        <v>1</v>
      </c>
      <c r="F384" s="21">
        <v>0</v>
      </c>
      <c r="G384" s="21"/>
      <c r="H384"/>
    </row>
    <row r="385" spans="1:8" x14ac:dyDescent="0.25">
      <c r="A385" t="s">
        <v>62</v>
      </c>
      <c r="B385" t="str">
        <f>IFERROR(INDEX(Clients[Client_Name],MATCH(Table6[[#This Row],[Client_Code]],Clients[Client_Code],0)),"")</f>
        <v>ACONCAGUA FOODS</v>
      </c>
      <c r="C385" s="3">
        <v>1020</v>
      </c>
      <c r="D385" t="s">
        <v>38</v>
      </c>
      <c r="E385">
        <v>1</v>
      </c>
      <c r="F385" s="21">
        <v>0</v>
      </c>
      <c r="G385" s="21"/>
      <c r="H385"/>
    </row>
    <row r="386" spans="1:8" x14ac:dyDescent="0.25">
      <c r="A386" t="s">
        <v>62</v>
      </c>
      <c r="B386" t="str">
        <f>IFERROR(INDEX(Clients[Client_Name],MATCH(Table6[[#This Row],[Client_Code]],Clients[Client_Code],0)),"")</f>
        <v>ACONCAGUA FOODS</v>
      </c>
      <c r="C386" s="3">
        <v>1020</v>
      </c>
      <c r="D386" t="s">
        <v>149</v>
      </c>
      <c r="E386">
        <v>2</v>
      </c>
      <c r="F386" s="21">
        <v>3981420</v>
      </c>
      <c r="G386" s="21"/>
      <c r="H386"/>
    </row>
    <row r="387" spans="1:8" x14ac:dyDescent="0.25">
      <c r="A387" t="s">
        <v>62</v>
      </c>
      <c r="B387" t="str">
        <f>IFERROR(INDEX(Clients[Client_Name],MATCH(Table6[[#This Row],[Client_Code]],Clients[Client_Code],0)),"")</f>
        <v>ACONCAGUA FOODS</v>
      </c>
      <c r="C387" s="3">
        <v>1020</v>
      </c>
      <c r="D387" t="s">
        <v>37</v>
      </c>
      <c r="E387">
        <v>2</v>
      </c>
      <c r="F387" s="21">
        <v>576000</v>
      </c>
      <c r="G387" s="21"/>
      <c r="H387"/>
    </row>
    <row r="388" spans="1:8" x14ac:dyDescent="0.25">
      <c r="A388" t="s">
        <v>62</v>
      </c>
      <c r="B388" t="str">
        <f>IFERROR(INDEX(Clients[Client_Name],MATCH(Table6[[#This Row],[Client_Code]],Clients[Client_Code],0)),"")</f>
        <v>ACONCAGUA FOODS</v>
      </c>
      <c r="C388" s="3">
        <v>1020</v>
      </c>
      <c r="D388" t="s">
        <v>148</v>
      </c>
      <c r="E388">
        <v>2</v>
      </c>
      <c r="F388" s="21"/>
      <c r="G388" s="21"/>
      <c r="H388"/>
    </row>
    <row r="389" spans="1:8" x14ac:dyDescent="0.25">
      <c r="A389" t="s">
        <v>62</v>
      </c>
      <c r="B389" t="str">
        <f>IFERROR(INDEX(Clients[Client_Name],MATCH(Table6[[#This Row],[Client_Code]],Clients[Client_Code],0)),"")</f>
        <v>ACONCAGUA FOODS</v>
      </c>
      <c r="C389" s="3">
        <v>1020</v>
      </c>
      <c r="D389" t="s">
        <v>38</v>
      </c>
      <c r="E389">
        <v>2</v>
      </c>
      <c r="F389" s="21"/>
      <c r="G389" s="21"/>
      <c r="H389"/>
    </row>
    <row r="390" spans="1:8" x14ac:dyDescent="0.25">
      <c r="A390" t="s">
        <v>62</v>
      </c>
      <c r="B390" t="str">
        <f>IFERROR(INDEX(Clients[Client_Name],MATCH(Table6[[#This Row],[Client_Code]],Clients[Client_Code],0)),"")</f>
        <v>AGRICOLA MOLLENDO</v>
      </c>
      <c r="C390" s="3">
        <v>1021</v>
      </c>
      <c r="D390" t="s">
        <v>149</v>
      </c>
      <c r="E390">
        <v>1</v>
      </c>
      <c r="F390" s="21">
        <v>634678</v>
      </c>
      <c r="G390" s="21"/>
      <c r="H390"/>
    </row>
    <row r="391" spans="1:8" x14ac:dyDescent="0.25">
      <c r="A391" t="s">
        <v>62</v>
      </c>
      <c r="B391" t="str">
        <f>IFERROR(INDEX(Clients[Client_Name],MATCH(Table6[[#This Row],[Client_Code]],Clients[Client_Code],0)),"")</f>
        <v>AGRICOLA MOLLENDO</v>
      </c>
      <c r="C391" s="3">
        <v>1021</v>
      </c>
      <c r="D391" t="s">
        <v>37</v>
      </c>
      <c r="E391">
        <v>1</v>
      </c>
      <c r="F391" s="21">
        <v>618633</v>
      </c>
      <c r="G391" s="21"/>
      <c r="H391"/>
    </row>
    <row r="392" spans="1:8" x14ac:dyDescent="0.25">
      <c r="A392" t="s">
        <v>62</v>
      </c>
      <c r="B392" t="str">
        <f>IFERROR(INDEX(Clients[Client_Name],MATCH(Table6[[#This Row],[Client_Code]],Clients[Client_Code],0)),"")</f>
        <v>AGRICOLA MOLLENDO</v>
      </c>
      <c r="C392" s="3">
        <v>1021</v>
      </c>
      <c r="D392" t="s">
        <v>148</v>
      </c>
      <c r="E392">
        <v>1</v>
      </c>
      <c r="F392" s="21">
        <v>0</v>
      </c>
      <c r="G392" s="21"/>
      <c r="H392"/>
    </row>
    <row r="393" spans="1:8" x14ac:dyDescent="0.25">
      <c r="A393" t="s">
        <v>62</v>
      </c>
      <c r="B393" t="str">
        <f>IFERROR(INDEX(Clients[Client_Name],MATCH(Table6[[#This Row],[Client_Code]],Clients[Client_Code],0)),"")</f>
        <v>AGRICOLA MOLLENDO</v>
      </c>
      <c r="C393" s="3">
        <v>1021</v>
      </c>
      <c r="D393" t="s">
        <v>38</v>
      </c>
      <c r="E393">
        <v>1</v>
      </c>
      <c r="F393" s="21">
        <v>522850</v>
      </c>
      <c r="G393" s="21"/>
      <c r="H393"/>
    </row>
    <row r="394" spans="1:8" x14ac:dyDescent="0.25">
      <c r="A394" t="s">
        <v>62</v>
      </c>
      <c r="B394" t="str">
        <f>IFERROR(INDEX(Clients[Client_Name],MATCH(Table6[[#This Row],[Client_Code]],Clients[Client_Code],0)),"")</f>
        <v>AGRICOLA MOLLENDO</v>
      </c>
      <c r="C394" s="3">
        <v>1021</v>
      </c>
      <c r="D394" t="s">
        <v>149</v>
      </c>
      <c r="E394">
        <v>2</v>
      </c>
      <c r="F394" s="21">
        <v>356416</v>
      </c>
      <c r="G394" s="21"/>
      <c r="H394"/>
    </row>
    <row r="395" spans="1:8" x14ac:dyDescent="0.25">
      <c r="A395" t="s">
        <v>62</v>
      </c>
      <c r="B395" t="str">
        <f>IFERROR(INDEX(Clients[Client_Name],MATCH(Table6[[#This Row],[Client_Code]],Clients[Client_Code],0)),"")</f>
        <v>AGRICOLA MOLLENDO</v>
      </c>
      <c r="C395" s="3">
        <v>1021</v>
      </c>
      <c r="D395" t="s">
        <v>37</v>
      </c>
      <c r="E395">
        <v>2</v>
      </c>
      <c r="F395" s="21">
        <v>157080</v>
      </c>
      <c r="G395" s="21"/>
      <c r="H395"/>
    </row>
    <row r="396" spans="1:8" x14ac:dyDescent="0.25">
      <c r="A396" t="s">
        <v>62</v>
      </c>
      <c r="B396" t="str">
        <f>IFERROR(INDEX(Clients[Client_Name],MATCH(Table6[[#This Row],[Client_Code]],Clients[Client_Code],0)),"")</f>
        <v>AGRICOLA MOLLENDO</v>
      </c>
      <c r="C396" s="3">
        <v>1021</v>
      </c>
      <c r="D396" t="s">
        <v>148</v>
      </c>
      <c r="E396">
        <v>2</v>
      </c>
      <c r="F396" s="21"/>
      <c r="G396" s="21"/>
      <c r="H396"/>
    </row>
    <row r="397" spans="1:8" x14ac:dyDescent="0.25">
      <c r="A397" t="s">
        <v>62</v>
      </c>
      <c r="B397" t="str">
        <f>IFERROR(INDEX(Clients[Client_Name],MATCH(Table6[[#This Row],[Client_Code]],Clients[Client_Code],0)),"")</f>
        <v>AGRICOLA MOLLENDO</v>
      </c>
      <c r="C397" s="3">
        <v>1021</v>
      </c>
      <c r="D397" t="s">
        <v>38</v>
      </c>
      <c r="E397">
        <v>2</v>
      </c>
      <c r="F397" s="21">
        <v>510472</v>
      </c>
      <c r="G397" s="21"/>
      <c r="H397"/>
    </row>
    <row r="398" spans="1:8" x14ac:dyDescent="0.25">
      <c r="A398" t="s">
        <v>62</v>
      </c>
      <c r="B398" t="str">
        <f>IFERROR(INDEX(Clients[Client_Name],MATCH(Table6[[#This Row],[Client_Code]],Clients[Client_Code],0)),"")</f>
        <v>CARNES OLY</v>
      </c>
      <c r="C398" s="3">
        <v>1023</v>
      </c>
      <c r="D398" t="s">
        <v>149</v>
      </c>
      <c r="E398">
        <v>1</v>
      </c>
      <c r="F398" s="21">
        <v>6150873</v>
      </c>
      <c r="G398" s="21"/>
      <c r="H398"/>
    </row>
    <row r="399" spans="1:8" x14ac:dyDescent="0.25">
      <c r="A399" t="s">
        <v>62</v>
      </c>
      <c r="B399" t="str">
        <f>IFERROR(INDEX(Clients[Client_Name],MATCH(Table6[[#This Row],[Client_Code]],Clients[Client_Code],0)),"")</f>
        <v>CARNES OLY</v>
      </c>
      <c r="C399" s="3">
        <v>1023</v>
      </c>
      <c r="D399" t="s">
        <v>37</v>
      </c>
      <c r="E399">
        <v>1</v>
      </c>
      <c r="F399" s="21">
        <v>0</v>
      </c>
      <c r="G399" s="21"/>
      <c r="H399"/>
    </row>
    <row r="400" spans="1:8" x14ac:dyDescent="0.25">
      <c r="A400" t="s">
        <v>62</v>
      </c>
      <c r="B400" t="str">
        <f>IFERROR(INDEX(Clients[Client_Name],MATCH(Table6[[#This Row],[Client_Code]],Clients[Client_Code],0)),"")</f>
        <v>CARNES OLY</v>
      </c>
      <c r="C400" s="3">
        <v>1023</v>
      </c>
      <c r="D400" t="s">
        <v>148</v>
      </c>
      <c r="E400">
        <v>1</v>
      </c>
      <c r="F400" s="21">
        <v>0</v>
      </c>
      <c r="G400" s="21"/>
      <c r="H400"/>
    </row>
    <row r="401" spans="1:8" x14ac:dyDescent="0.25">
      <c r="A401" t="s">
        <v>62</v>
      </c>
      <c r="B401" t="str">
        <f>IFERROR(INDEX(Clients[Client_Name],MATCH(Table6[[#This Row],[Client_Code]],Clients[Client_Code],0)),"")</f>
        <v>CARNES OLY</v>
      </c>
      <c r="C401" s="3">
        <v>1023</v>
      </c>
      <c r="D401" t="s">
        <v>38</v>
      </c>
      <c r="E401">
        <v>1</v>
      </c>
      <c r="F401" s="21">
        <v>361657</v>
      </c>
      <c r="G401" s="21"/>
      <c r="H401"/>
    </row>
    <row r="402" spans="1:8" x14ac:dyDescent="0.25">
      <c r="A402" t="s">
        <v>62</v>
      </c>
      <c r="B402" t="str">
        <f>IFERROR(INDEX(Clients[Client_Name],MATCH(Table6[[#This Row],[Client_Code]],Clients[Client_Code],0)),"")</f>
        <v>CARNES OLY</v>
      </c>
      <c r="C402" s="3">
        <v>1023</v>
      </c>
      <c r="D402" t="s">
        <v>149</v>
      </c>
      <c r="E402">
        <v>2</v>
      </c>
      <c r="F402" s="21">
        <v>5038703</v>
      </c>
      <c r="G402" s="21"/>
      <c r="H402"/>
    </row>
    <row r="403" spans="1:8" x14ac:dyDescent="0.25">
      <c r="A403" t="s">
        <v>62</v>
      </c>
      <c r="B403" t="str">
        <f>IFERROR(INDEX(Clients[Client_Name],MATCH(Table6[[#This Row],[Client_Code]],Clients[Client_Code],0)),"")</f>
        <v>CARNES OLY</v>
      </c>
      <c r="C403" s="3">
        <v>1023</v>
      </c>
      <c r="D403" t="s">
        <v>37</v>
      </c>
      <c r="E403">
        <v>2</v>
      </c>
      <c r="F403" s="21"/>
      <c r="G403" s="21"/>
      <c r="H403"/>
    </row>
    <row r="404" spans="1:8" x14ac:dyDescent="0.25">
      <c r="A404" t="s">
        <v>62</v>
      </c>
      <c r="B404" t="str">
        <f>IFERROR(INDEX(Clients[Client_Name],MATCH(Table6[[#This Row],[Client_Code]],Clients[Client_Code],0)),"")</f>
        <v>CARNES OLY</v>
      </c>
      <c r="C404" s="3">
        <v>1023</v>
      </c>
      <c r="D404" t="s">
        <v>148</v>
      </c>
      <c r="E404">
        <v>2</v>
      </c>
      <c r="F404" s="21"/>
      <c r="G404" s="21"/>
      <c r="H404"/>
    </row>
    <row r="405" spans="1:8" x14ac:dyDescent="0.25">
      <c r="A405" t="s">
        <v>62</v>
      </c>
      <c r="B405" t="str">
        <f>IFERROR(INDEX(Clients[Client_Name],MATCH(Table6[[#This Row],[Client_Code]],Clients[Client_Code],0)),"")</f>
        <v>CARNES OLY</v>
      </c>
      <c r="C405" s="3">
        <v>1023</v>
      </c>
      <c r="D405" t="s">
        <v>38</v>
      </c>
      <c r="E405">
        <v>2</v>
      </c>
      <c r="F405" s="21">
        <v>297622</v>
      </c>
      <c r="G405" s="21"/>
      <c r="H405"/>
    </row>
    <row r="406" spans="1:8" x14ac:dyDescent="0.25">
      <c r="A406" t="s">
        <v>62</v>
      </c>
      <c r="B406" t="str">
        <f>IFERROR(INDEX(Clients[Client_Name],MATCH(Table6[[#This Row],[Client_Code]],Clients[Client_Code],0)),"")</f>
        <v>CERRILLOS</v>
      </c>
      <c r="C406" s="3">
        <v>1024</v>
      </c>
      <c r="D406" t="s">
        <v>149</v>
      </c>
      <c r="E406">
        <v>1</v>
      </c>
      <c r="F406" s="21">
        <v>6732206</v>
      </c>
      <c r="G406" s="21"/>
      <c r="H406"/>
    </row>
    <row r="407" spans="1:8" x14ac:dyDescent="0.25">
      <c r="A407" t="s">
        <v>62</v>
      </c>
      <c r="B407" t="str">
        <f>IFERROR(INDEX(Clients[Client_Name],MATCH(Table6[[#This Row],[Client_Code]],Clients[Client_Code],0)),"")</f>
        <v>CERRILLOS</v>
      </c>
      <c r="C407" s="3">
        <v>1024</v>
      </c>
      <c r="D407" t="s">
        <v>37</v>
      </c>
      <c r="E407">
        <v>1</v>
      </c>
      <c r="F407" s="21">
        <v>920582</v>
      </c>
      <c r="G407" s="21"/>
      <c r="H407"/>
    </row>
    <row r="408" spans="1:8" x14ac:dyDescent="0.25">
      <c r="A408" t="s">
        <v>62</v>
      </c>
      <c r="B408" t="str">
        <f>IFERROR(INDEX(Clients[Client_Name],MATCH(Table6[[#This Row],[Client_Code]],Clients[Client_Code],0)),"")</f>
        <v>CERRILLOS</v>
      </c>
      <c r="C408" s="3">
        <v>1024</v>
      </c>
      <c r="D408" t="s">
        <v>148</v>
      </c>
      <c r="E408">
        <v>1</v>
      </c>
      <c r="F408" s="21">
        <v>0</v>
      </c>
      <c r="G408" s="21"/>
      <c r="H408"/>
    </row>
    <row r="409" spans="1:8" x14ac:dyDescent="0.25">
      <c r="A409" t="s">
        <v>62</v>
      </c>
      <c r="B409" t="str">
        <f>IFERROR(INDEX(Clients[Client_Name],MATCH(Table6[[#This Row],[Client_Code]],Clients[Client_Code],0)),"")</f>
        <v>CERRILLOS</v>
      </c>
      <c r="C409" s="3">
        <v>1024</v>
      </c>
      <c r="D409" t="s">
        <v>38</v>
      </c>
      <c r="E409">
        <v>1</v>
      </c>
      <c r="F409" s="21">
        <v>179374</v>
      </c>
      <c r="G409" s="21"/>
      <c r="H409"/>
    </row>
    <row r="410" spans="1:8" x14ac:dyDescent="0.25">
      <c r="A410" t="s">
        <v>62</v>
      </c>
      <c r="B410" t="str">
        <f>IFERROR(INDEX(Clients[Client_Name],MATCH(Table6[[#This Row],[Client_Code]],Clients[Client_Code],0)),"")</f>
        <v>CERRILLOS</v>
      </c>
      <c r="C410" s="3">
        <v>1024</v>
      </c>
      <c r="D410" t="s">
        <v>149</v>
      </c>
      <c r="E410">
        <v>2</v>
      </c>
      <c r="F410" s="21">
        <v>7212927</v>
      </c>
      <c r="G410" s="21"/>
      <c r="H410"/>
    </row>
    <row r="411" spans="1:8" x14ac:dyDescent="0.25">
      <c r="A411" t="s">
        <v>62</v>
      </c>
      <c r="B411" t="str">
        <f>IFERROR(INDEX(Clients[Client_Name],MATCH(Table6[[#This Row],[Client_Code]],Clients[Client_Code],0)),"")</f>
        <v>CERRILLOS</v>
      </c>
      <c r="C411" s="3">
        <v>1024</v>
      </c>
      <c r="D411" t="s">
        <v>37</v>
      </c>
      <c r="E411">
        <v>2</v>
      </c>
      <c r="F411" s="21">
        <v>1639733</v>
      </c>
      <c r="G411" s="21"/>
      <c r="H411"/>
    </row>
    <row r="412" spans="1:8" x14ac:dyDescent="0.25">
      <c r="A412" t="s">
        <v>62</v>
      </c>
      <c r="B412" t="str">
        <f>IFERROR(INDEX(Clients[Client_Name],MATCH(Table6[[#This Row],[Client_Code]],Clients[Client_Code],0)),"")</f>
        <v>CERRILLOS</v>
      </c>
      <c r="C412" s="3">
        <v>1024</v>
      </c>
      <c r="D412" t="s">
        <v>148</v>
      </c>
      <c r="E412">
        <v>2</v>
      </c>
      <c r="F412" s="21"/>
      <c r="G412" s="21"/>
      <c r="H412"/>
    </row>
    <row r="413" spans="1:8" x14ac:dyDescent="0.25">
      <c r="A413" t="s">
        <v>62</v>
      </c>
      <c r="B413" t="str">
        <f>IFERROR(INDEX(Clients[Client_Name],MATCH(Table6[[#This Row],[Client_Code]],Clients[Client_Code],0)),"")</f>
        <v>CERRILLOS</v>
      </c>
      <c r="C413" s="3">
        <v>1024</v>
      </c>
      <c r="D413" t="s">
        <v>38</v>
      </c>
      <c r="E413">
        <v>2</v>
      </c>
      <c r="F413" s="21">
        <v>192186</v>
      </c>
      <c r="G413" s="21"/>
      <c r="H413"/>
    </row>
    <row r="414" spans="1:8" x14ac:dyDescent="0.25">
      <c r="A414" t="s">
        <v>62</v>
      </c>
      <c r="B414" t="str">
        <f>IFERROR(INDEX(Clients[Client_Name],MATCH(Table6[[#This Row],[Client_Code]],Clients[Client_Code],0)),"")</f>
        <v>COM. E INV. STO. DOMINGO</v>
      </c>
      <c r="C414" s="3">
        <v>1026</v>
      </c>
      <c r="D414" t="s">
        <v>149</v>
      </c>
      <c r="E414">
        <v>1</v>
      </c>
      <c r="F414" s="21">
        <v>1059400</v>
      </c>
      <c r="G414" s="21"/>
      <c r="H414"/>
    </row>
    <row r="415" spans="1:8" x14ac:dyDescent="0.25">
      <c r="A415" t="s">
        <v>62</v>
      </c>
      <c r="B415" t="str">
        <f>IFERROR(INDEX(Clients[Client_Name],MATCH(Table6[[#This Row],[Client_Code]],Clients[Client_Code],0)),"")</f>
        <v>COM. E INV. STO. DOMINGO</v>
      </c>
      <c r="C415" s="3">
        <v>1026</v>
      </c>
      <c r="D415" t="s">
        <v>37</v>
      </c>
      <c r="E415">
        <v>1</v>
      </c>
      <c r="F415" s="21">
        <v>23958</v>
      </c>
      <c r="G415" s="21"/>
      <c r="H415"/>
    </row>
    <row r="416" spans="1:8" x14ac:dyDescent="0.25">
      <c r="A416" t="s">
        <v>62</v>
      </c>
      <c r="B416" t="str">
        <f>IFERROR(INDEX(Clients[Client_Name],MATCH(Table6[[#This Row],[Client_Code]],Clients[Client_Code],0)),"")</f>
        <v>COM. E INV. STO. DOMINGO</v>
      </c>
      <c r="C416" s="3">
        <v>1026</v>
      </c>
      <c r="D416" t="s">
        <v>148</v>
      </c>
      <c r="E416">
        <v>1</v>
      </c>
      <c r="F416" s="21">
        <v>0</v>
      </c>
      <c r="G416" s="21"/>
      <c r="H416"/>
    </row>
    <row r="417" spans="1:8" x14ac:dyDescent="0.25">
      <c r="A417" t="s">
        <v>62</v>
      </c>
      <c r="B417" t="str">
        <f>IFERROR(INDEX(Clients[Client_Name],MATCH(Table6[[#This Row],[Client_Code]],Clients[Client_Code],0)),"")</f>
        <v>COM. E INV. STO. DOMINGO</v>
      </c>
      <c r="C417" s="3">
        <v>1026</v>
      </c>
      <c r="D417" t="s">
        <v>38</v>
      </c>
      <c r="E417">
        <v>1</v>
      </c>
      <c r="F417" s="21">
        <v>922116</v>
      </c>
      <c r="G417" s="21"/>
      <c r="H417"/>
    </row>
    <row r="418" spans="1:8" x14ac:dyDescent="0.25">
      <c r="A418" t="s">
        <v>62</v>
      </c>
      <c r="B418" t="str">
        <f>IFERROR(INDEX(Clients[Client_Name],MATCH(Table6[[#This Row],[Client_Code]],Clients[Client_Code],0)),"")</f>
        <v>COM. E INV. STO. DOMINGO</v>
      </c>
      <c r="C418" s="3">
        <v>1026</v>
      </c>
      <c r="D418" t="s">
        <v>149</v>
      </c>
      <c r="E418">
        <v>2</v>
      </c>
      <c r="F418" s="21">
        <v>621626</v>
      </c>
      <c r="G418" s="21"/>
      <c r="H418"/>
    </row>
    <row r="419" spans="1:8" x14ac:dyDescent="0.25">
      <c r="A419" t="s">
        <v>62</v>
      </c>
      <c r="B419" t="str">
        <f>IFERROR(INDEX(Clients[Client_Name],MATCH(Table6[[#This Row],[Client_Code]],Clients[Client_Code],0)),"")</f>
        <v>COM. E INV. STO. DOMINGO</v>
      </c>
      <c r="C419" s="3">
        <v>1026</v>
      </c>
      <c r="D419" t="s">
        <v>37</v>
      </c>
      <c r="E419">
        <v>2</v>
      </c>
      <c r="F419" s="21"/>
      <c r="G419" s="21"/>
      <c r="H419"/>
    </row>
    <row r="420" spans="1:8" x14ac:dyDescent="0.25">
      <c r="A420" t="s">
        <v>62</v>
      </c>
      <c r="B420" t="str">
        <f>IFERROR(INDEX(Clients[Client_Name],MATCH(Table6[[#This Row],[Client_Code]],Clients[Client_Code],0)),"")</f>
        <v>COM. E INV. STO. DOMINGO</v>
      </c>
      <c r="C420" s="3">
        <v>1026</v>
      </c>
      <c r="D420" t="s">
        <v>148</v>
      </c>
      <c r="E420">
        <v>2</v>
      </c>
      <c r="F420" s="21"/>
      <c r="G420" s="21"/>
      <c r="H420"/>
    </row>
    <row r="421" spans="1:8" x14ac:dyDescent="0.25">
      <c r="A421" t="s">
        <v>62</v>
      </c>
      <c r="B421" t="str">
        <f>IFERROR(INDEX(Clients[Client_Name],MATCH(Table6[[#This Row],[Client_Code]],Clients[Client_Code],0)),"")</f>
        <v>COM. E INV. STO. DOMINGO</v>
      </c>
      <c r="C421" s="3">
        <v>1026</v>
      </c>
      <c r="D421" t="s">
        <v>38</v>
      </c>
      <c r="E421">
        <v>2</v>
      </c>
      <c r="F421" s="21">
        <v>542883</v>
      </c>
      <c r="G421" s="21"/>
      <c r="H421"/>
    </row>
    <row r="422" spans="1:8" x14ac:dyDescent="0.25">
      <c r="A422" t="s">
        <v>62</v>
      </c>
      <c r="B422" t="str">
        <f>IFERROR(INDEX(Clients[Client_Name],MATCH(Table6[[#This Row],[Client_Code]],Clients[Client_Code],0)),"")</f>
        <v>COMERCIAL DOLLINCO</v>
      </c>
      <c r="C422" s="3">
        <v>1027</v>
      </c>
      <c r="D422" t="s">
        <v>149</v>
      </c>
      <c r="E422">
        <v>1</v>
      </c>
      <c r="F422" s="21">
        <v>9787779</v>
      </c>
      <c r="G422" s="21"/>
      <c r="H422"/>
    </row>
    <row r="423" spans="1:8" x14ac:dyDescent="0.25">
      <c r="A423" t="s">
        <v>62</v>
      </c>
      <c r="B423" t="str">
        <f>IFERROR(INDEX(Clients[Client_Name],MATCH(Table6[[#This Row],[Client_Code]],Clients[Client_Code],0)),"")</f>
        <v>COMERCIAL DOLLINCO</v>
      </c>
      <c r="C423" s="3">
        <v>1027</v>
      </c>
      <c r="D423" t="s">
        <v>37</v>
      </c>
      <c r="E423">
        <v>1</v>
      </c>
      <c r="F423" s="21">
        <v>806000</v>
      </c>
      <c r="G423" s="21"/>
      <c r="H423"/>
    </row>
    <row r="424" spans="1:8" x14ac:dyDescent="0.25">
      <c r="A424" t="s">
        <v>62</v>
      </c>
      <c r="B424" t="str">
        <f>IFERROR(INDEX(Clients[Client_Name],MATCH(Table6[[#This Row],[Client_Code]],Clients[Client_Code],0)),"")</f>
        <v>COMERCIAL DOLLINCO</v>
      </c>
      <c r="C424" s="3">
        <v>1027</v>
      </c>
      <c r="D424" t="s">
        <v>148</v>
      </c>
      <c r="E424">
        <v>1</v>
      </c>
      <c r="F424" s="21">
        <v>0</v>
      </c>
      <c r="G424" s="21"/>
      <c r="H424"/>
    </row>
    <row r="425" spans="1:8" x14ac:dyDescent="0.25">
      <c r="A425" t="s">
        <v>62</v>
      </c>
      <c r="B425" t="str">
        <f>IFERROR(INDEX(Clients[Client_Name],MATCH(Table6[[#This Row],[Client_Code]],Clients[Client_Code],0)),"")</f>
        <v>COMERCIAL DOLLINCO</v>
      </c>
      <c r="C425" s="3">
        <v>1027</v>
      </c>
      <c r="D425" t="s">
        <v>38</v>
      </c>
      <c r="E425">
        <v>1</v>
      </c>
      <c r="F425" s="21">
        <v>2483289</v>
      </c>
      <c r="G425" s="21"/>
      <c r="H425"/>
    </row>
    <row r="426" spans="1:8" x14ac:dyDescent="0.25">
      <c r="A426" t="s">
        <v>62</v>
      </c>
      <c r="B426" t="str">
        <f>IFERROR(INDEX(Clients[Client_Name],MATCH(Table6[[#This Row],[Client_Code]],Clients[Client_Code],0)),"")</f>
        <v>COMERCIAL DOLLINCO</v>
      </c>
      <c r="C426" s="3">
        <v>1027</v>
      </c>
      <c r="D426" t="s">
        <v>149</v>
      </c>
      <c r="E426">
        <v>2</v>
      </c>
      <c r="F426" s="21">
        <v>9844429</v>
      </c>
      <c r="G426" s="21"/>
      <c r="H426"/>
    </row>
    <row r="427" spans="1:8" x14ac:dyDescent="0.25">
      <c r="A427" t="s">
        <v>62</v>
      </c>
      <c r="B427" t="str">
        <f>IFERROR(INDEX(Clients[Client_Name],MATCH(Table6[[#This Row],[Client_Code]],Clients[Client_Code],0)),"")</f>
        <v>COMERCIAL DOLLINCO</v>
      </c>
      <c r="C427" s="3">
        <v>1027</v>
      </c>
      <c r="D427" t="s">
        <v>37</v>
      </c>
      <c r="E427">
        <v>2</v>
      </c>
      <c r="F427" s="21">
        <v>243906</v>
      </c>
      <c r="G427" s="21"/>
      <c r="H427"/>
    </row>
    <row r="428" spans="1:8" x14ac:dyDescent="0.25">
      <c r="A428" t="s">
        <v>62</v>
      </c>
      <c r="B428" t="str">
        <f>IFERROR(INDEX(Clients[Client_Name],MATCH(Table6[[#This Row],[Client_Code]],Clients[Client_Code],0)),"")</f>
        <v>COMERCIAL DOLLINCO</v>
      </c>
      <c r="C428" s="3">
        <v>1027</v>
      </c>
      <c r="D428" t="s">
        <v>148</v>
      </c>
      <c r="E428">
        <v>2</v>
      </c>
      <c r="F428" s="21"/>
      <c r="G428" s="21"/>
      <c r="H428"/>
    </row>
    <row r="429" spans="1:8" x14ac:dyDescent="0.25">
      <c r="A429" t="s">
        <v>62</v>
      </c>
      <c r="B429" t="str">
        <f>IFERROR(INDEX(Clients[Client_Name],MATCH(Table6[[#This Row],[Client_Code]],Clients[Client_Code],0)),"")</f>
        <v>COMERCIAL DOLLINCO</v>
      </c>
      <c r="C429" s="3">
        <v>1027</v>
      </c>
      <c r="D429" t="s">
        <v>38</v>
      </c>
      <c r="E429">
        <v>2</v>
      </c>
      <c r="F429" s="21">
        <v>1763220</v>
      </c>
      <c r="G429" s="21"/>
      <c r="H429"/>
    </row>
    <row r="430" spans="1:8" x14ac:dyDescent="0.25">
      <c r="A430" t="s">
        <v>62</v>
      </c>
      <c r="B430" t="str">
        <f>IFERROR(INDEX(Clients[Client_Name],MATCH(Table6[[#This Row],[Client_Code]],Clients[Client_Code],0)),"")</f>
        <v>COMERCIALIZADORA LA FAVORITA LTDA.</v>
      </c>
      <c r="C430" s="3">
        <v>1029</v>
      </c>
      <c r="D430" t="s">
        <v>149</v>
      </c>
      <c r="E430">
        <v>1</v>
      </c>
      <c r="F430" s="21">
        <v>4512816</v>
      </c>
      <c r="G430" s="21"/>
      <c r="H430"/>
    </row>
    <row r="431" spans="1:8" x14ac:dyDescent="0.25">
      <c r="A431" t="s">
        <v>62</v>
      </c>
      <c r="B431" t="str">
        <f>IFERROR(INDEX(Clients[Client_Name],MATCH(Table6[[#This Row],[Client_Code]],Clients[Client_Code],0)),"")</f>
        <v>COMERCIALIZADORA LA FAVORITA LTDA.</v>
      </c>
      <c r="C431" s="3">
        <v>1029</v>
      </c>
      <c r="D431" t="s">
        <v>37</v>
      </c>
      <c r="E431">
        <v>1</v>
      </c>
      <c r="F431" s="21">
        <v>1651783</v>
      </c>
      <c r="G431" s="21"/>
      <c r="H431"/>
    </row>
    <row r="432" spans="1:8" x14ac:dyDescent="0.25">
      <c r="A432" t="s">
        <v>62</v>
      </c>
      <c r="B432" t="str">
        <f>IFERROR(INDEX(Clients[Client_Name],MATCH(Table6[[#This Row],[Client_Code]],Clients[Client_Code],0)),"")</f>
        <v>COMERCIALIZADORA LA FAVORITA LTDA.</v>
      </c>
      <c r="C432" s="3">
        <v>1029</v>
      </c>
      <c r="D432" t="s">
        <v>148</v>
      </c>
      <c r="E432">
        <v>1</v>
      </c>
      <c r="F432" s="21">
        <v>0</v>
      </c>
      <c r="G432" s="21"/>
      <c r="H432"/>
    </row>
    <row r="433" spans="1:8" x14ac:dyDescent="0.25">
      <c r="A433" t="s">
        <v>62</v>
      </c>
      <c r="B433" t="str">
        <f>IFERROR(INDEX(Clients[Client_Name],MATCH(Table6[[#This Row],[Client_Code]],Clients[Client_Code],0)),"")</f>
        <v>COMERCIALIZADORA LA FAVORITA LTDA.</v>
      </c>
      <c r="C433" s="3">
        <v>1029</v>
      </c>
      <c r="D433" t="s">
        <v>38</v>
      </c>
      <c r="E433">
        <v>1</v>
      </c>
      <c r="F433" s="21">
        <v>1384533</v>
      </c>
      <c r="G433" s="21"/>
      <c r="H433"/>
    </row>
    <row r="434" spans="1:8" x14ac:dyDescent="0.25">
      <c r="A434" t="s">
        <v>62</v>
      </c>
      <c r="B434" t="str">
        <f>IFERROR(INDEX(Clients[Client_Name],MATCH(Table6[[#This Row],[Client_Code]],Clients[Client_Code],0)),"")</f>
        <v>COMERCIALIZADORA LA FAVORITA LTDA.</v>
      </c>
      <c r="C434" s="3">
        <v>1029</v>
      </c>
      <c r="D434" t="s">
        <v>149</v>
      </c>
      <c r="E434">
        <v>2</v>
      </c>
      <c r="F434" s="21">
        <v>2881755</v>
      </c>
      <c r="G434" s="21"/>
      <c r="H434"/>
    </row>
    <row r="435" spans="1:8" x14ac:dyDescent="0.25">
      <c r="A435" t="s">
        <v>62</v>
      </c>
      <c r="B435" t="str">
        <f>IFERROR(INDEX(Clients[Client_Name],MATCH(Table6[[#This Row],[Client_Code]],Clients[Client_Code],0)),"")</f>
        <v>COMERCIALIZADORA LA FAVORITA LTDA.</v>
      </c>
      <c r="C435" s="3">
        <v>1029</v>
      </c>
      <c r="D435" t="s">
        <v>37</v>
      </c>
      <c r="E435">
        <v>2</v>
      </c>
      <c r="F435" s="21">
        <v>1685712</v>
      </c>
      <c r="G435" s="21"/>
      <c r="H435"/>
    </row>
    <row r="436" spans="1:8" x14ac:dyDescent="0.25">
      <c r="A436" t="s">
        <v>62</v>
      </c>
      <c r="B436" t="str">
        <f>IFERROR(INDEX(Clients[Client_Name],MATCH(Table6[[#This Row],[Client_Code]],Clients[Client_Code],0)),"")</f>
        <v>COMERCIALIZADORA LA FAVORITA LTDA.</v>
      </c>
      <c r="C436" s="3">
        <v>1029</v>
      </c>
      <c r="D436" t="s">
        <v>148</v>
      </c>
      <c r="E436">
        <v>2</v>
      </c>
      <c r="F436" s="21"/>
      <c r="G436" s="21"/>
      <c r="H436"/>
    </row>
    <row r="437" spans="1:8" x14ac:dyDescent="0.25">
      <c r="A437" t="s">
        <v>62</v>
      </c>
      <c r="B437" t="str">
        <f>IFERROR(INDEX(Clients[Client_Name],MATCH(Table6[[#This Row],[Client_Code]],Clients[Client_Code],0)),"")</f>
        <v>COMERCIALIZADORA LA FAVORITA LTDA.</v>
      </c>
      <c r="C437" s="3">
        <v>1029</v>
      </c>
      <c r="D437" t="s">
        <v>38</v>
      </c>
      <c r="E437">
        <v>2</v>
      </c>
      <c r="F437" s="21">
        <v>2959150</v>
      </c>
      <c r="G437" s="21"/>
      <c r="H437"/>
    </row>
    <row r="438" spans="1:8" x14ac:dyDescent="0.25">
      <c r="A438" t="s">
        <v>62</v>
      </c>
      <c r="B438" t="str">
        <f>IFERROR(INDEX(Clients[Client_Name],MATCH(Table6[[#This Row],[Client_Code]],Clients[Client_Code],0)),"")</f>
        <v>DIANA NATURALS</v>
      </c>
      <c r="C438" s="3">
        <v>1031</v>
      </c>
      <c r="D438" t="s">
        <v>149</v>
      </c>
      <c r="E438">
        <v>1</v>
      </c>
      <c r="F438" s="21">
        <v>13955025</v>
      </c>
      <c r="G438" s="21"/>
      <c r="H438"/>
    </row>
    <row r="439" spans="1:8" x14ac:dyDescent="0.25">
      <c r="A439" t="s">
        <v>62</v>
      </c>
      <c r="B439" t="str">
        <f>IFERROR(INDEX(Clients[Client_Name],MATCH(Table6[[#This Row],[Client_Code]],Clients[Client_Code],0)),"")</f>
        <v>DIANA NATURALS</v>
      </c>
      <c r="C439" s="3">
        <v>1031</v>
      </c>
      <c r="D439" t="s">
        <v>37</v>
      </c>
      <c r="E439">
        <v>1</v>
      </c>
      <c r="F439" s="21">
        <v>6201955</v>
      </c>
      <c r="G439" s="21"/>
      <c r="H439"/>
    </row>
    <row r="440" spans="1:8" x14ac:dyDescent="0.25">
      <c r="A440" t="s">
        <v>62</v>
      </c>
      <c r="B440" t="str">
        <f>IFERROR(INDEX(Clients[Client_Name],MATCH(Table6[[#This Row],[Client_Code]],Clients[Client_Code],0)),"")</f>
        <v>DIANA NATURALS</v>
      </c>
      <c r="C440" s="3">
        <v>1031</v>
      </c>
      <c r="D440" t="s">
        <v>148</v>
      </c>
      <c r="E440">
        <v>1</v>
      </c>
      <c r="F440" s="21">
        <v>17905748</v>
      </c>
      <c r="G440" s="21"/>
      <c r="H440"/>
    </row>
    <row r="441" spans="1:8" x14ac:dyDescent="0.25">
      <c r="A441" t="s">
        <v>62</v>
      </c>
      <c r="B441" t="str">
        <f>IFERROR(INDEX(Clients[Client_Name],MATCH(Table6[[#This Row],[Client_Code]],Clients[Client_Code],0)),"")</f>
        <v>DIANA NATURALS</v>
      </c>
      <c r="C441" s="3">
        <v>1031</v>
      </c>
      <c r="D441" t="s">
        <v>38</v>
      </c>
      <c r="E441">
        <v>1</v>
      </c>
      <c r="F441" s="21">
        <v>250880</v>
      </c>
      <c r="G441" s="21"/>
      <c r="H441"/>
    </row>
    <row r="442" spans="1:8" x14ac:dyDescent="0.25">
      <c r="A442" t="s">
        <v>62</v>
      </c>
      <c r="B442" t="str">
        <f>IFERROR(INDEX(Clients[Client_Name],MATCH(Table6[[#This Row],[Client_Code]],Clients[Client_Code],0)),"")</f>
        <v>DIANA NATURALS</v>
      </c>
      <c r="C442" s="3">
        <v>1031</v>
      </c>
      <c r="D442" t="s">
        <v>149</v>
      </c>
      <c r="E442">
        <v>2</v>
      </c>
      <c r="F442" s="21">
        <v>25978855</v>
      </c>
      <c r="G442" s="21"/>
      <c r="H442"/>
    </row>
    <row r="443" spans="1:8" x14ac:dyDescent="0.25">
      <c r="A443" t="s">
        <v>62</v>
      </c>
      <c r="B443" t="str">
        <f>IFERROR(INDEX(Clients[Client_Name],MATCH(Table6[[#This Row],[Client_Code]],Clients[Client_Code],0)),"")</f>
        <v>DIANA NATURALS</v>
      </c>
      <c r="C443" s="3">
        <v>1031</v>
      </c>
      <c r="D443" t="s">
        <v>37</v>
      </c>
      <c r="E443">
        <v>2</v>
      </c>
      <c r="F443" s="21">
        <v>4275051</v>
      </c>
      <c r="G443" s="21"/>
      <c r="H443"/>
    </row>
    <row r="444" spans="1:8" x14ac:dyDescent="0.25">
      <c r="A444" t="s">
        <v>62</v>
      </c>
      <c r="B444" t="str">
        <f>IFERROR(INDEX(Clients[Client_Name],MATCH(Table6[[#This Row],[Client_Code]],Clients[Client_Code],0)),"")</f>
        <v>DIANA NATURALS</v>
      </c>
      <c r="C444" s="3">
        <v>1031</v>
      </c>
      <c r="D444" t="s">
        <v>148</v>
      </c>
      <c r="E444">
        <v>2</v>
      </c>
      <c r="F444" s="21">
        <v>16065928</v>
      </c>
      <c r="G444" s="21"/>
      <c r="H444"/>
    </row>
    <row r="445" spans="1:8" x14ac:dyDescent="0.25">
      <c r="A445" t="s">
        <v>62</v>
      </c>
      <c r="B445" t="str">
        <f>IFERROR(INDEX(Clients[Client_Name],MATCH(Table6[[#This Row],[Client_Code]],Clients[Client_Code],0)),"")</f>
        <v>DIANA NATURALS</v>
      </c>
      <c r="C445" s="3">
        <v>1031</v>
      </c>
      <c r="D445" t="s">
        <v>38</v>
      </c>
      <c r="E445">
        <v>2</v>
      </c>
      <c r="F445" s="21"/>
      <c r="G445" s="21"/>
      <c r="H445"/>
    </row>
    <row r="446" spans="1:8" x14ac:dyDescent="0.25">
      <c r="A446" t="s">
        <v>62</v>
      </c>
      <c r="B446" t="str">
        <f>IFERROR(INDEX(Clients[Client_Name],MATCH(Table6[[#This Row],[Client_Code]],Clients[Client_Code],0)),"")</f>
        <v>DIST. DE ALIM. DEL MAR</v>
      </c>
      <c r="C446" s="3">
        <v>1032</v>
      </c>
      <c r="D446" t="s">
        <v>149</v>
      </c>
      <c r="E446">
        <v>1</v>
      </c>
      <c r="F446" s="21">
        <v>602112</v>
      </c>
      <c r="G446" s="21"/>
      <c r="H446"/>
    </row>
    <row r="447" spans="1:8" x14ac:dyDescent="0.25">
      <c r="A447" t="s">
        <v>62</v>
      </c>
      <c r="B447" t="str">
        <f>IFERROR(INDEX(Clients[Client_Name],MATCH(Table6[[#This Row],[Client_Code]],Clients[Client_Code],0)),"")</f>
        <v>DIST. DE ALIM. DEL MAR</v>
      </c>
      <c r="C447" s="3">
        <v>1032</v>
      </c>
      <c r="D447" t="s">
        <v>37</v>
      </c>
      <c r="E447">
        <v>1</v>
      </c>
      <c r="F447" s="21">
        <v>40823</v>
      </c>
      <c r="G447" s="21"/>
      <c r="H447"/>
    </row>
    <row r="448" spans="1:8" x14ac:dyDescent="0.25">
      <c r="A448" t="s">
        <v>62</v>
      </c>
      <c r="B448" t="str">
        <f>IFERROR(INDEX(Clients[Client_Name],MATCH(Table6[[#This Row],[Client_Code]],Clients[Client_Code],0)),"")</f>
        <v>DIST. DE ALIM. DEL MAR</v>
      </c>
      <c r="C448" s="3">
        <v>1032</v>
      </c>
      <c r="D448" t="s">
        <v>148</v>
      </c>
      <c r="E448">
        <v>1</v>
      </c>
      <c r="F448" s="21">
        <v>0</v>
      </c>
      <c r="G448" s="21"/>
      <c r="H448"/>
    </row>
    <row r="449" spans="1:8" x14ac:dyDescent="0.25">
      <c r="A449" t="s">
        <v>62</v>
      </c>
      <c r="B449" t="str">
        <f>IFERROR(INDEX(Clients[Client_Name],MATCH(Table6[[#This Row],[Client_Code]],Clients[Client_Code],0)),"")</f>
        <v>DIST. DE ALIM. DEL MAR</v>
      </c>
      <c r="C449" s="3">
        <v>1032</v>
      </c>
      <c r="D449" t="s">
        <v>38</v>
      </c>
      <c r="E449">
        <v>1</v>
      </c>
      <c r="F449" s="21">
        <v>683435</v>
      </c>
      <c r="G449" s="21"/>
      <c r="H449"/>
    </row>
    <row r="450" spans="1:8" x14ac:dyDescent="0.25">
      <c r="A450" t="s">
        <v>62</v>
      </c>
      <c r="B450" t="str">
        <f>IFERROR(INDEX(Clients[Client_Name],MATCH(Table6[[#This Row],[Client_Code]],Clients[Client_Code],0)),"")</f>
        <v>DIST. DE ALIM. DEL MAR</v>
      </c>
      <c r="C450" s="3">
        <v>1032</v>
      </c>
      <c r="D450" t="s">
        <v>149</v>
      </c>
      <c r="E450">
        <v>2</v>
      </c>
      <c r="F450" s="21">
        <v>511181</v>
      </c>
      <c r="G450" s="21"/>
      <c r="H450"/>
    </row>
    <row r="451" spans="1:8" x14ac:dyDescent="0.25">
      <c r="A451" t="s">
        <v>62</v>
      </c>
      <c r="B451" t="str">
        <f>IFERROR(INDEX(Clients[Client_Name],MATCH(Table6[[#This Row],[Client_Code]],Clients[Client_Code],0)),"")</f>
        <v>DIST. DE ALIM. DEL MAR</v>
      </c>
      <c r="C451" s="3">
        <v>1032</v>
      </c>
      <c r="D451" t="s">
        <v>37</v>
      </c>
      <c r="E451">
        <v>2</v>
      </c>
      <c r="F451" s="21">
        <v>56707</v>
      </c>
      <c r="G451" s="21"/>
      <c r="H451"/>
    </row>
    <row r="452" spans="1:8" x14ac:dyDescent="0.25">
      <c r="A452" t="s">
        <v>62</v>
      </c>
      <c r="B452" t="str">
        <f>IFERROR(INDEX(Clients[Client_Name],MATCH(Table6[[#This Row],[Client_Code]],Clients[Client_Code],0)),"")</f>
        <v>DIST. DE ALIM. DEL MAR</v>
      </c>
      <c r="C452" s="3">
        <v>1032</v>
      </c>
      <c r="D452" t="s">
        <v>148</v>
      </c>
      <c r="E452">
        <v>2</v>
      </c>
      <c r="F452" s="21"/>
      <c r="G452" s="21"/>
      <c r="H452"/>
    </row>
    <row r="453" spans="1:8" x14ac:dyDescent="0.25">
      <c r="A453" t="s">
        <v>62</v>
      </c>
      <c r="B453" t="str">
        <f>IFERROR(INDEX(Clients[Client_Name],MATCH(Table6[[#This Row],[Client_Code]],Clients[Client_Code],0)),"")</f>
        <v>DIST. DE ALIM. DEL MAR</v>
      </c>
      <c r="C453" s="3">
        <v>1032</v>
      </c>
      <c r="D453" t="s">
        <v>38</v>
      </c>
      <c r="E453">
        <v>2</v>
      </c>
      <c r="F453" s="21">
        <v>676989</v>
      </c>
      <c r="G453" s="21"/>
      <c r="H453"/>
    </row>
    <row r="454" spans="1:8" x14ac:dyDescent="0.25">
      <c r="A454" t="s">
        <v>62</v>
      </c>
      <c r="B454" t="str">
        <f>IFERROR(INDEX(Clients[Client_Name],MATCH(Table6[[#This Row],[Client_Code]],Clients[Client_Code],0)),"")</f>
        <v>EMBRIO</v>
      </c>
      <c r="C454" s="3">
        <v>1034</v>
      </c>
      <c r="D454" t="s">
        <v>149</v>
      </c>
      <c r="E454">
        <v>1</v>
      </c>
      <c r="F454" s="21">
        <v>1298301</v>
      </c>
      <c r="G454" s="21"/>
      <c r="H454"/>
    </row>
    <row r="455" spans="1:8" x14ac:dyDescent="0.25">
      <c r="A455" t="s">
        <v>62</v>
      </c>
      <c r="B455" t="str">
        <f>IFERROR(INDEX(Clients[Client_Name],MATCH(Table6[[#This Row],[Client_Code]],Clients[Client_Code],0)),"")</f>
        <v>EMBRIO</v>
      </c>
      <c r="C455" s="3">
        <v>1034</v>
      </c>
      <c r="D455" t="s">
        <v>37</v>
      </c>
      <c r="E455">
        <v>1</v>
      </c>
      <c r="F455" s="21">
        <v>94861</v>
      </c>
      <c r="G455" s="21"/>
      <c r="H455"/>
    </row>
    <row r="456" spans="1:8" x14ac:dyDescent="0.25">
      <c r="A456" t="s">
        <v>62</v>
      </c>
      <c r="B456" t="str">
        <f>IFERROR(INDEX(Clients[Client_Name],MATCH(Table6[[#This Row],[Client_Code]],Clients[Client_Code],0)),"")</f>
        <v>EMBRIO</v>
      </c>
      <c r="C456" s="3">
        <v>1034</v>
      </c>
      <c r="D456" t="s">
        <v>148</v>
      </c>
      <c r="E456">
        <v>1</v>
      </c>
      <c r="F456" s="21">
        <v>0</v>
      </c>
      <c r="G456" s="21"/>
      <c r="H456"/>
    </row>
    <row r="457" spans="1:8" x14ac:dyDescent="0.25">
      <c r="A457" t="s">
        <v>62</v>
      </c>
      <c r="B457" t="str">
        <f>IFERROR(INDEX(Clients[Client_Name],MATCH(Table6[[#This Row],[Client_Code]],Clients[Client_Code],0)),"")</f>
        <v>EMBRIO</v>
      </c>
      <c r="C457" s="3">
        <v>1034</v>
      </c>
      <c r="D457" t="s">
        <v>38</v>
      </c>
      <c r="E457">
        <v>1</v>
      </c>
      <c r="F457" s="21">
        <v>282328</v>
      </c>
      <c r="G457" s="21"/>
      <c r="H457"/>
    </row>
    <row r="458" spans="1:8" x14ac:dyDescent="0.25">
      <c r="A458" t="s">
        <v>62</v>
      </c>
      <c r="B458" t="str">
        <f>IFERROR(INDEX(Clients[Client_Name],MATCH(Table6[[#This Row],[Client_Code]],Clients[Client_Code],0)),"")</f>
        <v>EMBRIO</v>
      </c>
      <c r="C458" s="3">
        <v>1034</v>
      </c>
      <c r="D458" t="s">
        <v>149</v>
      </c>
      <c r="E458">
        <v>2</v>
      </c>
      <c r="F458" s="21">
        <v>510888</v>
      </c>
      <c r="G458" s="21"/>
      <c r="H458"/>
    </row>
    <row r="459" spans="1:8" x14ac:dyDescent="0.25">
      <c r="A459" t="s">
        <v>62</v>
      </c>
      <c r="B459" t="str">
        <f>IFERROR(INDEX(Clients[Client_Name],MATCH(Table6[[#This Row],[Client_Code]],Clients[Client_Code],0)),"")</f>
        <v>EMBRIO</v>
      </c>
      <c r="C459" s="3">
        <v>1034</v>
      </c>
      <c r="D459" t="s">
        <v>37</v>
      </c>
      <c r="E459">
        <v>2</v>
      </c>
      <c r="F459" s="21">
        <v>237151</v>
      </c>
      <c r="G459" s="21"/>
      <c r="H459"/>
    </row>
    <row r="460" spans="1:8" x14ac:dyDescent="0.25">
      <c r="A460" t="s">
        <v>62</v>
      </c>
      <c r="B460" t="str">
        <f>IFERROR(INDEX(Clients[Client_Name],MATCH(Table6[[#This Row],[Client_Code]],Clients[Client_Code],0)),"")</f>
        <v>EMBRIO</v>
      </c>
      <c r="C460" s="3">
        <v>1034</v>
      </c>
      <c r="D460" t="s">
        <v>148</v>
      </c>
      <c r="E460">
        <v>2</v>
      </c>
      <c r="F460" s="21"/>
      <c r="G460" s="21"/>
      <c r="H460"/>
    </row>
    <row r="461" spans="1:8" x14ac:dyDescent="0.25">
      <c r="A461" t="s">
        <v>62</v>
      </c>
      <c r="B461" t="str">
        <f>IFERROR(INDEX(Clients[Client_Name],MATCH(Table6[[#This Row],[Client_Code]],Clients[Client_Code],0)),"")</f>
        <v>EMBRIO</v>
      </c>
      <c r="C461" s="3">
        <v>1034</v>
      </c>
      <c r="D461" t="s">
        <v>38</v>
      </c>
      <c r="E461">
        <v>2</v>
      </c>
      <c r="F461" s="21">
        <v>343187</v>
      </c>
      <c r="G461" s="21"/>
      <c r="H461"/>
    </row>
    <row r="462" spans="1:8" x14ac:dyDescent="0.25">
      <c r="A462" t="s">
        <v>62</v>
      </c>
      <c r="B462" t="str">
        <f>IFERROR(INDEX(Clients[Client_Name],MATCH(Table6[[#This Row],[Client_Code]],Clients[Client_Code],0)),"")</f>
        <v>EXPORTADORA YAVU</v>
      </c>
      <c r="C462" s="3">
        <v>1035</v>
      </c>
      <c r="D462" t="s">
        <v>149</v>
      </c>
      <c r="E462">
        <v>1</v>
      </c>
      <c r="F462" s="21">
        <v>5153717</v>
      </c>
      <c r="G462" s="21"/>
      <c r="H462"/>
    </row>
    <row r="463" spans="1:8" x14ac:dyDescent="0.25">
      <c r="A463" t="s">
        <v>62</v>
      </c>
      <c r="B463" t="str">
        <f>IFERROR(INDEX(Clients[Client_Name],MATCH(Table6[[#This Row],[Client_Code]],Clients[Client_Code],0)),"")</f>
        <v>EXPORTADORA YAVU</v>
      </c>
      <c r="C463" s="3">
        <v>1035</v>
      </c>
      <c r="D463" t="s">
        <v>37</v>
      </c>
      <c r="E463">
        <v>1</v>
      </c>
      <c r="F463" s="21">
        <v>1947472</v>
      </c>
      <c r="G463" s="21"/>
      <c r="H463"/>
    </row>
    <row r="464" spans="1:8" x14ac:dyDescent="0.25">
      <c r="A464" t="s">
        <v>62</v>
      </c>
      <c r="B464" t="str">
        <f>IFERROR(INDEX(Clients[Client_Name],MATCH(Table6[[#This Row],[Client_Code]],Clients[Client_Code],0)),"")</f>
        <v>EXPORTADORA YAVU</v>
      </c>
      <c r="C464" s="3">
        <v>1035</v>
      </c>
      <c r="D464" t="s">
        <v>148</v>
      </c>
      <c r="E464">
        <v>1</v>
      </c>
      <c r="F464" s="21">
        <v>0</v>
      </c>
      <c r="G464" s="21"/>
      <c r="H464"/>
    </row>
    <row r="465" spans="1:8" x14ac:dyDescent="0.25">
      <c r="A465" t="s">
        <v>62</v>
      </c>
      <c r="B465" t="str">
        <f>IFERROR(INDEX(Clients[Client_Name],MATCH(Table6[[#This Row],[Client_Code]],Clients[Client_Code],0)),"")</f>
        <v>EXPORTADORA YAVU</v>
      </c>
      <c r="C465" s="3">
        <v>1035</v>
      </c>
      <c r="D465" t="s">
        <v>38</v>
      </c>
      <c r="E465">
        <v>1</v>
      </c>
      <c r="F465" s="21">
        <v>277808</v>
      </c>
      <c r="G465" s="21"/>
      <c r="H465"/>
    </row>
    <row r="466" spans="1:8" x14ac:dyDescent="0.25">
      <c r="A466" t="s">
        <v>62</v>
      </c>
      <c r="B466" t="str">
        <f>IFERROR(INDEX(Clients[Client_Name],MATCH(Table6[[#This Row],[Client_Code]],Clients[Client_Code],0)),"")</f>
        <v>EXPORTADORA YAVU</v>
      </c>
      <c r="C466" s="3">
        <v>1035</v>
      </c>
      <c r="D466" t="s">
        <v>149</v>
      </c>
      <c r="E466">
        <v>2</v>
      </c>
      <c r="F466" s="21">
        <v>4303692</v>
      </c>
      <c r="G466" s="21"/>
      <c r="H466"/>
    </row>
    <row r="467" spans="1:8" x14ac:dyDescent="0.25">
      <c r="A467" t="s">
        <v>62</v>
      </c>
      <c r="B467" t="str">
        <f>IFERROR(INDEX(Clients[Client_Name],MATCH(Table6[[#This Row],[Client_Code]],Clients[Client_Code],0)),"")</f>
        <v>EXPORTADORA YAVU</v>
      </c>
      <c r="C467" s="3">
        <v>1035</v>
      </c>
      <c r="D467" t="s">
        <v>37</v>
      </c>
      <c r="E467">
        <v>2</v>
      </c>
      <c r="F467" s="21">
        <v>738863</v>
      </c>
      <c r="G467" s="21"/>
      <c r="H467"/>
    </row>
    <row r="468" spans="1:8" x14ac:dyDescent="0.25">
      <c r="A468" t="s">
        <v>62</v>
      </c>
      <c r="B468" t="str">
        <f>IFERROR(INDEX(Clients[Client_Name],MATCH(Table6[[#This Row],[Client_Code]],Clients[Client_Code],0)),"")</f>
        <v>EXPORTADORA YAVU</v>
      </c>
      <c r="C468" s="3">
        <v>1035</v>
      </c>
      <c r="D468" t="s">
        <v>148</v>
      </c>
      <c r="E468">
        <v>2</v>
      </c>
      <c r="F468" s="21"/>
      <c r="G468" s="21"/>
      <c r="H468"/>
    </row>
    <row r="469" spans="1:8" x14ac:dyDescent="0.25">
      <c r="A469" t="s">
        <v>62</v>
      </c>
      <c r="B469" t="str">
        <f>IFERROR(INDEX(Clients[Client_Name],MATCH(Table6[[#This Row],[Client_Code]],Clients[Client_Code],0)),"")</f>
        <v>EXPORTADORA YAVU</v>
      </c>
      <c r="C469" s="3">
        <v>1035</v>
      </c>
      <c r="D469" t="s">
        <v>38</v>
      </c>
      <c r="E469">
        <v>2</v>
      </c>
      <c r="F469" s="21"/>
      <c r="G469" s="21"/>
      <c r="H469"/>
    </row>
    <row r="470" spans="1:8" x14ac:dyDescent="0.25">
      <c r="A470" t="s">
        <v>62</v>
      </c>
      <c r="B470" t="str">
        <f>IFERROR(INDEX(Clients[Client_Name],MATCH(Table6[[#This Row],[Client_Code]],Clients[Client_Code],0)),"")</f>
        <v>FRIGORÍFICO CFC</v>
      </c>
      <c r="C470" s="3">
        <v>1036</v>
      </c>
      <c r="D470" t="s">
        <v>149</v>
      </c>
      <c r="E470">
        <v>1</v>
      </c>
      <c r="F470" s="21">
        <v>2482047</v>
      </c>
      <c r="G470" s="21"/>
      <c r="H470"/>
    </row>
    <row r="471" spans="1:8" x14ac:dyDescent="0.25">
      <c r="A471" t="s">
        <v>62</v>
      </c>
      <c r="B471" t="str">
        <f>IFERROR(INDEX(Clients[Client_Name],MATCH(Table6[[#This Row],[Client_Code]],Clients[Client_Code],0)),"")</f>
        <v>FRIGORÍFICO CFC</v>
      </c>
      <c r="C471" s="3">
        <v>1036</v>
      </c>
      <c r="D471" t="s">
        <v>37</v>
      </c>
      <c r="E471">
        <v>1</v>
      </c>
      <c r="F471" s="21">
        <v>1629454</v>
      </c>
      <c r="G471" s="21"/>
      <c r="H471"/>
    </row>
    <row r="472" spans="1:8" x14ac:dyDescent="0.25">
      <c r="A472" t="s">
        <v>62</v>
      </c>
      <c r="B472" t="str">
        <f>IFERROR(INDEX(Clients[Client_Name],MATCH(Table6[[#This Row],[Client_Code]],Clients[Client_Code],0)),"")</f>
        <v>FRIGORÍFICO CFC</v>
      </c>
      <c r="C472" s="3">
        <v>1036</v>
      </c>
      <c r="D472" t="s">
        <v>148</v>
      </c>
      <c r="E472">
        <v>1</v>
      </c>
      <c r="F472" s="21">
        <v>0</v>
      </c>
      <c r="G472" s="21"/>
      <c r="H472"/>
    </row>
    <row r="473" spans="1:8" x14ac:dyDescent="0.25">
      <c r="A473" t="s">
        <v>62</v>
      </c>
      <c r="B473" t="str">
        <f>IFERROR(INDEX(Clients[Client_Name],MATCH(Table6[[#This Row],[Client_Code]],Clients[Client_Code],0)),"")</f>
        <v>FRIGORÍFICO CFC</v>
      </c>
      <c r="C473" s="3">
        <v>1036</v>
      </c>
      <c r="D473" t="s">
        <v>38</v>
      </c>
      <c r="E473">
        <v>1</v>
      </c>
      <c r="F473" s="21">
        <v>4880701</v>
      </c>
      <c r="G473" s="21"/>
      <c r="H473"/>
    </row>
    <row r="474" spans="1:8" x14ac:dyDescent="0.25">
      <c r="A474" t="s">
        <v>62</v>
      </c>
      <c r="B474" t="str">
        <f>IFERROR(INDEX(Clients[Client_Name],MATCH(Table6[[#This Row],[Client_Code]],Clients[Client_Code],0)),"")</f>
        <v>FRIGORÍFICO CFC</v>
      </c>
      <c r="C474" s="3">
        <v>1036</v>
      </c>
      <c r="D474" t="s">
        <v>149</v>
      </c>
      <c r="E474">
        <v>2</v>
      </c>
      <c r="F474" s="21">
        <v>3394575</v>
      </c>
      <c r="G474" s="21"/>
      <c r="H474"/>
    </row>
    <row r="475" spans="1:8" x14ac:dyDescent="0.25">
      <c r="A475" t="s">
        <v>62</v>
      </c>
      <c r="B475" t="str">
        <f>IFERROR(INDEX(Clients[Client_Name],MATCH(Table6[[#This Row],[Client_Code]],Clients[Client_Code],0)),"")</f>
        <v>FRIGORÍFICO CFC</v>
      </c>
      <c r="C475" s="3">
        <v>1036</v>
      </c>
      <c r="D475" t="s">
        <v>37</v>
      </c>
      <c r="E475">
        <v>2</v>
      </c>
      <c r="F475" s="21">
        <v>2780636</v>
      </c>
      <c r="G475" s="21"/>
      <c r="H475"/>
    </row>
    <row r="476" spans="1:8" x14ac:dyDescent="0.25">
      <c r="A476" t="s">
        <v>62</v>
      </c>
      <c r="B476" t="str">
        <f>IFERROR(INDEX(Clients[Client_Name],MATCH(Table6[[#This Row],[Client_Code]],Clients[Client_Code],0)),"")</f>
        <v>FRIGORÍFICO CFC</v>
      </c>
      <c r="C476" s="3">
        <v>1036</v>
      </c>
      <c r="D476" t="s">
        <v>148</v>
      </c>
      <c r="E476">
        <v>2</v>
      </c>
      <c r="F476" s="21"/>
      <c r="G476" s="21"/>
      <c r="H476"/>
    </row>
    <row r="477" spans="1:8" x14ac:dyDescent="0.25">
      <c r="A477" t="s">
        <v>62</v>
      </c>
      <c r="B477" t="str">
        <f>IFERROR(INDEX(Clients[Client_Name],MATCH(Table6[[#This Row],[Client_Code]],Clients[Client_Code],0)),"")</f>
        <v>FRIGORÍFICO CFC</v>
      </c>
      <c r="C477" s="3">
        <v>1036</v>
      </c>
      <c r="D477" t="s">
        <v>38</v>
      </c>
      <c r="E477">
        <v>2</v>
      </c>
      <c r="F477" s="21">
        <v>5840510</v>
      </c>
      <c r="G477" s="21"/>
      <c r="H477"/>
    </row>
    <row r="478" spans="1:8" x14ac:dyDescent="0.25">
      <c r="A478" t="s">
        <v>62</v>
      </c>
      <c r="B478" t="str">
        <f>IFERROR(INDEX(Clients[Client_Name],MATCH(Table6[[#This Row],[Client_Code]],Clients[Client_Code],0)),"")</f>
        <v>FRIOFORT</v>
      </c>
      <c r="C478" s="3">
        <v>1039</v>
      </c>
      <c r="D478" t="s">
        <v>149</v>
      </c>
      <c r="E478">
        <v>1</v>
      </c>
      <c r="F478" s="21">
        <v>0</v>
      </c>
      <c r="G478" s="21"/>
      <c r="H478"/>
    </row>
    <row r="479" spans="1:8" x14ac:dyDescent="0.25">
      <c r="A479" t="s">
        <v>62</v>
      </c>
      <c r="B479" t="str">
        <f>IFERROR(INDEX(Clients[Client_Name],MATCH(Table6[[#This Row],[Client_Code]],Clients[Client_Code],0)),"")</f>
        <v>FRIOFORT</v>
      </c>
      <c r="C479" s="3">
        <v>1039</v>
      </c>
      <c r="D479" t="s">
        <v>37</v>
      </c>
      <c r="E479">
        <v>1</v>
      </c>
      <c r="F479" s="21">
        <v>0</v>
      </c>
      <c r="G479" s="21"/>
      <c r="H479"/>
    </row>
    <row r="480" spans="1:8" x14ac:dyDescent="0.25">
      <c r="A480" t="s">
        <v>62</v>
      </c>
      <c r="B480" t="str">
        <f>IFERROR(INDEX(Clients[Client_Name],MATCH(Table6[[#This Row],[Client_Code]],Clients[Client_Code],0)),"")</f>
        <v>FRIOFORT</v>
      </c>
      <c r="C480" s="3">
        <v>1039</v>
      </c>
      <c r="D480" t="s">
        <v>148</v>
      </c>
      <c r="E480">
        <v>1</v>
      </c>
      <c r="F480" s="21">
        <v>0</v>
      </c>
      <c r="G480" s="21"/>
      <c r="H480"/>
    </row>
    <row r="481" spans="1:8" x14ac:dyDescent="0.25">
      <c r="A481" t="s">
        <v>62</v>
      </c>
      <c r="B481" t="str">
        <f>IFERROR(INDEX(Clients[Client_Name],MATCH(Table6[[#This Row],[Client_Code]],Clients[Client_Code],0)),"")</f>
        <v>FRIOFORT</v>
      </c>
      <c r="C481" s="3">
        <v>1039</v>
      </c>
      <c r="D481" t="s">
        <v>38</v>
      </c>
      <c r="E481">
        <v>1</v>
      </c>
      <c r="F481" s="21">
        <v>2726086</v>
      </c>
      <c r="G481" s="21"/>
      <c r="H481"/>
    </row>
    <row r="482" spans="1:8" x14ac:dyDescent="0.25">
      <c r="A482" t="s">
        <v>62</v>
      </c>
      <c r="B482" t="str">
        <f>IFERROR(INDEX(Clients[Client_Name],MATCH(Table6[[#This Row],[Client_Code]],Clients[Client_Code],0)),"")</f>
        <v>FRIOFORT</v>
      </c>
      <c r="C482" s="3">
        <v>1039</v>
      </c>
      <c r="D482" t="s">
        <v>149</v>
      </c>
      <c r="E482">
        <v>2</v>
      </c>
      <c r="F482" s="21"/>
      <c r="G482" s="21"/>
      <c r="H482"/>
    </row>
    <row r="483" spans="1:8" x14ac:dyDescent="0.25">
      <c r="A483" t="s">
        <v>62</v>
      </c>
      <c r="B483" t="str">
        <f>IFERROR(INDEX(Clients[Client_Name],MATCH(Table6[[#This Row],[Client_Code]],Clients[Client_Code],0)),"")</f>
        <v>FRIOFORT</v>
      </c>
      <c r="C483" s="3">
        <v>1039</v>
      </c>
      <c r="D483" t="s">
        <v>37</v>
      </c>
      <c r="E483">
        <v>2</v>
      </c>
      <c r="F483" s="21"/>
      <c r="G483" s="21"/>
      <c r="H483"/>
    </row>
    <row r="484" spans="1:8" x14ac:dyDescent="0.25">
      <c r="A484" t="s">
        <v>62</v>
      </c>
      <c r="B484" t="str">
        <f>IFERROR(INDEX(Clients[Client_Name],MATCH(Table6[[#This Row],[Client_Code]],Clients[Client_Code],0)),"")</f>
        <v>FRIOFORT</v>
      </c>
      <c r="C484" s="3">
        <v>1039</v>
      </c>
      <c r="D484" t="s">
        <v>148</v>
      </c>
      <c r="E484">
        <v>2</v>
      </c>
      <c r="F484" s="21"/>
      <c r="G484" s="21"/>
      <c r="H484"/>
    </row>
    <row r="485" spans="1:8" x14ac:dyDescent="0.25">
      <c r="A485" t="s">
        <v>62</v>
      </c>
      <c r="B485" t="str">
        <f>IFERROR(INDEX(Clients[Client_Name],MATCH(Table6[[#This Row],[Client_Code]],Clients[Client_Code],0)),"")</f>
        <v>FRIOFORT</v>
      </c>
      <c r="C485" s="3">
        <v>1039</v>
      </c>
      <c r="D485" t="s">
        <v>38</v>
      </c>
      <c r="E485">
        <v>2</v>
      </c>
      <c r="F485" s="21"/>
      <c r="G485" s="21"/>
      <c r="H485"/>
    </row>
    <row r="486" spans="1:8" x14ac:dyDescent="0.25">
      <c r="A486" t="s">
        <v>62</v>
      </c>
      <c r="B486" t="str">
        <f>IFERROR(INDEX(Clients[Client_Name],MATCH(Table6[[#This Row],[Client_Code]],Clients[Client_Code],0)),"")</f>
        <v>FRIOSUR</v>
      </c>
      <c r="C486" s="3">
        <v>1040</v>
      </c>
      <c r="D486" t="s">
        <v>149</v>
      </c>
      <c r="E486">
        <v>1</v>
      </c>
      <c r="F486" s="21">
        <v>38775538</v>
      </c>
      <c r="G486" s="21"/>
      <c r="H486"/>
    </row>
    <row r="487" spans="1:8" x14ac:dyDescent="0.25">
      <c r="A487" t="s">
        <v>62</v>
      </c>
      <c r="B487" t="str">
        <f>IFERROR(INDEX(Clients[Client_Name],MATCH(Table6[[#This Row],[Client_Code]],Clients[Client_Code],0)),"")</f>
        <v>FRIOSUR</v>
      </c>
      <c r="C487" s="3">
        <v>1040</v>
      </c>
      <c r="D487" t="s">
        <v>37</v>
      </c>
      <c r="E487">
        <v>1</v>
      </c>
      <c r="F487" s="21">
        <v>8610152</v>
      </c>
      <c r="G487" s="21"/>
      <c r="H487"/>
    </row>
    <row r="488" spans="1:8" x14ac:dyDescent="0.25">
      <c r="A488" t="s">
        <v>62</v>
      </c>
      <c r="B488" t="str">
        <f>IFERROR(INDEX(Clients[Client_Name],MATCH(Table6[[#This Row],[Client_Code]],Clients[Client_Code],0)),"")</f>
        <v>FRIOSUR</v>
      </c>
      <c r="C488" s="3">
        <v>1040</v>
      </c>
      <c r="D488" t="s">
        <v>148</v>
      </c>
      <c r="E488">
        <v>1</v>
      </c>
      <c r="F488" s="21">
        <v>0</v>
      </c>
      <c r="G488" s="21"/>
      <c r="H488"/>
    </row>
    <row r="489" spans="1:8" x14ac:dyDescent="0.25">
      <c r="A489" t="s">
        <v>62</v>
      </c>
      <c r="B489" t="str">
        <f>IFERROR(INDEX(Clients[Client_Name],MATCH(Table6[[#This Row],[Client_Code]],Clients[Client_Code],0)),"")</f>
        <v>FRIOSUR</v>
      </c>
      <c r="C489" s="3">
        <v>1040</v>
      </c>
      <c r="D489" t="s">
        <v>38</v>
      </c>
      <c r="E489">
        <v>1</v>
      </c>
      <c r="F489" s="21">
        <v>6547614</v>
      </c>
      <c r="G489" s="21"/>
      <c r="H489"/>
    </row>
    <row r="490" spans="1:8" x14ac:dyDescent="0.25">
      <c r="A490" t="s">
        <v>62</v>
      </c>
      <c r="B490" t="str">
        <f>IFERROR(INDEX(Clients[Client_Name],MATCH(Table6[[#This Row],[Client_Code]],Clients[Client_Code],0)),"")</f>
        <v>FRIOSUR</v>
      </c>
      <c r="C490" s="3">
        <v>1040</v>
      </c>
      <c r="D490" t="s">
        <v>149</v>
      </c>
      <c r="E490">
        <v>2</v>
      </c>
      <c r="F490" s="21">
        <v>10209481</v>
      </c>
      <c r="G490" s="21"/>
      <c r="H490"/>
    </row>
    <row r="491" spans="1:8" x14ac:dyDescent="0.25">
      <c r="A491" t="s">
        <v>62</v>
      </c>
      <c r="B491" t="str">
        <f>IFERROR(INDEX(Clients[Client_Name],MATCH(Table6[[#This Row],[Client_Code]],Clients[Client_Code],0)),"")</f>
        <v>FRIOSUR</v>
      </c>
      <c r="C491" s="3">
        <v>1040</v>
      </c>
      <c r="D491" t="s">
        <v>37</v>
      </c>
      <c r="E491">
        <v>2</v>
      </c>
      <c r="F491" s="21">
        <v>1865406</v>
      </c>
      <c r="G491" s="21"/>
      <c r="H491"/>
    </row>
    <row r="492" spans="1:8" x14ac:dyDescent="0.25">
      <c r="A492" t="s">
        <v>62</v>
      </c>
      <c r="B492" t="str">
        <f>IFERROR(INDEX(Clients[Client_Name],MATCH(Table6[[#This Row],[Client_Code]],Clients[Client_Code],0)),"")</f>
        <v>FRIOSUR</v>
      </c>
      <c r="C492" s="3">
        <v>1040</v>
      </c>
      <c r="D492" t="s">
        <v>148</v>
      </c>
      <c r="E492">
        <v>2</v>
      </c>
      <c r="F492" s="21"/>
      <c r="G492" s="21"/>
      <c r="H492"/>
    </row>
    <row r="493" spans="1:8" x14ac:dyDescent="0.25">
      <c r="A493" t="s">
        <v>62</v>
      </c>
      <c r="B493" t="str">
        <f>IFERROR(INDEX(Clients[Client_Name],MATCH(Table6[[#This Row],[Client_Code]],Clients[Client_Code],0)),"")</f>
        <v>FRIOSUR</v>
      </c>
      <c r="C493" s="3">
        <v>1040</v>
      </c>
      <c r="D493" t="s">
        <v>38</v>
      </c>
      <c r="E493">
        <v>2</v>
      </c>
      <c r="F493" s="21">
        <v>7475387</v>
      </c>
      <c r="G493" s="21"/>
      <c r="H493"/>
    </row>
    <row r="494" spans="1:8" x14ac:dyDescent="0.25">
      <c r="A494" t="s">
        <v>62</v>
      </c>
      <c r="B494" t="str">
        <f>IFERROR(INDEX(Clients[Client_Name],MATCH(Table6[[#This Row],[Client_Code]],Clients[Client_Code],0)),"")</f>
        <v>FRUTICOLA OLMUE</v>
      </c>
      <c r="C494" s="3">
        <v>1042</v>
      </c>
      <c r="D494" t="s">
        <v>149</v>
      </c>
      <c r="E494">
        <v>1</v>
      </c>
      <c r="F494" s="21">
        <v>1647440</v>
      </c>
      <c r="G494" s="21"/>
      <c r="H494"/>
    </row>
    <row r="495" spans="1:8" x14ac:dyDescent="0.25">
      <c r="A495" t="s">
        <v>62</v>
      </c>
      <c r="B495" t="str">
        <f>IFERROR(INDEX(Clients[Client_Name],MATCH(Table6[[#This Row],[Client_Code]],Clients[Client_Code],0)),"")</f>
        <v>FRUTICOLA OLMUE</v>
      </c>
      <c r="C495" s="3">
        <v>1042</v>
      </c>
      <c r="D495" t="s">
        <v>37</v>
      </c>
      <c r="E495">
        <v>1</v>
      </c>
      <c r="F495" s="21">
        <v>0</v>
      </c>
      <c r="G495" s="21"/>
      <c r="H495"/>
    </row>
    <row r="496" spans="1:8" x14ac:dyDescent="0.25">
      <c r="A496" t="s">
        <v>62</v>
      </c>
      <c r="B496" t="str">
        <f>IFERROR(INDEX(Clients[Client_Name],MATCH(Table6[[#This Row],[Client_Code]],Clients[Client_Code],0)),"")</f>
        <v>FRUTICOLA OLMUE</v>
      </c>
      <c r="C496" s="3">
        <v>1042</v>
      </c>
      <c r="D496" t="s">
        <v>148</v>
      </c>
      <c r="E496">
        <v>1</v>
      </c>
      <c r="F496" s="21">
        <v>0</v>
      </c>
      <c r="G496" s="21"/>
      <c r="H496"/>
    </row>
    <row r="497" spans="1:8" x14ac:dyDescent="0.25">
      <c r="A497" t="s">
        <v>62</v>
      </c>
      <c r="B497" t="str">
        <f>IFERROR(INDEX(Clients[Client_Name],MATCH(Table6[[#This Row],[Client_Code]],Clients[Client_Code],0)),"")</f>
        <v>FRUTICOLA OLMUE</v>
      </c>
      <c r="C497" s="3">
        <v>1042</v>
      </c>
      <c r="D497" t="s">
        <v>38</v>
      </c>
      <c r="E497">
        <v>1</v>
      </c>
      <c r="F497" s="21">
        <v>100000</v>
      </c>
      <c r="G497" s="21"/>
      <c r="H497"/>
    </row>
    <row r="498" spans="1:8" x14ac:dyDescent="0.25">
      <c r="A498" t="s">
        <v>62</v>
      </c>
      <c r="B498" t="str">
        <f>IFERROR(INDEX(Clients[Client_Name],MATCH(Table6[[#This Row],[Client_Code]],Clients[Client_Code],0)),"")</f>
        <v>FRUTICOLA OLMUE</v>
      </c>
      <c r="C498" s="3">
        <v>1042</v>
      </c>
      <c r="D498" t="s">
        <v>149</v>
      </c>
      <c r="E498">
        <v>2</v>
      </c>
      <c r="F498" s="21">
        <v>973486</v>
      </c>
      <c r="G498" s="21"/>
      <c r="H498"/>
    </row>
    <row r="499" spans="1:8" x14ac:dyDescent="0.25">
      <c r="A499" t="s">
        <v>62</v>
      </c>
      <c r="B499" t="str">
        <f>IFERROR(INDEX(Clients[Client_Name],MATCH(Table6[[#This Row],[Client_Code]],Clients[Client_Code],0)),"")</f>
        <v>FRUTICOLA OLMUE</v>
      </c>
      <c r="C499" s="3">
        <v>1042</v>
      </c>
      <c r="D499" t="s">
        <v>37</v>
      </c>
      <c r="E499">
        <v>2</v>
      </c>
      <c r="F499" s="21">
        <v>309774</v>
      </c>
      <c r="G499" s="21"/>
      <c r="H499"/>
    </row>
    <row r="500" spans="1:8" x14ac:dyDescent="0.25">
      <c r="A500" t="s">
        <v>62</v>
      </c>
      <c r="B500" t="str">
        <f>IFERROR(INDEX(Clients[Client_Name],MATCH(Table6[[#This Row],[Client_Code]],Clients[Client_Code],0)),"")</f>
        <v>FRUTICOLA OLMUE</v>
      </c>
      <c r="C500" s="3">
        <v>1042</v>
      </c>
      <c r="D500" t="s">
        <v>148</v>
      </c>
      <c r="E500">
        <v>2</v>
      </c>
      <c r="F500" s="21"/>
      <c r="G500" s="21"/>
      <c r="H500"/>
    </row>
    <row r="501" spans="1:8" x14ac:dyDescent="0.25">
      <c r="A501" t="s">
        <v>62</v>
      </c>
      <c r="B501" t="str">
        <f>IFERROR(INDEX(Clients[Client_Name],MATCH(Table6[[#This Row],[Client_Code]],Clients[Client_Code],0)),"")</f>
        <v>FRUTICOLA OLMUE</v>
      </c>
      <c r="C501" s="3">
        <v>1042</v>
      </c>
      <c r="D501" t="s">
        <v>38</v>
      </c>
      <c r="E501">
        <v>2</v>
      </c>
      <c r="F501" s="21">
        <v>1424354</v>
      </c>
      <c r="G501" s="21"/>
      <c r="H501"/>
    </row>
    <row r="502" spans="1:8" x14ac:dyDescent="0.25">
      <c r="A502" t="s">
        <v>62</v>
      </c>
      <c r="B502" t="str">
        <f>IFERROR(INDEX(Clients[Client_Name],MATCH(Table6[[#This Row],[Client_Code]],Clients[Client_Code],0)),"")</f>
        <v>FULLMAR</v>
      </c>
      <c r="C502" s="3">
        <v>1043</v>
      </c>
      <c r="D502" t="s">
        <v>149</v>
      </c>
      <c r="E502">
        <v>1</v>
      </c>
      <c r="F502" s="21">
        <v>238807</v>
      </c>
      <c r="G502" s="21"/>
      <c r="H502"/>
    </row>
    <row r="503" spans="1:8" x14ac:dyDescent="0.25">
      <c r="A503" t="s">
        <v>62</v>
      </c>
      <c r="B503" t="str">
        <f>IFERROR(INDEX(Clients[Client_Name],MATCH(Table6[[#This Row],[Client_Code]],Clients[Client_Code],0)),"")</f>
        <v>FULLMAR</v>
      </c>
      <c r="C503" s="3">
        <v>1043</v>
      </c>
      <c r="D503" t="s">
        <v>37</v>
      </c>
      <c r="E503">
        <v>1</v>
      </c>
      <c r="F503" s="21">
        <v>0</v>
      </c>
      <c r="G503" s="21"/>
      <c r="H503"/>
    </row>
    <row r="504" spans="1:8" x14ac:dyDescent="0.25">
      <c r="A504" t="s">
        <v>62</v>
      </c>
      <c r="B504" t="str">
        <f>IFERROR(INDEX(Clients[Client_Name],MATCH(Table6[[#This Row],[Client_Code]],Clients[Client_Code],0)),"")</f>
        <v>FULLMAR</v>
      </c>
      <c r="C504" s="3">
        <v>1043</v>
      </c>
      <c r="D504" t="s">
        <v>148</v>
      </c>
      <c r="E504">
        <v>1</v>
      </c>
      <c r="F504" s="21">
        <v>0</v>
      </c>
      <c r="G504" s="21"/>
      <c r="H504"/>
    </row>
    <row r="505" spans="1:8" x14ac:dyDescent="0.25">
      <c r="A505" t="s">
        <v>62</v>
      </c>
      <c r="B505" t="str">
        <f>IFERROR(INDEX(Clients[Client_Name],MATCH(Table6[[#This Row],[Client_Code]],Clients[Client_Code],0)),"")</f>
        <v>FULLMAR</v>
      </c>
      <c r="C505" s="3">
        <v>1043</v>
      </c>
      <c r="D505" t="s">
        <v>38</v>
      </c>
      <c r="E505">
        <v>1</v>
      </c>
      <c r="F505" s="21">
        <v>100000</v>
      </c>
      <c r="G505" s="21"/>
      <c r="H505"/>
    </row>
    <row r="506" spans="1:8" x14ac:dyDescent="0.25">
      <c r="A506" t="s">
        <v>62</v>
      </c>
      <c r="B506" t="str">
        <f>IFERROR(INDEX(Clients[Client_Name],MATCH(Table6[[#This Row],[Client_Code]],Clients[Client_Code],0)),"")</f>
        <v>FULLMAR</v>
      </c>
      <c r="C506" s="3">
        <v>1043</v>
      </c>
      <c r="D506" t="s">
        <v>149</v>
      </c>
      <c r="E506">
        <v>2</v>
      </c>
      <c r="F506" s="21">
        <v>270609</v>
      </c>
      <c r="G506" s="21"/>
      <c r="H506"/>
    </row>
    <row r="507" spans="1:8" x14ac:dyDescent="0.25">
      <c r="A507" t="s">
        <v>62</v>
      </c>
      <c r="B507" t="str">
        <f>IFERROR(INDEX(Clients[Client_Name],MATCH(Table6[[#This Row],[Client_Code]],Clients[Client_Code],0)),"")</f>
        <v>FULLMAR</v>
      </c>
      <c r="C507" s="3">
        <v>1043</v>
      </c>
      <c r="D507" t="s">
        <v>37</v>
      </c>
      <c r="E507">
        <v>2</v>
      </c>
      <c r="F507" s="21">
        <v>62727</v>
      </c>
      <c r="G507" s="21"/>
      <c r="H507"/>
    </row>
    <row r="508" spans="1:8" x14ac:dyDescent="0.25">
      <c r="A508" t="s">
        <v>62</v>
      </c>
      <c r="B508" t="str">
        <f>IFERROR(INDEX(Clients[Client_Name],MATCH(Table6[[#This Row],[Client_Code]],Clients[Client_Code],0)),"")</f>
        <v>FULLMAR</v>
      </c>
      <c r="C508" s="3">
        <v>1043</v>
      </c>
      <c r="D508" t="s">
        <v>148</v>
      </c>
      <c r="E508">
        <v>2</v>
      </c>
      <c r="F508" s="21"/>
      <c r="G508" s="21"/>
      <c r="H508"/>
    </row>
    <row r="509" spans="1:8" x14ac:dyDescent="0.25">
      <c r="A509" t="s">
        <v>62</v>
      </c>
      <c r="B509" t="str">
        <f>IFERROR(INDEX(Clients[Client_Name],MATCH(Table6[[#This Row],[Client_Code]],Clients[Client_Code],0)),"")</f>
        <v>FULLMAR</v>
      </c>
      <c r="C509" s="3">
        <v>1043</v>
      </c>
      <c r="D509" t="s">
        <v>38</v>
      </c>
      <c r="E509">
        <v>2</v>
      </c>
      <c r="F509" s="21">
        <v>100000</v>
      </c>
      <c r="G509" s="21"/>
      <c r="H509"/>
    </row>
    <row r="510" spans="1:8" x14ac:dyDescent="0.25">
      <c r="A510" t="s">
        <v>62</v>
      </c>
      <c r="B510" t="str">
        <f>IFERROR(INDEX(Clients[Client_Name],MATCH(Table6[[#This Row],[Client_Code]],Clients[Client_Code],0)),"")</f>
        <v>JBS</v>
      </c>
      <c r="C510" s="3">
        <v>1044</v>
      </c>
      <c r="D510" t="s">
        <v>149</v>
      </c>
      <c r="E510">
        <v>1</v>
      </c>
      <c r="F510" s="21">
        <v>9622435</v>
      </c>
      <c r="G510" s="21"/>
      <c r="H510"/>
    </row>
    <row r="511" spans="1:8" x14ac:dyDescent="0.25">
      <c r="A511" t="s">
        <v>62</v>
      </c>
      <c r="B511" t="str">
        <f>IFERROR(INDEX(Clients[Client_Name],MATCH(Table6[[#This Row],[Client_Code]],Clients[Client_Code],0)),"")</f>
        <v>JBS</v>
      </c>
      <c r="C511" s="3">
        <v>1044</v>
      </c>
      <c r="D511" t="s">
        <v>37</v>
      </c>
      <c r="E511">
        <v>1</v>
      </c>
      <c r="F511" s="21">
        <v>3537783</v>
      </c>
      <c r="G511" s="21"/>
      <c r="H511"/>
    </row>
    <row r="512" spans="1:8" x14ac:dyDescent="0.25">
      <c r="A512" t="s">
        <v>62</v>
      </c>
      <c r="B512" t="str">
        <f>IFERROR(INDEX(Clients[Client_Name],MATCH(Table6[[#This Row],[Client_Code]],Clients[Client_Code],0)),"")</f>
        <v>JBS</v>
      </c>
      <c r="C512" s="3">
        <v>1044</v>
      </c>
      <c r="D512" t="s">
        <v>148</v>
      </c>
      <c r="E512">
        <v>1</v>
      </c>
      <c r="F512" s="21">
        <v>0</v>
      </c>
      <c r="G512" s="21"/>
      <c r="H512"/>
    </row>
    <row r="513" spans="1:8" x14ac:dyDescent="0.25">
      <c r="A513" t="s">
        <v>62</v>
      </c>
      <c r="B513" t="str">
        <f>IFERROR(INDEX(Clients[Client_Name],MATCH(Table6[[#This Row],[Client_Code]],Clients[Client_Code],0)),"")</f>
        <v>JBS</v>
      </c>
      <c r="C513" s="3">
        <v>1044</v>
      </c>
      <c r="D513" t="s">
        <v>38</v>
      </c>
      <c r="E513">
        <v>1</v>
      </c>
      <c r="F513" s="21">
        <v>26099887</v>
      </c>
      <c r="G513" s="21"/>
      <c r="H513"/>
    </row>
    <row r="514" spans="1:8" x14ac:dyDescent="0.25">
      <c r="A514" t="s">
        <v>62</v>
      </c>
      <c r="B514" t="str">
        <f>IFERROR(INDEX(Clients[Client_Name],MATCH(Table6[[#This Row],[Client_Code]],Clients[Client_Code],0)),"")</f>
        <v>JBS</v>
      </c>
      <c r="C514" s="3">
        <v>1044</v>
      </c>
      <c r="D514" t="s">
        <v>149</v>
      </c>
      <c r="E514">
        <v>2</v>
      </c>
      <c r="F514" s="21">
        <v>9842597</v>
      </c>
      <c r="G514" s="21"/>
      <c r="H514"/>
    </row>
    <row r="515" spans="1:8" x14ac:dyDescent="0.25">
      <c r="A515" t="s">
        <v>62</v>
      </c>
      <c r="B515" t="str">
        <f>IFERROR(INDEX(Clients[Client_Name],MATCH(Table6[[#This Row],[Client_Code]],Clients[Client_Code],0)),"")</f>
        <v>JBS</v>
      </c>
      <c r="C515" s="3">
        <v>1044</v>
      </c>
      <c r="D515" t="s">
        <v>37</v>
      </c>
      <c r="E515">
        <v>2</v>
      </c>
      <c r="F515" s="21">
        <v>3885717</v>
      </c>
      <c r="G515" s="21"/>
      <c r="H515"/>
    </row>
    <row r="516" spans="1:8" x14ac:dyDescent="0.25">
      <c r="A516" t="s">
        <v>62</v>
      </c>
      <c r="B516" t="str">
        <f>IFERROR(INDEX(Clients[Client_Name],MATCH(Table6[[#This Row],[Client_Code]],Clients[Client_Code],0)),"")</f>
        <v>JBS</v>
      </c>
      <c r="C516" s="3">
        <v>1044</v>
      </c>
      <c r="D516" t="s">
        <v>148</v>
      </c>
      <c r="E516">
        <v>2</v>
      </c>
      <c r="F516" s="21">
        <v>990180</v>
      </c>
      <c r="G516" s="21"/>
      <c r="H516"/>
    </row>
    <row r="517" spans="1:8" x14ac:dyDescent="0.25">
      <c r="A517" t="s">
        <v>62</v>
      </c>
      <c r="B517" t="str">
        <f>IFERROR(INDEX(Clients[Client_Name],MATCH(Table6[[#This Row],[Client_Code]],Clients[Client_Code],0)),"")</f>
        <v>JBS</v>
      </c>
      <c r="C517" s="3">
        <v>1044</v>
      </c>
      <c r="D517" t="s">
        <v>38</v>
      </c>
      <c r="E517">
        <v>2</v>
      </c>
      <c r="F517" s="21">
        <v>16910860</v>
      </c>
      <c r="G517" s="21"/>
      <c r="H517"/>
    </row>
    <row r="518" spans="1:8" x14ac:dyDescent="0.25">
      <c r="A518" t="s">
        <v>62</v>
      </c>
      <c r="B518" t="str">
        <f>IFERROR(INDEX(Clients[Client_Name],MATCH(Table6[[#This Row],[Client_Code]],Clients[Client_Code],0)),"")</f>
        <v>MULTIMARES</v>
      </c>
      <c r="C518" s="3">
        <v>1046</v>
      </c>
      <c r="D518" t="s">
        <v>149</v>
      </c>
      <c r="E518">
        <v>1</v>
      </c>
      <c r="F518" s="21">
        <v>14550609</v>
      </c>
      <c r="G518" s="21"/>
      <c r="H518"/>
    </row>
    <row r="519" spans="1:8" x14ac:dyDescent="0.25">
      <c r="A519" t="s">
        <v>62</v>
      </c>
      <c r="B519" t="str">
        <f>IFERROR(INDEX(Clients[Client_Name],MATCH(Table6[[#This Row],[Client_Code]],Clients[Client_Code],0)),"")</f>
        <v>MULTIMARES</v>
      </c>
      <c r="C519" s="3">
        <v>1046</v>
      </c>
      <c r="D519" t="s">
        <v>37</v>
      </c>
      <c r="E519">
        <v>1</v>
      </c>
      <c r="F519" s="21">
        <v>388307</v>
      </c>
      <c r="G519" s="21"/>
      <c r="H519"/>
    </row>
    <row r="520" spans="1:8" x14ac:dyDescent="0.25">
      <c r="A520" t="s">
        <v>62</v>
      </c>
      <c r="B520" t="str">
        <f>IFERROR(INDEX(Clients[Client_Name],MATCH(Table6[[#This Row],[Client_Code]],Clients[Client_Code],0)),"")</f>
        <v>MULTIMARES</v>
      </c>
      <c r="C520" s="3">
        <v>1046</v>
      </c>
      <c r="D520" t="s">
        <v>148</v>
      </c>
      <c r="E520">
        <v>1</v>
      </c>
      <c r="F520" s="21">
        <v>0</v>
      </c>
      <c r="G520" s="21"/>
      <c r="H520"/>
    </row>
    <row r="521" spans="1:8" x14ac:dyDescent="0.25">
      <c r="A521" t="s">
        <v>62</v>
      </c>
      <c r="B521" t="str">
        <f>IFERROR(INDEX(Clients[Client_Name],MATCH(Table6[[#This Row],[Client_Code]],Clients[Client_Code],0)),"")</f>
        <v>MULTIMARES</v>
      </c>
      <c r="C521" s="3">
        <v>1046</v>
      </c>
      <c r="D521" t="s">
        <v>38</v>
      </c>
      <c r="E521">
        <v>1</v>
      </c>
      <c r="F521" s="21">
        <v>4936562</v>
      </c>
      <c r="G521" s="21"/>
      <c r="H521"/>
    </row>
    <row r="522" spans="1:8" x14ac:dyDescent="0.25">
      <c r="A522" t="s">
        <v>62</v>
      </c>
      <c r="B522" t="str">
        <f>IFERROR(INDEX(Clients[Client_Name],MATCH(Table6[[#This Row],[Client_Code]],Clients[Client_Code],0)),"")</f>
        <v>MULTIMARES</v>
      </c>
      <c r="C522" s="3">
        <v>1046</v>
      </c>
      <c r="D522" t="s">
        <v>149</v>
      </c>
      <c r="E522">
        <v>2</v>
      </c>
      <c r="F522" s="21">
        <v>14284786</v>
      </c>
      <c r="G522" s="21"/>
      <c r="H522"/>
    </row>
    <row r="523" spans="1:8" x14ac:dyDescent="0.25">
      <c r="A523" t="s">
        <v>62</v>
      </c>
      <c r="B523" t="str">
        <f>IFERROR(INDEX(Clients[Client_Name],MATCH(Table6[[#This Row],[Client_Code]],Clients[Client_Code],0)),"")</f>
        <v>MULTIMARES</v>
      </c>
      <c r="C523" s="3">
        <v>1046</v>
      </c>
      <c r="D523" t="s">
        <v>37</v>
      </c>
      <c r="E523">
        <v>2</v>
      </c>
      <c r="F523" s="21">
        <v>1856659</v>
      </c>
      <c r="G523" s="21"/>
      <c r="H523"/>
    </row>
    <row r="524" spans="1:8" x14ac:dyDescent="0.25">
      <c r="A524" t="s">
        <v>62</v>
      </c>
      <c r="B524" t="str">
        <f>IFERROR(INDEX(Clients[Client_Name],MATCH(Table6[[#This Row],[Client_Code]],Clients[Client_Code],0)),"")</f>
        <v>MULTIMARES</v>
      </c>
      <c r="C524" s="3">
        <v>1046</v>
      </c>
      <c r="D524" t="s">
        <v>148</v>
      </c>
      <c r="E524">
        <v>2</v>
      </c>
      <c r="F524" s="21"/>
      <c r="G524" s="21"/>
      <c r="H524"/>
    </row>
    <row r="525" spans="1:8" x14ac:dyDescent="0.25">
      <c r="A525" t="s">
        <v>62</v>
      </c>
      <c r="B525" t="str">
        <f>IFERROR(INDEX(Clients[Client_Name],MATCH(Table6[[#This Row],[Client_Code]],Clients[Client_Code],0)),"")</f>
        <v>MULTIMARES</v>
      </c>
      <c r="C525" s="3">
        <v>1046</v>
      </c>
      <c r="D525" t="s">
        <v>38</v>
      </c>
      <c r="E525">
        <v>2</v>
      </c>
      <c r="F525" s="21">
        <v>4208319</v>
      </c>
      <c r="G525" s="21"/>
      <c r="H525"/>
    </row>
    <row r="526" spans="1:8" x14ac:dyDescent="0.25">
      <c r="A526" t="s">
        <v>62</v>
      </c>
      <c r="B526" t="str">
        <f>IFERROR(INDEX(Clients[Client_Name],MATCH(Table6[[#This Row],[Client_Code]],Clients[Client_Code],0)),"")</f>
        <v>RAPA NUI</v>
      </c>
      <c r="C526" s="3">
        <v>1047</v>
      </c>
      <c r="D526" t="s">
        <v>149</v>
      </c>
      <c r="E526">
        <v>1</v>
      </c>
      <c r="F526" s="21">
        <v>549980</v>
      </c>
      <c r="G526" s="21"/>
      <c r="H526"/>
    </row>
    <row r="527" spans="1:8" x14ac:dyDescent="0.25">
      <c r="A527" t="s">
        <v>62</v>
      </c>
      <c r="B527" t="str">
        <f>IFERROR(INDEX(Clients[Client_Name],MATCH(Table6[[#This Row],[Client_Code]],Clients[Client_Code],0)),"")</f>
        <v>RAPA NUI</v>
      </c>
      <c r="C527" s="3">
        <v>1047</v>
      </c>
      <c r="D527" t="s">
        <v>37</v>
      </c>
      <c r="E527">
        <v>1</v>
      </c>
      <c r="F527" s="21">
        <v>0</v>
      </c>
      <c r="G527" s="21"/>
      <c r="H527"/>
    </row>
    <row r="528" spans="1:8" x14ac:dyDescent="0.25">
      <c r="A528" t="s">
        <v>62</v>
      </c>
      <c r="B528" t="str">
        <f>IFERROR(INDEX(Clients[Client_Name],MATCH(Table6[[#This Row],[Client_Code]],Clients[Client_Code],0)),"")</f>
        <v>RAPA NUI</v>
      </c>
      <c r="C528" s="3">
        <v>1047</v>
      </c>
      <c r="D528" t="s">
        <v>148</v>
      </c>
      <c r="E528">
        <v>1</v>
      </c>
      <c r="F528" s="21">
        <v>0</v>
      </c>
      <c r="G528" s="21"/>
      <c r="H528"/>
    </row>
    <row r="529" spans="1:8" x14ac:dyDescent="0.25">
      <c r="A529" t="s">
        <v>62</v>
      </c>
      <c r="B529" t="str">
        <f>IFERROR(INDEX(Clients[Client_Name],MATCH(Table6[[#This Row],[Client_Code]],Clients[Client_Code],0)),"")</f>
        <v>RAPA NUI</v>
      </c>
      <c r="C529" s="3">
        <v>1047</v>
      </c>
      <c r="D529" t="s">
        <v>38</v>
      </c>
      <c r="E529">
        <v>1</v>
      </c>
      <c r="F529" s="21">
        <v>100000</v>
      </c>
      <c r="G529" s="21"/>
      <c r="H529"/>
    </row>
    <row r="530" spans="1:8" x14ac:dyDescent="0.25">
      <c r="A530" t="s">
        <v>62</v>
      </c>
      <c r="B530" t="str">
        <f>IFERROR(INDEX(Clients[Client_Name],MATCH(Table6[[#This Row],[Client_Code]],Clients[Client_Code],0)),"")</f>
        <v>RAPA NUI</v>
      </c>
      <c r="C530" s="3">
        <v>1047</v>
      </c>
      <c r="D530" t="s">
        <v>149</v>
      </c>
      <c r="E530">
        <v>2</v>
      </c>
      <c r="F530" s="21">
        <v>378412</v>
      </c>
      <c r="G530" s="21"/>
      <c r="H530"/>
    </row>
    <row r="531" spans="1:8" x14ac:dyDescent="0.25">
      <c r="A531" t="s">
        <v>62</v>
      </c>
      <c r="B531" t="str">
        <f>IFERROR(INDEX(Clients[Client_Name],MATCH(Table6[[#This Row],[Client_Code]],Clients[Client_Code],0)),"")</f>
        <v>RAPA NUI</v>
      </c>
      <c r="C531" s="3">
        <v>1047</v>
      </c>
      <c r="D531" t="s">
        <v>37</v>
      </c>
      <c r="E531">
        <v>2</v>
      </c>
      <c r="F531" s="21"/>
      <c r="G531" s="21"/>
      <c r="H531"/>
    </row>
    <row r="532" spans="1:8" x14ac:dyDescent="0.25">
      <c r="A532" t="s">
        <v>62</v>
      </c>
      <c r="B532" t="str">
        <f>IFERROR(INDEX(Clients[Client_Name],MATCH(Table6[[#This Row],[Client_Code]],Clients[Client_Code],0)),"")</f>
        <v>RAPA NUI</v>
      </c>
      <c r="C532" s="3">
        <v>1047</v>
      </c>
      <c r="D532" t="s">
        <v>148</v>
      </c>
      <c r="E532">
        <v>2</v>
      </c>
      <c r="F532" s="21"/>
      <c r="G532" s="21"/>
      <c r="H532"/>
    </row>
    <row r="533" spans="1:8" x14ac:dyDescent="0.25">
      <c r="A533" t="s">
        <v>62</v>
      </c>
      <c r="B533" t="str">
        <f>IFERROR(INDEX(Clients[Client_Name],MATCH(Table6[[#This Row],[Client_Code]],Clients[Client_Code],0)),"")</f>
        <v>RAPA NUI</v>
      </c>
      <c r="C533" s="3">
        <v>1047</v>
      </c>
      <c r="D533" t="s">
        <v>38</v>
      </c>
      <c r="E533">
        <v>2</v>
      </c>
      <c r="F533" s="21">
        <v>100000</v>
      </c>
      <c r="G533" s="21"/>
      <c r="H533"/>
    </row>
    <row r="534" spans="1:8" x14ac:dyDescent="0.25">
      <c r="A534" t="s">
        <v>62</v>
      </c>
      <c r="B534" t="str">
        <f>IFERROR(INDEX(Clients[Client_Name],MATCH(Table6[[#This Row],[Client_Code]],Clients[Client_Code],0)),"")</f>
        <v>RIVERA MAR</v>
      </c>
      <c r="C534" s="3">
        <v>1048</v>
      </c>
      <c r="D534" t="s">
        <v>149</v>
      </c>
      <c r="E534">
        <v>1</v>
      </c>
      <c r="F534" s="21">
        <v>104259</v>
      </c>
      <c r="G534" s="21"/>
      <c r="H534"/>
    </row>
    <row r="535" spans="1:8" x14ac:dyDescent="0.25">
      <c r="A535" t="s">
        <v>62</v>
      </c>
      <c r="B535" t="str">
        <f>IFERROR(INDEX(Clients[Client_Name],MATCH(Table6[[#This Row],[Client_Code]],Clients[Client_Code],0)),"")</f>
        <v>RIVERA MAR</v>
      </c>
      <c r="C535" s="3">
        <v>1048</v>
      </c>
      <c r="D535" t="s">
        <v>37</v>
      </c>
      <c r="E535">
        <v>1</v>
      </c>
      <c r="F535" s="21">
        <v>0</v>
      </c>
      <c r="G535" s="21"/>
      <c r="H535"/>
    </row>
    <row r="536" spans="1:8" x14ac:dyDescent="0.25">
      <c r="A536" t="s">
        <v>62</v>
      </c>
      <c r="B536" t="str">
        <f>IFERROR(INDEX(Clients[Client_Name],MATCH(Table6[[#This Row],[Client_Code]],Clients[Client_Code],0)),"")</f>
        <v>RIVERA MAR</v>
      </c>
      <c r="C536" s="3">
        <v>1048</v>
      </c>
      <c r="D536" t="s">
        <v>148</v>
      </c>
      <c r="E536">
        <v>1</v>
      </c>
      <c r="F536" s="21">
        <v>0</v>
      </c>
      <c r="G536" s="21"/>
      <c r="H536"/>
    </row>
    <row r="537" spans="1:8" x14ac:dyDescent="0.25">
      <c r="A537" t="s">
        <v>62</v>
      </c>
      <c r="B537" t="str">
        <f>IFERROR(INDEX(Clients[Client_Name],MATCH(Table6[[#This Row],[Client_Code]],Clients[Client_Code],0)),"")</f>
        <v>RIVERA MAR</v>
      </c>
      <c r="C537" s="3">
        <v>1048</v>
      </c>
      <c r="D537" t="s">
        <v>38</v>
      </c>
      <c r="E537">
        <v>1</v>
      </c>
      <c r="F537" s="21">
        <v>108266</v>
      </c>
      <c r="G537" s="21"/>
      <c r="H537"/>
    </row>
    <row r="538" spans="1:8" x14ac:dyDescent="0.25">
      <c r="A538" t="s">
        <v>62</v>
      </c>
      <c r="B538" t="str">
        <f>IFERROR(INDEX(Clients[Client_Name],MATCH(Table6[[#This Row],[Client_Code]],Clients[Client_Code],0)),"")</f>
        <v>RIVERA MAR</v>
      </c>
      <c r="C538" s="3">
        <v>1048</v>
      </c>
      <c r="D538" t="s">
        <v>149</v>
      </c>
      <c r="E538">
        <v>2</v>
      </c>
      <c r="F538" s="21">
        <v>73745</v>
      </c>
      <c r="G538" s="21"/>
      <c r="H538"/>
    </row>
    <row r="539" spans="1:8" x14ac:dyDescent="0.25">
      <c r="A539" t="s">
        <v>62</v>
      </c>
      <c r="B539" t="str">
        <f>IFERROR(INDEX(Clients[Client_Name],MATCH(Table6[[#This Row],[Client_Code]],Clients[Client_Code],0)),"")</f>
        <v>RIVERA MAR</v>
      </c>
      <c r="C539" s="3">
        <v>1048</v>
      </c>
      <c r="D539" t="s">
        <v>37</v>
      </c>
      <c r="E539">
        <v>2</v>
      </c>
      <c r="F539" s="21"/>
      <c r="G539" s="21"/>
      <c r="H539"/>
    </row>
    <row r="540" spans="1:8" x14ac:dyDescent="0.25">
      <c r="A540" t="s">
        <v>62</v>
      </c>
      <c r="B540" t="str">
        <f>IFERROR(INDEX(Clients[Client_Name],MATCH(Table6[[#This Row],[Client_Code]],Clients[Client_Code],0)),"")</f>
        <v>RIVERA MAR</v>
      </c>
      <c r="C540" s="3">
        <v>1048</v>
      </c>
      <c r="D540" t="s">
        <v>148</v>
      </c>
      <c r="E540">
        <v>2</v>
      </c>
      <c r="F540" s="21"/>
      <c r="G540" s="21"/>
      <c r="H540"/>
    </row>
    <row r="541" spans="1:8" x14ac:dyDescent="0.25">
      <c r="A541" t="s">
        <v>62</v>
      </c>
      <c r="B541" t="str">
        <f>IFERROR(INDEX(Clients[Client_Name],MATCH(Table6[[#This Row],[Client_Code]],Clients[Client_Code],0)),"")</f>
        <v>RIVERA MAR</v>
      </c>
      <c r="C541" s="3">
        <v>1048</v>
      </c>
      <c r="D541" t="s">
        <v>38</v>
      </c>
      <c r="E541">
        <v>2</v>
      </c>
      <c r="F541" s="21">
        <v>100000</v>
      </c>
      <c r="G541" s="21"/>
      <c r="H541"/>
    </row>
    <row r="542" spans="1:8" x14ac:dyDescent="0.25">
      <c r="A542" t="s">
        <v>62</v>
      </c>
      <c r="B542" t="str">
        <f>IFERROR(INDEX(Clients[Client_Name],MATCH(Table6[[#This Row],[Client_Code]],Clients[Client_Code],0)),"")</f>
        <v>SOPROLE</v>
      </c>
      <c r="C542" s="3">
        <v>1049</v>
      </c>
      <c r="D542" t="s">
        <v>149</v>
      </c>
      <c r="E542">
        <v>1</v>
      </c>
      <c r="F542" s="21">
        <v>42547500</v>
      </c>
      <c r="G542" s="21"/>
      <c r="H542"/>
    </row>
    <row r="543" spans="1:8" x14ac:dyDescent="0.25">
      <c r="A543" t="s">
        <v>62</v>
      </c>
      <c r="B543" t="str">
        <f>IFERROR(INDEX(Clients[Client_Name],MATCH(Table6[[#This Row],[Client_Code]],Clients[Client_Code],0)),"")</f>
        <v>SOPROLE</v>
      </c>
      <c r="C543" s="3">
        <v>1049</v>
      </c>
      <c r="D543" t="s">
        <v>37</v>
      </c>
      <c r="E543">
        <v>1</v>
      </c>
      <c r="F543" s="21">
        <v>3386326</v>
      </c>
      <c r="G543" s="21"/>
      <c r="H543"/>
    </row>
    <row r="544" spans="1:8" x14ac:dyDescent="0.25">
      <c r="A544" t="s">
        <v>62</v>
      </c>
      <c r="B544" t="str">
        <f>IFERROR(INDEX(Clients[Client_Name],MATCH(Table6[[#This Row],[Client_Code]],Clients[Client_Code],0)),"")</f>
        <v>SOPROLE</v>
      </c>
      <c r="C544" s="3">
        <v>1049</v>
      </c>
      <c r="D544" t="s">
        <v>148</v>
      </c>
      <c r="E544">
        <v>1</v>
      </c>
      <c r="F544" s="21">
        <v>0</v>
      </c>
      <c r="G544" s="21"/>
      <c r="H544"/>
    </row>
    <row r="545" spans="1:8" x14ac:dyDescent="0.25">
      <c r="A545" t="s">
        <v>62</v>
      </c>
      <c r="B545" t="str">
        <f>IFERROR(INDEX(Clients[Client_Name],MATCH(Table6[[#This Row],[Client_Code]],Clients[Client_Code],0)),"")</f>
        <v>SOPROLE</v>
      </c>
      <c r="C545" s="3">
        <v>1049</v>
      </c>
      <c r="D545" t="s">
        <v>38</v>
      </c>
      <c r="E545">
        <v>1</v>
      </c>
      <c r="F545" s="21">
        <v>2947695</v>
      </c>
      <c r="G545" s="21"/>
      <c r="H545"/>
    </row>
    <row r="546" spans="1:8" x14ac:dyDescent="0.25">
      <c r="A546" t="s">
        <v>62</v>
      </c>
      <c r="B546" t="str">
        <f>IFERROR(INDEX(Clients[Client_Name],MATCH(Table6[[#This Row],[Client_Code]],Clients[Client_Code],0)),"")</f>
        <v>SOPROLE</v>
      </c>
      <c r="C546" s="3">
        <v>1049</v>
      </c>
      <c r="D546" t="s">
        <v>149</v>
      </c>
      <c r="E546">
        <v>2</v>
      </c>
      <c r="F546" s="21">
        <v>39802500</v>
      </c>
      <c r="G546" s="21"/>
      <c r="H546"/>
    </row>
    <row r="547" spans="1:8" x14ac:dyDescent="0.25">
      <c r="A547" t="s">
        <v>62</v>
      </c>
      <c r="B547" t="str">
        <f>IFERROR(INDEX(Clients[Client_Name],MATCH(Table6[[#This Row],[Client_Code]],Clients[Client_Code],0)),"")</f>
        <v>SOPROLE</v>
      </c>
      <c r="C547" s="3">
        <v>1049</v>
      </c>
      <c r="D547" t="s">
        <v>37</v>
      </c>
      <c r="E547">
        <v>2</v>
      </c>
      <c r="F547" s="21">
        <v>6028534</v>
      </c>
      <c r="G547" s="21"/>
      <c r="H547"/>
    </row>
    <row r="548" spans="1:8" x14ac:dyDescent="0.25">
      <c r="A548" t="s">
        <v>62</v>
      </c>
      <c r="B548" t="str">
        <f>IFERROR(INDEX(Clients[Client_Name],MATCH(Table6[[#This Row],[Client_Code]],Clients[Client_Code],0)),"")</f>
        <v>SOPROLE</v>
      </c>
      <c r="C548" s="3">
        <v>1049</v>
      </c>
      <c r="D548" t="s">
        <v>148</v>
      </c>
      <c r="E548">
        <v>2</v>
      </c>
      <c r="F548" s="21"/>
      <c r="G548" s="21"/>
      <c r="H548"/>
    </row>
    <row r="549" spans="1:8" x14ac:dyDescent="0.25">
      <c r="A549" t="s">
        <v>62</v>
      </c>
      <c r="B549" t="str">
        <f>IFERROR(INDEX(Clients[Client_Name],MATCH(Table6[[#This Row],[Client_Code]],Clients[Client_Code],0)),"")</f>
        <v>SOPROLE</v>
      </c>
      <c r="C549" s="3">
        <v>1049</v>
      </c>
      <c r="D549" t="s">
        <v>38</v>
      </c>
      <c r="E549">
        <v>2</v>
      </c>
      <c r="F549" s="21">
        <v>4321862</v>
      </c>
      <c r="G549" s="21"/>
      <c r="H549"/>
    </row>
    <row r="550" spans="1:8" x14ac:dyDescent="0.25">
      <c r="A550" t="s">
        <v>62</v>
      </c>
      <c r="B550" t="str">
        <f>IFERROR(INDEX(Clients[Client_Name],MATCH(Table6[[#This Row],[Client_Code]],Clients[Client_Code],0)),"")</f>
        <v>TAK</v>
      </c>
      <c r="C550" s="3">
        <v>1050</v>
      </c>
      <c r="D550" t="s">
        <v>149</v>
      </c>
      <c r="E550">
        <v>1</v>
      </c>
      <c r="F550" s="21">
        <v>4458376</v>
      </c>
      <c r="G550" s="21"/>
      <c r="H550"/>
    </row>
    <row r="551" spans="1:8" x14ac:dyDescent="0.25">
      <c r="A551" t="s">
        <v>62</v>
      </c>
      <c r="B551" t="str">
        <f>IFERROR(INDEX(Clients[Client_Name],MATCH(Table6[[#This Row],[Client_Code]],Clients[Client_Code],0)),"")</f>
        <v>TAK</v>
      </c>
      <c r="C551" s="3">
        <v>1050</v>
      </c>
      <c r="D551" t="s">
        <v>37</v>
      </c>
      <c r="E551">
        <v>1</v>
      </c>
      <c r="F551" s="21">
        <v>581276</v>
      </c>
      <c r="G551" s="21"/>
      <c r="H551"/>
    </row>
    <row r="552" spans="1:8" x14ac:dyDescent="0.25">
      <c r="A552" t="s">
        <v>62</v>
      </c>
      <c r="B552" t="str">
        <f>IFERROR(INDEX(Clients[Client_Name],MATCH(Table6[[#This Row],[Client_Code]],Clients[Client_Code],0)),"")</f>
        <v>TAK</v>
      </c>
      <c r="C552" s="3">
        <v>1050</v>
      </c>
      <c r="D552" t="s">
        <v>148</v>
      </c>
      <c r="E552">
        <v>1</v>
      </c>
      <c r="F552" s="21">
        <v>0</v>
      </c>
      <c r="G552" s="21"/>
      <c r="H552"/>
    </row>
    <row r="553" spans="1:8" x14ac:dyDescent="0.25">
      <c r="A553" t="s">
        <v>62</v>
      </c>
      <c r="B553" t="str">
        <f>IFERROR(INDEX(Clients[Client_Name],MATCH(Table6[[#This Row],[Client_Code]],Clients[Client_Code],0)),"")</f>
        <v>TAK</v>
      </c>
      <c r="C553" s="3">
        <v>1050</v>
      </c>
      <c r="D553" t="s">
        <v>38</v>
      </c>
      <c r="E553">
        <v>1</v>
      </c>
      <c r="F553" s="21">
        <v>2719846</v>
      </c>
      <c r="G553" s="21"/>
      <c r="H553"/>
    </row>
    <row r="554" spans="1:8" x14ac:dyDescent="0.25">
      <c r="A554" t="s">
        <v>62</v>
      </c>
      <c r="B554" t="str">
        <f>IFERROR(INDEX(Clients[Client_Name],MATCH(Table6[[#This Row],[Client_Code]],Clients[Client_Code],0)),"")</f>
        <v>TAK</v>
      </c>
      <c r="C554" s="3">
        <v>1050</v>
      </c>
      <c r="D554" t="s">
        <v>149</v>
      </c>
      <c r="E554">
        <v>2</v>
      </c>
      <c r="F554" s="21">
        <v>2607358</v>
      </c>
      <c r="G554" s="21"/>
      <c r="H554"/>
    </row>
    <row r="555" spans="1:8" x14ac:dyDescent="0.25">
      <c r="A555" t="s">
        <v>62</v>
      </c>
      <c r="B555" t="str">
        <f>IFERROR(INDEX(Clients[Client_Name],MATCH(Table6[[#This Row],[Client_Code]],Clients[Client_Code],0)),"")</f>
        <v>TAK</v>
      </c>
      <c r="C555" s="3">
        <v>1050</v>
      </c>
      <c r="D555" t="s">
        <v>37</v>
      </c>
      <c r="E555">
        <v>2</v>
      </c>
      <c r="F555" s="21">
        <v>438621</v>
      </c>
      <c r="G555" s="21"/>
      <c r="H555"/>
    </row>
    <row r="556" spans="1:8" x14ac:dyDescent="0.25">
      <c r="A556" t="s">
        <v>62</v>
      </c>
      <c r="B556" t="str">
        <f>IFERROR(INDEX(Clients[Client_Name],MATCH(Table6[[#This Row],[Client_Code]],Clients[Client_Code],0)),"")</f>
        <v>TAK</v>
      </c>
      <c r="C556" s="3">
        <v>1050</v>
      </c>
      <c r="D556" t="s">
        <v>148</v>
      </c>
      <c r="E556">
        <v>2</v>
      </c>
      <c r="F556" s="21"/>
      <c r="G556" s="21"/>
      <c r="H556"/>
    </row>
    <row r="557" spans="1:8" x14ac:dyDescent="0.25">
      <c r="A557" t="s">
        <v>62</v>
      </c>
      <c r="B557" t="str">
        <f>IFERROR(INDEX(Clients[Client_Name],MATCH(Table6[[#This Row],[Client_Code]],Clients[Client_Code],0)),"")</f>
        <v>TAK</v>
      </c>
      <c r="C557" s="3">
        <v>1050</v>
      </c>
      <c r="D557" t="s">
        <v>38</v>
      </c>
      <c r="E557">
        <v>2</v>
      </c>
      <c r="F557" s="21">
        <v>2759552</v>
      </c>
      <c r="G557" s="21"/>
      <c r="H557"/>
    </row>
    <row r="558" spans="1:8" x14ac:dyDescent="0.25">
      <c r="A558" t="s">
        <v>62</v>
      </c>
      <c r="B558" t="str">
        <f>IFERROR(INDEX(Clients[Client_Name],MATCH(Table6[[#This Row],[Client_Code]],Clients[Client_Code],0)),"")</f>
        <v>AASA PORK</v>
      </c>
      <c r="C558" s="3">
        <v>1053</v>
      </c>
      <c r="D558" t="s">
        <v>149</v>
      </c>
      <c r="E558">
        <v>1</v>
      </c>
      <c r="F558" s="21">
        <v>6211632</v>
      </c>
      <c r="G558" s="21"/>
      <c r="H558"/>
    </row>
    <row r="559" spans="1:8" x14ac:dyDescent="0.25">
      <c r="A559" t="s">
        <v>62</v>
      </c>
      <c r="B559" t="str">
        <f>IFERROR(INDEX(Clients[Client_Name],MATCH(Table6[[#This Row],[Client_Code]],Clients[Client_Code],0)),"")</f>
        <v>AASA PORK</v>
      </c>
      <c r="C559" s="3">
        <v>1053</v>
      </c>
      <c r="D559" t="s">
        <v>37</v>
      </c>
      <c r="E559">
        <v>1</v>
      </c>
      <c r="F559" s="21">
        <v>3508155</v>
      </c>
      <c r="G559" s="21"/>
      <c r="H559"/>
    </row>
    <row r="560" spans="1:8" x14ac:dyDescent="0.25">
      <c r="A560" t="s">
        <v>62</v>
      </c>
      <c r="B560" t="str">
        <f>IFERROR(INDEX(Clients[Client_Name],MATCH(Table6[[#This Row],[Client_Code]],Clients[Client_Code],0)),"")</f>
        <v>AASA PORK</v>
      </c>
      <c r="C560" s="3">
        <v>1053</v>
      </c>
      <c r="D560" t="s">
        <v>148</v>
      </c>
      <c r="E560">
        <v>1</v>
      </c>
      <c r="F560" s="21">
        <v>6482697</v>
      </c>
      <c r="G560" s="21"/>
      <c r="H560"/>
    </row>
    <row r="561" spans="1:8" x14ac:dyDescent="0.25">
      <c r="A561" t="s">
        <v>62</v>
      </c>
      <c r="B561" t="str">
        <f>IFERROR(INDEX(Clients[Client_Name],MATCH(Table6[[#This Row],[Client_Code]],Clients[Client_Code],0)),"")</f>
        <v>AASA PORK</v>
      </c>
      <c r="C561" s="3">
        <v>1053</v>
      </c>
      <c r="D561" t="s">
        <v>38</v>
      </c>
      <c r="E561">
        <v>1</v>
      </c>
      <c r="F561" s="21">
        <v>688814</v>
      </c>
      <c r="G561" s="21"/>
      <c r="H561"/>
    </row>
    <row r="562" spans="1:8" x14ac:dyDescent="0.25">
      <c r="A562" t="s">
        <v>62</v>
      </c>
      <c r="B562" t="str">
        <f>IFERROR(INDEX(Clients[Client_Name],MATCH(Table6[[#This Row],[Client_Code]],Clients[Client_Code],0)),"")</f>
        <v>AASA PORK</v>
      </c>
      <c r="C562" s="3">
        <v>1053</v>
      </c>
      <c r="D562" t="s">
        <v>149</v>
      </c>
      <c r="E562">
        <v>2</v>
      </c>
      <c r="F562" s="21">
        <v>11415322</v>
      </c>
      <c r="G562" s="21"/>
      <c r="H562"/>
    </row>
    <row r="563" spans="1:8" x14ac:dyDescent="0.25">
      <c r="A563" t="s">
        <v>62</v>
      </c>
      <c r="B563" t="str">
        <f>IFERROR(INDEX(Clients[Client_Name],MATCH(Table6[[#This Row],[Client_Code]],Clients[Client_Code],0)),"")</f>
        <v>AASA PORK</v>
      </c>
      <c r="C563" s="3">
        <v>1053</v>
      </c>
      <c r="D563" t="s">
        <v>37</v>
      </c>
      <c r="E563">
        <v>2</v>
      </c>
      <c r="F563" s="21">
        <v>6879365</v>
      </c>
      <c r="G563" s="21"/>
      <c r="H563"/>
    </row>
    <row r="564" spans="1:8" x14ac:dyDescent="0.25">
      <c r="A564" t="s">
        <v>62</v>
      </c>
      <c r="B564" t="str">
        <f>IFERROR(INDEX(Clients[Client_Name],MATCH(Table6[[#This Row],[Client_Code]],Clients[Client_Code],0)),"")</f>
        <v>AASA PORK</v>
      </c>
      <c r="C564" s="3">
        <v>1053</v>
      </c>
      <c r="D564" t="s">
        <v>148</v>
      </c>
      <c r="E564">
        <v>2</v>
      </c>
      <c r="F564" s="21">
        <v>14367090</v>
      </c>
      <c r="G564" s="21"/>
      <c r="H564"/>
    </row>
    <row r="565" spans="1:8" x14ac:dyDescent="0.25">
      <c r="A565" t="s">
        <v>62</v>
      </c>
      <c r="B565" t="str">
        <f>IFERROR(INDEX(Clients[Client_Name],MATCH(Table6[[#This Row],[Client_Code]],Clients[Client_Code],0)),"")</f>
        <v>AASA PORK</v>
      </c>
      <c r="C565" s="3">
        <v>1053</v>
      </c>
      <c r="D565" t="s">
        <v>38</v>
      </c>
      <c r="E565">
        <v>2</v>
      </c>
      <c r="F565" s="21">
        <v>4663989</v>
      </c>
      <c r="G565" s="21"/>
      <c r="H565"/>
    </row>
    <row r="566" spans="1:8" x14ac:dyDescent="0.25">
      <c r="A566" t="s">
        <v>62</v>
      </c>
      <c r="B566" t="str">
        <f>IFERROR(INDEX(Clients[Client_Name],MATCH(Table6[[#This Row],[Client_Code]],Clients[Client_Code],0)),"")</f>
        <v>LO VALLEDOR</v>
      </c>
      <c r="C566" s="3">
        <v>1054</v>
      </c>
      <c r="D566" t="s">
        <v>149</v>
      </c>
      <c r="E566">
        <v>1</v>
      </c>
      <c r="F566" s="21">
        <v>11256743</v>
      </c>
      <c r="G566" s="21"/>
      <c r="H566"/>
    </row>
    <row r="567" spans="1:8" x14ac:dyDescent="0.25">
      <c r="A567" t="s">
        <v>62</v>
      </c>
      <c r="B567" t="str">
        <f>IFERROR(INDEX(Clients[Client_Name],MATCH(Table6[[#This Row],[Client_Code]],Clients[Client_Code],0)),"")</f>
        <v>LO VALLEDOR</v>
      </c>
      <c r="C567" s="3">
        <v>1054</v>
      </c>
      <c r="D567" t="s">
        <v>37</v>
      </c>
      <c r="E567">
        <v>1</v>
      </c>
      <c r="F567" s="21">
        <v>3188729</v>
      </c>
      <c r="G567" s="21"/>
      <c r="H567"/>
    </row>
    <row r="568" spans="1:8" x14ac:dyDescent="0.25">
      <c r="A568" t="s">
        <v>62</v>
      </c>
      <c r="B568" t="str">
        <f>IFERROR(INDEX(Clients[Client_Name],MATCH(Table6[[#This Row],[Client_Code]],Clients[Client_Code],0)),"")</f>
        <v>LO VALLEDOR</v>
      </c>
      <c r="C568" s="3">
        <v>1054</v>
      </c>
      <c r="D568" t="s">
        <v>148</v>
      </c>
      <c r="E568">
        <v>1</v>
      </c>
      <c r="F568" s="21">
        <v>6269711</v>
      </c>
      <c r="G568" s="21"/>
      <c r="H568"/>
    </row>
    <row r="569" spans="1:8" x14ac:dyDescent="0.25">
      <c r="A569" t="s">
        <v>62</v>
      </c>
      <c r="B569" t="str">
        <f>IFERROR(INDEX(Clients[Client_Name],MATCH(Table6[[#This Row],[Client_Code]],Clients[Client_Code],0)),"")</f>
        <v>LO VALLEDOR</v>
      </c>
      <c r="C569" s="3">
        <v>1054</v>
      </c>
      <c r="D569" t="s">
        <v>38</v>
      </c>
      <c r="E569">
        <v>1</v>
      </c>
      <c r="F569" s="21">
        <v>1914853</v>
      </c>
      <c r="G569" s="21"/>
      <c r="H569"/>
    </row>
    <row r="570" spans="1:8" x14ac:dyDescent="0.25">
      <c r="A570" t="s">
        <v>62</v>
      </c>
      <c r="B570" t="str">
        <f>IFERROR(INDEX(Clients[Client_Name],MATCH(Table6[[#This Row],[Client_Code]],Clients[Client_Code],0)),"")</f>
        <v>LO VALLEDOR</v>
      </c>
      <c r="C570" s="3">
        <v>1054</v>
      </c>
      <c r="D570" t="s">
        <v>149</v>
      </c>
      <c r="E570">
        <v>2</v>
      </c>
      <c r="F570" s="21">
        <v>3975300</v>
      </c>
      <c r="G570" s="21"/>
      <c r="H570"/>
    </row>
    <row r="571" spans="1:8" x14ac:dyDescent="0.25">
      <c r="A571" t="s">
        <v>62</v>
      </c>
      <c r="B571" t="str">
        <f>IFERROR(INDEX(Clients[Client_Name],MATCH(Table6[[#This Row],[Client_Code]],Clients[Client_Code],0)),"")</f>
        <v>LO VALLEDOR</v>
      </c>
      <c r="C571" s="3">
        <v>1054</v>
      </c>
      <c r="D571" t="s">
        <v>37</v>
      </c>
      <c r="E571">
        <v>2</v>
      </c>
      <c r="F571" s="21">
        <v>4243335</v>
      </c>
      <c r="G571" s="21"/>
      <c r="H571"/>
    </row>
    <row r="572" spans="1:8" x14ac:dyDescent="0.25">
      <c r="A572" t="s">
        <v>62</v>
      </c>
      <c r="B572" t="str">
        <f>IFERROR(INDEX(Clients[Client_Name],MATCH(Table6[[#This Row],[Client_Code]],Clients[Client_Code],0)),"")</f>
        <v>LO VALLEDOR</v>
      </c>
      <c r="C572" s="3">
        <v>1054</v>
      </c>
      <c r="D572" t="s">
        <v>148</v>
      </c>
      <c r="E572">
        <v>2</v>
      </c>
      <c r="F572" s="21"/>
      <c r="G572" s="21"/>
      <c r="H572"/>
    </row>
    <row r="573" spans="1:8" x14ac:dyDescent="0.25">
      <c r="A573" t="s">
        <v>62</v>
      </c>
      <c r="B573" t="str">
        <f>IFERROR(INDEX(Clients[Client_Name],MATCH(Table6[[#This Row],[Client_Code]],Clients[Client_Code],0)),"")</f>
        <v>LO VALLEDOR</v>
      </c>
      <c r="C573" s="3">
        <v>1054</v>
      </c>
      <c r="D573" t="s">
        <v>38</v>
      </c>
      <c r="E573">
        <v>2</v>
      </c>
      <c r="F573" s="21">
        <v>533648</v>
      </c>
      <c r="G573" s="21"/>
      <c r="H573"/>
    </row>
    <row r="574" spans="1:8" x14ac:dyDescent="0.25">
      <c r="A574" t="s">
        <v>62</v>
      </c>
      <c r="B574" t="str">
        <f>IFERROR(INDEX(Clients[Client_Name],MATCH(Table6[[#This Row],[Client_Code]],Clients[Client_Code],0)),"")</f>
        <v>GUALLARAUCO</v>
      </c>
      <c r="C574" s="34">
        <v>1060</v>
      </c>
      <c r="D574" t="s">
        <v>149</v>
      </c>
      <c r="E574">
        <v>2</v>
      </c>
      <c r="F574" s="21">
        <v>285105</v>
      </c>
      <c r="G574" s="21"/>
      <c r="H574"/>
    </row>
    <row r="575" spans="1:8" x14ac:dyDescent="0.25">
      <c r="A575" t="s">
        <v>62</v>
      </c>
      <c r="B575" t="str">
        <f>IFERROR(INDEX(Clients[Client_Name],MATCH(Table6[[#This Row],[Client_Code]],Clients[Client_Code],0)),"")</f>
        <v>GUALLARAUCO</v>
      </c>
      <c r="C575" s="34">
        <v>1060</v>
      </c>
      <c r="D575" t="s">
        <v>37</v>
      </c>
      <c r="E575">
        <v>2</v>
      </c>
      <c r="F575" s="21"/>
      <c r="G575" s="21"/>
      <c r="H575"/>
    </row>
    <row r="576" spans="1:8" x14ac:dyDescent="0.25">
      <c r="A576" t="s">
        <v>62</v>
      </c>
      <c r="B576" t="str">
        <f>IFERROR(INDEX(Clients[Client_Name],MATCH(Table6[[#This Row],[Client_Code]],Clients[Client_Code],0)),"")</f>
        <v>GUALLARAUCO</v>
      </c>
      <c r="C576" s="34">
        <v>1060</v>
      </c>
      <c r="D576" t="s">
        <v>148</v>
      </c>
      <c r="E576">
        <v>2</v>
      </c>
      <c r="F576" s="21"/>
      <c r="G576" s="21"/>
      <c r="H576"/>
    </row>
    <row r="577" spans="1:8" x14ac:dyDescent="0.25">
      <c r="A577" t="s">
        <v>62</v>
      </c>
      <c r="B577" t="str">
        <f>IFERROR(INDEX(Clients[Client_Name],MATCH(Table6[[#This Row],[Client_Code]],Clients[Client_Code],0)),"")</f>
        <v>GUALLARAUCO</v>
      </c>
      <c r="C577" s="34">
        <v>1060</v>
      </c>
      <c r="D577" t="s">
        <v>38</v>
      </c>
      <c r="E577">
        <v>2</v>
      </c>
      <c r="F577" s="21"/>
      <c r="G577" s="21"/>
      <c r="H577"/>
    </row>
    <row r="578" spans="1:8" x14ac:dyDescent="0.25">
      <c r="A578" t="s">
        <v>62</v>
      </c>
      <c r="B578" t="str">
        <f>IFERROR(INDEX(Clients[Client_Name],MATCH(Table6[[#This Row],[Client_Code]],Clients[Client_Code],0)),"")</f>
        <v>LACTEOS MATTHEI</v>
      </c>
      <c r="C578" s="3">
        <v>1063</v>
      </c>
      <c r="D578" t="s">
        <v>149</v>
      </c>
      <c r="E578">
        <v>1</v>
      </c>
      <c r="F578" s="21">
        <v>1729565</v>
      </c>
      <c r="G578" s="21"/>
      <c r="H578"/>
    </row>
    <row r="579" spans="1:8" x14ac:dyDescent="0.25">
      <c r="A579" t="s">
        <v>62</v>
      </c>
      <c r="B579" t="str">
        <f>IFERROR(INDEX(Clients[Client_Name],MATCH(Table6[[#This Row],[Client_Code]],Clients[Client_Code],0)),"")</f>
        <v>LACTEOS MATTHEI</v>
      </c>
      <c r="C579" s="3">
        <v>1063</v>
      </c>
      <c r="D579" t="s">
        <v>37</v>
      </c>
      <c r="E579">
        <v>1</v>
      </c>
      <c r="F579" s="21">
        <v>1135331</v>
      </c>
      <c r="G579" s="21"/>
      <c r="H579"/>
    </row>
    <row r="580" spans="1:8" x14ac:dyDescent="0.25">
      <c r="A580" t="s">
        <v>62</v>
      </c>
      <c r="B580" t="str">
        <f>IFERROR(INDEX(Clients[Client_Name],MATCH(Table6[[#This Row],[Client_Code]],Clients[Client_Code],0)),"")</f>
        <v>LACTEOS MATTHEI</v>
      </c>
      <c r="C580" s="3">
        <v>1063</v>
      </c>
      <c r="D580" t="s">
        <v>148</v>
      </c>
      <c r="E580">
        <v>1</v>
      </c>
      <c r="F580" s="21">
        <v>0</v>
      </c>
      <c r="G580" s="21"/>
      <c r="H580"/>
    </row>
    <row r="581" spans="1:8" x14ac:dyDescent="0.25">
      <c r="A581" t="s">
        <v>62</v>
      </c>
      <c r="B581" t="str">
        <f>IFERROR(INDEX(Clients[Client_Name],MATCH(Table6[[#This Row],[Client_Code]],Clients[Client_Code],0)),"")</f>
        <v>LACTEOS MATTHEI</v>
      </c>
      <c r="C581" s="3">
        <v>1063</v>
      </c>
      <c r="D581" t="s">
        <v>38</v>
      </c>
      <c r="E581">
        <v>1</v>
      </c>
      <c r="F581" s="21">
        <v>3433505</v>
      </c>
      <c r="G581" s="21"/>
      <c r="H581"/>
    </row>
    <row r="582" spans="1:8" x14ac:dyDescent="0.25">
      <c r="A582" t="s">
        <v>62</v>
      </c>
      <c r="B582" t="str">
        <f>IFERROR(INDEX(Clients[Client_Name],MATCH(Table6[[#This Row],[Client_Code]],Clients[Client_Code],0)),"")</f>
        <v>LACTEOS MATTHEI</v>
      </c>
      <c r="C582" s="3">
        <v>1063</v>
      </c>
      <c r="D582" t="s">
        <v>149</v>
      </c>
      <c r="E582">
        <v>2</v>
      </c>
      <c r="F582" s="21">
        <v>1904171</v>
      </c>
      <c r="G582" s="21"/>
      <c r="H582"/>
    </row>
    <row r="583" spans="1:8" x14ac:dyDescent="0.25">
      <c r="A583" t="s">
        <v>62</v>
      </c>
      <c r="B583" t="str">
        <f>IFERROR(INDEX(Clients[Client_Name],MATCH(Table6[[#This Row],[Client_Code]],Clients[Client_Code],0)),"")</f>
        <v>LACTEOS MATTHEI</v>
      </c>
      <c r="C583" s="3">
        <v>1063</v>
      </c>
      <c r="D583" t="s">
        <v>37</v>
      </c>
      <c r="E583">
        <v>2</v>
      </c>
      <c r="F583" s="21">
        <v>784080</v>
      </c>
      <c r="G583" s="21"/>
      <c r="H583"/>
    </row>
    <row r="584" spans="1:8" x14ac:dyDescent="0.25">
      <c r="A584" t="s">
        <v>62</v>
      </c>
      <c r="B584" t="str">
        <f>IFERROR(INDEX(Clients[Client_Name],MATCH(Table6[[#This Row],[Client_Code]],Clients[Client_Code],0)),"")</f>
        <v>LACTEOS MATTHEI</v>
      </c>
      <c r="C584" s="3">
        <v>1063</v>
      </c>
      <c r="D584" t="s">
        <v>148</v>
      </c>
      <c r="E584">
        <v>2</v>
      </c>
      <c r="F584" s="21"/>
      <c r="G584" s="21"/>
      <c r="H584"/>
    </row>
    <row r="585" spans="1:8" x14ac:dyDescent="0.25">
      <c r="A585" t="s">
        <v>62</v>
      </c>
      <c r="B585" t="str">
        <f>IFERROR(INDEX(Clients[Client_Name],MATCH(Table6[[#This Row],[Client_Code]],Clients[Client_Code],0)),"")</f>
        <v>LACTEOS MATTHEI</v>
      </c>
      <c r="C585" s="3">
        <v>1063</v>
      </c>
      <c r="D585" t="s">
        <v>38</v>
      </c>
      <c r="E585">
        <v>2</v>
      </c>
      <c r="F585" s="21">
        <v>4014335</v>
      </c>
      <c r="G585" s="21"/>
      <c r="H585"/>
    </row>
    <row r="586" spans="1:8" x14ac:dyDescent="0.25">
      <c r="A586" t="s">
        <v>62</v>
      </c>
      <c r="B586" t="str">
        <f>IFERROR(INDEX(Clients[Client_Name],MATCH(Table6[[#This Row],[Client_Code]],Clients[Client_Code],0)),"")</f>
        <v>EDUCARIS FULL SEGURIDAD INTEGRAL</v>
      </c>
      <c r="C586" s="3">
        <v>1064</v>
      </c>
      <c r="D586" t="s">
        <v>149</v>
      </c>
      <c r="E586">
        <v>1</v>
      </c>
      <c r="F586" s="21">
        <v>0</v>
      </c>
      <c r="G586" s="21"/>
      <c r="H586"/>
    </row>
    <row r="587" spans="1:8" x14ac:dyDescent="0.25">
      <c r="A587" t="s">
        <v>62</v>
      </c>
      <c r="B587" t="str">
        <f>IFERROR(INDEX(Clients[Client_Name],MATCH(Table6[[#This Row],[Client_Code]],Clients[Client_Code],0)),"")</f>
        <v>EDUCARIS FULL SEGURIDAD INTEGRAL</v>
      </c>
      <c r="C587" s="3">
        <v>1064</v>
      </c>
      <c r="D587" t="s">
        <v>37</v>
      </c>
      <c r="E587">
        <v>1</v>
      </c>
      <c r="F587" s="21">
        <v>0</v>
      </c>
      <c r="G587" s="21"/>
      <c r="H587"/>
    </row>
    <row r="588" spans="1:8" x14ac:dyDescent="0.25">
      <c r="A588" t="s">
        <v>62</v>
      </c>
      <c r="B588" t="str">
        <f>IFERROR(INDEX(Clients[Client_Name],MATCH(Table6[[#This Row],[Client_Code]],Clients[Client_Code],0)),"")</f>
        <v>EDUCARIS FULL SEGURIDAD INTEGRAL</v>
      </c>
      <c r="C588" s="3">
        <v>1064</v>
      </c>
      <c r="D588" t="s">
        <v>148</v>
      </c>
      <c r="E588">
        <v>1</v>
      </c>
      <c r="F588" s="21">
        <v>0</v>
      </c>
      <c r="G588" s="21"/>
      <c r="H588"/>
    </row>
    <row r="589" spans="1:8" x14ac:dyDescent="0.25">
      <c r="A589" t="s">
        <v>62</v>
      </c>
      <c r="B589" t="str">
        <f>IFERROR(INDEX(Clients[Client_Name],MATCH(Table6[[#This Row],[Client_Code]],Clients[Client_Code],0)),"")</f>
        <v>EDUCARIS FULL SEGURIDAD INTEGRAL</v>
      </c>
      <c r="C589" s="3">
        <v>1064</v>
      </c>
      <c r="D589" t="s">
        <v>38</v>
      </c>
      <c r="E589">
        <v>1</v>
      </c>
      <c r="F589" s="21">
        <v>94144</v>
      </c>
      <c r="G589" s="21"/>
      <c r="H589"/>
    </row>
    <row r="590" spans="1:8" x14ac:dyDescent="0.25">
      <c r="A590" t="s">
        <v>62</v>
      </c>
      <c r="B590" t="str">
        <f>IFERROR(INDEX(Clients[Client_Name],MATCH(Table6[[#This Row],[Client_Code]],Clients[Client_Code],0)),"")</f>
        <v>EDUCARIS FULL SEGURIDAD INTEGRAL</v>
      </c>
      <c r="C590" s="3">
        <v>1064</v>
      </c>
      <c r="D590" t="s">
        <v>149</v>
      </c>
      <c r="E590">
        <v>2</v>
      </c>
      <c r="F590" s="21"/>
      <c r="G590" s="21"/>
      <c r="H590"/>
    </row>
    <row r="591" spans="1:8" x14ac:dyDescent="0.25">
      <c r="A591" t="s">
        <v>62</v>
      </c>
      <c r="B591" t="str">
        <f>IFERROR(INDEX(Clients[Client_Name],MATCH(Table6[[#This Row],[Client_Code]],Clients[Client_Code],0)),"")</f>
        <v>EDUCARIS FULL SEGURIDAD INTEGRAL</v>
      </c>
      <c r="C591" s="3">
        <v>1064</v>
      </c>
      <c r="D591" t="s">
        <v>37</v>
      </c>
      <c r="E591">
        <v>2</v>
      </c>
      <c r="F591" s="21"/>
      <c r="G591" s="21"/>
      <c r="H591"/>
    </row>
    <row r="592" spans="1:8" x14ac:dyDescent="0.25">
      <c r="A592" t="s">
        <v>62</v>
      </c>
      <c r="B592" t="str">
        <f>IFERROR(INDEX(Clients[Client_Name],MATCH(Table6[[#This Row],[Client_Code]],Clients[Client_Code],0)),"")</f>
        <v>EDUCARIS FULL SEGURIDAD INTEGRAL</v>
      </c>
      <c r="C592" s="3">
        <v>1064</v>
      </c>
      <c r="D592" t="s">
        <v>148</v>
      </c>
      <c r="E592">
        <v>2</v>
      </c>
      <c r="F592" s="21"/>
      <c r="G592" s="21"/>
      <c r="H592"/>
    </row>
    <row r="593" spans="1:8" x14ac:dyDescent="0.25">
      <c r="A593" t="s">
        <v>62</v>
      </c>
      <c r="B593" t="str">
        <f>IFERROR(INDEX(Clients[Client_Name],MATCH(Table6[[#This Row],[Client_Code]],Clients[Client_Code],0)),"")</f>
        <v>EDUCARIS FULL SEGURIDAD INTEGRAL</v>
      </c>
      <c r="C593" s="3">
        <v>1064</v>
      </c>
      <c r="D593" t="s">
        <v>38</v>
      </c>
      <c r="E593">
        <v>2</v>
      </c>
      <c r="F593" s="21">
        <v>370692</v>
      </c>
      <c r="G593" s="21"/>
      <c r="H593"/>
    </row>
    <row r="594" spans="1:8" x14ac:dyDescent="0.25">
      <c r="A594" t="s">
        <v>62</v>
      </c>
      <c r="B594" t="str">
        <f>IFERROR(INDEX(Clients[Client_Name],MATCH(Table6[[#This Row],[Client_Code]],Clients[Client_Code],0)),"")</f>
        <v>INNVITA</v>
      </c>
      <c r="C594" s="3">
        <v>1066</v>
      </c>
      <c r="D594" t="s">
        <v>149</v>
      </c>
      <c r="E594">
        <v>1</v>
      </c>
      <c r="F594" s="21">
        <v>0</v>
      </c>
      <c r="G594" s="21"/>
      <c r="H594"/>
    </row>
    <row r="595" spans="1:8" x14ac:dyDescent="0.25">
      <c r="A595" t="s">
        <v>62</v>
      </c>
      <c r="B595" t="str">
        <f>IFERROR(INDEX(Clients[Client_Name],MATCH(Table6[[#This Row],[Client_Code]],Clients[Client_Code],0)),"")</f>
        <v>INNVITA</v>
      </c>
      <c r="C595" s="3">
        <v>1066</v>
      </c>
      <c r="D595" t="s">
        <v>37</v>
      </c>
      <c r="E595">
        <v>1</v>
      </c>
      <c r="F595" s="21">
        <v>0</v>
      </c>
      <c r="G595" s="21"/>
      <c r="H595"/>
    </row>
    <row r="596" spans="1:8" x14ac:dyDescent="0.25">
      <c r="A596" t="s">
        <v>62</v>
      </c>
      <c r="B596" t="str">
        <f>IFERROR(INDEX(Clients[Client_Name],MATCH(Table6[[#This Row],[Client_Code]],Clients[Client_Code],0)),"")</f>
        <v>INNVITA</v>
      </c>
      <c r="C596" s="3">
        <v>1066</v>
      </c>
      <c r="D596" t="s">
        <v>148</v>
      </c>
      <c r="E596">
        <v>1</v>
      </c>
      <c r="F596" s="21">
        <v>0</v>
      </c>
      <c r="G596" s="21"/>
      <c r="H596"/>
    </row>
    <row r="597" spans="1:8" x14ac:dyDescent="0.25">
      <c r="A597" t="s">
        <v>62</v>
      </c>
      <c r="B597" t="str">
        <f>IFERROR(INDEX(Clients[Client_Name],MATCH(Table6[[#This Row],[Client_Code]],Clients[Client_Code],0)),"")</f>
        <v>INNVITA</v>
      </c>
      <c r="C597" s="3">
        <v>1066</v>
      </c>
      <c r="D597" t="s">
        <v>38</v>
      </c>
      <c r="E597">
        <v>1</v>
      </c>
      <c r="F597" s="21">
        <v>100000</v>
      </c>
      <c r="G597" s="21"/>
      <c r="H597"/>
    </row>
    <row r="598" spans="1:8" x14ac:dyDescent="0.25">
      <c r="A598" t="s">
        <v>62</v>
      </c>
      <c r="B598" t="str">
        <f>IFERROR(INDEX(Clients[Client_Name],MATCH(Table6[[#This Row],[Client_Code]],Clients[Client_Code],0)),"")</f>
        <v>INNVITA</v>
      </c>
      <c r="C598" s="3">
        <v>1066</v>
      </c>
      <c r="D598" t="s">
        <v>149</v>
      </c>
      <c r="E598">
        <v>2</v>
      </c>
      <c r="F598" s="21"/>
      <c r="G598" s="21"/>
      <c r="H598"/>
    </row>
    <row r="599" spans="1:8" x14ac:dyDescent="0.25">
      <c r="A599" t="s">
        <v>62</v>
      </c>
      <c r="B599" t="str">
        <f>IFERROR(INDEX(Clients[Client_Name],MATCH(Table6[[#This Row],[Client_Code]],Clients[Client_Code],0)),"")</f>
        <v>INNVITA</v>
      </c>
      <c r="C599" s="3">
        <v>1066</v>
      </c>
      <c r="D599" t="s">
        <v>37</v>
      </c>
      <c r="E599">
        <v>2</v>
      </c>
      <c r="F599" s="21"/>
      <c r="G599" s="21"/>
      <c r="H599"/>
    </row>
    <row r="600" spans="1:8" x14ac:dyDescent="0.25">
      <c r="A600" t="s">
        <v>62</v>
      </c>
      <c r="B600" t="str">
        <f>IFERROR(INDEX(Clients[Client_Name],MATCH(Table6[[#This Row],[Client_Code]],Clients[Client_Code],0)),"")</f>
        <v>INNVITA</v>
      </c>
      <c r="C600" s="3">
        <v>1066</v>
      </c>
      <c r="D600" t="s">
        <v>148</v>
      </c>
      <c r="E600">
        <v>2</v>
      </c>
      <c r="F600" s="21"/>
      <c r="G600" s="21"/>
      <c r="H600"/>
    </row>
    <row r="601" spans="1:8" x14ac:dyDescent="0.25">
      <c r="A601" t="s">
        <v>62</v>
      </c>
      <c r="B601" t="str">
        <f>IFERROR(INDEX(Clients[Client_Name],MATCH(Table6[[#This Row],[Client_Code]],Clients[Client_Code],0)),"")</f>
        <v>INNVITA</v>
      </c>
      <c r="C601" s="3">
        <v>1066</v>
      </c>
      <c r="D601" t="s">
        <v>38</v>
      </c>
      <c r="E601">
        <v>2</v>
      </c>
      <c r="F601" s="21">
        <v>100000</v>
      </c>
      <c r="G601" s="21"/>
      <c r="H601"/>
    </row>
    <row r="602" spans="1:8" x14ac:dyDescent="0.25">
      <c r="A602" t="s">
        <v>62</v>
      </c>
      <c r="B602" t="str">
        <f>IFERROR(INDEX(Clients[Client_Name],MATCH(Table6[[#This Row],[Client_Code]],Clients[Client_Code],0)),"")</f>
        <v>Otro</v>
      </c>
      <c r="C602" s="3">
        <v>1071</v>
      </c>
      <c r="D602" t="s">
        <v>149</v>
      </c>
      <c r="E602">
        <v>1</v>
      </c>
      <c r="F602" s="21">
        <v>0</v>
      </c>
      <c r="G602" s="21"/>
      <c r="H602"/>
    </row>
    <row r="603" spans="1:8" x14ac:dyDescent="0.25">
      <c r="A603" t="s">
        <v>62</v>
      </c>
      <c r="B603" t="str">
        <f>IFERROR(INDEX(Clients[Client_Name],MATCH(Table6[[#This Row],[Client_Code]],Clients[Client_Code],0)),"")</f>
        <v>Otro</v>
      </c>
      <c r="C603" s="3">
        <v>1071</v>
      </c>
      <c r="D603" t="s">
        <v>37</v>
      </c>
      <c r="E603">
        <v>1</v>
      </c>
      <c r="F603" s="21">
        <v>0</v>
      </c>
      <c r="G603" s="21"/>
      <c r="H603"/>
    </row>
    <row r="604" spans="1:8" x14ac:dyDescent="0.25">
      <c r="A604" t="s">
        <v>62</v>
      </c>
      <c r="B604" t="str">
        <f>IFERROR(INDEX(Clients[Client_Name],MATCH(Table6[[#This Row],[Client_Code]],Clients[Client_Code],0)),"")</f>
        <v>Otro</v>
      </c>
      <c r="C604" s="3">
        <v>1071</v>
      </c>
      <c r="D604" t="s">
        <v>148</v>
      </c>
      <c r="E604">
        <v>1</v>
      </c>
      <c r="F604" s="21">
        <v>0</v>
      </c>
      <c r="G604" s="21"/>
      <c r="H604"/>
    </row>
    <row r="605" spans="1:8" x14ac:dyDescent="0.25">
      <c r="A605" t="s">
        <v>62</v>
      </c>
      <c r="B605" t="str">
        <f>IFERROR(INDEX(Clients[Client_Name],MATCH(Table6[[#This Row],[Client_Code]],Clients[Client_Code],0)),"")</f>
        <v>Otro</v>
      </c>
      <c r="C605" s="3">
        <v>1071</v>
      </c>
      <c r="D605" t="s">
        <v>38</v>
      </c>
      <c r="E605">
        <v>1</v>
      </c>
      <c r="F605" s="21">
        <v>102970</v>
      </c>
      <c r="G605" s="21"/>
      <c r="H605"/>
    </row>
    <row r="606" spans="1:8" x14ac:dyDescent="0.25">
      <c r="A606" t="s">
        <v>62</v>
      </c>
      <c r="B606" t="str">
        <f>IFERROR(INDEX(Clients[Client_Name],MATCH(Table6[[#This Row],[Client_Code]],Clients[Client_Code],0)),"")</f>
        <v>Otro</v>
      </c>
      <c r="C606" s="3">
        <v>1071</v>
      </c>
      <c r="D606" t="s">
        <v>149</v>
      </c>
      <c r="E606">
        <v>2</v>
      </c>
      <c r="F606" s="21"/>
      <c r="G606" s="21"/>
      <c r="H606"/>
    </row>
    <row r="607" spans="1:8" x14ac:dyDescent="0.25">
      <c r="A607" t="s">
        <v>62</v>
      </c>
      <c r="B607" t="str">
        <f>IFERROR(INDEX(Clients[Client_Name],MATCH(Table6[[#This Row],[Client_Code]],Clients[Client_Code],0)),"")</f>
        <v>Otro</v>
      </c>
      <c r="C607" s="3">
        <v>1071</v>
      </c>
      <c r="D607" t="s">
        <v>37</v>
      </c>
      <c r="E607">
        <v>2</v>
      </c>
      <c r="F607" s="21"/>
      <c r="G607" s="21"/>
      <c r="H607"/>
    </row>
    <row r="608" spans="1:8" x14ac:dyDescent="0.25">
      <c r="A608" t="s">
        <v>62</v>
      </c>
      <c r="B608" t="str">
        <f>IFERROR(INDEX(Clients[Client_Name],MATCH(Table6[[#This Row],[Client_Code]],Clients[Client_Code],0)),"")</f>
        <v>Otro</v>
      </c>
      <c r="C608" s="3">
        <v>1071</v>
      </c>
      <c r="D608" t="s">
        <v>148</v>
      </c>
      <c r="E608">
        <v>2</v>
      </c>
      <c r="F608" s="21"/>
      <c r="G608" s="21"/>
      <c r="H608"/>
    </row>
    <row r="609" spans="1:8" x14ac:dyDescent="0.25">
      <c r="A609" t="s">
        <v>62</v>
      </c>
      <c r="B609" t="str">
        <f>IFERROR(INDEX(Clients[Client_Name],MATCH(Table6[[#This Row],[Client_Code]],Clients[Client_Code],0)),"")</f>
        <v>Otro</v>
      </c>
      <c r="C609" s="3">
        <v>1071</v>
      </c>
      <c r="D609" t="s">
        <v>38</v>
      </c>
      <c r="E609">
        <v>2</v>
      </c>
      <c r="F609" s="21"/>
      <c r="G609" s="21"/>
      <c r="H609"/>
    </row>
    <row r="610" spans="1:8" x14ac:dyDescent="0.25">
      <c r="A610" t="s">
        <v>62</v>
      </c>
      <c r="B610" t="str">
        <f>IFERROR(INDEX(Clients[Client_Name],MATCH(Table6[[#This Row],[Client_Code]],Clients[Client_Code],0)),"")</f>
        <v>RCM SERVICIOS</v>
      </c>
      <c r="C610" s="3">
        <v>1073</v>
      </c>
      <c r="D610" t="s">
        <v>149</v>
      </c>
      <c r="E610">
        <v>1</v>
      </c>
      <c r="F610" s="21">
        <v>0</v>
      </c>
      <c r="G610" s="21"/>
      <c r="H610"/>
    </row>
    <row r="611" spans="1:8" x14ac:dyDescent="0.25">
      <c r="A611" t="s">
        <v>62</v>
      </c>
      <c r="B611" t="str">
        <f>IFERROR(INDEX(Clients[Client_Name],MATCH(Table6[[#This Row],[Client_Code]],Clients[Client_Code],0)),"")</f>
        <v>RCM SERVICIOS</v>
      </c>
      <c r="C611" s="3">
        <v>1073</v>
      </c>
      <c r="D611" t="s">
        <v>37</v>
      </c>
      <c r="E611">
        <v>1</v>
      </c>
      <c r="F611" s="21">
        <v>0</v>
      </c>
      <c r="G611" s="21"/>
      <c r="H611"/>
    </row>
    <row r="612" spans="1:8" x14ac:dyDescent="0.25">
      <c r="A612" t="s">
        <v>62</v>
      </c>
      <c r="B612" t="str">
        <f>IFERROR(INDEX(Clients[Client_Name],MATCH(Table6[[#This Row],[Client_Code]],Clients[Client_Code],0)),"")</f>
        <v>RCM SERVICIOS</v>
      </c>
      <c r="C612" s="3">
        <v>1073</v>
      </c>
      <c r="D612" t="s">
        <v>148</v>
      </c>
      <c r="E612">
        <v>1</v>
      </c>
      <c r="F612" s="21">
        <v>0</v>
      </c>
      <c r="G612" s="21"/>
      <c r="H612"/>
    </row>
    <row r="613" spans="1:8" x14ac:dyDescent="0.25">
      <c r="A613" t="s">
        <v>62</v>
      </c>
      <c r="B613" t="str">
        <f>IFERROR(INDEX(Clients[Client_Name],MATCH(Table6[[#This Row],[Client_Code]],Clients[Client_Code],0)),"")</f>
        <v>RCM SERVICIOS</v>
      </c>
      <c r="C613" s="3">
        <v>1073</v>
      </c>
      <c r="D613" t="s">
        <v>38</v>
      </c>
      <c r="E613">
        <v>1</v>
      </c>
      <c r="F613" s="21">
        <v>229476</v>
      </c>
      <c r="G613" s="21"/>
      <c r="H613"/>
    </row>
    <row r="614" spans="1:8" x14ac:dyDescent="0.25">
      <c r="A614" t="s">
        <v>62</v>
      </c>
      <c r="B614" t="str">
        <f>IFERROR(INDEX(Clients[Client_Name],MATCH(Table6[[#This Row],[Client_Code]],Clients[Client_Code],0)),"")</f>
        <v>RCM SERVICIOS</v>
      </c>
      <c r="C614" s="3">
        <v>1073</v>
      </c>
      <c r="D614" t="s">
        <v>149</v>
      </c>
      <c r="E614">
        <v>2</v>
      </c>
      <c r="F614" s="21"/>
      <c r="G614" s="21"/>
      <c r="H614"/>
    </row>
    <row r="615" spans="1:8" x14ac:dyDescent="0.25">
      <c r="A615" t="s">
        <v>62</v>
      </c>
      <c r="B615" t="str">
        <f>IFERROR(INDEX(Clients[Client_Name],MATCH(Table6[[#This Row],[Client_Code]],Clients[Client_Code],0)),"")</f>
        <v>RCM SERVICIOS</v>
      </c>
      <c r="C615" s="3">
        <v>1073</v>
      </c>
      <c r="D615" t="s">
        <v>37</v>
      </c>
      <c r="E615">
        <v>2</v>
      </c>
      <c r="F615" s="21"/>
      <c r="G615" s="21"/>
      <c r="H615"/>
    </row>
    <row r="616" spans="1:8" x14ac:dyDescent="0.25">
      <c r="A616" t="s">
        <v>62</v>
      </c>
      <c r="B616" t="str">
        <f>IFERROR(INDEX(Clients[Client_Name],MATCH(Table6[[#This Row],[Client_Code]],Clients[Client_Code],0)),"")</f>
        <v>RCM SERVICIOS</v>
      </c>
      <c r="C616" s="3">
        <v>1073</v>
      </c>
      <c r="D616" t="s">
        <v>148</v>
      </c>
      <c r="E616">
        <v>2</v>
      </c>
      <c r="F616" s="21"/>
      <c r="G616" s="21"/>
      <c r="H616"/>
    </row>
    <row r="617" spans="1:8" x14ac:dyDescent="0.25">
      <c r="A617" t="s">
        <v>62</v>
      </c>
      <c r="B617" t="str">
        <f>IFERROR(INDEX(Clients[Client_Name],MATCH(Table6[[#This Row],[Client_Code]],Clients[Client_Code],0)),"")</f>
        <v>RCM SERVICIOS</v>
      </c>
      <c r="C617" s="3">
        <v>1073</v>
      </c>
      <c r="D617" t="s">
        <v>38</v>
      </c>
      <c r="E617">
        <v>2</v>
      </c>
      <c r="F617" s="21">
        <v>976744</v>
      </c>
      <c r="G617" s="21"/>
      <c r="H617"/>
    </row>
    <row r="618" spans="1:8" x14ac:dyDescent="0.25">
      <c r="A618" t="s">
        <v>62</v>
      </c>
      <c r="B618" t="str">
        <f>IFERROR(INDEX(Clients[Client_Name],MATCH(Table6[[#This Row],[Client_Code]],Clients[Client_Code],0)),"")</f>
        <v>RUTA PALLETS</v>
      </c>
      <c r="C618" s="3">
        <v>1074</v>
      </c>
      <c r="D618" t="s">
        <v>149</v>
      </c>
      <c r="E618">
        <v>1</v>
      </c>
      <c r="F618" s="21">
        <v>0</v>
      </c>
      <c r="G618" s="21"/>
      <c r="H618"/>
    </row>
    <row r="619" spans="1:8" x14ac:dyDescent="0.25">
      <c r="A619" t="s">
        <v>62</v>
      </c>
      <c r="B619" t="str">
        <f>IFERROR(INDEX(Clients[Client_Name],MATCH(Table6[[#This Row],[Client_Code]],Clients[Client_Code],0)),"")</f>
        <v>RUTA PALLETS</v>
      </c>
      <c r="C619" s="3">
        <v>1074</v>
      </c>
      <c r="D619" t="s">
        <v>37</v>
      </c>
      <c r="E619">
        <v>1</v>
      </c>
      <c r="F619" s="21">
        <v>0</v>
      </c>
      <c r="G619" s="21"/>
      <c r="H619"/>
    </row>
    <row r="620" spans="1:8" x14ac:dyDescent="0.25">
      <c r="A620" t="s">
        <v>62</v>
      </c>
      <c r="B620" t="str">
        <f>IFERROR(INDEX(Clients[Client_Name],MATCH(Table6[[#This Row],[Client_Code]],Clients[Client_Code],0)),"")</f>
        <v>RUTA PALLETS</v>
      </c>
      <c r="C620" s="3">
        <v>1074</v>
      </c>
      <c r="D620" t="s">
        <v>148</v>
      </c>
      <c r="E620">
        <v>1</v>
      </c>
      <c r="F620" s="21">
        <v>0</v>
      </c>
      <c r="G620" s="21"/>
      <c r="H620"/>
    </row>
    <row r="621" spans="1:8" x14ac:dyDescent="0.25">
      <c r="A621" t="s">
        <v>62</v>
      </c>
      <c r="B621" t="str">
        <f>IFERROR(INDEX(Clients[Client_Name],MATCH(Table6[[#This Row],[Client_Code]],Clients[Client_Code],0)),"")</f>
        <v>RUTA PALLETS</v>
      </c>
      <c r="C621" s="3">
        <v>1074</v>
      </c>
      <c r="D621" t="s">
        <v>38</v>
      </c>
      <c r="E621">
        <v>1</v>
      </c>
      <c r="F621" s="21">
        <v>500000</v>
      </c>
      <c r="G621" s="21"/>
      <c r="H621"/>
    </row>
    <row r="622" spans="1:8" x14ac:dyDescent="0.25">
      <c r="A622" t="s">
        <v>62</v>
      </c>
      <c r="B622" t="str">
        <f>IFERROR(INDEX(Clients[Client_Name],MATCH(Table6[[#This Row],[Client_Code]],Clients[Client_Code],0)),"")</f>
        <v>RUTA PALLETS</v>
      </c>
      <c r="C622" s="3">
        <v>1074</v>
      </c>
      <c r="D622" t="s">
        <v>149</v>
      </c>
      <c r="E622">
        <v>2</v>
      </c>
      <c r="F622" s="21">
        <v>519000</v>
      </c>
      <c r="G622" s="21"/>
      <c r="H622"/>
    </row>
    <row r="623" spans="1:8" x14ac:dyDescent="0.25">
      <c r="A623" t="s">
        <v>62</v>
      </c>
      <c r="B623" t="str">
        <f>IFERROR(INDEX(Clients[Client_Name],MATCH(Table6[[#This Row],[Client_Code]],Clients[Client_Code],0)),"")</f>
        <v>RUTA PALLETS</v>
      </c>
      <c r="C623" s="3">
        <v>1074</v>
      </c>
      <c r="D623" t="s">
        <v>37</v>
      </c>
      <c r="E623">
        <v>2</v>
      </c>
      <c r="F623" s="21"/>
      <c r="G623" s="21"/>
      <c r="H623"/>
    </row>
    <row r="624" spans="1:8" x14ac:dyDescent="0.25">
      <c r="A624" t="s">
        <v>62</v>
      </c>
      <c r="B624" t="str">
        <f>IFERROR(INDEX(Clients[Client_Name],MATCH(Table6[[#This Row],[Client_Code]],Clients[Client_Code],0)),"")</f>
        <v>RUTA PALLETS</v>
      </c>
      <c r="C624" s="3">
        <v>1074</v>
      </c>
      <c r="D624" t="s">
        <v>148</v>
      </c>
      <c r="E624">
        <v>2</v>
      </c>
      <c r="F624" s="21"/>
      <c r="G624" s="21"/>
      <c r="H624"/>
    </row>
    <row r="625" spans="1:8" x14ac:dyDescent="0.25">
      <c r="A625" t="s">
        <v>62</v>
      </c>
      <c r="B625" t="str">
        <f>IFERROR(INDEX(Clients[Client_Name],MATCH(Table6[[#This Row],[Client_Code]],Clients[Client_Code],0)),"")</f>
        <v>RUTA PALLETS</v>
      </c>
      <c r="C625" s="3">
        <v>1074</v>
      </c>
      <c r="D625" t="s">
        <v>38</v>
      </c>
      <c r="E625">
        <v>2</v>
      </c>
      <c r="F625" s="21"/>
      <c r="G625" s="21"/>
      <c r="H625"/>
    </row>
    <row r="626" spans="1:8" x14ac:dyDescent="0.25">
      <c r="A626" t="s">
        <v>62</v>
      </c>
      <c r="B626" t="str">
        <f>IFERROR(INDEX(Clients[Client_Name],MATCH(Table6[[#This Row],[Client_Code]],Clients[Client_Code],0)),"")</f>
        <v>SERVICIOS GUZMAN GONZALEZ EST</v>
      </c>
      <c r="C626" s="3">
        <v>1075</v>
      </c>
      <c r="D626" t="s">
        <v>149</v>
      </c>
      <c r="E626">
        <v>1</v>
      </c>
      <c r="F626" s="21">
        <v>0</v>
      </c>
      <c r="G626" s="21"/>
      <c r="H626"/>
    </row>
    <row r="627" spans="1:8" x14ac:dyDescent="0.25">
      <c r="A627" t="s">
        <v>62</v>
      </c>
      <c r="B627" t="str">
        <f>IFERROR(INDEX(Clients[Client_Name],MATCH(Table6[[#This Row],[Client_Code]],Clients[Client_Code],0)),"")</f>
        <v>SERVICIOS GUZMAN GONZALEZ EST</v>
      </c>
      <c r="C627" s="3">
        <v>1075</v>
      </c>
      <c r="D627" t="s">
        <v>37</v>
      </c>
      <c r="E627">
        <v>1</v>
      </c>
      <c r="F627" s="21">
        <v>0</v>
      </c>
      <c r="G627" s="21"/>
      <c r="H627"/>
    </row>
    <row r="628" spans="1:8" x14ac:dyDescent="0.25">
      <c r="A628" t="s">
        <v>62</v>
      </c>
      <c r="B628" t="str">
        <f>IFERROR(INDEX(Clients[Client_Name],MATCH(Table6[[#This Row],[Client_Code]],Clients[Client_Code],0)),"")</f>
        <v>SERVICIOS GUZMAN GONZALEZ EST</v>
      </c>
      <c r="C628" s="3">
        <v>1075</v>
      </c>
      <c r="D628" t="s">
        <v>148</v>
      </c>
      <c r="E628">
        <v>1</v>
      </c>
      <c r="F628" s="21">
        <v>0</v>
      </c>
      <c r="G628" s="21"/>
      <c r="H628"/>
    </row>
    <row r="629" spans="1:8" x14ac:dyDescent="0.25">
      <c r="A629" t="s">
        <v>62</v>
      </c>
      <c r="B629" t="str">
        <f>IFERROR(INDEX(Clients[Client_Name],MATCH(Table6[[#This Row],[Client_Code]],Clients[Client_Code],0)),"")</f>
        <v>SERVICIOS GUZMAN GONZALEZ EST</v>
      </c>
      <c r="C629" s="3">
        <v>1075</v>
      </c>
      <c r="D629" t="s">
        <v>38</v>
      </c>
      <c r="E629">
        <v>1</v>
      </c>
      <c r="F629" s="21">
        <v>58840</v>
      </c>
      <c r="G629" s="21"/>
      <c r="H629"/>
    </row>
    <row r="630" spans="1:8" x14ac:dyDescent="0.25">
      <c r="A630" t="s">
        <v>62</v>
      </c>
      <c r="B630" t="str">
        <f>IFERROR(INDEX(Clients[Client_Name],MATCH(Table6[[#This Row],[Client_Code]],Clients[Client_Code],0)),"")</f>
        <v>SERVICIOS GUZMAN GONZALEZ EST</v>
      </c>
      <c r="C630" s="3">
        <v>1075</v>
      </c>
      <c r="D630" t="s">
        <v>149</v>
      </c>
      <c r="E630">
        <v>2</v>
      </c>
      <c r="F630" s="21"/>
      <c r="G630" s="21"/>
      <c r="H630"/>
    </row>
    <row r="631" spans="1:8" x14ac:dyDescent="0.25">
      <c r="A631" t="s">
        <v>62</v>
      </c>
      <c r="B631" t="str">
        <f>IFERROR(INDEX(Clients[Client_Name],MATCH(Table6[[#This Row],[Client_Code]],Clients[Client_Code],0)),"")</f>
        <v>SERVICIOS GUZMAN GONZALEZ EST</v>
      </c>
      <c r="C631" s="3">
        <v>1075</v>
      </c>
      <c r="D631" t="s">
        <v>37</v>
      </c>
      <c r="E631">
        <v>2</v>
      </c>
      <c r="F631" s="21"/>
      <c r="G631" s="21"/>
      <c r="H631"/>
    </row>
    <row r="632" spans="1:8" x14ac:dyDescent="0.25">
      <c r="A632" t="s">
        <v>62</v>
      </c>
      <c r="B632" t="str">
        <f>IFERROR(INDEX(Clients[Client_Name],MATCH(Table6[[#This Row],[Client_Code]],Clients[Client_Code],0)),"")</f>
        <v>SERVICIOS GUZMAN GONZALEZ EST</v>
      </c>
      <c r="C632" s="3">
        <v>1075</v>
      </c>
      <c r="D632" t="s">
        <v>148</v>
      </c>
      <c r="E632">
        <v>2</v>
      </c>
      <c r="F632" s="21"/>
      <c r="G632" s="21"/>
      <c r="H632"/>
    </row>
    <row r="633" spans="1:8" x14ac:dyDescent="0.25">
      <c r="A633" t="s">
        <v>62</v>
      </c>
      <c r="B633" t="str">
        <f>IFERROR(INDEX(Clients[Client_Name],MATCH(Table6[[#This Row],[Client_Code]],Clients[Client_Code],0)),"")</f>
        <v>SERVICIOS GUZMAN GONZALEZ EST</v>
      </c>
      <c r="C633" s="3">
        <v>1075</v>
      </c>
      <c r="D633" t="s">
        <v>38</v>
      </c>
      <c r="E633">
        <v>2</v>
      </c>
      <c r="F633" s="21">
        <v>247128</v>
      </c>
      <c r="G633" s="21"/>
      <c r="H633"/>
    </row>
    <row r="634" spans="1:8" x14ac:dyDescent="0.25">
      <c r="A634" t="s">
        <v>62</v>
      </c>
      <c r="B634" t="str">
        <f>IFERROR(INDEX(Clients[Client_Name],MATCH(Table6[[#This Row],[Client_Code]],Clients[Client_Code],0)),"")</f>
        <v>FBS FOOD SUPPLY</v>
      </c>
      <c r="C634" s="3">
        <v>1083</v>
      </c>
      <c r="D634" t="s">
        <v>149</v>
      </c>
      <c r="E634">
        <v>1</v>
      </c>
      <c r="F634" s="21">
        <v>1423518</v>
      </c>
      <c r="G634" s="21"/>
      <c r="H634"/>
    </row>
    <row r="635" spans="1:8" x14ac:dyDescent="0.25">
      <c r="A635" t="s">
        <v>62</v>
      </c>
      <c r="B635" t="str">
        <f>IFERROR(INDEX(Clients[Client_Name],MATCH(Table6[[#This Row],[Client_Code]],Clients[Client_Code],0)),"")</f>
        <v>FBS FOOD SUPPLY</v>
      </c>
      <c r="C635" s="3">
        <v>1083</v>
      </c>
      <c r="D635" t="s">
        <v>37</v>
      </c>
      <c r="E635">
        <v>1</v>
      </c>
      <c r="F635" s="21">
        <v>1018197</v>
      </c>
      <c r="G635" s="21"/>
      <c r="H635"/>
    </row>
    <row r="636" spans="1:8" x14ac:dyDescent="0.25">
      <c r="A636" t="s">
        <v>62</v>
      </c>
      <c r="B636" t="str">
        <f>IFERROR(INDEX(Clients[Client_Name],MATCH(Table6[[#This Row],[Client_Code]],Clients[Client_Code],0)),"")</f>
        <v>FBS FOOD SUPPLY</v>
      </c>
      <c r="C636" s="3">
        <v>1083</v>
      </c>
      <c r="D636" t="s">
        <v>148</v>
      </c>
      <c r="E636">
        <v>1</v>
      </c>
      <c r="F636" s="21">
        <v>0</v>
      </c>
      <c r="G636" s="21"/>
      <c r="H636"/>
    </row>
    <row r="637" spans="1:8" x14ac:dyDescent="0.25">
      <c r="A637" t="s">
        <v>62</v>
      </c>
      <c r="B637" t="str">
        <f>IFERROR(INDEX(Clients[Client_Name],MATCH(Table6[[#This Row],[Client_Code]],Clients[Client_Code],0)),"")</f>
        <v>FBS FOOD SUPPLY</v>
      </c>
      <c r="C637" s="3">
        <v>1083</v>
      </c>
      <c r="D637" t="s">
        <v>38</v>
      </c>
      <c r="E637">
        <v>1</v>
      </c>
      <c r="F637" s="21">
        <v>1430557</v>
      </c>
      <c r="G637" s="21"/>
      <c r="H637"/>
    </row>
    <row r="638" spans="1:8" x14ac:dyDescent="0.25">
      <c r="A638" t="s">
        <v>62</v>
      </c>
      <c r="B638" t="str">
        <f>IFERROR(INDEX(Clients[Client_Name],MATCH(Table6[[#This Row],[Client_Code]],Clients[Client_Code],0)),"")</f>
        <v>FBS FOOD SUPPLY</v>
      </c>
      <c r="C638" s="3">
        <v>1083</v>
      </c>
      <c r="D638" t="s">
        <v>149</v>
      </c>
      <c r="E638">
        <v>2</v>
      </c>
      <c r="F638" s="21">
        <v>3346784</v>
      </c>
      <c r="G638" s="21"/>
      <c r="H638"/>
    </row>
    <row r="639" spans="1:8" x14ac:dyDescent="0.25">
      <c r="A639" t="s">
        <v>62</v>
      </c>
      <c r="B639" t="str">
        <f>IFERROR(INDEX(Clients[Client_Name],MATCH(Table6[[#This Row],[Client_Code]],Clients[Client_Code],0)),"")</f>
        <v>FBS FOOD SUPPLY</v>
      </c>
      <c r="C639" s="3">
        <v>1083</v>
      </c>
      <c r="D639" t="s">
        <v>37</v>
      </c>
      <c r="E639">
        <v>2</v>
      </c>
      <c r="F639" s="21">
        <v>2252117</v>
      </c>
      <c r="G639" s="21"/>
      <c r="H639"/>
    </row>
    <row r="640" spans="1:8" x14ac:dyDescent="0.25">
      <c r="A640" t="s">
        <v>62</v>
      </c>
      <c r="B640" t="str">
        <f>IFERROR(INDEX(Clients[Client_Name],MATCH(Table6[[#This Row],[Client_Code]],Clients[Client_Code],0)),"")</f>
        <v>FBS FOOD SUPPLY</v>
      </c>
      <c r="C640" s="3">
        <v>1083</v>
      </c>
      <c r="D640" t="s">
        <v>148</v>
      </c>
      <c r="E640">
        <v>2</v>
      </c>
      <c r="F640" s="21"/>
      <c r="G640" s="21"/>
      <c r="H640"/>
    </row>
    <row r="641" spans="1:8" x14ac:dyDescent="0.25">
      <c r="A641" t="s">
        <v>62</v>
      </c>
      <c r="B641" t="str">
        <f>IFERROR(INDEX(Clients[Client_Name],MATCH(Table6[[#This Row],[Client_Code]],Clients[Client_Code],0)),"")</f>
        <v>FBS FOOD SUPPLY</v>
      </c>
      <c r="C641" s="3">
        <v>1083</v>
      </c>
      <c r="D641" t="s">
        <v>38</v>
      </c>
      <c r="E641">
        <v>2</v>
      </c>
      <c r="F641" s="21">
        <v>2864578</v>
      </c>
      <c r="G641" s="21"/>
      <c r="H641"/>
    </row>
    <row r="642" spans="1:8" x14ac:dyDescent="0.25">
      <c r="A642" t="s">
        <v>62</v>
      </c>
      <c r="B642" t="str">
        <f>IFERROR(INDEX(Clients[Client_Name],MATCH(Table6[[#This Row],[Client_Code]],Clients[Client_Code],0)),"")</f>
        <v>ELCOR</v>
      </c>
      <c r="C642" s="3">
        <v>1085</v>
      </c>
      <c r="D642" t="s">
        <v>149</v>
      </c>
      <c r="E642">
        <v>1</v>
      </c>
      <c r="F642" s="21">
        <v>0</v>
      </c>
      <c r="G642" s="21"/>
      <c r="H642"/>
    </row>
    <row r="643" spans="1:8" x14ac:dyDescent="0.25">
      <c r="A643" t="s">
        <v>62</v>
      </c>
      <c r="B643" t="str">
        <f>IFERROR(INDEX(Clients[Client_Name],MATCH(Table6[[#This Row],[Client_Code]],Clients[Client_Code],0)),"")</f>
        <v>ELCOR</v>
      </c>
      <c r="C643" s="3">
        <v>1085</v>
      </c>
      <c r="D643" t="s">
        <v>37</v>
      </c>
      <c r="E643">
        <v>1</v>
      </c>
      <c r="F643" s="21">
        <v>0</v>
      </c>
      <c r="G643" s="21"/>
      <c r="H643"/>
    </row>
    <row r="644" spans="1:8" x14ac:dyDescent="0.25">
      <c r="A644" t="s">
        <v>62</v>
      </c>
      <c r="B644" t="str">
        <f>IFERROR(INDEX(Clients[Client_Name],MATCH(Table6[[#This Row],[Client_Code]],Clients[Client_Code],0)),"")</f>
        <v>ELCOR</v>
      </c>
      <c r="C644" s="3">
        <v>1085</v>
      </c>
      <c r="D644" t="s">
        <v>148</v>
      </c>
      <c r="E644">
        <v>1</v>
      </c>
      <c r="F644" s="21">
        <v>0</v>
      </c>
      <c r="G644" s="21"/>
      <c r="H644"/>
    </row>
    <row r="645" spans="1:8" x14ac:dyDescent="0.25">
      <c r="A645" t="s">
        <v>62</v>
      </c>
      <c r="B645" t="str">
        <f>IFERROR(INDEX(Clients[Client_Name],MATCH(Table6[[#This Row],[Client_Code]],Clients[Client_Code],0)),"")</f>
        <v>ELCOR</v>
      </c>
      <c r="C645" s="3">
        <v>1085</v>
      </c>
      <c r="D645" t="s">
        <v>38</v>
      </c>
      <c r="E645">
        <v>1</v>
      </c>
      <c r="F645" s="21">
        <v>152720</v>
      </c>
      <c r="G645" s="21"/>
      <c r="H645"/>
    </row>
    <row r="646" spans="1:8" x14ac:dyDescent="0.25">
      <c r="A646" t="s">
        <v>62</v>
      </c>
      <c r="B646" t="str">
        <f>IFERROR(INDEX(Clients[Client_Name],MATCH(Table6[[#This Row],[Client_Code]],Clients[Client_Code],0)),"")</f>
        <v>ELCOR</v>
      </c>
      <c r="C646" s="3">
        <v>1085</v>
      </c>
      <c r="D646" t="s">
        <v>149</v>
      </c>
      <c r="E646">
        <v>2</v>
      </c>
      <c r="F646" s="21"/>
      <c r="G646" s="21"/>
      <c r="H646"/>
    </row>
    <row r="647" spans="1:8" x14ac:dyDescent="0.25">
      <c r="A647" t="s">
        <v>62</v>
      </c>
      <c r="B647" t="str">
        <f>IFERROR(INDEX(Clients[Client_Name],MATCH(Table6[[#This Row],[Client_Code]],Clients[Client_Code],0)),"")</f>
        <v>ELCOR</v>
      </c>
      <c r="C647" s="3">
        <v>1085</v>
      </c>
      <c r="D647" t="s">
        <v>37</v>
      </c>
      <c r="E647">
        <v>2</v>
      </c>
      <c r="F647" s="21"/>
      <c r="G647" s="21"/>
      <c r="H647"/>
    </row>
    <row r="648" spans="1:8" x14ac:dyDescent="0.25">
      <c r="A648" t="s">
        <v>62</v>
      </c>
      <c r="B648" t="str">
        <f>IFERROR(INDEX(Clients[Client_Name],MATCH(Table6[[#This Row],[Client_Code]],Clients[Client_Code],0)),"")</f>
        <v>ELCOR</v>
      </c>
      <c r="C648" s="3">
        <v>1085</v>
      </c>
      <c r="D648" t="s">
        <v>148</v>
      </c>
      <c r="E648">
        <v>2</v>
      </c>
      <c r="F648" s="21"/>
      <c r="G648" s="21"/>
      <c r="H648"/>
    </row>
    <row r="649" spans="1:8" x14ac:dyDescent="0.25">
      <c r="A649" t="s">
        <v>62</v>
      </c>
      <c r="B649" t="str">
        <f>IFERROR(INDEX(Clients[Client_Name],MATCH(Table6[[#This Row],[Client_Code]],Clients[Client_Code],0)),"")</f>
        <v>ELCOR</v>
      </c>
      <c r="C649" s="3">
        <v>1085</v>
      </c>
      <c r="D649" t="s">
        <v>38</v>
      </c>
      <c r="E649">
        <v>2</v>
      </c>
      <c r="F649" s="21"/>
      <c r="G649" s="21"/>
      <c r="H649"/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48BD0-BF83-44C7-99CD-B26CFF8DDD56}">
  <sheetPr codeName="Sheet14"/>
  <dimension ref="A1:G5137"/>
  <sheetViews>
    <sheetView showGridLines="0" zoomScale="80" zoomScaleNormal="80" workbookViewId="0">
      <selection activeCell="G12" sqref="G12"/>
    </sheetView>
  </sheetViews>
  <sheetFormatPr baseColWidth="10" defaultColWidth="9.140625" defaultRowHeight="15" x14ac:dyDescent="0.25"/>
  <cols>
    <col min="1" max="1" width="25.7109375" style="3" customWidth="1"/>
    <col min="2" max="2" width="38.42578125" style="3" bestFit="1" customWidth="1"/>
    <col min="3" max="3" width="25.7109375" style="8" customWidth="1"/>
    <col min="4" max="4" width="25.7109375" style="3" customWidth="1"/>
    <col min="5" max="5" width="9.5703125" style="3" customWidth="1"/>
    <col min="6" max="6" width="25.7109375" style="3" customWidth="1"/>
    <col min="7" max="7" width="25.7109375" style="4" customWidth="1"/>
    <col min="8" max="8" width="11.85546875" bestFit="1" customWidth="1"/>
  </cols>
  <sheetData>
    <row r="1" spans="1:7" x14ac:dyDescent="0.25">
      <c r="A1" s="15" t="s">
        <v>31</v>
      </c>
      <c r="B1" s="15" t="s">
        <v>184</v>
      </c>
      <c r="C1" s="15" t="s">
        <v>185</v>
      </c>
      <c r="D1" s="16" t="s">
        <v>151</v>
      </c>
      <c r="E1" s="15" t="s">
        <v>39</v>
      </c>
      <c r="F1" s="16" t="s">
        <v>150</v>
      </c>
      <c r="G1"/>
    </row>
    <row r="2" spans="1:7" x14ac:dyDescent="0.25">
      <c r="A2" t="s">
        <v>32</v>
      </c>
      <c r="B2" t="str">
        <f>IFERROR(INDEX(Clients[Client_Name],MATCH(Table10[[#This Row],[Client_Code]],Clients[Client_Code],0)),"")</f>
        <v>WALMART</v>
      </c>
      <c r="C2" s="42">
        <v>49</v>
      </c>
      <c r="D2" s="41" t="s">
        <v>149</v>
      </c>
      <c r="E2">
        <v>1</v>
      </c>
      <c r="F2" s="21">
        <v>31642246.945190847</v>
      </c>
      <c r="G2"/>
    </row>
    <row r="3" spans="1:7" x14ac:dyDescent="0.25">
      <c r="A3" t="s">
        <v>32</v>
      </c>
      <c r="B3" t="str">
        <f>IFERROR(INDEX(Clients[Client_Name],MATCH(Table10[[#This Row],[Client_Code]],Clients[Client_Code],0)),"")</f>
        <v>WALMART</v>
      </c>
      <c r="C3" s="42">
        <v>49</v>
      </c>
      <c r="D3" s="41" t="s">
        <v>149</v>
      </c>
      <c r="E3">
        <v>2</v>
      </c>
      <c r="F3" s="21">
        <v>25794963.853248257</v>
      </c>
      <c r="G3"/>
    </row>
    <row r="4" spans="1:7" x14ac:dyDescent="0.25">
      <c r="A4" t="s">
        <v>32</v>
      </c>
      <c r="B4" t="str">
        <f>IFERROR(INDEX(Clients[Client_Name],MATCH(Table10[[#This Row],[Client_Code]],Clients[Client_Code],0)),"")</f>
        <v>WALMART</v>
      </c>
      <c r="C4" s="42">
        <v>49</v>
      </c>
      <c r="D4" s="41" t="s">
        <v>149</v>
      </c>
      <c r="E4">
        <v>3</v>
      </c>
      <c r="F4" s="21">
        <v>34367551.590391695</v>
      </c>
      <c r="G4"/>
    </row>
    <row r="5" spans="1:7" x14ac:dyDescent="0.25">
      <c r="A5" t="s">
        <v>32</v>
      </c>
      <c r="B5" t="str">
        <f>IFERROR(INDEX(Clients[Client_Name],MATCH(Table10[[#This Row],[Client_Code]],Clients[Client_Code],0)),"")</f>
        <v>WALMART</v>
      </c>
      <c r="C5" s="42">
        <v>49</v>
      </c>
      <c r="D5" s="41" t="s">
        <v>149</v>
      </c>
      <c r="E5">
        <v>4</v>
      </c>
      <c r="F5" s="21">
        <v>34464926.319897801</v>
      </c>
      <c r="G5"/>
    </row>
    <row r="6" spans="1:7" x14ac:dyDescent="0.25">
      <c r="A6" t="s">
        <v>32</v>
      </c>
      <c r="B6" t="str">
        <f>IFERROR(INDEX(Clients[Client_Name],MATCH(Table10[[#This Row],[Client_Code]],Clients[Client_Code],0)),"")</f>
        <v>WALMART</v>
      </c>
      <c r="C6" s="42">
        <v>49</v>
      </c>
      <c r="D6" s="41" t="s">
        <v>149</v>
      </c>
      <c r="E6">
        <v>5</v>
      </c>
      <c r="F6" s="21">
        <v>34562576.944470845</v>
      </c>
      <c r="G6"/>
    </row>
    <row r="7" spans="1:7" x14ac:dyDescent="0.25">
      <c r="A7" t="s">
        <v>32</v>
      </c>
      <c r="B7" t="str">
        <f>IFERROR(INDEX(Clients[Client_Name],MATCH(Table10[[#This Row],[Client_Code]],Clients[Client_Code],0)),"")</f>
        <v>WALMART</v>
      </c>
      <c r="C7" s="42">
        <v>49</v>
      </c>
      <c r="D7" s="41" t="s">
        <v>149</v>
      </c>
      <c r="E7">
        <v>6</v>
      </c>
      <c r="F7" s="21">
        <v>36896665.810059547</v>
      </c>
      <c r="G7"/>
    </row>
    <row r="8" spans="1:7" x14ac:dyDescent="0.25">
      <c r="A8" t="s">
        <v>32</v>
      </c>
      <c r="B8" t="str">
        <f>IFERROR(INDEX(Clients[Client_Name],MATCH(Table10[[#This Row],[Client_Code]],Clients[Client_Code],0)),"")</f>
        <v>WALMART</v>
      </c>
      <c r="C8" s="42">
        <v>49</v>
      </c>
      <c r="D8" s="41" t="s">
        <v>149</v>
      </c>
      <c r="E8">
        <v>7</v>
      </c>
      <c r="F8" s="21">
        <v>34411121.91776488</v>
      </c>
      <c r="G8"/>
    </row>
    <row r="9" spans="1:7" x14ac:dyDescent="0.25">
      <c r="A9" t="s">
        <v>32</v>
      </c>
      <c r="B9" t="str">
        <f>IFERROR(INDEX(Clients[Client_Name],MATCH(Table10[[#This Row],[Client_Code]],Clients[Client_Code],0)),"")</f>
        <v>WALMART</v>
      </c>
      <c r="C9" s="42">
        <v>49</v>
      </c>
      <c r="D9" s="41" t="s">
        <v>149</v>
      </c>
      <c r="E9">
        <v>8</v>
      </c>
      <c r="F9" s="21">
        <v>31057758.086878695</v>
      </c>
      <c r="G9"/>
    </row>
    <row r="10" spans="1:7" x14ac:dyDescent="0.25">
      <c r="A10" t="s">
        <v>32</v>
      </c>
      <c r="B10" t="str">
        <f>IFERROR(INDEX(Clients[Client_Name],MATCH(Table10[[#This Row],[Client_Code]],Clients[Client_Code],0)),"")</f>
        <v>WALMART</v>
      </c>
      <c r="C10" s="42">
        <v>49</v>
      </c>
      <c r="D10" s="41" t="s">
        <v>149</v>
      </c>
      <c r="E10">
        <v>9</v>
      </c>
      <c r="F10" s="21">
        <v>27126947.962560348</v>
      </c>
      <c r="G10"/>
    </row>
    <row r="11" spans="1:7" x14ac:dyDescent="0.25">
      <c r="A11" t="s">
        <v>32</v>
      </c>
      <c r="B11" t="str">
        <f>IFERROR(INDEX(Clients[Client_Name],MATCH(Table10[[#This Row],[Client_Code]],Clients[Client_Code],0)),"")</f>
        <v>WALMART</v>
      </c>
      <c r="C11" s="42">
        <v>49</v>
      </c>
      <c r="D11" s="41" t="s">
        <v>149</v>
      </c>
      <c r="E11">
        <v>10</v>
      </c>
      <c r="F11" s="21">
        <v>30921661.360409692</v>
      </c>
      <c r="G11"/>
    </row>
    <row r="12" spans="1:7" x14ac:dyDescent="0.25">
      <c r="A12" t="s">
        <v>32</v>
      </c>
      <c r="B12" t="str">
        <f>IFERROR(INDEX(Clients[Client_Name],MATCH(Table10[[#This Row],[Client_Code]],Clients[Client_Code],0)),"")</f>
        <v>WALMART</v>
      </c>
      <c r="C12" s="42">
        <v>49</v>
      </c>
      <c r="D12" s="41" t="s">
        <v>149</v>
      </c>
      <c r="E12">
        <v>11</v>
      </c>
      <c r="F12" s="21">
        <v>30008973.61380405</v>
      </c>
      <c r="G12"/>
    </row>
    <row r="13" spans="1:7" x14ac:dyDescent="0.25">
      <c r="A13" t="s">
        <v>32</v>
      </c>
      <c r="B13" t="str">
        <f>IFERROR(INDEX(Clients[Client_Name],MATCH(Table10[[#This Row],[Client_Code]],Clients[Client_Code],0)),"")</f>
        <v>WALMART</v>
      </c>
      <c r="C13" s="42">
        <v>49</v>
      </c>
      <c r="D13" s="41" t="s">
        <v>149</v>
      </c>
      <c r="E13">
        <v>12</v>
      </c>
      <c r="F13" s="21">
        <v>34206845.574379064</v>
      </c>
      <c r="G13"/>
    </row>
    <row r="14" spans="1:7" x14ac:dyDescent="0.25">
      <c r="A14" t="s">
        <v>32</v>
      </c>
      <c r="B14" t="str">
        <f>IFERROR(INDEX(Clients[Client_Name],MATCH(Table10[[#This Row],[Client_Code]],Clients[Client_Code],0)),"")</f>
        <v>WALMART</v>
      </c>
      <c r="C14" s="42">
        <v>49</v>
      </c>
      <c r="D14" s="41" t="s">
        <v>37</v>
      </c>
      <c r="E14">
        <v>1</v>
      </c>
      <c r="F14" s="21">
        <v>6688481.760192995</v>
      </c>
      <c r="G14"/>
    </row>
    <row r="15" spans="1:7" x14ac:dyDescent="0.25">
      <c r="A15" t="s">
        <v>32</v>
      </c>
      <c r="B15" t="str">
        <f>IFERROR(INDEX(Clients[Client_Name],MATCH(Table10[[#This Row],[Client_Code]],Clients[Client_Code],0)),"")</f>
        <v>WALMART</v>
      </c>
      <c r="C15" s="42">
        <v>49</v>
      </c>
      <c r="D15" s="41" t="s">
        <v>37</v>
      </c>
      <c r="E15">
        <v>2</v>
      </c>
      <c r="F15" s="21">
        <v>5452493.4824045571</v>
      </c>
      <c r="G15"/>
    </row>
    <row r="16" spans="1:7" x14ac:dyDescent="0.25">
      <c r="A16" t="s">
        <v>32</v>
      </c>
      <c r="B16" t="str">
        <f>IFERROR(INDEX(Clients[Client_Name],MATCH(Table10[[#This Row],[Client_Code]],Clients[Client_Code],0)),"")</f>
        <v>WALMART</v>
      </c>
      <c r="C16" s="42">
        <v>49</v>
      </c>
      <c r="D16" s="41" t="s">
        <v>37</v>
      </c>
      <c r="E16">
        <v>3</v>
      </c>
      <c r="F16" s="21">
        <v>7264551.798517677</v>
      </c>
      <c r="G16"/>
    </row>
    <row r="17" spans="1:7" x14ac:dyDescent="0.25">
      <c r="A17" t="s">
        <v>32</v>
      </c>
      <c r="B17" t="str">
        <f>IFERROR(INDEX(Clients[Client_Name],MATCH(Table10[[#This Row],[Client_Code]],Clients[Client_Code],0)),"")</f>
        <v>WALMART</v>
      </c>
      <c r="C17" s="42">
        <v>49</v>
      </c>
      <c r="D17" s="41" t="s">
        <v>37</v>
      </c>
      <c r="E17">
        <v>4</v>
      </c>
      <c r="F17" s="21">
        <v>7285134.6952801421</v>
      </c>
      <c r="G17"/>
    </row>
    <row r="18" spans="1:7" x14ac:dyDescent="0.25">
      <c r="A18" t="s">
        <v>32</v>
      </c>
      <c r="B18" t="str">
        <f>IFERROR(INDEX(Clients[Client_Name],MATCH(Table10[[#This Row],[Client_Code]],Clients[Client_Code],0)),"")</f>
        <v>WALMART</v>
      </c>
      <c r="C18" s="42">
        <v>49</v>
      </c>
      <c r="D18" s="41" t="s">
        <v>37</v>
      </c>
      <c r="E18">
        <v>5</v>
      </c>
      <c r="F18" s="21">
        <v>7305775.9102501031</v>
      </c>
      <c r="G18"/>
    </row>
    <row r="19" spans="1:7" x14ac:dyDescent="0.25">
      <c r="A19" t="s">
        <v>32</v>
      </c>
      <c r="B19" t="str">
        <f>IFERROR(INDEX(Clients[Client_Name],MATCH(Table10[[#This Row],[Client_Code]],Clients[Client_Code],0)),"")</f>
        <v>WALMART</v>
      </c>
      <c r="C19" s="42">
        <v>49</v>
      </c>
      <c r="D19" s="41" t="s">
        <v>37</v>
      </c>
      <c r="E19">
        <v>6</v>
      </c>
      <c r="F19" s="21">
        <v>7799151.4543826384</v>
      </c>
      <c r="G19"/>
    </row>
    <row r="20" spans="1:7" x14ac:dyDescent="0.25">
      <c r="A20" t="s">
        <v>32</v>
      </c>
      <c r="B20" t="str">
        <f>IFERROR(INDEX(Clients[Client_Name],MATCH(Table10[[#This Row],[Client_Code]],Clients[Client_Code],0)),"")</f>
        <v>WALMART</v>
      </c>
      <c r="C20" s="42">
        <v>49</v>
      </c>
      <c r="D20" s="41" t="s">
        <v>37</v>
      </c>
      <c r="E20">
        <v>7</v>
      </c>
      <c r="F20" s="21">
        <v>7273761.6166581511</v>
      </c>
      <c r="G20"/>
    </row>
    <row r="21" spans="1:7" x14ac:dyDescent="0.25">
      <c r="A21" t="s">
        <v>32</v>
      </c>
      <c r="B21" t="str">
        <f>IFERROR(INDEX(Clients[Client_Name],MATCH(Table10[[#This Row],[Client_Code]],Clients[Client_Code],0)),"")</f>
        <v>WALMART</v>
      </c>
      <c r="C21" s="42">
        <v>49</v>
      </c>
      <c r="D21" s="41" t="s">
        <v>37</v>
      </c>
      <c r="E21">
        <v>8</v>
      </c>
      <c r="F21" s="21">
        <v>6564933.5471148146</v>
      </c>
      <c r="G21"/>
    </row>
    <row r="22" spans="1:7" x14ac:dyDescent="0.25">
      <c r="A22" t="s">
        <v>32</v>
      </c>
      <c r="B22" t="str">
        <f>IFERROR(INDEX(Clients[Client_Name],MATCH(Table10[[#This Row],[Client_Code]],Clients[Client_Code],0)),"")</f>
        <v>WALMART</v>
      </c>
      <c r="C22" s="42">
        <v>49</v>
      </c>
      <c r="D22" s="41" t="s">
        <v>37</v>
      </c>
      <c r="E22">
        <v>9</v>
      </c>
      <c r="F22" s="21">
        <v>5734045.9093049755</v>
      </c>
      <c r="G22"/>
    </row>
    <row r="23" spans="1:7" x14ac:dyDescent="0.25">
      <c r="A23" t="s">
        <v>32</v>
      </c>
      <c r="B23" t="str">
        <f>IFERROR(INDEX(Clients[Client_Name],MATCH(Table10[[#This Row],[Client_Code]],Clients[Client_Code],0)),"")</f>
        <v>WALMART</v>
      </c>
      <c r="C23" s="42">
        <v>49</v>
      </c>
      <c r="D23" s="41" t="s">
        <v>37</v>
      </c>
      <c r="E23">
        <v>10</v>
      </c>
      <c r="F23" s="21">
        <v>6536165.6636523455</v>
      </c>
      <c r="G23"/>
    </row>
    <row r="24" spans="1:7" x14ac:dyDescent="0.25">
      <c r="A24" t="s">
        <v>32</v>
      </c>
      <c r="B24" t="str">
        <f>IFERROR(INDEX(Clients[Client_Name],MATCH(Table10[[#This Row],[Client_Code]],Clients[Client_Code],0)),"")</f>
        <v>WALMART</v>
      </c>
      <c r="C24" s="42">
        <v>49</v>
      </c>
      <c r="D24" s="41" t="s">
        <v>37</v>
      </c>
      <c r="E24">
        <v>11</v>
      </c>
      <c r="F24" s="21">
        <v>6343243.3545477688</v>
      </c>
      <c r="G24"/>
    </row>
    <row r="25" spans="1:7" x14ac:dyDescent="0.25">
      <c r="A25" t="s">
        <v>32</v>
      </c>
      <c r="B25" t="str">
        <f>IFERROR(INDEX(Clients[Client_Name],MATCH(Table10[[#This Row],[Client_Code]],Clients[Client_Code],0)),"")</f>
        <v>WALMART</v>
      </c>
      <c r="C25" s="42">
        <v>49</v>
      </c>
      <c r="D25" s="41" t="s">
        <v>37</v>
      </c>
      <c r="E25">
        <v>12</v>
      </c>
      <c r="F25" s="21">
        <v>7230582.0472950274</v>
      </c>
      <c r="G25"/>
    </row>
    <row r="26" spans="1:7" x14ac:dyDescent="0.25">
      <c r="A26" t="s">
        <v>32</v>
      </c>
      <c r="B26" t="str">
        <f>IFERROR(INDEX(Clients[Client_Name],MATCH(Table10[[#This Row],[Client_Code]],Clients[Client_Code],0)),"")</f>
        <v>WALMART</v>
      </c>
      <c r="C26" s="42">
        <v>49</v>
      </c>
      <c r="D26" s="41" t="s">
        <v>148</v>
      </c>
      <c r="E26">
        <v>1</v>
      </c>
      <c r="F26" s="21">
        <v>22014036.636207886</v>
      </c>
      <c r="G26"/>
    </row>
    <row r="27" spans="1:7" x14ac:dyDescent="0.25">
      <c r="A27" t="s">
        <v>32</v>
      </c>
      <c r="B27" t="str">
        <f>IFERROR(INDEX(Clients[Client_Name],MATCH(Table10[[#This Row],[Client_Code]],Clients[Client_Code],0)),"")</f>
        <v>WALMART</v>
      </c>
      <c r="C27" s="42">
        <v>49</v>
      </c>
      <c r="D27" s="41" t="s">
        <v>148</v>
      </c>
      <c r="E27">
        <v>2</v>
      </c>
      <c r="F27" s="21">
        <v>24541574.175920647</v>
      </c>
      <c r="G27"/>
    </row>
    <row r="28" spans="1:7" x14ac:dyDescent="0.25">
      <c r="A28" t="s">
        <v>32</v>
      </c>
      <c r="B28" t="str">
        <f>IFERROR(INDEX(Clients[Client_Name],MATCH(Table10[[#This Row],[Client_Code]],Clients[Client_Code],0)),"")</f>
        <v>WALMART</v>
      </c>
      <c r="C28" s="42">
        <v>49</v>
      </c>
      <c r="D28" s="41" t="s">
        <v>148</v>
      </c>
      <c r="E28">
        <v>3</v>
      </c>
      <c r="F28" s="21">
        <v>29548055.307808466</v>
      </c>
      <c r="G28"/>
    </row>
    <row r="29" spans="1:7" x14ac:dyDescent="0.25">
      <c r="A29" t="s">
        <v>32</v>
      </c>
      <c r="B29" t="str">
        <f>IFERROR(INDEX(Clients[Client_Name],MATCH(Table10[[#This Row],[Client_Code]],Clients[Client_Code],0)),"")</f>
        <v>WALMART</v>
      </c>
      <c r="C29" s="42">
        <v>49</v>
      </c>
      <c r="D29" s="41" t="s">
        <v>148</v>
      </c>
      <c r="E29">
        <v>4</v>
      </c>
      <c r="F29" s="21">
        <v>12352728.67729215</v>
      </c>
      <c r="G29"/>
    </row>
    <row r="30" spans="1:7" x14ac:dyDescent="0.25">
      <c r="A30" t="s">
        <v>32</v>
      </c>
      <c r="B30" t="str">
        <f>IFERROR(INDEX(Clients[Client_Name],MATCH(Table10[[#This Row],[Client_Code]],Clients[Client_Code],0)),"")</f>
        <v>WALMART</v>
      </c>
      <c r="C30" s="42">
        <v>49</v>
      </c>
      <c r="D30" s="41" t="s">
        <v>148</v>
      </c>
      <c r="E30">
        <v>5</v>
      </c>
      <c r="F30" s="21">
        <v>11774209.217572302</v>
      </c>
      <c r="G30"/>
    </row>
    <row r="31" spans="1:7" x14ac:dyDescent="0.25">
      <c r="A31" t="s">
        <v>32</v>
      </c>
      <c r="B31" t="str">
        <f>IFERROR(INDEX(Clients[Client_Name],MATCH(Table10[[#This Row],[Client_Code]],Clients[Client_Code],0)),"")</f>
        <v>WALMART</v>
      </c>
      <c r="C31" s="42">
        <v>49</v>
      </c>
      <c r="D31" s="41" t="s">
        <v>148</v>
      </c>
      <c r="E31">
        <v>6</v>
      </c>
      <c r="F31" s="21">
        <v>9326413.0907612182</v>
      </c>
      <c r="G31"/>
    </row>
    <row r="32" spans="1:7" x14ac:dyDescent="0.25">
      <c r="A32" t="s">
        <v>32</v>
      </c>
      <c r="B32" t="str">
        <f>IFERROR(INDEX(Clients[Client_Name],MATCH(Table10[[#This Row],[Client_Code]],Clients[Client_Code],0)),"")</f>
        <v>WALMART</v>
      </c>
      <c r="C32" s="42">
        <v>49</v>
      </c>
      <c r="D32" s="41" t="s">
        <v>148</v>
      </c>
      <c r="E32">
        <v>7</v>
      </c>
      <c r="F32" s="21">
        <v>4990667.2716784487</v>
      </c>
      <c r="G32"/>
    </row>
    <row r="33" spans="1:7" x14ac:dyDescent="0.25">
      <c r="A33" t="s">
        <v>32</v>
      </c>
      <c r="B33" t="str">
        <f>IFERROR(INDEX(Clients[Client_Name],MATCH(Table10[[#This Row],[Client_Code]],Clients[Client_Code],0)),"")</f>
        <v>WALMART</v>
      </c>
      <c r="C33" s="42">
        <v>49</v>
      </c>
      <c r="D33" s="41" t="s">
        <v>148</v>
      </c>
      <c r="E33">
        <v>8</v>
      </c>
      <c r="F33" s="21">
        <v>3129564.2682816936</v>
      </c>
      <c r="G33"/>
    </row>
    <row r="34" spans="1:7" x14ac:dyDescent="0.25">
      <c r="A34" t="s">
        <v>32</v>
      </c>
      <c r="B34" t="str">
        <f>IFERROR(INDEX(Clients[Client_Name],MATCH(Table10[[#This Row],[Client_Code]],Clients[Client_Code],0)),"")</f>
        <v>WALMART</v>
      </c>
      <c r="C34" s="42">
        <v>49</v>
      </c>
      <c r="D34" s="41" t="s">
        <v>148</v>
      </c>
      <c r="E34">
        <v>9</v>
      </c>
      <c r="F34" s="21">
        <v>0</v>
      </c>
      <c r="G34"/>
    </row>
    <row r="35" spans="1:7" x14ac:dyDescent="0.25">
      <c r="A35" t="s">
        <v>32</v>
      </c>
      <c r="B35" t="str">
        <f>IFERROR(INDEX(Clients[Client_Name],MATCH(Table10[[#This Row],[Client_Code]],Clients[Client_Code],0)),"")</f>
        <v>WALMART</v>
      </c>
      <c r="C35" s="42">
        <v>49</v>
      </c>
      <c r="D35" s="41" t="s">
        <v>148</v>
      </c>
      <c r="E35">
        <v>10</v>
      </c>
      <c r="F35" s="21">
        <v>0</v>
      </c>
      <c r="G35"/>
    </row>
    <row r="36" spans="1:7" x14ac:dyDescent="0.25">
      <c r="A36" t="s">
        <v>32</v>
      </c>
      <c r="B36" t="str">
        <f>IFERROR(INDEX(Clients[Client_Name],MATCH(Table10[[#This Row],[Client_Code]],Clients[Client_Code],0)),"")</f>
        <v>WALMART</v>
      </c>
      <c r="C36" s="42">
        <v>49</v>
      </c>
      <c r="D36" s="41" t="s">
        <v>148</v>
      </c>
      <c r="E36">
        <v>11</v>
      </c>
      <c r="F36" s="21">
        <v>0</v>
      </c>
      <c r="G36"/>
    </row>
    <row r="37" spans="1:7" x14ac:dyDescent="0.25">
      <c r="A37" t="s">
        <v>32</v>
      </c>
      <c r="B37" t="str">
        <f>IFERROR(INDEX(Clients[Client_Name],MATCH(Table10[[#This Row],[Client_Code]],Clients[Client_Code],0)),"")</f>
        <v>WALMART</v>
      </c>
      <c r="C37" s="42">
        <v>49</v>
      </c>
      <c r="D37" s="41" t="s">
        <v>148</v>
      </c>
      <c r="E37">
        <v>12</v>
      </c>
      <c r="F37" s="21">
        <v>0</v>
      </c>
      <c r="G37"/>
    </row>
    <row r="38" spans="1:7" x14ac:dyDescent="0.25">
      <c r="A38" t="s">
        <v>32</v>
      </c>
      <c r="B38" t="str">
        <f>IFERROR(INDEX(Clients[Client_Name],MATCH(Table10[[#This Row],[Client_Code]],Clients[Client_Code],0)),"")</f>
        <v>WALMART</v>
      </c>
      <c r="C38" s="42">
        <v>49</v>
      </c>
      <c r="D38" s="41" t="s">
        <v>38</v>
      </c>
      <c r="E38">
        <v>1</v>
      </c>
      <c r="F38" s="21">
        <v>5859591.8119901707</v>
      </c>
      <c r="G38"/>
    </row>
    <row r="39" spans="1:7" x14ac:dyDescent="0.25">
      <c r="A39" t="s">
        <v>32</v>
      </c>
      <c r="B39" t="str">
        <f>IFERROR(INDEX(Clients[Client_Name],MATCH(Table10[[#This Row],[Client_Code]],Clients[Client_Code],0)),"")</f>
        <v>WALMART</v>
      </c>
      <c r="C39" s="42">
        <v>49</v>
      </c>
      <c r="D39" s="41" t="s">
        <v>38</v>
      </c>
      <c r="E39">
        <v>2</v>
      </c>
      <c r="F39" s="21">
        <v>4776777.0489525292</v>
      </c>
      <c r="G39"/>
    </row>
    <row r="40" spans="1:7" x14ac:dyDescent="0.25">
      <c r="A40" t="s">
        <v>32</v>
      </c>
      <c r="B40" t="str">
        <f>IFERROR(INDEX(Clients[Client_Name],MATCH(Table10[[#This Row],[Client_Code]],Clients[Client_Code],0)),"")</f>
        <v>WALMART</v>
      </c>
      <c r="C40" s="42">
        <v>49</v>
      </c>
      <c r="D40" s="41" t="s">
        <v>38</v>
      </c>
      <c r="E40">
        <v>3</v>
      </c>
      <c r="F40" s="21">
        <v>6364270.6614997741</v>
      </c>
      <c r="G40"/>
    </row>
    <row r="41" spans="1:7" x14ac:dyDescent="0.25">
      <c r="A41" t="s">
        <v>32</v>
      </c>
      <c r="B41" t="str">
        <f>IFERROR(INDEX(Clients[Client_Name],MATCH(Table10[[#This Row],[Client_Code]],Clients[Client_Code],0)),"")</f>
        <v>WALMART</v>
      </c>
      <c r="C41" s="42">
        <v>49</v>
      </c>
      <c r="D41" s="41" t="s">
        <v>38</v>
      </c>
      <c r="E41">
        <v>4</v>
      </c>
      <c r="F41" s="21">
        <v>6382302.7617073562</v>
      </c>
      <c r="G41"/>
    </row>
    <row r="42" spans="1:7" x14ac:dyDescent="0.25">
      <c r="A42" t="s">
        <v>32</v>
      </c>
      <c r="B42" t="str">
        <f>IFERROR(INDEX(Clients[Client_Name],MATCH(Table10[[#This Row],[Client_Code]],Clients[Client_Code],0)),"")</f>
        <v>WALMART</v>
      </c>
      <c r="C42" s="42">
        <v>49</v>
      </c>
      <c r="D42" s="41" t="s">
        <v>38</v>
      </c>
      <c r="E42">
        <v>5</v>
      </c>
      <c r="F42" s="21">
        <v>6400385.952865527</v>
      </c>
      <c r="G42"/>
    </row>
    <row r="43" spans="1:7" x14ac:dyDescent="0.25">
      <c r="A43" t="s">
        <v>32</v>
      </c>
      <c r="B43" t="str">
        <f>IFERROR(INDEX(Clients[Client_Name],MATCH(Table10[[#This Row],[Client_Code]],Clients[Client_Code],0)),"")</f>
        <v>WALMART</v>
      </c>
      <c r="C43" s="42">
        <v>49</v>
      </c>
      <c r="D43" s="41" t="s">
        <v>38</v>
      </c>
      <c r="E43">
        <v>6</v>
      </c>
      <c r="F43" s="21">
        <v>6832618.4687469462</v>
      </c>
      <c r="G43"/>
    </row>
    <row r="44" spans="1:7" x14ac:dyDescent="0.25">
      <c r="A44" t="s">
        <v>32</v>
      </c>
      <c r="B44" t="str">
        <f>IFERROR(INDEX(Clients[Client_Name],MATCH(Table10[[#This Row],[Client_Code]],Clients[Client_Code],0)),"")</f>
        <v>WALMART</v>
      </c>
      <c r="C44" s="42">
        <v>49</v>
      </c>
      <c r="D44" s="41" t="s">
        <v>38</v>
      </c>
      <c r="E44">
        <v>7</v>
      </c>
      <c r="F44" s="21">
        <v>6372339.1255998062</v>
      </c>
      <c r="G44"/>
    </row>
    <row r="45" spans="1:7" x14ac:dyDescent="0.25">
      <c r="A45" t="s">
        <v>32</v>
      </c>
      <c r="B45" t="str">
        <f>IFERROR(INDEX(Clients[Client_Name],MATCH(Table10[[#This Row],[Client_Code]],Clients[Client_Code],0)),"")</f>
        <v>WALMART</v>
      </c>
      <c r="C45" s="42">
        <v>49</v>
      </c>
      <c r="D45" s="41" t="s">
        <v>38</v>
      </c>
      <c r="E45">
        <v>8</v>
      </c>
      <c r="F45" s="21">
        <v>5751354.6778101055</v>
      </c>
      <c r="G45"/>
    </row>
    <row r="46" spans="1:7" x14ac:dyDescent="0.25">
      <c r="A46" t="s">
        <v>32</v>
      </c>
      <c r="B46" t="str">
        <f>IFERROR(INDEX(Clients[Client_Name],MATCH(Table10[[#This Row],[Client_Code]],Clients[Client_Code],0)),"")</f>
        <v>WALMART</v>
      </c>
      <c r="C46" s="42">
        <v>49</v>
      </c>
      <c r="D46" s="41" t="s">
        <v>38</v>
      </c>
      <c r="E46">
        <v>9</v>
      </c>
      <c r="F46" s="21">
        <v>5023437.255926623</v>
      </c>
      <c r="G46"/>
    </row>
    <row r="47" spans="1:7" x14ac:dyDescent="0.25">
      <c r="A47" t="s">
        <v>32</v>
      </c>
      <c r="B47" t="str">
        <f>IFERROR(INDEX(Clients[Client_Name],MATCH(Table10[[#This Row],[Client_Code]],Clients[Client_Code],0)),"")</f>
        <v>WALMART</v>
      </c>
      <c r="C47" s="42">
        <v>49</v>
      </c>
      <c r="D47" s="41" t="s">
        <v>38</v>
      </c>
      <c r="E47">
        <v>10</v>
      </c>
      <c r="F47" s="21">
        <v>5726151.9396658214</v>
      </c>
      <c r="G47"/>
    </row>
    <row r="48" spans="1:7" x14ac:dyDescent="0.25">
      <c r="A48" t="s">
        <v>32</v>
      </c>
      <c r="B48" t="str">
        <f>IFERROR(INDEX(Clients[Client_Name],MATCH(Table10[[#This Row],[Client_Code]],Clients[Client_Code],0)),"")</f>
        <v>WALMART</v>
      </c>
      <c r="C48" s="42">
        <v>49</v>
      </c>
      <c r="D48" s="41" t="s">
        <v>38</v>
      </c>
      <c r="E48">
        <v>11</v>
      </c>
      <c r="F48" s="21">
        <v>5557138.1001563296</v>
      </c>
      <c r="G48"/>
    </row>
    <row r="49" spans="1:7" x14ac:dyDescent="0.25">
      <c r="A49" t="s">
        <v>32</v>
      </c>
      <c r="B49" t="str">
        <f>IFERROR(INDEX(Clients[Client_Name],MATCH(Table10[[#This Row],[Client_Code]],Clients[Client_Code],0)),"")</f>
        <v>WALMART</v>
      </c>
      <c r="C49" s="42">
        <v>49</v>
      </c>
      <c r="D49" s="41" t="s">
        <v>38</v>
      </c>
      <c r="E49">
        <v>12</v>
      </c>
      <c r="F49" s="21">
        <v>6334510.7124924771</v>
      </c>
      <c r="G49"/>
    </row>
    <row r="50" spans="1:7" x14ac:dyDescent="0.25">
      <c r="A50" t="s">
        <v>32</v>
      </c>
      <c r="B50" t="str">
        <f>IFERROR(INDEX(Clients[Client_Name],MATCH(Table10[[#This Row],[Client_Code]],Clients[Client_Code],0)),"")</f>
        <v>WALMART</v>
      </c>
      <c r="C50" s="42">
        <v>49</v>
      </c>
      <c r="D50" s="41" t="s">
        <v>149</v>
      </c>
      <c r="E50">
        <v>1</v>
      </c>
      <c r="F50" s="21">
        <v>5409282.9999999991</v>
      </c>
      <c r="G50"/>
    </row>
    <row r="51" spans="1:7" x14ac:dyDescent="0.25">
      <c r="A51" t="s">
        <v>32</v>
      </c>
      <c r="B51" t="str">
        <f>IFERROR(INDEX(Clients[Client_Name],MATCH(Table10[[#This Row],[Client_Code]],Clients[Client_Code],0)),"")</f>
        <v>WALMART</v>
      </c>
      <c r="C51" s="42">
        <v>49</v>
      </c>
      <c r="D51" s="41" t="s">
        <v>149</v>
      </c>
      <c r="E51">
        <v>2</v>
      </c>
      <c r="F51" s="21">
        <v>5879576.5335999988</v>
      </c>
      <c r="G51"/>
    </row>
    <row r="52" spans="1:7" x14ac:dyDescent="0.25">
      <c r="A52" t="s">
        <v>32</v>
      </c>
      <c r="B52" t="str">
        <f>IFERROR(INDEX(Clients[Client_Name],MATCH(Table10[[#This Row],[Client_Code]],Clients[Client_Code],0)),"")</f>
        <v>WALMART</v>
      </c>
      <c r="C52" s="42">
        <v>49</v>
      </c>
      <c r="D52" s="41" t="s">
        <v>149</v>
      </c>
      <c r="E52">
        <v>3</v>
      </c>
      <c r="F52" s="21">
        <v>7833569.8005914791</v>
      </c>
      <c r="G52"/>
    </row>
    <row r="53" spans="1:7" x14ac:dyDescent="0.25">
      <c r="A53" t="s">
        <v>32</v>
      </c>
      <c r="B53" t="str">
        <f>IFERROR(INDEX(Clients[Client_Name],MATCH(Table10[[#This Row],[Client_Code]],Clients[Client_Code],0)),"")</f>
        <v>WALMART</v>
      </c>
      <c r="C53" s="42">
        <v>49</v>
      </c>
      <c r="D53" s="41" t="s">
        <v>149</v>
      </c>
      <c r="E53">
        <v>4</v>
      </c>
      <c r="F53" s="21">
        <v>9426917.8980317861</v>
      </c>
      <c r="G53"/>
    </row>
    <row r="54" spans="1:7" x14ac:dyDescent="0.25">
      <c r="A54" t="s">
        <v>32</v>
      </c>
      <c r="B54" t="str">
        <f>IFERROR(INDEX(Clients[Client_Name],MATCH(Table10[[#This Row],[Client_Code]],Clients[Client_Code],0)),"")</f>
        <v>WALMART</v>
      </c>
      <c r="C54" s="42">
        <v>49</v>
      </c>
      <c r="D54" s="41" t="s">
        <v>149</v>
      </c>
      <c r="E54">
        <v>5</v>
      </c>
      <c r="F54" s="21">
        <v>11344352.998491449</v>
      </c>
      <c r="G54"/>
    </row>
    <row r="55" spans="1:7" x14ac:dyDescent="0.25">
      <c r="A55" t="s">
        <v>32</v>
      </c>
      <c r="B55" t="str">
        <f>IFERROR(INDEX(Clients[Client_Name],MATCH(Table10[[#This Row],[Client_Code]],Clients[Client_Code],0)),"")</f>
        <v>WALMART</v>
      </c>
      <c r="C55" s="42">
        <v>49</v>
      </c>
      <c r="D55" s="41" t="s">
        <v>149</v>
      </c>
      <c r="E55">
        <v>6</v>
      </c>
      <c r="F55" s="21">
        <v>14312365.095080638</v>
      </c>
      <c r="G55"/>
    </row>
    <row r="56" spans="1:7" x14ac:dyDescent="0.25">
      <c r="A56" t="s">
        <v>32</v>
      </c>
      <c r="B56" t="str">
        <f>IFERROR(INDEX(Clients[Client_Name],MATCH(Table10[[#This Row],[Client_Code]],Clients[Client_Code],0)),"")</f>
        <v>WALMART</v>
      </c>
      <c r="C56" s="42">
        <v>49</v>
      </c>
      <c r="D56" s="41" t="s">
        <v>149</v>
      </c>
      <c r="E56">
        <v>7</v>
      </c>
      <c r="F56" s="21">
        <v>19280751.562872991</v>
      </c>
      <c r="G56"/>
    </row>
    <row r="57" spans="1:7" x14ac:dyDescent="0.25">
      <c r="A57" t="s">
        <v>32</v>
      </c>
      <c r="B57" t="str">
        <f>IFERROR(INDEX(Clients[Client_Name],MATCH(Table10[[#This Row],[Client_Code]],Clients[Client_Code],0)),"")</f>
        <v>WALMART</v>
      </c>
      <c r="C57" s="42">
        <v>49</v>
      </c>
      <c r="D57" s="41" t="s">
        <v>149</v>
      </c>
      <c r="E57">
        <v>8</v>
      </c>
      <c r="F57" s="21">
        <v>25135994.466658138</v>
      </c>
      <c r="G57"/>
    </row>
    <row r="58" spans="1:7" x14ac:dyDescent="0.25">
      <c r="A58" t="s">
        <v>32</v>
      </c>
      <c r="B58" t="str">
        <f>IFERROR(INDEX(Clients[Client_Name],MATCH(Table10[[#This Row],[Client_Code]],Clients[Client_Code],0)),"")</f>
        <v>WALMART</v>
      </c>
      <c r="C58" s="42">
        <v>49</v>
      </c>
      <c r="D58" s="41" t="s">
        <v>149</v>
      </c>
      <c r="E58">
        <v>9</v>
      </c>
      <c r="F58" s="21">
        <v>31712300.373813968</v>
      </c>
      <c r="G58"/>
    </row>
    <row r="59" spans="1:7" x14ac:dyDescent="0.25">
      <c r="A59" t="s">
        <v>32</v>
      </c>
      <c r="B59" t="str">
        <f>IFERROR(INDEX(Clients[Client_Name],MATCH(Table10[[#This Row],[Client_Code]],Clients[Client_Code],0)),"")</f>
        <v>WALMART</v>
      </c>
      <c r="C59" s="42">
        <v>49</v>
      </c>
      <c r="D59" s="41" t="s">
        <v>149</v>
      </c>
      <c r="E59">
        <v>10</v>
      </c>
      <c r="F59" s="21">
        <v>42720890.707635097</v>
      </c>
      <c r="G59"/>
    </row>
    <row r="60" spans="1:7" x14ac:dyDescent="0.25">
      <c r="A60" t="s">
        <v>32</v>
      </c>
      <c r="B60" t="str">
        <f>IFERROR(INDEX(Clients[Client_Name],MATCH(Table10[[#This Row],[Client_Code]],Clients[Client_Code],0)),"")</f>
        <v>WALMART</v>
      </c>
      <c r="C60" s="42">
        <v>49</v>
      </c>
      <c r="D60" s="41" t="s">
        <v>149</v>
      </c>
      <c r="E60">
        <v>11</v>
      </c>
      <c r="F60" s="21">
        <v>53897916.000676207</v>
      </c>
      <c r="G60"/>
    </row>
    <row r="61" spans="1:7" x14ac:dyDescent="0.25">
      <c r="A61" t="s">
        <v>32</v>
      </c>
      <c r="B61" t="str">
        <f>IFERROR(INDEX(Clients[Client_Name],MATCH(Table10[[#This Row],[Client_Code]],Clients[Client_Code],0)),"")</f>
        <v>WALMART</v>
      </c>
      <c r="C61" s="42">
        <v>49</v>
      </c>
      <c r="D61" s="41" t="s">
        <v>149</v>
      </c>
      <c r="E61">
        <v>12</v>
      </c>
      <c r="F61" s="21">
        <v>55852314.321434066</v>
      </c>
      <c r="G61"/>
    </row>
    <row r="62" spans="1:7" x14ac:dyDescent="0.25">
      <c r="A62" t="s">
        <v>32</v>
      </c>
      <c r="B62" t="str">
        <f>IFERROR(INDEX(Clients[Client_Name],MATCH(Table10[[#This Row],[Client_Code]],Clients[Client_Code],0)),"")</f>
        <v>WALMART</v>
      </c>
      <c r="C62" s="42">
        <v>49</v>
      </c>
      <c r="D62" s="41" t="s">
        <v>37</v>
      </c>
      <c r="E62">
        <v>1</v>
      </c>
      <c r="F62" s="21">
        <v>1045073.4755999998</v>
      </c>
      <c r="G62"/>
    </row>
    <row r="63" spans="1:7" x14ac:dyDescent="0.25">
      <c r="A63" t="s">
        <v>32</v>
      </c>
      <c r="B63" t="str">
        <f>IFERROR(INDEX(Clients[Client_Name],MATCH(Table10[[#This Row],[Client_Code]],Clients[Client_Code],0)),"")</f>
        <v>WALMART</v>
      </c>
      <c r="C63" s="42">
        <v>49</v>
      </c>
      <c r="D63" s="41" t="s">
        <v>37</v>
      </c>
      <c r="E63">
        <v>2</v>
      </c>
      <c r="F63" s="21">
        <v>1135934.1862915196</v>
      </c>
      <c r="G63"/>
    </row>
    <row r="64" spans="1:7" x14ac:dyDescent="0.25">
      <c r="A64" t="s">
        <v>32</v>
      </c>
      <c r="B64" t="str">
        <f>IFERROR(INDEX(Clients[Client_Name],MATCH(Table10[[#This Row],[Client_Code]],Clients[Client_Code],0)),"")</f>
        <v>WALMART</v>
      </c>
      <c r="C64" s="42">
        <v>49</v>
      </c>
      <c r="D64" s="41" t="s">
        <v>37</v>
      </c>
      <c r="E64">
        <v>3</v>
      </c>
      <c r="F64" s="21">
        <v>1513445.6854742735</v>
      </c>
      <c r="G64"/>
    </row>
    <row r="65" spans="1:7" x14ac:dyDescent="0.25">
      <c r="A65" t="s">
        <v>32</v>
      </c>
      <c r="B65" t="str">
        <f>IFERROR(INDEX(Clients[Client_Name],MATCH(Table10[[#This Row],[Client_Code]],Clients[Client_Code],0)),"")</f>
        <v>WALMART</v>
      </c>
      <c r="C65" s="42">
        <v>49</v>
      </c>
      <c r="D65" s="41" t="s">
        <v>37</v>
      </c>
      <c r="E65">
        <v>4</v>
      </c>
      <c r="F65" s="21">
        <v>1821280.537899741</v>
      </c>
      <c r="G65"/>
    </row>
    <row r="66" spans="1:7" x14ac:dyDescent="0.25">
      <c r="A66" t="s">
        <v>32</v>
      </c>
      <c r="B66" t="str">
        <f>IFERROR(INDEX(Clients[Client_Name],MATCH(Table10[[#This Row],[Client_Code]],Clients[Client_Code],0)),"")</f>
        <v>WALMART</v>
      </c>
      <c r="C66" s="42">
        <v>49</v>
      </c>
      <c r="D66" s="41" t="s">
        <v>37</v>
      </c>
      <c r="E66">
        <v>5</v>
      </c>
      <c r="F66" s="21">
        <v>2191728.9993085479</v>
      </c>
      <c r="G66"/>
    </row>
    <row r="67" spans="1:7" x14ac:dyDescent="0.25">
      <c r="A67" t="s">
        <v>32</v>
      </c>
      <c r="B67" t="str">
        <f>IFERROR(INDEX(Clients[Client_Name],MATCH(Table10[[#This Row],[Client_Code]],Clients[Client_Code],0)),"")</f>
        <v>WALMART</v>
      </c>
      <c r="C67" s="42">
        <v>49</v>
      </c>
      <c r="D67" s="41" t="s">
        <v>37</v>
      </c>
      <c r="E67">
        <v>6</v>
      </c>
      <c r="F67" s="21">
        <v>2765148.9363695793</v>
      </c>
      <c r="G67"/>
    </row>
    <row r="68" spans="1:7" x14ac:dyDescent="0.25">
      <c r="A68" t="s">
        <v>32</v>
      </c>
      <c r="B68" t="str">
        <f>IFERROR(INDEX(Clients[Client_Name],MATCH(Table10[[#This Row],[Client_Code]],Clients[Client_Code],0)),"")</f>
        <v>WALMART</v>
      </c>
      <c r="C68" s="42">
        <v>49</v>
      </c>
      <c r="D68" s="41" t="s">
        <v>37</v>
      </c>
      <c r="E68">
        <v>7</v>
      </c>
      <c r="F68" s="21">
        <v>3725041.2019470613</v>
      </c>
      <c r="G68"/>
    </row>
    <row r="69" spans="1:7" x14ac:dyDescent="0.25">
      <c r="A69" t="s">
        <v>32</v>
      </c>
      <c r="B69" t="str">
        <f>IFERROR(INDEX(Clients[Client_Name],MATCH(Table10[[#This Row],[Client_Code]],Clients[Client_Code],0)),"")</f>
        <v>WALMART</v>
      </c>
      <c r="C69" s="42">
        <v>49</v>
      </c>
      <c r="D69" s="41" t="s">
        <v>37</v>
      </c>
      <c r="E69">
        <v>8</v>
      </c>
      <c r="F69" s="21">
        <v>4856274.1309583522</v>
      </c>
      <c r="G69"/>
    </row>
    <row r="70" spans="1:7" x14ac:dyDescent="0.25">
      <c r="A70" t="s">
        <v>32</v>
      </c>
      <c r="B70" t="str">
        <f>IFERROR(INDEX(Clients[Client_Name],MATCH(Table10[[#This Row],[Client_Code]],Clients[Client_Code],0)),"")</f>
        <v>WALMART</v>
      </c>
      <c r="C70" s="42">
        <v>49</v>
      </c>
      <c r="D70" s="41" t="s">
        <v>37</v>
      </c>
      <c r="E70">
        <v>9</v>
      </c>
      <c r="F70" s="21">
        <v>6126816.4322208585</v>
      </c>
      <c r="G70"/>
    </row>
    <row r="71" spans="1:7" x14ac:dyDescent="0.25">
      <c r="A71" t="s">
        <v>32</v>
      </c>
      <c r="B71" t="str">
        <f>IFERROR(INDEX(Clients[Client_Name],MATCH(Table10[[#This Row],[Client_Code]],Clients[Client_Code],0)),"")</f>
        <v>WALMART</v>
      </c>
      <c r="C71" s="42">
        <v>49</v>
      </c>
      <c r="D71" s="41" t="s">
        <v>37</v>
      </c>
      <c r="E71">
        <v>10</v>
      </c>
      <c r="F71" s="21">
        <v>8253676.0847151</v>
      </c>
      <c r="G71"/>
    </row>
    <row r="72" spans="1:7" x14ac:dyDescent="0.25">
      <c r="A72" t="s">
        <v>32</v>
      </c>
      <c r="B72" t="str">
        <f>IFERROR(INDEX(Clients[Client_Name],MATCH(Table10[[#This Row],[Client_Code]],Clients[Client_Code],0)),"")</f>
        <v>WALMART</v>
      </c>
      <c r="C72" s="42">
        <v>49</v>
      </c>
      <c r="D72" s="41" t="s">
        <v>37</v>
      </c>
      <c r="E72">
        <v>11</v>
      </c>
      <c r="F72" s="21">
        <v>10413077.371330643</v>
      </c>
      <c r="G72"/>
    </row>
    <row r="73" spans="1:7" x14ac:dyDescent="0.25">
      <c r="A73" t="s">
        <v>32</v>
      </c>
      <c r="B73" t="str">
        <f>IFERROR(INDEX(Clients[Client_Name],MATCH(Table10[[#This Row],[Client_Code]],Clients[Client_Code],0)),"")</f>
        <v>WALMART</v>
      </c>
      <c r="C73" s="42">
        <v>49</v>
      </c>
      <c r="D73" s="41" t="s">
        <v>37</v>
      </c>
      <c r="E73">
        <v>12</v>
      </c>
      <c r="F73" s="21">
        <v>10790667.12690106</v>
      </c>
      <c r="G73"/>
    </row>
    <row r="74" spans="1:7" x14ac:dyDescent="0.25">
      <c r="A74" t="s">
        <v>32</v>
      </c>
      <c r="B74" t="str">
        <f>IFERROR(INDEX(Clients[Client_Name],MATCH(Table10[[#This Row],[Client_Code]],Clients[Client_Code],0)),"")</f>
        <v>WALMART</v>
      </c>
      <c r="C74" s="42">
        <v>49</v>
      </c>
      <c r="D74" s="41" t="s">
        <v>148</v>
      </c>
      <c r="E74">
        <v>1</v>
      </c>
      <c r="F74" s="21">
        <v>0</v>
      </c>
      <c r="G74"/>
    </row>
    <row r="75" spans="1:7" x14ac:dyDescent="0.25">
      <c r="A75" t="s">
        <v>32</v>
      </c>
      <c r="B75" t="str">
        <f>IFERROR(INDEX(Clients[Client_Name],MATCH(Table10[[#This Row],[Client_Code]],Clients[Client_Code],0)),"")</f>
        <v>WALMART</v>
      </c>
      <c r="C75" s="42">
        <v>49</v>
      </c>
      <c r="D75" s="41" t="s">
        <v>148</v>
      </c>
      <c r="E75">
        <v>2</v>
      </c>
      <c r="F75" s="21">
        <v>0</v>
      </c>
      <c r="G75"/>
    </row>
    <row r="76" spans="1:7" x14ac:dyDescent="0.25">
      <c r="A76" t="s">
        <v>32</v>
      </c>
      <c r="B76" t="str">
        <f>IFERROR(INDEX(Clients[Client_Name],MATCH(Table10[[#This Row],[Client_Code]],Clients[Client_Code],0)),"")</f>
        <v>WALMART</v>
      </c>
      <c r="C76" s="42">
        <v>49</v>
      </c>
      <c r="D76" s="41" t="s">
        <v>148</v>
      </c>
      <c r="E76">
        <v>3</v>
      </c>
      <c r="F76" s="21">
        <v>0</v>
      </c>
      <c r="G76"/>
    </row>
    <row r="77" spans="1:7" x14ac:dyDescent="0.25">
      <c r="A77" t="s">
        <v>32</v>
      </c>
      <c r="B77" t="str">
        <f>IFERROR(INDEX(Clients[Client_Name],MATCH(Table10[[#This Row],[Client_Code]],Clients[Client_Code],0)),"")</f>
        <v>WALMART</v>
      </c>
      <c r="C77" s="42">
        <v>49</v>
      </c>
      <c r="D77" s="41" t="s">
        <v>148</v>
      </c>
      <c r="E77">
        <v>4</v>
      </c>
      <c r="F77" s="21">
        <v>0</v>
      </c>
      <c r="G77"/>
    </row>
    <row r="78" spans="1:7" x14ac:dyDescent="0.25">
      <c r="A78" t="s">
        <v>32</v>
      </c>
      <c r="B78" t="str">
        <f>IFERROR(INDEX(Clients[Client_Name],MATCH(Table10[[#This Row],[Client_Code]],Clients[Client_Code],0)),"")</f>
        <v>WALMART</v>
      </c>
      <c r="C78" s="42">
        <v>49</v>
      </c>
      <c r="D78" s="41" t="s">
        <v>148</v>
      </c>
      <c r="E78">
        <v>5</v>
      </c>
      <c r="F78" s="21">
        <v>0</v>
      </c>
      <c r="G78"/>
    </row>
    <row r="79" spans="1:7" x14ac:dyDescent="0.25">
      <c r="A79" t="s">
        <v>32</v>
      </c>
      <c r="B79" t="str">
        <f>IFERROR(INDEX(Clients[Client_Name],MATCH(Table10[[#This Row],[Client_Code]],Clients[Client_Code],0)),"")</f>
        <v>WALMART</v>
      </c>
      <c r="C79" s="42">
        <v>49</v>
      </c>
      <c r="D79" s="41" t="s">
        <v>148</v>
      </c>
      <c r="E79">
        <v>6</v>
      </c>
      <c r="F79" s="21">
        <v>0</v>
      </c>
      <c r="G79"/>
    </row>
    <row r="80" spans="1:7" x14ac:dyDescent="0.25">
      <c r="A80" t="s">
        <v>32</v>
      </c>
      <c r="B80" t="str">
        <f>IFERROR(INDEX(Clients[Client_Name],MATCH(Table10[[#This Row],[Client_Code]],Clients[Client_Code],0)),"")</f>
        <v>WALMART</v>
      </c>
      <c r="C80" s="42">
        <v>49</v>
      </c>
      <c r="D80" s="41" t="s">
        <v>148</v>
      </c>
      <c r="E80">
        <v>7</v>
      </c>
      <c r="F80" s="21">
        <v>0</v>
      </c>
      <c r="G80"/>
    </row>
    <row r="81" spans="1:7" x14ac:dyDescent="0.25">
      <c r="A81" t="s">
        <v>32</v>
      </c>
      <c r="B81" t="str">
        <f>IFERROR(INDEX(Clients[Client_Name],MATCH(Table10[[#This Row],[Client_Code]],Clients[Client_Code],0)),"")</f>
        <v>WALMART</v>
      </c>
      <c r="C81" s="42">
        <v>49</v>
      </c>
      <c r="D81" s="41" t="s">
        <v>148</v>
      </c>
      <c r="E81">
        <v>8</v>
      </c>
      <c r="F81" s="21">
        <v>0</v>
      </c>
      <c r="G81"/>
    </row>
    <row r="82" spans="1:7" x14ac:dyDescent="0.25">
      <c r="A82" t="s">
        <v>32</v>
      </c>
      <c r="B82" t="str">
        <f>IFERROR(INDEX(Clients[Client_Name],MATCH(Table10[[#This Row],[Client_Code]],Clients[Client_Code],0)),"")</f>
        <v>WALMART</v>
      </c>
      <c r="C82" s="42">
        <v>49</v>
      </c>
      <c r="D82" s="41" t="s">
        <v>148</v>
      </c>
      <c r="E82">
        <v>9</v>
      </c>
      <c r="F82" s="21">
        <v>0</v>
      </c>
      <c r="G82"/>
    </row>
    <row r="83" spans="1:7" x14ac:dyDescent="0.25">
      <c r="A83" t="s">
        <v>32</v>
      </c>
      <c r="B83" t="str">
        <f>IFERROR(INDEX(Clients[Client_Name],MATCH(Table10[[#This Row],[Client_Code]],Clients[Client_Code],0)),"")</f>
        <v>WALMART</v>
      </c>
      <c r="C83" s="42">
        <v>49</v>
      </c>
      <c r="D83" s="41" t="s">
        <v>148</v>
      </c>
      <c r="E83">
        <v>10</v>
      </c>
      <c r="F83" s="21">
        <v>0</v>
      </c>
      <c r="G83"/>
    </row>
    <row r="84" spans="1:7" x14ac:dyDescent="0.25">
      <c r="A84" t="s">
        <v>32</v>
      </c>
      <c r="B84" t="str">
        <f>IFERROR(INDEX(Clients[Client_Name],MATCH(Table10[[#This Row],[Client_Code]],Clients[Client_Code],0)),"")</f>
        <v>WALMART</v>
      </c>
      <c r="C84" s="42">
        <v>49</v>
      </c>
      <c r="D84" s="41" t="s">
        <v>148</v>
      </c>
      <c r="E84">
        <v>11</v>
      </c>
      <c r="F84" s="21">
        <v>0</v>
      </c>
      <c r="G84"/>
    </row>
    <row r="85" spans="1:7" x14ac:dyDescent="0.25">
      <c r="A85" t="s">
        <v>32</v>
      </c>
      <c r="B85" t="str">
        <f>IFERROR(INDEX(Clients[Client_Name],MATCH(Table10[[#This Row],[Client_Code]],Clients[Client_Code],0)),"")</f>
        <v>WALMART</v>
      </c>
      <c r="C85" s="42">
        <v>49</v>
      </c>
      <c r="D85" s="41" t="s">
        <v>148</v>
      </c>
      <c r="E85">
        <v>12</v>
      </c>
      <c r="F85" s="21">
        <v>0</v>
      </c>
      <c r="G85"/>
    </row>
    <row r="86" spans="1:7" x14ac:dyDescent="0.25">
      <c r="A86" t="s">
        <v>32</v>
      </c>
      <c r="B86" t="str">
        <f>IFERROR(INDEX(Clients[Client_Name],MATCH(Table10[[#This Row],[Client_Code]],Clients[Client_Code],0)),"")</f>
        <v>WALMART</v>
      </c>
      <c r="C86" s="42">
        <v>49</v>
      </c>
      <c r="D86" s="41" t="s">
        <v>38</v>
      </c>
      <c r="E86">
        <v>1</v>
      </c>
      <c r="F86" s="21">
        <v>1384235.5196999998</v>
      </c>
      <c r="G86"/>
    </row>
    <row r="87" spans="1:7" x14ac:dyDescent="0.25">
      <c r="A87" t="s">
        <v>32</v>
      </c>
      <c r="B87" t="str">
        <f>IFERROR(INDEX(Clients[Client_Name],MATCH(Table10[[#This Row],[Client_Code]],Clients[Client_Code],0)),"")</f>
        <v>WALMART</v>
      </c>
      <c r="C87" s="42">
        <v>49</v>
      </c>
      <c r="D87" s="41" t="s">
        <v>38</v>
      </c>
      <c r="E87">
        <v>2</v>
      </c>
      <c r="F87" s="21">
        <v>1504583.6349482399</v>
      </c>
      <c r="G87"/>
    </row>
    <row r="88" spans="1:7" x14ac:dyDescent="0.25">
      <c r="A88" t="s">
        <v>32</v>
      </c>
      <c r="B88" t="str">
        <f>IFERROR(INDEX(Clients[Client_Name],MATCH(Table10[[#This Row],[Client_Code]],Clients[Client_Code],0)),"")</f>
        <v>WALMART</v>
      </c>
      <c r="C88" s="42">
        <v>49</v>
      </c>
      <c r="D88" s="41" t="s">
        <v>38</v>
      </c>
      <c r="E88">
        <v>3</v>
      </c>
      <c r="F88" s="21">
        <v>2004610.5119713596</v>
      </c>
      <c r="G88"/>
    </row>
    <row r="89" spans="1:7" x14ac:dyDescent="0.25">
      <c r="A89" t="s">
        <v>32</v>
      </c>
      <c r="B89" t="str">
        <f>IFERROR(INDEX(Clients[Client_Name],MATCH(Table10[[#This Row],[Client_Code]],Clients[Client_Code],0)),"")</f>
        <v>WALMART</v>
      </c>
      <c r="C89" s="42">
        <v>49</v>
      </c>
      <c r="D89" s="41" t="s">
        <v>38</v>
      </c>
      <c r="E89">
        <v>4</v>
      </c>
      <c r="F89" s="21">
        <v>2412348.2901063343</v>
      </c>
      <c r="G89"/>
    </row>
    <row r="90" spans="1:7" x14ac:dyDescent="0.25">
      <c r="A90" t="s">
        <v>32</v>
      </c>
      <c r="B90" t="str">
        <f>IFERROR(INDEX(Clients[Client_Name],MATCH(Table10[[#This Row],[Client_Code]],Clients[Client_Code],0)),"")</f>
        <v>WALMART</v>
      </c>
      <c r="C90" s="42">
        <v>49</v>
      </c>
      <c r="D90" s="41" t="s">
        <v>38</v>
      </c>
      <c r="E90">
        <v>5</v>
      </c>
      <c r="F90" s="21">
        <v>2903019.9323139619</v>
      </c>
      <c r="G90"/>
    </row>
    <row r="91" spans="1:7" x14ac:dyDescent="0.25">
      <c r="A91" t="s">
        <v>32</v>
      </c>
      <c r="B91" t="str">
        <f>IFERROR(INDEX(Clients[Client_Name],MATCH(Table10[[#This Row],[Client_Code]],Clients[Client_Code],0)),"")</f>
        <v>WALMART</v>
      </c>
      <c r="C91" s="42">
        <v>49</v>
      </c>
      <c r="D91" s="41" t="s">
        <v>38</v>
      </c>
      <c r="E91">
        <v>6</v>
      </c>
      <c r="F91" s="21">
        <v>3662534.2278311355</v>
      </c>
      <c r="G91"/>
    </row>
    <row r="92" spans="1:7" x14ac:dyDescent="0.25">
      <c r="A92" t="s">
        <v>32</v>
      </c>
      <c r="B92" t="str">
        <f>IFERROR(INDEX(Clients[Client_Name],MATCH(Table10[[#This Row],[Client_Code]],Clients[Client_Code],0)),"")</f>
        <v>WALMART</v>
      </c>
      <c r="C92" s="42">
        <v>49</v>
      </c>
      <c r="D92" s="41" t="s">
        <v>38</v>
      </c>
      <c r="E92">
        <v>7</v>
      </c>
      <c r="F92" s="21">
        <v>4933944.3249391988</v>
      </c>
      <c r="G92"/>
    </row>
    <row r="93" spans="1:7" x14ac:dyDescent="0.25">
      <c r="A93" t="s">
        <v>32</v>
      </c>
      <c r="B93" t="str">
        <f>IFERROR(INDEX(Clients[Client_Name],MATCH(Table10[[#This Row],[Client_Code]],Clients[Client_Code],0)),"")</f>
        <v>WALMART</v>
      </c>
      <c r="C93" s="42">
        <v>49</v>
      </c>
      <c r="D93" s="41" t="s">
        <v>38</v>
      </c>
      <c r="E93">
        <v>8</v>
      </c>
      <c r="F93" s="21">
        <v>6432300.9840178182</v>
      </c>
      <c r="G93"/>
    </row>
    <row r="94" spans="1:7" x14ac:dyDescent="0.25">
      <c r="A94" t="s">
        <v>32</v>
      </c>
      <c r="B94" t="str">
        <f>IFERROR(INDEX(Clients[Client_Name],MATCH(Table10[[#This Row],[Client_Code]],Clients[Client_Code],0)),"")</f>
        <v>WALMART</v>
      </c>
      <c r="C94" s="42">
        <v>49</v>
      </c>
      <c r="D94" s="41" t="s">
        <v>38</v>
      </c>
      <c r="E94">
        <v>9</v>
      </c>
      <c r="F94" s="21">
        <v>8115177.6656589946</v>
      </c>
      <c r="G94"/>
    </row>
    <row r="95" spans="1:7" x14ac:dyDescent="0.25">
      <c r="A95" t="s">
        <v>32</v>
      </c>
      <c r="B95" t="str">
        <f>IFERROR(INDEX(Clients[Client_Name],MATCH(Table10[[#This Row],[Client_Code]],Clients[Client_Code],0)),"")</f>
        <v>WALMART</v>
      </c>
      <c r="C95" s="42">
        <v>49</v>
      </c>
      <c r="D95" s="41" t="s">
        <v>38</v>
      </c>
      <c r="E95">
        <v>10</v>
      </c>
      <c r="F95" s="21">
        <v>10932275.932083823</v>
      </c>
      <c r="G95"/>
    </row>
    <row r="96" spans="1:7" x14ac:dyDescent="0.25">
      <c r="A96" t="s">
        <v>32</v>
      </c>
      <c r="B96" t="str">
        <f>IFERROR(INDEX(Clients[Client_Name],MATCH(Table10[[#This Row],[Client_Code]],Clients[Client_Code],0)),"")</f>
        <v>WALMART</v>
      </c>
      <c r="C96" s="42">
        <v>49</v>
      </c>
      <c r="D96" s="41" t="s">
        <v>38</v>
      </c>
      <c r="E96">
        <v>11</v>
      </c>
      <c r="F96" s="21">
        <v>13792476.704573043</v>
      </c>
      <c r="G96"/>
    </row>
    <row r="97" spans="1:7" x14ac:dyDescent="0.25">
      <c r="A97" t="s">
        <v>32</v>
      </c>
      <c r="B97" t="str">
        <f>IFERROR(INDEX(Clients[Client_Name],MATCH(Table10[[#This Row],[Client_Code]],Clients[Client_Code],0)),"")</f>
        <v>WALMART</v>
      </c>
      <c r="C97" s="42">
        <v>49</v>
      </c>
      <c r="D97" s="41" t="s">
        <v>38</v>
      </c>
      <c r="E97">
        <v>12</v>
      </c>
      <c r="F97" s="21">
        <v>14292607.234854978</v>
      </c>
      <c r="G97"/>
    </row>
    <row r="98" spans="1:7" x14ac:dyDescent="0.25">
      <c r="A98" t="s">
        <v>62</v>
      </c>
      <c r="B98" t="str">
        <f>IFERROR(INDEX(Clients[Client_Name],MATCH(Table10[[#This Row],[Client_Code]],Clients[Client_Code],0)),"")</f>
        <v>VALLE VERDE</v>
      </c>
      <c r="C98" s="42">
        <v>1005</v>
      </c>
      <c r="D98" s="41" t="s">
        <v>149</v>
      </c>
      <c r="E98">
        <v>1</v>
      </c>
      <c r="F98" s="21">
        <v>0</v>
      </c>
      <c r="G98"/>
    </row>
    <row r="99" spans="1:7" x14ac:dyDescent="0.25">
      <c r="A99" t="s">
        <v>62</v>
      </c>
      <c r="B99" t="str">
        <f>IFERROR(INDEX(Clients[Client_Name],MATCH(Table10[[#This Row],[Client_Code]],Clients[Client_Code],0)),"")</f>
        <v>VALLE VERDE</v>
      </c>
      <c r="C99" s="42">
        <v>1005</v>
      </c>
      <c r="D99" s="41" t="s">
        <v>149</v>
      </c>
      <c r="E99">
        <v>2</v>
      </c>
      <c r="F99" s="21">
        <v>0</v>
      </c>
      <c r="G99"/>
    </row>
    <row r="100" spans="1:7" x14ac:dyDescent="0.25">
      <c r="A100" t="s">
        <v>62</v>
      </c>
      <c r="B100" t="str">
        <f>IFERROR(INDEX(Clients[Client_Name],MATCH(Table10[[#This Row],[Client_Code]],Clients[Client_Code],0)),"")</f>
        <v>VALLE VERDE</v>
      </c>
      <c r="C100" s="42">
        <v>1005</v>
      </c>
      <c r="D100" s="41" t="s">
        <v>149</v>
      </c>
      <c r="E100">
        <v>3</v>
      </c>
      <c r="F100" s="21">
        <v>0</v>
      </c>
      <c r="G100"/>
    </row>
    <row r="101" spans="1:7" x14ac:dyDescent="0.25">
      <c r="A101" t="s">
        <v>62</v>
      </c>
      <c r="B101" t="str">
        <f>IFERROR(INDEX(Clients[Client_Name],MATCH(Table10[[#This Row],[Client_Code]],Clients[Client_Code],0)),"")</f>
        <v>VALLE VERDE</v>
      </c>
      <c r="C101" s="42">
        <v>1005</v>
      </c>
      <c r="D101" s="41" t="s">
        <v>149</v>
      </c>
      <c r="E101">
        <v>4</v>
      </c>
      <c r="F101" s="21">
        <v>0</v>
      </c>
      <c r="G101"/>
    </row>
    <row r="102" spans="1:7" x14ac:dyDescent="0.25">
      <c r="A102" t="s">
        <v>62</v>
      </c>
      <c r="B102" t="str">
        <f>IFERROR(INDEX(Clients[Client_Name],MATCH(Table10[[#This Row],[Client_Code]],Clients[Client_Code],0)),"")</f>
        <v>VALLE VERDE</v>
      </c>
      <c r="C102" s="42">
        <v>1005</v>
      </c>
      <c r="D102" s="41" t="s">
        <v>149</v>
      </c>
      <c r="E102">
        <v>5</v>
      </c>
      <c r="F102" s="21">
        <v>0</v>
      </c>
      <c r="G102"/>
    </row>
    <row r="103" spans="1:7" x14ac:dyDescent="0.25">
      <c r="A103" t="s">
        <v>62</v>
      </c>
      <c r="B103" t="str">
        <f>IFERROR(INDEX(Clients[Client_Name],MATCH(Table10[[#This Row],[Client_Code]],Clients[Client_Code],0)),"")</f>
        <v>VALLE VERDE</v>
      </c>
      <c r="C103" s="42">
        <v>1005</v>
      </c>
      <c r="D103" s="41" t="s">
        <v>149</v>
      </c>
      <c r="E103">
        <v>6</v>
      </c>
      <c r="F103" s="21">
        <v>0</v>
      </c>
      <c r="G103"/>
    </row>
    <row r="104" spans="1:7" x14ac:dyDescent="0.25">
      <c r="A104" t="s">
        <v>62</v>
      </c>
      <c r="B104" t="str">
        <f>IFERROR(INDEX(Clients[Client_Name],MATCH(Table10[[#This Row],[Client_Code]],Clients[Client_Code],0)),"")</f>
        <v>VALLE VERDE</v>
      </c>
      <c r="C104" s="42">
        <v>1005</v>
      </c>
      <c r="D104" s="41" t="s">
        <v>149</v>
      </c>
      <c r="E104">
        <v>7</v>
      </c>
      <c r="F104" s="21">
        <v>0</v>
      </c>
      <c r="G104"/>
    </row>
    <row r="105" spans="1:7" x14ac:dyDescent="0.25">
      <c r="A105" t="s">
        <v>62</v>
      </c>
      <c r="B105" t="str">
        <f>IFERROR(INDEX(Clients[Client_Name],MATCH(Table10[[#This Row],[Client_Code]],Clients[Client_Code],0)),"")</f>
        <v>VALLE VERDE</v>
      </c>
      <c r="C105" s="42">
        <v>1005</v>
      </c>
      <c r="D105" s="41" t="s">
        <v>149</v>
      </c>
      <c r="E105">
        <v>8</v>
      </c>
      <c r="F105" s="21">
        <v>0</v>
      </c>
      <c r="G105"/>
    </row>
    <row r="106" spans="1:7" x14ac:dyDescent="0.25">
      <c r="A106" t="s">
        <v>62</v>
      </c>
      <c r="B106" t="str">
        <f>IFERROR(INDEX(Clients[Client_Name],MATCH(Table10[[#This Row],[Client_Code]],Clients[Client_Code],0)),"")</f>
        <v>VALLE VERDE</v>
      </c>
      <c r="C106" s="42">
        <v>1005</v>
      </c>
      <c r="D106" s="41" t="s">
        <v>149</v>
      </c>
      <c r="E106">
        <v>9</v>
      </c>
      <c r="F106" s="21">
        <v>0</v>
      </c>
      <c r="G106"/>
    </row>
    <row r="107" spans="1:7" x14ac:dyDescent="0.25">
      <c r="A107" t="s">
        <v>62</v>
      </c>
      <c r="B107" t="str">
        <f>IFERROR(INDEX(Clients[Client_Name],MATCH(Table10[[#This Row],[Client_Code]],Clients[Client_Code],0)),"")</f>
        <v>VALLE VERDE</v>
      </c>
      <c r="C107" s="42">
        <v>1005</v>
      </c>
      <c r="D107" s="41" t="s">
        <v>149</v>
      </c>
      <c r="E107">
        <v>10</v>
      </c>
      <c r="F107" s="21">
        <v>0</v>
      </c>
      <c r="G107"/>
    </row>
    <row r="108" spans="1:7" x14ac:dyDescent="0.25">
      <c r="A108" t="s">
        <v>62</v>
      </c>
      <c r="B108" t="str">
        <f>IFERROR(INDEX(Clients[Client_Name],MATCH(Table10[[#This Row],[Client_Code]],Clients[Client_Code],0)),"")</f>
        <v>VALLE VERDE</v>
      </c>
      <c r="C108" s="43">
        <v>1005</v>
      </c>
      <c r="D108" s="41" t="s">
        <v>149</v>
      </c>
      <c r="E108">
        <v>11</v>
      </c>
      <c r="F108" s="21">
        <v>0</v>
      </c>
      <c r="G108"/>
    </row>
    <row r="109" spans="1:7" x14ac:dyDescent="0.25">
      <c r="A109" t="s">
        <v>62</v>
      </c>
      <c r="B109" t="str">
        <f>IFERROR(INDEX(Clients[Client_Name],MATCH(Table10[[#This Row],[Client_Code]],Clients[Client_Code],0)),"")</f>
        <v>VALLE VERDE</v>
      </c>
      <c r="C109" s="42">
        <v>1005</v>
      </c>
      <c r="D109" s="41" t="s">
        <v>149</v>
      </c>
      <c r="E109">
        <v>12</v>
      </c>
      <c r="F109" s="21">
        <v>0</v>
      </c>
      <c r="G109"/>
    </row>
    <row r="110" spans="1:7" x14ac:dyDescent="0.25">
      <c r="A110" t="s">
        <v>62</v>
      </c>
      <c r="B110" t="str">
        <f>IFERROR(INDEX(Clients[Client_Name],MATCH(Table10[[#This Row],[Client_Code]],Clients[Client_Code],0)),"")</f>
        <v>VALLE VERDE</v>
      </c>
      <c r="C110" s="42">
        <v>1005</v>
      </c>
      <c r="D110" s="41" t="s">
        <v>37</v>
      </c>
      <c r="E110">
        <v>1</v>
      </c>
      <c r="F110" s="21">
        <v>0</v>
      </c>
      <c r="G110"/>
    </row>
    <row r="111" spans="1:7" x14ac:dyDescent="0.25">
      <c r="A111" t="s">
        <v>62</v>
      </c>
      <c r="B111" t="str">
        <f>IFERROR(INDEX(Clients[Client_Name],MATCH(Table10[[#This Row],[Client_Code]],Clients[Client_Code],0)),"")</f>
        <v>VALLE VERDE</v>
      </c>
      <c r="C111" s="42">
        <v>1005</v>
      </c>
      <c r="D111" s="41" t="s">
        <v>37</v>
      </c>
      <c r="E111">
        <v>2</v>
      </c>
      <c r="F111" s="21">
        <v>0</v>
      </c>
      <c r="G111"/>
    </row>
    <row r="112" spans="1:7" x14ac:dyDescent="0.25">
      <c r="A112" t="s">
        <v>62</v>
      </c>
      <c r="B112" t="str">
        <f>IFERROR(INDEX(Clients[Client_Name],MATCH(Table10[[#This Row],[Client_Code]],Clients[Client_Code],0)),"")</f>
        <v>VALLE VERDE</v>
      </c>
      <c r="C112" s="42">
        <v>1005</v>
      </c>
      <c r="D112" s="41" t="s">
        <v>37</v>
      </c>
      <c r="E112">
        <v>3</v>
      </c>
      <c r="F112" s="21">
        <v>0</v>
      </c>
      <c r="G112"/>
    </row>
    <row r="113" spans="1:7" x14ac:dyDescent="0.25">
      <c r="A113" t="s">
        <v>62</v>
      </c>
      <c r="B113" t="str">
        <f>IFERROR(INDEX(Clients[Client_Name],MATCH(Table10[[#This Row],[Client_Code]],Clients[Client_Code],0)),"")</f>
        <v>VALLE VERDE</v>
      </c>
      <c r="C113" s="42">
        <v>1005</v>
      </c>
      <c r="D113" s="41" t="s">
        <v>37</v>
      </c>
      <c r="E113">
        <v>4</v>
      </c>
      <c r="F113" s="21">
        <v>0</v>
      </c>
      <c r="G113"/>
    </row>
    <row r="114" spans="1:7" x14ac:dyDescent="0.25">
      <c r="A114" t="s">
        <v>62</v>
      </c>
      <c r="B114" t="str">
        <f>IFERROR(INDEX(Clients[Client_Name],MATCH(Table10[[#This Row],[Client_Code]],Clients[Client_Code],0)),"")</f>
        <v>VALLE VERDE</v>
      </c>
      <c r="C114" s="42">
        <v>1005</v>
      </c>
      <c r="D114" s="41" t="s">
        <v>37</v>
      </c>
      <c r="E114">
        <v>5</v>
      </c>
      <c r="F114" s="21">
        <v>0</v>
      </c>
      <c r="G114"/>
    </row>
    <row r="115" spans="1:7" x14ac:dyDescent="0.25">
      <c r="A115" t="s">
        <v>62</v>
      </c>
      <c r="B115" t="str">
        <f>IFERROR(INDEX(Clients[Client_Name],MATCH(Table10[[#This Row],[Client_Code]],Clients[Client_Code],0)),"")</f>
        <v>VALLE VERDE</v>
      </c>
      <c r="C115" s="42">
        <v>1005</v>
      </c>
      <c r="D115" s="41" t="s">
        <v>37</v>
      </c>
      <c r="E115">
        <v>6</v>
      </c>
      <c r="F115" s="21">
        <v>0</v>
      </c>
      <c r="G115"/>
    </row>
    <row r="116" spans="1:7" x14ac:dyDescent="0.25">
      <c r="A116" t="s">
        <v>62</v>
      </c>
      <c r="B116" t="str">
        <f>IFERROR(INDEX(Clients[Client_Name],MATCH(Table10[[#This Row],[Client_Code]],Clients[Client_Code],0)),"")</f>
        <v>VALLE VERDE</v>
      </c>
      <c r="C116" s="42">
        <v>1005</v>
      </c>
      <c r="D116" s="41" t="s">
        <v>37</v>
      </c>
      <c r="E116">
        <v>7</v>
      </c>
      <c r="F116" s="21">
        <v>0</v>
      </c>
      <c r="G116"/>
    </row>
    <row r="117" spans="1:7" x14ac:dyDescent="0.25">
      <c r="A117" t="s">
        <v>62</v>
      </c>
      <c r="B117" t="str">
        <f>IFERROR(INDEX(Clients[Client_Name],MATCH(Table10[[#This Row],[Client_Code]],Clients[Client_Code],0)),"")</f>
        <v>VALLE VERDE</v>
      </c>
      <c r="C117" s="42">
        <v>1005</v>
      </c>
      <c r="D117" s="41" t="s">
        <v>37</v>
      </c>
      <c r="E117">
        <v>8</v>
      </c>
      <c r="F117" s="21">
        <v>0</v>
      </c>
      <c r="G117"/>
    </row>
    <row r="118" spans="1:7" x14ac:dyDescent="0.25">
      <c r="A118" t="s">
        <v>62</v>
      </c>
      <c r="B118" t="str">
        <f>IFERROR(INDEX(Clients[Client_Name],MATCH(Table10[[#This Row],[Client_Code]],Clients[Client_Code],0)),"")</f>
        <v>VALLE VERDE</v>
      </c>
      <c r="C118" s="42">
        <v>1005</v>
      </c>
      <c r="D118" s="41" t="s">
        <v>37</v>
      </c>
      <c r="E118">
        <v>9</v>
      </c>
      <c r="F118" s="21">
        <v>0</v>
      </c>
      <c r="G118"/>
    </row>
    <row r="119" spans="1:7" x14ac:dyDescent="0.25">
      <c r="A119" t="s">
        <v>62</v>
      </c>
      <c r="B119" t="str">
        <f>IFERROR(INDEX(Clients[Client_Name],MATCH(Table10[[#This Row],[Client_Code]],Clients[Client_Code],0)),"")</f>
        <v>VALLE VERDE</v>
      </c>
      <c r="C119" s="42">
        <v>1005</v>
      </c>
      <c r="D119" s="41" t="s">
        <v>37</v>
      </c>
      <c r="E119">
        <v>10</v>
      </c>
      <c r="F119" s="21">
        <v>0</v>
      </c>
      <c r="G119"/>
    </row>
    <row r="120" spans="1:7" x14ac:dyDescent="0.25">
      <c r="A120" t="s">
        <v>62</v>
      </c>
      <c r="B120" t="str">
        <f>IFERROR(INDEX(Clients[Client_Name],MATCH(Table10[[#This Row],[Client_Code]],Clients[Client_Code],0)),"")</f>
        <v>VALLE VERDE</v>
      </c>
      <c r="C120" s="42">
        <v>1005</v>
      </c>
      <c r="D120" s="41" t="s">
        <v>37</v>
      </c>
      <c r="E120">
        <v>11</v>
      </c>
      <c r="F120" s="21">
        <v>0</v>
      </c>
      <c r="G120"/>
    </row>
    <row r="121" spans="1:7" x14ac:dyDescent="0.25">
      <c r="A121" t="s">
        <v>62</v>
      </c>
      <c r="B121" t="str">
        <f>IFERROR(INDEX(Clients[Client_Name],MATCH(Table10[[#This Row],[Client_Code]],Clients[Client_Code],0)),"")</f>
        <v>VALLE VERDE</v>
      </c>
      <c r="C121" s="42">
        <v>1005</v>
      </c>
      <c r="D121" s="41" t="s">
        <v>37</v>
      </c>
      <c r="E121">
        <v>12</v>
      </c>
      <c r="F121" s="21">
        <v>0</v>
      </c>
      <c r="G121"/>
    </row>
    <row r="122" spans="1:7" x14ac:dyDescent="0.25">
      <c r="A122" t="s">
        <v>62</v>
      </c>
      <c r="B122" t="str">
        <f>IFERROR(INDEX(Clients[Client_Name],MATCH(Table10[[#This Row],[Client_Code]],Clients[Client_Code],0)),"")</f>
        <v>VALLE VERDE</v>
      </c>
      <c r="C122" s="42">
        <v>1005</v>
      </c>
      <c r="D122" s="41" t="s">
        <v>148</v>
      </c>
      <c r="E122">
        <v>1</v>
      </c>
      <c r="F122" s="21">
        <v>0</v>
      </c>
      <c r="G122"/>
    </row>
    <row r="123" spans="1:7" x14ac:dyDescent="0.25">
      <c r="A123" t="s">
        <v>62</v>
      </c>
      <c r="B123" t="str">
        <f>IFERROR(INDEX(Clients[Client_Name],MATCH(Table10[[#This Row],[Client_Code]],Clients[Client_Code],0)),"")</f>
        <v>VALLE VERDE</v>
      </c>
      <c r="C123" s="42">
        <v>1005</v>
      </c>
      <c r="D123" s="41" t="s">
        <v>148</v>
      </c>
      <c r="E123">
        <v>2</v>
      </c>
      <c r="F123" s="21">
        <v>0</v>
      </c>
      <c r="G123"/>
    </row>
    <row r="124" spans="1:7" x14ac:dyDescent="0.25">
      <c r="A124" t="s">
        <v>62</v>
      </c>
      <c r="B124" t="str">
        <f>IFERROR(INDEX(Clients[Client_Name],MATCH(Table10[[#This Row],[Client_Code]],Clients[Client_Code],0)),"")</f>
        <v>VALLE VERDE</v>
      </c>
      <c r="C124" s="42">
        <v>1005</v>
      </c>
      <c r="D124" s="41" t="s">
        <v>148</v>
      </c>
      <c r="E124">
        <v>3</v>
      </c>
      <c r="F124" s="21">
        <v>0</v>
      </c>
      <c r="G124"/>
    </row>
    <row r="125" spans="1:7" x14ac:dyDescent="0.25">
      <c r="A125" t="s">
        <v>62</v>
      </c>
      <c r="B125" t="str">
        <f>IFERROR(INDEX(Clients[Client_Name],MATCH(Table10[[#This Row],[Client_Code]],Clients[Client_Code],0)),"")</f>
        <v>VALLE VERDE</v>
      </c>
      <c r="C125" s="42">
        <v>1005</v>
      </c>
      <c r="D125" s="41" t="s">
        <v>148</v>
      </c>
      <c r="E125">
        <v>4</v>
      </c>
      <c r="F125" s="21">
        <v>0</v>
      </c>
      <c r="G125"/>
    </row>
    <row r="126" spans="1:7" x14ac:dyDescent="0.25">
      <c r="A126" t="s">
        <v>62</v>
      </c>
      <c r="B126" t="str">
        <f>IFERROR(INDEX(Clients[Client_Name],MATCH(Table10[[#This Row],[Client_Code]],Clients[Client_Code],0)),"")</f>
        <v>VALLE VERDE</v>
      </c>
      <c r="C126" s="42">
        <v>1005</v>
      </c>
      <c r="D126" s="41" t="s">
        <v>148</v>
      </c>
      <c r="E126">
        <v>5</v>
      </c>
      <c r="F126" s="21">
        <v>0</v>
      </c>
      <c r="G126"/>
    </row>
    <row r="127" spans="1:7" x14ac:dyDescent="0.25">
      <c r="A127" t="s">
        <v>62</v>
      </c>
      <c r="B127" t="str">
        <f>IFERROR(INDEX(Clients[Client_Name],MATCH(Table10[[#This Row],[Client_Code]],Clients[Client_Code],0)),"")</f>
        <v>VALLE VERDE</v>
      </c>
      <c r="C127" s="42">
        <v>1005</v>
      </c>
      <c r="D127" s="41" t="s">
        <v>148</v>
      </c>
      <c r="E127">
        <v>6</v>
      </c>
      <c r="F127" s="21">
        <v>0</v>
      </c>
      <c r="G127"/>
    </row>
    <row r="128" spans="1:7" x14ac:dyDescent="0.25">
      <c r="A128" t="s">
        <v>62</v>
      </c>
      <c r="B128" t="str">
        <f>IFERROR(INDEX(Clients[Client_Name],MATCH(Table10[[#This Row],[Client_Code]],Clients[Client_Code],0)),"")</f>
        <v>VALLE VERDE</v>
      </c>
      <c r="C128" s="42">
        <v>1005</v>
      </c>
      <c r="D128" s="41" t="s">
        <v>148</v>
      </c>
      <c r="E128">
        <v>7</v>
      </c>
      <c r="F128" s="21">
        <v>0</v>
      </c>
      <c r="G128"/>
    </row>
    <row r="129" spans="1:7" x14ac:dyDescent="0.25">
      <c r="A129" t="s">
        <v>62</v>
      </c>
      <c r="B129" t="str">
        <f>IFERROR(INDEX(Clients[Client_Name],MATCH(Table10[[#This Row],[Client_Code]],Clients[Client_Code],0)),"")</f>
        <v>VALLE VERDE</v>
      </c>
      <c r="C129" s="42">
        <v>1005</v>
      </c>
      <c r="D129" s="41" t="s">
        <v>148</v>
      </c>
      <c r="E129">
        <v>8</v>
      </c>
      <c r="F129" s="21">
        <v>0</v>
      </c>
      <c r="G129"/>
    </row>
    <row r="130" spans="1:7" x14ac:dyDescent="0.25">
      <c r="A130" t="s">
        <v>62</v>
      </c>
      <c r="B130" t="str">
        <f>IFERROR(INDEX(Clients[Client_Name],MATCH(Table10[[#This Row],[Client_Code]],Clients[Client_Code],0)),"")</f>
        <v>VALLE VERDE</v>
      </c>
      <c r="C130" s="42">
        <v>1005</v>
      </c>
      <c r="D130" s="41" t="s">
        <v>148</v>
      </c>
      <c r="E130">
        <v>9</v>
      </c>
      <c r="F130" s="21">
        <v>0</v>
      </c>
      <c r="G130"/>
    </row>
    <row r="131" spans="1:7" x14ac:dyDescent="0.25">
      <c r="A131" t="s">
        <v>62</v>
      </c>
      <c r="B131" t="str">
        <f>IFERROR(INDEX(Clients[Client_Name],MATCH(Table10[[#This Row],[Client_Code]],Clients[Client_Code],0)),"")</f>
        <v>VALLE VERDE</v>
      </c>
      <c r="C131" s="42">
        <v>1005</v>
      </c>
      <c r="D131" s="41" t="s">
        <v>148</v>
      </c>
      <c r="E131">
        <v>10</v>
      </c>
      <c r="F131" s="21">
        <v>0</v>
      </c>
      <c r="G131"/>
    </row>
    <row r="132" spans="1:7" x14ac:dyDescent="0.25">
      <c r="A132" t="s">
        <v>62</v>
      </c>
      <c r="B132" t="str">
        <f>IFERROR(INDEX(Clients[Client_Name],MATCH(Table10[[#This Row],[Client_Code]],Clients[Client_Code],0)),"")</f>
        <v>VALLE VERDE</v>
      </c>
      <c r="C132" s="42">
        <v>1005</v>
      </c>
      <c r="D132" s="41" t="s">
        <v>148</v>
      </c>
      <c r="E132">
        <v>11</v>
      </c>
      <c r="F132" s="21">
        <v>0</v>
      </c>
      <c r="G132"/>
    </row>
    <row r="133" spans="1:7" x14ac:dyDescent="0.25">
      <c r="A133" t="s">
        <v>62</v>
      </c>
      <c r="B133" t="str">
        <f>IFERROR(INDEX(Clients[Client_Name],MATCH(Table10[[#This Row],[Client_Code]],Clients[Client_Code],0)),"")</f>
        <v>VALLE VERDE</v>
      </c>
      <c r="C133" s="42">
        <v>1005</v>
      </c>
      <c r="D133" s="41" t="s">
        <v>148</v>
      </c>
      <c r="E133">
        <v>12</v>
      </c>
      <c r="F133" s="21">
        <v>0</v>
      </c>
      <c r="G133"/>
    </row>
    <row r="134" spans="1:7" x14ac:dyDescent="0.25">
      <c r="A134" t="s">
        <v>62</v>
      </c>
      <c r="B134" t="str">
        <f>IFERROR(INDEX(Clients[Client_Name],MATCH(Table10[[#This Row],[Client_Code]],Clients[Client_Code],0)),"")</f>
        <v>VALLE VERDE</v>
      </c>
      <c r="C134" s="42">
        <v>1005</v>
      </c>
      <c r="D134" s="41" t="s">
        <v>38</v>
      </c>
      <c r="E134">
        <v>1</v>
      </c>
      <c r="F134" s="21">
        <v>0</v>
      </c>
      <c r="G134"/>
    </row>
    <row r="135" spans="1:7" x14ac:dyDescent="0.25">
      <c r="A135" t="s">
        <v>62</v>
      </c>
      <c r="B135" t="str">
        <f>IFERROR(INDEX(Clients[Client_Name],MATCH(Table10[[#This Row],[Client_Code]],Clients[Client_Code],0)),"")</f>
        <v>VALLE VERDE</v>
      </c>
      <c r="C135" s="42">
        <v>1005</v>
      </c>
      <c r="D135" s="41" t="s">
        <v>38</v>
      </c>
      <c r="E135">
        <v>2</v>
      </c>
      <c r="F135" s="21">
        <v>0</v>
      </c>
      <c r="G135"/>
    </row>
    <row r="136" spans="1:7" x14ac:dyDescent="0.25">
      <c r="A136" t="s">
        <v>62</v>
      </c>
      <c r="B136" t="str">
        <f>IFERROR(INDEX(Clients[Client_Name],MATCH(Table10[[#This Row],[Client_Code]],Clients[Client_Code],0)),"")</f>
        <v>VALLE VERDE</v>
      </c>
      <c r="C136" s="42">
        <v>1005</v>
      </c>
      <c r="D136" s="41" t="s">
        <v>38</v>
      </c>
      <c r="E136">
        <v>3</v>
      </c>
      <c r="F136" s="21">
        <v>0</v>
      </c>
      <c r="G136"/>
    </row>
    <row r="137" spans="1:7" x14ac:dyDescent="0.25">
      <c r="A137" t="s">
        <v>62</v>
      </c>
      <c r="B137" t="str">
        <f>IFERROR(INDEX(Clients[Client_Name],MATCH(Table10[[#This Row],[Client_Code]],Clients[Client_Code],0)),"")</f>
        <v>VALLE VERDE</v>
      </c>
      <c r="C137" s="42">
        <v>1005</v>
      </c>
      <c r="D137" s="41" t="s">
        <v>38</v>
      </c>
      <c r="E137">
        <v>4</v>
      </c>
      <c r="F137" s="21">
        <v>0</v>
      </c>
      <c r="G137"/>
    </row>
    <row r="138" spans="1:7" x14ac:dyDescent="0.25">
      <c r="A138" t="s">
        <v>62</v>
      </c>
      <c r="B138" t="str">
        <f>IFERROR(INDEX(Clients[Client_Name],MATCH(Table10[[#This Row],[Client_Code]],Clients[Client_Code],0)),"")</f>
        <v>VALLE VERDE</v>
      </c>
      <c r="C138" s="42">
        <v>1005</v>
      </c>
      <c r="D138" s="41" t="s">
        <v>38</v>
      </c>
      <c r="E138">
        <v>5</v>
      </c>
      <c r="F138" s="21">
        <v>0</v>
      </c>
      <c r="G138"/>
    </row>
    <row r="139" spans="1:7" x14ac:dyDescent="0.25">
      <c r="A139" t="s">
        <v>62</v>
      </c>
      <c r="B139" t="str">
        <f>IFERROR(INDEX(Clients[Client_Name],MATCH(Table10[[#This Row],[Client_Code]],Clients[Client_Code],0)),"")</f>
        <v>VALLE VERDE</v>
      </c>
      <c r="C139" s="42">
        <v>1005</v>
      </c>
      <c r="D139" s="41" t="s">
        <v>38</v>
      </c>
      <c r="E139">
        <v>6</v>
      </c>
      <c r="F139" s="21">
        <v>0</v>
      </c>
      <c r="G139"/>
    </row>
    <row r="140" spans="1:7" x14ac:dyDescent="0.25">
      <c r="A140" t="s">
        <v>62</v>
      </c>
      <c r="B140" t="str">
        <f>IFERROR(INDEX(Clients[Client_Name],MATCH(Table10[[#This Row],[Client_Code]],Clients[Client_Code],0)),"")</f>
        <v>VALLE VERDE</v>
      </c>
      <c r="C140" s="42">
        <v>1005</v>
      </c>
      <c r="D140" s="41" t="s">
        <v>38</v>
      </c>
      <c r="E140">
        <v>7</v>
      </c>
      <c r="F140" s="21">
        <v>0</v>
      </c>
      <c r="G140"/>
    </row>
    <row r="141" spans="1:7" x14ac:dyDescent="0.25">
      <c r="A141" t="s">
        <v>62</v>
      </c>
      <c r="B141" t="str">
        <f>IFERROR(INDEX(Clients[Client_Name],MATCH(Table10[[#This Row],[Client_Code]],Clients[Client_Code],0)),"")</f>
        <v>VALLE VERDE</v>
      </c>
      <c r="C141" s="42">
        <v>1005</v>
      </c>
      <c r="D141" s="41" t="s">
        <v>38</v>
      </c>
      <c r="E141">
        <v>8</v>
      </c>
      <c r="F141" s="21">
        <v>0</v>
      </c>
      <c r="G141"/>
    </row>
    <row r="142" spans="1:7" x14ac:dyDescent="0.25">
      <c r="A142" t="s">
        <v>62</v>
      </c>
      <c r="B142" t="str">
        <f>IFERROR(INDEX(Clients[Client_Name],MATCH(Table10[[#This Row],[Client_Code]],Clients[Client_Code],0)),"")</f>
        <v>VALLE VERDE</v>
      </c>
      <c r="C142" s="42">
        <v>1005</v>
      </c>
      <c r="D142" s="41" t="s">
        <v>38</v>
      </c>
      <c r="E142">
        <v>9</v>
      </c>
      <c r="F142" s="21">
        <v>0</v>
      </c>
      <c r="G142"/>
    </row>
    <row r="143" spans="1:7" x14ac:dyDescent="0.25">
      <c r="A143" t="s">
        <v>62</v>
      </c>
      <c r="B143" t="str">
        <f>IFERROR(INDEX(Clients[Client_Name],MATCH(Table10[[#This Row],[Client_Code]],Clients[Client_Code],0)),"")</f>
        <v>VALLE VERDE</v>
      </c>
      <c r="C143" s="42">
        <v>1005</v>
      </c>
      <c r="D143" s="41" t="s">
        <v>38</v>
      </c>
      <c r="E143">
        <v>10</v>
      </c>
      <c r="F143" s="21">
        <v>0</v>
      </c>
      <c r="G143"/>
    </row>
    <row r="144" spans="1:7" x14ac:dyDescent="0.25">
      <c r="A144" t="s">
        <v>62</v>
      </c>
      <c r="B144" t="str">
        <f>IFERROR(INDEX(Clients[Client_Name],MATCH(Table10[[#This Row],[Client_Code]],Clients[Client_Code],0)),"")</f>
        <v>VALLE VERDE</v>
      </c>
      <c r="C144" s="42">
        <v>1005</v>
      </c>
      <c r="D144" s="41" t="s">
        <v>38</v>
      </c>
      <c r="E144">
        <v>11</v>
      </c>
      <c r="F144" s="21">
        <v>0</v>
      </c>
      <c r="G144"/>
    </row>
    <row r="145" spans="1:7" x14ac:dyDescent="0.25">
      <c r="A145" t="s">
        <v>62</v>
      </c>
      <c r="B145" t="str">
        <f>IFERROR(INDEX(Clients[Client_Name],MATCH(Table10[[#This Row],[Client_Code]],Clients[Client_Code],0)),"")</f>
        <v>VALLE VERDE</v>
      </c>
      <c r="C145" s="42">
        <v>1005</v>
      </c>
      <c r="D145" s="41" t="s">
        <v>38</v>
      </c>
      <c r="E145">
        <v>12</v>
      </c>
      <c r="F145" s="21">
        <v>0</v>
      </c>
      <c r="G145"/>
    </row>
    <row r="146" spans="1:7" x14ac:dyDescent="0.25">
      <c r="A146" t="s">
        <v>32</v>
      </c>
      <c r="B146" t="str">
        <f>IFERROR(INDEX(Clients[Client_Name],MATCH(Table10[[#This Row],[Client_Code]],Clients[Client_Code],0)),"")</f>
        <v>VALLE FRIO</v>
      </c>
      <c r="C146" s="42">
        <v>46</v>
      </c>
      <c r="D146" s="41" t="s">
        <v>149</v>
      </c>
      <c r="E146">
        <v>1</v>
      </c>
      <c r="F146" s="21">
        <v>21324099.478800528</v>
      </c>
      <c r="G146"/>
    </row>
    <row r="147" spans="1:7" x14ac:dyDescent="0.25">
      <c r="A147" t="s">
        <v>62</v>
      </c>
      <c r="B147" t="str">
        <f>IFERROR(INDEX(Clients[Client_Name],MATCH(Table10[[#This Row],[Client_Code]],Clients[Client_Code],0)),"")</f>
        <v>VALLE FRIO</v>
      </c>
      <c r="C147" s="42">
        <v>1018</v>
      </c>
      <c r="D147" s="41" t="s">
        <v>149</v>
      </c>
      <c r="E147">
        <v>1</v>
      </c>
      <c r="F147" s="21">
        <v>33391369.344794221</v>
      </c>
      <c r="G147"/>
    </row>
    <row r="148" spans="1:7" x14ac:dyDescent="0.25">
      <c r="A148" t="s">
        <v>32</v>
      </c>
      <c r="B148" t="str">
        <f>IFERROR(INDEX(Clients[Client_Name],MATCH(Table10[[#This Row],[Client_Code]],Clients[Client_Code],0)),"")</f>
        <v>VALLE FRIO</v>
      </c>
      <c r="C148" s="42">
        <v>46</v>
      </c>
      <c r="D148" s="41" t="s">
        <v>149</v>
      </c>
      <c r="E148">
        <v>1</v>
      </c>
      <c r="F148" s="21">
        <v>0</v>
      </c>
      <c r="G148"/>
    </row>
    <row r="149" spans="1:7" x14ac:dyDescent="0.25">
      <c r="A149" t="s">
        <v>32</v>
      </c>
      <c r="B149" t="str">
        <f>IFERROR(INDEX(Clients[Client_Name],MATCH(Table10[[#This Row],[Client_Code]],Clients[Client_Code],0)),"")</f>
        <v>VALLE FRIO</v>
      </c>
      <c r="C149" s="42">
        <v>46</v>
      </c>
      <c r="D149" s="41" t="s">
        <v>149</v>
      </c>
      <c r="E149">
        <v>2</v>
      </c>
      <c r="F149" s="21">
        <v>0</v>
      </c>
      <c r="G149"/>
    </row>
    <row r="150" spans="1:7" x14ac:dyDescent="0.25">
      <c r="A150" t="s">
        <v>62</v>
      </c>
      <c r="B150" t="str">
        <f>IFERROR(INDEX(Clients[Client_Name],MATCH(Table10[[#This Row],[Client_Code]],Clients[Client_Code],0)),"")</f>
        <v>VALLE FRIO</v>
      </c>
      <c r="C150" s="42">
        <v>1018</v>
      </c>
      <c r="D150" s="41" t="s">
        <v>149</v>
      </c>
      <c r="E150">
        <v>2</v>
      </c>
      <c r="F150" s="21">
        <v>32154651.961653691</v>
      </c>
      <c r="G150"/>
    </row>
    <row r="151" spans="1:7" x14ac:dyDescent="0.25">
      <c r="A151" t="s">
        <v>32</v>
      </c>
      <c r="B151" t="str">
        <f>IFERROR(INDEX(Clients[Client_Name],MATCH(Table10[[#This Row],[Client_Code]],Clients[Client_Code],0)),"")</f>
        <v>VALLE FRIO</v>
      </c>
      <c r="C151" s="42">
        <v>46</v>
      </c>
      <c r="D151" s="41" t="s">
        <v>149</v>
      </c>
      <c r="E151">
        <v>2</v>
      </c>
      <c r="F151" s="21">
        <v>20555990.754444443</v>
      </c>
      <c r="G151"/>
    </row>
    <row r="152" spans="1:7" x14ac:dyDescent="0.25">
      <c r="A152" t="s">
        <v>32</v>
      </c>
      <c r="B152" t="str">
        <f>IFERROR(INDEX(Clients[Client_Name],MATCH(Table10[[#This Row],[Client_Code]],Clients[Client_Code],0)),"")</f>
        <v>VALLE FRIO</v>
      </c>
      <c r="C152" s="42">
        <v>46</v>
      </c>
      <c r="D152" s="41" t="s">
        <v>149</v>
      </c>
      <c r="E152">
        <v>3</v>
      </c>
      <c r="F152" s="21">
        <v>0</v>
      </c>
      <c r="G152"/>
    </row>
    <row r="153" spans="1:7" x14ac:dyDescent="0.25">
      <c r="A153" t="s">
        <v>62</v>
      </c>
      <c r="B153" t="str">
        <f>IFERROR(INDEX(Clients[Client_Name],MATCH(Table10[[#This Row],[Client_Code]],Clients[Client_Code],0)),"")</f>
        <v>VALLE FRIO</v>
      </c>
      <c r="C153" s="42">
        <v>1018</v>
      </c>
      <c r="D153" s="41" t="s">
        <v>149</v>
      </c>
      <c r="E153">
        <v>3</v>
      </c>
      <c r="F153" s="21">
        <v>34628086.727934748</v>
      </c>
      <c r="G153"/>
    </row>
    <row r="154" spans="1:7" x14ac:dyDescent="0.25">
      <c r="A154" t="s">
        <v>32</v>
      </c>
      <c r="B154" t="str">
        <f>IFERROR(INDEX(Clients[Client_Name],MATCH(Table10[[#This Row],[Client_Code]],Clients[Client_Code],0)),"")</f>
        <v>VALLE FRIO</v>
      </c>
      <c r="C154" s="42">
        <v>46</v>
      </c>
      <c r="D154" s="41" t="s">
        <v>149</v>
      </c>
      <c r="E154">
        <v>3</v>
      </c>
      <c r="F154" s="21">
        <v>45645801.041122124</v>
      </c>
      <c r="G154"/>
    </row>
    <row r="155" spans="1:7" x14ac:dyDescent="0.25">
      <c r="A155" t="s">
        <v>32</v>
      </c>
      <c r="B155" t="str">
        <f>IFERROR(INDEX(Clients[Client_Name],MATCH(Table10[[#This Row],[Client_Code]],Clients[Client_Code],0)),"")</f>
        <v>VALLE FRIO</v>
      </c>
      <c r="C155" s="42">
        <v>46</v>
      </c>
      <c r="D155" s="41" t="s">
        <v>149</v>
      </c>
      <c r="E155">
        <v>4</v>
      </c>
      <c r="F155" s="21">
        <v>0</v>
      </c>
      <c r="G155"/>
    </row>
    <row r="156" spans="1:7" x14ac:dyDescent="0.25">
      <c r="A156" t="s">
        <v>62</v>
      </c>
      <c r="B156" t="str">
        <f>IFERROR(INDEX(Clients[Client_Name],MATCH(Table10[[#This Row],[Client_Code]],Clients[Client_Code],0)),"")</f>
        <v>VALLE FRIO</v>
      </c>
      <c r="C156" s="42">
        <v>1018</v>
      </c>
      <c r="D156" s="41" t="s">
        <v>149</v>
      </c>
      <c r="E156">
        <v>4</v>
      </c>
      <c r="F156" s="21">
        <v>34628086.727934748</v>
      </c>
      <c r="G156"/>
    </row>
    <row r="157" spans="1:7" x14ac:dyDescent="0.25">
      <c r="A157" t="s">
        <v>32</v>
      </c>
      <c r="B157" t="str">
        <f>IFERROR(INDEX(Clients[Client_Name],MATCH(Table10[[#This Row],[Client_Code]],Clients[Client_Code],0)),"")</f>
        <v>VALLE FRIO</v>
      </c>
      <c r="C157" s="42">
        <v>46</v>
      </c>
      <c r="D157" s="41" t="s">
        <v>149</v>
      </c>
      <c r="E157">
        <v>4</v>
      </c>
      <c r="F157" s="21">
        <v>54930156.972886361</v>
      </c>
      <c r="G157"/>
    </row>
    <row r="158" spans="1:7" x14ac:dyDescent="0.25">
      <c r="A158" t="s">
        <v>32</v>
      </c>
      <c r="B158" t="str">
        <f>IFERROR(INDEX(Clients[Client_Name],MATCH(Table10[[#This Row],[Client_Code]],Clients[Client_Code],0)),"")</f>
        <v>VALLE FRIO</v>
      </c>
      <c r="C158" s="42">
        <v>46</v>
      </c>
      <c r="D158" s="41" t="s">
        <v>149</v>
      </c>
      <c r="E158">
        <v>5</v>
      </c>
      <c r="F158" s="21">
        <v>0</v>
      </c>
      <c r="G158"/>
    </row>
    <row r="159" spans="1:7" x14ac:dyDescent="0.25">
      <c r="A159" t="s">
        <v>62</v>
      </c>
      <c r="B159" t="str">
        <f>IFERROR(INDEX(Clients[Client_Name],MATCH(Table10[[#This Row],[Client_Code]],Clients[Client_Code],0)),"")</f>
        <v>VALLE FRIO</v>
      </c>
      <c r="C159" s="42">
        <v>1018</v>
      </c>
      <c r="D159" s="41" t="s">
        <v>149</v>
      </c>
      <c r="E159">
        <v>5</v>
      </c>
      <c r="F159" s="21">
        <v>34628086.727934748</v>
      </c>
      <c r="G159"/>
    </row>
    <row r="160" spans="1:7" x14ac:dyDescent="0.25">
      <c r="A160" t="s">
        <v>32</v>
      </c>
      <c r="B160" t="str">
        <f>IFERROR(INDEX(Clients[Client_Name],MATCH(Table10[[#This Row],[Client_Code]],Clients[Client_Code],0)),"")</f>
        <v>VALLE FRIO</v>
      </c>
      <c r="C160" s="42">
        <v>46</v>
      </c>
      <c r="D160" s="41" t="s">
        <v>149</v>
      </c>
      <c r="E160">
        <v>5</v>
      </c>
      <c r="F160" s="21">
        <v>55085792.417642877</v>
      </c>
      <c r="G160"/>
    </row>
    <row r="161" spans="1:7" x14ac:dyDescent="0.25">
      <c r="A161" t="s">
        <v>32</v>
      </c>
      <c r="B161" t="str">
        <f>IFERROR(INDEX(Clients[Client_Name],MATCH(Table10[[#This Row],[Client_Code]],Clients[Client_Code],0)),"")</f>
        <v>VALLE FRIO</v>
      </c>
      <c r="C161" s="42">
        <v>46</v>
      </c>
      <c r="D161" s="41" t="s">
        <v>149</v>
      </c>
      <c r="E161">
        <v>6</v>
      </c>
      <c r="F161" s="21">
        <v>0</v>
      </c>
      <c r="G161"/>
    </row>
    <row r="162" spans="1:7" x14ac:dyDescent="0.25">
      <c r="A162" t="s">
        <v>62</v>
      </c>
      <c r="B162" t="str">
        <f>IFERROR(INDEX(Clients[Client_Name],MATCH(Table10[[#This Row],[Client_Code]],Clients[Client_Code],0)),"")</f>
        <v>VALLE FRIO</v>
      </c>
      <c r="C162" s="42">
        <v>1018</v>
      </c>
      <c r="D162" s="41" t="s">
        <v>149</v>
      </c>
      <c r="E162">
        <v>6</v>
      </c>
      <c r="F162" s="21">
        <v>29681217.195372641</v>
      </c>
      <c r="G162"/>
    </row>
    <row r="163" spans="1:7" x14ac:dyDescent="0.25">
      <c r="A163" t="s">
        <v>32</v>
      </c>
      <c r="B163" t="str">
        <f>IFERROR(INDEX(Clients[Client_Name],MATCH(Table10[[#This Row],[Client_Code]],Clients[Client_Code],0)),"")</f>
        <v>VALLE FRIO</v>
      </c>
      <c r="C163" s="42">
        <v>46</v>
      </c>
      <c r="D163" s="41" t="s">
        <v>149</v>
      </c>
      <c r="E163">
        <v>6</v>
      </c>
      <c r="F163" s="21">
        <v>50786879.407759562</v>
      </c>
      <c r="G163"/>
    </row>
    <row r="164" spans="1:7" x14ac:dyDescent="0.25">
      <c r="A164" t="s">
        <v>32</v>
      </c>
      <c r="B164" t="str">
        <f>IFERROR(INDEX(Clients[Client_Name],MATCH(Table10[[#This Row],[Client_Code]],Clients[Client_Code],0)),"")</f>
        <v>VALLE FRIO</v>
      </c>
      <c r="C164" s="42">
        <v>46</v>
      </c>
      <c r="D164" s="41" t="s">
        <v>149</v>
      </c>
      <c r="E164">
        <v>7</v>
      </c>
      <c r="F164" s="21">
        <v>0</v>
      </c>
      <c r="G164"/>
    </row>
    <row r="165" spans="1:7" x14ac:dyDescent="0.25">
      <c r="A165" t="s">
        <v>62</v>
      </c>
      <c r="B165" t="str">
        <f>IFERROR(INDEX(Clients[Client_Name],MATCH(Table10[[#This Row],[Client_Code]],Clients[Client_Code],0)),"")</f>
        <v>VALLE FRIO</v>
      </c>
      <c r="C165" s="42">
        <v>1018</v>
      </c>
      <c r="D165" s="41" t="s">
        <v>149</v>
      </c>
      <c r="E165">
        <v>7</v>
      </c>
      <c r="F165" s="21">
        <v>32154651.961653691</v>
      </c>
      <c r="G165"/>
    </row>
    <row r="166" spans="1:7" x14ac:dyDescent="0.25">
      <c r="A166" t="s">
        <v>32</v>
      </c>
      <c r="B166" t="str">
        <f>IFERROR(INDEX(Clients[Client_Name],MATCH(Table10[[#This Row],[Client_Code]],Clients[Client_Code],0)),"")</f>
        <v>VALLE FRIO</v>
      </c>
      <c r="C166" s="42">
        <v>46</v>
      </c>
      <c r="D166" s="41" t="s">
        <v>149</v>
      </c>
      <c r="E166">
        <v>7</v>
      </c>
      <c r="F166" s="21">
        <v>44734197.87220829</v>
      </c>
      <c r="G166"/>
    </row>
    <row r="167" spans="1:7" x14ac:dyDescent="0.25">
      <c r="A167" t="s">
        <v>32</v>
      </c>
      <c r="B167" t="str">
        <f>IFERROR(INDEX(Clients[Client_Name],MATCH(Table10[[#This Row],[Client_Code]],Clients[Client_Code],0)),"")</f>
        <v>VALLE FRIO</v>
      </c>
      <c r="C167" s="42">
        <v>46</v>
      </c>
      <c r="D167" s="41" t="s">
        <v>149</v>
      </c>
      <c r="E167">
        <v>8</v>
      </c>
      <c r="F167" s="21">
        <v>0</v>
      </c>
      <c r="G167"/>
    </row>
    <row r="168" spans="1:7" x14ac:dyDescent="0.25">
      <c r="A168" t="s">
        <v>62</v>
      </c>
      <c r="B168" t="str">
        <f>IFERROR(INDEX(Clients[Client_Name],MATCH(Table10[[#This Row],[Client_Code]],Clients[Client_Code],0)),"")</f>
        <v>VALLE FRIO</v>
      </c>
      <c r="C168" s="42">
        <v>1018</v>
      </c>
      <c r="D168" s="41" t="s">
        <v>149</v>
      </c>
      <c r="E168">
        <v>8</v>
      </c>
      <c r="F168" s="21">
        <v>32154651.961653691</v>
      </c>
      <c r="G168"/>
    </row>
    <row r="169" spans="1:7" x14ac:dyDescent="0.25">
      <c r="A169" t="s">
        <v>32</v>
      </c>
      <c r="B169" t="str">
        <f>IFERROR(INDEX(Clients[Client_Name],MATCH(Table10[[#This Row],[Client_Code]],Clients[Client_Code],0)),"")</f>
        <v>VALLE FRIO</v>
      </c>
      <c r="C169" s="42">
        <v>46</v>
      </c>
      <c r="D169" s="41" t="s">
        <v>149</v>
      </c>
      <c r="E169">
        <v>8</v>
      </c>
      <c r="F169" s="21">
        <v>38131803.051252618</v>
      </c>
      <c r="G169"/>
    </row>
    <row r="170" spans="1:7" x14ac:dyDescent="0.25">
      <c r="A170" t="s">
        <v>32</v>
      </c>
      <c r="B170" t="str">
        <f>IFERROR(INDEX(Clients[Client_Name],MATCH(Table10[[#This Row],[Client_Code]],Clients[Client_Code],0)),"")</f>
        <v>VALLE FRIO</v>
      </c>
      <c r="C170" s="42">
        <v>46</v>
      </c>
      <c r="D170" s="41" t="s">
        <v>149</v>
      </c>
      <c r="E170">
        <v>9</v>
      </c>
      <c r="F170" s="21">
        <v>0</v>
      </c>
      <c r="G170"/>
    </row>
    <row r="171" spans="1:7" x14ac:dyDescent="0.25">
      <c r="A171" t="s">
        <v>62</v>
      </c>
      <c r="B171" t="str">
        <f>IFERROR(INDEX(Clients[Client_Name],MATCH(Table10[[#This Row],[Client_Code]],Clients[Client_Code],0)),"")</f>
        <v>VALLE FRIO</v>
      </c>
      <c r="C171" s="42">
        <v>1018</v>
      </c>
      <c r="D171" s="41" t="s">
        <v>149</v>
      </c>
      <c r="E171">
        <v>9</v>
      </c>
      <c r="F171" s="21">
        <v>22260912.896529477</v>
      </c>
      <c r="G171"/>
    </row>
    <row r="172" spans="1:7" x14ac:dyDescent="0.25">
      <c r="A172" t="s">
        <v>32</v>
      </c>
      <c r="B172" t="str">
        <f>IFERROR(INDEX(Clients[Client_Name],MATCH(Table10[[#This Row],[Client_Code]],Clients[Client_Code],0)),"")</f>
        <v>VALLE FRIO</v>
      </c>
      <c r="C172" s="42">
        <v>46</v>
      </c>
      <c r="D172" s="41" t="s">
        <v>149</v>
      </c>
      <c r="E172">
        <v>9</v>
      </c>
      <c r="F172" s="21">
        <v>31455354.857335307</v>
      </c>
      <c r="G172"/>
    </row>
    <row r="173" spans="1:7" x14ac:dyDescent="0.25">
      <c r="A173" t="s">
        <v>32</v>
      </c>
      <c r="B173" t="str">
        <f>IFERROR(INDEX(Clients[Client_Name],MATCH(Table10[[#This Row],[Client_Code]],Clients[Client_Code],0)),"")</f>
        <v>VALLE FRIO</v>
      </c>
      <c r="C173" s="42">
        <v>46</v>
      </c>
      <c r="D173" s="41" t="s">
        <v>149</v>
      </c>
      <c r="E173">
        <v>10</v>
      </c>
      <c r="F173" s="21">
        <v>0</v>
      </c>
      <c r="G173"/>
    </row>
    <row r="174" spans="1:7" x14ac:dyDescent="0.25">
      <c r="A174" t="s">
        <v>62</v>
      </c>
      <c r="B174" t="str">
        <f>IFERROR(INDEX(Clients[Client_Name],MATCH(Table10[[#This Row],[Client_Code]],Clients[Client_Code],0)),"")</f>
        <v>VALLE FRIO</v>
      </c>
      <c r="C174" s="42">
        <v>1018</v>
      </c>
      <c r="D174" s="41" t="s">
        <v>149</v>
      </c>
      <c r="E174">
        <v>10</v>
      </c>
      <c r="F174" s="21">
        <v>19787478.130248427</v>
      </c>
      <c r="G174"/>
    </row>
    <row r="175" spans="1:7" x14ac:dyDescent="0.25">
      <c r="A175" t="s">
        <v>32</v>
      </c>
      <c r="B175" t="str">
        <f>IFERROR(INDEX(Clients[Client_Name],MATCH(Table10[[#This Row],[Client_Code]],Clients[Client_Code],0)),"")</f>
        <v>VALLE FRIO</v>
      </c>
      <c r="C175" s="42">
        <v>46</v>
      </c>
      <c r="D175" s="41" t="s">
        <v>149</v>
      </c>
      <c r="E175">
        <v>10</v>
      </c>
      <c r="F175" s="21">
        <v>27706566.828628086</v>
      </c>
      <c r="G175"/>
    </row>
    <row r="176" spans="1:7" x14ac:dyDescent="0.25">
      <c r="A176" t="s">
        <v>32</v>
      </c>
      <c r="B176" t="str">
        <f>IFERROR(INDEX(Clients[Client_Name],MATCH(Table10[[#This Row],[Client_Code]],Clients[Client_Code],0)),"")</f>
        <v>VALLE FRIO</v>
      </c>
      <c r="C176" s="42">
        <v>46</v>
      </c>
      <c r="D176" s="41" t="s">
        <v>149</v>
      </c>
      <c r="E176">
        <v>11</v>
      </c>
      <c r="F176" s="21">
        <v>0</v>
      </c>
      <c r="G176"/>
    </row>
    <row r="177" spans="1:7" x14ac:dyDescent="0.25">
      <c r="A177" t="s">
        <v>62</v>
      </c>
      <c r="B177" t="str">
        <f>IFERROR(INDEX(Clients[Client_Name],MATCH(Table10[[#This Row],[Client_Code]],Clients[Client_Code],0)),"")</f>
        <v>VALLE FRIO</v>
      </c>
      <c r="C177" s="42">
        <v>1018</v>
      </c>
      <c r="D177" s="41" t="s">
        <v>149</v>
      </c>
      <c r="E177">
        <v>11</v>
      </c>
      <c r="F177" s="21">
        <v>19787478.130248427</v>
      </c>
      <c r="G177"/>
    </row>
    <row r="178" spans="1:7" x14ac:dyDescent="0.25">
      <c r="A178" t="s">
        <v>32</v>
      </c>
      <c r="B178" t="str">
        <f>IFERROR(INDEX(Clients[Client_Name],MATCH(Table10[[#This Row],[Client_Code]],Clients[Client_Code],0)),"")</f>
        <v>VALLE FRIO</v>
      </c>
      <c r="C178" s="42">
        <v>46</v>
      </c>
      <c r="D178" s="41" t="s">
        <v>149</v>
      </c>
      <c r="E178">
        <v>11</v>
      </c>
      <c r="F178" s="21">
        <v>22855459.793012399</v>
      </c>
      <c r="G178"/>
    </row>
    <row r="179" spans="1:7" x14ac:dyDescent="0.25">
      <c r="A179" t="s">
        <v>32</v>
      </c>
      <c r="B179" t="str">
        <f>IFERROR(INDEX(Clients[Client_Name],MATCH(Table10[[#This Row],[Client_Code]],Clients[Client_Code],0)),"")</f>
        <v>VALLE FRIO</v>
      </c>
      <c r="C179" s="42">
        <v>46</v>
      </c>
      <c r="D179" s="41" t="s">
        <v>149</v>
      </c>
      <c r="E179">
        <v>12</v>
      </c>
      <c r="F179" s="21">
        <v>0</v>
      </c>
      <c r="G179"/>
    </row>
    <row r="180" spans="1:7" x14ac:dyDescent="0.25">
      <c r="A180" t="s">
        <v>62</v>
      </c>
      <c r="B180" t="str">
        <f>IFERROR(INDEX(Clients[Client_Name],MATCH(Table10[[#This Row],[Client_Code]],Clients[Client_Code],0)),"")</f>
        <v>VALLE FRIO</v>
      </c>
      <c r="C180" s="42">
        <v>1018</v>
      </c>
      <c r="D180" s="41" t="s">
        <v>149</v>
      </c>
      <c r="E180">
        <v>12</v>
      </c>
      <c r="F180" s="21">
        <v>19787478.130248427</v>
      </c>
      <c r="G180"/>
    </row>
    <row r="181" spans="1:7" x14ac:dyDescent="0.25">
      <c r="A181" t="s">
        <v>32</v>
      </c>
      <c r="B181" t="str">
        <f>IFERROR(INDEX(Clients[Client_Name],MATCH(Table10[[#This Row],[Client_Code]],Clients[Client_Code],0)),"")</f>
        <v>VALLE FRIO</v>
      </c>
      <c r="C181" s="42">
        <v>46</v>
      </c>
      <c r="D181" s="41" t="s">
        <v>149</v>
      </c>
      <c r="E181">
        <v>12</v>
      </c>
      <c r="F181" s="21">
        <v>20131590.536052998</v>
      </c>
      <c r="G181"/>
    </row>
    <row r="182" spans="1:7" x14ac:dyDescent="0.25">
      <c r="A182" t="s">
        <v>32</v>
      </c>
      <c r="B182" t="str">
        <f>IFERROR(INDEX(Clients[Client_Name],MATCH(Table10[[#This Row],[Client_Code]],Clients[Client_Code],0)),"")</f>
        <v>VALLE FRIO</v>
      </c>
      <c r="C182" s="42">
        <v>46</v>
      </c>
      <c r="D182" s="41" t="s">
        <v>37</v>
      </c>
      <c r="E182">
        <v>1</v>
      </c>
      <c r="F182" s="21">
        <v>1272541.6392213069</v>
      </c>
      <c r="G182"/>
    </row>
    <row r="183" spans="1:7" x14ac:dyDescent="0.25">
      <c r="A183" t="s">
        <v>62</v>
      </c>
      <c r="B183" t="str">
        <f>IFERROR(INDEX(Clients[Client_Name],MATCH(Table10[[#This Row],[Client_Code]],Clients[Client_Code],0)),"")</f>
        <v>VALLE FRIO</v>
      </c>
      <c r="C183" s="42">
        <v>1018</v>
      </c>
      <c r="D183" s="41" t="s">
        <v>37</v>
      </c>
      <c r="E183">
        <v>1</v>
      </c>
      <c r="F183" s="21">
        <v>9616714.3713007346</v>
      </c>
      <c r="G183"/>
    </row>
    <row r="184" spans="1:7" x14ac:dyDescent="0.25">
      <c r="A184" t="s">
        <v>32</v>
      </c>
      <c r="B184" t="str">
        <f>IFERROR(INDEX(Clients[Client_Name],MATCH(Table10[[#This Row],[Client_Code]],Clients[Client_Code],0)),"")</f>
        <v>VALLE FRIO</v>
      </c>
      <c r="C184" s="42">
        <v>46</v>
      </c>
      <c r="D184" s="41" t="s">
        <v>37</v>
      </c>
      <c r="E184">
        <v>1</v>
      </c>
      <c r="F184" s="21">
        <v>0</v>
      </c>
      <c r="G184"/>
    </row>
    <row r="185" spans="1:7" x14ac:dyDescent="0.25">
      <c r="A185" t="s">
        <v>32</v>
      </c>
      <c r="B185" t="str">
        <f>IFERROR(INDEX(Clients[Client_Name],MATCH(Table10[[#This Row],[Client_Code]],Clients[Client_Code],0)),"")</f>
        <v>VALLE FRIO</v>
      </c>
      <c r="C185" s="42">
        <v>46</v>
      </c>
      <c r="D185" s="41" t="s">
        <v>37</v>
      </c>
      <c r="E185">
        <v>2</v>
      </c>
      <c r="F185" s="21">
        <v>0</v>
      </c>
      <c r="G185"/>
    </row>
    <row r="186" spans="1:7" x14ac:dyDescent="0.25">
      <c r="A186" t="s">
        <v>62</v>
      </c>
      <c r="B186" t="str">
        <f>IFERROR(INDEX(Clients[Client_Name],MATCH(Table10[[#This Row],[Client_Code]],Clients[Client_Code],0)),"")</f>
        <v>VALLE FRIO</v>
      </c>
      <c r="C186" s="42">
        <v>1018</v>
      </c>
      <c r="D186" s="41" t="s">
        <v>37</v>
      </c>
      <c r="E186">
        <v>2</v>
      </c>
      <c r="F186" s="21">
        <v>9260539.764956262</v>
      </c>
      <c r="G186"/>
    </row>
    <row r="187" spans="1:7" x14ac:dyDescent="0.25">
      <c r="A187" t="s">
        <v>32</v>
      </c>
      <c r="B187" t="str">
        <f>IFERROR(INDEX(Clients[Client_Name],MATCH(Table10[[#This Row],[Client_Code]],Clients[Client_Code],0)),"")</f>
        <v>VALLE FRIO</v>
      </c>
      <c r="C187" s="42">
        <v>46</v>
      </c>
      <c r="D187" s="41" t="s">
        <v>37</v>
      </c>
      <c r="E187">
        <v>2</v>
      </c>
      <c r="F187" s="21">
        <v>3971417.4137586658</v>
      </c>
      <c r="G187"/>
    </row>
    <row r="188" spans="1:7" x14ac:dyDescent="0.25">
      <c r="A188" t="s">
        <v>32</v>
      </c>
      <c r="B188" t="str">
        <f>IFERROR(INDEX(Clients[Client_Name],MATCH(Table10[[#This Row],[Client_Code]],Clients[Client_Code],0)),"")</f>
        <v>VALLE FRIO</v>
      </c>
      <c r="C188" s="42">
        <v>46</v>
      </c>
      <c r="D188" s="41" t="s">
        <v>37</v>
      </c>
      <c r="E188">
        <v>3</v>
      </c>
      <c r="F188" s="21">
        <v>0</v>
      </c>
      <c r="G188"/>
    </row>
    <row r="189" spans="1:7" x14ac:dyDescent="0.25">
      <c r="A189" t="s">
        <v>62</v>
      </c>
      <c r="B189" t="str">
        <f>IFERROR(INDEX(Clients[Client_Name],MATCH(Table10[[#This Row],[Client_Code]],Clients[Client_Code],0)),"")</f>
        <v>VALLE FRIO</v>
      </c>
      <c r="C189" s="42">
        <v>1018</v>
      </c>
      <c r="D189" s="41" t="s">
        <v>37</v>
      </c>
      <c r="E189">
        <v>3</v>
      </c>
      <c r="F189" s="21">
        <v>9972888.9776452072</v>
      </c>
      <c r="G189"/>
    </row>
    <row r="190" spans="1:7" x14ac:dyDescent="0.25">
      <c r="A190" t="s">
        <v>32</v>
      </c>
      <c r="B190" t="str">
        <f>IFERROR(INDEX(Clients[Client_Name],MATCH(Table10[[#This Row],[Client_Code]],Clients[Client_Code],0)),"")</f>
        <v>VALLE FRIO</v>
      </c>
      <c r="C190" s="42">
        <v>46</v>
      </c>
      <c r="D190" s="41" t="s">
        <v>37</v>
      </c>
      <c r="E190">
        <v>3</v>
      </c>
      <c r="F190" s="21">
        <v>8818768.7611447927</v>
      </c>
      <c r="G190"/>
    </row>
    <row r="191" spans="1:7" x14ac:dyDescent="0.25">
      <c r="A191" t="s">
        <v>32</v>
      </c>
      <c r="B191" t="str">
        <f>IFERROR(INDEX(Clients[Client_Name],MATCH(Table10[[#This Row],[Client_Code]],Clients[Client_Code],0)),"")</f>
        <v>VALLE FRIO</v>
      </c>
      <c r="C191" s="42">
        <v>46</v>
      </c>
      <c r="D191" s="41" t="s">
        <v>37</v>
      </c>
      <c r="E191">
        <v>4</v>
      </c>
      <c r="F191" s="21">
        <v>0</v>
      </c>
      <c r="G191"/>
    </row>
    <row r="192" spans="1:7" x14ac:dyDescent="0.25">
      <c r="A192" t="s">
        <v>62</v>
      </c>
      <c r="B192" t="str">
        <f>IFERROR(INDEX(Clients[Client_Name],MATCH(Table10[[#This Row],[Client_Code]],Clients[Client_Code],0)),"")</f>
        <v>VALLE FRIO</v>
      </c>
      <c r="C192" s="42">
        <v>1018</v>
      </c>
      <c r="D192" s="41" t="s">
        <v>37</v>
      </c>
      <c r="E192">
        <v>4</v>
      </c>
      <c r="F192" s="21">
        <v>9972888.9776452072</v>
      </c>
      <c r="G192"/>
    </row>
    <row r="193" spans="1:7" x14ac:dyDescent="0.25">
      <c r="A193" t="s">
        <v>32</v>
      </c>
      <c r="B193" t="str">
        <f>IFERROR(INDEX(Clients[Client_Name],MATCH(Table10[[#This Row],[Client_Code]],Clients[Client_Code],0)),"")</f>
        <v>VALLE FRIO</v>
      </c>
      <c r="C193" s="42">
        <v>46</v>
      </c>
      <c r="D193" s="41" t="s">
        <v>37</v>
      </c>
      <c r="E193">
        <v>4</v>
      </c>
      <c r="F193" s="21">
        <v>10612506.327161644</v>
      </c>
      <c r="G193"/>
    </row>
    <row r="194" spans="1:7" x14ac:dyDescent="0.25">
      <c r="A194" t="s">
        <v>32</v>
      </c>
      <c r="B194" t="str">
        <f>IFERROR(INDEX(Clients[Client_Name],MATCH(Table10[[#This Row],[Client_Code]],Clients[Client_Code],0)),"")</f>
        <v>VALLE FRIO</v>
      </c>
      <c r="C194" s="42">
        <v>46</v>
      </c>
      <c r="D194" s="41" t="s">
        <v>37</v>
      </c>
      <c r="E194">
        <v>5</v>
      </c>
      <c r="F194" s="21">
        <v>0</v>
      </c>
      <c r="G194"/>
    </row>
    <row r="195" spans="1:7" x14ac:dyDescent="0.25">
      <c r="A195" t="s">
        <v>62</v>
      </c>
      <c r="B195" t="str">
        <f>IFERROR(INDEX(Clients[Client_Name],MATCH(Table10[[#This Row],[Client_Code]],Clients[Client_Code],0)),"")</f>
        <v>VALLE FRIO</v>
      </c>
      <c r="C195" s="42">
        <v>1018</v>
      </c>
      <c r="D195" s="41" t="s">
        <v>37</v>
      </c>
      <c r="E195">
        <v>5</v>
      </c>
      <c r="F195" s="21">
        <v>9972888.9776452072</v>
      </c>
      <c r="G195"/>
    </row>
    <row r="196" spans="1:7" x14ac:dyDescent="0.25">
      <c r="A196" t="s">
        <v>32</v>
      </c>
      <c r="B196" t="str">
        <f>IFERROR(INDEX(Clients[Client_Name],MATCH(Table10[[#This Row],[Client_Code]],Clients[Client_Code],0)),"")</f>
        <v>VALLE FRIO</v>
      </c>
      <c r="C196" s="42">
        <v>46</v>
      </c>
      <c r="D196" s="41" t="s">
        <v>37</v>
      </c>
      <c r="E196">
        <v>5</v>
      </c>
      <c r="F196" s="21">
        <v>10642575.095088603</v>
      </c>
      <c r="G196"/>
    </row>
    <row r="197" spans="1:7" x14ac:dyDescent="0.25">
      <c r="A197" t="s">
        <v>32</v>
      </c>
      <c r="B197" t="str">
        <f>IFERROR(INDEX(Clients[Client_Name],MATCH(Table10[[#This Row],[Client_Code]],Clients[Client_Code],0)),"")</f>
        <v>VALLE FRIO</v>
      </c>
      <c r="C197" s="42">
        <v>46</v>
      </c>
      <c r="D197" s="41" t="s">
        <v>37</v>
      </c>
      <c r="E197">
        <v>6</v>
      </c>
      <c r="F197" s="21">
        <v>0</v>
      </c>
      <c r="G197"/>
    </row>
    <row r="198" spans="1:7" x14ac:dyDescent="0.25">
      <c r="A198" t="s">
        <v>62</v>
      </c>
      <c r="B198" t="str">
        <f>IFERROR(INDEX(Clients[Client_Name],MATCH(Table10[[#This Row],[Client_Code]],Clients[Client_Code],0)),"")</f>
        <v>VALLE FRIO</v>
      </c>
      <c r="C198" s="42">
        <v>1018</v>
      </c>
      <c r="D198" s="41" t="s">
        <v>37</v>
      </c>
      <c r="E198">
        <v>6</v>
      </c>
      <c r="F198" s="21">
        <v>8548190.5522673205</v>
      </c>
      <c r="G198"/>
    </row>
    <row r="199" spans="1:7" x14ac:dyDescent="0.25">
      <c r="A199" t="s">
        <v>32</v>
      </c>
      <c r="B199" t="str">
        <f>IFERROR(INDEX(Clients[Client_Name],MATCH(Table10[[#This Row],[Client_Code]],Clients[Client_Code],0)),"")</f>
        <v>VALLE FRIO</v>
      </c>
      <c r="C199" s="42">
        <v>46</v>
      </c>
      <c r="D199" s="41" t="s">
        <v>37</v>
      </c>
      <c r="E199">
        <v>6</v>
      </c>
      <c r="F199" s="21">
        <v>9812025.1015791465</v>
      </c>
      <c r="G199"/>
    </row>
    <row r="200" spans="1:7" x14ac:dyDescent="0.25">
      <c r="A200" t="s">
        <v>32</v>
      </c>
      <c r="B200" t="str">
        <f>IFERROR(INDEX(Clients[Client_Name],MATCH(Table10[[#This Row],[Client_Code]],Clients[Client_Code],0)),"")</f>
        <v>VALLE FRIO</v>
      </c>
      <c r="C200" s="42">
        <v>46</v>
      </c>
      <c r="D200" s="41" t="s">
        <v>37</v>
      </c>
      <c r="E200">
        <v>7</v>
      </c>
      <c r="F200" s="21">
        <v>0</v>
      </c>
      <c r="G200"/>
    </row>
    <row r="201" spans="1:7" x14ac:dyDescent="0.25">
      <c r="A201" t="s">
        <v>62</v>
      </c>
      <c r="B201" t="str">
        <f>IFERROR(INDEX(Clients[Client_Name],MATCH(Table10[[#This Row],[Client_Code]],Clients[Client_Code],0)),"")</f>
        <v>VALLE FRIO</v>
      </c>
      <c r="C201" s="42">
        <v>1018</v>
      </c>
      <c r="D201" s="41" t="s">
        <v>37</v>
      </c>
      <c r="E201">
        <v>7</v>
      </c>
      <c r="F201" s="21">
        <v>9260539.764956262</v>
      </c>
      <c r="G201"/>
    </row>
    <row r="202" spans="1:7" x14ac:dyDescent="0.25">
      <c r="A202" t="s">
        <v>32</v>
      </c>
      <c r="B202" t="str">
        <f>IFERROR(INDEX(Clients[Client_Name],MATCH(Table10[[#This Row],[Client_Code]],Clients[Client_Code],0)),"")</f>
        <v>VALLE FRIO</v>
      </c>
      <c r="C202" s="42">
        <v>46</v>
      </c>
      <c r="D202" s="41" t="s">
        <v>37</v>
      </c>
      <c r="E202">
        <v>7</v>
      </c>
      <c r="F202" s="21">
        <v>8642647.0289106406</v>
      </c>
      <c r="G202"/>
    </row>
    <row r="203" spans="1:7" x14ac:dyDescent="0.25">
      <c r="A203" t="s">
        <v>32</v>
      </c>
      <c r="B203" t="str">
        <f>IFERROR(INDEX(Clients[Client_Name],MATCH(Table10[[#This Row],[Client_Code]],Clients[Client_Code],0)),"")</f>
        <v>VALLE FRIO</v>
      </c>
      <c r="C203" s="42">
        <v>46</v>
      </c>
      <c r="D203" s="41" t="s">
        <v>37</v>
      </c>
      <c r="E203">
        <v>8</v>
      </c>
      <c r="F203" s="21">
        <v>0</v>
      </c>
      <c r="G203"/>
    </row>
    <row r="204" spans="1:7" x14ac:dyDescent="0.25">
      <c r="A204" t="s">
        <v>62</v>
      </c>
      <c r="B204" t="str">
        <f>IFERROR(INDEX(Clients[Client_Name],MATCH(Table10[[#This Row],[Client_Code]],Clients[Client_Code],0)),"")</f>
        <v>VALLE FRIO</v>
      </c>
      <c r="C204" s="42">
        <v>1018</v>
      </c>
      <c r="D204" s="41" t="s">
        <v>37</v>
      </c>
      <c r="E204">
        <v>8</v>
      </c>
      <c r="F204" s="21">
        <v>9260539.764956262</v>
      </c>
      <c r="G204"/>
    </row>
    <row r="205" spans="1:7" x14ac:dyDescent="0.25">
      <c r="A205" t="s">
        <v>32</v>
      </c>
      <c r="B205" t="str">
        <f>IFERROR(INDEX(Clients[Client_Name],MATCH(Table10[[#This Row],[Client_Code]],Clients[Client_Code],0)),"")</f>
        <v>VALLE FRIO</v>
      </c>
      <c r="C205" s="42">
        <v>46</v>
      </c>
      <c r="D205" s="41" t="s">
        <v>37</v>
      </c>
      <c r="E205">
        <v>8</v>
      </c>
      <c r="F205" s="21">
        <v>7367064.3495020056</v>
      </c>
      <c r="G205"/>
    </row>
    <row r="206" spans="1:7" x14ac:dyDescent="0.25">
      <c r="A206" t="s">
        <v>32</v>
      </c>
      <c r="B206" t="str">
        <f>IFERROR(INDEX(Clients[Client_Name],MATCH(Table10[[#This Row],[Client_Code]],Clients[Client_Code],0)),"")</f>
        <v>VALLE FRIO</v>
      </c>
      <c r="C206" s="42">
        <v>46</v>
      </c>
      <c r="D206" s="41" t="s">
        <v>37</v>
      </c>
      <c r="E206">
        <v>9</v>
      </c>
      <c r="F206" s="21">
        <v>0</v>
      </c>
      <c r="G206"/>
    </row>
    <row r="207" spans="1:7" x14ac:dyDescent="0.25">
      <c r="A207" t="s">
        <v>62</v>
      </c>
      <c r="B207" t="str">
        <f>IFERROR(INDEX(Clients[Client_Name],MATCH(Table10[[#This Row],[Client_Code]],Clients[Client_Code],0)),"")</f>
        <v>VALLE FRIO</v>
      </c>
      <c r="C207" s="42">
        <v>1018</v>
      </c>
      <c r="D207" s="41" t="s">
        <v>37</v>
      </c>
      <c r="E207">
        <v>9</v>
      </c>
      <c r="F207" s="21">
        <v>6411142.9142004885</v>
      </c>
      <c r="G207"/>
    </row>
    <row r="208" spans="1:7" x14ac:dyDescent="0.25">
      <c r="A208" t="s">
        <v>32</v>
      </c>
      <c r="B208" t="str">
        <f>IFERROR(INDEX(Clients[Client_Name],MATCH(Table10[[#This Row],[Client_Code]],Clients[Client_Code],0)),"")</f>
        <v>VALLE FRIO</v>
      </c>
      <c r="C208" s="42">
        <v>46</v>
      </c>
      <c r="D208" s="41" t="s">
        <v>37</v>
      </c>
      <c r="E208">
        <v>9</v>
      </c>
      <c r="F208" s="21">
        <v>6077174.5584371807</v>
      </c>
      <c r="G208"/>
    </row>
    <row r="209" spans="1:7" x14ac:dyDescent="0.25">
      <c r="A209" t="s">
        <v>32</v>
      </c>
      <c r="B209" t="str">
        <f>IFERROR(INDEX(Clients[Client_Name],MATCH(Table10[[#This Row],[Client_Code]],Clients[Client_Code],0)),"")</f>
        <v>VALLE FRIO</v>
      </c>
      <c r="C209" s="42">
        <v>46</v>
      </c>
      <c r="D209" s="41" t="s">
        <v>37</v>
      </c>
      <c r="E209">
        <v>10</v>
      </c>
      <c r="F209" s="21">
        <v>0</v>
      </c>
      <c r="G209"/>
    </row>
    <row r="210" spans="1:7" x14ac:dyDescent="0.25">
      <c r="A210" t="s">
        <v>62</v>
      </c>
      <c r="B210" t="str">
        <f>IFERROR(INDEX(Clients[Client_Name],MATCH(Table10[[#This Row],[Client_Code]],Clients[Client_Code],0)),"")</f>
        <v>VALLE FRIO</v>
      </c>
      <c r="C210" s="42">
        <v>1018</v>
      </c>
      <c r="D210" s="41" t="s">
        <v>37</v>
      </c>
      <c r="E210">
        <v>10</v>
      </c>
      <c r="F210" s="21">
        <v>5698793.701511547</v>
      </c>
      <c r="G210"/>
    </row>
    <row r="211" spans="1:7" x14ac:dyDescent="0.25">
      <c r="A211" t="s">
        <v>32</v>
      </c>
      <c r="B211" t="str">
        <f>IFERROR(INDEX(Clients[Client_Name],MATCH(Table10[[#This Row],[Client_Code]],Clients[Client_Code],0)),"")</f>
        <v>VALLE FRIO</v>
      </c>
      <c r="C211" s="42">
        <v>46</v>
      </c>
      <c r="D211" s="41" t="s">
        <v>37</v>
      </c>
      <c r="E211">
        <v>10</v>
      </c>
      <c r="F211" s="21">
        <v>5352908.7112909453</v>
      </c>
      <c r="G211"/>
    </row>
    <row r="212" spans="1:7" x14ac:dyDescent="0.25">
      <c r="A212" t="s">
        <v>32</v>
      </c>
      <c r="B212" t="str">
        <f>IFERROR(INDEX(Clients[Client_Name],MATCH(Table10[[#This Row],[Client_Code]],Clients[Client_Code],0)),"")</f>
        <v>VALLE FRIO</v>
      </c>
      <c r="C212" s="42">
        <v>46</v>
      </c>
      <c r="D212" s="41" t="s">
        <v>37</v>
      </c>
      <c r="E212">
        <v>11</v>
      </c>
      <c r="F212" s="21">
        <v>0</v>
      </c>
      <c r="G212"/>
    </row>
    <row r="213" spans="1:7" x14ac:dyDescent="0.25">
      <c r="A213" t="s">
        <v>62</v>
      </c>
      <c r="B213" t="str">
        <f>IFERROR(INDEX(Clients[Client_Name],MATCH(Table10[[#This Row],[Client_Code]],Clients[Client_Code],0)),"")</f>
        <v>VALLE FRIO</v>
      </c>
      <c r="C213" s="42">
        <v>1018</v>
      </c>
      <c r="D213" s="41" t="s">
        <v>37</v>
      </c>
      <c r="E213">
        <v>11</v>
      </c>
      <c r="F213" s="21">
        <v>5698793.701511547</v>
      </c>
      <c r="G213"/>
    </row>
    <row r="214" spans="1:7" x14ac:dyDescent="0.25">
      <c r="A214" t="s">
        <v>32</v>
      </c>
      <c r="B214" t="str">
        <f>IFERROR(INDEX(Clients[Client_Name],MATCH(Table10[[#This Row],[Client_Code]],Clients[Client_Code],0)),"")</f>
        <v>VALLE FRIO</v>
      </c>
      <c r="C214" s="42">
        <v>46</v>
      </c>
      <c r="D214" s="41" t="s">
        <v>37</v>
      </c>
      <c r="E214">
        <v>11</v>
      </c>
      <c r="F214" s="21">
        <v>4415674.8320099954</v>
      </c>
      <c r="G214"/>
    </row>
    <row r="215" spans="1:7" x14ac:dyDescent="0.25">
      <c r="A215" t="s">
        <v>32</v>
      </c>
      <c r="B215" t="str">
        <f>IFERROR(INDEX(Clients[Client_Name],MATCH(Table10[[#This Row],[Client_Code]],Clients[Client_Code],0)),"")</f>
        <v>VALLE FRIO</v>
      </c>
      <c r="C215" s="43">
        <v>46</v>
      </c>
      <c r="D215" s="41" t="s">
        <v>37</v>
      </c>
      <c r="E215">
        <v>12</v>
      </c>
      <c r="F215" s="21">
        <v>0</v>
      </c>
      <c r="G215"/>
    </row>
    <row r="216" spans="1:7" x14ac:dyDescent="0.25">
      <c r="A216" t="s">
        <v>62</v>
      </c>
      <c r="B216" t="str">
        <f>IFERROR(INDEX(Clients[Client_Name],MATCH(Table10[[#This Row],[Client_Code]],Clients[Client_Code],0)),"")</f>
        <v>VALLE FRIO</v>
      </c>
      <c r="C216" s="42">
        <v>1018</v>
      </c>
      <c r="D216" s="41" t="s">
        <v>37</v>
      </c>
      <c r="E216">
        <v>12</v>
      </c>
      <c r="F216" s="21">
        <v>5698793.701511547</v>
      </c>
      <c r="G216"/>
    </row>
    <row r="217" spans="1:7" x14ac:dyDescent="0.25">
      <c r="A217" t="s">
        <v>32</v>
      </c>
      <c r="B217" t="str">
        <f>IFERROR(INDEX(Clients[Client_Name],MATCH(Table10[[#This Row],[Client_Code]],Clients[Client_Code],0)),"")</f>
        <v>VALLE FRIO</v>
      </c>
      <c r="C217" s="42">
        <v>46</v>
      </c>
      <c r="D217" s="41" t="s">
        <v>37</v>
      </c>
      <c r="E217">
        <v>12</v>
      </c>
      <c r="F217" s="21">
        <v>3889423.2915654387</v>
      </c>
      <c r="G217"/>
    </row>
    <row r="218" spans="1:7" x14ac:dyDescent="0.25">
      <c r="A218" t="s">
        <v>32</v>
      </c>
      <c r="B218" t="str">
        <f>IFERROR(INDEX(Clients[Client_Name],MATCH(Table10[[#This Row],[Client_Code]],Clients[Client_Code],0)),"")</f>
        <v>VALLE FRIO</v>
      </c>
      <c r="C218" s="42">
        <v>46</v>
      </c>
      <c r="D218" s="41" t="s">
        <v>148</v>
      </c>
      <c r="E218">
        <v>1</v>
      </c>
      <c r="F218" s="21">
        <v>0</v>
      </c>
      <c r="G218"/>
    </row>
    <row r="219" spans="1:7" x14ac:dyDescent="0.25">
      <c r="A219" t="s">
        <v>62</v>
      </c>
      <c r="B219" t="str">
        <f>IFERROR(INDEX(Clients[Client_Name],MATCH(Table10[[#This Row],[Client_Code]],Clients[Client_Code],0)),"")</f>
        <v>VALLE FRIO</v>
      </c>
      <c r="C219" s="42">
        <v>1018</v>
      </c>
      <c r="D219" s="41" t="s">
        <v>148</v>
      </c>
      <c r="E219">
        <v>1</v>
      </c>
      <c r="F219" s="21">
        <v>0</v>
      </c>
      <c r="G219"/>
    </row>
    <row r="220" spans="1:7" x14ac:dyDescent="0.25">
      <c r="A220" t="s">
        <v>32</v>
      </c>
      <c r="B220" t="str">
        <f>IFERROR(INDEX(Clients[Client_Name],MATCH(Table10[[#This Row],[Client_Code]],Clients[Client_Code],0)),"")</f>
        <v>VALLE FRIO</v>
      </c>
      <c r="C220" s="42">
        <v>46</v>
      </c>
      <c r="D220" s="41" t="s">
        <v>148</v>
      </c>
      <c r="E220">
        <v>1</v>
      </c>
      <c r="F220" s="21">
        <v>0</v>
      </c>
      <c r="G220"/>
    </row>
    <row r="221" spans="1:7" x14ac:dyDescent="0.25">
      <c r="A221" t="s">
        <v>32</v>
      </c>
      <c r="B221" t="str">
        <f>IFERROR(INDEX(Clients[Client_Name],MATCH(Table10[[#This Row],[Client_Code]],Clients[Client_Code],0)),"")</f>
        <v>VALLE FRIO</v>
      </c>
      <c r="C221" s="42">
        <v>46</v>
      </c>
      <c r="D221" s="41" t="s">
        <v>148</v>
      </c>
      <c r="E221">
        <v>2</v>
      </c>
      <c r="F221" s="21">
        <v>0</v>
      </c>
      <c r="G221"/>
    </row>
    <row r="222" spans="1:7" x14ac:dyDescent="0.25">
      <c r="A222" t="s">
        <v>62</v>
      </c>
      <c r="B222" t="str">
        <f>IFERROR(INDEX(Clients[Client_Name],MATCH(Table10[[#This Row],[Client_Code]],Clients[Client_Code],0)),"")</f>
        <v>VALLE FRIO</v>
      </c>
      <c r="C222" s="42">
        <v>1018</v>
      </c>
      <c r="D222" s="41" t="s">
        <v>148</v>
      </c>
      <c r="E222">
        <v>2</v>
      </c>
      <c r="F222" s="21">
        <v>0</v>
      </c>
      <c r="G222"/>
    </row>
    <row r="223" spans="1:7" x14ac:dyDescent="0.25">
      <c r="A223" t="s">
        <v>32</v>
      </c>
      <c r="B223" t="str">
        <f>IFERROR(INDEX(Clients[Client_Name],MATCH(Table10[[#This Row],[Client_Code]],Clients[Client_Code],0)),"")</f>
        <v>VALLE FRIO</v>
      </c>
      <c r="C223" s="42">
        <v>46</v>
      </c>
      <c r="D223" s="41" t="s">
        <v>148</v>
      </c>
      <c r="E223">
        <v>2</v>
      </c>
      <c r="F223" s="21">
        <v>0</v>
      </c>
      <c r="G223"/>
    </row>
    <row r="224" spans="1:7" x14ac:dyDescent="0.25">
      <c r="A224" t="s">
        <v>32</v>
      </c>
      <c r="B224" t="str">
        <f>IFERROR(INDEX(Clients[Client_Name],MATCH(Table10[[#This Row],[Client_Code]],Clients[Client_Code],0)),"")</f>
        <v>VALLE FRIO</v>
      </c>
      <c r="C224" s="42">
        <v>46</v>
      </c>
      <c r="D224" s="41" t="s">
        <v>148</v>
      </c>
      <c r="E224">
        <v>3</v>
      </c>
      <c r="F224" s="21">
        <v>0</v>
      </c>
      <c r="G224"/>
    </row>
    <row r="225" spans="1:7" x14ac:dyDescent="0.25">
      <c r="A225" t="s">
        <v>62</v>
      </c>
      <c r="B225" t="str">
        <f>IFERROR(INDEX(Clients[Client_Name],MATCH(Table10[[#This Row],[Client_Code]],Clients[Client_Code],0)),"")</f>
        <v>VALLE FRIO</v>
      </c>
      <c r="C225" s="42">
        <v>1018</v>
      </c>
      <c r="D225" s="41" t="s">
        <v>148</v>
      </c>
      <c r="E225">
        <v>3</v>
      </c>
      <c r="F225" s="21">
        <v>0</v>
      </c>
      <c r="G225"/>
    </row>
    <row r="226" spans="1:7" x14ac:dyDescent="0.25">
      <c r="A226" t="s">
        <v>32</v>
      </c>
      <c r="B226" t="str">
        <f>IFERROR(INDEX(Clients[Client_Name],MATCH(Table10[[#This Row],[Client_Code]],Clients[Client_Code],0)),"")</f>
        <v>VALLE FRIO</v>
      </c>
      <c r="C226" s="42">
        <v>46</v>
      </c>
      <c r="D226" s="41" t="s">
        <v>148</v>
      </c>
      <c r="E226">
        <v>3</v>
      </c>
      <c r="F226" s="21">
        <v>0</v>
      </c>
      <c r="G226"/>
    </row>
    <row r="227" spans="1:7" x14ac:dyDescent="0.25">
      <c r="A227" t="s">
        <v>32</v>
      </c>
      <c r="B227" t="str">
        <f>IFERROR(INDEX(Clients[Client_Name],MATCH(Table10[[#This Row],[Client_Code]],Clients[Client_Code],0)),"")</f>
        <v>VALLE FRIO</v>
      </c>
      <c r="C227" s="42">
        <v>46</v>
      </c>
      <c r="D227" s="41" t="s">
        <v>148</v>
      </c>
      <c r="E227">
        <v>4</v>
      </c>
      <c r="F227" s="21">
        <v>0</v>
      </c>
      <c r="G227"/>
    </row>
    <row r="228" spans="1:7" x14ac:dyDescent="0.25">
      <c r="A228" t="s">
        <v>62</v>
      </c>
      <c r="B228" t="str">
        <f>IFERROR(INDEX(Clients[Client_Name],MATCH(Table10[[#This Row],[Client_Code]],Clients[Client_Code],0)),"")</f>
        <v>VALLE FRIO</v>
      </c>
      <c r="C228" s="42">
        <v>1018</v>
      </c>
      <c r="D228" s="41" t="s">
        <v>148</v>
      </c>
      <c r="E228">
        <v>4</v>
      </c>
      <c r="F228" s="21">
        <v>0</v>
      </c>
      <c r="G228"/>
    </row>
    <row r="229" spans="1:7" x14ac:dyDescent="0.25">
      <c r="A229" t="s">
        <v>32</v>
      </c>
      <c r="B229" t="str">
        <f>IFERROR(INDEX(Clients[Client_Name],MATCH(Table10[[#This Row],[Client_Code]],Clients[Client_Code],0)),"")</f>
        <v>VALLE FRIO</v>
      </c>
      <c r="C229" s="42">
        <v>46</v>
      </c>
      <c r="D229" s="41" t="s">
        <v>148</v>
      </c>
      <c r="E229">
        <v>4</v>
      </c>
      <c r="F229" s="21">
        <v>0</v>
      </c>
      <c r="G229"/>
    </row>
    <row r="230" spans="1:7" x14ac:dyDescent="0.25">
      <c r="A230" t="s">
        <v>32</v>
      </c>
      <c r="B230" t="str">
        <f>IFERROR(INDEX(Clients[Client_Name],MATCH(Table10[[#This Row],[Client_Code]],Clients[Client_Code],0)),"")</f>
        <v>VALLE FRIO</v>
      </c>
      <c r="C230" s="42">
        <v>46</v>
      </c>
      <c r="D230" s="41" t="s">
        <v>148</v>
      </c>
      <c r="E230">
        <v>5</v>
      </c>
      <c r="F230" s="21">
        <v>0</v>
      </c>
      <c r="G230"/>
    </row>
    <row r="231" spans="1:7" x14ac:dyDescent="0.25">
      <c r="A231" t="s">
        <v>62</v>
      </c>
      <c r="B231" t="str">
        <f>IFERROR(INDEX(Clients[Client_Name],MATCH(Table10[[#This Row],[Client_Code]],Clients[Client_Code],0)),"")</f>
        <v>VALLE FRIO</v>
      </c>
      <c r="C231" s="42">
        <v>1018</v>
      </c>
      <c r="D231" s="41" t="s">
        <v>148</v>
      </c>
      <c r="E231">
        <v>5</v>
      </c>
      <c r="F231" s="21">
        <v>0</v>
      </c>
      <c r="G231"/>
    </row>
    <row r="232" spans="1:7" x14ac:dyDescent="0.25">
      <c r="A232" t="s">
        <v>32</v>
      </c>
      <c r="B232" t="str">
        <f>IFERROR(INDEX(Clients[Client_Name],MATCH(Table10[[#This Row],[Client_Code]],Clients[Client_Code],0)),"")</f>
        <v>VALLE FRIO</v>
      </c>
      <c r="C232" s="42">
        <v>46</v>
      </c>
      <c r="D232" s="41" t="s">
        <v>148</v>
      </c>
      <c r="E232">
        <v>5</v>
      </c>
      <c r="F232" s="21">
        <v>0</v>
      </c>
      <c r="G232"/>
    </row>
    <row r="233" spans="1:7" x14ac:dyDescent="0.25">
      <c r="A233" t="s">
        <v>32</v>
      </c>
      <c r="B233" t="str">
        <f>IFERROR(INDEX(Clients[Client_Name],MATCH(Table10[[#This Row],[Client_Code]],Clients[Client_Code],0)),"")</f>
        <v>VALLE FRIO</v>
      </c>
      <c r="C233" s="42">
        <v>46</v>
      </c>
      <c r="D233" s="41" t="s">
        <v>148</v>
      </c>
      <c r="E233">
        <v>6</v>
      </c>
      <c r="F233" s="21">
        <v>0</v>
      </c>
      <c r="G233"/>
    </row>
    <row r="234" spans="1:7" x14ac:dyDescent="0.25">
      <c r="A234" t="s">
        <v>62</v>
      </c>
      <c r="B234" t="str">
        <f>IFERROR(INDEX(Clients[Client_Name],MATCH(Table10[[#This Row],[Client_Code]],Clients[Client_Code],0)),"")</f>
        <v>VALLE FRIO</v>
      </c>
      <c r="C234" s="42">
        <v>1018</v>
      </c>
      <c r="D234" s="41" t="s">
        <v>148</v>
      </c>
      <c r="E234">
        <v>6</v>
      </c>
      <c r="F234" s="21">
        <v>0</v>
      </c>
      <c r="G234"/>
    </row>
    <row r="235" spans="1:7" x14ac:dyDescent="0.25">
      <c r="A235" t="s">
        <v>32</v>
      </c>
      <c r="B235" t="str">
        <f>IFERROR(INDEX(Clients[Client_Name],MATCH(Table10[[#This Row],[Client_Code]],Clients[Client_Code],0)),"")</f>
        <v>VALLE FRIO</v>
      </c>
      <c r="C235" s="42">
        <v>46</v>
      </c>
      <c r="D235" s="41" t="s">
        <v>148</v>
      </c>
      <c r="E235">
        <v>6</v>
      </c>
      <c r="F235" s="21">
        <v>0</v>
      </c>
      <c r="G235"/>
    </row>
    <row r="236" spans="1:7" x14ac:dyDescent="0.25">
      <c r="A236" t="s">
        <v>32</v>
      </c>
      <c r="B236" t="str">
        <f>IFERROR(INDEX(Clients[Client_Name],MATCH(Table10[[#This Row],[Client_Code]],Clients[Client_Code],0)),"")</f>
        <v>VALLE FRIO</v>
      </c>
      <c r="C236" s="42">
        <v>46</v>
      </c>
      <c r="D236" s="41" t="s">
        <v>148</v>
      </c>
      <c r="E236">
        <v>7</v>
      </c>
      <c r="F236" s="21">
        <v>0</v>
      </c>
      <c r="G236"/>
    </row>
    <row r="237" spans="1:7" x14ac:dyDescent="0.25">
      <c r="A237" t="s">
        <v>62</v>
      </c>
      <c r="B237" t="str">
        <f>IFERROR(INDEX(Clients[Client_Name],MATCH(Table10[[#This Row],[Client_Code]],Clients[Client_Code],0)),"")</f>
        <v>VALLE FRIO</v>
      </c>
      <c r="C237" s="42">
        <v>1018</v>
      </c>
      <c r="D237" s="41" t="s">
        <v>148</v>
      </c>
      <c r="E237">
        <v>7</v>
      </c>
      <c r="F237" s="21">
        <v>0</v>
      </c>
      <c r="G237"/>
    </row>
    <row r="238" spans="1:7" x14ac:dyDescent="0.25">
      <c r="A238" t="s">
        <v>32</v>
      </c>
      <c r="B238" t="str">
        <f>IFERROR(INDEX(Clients[Client_Name],MATCH(Table10[[#This Row],[Client_Code]],Clients[Client_Code],0)),"")</f>
        <v>VALLE FRIO</v>
      </c>
      <c r="C238" s="42">
        <v>46</v>
      </c>
      <c r="D238" s="41" t="s">
        <v>148</v>
      </c>
      <c r="E238">
        <v>7</v>
      </c>
      <c r="F238" s="21">
        <v>0</v>
      </c>
      <c r="G238"/>
    </row>
    <row r="239" spans="1:7" x14ac:dyDescent="0.25">
      <c r="A239" t="s">
        <v>32</v>
      </c>
      <c r="B239" t="str">
        <f>IFERROR(INDEX(Clients[Client_Name],MATCH(Table10[[#This Row],[Client_Code]],Clients[Client_Code],0)),"")</f>
        <v>VALLE FRIO</v>
      </c>
      <c r="C239" s="42">
        <v>46</v>
      </c>
      <c r="D239" s="41" t="s">
        <v>148</v>
      </c>
      <c r="E239">
        <v>8</v>
      </c>
      <c r="F239" s="21">
        <v>0</v>
      </c>
      <c r="G239"/>
    </row>
    <row r="240" spans="1:7" x14ac:dyDescent="0.25">
      <c r="A240" t="s">
        <v>62</v>
      </c>
      <c r="B240" t="str">
        <f>IFERROR(INDEX(Clients[Client_Name],MATCH(Table10[[#This Row],[Client_Code]],Clients[Client_Code],0)),"")</f>
        <v>VALLE FRIO</v>
      </c>
      <c r="C240" s="42">
        <v>1018</v>
      </c>
      <c r="D240" s="41" t="s">
        <v>148</v>
      </c>
      <c r="E240">
        <v>8</v>
      </c>
      <c r="F240" s="21">
        <v>0</v>
      </c>
      <c r="G240"/>
    </row>
    <row r="241" spans="1:7" x14ac:dyDescent="0.25">
      <c r="A241" t="s">
        <v>32</v>
      </c>
      <c r="B241" t="str">
        <f>IFERROR(INDEX(Clients[Client_Name],MATCH(Table10[[#This Row],[Client_Code]],Clients[Client_Code],0)),"")</f>
        <v>VALLE FRIO</v>
      </c>
      <c r="C241" s="42">
        <v>46</v>
      </c>
      <c r="D241" s="41" t="s">
        <v>148</v>
      </c>
      <c r="E241">
        <v>8</v>
      </c>
      <c r="F241" s="21">
        <v>0</v>
      </c>
      <c r="G241"/>
    </row>
    <row r="242" spans="1:7" x14ac:dyDescent="0.25">
      <c r="A242" t="s">
        <v>32</v>
      </c>
      <c r="B242" t="str">
        <f>IFERROR(INDEX(Clients[Client_Name],MATCH(Table10[[#This Row],[Client_Code]],Clients[Client_Code],0)),"")</f>
        <v>VALLE FRIO</v>
      </c>
      <c r="C242" s="42">
        <v>46</v>
      </c>
      <c r="D242" s="41" t="s">
        <v>148</v>
      </c>
      <c r="E242">
        <v>9</v>
      </c>
      <c r="F242" s="21">
        <v>0</v>
      </c>
      <c r="G242"/>
    </row>
    <row r="243" spans="1:7" x14ac:dyDescent="0.25">
      <c r="A243" t="s">
        <v>62</v>
      </c>
      <c r="B243" t="str">
        <f>IFERROR(INDEX(Clients[Client_Name],MATCH(Table10[[#This Row],[Client_Code]],Clients[Client_Code],0)),"")</f>
        <v>VALLE FRIO</v>
      </c>
      <c r="C243" s="42">
        <v>1018</v>
      </c>
      <c r="D243" s="41" t="s">
        <v>148</v>
      </c>
      <c r="E243">
        <v>9</v>
      </c>
      <c r="F243" s="21">
        <v>0</v>
      </c>
      <c r="G243"/>
    </row>
    <row r="244" spans="1:7" x14ac:dyDescent="0.25">
      <c r="A244" t="s">
        <v>32</v>
      </c>
      <c r="B244" t="str">
        <f>IFERROR(INDEX(Clients[Client_Name],MATCH(Table10[[#This Row],[Client_Code]],Clients[Client_Code],0)),"")</f>
        <v>VALLE FRIO</v>
      </c>
      <c r="C244" s="42">
        <v>46</v>
      </c>
      <c r="D244" s="41" t="s">
        <v>148</v>
      </c>
      <c r="E244">
        <v>9</v>
      </c>
      <c r="F244" s="21">
        <v>0</v>
      </c>
      <c r="G244"/>
    </row>
    <row r="245" spans="1:7" x14ac:dyDescent="0.25">
      <c r="A245" t="s">
        <v>32</v>
      </c>
      <c r="B245" t="str">
        <f>IFERROR(INDEX(Clients[Client_Name],MATCH(Table10[[#This Row],[Client_Code]],Clients[Client_Code],0)),"")</f>
        <v>VALLE FRIO</v>
      </c>
      <c r="C245" s="42">
        <v>46</v>
      </c>
      <c r="D245" s="41" t="s">
        <v>148</v>
      </c>
      <c r="E245">
        <v>10</v>
      </c>
      <c r="F245" s="21">
        <v>0</v>
      </c>
      <c r="G245"/>
    </row>
    <row r="246" spans="1:7" x14ac:dyDescent="0.25">
      <c r="A246" t="s">
        <v>62</v>
      </c>
      <c r="B246" t="str">
        <f>IFERROR(INDEX(Clients[Client_Name],MATCH(Table10[[#This Row],[Client_Code]],Clients[Client_Code],0)),"")</f>
        <v>VALLE FRIO</v>
      </c>
      <c r="C246" s="42">
        <v>1018</v>
      </c>
      <c r="D246" s="41" t="s">
        <v>148</v>
      </c>
      <c r="E246">
        <v>10</v>
      </c>
      <c r="F246" s="21">
        <v>0</v>
      </c>
      <c r="G246"/>
    </row>
    <row r="247" spans="1:7" x14ac:dyDescent="0.25">
      <c r="A247" t="s">
        <v>32</v>
      </c>
      <c r="B247" t="str">
        <f>IFERROR(INDEX(Clients[Client_Name],MATCH(Table10[[#This Row],[Client_Code]],Clients[Client_Code],0)),"")</f>
        <v>VALLE FRIO</v>
      </c>
      <c r="C247" s="42">
        <v>46</v>
      </c>
      <c r="D247" s="41" t="s">
        <v>148</v>
      </c>
      <c r="E247">
        <v>10</v>
      </c>
      <c r="F247" s="21">
        <v>0</v>
      </c>
      <c r="G247"/>
    </row>
    <row r="248" spans="1:7" x14ac:dyDescent="0.25">
      <c r="A248" t="s">
        <v>32</v>
      </c>
      <c r="B248" t="str">
        <f>IFERROR(INDEX(Clients[Client_Name],MATCH(Table10[[#This Row],[Client_Code]],Clients[Client_Code],0)),"")</f>
        <v>VALLE FRIO</v>
      </c>
      <c r="C248" s="42">
        <v>46</v>
      </c>
      <c r="D248" s="41" t="s">
        <v>148</v>
      </c>
      <c r="E248">
        <v>11</v>
      </c>
      <c r="F248" s="21">
        <v>0</v>
      </c>
      <c r="G248"/>
    </row>
    <row r="249" spans="1:7" x14ac:dyDescent="0.25">
      <c r="A249" t="s">
        <v>62</v>
      </c>
      <c r="B249" t="str">
        <f>IFERROR(INDEX(Clients[Client_Name],MATCH(Table10[[#This Row],[Client_Code]],Clients[Client_Code],0)),"")</f>
        <v>VALLE FRIO</v>
      </c>
      <c r="C249" s="42">
        <v>1018</v>
      </c>
      <c r="D249" s="41" t="s">
        <v>148</v>
      </c>
      <c r="E249">
        <v>11</v>
      </c>
      <c r="F249" s="21">
        <v>0</v>
      </c>
      <c r="G249"/>
    </row>
    <row r="250" spans="1:7" x14ac:dyDescent="0.25">
      <c r="A250" t="s">
        <v>32</v>
      </c>
      <c r="B250" t="str">
        <f>IFERROR(INDEX(Clients[Client_Name],MATCH(Table10[[#This Row],[Client_Code]],Clients[Client_Code],0)),"")</f>
        <v>VALLE FRIO</v>
      </c>
      <c r="C250" s="42">
        <v>46</v>
      </c>
      <c r="D250" s="41" t="s">
        <v>148</v>
      </c>
      <c r="E250">
        <v>11</v>
      </c>
      <c r="F250" s="21">
        <v>0</v>
      </c>
      <c r="G250"/>
    </row>
    <row r="251" spans="1:7" x14ac:dyDescent="0.25">
      <c r="A251" t="s">
        <v>32</v>
      </c>
      <c r="B251" t="str">
        <f>IFERROR(INDEX(Clients[Client_Name],MATCH(Table10[[#This Row],[Client_Code]],Clients[Client_Code],0)),"")</f>
        <v>VALLE FRIO</v>
      </c>
      <c r="C251" s="42">
        <v>46</v>
      </c>
      <c r="D251" s="41" t="s">
        <v>148</v>
      </c>
      <c r="E251">
        <v>12</v>
      </c>
      <c r="F251" s="21">
        <v>0</v>
      </c>
      <c r="G251"/>
    </row>
    <row r="252" spans="1:7" x14ac:dyDescent="0.25">
      <c r="A252" t="s">
        <v>62</v>
      </c>
      <c r="B252" t="str">
        <f>IFERROR(INDEX(Clients[Client_Name],MATCH(Table10[[#This Row],[Client_Code]],Clients[Client_Code],0)),"")</f>
        <v>VALLE FRIO</v>
      </c>
      <c r="C252" s="42">
        <v>1018</v>
      </c>
      <c r="D252" s="41" t="s">
        <v>148</v>
      </c>
      <c r="E252">
        <v>12</v>
      </c>
      <c r="F252" s="21">
        <v>0</v>
      </c>
      <c r="G252"/>
    </row>
    <row r="253" spans="1:7" x14ac:dyDescent="0.25">
      <c r="A253" t="s">
        <v>32</v>
      </c>
      <c r="B253" t="str">
        <f>IFERROR(INDEX(Clients[Client_Name],MATCH(Table10[[#This Row],[Client_Code]],Clients[Client_Code],0)),"")</f>
        <v>VALLE FRIO</v>
      </c>
      <c r="C253" s="42">
        <v>46</v>
      </c>
      <c r="D253" s="41" t="s">
        <v>148</v>
      </c>
      <c r="E253">
        <v>12</v>
      </c>
      <c r="F253" s="21">
        <v>0</v>
      </c>
      <c r="G253"/>
    </row>
    <row r="254" spans="1:7" x14ac:dyDescent="0.25">
      <c r="A254" t="s">
        <v>32</v>
      </c>
      <c r="B254" t="str">
        <f>IFERROR(INDEX(Clients[Client_Name],MATCH(Table10[[#This Row],[Client_Code]],Clients[Client_Code],0)),"")</f>
        <v>VALLE FRIO</v>
      </c>
      <c r="C254" s="42">
        <v>46</v>
      </c>
      <c r="D254" s="41" t="s">
        <v>38</v>
      </c>
      <c r="E254">
        <v>1</v>
      </c>
      <c r="F254" s="21">
        <v>3501011.2369430661</v>
      </c>
      <c r="G254"/>
    </row>
    <row r="255" spans="1:7" x14ac:dyDescent="0.25">
      <c r="A255" t="s">
        <v>62</v>
      </c>
      <c r="B255" t="str">
        <f>IFERROR(INDEX(Clients[Client_Name],MATCH(Table10[[#This Row],[Client_Code]],Clients[Client_Code],0)),"")</f>
        <v>VALLE FRIO</v>
      </c>
      <c r="C255" s="42">
        <v>1018</v>
      </c>
      <c r="D255" s="41" t="s">
        <v>38</v>
      </c>
      <c r="E255">
        <v>1</v>
      </c>
      <c r="F255" s="21">
        <v>10651846.820989357</v>
      </c>
      <c r="G255"/>
    </row>
    <row r="256" spans="1:7" x14ac:dyDescent="0.25">
      <c r="A256" t="s">
        <v>32</v>
      </c>
      <c r="B256" t="str">
        <f>IFERROR(INDEX(Clients[Client_Name],MATCH(Table10[[#This Row],[Client_Code]],Clients[Client_Code],0)),"")</f>
        <v>VALLE FRIO</v>
      </c>
      <c r="C256" s="42">
        <v>46</v>
      </c>
      <c r="D256" s="41" t="s">
        <v>38</v>
      </c>
      <c r="E256">
        <v>1</v>
      </c>
      <c r="F256" s="21">
        <v>0</v>
      </c>
      <c r="G256"/>
    </row>
    <row r="257" spans="1:7" x14ac:dyDescent="0.25">
      <c r="A257" t="s">
        <v>32</v>
      </c>
      <c r="B257" t="str">
        <f>IFERROR(INDEX(Clients[Client_Name],MATCH(Table10[[#This Row],[Client_Code]],Clients[Client_Code],0)),"")</f>
        <v>VALLE FRIO</v>
      </c>
      <c r="C257" s="42">
        <v>46</v>
      </c>
      <c r="D257" s="41" t="s">
        <v>38</v>
      </c>
      <c r="E257">
        <v>2</v>
      </c>
      <c r="F257" s="21">
        <v>0</v>
      </c>
      <c r="G257"/>
    </row>
    <row r="258" spans="1:7" x14ac:dyDescent="0.25">
      <c r="A258" t="s">
        <v>62</v>
      </c>
      <c r="B258" t="str">
        <f>IFERROR(INDEX(Clients[Client_Name],MATCH(Table10[[#This Row],[Client_Code]],Clients[Client_Code],0)),"")</f>
        <v>VALLE FRIO</v>
      </c>
      <c r="C258" s="42">
        <v>1018</v>
      </c>
      <c r="D258" s="41" t="s">
        <v>38</v>
      </c>
      <c r="E258">
        <v>2</v>
      </c>
      <c r="F258" s="21">
        <v>10257333.975767527</v>
      </c>
      <c r="G258"/>
    </row>
    <row r="259" spans="1:7" x14ac:dyDescent="0.25">
      <c r="A259" t="s">
        <v>32</v>
      </c>
      <c r="B259" t="str">
        <f>IFERROR(INDEX(Clients[Client_Name],MATCH(Table10[[#This Row],[Client_Code]],Clients[Client_Code],0)),"")</f>
        <v>VALLE FRIO</v>
      </c>
      <c r="C259" s="42">
        <v>46</v>
      </c>
      <c r="D259" s="41" t="s">
        <v>38</v>
      </c>
      <c r="E259">
        <v>2</v>
      </c>
      <c r="F259" s="21">
        <v>5260278.0340623334</v>
      </c>
      <c r="G259"/>
    </row>
    <row r="260" spans="1:7" x14ac:dyDescent="0.25">
      <c r="A260" t="s">
        <v>32</v>
      </c>
      <c r="B260" t="str">
        <f>IFERROR(INDEX(Clients[Client_Name],MATCH(Table10[[#This Row],[Client_Code]],Clients[Client_Code],0)),"")</f>
        <v>VALLE FRIO</v>
      </c>
      <c r="C260" s="42">
        <v>46</v>
      </c>
      <c r="D260" s="41" t="s">
        <v>38</v>
      </c>
      <c r="E260">
        <v>3</v>
      </c>
      <c r="F260" s="21">
        <v>0</v>
      </c>
      <c r="G260"/>
    </row>
    <row r="261" spans="1:7" x14ac:dyDescent="0.25">
      <c r="A261" t="s">
        <v>62</v>
      </c>
      <c r="B261" t="str">
        <f>IFERROR(INDEX(Clients[Client_Name],MATCH(Table10[[#This Row],[Client_Code]],Clients[Client_Code],0)),"")</f>
        <v>VALLE FRIO</v>
      </c>
      <c r="C261" s="42">
        <v>1018</v>
      </c>
      <c r="D261" s="41" t="s">
        <v>38</v>
      </c>
      <c r="E261">
        <v>3</v>
      </c>
      <c r="F261" s="21">
        <v>11046359.666211184</v>
      </c>
      <c r="G261"/>
    </row>
    <row r="262" spans="1:7" x14ac:dyDescent="0.25">
      <c r="A262" t="s">
        <v>32</v>
      </c>
      <c r="B262" t="str">
        <f>IFERROR(INDEX(Clients[Client_Name],MATCH(Table10[[#This Row],[Client_Code]],Clients[Client_Code],0)),"")</f>
        <v>VALLE FRIO</v>
      </c>
      <c r="C262" s="42">
        <v>46</v>
      </c>
      <c r="D262" s="41" t="s">
        <v>38</v>
      </c>
      <c r="E262">
        <v>3</v>
      </c>
      <c r="F262" s="21">
        <v>11680760.486423152</v>
      </c>
      <c r="G262"/>
    </row>
    <row r="263" spans="1:7" x14ac:dyDescent="0.25">
      <c r="A263" t="s">
        <v>32</v>
      </c>
      <c r="B263" t="str">
        <f>IFERROR(INDEX(Clients[Client_Name],MATCH(Table10[[#This Row],[Client_Code]],Clients[Client_Code],0)),"")</f>
        <v>VALLE FRIO</v>
      </c>
      <c r="C263" s="42">
        <v>46</v>
      </c>
      <c r="D263" s="41" t="s">
        <v>38</v>
      </c>
      <c r="E263">
        <v>4</v>
      </c>
      <c r="F263" s="21">
        <v>0</v>
      </c>
      <c r="G263"/>
    </row>
    <row r="264" spans="1:7" x14ac:dyDescent="0.25">
      <c r="A264" t="s">
        <v>62</v>
      </c>
      <c r="B264" t="str">
        <f>IFERROR(INDEX(Clients[Client_Name],MATCH(Table10[[#This Row],[Client_Code]],Clients[Client_Code],0)),"")</f>
        <v>VALLE FRIO</v>
      </c>
      <c r="C264" s="42">
        <v>1018</v>
      </c>
      <c r="D264" s="41" t="s">
        <v>38</v>
      </c>
      <c r="E264">
        <v>4</v>
      </c>
      <c r="F264" s="21">
        <v>11046359.666211184</v>
      </c>
      <c r="G264"/>
    </row>
    <row r="265" spans="1:7" x14ac:dyDescent="0.25">
      <c r="A265" t="s">
        <v>32</v>
      </c>
      <c r="B265" t="str">
        <f>IFERROR(INDEX(Clients[Client_Name],MATCH(Table10[[#This Row],[Client_Code]],Clients[Client_Code],0)),"")</f>
        <v>VALLE FRIO</v>
      </c>
      <c r="C265" s="42">
        <v>46</v>
      </c>
      <c r="D265" s="41" t="s">
        <v>38</v>
      </c>
      <c r="E265">
        <v>4</v>
      </c>
      <c r="F265" s="21">
        <v>14056627.169361621</v>
      </c>
      <c r="G265"/>
    </row>
    <row r="266" spans="1:7" x14ac:dyDescent="0.25">
      <c r="A266" t="s">
        <v>32</v>
      </c>
      <c r="B266" t="str">
        <f>IFERROR(INDEX(Clients[Client_Name],MATCH(Table10[[#This Row],[Client_Code]],Clients[Client_Code],0)),"")</f>
        <v>VALLE FRIO</v>
      </c>
      <c r="C266" s="42">
        <v>46</v>
      </c>
      <c r="D266" s="41" t="s">
        <v>38</v>
      </c>
      <c r="E266">
        <v>5</v>
      </c>
      <c r="F266" s="21">
        <v>0</v>
      </c>
      <c r="G266"/>
    </row>
    <row r="267" spans="1:7" x14ac:dyDescent="0.25">
      <c r="A267" t="s">
        <v>62</v>
      </c>
      <c r="B267" t="str">
        <f>IFERROR(INDEX(Clients[Client_Name],MATCH(Table10[[#This Row],[Client_Code]],Clients[Client_Code],0)),"")</f>
        <v>VALLE FRIO</v>
      </c>
      <c r="C267" s="42">
        <v>1018</v>
      </c>
      <c r="D267" s="41" t="s">
        <v>38</v>
      </c>
      <c r="E267">
        <v>5</v>
      </c>
      <c r="F267" s="21">
        <v>11046359.666211184</v>
      </c>
      <c r="G267"/>
    </row>
    <row r="268" spans="1:7" x14ac:dyDescent="0.25">
      <c r="A268" t="s">
        <v>32</v>
      </c>
      <c r="B268" t="str">
        <f>IFERROR(INDEX(Clients[Client_Name],MATCH(Table10[[#This Row],[Client_Code]],Clients[Client_Code],0)),"")</f>
        <v>VALLE FRIO</v>
      </c>
      <c r="C268" s="42">
        <v>46</v>
      </c>
      <c r="D268" s="41" t="s">
        <v>38</v>
      </c>
      <c r="E268">
        <v>5</v>
      </c>
      <c r="F268" s="21">
        <v>14096454.279674813</v>
      </c>
      <c r="G268"/>
    </row>
    <row r="269" spans="1:7" x14ac:dyDescent="0.25">
      <c r="A269" t="s">
        <v>32</v>
      </c>
      <c r="B269" t="str">
        <f>IFERROR(INDEX(Clients[Client_Name],MATCH(Table10[[#This Row],[Client_Code]],Clients[Client_Code],0)),"")</f>
        <v>VALLE FRIO</v>
      </c>
      <c r="C269" s="42">
        <v>46</v>
      </c>
      <c r="D269" s="41" t="s">
        <v>38</v>
      </c>
      <c r="E269">
        <v>6</v>
      </c>
      <c r="F269" s="21">
        <v>0</v>
      </c>
      <c r="G269"/>
    </row>
    <row r="270" spans="1:7" x14ac:dyDescent="0.25">
      <c r="A270" t="s">
        <v>62</v>
      </c>
      <c r="B270" t="str">
        <f>IFERROR(INDEX(Clients[Client_Name],MATCH(Table10[[#This Row],[Client_Code]],Clients[Client_Code],0)),"")</f>
        <v>VALLE FRIO</v>
      </c>
      <c r="C270" s="42">
        <v>1018</v>
      </c>
      <c r="D270" s="41" t="s">
        <v>38</v>
      </c>
      <c r="E270">
        <v>6</v>
      </c>
      <c r="F270" s="21">
        <v>9468308.2853238732</v>
      </c>
      <c r="G270"/>
    </row>
    <row r="271" spans="1:7" x14ac:dyDescent="0.25">
      <c r="A271" t="s">
        <v>32</v>
      </c>
      <c r="B271" t="str">
        <f>IFERROR(INDEX(Clients[Client_Name],MATCH(Table10[[#This Row],[Client_Code]],Clients[Client_Code],0)),"")</f>
        <v>VALLE FRIO</v>
      </c>
      <c r="C271" s="42">
        <v>46</v>
      </c>
      <c r="D271" s="41" t="s">
        <v>38</v>
      </c>
      <c r="E271">
        <v>6</v>
      </c>
      <c r="F271" s="21">
        <v>12996362.440445673</v>
      </c>
      <c r="G271"/>
    </row>
    <row r="272" spans="1:7" x14ac:dyDescent="0.25">
      <c r="A272" t="s">
        <v>32</v>
      </c>
      <c r="B272" t="str">
        <f>IFERROR(INDEX(Clients[Client_Name],MATCH(Table10[[#This Row],[Client_Code]],Clients[Client_Code],0)),"")</f>
        <v>VALLE FRIO</v>
      </c>
      <c r="C272" s="42">
        <v>46</v>
      </c>
      <c r="D272" s="41" t="s">
        <v>38</v>
      </c>
      <c r="E272">
        <v>7</v>
      </c>
      <c r="F272" s="21">
        <v>0</v>
      </c>
      <c r="G272"/>
    </row>
    <row r="273" spans="1:7" x14ac:dyDescent="0.25">
      <c r="A273" t="s">
        <v>62</v>
      </c>
      <c r="B273" t="str">
        <f>IFERROR(INDEX(Clients[Client_Name],MATCH(Table10[[#This Row],[Client_Code]],Clients[Client_Code],0)),"")</f>
        <v>VALLE FRIO</v>
      </c>
      <c r="C273" s="42">
        <v>1018</v>
      </c>
      <c r="D273" s="41" t="s">
        <v>38</v>
      </c>
      <c r="E273">
        <v>7</v>
      </c>
      <c r="F273" s="21">
        <v>10257333.975767527</v>
      </c>
      <c r="G273"/>
    </row>
    <row r="274" spans="1:7" x14ac:dyDescent="0.25">
      <c r="A274" t="s">
        <v>32</v>
      </c>
      <c r="B274" t="str">
        <f>IFERROR(INDEX(Clients[Client_Name],MATCH(Table10[[#This Row],[Client_Code]],Clients[Client_Code],0)),"")</f>
        <v>VALLE FRIO</v>
      </c>
      <c r="C274" s="42">
        <v>46</v>
      </c>
      <c r="D274" s="41" t="s">
        <v>38</v>
      </c>
      <c r="E274">
        <v>7</v>
      </c>
      <c r="F274" s="21">
        <v>11447481.235498102</v>
      </c>
      <c r="G274"/>
    </row>
    <row r="275" spans="1:7" x14ac:dyDescent="0.25">
      <c r="A275" t="s">
        <v>32</v>
      </c>
      <c r="B275" t="str">
        <f>IFERROR(INDEX(Clients[Client_Name],MATCH(Table10[[#This Row],[Client_Code]],Clients[Client_Code],0)),"")</f>
        <v>VALLE FRIO</v>
      </c>
      <c r="C275" s="42">
        <v>46</v>
      </c>
      <c r="D275" s="41" t="s">
        <v>38</v>
      </c>
      <c r="E275">
        <v>8</v>
      </c>
      <c r="F275" s="21">
        <v>0</v>
      </c>
      <c r="G275"/>
    </row>
    <row r="276" spans="1:7" x14ac:dyDescent="0.25">
      <c r="A276" t="s">
        <v>62</v>
      </c>
      <c r="B276" t="str">
        <f>IFERROR(INDEX(Clients[Client_Name],MATCH(Table10[[#This Row],[Client_Code]],Clients[Client_Code],0)),"")</f>
        <v>VALLE FRIO</v>
      </c>
      <c r="C276" s="42">
        <v>1018</v>
      </c>
      <c r="D276" s="41" t="s">
        <v>38</v>
      </c>
      <c r="E276">
        <v>8</v>
      </c>
      <c r="F276" s="21">
        <v>10257333.975767527</v>
      </c>
      <c r="G276"/>
    </row>
    <row r="277" spans="1:7" x14ac:dyDescent="0.25">
      <c r="A277" t="s">
        <v>32</v>
      </c>
      <c r="B277" t="str">
        <f>IFERROR(INDEX(Clients[Client_Name],MATCH(Table10[[#This Row],[Client_Code]],Clients[Client_Code],0)),"")</f>
        <v>VALLE FRIO</v>
      </c>
      <c r="C277" s="42">
        <v>46</v>
      </c>
      <c r="D277" s="41" t="s">
        <v>38</v>
      </c>
      <c r="E277">
        <v>8</v>
      </c>
      <c r="F277" s="21">
        <v>9757928.4008155465</v>
      </c>
      <c r="G277"/>
    </row>
    <row r="278" spans="1:7" x14ac:dyDescent="0.25">
      <c r="A278" t="s">
        <v>32</v>
      </c>
      <c r="B278" t="str">
        <f>IFERROR(INDEX(Clients[Client_Name],MATCH(Table10[[#This Row],[Client_Code]],Clients[Client_Code],0)),"")</f>
        <v>VALLE FRIO</v>
      </c>
      <c r="C278" s="42">
        <v>46</v>
      </c>
      <c r="D278" s="41" t="s">
        <v>38</v>
      </c>
      <c r="E278">
        <v>9</v>
      </c>
      <c r="F278" s="21">
        <v>0</v>
      </c>
      <c r="G278"/>
    </row>
    <row r="279" spans="1:7" x14ac:dyDescent="0.25">
      <c r="A279" t="s">
        <v>62</v>
      </c>
      <c r="B279" t="str">
        <f>IFERROR(INDEX(Clients[Client_Name],MATCH(Table10[[#This Row],[Client_Code]],Clients[Client_Code],0)),"")</f>
        <v>VALLE FRIO</v>
      </c>
      <c r="C279" s="42">
        <v>1018</v>
      </c>
      <c r="D279" s="41" t="s">
        <v>38</v>
      </c>
      <c r="E279">
        <v>9</v>
      </c>
      <c r="F279" s="21">
        <v>7101231.213992903</v>
      </c>
      <c r="G279"/>
    </row>
    <row r="280" spans="1:7" x14ac:dyDescent="0.25">
      <c r="A280" t="s">
        <v>32</v>
      </c>
      <c r="B280" t="str">
        <f>IFERROR(INDEX(Clients[Client_Name],MATCH(Table10[[#This Row],[Client_Code]],Clients[Client_Code],0)),"")</f>
        <v>VALLE FRIO</v>
      </c>
      <c r="C280" s="42">
        <v>46</v>
      </c>
      <c r="D280" s="41" t="s">
        <v>38</v>
      </c>
      <c r="E280">
        <v>9</v>
      </c>
      <c r="F280" s="21">
        <v>8049425.3079921054</v>
      </c>
      <c r="G280"/>
    </row>
    <row r="281" spans="1:7" x14ac:dyDescent="0.25">
      <c r="A281" t="s">
        <v>32</v>
      </c>
      <c r="B281" t="str">
        <f>IFERROR(INDEX(Clients[Client_Name],MATCH(Table10[[#This Row],[Client_Code]],Clients[Client_Code],0)),"")</f>
        <v>VALLE FRIO</v>
      </c>
      <c r="C281" s="42">
        <v>46</v>
      </c>
      <c r="D281" s="41" t="s">
        <v>38</v>
      </c>
      <c r="E281">
        <v>10</v>
      </c>
      <c r="F281" s="21">
        <v>0</v>
      </c>
      <c r="G281"/>
    </row>
    <row r="282" spans="1:7" x14ac:dyDescent="0.25">
      <c r="A282" t="s">
        <v>62</v>
      </c>
      <c r="B282" t="str">
        <f>IFERROR(INDEX(Clients[Client_Name],MATCH(Table10[[#This Row],[Client_Code]],Clients[Client_Code],0)),"")</f>
        <v>VALLE FRIO</v>
      </c>
      <c r="C282" s="42">
        <v>1018</v>
      </c>
      <c r="D282" s="41" t="s">
        <v>38</v>
      </c>
      <c r="E282">
        <v>10</v>
      </c>
      <c r="F282" s="21">
        <v>6312205.5235492485</v>
      </c>
      <c r="G282"/>
    </row>
    <row r="283" spans="1:7" x14ac:dyDescent="0.25">
      <c r="A283" t="s">
        <v>32</v>
      </c>
      <c r="B283" t="str">
        <f>IFERROR(INDEX(Clients[Client_Name],MATCH(Table10[[#This Row],[Client_Code]],Clients[Client_Code],0)),"")</f>
        <v>VALLE FRIO</v>
      </c>
      <c r="C283" s="42">
        <v>46</v>
      </c>
      <c r="D283" s="41" t="s">
        <v>38</v>
      </c>
      <c r="E283">
        <v>10</v>
      </c>
      <c r="F283" s="21">
        <v>7090110.4514459278</v>
      </c>
      <c r="G283"/>
    </row>
    <row r="284" spans="1:7" x14ac:dyDescent="0.25">
      <c r="A284" t="s">
        <v>32</v>
      </c>
      <c r="B284" t="str">
        <f>IFERROR(INDEX(Clients[Client_Name],MATCH(Table10[[#This Row],[Client_Code]],Clients[Client_Code],0)),"")</f>
        <v>VALLE FRIO</v>
      </c>
      <c r="C284" s="42">
        <v>46</v>
      </c>
      <c r="D284" s="41" t="s">
        <v>38</v>
      </c>
      <c r="E284">
        <v>11</v>
      </c>
      <c r="F284" s="21">
        <v>0</v>
      </c>
      <c r="G284"/>
    </row>
    <row r="285" spans="1:7" x14ac:dyDescent="0.25">
      <c r="A285" t="s">
        <v>62</v>
      </c>
      <c r="B285" t="str">
        <f>IFERROR(INDEX(Clients[Client_Name],MATCH(Table10[[#This Row],[Client_Code]],Clients[Client_Code],0)),"")</f>
        <v>VALLE FRIO</v>
      </c>
      <c r="C285" s="42">
        <v>1018</v>
      </c>
      <c r="D285" s="41" t="s">
        <v>38</v>
      </c>
      <c r="E285">
        <v>11</v>
      </c>
      <c r="F285" s="21">
        <v>6312205.5235492485</v>
      </c>
      <c r="G285"/>
    </row>
    <row r="286" spans="1:7" x14ac:dyDescent="0.25">
      <c r="A286" t="s">
        <v>32</v>
      </c>
      <c r="B286" t="str">
        <f>IFERROR(INDEX(Clients[Client_Name],MATCH(Table10[[#This Row],[Client_Code]],Clients[Client_Code],0)),"")</f>
        <v>VALLE FRIO</v>
      </c>
      <c r="C286" s="42">
        <v>46</v>
      </c>
      <c r="D286" s="41" t="s">
        <v>38</v>
      </c>
      <c r="E286">
        <v>11</v>
      </c>
      <c r="F286" s="21">
        <v>5848712.161031873</v>
      </c>
      <c r="G286"/>
    </row>
    <row r="287" spans="1:7" x14ac:dyDescent="0.25">
      <c r="A287" t="s">
        <v>32</v>
      </c>
      <c r="B287" t="str">
        <f>IFERROR(INDEX(Clients[Client_Name],MATCH(Table10[[#This Row],[Client_Code]],Clients[Client_Code],0)),"")</f>
        <v>VALLE FRIO</v>
      </c>
      <c r="C287" s="42">
        <v>46</v>
      </c>
      <c r="D287" s="41" t="s">
        <v>38</v>
      </c>
      <c r="E287">
        <v>12</v>
      </c>
      <c r="F287" s="21">
        <v>0</v>
      </c>
      <c r="G287"/>
    </row>
    <row r="288" spans="1:7" x14ac:dyDescent="0.25">
      <c r="A288" t="s">
        <v>62</v>
      </c>
      <c r="B288" t="str">
        <f>IFERROR(INDEX(Clients[Client_Name],MATCH(Table10[[#This Row],[Client_Code]],Clients[Client_Code],0)),"")</f>
        <v>VALLE FRIO</v>
      </c>
      <c r="C288" s="42">
        <v>1018</v>
      </c>
      <c r="D288" s="41" t="s">
        <v>38</v>
      </c>
      <c r="E288">
        <v>12</v>
      </c>
      <c r="F288" s="21">
        <v>6312205.5235492485</v>
      </c>
      <c r="G288"/>
    </row>
    <row r="289" spans="1:7" x14ac:dyDescent="0.25">
      <c r="A289" t="s">
        <v>32</v>
      </c>
      <c r="B289" t="str">
        <f>IFERROR(INDEX(Clients[Client_Name],MATCH(Table10[[#This Row],[Client_Code]],Clients[Client_Code],0)),"")</f>
        <v>VALLE FRIO</v>
      </c>
      <c r="C289" s="42">
        <v>46</v>
      </c>
      <c r="D289" s="41" t="s">
        <v>38</v>
      </c>
      <c r="E289">
        <v>12</v>
      </c>
      <c r="F289" s="21">
        <v>5151674.0181759624</v>
      </c>
      <c r="G289"/>
    </row>
    <row r="290" spans="1:7" x14ac:dyDescent="0.25">
      <c r="A290" t="s">
        <v>32</v>
      </c>
      <c r="B290" t="str">
        <f>IFERROR(INDEX(Clients[Client_Name],MATCH(Table10[[#This Row],[Client_Code]],Clients[Client_Code],0)),"")</f>
        <v>VALLE FRIO</v>
      </c>
      <c r="C290" s="42">
        <v>46</v>
      </c>
      <c r="D290" s="41" t="s">
        <v>37</v>
      </c>
      <c r="E290">
        <v>5</v>
      </c>
      <c r="F290" s="21">
        <v>0</v>
      </c>
      <c r="G290"/>
    </row>
    <row r="291" spans="1:7" x14ac:dyDescent="0.25">
      <c r="A291" t="s">
        <v>32</v>
      </c>
      <c r="B291" t="str">
        <f>IFERROR(INDEX(Clients[Client_Name],MATCH(Table10[[#This Row],[Client_Code]],Clients[Client_Code],0)),"")</f>
        <v>VALLE FRIO</v>
      </c>
      <c r="C291" s="42">
        <v>46</v>
      </c>
      <c r="D291" s="41" t="s">
        <v>37</v>
      </c>
      <c r="E291">
        <v>5</v>
      </c>
      <c r="F291" s="21">
        <v>0</v>
      </c>
      <c r="G291"/>
    </row>
    <row r="292" spans="1:7" x14ac:dyDescent="0.25">
      <c r="A292" t="s">
        <v>32</v>
      </c>
      <c r="B292" t="str">
        <f>IFERROR(INDEX(Clients[Client_Name],MATCH(Table10[[#This Row],[Client_Code]],Clients[Client_Code],0)),"")</f>
        <v>VALLE FRIO</v>
      </c>
      <c r="C292" s="42">
        <v>46</v>
      </c>
      <c r="D292" s="41" t="s">
        <v>37</v>
      </c>
      <c r="E292">
        <v>5</v>
      </c>
      <c r="F292" s="21">
        <v>0</v>
      </c>
      <c r="G292"/>
    </row>
    <row r="293" spans="1:7" x14ac:dyDescent="0.25">
      <c r="A293" t="s">
        <v>32</v>
      </c>
      <c r="B293" t="str">
        <f>IFERROR(INDEX(Clients[Client_Name],MATCH(Table10[[#This Row],[Client_Code]],Clients[Client_Code],0)),"")</f>
        <v>VALLE FRIO</v>
      </c>
      <c r="C293" s="42">
        <v>46</v>
      </c>
      <c r="D293" s="41" t="s">
        <v>37</v>
      </c>
      <c r="E293">
        <v>6</v>
      </c>
      <c r="F293" s="21">
        <v>0</v>
      </c>
      <c r="G293"/>
    </row>
    <row r="294" spans="1:7" x14ac:dyDescent="0.25">
      <c r="A294" t="s">
        <v>32</v>
      </c>
      <c r="B294" t="str">
        <f>IFERROR(INDEX(Clients[Client_Name],MATCH(Table10[[#This Row],[Client_Code]],Clients[Client_Code],0)),"")</f>
        <v>TRENDY</v>
      </c>
      <c r="C294" s="42">
        <v>45</v>
      </c>
      <c r="D294" s="41" t="s">
        <v>149</v>
      </c>
      <c r="E294">
        <v>1</v>
      </c>
      <c r="F294" s="21">
        <v>24910568.819818839</v>
      </c>
      <c r="G294"/>
    </row>
    <row r="295" spans="1:7" x14ac:dyDescent="0.25">
      <c r="A295" t="s">
        <v>32</v>
      </c>
      <c r="B295" t="str">
        <f>IFERROR(INDEX(Clients[Client_Name],MATCH(Table10[[#This Row],[Client_Code]],Clients[Client_Code],0)),"")</f>
        <v>TRENDY</v>
      </c>
      <c r="C295" s="42">
        <v>45</v>
      </c>
      <c r="D295" s="41" t="s">
        <v>149</v>
      </c>
      <c r="E295">
        <v>2</v>
      </c>
      <c r="F295" s="21">
        <v>20714141.334330752</v>
      </c>
      <c r="G295"/>
    </row>
    <row r="296" spans="1:7" x14ac:dyDescent="0.25">
      <c r="A296" t="s">
        <v>32</v>
      </c>
      <c r="B296" t="str">
        <f>IFERROR(INDEX(Clients[Client_Name],MATCH(Table10[[#This Row],[Client_Code]],Clients[Client_Code],0)),"")</f>
        <v>TRENDY</v>
      </c>
      <c r="C296" s="42">
        <v>45</v>
      </c>
      <c r="D296" s="41" t="s">
        <v>149</v>
      </c>
      <c r="E296">
        <v>3</v>
      </c>
      <c r="F296" s="21">
        <v>14784744.798477216</v>
      </c>
      <c r="G296"/>
    </row>
    <row r="297" spans="1:7" x14ac:dyDescent="0.25">
      <c r="A297" t="s">
        <v>32</v>
      </c>
      <c r="B297" t="str">
        <f>IFERROR(INDEX(Clients[Client_Name],MATCH(Table10[[#This Row],[Client_Code]],Clients[Client_Code],0)),"")</f>
        <v>TRENDY</v>
      </c>
      <c r="C297" s="42">
        <v>45</v>
      </c>
      <c r="D297" s="41" t="s">
        <v>149</v>
      </c>
      <c r="E297">
        <v>4</v>
      </c>
      <c r="F297" s="21">
        <v>6589615.5149953626</v>
      </c>
      <c r="G297"/>
    </row>
    <row r="298" spans="1:7" x14ac:dyDescent="0.25">
      <c r="A298" t="s">
        <v>32</v>
      </c>
      <c r="B298" t="str">
        <f>IFERROR(INDEX(Clients[Client_Name],MATCH(Table10[[#This Row],[Client_Code]],Clients[Client_Code],0)),"")</f>
        <v>TRENDY</v>
      </c>
      <c r="C298" s="42">
        <v>45</v>
      </c>
      <c r="D298" s="41" t="s">
        <v>149</v>
      </c>
      <c r="E298">
        <v>5</v>
      </c>
      <c r="F298" s="21">
        <v>0</v>
      </c>
      <c r="G298"/>
    </row>
    <row r="299" spans="1:7" x14ac:dyDescent="0.25">
      <c r="A299" t="s">
        <v>32</v>
      </c>
      <c r="B299" t="str">
        <f>IFERROR(INDEX(Clients[Client_Name],MATCH(Table10[[#This Row],[Client_Code]],Clients[Client_Code],0)),"")</f>
        <v>TRENDY</v>
      </c>
      <c r="C299" s="42">
        <v>45</v>
      </c>
      <c r="D299" s="41" t="s">
        <v>149</v>
      </c>
      <c r="E299">
        <v>6</v>
      </c>
      <c r="F299" s="21">
        <v>0</v>
      </c>
      <c r="G299"/>
    </row>
    <row r="300" spans="1:7" x14ac:dyDescent="0.25">
      <c r="A300" t="s">
        <v>32</v>
      </c>
      <c r="B300" t="str">
        <f>IFERROR(INDEX(Clients[Client_Name],MATCH(Table10[[#This Row],[Client_Code]],Clients[Client_Code],0)),"")</f>
        <v>TRENDY</v>
      </c>
      <c r="C300" s="42">
        <v>45</v>
      </c>
      <c r="D300" s="41" t="s">
        <v>149</v>
      </c>
      <c r="E300">
        <v>7</v>
      </c>
      <c r="F300" s="21">
        <v>6922693.8506906806</v>
      </c>
      <c r="G300"/>
    </row>
    <row r="301" spans="1:7" x14ac:dyDescent="0.25">
      <c r="A301" t="s">
        <v>32</v>
      </c>
      <c r="B301" t="str">
        <f>IFERROR(INDEX(Clients[Client_Name],MATCH(Table10[[#This Row],[Client_Code]],Clients[Client_Code],0)),"")</f>
        <v>TRENDY</v>
      </c>
      <c r="C301" s="42">
        <v>45</v>
      </c>
      <c r="D301" s="41" t="s">
        <v>149</v>
      </c>
      <c r="E301">
        <v>8</v>
      </c>
      <c r="F301" s="21">
        <v>20826924.449802916</v>
      </c>
      <c r="G301"/>
    </row>
    <row r="302" spans="1:7" x14ac:dyDescent="0.25">
      <c r="A302" t="s">
        <v>32</v>
      </c>
      <c r="B302" t="str">
        <f>IFERROR(INDEX(Clients[Client_Name],MATCH(Table10[[#This Row],[Client_Code]],Clients[Client_Code],0)),"")</f>
        <v>TRENDY</v>
      </c>
      <c r="C302" s="42">
        <v>45</v>
      </c>
      <c r="D302" s="41" t="s">
        <v>149</v>
      </c>
      <c r="E302">
        <v>9</v>
      </c>
      <c r="F302" s="21">
        <v>20212194.260397442</v>
      </c>
      <c r="G302"/>
    </row>
    <row r="303" spans="1:7" x14ac:dyDescent="0.25">
      <c r="A303" t="s">
        <v>32</v>
      </c>
      <c r="B303" t="str">
        <f>IFERROR(INDEX(Clients[Client_Name],MATCH(Table10[[#This Row],[Client_Code]],Clients[Client_Code],0)),"")</f>
        <v>TRENDY</v>
      </c>
      <c r="C303" s="42">
        <v>45</v>
      </c>
      <c r="D303" s="41" t="s">
        <v>149</v>
      </c>
      <c r="E303">
        <v>10</v>
      </c>
      <c r="F303" s="21">
        <v>31417666.323409617</v>
      </c>
      <c r="G303"/>
    </row>
    <row r="304" spans="1:7" x14ac:dyDescent="0.25">
      <c r="A304" t="s">
        <v>32</v>
      </c>
      <c r="B304" t="str">
        <f>IFERROR(INDEX(Clients[Client_Name],MATCH(Table10[[#This Row],[Client_Code]],Clients[Client_Code],0)),"")</f>
        <v>TRENDY</v>
      </c>
      <c r="C304" s="42">
        <v>45</v>
      </c>
      <c r="D304" s="41" t="s">
        <v>149</v>
      </c>
      <c r="E304">
        <v>11</v>
      </c>
      <c r="F304" s="21">
        <v>40653784.573753893</v>
      </c>
      <c r="G304"/>
    </row>
    <row r="305" spans="1:7" x14ac:dyDescent="0.25">
      <c r="A305" t="s">
        <v>32</v>
      </c>
      <c r="B305" t="str">
        <f>IFERROR(INDEX(Clients[Client_Name],MATCH(Table10[[#This Row],[Client_Code]],Clients[Client_Code],0)),"")</f>
        <v>TRENDY</v>
      </c>
      <c r="C305" s="42">
        <v>45</v>
      </c>
      <c r="D305" s="41" t="s">
        <v>149</v>
      </c>
      <c r="E305">
        <v>12</v>
      </c>
      <c r="F305" s="21">
        <v>42127935.973269962</v>
      </c>
      <c r="G305"/>
    </row>
    <row r="306" spans="1:7" x14ac:dyDescent="0.25">
      <c r="A306" t="s">
        <v>32</v>
      </c>
      <c r="B306" t="str">
        <f>IFERROR(INDEX(Clients[Client_Name],MATCH(Table10[[#This Row],[Client_Code]],Clients[Client_Code],0)),"")</f>
        <v>TRENDY</v>
      </c>
      <c r="C306" s="42">
        <v>45</v>
      </c>
      <c r="D306" s="41" t="s">
        <v>37</v>
      </c>
      <c r="E306">
        <v>1</v>
      </c>
      <c r="F306" s="21">
        <v>10204840.434472062</v>
      </c>
      <c r="G306"/>
    </row>
    <row r="307" spans="1:7" x14ac:dyDescent="0.25">
      <c r="A307" t="s">
        <v>32</v>
      </c>
      <c r="B307" t="str">
        <f>IFERROR(INDEX(Clients[Client_Name],MATCH(Table10[[#This Row],[Client_Code]],Clients[Client_Code],0)),"")</f>
        <v>TRENDY</v>
      </c>
      <c r="C307" s="42">
        <v>45</v>
      </c>
      <c r="D307" s="41" t="s">
        <v>37</v>
      </c>
      <c r="E307">
        <v>2</v>
      </c>
      <c r="F307" s="21">
        <v>8485735.8570539784</v>
      </c>
      <c r="G307"/>
    </row>
    <row r="308" spans="1:7" x14ac:dyDescent="0.25">
      <c r="A308" t="s">
        <v>32</v>
      </c>
      <c r="B308" t="str">
        <f>IFERROR(INDEX(Clients[Client_Name],MATCH(Table10[[#This Row],[Client_Code]],Clients[Client_Code],0)),"")</f>
        <v>TRENDY</v>
      </c>
      <c r="C308" s="42">
        <v>45</v>
      </c>
      <c r="D308" s="41" t="s">
        <v>37</v>
      </c>
      <c r="E308">
        <v>3</v>
      </c>
      <c r="F308" s="21">
        <v>6056704.7916149525</v>
      </c>
      <c r="G308"/>
    </row>
    <row r="309" spans="1:7" x14ac:dyDescent="0.25">
      <c r="A309" t="s">
        <v>32</v>
      </c>
      <c r="B309" t="str">
        <f>IFERROR(INDEX(Clients[Client_Name],MATCH(Table10[[#This Row],[Client_Code]],Clients[Client_Code],0)),"")</f>
        <v>TRENDY</v>
      </c>
      <c r="C309" s="42">
        <v>45</v>
      </c>
      <c r="D309" s="41" t="s">
        <v>37</v>
      </c>
      <c r="E309">
        <v>4</v>
      </c>
      <c r="F309" s="21">
        <v>2699495.7578627528</v>
      </c>
      <c r="G309"/>
    </row>
    <row r="310" spans="1:7" x14ac:dyDescent="0.25">
      <c r="A310" t="s">
        <v>32</v>
      </c>
      <c r="B310" t="str">
        <f>IFERROR(INDEX(Clients[Client_Name],MATCH(Table10[[#This Row],[Client_Code]],Clients[Client_Code],0)),"")</f>
        <v>TRENDY</v>
      </c>
      <c r="C310" s="42">
        <v>45</v>
      </c>
      <c r="D310" s="41" t="s">
        <v>37</v>
      </c>
      <c r="E310">
        <v>5</v>
      </c>
      <c r="F310" s="21">
        <v>0</v>
      </c>
      <c r="G310"/>
    </row>
    <row r="311" spans="1:7" x14ac:dyDescent="0.25">
      <c r="A311" t="s">
        <v>32</v>
      </c>
      <c r="B311" t="str">
        <f>IFERROR(INDEX(Clients[Client_Name],MATCH(Table10[[#This Row],[Client_Code]],Clients[Client_Code],0)),"")</f>
        <v>TRENDY</v>
      </c>
      <c r="C311" s="42">
        <v>45</v>
      </c>
      <c r="D311" s="41" t="s">
        <v>37</v>
      </c>
      <c r="E311">
        <v>6</v>
      </c>
      <c r="F311" s="21">
        <v>0</v>
      </c>
      <c r="G311"/>
    </row>
    <row r="312" spans="1:7" x14ac:dyDescent="0.25">
      <c r="A312" t="s">
        <v>32</v>
      </c>
      <c r="B312" t="str">
        <f>IFERROR(INDEX(Clients[Client_Name],MATCH(Table10[[#This Row],[Client_Code]],Clients[Client_Code],0)),"")</f>
        <v>TRENDY</v>
      </c>
      <c r="C312" s="42">
        <v>45</v>
      </c>
      <c r="D312" s="41" t="s">
        <v>37</v>
      </c>
      <c r="E312">
        <v>7</v>
      </c>
      <c r="F312" s="21">
        <v>2835944.3188143591</v>
      </c>
      <c r="G312"/>
    </row>
    <row r="313" spans="1:7" x14ac:dyDescent="0.25">
      <c r="A313" t="s">
        <v>32</v>
      </c>
      <c r="B313" t="str">
        <f>IFERROR(INDEX(Clients[Client_Name],MATCH(Table10[[#This Row],[Client_Code]],Clients[Client_Code],0)),"")</f>
        <v>TRENDY</v>
      </c>
      <c r="C313" s="42">
        <v>45</v>
      </c>
      <c r="D313" s="41" t="s">
        <v>37</v>
      </c>
      <c r="E313">
        <v>8</v>
      </c>
      <c r="F313" s="21">
        <v>8531938.4831530023</v>
      </c>
      <c r="G313"/>
    </row>
    <row r="314" spans="1:7" x14ac:dyDescent="0.25">
      <c r="A314" t="s">
        <v>32</v>
      </c>
      <c r="B314" t="str">
        <f>IFERROR(INDEX(Clients[Client_Name],MATCH(Table10[[#This Row],[Client_Code]],Clients[Client_Code],0)),"")</f>
        <v>TRENDY</v>
      </c>
      <c r="C314" s="42">
        <v>45</v>
      </c>
      <c r="D314" s="41" t="s">
        <v>37</v>
      </c>
      <c r="E314">
        <v>9</v>
      </c>
      <c r="F314" s="21">
        <v>8280108.6859889692</v>
      </c>
      <c r="G314"/>
    </row>
    <row r="315" spans="1:7" x14ac:dyDescent="0.25">
      <c r="A315" t="s">
        <v>32</v>
      </c>
      <c r="B315" t="str">
        <f>IFERROR(INDEX(Clients[Client_Name],MATCH(Table10[[#This Row],[Client_Code]],Clients[Client_Code],0)),"")</f>
        <v>TRENDY</v>
      </c>
      <c r="C315" s="42">
        <v>45</v>
      </c>
      <c r="D315" s="41" t="s">
        <v>37</v>
      </c>
      <c r="E315">
        <v>10</v>
      </c>
      <c r="F315" s="21">
        <v>12870531.940595537</v>
      </c>
      <c r="G315"/>
    </row>
    <row r="316" spans="1:7" x14ac:dyDescent="0.25">
      <c r="A316" t="s">
        <v>32</v>
      </c>
      <c r="B316" t="str">
        <f>IFERROR(INDEX(Clients[Client_Name],MATCH(Table10[[#This Row],[Client_Code]],Clients[Client_Code],0)),"")</f>
        <v>TRENDY</v>
      </c>
      <c r="C316" s="42">
        <v>45</v>
      </c>
      <c r="D316" s="41" t="s">
        <v>37</v>
      </c>
      <c r="E316">
        <v>11</v>
      </c>
      <c r="F316" s="21">
        <v>16654191.54549749</v>
      </c>
      <c r="G316"/>
    </row>
    <row r="317" spans="1:7" x14ac:dyDescent="0.25">
      <c r="A317" t="s">
        <v>32</v>
      </c>
      <c r="B317" t="str">
        <f>IFERROR(INDEX(Clients[Client_Name],MATCH(Table10[[#This Row],[Client_Code]],Clients[Client_Code],0)),"")</f>
        <v>TRENDY</v>
      </c>
      <c r="C317" s="42">
        <v>45</v>
      </c>
      <c r="D317" s="41" t="s">
        <v>37</v>
      </c>
      <c r="E317">
        <v>12</v>
      </c>
      <c r="F317" s="21">
        <v>17258091.035594504</v>
      </c>
      <c r="G317"/>
    </row>
    <row r="318" spans="1:7" x14ac:dyDescent="0.25">
      <c r="A318" t="s">
        <v>32</v>
      </c>
      <c r="B318" t="str">
        <f>IFERROR(INDEX(Clients[Client_Name],MATCH(Table10[[#This Row],[Client_Code]],Clients[Client_Code],0)),"")</f>
        <v>TRENDY</v>
      </c>
      <c r="C318" s="42">
        <v>45</v>
      </c>
      <c r="D318" s="41" t="s">
        <v>148</v>
      </c>
      <c r="E318">
        <v>1</v>
      </c>
      <c r="F318" s="21">
        <v>0</v>
      </c>
      <c r="G318"/>
    </row>
    <row r="319" spans="1:7" x14ac:dyDescent="0.25">
      <c r="A319" t="s">
        <v>32</v>
      </c>
      <c r="B319" t="str">
        <f>IFERROR(INDEX(Clients[Client_Name],MATCH(Table10[[#This Row],[Client_Code]],Clients[Client_Code],0)),"")</f>
        <v>TRENDY</v>
      </c>
      <c r="C319" s="42">
        <v>45</v>
      </c>
      <c r="D319" s="41" t="s">
        <v>148</v>
      </c>
      <c r="E319">
        <v>2</v>
      </c>
      <c r="F319" s="21">
        <v>0</v>
      </c>
      <c r="G319"/>
    </row>
    <row r="320" spans="1:7" x14ac:dyDescent="0.25">
      <c r="A320" t="s">
        <v>32</v>
      </c>
      <c r="B320" t="str">
        <f>IFERROR(INDEX(Clients[Client_Name],MATCH(Table10[[#This Row],[Client_Code]],Clients[Client_Code],0)),"")</f>
        <v>TRENDY</v>
      </c>
      <c r="C320" s="42">
        <v>45</v>
      </c>
      <c r="D320" s="41" t="s">
        <v>148</v>
      </c>
      <c r="E320">
        <v>3</v>
      </c>
      <c r="F320" s="21">
        <v>0</v>
      </c>
      <c r="G320"/>
    </row>
    <row r="321" spans="1:7" x14ac:dyDescent="0.25">
      <c r="A321" t="s">
        <v>32</v>
      </c>
      <c r="B321" t="str">
        <f>IFERROR(INDEX(Clients[Client_Name],MATCH(Table10[[#This Row],[Client_Code]],Clients[Client_Code],0)),"")</f>
        <v>TRENDY</v>
      </c>
      <c r="C321" s="42">
        <v>45</v>
      </c>
      <c r="D321" s="41" t="s">
        <v>148</v>
      </c>
      <c r="E321">
        <v>4</v>
      </c>
      <c r="F321" s="21">
        <v>0</v>
      </c>
      <c r="G321"/>
    </row>
    <row r="322" spans="1:7" x14ac:dyDescent="0.25">
      <c r="A322" t="s">
        <v>32</v>
      </c>
      <c r="B322" t="str">
        <f>IFERROR(INDEX(Clients[Client_Name],MATCH(Table10[[#This Row],[Client_Code]],Clients[Client_Code],0)),"")</f>
        <v>TRENDY</v>
      </c>
      <c r="C322" s="43">
        <v>45</v>
      </c>
      <c r="D322" s="41" t="s">
        <v>148</v>
      </c>
      <c r="E322">
        <v>5</v>
      </c>
      <c r="F322" s="21">
        <v>0</v>
      </c>
      <c r="G322"/>
    </row>
    <row r="323" spans="1:7" x14ac:dyDescent="0.25">
      <c r="A323" t="s">
        <v>32</v>
      </c>
      <c r="B323" t="str">
        <f>IFERROR(INDEX(Clients[Client_Name],MATCH(Table10[[#This Row],[Client_Code]],Clients[Client_Code],0)),"")</f>
        <v>TRENDY</v>
      </c>
      <c r="C323" s="42">
        <v>45</v>
      </c>
      <c r="D323" s="41" t="s">
        <v>148</v>
      </c>
      <c r="E323">
        <v>6</v>
      </c>
      <c r="F323" s="21">
        <v>0</v>
      </c>
      <c r="G323"/>
    </row>
    <row r="324" spans="1:7" x14ac:dyDescent="0.25">
      <c r="A324" t="s">
        <v>32</v>
      </c>
      <c r="B324" t="str">
        <f>IFERROR(INDEX(Clients[Client_Name],MATCH(Table10[[#This Row],[Client_Code]],Clients[Client_Code],0)),"")</f>
        <v>TRENDY</v>
      </c>
      <c r="C324" s="42">
        <v>45</v>
      </c>
      <c r="D324" s="41" t="s">
        <v>148</v>
      </c>
      <c r="E324">
        <v>7</v>
      </c>
      <c r="F324" s="21">
        <v>0</v>
      </c>
      <c r="G324"/>
    </row>
    <row r="325" spans="1:7" x14ac:dyDescent="0.25">
      <c r="A325" t="s">
        <v>32</v>
      </c>
      <c r="B325" t="str">
        <f>IFERROR(INDEX(Clients[Client_Name],MATCH(Table10[[#This Row],[Client_Code]],Clients[Client_Code],0)),"")</f>
        <v>TRENDY</v>
      </c>
      <c r="C325" s="42">
        <v>45</v>
      </c>
      <c r="D325" s="41" t="s">
        <v>148</v>
      </c>
      <c r="E325">
        <v>8</v>
      </c>
      <c r="F325" s="21">
        <v>0</v>
      </c>
      <c r="G325"/>
    </row>
    <row r="326" spans="1:7" x14ac:dyDescent="0.25">
      <c r="A326" t="s">
        <v>32</v>
      </c>
      <c r="B326" t="str">
        <f>IFERROR(INDEX(Clients[Client_Name],MATCH(Table10[[#This Row],[Client_Code]],Clients[Client_Code],0)),"")</f>
        <v>TRENDY</v>
      </c>
      <c r="C326" s="42">
        <v>45</v>
      </c>
      <c r="D326" s="41" t="s">
        <v>148</v>
      </c>
      <c r="E326">
        <v>9</v>
      </c>
      <c r="F326" s="21">
        <v>0</v>
      </c>
      <c r="G326"/>
    </row>
    <row r="327" spans="1:7" x14ac:dyDescent="0.25">
      <c r="A327" t="s">
        <v>32</v>
      </c>
      <c r="B327" t="str">
        <f>IFERROR(INDEX(Clients[Client_Name],MATCH(Table10[[#This Row],[Client_Code]],Clients[Client_Code],0)),"")</f>
        <v>TRENDY</v>
      </c>
      <c r="C327" s="42">
        <v>45</v>
      </c>
      <c r="D327" s="41" t="s">
        <v>148</v>
      </c>
      <c r="E327">
        <v>10</v>
      </c>
      <c r="F327" s="21">
        <v>0</v>
      </c>
      <c r="G327"/>
    </row>
    <row r="328" spans="1:7" x14ac:dyDescent="0.25">
      <c r="A328" t="s">
        <v>32</v>
      </c>
      <c r="B328" t="str">
        <f>IFERROR(INDEX(Clients[Client_Name],MATCH(Table10[[#This Row],[Client_Code]],Clients[Client_Code],0)),"")</f>
        <v>TRENDY</v>
      </c>
      <c r="C328" s="42">
        <v>45</v>
      </c>
      <c r="D328" s="41" t="s">
        <v>148</v>
      </c>
      <c r="E328">
        <v>11</v>
      </c>
      <c r="F328" s="21">
        <v>0</v>
      </c>
      <c r="G328"/>
    </row>
    <row r="329" spans="1:7" x14ac:dyDescent="0.25">
      <c r="A329" t="s">
        <v>32</v>
      </c>
      <c r="B329" t="str">
        <f>IFERROR(INDEX(Clients[Client_Name],MATCH(Table10[[#This Row],[Client_Code]],Clients[Client_Code],0)),"")</f>
        <v>TRENDY</v>
      </c>
      <c r="C329" s="42">
        <v>45</v>
      </c>
      <c r="D329" s="41" t="s">
        <v>148</v>
      </c>
      <c r="E329">
        <v>12</v>
      </c>
      <c r="F329" s="21">
        <v>0</v>
      </c>
      <c r="G329"/>
    </row>
    <row r="330" spans="1:7" x14ac:dyDescent="0.25">
      <c r="A330" t="s">
        <v>32</v>
      </c>
      <c r="B330" t="str">
        <f>IFERROR(INDEX(Clients[Client_Name],MATCH(Table10[[#This Row],[Client_Code]],Clients[Client_Code],0)),"")</f>
        <v>TRENDY</v>
      </c>
      <c r="C330" s="42">
        <v>45</v>
      </c>
      <c r="D330" s="41" t="s">
        <v>38</v>
      </c>
      <c r="E330">
        <v>1</v>
      </c>
      <c r="F330" s="21">
        <v>6423411.2921999553</v>
      </c>
      <c r="G330"/>
    </row>
    <row r="331" spans="1:7" x14ac:dyDescent="0.25">
      <c r="A331" t="s">
        <v>32</v>
      </c>
      <c r="B331" t="str">
        <f>IFERROR(INDEX(Clients[Client_Name],MATCH(Table10[[#This Row],[Client_Code]],Clients[Client_Code],0)),"")</f>
        <v>TRENDY</v>
      </c>
      <c r="C331" s="42">
        <v>45</v>
      </c>
      <c r="D331" s="41" t="s">
        <v>38</v>
      </c>
      <c r="E331">
        <v>2</v>
      </c>
      <c r="F331" s="21">
        <v>5341325.2149146888</v>
      </c>
      <c r="G331"/>
    </row>
    <row r="332" spans="1:7" x14ac:dyDescent="0.25">
      <c r="A332" t="s">
        <v>32</v>
      </c>
      <c r="B332" t="str">
        <f>IFERROR(INDEX(Clients[Client_Name],MATCH(Table10[[#This Row],[Client_Code]],Clients[Client_Code],0)),"")</f>
        <v>TRENDY</v>
      </c>
      <c r="C332" s="42">
        <v>45</v>
      </c>
      <c r="D332" s="41" t="s">
        <v>38</v>
      </c>
      <c r="E332">
        <v>3</v>
      </c>
      <c r="F332" s="21">
        <v>3812377.6850601737</v>
      </c>
      <c r="G332"/>
    </row>
    <row r="333" spans="1:7" x14ac:dyDescent="0.25">
      <c r="A333" t="s">
        <v>32</v>
      </c>
      <c r="B333" t="str">
        <f>IFERROR(INDEX(Clients[Client_Name],MATCH(Table10[[#This Row],[Client_Code]],Clients[Client_Code],0)),"")</f>
        <v>TRENDY</v>
      </c>
      <c r="C333" s="42">
        <v>45</v>
      </c>
      <c r="D333" s="41" t="s">
        <v>38</v>
      </c>
      <c r="E333">
        <v>4</v>
      </c>
      <c r="F333" s="21">
        <v>1699190.8541486713</v>
      </c>
      <c r="G333"/>
    </row>
    <row r="334" spans="1:7" x14ac:dyDescent="0.25">
      <c r="A334" t="s">
        <v>32</v>
      </c>
      <c r="B334" t="str">
        <f>IFERROR(INDEX(Clients[Client_Name],MATCH(Table10[[#This Row],[Client_Code]],Clients[Client_Code],0)),"")</f>
        <v>TRENDY</v>
      </c>
      <c r="C334" s="42">
        <v>45</v>
      </c>
      <c r="D334" s="41" t="s">
        <v>38</v>
      </c>
      <c r="E334">
        <v>5</v>
      </c>
      <c r="F334" s="21">
        <v>0</v>
      </c>
      <c r="G334"/>
    </row>
    <row r="335" spans="1:7" x14ac:dyDescent="0.25">
      <c r="A335" t="s">
        <v>32</v>
      </c>
      <c r="B335" t="str">
        <f>IFERROR(INDEX(Clients[Client_Name],MATCH(Table10[[#This Row],[Client_Code]],Clients[Client_Code],0)),"")</f>
        <v>TRENDY</v>
      </c>
      <c r="C335" s="42">
        <v>45</v>
      </c>
      <c r="D335" s="41" t="s">
        <v>38</v>
      </c>
      <c r="E335">
        <v>6</v>
      </c>
      <c r="F335" s="21">
        <v>0</v>
      </c>
      <c r="G335"/>
    </row>
    <row r="336" spans="1:7" x14ac:dyDescent="0.25">
      <c r="A336" t="s">
        <v>32</v>
      </c>
      <c r="B336" t="str">
        <f>IFERROR(INDEX(Clients[Client_Name],MATCH(Table10[[#This Row],[Client_Code]],Clients[Client_Code],0)),"")</f>
        <v>TRENDY</v>
      </c>
      <c r="C336" s="42">
        <v>45</v>
      </c>
      <c r="D336" s="41" t="s">
        <v>38</v>
      </c>
      <c r="E336">
        <v>7</v>
      </c>
      <c r="F336" s="21">
        <v>1785078.0596222889</v>
      </c>
      <c r="G336"/>
    </row>
    <row r="337" spans="1:7" x14ac:dyDescent="0.25">
      <c r="A337" t="s">
        <v>32</v>
      </c>
      <c r="B337" t="str">
        <f>IFERROR(INDEX(Clients[Client_Name],MATCH(Table10[[#This Row],[Client_Code]],Clients[Client_Code],0)),"")</f>
        <v>TRENDY</v>
      </c>
      <c r="C337" s="42">
        <v>45</v>
      </c>
      <c r="D337" s="41" t="s">
        <v>38</v>
      </c>
      <c r="E337">
        <v>8</v>
      </c>
      <c r="F337" s="21">
        <v>5370407.342373657</v>
      </c>
      <c r="G337"/>
    </row>
    <row r="338" spans="1:7" x14ac:dyDescent="0.25">
      <c r="A338" t="s">
        <v>32</v>
      </c>
      <c r="B338" t="str">
        <f>IFERROR(INDEX(Clients[Client_Name],MATCH(Table10[[#This Row],[Client_Code]],Clients[Client_Code],0)),"")</f>
        <v>TRENDY</v>
      </c>
      <c r="C338" s="42">
        <v>45</v>
      </c>
      <c r="D338" s="41" t="s">
        <v>38</v>
      </c>
      <c r="E338">
        <v>9</v>
      </c>
      <c r="F338" s="21">
        <v>5211893.7063003704</v>
      </c>
      <c r="G338"/>
    </row>
    <row r="339" spans="1:7" x14ac:dyDescent="0.25">
      <c r="A339" t="s">
        <v>32</v>
      </c>
      <c r="B339" t="str">
        <f>IFERROR(INDEX(Clients[Client_Name],MATCH(Table10[[#This Row],[Client_Code]],Clients[Client_Code],0)),"")</f>
        <v>TRENDY</v>
      </c>
      <c r="C339" s="42">
        <v>45</v>
      </c>
      <c r="D339" s="41" t="s">
        <v>38</v>
      </c>
      <c r="E339">
        <v>10</v>
      </c>
      <c r="F339" s="21">
        <v>8101324.1446257439</v>
      </c>
      <c r="G339"/>
    </row>
    <row r="340" spans="1:7" x14ac:dyDescent="0.25">
      <c r="A340" t="s">
        <v>32</v>
      </c>
      <c r="B340" t="str">
        <f>IFERROR(INDEX(Clients[Client_Name],MATCH(Table10[[#This Row],[Client_Code]],Clients[Client_Code],0)),"")</f>
        <v>TRENDY</v>
      </c>
      <c r="C340" s="42">
        <v>45</v>
      </c>
      <c r="D340" s="41" t="s">
        <v>38</v>
      </c>
      <c r="E340">
        <v>11</v>
      </c>
      <c r="F340" s="21">
        <v>10482939.221121093</v>
      </c>
      <c r="G340"/>
    </row>
    <row r="341" spans="1:7" x14ac:dyDescent="0.25">
      <c r="A341" t="s">
        <v>32</v>
      </c>
      <c r="B341" t="str">
        <f>IFERROR(INDEX(Clients[Client_Name],MATCH(Table10[[#This Row],[Client_Code]],Clients[Client_Code],0)),"")</f>
        <v>TRENDY</v>
      </c>
      <c r="C341" s="42">
        <v>45</v>
      </c>
      <c r="D341" s="41" t="s">
        <v>38</v>
      </c>
      <c r="E341">
        <v>12</v>
      </c>
      <c r="F341" s="21">
        <v>10863062.24498919</v>
      </c>
      <c r="G341"/>
    </row>
    <row r="342" spans="1:7" x14ac:dyDescent="0.25">
      <c r="A342" t="s">
        <v>32</v>
      </c>
      <c r="B342" t="str">
        <f>IFERROR(INDEX(Clients[Client_Name],MATCH(Table10[[#This Row],[Client_Code]],Clients[Client_Code],0)),"")</f>
        <v>TOTTUS</v>
      </c>
      <c r="C342" s="42">
        <v>44</v>
      </c>
      <c r="D342" s="41" t="s">
        <v>149</v>
      </c>
      <c r="E342">
        <v>1</v>
      </c>
      <c r="F342" s="21">
        <v>150552932.2612702</v>
      </c>
      <c r="G342"/>
    </row>
    <row r="343" spans="1:7" x14ac:dyDescent="0.25">
      <c r="A343" t="s">
        <v>32</v>
      </c>
      <c r="B343" t="str">
        <f>IFERROR(INDEX(Clients[Client_Name],MATCH(Table10[[#This Row],[Client_Code]],Clients[Client_Code],0)),"")</f>
        <v>TOTTUS</v>
      </c>
      <c r="C343" s="42">
        <v>44</v>
      </c>
      <c r="D343" s="41" t="s">
        <v>149</v>
      </c>
      <c r="E343">
        <v>2</v>
      </c>
      <c r="F343" s="21">
        <v>150979498.90267712</v>
      </c>
      <c r="G343"/>
    </row>
    <row r="344" spans="1:7" x14ac:dyDescent="0.25">
      <c r="A344" t="s">
        <v>32</v>
      </c>
      <c r="B344" t="str">
        <f>IFERROR(INDEX(Clients[Client_Name],MATCH(Table10[[#This Row],[Client_Code]],Clients[Client_Code],0)),"")</f>
        <v>TOTTUS</v>
      </c>
      <c r="C344" s="42">
        <v>44</v>
      </c>
      <c r="D344" s="41" t="s">
        <v>149</v>
      </c>
      <c r="E344">
        <v>3</v>
      </c>
      <c r="F344" s="21">
        <v>151407274.14956802</v>
      </c>
      <c r="G344"/>
    </row>
    <row r="345" spans="1:7" x14ac:dyDescent="0.25">
      <c r="A345" t="s">
        <v>32</v>
      </c>
      <c r="B345" t="str">
        <f>IFERROR(INDEX(Clients[Client_Name],MATCH(Table10[[#This Row],[Client_Code]],Clients[Client_Code],0)),"")</f>
        <v>TOTTUS</v>
      </c>
      <c r="C345" s="42">
        <v>44</v>
      </c>
      <c r="D345" s="41" t="s">
        <v>149</v>
      </c>
      <c r="E345">
        <v>4</v>
      </c>
      <c r="F345" s="21">
        <v>151836261.42632511</v>
      </c>
      <c r="G345"/>
    </row>
    <row r="346" spans="1:7" x14ac:dyDescent="0.25">
      <c r="A346" t="s">
        <v>32</v>
      </c>
      <c r="B346" t="str">
        <f>IFERROR(INDEX(Clients[Client_Name],MATCH(Table10[[#This Row],[Client_Code]],Clients[Client_Code],0)),"")</f>
        <v>TOTTUS</v>
      </c>
      <c r="C346" s="42">
        <v>44</v>
      </c>
      <c r="D346" s="41" t="s">
        <v>149</v>
      </c>
      <c r="E346">
        <v>5</v>
      </c>
      <c r="F346" s="21">
        <v>152266464.16703302</v>
      </c>
      <c r="G346"/>
    </row>
    <row r="347" spans="1:7" x14ac:dyDescent="0.25">
      <c r="A347" t="s">
        <v>32</v>
      </c>
      <c r="B347" t="str">
        <f>IFERROR(INDEX(Clients[Client_Name],MATCH(Table10[[#This Row],[Client_Code]],Clients[Client_Code],0)),"")</f>
        <v>TOTTUS</v>
      </c>
      <c r="C347" s="42">
        <v>44</v>
      </c>
      <c r="D347" s="41" t="s">
        <v>149</v>
      </c>
      <c r="E347">
        <v>6</v>
      </c>
      <c r="F347" s="21">
        <v>152697885.81550625</v>
      </c>
      <c r="G347"/>
    </row>
    <row r="348" spans="1:7" x14ac:dyDescent="0.25">
      <c r="A348" t="s">
        <v>32</v>
      </c>
      <c r="B348" t="str">
        <f>IFERROR(INDEX(Clients[Client_Name],MATCH(Table10[[#This Row],[Client_Code]],Clients[Client_Code],0)),"")</f>
        <v>TOTTUS</v>
      </c>
      <c r="C348" s="42">
        <v>44</v>
      </c>
      <c r="D348" s="41" t="s">
        <v>149</v>
      </c>
      <c r="E348">
        <v>7</v>
      </c>
      <c r="F348" s="21">
        <v>153130529.82531685</v>
      </c>
      <c r="G348"/>
    </row>
    <row r="349" spans="1:7" x14ac:dyDescent="0.25">
      <c r="A349" t="s">
        <v>32</v>
      </c>
      <c r="B349" t="str">
        <f>IFERROR(INDEX(Clients[Client_Name],MATCH(Table10[[#This Row],[Client_Code]],Clients[Client_Code],0)),"")</f>
        <v>TOTTUS</v>
      </c>
      <c r="C349" s="42">
        <v>44</v>
      </c>
      <c r="D349" s="41" t="s">
        <v>149</v>
      </c>
      <c r="E349">
        <v>8</v>
      </c>
      <c r="F349" s="21">
        <v>153564399.6598219</v>
      </c>
      <c r="G349"/>
    </row>
    <row r="350" spans="1:7" x14ac:dyDescent="0.25">
      <c r="A350" t="s">
        <v>32</v>
      </c>
      <c r="B350" t="str">
        <f>IFERROR(INDEX(Clients[Client_Name],MATCH(Table10[[#This Row],[Client_Code]],Clients[Client_Code],0)),"")</f>
        <v>TOTTUS</v>
      </c>
      <c r="C350" s="42">
        <v>44</v>
      </c>
      <c r="D350" s="41" t="s">
        <v>149</v>
      </c>
      <c r="E350">
        <v>9</v>
      </c>
      <c r="F350" s="21">
        <v>153999498.79219139</v>
      </c>
      <c r="G350"/>
    </row>
    <row r="351" spans="1:7" x14ac:dyDescent="0.25">
      <c r="A351" t="s">
        <v>32</v>
      </c>
      <c r="B351" t="str">
        <f>IFERROR(INDEX(Clients[Client_Name],MATCH(Table10[[#This Row],[Client_Code]],Clients[Client_Code],0)),"")</f>
        <v>TOTTUS</v>
      </c>
      <c r="C351" s="42">
        <v>44</v>
      </c>
      <c r="D351" s="41" t="s">
        <v>149</v>
      </c>
      <c r="E351">
        <v>10</v>
      </c>
      <c r="F351" s="21">
        <v>154435830.7054359</v>
      </c>
      <c r="G351"/>
    </row>
    <row r="352" spans="1:7" x14ac:dyDescent="0.25">
      <c r="A352" t="s">
        <v>32</v>
      </c>
      <c r="B352" t="str">
        <f>IFERROR(INDEX(Clients[Client_Name],MATCH(Table10[[#This Row],[Client_Code]],Clients[Client_Code],0)),"")</f>
        <v>TOTTUS</v>
      </c>
      <c r="C352" s="42">
        <v>44</v>
      </c>
      <c r="D352" s="41" t="s">
        <v>149</v>
      </c>
      <c r="E352">
        <v>11</v>
      </c>
      <c r="F352" s="21">
        <v>154873398.89243463</v>
      </c>
      <c r="G352"/>
    </row>
    <row r="353" spans="1:7" x14ac:dyDescent="0.25">
      <c r="A353" t="s">
        <v>32</v>
      </c>
      <c r="B353" t="str">
        <f>IFERROR(INDEX(Clients[Client_Name],MATCH(Table10[[#This Row],[Client_Code]],Clients[Client_Code],0)),"")</f>
        <v>TOTTUS</v>
      </c>
      <c r="C353" s="42">
        <v>44</v>
      </c>
      <c r="D353" s="41" t="s">
        <v>149</v>
      </c>
      <c r="E353">
        <v>12</v>
      </c>
      <c r="F353" s="21">
        <v>155312206.85596317</v>
      </c>
      <c r="G353"/>
    </row>
    <row r="354" spans="1:7" x14ac:dyDescent="0.25">
      <c r="A354" t="s">
        <v>32</v>
      </c>
      <c r="B354" t="str">
        <f>IFERROR(INDEX(Clients[Client_Name],MATCH(Table10[[#This Row],[Client_Code]],Clients[Client_Code],0)),"")</f>
        <v>TOTTUS</v>
      </c>
      <c r="C354" s="42">
        <v>44</v>
      </c>
      <c r="D354" s="41" t="s">
        <v>37</v>
      </c>
      <c r="E354">
        <v>1</v>
      </c>
      <c r="F354" s="21">
        <v>0</v>
      </c>
      <c r="G354"/>
    </row>
    <row r="355" spans="1:7" x14ac:dyDescent="0.25">
      <c r="A355" t="s">
        <v>32</v>
      </c>
      <c r="B355" t="str">
        <f>IFERROR(INDEX(Clients[Client_Name],MATCH(Table10[[#This Row],[Client_Code]],Clients[Client_Code],0)),"")</f>
        <v>TOTTUS</v>
      </c>
      <c r="C355" s="42">
        <v>44</v>
      </c>
      <c r="D355" s="41" t="s">
        <v>37</v>
      </c>
      <c r="E355">
        <v>2</v>
      </c>
      <c r="F355" s="21">
        <v>0</v>
      </c>
      <c r="G355"/>
    </row>
    <row r="356" spans="1:7" x14ac:dyDescent="0.25">
      <c r="A356" t="s">
        <v>32</v>
      </c>
      <c r="B356" t="str">
        <f>IFERROR(INDEX(Clients[Client_Name],MATCH(Table10[[#This Row],[Client_Code]],Clients[Client_Code],0)),"")</f>
        <v>TOTTUS</v>
      </c>
      <c r="C356" s="42">
        <v>44</v>
      </c>
      <c r="D356" s="41" t="s">
        <v>37</v>
      </c>
      <c r="E356">
        <v>3</v>
      </c>
      <c r="F356" s="21">
        <v>0</v>
      </c>
      <c r="G356"/>
    </row>
    <row r="357" spans="1:7" x14ac:dyDescent="0.25">
      <c r="A357" t="s">
        <v>32</v>
      </c>
      <c r="B357" t="str">
        <f>IFERROR(INDEX(Clients[Client_Name],MATCH(Table10[[#This Row],[Client_Code]],Clients[Client_Code],0)),"")</f>
        <v>TOTTUS</v>
      </c>
      <c r="C357" s="42">
        <v>44</v>
      </c>
      <c r="D357" s="41" t="s">
        <v>37</v>
      </c>
      <c r="E357">
        <v>4</v>
      </c>
      <c r="F357" s="21">
        <v>0</v>
      </c>
      <c r="G357"/>
    </row>
    <row r="358" spans="1:7" x14ac:dyDescent="0.25">
      <c r="A358" t="s">
        <v>32</v>
      </c>
      <c r="B358" t="str">
        <f>IFERROR(INDEX(Clients[Client_Name],MATCH(Table10[[#This Row],[Client_Code]],Clients[Client_Code],0)),"")</f>
        <v>TOTTUS</v>
      </c>
      <c r="C358" s="42">
        <v>44</v>
      </c>
      <c r="D358" s="41" t="s">
        <v>37</v>
      </c>
      <c r="E358">
        <v>5</v>
      </c>
      <c r="F358" s="21">
        <v>0</v>
      </c>
      <c r="G358"/>
    </row>
    <row r="359" spans="1:7" x14ac:dyDescent="0.25">
      <c r="A359" t="s">
        <v>32</v>
      </c>
      <c r="B359" t="str">
        <f>IFERROR(INDEX(Clients[Client_Name],MATCH(Table10[[#This Row],[Client_Code]],Clients[Client_Code],0)),"")</f>
        <v>TOTTUS</v>
      </c>
      <c r="C359" s="42">
        <v>44</v>
      </c>
      <c r="D359" s="41" t="s">
        <v>37</v>
      </c>
      <c r="E359">
        <v>6</v>
      </c>
      <c r="F359" s="21">
        <v>0</v>
      </c>
      <c r="G359"/>
    </row>
    <row r="360" spans="1:7" x14ac:dyDescent="0.25">
      <c r="A360" t="s">
        <v>32</v>
      </c>
      <c r="B360" t="str">
        <f>IFERROR(INDEX(Clients[Client_Name],MATCH(Table10[[#This Row],[Client_Code]],Clients[Client_Code],0)),"")</f>
        <v>TOTTUS</v>
      </c>
      <c r="C360" s="42">
        <v>44</v>
      </c>
      <c r="D360" s="41" t="s">
        <v>37</v>
      </c>
      <c r="E360">
        <v>7</v>
      </c>
      <c r="F360" s="21">
        <v>0</v>
      </c>
      <c r="G360"/>
    </row>
    <row r="361" spans="1:7" x14ac:dyDescent="0.25">
      <c r="A361" t="s">
        <v>32</v>
      </c>
      <c r="B361" t="str">
        <f>IFERROR(INDEX(Clients[Client_Name],MATCH(Table10[[#This Row],[Client_Code]],Clients[Client_Code],0)),"")</f>
        <v>TOTTUS</v>
      </c>
      <c r="C361" s="42">
        <v>44</v>
      </c>
      <c r="D361" s="41" t="s">
        <v>37</v>
      </c>
      <c r="E361">
        <v>8</v>
      </c>
      <c r="F361" s="21">
        <v>0</v>
      </c>
      <c r="G361"/>
    </row>
    <row r="362" spans="1:7" x14ac:dyDescent="0.25">
      <c r="A362" t="s">
        <v>32</v>
      </c>
      <c r="B362" t="str">
        <f>IFERROR(INDEX(Clients[Client_Name],MATCH(Table10[[#This Row],[Client_Code]],Clients[Client_Code],0)),"")</f>
        <v>TOTTUS</v>
      </c>
      <c r="C362" s="42">
        <v>44</v>
      </c>
      <c r="D362" s="41" t="s">
        <v>37</v>
      </c>
      <c r="E362">
        <v>9</v>
      </c>
      <c r="F362" s="21">
        <v>0</v>
      </c>
      <c r="G362"/>
    </row>
    <row r="363" spans="1:7" x14ac:dyDescent="0.25">
      <c r="A363" t="s">
        <v>32</v>
      </c>
      <c r="B363" t="str">
        <f>IFERROR(INDEX(Clients[Client_Name],MATCH(Table10[[#This Row],[Client_Code]],Clients[Client_Code],0)),"")</f>
        <v>TOTTUS</v>
      </c>
      <c r="C363" s="42">
        <v>44</v>
      </c>
      <c r="D363" s="41" t="s">
        <v>37</v>
      </c>
      <c r="E363">
        <v>10</v>
      </c>
      <c r="F363" s="21">
        <v>0</v>
      </c>
      <c r="G363"/>
    </row>
    <row r="364" spans="1:7" x14ac:dyDescent="0.25">
      <c r="A364" t="s">
        <v>32</v>
      </c>
      <c r="B364" t="str">
        <f>IFERROR(INDEX(Clients[Client_Name],MATCH(Table10[[#This Row],[Client_Code]],Clients[Client_Code],0)),"")</f>
        <v>TOTTUS</v>
      </c>
      <c r="C364" s="42">
        <v>44</v>
      </c>
      <c r="D364" s="41" t="s">
        <v>37</v>
      </c>
      <c r="E364">
        <v>11</v>
      </c>
      <c r="F364" s="21">
        <v>0</v>
      </c>
      <c r="G364"/>
    </row>
    <row r="365" spans="1:7" x14ac:dyDescent="0.25">
      <c r="A365" t="s">
        <v>32</v>
      </c>
      <c r="B365" t="str">
        <f>IFERROR(INDEX(Clients[Client_Name],MATCH(Table10[[#This Row],[Client_Code]],Clients[Client_Code],0)),"")</f>
        <v>TOTTUS</v>
      </c>
      <c r="C365" s="42">
        <v>44</v>
      </c>
      <c r="D365" s="41" t="s">
        <v>37</v>
      </c>
      <c r="E365">
        <v>12</v>
      </c>
      <c r="F365" s="21">
        <v>0</v>
      </c>
      <c r="G365"/>
    </row>
    <row r="366" spans="1:7" x14ac:dyDescent="0.25">
      <c r="A366" t="s">
        <v>32</v>
      </c>
      <c r="B366" t="str">
        <f>IFERROR(INDEX(Clients[Client_Name],MATCH(Table10[[#This Row],[Client_Code]],Clients[Client_Code],0)),"")</f>
        <v>TOTTUS</v>
      </c>
      <c r="C366" s="42">
        <v>44</v>
      </c>
      <c r="D366" s="41" t="s">
        <v>148</v>
      </c>
      <c r="E366">
        <v>1</v>
      </c>
      <c r="F366" s="21">
        <v>0</v>
      </c>
      <c r="G366"/>
    </row>
    <row r="367" spans="1:7" x14ac:dyDescent="0.25">
      <c r="A367" t="s">
        <v>32</v>
      </c>
      <c r="B367" t="str">
        <f>IFERROR(INDEX(Clients[Client_Name],MATCH(Table10[[#This Row],[Client_Code]],Clients[Client_Code],0)),"")</f>
        <v>TOTTUS</v>
      </c>
      <c r="C367" s="42">
        <v>44</v>
      </c>
      <c r="D367" s="41" t="s">
        <v>148</v>
      </c>
      <c r="E367">
        <v>2</v>
      </c>
      <c r="F367" s="21">
        <v>0</v>
      </c>
      <c r="G367"/>
    </row>
    <row r="368" spans="1:7" x14ac:dyDescent="0.25">
      <c r="A368" t="s">
        <v>32</v>
      </c>
      <c r="B368" t="str">
        <f>IFERROR(INDEX(Clients[Client_Name],MATCH(Table10[[#This Row],[Client_Code]],Clients[Client_Code],0)),"")</f>
        <v>TOTTUS</v>
      </c>
      <c r="C368" s="42">
        <v>44</v>
      </c>
      <c r="D368" s="41" t="s">
        <v>148</v>
      </c>
      <c r="E368">
        <v>3</v>
      </c>
      <c r="F368" s="21">
        <v>0</v>
      </c>
      <c r="G368"/>
    </row>
    <row r="369" spans="1:7" x14ac:dyDescent="0.25">
      <c r="A369" t="s">
        <v>32</v>
      </c>
      <c r="B369" t="str">
        <f>IFERROR(INDEX(Clients[Client_Name],MATCH(Table10[[#This Row],[Client_Code]],Clients[Client_Code],0)),"")</f>
        <v>TOTTUS</v>
      </c>
      <c r="C369" s="42">
        <v>44</v>
      </c>
      <c r="D369" s="41" t="s">
        <v>148</v>
      </c>
      <c r="E369">
        <v>4</v>
      </c>
      <c r="F369" s="21">
        <v>0</v>
      </c>
      <c r="G369"/>
    </row>
    <row r="370" spans="1:7" x14ac:dyDescent="0.25">
      <c r="A370" t="s">
        <v>32</v>
      </c>
      <c r="B370" t="str">
        <f>IFERROR(INDEX(Clients[Client_Name],MATCH(Table10[[#This Row],[Client_Code]],Clients[Client_Code],0)),"")</f>
        <v>TOTTUS</v>
      </c>
      <c r="C370" s="42">
        <v>44</v>
      </c>
      <c r="D370" s="41" t="s">
        <v>148</v>
      </c>
      <c r="E370">
        <v>5</v>
      </c>
      <c r="F370" s="21">
        <v>0</v>
      </c>
      <c r="G370"/>
    </row>
    <row r="371" spans="1:7" x14ac:dyDescent="0.25">
      <c r="A371" t="s">
        <v>32</v>
      </c>
      <c r="B371" t="str">
        <f>IFERROR(INDEX(Clients[Client_Name],MATCH(Table10[[#This Row],[Client_Code]],Clients[Client_Code],0)),"")</f>
        <v>TOTTUS</v>
      </c>
      <c r="C371" s="42">
        <v>44</v>
      </c>
      <c r="D371" s="41" t="s">
        <v>148</v>
      </c>
      <c r="E371">
        <v>6</v>
      </c>
      <c r="F371" s="21">
        <v>0</v>
      </c>
      <c r="G371"/>
    </row>
    <row r="372" spans="1:7" x14ac:dyDescent="0.25">
      <c r="A372" t="s">
        <v>32</v>
      </c>
      <c r="B372" t="str">
        <f>IFERROR(INDEX(Clients[Client_Name],MATCH(Table10[[#This Row],[Client_Code]],Clients[Client_Code],0)),"")</f>
        <v>TOTTUS</v>
      </c>
      <c r="C372" s="42">
        <v>44</v>
      </c>
      <c r="D372" s="41" t="s">
        <v>148</v>
      </c>
      <c r="E372">
        <v>7</v>
      </c>
      <c r="F372" s="21">
        <v>0</v>
      </c>
      <c r="G372"/>
    </row>
    <row r="373" spans="1:7" x14ac:dyDescent="0.25">
      <c r="A373" t="s">
        <v>32</v>
      </c>
      <c r="B373" t="str">
        <f>IFERROR(INDEX(Clients[Client_Name],MATCH(Table10[[#This Row],[Client_Code]],Clients[Client_Code],0)),"")</f>
        <v>TOTTUS</v>
      </c>
      <c r="C373" s="42">
        <v>44</v>
      </c>
      <c r="D373" s="41" t="s">
        <v>148</v>
      </c>
      <c r="E373">
        <v>8</v>
      </c>
      <c r="F373" s="21">
        <v>0</v>
      </c>
      <c r="G373"/>
    </row>
    <row r="374" spans="1:7" x14ac:dyDescent="0.25">
      <c r="A374" t="s">
        <v>32</v>
      </c>
      <c r="B374" t="str">
        <f>IFERROR(INDEX(Clients[Client_Name],MATCH(Table10[[#This Row],[Client_Code]],Clients[Client_Code],0)),"")</f>
        <v>TOTTUS</v>
      </c>
      <c r="C374" s="42">
        <v>44</v>
      </c>
      <c r="D374" s="41" t="s">
        <v>148</v>
      </c>
      <c r="E374">
        <v>9</v>
      </c>
      <c r="F374" s="21">
        <v>0</v>
      </c>
      <c r="G374"/>
    </row>
    <row r="375" spans="1:7" x14ac:dyDescent="0.25">
      <c r="A375" t="s">
        <v>32</v>
      </c>
      <c r="B375" t="str">
        <f>IFERROR(INDEX(Clients[Client_Name],MATCH(Table10[[#This Row],[Client_Code]],Clients[Client_Code],0)),"")</f>
        <v>TOTTUS</v>
      </c>
      <c r="C375" s="42">
        <v>44</v>
      </c>
      <c r="D375" s="41" t="s">
        <v>148</v>
      </c>
      <c r="E375">
        <v>10</v>
      </c>
      <c r="F375" s="21">
        <v>0</v>
      </c>
      <c r="G375"/>
    </row>
    <row r="376" spans="1:7" x14ac:dyDescent="0.25">
      <c r="A376" t="s">
        <v>32</v>
      </c>
      <c r="B376" t="str">
        <f>IFERROR(INDEX(Clients[Client_Name],MATCH(Table10[[#This Row],[Client_Code]],Clients[Client_Code],0)),"")</f>
        <v>TOTTUS</v>
      </c>
      <c r="C376" s="42">
        <v>44</v>
      </c>
      <c r="D376" s="41" t="s">
        <v>148</v>
      </c>
      <c r="E376">
        <v>11</v>
      </c>
      <c r="F376" s="21">
        <v>0</v>
      </c>
      <c r="G376"/>
    </row>
    <row r="377" spans="1:7" x14ac:dyDescent="0.25">
      <c r="A377" t="s">
        <v>32</v>
      </c>
      <c r="B377" t="str">
        <f>IFERROR(INDEX(Clients[Client_Name],MATCH(Table10[[#This Row],[Client_Code]],Clients[Client_Code],0)),"")</f>
        <v>TOTTUS</v>
      </c>
      <c r="C377" s="42">
        <v>44</v>
      </c>
      <c r="D377" s="41" t="s">
        <v>148</v>
      </c>
      <c r="E377">
        <v>12</v>
      </c>
      <c r="F377" s="21">
        <v>0</v>
      </c>
      <c r="G377"/>
    </row>
    <row r="378" spans="1:7" x14ac:dyDescent="0.25">
      <c r="A378" t="s">
        <v>32</v>
      </c>
      <c r="B378" t="str">
        <f>IFERROR(INDEX(Clients[Client_Name],MATCH(Table10[[#This Row],[Client_Code]],Clients[Client_Code],0)),"")</f>
        <v>TOTTUS</v>
      </c>
      <c r="C378" s="42">
        <v>44</v>
      </c>
      <c r="D378" s="41" t="s">
        <v>38</v>
      </c>
      <c r="E378">
        <v>1</v>
      </c>
      <c r="F378" s="21">
        <v>838404.60974643508</v>
      </c>
      <c r="G378"/>
    </row>
    <row r="379" spans="1:7" x14ac:dyDescent="0.25">
      <c r="A379" t="s">
        <v>32</v>
      </c>
      <c r="B379" t="str">
        <f>IFERROR(INDEX(Clients[Client_Name],MATCH(Table10[[#This Row],[Client_Code]],Clients[Client_Code],0)),"")</f>
        <v>TOTTUS</v>
      </c>
      <c r="C379" s="42">
        <v>44</v>
      </c>
      <c r="D379" s="41" t="s">
        <v>38</v>
      </c>
      <c r="E379">
        <v>2</v>
      </c>
      <c r="F379" s="21">
        <v>840780.08947404986</v>
      </c>
      <c r="G379"/>
    </row>
    <row r="380" spans="1:7" x14ac:dyDescent="0.25">
      <c r="A380" t="s">
        <v>32</v>
      </c>
      <c r="B380" t="str">
        <f>IFERROR(INDEX(Clients[Client_Name],MATCH(Table10[[#This Row],[Client_Code]],Clients[Client_Code],0)),"")</f>
        <v>TOTTUS</v>
      </c>
      <c r="C380" s="42">
        <v>44</v>
      </c>
      <c r="D380" s="41" t="s">
        <v>38</v>
      </c>
      <c r="E380">
        <v>3</v>
      </c>
      <c r="F380" s="21">
        <v>843162.29972755956</v>
      </c>
      <c r="G380"/>
    </row>
    <row r="381" spans="1:7" x14ac:dyDescent="0.25">
      <c r="A381" t="s">
        <v>32</v>
      </c>
      <c r="B381" t="str">
        <f>IFERROR(INDEX(Clients[Client_Name],MATCH(Table10[[#This Row],[Client_Code]],Clients[Client_Code],0)),"")</f>
        <v>TOTTUS</v>
      </c>
      <c r="C381" s="42">
        <v>44</v>
      </c>
      <c r="D381" s="41" t="s">
        <v>38</v>
      </c>
      <c r="E381">
        <v>4</v>
      </c>
      <c r="F381" s="21">
        <v>845551.25957678759</v>
      </c>
      <c r="G381"/>
    </row>
    <row r="382" spans="1:7" x14ac:dyDescent="0.25">
      <c r="A382" t="s">
        <v>32</v>
      </c>
      <c r="B382" t="str">
        <f>IFERROR(INDEX(Clients[Client_Name],MATCH(Table10[[#This Row],[Client_Code]],Clients[Client_Code],0)),"")</f>
        <v>TOTTUS</v>
      </c>
      <c r="C382" s="42">
        <v>44</v>
      </c>
      <c r="D382" s="41" t="s">
        <v>38</v>
      </c>
      <c r="E382">
        <v>5</v>
      </c>
      <c r="F382" s="21">
        <v>847946.98814558843</v>
      </c>
      <c r="G382"/>
    </row>
    <row r="383" spans="1:7" x14ac:dyDescent="0.25">
      <c r="A383" t="s">
        <v>32</v>
      </c>
      <c r="B383" t="str">
        <f>IFERROR(INDEX(Clients[Client_Name],MATCH(Table10[[#This Row],[Client_Code]],Clients[Client_Code],0)),"")</f>
        <v>TOTTUS</v>
      </c>
      <c r="C383" s="42">
        <v>44</v>
      </c>
      <c r="D383" s="41" t="s">
        <v>38</v>
      </c>
      <c r="E383">
        <v>6</v>
      </c>
      <c r="F383" s="21">
        <v>850349.50461200078</v>
      </c>
      <c r="G383"/>
    </row>
    <row r="384" spans="1:7" x14ac:dyDescent="0.25">
      <c r="A384" t="s">
        <v>32</v>
      </c>
      <c r="B384" t="str">
        <f>IFERROR(INDEX(Clients[Client_Name],MATCH(Table10[[#This Row],[Client_Code]],Clients[Client_Code],0)),"")</f>
        <v>TOTTUS</v>
      </c>
      <c r="C384" s="42">
        <v>44</v>
      </c>
      <c r="D384" s="41" t="s">
        <v>38</v>
      </c>
      <c r="E384">
        <v>7</v>
      </c>
      <c r="F384" s="21">
        <v>852758.82820840133</v>
      </c>
      <c r="G384"/>
    </row>
    <row r="385" spans="1:7" x14ac:dyDescent="0.25">
      <c r="A385" t="s">
        <v>32</v>
      </c>
      <c r="B385" t="str">
        <f>IFERROR(INDEX(Clients[Client_Name],MATCH(Table10[[#This Row],[Client_Code]],Clients[Client_Code],0)),"")</f>
        <v>TOTTUS</v>
      </c>
      <c r="C385" s="42">
        <v>44</v>
      </c>
      <c r="D385" s="41" t="s">
        <v>38</v>
      </c>
      <c r="E385">
        <v>8</v>
      </c>
      <c r="F385" s="21">
        <v>855174.9782216585</v>
      </c>
      <c r="G385"/>
    </row>
    <row r="386" spans="1:7" x14ac:dyDescent="0.25">
      <c r="A386" t="s">
        <v>32</v>
      </c>
      <c r="B386" t="str">
        <f>IFERROR(INDEX(Clients[Client_Name],MATCH(Table10[[#This Row],[Client_Code]],Clients[Client_Code],0)),"")</f>
        <v>TOTTUS</v>
      </c>
      <c r="C386" s="42">
        <v>44</v>
      </c>
      <c r="D386" s="41" t="s">
        <v>38</v>
      </c>
      <c r="E386">
        <v>9</v>
      </c>
      <c r="F386" s="21">
        <v>857597.97399328649</v>
      </c>
      <c r="G386"/>
    </row>
    <row r="387" spans="1:7" x14ac:dyDescent="0.25">
      <c r="A387" t="s">
        <v>32</v>
      </c>
      <c r="B387" t="str">
        <f>IFERROR(INDEX(Clients[Client_Name],MATCH(Table10[[#This Row],[Client_Code]],Clients[Client_Code],0)),"")</f>
        <v>TOTTUS</v>
      </c>
      <c r="C387" s="42">
        <v>44</v>
      </c>
      <c r="D387" s="41" t="s">
        <v>38</v>
      </c>
      <c r="E387">
        <v>10</v>
      </c>
      <c r="F387" s="21">
        <v>860027.83491960063</v>
      </c>
      <c r="G387"/>
    </row>
    <row r="388" spans="1:7" x14ac:dyDescent="0.25">
      <c r="A388" t="s">
        <v>32</v>
      </c>
      <c r="B388" t="str">
        <f>IFERROR(INDEX(Clients[Client_Name],MATCH(Table10[[#This Row],[Client_Code]],Clients[Client_Code],0)),"")</f>
        <v>TOTTUS</v>
      </c>
      <c r="C388" s="42">
        <v>44</v>
      </c>
      <c r="D388" s="41" t="s">
        <v>38</v>
      </c>
      <c r="E388">
        <v>11</v>
      </c>
      <c r="F388" s="21">
        <v>862464.58045187278</v>
      </c>
      <c r="G388"/>
    </row>
    <row r="389" spans="1:7" x14ac:dyDescent="0.25">
      <c r="A389" t="s">
        <v>32</v>
      </c>
      <c r="B389" t="str">
        <f>IFERROR(INDEX(Clients[Client_Name],MATCH(Table10[[#This Row],[Client_Code]],Clients[Client_Code],0)),"")</f>
        <v>TOTTUS</v>
      </c>
      <c r="C389" s="42">
        <v>44</v>
      </c>
      <c r="D389" s="41" t="s">
        <v>38</v>
      </c>
      <c r="E389">
        <v>12</v>
      </c>
      <c r="F389" s="21">
        <v>864908.23009648628</v>
      </c>
      <c r="G389"/>
    </row>
    <row r="390" spans="1:7" x14ac:dyDescent="0.25">
      <c r="A390" t="s">
        <v>62</v>
      </c>
      <c r="B390" t="str">
        <f>IFERROR(INDEX(Clients[Client_Name],MATCH(Table10[[#This Row],[Client_Code]],Clients[Client_Code],0)),"")</f>
        <v>TAK S.A.</v>
      </c>
      <c r="C390" s="42">
        <v>1051</v>
      </c>
      <c r="D390" s="41" t="s">
        <v>149</v>
      </c>
      <c r="E390">
        <v>1</v>
      </c>
      <c r="F390" s="21">
        <v>3352114.0223999997</v>
      </c>
      <c r="G390"/>
    </row>
    <row r="391" spans="1:7" x14ac:dyDescent="0.25">
      <c r="A391" t="s">
        <v>62</v>
      </c>
      <c r="B391" t="str">
        <f>IFERROR(INDEX(Clients[Client_Name],MATCH(Table10[[#This Row],[Client_Code]],Clients[Client_Code],0)),"")</f>
        <v>TAK S.A.</v>
      </c>
      <c r="C391" s="42">
        <v>1051</v>
      </c>
      <c r="D391" s="41" t="s">
        <v>149</v>
      </c>
      <c r="E391">
        <v>2</v>
      </c>
      <c r="F391" s="21">
        <v>3188109.1405363204</v>
      </c>
      <c r="G391"/>
    </row>
    <row r="392" spans="1:7" x14ac:dyDescent="0.25">
      <c r="A392" t="s">
        <v>62</v>
      </c>
      <c r="B392" t="str">
        <f>IFERROR(INDEX(Clients[Client_Name],MATCH(Table10[[#This Row],[Client_Code]],Clients[Client_Code],0)),"")</f>
        <v>TAK S.A.</v>
      </c>
      <c r="C392" s="42">
        <v>1051</v>
      </c>
      <c r="D392" s="41" t="s">
        <v>149</v>
      </c>
      <c r="E392">
        <v>3</v>
      </c>
      <c r="F392" s="21">
        <v>3893662.3632291672</v>
      </c>
      <c r="G392"/>
    </row>
    <row r="393" spans="1:7" x14ac:dyDescent="0.25">
      <c r="A393" t="s">
        <v>62</v>
      </c>
      <c r="B393" t="str">
        <f>IFERROR(INDEX(Clients[Client_Name],MATCH(Table10[[#This Row],[Client_Code]],Clients[Client_Code],0)),"")</f>
        <v>TAK S.A.</v>
      </c>
      <c r="C393" s="42">
        <v>1051</v>
      </c>
      <c r="D393" s="41" t="s">
        <v>149</v>
      </c>
      <c r="E393">
        <v>4</v>
      </c>
      <c r="F393" s="21">
        <v>3904694.4065916496</v>
      </c>
      <c r="G393"/>
    </row>
    <row r="394" spans="1:7" x14ac:dyDescent="0.25">
      <c r="A394" t="s">
        <v>62</v>
      </c>
      <c r="B394" t="str">
        <f>IFERROR(INDEX(Clients[Client_Name],MATCH(Table10[[#This Row],[Client_Code]],Clients[Client_Code],0)),"")</f>
        <v>TAK S.A.</v>
      </c>
      <c r="C394" s="42">
        <v>1051</v>
      </c>
      <c r="D394" s="41" t="s">
        <v>149</v>
      </c>
      <c r="E394">
        <v>5</v>
      </c>
      <c r="F394" s="21">
        <v>4307333.4781513587</v>
      </c>
      <c r="G394"/>
    </row>
    <row r="395" spans="1:7" x14ac:dyDescent="0.25">
      <c r="A395" t="s">
        <v>62</v>
      </c>
      <c r="B395" t="str">
        <f>IFERROR(INDEX(Clients[Client_Name],MATCH(Table10[[#This Row],[Client_Code]],Clients[Client_Code],0)),"")</f>
        <v>TAK S.A.</v>
      </c>
      <c r="C395" s="42">
        <v>1051</v>
      </c>
      <c r="D395" s="41" t="s">
        <v>149</v>
      </c>
      <c r="E395">
        <v>6</v>
      </c>
      <c r="F395" s="21">
        <v>4180197.6674252781</v>
      </c>
      <c r="G395"/>
    </row>
    <row r="396" spans="1:7" x14ac:dyDescent="0.25">
      <c r="A396" t="s">
        <v>62</v>
      </c>
      <c r="B396" t="str">
        <f>IFERROR(INDEX(Clients[Client_Name],MATCH(Table10[[#This Row],[Client_Code]],Clients[Client_Code],0)),"")</f>
        <v>TAK S.A.</v>
      </c>
      <c r="C396" s="42">
        <v>1051</v>
      </c>
      <c r="D396" s="41" t="s">
        <v>149</v>
      </c>
      <c r="E396">
        <v>7</v>
      </c>
      <c r="F396" s="21">
        <v>4331776.2795101935</v>
      </c>
      <c r="G396"/>
    </row>
    <row r="397" spans="1:7" x14ac:dyDescent="0.25">
      <c r="A397" t="s">
        <v>62</v>
      </c>
      <c r="B397" t="str">
        <f>IFERROR(INDEX(Clients[Client_Name],MATCH(Table10[[#This Row],[Client_Code]],Clients[Client_Code],0)),"")</f>
        <v>TAK S.A.</v>
      </c>
      <c r="C397" s="42">
        <v>1051</v>
      </c>
      <c r="D397" s="41" t="s">
        <v>149</v>
      </c>
      <c r="E397">
        <v>8</v>
      </c>
      <c r="F397" s="21">
        <v>5212859.5747625679</v>
      </c>
      <c r="G397"/>
    </row>
    <row r="398" spans="1:7" x14ac:dyDescent="0.25">
      <c r="A398" t="s">
        <v>62</v>
      </c>
      <c r="B398" t="str">
        <f>IFERROR(INDEX(Clients[Client_Name],MATCH(Table10[[#This Row],[Client_Code]],Clients[Client_Code],0)),"")</f>
        <v>TAK S.A.</v>
      </c>
      <c r="C398" s="42">
        <v>1051</v>
      </c>
      <c r="D398" s="41" t="s">
        <v>149</v>
      </c>
      <c r="E398">
        <v>9</v>
      </c>
      <c r="F398" s="21">
        <v>4553096.525034151</v>
      </c>
      <c r="G398"/>
    </row>
    <row r="399" spans="1:7" x14ac:dyDescent="0.25">
      <c r="A399" t="s">
        <v>62</v>
      </c>
      <c r="B399" t="str">
        <f>IFERROR(INDEX(Clients[Client_Name],MATCH(Table10[[#This Row],[Client_Code]],Clients[Client_Code],0)),"")</f>
        <v>TAK S.A.</v>
      </c>
      <c r="C399" s="42">
        <v>1051</v>
      </c>
      <c r="D399" s="41" t="s">
        <v>149</v>
      </c>
      <c r="E399">
        <v>10</v>
      </c>
      <c r="F399" s="21">
        <v>4246377.1776252249</v>
      </c>
      <c r="G399"/>
    </row>
    <row r="400" spans="1:7" x14ac:dyDescent="0.25">
      <c r="A400" t="s">
        <v>62</v>
      </c>
      <c r="B400" t="str">
        <f>IFERROR(INDEX(Clients[Client_Name],MATCH(Table10[[#This Row],[Client_Code]],Clients[Client_Code],0)),"")</f>
        <v>TAK S.A.</v>
      </c>
      <c r="C400" s="42">
        <v>1051</v>
      </c>
      <c r="D400" s="41" t="s">
        <v>149</v>
      </c>
      <c r="E400">
        <v>11</v>
      </c>
      <c r="F400" s="21">
        <v>4945248.6731169615</v>
      </c>
      <c r="G400"/>
    </row>
    <row r="401" spans="1:7" x14ac:dyDescent="0.25">
      <c r="A401" t="s">
        <v>62</v>
      </c>
      <c r="B401" t="str">
        <f>IFERROR(INDEX(Clients[Client_Name],MATCH(Table10[[#This Row],[Client_Code]],Clients[Client_Code],0)),"")</f>
        <v>TAK S.A.</v>
      </c>
      <c r="C401" s="42">
        <v>1051</v>
      </c>
      <c r="D401" s="41" t="s">
        <v>149</v>
      </c>
      <c r="E401">
        <v>12</v>
      </c>
      <c r="F401" s="21">
        <v>4612111.996252439</v>
      </c>
      <c r="G401"/>
    </row>
    <row r="402" spans="1:7" x14ac:dyDescent="0.25">
      <c r="A402" t="s">
        <v>62</v>
      </c>
      <c r="B402" t="str">
        <f>IFERROR(INDEX(Clients[Client_Name],MATCH(Table10[[#This Row],[Client_Code]],Clients[Client_Code],0)),"")</f>
        <v>TAK S.A.</v>
      </c>
      <c r="C402" s="42">
        <v>1051</v>
      </c>
      <c r="D402" s="41" t="s">
        <v>37</v>
      </c>
      <c r="E402">
        <v>1</v>
      </c>
      <c r="F402" s="21">
        <v>965408.83845119982</v>
      </c>
      <c r="G402"/>
    </row>
    <row r="403" spans="1:7" x14ac:dyDescent="0.25">
      <c r="A403" t="s">
        <v>62</v>
      </c>
      <c r="B403" t="str">
        <f>IFERROR(INDEX(Clients[Client_Name],MATCH(Table10[[#This Row],[Client_Code]],Clients[Client_Code],0)),"")</f>
        <v>TAK S.A.</v>
      </c>
      <c r="C403" s="42">
        <v>1051</v>
      </c>
      <c r="D403" s="41" t="s">
        <v>37</v>
      </c>
      <c r="E403">
        <v>2</v>
      </c>
      <c r="F403" s="21">
        <v>918175.43247446022</v>
      </c>
      <c r="G403"/>
    </row>
    <row r="404" spans="1:7" x14ac:dyDescent="0.25">
      <c r="A404" t="s">
        <v>62</v>
      </c>
      <c r="B404" t="str">
        <f>IFERROR(INDEX(Clients[Client_Name],MATCH(Table10[[#This Row],[Client_Code]],Clients[Client_Code],0)),"")</f>
        <v>TAK S.A.</v>
      </c>
      <c r="C404" s="42">
        <v>1051</v>
      </c>
      <c r="D404" s="41" t="s">
        <v>37</v>
      </c>
      <c r="E404">
        <v>3</v>
      </c>
      <c r="F404" s="21">
        <v>1121374.76061</v>
      </c>
      <c r="G404"/>
    </row>
    <row r="405" spans="1:7" x14ac:dyDescent="0.25">
      <c r="A405" t="s">
        <v>62</v>
      </c>
      <c r="B405" t="str">
        <f>IFERROR(INDEX(Clients[Client_Name],MATCH(Table10[[#This Row],[Client_Code]],Clients[Client_Code],0)),"")</f>
        <v>TAK S.A.</v>
      </c>
      <c r="C405" s="42">
        <v>1051</v>
      </c>
      <c r="D405" s="41" t="s">
        <v>37</v>
      </c>
      <c r="E405">
        <v>4</v>
      </c>
      <c r="F405" s="21">
        <v>1124551.989098395</v>
      </c>
      <c r="G405"/>
    </row>
    <row r="406" spans="1:7" x14ac:dyDescent="0.25">
      <c r="A406" t="s">
        <v>62</v>
      </c>
      <c r="B406" t="str">
        <f>IFERROR(INDEX(Clients[Client_Name],MATCH(Table10[[#This Row],[Client_Code]],Clients[Client_Code],0)),"")</f>
        <v>TAK S.A.</v>
      </c>
      <c r="C406" s="42">
        <v>1051</v>
      </c>
      <c r="D406" s="41" t="s">
        <v>37</v>
      </c>
      <c r="E406">
        <v>5</v>
      </c>
      <c r="F406" s="21">
        <v>1240512.0417075912</v>
      </c>
      <c r="G406"/>
    </row>
    <row r="407" spans="1:7" x14ac:dyDescent="0.25">
      <c r="A407" t="s">
        <v>62</v>
      </c>
      <c r="B407" t="str">
        <f>IFERROR(INDEX(Clients[Client_Name],MATCH(Table10[[#This Row],[Client_Code]],Clients[Client_Code],0)),"")</f>
        <v>TAK S.A.</v>
      </c>
      <c r="C407" s="42">
        <v>1051</v>
      </c>
      <c r="D407" s="41" t="s">
        <v>37</v>
      </c>
      <c r="E407">
        <v>6</v>
      </c>
      <c r="F407" s="21">
        <v>1203896.92821848</v>
      </c>
      <c r="G407"/>
    </row>
    <row r="408" spans="1:7" x14ac:dyDescent="0.25">
      <c r="A408" t="s">
        <v>62</v>
      </c>
      <c r="B408" t="str">
        <f>IFERROR(INDEX(Clients[Client_Name],MATCH(Table10[[#This Row],[Client_Code]],Clients[Client_Code],0)),"")</f>
        <v>TAK S.A.</v>
      </c>
      <c r="C408" s="42">
        <v>1051</v>
      </c>
      <c r="D408" s="41" t="s">
        <v>37</v>
      </c>
      <c r="E408">
        <v>7</v>
      </c>
      <c r="F408" s="21">
        <v>1247551.5684989356</v>
      </c>
      <c r="G408"/>
    </row>
    <row r="409" spans="1:7" x14ac:dyDescent="0.25">
      <c r="A409" t="s">
        <v>62</v>
      </c>
      <c r="B409" t="str">
        <f>IFERROR(INDEX(Clients[Client_Name],MATCH(Table10[[#This Row],[Client_Code]],Clients[Client_Code],0)),"")</f>
        <v>TAK S.A.</v>
      </c>
      <c r="C409" s="42">
        <v>1051</v>
      </c>
      <c r="D409" s="41" t="s">
        <v>37</v>
      </c>
      <c r="E409">
        <v>8</v>
      </c>
      <c r="F409" s="21">
        <v>1501303.5575316194</v>
      </c>
      <c r="G409"/>
    </row>
    <row r="410" spans="1:7" x14ac:dyDescent="0.25">
      <c r="A410" t="s">
        <v>62</v>
      </c>
      <c r="B410" t="str">
        <f>IFERROR(INDEX(Clients[Client_Name],MATCH(Table10[[#This Row],[Client_Code]],Clients[Client_Code],0)),"")</f>
        <v>TAK S.A.</v>
      </c>
      <c r="C410" s="42">
        <v>1051</v>
      </c>
      <c r="D410" s="41" t="s">
        <v>37</v>
      </c>
      <c r="E410">
        <v>9</v>
      </c>
      <c r="F410" s="21">
        <v>1311291.7992098355</v>
      </c>
      <c r="G410"/>
    </row>
    <row r="411" spans="1:7" x14ac:dyDescent="0.25">
      <c r="A411" t="s">
        <v>62</v>
      </c>
      <c r="B411" t="str">
        <f>IFERROR(INDEX(Clients[Client_Name],MATCH(Table10[[#This Row],[Client_Code]],Clients[Client_Code],0)),"")</f>
        <v>TAK S.A.</v>
      </c>
      <c r="C411" s="42">
        <v>1051</v>
      </c>
      <c r="D411" s="41" t="s">
        <v>37</v>
      </c>
      <c r="E411">
        <v>10</v>
      </c>
      <c r="F411" s="21">
        <v>1222956.6271560646</v>
      </c>
      <c r="G411"/>
    </row>
    <row r="412" spans="1:7" x14ac:dyDescent="0.25">
      <c r="A412" t="s">
        <v>62</v>
      </c>
      <c r="B412" t="str">
        <f>IFERROR(INDEX(Clients[Client_Name],MATCH(Table10[[#This Row],[Client_Code]],Clients[Client_Code],0)),"")</f>
        <v>TAK S.A.</v>
      </c>
      <c r="C412" s="42">
        <v>1051</v>
      </c>
      <c r="D412" s="41" t="s">
        <v>37</v>
      </c>
      <c r="E412">
        <v>11</v>
      </c>
      <c r="F412" s="21">
        <v>1424231.6178576848</v>
      </c>
      <c r="G412"/>
    </row>
    <row r="413" spans="1:7" x14ac:dyDescent="0.25">
      <c r="A413" t="s">
        <v>62</v>
      </c>
      <c r="B413" t="str">
        <f>IFERROR(INDEX(Clients[Client_Name],MATCH(Table10[[#This Row],[Client_Code]],Clients[Client_Code],0)),"")</f>
        <v>TAK S.A.</v>
      </c>
      <c r="C413" s="42">
        <v>1051</v>
      </c>
      <c r="D413" s="41" t="s">
        <v>37</v>
      </c>
      <c r="E413">
        <v>12</v>
      </c>
      <c r="F413" s="21">
        <v>1328288.2549207024</v>
      </c>
      <c r="G413"/>
    </row>
    <row r="414" spans="1:7" x14ac:dyDescent="0.25">
      <c r="A414" t="s">
        <v>62</v>
      </c>
      <c r="B414" t="str">
        <f>IFERROR(INDEX(Clients[Client_Name],MATCH(Table10[[#This Row],[Client_Code]],Clients[Client_Code],0)),"")</f>
        <v>TAK S.A.</v>
      </c>
      <c r="C414" s="42">
        <v>1051</v>
      </c>
      <c r="D414" s="41" t="s">
        <v>148</v>
      </c>
      <c r="E414">
        <v>1</v>
      </c>
      <c r="F414" s="21">
        <v>0</v>
      </c>
      <c r="G414"/>
    </row>
    <row r="415" spans="1:7" x14ac:dyDescent="0.25">
      <c r="A415" t="s">
        <v>62</v>
      </c>
      <c r="B415" t="str">
        <f>IFERROR(INDEX(Clients[Client_Name],MATCH(Table10[[#This Row],[Client_Code]],Clients[Client_Code],0)),"")</f>
        <v>TAK S.A.</v>
      </c>
      <c r="C415" s="42">
        <v>1051</v>
      </c>
      <c r="D415" s="41" t="s">
        <v>148</v>
      </c>
      <c r="E415">
        <v>2</v>
      </c>
      <c r="F415" s="21">
        <v>0</v>
      </c>
      <c r="G415"/>
    </row>
    <row r="416" spans="1:7" x14ac:dyDescent="0.25">
      <c r="A416" t="s">
        <v>62</v>
      </c>
      <c r="B416" t="str">
        <f>IFERROR(INDEX(Clients[Client_Name],MATCH(Table10[[#This Row],[Client_Code]],Clients[Client_Code],0)),"")</f>
        <v>TAK S.A.</v>
      </c>
      <c r="C416" s="42">
        <v>1051</v>
      </c>
      <c r="D416" s="41" t="s">
        <v>148</v>
      </c>
      <c r="E416">
        <v>3</v>
      </c>
      <c r="F416" s="21">
        <v>0</v>
      </c>
      <c r="G416"/>
    </row>
    <row r="417" spans="1:7" x14ac:dyDescent="0.25">
      <c r="A417" t="s">
        <v>62</v>
      </c>
      <c r="B417" t="str">
        <f>IFERROR(INDEX(Clients[Client_Name],MATCH(Table10[[#This Row],[Client_Code]],Clients[Client_Code],0)),"")</f>
        <v>TAK S.A.</v>
      </c>
      <c r="C417" s="42">
        <v>1051</v>
      </c>
      <c r="D417" s="41" t="s">
        <v>148</v>
      </c>
      <c r="E417">
        <v>4</v>
      </c>
      <c r="F417" s="21">
        <v>0</v>
      </c>
      <c r="G417"/>
    </row>
    <row r="418" spans="1:7" x14ac:dyDescent="0.25">
      <c r="A418" t="s">
        <v>62</v>
      </c>
      <c r="B418" t="str">
        <f>IFERROR(INDEX(Clients[Client_Name],MATCH(Table10[[#This Row],[Client_Code]],Clients[Client_Code],0)),"")</f>
        <v>TAK S.A.</v>
      </c>
      <c r="C418" s="42">
        <v>1051</v>
      </c>
      <c r="D418" s="41" t="s">
        <v>148</v>
      </c>
      <c r="E418">
        <v>5</v>
      </c>
      <c r="F418" s="21">
        <v>0</v>
      </c>
      <c r="G418"/>
    </row>
    <row r="419" spans="1:7" x14ac:dyDescent="0.25">
      <c r="A419" t="s">
        <v>62</v>
      </c>
      <c r="B419" t="str">
        <f>IFERROR(INDEX(Clients[Client_Name],MATCH(Table10[[#This Row],[Client_Code]],Clients[Client_Code],0)),"")</f>
        <v>TAK S.A.</v>
      </c>
      <c r="C419" s="42">
        <v>1051</v>
      </c>
      <c r="D419" s="41" t="s">
        <v>148</v>
      </c>
      <c r="E419">
        <v>6</v>
      </c>
      <c r="F419" s="21">
        <v>0</v>
      </c>
      <c r="G419"/>
    </row>
    <row r="420" spans="1:7" x14ac:dyDescent="0.25">
      <c r="A420" t="s">
        <v>62</v>
      </c>
      <c r="B420" t="str">
        <f>IFERROR(INDEX(Clients[Client_Name],MATCH(Table10[[#This Row],[Client_Code]],Clients[Client_Code],0)),"")</f>
        <v>TAK S.A.</v>
      </c>
      <c r="C420" s="42">
        <v>1051</v>
      </c>
      <c r="D420" s="41" t="s">
        <v>148</v>
      </c>
      <c r="E420">
        <v>7</v>
      </c>
      <c r="F420" s="21">
        <v>0</v>
      </c>
      <c r="G420"/>
    </row>
    <row r="421" spans="1:7" x14ac:dyDescent="0.25">
      <c r="A421" t="s">
        <v>62</v>
      </c>
      <c r="B421" t="str">
        <f>IFERROR(INDEX(Clients[Client_Name],MATCH(Table10[[#This Row],[Client_Code]],Clients[Client_Code],0)),"")</f>
        <v>TAK S.A.</v>
      </c>
      <c r="C421" s="42">
        <v>1051</v>
      </c>
      <c r="D421" s="41" t="s">
        <v>148</v>
      </c>
      <c r="E421">
        <v>8</v>
      </c>
      <c r="F421" s="21">
        <v>0</v>
      </c>
      <c r="G421"/>
    </row>
    <row r="422" spans="1:7" x14ac:dyDescent="0.25">
      <c r="A422" t="s">
        <v>62</v>
      </c>
      <c r="B422" t="str">
        <f>IFERROR(INDEX(Clients[Client_Name],MATCH(Table10[[#This Row],[Client_Code]],Clients[Client_Code],0)),"")</f>
        <v>TAK S.A.</v>
      </c>
      <c r="C422" s="42">
        <v>1051</v>
      </c>
      <c r="D422" s="41" t="s">
        <v>148</v>
      </c>
      <c r="E422">
        <v>9</v>
      </c>
      <c r="F422" s="21">
        <v>0</v>
      </c>
      <c r="G422"/>
    </row>
    <row r="423" spans="1:7" x14ac:dyDescent="0.25">
      <c r="A423" t="s">
        <v>62</v>
      </c>
      <c r="B423" t="str">
        <f>IFERROR(INDEX(Clients[Client_Name],MATCH(Table10[[#This Row],[Client_Code]],Clients[Client_Code],0)),"")</f>
        <v>TAK S.A.</v>
      </c>
      <c r="C423" s="42">
        <v>1051</v>
      </c>
      <c r="D423" s="41" t="s">
        <v>148</v>
      </c>
      <c r="E423">
        <v>10</v>
      </c>
      <c r="F423" s="21">
        <v>0</v>
      </c>
      <c r="G423"/>
    </row>
    <row r="424" spans="1:7" x14ac:dyDescent="0.25">
      <c r="A424" t="s">
        <v>62</v>
      </c>
      <c r="B424" t="str">
        <f>IFERROR(INDEX(Clients[Client_Name],MATCH(Table10[[#This Row],[Client_Code]],Clients[Client_Code],0)),"")</f>
        <v>TAK S.A.</v>
      </c>
      <c r="C424" s="42">
        <v>1051</v>
      </c>
      <c r="D424" s="41" t="s">
        <v>148</v>
      </c>
      <c r="E424">
        <v>11</v>
      </c>
      <c r="F424" s="21">
        <v>0</v>
      </c>
      <c r="G424"/>
    </row>
    <row r="425" spans="1:7" x14ac:dyDescent="0.25">
      <c r="A425" t="s">
        <v>62</v>
      </c>
      <c r="B425" t="str">
        <f>IFERROR(INDEX(Clients[Client_Name],MATCH(Table10[[#This Row],[Client_Code]],Clients[Client_Code],0)),"")</f>
        <v>TAK S.A.</v>
      </c>
      <c r="C425" s="42">
        <v>1051</v>
      </c>
      <c r="D425" s="41" t="s">
        <v>148</v>
      </c>
      <c r="E425">
        <v>12</v>
      </c>
      <c r="F425" s="21">
        <v>0</v>
      </c>
      <c r="G425"/>
    </row>
    <row r="426" spans="1:7" x14ac:dyDescent="0.25">
      <c r="A426" t="s">
        <v>62</v>
      </c>
      <c r="B426" t="str">
        <f>IFERROR(INDEX(Clients[Client_Name],MATCH(Table10[[#This Row],[Client_Code]],Clients[Client_Code],0)),"")</f>
        <v>TAK S.A.</v>
      </c>
      <c r="C426" s="42">
        <v>1051</v>
      </c>
      <c r="D426" s="41" t="s">
        <v>38</v>
      </c>
      <c r="E426">
        <v>1</v>
      </c>
      <c r="F426" s="21">
        <v>1894324.3731455998</v>
      </c>
      <c r="G426"/>
    </row>
    <row r="427" spans="1:7" x14ac:dyDescent="0.25">
      <c r="A427" t="s">
        <v>62</v>
      </c>
      <c r="B427" t="str">
        <f>IFERROR(INDEX(Clients[Client_Name],MATCH(Table10[[#This Row],[Client_Code]],Clients[Client_Code],0)),"")</f>
        <v>TAK S.A.</v>
      </c>
      <c r="C427" s="42">
        <v>1051</v>
      </c>
      <c r="D427" s="41" t="s">
        <v>38</v>
      </c>
      <c r="E427">
        <v>2</v>
      </c>
      <c r="F427" s="21">
        <v>1842006.8158310861</v>
      </c>
      <c r="G427"/>
    </row>
    <row r="428" spans="1:7" x14ac:dyDescent="0.25">
      <c r="A428" t="s">
        <v>62</v>
      </c>
      <c r="B428" t="str">
        <f>IFERROR(INDEX(Clients[Client_Name],MATCH(Table10[[#This Row],[Client_Code]],Clients[Client_Code],0)),"")</f>
        <v>TAK S.A.</v>
      </c>
      <c r="C428" s="42">
        <v>1051</v>
      </c>
      <c r="D428" s="41" t="s">
        <v>38</v>
      </c>
      <c r="E428">
        <v>3</v>
      </c>
      <c r="F428" s="21">
        <v>2251878.2938701045</v>
      </c>
      <c r="G428"/>
    </row>
    <row r="429" spans="1:7" x14ac:dyDescent="0.25">
      <c r="A429" t="s">
        <v>62</v>
      </c>
      <c r="B429" t="str">
        <f>IFERROR(INDEX(Clients[Client_Name],MATCH(Table10[[#This Row],[Client_Code]],Clients[Client_Code],0)),"")</f>
        <v>TAK S.A.</v>
      </c>
      <c r="C429" s="43">
        <v>1051</v>
      </c>
      <c r="D429" s="41" t="s">
        <v>38</v>
      </c>
      <c r="E429">
        <v>4</v>
      </c>
      <c r="F429" s="21">
        <v>2367597.5157027366</v>
      </c>
      <c r="G429"/>
    </row>
    <row r="430" spans="1:7" x14ac:dyDescent="0.25">
      <c r="A430" t="s">
        <v>62</v>
      </c>
      <c r="B430" t="str">
        <f>IFERROR(INDEX(Clients[Client_Name],MATCH(Table10[[#This Row],[Client_Code]],Clients[Client_Code],0)),"")</f>
        <v>TAK S.A.</v>
      </c>
      <c r="C430" s="42">
        <v>1051</v>
      </c>
      <c r="D430" s="41" t="s">
        <v>38</v>
      </c>
      <c r="E430">
        <v>5</v>
      </c>
      <c r="F430" s="21">
        <v>2496039.3795302836</v>
      </c>
      <c r="G430"/>
    </row>
    <row r="431" spans="1:7" x14ac:dyDescent="0.25">
      <c r="A431" t="s">
        <v>62</v>
      </c>
      <c r="B431" t="str">
        <f>IFERROR(INDEX(Clients[Client_Name],MATCH(Table10[[#This Row],[Client_Code]],Clients[Client_Code],0)),"")</f>
        <v>TAK S.A.</v>
      </c>
      <c r="C431" s="42">
        <v>1051</v>
      </c>
      <c r="D431" s="41" t="s">
        <v>38</v>
      </c>
      <c r="E431">
        <v>6</v>
      </c>
      <c r="F431" s="21">
        <v>2447233.0559086637</v>
      </c>
      <c r="G431"/>
    </row>
    <row r="432" spans="1:7" x14ac:dyDescent="0.25">
      <c r="A432" t="s">
        <v>62</v>
      </c>
      <c r="B432" t="str">
        <f>IFERROR(INDEX(Clients[Client_Name],MATCH(Table10[[#This Row],[Client_Code]],Clients[Client_Code],0)),"")</f>
        <v>TAK S.A.</v>
      </c>
      <c r="C432" s="42">
        <v>1051</v>
      </c>
      <c r="D432" s="41" t="s">
        <v>38</v>
      </c>
      <c r="E432">
        <v>7</v>
      </c>
      <c r="F432" s="21">
        <v>2644086.633163752</v>
      </c>
      <c r="G432"/>
    </row>
    <row r="433" spans="1:7" x14ac:dyDescent="0.25">
      <c r="A433" t="s">
        <v>62</v>
      </c>
      <c r="B433" t="str">
        <f>IFERROR(INDEX(Clients[Client_Name],MATCH(Table10[[#This Row],[Client_Code]],Clients[Client_Code],0)),"")</f>
        <v>TAK S.A.</v>
      </c>
      <c r="C433" s="42">
        <v>1051</v>
      </c>
      <c r="D433" s="41" t="s">
        <v>38</v>
      </c>
      <c r="E433">
        <v>8</v>
      </c>
      <c r="F433" s="21">
        <v>3065402.2043492589</v>
      </c>
      <c r="G433"/>
    </row>
    <row r="434" spans="1:7" x14ac:dyDescent="0.25">
      <c r="A434" t="s">
        <v>62</v>
      </c>
      <c r="B434" t="str">
        <f>IFERROR(INDEX(Clients[Client_Name],MATCH(Table10[[#This Row],[Client_Code]],Clients[Client_Code],0)),"")</f>
        <v>TAK S.A.</v>
      </c>
      <c r="C434" s="42">
        <v>1051</v>
      </c>
      <c r="D434" s="41" t="s">
        <v>38</v>
      </c>
      <c r="E434">
        <v>9</v>
      </c>
      <c r="F434" s="21">
        <v>2854937.7914858945</v>
      </c>
      <c r="G434"/>
    </row>
    <row r="435" spans="1:7" x14ac:dyDescent="0.25">
      <c r="A435" t="s">
        <v>62</v>
      </c>
      <c r="B435" t="str">
        <f>IFERROR(INDEX(Clients[Client_Name],MATCH(Table10[[#This Row],[Client_Code]],Clients[Client_Code],0)),"")</f>
        <v>TAK S.A.</v>
      </c>
      <c r="C435" s="42">
        <v>1051</v>
      </c>
      <c r="D435" s="41" t="s">
        <v>38</v>
      </c>
      <c r="E435">
        <v>10</v>
      </c>
      <c r="F435" s="21">
        <v>2476594.3196624471</v>
      </c>
      <c r="G435"/>
    </row>
    <row r="436" spans="1:7" x14ac:dyDescent="0.25">
      <c r="A436" t="s">
        <v>62</v>
      </c>
      <c r="B436" t="str">
        <f>IFERROR(INDEX(Clients[Client_Name],MATCH(Table10[[#This Row],[Client_Code]],Clients[Client_Code],0)),"")</f>
        <v>TAK S.A.</v>
      </c>
      <c r="C436" s="42">
        <v>1051</v>
      </c>
      <c r="D436" s="41" t="s">
        <v>38</v>
      </c>
      <c r="E436">
        <v>11</v>
      </c>
      <c r="F436" s="21">
        <v>2811734.3267243104</v>
      </c>
      <c r="G436"/>
    </row>
    <row r="437" spans="1:7" x14ac:dyDescent="0.25">
      <c r="A437" t="s">
        <v>62</v>
      </c>
      <c r="B437" t="str">
        <f>IFERROR(INDEX(Clients[Client_Name],MATCH(Table10[[#This Row],[Client_Code]],Clients[Client_Code],0)),"")</f>
        <v>TAK S.A.</v>
      </c>
      <c r="C437" s="42">
        <v>1051</v>
      </c>
      <c r="D437" s="41" t="s">
        <v>38</v>
      </c>
      <c r="E437">
        <v>12</v>
      </c>
      <c r="F437" s="21">
        <v>2873763.7268045284</v>
      </c>
      <c r="G437"/>
    </row>
    <row r="438" spans="1:7" x14ac:dyDescent="0.25">
      <c r="A438" t="s">
        <v>32</v>
      </c>
      <c r="B438" t="str">
        <f>IFERROR(INDEX(Clients[Client_Name],MATCH(Table10[[#This Row],[Client_Code]],Clients[Client_Code],0)),"")</f>
        <v>SUSARON</v>
      </c>
      <c r="C438" s="42">
        <v>43</v>
      </c>
      <c r="D438" s="41" t="s">
        <v>149</v>
      </c>
      <c r="E438">
        <v>1</v>
      </c>
      <c r="F438" s="21">
        <v>8137242.6470260266</v>
      </c>
      <c r="G438"/>
    </row>
    <row r="439" spans="1:7" x14ac:dyDescent="0.25">
      <c r="A439" t="s">
        <v>32</v>
      </c>
      <c r="B439" t="str">
        <f>IFERROR(INDEX(Clients[Client_Name],MATCH(Table10[[#This Row],[Client_Code]],Clients[Client_Code],0)),"")</f>
        <v>SUSARON</v>
      </c>
      <c r="C439" s="42">
        <v>43</v>
      </c>
      <c r="D439" s="41" t="s">
        <v>149</v>
      </c>
      <c r="E439">
        <v>2</v>
      </c>
      <c r="F439" s="21">
        <v>7735108.9004856935</v>
      </c>
      <c r="G439"/>
    </row>
    <row r="440" spans="1:7" x14ac:dyDescent="0.25">
      <c r="A440" t="s">
        <v>32</v>
      </c>
      <c r="B440" t="str">
        <f>IFERROR(INDEX(Clients[Client_Name],MATCH(Table10[[#This Row],[Client_Code]],Clients[Client_Code],0)),"")</f>
        <v>SUSARON</v>
      </c>
      <c r="C440" s="42">
        <v>43</v>
      </c>
      <c r="D440" s="41" t="s">
        <v>149</v>
      </c>
      <c r="E440">
        <v>3</v>
      </c>
      <c r="F440" s="21">
        <v>9446948.3551725261</v>
      </c>
      <c r="G440"/>
    </row>
    <row r="441" spans="1:7" x14ac:dyDescent="0.25">
      <c r="A441" t="s">
        <v>32</v>
      </c>
      <c r="B441" t="str">
        <f>IFERROR(INDEX(Clients[Client_Name],MATCH(Table10[[#This Row],[Client_Code]],Clients[Client_Code],0)),"")</f>
        <v>SUSARON</v>
      </c>
      <c r="C441" s="42">
        <v>43</v>
      </c>
      <c r="D441" s="41" t="s">
        <v>149</v>
      </c>
      <c r="E441">
        <v>4</v>
      </c>
      <c r="F441" s="21">
        <v>9473714.7088455148</v>
      </c>
      <c r="G441"/>
    </row>
    <row r="442" spans="1:7" x14ac:dyDescent="0.25">
      <c r="A442" t="s">
        <v>32</v>
      </c>
      <c r="B442" t="str">
        <f>IFERROR(INDEX(Clients[Client_Name],MATCH(Table10[[#This Row],[Client_Code]],Clients[Client_Code],0)),"")</f>
        <v>SUSARON</v>
      </c>
      <c r="C442" s="42">
        <v>43</v>
      </c>
      <c r="D442" s="41" t="s">
        <v>149</v>
      </c>
      <c r="E442">
        <v>5</v>
      </c>
      <c r="F442" s="21">
        <v>10450612.590572637</v>
      </c>
      <c r="G442"/>
    </row>
    <row r="443" spans="1:7" x14ac:dyDescent="0.25">
      <c r="A443" t="s">
        <v>32</v>
      </c>
      <c r="B443" t="str">
        <f>IFERROR(INDEX(Clients[Client_Name],MATCH(Table10[[#This Row],[Client_Code]],Clients[Client_Code],0)),"")</f>
        <v>SUSARON</v>
      </c>
      <c r="C443" s="42">
        <v>43</v>
      </c>
      <c r="D443" s="41" t="s">
        <v>149</v>
      </c>
      <c r="E443">
        <v>6</v>
      </c>
      <c r="F443" s="21">
        <v>10142150.960883154</v>
      </c>
      <c r="G443"/>
    </row>
    <row r="444" spans="1:7" x14ac:dyDescent="0.25">
      <c r="A444" t="s">
        <v>32</v>
      </c>
      <c r="B444" t="str">
        <f>IFERROR(INDEX(Clients[Client_Name],MATCH(Table10[[#This Row],[Client_Code]],Clients[Client_Code],0)),"")</f>
        <v>SUSARON</v>
      </c>
      <c r="C444" s="42">
        <v>43</v>
      </c>
      <c r="D444" s="41" t="s">
        <v>149</v>
      </c>
      <c r="E444">
        <v>7</v>
      </c>
      <c r="F444" s="21">
        <v>10509916.623781398</v>
      </c>
      <c r="G444"/>
    </row>
    <row r="445" spans="1:7" x14ac:dyDescent="0.25">
      <c r="A445" t="s">
        <v>32</v>
      </c>
      <c r="B445" t="str">
        <f>IFERROR(INDEX(Clients[Client_Name],MATCH(Table10[[#This Row],[Client_Code]],Clients[Client_Code],0)),"")</f>
        <v>SUSARON</v>
      </c>
      <c r="C445" s="42">
        <v>43</v>
      </c>
      <c r="D445" s="41" t="s">
        <v>149</v>
      </c>
      <c r="E445">
        <v>8</v>
      </c>
      <c r="F445" s="21">
        <v>12651988.910810964</v>
      </c>
      <c r="G445"/>
    </row>
    <row r="446" spans="1:7" x14ac:dyDescent="0.25">
      <c r="A446" t="s">
        <v>32</v>
      </c>
      <c r="B446" t="str">
        <f>IFERROR(INDEX(Clients[Client_Name],MATCH(Table10[[#This Row],[Client_Code]],Clients[Client_Code],0)),"")</f>
        <v>SUSARON</v>
      </c>
      <c r="C446" s="42">
        <v>43</v>
      </c>
      <c r="D446" s="41" t="s">
        <v>149</v>
      </c>
      <c r="E446">
        <v>9</v>
      </c>
      <c r="F446" s="21">
        <v>11050696.056244291</v>
      </c>
      <c r="G446"/>
    </row>
    <row r="447" spans="1:7" x14ac:dyDescent="0.25">
      <c r="A447" t="s">
        <v>32</v>
      </c>
      <c r="B447" t="str">
        <f>IFERROR(INDEX(Clients[Client_Name],MATCH(Table10[[#This Row],[Client_Code]],Clients[Client_Code],0)),"")</f>
        <v>SUSARON</v>
      </c>
      <c r="C447" s="42">
        <v>43</v>
      </c>
      <c r="D447" s="41" t="s">
        <v>149</v>
      </c>
      <c r="E447">
        <v>10</v>
      </c>
      <c r="F447" s="21">
        <v>10306265.916415397</v>
      </c>
      <c r="G447"/>
    </row>
    <row r="448" spans="1:7" x14ac:dyDescent="0.25">
      <c r="A448" t="s">
        <v>32</v>
      </c>
      <c r="B448" t="str">
        <f>IFERROR(INDEX(Clients[Client_Name],MATCH(Table10[[#This Row],[Client_Code]],Clients[Client_Code],0)),"")</f>
        <v>SUSARON</v>
      </c>
      <c r="C448" s="42">
        <v>43</v>
      </c>
      <c r="D448" s="41" t="s">
        <v>149</v>
      </c>
      <c r="E448">
        <v>11</v>
      </c>
      <c r="F448" s="21">
        <v>12002477.810142856</v>
      </c>
      <c r="G448"/>
    </row>
    <row r="449" spans="1:7" x14ac:dyDescent="0.25">
      <c r="A449" t="s">
        <v>32</v>
      </c>
      <c r="B449" t="str">
        <f>IFERROR(INDEX(Clients[Client_Name],MATCH(Table10[[#This Row],[Client_Code]],Clients[Client_Code],0)),"")</f>
        <v>SUSARON</v>
      </c>
      <c r="C449" s="42">
        <v>43</v>
      </c>
      <c r="D449" s="41" t="s">
        <v>149</v>
      </c>
      <c r="E449">
        <v>12</v>
      </c>
      <c r="F449" s="21">
        <v>11193930.892462581</v>
      </c>
      <c r="G449"/>
    </row>
    <row r="450" spans="1:7" x14ac:dyDescent="0.25">
      <c r="A450" t="s">
        <v>32</v>
      </c>
      <c r="B450" t="str">
        <f>IFERROR(INDEX(Clients[Client_Name],MATCH(Table10[[#This Row],[Client_Code]],Clients[Client_Code],0)),"")</f>
        <v>SUSARON</v>
      </c>
      <c r="C450" s="42">
        <v>43</v>
      </c>
      <c r="D450" s="41" t="s">
        <v>37</v>
      </c>
      <c r="E450">
        <v>1</v>
      </c>
      <c r="F450" s="21">
        <v>2695248.3602530994</v>
      </c>
      <c r="G450"/>
    </row>
    <row r="451" spans="1:7" x14ac:dyDescent="0.25">
      <c r="A451" t="s">
        <v>32</v>
      </c>
      <c r="B451" t="str">
        <f>IFERROR(INDEX(Clients[Client_Name],MATCH(Table10[[#This Row],[Client_Code]],Clients[Client_Code],0)),"")</f>
        <v>SUSARON</v>
      </c>
      <c r="C451" s="42">
        <v>43</v>
      </c>
      <c r="D451" s="41" t="s">
        <v>37</v>
      </c>
      <c r="E451">
        <v>2</v>
      </c>
      <c r="F451" s="21">
        <v>2562052.0961154695</v>
      </c>
      <c r="G451"/>
    </row>
    <row r="452" spans="1:7" x14ac:dyDescent="0.25">
      <c r="A452" t="s">
        <v>32</v>
      </c>
      <c r="B452" t="str">
        <f>IFERROR(INDEX(Clients[Client_Name],MATCH(Table10[[#This Row],[Client_Code]],Clients[Client_Code],0)),"")</f>
        <v>SUSARON</v>
      </c>
      <c r="C452" s="42">
        <v>43</v>
      </c>
      <c r="D452" s="41" t="s">
        <v>37</v>
      </c>
      <c r="E452">
        <v>3</v>
      </c>
      <c r="F452" s="21">
        <v>3129054.0503889471</v>
      </c>
      <c r="G452"/>
    </row>
    <row r="453" spans="1:7" x14ac:dyDescent="0.25">
      <c r="A453" t="s">
        <v>32</v>
      </c>
      <c r="B453" t="str">
        <f>IFERROR(INDEX(Clients[Client_Name],MATCH(Table10[[#This Row],[Client_Code]],Clients[Client_Code],0)),"")</f>
        <v>SUSARON</v>
      </c>
      <c r="C453" s="42">
        <v>43</v>
      </c>
      <c r="D453" s="41" t="s">
        <v>37</v>
      </c>
      <c r="E453">
        <v>4</v>
      </c>
      <c r="F453" s="21">
        <v>3137919.703531716</v>
      </c>
      <c r="G453"/>
    </row>
    <row r="454" spans="1:7" x14ac:dyDescent="0.25">
      <c r="A454" t="s">
        <v>32</v>
      </c>
      <c r="B454" t="str">
        <f>IFERROR(INDEX(Clients[Client_Name],MATCH(Table10[[#This Row],[Client_Code]],Clients[Client_Code],0)),"")</f>
        <v>SUSARON</v>
      </c>
      <c r="C454" s="42">
        <v>43</v>
      </c>
      <c r="D454" s="41" t="s">
        <v>37</v>
      </c>
      <c r="E454">
        <v>5</v>
      </c>
      <c r="F454" s="21">
        <v>3461491.523627562</v>
      </c>
      <c r="G454"/>
    </row>
    <row r="455" spans="1:7" x14ac:dyDescent="0.25">
      <c r="A455" t="s">
        <v>32</v>
      </c>
      <c r="B455" t="str">
        <f>IFERROR(INDEX(Clients[Client_Name],MATCH(Table10[[#This Row],[Client_Code]],Clients[Client_Code],0)),"")</f>
        <v>SUSARON</v>
      </c>
      <c r="C455" s="42">
        <v>43</v>
      </c>
      <c r="D455" s="41" t="s">
        <v>37</v>
      </c>
      <c r="E455">
        <v>6</v>
      </c>
      <c r="F455" s="21">
        <v>3359321.6931721033</v>
      </c>
      <c r="G455"/>
    </row>
    <row r="456" spans="1:7" x14ac:dyDescent="0.25">
      <c r="A456" t="s">
        <v>32</v>
      </c>
      <c r="B456" t="str">
        <f>IFERROR(INDEX(Clients[Client_Name],MATCH(Table10[[#This Row],[Client_Code]],Clients[Client_Code],0)),"")</f>
        <v>SUSARON</v>
      </c>
      <c r="C456" s="42">
        <v>43</v>
      </c>
      <c r="D456" s="41" t="s">
        <v>37</v>
      </c>
      <c r="E456">
        <v>7</v>
      </c>
      <c r="F456" s="21">
        <v>3481134.4303461821</v>
      </c>
      <c r="G456"/>
    </row>
    <row r="457" spans="1:7" x14ac:dyDescent="0.25">
      <c r="A457" t="s">
        <v>32</v>
      </c>
      <c r="B457" t="str">
        <f>IFERROR(INDEX(Clients[Client_Name],MATCH(Table10[[#This Row],[Client_Code]],Clients[Client_Code],0)),"")</f>
        <v>SUSARON</v>
      </c>
      <c r="C457" s="42">
        <v>43</v>
      </c>
      <c r="D457" s="41" t="s">
        <v>37</v>
      </c>
      <c r="E457">
        <v>8</v>
      </c>
      <c r="F457" s="21">
        <v>4190639.7344887462</v>
      </c>
      <c r="G457"/>
    </row>
    <row r="458" spans="1:7" x14ac:dyDescent="0.25">
      <c r="A458" t="s">
        <v>32</v>
      </c>
      <c r="B458" t="str">
        <f>IFERROR(INDEX(Clients[Client_Name],MATCH(Table10[[#This Row],[Client_Code]],Clients[Client_Code],0)),"")</f>
        <v>SUSARON</v>
      </c>
      <c r="C458" s="42">
        <v>43</v>
      </c>
      <c r="D458" s="41" t="s">
        <v>37</v>
      </c>
      <c r="E458">
        <v>9</v>
      </c>
      <c r="F458" s="21">
        <v>3660253.4442220815</v>
      </c>
      <c r="G458"/>
    </row>
    <row r="459" spans="1:7" x14ac:dyDescent="0.25">
      <c r="A459" t="s">
        <v>32</v>
      </c>
      <c r="B459" t="str">
        <f>IFERROR(INDEX(Clients[Client_Name],MATCH(Table10[[#This Row],[Client_Code]],Clients[Client_Code],0)),"")</f>
        <v>SUSARON</v>
      </c>
      <c r="C459" s="42">
        <v>43</v>
      </c>
      <c r="D459" s="41" t="s">
        <v>37</v>
      </c>
      <c r="E459">
        <v>10</v>
      </c>
      <c r="F459" s="21">
        <v>3413680.4709520615</v>
      </c>
      <c r="G459"/>
    </row>
    <row r="460" spans="1:7" x14ac:dyDescent="0.25">
      <c r="A460" t="s">
        <v>32</v>
      </c>
      <c r="B460" t="str">
        <f>IFERROR(INDEX(Clients[Client_Name],MATCH(Table10[[#This Row],[Client_Code]],Clients[Client_Code],0)),"")</f>
        <v>SUSARON</v>
      </c>
      <c r="C460" s="42">
        <v>43</v>
      </c>
      <c r="D460" s="41" t="s">
        <v>37</v>
      </c>
      <c r="E460">
        <v>11</v>
      </c>
      <c r="F460" s="21">
        <v>3975506.2052358477</v>
      </c>
      <c r="G460"/>
    </row>
    <row r="461" spans="1:7" x14ac:dyDescent="0.25">
      <c r="A461" t="s">
        <v>32</v>
      </c>
      <c r="B461" t="str">
        <f>IFERROR(INDEX(Clients[Client_Name],MATCH(Table10[[#This Row],[Client_Code]],Clients[Client_Code],0)),"")</f>
        <v>SUSARON</v>
      </c>
      <c r="C461" s="42">
        <v>43</v>
      </c>
      <c r="D461" s="41" t="s">
        <v>37</v>
      </c>
      <c r="E461">
        <v>12</v>
      </c>
      <c r="F461" s="21">
        <v>3707696.2297201348</v>
      </c>
      <c r="G461"/>
    </row>
    <row r="462" spans="1:7" x14ac:dyDescent="0.25">
      <c r="A462" t="s">
        <v>32</v>
      </c>
      <c r="B462" t="str">
        <f>IFERROR(INDEX(Clients[Client_Name],MATCH(Table10[[#This Row],[Client_Code]],Clients[Client_Code],0)),"")</f>
        <v>SUSARON</v>
      </c>
      <c r="C462" s="42">
        <v>43</v>
      </c>
      <c r="D462" s="41" t="s">
        <v>148</v>
      </c>
      <c r="E462">
        <v>1</v>
      </c>
      <c r="F462" s="21">
        <v>0</v>
      </c>
      <c r="G462"/>
    </row>
    <row r="463" spans="1:7" x14ac:dyDescent="0.25">
      <c r="A463" t="s">
        <v>32</v>
      </c>
      <c r="B463" t="str">
        <f>IFERROR(INDEX(Clients[Client_Name],MATCH(Table10[[#This Row],[Client_Code]],Clients[Client_Code],0)),"")</f>
        <v>SUSARON</v>
      </c>
      <c r="C463" s="42">
        <v>43</v>
      </c>
      <c r="D463" s="41" t="s">
        <v>148</v>
      </c>
      <c r="E463">
        <v>2</v>
      </c>
      <c r="F463" s="21">
        <v>0</v>
      </c>
      <c r="G463"/>
    </row>
    <row r="464" spans="1:7" x14ac:dyDescent="0.25">
      <c r="A464" t="s">
        <v>32</v>
      </c>
      <c r="B464" t="str">
        <f>IFERROR(INDEX(Clients[Client_Name],MATCH(Table10[[#This Row],[Client_Code]],Clients[Client_Code],0)),"")</f>
        <v>SUSARON</v>
      </c>
      <c r="C464" s="42">
        <v>43</v>
      </c>
      <c r="D464" s="41" t="s">
        <v>148</v>
      </c>
      <c r="E464">
        <v>3</v>
      </c>
      <c r="F464" s="21">
        <v>0</v>
      </c>
      <c r="G464"/>
    </row>
    <row r="465" spans="1:7" x14ac:dyDescent="0.25">
      <c r="A465" t="s">
        <v>32</v>
      </c>
      <c r="B465" t="str">
        <f>IFERROR(INDEX(Clients[Client_Name],MATCH(Table10[[#This Row],[Client_Code]],Clients[Client_Code],0)),"")</f>
        <v>SUSARON</v>
      </c>
      <c r="C465" s="42">
        <v>43</v>
      </c>
      <c r="D465" s="41" t="s">
        <v>148</v>
      </c>
      <c r="E465">
        <v>4</v>
      </c>
      <c r="F465" s="21">
        <v>0</v>
      </c>
      <c r="G465"/>
    </row>
    <row r="466" spans="1:7" x14ac:dyDescent="0.25">
      <c r="A466" t="s">
        <v>32</v>
      </c>
      <c r="B466" t="str">
        <f>IFERROR(INDEX(Clients[Client_Name],MATCH(Table10[[#This Row],[Client_Code]],Clients[Client_Code],0)),"")</f>
        <v>SUSARON</v>
      </c>
      <c r="C466" s="42">
        <v>43</v>
      </c>
      <c r="D466" s="41" t="s">
        <v>148</v>
      </c>
      <c r="E466">
        <v>5</v>
      </c>
      <c r="F466" s="21">
        <v>0</v>
      </c>
      <c r="G466"/>
    </row>
    <row r="467" spans="1:7" x14ac:dyDescent="0.25">
      <c r="A467" t="s">
        <v>32</v>
      </c>
      <c r="B467" t="str">
        <f>IFERROR(INDEX(Clients[Client_Name],MATCH(Table10[[#This Row],[Client_Code]],Clients[Client_Code],0)),"")</f>
        <v>SUSARON</v>
      </c>
      <c r="C467" s="42">
        <v>43</v>
      </c>
      <c r="D467" s="41" t="s">
        <v>148</v>
      </c>
      <c r="E467">
        <v>6</v>
      </c>
      <c r="F467" s="21">
        <v>0</v>
      </c>
      <c r="G467"/>
    </row>
    <row r="468" spans="1:7" x14ac:dyDescent="0.25">
      <c r="A468" t="s">
        <v>32</v>
      </c>
      <c r="B468" t="str">
        <f>IFERROR(INDEX(Clients[Client_Name],MATCH(Table10[[#This Row],[Client_Code]],Clients[Client_Code],0)),"")</f>
        <v>SUSARON</v>
      </c>
      <c r="C468" s="42">
        <v>43</v>
      </c>
      <c r="D468" s="41" t="s">
        <v>148</v>
      </c>
      <c r="E468">
        <v>7</v>
      </c>
      <c r="F468" s="21">
        <v>0</v>
      </c>
      <c r="G468"/>
    </row>
    <row r="469" spans="1:7" x14ac:dyDescent="0.25">
      <c r="A469" t="s">
        <v>32</v>
      </c>
      <c r="B469" t="str">
        <f>IFERROR(INDEX(Clients[Client_Name],MATCH(Table10[[#This Row],[Client_Code]],Clients[Client_Code],0)),"")</f>
        <v>SUSARON</v>
      </c>
      <c r="C469" s="42">
        <v>43</v>
      </c>
      <c r="D469" s="41" t="s">
        <v>148</v>
      </c>
      <c r="E469">
        <v>8</v>
      </c>
      <c r="F469" s="21">
        <v>0</v>
      </c>
      <c r="G469"/>
    </row>
    <row r="470" spans="1:7" x14ac:dyDescent="0.25">
      <c r="A470" t="s">
        <v>32</v>
      </c>
      <c r="B470" t="str">
        <f>IFERROR(INDEX(Clients[Client_Name],MATCH(Table10[[#This Row],[Client_Code]],Clients[Client_Code],0)),"")</f>
        <v>SUSARON</v>
      </c>
      <c r="C470" s="42">
        <v>43</v>
      </c>
      <c r="D470" s="41" t="s">
        <v>148</v>
      </c>
      <c r="E470">
        <v>9</v>
      </c>
      <c r="F470" s="21">
        <v>0</v>
      </c>
      <c r="G470"/>
    </row>
    <row r="471" spans="1:7" x14ac:dyDescent="0.25">
      <c r="A471" t="s">
        <v>32</v>
      </c>
      <c r="B471" t="str">
        <f>IFERROR(INDEX(Clients[Client_Name],MATCH(Table10[[#This Row],[Client_Code]],Clients[Client_Code],0)),"")</f>
        <v>SUSARON</v>
      </c>
      <c r="C471" s="42">
        <v>43</v>
      </c>
      <c r="D471" s="41" t="s">
        <v>148</v>
      </c>
      <c r="E471">
        <v>10</v>
      </c>
      <c r="F471" s="21">
        <v>0</v>
      </c>
      <c r="G471"/>
    </row>
    <row r="472" spans="1:7" x14ac:dyDescent="0.25">
      <c r="A472" t="s">
        <v>32</v>
      </c>
      <c r="B472" t="str">
        <f>IFERROR(INDEX(Clients[Client_Name],MATCH(Table10[[#This Row],[Client_Code]],Clients[Client_Code],0)),"")</f>
        <v>SUSARON</v>
      </c>
      <c r="C472" s="42">
        <v>43</v>
      </c>
      <c r="D472" s="41" t="s">
        <v>148</v>
      </c>
      <c r="E472">
        <v>11</v>
      </c>
      <c r="F472" s="21">
        <v>0</v>
      </c>
      <c r="G472"/>
    </row>
    <row r="473" spans="1:7" x14ac:dyDescent="0.25">
      <c r="A473" t="s">
        <v>32</v>
      </c>
      <c r="B473" t="str">
        <f>IFERROR(INDEX(Clients[Client_Name],MATCH(Table10[[#This Row],[Client_Code]],Clients[Client_Code],0)),"")</f>
        <v>SUSARON</v>
      </c>
      <c r="C473" s="42">
        <v>43</v>
      </c>
      <c r="D473" s="41" t="s">
        <v>148</v>
      </c>
      <c r="E473">
        <v>12</v>
      </c>
      <c r="F473" s="21">
        <v>0</v>
      </c>
      <c r="G473"/>
    </row>
    <row r="474" spans="1:7" x14ac:dyDescent="0.25">
      <c r="A474" t="s">
        <v>32</v>
      </c>
      <c r="B474" t="str">
        <f>IFERROR(INDEX(Clients[Client_Name],MATCH(Table10[[#This Row],[Client_Code]],Clients[Client_Code],0)),"")</f>
        <v>SUSARON</v>
      </c>
      <c r="C474" s="42">
        <v>43</v>
      </c>
      <c r="D474" s="41" t="s">
        <v>38</v>
      </c>
      <c r="E474">
        <v>1</v>
      </c>
      <c r="F474" s="21">
        <v>122758.63445372498</v>
      </c>
      <c r="G474"/>
    </row>
    <row r="475" spans="1:7" x14ac:dyDescent="0.25">
      <c r="A475" t="s">
        <v>32</v>
      </c>
      <c r="B475" t="str">
        <f>IFERROR(INDEX(Clients[Client_Name],MATCH(Table10[[#This Row],[Client_Code]],Clients[Client_Code],0)),"")</f>
        <v>SUSARON</v>
      </c>
      <c r="C475" s="42">
        <v>43</v>
      </c>
      <c r="D475" s="41" t="s">
        <v>38</v>
      </c>
      <c r="E475">
        <v>2</v>
      </c>
      <c r="F475" s="21">
        <v>116692.03527088097</v>
      </c>
      <c r="G475"/>
    </row>
    <row r="476" spans="1:7" x14ac:dyDescent="0.25">
      <c r="A476" t="s">
        <v>32</v>
      </c>
      <c r="B476" t="str">
        <f>IFERROR(INDEX(Clients[Client_Name],MATCH(Table10[[#This Row],[Client_Code]],Clients[Client_Code],0)),"")</f>
        <v>SUSARON</v>
      </c>
      <c r="C476" s="42">
        <v>43</v>
      </c>
      <c r="D476" s="41" t="s">
        <v>38</v>
      </c>
      <c r="E476">
        <v>3</v>
      </c>
      <c r="F476" s="21">
        <v>142516.88565040936</v>
      </c>
      <c r="G476"/>
    </row>
    <row r="477" spans="1:7" x14ac:dyDescent="0.25">
      <c r="A477" t="s">
        <v>32</v>
      </c>
      <c r="B477" t="str">
        <f>IFERROR(INDEX(Clients[Client_Name],MATCH(Table10[[#This Row],[Client_Code]],Clients[Client_Code],0)),"")</f>
        <v>SUSARON</v>
      </c>
      <c r="C477" s="42">
        <v>43</v>
      </c>
      <c r="D477" s="41" t="s">
        <v>38</v>
      </c>
      <c r="E477">
        <v>4</v>
      </c>
      <c r="F477" s="21">
        <v>142920.68349308553</v>
      </c>
      <c r="G477"/>
    </row>
    <row r="478" spans="1:7" x14ac:dyDescent="0.25">
      <c r="A478" t="s">
        <v>32</v>
      </c>
      <c r="B478" t="str">
        <f>IFERROR(INDEX(Clients[Client_Name],MATCH(Table10[[#This Row],[Client_Code]],Clients[Client_Code],0)),"")</f>
        <v>SUSARON</v>
      </c>
      <c r="C478" s="42">
        <v>43</v>
      </c>
      <c r="D478" s="41" t="s">
        <v>38</v>
      </c>
      <c r="E478">
        <v>5</v>
      </c>
      <c r="F478" s="21">
        <v>157658.18797261422</v>
      </c>
      <c r="G478"/>
    </row>
    <row r="479" spans="1:7" x14ac:dyDescent="0.25">
      <c r="A479" t="s">
        <v>32</v>
      </c>
      <c r="B479" t="str">
        <f>IFERROR(INDEX(Clients[Client_Name],MATCH(Table10[[#This Row],[Client_Code]],Clients[Client_Code],0)),"")</f>
        <v>SUSARON</v>
      </c>
      <c r="C479" s="42">
        <v>43</v>
      </c>
      <c r="D479" s="41" t="s">
        <v>38</v>
      </c>
      <c r="E479">
        <v>6</v>
      </c>
      <c r="F479" s="21">
        <v>153004.72855342255</v>
      </c>
      <c r="G479"/>
    </row>
    <row r="480" spans="1:7" x14ac:dyDescent="0.25">
      <c r="A480" t="s">
        <v>32</v>
      </c>
      <c r="B480" t="str">
        <f>IFERROR(INDEX(Clients[Client_Name],MATCH(Table10[[#This Row],[Client_Code]],Clients[Client_Code],0)),"")</f>
        <v>SUSARON</v>
      </c>
      <c r="C480" s="42">
        <v>43</v>
      </c>
      <c r="D480" s="41" t="s">
        <v>38</v>
      </c>
      <c r="E480">
        <v>7</v>
      </c>
      <c r="F480" s="21">
        <v>158552.85001602356</v>
      </c>
      <c r="G480"/>
    </row>
    <row r="481" spans="1:7" x14ac:dyDescent="0.25">
      <c r="A481" t="s">
        <v>32</v>
      </c>
      <c r="B481" t="str">
        <f>IFERROR(INDEX(Clients[Client_Name],MATCH(Table10[[#This Row],[Client_Code]],Clients[Client_Code],0)),"")</f>
        <v>SUSARON</v>
      </c>
      <c r="C481" s="42">
        <v>43</v>
      </c>
      <c r="D481" s="41" t="s">
        <v>38</v>
      </c>
      <c r="E481">
        <v>8</v>
      </c>
      <c r="F481" s="21">
        <v>190868.203049403</v>
      </c>
      <c r="G481"/>
    </row>
    <row r="482" spans="1:7" x14ac:dyDescent="0.25">
      <c r="A482" t="s">
        <v>32</v>
      </c>
      <c r="B482" t="str">
        <f>IFERROR(INDEX(Clients[Client_Name],MATCH(Table10[[#This Row],[Client_Code]],Clients[Client_Code],0)),"")</f>
        <v>SUSARON</v>
      </c>
      <c r="C482" s="42">
        <v>43</v>
      </c>
      <c r="D482" s="41" t="s">
        <v>38</v>
      </c>
      <c r="E482">
        <v>9</v>
      </c>
      <c r="F482" s="21">
        <v>166711.06128603741</v>
      </c>
      <c r="G482"/>
    </row>
    <row r="483" spans="1:7" x14ac:dyDescent="0.25">
      <c r="A483" t="s">
        <v>32</v>
      </c>
      <c r="B483" t="str">
        <f>IFERROR(INDEX(Clients[Client_Name],MATCH(Table10[[#This Row],[Client_Code]],Clients[Client_Code],0)),"")</f>
        <v>SUSARON</v>
      </c>
      <c r="C483" s="42">
        <v>43</v>
      </c>
      <c r="D483" s="41" t="s">
        <v>38</v>
      </c>
      <c r="E483">
        <v>10</v>
      </c>
      <c r="F483" s="21">
        <v>155480.57064250356</v>
      </c>
      <c r="G483"/>
    </row>
    <row r="484" spans="1:7" x14ac:dyDescent="0.25">
      <c r="A484" t="s">
        <v>32</v>
      </c>
      <c r="B484" t="str">
        <f>IFERROR(INDEX(Clients[Client_Name],MATCH(Table10[[#This Row],[Client_Code]],Clients[Client_Code],0)),"")</f>
        <v>SUSARON</v>
      </c>
      <c r="C484" s="42">
        <v>43</v>
      </c>
      <c r="D484" s="41" t="s">
        <v>38</v>
      </c>
      <c r="E484">
        <v>11</v>
      </c>
      <c r="F484" s="21">
        <v>181069.6632688923</v>
      </c>
      <c r="G484"/>
    </row>
    <row r="485" spans="1:7" x14ac:dyDescent="0.25">
      <c r="A485" t="s">
        <v>32</v>
      </c>
      <c r="B485" t="str">
        <f>IFERROR(INDEX(Clients[Client_Name],MATCH(Table10[[#This Row],[Client_Code]],Clients[Client_Code],0)),"")</f>
        <v>SUSARON</v>
      </c>
      <c r="C485" s="42">
        <v>43</v>
      </c>
      <c r="D485" s="41" t="s">
        <v>38</v>
      </c>
      <c r="E485">
        <v>12</v>
      </c>
      <c r="F485" s="21">
        <v>168871.90540278336</v>
      </c>
      <c r="G485"/>
    </row>
    <row r="486" spans="1:7" x14ac:dyDescent="0.25">
      <c r="A486" t="s">
        <v>32</v>
      </c>
      <c r="B486" t="str">
        <f>IFERROR(INDEX(Clients[Client_Name],MATCH(Table10[[#This Row],[Client_Code]],Clients[Client_Code],0)),"")</f>
        <v>SURFOODS (ASSA)</v>
      </c>
      <c r="C486" s="42">
        <v>206</v>
      </c>
      <c r="D486" s="41" t="s">
        <v>149</v>
      </c>
      <c r="E486">
        <v>1</v>
      </c>
      <c r="F486" s="21">
        <v>0</v>
      </c>
      <c r="G486"/>
    </row>
    <row r="487" spans="1:7" x14ac:dyDescent="0.25">
      <c r="A487" t="s">
        <v>32</v>
      </c>
      <c r="B487" t="str">
        <f>IFERROR(INDEX(Clients[Client_Name],MATCH(Table10[[#This Row],[Client_Code]],Clients[Client_Code],0)),"")</f>
        <v>SURFOODS (ASSA)</v>
      </c>
      <c r="C487" s="42">
        <v>206</v>
      </c>
      <c r="D487" s="41" t="s">
        <v>149</v>
      </c>
      <c r="E487">
        <v>2</v>
      </c>
      <c r="F487" s="21">
        <v>0</v>
      </c>
      <c r="G487"/>
    </row>
    <row r="488" spans="1:7" x14ac:dyDescent="0.25">
      <c r="A488" t="s">
        <v>32</v>
      </c>
      <c r="B488" t="str">
        <f>IFERROR(INDEX(Clients[Client_Name],MATCH(Table10[[#This Row],[Client_Code]],Clients[Client_Code],0)),"")</f>
        <v>SURFOODS (ASSA)</v>
      </c>
      <c r="C488" s="42">
        <v>206</v>
      </c>
      <c r="D488" s="41" t="s">
        <v>149</v>
      </c>
      <c r="E488">
        <v>3</v>
      </c>
      <c r="F488" s="21">
        <v>0</v>
      </c>
      <c r="G488"/>
    </row>
    <row r="489" spans="1:7" x14ac:dyDescent="0.25">
      <c r="A489" t="s">
        <v>32</v>
      </c>
      <c r="B489" t="str">
        <f>IFERROR(INDEX(Clients[Client_Name],MATCH(Table10[[#This Row],[Client_Code]],Clients[Client_Code],0)),"")</f>
        <v>SURFOODS (ASSA)</v>
      </c>
      <c r="C489" s="42">
        <v>206</v>
      </c>
      <c r="D489" s="41" t="s">
        <v>149</v>
      </c>
      <c r="E489">
        <v>4</v>
      </c>
      <c r="F489" s="21">
        <v>0</v>
      </c>
      <c r="G489"/>
    </row>
    <row r="490" spans="1:7" x14ac:dyDescent="0.25">
      <c r="A490" t="s">
        <v>32</v>
      </c>
      <c r="B490" t="str">
        <f>IFERROR(INDEX(Clients[Client_Name],MATCH(Table10[[#This Row],[Client_Code]],Clients[Client_Code],0)),"")</f>
        <v>SURFOODS (ASSA)</v>
      </c>
      <c r="C490" s="42">
        <v>206</v>
      </c>
      <c r="D490" s="41" t="s">
        <v>149</v>
      </c>
      <c r="E490">
        <v>5</v>
      </c>
      <c r="F490" s="21">
        <v>0</v>
      </c>
      <c r="G490"/>
    </row>
    <row r="491" spans="1:7" x14ac:dyDescent="0.25">
      <c r="A491" t="s">
        <v>32</v>
      </c>
      <c r="B491" t="str">
        <f>IFERROR(INDEX(Clients[Client_Name],MATCH(Table10[[#This Row],[Client_Code]],Clients[Client_Code],0)),"")</f>
        <v>SURFOODS (ASSA)</v>
      </c>
      <c r="C491" s="42">
        <v>206</v>
      </c>
      <c r="D491" s="41" t="s">
        <v>149</v>
      </c>
      <c r="E491">
        <v>6</v>
      </c>
      <c r="F491" s="21">
        <v>0</v>
      </c>
      <c r="G491"/>
    </row>
    <row r="492" spans="1:7" x14ac:dyDescent="0.25">
      <c r="A492" t="s">
        <v>32</v>
      </c>
      <c r="B492" t="str">
        <f>IFERROR(INDEX(Clients[Client_Name],MATCH(Table10[[#This Row],[Client_Code]],Clients[Client_Code],0)),"")</f>
        <v>SURFOODS (ASSA)</v>
      </c>
      <c r="C492" s="42">
        <v>206</v>
      </c>
      <c r="D492" s="41" t="s">
        <v>149</v>
      </c>
      <c r="E492">
        <v>7</v>
      </c>
      <c r="F492" s="21">
        <v>0</v>
      </c>
      <c r="G492"/>
    </row>
    <row r="493" spans="1:7" x14ac:dyDescent="0.25">
      <c r="A493" t="s">
        <v>32</v>
      </c>
      <c r="B493" t="str">
        <f>IFERROR(INDEX(Clients[Client_Name],MATCH(Table10[[#This Row],[Client_Code]],Clients[Client_Code],0)),"")</f>
        <v>SURFOODS (ASSA)</v>
      </c>
      <c r="C493" s="42">
        <v>206</v>
      </c>
      <c r="D493" s="41" t="s">
        <v>149</v>
      </c>
      <c r="E493">
        <v>8</v>
      </c>
      <c r="F493" s="21">
        <v>0</v>
      </c>
      <c r="G493"/>
    </row>
    <row r="494" spans="1:7" x14ac:dyDescent="0.25">
      <c r="A494" t="s">
        <v>32</v>
      </c>
      <c r="B494" t="str">
        <f>IFERROR(INDEX(Clients[Client_Name],MATCH(Table10[[#This Row],[Client_Code]],Clients[Client_Code],0)),"")</f>
        <v>SURFOODS (ASSA)</v>
      </c>
      <c r="C494" s="42">
        <v>206</v>
      </c>
      <c r="D494" s="41" t="s">
        <v>149</v>
      </c>
      <c r="E494">
        <v>9</v>
      </c>
      <c r="F494" s="21">
        <v>0</v>
      </c>
      <c r="G494"/>
    </row>
    <row r="495" spans="1:7" x14ac:dyDescent="0.25">
      <c r="A495" t="s">
        <v>32</v>
      </c>
      <c r="B495" t="str">
        <f>IFERROR(INDEX(Clients[Client_Name],MATCH(Table10[[#This Row],[Client_Code]],Clients[Client_Code],0)),"")</f>
        <v>SURFOODS (ASSA)</v>
      </c>
      <c r="C495" s="42">
        <v>206</v>
      </c>
      <c r="D495" s="41" t="s">
        <v>149</v>
      </c>
      <c r="E495">
        <v>10</v>
      </c>
      <c r="F495" s="21">
        <v>0</v>
      </c>
      <c r="G495"/>
    </row>
    <row r="496" spans="1:7" x14ac:dyDescent="0.25">
      <c r="A496" t="s">
        <v>32</v>
      </c>
      <c r="B496" t="str">
        <f>IFERROR(INDEX(Clients[Client_Name],MATCH(Table10[[#This Row],[Client_Code]],Clients[Client_Code],0)),"")</f>
        <v>SURFOODS (ASSA)</v>
      </c>
      <c r="C496" s="42">
        <v>206</v>
      </c>
      <c r="D496" s="41" t="s">
        <v>149</v>
      </c>
      <c r="E496">
        <v>11</v>
      </c>
      <c r="F496" s="21">
        <v>0</v>
      </c>
      <c r="G496"/>
    </row>
    <row r="497" spans="1:7" x14ac:dyDescent="0.25">
      <c r="A497" t="s">
        <v>32</v>
      </c>
      <c r="B497" t="str">
        <f>IFERROR(INDEX(Clients[Client_Name],MATCH(Table10[[#This Row],[Client_Code]],Clients[Client_Code],0)),"")</f>
        <v>SURFOODS (ASSA)</v>
      </c>
      <c r="C497" s="42">
        <v>206</v>
      </c>
      <c r="D497" s="41" t="s">
        <v>149</v>
      </c>
      <c r="E497">
        <v>12</v>
      </c>
      <c r="F497" s="21">
        <v>0</v>
      </c>
      <c r="G497"/>
    </row>
    <row r="498" spans="1:7" x14ac:dyDescent="0.25">
      <c r="A498" t="s">
        <v>32</v>
      </c>
      <c r="B498" t="str">
        <f>IFERROR(INDEX(Clients[Client_Name],MATCH(Table10[[#This Row],[Client_Code]],Clients[Client_Code],0)),"")</f>
        <v>SURFOODS (ASSA)</v>
      </c>
      <c r="C498" s="42">
        <v>206</v>
      </c>
      <c r="D498" s="41" t="s">
        <v>37</v>
      </c>
      <c r="E498">
        <v>1</v>
      </c>
      <c r="F498" s="21">
        <v>0</v>
      </c>
      <c r="G498"/>
    </row>
    <row r="499" spans="1:7" x14ac:dyDescent="0.25">
      <c r="A499" t="s">
        <v>32</v>
      </c>
      <c r="B499" t="str">
        <f>IFERROR(INDEX(Clients[Client_Name],MATCH(Table10[[#This Row],[Client_Code]],Clients[Client_Code],0)),"")</f>
        <v>SURFOODS (ASSA)</v>
      </c>
      <c r="C499" s="42">
        <v>206</v>
      </c>
      <c r="D499" s="41" t="s">
        <v>37</v>
      </c>
      <c r="E499">
        <v>2</v>
      </c>
      <c r="F499" s="21">
        <v>0</v>
      </c>
      <c r="G499"/>
    </row>
    <row r="500" spans="1:7" x14ac:dyDescent="0.25">
      <c r="A500" t="s">
        <v>32</v>
      </c>
      <c r="B500" t="str">
        <f>IFERROR(INDEX(Clients[Client_Name],MATCH(Table10[[#This Row],[Client_Code]],Clients[Client_Code],0)),"")</f>
        <v>SURFOODS (ASSA)</v>
      </c>
      <c r="C500" s="42">
        <v>206</v>
      </c>
      <c r="D500" s="41" t="s">
        <v>37</v>
      </c>
      <c r="E500">
        <v>3</v>
      </c>
      <c r="F500" s="21">
        <v>0</v>
      </c>
      <c r="G500"/>
    </row>
    <row r="501" spans="1:7" x14ac:dyDescent="0.25">
      <c r="A501" t="s">
        <v>32</v>
      </c>
      <c r="B501" t="str">
        <f>IFERROR(INDEX(Clients[Client_Name],MATCH(Table10[[#This Row],[Client_Code]],Clients[Client_Code],0)),"")</f>
        <v>SURFOODS (ASSA)</v>
      </c>
      <c r="C501" s="42">
        <v>206</v>
      </c>
      <c r="D501" s="41" t="s">
        <v>37</v>
      </c>
      <c r="E501">
        <v>4</v>
      </c>
      <c r="F501" s="21">
        <v>0</v>
      </c>
      <c r="G501"/>
    </row>
    <row r="502" spans="1:7" x14ac:dyDescent="0.25">
      <c r="A502" t="s">
        <v>32</v>
      </c>
      <c r="B502" t="str">
        <f>IFERROR(INDEX(Clients[Client_Name],MATCH(Table10[[#This Row],[Client_Code]],Clients[Client_Code],0)),"")</f>
        <v>SURFOODS (ASSA)</v>
      </c>
      <c r="C502" s="42">
        <v>206</v>
      </c>
      <c r="D502" s="41" t="s">
        <v>37</v>
      </c>
      <c r="E502">
        <v>5</v>
      </c>
      <c r="F502" s="21">
        <v>0</v>
      </c>
      <c r="G502"/>
    </row>
    <row r="503" spans="1:7" x14ac:dyDescent="0.25">
      <c r="A503" t="s">
        <v>32</v>
      </c>
      <c r="B503" t="str">
        <f>IFERROR(INDEX(Clients[Client_Name],MATCH(Table10[[#This Row],[Client_Code]],Clients[Client_Code],0)),"")</f>
        <v>SURFOODS (ASSA)</v>
      </c>
      <c r="C503" s="42">
        <v>206</v>
      </c>
      <c r="D503" s="41" t="s">
        <v>37</v>
      </c>
      <c r="E503">
        <v>6</v>
      </c>
      <c r="F503" s="21">
        <v>0</v>
      </c>
      <c r="G503"/>
    </row>
    <row r="504" spans="1:7" x14ac:dyDescent="0.25">
      <c r="A504" t="s">
        <v>32</v>
      </c>
      <c r="B504" t="str">
        <f>IFERROR(INDEX(Clients[Client_Name],MATCH(Table10[[#This Row],[Client_Code]],Clients[Client_Code],0)),"")</f>
        <v>SURFOODS (ASSA)</v>
      </c>
      <c r="C504" s="42">
        <v>206</v>
      </c>
      <c r="D504" s="41" t="s">
        <v>37</v>
      </c>
      <c r="E504">
        <v>7</v>
      </c>
      <c r="F504" s="21">
        <v>0</v>
      </c>
      <c r="G504"/>
    </row>
    <row r="505" spans="1:7" x14ac:dyDescent="0.25">
      <c r="A505" t="s">
        <v>32</v>
      </c>
      <c r="B505" t="str">
        <f>IFERROR(INDEX(Clients[Client_Name],MATCH(Table10[[#This Row],[Client_Code]],Clients[Client_Code],0)),"")</f>
        <v>SURFOODS (ASSA)</v>
      </c>
      <c r="C505" s="42">
        <v>206</v>
      </c>
      <c r="D505" s="41" t="s">
        <v>37</v>
      </c>
      <c r="E505">
        <v>8</v>
      </c>
      <c r="F505" s="21">
        <v>0</v>
      </c>
      <c r="G505"/>
    </row>
    <row r="506" spans="1:7" x14ac:dyDescent="0.25">
      <c r="A506" t="s">
        <v>32</v>
      </c>
      <c r="B506" t="str">
        <f>IFERROR(INDEX(Clients[Client_Name],MATCH(Table10[[#This Row],[Client_Code]],Clients[Client_Code],0)),"")</f>
        <v>SURFOODS (ASSA)</v>
      </c>
      <c r="C506" s="42">
        <v>206</v>
      </c>
      <c r="D506" s="41" t="s">
        <v>37</v>
      </c>
      <c r="E506">
        <v>9</v>
      </c>
      <c r="F506" s="21">
        <v>0</v>
      </c>
      <c r="G506"/>
    </row>
    <row r="507" spans="1:7" x14ac:dyDescent="0.25">
      <c r="A507" t="s">
        <v>32</v>
      </c>
      <c r="B507" t="str">
        <f>IFERROR(INDEX(Clients[Client_Name],MATCH(Table10[[#This Row],[Client_Code]],Clients[Client_Code],0)),"")</f>
        <v>SURFOODS (ASSA)</v>
      </c>
      <c r="C507" s="42">
        <v>206</v>
      </c>
      <c r="D507" s="41" t="s">
        <v>37</v>
      </c>
      <c r="E507">
        <v>10</v>
      </c>
      <c r="F507" s="21">
        <v>0</v>
      </c>
      <c r="G507"/>
    </row>
    <row r="508" spans="1:7" x14ac:dyDescent="0.25">
      <c r="A508" t="s">
        <v>32</v>
      </c>
      <c r="B508" t="str">
        <f>IFERROR(INDEX(Clients[Client_Name],MATCH(Table10[[#This Row],[Client_Code]],Clients[Client_Code],0)),"")</f>
        <v>SURFOODS (ASSA)</v>
      </c>
      <c r="C508" s="42">
        <v>206</v>
      </c>
      <c r="D508" s="41" t="s">
        <v>37</v>
      </c>
      <c r="E508">
        <v>11</v>
      </c>
      <c r="F508" s="21">
        <v>0</v>
      </c>
      <c r="G508"/>
    </row>
    <row r="509" spans="1:7" x14ac:dyDescent="0.25">
      <c r="A509" t="s">
        <v>32</v>
      </c>
      <c r="B509" t="str">
        <f>IFERROR(INDEX(Clients[Client_Name],MATCH(Table10[[#This Row],[Client_Code]],Clients[Client_Code],0)),"")</f>
        <v>SURFOODS (ASSA)</v>
      </c>
      <c r="C509" s="42">
        <v>206</v>
      </c>
      <c r="D509" s="41" t="s">
        <v>37</v>
      </c>
      <c r="E509">
        <v>12</v>
      </c>
      <c r="F509" s="21">
        <v>0</v>
      </c>
      <c r="G509"/>
    </row>
    <row r="510" spans="1:7" x14ac:dyDescent="0.25">
      <c r="A510" t="s">
        <v>32</v>
      </c>
      <c r="B510" t="str">
        <f>IFERROR(INDEX(Clients[Client_Name],MATCH(Table10[[#This Row],[Client_Code]],Clients[Client_Code],0)),"")</f>
        <v>SURFOODS (ASSA)</v>
      </c>
      <c r="C510" s="42">
        <v>206</v>
      </c>
      <c r="D510" s="41" t="s">
        <v>148</v>
      </c>
      <c r="E510">
        <v>1</v>
      </c>
      <c r="F510" s="21">
        <v>0</v>
      </c>
      <c r="G510"/>
    </row>
    <row r="511" spans="1:7" x14ac:dyDescent="0.25">
      <c r="A511" t="s">
        <v>32</v>
      </c>
      <c r="B511" t="str">
        <f>IFERROR(INDEX(Clients[Client_Name],MATCH(Table10[[#This Row],[Client_Code]],Clients[Client_Code],0)),"")</f>
        <v>SURFOODS (ASSA)</v>
      </c>
      <c r="C511" s="42">
        <v>206</v>
      </c>
      <c r="D511" s="41" t="s">
        <v>148</v>
      </c>
      <c r="E511">
        <v>2</v>
      </c>
      <c r="F511" s="21">
        <v>0</v>
      </c>
      <c r="G511"/>
    </row>
    <row r="512" spans="1:7" x14ac:dyDescent="0.25">
      <c r="A512" t="s">
        <v>32</v>
      </c>
      <c r="B512" t="str">
        <f>IFERROR(INDEX(Clients[Client_Name],MATCH(Table10[[#This Row],[Client_Code]],Clients[Client_Code],0)),"")</f>
        <v>SURFOODS (ASSA)</v>
      </c>
      <c r="C512" s="42">
        <v>206</v>
      </c>
      <c r="D512" s="41" t="s">
        <v>148</v>
      </c>
      <c r="E512">
        <v>3</v>
      </c>
      <c r="F512" s="21">
        <v>0</v>
      </c>
      <c r="G512"/>
    </row>
    <row r="513" spans="1:7" x14ac:dyDescent="0.25">
      <c r="A513" t="s">
        <v>32</v>
      </c>
      <c r="B513" t="str">
        <f>IFERROR(INDEX(Clients[Client_Name],MATCH(Table10[[#This Row],[Client_Code]],Clients[Client_Code],0)),"")</f>
        <v>SURFOODS (ASSA)</v>
      </c>
      <c r="C513" s="42">
        <v>206</v>
      </c>
      <c r="D513" s="41" t="s">
        <v>148</v>
      </c>
      <c r="E513">
        <v>4</v>
      </c>
      <c r="F513" s="21">
        <v>0</v>
      </c>
      <c r="G513"/>
    </row>
    <row r="514" spans="1:7" x14ac:dyDescent="0.25">
      <c r="A514" t="s">
        <v>32</v>
      </c>
      <c r="B514" t="str">
        <f>IFERROR(INDEX(Clients[Client_Name],MATCH(Table10[[#This Row],[Client_Code]],Clients[Client_Code],0)),"")</f>
        <v>SURFOODS (ASSA)</v>
      </c>
      <c r="C514" s="42">
        <v>206</v>
      </c>
      <c r="D514" s="41" t="s">
        <v>148</v>
      </c>
      <c r="E514">
        <v>5</v>
      </c>
      <c r="F514" s="21">
        <v>0</v>
      </c>
      <c r="G514"/>
    </row>
    <row r="515" spans="1:7" x14ac:dyDescent="0.25">
      <c r="A515" t="s">
        <v>32</v>
      </c>
      <c r="B515" t="str">
        <f>IFERROR(INDEX(Clients[Client_Name],MATCH(Table10[[#This Row],[Client_Code]],Clients[Client_Code],0)),"")</f>
        <v>SURFOODS (ASSA)</v>
      </c>
      <c r="C515" s="42">
        <v>206</v>
      </c>
      <c r="D515" s="41" t="s">
        <v>148</v>
      </c>
      <c r="E515">
        <v>6</v>
      </c>
      <c r="F515" s="21">
        <v>0</v>
      </c>
      <c r="G515"/>
    </row>
    <row r="516" spans="1:7" x14ac:dyDescent="0.25">
      <c r="A516" t="s">
        <v>32</v>
      </c>
      <c r="B516" t="str">
        <f>IFERROR(INDEX(Clients[Client_Name],MATCH(Table10[[#This Row],[Client_Code]],Clients[Client_Code],0)),"")</f>
        <v>SURFOODS (ASSA)</v>
      </c>
      <c r="C516" s="42">
        <v>206</v>
      </c>
      <c r="D516" s="41" t="s">
        <v>148</v>
      </c>
      <c r="E516">
        <v>7</v>
      </c>
      <c r="F516" s="21">
        <v>0</v>
      </c>
      <c r="G516"/>
    </row>
    <row r="517" spans="1:7" x14ac:dyDescent="0.25">
      <c r="A517" t="s">
        <v>32</v>
      </c>
      <c r="B517" t="str">
        <f>IFERROR(INDEX(Clients[Client_Name],MATCH(Table10[[#This Row],[Client_Code]],Clients[Client_Code],0)),"")</f>
        <v>SURFOODS (ASSA)</v>
      </c>
      <c r="C517" s="42">
        <v>206</v>
      </c>
      <c r="D517" s="41" t="s">
        <v>148</v>
      </c>
      <c r="E517">
        <v>8</v>
      </c>
      <c r="F517" s="21">
        <v>0</v>
      </c>
      <c r="G517"/>
    </row>
    <row r="518" spans="1:7" x14ac:dyDescent="0.25">
      <c r="A518" t="s">
        <v>32</v>
      </c>
      <c r="B518" t="str">
        <f>IFERROR(INDEX(Clients[Client_Name],MATCH(Table10[[#This Row],[Client_Code]],Clients[Client_Code],0)),"")</f>
        <v>SURFOODS (ASSA)</v>
      </c>
      <c r="C518" s="42">
        <v>206</v>
      </c>
      <c r="D518" s="41" t="s">
        <v>148</v>
      </c>
      <c r="E518">
        <v>9</v>
      </c>
      <c r="F518" s="21">
        <v>0</v>
      </c>
      <c r="G518"/>
    </row>
    <row r="519" spans="1:7" x14ac:dyDescent="0.25">
      <c r="A519" t="s">
        <v>32</v>
      </c>
      <c r="B519" t="str">
        <f>IFERROR(INDEX(Clients[Client_Name],MATCH(Table10[[#This Row],[Client_Code]],Clients[Client_Code],0)),"")</f>
        <v>SURFOODS (ASSA)</v>
      </c>
      <c r="C519" s="42">
        <v>206</v>
      </c>
      <c r="D519" s="41" t="s">
        <v>148</v>
      </c>
      <c r="E519">
        <v>10</v>
      </c>
      <c r="F519" s="21">
        <v>0</v>
      </c>
      <c r="G519"/>
    </row>
    <row r="520" spans="1:7" x14ac:dyDescent="0.25">
      <c r="A520" t="s">
        <v>32</v>
      </c>
      <c r="B520" t="str">
        <f>IFERROR(INDEX(Clients[Client_Name],MATCH(Table10[[#This Row],[Client_Code]],Clients[Client_Code],0)),"")</f>
        <v>SURFOODS (ASSA)</v>
      </c>
      <c r="C520" s="42">
        <v>206</v>
      </c>
      <c r="D520" s="41" t="s">
        <v>148</v>
      </c>
      <c r="E520">
        <v>11</v>
      </c>
      <c r="F520" s="21">
        <v>0</v>
      </c>
      <c r="G520"/>
    </row>
    <row r="521" spans="1:7" x14ac:dyDescent="0.25">
      <c r="A521" t="s">
        <v>32</v>
      </c>
      <c r="B521" t="str">
        <f>IFERROR(INDEX(Clients[Client_Name],MATCH(Table10[[#This Row],[Client_Code]],Clients[Client_Code],0)),"")</f>
        <v>SURFOODS (ASSA)</v>
      </c>
      <c r="C521" s="42">
        <v>206</v>
      </c>
      <c r="D521" s="41" t="s">
        <v>148</v>
      </c>
      <c r="E521">
        <v>12</v>
      </c>
      <c r="F521" s="21">
        <v>0</v>
      </c>
      <c r="G521"/>
    </row>
    <row r="522" spans="1:7" x14ac:dyDescent="0.25">
      <c r="A522" t="s">
        <v>32</v>
      </c>
      <c r="B522" t="str">
        <f>IFERROR(INDEX(Clients[Client_Name],MATCH(Table10[[#This Row],[Client_Code]],Clients[Client_Code],0)),"")</f>
        <v>SURFOODS (ASSA)</v>
      </c>
      <c r="C522" s="42">
        <v>206</v>
      </c>
      <c r="D522" s="41" t="s">
        <v>38</v>
      </c>
      <c r="E522">
        <v>1</v>
      </c>
      <c r="F522" s="21">
        <v>0</v>
      </c>
      <c r="G522"/>
    </row>
    <row r="523" spans="1:7" x14ac:dyDescent="0.25">
      <c r="A523" t="s">
        <v>32</v>
      </c>
      <c r="B523" t="str">
        <f>IFERROR(INDEX(Clients[Client_Name],MATCH(Table10[[#This Row],[Client_Code]],Clients[Client_Code],0)),"")</f>
        <v>SURFOODS (ASSA)</v>
      </c>
      <c r="C523" s="42">
        <v>206</v>
      </c>
      <c r="D523" s="41" t="s">
        <v>38</v>
      </c>
      <c r="E523">
        <v>2</v>
      </c>
      <c r="F523" s="21">
        <v>0</v>
      </c>
      <c r="G523"/>
    </row>
    <row r="524" spans="1:7" x14ac:dyDescent="0.25">
      <c r="A524" t="s">
        <v>32</v>
      </c>
      <c r="B524" t="str">
        <f>IFERROR(INDEX(Clients[Client_Name],MATCH(Table10[[#This Row],[Client_Code]],Clients[Client_Code],0)),"")</f>
        <v>SURFOODS (ASSA)</v>
      </c>
      <c r="C524" s="42">
        <v>206</v>
      </c>
      <c r="D524" s="41" t="s">
        <v>38</v>
      </c>
      <c r="E524">
        <v>3</v>
      </c>
      <c r="F524" s="21">
        <v>0</v>
      </c>
      <c r="G524"/>
    </row>
    <row r="525" spans="1:7" x14ac:dyDescent="0.25">
      <c r="A525" t="s">
        <v>32</v>
      </c>
      <c r="B525" t="str">
        <f>IFERROR(INDEX(Clients[Client_Name],MATCH(Table10[[#This Row],[Client_Code]],Clients[Client_Code],0)),"")</f>
        <v>SURFOODS (ASSA)</v>
      </c>
      <c r="C525" s="42">
        <v>206</v>
      </c>
      <c r="D525" s="41" t="s">
        <v>38</v>
      </c>
      <c r="E525">
        <v>4</v>
      </c>
      <c r="F525" s="21">
        <v>0</v>
      </c>
      <c r="G525"/>
    </row>
    <row r="526" spans="1:7" x14ac:dyDescent="0.25">
      <c r="A526" t="s">
        <v>32</v>
      </c>
      <c r="B526" t="str">
        <f>IFERROR(INDEX(Clients[Client_Name],MATCH(Table10[[#This Row],[Client_Code]],Clients[Client_Code],0)),"")</f>
        <v>SURFOODS (ASSA)</v>
      </c>
      <c r="C526" s="42">
        <v>206</v>
      </c>
      <c r="D526" s="41" t="s">
        <v>38</v>
      </c>
      <c r="E526">
        <v>5</v>
      </c>
      <c r="F526" s="21">
        <v>0</v>
      </c>
      <c r="G526"/>
    </row>
    <row r="527" spans="1:7" x14ac:dyDescent="0.25">
      <c r="A527" t="s">
        <v>32</v>
      </c>
      <c r="B527" t="str">
        <f>IFERROR(INDEX(Clients[Client_Name],MATCH(Table10[[#This Row],[Client_Code]],Clients[Client_Code],0)),"")</f>
        <v>SURFOODS (ASSA)</v>
      </c>
      <c r="C527" s="42">
        <v>206</v>
      </c>
      <c r="D527" s="41" t="s">
        <v>38</v>
      </c>
      <c r="E527">
        <v>6</v>
      </c>
      <c r="F527" s="21">
        <v>0</v>
      </c>
      <c r="G527"/>
    </row>
    <row r="528" spans="1:7" x14ac:dyDescent="0.25">
      <c r="A528" t="s">
        <v>32</v>
      </c>
      <c r="B528" t="str">
        <f>IFERROR(INDEX(Clients[Client_Name],MATCH(Table10[[#This Row],[Client_Code]],Clients[Client_Code],0)),"")</f>
        <v>SURFOODS (ASSA)</v>
      </c>
      <c r="C528" s="42">
        <v>206</v>
      </c>
      <c r="D528" s="41" t="s">
        <v>38</v>
      </c>
      <c r="E528">
        <v>7</v>
      </c>
      <c r="F528" s="21">
        <v>0</v>
      </c>
      <c r="G528"/>
    </row>
    <row r="529" spans="1:7" x14ac:dyDescent="0.25">
      <c r="A529" t="s">
        <v>32</v>
      </c>
      <c r="B529" t="str">
        <f>IFERROR(INDEX(Clients[Client_Name],MATCH(Table10[[#This Row],[Client_Code]],Clients[Client_Code],0)),"")</f>
        <v>SURFOODS (ASSA)</v>
      </c>
      <c r="C529" s="42">
        <v>206</v>
      </c>
      <c r="D529" s="41" t="s">
        <v>38</v>
      </c>
      <c r="E529">
        <v>8</v>
      </c>
      <c r="F529" s="21">
        <v>0</v>
      </c>
      <c r="G529"/>
    </row>
    <row r="530" spans="1:7" x14ac:dyDescent="0.25">
      <c r="A530" t="s">
        <v>32</v>
      </c>
      <c r="B530" t="str">
        <f>IFERROR(INDEX(Clients[Client_Name],MATCH(Table10[[#This Row],[Client_Code]],Clients[Client_Code],0)),"")</f>
        <v>SURFOODS (ASSA)</v>
      </c>
      <c r="C530" s="42">
        <v>206</v>
      </c>
      <c r="D530" s="41" t="s">
        <v>38</v>
      </c>
      <c r="E530">
        <v>9</v>
      </c>
      <c r="F530" s="21">
        <v>0</v>
      </c>
      <c r="G530"/>
    </row>
    <row r="531" spans="1:7" x14ac:dyDescent="0.25">
      <c r="A531" t="s">
        <v>32</v>
      </c>
      <c r="B531" t="str">
        <f>IFERROR(INDEX(Clients[Client_Name],MATCH(Table10[[#This Row],[Client_Code]],Clients[Client_Code],0)),"")</f>
        <v>SURFOODS (ASSA)</v>
      </c>
      <c r="C531" s="42">
        <v>206</v>
      </c>
      <c r="D531" s="41" t="s">
        <v>38</v>
      </c>
      <c r="E531">
        <v>10</v>
      </c>
      <c r="F531" s="21">
        <v>0</v>
      </c>
      <c r="G531"/>
    </row>
    <row r="532" spans="1:7" x14ac:dyDescent="0.25">
      <c r="A532" t="s">
        <v>32</v>
      </c>
      <c r="B532" t="str">
        <f>IFERROR(INDEX(Clients[Client_Name],MATCH(Table10[[#This Row],[Client_Code]],Clients[Client_Code],0)),"")</f>
        <v>SURFOODS (ASSA)</v>
      </c>
      <c r="C532" s="42">
        <v>206</v>
      </c>
      <c r="D532" s="41" t="s">
        <v>38</v>
      </c>
      <c r="E532">
        <v>11</v>
      </c>
      <c r="F532" s="21">
        <v>0</v>
      </c>
      <c r="G532"/>
    </row>
    <row r="533" spans="1:7" x14ac:dyDescent="0.25">
      <c r="A533" t="s">
        <v>32</v>
      </c>
      <c r="B533" t="str">
        <f>IFERROR(INDEX(Clients[Client_Name],MATCH(Table10[[#This Row],[Client_Code]],Clients[Client_Code],0)),"")</f>
        <v>SURFOODS (ASSA)</v>
      </c>
      <c r="C533" s="42">
        <v>206</v>
      </c>
      <c r="D533" s="41" t="s">
        <v>38</v>
      </c>
      <c r="E533">
        <v>12</v>
      </c>
      <c r="F533" s="21">
        <v>0</v>
      </c>
      <c r="G533"/>
    </row>
    <row r="534" spans="1:7" x14ac:dyDescent="0.25">
      <c r="A534" t="s">
        <v>62</v>
      </c>
      <c r="B534" t="str">
        <f>IFERROR(INDEX(Clients[Client_Name],MATCH(Table10[[#This Row],[Client_Code]],Clients[Client_Code],0)),"")</f>
        <v>SUPER ROSARIO</v>
      </c>
      <c r="C534" s="42">
        <v>1009</v>
      </c>
      <c r="D534" s="41" t="s">
        <v>149</v>
      </c>
      <c r="E534">
        <v>1</v>
      </c>
      <c r="F534" s="21">
        <v>33188380.829999998</v>
      </c>
      <c r="G534"/>
    </row>
    <row r="535" spans="1:7" x14ac:dyDescent="0.25">
      <c r="A535" t="s">
        <v>62</v>
      </c>
      <c r="B535" t="str">
        <f>IFERROR(INDEX(Clients[Client_Name],MATCH(Table10[[#This Row],[Client_Code]],Clients[Client_Code],0)),"")</f>
        <v>SUPER ROSARIO</v>
      </c>
      <c r="C535" s="42">
        <v>1009</v>
      </c>
      <c r="D535" s="41" t="s">
        <v>149</v>
      </c>
      <c r="E535">
        <v>2</v>
      </c>
      <c r="F535" s="21">
        <v>29869542.747000001</v>
      </c>
      <c r="G535"/>
    </row>
    <row r="536" spans="1:7" x14ac:dyDescent="0.25">
      <c r="A536" t="s">
        <v>62</v>
      </c>
      <c r="B536" t="str">
        <f>IFERROR(INDEX(Clients[Client_Name],MATCH(Table10[[#This Row],[Client_Code]],Clients[Client_Code],0)),"")</f>
        <v>SUPER ROSARIO</v>
      </c>
      <c r="C536" s="43">
        <v>1009</v>
      </c>
      <c r="D536" s="41" t="s">
        <v>149</v>
      </c>
      <c r="E536">
        <v>3</v>
      </c>
      <c r="F536" s="21">
        <v>26882588.472300008</v>
      </c>
      <c r="G536"/>
    </row>
    <row r="537" spans="1:7" x14ac:dyDescent="0.25">
      <c r="A537" t="s">
        <v>62</v>
      </c>
      <c r="B537" t="str">
        <f>IFERROR(INDEX(Clients[Client_Name],MATCH(Table10[[#This Row],[Client_Code]],Clients[Client_Code],0)),"")</f>
        <v>SUPER ROSARIO</v>
      </c>
      <c r="C537" s="42">
        <v>1009</v>
      </c>
      <c r="D537" s="41" t="s">
        <v>149</v>
      </c>
      <c r="E537">
        <v>4</v>
      </c>
      <c r="F537" s="21">
        <v>24194329.625070009</v>
      </c>
      <c r="G537"/>
    </row>
    <row r="538" spans="1:7" x14ac:dyDescent="0.25">
      <c r="A538" t="s">
        <v>62</v>
      </c>
      <c r="B538" t="str">
        <f>IFERROR(INDEX(Clients[Client_Name],MATCH(Table10[[#This Row],[Client_Code]],Clients[Client_Code],0)),"")</f>
        <v>SUPER ROSARIO</v>
      </c>
      <c r="C538" s="42">
        <v>1009</v>
      </c>
      <c r="D538" s="41" t="s">
        <v>149</v>
      </c>
      <c r="E538">
        <v>5</v>
      </c>
      <c r="F538" s="21">
        <v>21774896.662563007</v>
      </c>
      <c r="G538"/>
    </row>
    <row r="539" spans="1:7" x14ac:dyDescent="0.25">
      <c r="A539" t="s">
        <v>62</v>
      </c>
      <c r="B539" t="str">
        <f>IFERROR(INDEX(Clients[Client_Name],MATCH(Table10[[#This Row],[Client_Code]],Clients[Client_Code],0)),"")</f>
        <v>SUPER ROSARIO</v>
      </c>
      <c r="C539" s="42">
        <v>1009</v>
      </c>
      <c r="D539" s="41" t="s">
        <v>149</v>
      </c>
      <c r="E539">
        <v>6</v>
      </c>
      <c r="F539" s="21">
        <v>21774896.662563007</v>
      </c>
      <c r="G539"/>
    </row>
    <row r="540" spans="1:7" x14ac:dyDescent="0.25">
      <c r="A540" t="s">
        <v>62</v>
      </c>
      <c r="B540" t="str">
        <f>IFERROR(INDEX(Clients[Client_Name],MATCH(Table10[[#This Row],[Client_Code]],Clients[Client_Code],0)),"")</f>
        <v>SUPER ROSARIO</v>
      </c>
      <c r="C540" s="42">
        <v>1009</v>
      </c>
      <c r="D540" s="41" t="s">
        <v>149</v>
      </c>
      <c r="E540">
        <v>7</v>
      </c>
      <c r="F540" s="21">
        <v>21774896.662563007</v>
      </c>
      <c r="G540"/>
    </row>
    <row r="541" spans="1:7" x14ac:dyDescent="0.25">
      <c r="A541" t="s">
        <v>62</v>
      </c>
      <c r="B541" t="str">
        <f>IFERROR(INDEX(Clients[Client_Name],MATCH(Table10[[#This Row],[Client_Code]],Clients[Client_Code],0)),"")</f>
        <v>SUPER ROSARIO</v>
      </c>
      <c r="C541" s="42">
        <v>1009</v>
      </c>
      <c r="D541" s="41" t="s">
        <v>149</v>
      </c>
      <c r="E541">
        <v>8</v>
      </c>
      <c r="F541" s="21">
        <v>17419917.330050405</v>
      </c>
      <c r="G541"/>
    </row>
    <row r="542" spans="1:7" x14ac:dyDescent="0.25">
      <c r="A542" t="s">
        <v>62</v>
      </c>
      <c r="B542" t="str">
        <f>IFERROR(INDEX(Clients[Client_Name],MATCH(Table10[[#This Row],[Client_Code]],Clients[Client_Code],0)),"")</f>
        <v>SUPER ROSARIO</v>
      </c>
      <c r="C542" s="42">
        <v>1009</v>
      </c>
      <c r="D542" s="41" t="s">
        <v>149</v>
      </c>
      <c r="E542">
        <v>9</v>
      </c>
      <c r="F542" s="21">
        <v>17419917.330050405</v>
      </c>
      <c r="G542"/>
    </row>
    <row r="543" spans="1:7" x14ac:dyDescent="0.25">
      <c r="A543" t="s">
        <v>62</v>
      </c>
      <c r="B543" t="str">
        <f>IFERROR(INDEX(Clients[Client_Name],MATCH(Table10[[#This Row],[Client_Code]],Clients[Client_Code],0)),"")</f>
        <v>SUPER ROSARIO</v>
      </c>
      <c r="C543" s="42">
        <v>1009</v>
      </c>
      <c r="D543" s="41" t="s">
        <v>149</v>
      </c>
      <c r="E543">
        <v>10</v>
      </c>
      <c r="F543" s="21">
        <v>17419917.330050405</v>
      </c>
      <c r="G543"/>
    </row>
    <row r="544" spans="1:7" x14ac:dyDescent="0.25">
      <c r="A544" t="s">
        <v>62</v>
      </c>
      <c r="B544" t="str">
        <f>IFERROR(INDEX(Clients[Client_Name],MATCH(Table10[[#This Row],[Client_Code]],Clients[Client_Code],0)),"")</f>
        <v>SUPER ROSARIO</v>
      </c>
      <c r="C544" s="42">
        <v>1009</v>
      </c>
      <c r="D544" s="41" t="s">
        <v>149</v>
      </c>
      <c r="E544">
        <v>11</v>
      </c>
      <c r="F544" s="21">
        <v>17419917.330050405</v>
      </c>
      <c r="G544"/>
    </row>
    <row r="545" spans="1:7" x14ac:dyDescent="0.25">
      <c r="A545" t="s">
        <v>62</v>
      </c>
      <c r="B545" t="str">
        <f>IFERROR(INDEX(Clients[Client_Name],MATCH(Table10[[#This Row],[Client_Code]],Clients[Client_Code],0)),"")</f>
        <v>SUPER ROSARIO</v>
      </c>
      <c r="C545" s="42">
        <v>1009</v>
      </c>
      <c r="D545" s="41" t="s">
        <v>149</v>
      </c>
      <c r="E545">
        <v>12</v>
      </c>
      <c r="F545" s="21">
        <v>19161909.063055445</v>
      </c>
      <c r="G545"/>
    </row>
    <row r="546" spans="1:7" x14ac:dyDescent="0.25">
      <c r="A546" t="s">
        <v>62</v>
      </c>
      <c r="B546" t="str">
        <f>IFERROR(INDEX(Clients[Client_Name],MATCH(Table10[[#This Row],[Client_Code]],Clients[Client_Code],0)),"")</f>
        <v>SUPER ROSARIO</v>
      </c>
      <c r="C546" s="42">
        <v>1009</v>
      </c>
      <c r="D546" s="41" t="s">
        <v>37</v>
      </c>
      <c r="E546">
        <v>1</v>
      </c>
      <c r="F546" s="21">
        <v>9558253.679039998</v>
      </c>
      <c r="G546"/>
    </row>
    <row r="547" spans="1:7" x14ac:dyDescent="0.25">
      <c r="A547" t="s">
        <v>62</v>
      </c>
      <c r="B547" t="str">
        <f>IFERROR(INDEX(Clients[Client_Name],MATCH(Table10[[#This Row],[Client_Code]],Clients[Client_Code],0)),"")</f>
        <v>SUPER ROSARIO</v>
      </c>
      <c r="C547" s="42">
        <v>1009</v>
      </c>
      <c r="D547" s="41" t="s">
        <v>37</v>
      </c>
      <c r="E547">
        <v>2</v>
      </c>
      <c r="F547" s="21">
        <v>8602428.3111359999</v>
      </c>
      <c r="G547"/>
    </row>
    <row r="548" spans="1:7" x14ac:dyDescent="0.25">
      <c r="A548" t="s">
        <v>62</v>
      </c>
      <c r="B548" t="str">
        <f>IFERROR(INDEX(Clients[Client_Name],MATCH(Table10[[#This Row],[Client_Code]],Clients[Client_Code],0)),"")</f>
        <v>SUPER ROSARIO</v>
      </c>
      <c r="C548" s="42">
        <v>1009</v>
      </c>
      <c r="D548" s="41" t="s">
        <v>37</v>
      </c>
      <c r="E548">
        <v>3</v>
      </c>
      <c r="F548" s="21">
        <v>7742185.4800224015</v>
      </c>
      <c r="G548"/>
    </row>
    <row r="549" spans="1:7" x14ac:dyDescent="0.25">
      <c r="A549" t="s">
        <v>62</v>
      </c>
      <c r="B549" t="str">
        <f>IFERROR(INDEX(Clients[Client_Name],MATCH(Table10[[#This Row],[Client_Code]],Clients[Client_Code],0)),"")</f>
        <v>SUPER ROSARIO</v>
      </c>
      <c r="C549" s="42">
        <v>1009</v>
      </c>
      <c r="D549" s="41" t="s">
        <v>37</v>
      </c>
      <c r="E549">
        <v>4</v>
      </c>
      <c r="F549" s="21">
        <v>6967966.9320201622</v>
      </c>
      <c r="G549"/>
    </row>
    <row r="550" spans="1:7" x14ac:dyDescent="0.25">
      <c r="A550" t="s">
        <v>62</v>
      </c>
      <c r="B550" t="str">
        <f>IFERROR(INDEX(Clients[Client_Name],MATCH(Table10[[#This Row],[Client_Code]],Clients[Client_Code],0)),"")</f>
        <v>SUPER ROSARIO</v>
      </c>
      <c r="C550" s="42">
        <v>1009</v>
      </c>
      <c r="D550" s="41" t="s">
        <v>37</v>
      </c>
      <c r="E550">
        <v>5</v>
      </c>
      <c r="F550" s="21">
        <v>6271170.2388181454</v>
      </c>
      <c r="G550"/>
    </row>
    <row r="551" spans="1:7" x14ac:dyDescent="0.25">
      <c r="A551" t="s">
        <v>62</v>
      </c>
      <c r="B551" t="str">
        <f>IFERROR(INDEX(Clients[Client_Name],MATCH(Table10[[#This Row],[Client_Code]],Clients[Client_Code],0)),"")</f>
        <v>SUPER ROSARIO</v>
      </c>
      <c r="C551" s="42">
        <v>1009</v>
      </c>
      <c r="D551" s="41" t="s">
        <v>37</v>
      </c>
      <c r="E551">
        <v>6</v>
      </c>
      <c r="F551" s="21">
        <v>6271170.2388181454</v>
      </c>
      <c r="G551"/>
    </row>
    <row r="552" spans="1:7" x14ac:dyDescent="0.25">
      <c r="A552" t="s">
        <v>62</v>
      </c>
      <c r="B552" t="str">
        <f>IFERROR(INDEX(Clients[Client_Name],MATCH(Table10[[#This Row],[Client_Code]],Clients[Client_Code],0)),"")</f>
        <v>SUPER ROSARIO</v>
      </c>
      <c r="C552" s="42">
        <v>1009</v>
      </c>
      <c r="D552" s="41" t="s">
        <v>37</v>
      </c>
      <c r="E552">
        <v>7</v>
      </c>
      <c r="F552" s="21">
        <v>6271170.2388181454</v>
      </c>
      <c r="G552"/>
    </row>
    <row r="553" spans="1:7" x14ac:dyDescent="0.25">
      <c r="A553" t="s">
        <v>62</v>
      </c>
      <c r="B553" t="str">
        <f>IFERROR(INDEX(Clients[Client_Name],MATCH(Table10[[#This Row],[Client_Code]],Clients[Client_Code],0)),"")</f>
        <v>SUPER ROSARIO</v>
      </c>
      <c r="C553" s="42">
        <v>1009</v>
      </c>
      <c r="D553" s="41" t="s">
        <v>37</v>
      </c>
      <c r="E553">
        <v>8</v>
      </c>
      <c r="F553" s="21">
        <v>5016936.1910545165</v>
      </c>
      <c r="G553"/>
    </row>
    <row r="554" spans="1:7" x14ac:dyDescent="0.25">
      <c r="A554" t="s">
        <v>62</v>
      </c>
      <c r="B554" t="str">
        <f>IFERROR(INDEX(Clients[Client_Name],MATCH(Table10[[#This Row],[Client_Code]],Clients[Client_Code],0)),"")</f>
        <v>SUPER ROSARIO</v>
      </c>
      <c r="C554" s="42">
        <v>1009</v>
      </c>
      <c r="D554" s="41" t="s">
        <v>37</v>
      </c>
      <c r="E554">
        <v>9</v>
      </c>
      <c r="F554" s="21">
        <v>5016936.1910545165</v>
      </c>
      <c r="G554"/>
    </row>
    <row r="555" spans="1:7" x14ac:dyDescent="0.25">
      <c r="A555" t="s">
        <v>62</v>
      </c>
      <c r="B555" t="str">
        <f>IFERROR(INDEX(Clients[Client_Name],MATCH(Table10[[#This Row],[Client_Code]],Clients[Client_Code],0)),"")</f>
        <v>SUPER ROSARIO</v>
      </c>
      <c r="C555" s="42">
        <v>1009</v>
      </c>
      <c r="D555" s="41" t="s">
        <v>37</v>
      </c>
      <c r="E555">
        <v>10</v>
      </c>
      <c r="F555" s="21">
        <v>5016936.1910545165</v>
      </c>
      <c r="G555"/>
    </row>
    <row r="556" spans="1:7" x14ac:dyDescent="0.25">
      <c r="A556" t="s">
        <v>62</v>
      </c>
      <c r="B556" t="str">
        <f>IFERROR(INDEX(Clients[Client_Name],MATCH(Table10[[#This Row],[Client_Code]],Clients[Client_Code],0)),"")</f>
        <v>SUPER ROSARIO</v>
      </c>
      <c r="C556" s="42">
        <v>1009</v>
      </c>
      <c r="D556" s="41" t="s">
        <v>37</v>
      </c>
      <c r="E556">
        <v>11</v>
      </c>
      <c r="F556" s="21">
        <v>5016936.1910545165</v>
      </c>
      <c r="G556"/>
    </row>
    <row r="557" spans="1:7" x14ac:dyDescent="0.25">
      <c r="A557" t="s">
        <v>62</v>
      </c>
      <c r="B557" t="str">
        <f>IFERROR(INDEX(Clients[Client_Name],MATCH(Table10[[#This Row],[Client_Code]],Clients[Client_Code],0)),"")</f>
        <v>SUPER ROSARIO</v>
      </c>
      <c r="C557" s="42">
        <v>1009</v>
      </c>
      <c r="D557" s="41" t="s">
        <v>37</v>
      </c>
      <c r="E557">
        <v>12</v>
      </c>
      <c r="F557" s="21">
        <v>5518629.8101599673</v>
      </c>
      <c r="G557"/>
    </row>
    <row r="558" spans="1:7" x14ac:dyDescent="0.25">
      <c r="A558" t="s">
        <v>62</v>
      </c>
      <c r="B558" t="str">
        <f>IFERROR(INDEX(Clients[Client_Name],MATCH(Table10[[#This Row],[Client_Code]],Clients[Client_Code],0)),"")</f>
        <v>SUPER ROSARIO</v>
      </c>
      <c r="C558" s="42">
        <v>1009</v>
      </c>
      <c r="D558" s="41" t="s">
        <v>148</v>
      </c>
      <c r="E558">
        <v>1</v>
      </c>
      <c r="F558" s="21">
        <v>49920000</v>
      </c>
      <c r="G558"/>
    </row>
    <row r="559" spans="1:7" x14ac:dyDescent="0.25">
      <c r="A559" t="s">
        <v>62</v>
      </c>
      <c r="B559" t="str">
        <f>IFERROR(INDEX(Clients[Client_Name],MATCH(Table10[[#This Row],[Client_Code]],Clients[Client_Code],0)),"")</f>
        <v>SUPER ROSARIO</v>
      </c>
      <c r="C559" s="42">
        <v>1009</v>
      </c>
      <c r="D559" s="41" t="s">
        <v>148</v>
      </c>
      <c r="E559">
        <v>2</v>
      </c>
      <c r="F559" s="21">
        <v>50918400</v>
      </c>
      <c r="G559"/>
    </row>
    <row r="560" spans="1:7" x14ac:dyDescent="0.25">
      <c r="A560" t="s">
        <v>62</v>
      </c>
      <c r="B560" t="str">
        <f>IFERROR(INDEX(Clients[Client_Name],MATCH(Table10[[#This Row],[Client_Code]],Clients[Client_Code],0)),"")</f>
        <v>SUPER ROSARIO</v>
      </c>
      <c r="C560" s="42">
        <v>1009</v>
      </c>
      <c r="D560" s="41" t="s">
        <v>148</v>
      </c>
      <c r="E560">
        <v>3</v>
      </c>
      <c r="F560" s="21">
        <v>56010240</v>
      </c>
      <c r="G560"/>
    </row>
    <row r="561" spans="1:7" x14ac:dyDescent="0.25">
      <c r="A561" t="s">
        <v>62</v>
      </c>
      <c r="B561" t="str">
        <f>IFERROR(INDEX(Clients[Client_Name],MATCH(Table10[[#This Row],[Client_Code]],Clients[Client_Code],0)),"")</f>
        <v>SUPER ROSARIO</v>
      </c>
      <c r="C561" s="42">
        <v>1009</v>
      </c>
      <c r="D561" s="41" t="s">
        <v>148</v>
      </c>
      <c r="E561">
        <v>4</v>
      </c>
      <c r="F561" s="21">
        <v>71285760</v>
      </c>
      <c r="G561"/>
    </row>
    <row r="562" spans="1:7" x14ac:dyDescent="0.25">
      <c r="A562" t="s">
        <v>62</v>
      </c>
      <c r="B562" t="str">
        <f>IFERROR(INDEX(Clients[Client_Name],MATCH(Table10[[#This Row],[Client_Code]],Clients[Client_Code],0)),"")</f>
        <v>SUPER ROSARIO</v>
      </c>
      <c r="C562" s="42">
        <v>1009</v>
      </c>
      <c r="D562" s="41" t="s">
        <v>148</v>
      </c>
      <c r="E562">
        <v>5</v>
      </c>
      <c r="F562" s="21">
        <v>61102080</v>
      </c>
      <c r="G562"/>
    </row>
    <row r="563" spans="1:7" x14ac:dyDescent="0.25">
      <c r="A563" t="s">
        <v>62</v>
      </c>
      <c r="B563" t="str">
        <f>IFERROR(INDEX(Clients[Client_Name],MATCH(Table10[[#This Row],[Client_Code]],Clients[Client_Code],0)),"")</f>
        <v>SUPER ROSARIO</v>
      </c>
      <c r="C563" s="42">
        <v>1009</v>
      </c>
      <c r="D563" s="41" t="s">
        <v>148</v>
      </c>
      <c r="E563">
        <v>6</v>
      </c>
      <c r="F563" s="21">
        <v>91653120</v>
      </c>
      <c r="G563"/>
    </row>
    <row r="564" spans="1:7" x14ac:dyDescent="0.25">
      <c r="A564" t="s">
        <v>62</v>
      </c>
      <c r="B564" t="str">
        <f>IFERROR(INDEX(Clients[Client_Name],MATCH(Table10[[#This Row],[Client_Code]],Clients[Client_Code],0)),"")</f>
        <v>SUPER ROSARIO</v>
      </c>
      <c r="C564" s="42">
        <v>1009</v>
      </c>
      <c r="D564" s="41" t="s">
        <v>148</v>
      </c>
      <c r="E564">
        <v>7</v>
      </c>
      <c r="F564" s="21">
        <v>80196480</v>
      </c>
      <c r="G564"/>
    </row>
    <row r="565" spans="1:7" x14ac:dyDescent="0.25">
      <c r="A565" t="s">
        <v>62</v>
      </c>
      <c r="B565" t="str">
        <f>IFERROR(INDEX(Clients[Client_Name],MATCH(Table10[[#This Row],[Client_Code]],Clients[Client_Code],0)),"")</f>
        <v>SUPER ROSARIO</v>
      </c>
      <c r="C565" s="42">
        <v>1009</v>
      </c>
      <c r="D565" s="41" t="s">
        <v>148</v>
      </c>
      <c r="E565">
        <v>8</v>
      </c>
      <c r="F565" s="21">
        <v>93486182.400000006</v>
      </c>
      <c r="G565"/>
    </row>
    <row r="566" spans="1:7" x14ac:dyDescent="0.25">
      <c r="A566" t="s">
        <v>62</v>
      </c>
      <c r="B566" t="str">
        <f>IFERROR(INDEX(Clients[Client_Name],MATCH(Table10[[#This Row],[Client_Code]],Clients[Client_Code],0)),"")</f>
        <v>SUPER ROSARIO</v>
      </c>
      <c r="C566" s="42">
        <v>1009</v>
      </c>
      <c r="D566" s="41" t="s">
        <v>148</v>
      </c>
      <c r="E566">
        <v>9</v>
      </c>
      <c r="F566" s="21">
        <v>58428864</v>
      </c>
      <c r="G566"/>
    </row>
    <row r="567" spans="1:7" x14ac:dyDescent="0.25">
      <c r="A567" t="s">
        <v>62</v>
      </c>
      <c r="B567" t="str">
        <f>IFERROR(INDEX(Clients[Client_Name],MATCH(Table10[[#This Row],[Client_Code]],Clients[Client_Code],0)),"")</f>
        <v>SUPER ROSARIO</v>
      </c>
      <c r="C567" s="42">
        <v>1009</v>
      </c>
      <c r="D567" s="41" t="s">
        <v>148</v>
      </c>
      <c r="E567">
        <v>10</v>
      </c>
      <c r="F567" s="21">
        <v>75308313.599999994</v>
      </c>
      <c r="G567"/>
    </row>
    <row r="568" spans="1:7" x14ac:dyDescent="0.25">
      <c r="A568" t="s">
        <v>62</v>
      </c>
      <c r="B568" t="str">
        <f>IFERROR(INDEX(Clients[Client_Name],MATCH(Table10[[#This Row],[Client_Code]],Clients[Client_Code],0)),"")</f>
        <v>SUPER ROSARIO</v>
      </c>
      <c r="C568" s="42">
        <v>1009</v>
      </c>
      <c r="D568" s="41" t="s">
        <v>148</v>
      </c>
      <c r="E568">
        <v>11</v>
      </c>
      <c r="F568" s="21">
        <v>96083020.799999997</v>
      </c>
      <c r="G568"/>
    </row>
    <row r="569" spans="1:7" x14ac:dyDescent="0.25">
      <c r="A569" t="s">
        <v>62</v>
      </c>
      <c r="B569" t="str">
        <f>IFERROR(INDEX(Clients[Client_Name],MATCH(Table10[[#This Row],[Client_Code]],Clients[Client_Code],0)),"")</f>
        <v>SUPER ROSARIO</v>
      </c>
      <c r="C569" s="42">
        <v>1009</v>
      </c>
      <c r="D569" s="41" t="s">
        <v>148</v>
      </c>
      <c r="E569">
        <v>12</v>
      </c>
      <c r="F569" s="21">
        <v>77905152</v>
      </c>
      <c r="G569"/>
    </row>
    <row r="570" spans="1:7" x14ac:dyDescent="0.25">
      <c r="A570" t="s">
        <v>62</v>
      </c>
      <c r="B570" t="str">
        <f>IFERROR(INDEX(Clients[Client_Name],MATCH(Table10[[#This Row],[Client_Code]],Clients[Client_Code],0)),"")</f>
        <v>SUPER ROSARIO</v>
      </c>
      <c r="C570" s="42">
        <v>1009</v>
      </c>
      <c r="D570" s="41" t="s">
        <v>38</v>
      </c>
      <c r="E570">
        <v>1</v>
      </c>
      <c r="F570" s="21">
        <v>10587093.48477</v>
      </c>
      <c r="G570"/>
    </row>
    <row r="571" spans="1:7" x14ac:dyDescent="0.25">
      <c r="A571" t="s">
        <v>62</v>
      </c>
      <c r="B571" t="str">
        <f>IFERROR(INDEX(Clients[Client_Name],MATCH(Table10[[#This Row],[Client_Code]],Clients[Client_Code],0)),"")</f>
        <v>SUPER ROSARIO</v>
      </c>
      <c r="C571" s="42">
        <v>1009</v>
      </c>
      <c r="D571" s="41" t="s">
        <v>38</v>
      </c>
      <c r="E571">
        <v>2</v>
      </c>
      <c r="F571" s="21">
        <v>9528384.1362930015</v>
      </c>
      <c r="G571"/>
    </row>
    <row r="572" spans="1:7" x14ac:dyDescent="0.25">
      <c r="A572" t="s">
        <v>62</v>
      </c>
      <c r="B572" t="str">
        <f>IFERROR(INDEX(Clients[Client_Name],MATCH(Table10[[#This Row],[Client_Code]],Clients[Client_Code],0)),"")</f>
        <v>SUPER ROSARIO</v>
      </c>
      <c r="C572" s="42">
        <v>1009</v>
      </c>
      <c r="D572" s="41" t="s">
        <v>38</v>
      </c>
      <c r="E572">
        <v>3</v>
      </c>
      <c r="F572" s="21">
        <v>8575545.7226637024</v>
      </c>
      <c r="G572"/>
    </row>
    <row r="573" spans="1:7" x14ac:dyDescent="0.25">
      <c r="A573" t="s">
        <v>62</v>
      </c>
      <c r="B573" t="str">
        <f>IFERROR(INDEX(Clients[Client_Name],MATCH(Table10[[#This Row],[Client_Code]],Clients[Client_Code],0)),"")</f>
        <v>SUPER ROSARIO</v>
      </c>
      <c r="C573" s="42">
        <v>1009</v>
      </c>
      <c r="D573" s="41" t="s">
        <v>38</v>
      </c>
      <c r="E573">
        <v>4</v>
      </c>
      <c r="F573" s="21">
        <v>7717991.1503973333</v>
      </c>
      <c r="G573"/>
    </row>
    <row r="574" spans="1:7" x14ac:dyDescent="0.25">
      <c r="A574" t="s">
        <v>62</v>
      </c>
      <c r="B574" t="str">
        <f>IFERROR(INDEX(Clients[Client_Name],MATCH(Table10[[#This Row],[Client_Code]],Clients[Client_Code],0)),"")</f>
        <v>SUPER ROSARIO</v>
      </c>
      <c r="C574" s="42">
        <v>1009</v>
      </c>
      <c r="D574" s="41" t="s">
        <v>38</v>
      </c>
      <c r="E574">
        <v>5</v>
      </c>
      <c r="F574" s="21">
        <v>6946192.0353575991</v>
      </c>
      <c r="G574"/>
    </row>
    <row r="575" spans="1:7" x14ac:dyDescent="0.25">
      <c r="A575" t="s">
        <v>62</v>
      </c>
      <c r="B575" t="str">
        <f>IFERROR(INDEX(Clients[Client_Name],MATCH(Table10[[#This Row],[Client_Code]],Clients[Client_Code],0)),"")</f>
        <v>SUPER ROSARIO</v>
      </c>
      <c r="C575" s="42">
        <v>1009</v>
      </c>
      <c r="D575" s="41" t="s">
        <v>38</v>
      </c>
      <c r="E575">
        <v>6</v>
      </c>
      <c r="F575" s="21">
        <v>6946192.0353575991</v>
      </c>
      <c r="G575"/>
    </row>
    <row r="576" spans="1:7" x14ac:dyDescent="0.25">
      <c r="A576" t="s">
        <v>62</v>
      </c>
      <c r="B576" t="str">
        <f>IFERROR(INDEX(Clients[Client_Name],MATCH(Table10[[#This Row],[Client_Code]],Clients[Client_Code],0)),"")</f>
        <v>SUPER ROSARIO</v>
      </c>
      <c r="C576" s="42">
        <v>1009</v>
      </c>
      <c r="D576" s="41" t="s">
        <v>38</v>
      </c>
      <c r="E576">
        <v>7</v>
      </c>
      <c r="F576" s="21">
        <v>6946192.0353575991</v>
      </c>
      <c r="G576"/>
    </row>
    <row r="577" spans="1:7" x14ac:dyDescent="0.25">
      <c r="A577" t="s">
        <v>62</v>
      </c>
      <c r="B577" t="str">
        <f>IFERROR(INDEX(Clients[Client_Name],MATCH(Table10[[#This Row],[Client_Code]],Clients[Client_Code],0)),"")</f>
        <v>SUPER ROSARIO</v>
      </c>
      <c r="C577" s="42">
        <v>1009</v>
      </c>
      <c r="D577" s="41" t="s">
        <v>38</v>
      </c>
      <c r="E577">
        <v>8</v>
      </c>
      <c r="F577" s="21">
        <v>5556953.6282860795</v>
      </c>
      <c r="G577"/>
    </row>
    <row r="578" spans="1:7" x14ac:dyDescent="0.25">
      <c r="A578" t="s">
        <v>62</v>
      </c>
      <c r="B578" t="str">
        <f>IFERROR(INDEX(Clients[Client_Name],MATCH(Table10[[#This Row],[Client_Code]],Clients[Client_Code],0)),"")</f>
        <v>SUPER ROSARIO</v>
      </c>
      <c r="C578" s="42">
        <v>1009</v>
      </c>
      <c r="D578" s="41" t="s">
        <v>38</v>
      </c>
      <c r="E578">
        <v>9</v>
      </c>
      <c r="F578" s="21">
        <v>5556953.6282860795</v>
      </c>
      <c r="G578"/>
    </row>
    <row r="579" spans="1:7" x14ac:dyDescent="0.25">
      <c r="A579" t="s">
        <v>62</v>
      </c>
      <c r="B579" t="str">
        <f>IFERROR(INDEX(Clients[Client_Name],MATCH(Table10[[#This Row],[Client_Code]],Clients[Client_Code],0)),"")</f>
        <v>SUPER ROSARIO</v>
      </c>
      <c r="C579" s="42">
        <v>1009</v>
      </c>
      <c r="D579" s="41" t="s">
        <v>38</v>
      </c>
      <c r="E579">
        <v>10</v>
      </c>
      <c r="F579" s="21">
        <v>5556953.6282860795</v>
      </c>
      <c r="G579"/>
    </row>
    <row r="580" spans="1:7" x14ac:dyDescent="0.25">
      <c r="A580" t="s">
        <v>62</v>
      </c>
      <c r="B580" t="str">
        <f>IFERROR(INDEX(Clients[Client_Name],MATCH(Table10[[#This Row],[Client_Code]],Clients[Client_Code],0)),"")</f>
        <v>SUPER ROSARIO</v>
      </c>
      <c r="C580" s="42">
        <v>1009</v>
      </c>
      <c r="D580" s="41" t="s">
        <v>38</v>
      </c>
      <c r="E580">
        <v>11</v>
      </c>
      <c r="F580" s="21">
        <v>5556953.6282860795</v>
      </c>
      <c r="G580"/>
    </row>
    <row r="581" spans="1:7" x14ac:dyDescent="0.25">
      <c r="A581" t="s">
        <v>62</v>
      </c>
      <c r="B581" t="str">
        <f>IFERROR(INDEX(Clients[Client_Name],MATCH(Table10[[#This Row],[Client_Code]],Clients[Client_Code],0)),"")</f>
        <v>SUPER ROSARIO</v>
      </c>
      <c r="C581" s="42">
        <v>1009</v>
      </c>
      <c r="D581" s="41" t="s">
        <v>38</v>
      </c>
      <c r="E581">
        <v>12</v>
      </c>
      <c r="F581" s="21">
        <v>6112648.9911146872</v>
      </c>
      <c r="G581"/>
    </row>
    <row r="582" spans="1:7" x14ac:dyDescent="0.25">
      <c r="A582" t="s">
        <v>62</v>
      </c>
      <c r="B582" t="str">
        <f>IFERROR(INDEX(Clients[Client_Name],MATCH(Table10[[#This Row],[Client_Code]],Clients[Client_Code],0)),"")</f>
        <v>SOPROLE</v>
      </c>
      <c r="C582" s="42">
        <v>1049</v>
      </c>
      <c r="D582" s="41" t="s">
        <v>149</v>
      </c>
      <c r="E582">
        <v>1</v>
      </c>
      <c r="F582" s="21">
        <v>17491009.843999997</v>
      </c>
      <c r="G582"/>
    </row>
    <row r="583" spans="1:7" x14ac:dyDescent="0.25">
      <c r="A583" t="s">
        <v>62</v>
      </c>
      <c r="B583" t="str">
        <f>IFERROR(INDEX(Clients[Client_Name],MATCH(Table10[[#This Row],[Client_Code]],Clients[Client_Code],0)),"")</f>
        <v>SOPROLE</v>
      </c>
      <c r="C583" s="42">
        <v>1049</v>
      </c>
      <c r="D583" s="41" t="s">
        <v>149</v>
      </c>
      <c r="E583">
        <v>2</v>
      </c>
      <c r="F583" s="21">
        <v>15843093.411170665</v>
      </c>
      <c r="G583"/>
    </row>
    <row r="584" spans="1:7" x14ac:dyDescent="0.25">
      <c r="A584" t="s">
        <v>62</v>
      </c>
      <c r="B584" t="str">
        <f>IFERROR(INDEX(Clients[Client_Name],MATCH(Table10[[#This Row],[Client_Code]],Clients[Client_Code],0)),"")</f>
        <v>SOPROLE</v>
      </c>
      <c r="C584" s="42">
        <v>1049</v>
      </c>
      <c r="D584" s="41" t="s">
        <v>149</v>
      </c>
      <c r="E584">
        <v>3</v>
      </c>
      <c r="F584" s="21">
        <v>17590265.980389468</v>
      </c>
      <c r="G584"/>
    </row>
    <row r="585" spans="1:7" x14ac:dyDescent="0.25">
      <c r="A585" t="s">
        <v>62</v>
      </c>
      <c r="B585" t="str">
        <f>IFERROR(INDEX(Clients[Client_Name],MATCH(Table10[[#This Row],[Client_Code]],Clients[Client_Code],0)),"")</f>
        <v>SOPROLE</v>
      </c>
      <c r="C585" s="42">
        <v>1049</v>
      </c>
      <c r="D585" s="41" t="s">
        <v>149</v>
      </c>
      <c r="E585">
        <v>4</v>
      </c>
      <c r="F585" s="21">
        <v>17640105.067333907</v>
      </c>
      <c r="G585"/>
    </row>
    <row r="586" spans="1:7" x14ac:dyDescent="0.25">
      <c r="A586" t="s">
        <v>62</v>
      </c>
      <c r="B586" t="str">
        <f>IFERROR(INDEX(Clients[Client_Name],MATCH(Table10[[#This Row],[Client_Code]],Clients[Client_Code],0)),"")</f>
        <v>SOPROLE</v>
      </c>
      <c r="C586" s="42">
        <v>1049</v>
      </c>
      <c r="D586" s="41" t="s">
        <v>149</v>
      </c>
      <c r="E586">
        <v>5</v>
      </c>
      <c r="F586" s="21">
        <v>17690085.365024682</v>
      </c>
      <c r="G586"/>
    </row>
    <row r="587" spans="1:7" x14ac:dyDescent="0.25">
      <c r="A587" t="s">
        <v>62</v>
      </c>
      <c r="B587" t="str">
        <f>IFERROR(INDEX(Clients[Client_Name],MATCH(Table10[[#This Row],[Client_Code]],Clients[Client_Code],0)),"")</f>
        <v>SOPROLE</v>
      </c>
      <c r="C587" s="42">
        <v>1049</v>
      </c>
      <c r="D587" s="41" t="s">
        <v>149</v>
      </c>
      <c r="E587">
        <v>6</v>
      </c>
      <c r="F587" s="21">
        <v>17167942.522798952</v>
      </c>
      <c r="G587"/>
    </row>
    <row r="588" spans="1:7" x14ac:dyDescent="0.25">
      <c r="A588" t="s">
        <v>62</v>
      </c>
      <c r="B588" t="str">
        <f>IFERROR(INDEX(Clients[Client_Name],MATCH(Table10[[#This Row],[Client_Code]],Clients[Client_Code],0)),"")</f>
        <v>SOPROLE</v>
      </c>
      <c r="C588" s="42">
        <v>1049</v>
      </c>
      <c r="D588" s="41" t="s">
        <v>149</v>
      </c>
      <c r="E588">
        <v>7</v>
      </c>
      <c r="F588" s="21">
        <v>17790471.194167335</v>
      </c>
      <c r="G588"/>
    </row>
    <row r="589" spans="1:7" x14ac:dyDescent="0.25">
      <c r="A589" t="s">
        <v>62</v>
      </c>
      <c r="B589" t="str">
        <f>IFERROR(INDEX(Clients[Client_Name],MATCH(Table10[[#This Row],[Client_Code]],Clients[Client_Code],0)),"")</f>
        <v>SOPROLE</v>
      </c>
      <c r="C589" s="42">
        <v>1049</v>
      </c>
      <c r="D589" s="41" t="s">
        <v>149</v>
      </c>
      <c r="E589">
        <v>8</v>
      </c>
      <c r="F589" s="21">
        <v>26274065.43693582</v>
      </c>
      <c r="G589"/>
    </row>
    <row r="590" spans="1:7" x14ac:dyDescent="0.25">
      <c r="A590" t="s">
        <v>62</v>
      </c>
      <c r="B590" t="str">
        <f>IFERROR(INDEX(Clients[Client_Name],MATCH(Table10[[#This Row],[Client_Code]],Clients[Client_Code],0)),"")</f>
        <v>SOPROLE</v>
      </c>
      <c r="C590" s="42">
        <v>1049</v>
      </c>
      <c r="D590" s="41" t="s">
        <v>149</v>
      </c>
      <c r="E590">
        <v>9</v>
      </c>
      <c r="F590" s="21">
        <v>36410920.525005028</v>
      </c>
      <c r="G590"/>
    </row>
    <row r="591" spans="1:7" x14ac:dyDescent="0.25">
      <c r="A591" t="s">
        <v>62</v>
      </c>
      <c r="B591" t="str">
        <f>IFERROR(INDEX(Clients[Client_Name],MATCH(Table10[[#This Row],[Client_Code]],Clients[Client_Code],0)),"")</f>
        <v>SOPROLE</v>
      </c>
      <c r="C591" s="42">
        <v>1049</v>
      </c>
      <c r="D591" s="41" t="s">
        <v>149</v>
      </c>
      <c r="E591">
        <v>10</v>
      </c>
      <c r="F591" s="21">
        <v>37731220.959820077</v>
      </c>
      <c r="G591"/>
    </row>
    <row r="592" spans="1:7" x14ac:dyDescent="0.25">
      <c r="A592" t="s">
        <v>62</v>
      </c>
      <c r="B592" t="str">
        <f>IFERROR(INDEX(Clients[Client_Name],MATCH(Table10[[#This Row],[Client_Code]],Clients[Client_Code],0)),"")</f>
        <v>SOPROLE</v>
      </c>
      <c r="C592" s="42">
        <v>1049</v>
      </c>
      <c r="D592" s="41" t="s">
        <v>149</v>
      </c>
      <c r="E592">
        <v>11</v>
      </c>
      <c r="F592" s="21">
        <v>36617541.373425379</v>
      </c>
      <c r="G592"/>
    </row>
    <row r="593" spans="1:7" x14ac:dyDescent="0.25">
      <c r="A593" t="s">
        <v>62</v>
      </c>
      <c r="B593" t="str">
        <f>IFERROR(INDEX(Clients[Client_Name],MATCH(Table10[[#This Row],[Client_Code]],Clients[Client_Code],0)),"")</f>
        <v>SOPROLE</v>
      </c>
      <c r="C593" s="42">
        <v>1049</v>
      </c>
      <c r="D593" s="41" t="s">
        <v>149</v>
      </c>
      <c r="E593">
        <v>12</v>
      </c>
      <c r="F593" s="21">
        <v>37945334.109782867</v>
      </c>
      <c r="G593"/>
    </row>
    <row r="594" spans="1:7" x14ac:dyDescent="0.25">
      <c r="A594" t="s">
        <v>62</v>
      </c>
      <c r="B594" t="str">
        <f>IFERROR(INDEX(Clients[Client_Name],MATCH(Table10[[#This Row],[Client_Code]],Clients[Client_Code],0)),"")</f>
        <v>SOPROLE</v>
      </c>
      <c r="C594" s="42">
        <v>1049</v>
      </c>
      <c r="D594" s="41" t="s">
        <v>37</v>
      </c>
      <c r="E594">
        <v>1</v>
      </c>
      <c r="F594" s="21">
        <v>5037410.8350719986</v>
      </c>
      <c r="G594"/>
    </row>
    <row r="595" spans="1:7" x14ac:dyDescent="0.25">
      <c r="A595" t="s">
        <v>62</v>
      </c>
      <c r="B595" t="str">
        <f>IFERROR(INDEX(Clients[Client_Name],MATCH(Table10[[#This Row],[Client_Code]],Clients[Client_Code],0)),"")</f>
        <v>SOPROLE</v>
      </c>
      <c r="C595" s="42">
        <v>1049</v>
      </c>
      <c r="D595" s="41" t="s">
        <v>37</v>
      </c>
      <c r="E595">
        <v>2</v>
      </c>
      <c r="F595" s="21">
        <v>4562810.9024171513</v>
      </c>
      <c r="G595"/>
    </row>
    <row r="596" spans="1:7" x14ac:dyDescent="0.25">
      <c r="A596" t="s">
        <v>62</v>
      </c>
      <c r="B596" t="str">
        <f>IFERROR(INDEX(Clients[Client_Name],MATCH(Table10[[#This Row],[Client_Code]],Clients[Client_Code],0)),"")</f>
        <v>SOPROLE</v>
      </c>
      <c r="C596" s="42">
        <v>1049</v>
      </c>
      <c r="D596" s="41" t="s">
        <v>37</v>
      </c>
      <c r="E596">
        <v>3</v>
      </c>
      <c r="F596" s="21">
        <v>5065996.6023521665</v>
      </c>
      <c r="G596"/>
    </row>
    <row r="597" spans="1:7" x14ac:dyDescent="0.25">
      <c r="A597" t="s">
        <v>62</v>
      </c>
      <c r="B597" t="str">
        <f>IFERROR(INDEX(Clients[Client_Name],MATCH(Table10[[#This Row],[Client_Code]],Clients[Client_Code],0)),"")</f>
        <v>SOPROLE</v>
      </c>
      <c r="C597" s="42">
        <v>1049</v>
      </c>
      <c r="D597" s="41" t="s">
        <v>37</v>
      </c>
      <c r="E597">
        <v>4</v>
      </c>
      <c r="F597" s="21">
        <v>5080350.2593921646</v>
      </c>
      <c r="G597"/>
    </row>
    <row r="598" spans="1:7" x14ac:dyDescent="0.25">
      <c r="A598" t="s">
        <v>62</v>
      </c>
      <c r="B598" t="str">
        <f>IFERROR(INDEX(Clients[Client_Name],MATCH(Table10[[#This Row],[Client_Code]],Clients[Client_Code],0)),"")</f>
        <v>SOPROLE</v>
      </c>
      <c r="C598" s="42">
        <v>1049</v>
      </c>
      <c r="D598" s="41" t="s">
        <v>37</v>
      </c>
      <c r="E598">
        <v>5</v>
      </c>
      <c r="F598" s="21">
        <v>5094744.5851271078</v>
      </c>
      <c r="G598"/>
    </row>
    <row r="599" spans="1:7" x14ac:dyDescent="0.25">
      <c r="A599" t="s">
        <v>62</v>
      </c>
      <c r="B599" t="str">
        <f>IFERROR(INDEX(Clients[Client_Name],MATCH(Table10[[#This Row],[Client_Code]],Clients[Client_Code],0)),"")</f>
        <v>SOPROLE</v>
      </c>
      <c r="C599" s="42">
        <v>1049</v>
      </c>
      <c r="D599" s="41" t="s">
        <v>37</v>
      </c>
      <c r="E599">
        <v>6</v>
      </c>
      <c r="F599" s="21">
        <v>4944367.4465660974</v>
      </c>
      <c r="G599"/>
    </row>
    <row r="600" spans="1:7" x14ac:dyDescent="0.25">
      <c r="A600" t="s">
        <v>62</v>
      </c>
      <c r="B600" t="str">
        <f>IFERROR(INDEX(Clients[Client_Name],MATCH(Table10[[#This Row],[Client_Code]],Clients[Client_Code],0)),"")</f>
        <v>SOPROLE</v>
      </c>
      <c r="C600" s="42">
        <v>1049</v>
      </c>
      <c r="D600" s="41" t="s">
        <v>37</v>
      </c>
      <c r="E600">
        <v>7</v>
      </c>
      <c r="F600" s="21">
        <v>5123655.7039201921</v>
      </c>
      <c r="G600"/>
    </row>
    <row r="601" spans="1:7" x14ac:dyDescent="0.25">
      <c r="A601" t="s">
        <v>62</v>
      </c>
      <c r="B601" t="str">
        <f>IFERROR(INDEX(Clients[Client_Name],MATCH(Table10[[#This Row],[Client_Code]],Clients[Client_Code],0)),"")</f>
        <v>SOPROLE</v>
      </c>
      <c r="C601" s="42">
        <v>1049</v>
      </c>
      <c r="D601" s="41" t="s">
        <v>37</v>
      </c>
      <c r="E601">
        <v>8</v>
      </c>
      <c r="F601" s="21">
        <v>7566930.8458375158</v>
      </c>
      <c r="G601"/>
    </row>
    <row r="602" spans="1:7" x14ac:dyDescent="0.25">
      <c r="A602" t="s">
        <v>62</v>
      </c>
      <c r="B602" t="str">
        <f>IFERROR(INDEX(Clients[Client_Name],MATCH(Table10[[#This Row],[Client_Code]],Clients[Client_Code],0)),"")</f>
        <v>SOPROLE</v>
      </c>
      <c r="C602" s="42">
        <v>1049</v>
      </c>
      <c r="D602" s="41" t="s">
        <v>37</v>
      </c>
      <c r="E602">
        <v>9</v>
      </c>
      <c r="F602" s="21">
        <v>10486345.111201447</v>
      </c>
      <c r="G602"/>
    </row>
    <row r="603" spans="1:7" x14ac:dyDescent="0.25">
      <c r="A603" t="s">
        <v>62</v>
      </c>
      <c r="B603" t="str">
        <f>IFERROR(INDEX(Clients[Client_Name],MATCH(Table10[[#This Row],[Client_Code]],Clients[Client_Code],0)),"")</f>
        <v>SOPROLE</v>
      </c>
      <c r="C603" s="42">
        <v>1049</v>
      </c>
      <c r="D603" s="41" t="s">
        <v>37</v>
      </c>
      <c r="E603">
        <v>10</v>
      </c>
      <c r="F603" s="21">
        <v>10866591.636428181</v>
      </c>
      <c r="G603"/>
    </row>
    <row r="604" spans="1:7" x14ac:dyDescent="0.25">
      <c r="A604" t="s">
        <v>62</v>
      </c>
      <c r="B604" t="str">
        <f>IFERROR(INDEX(Clients[Client_Name],MATCH(Table10[[#This Row],[Client_Code]],Clients[Client_Code],0)),"")</f>
        <v>SOPROLE</v>
      </c>
      <c r="C604" s="42">
        <v>1049</v>
      </c>
      <c r="D604" s="41" t="s">
        <v>37</v>
      </c>
      <c r="E604">
        <v>11</v>
      </c>
      <c r="F604" s="21">
        <v>10545851.915546509</v>
      </c>
      <c r="G604"/>
    </row>
    <row r="605" spans="1:7" x14ac:dyDescent="0.25">
      <c r="A605" t="s">
        <v>62</v>
      </c>
      <c r="B605" t="str">
        <f>IFERROR(INDEX(Clients[Client_Name],MATCH(Table10[[#This Row],[Client_Code]],Clients[Client_Code],0)),"")</f>
        <v>SOPROLE</v>
      </c>
      <c r="C605" s="42">
        <v>1049</v>
      </c>
      <c r="D605" s="41" t="s">
        <v>37</v>
      </c>
      <c r="E605">
        <v>12</v>
      </c>
      <c r="F605" s="21">
        <v>10928256.223617464</v>
      </c>
      <c r="G605"/>
    </row>
    <row r="606" spans="1:7" x14ac:dyDescent="0.25">
      <c r="A606" t="s">
        <v>62</v>
      </c>
      <c r="B606" t="str">
        <f>IFERROR(INDEX(Clients[Client_Name],MATCH(Table10[[#This Row],[Client_Code]],Clients[Client_Code],0)),"")</f>
        <v>SOPROLE</v>
      </c>
      <c r="C606" s="42">
        <v>1049</v>
      </c>
      <c r="D606" s="41" t="s">
        <v>148</v>
      </c>
      <c r="E606">
        <v>1</v>
      </c>
      <c r="F606" s="21">
        <v>0</v>
      </c>
      <c r="G606"/>
    </row>
    <row r="607" spans="1:7" x14ac:dyDescent="0.25">
      <c r="A607" t="s">
        <v>62</v>
      </c>
      <c r="B607" t="str">
        <f>IFERROR(INDEX(Clients[Client_Name],MATCH(Table10[[#This Row],[Client_Code]],Clients[Client_Code],0)),"")</f>
        <v>SOPROLE</v>
      </c>
      <c r="C607" s="42">
        <v>1049</v>
      </c>
      <c r="D607" s="41" t="s">
        <v>148</v>
      </c>
      <c r="E607">
        <v>2</v>
      </c>
      <c r="F607" s="21">
        <v>0</v>
      </c>
      <c r="G607"/>
    </row>
    <row r="608" spans="1:7" x14ac:dyDescent="0.25">
      <c r="A608" t="s">
        <v>62</v>
      </c>
      <c r="B608" t="str">
        <f>IFERROR(INDEX(Clients[Client_Name],MATCH(Table10[[#This Row],[Client_Code]],Clients[Client_Code],0)),"")</f>
        <v>SOPROLE</v>
      </c>
      <c r="C608" s="42">
        <v>1049</v>
      </c>
      <c r="D608" s="41" t="s">
        <v>148</v>
      </c>
      <c r="E608">
        <v>3</v>
      </c>
      <c r="F608" s="21">
        <v>0</v>
      </c>
      <c r="G608"/>
    </row>
    <row r="609" spans="1:7" x14ac:dyDescent="0.25">
      <c r="A609" t="s">
        <v>62</v>
      </c>
      <c r="B609" t="str">
        <f>IFERROR(INDEX(Clients[Client_Name],MATCH(Table10[[#This Row],[Client_Code]],Clients[Client_Code],0)),"")</f>
        <v>SOPROLE</v>
      </c>
      <c r="C609" s="42">
        <v>1049</v>
      </c>
      <c r="D609" s="41" t="s">
        <v>148</v>
      </c>
      <c r="E609">
        <v>4</v>
      </c>
      <c r="F609" s="21">
        <v>0</v>
      </c>
      <c r="G609"/>
    </row>
    <row r="610" spans="1:7" x14ac:dyDescent="0.25">
      <c r="A610" t="s">
        <v>62</v>
      </c>
      <c r="B610" t="str">
        <f>IFERROR(INDEX(Clients[Client_Name],MATCH(Table10[[#This Row],[Client_Code]],Clients[Client_Code],0)),"")</f>
        <v>SOPROLE</v>
      </c>
      <c r="C610" s="42">
        <v>1049</v>
      </c>
      <c r="D610" s="41" t="s">
        <v>148</v>
      </c>
      <c r="E610">
        <v>5</v>
      </c>
      <c r="F610" s="21">
        <v>0</v>
      </c>
      <c r="G610"/>
    </row>
    <row r="611" spans="1:7" x14ac:dyDescent="0.25">
      <c r="A611" t="s">
        <v>62</v>
      </c>
      <c r="B611" t="str">
        <f>IFERROR(INDEX(Clients[Client_Name],MATCH(Table10[[#This Row],[Client_Code]],Clients[Client_Code],0)),"")</f>
        <v>SOPROLE</v>
      </c>
      <c r="C611" s="42">
        <v>1049</v>
      </c>
      <c r="D611" s="41" t="s">
        <v>148</v>
      </c>
      <c r="E611">
        <v>6</v>
      </c>
      <c r="F611" s="21">
        <v>0</v>
      </c>
      <c r="G611"/>
    </row>
    <row r="612" spans="1:7" x14ac:dyDescent="0.25">
      <c r="A612" t="s">
        <v>62</v>
      </c>
      <c r="B612" t="str">
        <f>IFERROR(INDEX(Clients[Client_Name],MATCH(Table10[[#This Row],[Client_Code]],Clients[Client_Code],0)),"")</f>
        <v>SOPROLE</v>
      </c>
      <c r="C612" s="42">
        <v>1049</v>
      </c>
      <c r="D612" s="41" t="s">
        <v>148</v>
      </c>
      <c r="E612">
        <v>7</v>
      </c>
      <c r="F612" s="21">
        <v>0</v>
      </c>
      <c r="G612"/>
    </row>
    <row r="613" spans="1:7" x14ac:dyDescent="0.25">
      <c r="A613" t="s">
        <v>62</v>
      </c>
      <c r="B613" t="str">
        <f>IFERROR(INDEX(Clients[Client_Name],MATCH(Table10[[#This Row],[Client_Code]],Clients[Client_Code],0)),"")</f>
        <v>SOPROLE</v>
      </c>
      <c r="C613" s="42">
        <v>1049</v>
      </c>
      <c r="D613" s="41" t="s">
        <v>148</v>
      </c>
      <c r="E613">
        <v>8</v>
      </c>
      <c r="F613" s="21">
        <v>0</v>
      </c>
      <c r="G613"/>
    </row>
    <row r="614" spans="1:7" x14ac:dyDescent="0.25">
      <c r="A614" t="s">
        <v>62</v>
      </c>
      <c r="B614" t="str">
        <f>IFERROR(INDEX(Clients[Client_Name],MATCH(Table10[[#This Row],[Client_Code]],Clients[Client_Code],0)),"")</f>
        <v>SOPROLE</v>
      </c>
      <c r="C614" s="42">
        <v>1049</v>
      </c>
      <c r="D614" s="41" t="s">
        <v>148</v>
      </c>
      <c r="E614">
        <v>9</v>
      </c>
      <c r="F614" s="21">
        <v>0</v>
      </c>
      <c r="G614"/>
    </row>
    <row r="615" spans="1:7" x14ac:dyDescent="0.25">
      <c r="A615" t="s">
        <v>62</v>
      </c>
      <c r="B615" t="str">
        <f>IFERROR(INDEX(Clients[Client_Name],MATCH(Table10[[#This Row],[Client_Code]],Clients[Client_Code],0)),"")</f>
        <v>SOPROLE</v>
      </c>
      <c r="C615" s="42">
        <v>1049</v>
      </c>
      <c r="D615" s="41" t="s">
        <v>148</v>
      </c>
      <c r="E615">
        <v>10</v>
      </c>
      <c r="F615" s="21">
        <v>0</v>
      </c>
      <c r="G615"/>
    </row>
    <row r="616" spans="1:7" x14ac:dyDescent="0.25">
      <c r="A616" t="s">
        <v>62</v>
      </c>
      <c r="B616" t="str">
        <f>IFERROR(INDEX(Clients[Client_Name],MATCH(Table10[[#This Row],[Client_Code]],Clients[Client_Code],0)),"")</f>
        <v>SOPROLE</v>
      </c>
      <c r="C616" s="42">
        <v>1049</v>
      </c>
      <c r="D616" s="41" t="s">
        <v>148</v>
      </c>
      <c r="E616">
        <v>11</v>
      </c>
      <c r="F616" s="21">
        <v>0</v>
      </c>
      <c r="G616"/>
    </row>
    <row r="617" spans="1:7" x14ac:dyDescent="0.25">
      <c r="A617" t="s">
        <v>62</v>
      </c>
      <c r="B617" t="str">
        <f>IFERROR(INDEX(Clients[Client_Name],MATCH(Table10[[#This Row],[Client_Code]],Clients[Client_Code],0)),"")</f>
        <v>SOPROLE</v>
      </c>
      <c r="C617" s="42">
        <v>1049</v>
      </c>
      <c r="D617" s="41" t="s">
        <v>148</v>
      </c>
      <c r="E617">
        <v>12</v>
      </c>
      <c r="F617" s="21">
        <v>0</v>
      </c>
      <c r="G617"/>
    </row>
    <row r="618" spans="1:7" x14ac:dyDescent="0.25">
      <c r="A618" t="s">
        <v>62</v>
      </c>
      <c r="B618" t="str">
        <f>IFERROR(INDEX(Clients[Client_Name],MATCH(Table10[[#This Row],[Client_Code]],Clients[Client_Code],0)),"")</f>
        <v>SOPROLE</v>
      </c>
      <c r="C618" s="42">
        <v>1049</v>
      </c>
      <c r="D618" s="41" t="s">
        <v>38</v>
      </c>
      <c r="E618">
        <v>1</v>
      </c>
      <c r="F618" s="21">
        <v>6679632.1402359987</v>
      </c>
      <c r="G618"/>
    </row>
    <row r="619" spans="1:7" x14ac:dyDescent="0.25">
      <c r="A619" t="s">
        <v>62</v>
      </c>
      <c r="B619" t="str">
        <f>IFERROR(INDEX(Clients[Client_Name],MATCH(Table10[[#This Row],[Client_Code]],Clients[Client_Code],0)),"")</f>
        <v>SOPROLE</v>
      </c>
      <c r="C619" s="42">
        <v>1049</v>
      </c>
      <c r="D619" s="41" t="s">
        <v>38</v>
      </c>
      <c r="E619">
        <v>2</v>
      </c>
      <c r="F619" s="21">
        <v>6153946.7981634419</v>
      </c>
      <c r="G619"/>
    </row>
    <row r="620" spans="1:7" x14ac:dyDescent="0.25">
      <c r="A620" t="s">
        <v>62</v>
      </c>
      <c r="B620" t="str">
        <f>IFERROR(INDEX(Clients[Client_Name],MATCH(Table10[[#This Row],[Client_Code]],Clients[Client_Code],0)),"")</f>
        <v>SOPROLE</v>
      </c>
      <c r="C620" s="42">
        <v>1049</v>
      </c>
      <c r="D620" s="41" t="s">
        <v>38</v>
      </c>
      <c r="E620">
        <v>3</v>
      </c>
      <c r="F620" s="21">
        <v>6957694.8477442404</v>
      </c>
      <c r="G620"/>
    </row>
    <row r="621" spans="1:7" x14ac:dyDescent="0.25">
      <c r="A621" t="s">
        <v>62</v>
      </c>
      <c r="B621" t="str">
        <f>IFERROR(INDEX(Clients[Client_Name],MATCH(Table10[[#This Row],[Client_Code]],Clients[Client_Code],0)),"")</f>
        <v>SOPROLE</v>
      </c>
      <c r="C621" s="42">
        <v>1049</v>
      </c>
      <c r="D621" s="41" t="s">
        <v>38</v>
      </c>
      <c r="E621">
        <v>4</v>
      </c>
      <c r="F621" s="21">
        <v>7123193.5164795164</v>
      </c>
      <c r="G621"/>
    </row>
    <row r="622" spans="1:7" x14ac:dyDescent="0.25">
      <c r="A622" t="s">
        <v>62</v>
      </c>
      <c r="B622" t="str">
        <f>IFERROR(INDEX(Clients[Client_Name],MATCH(Table10[[#This Row],[Client_Code]],Clients[Client_Code],0)),"")</f>
        <v>SOPROLE</v>
      </c>
      <c r="C622" s="42">
        <v>1049</v>
      </c>
      <c r="D622" s="41" t="s">
        <v>38</v>
      </c>
      <c r="E622">
        <v>5</v>
      </c>
      <c r="F622" s="21">
        <v>7139137.2314428734</v>
      </c>
      <c r="G622"/>
    </row>
    <row r="623" spans="1:7" x14ac:dyDescent="0.25">
      <c r="A623" t="s">
        <v>62</v>
      </c>
      <c r="B623" t="str">
        <f>IFERROR(INDEX(Clients[Client_Name],MATCH(Table10[[#This Row],[Client_Code]],Clients[Client_Code],0)),"")</f>
        <v>SOPROLE</v>
      </c>
      <c r="C623" s="42">
        <v>1049</v>
      </c>
      <c r="D623" s="41" t="s">
        <v>38</v>
      </c>
      <c r="E623">
        <v>6</v>
      </c>
      <c r="F623" s="21">
        <v>6961573.6647728654</v>
      </c>
      <c r="G623"/>
    </row>
    <row r="624" spans="1:7" x14ac:dyDescent="0.25">
      <c r="A624" t="s">
        <v>62</v>
      </c>
      <c r="B624" t="str">
        <f>IFERROR(INDEX(Clients[Client_Name],MATCH(Table10[[#This Row],[Client_Code]],Clients[Client_Code],0)),"")</f>
        <v>SOPROLE</v>
      </c>
      <c r="C624" s="42">
        <v>1049</v>
      </c>
      <c r="D624" s="41" t="s">
        <v>38</v>
      </c>
      <c r="E624">
        <v>7</v>
      </c>
      <c r="F624" s="21">
        <v>7358160.31093938</v>
      </c>
      <c r="G624"/>
    </row>
    <row r="625" spans="1:7" x14ac:dyDescent="0.25">
      <c r="A625" t="s">
        <v>62</v>
      </c>
      <c r="B625" t="str">
        <f>IFERROR(INDEX(Clients[Client_Name],MATCH(Table10[[#This Row],[Client_Code]],Clients[Client_Code],0)),"")</f>
        <v>SOPROLE</v>
      </c>
      <c r="C625" s="42">
        <v>1049</v>
      </c>
      <c r="D625" s="41" t="s">
        <v>38</v>
      </c>
      <c r="E625">
        <v>8</v>
      </c>
      <c r="F625" s="21">
        <v>10251426.874382528</v>
      </c>
      <c r="G625"/>
    </row>
    <row r="626" spans="1:7" x14ac:dyDescent="0.25">
      <c r="A626" t="s">
        <v>62</v>
      </c>
      <c r="B626" t="str">
        <f>IFERROR(INDEX(Clients[Client_Name],MATCH(Table10[[#This Row],[Client_Code]],Clients[Client_Code],0)),"")</f>
        <v>SOPROLE</v>
      </c>
      <c r="C626" s="42">
        <v>1049</v>
      </c>
      <c r="D626" s="41" t="s">
        <v>38</v>
      </c>
      <c r="E626">
        <v>9</v>
      </c>
      <c r="F626" s="21">
        <v>13485083.647476604</v>
      </c>
      <c r="G626"/>
    </row>
    <row r="627" spans="1:7" x14ac:dyDescent="0.25">
      <c r="A627" t="s">
        <v>62</v>
      </c>
      <c r="B627" t="str">
        <f>IFERROR(INDEX(Clients[Client_Name],MATCH(Table10[[#This Row],[Client_Code]],Clients[Client_Code],0)),"")</f>
        <v>SOPROLE</v>
      </c>
      <c r="C627" s="42">
        <v>1049</v>
      </c>
      <c r="D627" s="41" t="s">
        <v>38</v>
      </c>
      <c r="E627">
        <v>10</v>
      </c>
      <c r="F627" s="21">
        <v>13532259.486182604</v>
      </c>
      <c r="G627"/>
    </row>
    <row r="628" spans="1:7" x14ac:dyDescent="0.25">
      <c r="A628" t="s">
        <v>62</v>
      </c>
      <c r="B628" t="str">
        <f>IFERROR(INDEX(Clients[Client_Name],MATCH(Table10[[#This Row],[Client_Code]],Clients[Client_Code],0)),"")</f>
        <v>SOPROLE</v>
      </c>
      <c r="C628" s="42">
        <v>1049</v>
      </c>
      <c r="D628" s="41" t="s">
        <v>38</v>
      </c>
      <c r="E628">
        <v>11</v>
      </c>
      <c r="F628" s="21">
        <v>13326595.698122697</v>
      </c>
      <c r="G628"/>
    </row>
    <row r="629" spans="1:7" x14ac:dyDescent="0.25">
      <c r="A629" t="s">
        <v>62</v>
      </c>
      <c r="B629" t="str">
        <f>IFERROR(INDEX(Clients[Client_Name],MATCH(Table10[[#This Row],[Client_Code]],Clients[Client_Code],0)),"")</f>
        <v>SOPROLE</v>
      </c>
      <c r="C629" s="42">
        <v>1049</v>
      </c>
      <c r="D629" s="41" t="s">
        <v>38</v>
      </c>
      <c r="E629">
        <v>12</v>
      </c>
      <c r="F629" s="21">
        <v>13974561.581020735</v>
      </c>
      <c r="G629"/>
    </row>
    <row r="630" spans="1:7" x14ac:dyDescent="0.25">
      <c r="A630" t="s">
        <v>32</v>
      </c>
      <c r="B630" t="str">
        <f>IFERROR(INDEX(Clients[Client_Name],MATCH(Table10[[#This Row],[Client_Code]],Clients[Client_Code],0)),"")</f>
        <v>SOPRAVAL</v>
      </c>
      <c r="C630" s="42">
        <v>8</v>
      </c>
      <c r="D630" s="41" t="s">
        <v>149</v>
      </c>
      <c r="E630">
        <v>3</v>
      </c>
      <c r="F630" s="21">
        <v>0</v>
      </c>
      <c r="G630"/>
    </row>
    <row r="631" spans="1:7" x14ac:dyDescent="0.25">
      <c r="A631" t="s">
        <v>62</v>
      </c>
      <c r="B631" t="str">
        <f>IFERROR(INDEX(Clients[Client_Name],MATCH(Table10[[#This Row],[Client_Code]],Clients[Client_Code],0)),"")</f>
        <v>SOPRAVAL</v>
      </c>
      <c r="C631" s="42">
        <v>1007</v>
      </c>
      <c r="D631" s="41" t="s">
        <v>149</v>
      </c>
      <c r="E631">
        <v>1</v>
      </c>
      <c r="F631" s="21">
        <v>1807448.0250000001</v>
      </c>
      <c r="G631"/>
    </row>
    <row r="632" spans="1:7" x14ac:dyDescent="0.25">
      <c r="A632" t="s">
        <v>62</v>
      </c>
      <c r="B632" t="str">
        <f>IFERROR(INDEX(Clients[Client_Name],MATCH(Table10[[#This Row],[Client_Code]],Clients[Client_Code],0)),"")</f>
        <v>SOPRAVAL</v>
      </c>
      <c r="C632" s="42">
        <v>1007</v>
      </c>
      <c r="D632" s="41" t="s">
        <v>149</v>
      </c>
      <c r="E632">
        <v>2</v>
      </c>
      <c r="F632" s="21">
        <v>0</v>
      </c>
      <c r="G632"/>
    </row>
    <row r="633" spans="1:7" x14ac:dyDescent="0.25">
      <c r="A633" t="s">
        <v>62</v>
      </c>
      <c r="B633" t="str">
        <f>IFERROR(INDEX(Clients[Client_Name],MATCH(Table10[[#This Row],[Client_Code]],Clients[Client_Code],0)),"")</f>
        <v>SOPRAVAL</v>
      </c>
      <c r="C633" s="42">
        <v>1007</v>
      </c>
      <c r="D633" s="41" t="s">
        <v>149</v>
      </c>
      <c r="E633">
        <v>3</v>
      </c>
      <c r="F633" s="21">
        <v>0</v>
      </c>
      <c r="G633"/>
    </row>
    <row r="634" spans="1:7" x14ac:dyDescent="0.25">
      <c r="A634" t="s">
        <v>62</v>
      </c>
      <c r="B634" t="str">
        <f>IFERROR(INDEX(Clients[Client_Name],MATCH(Table10[[#This Row],[Client_Code]],Clients[Client_Code],0)),"")</f>
        <v>SOPRAVAL</v>
      </c>
      <c r="C634" s="42">
        <v>1007</v>
      </c>
      <c r="D634" s="41" t="s">
        <v>149</v>
      </c>
      <c r="E634">
        <v>4</v>
      </c>
      <c r="F634" s="21">
        <v>0</v>
      </c>
      <c r="G634"/>
    </row>
    <row r="635" spans="1:7" x14ac:dyDescent="0.25">
      <c r="A635" t="s">
        <v>62</v>
      </c>
      <c r="B635" t="str">
        <f>IFERROR(INDEX(Clients[Client_Name],MATCH(Table10[[#This Row],[Client_Code]],Clients[Client_Code],0)),"")</f>
        <v>SOPRAVAL</v>
      </c>
      <c r="C635" s="42">
        <v>1007</v>
      </c>
      <c r="D635" s="41" t="s">
        <v>149</v>
      </c>
      <c r="E635">
        <v>5</v>
      </c>
      <c r="F635" s="21">
        <v>0</v>
      </c>
      <c r="G635"/>
    </row>
    <row r="636" spans="1:7" x14ac:dyDescent="0.25">
      <c r="A636" t="s">
        <v>62</v>
      </c>
      <c r="B636" t="str">
        <f>IFERROR(INDEX(Clients[Client_Name],MATCH(Table10[[#This Row],[Client_Code]],Clients[Client_Code],0)),"")</f>
        <v>SOPRAVAL</v>
      </c>
      <c r="C636" s="42">
        <v>1007</v>
      </c>
      <c r="D636" s="41" t="s">
        <v>149</v>
      </c>
      <c r="E636">
        <v>6</v>
      </c>
      <c r="F636" s="21">
        <v>0</v>
      </c>
      <c r="G636"/>
    </row>
    <row r="637" spans="1:7" x14ac:dyDescent="0.25">
      <c r="A637" t="s">
        <v>62</v>
      </c>
      <c r="B637" t="str">
        <f>IFERROR(INDEX(Clients[Client_Name],MATCH(Table10[[#This Row],[Client_Code]],Clients[Client_Code],0)),"")</f>
        <v>SOPRAVAL</v>
      </c>
      <c r="C637" s="42">
        <v>1007</v>
      </c>
      <c r="D637" s="41" t="s">
        <v>149</v>
      </c>
      <c r="E637">
        <v>7</v>
      </c>
      <c r="F637" s="21">
        <v>0</v>
      </c>
      <c r="G637"/>
    </row>
    <row r="638" spans="1:7" x14ac:dyDescent="0.25">
      <c r="A638" t="s">
        <v>62</v>
      </c>
      <c r="B638" t="str">
        <f>IFERROR(INDEX(Clients[Client_Name],MATCH(Table10[[#This Row],[Client_Code]],Clients[Client_Code],0)),"")</f>
        <v>SOPRAVAL</v>
      </c>
      <c r="C638" s="42">
        <v>1007</v>
      </c>
      <c r="D638" s="41" t="s">
        <v>149</v>
      </c>
      <c r="E638">
        <v>8</v>
      </c>
      <c r="F638" s="21">
        <v>2019495</v>
      </c>
      <c r="G638"/>
    </row>
    <row r="639" spans="1:7" x14ac:dyDescent="0.25">
      <c r="A639" t="s">
        <v>62</v>
      </c>
      <c r="B639" t="str">
        <f>IFERROR(INDEX(Clients[Client_Name],MATCH(Table10[[#This Row],[Client_Code]],Clients[Client_Code],0)),"")</f>
        <v>SOPRAVAL</v>
      </c>
      <c r="C639" s="42">
        <v>1007</v>
      </c>
      <c r="D639" s="41" t="s">
        <v>149</v>
      </c>
      <c r="E639">
        <v>9</v>
      </c>
      <c r="F639" s="21">
        <v>4038990</v>
      </c>
      <c r="G639"/>
    </row>
    <row r="640" spans="1:7" x14ac:dyDescent="0.25">
      <c r="A640" t="s">
        <v>62</v>
      </c>
      <c r="B640" t="str">
        <f>IFERROR(INDEX(Clients[Client_Name],MATCH(Table10[[#This Row],[Client_Code]],Clients[Client_Code],0)),"")</f>
        <v>SOPRAVAL</v>
      </c>
      <c r="C640" s="42">
        <v>1007</v>
      </c>
      <c r="D640" s="41" t="s">
        <v>149</v>
      </c>
      <c r="E640">
        <v>10</v>
      </c>
      <c r="F640" s="21">
        <v>4038990</v>
      </c>
      <c r="G640"/>
    </row>
    <row r="641" spans="1:7" x14ac:dyDescent="0.25">
      <c r="A641" t="s">
        <v>62</v>
      </c>
      <c r="B641" t="str">
        <f>IFERROR(INDEX(Clients[Client_Name],MATCH(Table10[[#This Row],[Client_Code]],Clients[Client_Code],0)),"")</f>
        <v>SOPRAVAL</v>
      </c>
      <c r="C641" s="42">
        <v>1007</v>
      </c>
      <c r="D641" s="41" t="s">
        <v>149</v>
      </c>
      <c r="E641">
        <v>11</v>
      </c>
      <c r="F641" s="21">
        <v>4038990</v>
      </c>
      <c r="G641"/>
    </row>
    <row r="642" spans="1:7" x14ac:dyDescent="0.25">
      <c r="A642" t="s">
        <v>62</v>
      </c>
      <c r="B642" t="str">
        <f>IFERROR(INDEX(Clients[Client_Name],MATCH(Table10[[#This Row],[Client_Code]],Clients[Client_Code],0)),"")</f>
        <v>SOPRAVAL</v>
      </c>
      <c r="C642" s="42">
        <v>1007</v>
      </c>
      <c r="D642" s="41" t="s">
        <v>149</v>
      </c>
      <c r="E642">
        <v>12</v>
      </c>
      <c r="F642" s="21">
        <v>4038990</v>
      </c>
      <c r="G642"/>
    </row>
    <row r="643" spans="1:7" x14ac:dyDescent="0.25">
      <c r="A643" t="s">
        <v>62</v>
      </c>
      <c r="B643" t="str">
        <f>IFERROR(INDEX(Clients[Client_Name],MATCH(Table10[[#This Row],[Client_Code]],Clients[Client_Code],0)),"")</f>
        <v>SOPRAVAL</v>
      </c>
      <c r="C643" s="43">
        <v>1007</v>
      </c>
      <c r="D643" s="41" t="s">
        <v>37</v>
      </c>
      <c r="E643">
        <v>1</v>
      </c>
      <c r="F643" s="21">
        <v>520545.03120000003</v>
      </c>
      <c r="G643"/>
    </row>
    <row r="644" spans="1:7" x14ac:dyDescent="0.25">
      <c r="A644" t="s">
        <v>62</v>
      </c>
      <c r="B644" t="str">
        <f>IFERROR(INDEX(Clients[Client_Name],MATCH(Table10[[#This Row],[Client_Code]],Clients[Client_Code],0)),"")</f>
        <v>SOPRAVAL</v>
      </c>
      <c r="C644" s="42">
        <v>1007</v>
      </c>
      <c r="D644" s="41" t="s">
        <v>37</v>
      </c>
      <c r="E644">
        <v>2</v>
      </c>
      <c r="F644" s="21">
        <v>0</v>
      </c>
      <c r="G644"/>
    </row>
    <row r="645" spans="1:7" x14ac:dyDescent="0.25">
      <c r="A645" t="s">
        <v>62</v>
      </c>
      <c r="B645" t="str">
        <f>IFERROR(INDEX(Clients[Client_Name],MATCH(Table10[[#This Row],[Client_Code]],Clients[Client_Code],0)),"")</f>
        <v>SOPRAVAL</v>
      </c>
      <c r="C645" s="42">
        <v>1007</v>
      </c>
      <c r="D645" s="41" t="s">
        <v>37</v>
      </c>
      <c r="E645">
        <v>3</v>
      </c>
      <c r="F645" s="21">
        <v>0</v>
      </c>
      <c r="G645"/>
    </row>
    <row r="646" spans="1:7" x14ac:dyDescent="0.25">
      <c r="A646" t="s">
        <v>62</v>
      </c>
      <c r="B646" t="str">
        <f>IFERROR(INDEX(Clients[Client_Name],MATCH(Table10[[#This Row],[Client_Code]],Clients[Client_Code],0)),"")</f>
        <v>SOPRAVAL</v>
      </c>
      <c r="C646" s="42">
        <v>1007</v>
      </c>
      <c r="D646" s="41" t="s">
        <v>37</v>
      </c>
      <c r="E646">
        <v>4</v>
      </c>
      <c r="F646" s="21">
        <v>0</v>
      </c>
      <c r="G646"/>
    </row>
    <row r="647" spans="1:7" x14ac:dyDescent="0.25">
      <c r="A647" t="s">
        <v>62</v>
      </c>
      <c r="B647" t="str">
        <f>IFERROR(INDEX(Clients[Client_Name],MATCH(Table10[[#This Row],[Client_Code]],Clients[Client_Code],0)),"")</f>
        <v>SOPRAVAL</v>
      </c>
      <c r="C647" s="42">
        <v>1007</v>
      </c>
      <c r="D647" s="41" t="s">
        <v>37</v>
      </c>
      <c r="E647">
        <v>5</v>
      </c>
      <c r="F647" s="21">
        <v>0</v>
      </c>
      <c r="G647"/>
    </row>
    <row r="648" spans="1:7" x14ac:dyDescent="0.25">
      <c r="A648" t="s">
        <v>62</v>
      </c>
      <c r="B648" t="str">
        <f>IFERROR(INDEX(Clients[Client_Name],MATCH(Table10[[#This Row],[Client_Code]],Clients[Client_Code],0)),"")</f>
        <v>SOPRAVAL</v>
      </c>
      <c r="C648" s="42">
        <v>1007</v>
      </c>
      <c r="D648" s="41" t="s">
        <v>37</v>
      </c>
      <c r="E648">
        <v>6</v>
      </c>
      <c r="F648" s="21">
        <v>0</v>
      </c>
      <c r="G648"/>
    </row>
    <row r="649" spans="1:7" x14ac:dyDescent="0.25">
      <c r="A649" t="s">
        <v>62</v>
      </c>
      <c r="B649" t="str">
        <f>IFERROR(INDEX(Clients[Client_Name],MATCH(Table10[[#This Row],[Client_Code]],Clients[Client_Code],0)),"")</f>
        <v>SOPRAVAL</v>
      </c>
      <c r="C649" s="42">
        <v>1007</v>
      </c>
      <c r="D649" s="41" t="s">
        <v>37</v>
      </c>
      <c r="E649">
        <v>7</v>
      </c>
      <c r="F649" s="21">
        <v>0</v>
      </c>
      <c r="G649"/>
    </row>
    <row r="650" spans="1:7" x14ac:dyDescent="0.25">
      <c r="A650" t="s">
        <v>62</v>
      </c>
      <c r="B650" t="str">
        <f>IFERROR(INDEX(Clients[Client_Name],MATCH(Table10[[#This Row],[Client_Code]],Clients[Client_Code],0)),"")</f>
        <v>SOPRAVAL</v>
      </c>
      <c r="C650" s="42">
        <v>1007</v>
      </c>
      <c r="D650" s="41" t="s">
        <v>37</v>
      </c>
      <c r="E650">
        <v>8</v>
      </c>
      <c r="F650" s="21">
        <v>581614.55999999994</v>
      </c>
      <c r="G650"/>
    </row>
    <row r="651" spans="1:7" x14ac:dyDescent="0.25">
      <c r="A651" t="s">
        <v>62</v>
      </c>
      <c r="B651" t="str">
        <f>IFERROR(INDEX(Clients[Client_Name],MATCH(Table10[[#This Row],[Client_Code]],Clients[Client_Code],0)),"")</f>
        <v>SOPRAVAL</v>
      </c>
      <c r="C651" s="42">
        <v>1007</v>
      </c>
      <c r="D651" s="41" t="s">
        <v>37</v>
      </c>
      <c r="E651">
        <v>9</v>
      </c>
      <c r="F651" s="21">
        <v>1163229.1199999999</v>
      </c>
      <c r="G651"/>
    </row>
    <row r="652" spans="1:7" x14ac:dyDescent="0.25">
      <c r="A652" t="s">
        <v>62</v>
      </c>
      <c r="B652" t="str">
        <f>IFERROR(INDEX(Clients[Client_Name],MATCH(Table10[[#This Row],[Client_Code]],Clients[Client_Code],0)),"")</f>
        <v>SOPRAVAL</v>
      </c>
      <c r="C652" s="42">
        <v>1007</v>
      </c>
      <c r="D652" s="41" t="s">
        <v>37</v>
      </c>
      <c r="E652">
        <v>10</v>
      </c>
      <c r="F652" s="21">
        <v>1163229.1199999999</v>
      </c>
      <c r="G652"/>
    </row>
    <row r="653" spans="1:7" x14ac:dyDescent="0.25">
      <c r="A653" t="s">
        <v>62</v>
      </c>
      <c r="B653" t="str">
        <f>IFERROR(INDEX(Clients[Client_Name],MATCH(Table10[[#This Row],[Client_Code]],Clients[Client_Code],0)),"")</f>
        <v>SOPRAVAL</v>
      </c>
      <c r="C653" s="42">
        <v>1007</v>
      </c>
      <c r="D653" s="41" t="s">
        <v>37</v>
      </c>
      <c r="E653">
        <v>11</v>
      </c>
      <c r="F653" s="21">
        <v>1163229.1199999999</v>
      </c>
      <c r="G653"/>
    </row>
    <row r="654" spans="1:7" x14ac:dyDescent="0.25">
      <c r="A654" t="s">
        <v>62</v>
      </c>
      <c r="B654" t="str">
        <f>IFERROR(INDEX(Clients[Client_Name],MATCH(Table10[[#This Row],[Client_Code]],Clients[Client_Code],0)),"")</f>
        <v>SOPRAVAL</v>
      </c>
      <c r="C654" s="42">
        <v>1007</v>
      </c>
      <c r="D654" s="41" t="s">
        <v>37</v>
      </c>
      <c r="E654">
        <v>12</v>
      </c>
      <c r="F654" s="21">
        <v>1163229.1199999999</v>
      </c>
      <c r="G654"/>
    </row>
    <row r="655" spans="1:7" x14ac:dyDescent="0.25">
      <c r="A655" t="s">
        <v>62</v>
      </c>
      <c r="B655" t="str">
        <f>IFERROR(INDEX(Clients[Client_Name],MATCH(Table10[[#This Row],[Client_Code]],Clients[Client_Code],0)),"")</f>
        <v>SOPRAVAL</v>
      </c>
      <c r="C655" s="42">
        <v>1007</v>
      </c>
      <c r="D655" s="41" t="s">
        <v>148</v>
      </c>
      <c r="E655">
        <v>1</v>
      </c>
      <c r="F655" s="21">
        <v>0</v>
      </c>
      <c r="G655"/>
    </row>
    <row r="656" spans="1:7" x14ac:dyDescent="0.25">
      <c r="A656" t="s">
        <v>62</v>
      </c>
      <c r="B656" t="str">
        <f>IFERROR(INDEX(Clients[Client_Name],MATCH(Table10[[#This Row],[Client_Code]],Clients[Client_Code],0)),"")</f>
        <v>SOPRAVAL</v>
      </c>
      <c r="C656" s="42">
        <v>1007</v>
      </c>
      <c r="D656" s="41" t="s">
        <v>148</v>
      </c>
      <c r="E656">
        <v>2</v>
      </c>
      <c r="F656" s="21">
        <v>0</v>
      </c>
      <c r="G656"/>
    </row>
    <row r="657" spans="1:7" x14ac:dyDescent="0.25">
      <c r="A657" t="s">
        <v>62</v>
      </c>
      <c r="B657" t="str">
        <f>IFERROR(INDEX(Clients[Client_Name],MATCH(Table10[[#This Row],[Client_Code]],Clients[Client_Code],0)),"")</f>
        <v>SOPRAVAL</v>
      </c>
      <c r="C657" s="42">
        <v>1007</v>
      </c>
      <c r="D657" s="41" t="s">
        <v>148</v>
      </c>
      <c r="E657">
        <v>3</v>
      </c>
      <c r="F657" s="21">
        <v>0</v>
      </c>
      <c r="G657"/>
    </row>
    <row r="658" spans="1:7" x14ac:dyDescent="0.25">
      <c r="A658" t="s">
        <v>62</v>
      </c>
      <c r="B658" t="str">
        <f>IFERROR(INDEX(Clients[Client_Name],MATCH(Table10[[#This Row],[Client_Code]],Clients[Client_Code],0)),"")</f>
        <v>SOPRAVAL</v>
      </c>
      <c r="C658" s="42">
        <v>1007</v>
      </c>
      <c r="D658" s="41" t="s">
        <v>148</v>
      </c>
      <c r="E658">
        <v>4</v>
      </c>
      <c r="F658" s="21">
        <v>0</v>
      </c>
      <c r="G658"/>
    </row>
    <row r="659" spans="1:7" x14ac:dyDescent="0.25">
      <c r="A659" t="s">
        <v>62</v>
      </c>
      <c r="B659" t="str">
        <f>IFERROR(INDEX(Clients[Client_Name],MATCH(Table10[[#This Row],[Client_Code]],Clients[Client_Code],0)),"")</f>
        <v>SOPRAVAL</v>
      </c>
      <c r="C659" s="42">
        <v>1007</v>
      </c>
      <c r="D659" s="41" t="s">
        <v>148</v>
      </c>
      <c r="E659">
        <v>5</v>
      </c>
      <c r="F659" s="21">
        <v>0</v>
      </c>
      <c r="G659"/>
    </row>
    <row r="660" spans="1:7" x14ac:dyDescent="0.25">
      <c r="A660" t="s">
        <v>62</v>
      </c>
      <c r="B660" t="str">
        <f>IFERROR(INDEX(Clients[Client_Name],MATCH(Table10[[#This Row],[Client_Code]],Clients[Client_Code],0)),"")</f>
        <v>SOPRAVAL</v>
      </c>
      <c r="C660" s="42">
        <v>1007</v>
      </c>
      <c r="D660" s="41" t="s">
        <v>148</v>
      </c>
      <c r="E660">
        <v>6</v>
      </c>
      <c r="F660" s="21">
        <v>0</v>
      </c>
      <c r="G660"/>
    </row>
    <row r="661" spans="1:7" x14ac:dyDescent="0.25">
      <c r="A661" t="s">
        <v>62</v>
      </c>
      <c r="B661" t="str">
        <f>IFERROR(INDEX(Clients[Client_Name],MATCH(Table10[[#This Row],[Client_Code]],Clients[Client_Code],0)),"")</f>
        <v>SOPRAVAL</v>
      </c>
      <c r="C661" s="42">
        <v>1007</v>
      </c>
      <c r="D661" s="41" t="s">
        <v>148</v>
      </c>
      <c r="E661">
        <v>7</v>
      </c>
      <c r="F661" s="21">
        <v>0</v>
      </c>
      <c r="G661"/>
    </row>
    <row r="662" spans="1:7" x14ac:dyDescent="0.25">
      <c r="A662" t="s">
        <v>62</v>
      </c>
      <c r="B662" t="str">
        <f>IFERROR(INDEX(Clients[Client_Name],MATCH(Table10[[#This Row],[Client_Code]],Clients[Client_Code],0)),"")</f>
        <v>SOPRAVAL</v>
      </c>
      <c r="C662" s="42">
        <v>1007</v>
      </c>
      <c r="D662" s="41" t="s">
        <v>148</v>
      </c>
      <c r="E662">
        <v>8</v>
      </c>
      <c r="F662" s="21">
        <v>0</v>
      </c>
      <c r="G662"/>
    </row>
    <row r="663" spans="1:7" x14ac:dyDescent="0.25">
      <c r="A663" t="s">
        <v>62</v>
      </c>
      <c r="B663" t="str">
        <f>IFERROR(INDEX(Clients[Client_Name],MATCH(Table10[[#This Row],[Client_Code]],Clients[Client_Code],0)),"")</f>
        <v>SOPRAVAL</v>
      </c>
      <c r="C663" s="42">
        <v>1007</v>
      </c>
      <c r="D663" s="41" t="s">
        <v>148</v>
      </c>
      <c r="E663">
        <v>9</v>
      </c>
      <c r="F663" s="21">
        <v>0</v>
      </c>
      <c r="G663"/>
    </row>
    <row r="664" spans="1:7" x14ac:dyDescent="0.25">
      <c r="A664" t="s">
        <v>62</v>
      </c>
      <c r="B664" t="str">
        <f>IFERROR(INDEX(Clients[Client_Name],MATCH(Table10[[#This Row],[Client_Code]],Clients[Client_Code],0)),"")</f>
        <v>SOPRAVAL</v>
      </c>
      <c r="C664" s="42">
        <v>1007</v>
      </c>
      <c r="D664" s="41" t="s">
        <v>148</v>
      </c>
      <c r="E664">
        <v>10</v>
      </c>
      <c r="F664" s="21">
        <v>0</v>
      </c>
      <c r="G664"/>
    </row>
    <row r="665" spans="1:7" x14ac:dyDescent="0.25">
      <c r="A665" t="s">
        <v>62</v>
      </c>
      <c r="B665" t="str">
        <f>IFERROR(INDEX(Clients[Client_Name],MATCH(Table10[[#This Row],[Client_Code]],Clients[Client_Code],0)),"")</f>
        <v>SOPRAVAL</v>
      </c>
      <c r="C665" s="42">
        <v>1007</v>
      </c>
      <c r="D665" s="41" t="s">
        <v>148</v>
      </c>
      <c r="E665">
        <v>11</v>
      </c>
      <c r="F665" s="21">
        <v>0</v>
      </c>
      <c r="G665"/>
    </row>
    <row r="666" spans="1:7" x14ac:dyDescent="0.25">
      <c r="A666" t="s">
        <v>62</v>
      </c>
      <c r="B666" t="str">
        <f>IFERROR(INDEX(Clients[Client_Name],MATCH(Table10[[#This Row],[Client_Code]],Clients[Client_Code],0)),"")</f>
        <v>SOPRAVAL</v>
      </c>
      <c r="C666" s="42">
        <v>1007</v>
      </c>
      <c r="D666" s="41" t="s">
        <v>148</v>
      </c>
      <c r="E666">
        <v>12</v>
      </c>
      <c r="F666" s="21">
        <v>0</v>
      </c>
      <c r="G666"/>
    </row>
    <row r="667" spans="1:7" x14ac:dyDescent="0.25">
      <c r="A667" t="s">
        <v>62</v>
      </c>
      <c r="B667" t="str">
        <f>IFERROR(INDEX(Clients[Client_Name],MATCH(Table10[[#This Row],[Client_Code]],Clients[Client_Code],0)),"")</f>
        <v>SOPRAVAL</v>
      </c>
      <c r="C667" s="42">
        <v>1007</v>
      </c>
      <c r="D667" s="41" t="s">
        <v>38</v>
      </c>
      <c r="E667">
        <v>1</v>
      </c>
      <c r="F667" s="21">
        <v>576575.91997500008</v>
      </c>
      <c r="G667"/>
    </row>
    <row r="668" spans="1:7" x14ac:dyDescent="0.25">
      <c r="A668" t="s">
        <v>62</v>
      </c>
      <c r="B668" t="str">
        <f>IFERROR(INDEX(Clients[Client_Name],MATCH(Table10[[#This Row],[Client_Code]],Clients[Client_Code],0)),"")</f>
        <v>SOPRAVAL</v>
      </c>
      <c r="C668" s="42">
        <v>1007</v>
      </c>
      <c r="D668" s="41" t="s">
        <v>38</v>
      </c>
      <c r="E668">
        <v>2</v>
      </c>
      <c r="F668" s="21">
        <v>0</v>
      </c>
      <c r="G668"/>
    </row>
    <row r="669" spans="1:7" x14ac:dyDescent="0.25">
      <c r="A669" t="s">
        <v>62</v>
      </c>
      <c r="B669" t="str">
        <f>IFERROR(INDEX(Clients[Client_Name],MATCH(Table10[[#This Row],[Client_Code]],Clients[Client_Code],0)),"")</f>
        <v>SOPRAVAL</v>
      </c>
      <c r="C669" s="42">
        <v>1007</v>
      </c>
      <c r="D669" s="41" t="s">
        <v>38</v>
      </c>
      <c r="E669">
        <v>3</v>
      </c>
      <c r="F669" s="21">
        <v>0</v>
      </c>
      <c r="G669"/>
    </row>
    <row r="670" spans="1:7" x14ac:dyDescent="0.25">
      <c r="A670" t="s">
        <v>62</v>
      </c>
      <c r="B670" t="str">
        <f>IFERROR(INDEX(Clients[Client_Name],MATCH(Table10[[#This Row],[Client_Code]],Clients[Client_Code],0)),"")</f>
        <v>SOPRAVAL</v>
      </c>
      <c r="C670" s="42">
        <v>1007</v>
      </c>
      <c r="D670" s="41" t="s">
        <v>38</v>
      </c>
      <c r="E670">
        <v>4</v>
      </c>
      <c r="F670" s="21">
        <v>0</v>
      </c>
      <c r="G670"/>
    </row>
    <row r="671" spans="1:7" x14ac:dyDescent="0.25">
      <c r="A671" t="s">
        <v>62</v>
      </c>
      <c r="B671" t="str">
        <f>IFERROR(INDEX(Clients[Client_Name],MATCH(Table10[[#This Row],[Client_Code]],Clients[Client_Code],0)),"")</f>
        <v>SOPRAVAL</v>
      </c>
      <c r="C671" s="42">
        <v>1007</v>
      </c>
      <c r="D671" s="41" t="s">
        <v>38</v>
      </c>
      <c r="E671">
        <v>5</v>
      </c>
      <c r="F671" s="21">
        <v>0</v>
      </c>
      <c r="G671"/>
    </row>
    <row r="672" spans="1:7" x14ac:dyDescent="0.25">
      <c r="A672" t="s">
        <v>62</v>
      </c>
      <c r="B672" t="str">
        <f>IFERROR(INDEX(Clients[Client_Name],MATCH(Table10[[#This Row],[Client_Code]],Clients[Client_Code],0)),"")</f>
        <v>SOPRAVAL</v>
      </c>
      <c r="C672" s="42">
        <v>1007</v>
      </c>
      <c r="D672" s="41" t="s">
        <v>38</v>
      </c>
      <c r="E672">
        <v>6</v>
      </c>
      <c r="F672" s="21">
        <v>0</v>
      </c>
      <c r="G672"/>
    </row>
    <row r="673" spans="1:7" x14ac:dyDescent="0.25">
      <c r="A673" t="s">
        <v>62</v>
      </c>
      <c r="B673" t="str">
        <f>IFERROR(INDEX(Clients[Client_Name],MATCH(Table10[[#This Row],[Client_Code]],Clients[Client_Code],0)),"")</f>
        <v>SOPRAVAL</v>
      </c>
      <c r="C673" s="42">
        <v>1007</v>
      </c>
      <c r="D673" s="41" t="s">
        <v>38</v>
      </c>
      <c r="E673">
        <v>7</v>
      </c>
      <c r="F673" s="21">
        <v>0</v>
      </c>
      <c r="G673"/>
    </row>
    <row r="674" spans="1:7" x14ac:dyDescent="0.25">
      <c r="A674" t="s">
        <v>62</v>
      </c>
      <c r="B674" t="str">
        <f>IFERROR(INDEX(Clients[Client_Name],MATCH(Table10[[#This Row],[Client_Code]],Clients[Client_Code],0)),"")</f>
        <v>SOPRAVAL</v>
      </c>
      <c r="C674" s="42">
        <v>1007</v>
      </c>
      <c r="D674" s="41" t="s">
        <v>38</v>
      </c>
      <c r="E674">
        <v>8</v>
      </c>
      <c r="F674" s="21">
        <v>644218.90500000003</v>
      </c>
      <c r="G674"/>
    </row>
    <row r="675" spans="1:7" x14ac:dyDescent="0.25">
      <c r="A675" t="s">
        <v>62</v>
      </c>
      <c r="B675" t="str">
        <f>IFERROR(INDEX(Clients[Client_Name],MATCH(Table10[[#This Row],[Client_Code]],Clients[Client_Code],0)),"")</f>
        <v>SOPRAVAL</v>
      </c>
      <c r="C675" s="42">
        <v>1007</v>
      </c>
      <c r="D675" s="41" t="s">
        <v>38</v>
      </c>
      <c r="E675">
        <v>9</v>
      </c>
      <c r="F675" s="21">
        <v>1288437.81</v>
      </c>
      <c r="G675"/>
    </row>
    <row r="676" spans="1:7" x14ac:dyDescent="0.25">
      <c r="A676" t="s">
        <v>62</v>
      </c>
      <c r="B676" t="str">
        <f>IFERROR(INDEX(Clients[Client_Name],MATCH(Table10[[#This Row],[Client_Code]],Clients[Client_Code],0)),"")</f>
        <v>SOPRAVAL</v>
      </c>
      <c r="C676" s="42">
        <v>1007</v>
      </c>
      <c r="D676" s="41" t="s">
        <v>38</v>
      </c>
      <c r="E676">
        <v>10</v>
      </c>
      <c r="F676" s="21">
        <v>1288437.81</v>
      </c>
      <c r="G676"/>
    </row>
    <row r="677" spans="1:7" x14ac:dyDescent="0.25">
      <c r="A677" t="s">
        <v>62</v>
      </c>
      <c r="B677" t="str">
        <f>IFERROR(INDEX(Clients[Client_Name],MATCH(Table10[[#This Row],[Client_Code]],Clients[Client_Code],0)),"")</f>
        <v>SOPRAVAL</v>
      </c>
      <c r="C677" s="42">
        <v>1007</v>
      </c>
      <c r="D677" s="41" t="s">
        <v>38</v>
      </c>
      <c r="E677">
        <v>11</v>
      </c>
      <c r="F677" s="21">
        <v>1288437.81</v>
      </c>
      <c r="G677"/>
    </row>
    <row r="678" spans="1:7" x14ac:dyDescent="0.25">
      <c r="A678" t="s">
        <v>62</v>
      </c>
      <c r="B678" t="str">
        <f>IFERROR(INDEX(Clients[Client_Name],MATCH(Table10[[#This Row],[Client_Code]],Clients[Client_Code],0)),"")</f>
        <v>SOPRAVAL</v>
      </c>
      <c r="C678" s="42">
        <v>1007</v>
      </c>
      <c r="D678" s="41" t="s">
        <v>38</v>
      </c>
      <c r="E678">
        <v>12</v>
      </c>
      <c r="F678" s="21">
        <v>1288437.81</v>
      </c>
      <c r="G678"/>
    </row>
    <row r="679" spans="1:7" x14ac:dyDescent="0.25">
      <c r="A679" t="s">
        <v>32</v>
      </c>
      <c r="B679" t="str">
        <f>IFERROR(INDEX(Clients[Client_Name],MATCH(Table10[[#This Row],[Client_Code]],Clients[Client_Code],0)),"")</f>
        <v>SMU</v>
      </c>
      <c r="C679" s="42">
        <v>207</v>
      </c>
      <c r="D679" s="41" t="s">
        <v>149</v>
      </c>
      <c r="E679">
        <v>1</v>
      </c>
      <c r="F679" s="21">
        <v>0</v>
      </c>
      <c r="G679"/>
    </row>
    <row r="680" spans="1:7" x14ac:dyDescent="0.25">
      <c r="A680" t="s">
        <v>32</v>
      </c>
      <c r="B680" t="str">
        <f>IFERROR(INDEX(Clients[Client_Name],MATCH(Table10[[#This Row],[Client_Code]],Clients[Client_Code],0)),"")</f>
        <v>SMU</v>
      </c>
      <c r="C680" s="42">
        <v>207</v>
      </c>
      <c r="D680" s="41" t="s">
        <v>149</v>
      </c>
      <c r="E680">
        <v>2</v>
      </c>
      <c r="F680" s="21">
        <v>0</v>
      </c>
      <c r="G680"/>
    </row>
    <row r="681" spans="1:7" x14ac:dyDescent="0.25">
      <c r="A681" t="s">
        <v>32</v>
      </c>
      <c r="B681" t="str">
        <f>IFERROR(INDEX(Clients[Client_Name],MATCH(Table10[[#This Row],[Client_Code]],Clients[Client_Code],0)),"")</f>
        <v>SMU</v>
      </c>
      <c r="C681" s="42">
        <v>207</v>
      </c>
      <c r="D681" s="41" t="s">
        <v>149</v>
      </c>
      <c r="E681">
        <v>3</v>
      </c>
      <c r="F681" s="21">
        <v>0</v>
      </c>
      <c r="G681"/>
    </row>
    <row r="682" spans="1:7" x14ac:dyDescent="0.25">
      <c r="A682" t="s">
        <v>32</v>
      </c>
      <c r="B682" t="str">
        <f>IFERROR(INDEX(Clients[Client_Name],MATCH(Table10[[#This Row],[Client_Code]],Clients[Client_Code],0)),"")</f>
        <v>SMU</v>
      </c>
      <c r="C682" s="42">
        <v>207</v>
      </c>
      <c r="D682" s="41" t="s">
        <v>149</v>
      </c>
      <c r="E682">
        <v>4</v>
      </c>
      <c r="F682" s="21">
        <v>0</v>
      </c>
      <c r="G682"/>
    </row>
    <row r="683" spans="1:7" x14ac:dyDescent="0.25">
      <c r="A683" t="s">
        <v>32</v>
      </c>
      <c r="B683" t="str">
        <f>IFERROR(INDEX(Clients[Client_Name],MATCH(Table10[[#This Row],[Client_Code]],Clients[Client_Code],0)),"")</f>
        <v>SMU</v>
      </c>
      <c r="C683" s="42">
        <v>207</v>
      </c>
      <c r="D683" s="41" t="s">
        <v>149</v>
      </c>
      <c r="E683">
        <v>5</v>
      </c>
      <c r="F683" s="21">
        <v>0</v>
      </c>
      <c r="G683"/>
    </row>
    <row r="684" spans="1:7" x14ac:dyDescent="0.25">
      <c r="A684" t="s">
        <v>32</v>
      </c>
      <c r="B684" t="str">
        <f>IFERROR(INDEX(Clients[Client_Name],MATCH(Table10[[#This Row],[Client_Code]],Clients[Client_Code],0)),"")</f>
        <v>SMU</v>
      </c>
      <c r="C684" s="42">
        <v>207</v>
      </c>
      <c r="D684" s="41" t="s">
        <v>149</v>
      </c>
      <c r="E684">
        <v>6</v>
      </c>
      <c r="F684" s="21">
        <v>0</v>
      </c>
      <c r="G684"/>
    </row>
    <row r="685" spans="1:7" x14ac:dyDescent="0.25">
      <c r="A685" t="s">
        <v>32</v>
      </c>
      <c r="B685" t="str">
        <f>IFERROR(INDEX(Clients[Client_Name],MATCH(Table10[[#This Row],[Client_Code]],Clients[Client_Code],0)),"")</f>
        <v>SMU</v>
      </c>
      <c r="C685" s="42">
        <v>207</v>
      </c>
      <c r="D685" s="41" t="s">
        <v>149</v>
      </c>
      <c r="E685">
        <v>7</v>
      </c>
      <c r="F685" s="21">
        <v>0</v>
      </c>
      <c r="G685"/>
    </row>
    <row r="686" spans="1:7" x14ac:dyDescent="0.25">
      <c r="A686" t="s">
        <v>32</v>
      </c>
      <c r="B686" t="str">
        <f>IFERROR(INDEX(Clients[Client_Name],MATCH(Table10[[#This Row],[Client_Code]],Clients[Client_Code],0)),"")</f>
        <v>SMU</v>
      </c>
      <c r="C686" s="42">
        <v>207</v>
      </c>
      <c r="D686" s="41" t="s">
        <v>149</v>
      </c>
      <c r="E686">
        <v>8</v>
      </c>
      <c r="F686" s="21">
        <v>0</v>
      </c>
      <c r="G686"/>
    </row>
    <row r="687" spans="1:7" x14ac:dyDescent="0.25">
      <c r="A687" t="s">
        <v>32</v>
      </c>
      <c r="B687" t="str">
        <f>IFERROR(INDEX(Clients[Client_Name],MATCH(Table10[[#This Row],[Client_Code]],Clients[Client_Code],0)),"")</f>
        <v>SMU</v>
      </c>
      <c r="C687" s="42">
        <v>207</v>
      </c>
      <c r="D687" s="41" t="s">
        <v>149</v>
      </c>
      <c r="E687">
        <v>9</v>
      </c>
      <c r="F687" s="21">
        <v>0</v>
      </c>
      <c r="G687"/>
    </row>
    <row r="688" spans="1:7" x14ac:dyDescent="0.25">
      <c r="A688" t="s">
        <v>32</v>
      </c>
      <c r="B688" t="str">
        <f>IFERROR(INDEX(Clients[Client_Name],MATCH(Table10[[#This Row],[Client_Code]],Clients[Client_Code],0)),"")</f>
        <v>SMU</v>
      </c>
      <c r="C688" s="42">
        <v>207</v>
      </c>
      <c r="D688" s="41" t="s">
        <v>149</v>
      </c>
      <c r="E688">
        <v>10</v>
      </c>
      <c r="F688" s="21">
        <v>0</v>
      </c>
      <c r="G688"/>
    </row>
    <row r="689" spans="1:7" x14ac:dyDescent="0.25">
      <c r="A689" t="s">
        <v>32</v>
      </c>
      <c r="B689" t="str">
        <f>IFERROR(INDEX(Clients[Client_Name],MATCH(Table10[[#This Row],[Client_Code]],Clients[Client_Code],0)),"")</f>
        <v>SMU</v>
      </c>
      <c r="C689" s="42">
        <v>207</v>
      </c>
      <c r="D689" s="41" t="s">
        <v>149</v>
      </c>
      <c r="E689">
        <v>11</v>
      </c>
      <c r="F689" s="21">
        <v>0</v>
      </c>
      <c r="G689"/>
    </row>
    <row r="690" spans="1:7" x14ac:dyDescent="0.25">
      <c r="A690" t="s">
        <v>32</v>
      </c>
      <c r="B690" t="str">
        <f>IFERROR(INDEX(Clients[Client_Name],MATCH(Table10[[#This Row],[Client_Code]],Clients[Client_Code],0)),"")</f>
        <v>SMU</v>
      </c>
      <c r="C690" s="42">
        <v>207</v>
      </c>
      <c r="D690" s="41" t="s">
        <v>149</v>
      </c>
      <c r="E690">
        <v>12</v>
      </c>
      <c r="F690" s="21">
        <v>0</v>
      </c>
      <c r="G690"/>
    </row>
    <row r="691" spans="1:7" x14ac:dyDescent="0.25">
      <c r="A691" t="s">
        <v>32</v>
      </c>
      <c r="B691" t="str">
        <f>IFERROR(INDEX(Clients[Client_Name],MATCH(Table10[[#This Row],[Client_Code]],Clients[Client_Code],0)),"")</f>
        <v>SMU</v>
      </c>
      <c r="C691" s="42">
        <v>207</v>
      </c>
      <c r="D691" s="41" t="s">
        <v>37</v>
      </c>
      <c r="E691">
        <v>1</v>
      </c>
      <c r="F691" s="21">
        <v>0</v>
      </c>
      <c r="G691"/>
    </row>
    <row r="692" spans="1:7" x14ac:dyDescent="0.25">
      <c r="A692" t="s">
        <v>32</v>
      </c>
      <c r="B692" t="str">
        <f>IFERROR(INDEX(Clients[Client_Name],MATCH(Table10[[#This Row],[Client_Code]],Clients[Client_Code],0)),"")</f>
        <v>SMU</v>
      </c>
      <c r="C692" s="42">
        <v>207</v>
      </c>
      <c r="D692" s="41" t="s">
        <v>37</v>
      </c>
      <c r="E692">
        <v>2</v>
      </c>
      <c r="F692" s="21">
        <v>0</v>
      </c>
      <c r="G692"/>
    </row>
    <row r="693" spans="1:7" x14ac:dyDescent="0.25">
      <c r="A693" t="s">
        <v>32</v>
      </c>
      <c r="B693" t="str">
        <f>IFERROR(INDEX(Clients[Client_Name],MATCH(Table10[[#This Row],[Client_Code]],Clients[Client_Code],0)),"")</f>
        <v>SMU</v>
      </c>
      <c r="C693" s="42">
        <v>207</v>
      </c>
      <c r="D693" s="41" t="s">
        <v>37</v>
      </c>
      <c r="E693">
        <v>3</v>
      </c>
      <c r="F693" s="21">
        <v>0</v>
      </c>
      <c r="G693"/>
    </row>
    <row r="694" spans="1:7" x14ac:dyDescent="0.25">
      <c r="A694" t="s">
        <v>32</v>
      </c>
      <c r="B694" t="str">
        <f>IFERROR(INDEX(Clients[Client_Name],MATCH(Table10[[#This Row],[Client_Code]],Clients[Client_Code],0)),"")</f>
        <v>SMU</v>
      </c>
      <c r="C694" s="42">
        <v>207</v>
      </c>
      <c r="D694" s="41" t="s">
        <v>37</v>
      </c>
      <c r="E694">
        <v>4</v>
      </c>
      <c r="F694" s="21">
        <v>0</v>
      </c>
      <c r="G694"/>
    </row>
    <row r="695" spans="1:7" x14ac:dyDescent="0.25">
      <c r="A695" t="s">
        <v>32</v>
      </c>
      <c r="B695" t="str">
        <f>IFERROR(INDEX(Clients[Client_Name],MATCH(Table10[[#This Row],[Client_Code]],Clients[Client_Code],0)),"")</f>
        <v>SMU</v>
      </c>
      <c r="C695" s="42">
        <v>207</v>
      </c>
      <c r="D695" s="41" t="s">
        <v>37</v>
      </c>
      <c r="E695">
        <v>5</v>
      </c>
      <c r="F695" s="21">
        <v>0</v>
      </c>
      <c r="G695"/>
    </row>
    <row r="696" spans="1:7" x14ac:dyDescent="0.25">
      <c r="A696" t="s">
        <v>32</v>
      </c>
      <c r="B696" t="str">
        <f>IFERROR(INDEX(Clients[Client_Name],MATCH(Table10[[#This Row],[Client_Code]],Clients[Client_Code],0)),"")</f>
        <v>SMU</v>
      </c>
      <c r="C696" s="42">
        <v>207</v>
      </c>
      <c r="D696" s="41" t="s">
        <v>37</v>
      </c>
      <c r="E696">
        <v>6</v>
      </c>
      <c r="F696" s="21">
        <v>0</v>
      </c>
      <c r="G696"/>
    </row>
    <row r="697" spans="1:7" x14ac:dyDescent="0.25">
      <c r="A697" t="s">
        <v>32</v>
      </c>
      <c r="B697" t="str">
        <f>IFERROR(INDEX(Clients[Client_Name],MATCH(Table10[[#This Row],[Client_Code]],Clients[Client_Code],0)),"")</f>
        <v>SMU</v>
      </c>
      <c r="C697" s="42">
        <v>207</v>
      </c>
      <c r="D697" s="41" t="s">
        <v>37</v>
      </c>
      <c r="E697">
        <v>7</v>
      </c>
      <c r="F697" s="21">
        <v>0</v>
      </c>
      <c r="G697"/>
    </row>
    <row r="698" spans="1:7" x14ac:dyDescent="0.25">
      <c r="A698" t="s">
        <v>32</v>
      </c>
      <c r="B698" t="str">
        <f>IFERROR(INDEX(Clients[Client_Name],MATCH(Table10[[#This Row],[Client_Code]],Clients[Client_Code],0)),"")</f>
        <v>SMU</v>
      </c>
      <c r="C698" s="42">
        <v>207</v>
      </c>
      <c r="D698" s="41" t="s">
        <v>37</v>
      </c>
      <c r="E698">
        <v>8</v>
      </c>
      <c r="F698" s="21">
        <v>0</v>
      </c>
      <c r="G698"/>
    </row>
    <row r="699" spans="1:7" x14ac:dyDescent="0.25">
      <c r="A699" t="s">
        <v>32</v>
      </c>
      <c r="B699" t="str">
        <f>IFERROR(INDEX(Clients[Client_Name],MATCH(Table10[[#This Row],[Client_Code]],Clients[Client_Code],0)),"")</f>
        <v>SMU</v>
      </c>
      <c r="C699" s="42">
        <v>207</v>
      </c>
      <c r="D699" s="41" t="s">
        <v>37</v>
      </c>
      <c r="E699">
        <v>9</v>
      </c>
      <c r="F699" s="21">
        <v>0</v>
      </c>
      <c r="G699"/>
    </row>
    <row r="700" spans="1:7" x14ac:dyDescent="0.25">
      <c r="A700" t="s">
        <v>32</v>
      </c>
      <c r="B700" t="str">
        <f>IFERROR(INDEX(Clients[Client_Name],MATCH(Table10[[#This Row],[Client_Code]],Clients[Client_Code],0)),"")</f>
        <v>SMU</v>
      </c>
      <c r="C700" s="42">
        <v>207</v>
      </c>
      <c r="D700" s="41" t="s">
        <v>37</v>
      </c>
      <c r="E700">
        <v>10</v>
      </c>
      <c r="F700" s="21">
        <v>0</v>
      </c>
      <c r="G700"/>
    </row>
    <row r="701" spans="1:7" x14ac:dyDescent="0.25">
      <c r="A701" t="s">
        <v>32</v>
      </c>
      <c r="B701" t="str">
        <f>IFERROR(INDEX(Clients[Client_Name],MATCH(Table10[[#This Row],[Client_Code]],Clients[Client_Code],0)),"")</f>
        <v>SMU</v>
      </c>
      <c r="C701" s="42">
        <v>207</v>
      </c>
      <c r="D701" s="41" t="s">
        <v>37</v>
      </c>
      <c r="E701">
        <v>11</v>
      </c>
      <c r="F701" s="21">
        <v>0</v>
      </c>
      <c r="G701"/>
    </row>
    <row r="702" spans="1:7" x14ac:dyDescent="0.25">
      <c r="A702" t="s">
        <v>32</v>
      </c>
      <c r="B702" t="str">
        <f>IFERROR(INDEX(Clients[Client_Name],MATCH(Table10[[#This Row],[Client_Code]],Clients[Client_Code],0)),"")</f>
        <v>SMU</v>
      </c>
      <c r="C702" s="42">
        <v>207</v>
      </c>
      <c r="D702" s="41" t="s">
        <v>37</v>
      </c>
      <c r="E702">
        <v>12</v>
      </c>
      <c r="F702" s="21">
        <v>0</v>
      </c>
      <c r="G702"/>
    </row>
    <row r="703" spans="1:7" x14ac:dyDescent="0.25">
      <c r="A703" t="s">
        <v>32</v>
      </c>
      <c r="B703" t="str">
        <f>IFERROR(INDEX(Clients[Client_Name],MATCH(Table10[[#This Row],[Client_Code]],Clients[Client_Code],0)),"")</f>
        <v>SMU</v>
      </c>
      <c r="C703" s="42">
        <v>207</v>
      </c>
      <c r="D703" s="41" t="s">
        <v>148</v>
      </c>
      <c r="E703">
        <v>1</v>
      </c>
      <c r="F703" s="21">
        <v>0</v>
      </c>
      <c r="G703"/>
    </row>
    <row r="704" spans="1:7" x14ac:dyDescent="0.25">
      <c r="A704" t="s">
        <v>32</v>
      </c>
      <c r="B704" t="str">
        <f>IFERROR(INDEX(Clients[Client_Name],MATCH(Table10[[#This Row],[Client_Code]],Clients[Client_Code],0)),"")</f>
        <v>SMU</v>
      </c>
      <c r="C704" s="42">
        <v>207</v>
      </c>
      <c r="D704" s="41" t="s">
        <v>148</v>
      </c>
      <c r="E704">
        <v>2</v>
      </c>
      <c r="F704" s="21">
        <v>0</v>
      </c>
      <c r="G704"/>
    </row>
    <row r="705" spans="1:7" x14ac:dyDescent="0.25">
      <c r="A705" t="s">
        <v>32</v>
      </c>
      <c r="B705" t="str">
        <f>IFERROR(INDEX(Clients[Client_Name],MATCH(Table10[[#This Row],[Client_Code]],Clients[Client_Code],0)),"")</f>
        <v>SMU</v>
      </c>
      <c r="C705" s="42">
        <v>207</v>
      </c>
      <c r="D705" s="41" t="s">
        <v>148</v>
      </c>
      <c r="E705">
        <v>3</v>
      </c>
      <c r="F705" s="21">
        <v>0</v>
      </c>
      <c r="G705"/>
    </row>
    <row r="706" spans="1:7" x14ac:dyDescent="0.25">
      <c r="A706" t="s">
        <v>32</v>
      </c>
      <c r="B706" t="str">
        <f>IFERROR(INDEX(Clients[Client_Name],MATCH(Table10[[#This Row],[Client_Code]],Clients[Client_Code],0)),"")</f>
        <v>SMU</v>
      </c>
      <c r="C706" s="42">
        <v>207</v>
      </c>
      <c r="D706" s="41" t="s">
        <v>148</v>
      </c>
      <c r="E706">
        <v>4</v>
      </c>
      <c r="F706" s="21">
        <v>0</v>
      </c>
      <c r="G706"/>
    </row>
    <row r="707" spans="1:7" x14ac:dyDescent="0.25">
      <c r="A707" t="s">
        <v>32</v>
      </c>
      <c r="B707" t="str">
        <f>IFERROR(INDEX(Clients[Client_Name],MATCH(Table10[[#This Row],[Client_Code]],Clients[Client_Code],0)),"")</f>
        <v>SMU</v>
      </c>
      <c r="C707" s="42">
        <v>207</v>
      </c>
      <c r="D707" s="41" t="s">
        <v>148</v>
      </c>
      <c r="E707">
        <v>5</v>
      </c>
      <c r="F707" s="21">
        <v>0</v>
      </c>
      <c r="G707"/>
    </row>
    <row r="708" spans="1:7" x14ac:dyDescent="0.25">
      <c r="A708" t="s">
        <v>32</v>
      </c>
      <c r="B708" t="str">
        <f>IFERROR(INDEX(Clients[Client_Name],MATCH(Table10[[#This Row],[Client_Code]],Clients[Client_Code],0)),"")</f>
        <v>SMU</v>
      </c>
      <c r="C708" s="42">
        <v>207</v>
      </c>
      <c r="D708" s="41" t="s">
        <v>148</v>
      </c>
      <c r="E708">
        <v>6</v>
      </c>
      <c r="F708" s="21">
        <v>0</v>
      </c>
      <c r="G708"/>
    </row>
    <row r="709" spans="1:7" x14ac:dyDescent="0.25">
      <c r="A709" t="s">
        <v>32</v>
      </c>
      <c r="B709" t="str">
        <f>IFERROR(INDEX(Clients[Client_Name],MATCH(Table10[[#This Row],[Client_Code]],Clients[Client_Code],0)),"")</f>
        <v>SMU</v>
      </c>
      <c r="C709" s="42">
        <v>207</v>
      </c>
      <c r="D709" s="41" t="s">
        <v>148</v>
      </c>
      <c r="E709">
        <v>7</v>
      </c>
      <c r="F709" s="21">
        <v>0</v>
      </c>
      <c r="G709"/>
    </row>
    <row r="710" spans="1:7" x14ac:dyDescent="0.25">
      <c r="A710" t="s">
        <v>32</v>
      </c>
      <c r="B710" t="str">
        <f>IFERROR(INDEX(Clients[Client_Name],MATCH(Table10[[#This Row],[Client_Code]],Clients[Client_Code],0)),"")</f>
        <v>SMU</v>
      </c>
      <c r="C710" s="42">
        <v>207</v>
      </c>
      <c r="D710" s="41" t="s">
        <v>148</v>
      </c>
      <c r="E710">
        <v>8</v>
      </c>
      <c r="F710" s="21">
        <v>0</v>
      </c>
      <c r="G710"/>
    </row>
    <row r="711" spans="1:7" x14ac:dyDescent="0.25">
      <c r="A711" t="s">
        <v>32</v>
      </c>
      <c r="B711" t="str">
        <f>IFERROR(INDEX(Clients[Client_Name],MATCH(Table10[[#This Row],[Client_Code]],Clients[Client_Code],0)),"")</f>
        <v>SMU</v>
      </c>
      <c r="C711" s="42">
        <v>207</v>
      </c>
      <c r="D711" s="41" t="s">
        <v>148</v>
      </c>
      <c r="E711">
        <v>9</v>
      </c>
      <c r="F711" s="21">
        <v>0</v>
      </c>
      <c r="G711"/>
    </row>
    <row r="712" spans="1:7" x14ac:dyDescent="0.25">
      <c r="A712" t="s">
        <v>32</v>
      </c>
      <c r="B712" t="str">
        <f>IFERROR(INDEX(Clients[Client_Name],MATCH(Table10[[#This Row],[Client_Code]],Clients[Client_Code],0)),"")</f>
        <v>SMU</v>
      </c>
      <c r="C712" s="42">
        <v>207</v>
      </c>
      <c r="D712" s="41" t="s">
        <v>148</v>
      </c>
      <c r="E712">
        <v>10</v>
      </c>
      <c r="F712" s="21">
        <v>0</v>
      </c>
      <c r="G712"/>
    </row>
    <row r="713" spans="1:7" x14ac:dyDescent="0.25">
      <c r="A713" t="s">
        <v>32</v>
      </c>
      <c r="B713" t="str">
        <f>IFERROR(INDEX(Clients[Client_Name],MATCH(Table10[[#This Row],[Client_Code]],Clients[Client_Code],0)),"")</f>
        <v>SMU</v>
      </c>
      <c r="C713" s="42">
        <v>207</v>
      </c>
      <c r="D713" s="41" t="s">
        <v>148</v>
      </c>
      <c r="E713">
        <v>11</v>
      </c>
      <c r="F713" s="21">
        <v>0</v>
      </c>
      <c r="G713"/>
    </row>
    <row r="714" spans="1:7" x14ac:dyDescent="0.25">
      <c r="A714" t="s">
        <v>32</v>
      </c>
      <c r="B714" t="str">
        <f>IFERROR(INDEX(Clients[Client_Name],MATCH(Table10[[#This Row],[Client_Code]],Clients[Client_Code],0)),"")</f>
        <v>SMU</v>
      </c>
      <c r="C714" s="42">
        <v>207</v>
      </c>
      <c r="D714" s="41" t="s">
        <v>148</v>
      </c>
      <c r="E714">
        <v>12</v>
      </c>
      <c r="F714" s="21">
        <v>0</v>
      </c>
      <c r="G714"/>
    </row>
    <row r="715" spans="1:7" x14ac:dyDescent="0.25">
      <c r="A715" t="s">
        <v>32</v>
      </c>
      <c r="B715" t="str">
        <f>IFERROR(INDEX(Clients[Client_Name],MATCH(Table10[[#This Row],[Client_Code]],Clients[Client_Code],0)),"")</f>
        <v>SMU</v>
      </c>
      <c r="C715" s="42">
        <v>207</v>
      </c>
      <c r="D715" s="41" t="s">
        <v>38</v>
      </c>
      <c r="E715">
        <v>1</v>
      </c>
      <c r="F715" s="21">
        <v>0</v>
      </c>
      <c r="G715"/>
    </row>
    <row r="716" spans="1:7" x14ac:dyDescent="0.25">
      <c r="A716" t="s">
        <v>32</v>
      </c>
      <c r="B716" t="str">
        <f>IFERROR(INDEX(Clients[Client_Name],MATCH(Table10[[#This Row],[Client_Code]],Clients[Client_Code],0)),"")</f>
        <v>SMU</v>
      </c>
      <c r="C716" s="42">
        <v>207</v>
      </c>
      <c r="D716" s="41" t="s">
        <v>38</v>
      </c>
      <c r="E716">
        <v>2</v>
      </c>
      <c r="F716" s="21">
        <v>0</v>
      </c>
      <c r="G716"/>
    </row>
    <row r="717" spans="1:7" x14ac:dyDescent="0.25">
      <c r="A717" t="s">
        <v>32</v>
      </c>
      <c r="B717" t="str">
        <f>IFERROR(INDEX(Clients[Client_Name],MATCH(Table10[[#This Row],[Client_Code]],Clients[Client_Code],0)),"")</f>
        <v>SMU</v>
      </c>
      <c r="C717" s="42">
        <v>207</v>
      </c>
      <c r="D717" s="41" t="s">
        <v>38</v>
      </c>
      <c r="E717">
        <v>3</v>
      </c>
      <c r="F717" s="21">
        <v>0</v>
      </c>
      <c r="G717"/>
    </row>
    <row r="718" spans="1:7" x14ac:dyDescent="0.25">
      <c r="A718" t="s">
        <v>32</v>
      </c>
      <c r="B718" t="str">
        <f>IFERROR(INDEX(Clients[Client_Name],MATCH(Table10[[#This Row],[Client_Code]],Clients[Client_Code],0)),"")</f>
        <v>SMU</v>
      </c>
      <c r="C718" s="42">
        <v>207</v>
      </c>
      <c r="D718" s="41" t="s">
        <v>38</v>
      </c>
      <c r="E718">
        <v>4</v>
      </c>
      <c r="F718" s="21">
        <v>0</v>
      </c>
      <c r="G718"/>
    </row>
    <row r="719" spans="1:7" x14ac:dyDescent="0.25">
      <c r="A719" t="s">
        <v>32</v>
      </c>
      <c r="B719" t="str">
        <f>IFERROR(INDEX(Clients[Client_Name],MATCH(Table10[[#This Row],[Client_Code]],Clients[Client_Code],0)),"")</f>
        <v>SMU</v>
      </c>
      <c r="C719" s="42">
        <v>207</v>
      </c>
      <c r="D719" s="41" t="s">
        <v>38</v>
      </c>
      <c r="E719">
        <v>5</v>
      </c>
      <c r="F719" s="21">
        <v>0</v>
      </c>
      <c r="G719"/>
    </row>
    <row r="720" spans="1:7" x14ac:dyDescent="0.25">
      <c r="A720" t="s">
        <v>32</v>
      </c>
      <c r="B720" t="str">
        <f>IFERROR(INDEX(Clients[Client_Name],MATCH(Table10[[#This Row],[Client_Code]],Clients[Client_Code],0)),"")</f>
        <v>SMU</v>
      </c>
      <c r="C720" s="42">
        <v>207</v>
      </c>
      <c r="D720" s="41" t="s">
        <v>38</v>
      </c>
      <c r="E720">
        <v>6</v>
      </c>
      <c r="F720" s="21">
        <v>0</v>
      </c>
      <c r="G720"/>
    </row>
    <row r="721" spans="1:7" x14ac:dyDescent="0.25">
      <c r="A721" t="s">
        <v>32</v>
      </c>
      <c r="B721" t="str">
        <f>IFERROR(INDEX(Clients[Client_Name],MATCH(Table10[[#This Row],[Client_Code]],Clients[Client_Code],0)),"")</f>
        <v>SMU</v>
      </c>
      <c r="C721" s="42">
        <v>207</v>
      </c>
      <c r="D721" s="41" t="s">
        <v>38</v>
      </c>
      <c r="E721">
        <v>7</v>
      </c>
      <c r="F721" s="21">
        <v>0</v>
      </c>
      <c r="G721"/>
    </row>
    <row r="722" spans="1:7" x14ac:dyDescent="0.25">
      <c r="A722" t="s">
        <v>32</v>
      </c>
      <c r="B722" t="str">
        <f>IFERROR(INDEX(Clients[Client_Name],MATCH(Table10[[#This Row],[Client_Code]],Clients[Client_Code],0)),"")</f>
        <v>SMU</v>
      </c>
      <c r="C722" s="42">
        <v>207</v>
      </c>
      <c r="D722" s="41" t="s">
        <v>38</v>
      </c>
      <c r="E722">
        <v>8</v>
      </c>
      <c r="F722" s="21">
        <v>0</v>
      </c>
      <c r="G722"/>
    </row>
    <row r="723" spans="1:7" x14ac:dyDescent="0.25">
      <c r="A723" t="s">
        <v>32</v>
      </c>
      <c r="B723" t="str">
        <f>IFERROR(INDEX(Clients[Client_Name],MATCH(Table10[[#This Row],[Client_Code]],Clients[Client_Code],0)),"")</f>
        <v>SMU</v>
      </c>
      <c r="C723" s="42">
        <v>207</v>
      </c>
      <c r="D723" s="41" t="s">
        <v>38</v>
      </c>
      <c r="E723">
        <v>9</v>
      </c>
      <c r="F723" s="21">
        <v>0</v>
      </c>
      <c r="G723"/>
    </row>
    <row r="724" spans="1:7" x14ac:dyDescent="0.25">
      <c r="A724" t="s">
        <v>32</v>
      </c>
      <c r="B724" t="str">
        <f>IFERROR(INDEX(Clients[Client_Name],MATCH(Table10[[#This Row],[Client_Code]],Clients[Client_Code],0)),"")</f>
        <v>SMU</v>
      </c>
      <c r="C724" s="42">
        <v>207</v>
      </c>
      <c r="D724" s="41" t="s">
        <v>38</v>
      </c>
      <c r="E724">
        <v>10</v>
      </c>
      <c r="F724" s="21">
        <v>0</v>
      </c>
      <c r="G724"/>
    </row>
    <row r="725" spans="1:7" x14ac:dyDescent="0.25">
      <c r="A725" t="s">
        <v>32</v>
      </c>
      <c r="B725" t="str">
        <f>IFERROR(INDEX(Clients[Client_Name],MATCH(Table10[[#This Row],[Client_Code]],Clients[Client_Code],0)),"")</f>
        <v>SMU</v>
      </c>
      <c r="C725" s="42">
        <v>207</v>
      </c>
      <c r="D725" s="41" t="s">
        <v>38</v>
      </c>
      <c r="E725">
        <v>11</v>
      </c>
      <c r="F725" s="21">
        <v>0</v>
      </c>
      <c r="G725"/>
    </row>
    <row r="726" spans="1:7" x14ac:dyDescent="0.25">
      <c r="A726" t="s">
        <v>32</v>
      </c>
      <c r="B726" t="str">
        <f>IFERROR(INDEX(Clients[Client_Name],MATCH(Table10[[#This Row],[Client_Code]],Clients[Client_Code],0)),"")</f>
        <v>SMU</v>
      </c>
      <c r="C726" s="42">
        <v>207</v>
      </c>
      <c r="D726" s="41" t="s">
        <v>38</v>
      </c>
      <c r="E726">
        <v>12</v>
      </c>
      <c r="F726" s="21">
        <v>0</v>
      </c>
      <c r="G726"/>
    </row>
    <row r="727" spans="1:7" x14ac:dyDescent="0.25">
      <c r="A727" t="s">
        <v>32</v>
      </c>
      <c r="B727" t="str">
        <f>IFERROR(INDEX(Clients[Client_Name],MATCH(Table10[[#This Row],[Client_Code]],Clients[Client_Code],0)),"")</f>
        <v>SALMONES AYSÉN</v>
      </c>
      <c r="C727" s="42">
        <v>42</v>
      </c>
      <c r="D727" s="41" t="s">
        <v>149</v>
      </c>
      <c r="E727">
        <v>1</v>
      </c>
      <c r="F727" s="21">
        <v>3634519.8595449622</v>
      </c>
      <c r="G727"/>
    </row>
    <row r="728" spans="1:7" x14ac:dyDescent="0.25">
      <c r="A728" t="s">
        <v>32</v>
      </c>
      <c r="B728" t="str">
        <f>IFERROR(INDEX(Clients[Client_Name],MATCH(Table10[[#This Row],[Client_Code]],Clients[Client_Code],0)),"")</f>
        <v>SALMONES AYSÉN</v>
      </c>
      <c r="C728" s="42">
        <v>42</v>
      </c>
      <c r="D728" s="41" t="s">
        <v>149</v>
      </c>
      <c r="E728">
        <v>2</v>
      </c>
      <c r="F728" s="21">
        <v>9876280.1267209202</v>
      </c>
      <c r="G728"/>
    </row>
    <row r="729" spans="1:7" x14ac:dyDescent="0.25">
      <c r="A729" t="s">
        <v>32</v>
      </c>
      <c r="B729" t="str">
        <f>IFERROR(INDEX(Clients[Client_Name],MATCH(Table10[[#This Row],[Client_Code]],Clients[Client_Code],0)),"")</f>
        <v>SALMONES AYSÉN</v>
      </c>
      <c r="C729" s="42">
        <v>42</v>
      </c>
      <c r="D729" s="41" t="s">
        <v>149</v>
      </c>
      <c r="E729">
        <v>3</v>
      </c>
      <c r="F729" s="21">
        <v>10965433.947600434</v>
      </c>
      <c r="G729"/>
    </row>
    <row r="730" spans="1:7" x14ac:dyDescent="0.25">
      <c r="A730" t="s">
        <v>32</v>
      </c>
      <c r="B730" t="str">
        <f>IFERROR(INDEX(Clients[Client_Name],MATCH(Table10[[#This Row],[Client_Code]],Clients[Client_Code],0)),"")</f>
        <v>SALMONES AYSÉN</v>
      </c>
      <c r="C730" s="42">
        <v>42</v>
      </c>
      <c r="D730" s="41" t="s">
        <v>149</v>
      </c>
      <c r="E730">
        <v>4</v>
      </c>
      <c r="F730" s="21">
        <v>10996502.677118635</v>
      </c>
      <c r="G730"/>
    </row>
    <row r="731" spans="1:7" x14ac:dyDescent="0.25">
      <c r="A731" t="s">
        <v>32</v>
      </c>
      <c r="B731" t="str">
        <f>IFERROR(INDEX(Clients[Client_Name],MATCH(Table10[[#This Row],[Client_Code]],Clients[Client_Code],0)),"")</f>
        <v>SALMONES AYSÉN</v>
      </c>
      <c r="C731" s="42">
        <v>42</v>
      </c>
      <c r="D731" s="41" t="s">
        <v>149</v>
      </c>
      <c r="E731">
        <v>5</v>
      </c>
      <c r="F731" s="21">
        <v>7388531.8212515479</v>
      </c>
      <c r="G731"/>
    </row>
    <row r="732" spans="1:7" x14ac:dyDescent="0.25">
      <c r="A732" t="s">
        <v>32</v>
      </c>
      <c r="B732" t="str">
        <f>IFERROR(INDEX(Clients[Client_Name],MATCH(Table10[[#This Row],[Client_Code]],Clients[Client_Code],0)),"")</f>
        <v>SALMONES AYSÉN</v>
      </c>
      <c r="C732" s="42">
        <v>42</v>
      </c>
      <c r="D732" s="41" t="s">
        <v>149</v>
      </c>
      <c r="E732">
        <v>6</v>
      </c>
      <c r="F732" s="21">
        <v>3585225.4813282713</v>
      </c>
      <c r="G732"/>
    </row>
    <row r="733" spans="1:7" x14ac:dyDescent="0.25">
      <c r="A733" t="s">
        <v>32</v>
      </c>
      <c r="B733" t="str">
        <f>IFERROR(INDEX(Clients[Client_Name],MATCH(Table10[[#This Row],[Client_Code]],Clients[Client_Code],0)),"")</f>
        <v>SALMONES AYSÉN</v>
      </c>
      <c r="C733" s="42">
        <v>42</v>
      </c>
      <c r="D733" s="41" t="s">
        <v>149</v>
      </c>
      <c r="E733">
        <v>7</v>
      </c>
      <c r="F733" s="21">
        <v>0</v>
      </c>
      <c r="G733"/>
    </row>
    <row r="734" spans="1:7" x14ac:dyDescent="0.25">
      <c r="A734" t="s">
        <v>32</v>
      </c>
      <c r="B734" t="str">
        <f>IFERROR(INDEX(Clients[Client_Name],MATCH(Table10[[#This Row],[Client_Code]],Clients[Client_Code],0)),"")</f>
        <v>SALMONES AYSÉN</v>
      </c>
      <c r="C734" s="42">
        <v>42</v>
      </c>
      <c r="D734" s="41" t="s">
        <v>149</v>
      </c>
      <c r="E734">
        <v>8</v>
      </c>
      <c r="F734" s="21">
        <v>0</v>
      </c>
      <c r="G734"/>
    </row>
    <row r="735" spans="1:7" x14ac:dyDescent="0.25">
      <c r="A735" t="s">
        <v>32</v>
      </c>
      <c r="B735" t="str">
        <f>IFERROR(INDEX(Clients[Client_Name],MATCH(Table10[[#This Row],[Client_Code]],Clients[Client_Code],0)),"")</f>
        <v>SALMONES AYSÉN</v>
      </c>
      <c r="C735" s="42">
        <v>42</v>
      </c>
      <c r="D735" s="41" t="s">
        <v>149</v>
      </c>
      <c r="E735">
        <v>9</v>
      </c>
      <c r="F735" s="21">
        <v>0</v>
      </c>
      <c r="G735"/>
    </row>
    <row r="736" spans="1:7" x14ac:dyDescent="0.25">
      <c r="A736" t="s">
        <v>32</v>
      </c>
      <c r="B736" t="str">
        <f>IFERROR(INDEX(Clients[Client_Name],MATCH(Table10[[#This Row],[Client_Code]],Clients[Client_Code],0)),"")</f>
        <v>SALMONES AYSÉN</v>
      </c>
      <c r="C736" s="42">
        <v>42</v>
      </c>
      <c r="D736" s="41" t="s">
        <v>149</v>
      </c>
      <c r="E736">
        <v>10</v>
      </c>
      <c r="F736" s="21">
        <v>0</v>
      </c>
      <c r="G736"/>
    </row>
    <row r="737" spans="1:7" x14ac:dyDescent="0.25">
      <c r="A737" t="s">
        <v>32</v>
      </c>
      <c r="B737" t="str">
        <f>IFERROR(INDEX(Clients[Client_Name],MATCH(Table10[[#This Row],[Client_Code]],Clients[Client_Code],0)),"")</f>
        <v>SALMONES AYSÉN</v>
      </c>
      <c r="C737" s="42">
        <v>42</v>
      </c>
      <c r="D737" s="41" t="s">
        <v>149</v>
      </c>
      <c r="E737">
        <v>11</v>
      </c>
      <c r="F737" s="21">
        <v>0</v>
      </c>
      <c r="G737"/>
    </row>
    <row r="738" spans="1:7" x14ac:dyDescent="0.25">
      <c r="A738" t="s">
        <v>32</v>
      </c>
      <c r="B738" t="str">
        <f>IFERROR(INDEX(Clients[Client_Name],MATCH(Table10[[#This Row],[Client_Code]],Clients[Client_Code],0)),"")</f>
        <v>SALMONES AYSÉN</v>
      </c>
      <c r="C738" s="42">
        <v>42</v>
      </c>
      <c r="D738" s="41" t="s">
        <v>149</v>
      </c>
      <c r="E738">
        <v>12</v>
      </c>
      <c r="F738" s="21">
        <v>0</v>
      </c>
      <c r="G738"/>
    </row>
    <row r="739" spans="1:7" x14ac:dyDescent="0.25">
      <c r="A739" t="s">
        <v>32</v>
      </c>
      <c r="B739" t="str">
        <f>IFERROR(INDEX(Clients[Client_Name],MATCH(Table10[[#This Row],[Client_Code]],Clients[Client_Code],0)),"")</f>
        <v>SALMONES AYSÉN</v>
      </c>
      <c r="C739" s="42">
        <v>42</v>
      </c>
      <c r="D739" s="41" t="s">
        <v>37</v>
      </c>
      <c r="E739">
        <v>1</v>
      </c>
      <c r="F739" s="21">
        <v>320585.69670276059</v>
      </c>
      <c r="G739"/>
    </row>
    <row r="740" spans="1:7" x14ac:dyDescent="0.25">
      <c r="A740" t="s">
        <v>32</v>
      </c>
      <c r="B740" t="str">
        <f>IFERROR(INDEX(Clients[Client_Name],MATCH(Table10[[#This Row],[Client_Code]],Clients[Client_Code],0)),"")</f>
        <v>SALMONES AYSÉN</v>
      </c>
      <c r="C740" s="42">
        <v>42</v>
      </c>
      <c r="D740" s="41" t="s">
        <v>37</v>
      </c>
      <c r="E740">
        <v>2</v>
      </c>
      <c r="F740" s="21">
        <v>871145.09415635956</v>
      </c>
      <c r="G740"/>
    </row>
    <row r="741" spans="1:7" x14ac:dyDescent="0.25">
      <c r="A741" t="s">
        <v>32</v>
      </c>
      <c r="B741" t="str">
        <f>IFERROR(INDEX(Clients[Client_Name],MATCH(Table10[[#This Row],[Client_Code]],Clients[Client_Code],0)),"")</f>
        <v>SALMONES AYSÉN</v>
      </c>
      <c r="C741" s="42">
        <v>42</v>
      </c>
      <c r="D741" s="41" t="s">
        <v>37</v>
      </c>
      <c r="E741">
        <v>3</v>
      </c>
      <c r="F741" s="21">
        <v>967214.76772442413</v>
      </c>
      <c r="G741"/>
    </row>
    <row r="742" spans="1:7" x14ac:dyDescent="0.25">
      <c r="A742" t="s">
        <v>32</v>
      </c>
      <c r="B742" t="str">
        <f>IFERROR(INDEX(Clients[Client_Name],MATCH(Table10[[#This Row],[Client_Code]],Clients[Client_Code],0)),"")</f>
        <v>SALMONES AYSÉN</v>
      </c>
      <c r="C742" s="42">
        <v>42</v>
      </c>
      <c r="D742" s="41" t="s">
        <v>37</v>
      </c>
      <c r="E742">
        <v>4</v>
      </c>
      <c r="F742" s="21">
        <v>969955.20956630993</v>
      </c>
      <c r="G742"/>
    </row>
    <row r="743" spans="1:7" x14ac:dyDescent="0.25">
      <c r="A743" t="s">
        <v>32</v>
      </c>
      <c r="B743" t="str">
        <f>IFERROR(INDEX(Clients[Client_Name],MATCH(Table10[[#This Row],[Client_Code]],Clients[Client_Code],0)),"")</f>
        <v>SALMONES AYSÉN</v>
      </c>
      <c r="C743" s="42">
        <v>42</v>
      </c>
      <c r="D743" s="41" t="s">
        <v>37</v>
      </c>
      <c r="E743">
        <v>5</v>
      </c>
      <c r="F743" s="21">
        <v>651711.28871558758</v>
      </c>
      <c r="G743"/>
    </row>
    <row r="744" spans="1:7" x14ac:dyDescent="0.25">
      <c r="A744" t="s">
        <v>32</v>
      </c>
      <c r="B744" t="str">
        <f>IFERROR(INDEX(Clients[Client_Name],MATCH(Table10[[#This Row],[Client_Code]],Clients[Client_Code],0)),"")</f>
        <v>SALMONES AYSÉN</v>
      </c>
      <c r="C744" s="42">
        <v>42</v>
      </c>
      <c r="D744" s="41" t="s">
        <v>37</v>
      </c>
      <c r="E744">
        <v>6</v>
      </c>
      <c r="F744" s="21">
        <v>316237.64711303957</v>
      </c>
      <c r="G744"/>
    </row>
    <row r="745" spans="1:7" x14ac:dyDescent="0.25">
      <c r="A745" t="s">
        <v>32</v>
      </c>
      <c r="B745" t="str">
        <f>IFERROR(INDEX(Clients[Client_Name],MATCH(Table10[[#This Row],[Client_Code]],Clients[Client_Code],0)),"")</f>
        <v>SALMONES AYSÉN</v>
      </c>
      <c r="C745" s="42">
        <v>42</v>
      </c>
      <c r="D745" s="41" t="s">
        <v>37</v>
      </c>
      <c r="E745">
        <v>7</v>
      </c>
      <c r="F745" s="21">
        <v>0</v>
      </c>
      <c r="G745"/>
    </row>
    <row r="746" spans="1:7" x14ac:dyDescent="0.25">
      <c r="A746" t="s">
        <v>32</v>
      </c>
      <c r="B746" t="str">
        <f>IFERROR(INDEX(Clients[Client_Name],MATCH(Table10[[#This Row],[Client_Code]],Clients[Client_Code],0)),"")</f>
        <v>SALMONES AYSÉN</v>
      </c>
      <c r="C746" s="42">
        <v>42</v>
      </c>
      <c r="D746" s="41" t="s">
        <v>37</v>
      </c>
      <c r="E746">
        <v>8</v>
      </c>
      <c r="F746" s="21">
        <v>0</v>
      </c>
      <c r="G746"/>
    </row>
    <row r="747" spans="1:7" x14ac:dyDescent="0.25">
      <c r="A747" t="s">
        <v>32</v>
      </c>
      <c r="B747" t="str">
        <f>IFERROR(INDEX(Clients[Client_Name],MATCH(Table10[[#This Row],[Client_Code]],Clients[Client_Code],0)),"")</f>
        <v>SALMONES AYSÉN</v>
      </c>
      <c r="C747" s="42">
        <v>42</v>
      </c>
      <c r="D747" s="41" t="s">
        <v>37</v>
      </c>
      <c r="E747">
        <v>9</v>
      </c>
      <c r="F747" s="21">
        <v>0</v>
      </c>
      <c r="G747"/>
    </row>
    <row r="748" spans="1:7" x14ac:dyDescent="0.25">
      <c r="A748" t="s">
        <v>32</v>
      </c>
      <c r="B748" t="str">
        <f>IFERROR(INDEX(Clients[Client_Name],MATCH(Table10[[#This Row],[Client_Code]],Clients[Client_Code],0)),"")</f>
        <v>SALMONES AYSÉN</v>
      </c>
      <c r="C748" s="42">
        <v>42</v>
      </c>
      <c r="D748" s="41" t="s">
        <v>37</v>
      </c>
      <c r="E748">
        <v>10</v>
      </c>
      <c r="F748" s="21">
        <v>0</v>
      </c>
      <c r="G748"/>
    </row>
    <row r="749" spans="1:7" x14ac:dyDescent="0.25">
      <c r="A749" t="s">
        <v>32</v>
      </c>
      <c r="B749" t="str">
        <f>IFERROR(INDEX(Clients[Client_Name],MATCH(Table10[[#This Row],[Client_Code]],Clients[Client_Code],0)),"")</f>
        <v>SALMONES AYSÉN</v>
      </c>
      <c r="C749" s="42">
        <v>42</v>
      </c>
      <c r="D749" s="41" t="s">
        <v>37</v>
      </c>
      <c r="E749">
        <v>11</v>
      </c>
      <c r="F749" s="21">
        <v>0</v>
      </c>
      <c r="G749"/>
    </row>
    <row r="750" spans="1:7" x14ac:dyDescent="0.25">
      <c r="A750" t="s">
        <v>32</v>
      </c>
      <c r="B750" t="str">
        <f>IFERROR(INDEX(Clients[Client_Name],MATCH(Table10[[#This Row],[Client_Code]],Clients[Client_Code],0)),"")</f>
        <v>SALMONES AYSÉN</v>
      </c>
      <c r="C750" s="43">
        <v>42</v>
      </c>
      <c r="D750" s="41" t="s">
        <v>37</v>
      </c>
      <c r="E750">
        <v>12</v>
      </c>
      <c r="F750" s="21">
        <v>0</v>
      </c>
      <c r="G750"/>
    </row>
    <row r="751" spans="1:7" x14ac:dyDescent="0.25">
      <c r="A751" t="s">
        <v>32</v>
      </c>
      <c r="B751" t="str">
        <f>IFERROR(INDEX(Clients[Client_Name],MATCH(Table10[[#This Row],[Client_Code]],Clients[Client_Code],0)),"")</f>
        <v>SALMONES AYSÉN</v>
      </c>
      <c r="C751" s="42">
        <v>42</v>
      </c>
      <c r="D751" s="41" t="s">
        <v>148</v>
      </c>
      <c r="E751">
        <v>1</v>
      </c>
      <c r="F751" s="21">
        <v>0</v>
      </c>
      <c r="G751"/>
    </row>
    <row r="752" spans="1:7" x14ac:dyDescent="0.25">
      <c r="A752" t="s">
        <v>32</v>
      </c>
      <c r="B752" t="str">
        <f>IFERROR(INDEX(Clients[Client_Name],MATCH(Table10[[#This Row],[Client_Code]],Clients[Client_Code],0)),"")</f>
        <v>SALMONES AYSÉN</v>
      </c>
      <c r="C752" s="42">
        <v>42</v>
      </c>
      <c r="D752" s="41" t="s">
        <v>148</v>
      </c>
      <c r="E752">
        <v>2</v>
      </c>
      <c r="F752" s="21">
        <v>0</v>
      </c>
      <c r="G752"/>
    </row>
    <row r="753" spans="1:7" x14ac:dyDescent="0.25">
      <c r="A753" t="s">
        <v>32</v>
      </c>
      <c r="B753" t="str">
        <f>IFERROR(INDEX(Clients[Client_Name],MATCH(Table10[[#This Row],[Client_Code]],Clients[Client_Code],0)),"")</f>
        <v>SALMONES AYSÉN</v>
      </c>
      <c r="C753" s="42">
        <v>42</v>
      </c>
      <c r="D753" s="41" t="s">
        <v>148</v>
      </c>
      <c r="E753">
        <v>3</v>
      </c>
      <c r="F753" s="21">
        <v>0</v>
      </c>
      <c r="G753"/>
    </row>
    <row r="754" spans="1:7" x14ac:dyDescent="0.25">
      <c r="A754" t="s">
        <v>32</v>
      </c>
      <c r="B754" t="str">
        <f>IFERROR(INDEX(Clients[Client_Name],MATCH(Table10[[#This Row],[Client_Code]],Clients[Client_Code],0)),"")</f>
        <v>SALMONES AYSÉN</v>
      </c>
      <c r="C754" s="42">
        <v>42</v>
      </c>
      <c r="D754" s="41" t="s">
        <v>148</v>
      </c>
      <c r="E754">
        <v>4</v>
      </c>
      <c r="F754" s="21">
        <v>0</v>
      </c>
      <c r="G754"/>
    </row>
    <row r="755" spans="1:7" x14ac:dyDescent="0.25">
      <c r="A755" t="s">
        <v>32</v>
      </c>
      <c r="B755" t="str">
        <f>IFERROR(INDEX(Clients[Client_Name],MATCH(Table10[[#This Row],[Client_Code]],Clients[Client_Code],0)),"")</f>
        <v>SALMONES AYSÉN</v>
      </c>
      <c r="C755" s="42">
        <v>42</v>
      </c>
      <c r="D755" s="41" t="s">
        <v>148</v>
      </c>
      <c r="E755">
        <v>5</v>
      </c>
      <c r="F755" s="21">
        <v>0</v>
      </c>
      <c r="G755"/>
    </row>
    <row r="756" spans="1:7" x14ac:dyDescent="0.25">
      <c r="A756" t="s">
        <v>32</v>
      </c>
      <c r="B756" t="str">
        <f>IFERROR(INDEX(Clients[Client_Name],MATCH(Table10[[#This Row],[Client_Code]],Clients[Client_Code],0)),"")</f>
        <v>SALMONES AYSÉN</v>
      </c>
      <c r="C756" s="42">
        <v>42</v>
      </c>
      <c r="D756" s="41" t="s">
        <v>148</v>
      </c>
      <c r="E756">
        <v>6</v>
      </c>
      <c r="F756" s="21">
        <v>0</v>
      </c>
      <c r="G756"/>
    </row>
    <row r="757" spans="1:7" x14ac:dyDescent="0.25">
      <c r="A757" t="s">
        <v>32</v>
      </c>
      <c r="B757" t="str">
        <f>IFERROR(INDEX(Clients[Client_Name],MATCH(Table10[[#This Row],[Client_Code]],Clients[Client_Code],0)),"")</f>
        <v>SALMONES AYSÉN</v>
      </c>
      <c r="C757" s="42">
        <v>42</v>
      </c>
      <c r="D757" s="41" t="s">
        <v>148</v>
      </c>
      <c r="E757">
        <v>7</v>
      </c>
      <c r="F757" s="21">
        <v>0</v>
      </c>
      <c r="G757"/>
    </row>
    <row r="758" spans="1:7" x14ac:dyDescent="0.25">
      <c r="A758" t="s">
        <v>32</v>
      </c>
      <c r="B758" t="str">
        <f>IFERROR(INDEX(Clients[Client_Name],MATCH(Table10[[#This Row],[Client_Code]],Clients[Client_Code],0)),"")</f>
        <v>SALMONES AYSÉN</v>
      </c>
      <c r="C758" s="42">
        <v>42</v>
      </c>
      <c r="D758" s="41" t="s">
        <v>148</v>
      </c>
      <c r="E758">
        <v>8</v>
      </c>
      <c r="F758" s="21">
        <v>0</v>
      </c>
      <c r="G758"/>
    </row>
    <row r="759" spans="1:7" x14ac:dyDescent="0.25">
      <c r="A759" t="s">
        <v>32</v>
      </c>
      <c r="B759" t="str">
        <f>IFERROR(INDEX(Clients[Client_Name],MATCH(Table10[[#This Row],[Client_Code]],Clients[Client_Code],0)),"")</f>
        <v>SALMONES AYSÉN</v>
      </c>
      <c r="C759" s="42">
        <v>42</v>
      </c>
      <c r="D759" s="41" t="s">
        <v>148</v>
      </c>
      <c r="E759">
        <v>9</v>
      </c>
      <c r="F759" s="21">
        <v>0</v>
      </c>
      <c r="G759"/>
    </row>
    <row r="760" spans="1:7" x14ac:dyDescent="0.25">
      <c r="A760" t="s">
        <v>32</v>
      </c>
      <c r="B760" t="str">
        <f>IFERROR(INDEX(Clients[Client_Name],MATCH(Table10[[#This Row],[Client_Code]],Clients[Client_Code],0)),"")</f>
        <v>SALMONES AYSÉN</v>
      </c>
      <c r="C760" s="42">
        <v>42</v>
      </c>
      <c r="D760" s="41" t="s">
        <v>148</v>
      </c>
      <c r="E760">
        <v>10</v>
      </c>
      <c r="F760" s="21">
        <v>0</v>
      </c>
      <c r="G760"/>
    </row>
    <row r="761" spans="1:7" x14ac:dyDescent="0.25">
      <c r="A761" t="s">
        <v>32</v>
      </c>
      <c r="B761" t="str">
        <f>IFERROR(INDEX(Clients[Client_Name],MATCH(Table10[[#This Row],[Client_Code]],Clients[Client_Code],0)),"")</f>
        <v>SALMONES AYSÉN</v>
      </c>
      <c r="C761" s="42">
        <v>42</v>
      </c>
      <c r="D761" s="41" t="s">
        <v>148</v>
      </c>
      <c r="E761">
        <v>11</v>
      </c>
      <c r="F761" s="21">
        <v>0</v>
      </c>
      <c r="G761"/>
    </row>
    <row r="762" spans="1:7" x14ac:dyDescent="0.25">
      <c r="A762" t="s">
        <v>32</v>
      </c>
      <c r="B762" t="str">
        <f>IFERROR(INDEX(Clients[Client_Name],MATCH(Table10[[#This Row],[Client_Code]],Clients[Client_Code],0)),"")</f>
        <v>SALMONES AYSÉN</v>
      </c>
      <c r="C762" s="42">
        <v>42</v>
      </c>
      <c r="D762" s="41" t="s">
        <v>148</v>
      </c>
      <c r="E762">
        <v>12</v>
      </c>
      <c r="F762" s="21">
        <v>0</v>
      </c>
      <c r="G762"/>
    </row>
    <row r="763" spans="1:7" x14ac:dyDescent="0.25">
      <c r="A763" t="s">
        <v>32</v>
      </c>
      <c r="B763" t="str">
        <f>IFERROR(INDEX(Clients[Client_Name],MATCH(Table10[[#This Row],[Client_Code]],Clients[Client_Code],0)),"")</f>
        <v>SALMONES AYSÉN</v>
      </c>
      <c r="C763" s="42">
        <v>42</v>
      </c>
      <c r="D763" s="41" t="s">
        <v>38</v>
      </c>
      <c r="E763">
        <v>1</v>
      </c>
      <c r="F763" s="21">
        <v>774749.24848791328</v>
      </c>
      <c r="G763"/>
    </row>
    <row r="764" spans="1:7" x14ac:dyDescent="0.25">
      <c r="A764" t="s">
        <v>32</v>
      </c>
      <c r="B764" t="str">
        <f>IFERROR(INDEX(Clients[Client_Name],MATCH(Table10[[#This Row],[Client_Code]],Clients[Client_Code],0)),"")</f>
        <v>SALMONES AYSÉN</v>
      </c>
      <c r="C764" s="42">
        <v>42</v>
      </c>
      <c r="D764" s="41" t="s">
        <v>38</v>
      </c>
      <c r="E764">
        <v>2</v>
      </c>
      <c r="F764" s="21">
        <v>2105268.6191653176</v>
      </c>
      <c r="G764"/>
    </row>
    <row r="765" spans="1:7" x14ac:dyDescent="0.25">
      <c r="A765" t="s">
        <v>32</v>
      </c>
      <c r="B765" t="str">
        <f>IFERROR(INDEX(Clients[Client_Name],MATCH(Table10[[#This Row],[Client_Code]],Clients[Client_Code],0)),"")</f>
        <v>SALMONES AYSÉN</v>
      </c>
      <c r="C765" s="42">
        <v>42</v>
      </c>
      <c r="D765" s="41" t="s">
        <v>38</v>
      </c>
      <c r="E765">
        <v>3</v>
      </c>
      <c r="F765" s="21">
        <v>2337437.1412324351</v>
      </c>
      <c r="G765"/>
    </row>
    <row r="766" spans="1:7" x14ac:dyDescent="0.25">
      <c r="A766" t="s">
        <v>32</v>
      </c>
      <c r="B766" t="str">
        <f>IFERROR(INDEX(Clients[Client_Name],MATCH(Table10[[#This Row],[Client_Code]],Clients[Client_Code],0)),"")</f>
        <v>SALMONES AYSÉN</v>
      </c>
      <c r="C766" s="42">
        <v>42</v>
      </c>
      <c r="D766" s="41" t="s">
        <v>38</v>
      </c>
      <c r="E766">
        <v>4</v>
      </c>
      <c r="F766" s="21">
        <v>2344059.8797992603</v>
      </c>
      <c r="G766"/>
    </row>
    <row r="767" spans="1:7" x14ac:dyDescent="0.25">
      <c r="A767" t="s">
        <v>32</v>
      </c>
      <c r="B767" t="str">
        <f>IFERROR(INDEX(Clients[Client_Name],MATCH(Table10[[#This Row],[Client_Code]],Clients[Client_Code],0)),"")</f>
        <v>SALMONES AYSÉN</v>
      </c>
      <c r="C767" s="42">
        <v>42</v>
      </c>
      <c r="D767" s="41" t="s">
        <v>38</v>
      </c>
      <c r="E767">
        <v>5</v>
      </c>
      <c r="F767" s="21">
        <v>1574969.9264706566</v>
      </c>
      <c r="G767"/>
    </row>
    <row r="768" spans="1:7" x14ac:dyDescent="0.25">
      <c r="A768" t="s">
        <v>32</v>
      </c>
      <c r="B768" t="str">
        <f>IFERROR(INDEX(Clients[Client_Name],MATCH(Table10[[#This Row],[Client_Code]],Clients[Client_Code],0)),"")</f>
        <v>SALMONES AYSÉN</v>
      </c>
      <c r="C768" s="42">
        <v>42</v>
      </c>
      <c r="D768" s="41" t="s">
        <v>38</v>
      </c>
      <c r="E768">
        <v>6</v>
      </c>
      <c r="F768" s="21">
        <v>764241.4554495113</v>
      </c>
      <c r="G768"/>
    </row>
    <row r="769" spans="1:7" x14ac:dyDescent="0.25">
      <c r="A769" t="s">
        <v>32</v>
      </c>
      <c r="B769" t="str">
        <f>IFERROR(INDEX(Clients[Client_Name],MATCH(Table10[[#This Row],[Client_Code]],Clients[Client_Code],0)),"")</f>
        <v>SALMONES AYSÉN</v>
      </c>
      <c r="C769" s="42">
        <v>42</v>
      </c>
      <c r="D769" s="41" t="s">
        <v>38</v>
      </c>
      <c r="E769">
        <v>7</v>
      </c>
      <c r="F769" s="21">
        <v>0</v>
      </c>
      <c r="G769"/>
    </row>
    <row r="770" spans="1:7" x14ac:dyDescent="0.25">
      <c r="A770" t="s">
        <v>32</v>
      </c>
      <c r="B770" t="str">
        <f>IFERROR(INDEX(Clients[Client_Name],MATCH(Table10[[#This Row],[Client_Code]],Clients[Client_Code],0)),"")</f>
        <v>SALMONES AYSÉN</v>
      </c>
      <c r="C770" s="42">
        <v>42</v>
      </c>
      <c r="D770" s="41" t="s">
        <v>38</v>
      </c>
      <c r="E770">
        <v>8</v>
      </c>
      <c r="F770" s="21">
        <v>0</v>
      </c>
      <c r="G770"/>
    </row>
    <row r="771" spans="1:7" x14ac:dyDescent="0.25">
      <c r="A771" t="s">
        <v>32</v>
      </c>
      <c r="B771" t="str">
        <f>IFERROR(INDEX(Clients[Client_Name],MATCH(Table10[[#This Row],[Client_Code]],Clients[Client_Code],0)),"")</f>
        <v>SALMONES AYSÉN</v>
      </c>
      <c r="C771" s="42">
        <v>42</v>
      </c>
      <c r="D771" s="41" t="s">
        <v>38</v>
      </c>
      <c r="E771">
        <v>9</v>
      </c>
      <c r="F771" s="21">
        <v>0</v>
      </c>
      <c r="G771"/>
    </row>
    <row r="772" spans="1:7" x14ac:dyDescent="0.25">
      <c r="A772" t="s">
        <v>32</v>
      </c>
      <c r="B772" t="str">
        <f>IFERROR(INDEX(Clients[Client_Name],MATCH(Table10[[#This Row],[Client_Code]],Clients[Client_Code],0)),"")</f>
        <v>SALMONES AYSÉN</v>
      </c>
      <c r="C772" s="42">
        <v>42</v>
      </c>
      <c r="D772" s="41" t="s">
        <v>38</v>
      </c>
      <c r="E772">
        <v>10</v>
      </c>
      <c r="F772" s="21">
        <v>0</v>
      </c>
      <c r="G772"/>
    </row>
    <row r="773" spans="1:7" x14ac:dyDescent="0.25">
      <c r="A773" t="s">
        <v>32</v>
      </c>
      <c r="B773" t="str">
        <f>IFERROR(INDEX(Clients[Client_Name],MATCH(Table10[[#This Row],[Client_Code]],Clients[Client_Code],0)),"")</f>
        <v>SALMONES AYSÉN</v>
      </c>
      <c r="C773" s="42">
        <v>42</v>
      </c>
      <c r="D773" s="41" t="s">
        <v>38</v>
      </c>
      <c r="E773">
        <v>11</v>
      </c>
      <c r="F773" s="21">
        <v>0</v>
      </c>
      <c r="G773"/>
    </row>
    <row r="774" spans="1:7" x14ac:dyDescent="0.25">
      <c r="A774" t="s">
        <v>32</v>
      </c>
      <c r="B774" t="str">
        <f>IFERROR(INDEX(Clients[Client_Name],MATCH(Table10[[#This Row],[Client_Code]],Clients[Client_Code],0)),"")</f>
        <v>SALMONES AYSÉN</v>
      </c>
      <c r="C774" s="42">
        <v>42</v>
      </c>
      <c r="D774" s="41" t="s">
        <v>38</v>
      </c>
      <c r="E774">
        <v>12</v>
      </c>
      <c r="F774" s="21">
        <v>0</v>
      </c>
      <c r="G774"/>
    </row>
    <row r="775" spans="1:7" x14ac:dyDescent="0.25">
      <c r="A775" t="s">
        <v>32</v>
      </c>
      <c r="B775" t="str">
        <f>IFERROR(INDEX(Clients[Client_Name],MATCH(Table10[[#This Row],[Client_Code]],Clients[Client_Code],0)),"")</f>
        <v>SALMONES ANTÁRTICA</v>
      </c>
      <c r="C775" s="42">
        <v>41</v>
      </c>
      <c r="D775" s="41" t="s">
        <v>149</v>
      </c>
      <c r="E775">
        <v>1</v>
      </c>
      <c r="F775" s="21">
        <v>3122316.1716452525</v>
      </c>
      <c r="G775"/>
    </row>
    <row r="776" spans="1:7" x14ac:dyDescent="0.25">
      <c r="A776" t="s">
        <v>32</v>
      </c>
      <c r="B776" t="str">
        <f>IFERROR(INDEX(Clients[Client_Name],MATCH(Table10[[#This Row],[Client_Code]],Clients[Client_Code],0)),"")</f>
        <v>SALMONES ANTÁRTICA</v>
      </c>
      <c r="C776" s="42">
        <v>41</v>
      </c>
      <c r="D776" s="41" t="s">
        <v>149</v>
      </c>
      <c r="E776">
        <v>2</v>
      </c>
      <c r="F776" s="21">
        <v>8484440.9570017029</v>
      </c>
      <c r="G776"/>
    </row>
    <row r="777" spans="1:7" x14ac:dyDescent="0.25">
      <c r="A777" t="s">
        <v>32</v>
      </c>
      <c r="B777" t="str">
        <f>IFERROR(INDEX(Clients[Client_Name],MATCH(Table10[[#This Row],[Client_Code]],Clients[Client_Code],0)),"")</f>
        <v>SALMONES ANTÁRTICA</v>
      </c>
      <c r="C777" s="42">
        <v>41</v>
      </c>
      <c r="D777" s="41" t="s">
        <v>149</v>
      </c>
      <c r="E777">
        <v>3</v>
      </c>
      <c r="F777" s="21">
        <v>9420103.0856348611</v>
      </c>
      <c r="G777"/>
    </row>
    <row r="778" spans="1:7" x14ac:dyDescent="0.25">
      <c r="A778" t="s">
        <v>32</v>
      </c>
      <c r="B778" t="str">
        <f>IFERROR(INDEX(Clients[Client_Name],MATCH(Table10[[#This Row],[Client_Code]],Clients[Client_Code],0)),"")</f>
        <v>SALMONES ANTÁRTICA</v>
      </c>
      <c r="C778" s="42">
        <v>41</v>
      </c>
      <c r="D778" s="41" t="s">
        <v>149</v>
      </c>
      <c r="E778">
        <v>4</v>
      </c>
      <c r="F778" s="21">
        <v>9446793.3777108248</v>
      </c>
      <c r="G778"/>
    </row>
    <row r="779" spans="1:7" x14ac:dyDescent="0.25">
      <c r="A779" t="s">
        <v>32</v>
      </c>
      <c r="B779" t="str">
        <f>IFERROR(INDEX(Clients[Client_Name],MATCH(Table10[[#This Row],[Client_Code]],Clients[Client_Code],0)),"")</f>
        <v>SALMONES ANTÁRTICA</v>
      </c>
      <c r="C779" s="42">
        <v>41</v>
      </c>
      <c r="D779" s="41" t="s">
        <v>149</v>
      </c>
      <c r="E779">
        <v>5</v>
      </c>
      <c r="F779" s="21">
        <v>6347284.7258282742</v>
      </c>
      <c r="G779"/>
    </row>
    <row r="780" spans="1:7" x14ac:dyDescent="0.25">
      <c r="A780" t="s">
        <v>32</v>
      </c>
      <c r="B780" t="str">
        <f>IFERROR(INDEX(Clients[Client_Name],MATCH(Table10[[#This Row],[Client_Code]],Clients[Client_Code],0)),"")</f>
        <v>SALMONES ANTÁRTICA</v>
      </c>
      <c r="C780" s="42">
        <v>41</v>
      </c>
      <c r="D780" s="41" t="s">
        <v>149</v>
      </c>
      <c r="E780">
        <v>6</v>
      </c>
      <c r="F780" s="21">
        <v>3079968.725428123</v>
      </c>
      <c r="G780"/>
    </row>
    <row r="781" spans="1:7" x14ac:dyDescent="0.25">
      <c r="A781" t="s">
        <v>32</v>
      </c>
      <c r="B781" t="str">
        <f>IFERROR(INDEX(Clients[Client_Name],MATCH(Table10[[#This Row],[Client_Code]],Clients[Client_Code],0)),"")</f>
        <v>SALMONES ANTÁRTICA</v>
      </c>
      <c r="C781" s="42">
        <v>41</v>
      </c>
      <c r="D781" s="41" t="s">
        <v>149</v>
      </c>
      <c r="E781">
        <v>7</v>
      </c>
      <c r="F781" s="21">
        <v>0</v>
      </c>
      <c r="G781"/>
    </row>
    <row r="782" spans="1:7" x14ac:dyDescent="0.25">
      <c r="A782" t="s">
        <v>32</v>
      </c>
      <c r="B782" t="str">
        <f>IFERROR(INDEX(Clients[Client_Name],MATCH(Table10[[#This Row],[Client_Code]],Clients[Client_Code],0)),"")</f>
        <v>SALMONES ANTÁRTICA</v>
      </c>
      <c r="C782" s="42">
        <v>41</v>
      </c>
      <c r="D782" s="41" t="s">
        <v>149</v>
      </c>
      <c r="E782">
        <v>8</v>
      </c>
      <c r="F782" s="21">
        <v>0</v>
      </c>
      <c r="G782"/>
    </row>
    <row r="783" spans="1:7" x14ac:dyDescent="0.25">
      <c r="A783" t="s">
        <v>32</v>
      </c>
      <c r="B783" t="str">
        <f>IFERROR(INDEX(Clients[Client_Name],MATCH(Table10[[#This Row],[Client_Code]],Clients[Client_Code],0)),"")</f>
        <v>SALMONES ANTÁRTICA</v>
      </c>
      <c r="C783" s="42">
        <v>41</v>
      </c>
      <c r="D783" s="41" t="s">
        <v>149</v>
      </c>
      <c r="E783">
        <v>9</v>
      </c>
      <c r="F783" s="21">
        <v>0</v>
      </c>
      <c r="G783"/>
    </row>
    <row r="784" spans="1:7" x14ac:dyDescent="0.25">
      <c r="A784" t="s">
        <v>32</v>
      </c>
      <c r="B784" t="str">
        <f>IFERROR(INDEX(Clients[Client_Name],MATCH(Table10[[#This Row],[Client_Code]],Clients[Client_Code],0)),"")</f>
        <v>SALMONES ANTÁRTICA</v>
      </c>
      <c r="C784" s="42">
        <v>41</v>
      </c>
      <c r="D784" s="41" t="s">
        <v>149</v>
      </c>
      <c r="E784">
        <v>10</v>
      </c>
      <c r="F784" s="21">
        <v>0</v>
      </c>
      <c r="G784"/>
    </row>
    <row r="785" spans="1:7" x14ac:dyDescent="0.25">
      <c r="A785" t="s">
        <v>32</v>
      </c>
      <c r="B785" t="str">
        <f>IFERROR(INDEX(Clients[Client_Name],MATCH(Table10[[#This Row],[Client_Code]],Clients[Client_Code],0)),"")</f>
        <v>SALMONES ANTÁRTICA</v>
      </c>
      <c r="C785" s="42">
        <v>41</v>
      </c>
      <c r="D785" s="41" t="s">
        <v>149</v>
      </c>
      <c r="E785">
        <v>11</v>
      </c>
      <c r="F785" s="21">
        <v>0</v>
      </c>
      <c r="G785"/>
    </row>
    <row r="786" spans="1:7" x14ac:dyDescent="0.25">
      <c r="A786" t="s">
        <v>32</v>
      </c>
      <c r="B786" t="str">
        <f>IFERROR(INDEX(Clients[Client_Name],MATCH(Table10[[#This Row],[Client_Code]],Clients[Client_Code],0)),"")</f>
        <v>SALMONES ANTÁRTICA</v>
      </c>
      <c r="C786" s="42">
        <v>41</v>
      </c>
      <c r="D786" s="41" t="s">
        <v>149</v>
      </c>
      <c r="E786">
        <v>12</v>
      </c>
      <c r="F786" s="21">
        <v>0</v>
      </c>
      <c r="G786"/>
    </row>
    <row r="787" spans="1:7" x14ac:dyDescent="0.25">
      <c r="A787" t="s">
        <v>32</v>
      </c>
      <c r="B787" t="str">
        <f>IFERROR(INDEX(Clients[Client_Name],MATCH(Table10[[#This Row],[Client_Code]],Clients[Client_Code],0)),"")</f>
        <v>SALMONES ANTÁRTICA</v>
      </c>
      <c r="C787" s="42">
        <v>41</v>
      </c>
      <c r="D787" s="41" t="s">
        <v>37</v>
      </c>
      <c r="E787">
        <v>1</v>
      </c>
      <c r="F787" s="21">
        <v>387170.85901713045</v>
      </c>
      <c r="G787"/>
    </row>
    <row r="788" spans="1:7" x14ac:dyDescent="0.25">
      <c r="A788" t="s">
        <v>32</v>
      </c>
      <c r="B788" t="str">
        <f>IFERROR(INDEX(Clients[Client_Name],MATCH(Table10[[#This Row],[Client_Code]],Clients[Client_Code],0)),"")</f>
        <v>SALMONES ANTÁRTICA</v>
      </c>
      <c r="C788" s="42">
        <v>41</v>
      </c>
      <c r="D788" s="41" t="s">
        <v>37</v>
      </c>
      <c r="E788">
        <v>2</v>
      </c>
      <c r="F788" s="21">
        <v>1052080.6071575817</v>
      </c>
      <c r="G788"/>
    </row>
    <row r="789" spans="1:7" x14ac:dyDescent="0.25">
      <c r="A789" t="s">
        <v>32</v>
      </c>
      <c r="B789" t="str">
        <f>IFERROR(INDEX(Clients[Client_Name],MATCH(Table10[[#This Row],[Client_Code]],Clients[Client_Code],0)),"")</f>
        <v>SALMONES ANTÁRTICA</v>
      </c>
      <c r="C789" s="42">
        <v>41</v>
      </c>
      <c r="D789" s="41" t="s">
        <v>37</v>
      </c>
      <c r="E789">
        <v>3</v>
      </c>
      <c r="F789" s="21">
        <v>1168103.8060195374</v>
      </c>
      <c r="G789"/>
    </row>
    <row r="790" spans="1:7" x14ac:dyDescent="0.25">
      <c r="A790" t="s">
        <v>32</v>
      </c>
      <c r="B790" t="str">
        <f>IFERROR(INDEX(Clients[Client_Name],MATCH(Table10[[#This Row],[Client_Code]],Clients[Client_Code],0)),"")</f>
        <v>SALMONES ANTÁRTICA</v>
      </c>
      <c r="C790" s="42">
        <v>41</v>
      </c>
      <c r="D790" s="41" t="s">
        <v>37</v>
      </c>
      <c r="E790">
        <v>4</v>
      </c>
      <c r="F790" s="21">
        <v>1171413.4334699258</v>
      </c>
      <c r="G790"/>
    </row>
    <row r="791" spans="1:7" x14ac:dyDescent="0.25">
      <c r="A791" t="s">
        <v>32</v>
      </c>
      <c r="B791" t="str">
        <f>IFERROR(INDEX(Clients[Client_Name],MATCH(Table10[[#This Row],[Client_Code]],Clients[Client_Code],0)),"")</f>
        <v>SALMONES ANTÁRTICA</v>
      </c>
      <c r="C791" s="42">
        <v>41</v>
      </c>
      <c r="D791" s="41" t="s">
        <v>37</v>
      </c>
      <c r="E791">
        <v>5</v>
      </c>
      <c r="F791" s="21">
        <v>787070.7335927207</v>
      </c>
      <c r="G791"/>
    </row>
    <row r="792" spans="1:7" x14ac:dyDescent="0.25">
      <c r="A792" t="s">
        <v>32</v>
      </c>
      <c r="B792" t="str">
        <f>IFERROR(INDEX(Clients[Client_Name],MATCH(Table10[[#This Row],[Client_Code]],Clients[Client_Code],0)),"")</f>
        <v>SALMONES ANTÁRTICA</v>
      </c>
      <c r="C792" s="42">
        <v>41</v>
      </c>
      <c r="D792" s="41" t="s">
        <v>37</v>
      </c>
      <c r="E792">
        <v>6</v>
      </c>
      <c r="F792" s="21">
        <v>381919.726131242</v>
      </c>
      <c r="G792"/>
    </row>
    <row r="793" spans="1:7" x14ac:dyDescent="0.25">
      <c r="A793" t="s">
        <v>32</v>
      </c>
      <c r="B793" t="str">
        <f>IFERROR(INDEX(Clients[Client_Name],MATCH(Table10[[#This Row],[Client_Code]],Clients[Client_Code],0)),"")</f>
        <v>SALMONES ANTÁRTICA</v>
      </c>
      <c r="C793" s="42">
        <v>41</v>
      </c>
      <c r="D793" s="41" t="s">
        <v>37</v>
      </c>
      <c r="E793">
        <v>7</v>
      </c>
      <c r="F793" s="21">
        <v>0</v>
      </c>
      <c r="G793"/>
    </row>
    <row r="794" spans="1:7" x14ac:dyDescent="0.25">
      <c r="A794" t="s">
        <v>32</v>
      </c>
      <c r="B794" t="str">
        <f>IFERROR(INDEX(Clients[Client_Name],MATCH(Table10[[#This Row],[Client_Code]],Clients[Client_Code],0)),"")</f>
        <v>SALMONES ANTÁRTICA</v>
      </c>
      <c r="C794" s="42">
        <v>41</v>
      </c>
      <c r="D794" s="41" t="s">
        <v>37</v>
      </c>
      <c r="E794">
        <v>8</v>
      </c>
      <c r="F794" s="21">
        <v>0</v>
      </c>
      <c r="G794"/>
    </row>
    <row r="795" spans="1:7" x14ac:dyDescent="0.25">
      <c r="A795" t="s">
        <v>32</v>
      </c>
      <c r="B795" t="str">
        <f>IFERROR(INDEX(Clients[Client_Name],MATCH(Table10[[#This Row],[Client_Code]],Clients[Client_Code],0)),"")</f>
        <v>SALMONES ANTÁRTICA</v>
      </c>
      <c r="C795" s="42">
        <v>41</v>
      </c>
      <c r="D795" s="41" t="s">
        <v>37</v>
      </c>
      <c r="E795">
        <v>9</v>
      </c>
      <c r="F795" s="21">
        <v>0</v>
      </c>
      <c r="G795"/>
    </row>
    <row r="796" spans="1:7" x14ac:dyDescent="0.25">
      <c r="A796" t="s">
        <v>32</v>
      </c>
      <c r="B796" t="str">
        <f>IFERROR(INDEX(Clients[Client_Name],MATCH(Table10[[#This Row],[Client_Code]],Clients[Client_Code],0)),"")</f>
        <v>SALMONES ANTÁRTICA</v>
      </c>
      <c r="C796" s="42">
        <v>41</v>
      </c>
      <c r="D796" s="41" t="s">
        <v>37</v>
      </c>
      <c r="E796">
        <v>10</v>
      </c>
      <c r="F796" s="21">
        <v>0</v>
      </c>
      <c r="G796"/>
    </row>
    <row r="797" spans="1:7" x14ac:dyDescent="0.25">
      <c r="A797" t="s">
        <v>32</v>
      </c>
      <c r="B797" t="str">
        <f>IFERROR(INDEX(Clients[Client_Name],MATCH(Table10[[#This Row],[Client_Code]],Clients[Client_Code],0)),"")</f>
        <v>SALMONES ANTÁRTICA</v>
      </c>
      <c r="C797" s="42">
        <v>41</v>
      </c>
      <c r="D797" s="41" t="s">
        <v>37</v>
      </c>
      <c r="E797">
        <v>11</v>
      </c>
      <c r="F797" s="21">
        <v>0</v>
      </c>
      <c r="G797"/>
    </row>
    <row r="798" spans="1:7" x14ac:dyDescent="0.25">
      <c r="A798" t="s">
        <v>32</v>
      </c>
      <c r="B798" t="str">
        <f>IFERROR(INDEX(Clients[Client_Name],MATCH(Table10[[#This Row],[Client_Code]],Clients[Client_Code],0)),"")</f>
        <v>SALMONES ANTÁRTICA</v>
      </c>
      <c r="C798" s="42">
        <v>41</v>
      </c>
      <c r="D798" s="41" t="s">
        <v>37</v>
      </c>
      <c r="E798">
        <v>12</v>
      </c>
      <c r="F798" s="21">
        <v>0</v>
      </c>
      <c r="G798"/>
    </row>
    <row r="799" spans="1:7" x14ac:dyDescent="0.25">
      <c r="A799" t="s">
        <v>32</v>
      </c>
      <c r="B799" t="str">
        <f>IFERROR(INDEX(Clients[Client_Name],MATCH(Table10[[#This Row],[Client_Code]],Clients[Client_Code],0)),"")</f>
        <v>SALMONES ANTÁRTICA</v>
      </c>
      <c r="C799" s="42">
        <v>41</v>
      </c>
      <c r="D799" s="41" t="s">
        <v>148</v>
      </c>
      <c r="E799">
        <v>1</v>
      </c>
      <c r="F799" s="21">
        <v>0</v>
      </c>
      <c r="G799"/>
    </row>
    <row r="800" spans="1:7" x14ac:dyDescent="0.25">
      <c r="A800" t="s">
        <v>32</v>
      </c>
      <c r="B800" t="str">
        <f>IFERROR(INDEX(Clients[Client_Name],MATCH(Table10[[#This Row],[Client_Code]],Clients[Client_Code],0)),"")</f>
        <v>SALMONES ANTÁRTICA</v>
      </c>
      <c r="C800" s="42">
        <v>41</v>
      </c>
      <c r="D800" s="41" t="s">
        <v>148</v>
      </c>
      <c r="E800">
        <v>2</v>
      </c>
      <c r="F800" s="21">
        <v>0</v>
      </c>
      <c r="G800"/>
    </row>
    <row r="801" spans="1:7" x14ac:dyDescent="0.25">
      <c r="A801" t="s">
        <v>32</v>
      </c>
      <c r="B801" t="str">
        <f>IFERROR(INDEX(Clients[Client_Name],MATCH(Table10[[#This Row],[Client_Code]],Clients[Client_Code],0)),"")</f>
        <v>SALMONES ANTÁRTICA</v>
      </c>
      <c r="C801" s="42">
        <v>41</v>
      </c>
      <c r="D801" s="41" t="s">
        <v>148</v>
      </c>
      <c r="E801">
        <v>3</v>
      </c>
      <c r="F801" s="21">
        <v>0</v>
      </c>
      <c r="G801"/>
    </row>
    <row r="802" spans="1:7" x14ac:dyDescent="0.25">
      <c r="A802" t="s">
        <v>32</v>
      </c>
      <c r="B802" t="str">
        <f>IFERROR(INDEX(Clients[Client_Name],MATCH(Table10[[#This Row],[Client_Code]],Clients[Client_Code],0)),"")</f>
        <v>SALMONES ANTÁRTICA</v>
      </c>
      <c r="C802" s="42">
        <v>41</v>
      </c>
      <c r="D802" s="41" t="s">
        <v>148</v>
      </c>
      <c r="E802">
        <v>4</v>
      </c>
      <c r="F802" s="21">
        <v>0</v>
      </c>
      <c r="G802"/>
    </row>
    <row r="803" spans="1:7" x14ac:dyDescent="0.25">
      <c r="A803" t="s">
        <v>32</v>
      </c>
      <c r="B803" t="str">
        <f>IFERROR(INDEX(Clients[Client_Name],MATCH(Table10[[#This Row],[Client_Code]],Clients[Client_Code],0)),"")</f>
        <v>SALMONES ANTÁRTICA</v>
      </c>
      <c r="C803" s="42">
        <v>41</v>
      </c>
      <c r="D803" s="41" t="s">
        <v>148</v>
      </c>
      <c r="E803">
        <v>5</v>
      </c>
      <c r="F803" s="21">
        <v>0</v>
      </c>
      <c r="G803"/>
    </row>
    <row r="804" spans="1:7" x14ac:dyDescent="0.25">
      <c r="A804" t="s">
        <v>32</v>
      </c>
      <c r="B804" t="str">
        <f>IFERROR(INDEX(Clients[Client_Name],MATCH(Table10[[#This Row],[Client_Code]],Clients[Client_Code],0)),"")</f>
        <v>SALMONES ANTÁRTICA</v>
      </c>
      <c r="C804" s="42">
        <v>41</v>
      </c>
      <c r="D804" s="41" t="s">
        <v>148</v>
      </c>
      <c r="E804">
        <v>6</v>
      </c>
      <c r="F804" s="21">
        <v>0</v>
      </c>
      <c r="G804"/>
    </row>
    <row r="805" spans="1:7" x14ac:dyDescent="0.25">
      <c r="A805" t="s">
        <v>32</v>
      </c>
      <c r="B805" t="str">
        <f>IFERROR(INDEX(Clients[Client_Name],MATCH(Table10[[#This Row],[Client_Code]],Clients[Client_Code],0)),"")</f>
        <v>SALMONES ANTÁRTICA</v>
      </c>
      <c r="C805" s="42">
        <v>41</v>
      </c>
      <c r="D805" s="41" t="s">
        <v>148</v>
      </c>
      <c r="E805">
        <v>7</v>
      </c>
      <c r="F805" s="21">
        <v>0</v>
      </c>
      <c r="G805"/>
    </row>
    <row r="806" spans="1:7" x14ac:dyDescent="0.25">
      <c r="A806" t="s">
        <v>32</v>
      </c>
      <c r="B806" t="str">
        <f>IFERROR(INDEX(Clients[Client_Name],MATCH(Table10[[#This Row],[Client_Code]],Clients[Client_Code],0)),"")</f>
        <v>SALMONES ANTÁRTICA</v>
      </c>
      <c r="C806" s="42">
        <v>41</v>
      </c>
      <c r="D806" s="41" t="s">
        <v>148</v>
      </c>
      <c r="E806">
        <v>8</v>
      </c>
      <c r="F806" s="21">
        <v>0</v>
      </c>
      <c r="G806"/>
    </row>
    <row r="807" spans="1:7" x14ac:dyDescent="0.25">
      <c r="A807" t="s">
        <v>32</v>
      </c>
      <c r="B807" t="str">
        <f>IFERROR(INDEX(Clients[Client_Name],MATCH(Table10[[#This Row],[Client_Code]],Clients[Client_Code],0)),"")</f>
        <v>SALMONES ANTÁRTICA</v>
      </c>
      <c r="C807" s="42">
        <v>41</v>
      </c>
      <c r="D807" s="41" t="s">
        <v>148</v>
      </c>
      <c r="E807">
        <v>9</v>
      </c>
      <c r="F807" s="21">
        <v>0</v>
      </c>
      <c r="G807"/>
    </row>
    <row r="808" spans="1:7" x14ac:dyDescent="0.25">
      <c r="A808" t="s">
        <v>32</v>
      </c>
      <c r="B808" t="str">
        <f>IFERROR(INDEX(Clients[Client_Name],MATCH(Table10[[#This Row],[Client_Code]],Clients[Client_Code],0)),"")</f>
        <v>SALMONES ANTÁRTICA</v>
      </c>
      <c r="C808" s="42">
        <v>41</v>
      </c>
      <c r="D808" s="41" t="s">
        <v>148</v>
      </c>
      <c r="E808">
        <v>10</v>
      </c>
      <c r="F808" s="21">
        <v>0</v>
      </c>
      <c r="G808"/>
    </row>
    <row r="809" spans="1:7" x14ac:dyDescent="0.25">
      <c r="A809" t="s">
        <v>32</v>
      </c>
      <c r="B809" t="str">
        <f>IFERROR(INDEX(Clients[Client_Name],MATCH(Table10[[#This Row],[Client_Code]],Clients[Client_Code],0)),"")</f>
        <v>SALMONES ANTÁRTICA</v>
      </c>
      <c r="C809" s="42">
        <v>41</v>
      </c>
      <c r="D809" s="41" t="s">
        <v>148</v>
      </c>
      <c r="E809">
        <v>11</v>
      </c>
      <c r="F809" s="21">
        <v>0</v>
      </c>
      <c r="G809"/>
    </row>
    <row r="810" spans="1:7" x14ac:dyDescent="0.25">
      <c r="A810" t="s">
        <v>32</v>
      </c>
      <c r="B810" t="str">
        <f>IFERROR(INDEX(Clients[Client_Name],MATCH(Table10[[#This Row],[Client_Code]],Clients[Client_Code],0)),"")</f>
        <v>SALMONES ANTÁRTICA</v>
      </c>
      <c r="C810" s="42">
        <v>41</v>
      </c>
      <c r="D810" s="41" t="s">
        <v>148</v>
      </c>
      <c r="E810">
        <v>12</v>
      </c>
      <c r="F810" s="21">
        <v>0</v>
      </c>
      <c r="G810"/>
    </row>
    <row r="811" spans="1:7" x14ac:dyDescent="0.25">
      <c r="A811" t="s">
        <v>32</v>
      </c>
      <c r="B811" t="str">
        <f>IFERROR(INDEX(Clients[Client_Name],MATCH(Table10[[#This Row],[Client_Code]],Clients[Client_Code],0)),"")</f>
        <v>SALMONES ANTÁRTICA</v>
      </c>
      <c r="C811" s="42">
        <v>41</v>
      </c>
      <c r="D811" s="41" t="s">
        <v>38</v>
      </c>
      <c r="E811">
        <v>1</v>
      </c>
      <c r="F811" s="21">
        <v>698506.10043939436</v>
      </c>
      <c r="G811"/>
    </row>
    <row r="812" spans="1:7" x14ac:dyDescent="0.25">
      <c r="A812" t="s">
        <v>32</v>
      </c>
      <c r="B812" t="str">
        <f>IFERROR(INDEX(Clients[Client_Name],MATCH(Table10[[#This Row],[Client_Code]],Clients[Client_Code],0)),"")</f>
        <v>SALMONES ANTÁRTICA</v>
      </c>
      <c r="C812" s="42">
        <v>41</v>
      </c>
      <c r="D812" s="41" t="s">
        <v>38</v>
      </c>
      <c r="E812">
        <v>2</v>
      </c>
      <c r="F812" s="21">
        <v>1898088.9318972162</v>
      </c>
      <c r="G812"/>
    </row>
    <row r="813" spans="1:7" x14ac:dyDescent="0.25">
      <c r="A813" t="s">
        <v>32</v>
      </c>
      <c r="B813" t="str">
        <f>IFERROR(INDEX(Clients[Client_Name],MATCH(Table10[[#This Row],[Client_Code]],Clients[Client_Code],0)),"")</f>
        <v>SALMONES ANTÁRTICA</v>
      </c>
      <c r="C813" s="42">
        <v>41</v>
      </c>
      <c r="D813" s="41" t="s">
        <v>38</v>
      </c>
      <c r="E813">
        <v>3</v>
      </c>
      <c r="F813" s="21">
        <v>2107409.7273809048</v>
      </c>
      <c r="G813"/>
    </row>
    <row r="814" spans="1:7" x14ac:dyDescent="0.25">
      <c r="A814" t="s">
        <v>32</v>
      </c>
      <c r="B814" t="str">
        <f>IFERROR(INDEX(Clients[Client_Name],MATCH(Table10[[#This Row],[Client_Code]],Clients[Client_Code],0)),"")</f>
        <v>SALMONES ANTÁRTICA</v>
      </c>
      <c r="C814" s="42">
        <v>41</v>
      </c>
      <c r="D814" s="41" t="s">
        <v>38</v>
      </c>
      <c r="E814">
        <v>4</v>
      </c>
      <c r="F814" s="21">
        <v>2113380.7216084837</v>
      </c>
      <c r="G814"/>
    </row>
    <row r="815" spans="1:7" x14ac:dyDescent="0.25">
      <c r="A815" t="s">
        <v>32</v>
      </c>
      <c r="B815" t="str">
        <f>IFERROR(INDEX(Clients[Client_Name],MATCH(Table10[[#This Row],[Client_Code]],Clients[Client_Code],0)),"")</f>
        <v>SALMONES ANTÁRTICA</v>
      </c>
      <c r="C815" s="42">
        <v>41</v>
      </c>
      <c r="D815" s="41" t="s">
        <v>38</v>
      </c>
      <c r="E815">
        <v>5</v>
      </c>
      <c r="F815" s="21">
        <v>1419976.9845475378</v>
      </c>
      <c r="G815"/>
    </row>
    <row r="816" spans="1:7" x14ac:dyDescent="0.25">
      <c r="A816" t="s">
        <v>32</v>
      </c>
      <c r="B816" t="str">
        <f>IFERROR(INDEX(Clients[Client_Name],MATCH(Table10[[#This Row],[Client_Code]],Clients[Client_Code],0)),"")</f>
        <v>SALMONES ANTÁRTICA</v>
      </c>
      <c r="C816" s="42">
        <v>41</v>
      </c>
      <c r="D816" s="41" t="s">
        <v>38</v>
      </c>
      <c r="E816">
        <v>6</v>
      </c>
      <c r="F816" s="21">
        <v>689032.38032439793</v>
      </c>
      <c r="G816"/>
    </row>
    <row r="817" spans="1:7" x14ac:dyDescent="0.25">
      <c r="A817" t="s">
        <v>32</v>
      </c>
      <c r="B817" t="str">
        <f>IFERROR(INDEX(Clients[Client_Name],MATCH(Table10[[#This Row],[Client_Code]],Clients[Client_Code],0)),"")</f>
        <v>SALMONES ANTÁRTICA</v>
      </c>
      <c r="C817" s="42">
        <v>41</v>
      </c>
      <c r="D817" s="41" t="s">
        <v>38</v>
      </c>
      <c r="E817">
        <v>7</v>
      </c>
      <c r="F817" s="21">
        <v>0</v>
      </c>
      <c r="G817"/>
    </row>
    <row r="818" spans="1:7" x14ac:dyDescent="0.25">
      <c r="A818" t="s">
        <v>32</v>
      </c>
      <c r="B818" t="str">
        <f>IFERROR(INDEX(Clients[Client_Name],MATCH(Table10[[#This Row],[Client_Code]],Clients[Client_Code],0)),"")</f>
        <v>SALMONES ANTÁRTICA</v>
      </c>
      <c r="C818" s="42">
        <v>41</v>
      </c>
      <c r="D818" s="41" t="s">
        <v>38</v>
      </c>
      <c r="E818">
        <v>8</v>
      </c>
      <c r="F818" s="21">
        <v>0</v>
      </c>
      <c r="G818"/>
    </row>
    <row r="819" spans="1:7" x14ac:dyDescent="0.25">
      <c r="A819" t="s">
        <v>32</v>
      </c>
      <c r="B819" t="str">
        <f>IFERROR(INDEX(Clients[Client_Name],MATCH(Table10[[#This Row],[Client_Code]],Clients[Client_Code],0)),"")</f>
        <v>SALMONES ANTÁRTICA</v>
      </c>
      <c r="C819" s="42">
        <v>41</v>
      </c>
      <c r="D819" s="41" t="s">
        <v>38</v>
      </c>
      <c r="E819">
        <v>9</v>
      </c>
      <c r="F819" s="21">
        <v>0</v>
      </c>
      <c r="G819"/>
    </row>
    <row r="820" spans="1:7" x14ac:dyDescent="0.25">
      <c r="A820" t="s">
        <v>32</v>
      </c>
      <c r="B820" t="str">
        <f>IFERROR(INDEX(Clients[Client_Name],MATCH(Table10[[#This Row],[Client_Code]],Clients[Client_Code],0)),"")</f>
        <v>SALMONES ANTÁRTICA</v>
      </c>
      <c r="C820" s="42">
        <v>41</v>
      </c>
      <c r="D820" s="41" t="s">
        <v>38</v>
      </c>
      <c r="E820">
        <v>10</v>
      </c>
      <c r="F820" s="21">
        <v>0</v>
      </c>
      <c r="G820"/>
    </row>
    <row r="821" spans="1:7" x14ac:dyDescent="0.25">
      <c r="A821" t="s">
        <v>32</v>
      </c>
      <c r="B821" t="str">
        <f>IFERROR(INDEX(Clients[Client_Name],MATCH(Table10[[#This Row],[Client_Code]],Clients[Client_Code],0)),"")</f>
        <v>SALMONES ANTÁRTICA</v>
      </c>
      <c r="C821" s="42">
        <v>41</v>
      </c>
      <c r="D821" s="41" t="s">
        <v>38</v>
      </c>
      <c r="E821">
        <v>11</v>
      </c>
      <c r="F821" s="21">
        <v>0</v>
      </c>
      <c r="G821"/>
    </row>
    <row r="822" spans="1:7" x14ac:dyDescent="0.25">
      <c r="A822" t="s">
        <v>32</v>
      </c>
      <c r="B822" t="str">
        <f>IFERROR(INDEX(Clients[Client_Name],MATCH(Table10[[#This Row],[Client_Code]],Clients[Client_Code],0)),"")</f>
        <v>SALMONES ANTÁRTICA</v>
      </c>
      <c r="C822" s="42">
        <v>41</v>
      </c>
      <c r="D822" s="41" t="s">
        <v>38</v>
      </c>
      <c r="E822">
        <v>12</v>
      </c>
      <c r="F822" s="21">
        <v>0</v>
      </c>
      <c r="G822"/>
    </row>
    <row r="823" spans="1:7" x14ac:dyDescent="0.25">
      <c r="A823" t="s">
        <v>32</v>
      </c>
      <c r="B823" t="str">
        <f>IFERROR(INDEX(Clients[Client_Name],MATCH(Table10[[#This Row],[Client_Code]],Clients[Client_Code],0)),"")</f>
        <v>SADIA</v>
      </c>
      <c r="C823" s="42">
        <v>40</v>
      </c>
      <c r="D823" s="41" t="s">
        <v>149</v>
      </c>
      <c r="E823">
        <v>1</v>
      </c>
      <c r="F823" s="21">
        <v>86918291.19210957</v>
      </c>
      <c r="G823"/>
    </row>
    <row r="824" spans="1:7" x14ac:dyDescent="0.25">
      <c r="A824" t="s">
        <v>32</v>
      </c>
      <c r="B824" t="str">
        <f>IFERROR(INDEX(Clients[Client_Name],MATCH(Table10[[#This Row],[Client_Code]],Clients[Client_Code],0)),"")</f>
        <v>SADIA</v>
      </c>
      <c r="C824" s="42">
        <v>40</v>
      </c>
      <c r="D824" s="41" t="s">
        <v>149</v>
      </c>
      <c r="E824">
        <v>1</v>
      </c>
      <c r="F824" s="21">
        <v>39223363.309973627</v>
      </c>
      <c r="G824"/>
    </row>
    <row r="825" spans="1:7" x14ac:dyDescent="0.25">
      <c r="A825" t="s">
        <v>32</v>
      </c>
      <c r="B825" t="str">
        <f>IFERROR(INDEX(Clients[Client_Name],MATCH(Table10[[#This Row],[Client_Code]],Clients[Client_Code],0)),"")</f>
        <v>SADIA</v>
      </c>
      <c r="C825" s="42">
        <v>40</v>
      </c>
      <c r="D825" s="41" t="s">
        <v>149</v>
      </c>
      <c r="E825">
        <v>2</v>
      </c>
      <c r="F825" s="21">
        <v>76346638.184056073</v>
      </c>
      <c r="G825"/>
    </row>
    <row r="826" spans="1:7" x14ac:dyDescent="0.25">
      <c r="A826" t="s">
        <v>32</v>
      </c>
      <c r="B826" t="str">
        <f>IFERROR(INDEX(Clients[Client_Name],MATCH(Table10[[#This Row],[Client_Code]],Clients[Client_Code],0)),"")</f>
        <v>SADIA</v>
      </c>
      <c r="C826" s="42">
        <v>40</v>
      </c>
      <c r="D826" s="41" t="s">
        <v>149</v>
      </c>
      <c r="E826">
        <v>2</v>
      </c>
      <c r="F826" s="21">
        <v>34452724.345093705</v>
      </c>
      <c r="G826"/>
    </row>
    <row r="827" spans="1:7" x14ac:dyDescent="0.25">
      <c r="A827" t="s">
        <v>32</v>
      </c>
      <c r="B827" t="str">
        <f>IFERROR(INDEX(Clients[Client_Name],MATCH(Table10[[#This Row],[Client_Code]],Clients[Client_Code],0)),"")</f>
        <v>SADIA</v>
      </c>
      <c r="C827" s="42">
        <v>40</v>
      </c>
      <c r="D827" s="41" t="s">
        <v>149</v>
      </c>
      <c r="E827">
        <v>3</v>
      </c>
      <c r="F827" s="21">
        <v>79781957.431576312</v>
      </c>
      <c r="G827"/>
    </row>
    <row r="828" spans="1:7" x14ac:dyDescent="0.25">
      <c r="A828" t="s">
        <v>32</v>
      </c>
      <c r="B828" t="str">
        <f>IFERROR(INDEX(Clients[Client_Name],MATCH(Table10[[#This Row],[Client_Code]],Clients[Client_Code],0)),"")</f>
        <v>SADIA</v>
      </c>
      <c r="C828" s="42">
        <v>40</v>
      </c>
      <c r="D828" s="41" t="s">
        <v>149</v>
      </c>
      <c r="E828">
        <v>3</v>
      </c>
      <c r="F828" s="21">
        <v>43203564.989602275</v>
      </c>
      <c r="G828"/>
    </row>
    <row r="829" spans="1:7" x14ac:dyDescent="0.25">
      <c r="A829" t="s">
        <v>32</v>
      </c>
      <c r="B829" t="str">
        <f>IFERROR(INDEX(Clients[Client_Name],MATCH(Table10[[#This Row],[Client_Code]],Clients[Client_Code],0)),"")</f>
        <v>SADIA</v>
      </c>
      <c r="C829" s="42">
        <v>40</v>
      </c>
      <c r="D829" s="41" t="s">
        <v>149</v>
      </c>
      <c r="E829">
        <v>4</v>
      </c>
      <c r="F829" s="21">
        <v>80415116.103541911</v>
      </c>
      <c r="G829"/>
    </row>
    <row r="830" spans="1:7" x14ac:dyDescent="0.25">
      <c r="A830" t="s">
        <v>32</v>
      </c>
      <c r="B830" t="str">
        <f>IFERROR(INDEX(Clients[Client_Name],MATCH(Table10[[#This Row],[Client_Code]],Clients[Client_Code],0)),"")</f>
        <v>SADIA</v>
      </c>
      <c r="C830" s="42">
        <v>40</v>
      </c>
      <c r="D830" s="41" t="s">
        <v>149</v>
      </c>
      <c r="E830">
        <v>4</v>
      </c>
      <c r="F830" s="21">
        <v>50804172.284060918</v>
      </c>
      <c r="G830"/>
    </row>
    <row r="831" spans="1:7" x14ac:dyDescent="0.25">
      <c r="A831" t="s">
        <v>32</v>
      </c>
      <c r="B831" t="str">
        <f>IFERROR(INDEX(Clients[Client_Name],MATCH(Table10[[#This Row],[Client_Code]],Clients[Client_Code],0)),"")</f>
        <v>SADIA</v>
      </c>
      <c r="C831" s="42">
        <v>40</v>
      </c>
      <c r="D831" s="41" t="s">
        <v>149</v>
      </c>
      <c r="E831">
        <v>5</v>
      </c>
      <c r="F831" s="21">
        <v>94603597.701492026</v>
      </c>
      <c r="G831"/>
    </row>
    <row r="832" spans="1:7" x14ac:dyDescent="0.25">
      <c r="A832" t="s">
        <v>32</v>
      </c>
      <c r="B832" t="str">
        <f>IFERROR(INDEX(Clients[Client_Name],MATCH(Table10[[#This Row],[Client_Code]],Clients[Client_Code],0)),"")</f>
        <v>SADIA</v>
      </c>
      <c r="C832" s="42">
        <v>40</v>
      </c>
      <c r="D832" s="41" t="s">
        <v>149</v>
      </c>
      <c r="E832">
        <v>5</v>
      </c>
      <c r="F832" s="21">
        <v>46914733.209025837</v>
      </c>
      <c r="G832"/>
    </row>
    <row r="833" spans="1:7" x14ac:dyDescent="0.25">
      <c r="A833" t="s">
        <v>32</v>
      </c>
      <c r="B833" t="str">
        <f>IFERROR(INDEX(Clients[Client_Name],MATCH(Table10[[#This Row],[Client_Code]],Clients[Client_Code],0)),"")</f>
        <v>SADIA</v>
      </c>
      <c r="C833" s="42">
        <v>40</v>
      </c>
      <c r="D833" s="41" t="s">
        <v>149</v>
      </c>
      <c r="E833">
        <v>6</v>
      </c>
      <c r="F833" s="21">
        <v>79224237.34206152</v>
      </c>
      <c r="G833"/>
    </row>
    <row r="834" spans="1:7" x14ac:dyDescent="0.25">
      <c r="A834" t="s">
        <v>32</v>
      </c>
      <c r="B834" t="str">
        <f>IFERROR(INDEX(Clients[Client_Name],MATCH(Table10[[#This Row],[Client_Code]],Clients[Client_Code],0)),"")</f>
        <v>SADIA</v>
      </c>
      <c r="C834" s="42">
        <v>40</v>
      </c>
      <c r="D834" s="41" t="s">
        <v>149</v>
      </c>
      <c r="E834">
        <v>6</v>
      </c>
      <c r="F834" s="21">
        <v>50051806.153173573</v>
      </c>
      <c r="G834"/>
    </row>
    <row r="835" spans="1:7" x14ac:dyDescent="0.25">
      <c r="A835" t="s">
        <v>32</v>
      </c>
      <c r="B835" t="str">
        <f>IFERROR(INDEX(Clients[Client_Name],MATCH(Table10[[#This Row],[Client_Code]],Clients[Client_Code],0)),"")</f>
        <v>SADIA</v>
      </c>
      <c r="C835" s="42">
        <v>40</v>
      </c>
      <c r="D835" s="41" t="s">
        <v>149</v>
      </c>
      <c r="E835">
        <v>7</v>
      </c>
      <c r="F835" s="21">
        <v>87467827.743100151</v>
      </c>
      <c r="G835"/>
    </row>
    <row r="836" spans="1:7" x14ac:dyDescent="0.25">
      <c r="A836" t="s">
        <v>32</v>
      </c>
      <c r="B836" t="str">
        <f>IFERROR(INDEX(Clients[Client_Name],MATCH(Table10[[#This Row],[Client_Code]],Clients[Client_Code],0)),"")</f>
        <v>SADIA</v>
      </c>
      <c r="C836" s="42">
        <v>40</v>
      </c>
      <c r="D836" s="41" t="s">
        <v>149</v>
      </c>
      <c r="E836">
        <v>7</v>
      </c>
      <c r="F836" s="21">
        <v>51312756.382827155</v>
      </c>
      <c r="G836"/>
    </row>
    <row r="837" spans="1:7" x14ac:dyDescent="0.25">
      <c r="A837" t="s">
        <v>32</v>
      </c>
      <c r="B837" t="str">
        <f>IFERROR(INDEX(Clients[Client_Name],MATCH(Table10[[#This Row],[Client_Code]],Clients[Client_Code],0)),"")</f>
        <v>SADIA</v>
      </c>
      <c r="C837" s="42">
        <v>40</v>
      </c>
      <c r="D837" s="41" t="s">
        <v>149</v>
      </c>
      <c r="E837">
        <v>8</v>
      </c>
      <c r="F837" s="21">
        <v>99416219.682794213</v>
      </c>
      <c r="G837"/>
    </row>
    <row r="838" spans="1:7" x14ac:dyDescent="0.25">
      <c r="A838" t="s">
        <v>32</v>
      </c>
      <c r="B838" t="str">
        <f>IFERROR(INDEX(Clients[Client_Name],MATCH(Table10[[#This Row],[Client_Code]],Clients[Client_Code],0)),"")</f>
        <v>SADIA</v>
      </c>
      <c r="C838" s="42">
        <v>40</v>
      </c>
      <c r="D838" s="41" t="s">
        <v>149</v>
      </c>
      <c r="E838">
        <v>8</v>
      </c>
      <c r="F838" s="21">
        <v>58322247.078866787</v>
      </c>
      <c r="G838"/>
    </row>
    <row r="839" spans="1:7" x14ac:dyDescent="0.25">
      <c r="A839" t="s">
        <v>32</v>
      </c>
      <c r="B839" t="str">
        <f>IFERROR(INDEX(Clients[Client_Name],MATCH(Table10[[#This Row],[Client_Code]],Clients[Client_Code],0)),"")</f>
        <v>SADIA</v>
      </c>
      <c r="C839" s="42">
        <v>40</v>
      </c>
      <c r="D839" s="41" t="s">
        <v>149</v>
      </c>
      <c r="E839">
        <v>9</v>
      </c>
      <c r="F839" s="21">
        <v>96618158.928285271</v>
      </c>
      <c r="G839"/>
    </row>
    <row r="840" spans="1:7" x14ac:dyDescent="0.25">
      <c r="A840" t="s">
        <v>32</v>
      </c>
      <c r="B840" t="str">
        <f>IFERROR(INDEX(Clients[Client_Name],MATCH(Table10[[#This Row],[Client_Code]],Clients[Client_Code],0)),"")</f>
        <v>SADIA</v>
      </c>
      <c r="C840" s="42">
        <v>40</v>
      </c>
      <c r="D840" s="41" t="s">
        <v>149</v>
      </c>
      <c r="E840">
        <v>9</v>
      </c>
      <c r="F840" s="21">
        <v>56680772.567093596</v>
      </c>
      <c r="G840"/>
    </row>
    <row r="841" spans="1:7" x14ac:dyDescent="0.25">
      <c r="A841" t="s">
        <v>32</v>
      </c>
      <c r="B841" t="str">
        <f>IFERROR(INDEX(Clients[Client_Name],MATCH(Table10[[#This Row],[Client_Code]],Clients[Client_Code],0)),"")</f>
        <v>SADIA</v>
      </c>
      <c r="C841" s="42">
        <v>40</v>
      </c>
      <c r="D841" s="41" t="s">
        <v>149</v>
      </c>
      <c r="E841">
        <v>10</v>
      </c>
      <c r="F841" s="21">
        <v>107380671.05354041</v>
      </c>
      <c r="G841"/>
    </row>
    <row r="842" spans="1:7" x14ac:dyDescent="0.25">
      <c r="A842" t="s">
        <v>32</v>
      </c>
      <c r="B842" t="str">
        <f>IFERROR(INDEX(Clients[Client_Name],MATCH(Table10[[#This Row],[Client_Code]],Clients[Client_Code],0)),"")</f>
        <v>SADIA</v>
      </c>
      <c r="C842" s="42">
        <v>40</v>
      </c>
      <c r="D842" s="41" t="s">
        <v>149</v>
      </c>
      <c r="E842">
        <v>10</v>
      </c>
      <c r="F842" s="21">
        <v>67840306.356802657</v>
      </c>
      <c r="G842"/>
    </row>
    <row r="843" spans="1:7" x14ac:dyDescent="0.25">
      <c r="A843" t="s">
        <v>32</v>
      </c>
      <c r="B843" t="str">
        <f>IFERROR(INDEX(Clients[Client_Name],MATCH(Table10[[#This Row],[Client_Code]],Clients[Client_Code],0)),"")</f>
        <v>SADIA</v>
      </c>
      <c r="C843" s="42">
        <v>40</v>
      </c>
      <c r="D843" s="41" t="s">
        <v>149</v>
      </c>
      <c r="E843">
        <v>11</v>
      </c>
      <c r="F843" s="21">
        <v>81315687.959665239</v>
      </c>
      <c r="G843"/>
    </row>
    <row r="844" spans="1:7" x14ac:dyDescent="0.25">
      <c r="A844" t="s">
        <v>32</v>
      </c>
      <c r="B844" t="str">
        <f>IFERROR(INDEX(Clients[Client_Name],MATCH(Table10[[#This Row],[Client_Code]],Clients[Client_Code],0)),"")</f>
        <v>SADIA</v>
      </c>
      <c r="C844" s="42">
        <v>40</v>
      </c>
      <c r="D844" s="41" t="s">
        <v>149</v>
      </c>
      <c r="E844">
        <v>11</v>
      </c>
      <c r="F844" s="21">
        <v>59629525.993136421</v>
      </c>
      <c r="G844"/>
    </row>
    <row r="845" spans="1:7" x14ac:dyDescent="0.25">
      <c r="A845" t="s">
        <v>32</v>
      </c>
      <c r="B845" t="str">
        <f>IFERROR(INDEX(Clients[Client_Name],MATCH(Table10[[#This Row],[Client_Code]],Clients[Client_Code],0)),"")</f>
        <v>SADIA</v>
      </c>
      <c r="C845" s="42">
        <v>40</v>
      </c>
      <c r="D845" s="41" t="s">
        <v>149</v>
      </c>
      <c r="E845">
        <v>12</v>
      </c>
      <c r="F845" s="21">
        <v>64695090.278186396</v>
      </c>
      <c r="G845"/>
    </row>
    <row r="846" spans="1:7" x14ac:dyDescent="0.25">
      <c r="A846" t="s">
        <v>32</v>
      </c>
      <c r="B846" t="str">
        <f>IFERROR(INDEX(Clients[Client_Name],MATCH(Table10[[#This Row],[Client_Code]],Clients[Client_Code],0)),"")</f>
        <v>SADIA</v>
      </c>
      <c r="C846" s="42">
        <v>40</v>
      </c>
      <c r="D846" s="41" t="s">
        <v>149</v>
      </c>
      <c r="E846">
        <v>12</v>
      </c>
      <c r="F846" s="21">
        <v>47441492.09295208</v>
      </c>
      <c r="G846"/>
    </row>
    <row r="847" spans="1:7" x14ac:dyDescent="0.25">
      <c r="A847" t="s">
        <v>32</v>
      </c>
      <c r="B847" t="str">
        <f>IFERROR(INDEX(Clients[Client_Name],MATCH(Table10[[#This Row],[Client_Code]],Clients[Client_Code],0)),"")</f>
        <v>SADIA</v>
      </c>
      <c r="C847" s="42">
        <v>40</v>
      </c>
      <c r="D847" s="41" t="s">
        <v>37</v>
      </c>
      <c r="E847">
        <v>1</v>
      </c>
      <c r="F847" s="21">
        <v>9025437.3640525714</v>
      </c>
      <c r="G847"/>
    </row>
    <row r="848" spans="1:7" x14ac:dyDescent="0.25">
      <c r="A848" t="s">
        <v>32</v>
      </c>
      <c r="B848" t="str">
        <f>IFERROR(INDEX(Clients[Client_Name],MATCH(Table10[[#This Row],[Client_Code]],Clients[Client_Code],0)),"")</f>
        <v>SADIA</v>
      </c>
      <c r="C848" s="42">
        <v>40</v>
      </c>
      <c r="D848" s="41" t="s">
        <v>37</v>
      </c>
      <c r="E848">
        <v>1</v>
      </c>
      <c r="F848" s="21">
        <v>7577953.791486904</v>
      </c>
      <c r="G848"/>
    </row>
    <row r="849" spans="1:7" x14ac:dyDescent="0.25">
      <c r="A849" t="s">
        <v>32</v>
      </c>
      <c r="B849" t="str">
        <f>IFERROR(INDEX(Clients[Client_Name],MATCH(Table10[[#This Row],[Client_Code]],Clients[Client_Code],0)),"")</f>
        <v>SADIA</v>
      </c>
      <c r="C849" s="42">
        <v>40</v>
      </c>
      <c r="D849" s="41" t="s">
        <v>37</v>
      </c>
      <c r="E849">
        <v>2</v>
      </c>
      <c r="F849" s="21">
        <v>7927696.1320281383</v>
      </c>
      <c r="G849"/>
    </row>
    <row r="850" spans="1:7" x14ac:dyDescent="0.25">
      <c r="A850" t="s">
        <v>32</v>
      </c>
      <c r="B850" t="str">
        <f>IFERROR(INDEX(Clients[Client_Name],MATCH(Table10[[#This Row],[Client_Code]],Clients[Client_Code],0)),"")</f>
        <v>SADIA</v>
      </c>
      <c r="C850" s="42">
        <v>40</v>
      </c>
      <c r="D850" s="41" t="s">
        <v>37</v>
      </c>
      <c r="E850">
        <v>2</v>
      </c>
      <c r="F850" s="21">
        <v>6656266.3434721036</v>
      </c>
      <c r="G850"/>
    </row>
    <row r="851" spans="1:7" x14ac:dyDescent="0.25">
      <c r="A851" t="s">
        <v>32</v>
      </c>
      <c r="B851" t="str">
        <f>IFERROR(INDEX(Clients[Client_Name],MATCH(Table10[[#This Row],[Client_Code]],Clients[Client_Code],0)),"")</f>
        <v>SADIA</v>
      </c>
      <c r="C851" s="42">
        <v>40</v>
      </c>
      <c r="D851" s="41" t="s">
        <v>37</v>
      </c>
      <c r="E851">
        <v>3</v>
      </c>
      <c r="F851" s="21">
        <v>8284413.4382334491</v>
      </c>
      <c r="G851"/>
    </row>
    <row r="852" spans="1:7" x14ac:dyDescent="0.25">
      <c r="A852" t="s">
        <v>32</v>
      </c>
      <c r="B852" t="str">
        <f>IFERROR(INDEX(Clients[Client_Name],MATCH(Table10[[#This Row],[Client_Code]],Clients[Client_Code],0)),"")</f>
        <v>SADIA</v>
      </c>
      <c r="C852" s="42">
        <v>40</v>
      </c>
      <c r="D852" s="41" t="s">
        <v>37</v>
      </c>
      <c r="E852">
        <v>3</v>
      </c>
      <c r="F852" s="21">
        <v>8346928.755991159</v>
      </c>
      <c r="G852"/>
    </row>
    <row r="853" spans="1:7" x14ac:dyDescent="0.25">
      <c r="A853" t="s">
        <v>32</v>
      </c>
      <c r="B853" t="str">
        <f>IFERROR(INDEX(Clients[Client_Name],MATCH(Table10[[#This Row],[Client_Code]],Clients[Client_Code],0)),"")</f>
        <v>SADIA</v>
      </c>
      <c r="C853" s="42">
        <v>40</v>
      </c>
      <c r="D853" s="41" t="s">
        <v>37</v>
      </c>
      <c r="E853">
        <v>4</v>
      </c>
      <c r="F853" s="21">
        <v>8350159.4838235741</v>
      </c>
      <c r="G853"/>
    </row>
    <row r="854" spans="1:7" x14ac:dyDescent="0.25">
      <c r="A854" t="s">
        <v>32</v>
      </c>
      <c r="B854" t="str">
        <f>IFERROR(INDEX(Clients[Client_Name],MATCH(Table10[[#This Row],[Client_Code]],Clients[Client_Code],0)),"")</f>
        <v>SADIA</v>
      </c>
      <c r="C854" s="42">
        <v>40</v>
      </c>
      <c r="D854" s="41" t="s">
        <v>37</v>
      </c>
      <c r="E854">
        <v>4</v>
      </c>
      <c r="F854" s="21">
        <v>9815366.0852805693</v>
      </c>
      <c r="G854"/>
    </row>
    <row r="855" spans="1:7" x14ac:dyDescent="0.25">
      <c r="A855" t="s">
        <v>32</v>
      </c>
      <c r="B855" t="str">
        <f>IFERROR(INDEX(Clients[Client_Name],MATCH(Table10[[#This Row],[Client_Code]],Clients[Client_Code],0)),"")</f>
        <v>SADIA</v>
      </c>
      <c r="C855" s="42">
        <v>40</v>
      </c>
      <c r="D855" s="41" t="s">
        <v>37</v>
      </c>
      <c r="E855">
        <v>5</v>
      </c>
      <c r="F855" s="21">
        <v>9823465.6222320609</v>
      </c>
      <c r="G855"/>
    </row>
    <row r="856" spans="1:7" x14ac:dyDescent="0.25">
      <c r="A856" t="s">
        <v>32</v>
      </c>
      <c r="B856" t="str">
        <f>IFERROR(INDEX(Clients[Client_Name],MATCH(Table10[[#This Row],[Client_Code]],Clients[Client_Code],0)),"")</f>
        <v>SADIA</v>
      </c>
      <c r="C856" s="42">
        <v>40</v>
      </c>
      <c r="D856" s="41" t="s">
        <v>37</v>
      </c>
      <c r="E856">
        <v>5</v>
      </c>
      <c r="F856" s="21">
        <v>9063926.4559837915</v>
      </c>
      <c r="G856"/>
    </row>
    <row r="857" spans="1:7" x14ac:dyDescent="0.25">
      <c r="A857" t="s">
        <v>32</v>
      </c>
      <c r="B857" t="str">
        <f>IFERROR(INDEX(Clients[Client_Name],MATCH(Table10[[#This Row],[Client_Code]],Clients[Client_Code],0)),"")</f>
        <v>SADIA</v>
      </c>
      <c r="C857" s="43">
        <v>40</v>
      </c>
      <c r="D857" s="44" t="s">
        <v>37</v>
      </c>
      <c r="E857">
        <v>6</v>
      </c>
      <c r="F857" s="21">
        <v>8226500.7979186047</v>
      </c>
      <c r="G857"/>
    </row>
    <row r="858" spans="1:7" x14ac:dyDescent="0.25">
      <c r="A858" t="s">
        <v>32</v>
      </c>
      <c r="B858" t="str">
        <f>IFERROR(INDEX(Clients[Client_Name],MATCH(Table10[[#This Row],[Client_Code]],Clients[Client_Code],0)),"")</f>
        <v>SADIA</v>
      </c>
      <c r="C858" s="42">
        <v>40</v>
      </c>
      <c r="D858" s="41" t="s">
        <v>37</v>
      </c>
      <c r="E858">
        <v>6</v>
      </c>
      <c r="F858" s="21">
        <v>9670008.9487931337</v>
      </c>
      <c r="G858"/>
    </row>
    <row r="859" spans="1:7" x14ac:dyDescent="0.25">
      <c r="A859" t="s">
        <v>32</v>
      </c>
      <c r="B859" t="str">
        <f>IFERROR(INDEX(Clients[Client_Name],MATCH(Table10[[#This Row],[Client_Code]],Clients[Client_Code],0)),"")</f>
        <v>SADIA</v>
      </c>
      <c r="C859" s="42">
        <v>40</v>
      </c>
      <c r="D859" s="41" t="s">
        <v>37</v>
      </c>
      <c r="E859">
        <v>7</v>
      </c>
      <c r="F859" s="21">
        <v>9082500.2406024635</v>
      </c>
      <c r="G859"/>
    </row>
    <row r="860" spans="1:7" x14ac:dyDescent="0.25">
      <c r="A860" t="s">
        <v>32</v>
      </c>
      <c r="B860" t="str">
        <f>IFERROR(INDEX(Clients[Client_Name],MATCH(Table10[[#This Row],[Client_Code]],Clients[Client_Code],0)),"")</f>
        <v>SADIA</v>
      </c>
      <c r="C860" s="42">
        <v>40</v>
      </c>
      <c r="D860" s="41" t="s">
        <v>37</v>
      </c>
      <c r="E860">
        <v>7</v>
      </c>
      <c r="F860" s="21">
        <v>9913624.5331622064</v>
      </c>
      <c r="G860"/>
    </row>
    <row r="861" spans="1:7" x14ac:dyDescent="0.25">
      <c r="A861" t="s">
        <v>32</v>
      </c>
      <c r="B861" t="str">
        <f>IFERROR(INDEX(Clients[Client_Name],MATCH(Table10[[#This Row],[Client_Code]],Clients[Client_Code],0)),"")</f>
        <v>SADIA</v>
      </c>
      <c r="C861" s="42">
        <v>40</v>
      </c>
      <c r="D861" s="41" t="s">
        <v>37</v>
      </c>
      <c r="E861">
        <v>8</v>
      </c>
      <c r="F861" s="21">
        <v>10323199.540759081</v>
      </c>
      <c r="G861"/>
    </row>
    <row r="862" spans="1:7" x14ac:dyDescent="0.25">
      <c r="A862" t="s">
        <v>32</v>
      </c>
      <c r="B862" t="str">
        <f>IFERROR(INDEX(Clients[Client_Name],MATCH(Table10[[#This Row],[Client_Code]],Clients[Client_Code],0)),"")</f>
        <v>SADIA</v>
      </c>
      <c r="C862" s="42">
        <v>40</v>
      </c>
      <c r="D862" s="41" t="s">
        <v>37</v>
      </c>
      <c r="E862">
        <v>8</v>
      </c>
      <c r="F862" s="21">
        <v>11267858.135637062</v>
      </c>
      <c r="G862"/>
    </row>
    <row r="863" spans="1:7" x14ac:dyDescent="0.25">
      <c r="A863" t="s">
        <v>32</v>
      </c>
      <c r="B863" t="str">
        <f>IFERROR(INDEX(Clients[Client_Name],MATCH(Table10[[#This Row],[Client_Code]],Clients[Client_Code],0)),"")</f>
        <v>SADIA</v>
      </c>
      <c r="C863" s="42">
        <v>40</v>
      </c>
      <c r="D863" s="41" t="s">
        <v>37</v>
      </c>
      <c r="E863">
        <v>9</v>
      </c>
      <c r="F863" s="21">
        <v>10032653.998108944</v>
      </c>
      <c r="G863"/>
    </row>
    <row r="864" spans="1:7" x14ac:dyDescent="0.25">
      <c r="A864" t="s">
        <v>32</v>
      </c>
      <c r="B864" t="str">
        <f>IFERROR(INDEX(Clients[Client_Name],MATCH(Table10[[#This Row],[Client_Code]],Clients[Client_Code],0)),"")</f>
        <v>SADIA</v>
      </c>
      <c r="C864" s="42">
        <v>40</v>
      </c>
      <c r="D864" s="41" t="s">
        <v>37</v>
      </c>
      <c r="E864">
        <v>9</v>
      </c>
      <c r="F864" s="21">
        <v>10950725.259962482</v>
      </c>
      <c r="G864"/>
    </row>
    <row r="865" spans="1:7" x14ac:dyDescent="0.25">
      <c r="A865" t="s">
        <v>32</v>
      </c>
      <c r="B865" t="str">
        <f>IFERROR(INDEX(Clients[Client_Name],MATCH(Table10[[#This Row],[Client_Code]],Clients[Client_Code],0)),"")</f>
        <v>SADIA</v>
      </c>
      <c r="C865" s="42">
        <v>40</v>
      </c>
      <c r="D865" s="41" t="s">
        <v>37</v>
      </c>
      <c r="E865">
        <v>10</v>
      </c>
      <c r="F865" s="21">
        <v>11150213.693934677</v>
      </c>
      <c r="G865"/>
    </row>
    <row r="866" spans="1:7" x14ac:dyDescent="0.25">
      <c r="A866" t="s">
        <v>32</v>
      </c>
      <c r="B866" t="str">
        <f>IFERROR(INDEX(Clients[Client_Name],MATCH(Table10[[#This Row],[Client_Code]],Clients[Client_Code],0)),"")</f>
        <v>SADIA</v>
      </c>
      <c r="C866" s="42">
        <v>40</v>
      </c>
      <c r="D866" s="41" t="s">
        <v>37</v>
      </c>
      <c r="E866">
        <v>10</v>
      </c>
      <c r="F866" s="21">
        <v>13106747.188134272</v>
      </c>
      <c r="G866"/>
    </row>
    <row r="867" spans="1:7" x14ac:dyDescent="0.25">
      <c r="A867" t="s">
        <v>32</v>
      </c>
      <c r="B867" t="str">
        <f>IFERROR(INDEX(Clients[Client_Name],MATCH(Table10[[#This Row],[Client_Code]],Clients[Client_Code],0)),"")</f>
        <v>SADIA</v>
      </c>
      <c r="C867" s="42">
        <v>40</v>
      </c>
      <c r="D867" s="41" t="s">
        <v>37</v>
      </c>
      <c r="E867">
        <v>11</v>
      </c>
      <c r="F867" s="21">
        <v>8443673.2283736691</v>
      </c>
      <c r="G867"/>
    </row>
    <row r="868" spans="1:7" x14ac:dyDescent="0.25">
      <c r="A868" t="s">
        <v>32</v>
      </c>
      <c r="B868" t="str">
        <f>IFERROR(INDEX(Clients[Client_Name],MATCH(Table10[[#This Row],[Client_Code]],Clients[Client_Code],0)),"")</f>
        <v>SADIA</v>
      </c>
      <c r="C868" s="42">
        <v>40</v>
      </c>
      <c r="D868" s="41" t="s">
        <v>37</v>
      </c>
      <c r="E868">
        <v>11</v>
      </c>
      <c r="F868" s="21">
        <v>11520424.421873955</v>
      </c>
      <c r="G868"/>
    </row>
    <row r="869" spans="1:7" x14ac:dyDescent="0.25">
      <c r="A869" t="s">
        <v>32</v>
      </c>
      <c r="B869" t="str">
        <f>IFERROR(INDEX(Clients[Client_Name],MATCH(Table10[[#This Row],[Client_Code]],Clients[Client_Code],0)),"")</f>
        <v>SADIA</v>
      </c>
      <c r="C869" s="42">
        <v>40</v>
      </c>
      <c r="D869" s="41" t="s">
        <v>37</v>
      </c>
      <c r="E869">
        <v>12</v>
      </c>
      <c r="F869" s="21">
        <v>6717820.5767637575</v>
      </c>
      <c r="G869"/>
    </row>
    <row r="870" spans="1:7" x14ac:dyDescent="0.25">
      <c r="A870" t="s">
        <v>32</v>
      </c>
      <c r="B870" t="str">
        <f>IFERROR(INDEX(Clients[Client_Name],MATCH(Table10[[#This Row],[Client_Code]],Clients[Client_Code],0)),"")</f>
        <v>SADIA</v>
      </c>
      <c r="C870" s="42">
        <v>40</v>
      </c>
      <c r="D870" s="41" t="s">
        <v>37</v>
      </c>
      <c r="E870">
        <v>12</v>
      </c>
      <c r="F870" s="21">
        <v>9165696.2723583411</v>
      </c>
      <c r="G870"/>
    </row>
    <row r="871" spans="1:7" x14ac:dyDescent="0.25">
      <c r="A871" t="s">
        <v>32</v>
      </c>
      <c r="B871" t="str">
        <f>IFERROR(INDEX(Clients[Client_Name],MATCH(Table10[[#This Row],[Client_Code]],Clients[Client_Code],0)),"")</f>
        <v>SADIA</v>
      </c>
      <c r="C871" s="42">
        <v>40</v>
      </c>
      <c r="D871" s="41" t="s">
        <v>148</v>
      </c>
      <c r="E871">
        <v>1</v>
      </c>
      <c r="F871" s="21">
        <v>0</v>
      </c>
      <c r="G871"/>
    </row>
    <row r="872" spans="1:7" x14ac:dyDescent="0.25">
      <c r="A872" t="s">
        <v>32</v>
      </c>
      <c r="B872" t="str">
        <f>IFERROR(INDEX(Clients[Client_Name],MATCH(Table10[[#This Row],[Client_Code]],Clients[Client_Code],0)),"")</f>
        <v>SADIA</v>
      </c>
      <c r="C872" s="42">
        <v>40</v>
      </c>
      <c r="D872" s="41" t="s">
        <v>148</v>
      </c>
      <c r="E872">
        <v>1</v>
      </c>
      <c r="F872" s="21">
        <v>0</v>
      </c>
      <c r="G872"/>
    </row>
    <row r="873" spans="1:7" x14ac:dyDescent="0.25">
      <c r="A873" t="s">
        <v>32</v>
      </c>
      <c r="B873" t="str">
        <f>IFERROR(INDEX(Clients[Client_Name],MATCH(Table10[[#This Row],[Client_Code]],Clients[Client_Code],0)),"")</f>
        <v>SADIA</v>
      </c>
      <c r="C873" s="42">
        <v>40</v>
      </c>
      <c r="D873" s="41" t="s">
        <v>148</v>
      </c>
      <c r="E873">
        <v>2</v>
      </c>
      <c r="F873" s="21">
        <v>0</v>
      </c>
      <c r="G873"/>
    </row>
    <row r="874" spans="1:7" x14ac:dyDescent="0.25">
      <c r="A874" t="s">
        <v>32</v>
      </c>
      <c r="B874" t="str">
        <f>IFERROR(INDEX(Clients[Client_Name],MATCH(Table10[[#This Row],[Client_Code]],Clients[Client_Code],0)),"")</f>
        <v>SADIA</v>
      </c>
      <c r="C874" s="42">
        <v>40</v>
      </c>
      <c r="D874" s="41" t="s">
        <v>148</v>
      </c>
      <c r="E874">
        <v>2</v>
      </c>
      <c r="F874" s="21">
        <v>0</v>
      </c>
      <c r="G874"/>
    </row>
    <row r="875" spans="1:7" x14ac:dyDescent="0.25">
      <c r="A875" t="s">
        <v>32</v>
      </c>
      <c r="B875" t="str">
        <f>IFERROR(INDEX(Clients[Client_Name],MATCH(Table10[[#This Row],[Client_Code]],Clients[Client_Code],0)),"")</f>
        <v>SADIA</v>
      </c>
      <c r="C875" s="42">
        <v>40</v>
      </c>
      <c r="D875" s="41" t="s">
        <v>148</v>
      </c>
      <c r="E875">
        <v>3</v>
      </c>
      <c r="F875" s="21">
        <v>0</v>
      </c>
      <c r="G875"/>
    </row>
    <row r="876" spans="1:7" x14ac:dyDescent="0.25">
      <c r="A876" t="s">
        <v>32</v>
      </c>
      <c r="B876" t="str">
        <f>IFERROR(INDEX(Clients[Client_Name],MATCH(Table10[[#This Row],[Client_Code]],Clients[Client_Code],0)),"")</f>
        <v>SADIA</v>
      </c>
      <c r="C876" s="42">
        <v>40</v>
      </c>
      <c r="D876" s="41" t="s">
        <v>148</v>
      </c>
      <c r="E876">
        <v>3</v>
      </c>
      <c r="F876" s="21">
        <v>0</v>
      </c>
      <c r="G876"/>
    </row>
    <row r="877" spans="1:7" x14ac:dyDescent="0.25">
      <c r="A877" t="s">
        <v>32</v>
      </c>
      <c r="B877" t="str">
        <f>IFERROR(INDEX(Clients[Client_Name],MATCH(Table10[[#This Row],[Client_Code]],Clients[Client_Code],0)),"")</f>
        <v>SADIA</v>
      </c>
      <c r="C877" s="42">
        <v>40</v>
      </c>
      <c r="D877" s="41" t="s">
        <v>148</v>
      </c>
      <c r="E877">
        <v>4</v>
      </c>
      <c r="F877" s="21">
        <v>0</v>
      </c>
      <c r="G877"/>
    </row>
    <row r="878" spans="1:7" x14ac:dyDescent="0.25">
      <c r="A878" t="s">
        <v>32</v>
      </c>
      <c r="B878" t="str">
        <f>IFERROR(INDEX(Clients[Client_Name],MATCH(Table10[[#This Row],[Client_Code]],Clients[Client_Code],0)),"")</f>
        <v>SADIA</v>
      </c>
      <c r="C878" s="42">
        <v>40</v>
      </c>
      <c r="D878" s="41" t="s">
        <v>148</v>
      </c>
      <c r="E878">
        <v>4</v>
      </c>
      <c r="F878" s="21">
        <v>0</v>
      </c>
      <c r="G878"/>
    </row>
    <row r="879" spans="1:7" x14ac:dyDescent="0.25">
      <c r="A879" t="s">
        <v>32</v>
      </c>
      <c r="B879" t="str">
        <f>IFERROR(INDEX(Clients[Client_Name],MATCH(Table10[[#This Row],[Client_Code]],Clients[Client_Code],0)),"")</f>
        <v>SADIA</v>
      </c>
      <c r="C879" s="42">
        <v>40</v>
      </c>
      <c r="D879" s="41" t="s">
        <v>148</v>
      </c>
      <c r="E879">
        <v>5</v>
      </c>
      <c r="F879" s="21">
        <v>0</v>
      </c>
      <c r="G879"/>
    </row>
    <row r="880" spans="1:7" x14ac:dyDescent="0.25">
      <c r="A880" t="s">
        <v>32</v>
      </c>
      <c r="B880" t="str">
        <f>IFERROR(INDEX(Clients[Client_Name],MATCH(Table10[[#This Row],[Client_Code]],Clients[Client_Code],0)),"")</f>
        <v>SADIA</v>
      </c>
      <c r="C880" s="42">
        <v>40</v>
      </c>
      <c r="D880" s="41" t="s">
        <v>148</v>
      </c>
      <c r="E880">
        <v>5</v>
      </c>
      <c r="F880" s="21">
        <v>0</v>
      </c>
      <c r="G880"/>
    </row>
    <row r="881" spans="1:7" x14ac:dyDescent="0.25">
      <c r="A881" t="s">
        <v>32</v>
      </c>
      <c r="B881" t="str">
        <f>IFERROR(INDEX(Clients[Client_Name],MATCH(Table10[[#This Row],[Client_Code]],Clients[Client_Code],0)),"")</f>
        <v>SADIA</v>
      </c>
      <c r="C881" s="42">
        <v>40</v>
      </c>
      <c r="D881" s="41" t="s">
        <v>148</v>
      </c>
      <c r="E881">
        <v>6</v>
      </c>
      <c r="F881" s="21">
        <v>0</v>
      </c>
      <c r="G881"/>
    </row>
    <row r="882" spans="1:7" x14ac:dyDescent="0.25">
      <c r="A882" t="s">
        <v>32</v>
      </c>
      <c r="B882" t="str">
        <f>IFERROR(INDEX(Clients[Client_Name],MATCH(Table10[[#This Row],[Client_Code]],Clients[Client_Code],0)),"")</f>
        <v>SADIA</v>
      </c>
      <c r="C882" s="42">
        <v>40</v>
      </c>
      <c r="D882" s="41" t="s">
        <v>148</v>
      </c>
      <c r="E882">
        <v>6</v>
      </c>
      <c r="F882" s="21">
        <v>0</v>
      </c>
      <c r="G882"/>
    </row>
    <row r="883" spans="1:7" x14ac:dyDescent="0.25">
      <c r="A883" t="s">
        <v>32</v>
      </c>
      <c r="B883" t="str">
        <f>IFERROR(INDEX(Clients[Client_Name],MATCH(Table10[[#This Row],[Client_Code]],Clients[Client_Code],0)),"")</f>
        <v>SADIA</v>
      </c>
      <c r="C883" s="42">
        <v>40</v>
      </c>
      <c r="D883" s="41" t="s">
        <v>148</v>
      </c>
      <c r="E883">
        <v>7</v>
      </c>
      <c r="F883" s="21">
        <v>0</v>
      </c>
      <c r="G883"/>
    </row>
    <row r="884" spans="1:7" x14ac:dyDescent="0.25">
      <c r="A884" t="s">
        <v>32</v>
      </c>
      <c r="B884" t="str">
        <f>IFERROR(INDEX(Clients[Client_Name],MATCH(Table10[[#This Row],[Client_Code]],Clients[Client_Code],0)),"")</f>
        <v>SADIA</v>
      </c>
      <c r="C884" s="42">
        <v>40</v>
      </c>
      <c r="D884" s="41" t="s">
        <v>148</v>
      </c>
      <c r="E884">
        <v>7</v>
      </c>
      <c r="F884" s="21">
        <v>0</v>
      </c>
      <c r="G884"/>
    </row>
    <row r="885" spans="1:7" x14ac:dyDescent="0.25">
      <c r="A885" t="s">
        <v>32</v>
      </c>
      <c r="B885" t="str">
        <f>IFERROR(INDEX(Clients[Client_Name],MATCH(Table10[[#This Row],[Client_Code]],Clients[Client_Code],0)),"")</f>
        <v>SADIA</v>
      </c>
      <c r="C885" s="42">
        <v>40</v>
      </c>
      <c r="D885" s="41" t="s">
        <v>148</v>
      </c>
      <c r="E885">
        <v>8</v>
      </c>
      <c r="F885" s="21">
        <v>0</v>
      </c>
      <c r="G885"/>
    </row>
    <row r="886" spans="1:7" x14ac:dyDescent="0.25">
      <c r="A886" t="s">
        <v>32</v>
      </c>
      <c r="B886" t="str">
        <f>IFERROR(INDEX(Clients[Client_Name],MATCH(Table10[[#This Row],[Client_Code]],Clients[Client_Code],0)),"")</f>
        <v>SADIA</v>
      </c>
      <c r="C886" s="42">
        <v>40</v>
      </c>
      <c r="D886" s="41" t="s">
        <v>148</v>
      </c>
      <c r="E886">
        <v>8</v>
      </c>
      <c r="F886" s="21">
        <v>0</v>
      </c>
      <c r="G886"/>
    </row>
    <row r="887" spans="1:7" x14ac:dyDescent="0.25">
      <c r="A887" t="s">
        <v>32</v>
      </c>
      <c r="B887" t="str">
        <f>IFERROR(INDEX(Clients[Client_Name],MATCH(Table10[[#This Row],[Client_Code]],Clients[Client_Code],0)),"")</f>
        <v>SADIA</v>
      </c>
      <c r="C887" s="42">
        <v>40</v>
      </c>
      <c r="D887" s="41" t="s">
        <v>148</v>
      </c>
      <c r="E887">
        <v>9</v>
      </c>
      <c r="F887" s="21">
        <v>0</v>
      </c>
      <c r="G887"/>
    </row>
    <row r="888" spans="1:7" x14ac:dyDescent="0.25">
      <c r="A888" t="s">
        <v>32</v>
      </c>
      <c r="B888" t="str">
        <f>IFERROR(INDEX(Clients[Client_Name],MATCH(Table10[[#This Row],[Client_Code]],Clients[Client_Code],0)),"")</f>
        <v>SADIA</v>
      </c>
      <c r="C888" s="42">
        <v>40</v>
      </c>
      <c r="D888" s="41" t="s">
        <v>148</v>
      </c>
      <c r="E888">
        <v>9</v>
      </c>
      <c r="F888" s="21">
        <v>0</v>
      </c>
      <c r="G888"/>
    </row>
    <row r="889" spans="1:7" x14ac:dyDescent="0.25">
      <c r="A889" t="s">
        <v>32</v>
      </c>
      <c r="B889" t="str">
        <f>IFERROR(INDEX(Clients[Client_Name],MATCH(Table10[[#This Row],[Client_Code]],Clients[Client_Code],0)),"")</f>
        <v>SADIA</v>
      </c>
      <c r="C889" s="42">
        <v>40</v>
      </c>
      <c r="D889" s="41" t="s">
        <v>148</v>
      </c>
      <c r="E889">
        <v>10</v>
      </c>
      <c r="F889" s="21">
        <v>0</v>
      </c>
      <c r="G889"/>
    </row>
    <row r="890" spans="1:7" x14ac:dyDescent="0.25">
      <c r="A890" t="s">
        <v>32</v>
      </c>
      <c r="B890" t="str">
        <f>IFERROR(INDEX(Clients[Client_Name],MATCH(Table10[[#This Row],[Client_Code]],Clients[Client_Code],0)),"")</f>
        <v>SADIA</v>
      </c>
      <c r="C890" s="42">
        <v>40</v>
      </c>
      <c r="D890" s="41" t="s">
        <v>148</v>
      </c>
      <c r="E890">
        <v>10</v>
      </c>
      <c r="F890" s="21">
        <v>0</v>
      </c>
      <c r="G890"/>
    </row>
    <row r="891" spans="1:7" x14ac:dyDescent="0.25">
      <c r="A891" t="s">
        <v>32</v>
      </c>
      <c r="B891" t="str">
        <f>IFERROR(INDEX(Clients[Client_Name],MATCH(Table10[[#This Row],[Client_Code]],Clients[Client_Code],0)),"")</f>
        <v>SADIA</v>
      </c>
      <c r="C891" s="42">
        <v>40</v>
      </c>
      <c r="D891" s="41" t="s">
        <v>148</v>
      </c>
      <c r="E891">
        <v>11</v>
      </c>
      <c r="F891" s="21">
        <v>0</v>
      </c>
      <c r="G891"/>
    </row>
    <row r="892" spans="1:7" x14ac:dyDescent="0.25">
      <c r="A892" t="s">
        <v>32</v>
      </c>
      <c r="B892" t="str">
        <f>IFERROR(INDEX(Clients[Client_Name],MATCH(Table10[[#This Row],[Client_Code]],Clients[Client_Code],0)),"")</f>
        <v>SADIA</v>
      </c>
      <c r="C892" s="42">
        <v>40</v>
      </c>
      <c r="D892" s="41" t="s">
        <v>148</v>
      </c>
      <c r="E892">
        <v>11</v>
      </c>
      <c r="F892" s="21">
        <v>0</v>
      </c>
      <c r="G892"/>
    </row>
    <row r="893" spans="1:7" x14ac:dyDescent="0.25">
      <c r="A893" t="s">
        <v>32</v>
      </c>
      <c r="B893" t="str">
        <f>IFERROR(INDEX(Clients[Client_Name],MATCH(Table10[[#This Row],[Client_Code]],Clients[Client_Code],0)),"")</f>
        <v>SADIA</v>
      </c>
      <c r="C893" s="42">
        <v>40</v>
      </c>
      <c r="D893" s="41" t="s">
        <v>148</v>
      </c>
      <c r="E893">
        <v>12</v>
      </c>
      <c r="F893" s="21">
        <v>0</v>
      </c>
      <c r="G893"/>
    </row>
    <row r="894" spans="1:7" x14ac:dyDescent="0.25">
      <c r="A894" t="s">
        <v>32</v>
      </c>
      <c r="B894" t="str">
        <f>IFERROR(INDEX(Clients[Client_Name],MATCH(Table10[[#This Row],[Client_Code]],Clients[Client_Code],0)),"")</f>
        <v>SADIA</v>
      </c>
      <c r="C894" s="42">
        <v>40</v>
      </c>
      <c r="D894" s="41" t="s">
        <v>148</v>
      </c>
      <c r="E894">
        <v>12</v>
      </c>
      <c r="F894" s="21">
        <v>0</v>
      </c>
      <c r="G894"/>
    </row>
    <row r="895" spans="1:7" x14ac:dyDescent="0.25">
      <c r="A895" t="s">
        <v>32</v>
      </c>
      <c r="B895" t="str">
        <f>IFERROR(INDEX(Clients[Client_Name],MATCH(Table10[[#This Row],[Client_Code]],Clients[Client_Code],0)),"")</f>
        <v>SADIA</v>
      </c>
      <c r="C895" s="42">
        <v>40</v>
      </c>
      <c r="D895" s="41" t="s">
        <v>38</v>
      </c>
      <c r="E895">
        <v>1</v>
      </c>
      <c r="F895" s="21">
        <v>17398664.822888337</v>
      </c>
      <c r="G895"/>
    </row>
    <row r="896" spans="1:7" x14ac:dyDescent="0.25">
      <c r="A896" t="s">
        <v>32</v>
      </c>
      <c r="B896" t="str">
        <f>IFERROR(INDEX(Clients[Client_Name],MATCH(Table10[[#This Row],[Client_Code]],Clients[Client_Code],0)),"")</f>
        <v>SADIA</v>
      </c>
      <c r="C896" s="42">
        <v>40</v>
      </c>
      <c r="D896" s="41" t="s">
        <v>38</v>
      </c>
      <c r="E896">
        <v>1</v>
      </c>
      <c r="F896" s="21">
        <v>10037258.671022251</v>
      </c>
      <c r="G896"/>
    </row>
    <row r="897" spans="1:7" x14ac:dyDescent="0.25">
      <c r="A897" t="s">
        <v>32</v>
      </c>
      <c r="B897" t="str">
        <f>IFERROR(INDEX(Clients[Client_Name],MATCH(Table10[[#This Row],[Client_Code]],Clients[Client_Code],0)),"")</f>
        <v>SADIA</v>
      </c>
      <c r="C897" s="42">
        <v>40</v>
      </c>
      <c r="D897" s="41" t="s">
        <v>38</v>
      </c>
      <c r="E897">
        <v>2</v>
      </c>
      <c r="F897" s="21">
        <v>15282509.008176468</v>
      </c>
      <c r="G897"/>
    </row>
    <row r="898" spans="1:7" x14ac:dyDescent="0.25">
      <c r="A898" t="s">
        <v>32</v>
      </c>
      <c r="B898" t="str">
        <f>IFERROR(INDEX(Clients[Client_Name],MATCH(Table10[[#This Row],[Client_Code]],Clients[Client_Code],0)),"")</f>
        <v>SADIA</v>
      </c>
      <c r="C898" s="42">
        <v>40</v>
      </c>
      <c r="D898" s="41" t="s">
        <v>38</v>
      </c>
      <c r="E898">
        <v>2</v>
      </c>
      <c r="F898" s="21">
        <v>8816452.1599094793</v>
      </c>
      <c r="G898"/>
    </row>
    <row r="899" spans="1:7" x14ac:dyDescent="0.25">
      <c r="A899" t="s">
        <v>32</v>
      </c>
      <c r="B899" t="str">
        <f>IFERROR(INDEX(Clients[Client_Name],MATCH(Table10[[#This Row],[Client_Code]],Clients[Client_Code],0)),"")</f>
        <v>SADIA</v>
      </c>
      <c r="C899" s="42">
        <v>40</v>
      </c>
      <c r="D899" s="41" t="s">
        <v>38</v>
      </c>
      <c r="E899">
        <v>3</v>
      </c>
      <c r="F899" s="21">
        <v>15970165.971140869</v>
      </c>
      <c r="G899"/>
    </row>
    <row r="900" spans="1:7" x14ac:dyDescent="0.25">
      <c r="A900" t="s">
        <v>32</v>
      </c>
      <c r="B900" t="str">
        <f>IFERROR(INDEX(Clients[Client_Name],MATCH(Table10[[#This Row],[Client_Code]],Clients[Client_Code],0)),"")</f>
        <v>SADIA</v>
      </c>
      <c r="C900" s="42">
        <v>40</v>
      </c>
      <c r="D900" s="41" t="s">
        <v>38</v>
      </c>
      <c r="E900">
        <v>3</v>
      </c>
      <c r="F900" s="21">
        <v>11055792.280839223</v>
      </c>
      <c r="G900"/>
    </row>
    <row r="901" spans="1:7" x14ac:dyDescent="0.25">
      <c r="A901" t="s">
        <v>32</v>
      </c>
      <c r="B901" t="str">
        <f>IFERROR(INDEX(Clients[Client_Name],MATCH(Table10[[#This Row],[Client_Code]],Clients[Client_Code],0)),"")</f>
        <v>SADIA</v>
      </c>
      <c r="C901" s="42">
        <v>40</v>
      </c>
      <c r="D901" s="41" t="s">
        <v>38</v>
      </c>
      <c r="E901">
        <v>4</v>
      </c>
      <c r="F901" s="21">
        <v>16096907.021409407</v>
      </c>
      <c r="G901"/>
    </row>
    <row r="902" spans="1:7" x14ac:dyDescent="0.25">
      <c r="A902" t="s">
        <v>32</v>
      </c>
      <c r="B902" t="str">
        <f>IFERROR(INDEX(Clients[Client_Name],MATCH(Table10[[#This Row],[Client_Code]],Clients[Client_Code],0)),"")</f>
        <v>SADIA</v>
      </c>
      <c r="C902" s="42">
        <v>40</v>
      </c>
      <c r="D902" s="41" t="s">
        <v>38</v>
      </c>
      <c r="E902">
        <v>4</v>
      </c>
      <c r="F902" s="21">
        <v>13000787.68749119</v>
      </c>
      <c r="G902"/>
    </row>
    <row r="903" spans="1:7" x14ac:dyDescent="0.25">
      <c r="A903" t="s">
        <v>32</v>
      </c>
      <c r="B903" t="str">
        <f>IFERROR(INDEX(Clients[Client_Name],MATCH(Table10[[#This Row],[Client_Code]],Clients[Client_Code],0)),"")</f>
        <v>SADIA</v>
      </c>
      <c r="C903" s="42">
        <v>40</v>
      </c>
      <c r="D903" s="41" t="s">
        <v>38</v>
      </c>
      <c r="E903">
        <v>5</v>
      </c>
      <c r="F903" s="21">
        <v>18937053.005444389</v>
      </c>
      <c r="G903"/>
    </row>
    <row r="904" spans="1:7" x14ac:dyDescent="0.25">
      <c r="A904" t="s">
        <v>32</v>
      </c>
      <c r="B904" t="str">
        <f>IFERROR(INDEX(Clients[Client_Name],MATCH(Table10[[#This Row],[Client_Code]],Clients[Client_Code],0)),"")</f>
        <v>SADIA</v>
      </c>
      <c r="C904" s="42">
        <v>40</v>
      </c>
      <c r="D904" s="41" t="s">
        <v>38</v>
      </c>
      <c r="E904">
        <v>5</v>
      </c>
      <c r="F904" s="21">
        <v>12005480.228189712</v>
      </c>
      <c r="G904"/>
    </row>
    <row r="905" spans="1:7" x14ac:dyDescent="0.25">
      <c r="A905" t="s">
        <v>32</v>
      </c>
      <c r="B905" t="str">
        <f>IFERROR(INDEX(Clients[Client_Name],MATCH(Table10[[#This Row],[Client_Code]],Clients[Client_Code],0)),"")</f>
        <v>SADIA</v>
      </c>
      <c r="C905" s="42">
        <v>40</v>
      </c>
      <c r="D905" s="41" t="s">
        <v>38</v>
      </c>
      <c r="E905">
        <v>6</v>
      </c>
      <c r="F905" s="21">
        <v>15858525.661956558</v>
      </c>
      <c r="G905"/>
    </row>
    <row r="906" spans="1:7" x14ac:dyDescent="0.25">
      <c r="A906" t="s">
        <v>32</v>
      </c>
      <c r="B906" t="str">
        <f>IFERROR(INDEX(Clients[Client_Name],MATCH(Table10[[#This Row],[Client_Code]],Clients[Client_Code],0)),"")</f>
        <v>SADIA</v>
      </c>
      <c r="C906" s="42">
        <v>40</v>
      </c>
      <c r="D906" s="41" t="s">
        <v>38</v>
      </c>
      <c r="E906">
        <v>6</v>
      </c>
      <c r="F906" s="21">
        <v>12808257.194597118</v>
      </c>
      <c r="G906"/>
    </row>
    <row r="907" spans="1:7" x14ac:dyDescent="0.25">
      <c r="A907" t="s">
        <v>32</v>
      </c>
      <c r="B907" t="str">
        <f>IFERROR(INDEX(Clients[Client_Name],MATCH(Table10[[#This Row],[Client_Code]],Clients[Client_Code],0)),"")</f>
        <v>SADIA</v>
      </c>
      <c r="C907" s="42">
        <v>40</v>
      </c>
      <c r="D907" s="41" t="s">
        <v>38</v>
      </c>
      <c r="E907">
        <v>7</v>
      </c>
      <c r="F907" s="21">
        <v>17508667.011466559</v>
      </c>
      <c r="G907"/>
    </row>
    <row r="908" spans="1:7" x14ac:dyDescent="0.25">
      <c r="A908" t="s">
        <v>32</v>
      </c>
      <c r="B908" t="str">
        <f>IFERROR(INDEX(Clients[Client_Name],MATCH(Table10[[#This Row],[Client_Code]],Clients[Client_Code],0)),"")</f>
        <v>SADIA</v>
      </c>
      <c r="C908" s="42">
        <v>40</v>
      </c>
      <c r="D908" s="41" t="s">
        <v>38</v>
      </c>
      <c r="E908">
        <v>7</v>
      </c>
      <c r="F908" s="21">
        <v>13130934.358365471</v>
      </c>
      <c r="G908"/>
    </row>
    <row r="909" spans="1:7" x14ac:dyDescent="0.25">
      <c r="A909" t="s">
        <v>32</v>
      </c>
      <c r="B909" t="str">
        <f>IFERROR(INDEX(Clients[Client_Name],MATCH(Table10[[#This Row],[Client_Code]],Clients[Client_Code],0)),"")</f>
        <v>SADIA</v>
      </c>
      <c r="C909" s="42">
        <v>40</v>
      </c>
      <c r="D909" s="41" t="s">
        <v>38</v>
      </c>
      <c r="E909">
        <v>8</v>
      </c>
      <c r="F909" s="21">
        <v>19900408.308724247</v>
      </c>
      <c r="G909"/>
    </row>
    <row r="910" spans="1:7" x14ac:dyDescent="0.25">
      <c r="A910" t="s">
        <v>32</v>
      </c>
      <c r="B910" t="str">
        <f>IFERROR(INDEX(Clients[Client_Name],MATCH(Table10[[#This Row],[Client_Code]],Clients[Client_Code],0)),"")</f>
        <v>SADIA</v>
      </c>
      <c r="C910" s="42">
        <v>40</v>
      </c>
      <c r="D910" s="41" t="s">
        <v>38</v>
      </c>
      <c r="E910">
        <v>8</v>
      </c>
      <c r="F910" s="21">
        <v>14924663.027482012</v>
      </c>
      <c r="G910"/>
    </row>
    <row r="911" spans="1:7" x14ac:dyDescent="0.25">
      <c r="A911" t="s">
        <v>32</v>
      </c>
      <c r="B911" t="str">
        <f>IFERROR(INDEX(Clients[Client_Name],MATCH(Table10[[#This Row],[Client_Code]],Clients[Client_Code],0)),"")</f>
        <v>SADIA</v>
      </c>
      <c r="C911" s="42">
        <v>40</v>
      </c>
      <c r="D911" s="41" t="s">
        <v>38</v>
      </c>
      <c r="E911">
        <v>9</v>
      </c>
      <c r="F911" s="21">
        <v>19340313.068078298</v>
      </c>
      <c r="G911"/>
    </row>
    <row r="912" spans="1:7" x14ac:dyDescent="0.25">
      <c r="A912" t="s">
        <v>32</v>
      </c>
      <c r="B912" t="str">
        <f>IFERROR(INDEX(Clients[Client_Name],MATCH(Table10[[#This Row],[Client_Code]],Clients[Client_Code],0)),"")</f>
        <v>SADIA</v>
      </c>
      <c r="C912" s="42">
        <v>40</v>
      </c>
      <c r="D912" s="41" t="s">
        <v>38</v>
      </c>
      <c r="E912">
        <v>9</v>
      </c>
      <c r="F912" s="21">
        <v>14504609.699919252</v>
      </c>
      <c r="G912"/>
    </row>
    <row r="913" spans="1:7" x14ac:dyDescent="0.25">
      <c r="A913" t="s">
        <v>32</v>
      </c>
      <c r="B913" t="str">
        <f>IFERROR(INDEX(Clients[Client_Name],MATCH(Table10[[#This Row],[Client_Code]],Clients[Client_Code],0)),"")</f>
        <v>SADIA</v>
      </c>
      <c r="C913" s="42">
        <v>40</v>
      </c>
      <c r="D913" s="41" t="s">
        <v>38</v>
      </c>
      <c r="E913">
        <v>10</v>
      </c>
      <c r="F913" s="21">
        <v>21494673.658367775</v>
      </c>
      <c r="G913"/>
    </row>
    <row r="914" spans="1:7" x14ac:dyDescent="0.25">
      <c r="A914" t="s">
        <v>32</v>
      </c>
      <c r="B914" t="str">
        <f>IFERROR(INDEX(Clients[Client_Name],MATCH(Table10[[#This Row],[Client_Code]],Clients[Client_Code],0)),"")</f>
        <v>SADIA</v>
      </c>
      <c r="C914" s="42">
        <v>40</v>
      </c>
      <c r="D914" s="41" t="s">
        <v>38</v>
      </c>
      <c r="E914">
        <v>10</v>
      </c>
      <c r="F914" s="21">
        <v>17360334.396705803</v>
      </c>
      <c r="G914"/>
    </row>
    <row r="915" spans="1:7" x14ac:dyDescent="0.25">
      <c r="A915" t="s">
        <v>32</v>
      </c>
      <c r="B915" t="str">
        <f>IFERROR(INDEX(Clients[Client_Name],MATCH(Table10[[#This Row],[Client_Code]],Clients[Client_Code],0)),"")</f>
        <v>SADIA</v>
      </c>
      <c r="C915" s="42">
        <v>40</v>
      </c>
      <c r="D915" s="41" t="s">
        <v>38</v>
      </c>
      <c r="E915">
        <v>11</v>
      </c>
      <c r="F915" s="21">
        <v>16277176.877831051</v>
      </c>
      <c r="G915"/>
    </row>
    <row r="916" spans="1:7" x14ac:dyDescent="0.25">
      <c r="A916" t="s">
        <v>32</v>
      </c>
      <c r="B916" t="str">
        <f>IFERROR(INDEX(Clients[Client_Name],MATCH(Table10[[#This Row],[Client_Code]],Clients[Client_Code],0)),"")</f>
        <v>SADIA</v>
      </c>
      <c r="C916" s="42">
        <v>40</v>
      </c>
      <c r="D916" s="41" t="s">
        <v>38</v>
      </c>
      <c r="E916">
        <v>11</v>
      </c>
      <c r="F916" s="21">
        <v>15259195.70164361</v>
      </c>
      <c r="G916"/>
    </row>
    <row r="917" spans="1:7" x14ac:dyDescent="0.25">
      <c r="A917" t="s">
        <v>32</v>
      </c>
      <c r="B917" t="str">
        <f>IFERROR(INDEX(Clients[Client_Name],MATCH(Table10[[#This Row],[Client_Code]],Clients[Client_Code],0)),"")</f>
        <v>SADIA</v>
      </c>
      <c r="C917" s="42">
        <v>40</v>
      </c>
      <c r="D917" s="41" t="s">
        <v>38</v>
      </c>
      <c r="E917">
        <v>12</v>
      </c>
      <c r="F917" s="21">
        <v>12950187.768289322</v>
      </c>
      <c r="G917"/>
    </row>
    <row r="918" spans="1:7" x14ac:dyDescent="0.25">
      <c r="A918" t="s">
        <v>32</v>
      </c>
      <c r="B918" t="str">
        <f>IFERROR(INDEX(Clients[Client_Name],MATCH(Table10[[#This Row],[Client_Code]],Clients[Client_Code],0)),"")</f>
        <v>SADIA</v>
      </c>
      <c r="C918" s="42">
        <v>40</v>
      </c>
      <c r="D918" s="41" t="s">
        <v>38</v>
      </c>
      <c r="E918">
        <v>12</v>
      </c>
      <c r="F918" s="21">
        <v>12140277.826586438</v>
      </c>
      <c r="G918"/>
    </row>
    <row r="919" spans="1:7" x14ac:dyDescent="0.25">
      <c r="A919" t="s">
        <v>62</v>
      </c>
      <c r="B919" t="str">
        <f>IFERROR(INDEX(Clients[Client_Name],MATCH(Table10[[#This Row],[Client_Code]],Clients[Client_Code],0)),"")</f>
        <v>SADIA</v>
      </c>
      <c r="C919" s="42">
        <v>1015</v>
      </c>
      <c r="D919" s="41" t="s">
        <v>149</v>
      </c>
      <c r="E919">
        <v>1</v>
      </c>
      <c r="F919" s="21">
        <v>0</v>
      </c>
      <c r="G919"/>
    </row>
    <row r="920" spans="1:7" x14ac:dyDescent="0.25">
      <c r="A920" t="s">
        <v>62</v>
      </c>
      <c r="B920" t="str">
        <f>IFERROR(INDEX(Clients[Client_Name],MATCH(Table10[[#This Row],[Client_Code]],Clients[Client_Code],0)),"")</f>
        <v>SADIA</v>
      </c>
      <c r="C920" s="42">
        <v>1015</v>
      </c>
      <c r="D920" s="41" t="s">
        <v>149</v>
      </c>
      <c r="E920">
        <v>2</v>
      </c>
      <c r="F920" s="21">
        <v>0</v>
      </c>
      <c r="G920"/>
    </row>
    <row r="921" spans="1:7" x14ac:dyDescent="0.25">
      <c r="A921" t="s">
        <v>62</v>
      </c>
      <c r="B921" t="str">
        <f>IFERROR(INDEX(Clients[Client_Name],MATCH(Table10[[#This Row],[Client_Code]],Clients[Client_Code],0)),"")</f>
        <v>SADIA</v>
      </c>
      <c r="C921" s="42">
        <v>1015</v>
      </c>
      <c r="D921" s="41" t="s">
        <v>149</v>
      </c>
      <c r="E921">
        <v>3</v>
      </c>
      <c r="F921" s="21">
        <v>0</v>
      </c>
      <c r="G921"/>
    </row>
    <row r="922" spans="1:7" x14ac:dyDescent="0.25">
      <c r="A922" t="s">
        <v>62</v>
      </c>
      <c r="B922" t="str">
        <f>IFERROR(INDEX(Clients[Client_Name],MATCH(Table10[[#This Row],[Client_Code]],Clients[Client_Code],0)),"")</f>
        <v>SADIA</v>
      </c>
      <c r="C922" s="42">
        <v>1015</v>
      </c>
      <c r="D922" s="41" t="s">
        <v>149</v>
      </c>
      <c r="E922">
        <v>4</v>
      </c>
      <c r="F922" s="21">
        <v>0</v>
      </c>
      <c r="G922"/>
    </row>
    <row r="923" spans="1:7" x14ac:dyDescent="0.25">
      <c r="A923" t="s">
        <v>62</v>
      </c>
      <c r="B923" t="str">
        <f>IFERROR(INDEX(Clients[Client_Name],MATCH(Table10[[#This Row],[Client_Code]],Clients[Client_Code],0)),"")</f>
        <v>SADIA</v>
      </c>
      <c r="C923" s="42">
        <v>1015</v>
      </c>
      <c r="D923" s="41" t="s">
        <v>149</v>
      </c>
      <c r="E923">
        <v>5</v>
      </c>
      <c r="F923" s="21">
        <v>0</v>
      </c>
      <c r="G923"/>
    </row>
    <row r="924" spans="1:7" x14ac:dyDescent="0.25">
      <c r="A924" t="s">
        <v>62</v>
      </c>
      <c r="B924" t="str">
        <f>IFERROR(INDEX(Clients[Client_Name],MATCH(Table10[[#This Row],[Client_Code]],Clients[Client_Code],0)),"")</f>
        <v>SADIA</v>
      </c>
      <c r="C924" s="42">
        <v>1015</v>
      </c>
      <c r="D924" s="41" t="s">
        <v>149</v>
      </c>
      <c r="E924">
        <v>6</v>
      </c>
      <c r="F924" s="21">
        <v>0</v>
      </c>
      <c r="G924"/>
    </row>
    <row r="925" spans="1:7" x14ac:dyDescent="0.25">
      <c r="A925" t="s">
        <v>62</v>
      </c>
      <c r="B925" t="str">
        <f>IFERROR(INDEX(Clients[Client_Name],MATCH(Table10[[#This Row],[Client_Code]],Clients[Client_Code],0)),"")</f>
        <v>SADIA</v>
      </c>
      <c r="C925" s="42">
        <v>1015</v>
      </c>
      <c r="D925" s="41" t="s">
        <v>149</v>
      </c>
      <c r="E925">
        <v>7</v>
      </c>
      <c r="F925" s="21">
        <v>0</v>
      </c>
      <c r="G925"/>
    </row>
    <row r="926" spans="1:7" x14ac:dyDescent="0.25">
      <c r="A926" t="s">
        <v>62</v>
      </c>
      <c r="B926" t="str">
        <f>IFERROR(INDEX(Clients[Client_Name],MATCH(Table10[[#This Row],[Client_Code]],Clients[Client_Code],0)),"")</f>
        <v>SADIA</v>
      </c>
      <c r="C926" s="42">
        <v>1015</v>
      </c>
      <c r="D926" s="41" t="s">
        <v>149</v>
      </c>
      <c r="E926">
        <v>8</v>
      </c>
      <c r="F926" s="21">
        <v>0</v>
      </c>
      <c r="G926"/>
    </row>
    <row r="927" spans="1:7" x14ac:dyDescent="0.25">
      <c r="A927" t="s">
        <v>62</v>
      </c>
      <c r="B927" t="str">
        <f>IFERROR(INDEX(Clients[Client_Name],MATCH(Table10[[#This Row],[Client_Code]],Clients[Client_Code],0)),"")</f>
        <v>SADIA</v>
      </c>
      <c r="C927" s="42">
        <v>1015</v>
      </c>
      <c r="D927" s="41" t="s">
        <v>149</v>
      </c>
      <c r="E927">
        <v>9</v>
      </c>
      <c r="F927" s="21">
        <v>0</v>
      </c>
      <c r="G927"/>
    </row>
    <row r="928" spans="1:7" x14ac:dyDescent="0.25">
      <c r="A928" t="s">
        <v>62</v>
      </c>
      <c r="B928" t="str">
        <f>IFERROR(INDEX(Clients[Client_Name],MATCH(Table10[[#This Row],[Client_Code]],Clients[Client_Code],0)),"")</f>
        <v>SADIA</v>
      </c>
      <c r="C928" s="42">
        <v>1015</v>
      </c>
      <c r="D928" s="41" t="s">
        <v>149</v>
      </c>
      <c r="E928">
        <v>10</v>
      </c>
      <c r="F928" s="21">
        <v>0</v>
      </c>
      <c r="G928"/>
    </row>
    <row r="929" spans="1:7" x14ac:dyDescent="0.25">
      <c r="A929" t="s">
        <v>62</v>
      </c>
      <c r="B929" t="str">
        <f>IFERROR(INDEX(Clients[Client_Name],MATCH(Table10[[#This Row],[Client_Code]],Clients[Client_Code],0)),"")</f>
        <v>SADIA</v>
      </c>
      <c r="C929" s="42">
        <v>1015</v>
      </c>
      <c r="D929" s="41" t="s">
        <v>149</v>
      </c>
      <c r="E929">
        <v>11</v>
      </c>
      <c r="F929" s="21">
        <v>0</v>
      </c>
      <c r="G929"/>
    </row>
    <row r="930" spans="1:7" x14ac:dyDescent="0.25">
      <c r="A930" t="s">
        <v>62</v>
      </c>
      <c r="B930" t="str">
        <f>IFERROR(INDEX(Clients[Client_Name],MATCH(Table10[[#This Row],[Client_Code]],Clients[Client_Code],0)),"")</f>
        <v>SADIA</v>
      </c>
      <c r="C930" s="42">
        <v>1015</v>
      </c>
      <c r="D930" s="41" t="s">
        <v>149</v>
      </c>
      <c r="E930">
        <v>12</v>
      </c>
      <c r="F930" s="21">
        <v>0</v>
      </c>
      <c r="G930"/>
    </row>
    <row r="931" spans="1:7" x14ac:dyDescent="0.25">
      <c r="A931" t="s">
        <v>62</v>
      </c>
      <c r="B931" t="str">
        <f>IFERROR(INDEX(Clients[Client_Name],MATCH(Table10[[#This Row],[Client_Code]],Clients[Client_Code],0)),"")</f>
        <v>SADIA</v>
      </c>
      <c r="C931" s="42">
        <v>1015</v>
      </c>
      <c r="D931" s="41" t="s">
        <v>37</v>
      </c>
      <c r="E931">
        <v>1</v>
      </c>
      <c r="F931" s="21">
        <v>0</v>
      </c>
      <c r="G931"/>
    </row>
    <row r="932" spans="1:7" x14ac:dyDescent="0.25">
      <c r="A932" t="s">
        <v>62</v>
      </c>
      <c r="B932" t="str">
        <f>IFERROR(INDEX(Clients[Client_Name],MATCH(Table10[[#This Row],[Client_Code]],Clients[Client_Code],0)),"")</f>
        <v>SADIA</v>
      </c>
      <c r="C932" s="42">
        <v>1015</v>
      </c>
      <c r="D932" s="41" t="s">
        <v>37</v>
      </c>
      <c r="E932">
        <v>2</v>
      </c>
      <c r="F932" s="21">
        <v>0</v>
      </c>
      <c r="G932"/>
    </row>
    <row r="933" spans="1:7" x14ac:dyDescent="0.25">
      <c r="A933" t="s">
        <v>62</v>
      </c>
      <c r="B933" t="str">
        <f>IFERROR(INDEX(Clients[Client_Name],MATCH(Table10[[#This Row],[Client_Code]],Clients[Client_Code],0)),"")</f>
        <v>SADIA</v>
      </c>
      <c r="C933" s="42">
        <v>1015</v>
      </c>
      <c r="D933" s="41" t="s">
        <v>37</v>
      </c>
      <c r="E933">
        <v>3</v>
      </c>
      <c r="F933" s="21">
        <v>0</v>
      </c>
      <c r="G933"/>
    </row>
    <row r="934" spans="1:7" x14ac:dyDescent="0.25">
      <c r="A934" t="s">
        <v>62</v>
      </c>
      <c r="B934" t="str">
        <f>IFERROR(INDEX(Clients[Client_Name],MATCH(Table10[[#This Row],[Client_Code]],Clients[Client_Code],0)),"")</f>
        <v>SADIA</v>
      </c>
      <c r="C934" s="42">
        <v>1015</v>
      </c>
      <c r="D934" s="41" t="s">
        <v>37</v>
      </c>
      <c r="E934">
        <v>4</v>
      </c>
      <c r="F934" s="21">
        <v>0</v>
      </c>
      <c r="G934"/>
    </row>
    <row r="935" spans="1:7" x14ac:dyDescent="0.25">
      <c r="A935" t="s">
        <v>62</v>
      </c>
      <c r="B935" t="str">
        <f>IFERROR(INDEX(Clients[Client_Name],MATCH(Table10[[#This Row],[Client_Code]],Clients[Client_Code],0)),"")</f>
        <v>SADIA</v>
      </c>
      <c r="C935" s="42">
        <v>1015</v>
      </c>
      <c r="D935" s="41" t="s">
        <v>37</v>
      </c>
      <c r="E935">
        <v>5</v>
      </c>
      <c r="F935" s="21">
        <v>0</v>
      </c>
      <c r="G935"/>
    </row>
    <row r="936" spans="1:7" x14ac:dyDescent="0.25">
      <c r="A936" t="s">
        <v>62</v>
      </c>
      <c r="B936" t="str">
        <f>IFERROR(INDEX(Clients[Client_Name],MATCH(Table10[[#This Row],[Client_Code]],Clients[Client_Code],0)),"")</f>
        <v>SADIA</v>
      </c>
      <c r="C936" s="42">
        <v>1015</v>
      </c>
      <c r="D936" s="41" t="s">
        <v>37</v>
      </c>
      <c r="E936">
        <v>6</v>
      </c>
      <c r="F936" s="21">
        <v>0</v>
      </c>
      <c r="G936"/>
    </row>
    <row r="937" spans="1:7" x14ac:dyDescent="0.25">
      <c r="A937" t="s">
        <v>62</v>
      </c>
      <c r="B937" t="str">
        <f>IFERROR(INDEX(Clients[Client_Name],MATCH(Table10[[#This Row],[Client_Code]],Clients[Client_Code],0)),"")</f>
        <v>SADIA</v>
      </c>
      <c r="C937" s="42">
        <v>1015</v>
      </c>
      <c r="D937" s="41" t="s">
        <v>37</v>
      </c>
      <c r="E937">
        <v>7</v>
      </c>
      <c r="F937" s="21">
        <v>0</v>
      </c>
      <c r="G937"/>
    </row>
    <row r="938" spans="1:7" x14ac:dyDescent="0.25">
      <c r="A938" t="s">
        <v>62</v>
      </c>
      <c r="B938" t="str">
        <f>IFERROR(INDEX(Clients[Client_Name],MATCH(Table10[[#This Row],[Client_Code]],Clients[Client_Code],0)),"")</f>
        <v>SADIA</v>
      </c>
      <c r="C938" s="42">
        <v>1015</v>
      </c>
      <c r="D938" s="41" t="s">
        <v>37</v>
      </c>
      <c r="E938">
        <v>8</v>
      </c>
      <c r="F938" s="21">
        <v>0</v>
      </c>
      <c r="G938"/>
    </row>
    <row r="939" spans="1:7" x14ac:dyDescent="0.25">
      <c r="A939" t="s">
        <v>62</v>
      </c>
      <c r="B939" t="str">
        <f>IFERROR(INDEX(Clients[Client_Name],MATCH(Table10[[#This Row],[Client_Code]],Clients[Client_Code],0)),"")</f>
        <v>SADIA</v>
      </c>
      <c r="C939" s="42">
        <v>1015</v>
      </c>
      <c r="D939" s="41" t="s">
        <v>37</v>
      </c>
      <c r="E939">
        <v>9</v>
      </c>
      <c r="F939" s="21">
        <v>0</v>
      </c>
      <c r="G939"/>
    </row>
    <row r="940" spans="1:7" x14ac:dyDescent="0.25">
      <c r="A940" t="s">
        <v>62</v>
      </c>
      <c r="B940" t="str">
        <f>IFERROR(INDEX(Clients[Client_Name],MATCH(Table10[[#This Row],[Client_Code]],Clients[Client_Code],0)),"")</f>
        <v>SADIA</v>
      </c>
      <c r="C940" s="42">
        <v>1015</v>
      </c>
      <c r="D940" s="41" t="s">
        <v>37</v>
      </c>
      <c r="E940">
        <v>10</v>
      </c>
      <c r="F940" s="21">
        <v>0</v>
      </c>
      <c r="G940"/>
    </row>
    <row r="941" spans="1:7" x14ac:dyDescent="0.25">
      <c r="A941" t="s">
        <v>62</v>
      </c>
      <c r="B941" t="str">
        <f>IFERROR(INDEX(Clients[Client_Name],MATCH(Table10[[#This Row],[Client_Code]],Clients[Client_Code],0)),"")</f>
        <v>SADIA</v>
      </c>
      <c r="C941" s="42">
        <v>1015</v>
      </c>
      <c r="D941" s="41" t="s">
        <v>37</v>
      </c>
      <c r="E941">
        <v>11</v>
      </c>
      <c r="F941" s="21">
        <v>0</v>
      </c>
      <c r="G941"/>
    </row>
    <row r="942" spans="1:7" x14ac:dyDescent="0.25">
      <c r="A942" t="s">
        <v>62</v>
      </c>
      <c r="B942" t="str">
        <f>IFERROR(INDEX(Clients[Client_Name],MATCH(Table10[[#This Row],[Client_Code]],Clients[Client_Code],0)),"")</f>
        <v>SADIA</v>
      </c>
      <c r="C942" s="42">
        <v>1015</v>
      </c>
      <c r="D942" s="41" t="s">
        <v>37</v>
      </c>
      <c r="E942">
        <v>12</v>
      </c>
      <c r="F942" s="21">
        <v>0</v>
      </c>
      <c r="G942"/>
    </row>
    <row r="943" spans="1:7" x14ac:dyDescent="0.25">
      <c r="A943" t="s">
        <v>62</v>
      </c>
      <c r="B943" t="str">
        <f>IFERROR(INDEX(Clients[Client_Name],MATCH(Table10[[#This Row],[Client_Code]],Clients[Client_Code],0)),"")</f>
        <v>SADIA</v>
      </c>
      <c r="C943" s="42">
        <v>1015</v>
      </c>
      <c r="D943" s="41" t="s">
        <v>148</v>
      </c>
      <c r="E943">
        <v>1</v>
      </c>
      <c r="F943" s="21">
        <v>0</v>
      </c>
      <c r="G943"/>
    </row>
    <row r="944" spans="1:7" x14ac:dyDescent="0.25">
      <c r="A944" t="s">
        <v>62</v>
      </c>
      <c r="B944" t="str">
        <f>IFERROR(INDEX(Clients[Client_Name],MATCH(Table10[[#This Row],[Client_Code]],Clients[Client_Code],0)),"")</f>
        <v>SADIA</v>
      </c>
      <c r="C944" s="42">
        <v>1015</v>
      </c>
      <c r="D944" s="41" t="s">
        <v>148</v>
      </c>
      <c r="E944">
        <v>2</v>
      </c>
      <c r="F944" s="21">
        <v>0</v>
      </c>
      <c r="G944"/>
    </row>
    <row r="945" spans="1:7" x14ac:dyDescent="0.25">
      <c r="A945" t="s">
        <v>62</v>
      </c>
      <c r="B945" t="str">
        <f>IFERROR(INDEX(Clients[Client_Name],MATCH(Table10[[#This Row],[Client_Code]],Clients[Client_Code],0)),"")</f>
        <v>SADIA</v>
      </c>
      <c r="C945" s="42">
        <v>1015</v>
      </c>
      <c r="D945" s="41" t="s">
        <v>148</v>
      </c>
      <c r="E945">
        <v>3</v>
      </c>
      <c r="F945" s="21">
        <v>0</v>
      </c>
      <c r="G945"/>
    </row>
    <row r="946" spans="1:7" x14ac:dyDescent="0.25">
      <c r="A946" t="s">
        <v>62</v>
      </c>
      <c r="B946" t="str">
        <f>IFERROR(INDEX(Clients[Client_Name],MATCH(Table10[[#This Row],[Client_Code]],Clients[Client_Code],0)),"")</f>
        <v>SADIA</v>
      </c>
      <c r="C946" s="42">
        <v>1015</v>
      </c>
      <c r="D946" s="41" t="s">
        <v>148</v>
      </c>
      <c r="E946">
        <v>4</v>
      </c>
      <c r="F946" s="21">
        <v>0</v>
      </c>
      <c r="G946"/>
    </row>
    <row r="947" spans="1:7" x14ac:dyDescent="0.25">
      <c r="A947" t="s">
        <v>62</v>
      </c>
      <c r="B947" t="str">
        <f>IFERROR(INDEX(Clients[Client_Name],MATCH(Table10[[#This Row],[Client_Code]],Clients[Client_Code],0)),"")</f>
        <v>SADIA</v>
      </c>
      <c r="C947" s="42">
        <v>1015</v>
      </c>
      <c r="D947" s="41" t="s">
        <v>148</v>
      </c>
      <c r="E947">
        <v>5</v>
      </c>
      <c r="F947" s="21">
        <v>0</v>
      </c>
      <c r="G947"/>
    </row>
    <row r="948" spans="1:7" x14ac:dyDescent="0.25">
      <c r="A948" t="s">
        <v>62</v>
      </c>
      <c r="B948" t="str">
        <f>IFERROR(INDEX(Clients[Client_Name],MATCH(Table10[[#This Row],[Client_Code]],Clients[Client_Code],0)),"")</f>
        <v>SADIA</v>
      </c>
      <c r="C948" s="42">
        <v>1015</v>
      </c>
      <c r="D948" s="41" t="s">
        <v>148</v>
      </c>
      <c r="E948">
        <v>6</v>
      </c>
      <c r="F948" s="21">
        <v>0</v>
      </c>
      <c r="G948"/>
    </row>
    <row r="949" spans="1:7" x14ac:dyDescent="0.25">
      <c r="A949" t="s">
        <v>62</v>
      </c>
      <c r="B949" t="str">
        <f>IFERROR(INDEX(Clients[Client_Name],MATCH(Table10[[#This Row],[Client_Code]],Clients[Client_Code],0)),"")</f>
        <v>SADIA</v>
      </c>
      <c r="C949" s="42">
        <v>1015</v>
      </c>
      <c r="D949" s="41" t="s">
        <v>148</v>
      </c>
      <c r="E949">
        <v>7</v>
      </c>
      <c r="F949" s="21">
        <v>0</v>
      </c>
      <c r="G949"/>
    </row>
    <row r="950" spans="1:7" x14ac:dyDescent="0.25">
      <c r="A950" t="s">
        <v>62</v>
      </c>
      <c r="B950" t="str">
        <f>IFERROR(INDEX(Clients[Client_Name],MATCH(Table10[[#This Row],[Client_Code]],Clients[Client_Code],0)),"")</f>
        <v>SADIA</v>
      </c>
      <c r="C950" s="42">
        <v>1015</v>
      </c>
      <c r="D950" s="41" t="s">
        <v>148</v>
      </c>
      <c r="E950">
        <v>8</v>
      </c>
      <c r="F950" s="21">
        <v>0</v>
      </c>
      <c r="G950"/>
    </row>
    <row r="951" spans="1:7" x14ac:dyDescent="0.25">
      <c r="A951" t="s">
        <v>62</v>
      </c>
      <c r="B951" t="str">
        <f>IFERROR(INDEX(Clients[Client_Name],MATCH(Table10[[#This Row],[Client_Code]],Clients[Client_Code],0)),"")</f>
        <v>SADIA</v>
      </c>
      <c r="C951" s="42">
        <v>1015</v>
      </c>
      <c r="D951" s="41" t="s">
        <v>148</v>
      </c>
      <c r="E951">
        <v>9</v>
      </c>
      <c r="F951" s="21">
        <v>0</v>
      </c>
      <c r="G951"/>
    </row>
    <row r="952" spans="1:7" x14ac:dyDescent="0.25">
      <c r="A952" t="s">
        <v>62</v>
      </c>
      <c r="B952" t="str">
        <f>IFERROR(INDEX(Clients[Client_Name],MATCH(Table10[[#This Row],[Client_Code]],Clients[Client_Code],0)),"")</f>
        <v>SADIA</v>
      </c>
      <c r="C952" s="42">
        <v>1015</v>
      </c>
      <c r="D952" s="41" t="s">
        <v>148</v>
      </c>
      <c r="E952">
        <v>10</v>
      </c>
      <c r="F952" s="21">
        <v>0</v>
      </c>
      <c r="G952"/>
    </row>
    <row r="953" spans="1:7" x14ac:dyDescent="0.25">
      <c r="A953" t="s">
        <v>62</v>
      </c>
      <c r="B953" t="str">
        <f>IFERROR(INDEX(Clients[Client_Name],MATCH(Table10[[#This Row],[Client_Code]],Clients[Client_Code],0)),"")</f>
        <v>SADIA</v>
      </c>
      <c r="C953" s="42">
        <v>1015</v>
      </c>
      <c r="D953" s="41" t="s">
        <v>148</v>
      </c>
      <c r="E953">
        <v>11</v>
      </c>
      <c r="F953" s="21">
        <v>0</v>
      </c>
      <c r="G953"/>
    </row>
    <row r="954" spans="1:7" x14ac:dyDescent="0.25">
      <c r="A954" t="s">
        <v>62</v>
      </c>
      <c r="B954" t="str">
        <f>IFERROR(INDEX(Clients[Client_Name],MATCH(Table10[[#This Row],[Client_Code]],Clients[Client_Code],0)),"")</f>
        <v>SADIA</v>
      </c>
      <c r="C954" s="42">
        <v>1015</v>
      </c>
      <c r="D954" s="41" t="s">
        <v>148</v>
      </c>
      <c r="E954">
        <v>12</v>
      </c>
      <c r="F954" s="21">
        <v>0</v>
      </c>
      <c r="G954"/>
    </row>
    <row r="955" spans="1:7" x14ac:dyDescent="0.25">
      <c r="A955" t="s">
        <v>62</v>
      </c>
      <c r="B955" t="str">
        <f>IFERROR(INDEX(Clients[Client_Name],MATCH(Table10[[#This Row],[Client_Code]],Clients[Client_Code],0)),"")</f>
        <v>SADIA</v>
      </c>
      <c r="C955" s="42">
        <v>1015</v>
      </c>
      <c r="D955" s="41" t="s">
        <v>38</v>
      </c>
      <c r="E955">
        <v>1</v>
      </c>
      <c r="F955" s="21">
        <v>0</v>
      </c>
      <c r="G955"/>
    </row>
    <row r="956" spans="1:7" x14ac:dyDescent="0.25">
      <c r="A956" t="s">
        <v>62</v>
      </c>
      <c r="B956" t="str">
        <f>IFERROR(INDEX(Clients[Client_Name],MATCH(Table10[[#This Row],[Client_Code]],Clients[Client_Code],0)),"")</f>
        <v>SADIA</v>
      </c>
      <c r="C956" s="42">
        <v>1015</v>
      </c>
      <c r="D956" s="41" t="s">
        <v>38</v>
      </c>
      <c r="E956">
        <v>2</v>
      </c>
      <c r="F956" s="21">
        <v>0</v>
      </c>
      <c r="G956"/>
    </row>
    <row r="957" spans="1:7" x14ac:dyDescent="0.25">
      <c r="A957" t="s">
        <v>62</v>
      </c>
      <c r="B957" t="str">
        <f>IFERROR(INDEX(Clients[Client_Name],MATCH(Table10[[#This Row],[Client_Code]],Clients[Client_Code],0)),"")</f>
        <v>SADIA</v>
      </c>
      <c r="C957" s="42">
        <v>1015</v>
      </c>
      <c r="D957" s="41" t="s">
        <v>38</v>
      </c>
      <c r="E957">
        <v>3</v>
      </c>
      <c r="F957" s="21">
        <v>0</v>
      </c>
      <c r="G957"/>
    </row>
    <row r="958" spans="1:7" x14ac:dyDescent="0.25">
      <c r="A958" t="s">
        <v>62</v>
      </c>
      <c r="B958" t="str">
        <f>IFERROR(INDEX(Clients[Client_Name],MATCH(Table10[[#This Row],[Client_Code]],Clients[Client_Code],0)),"")</f>
        <v>SADIA</v>
      </c>
      <c r="C958" s="42">
        <v>1015</v>
      </c>
      <c r="D958" s="41" t="s">
        <v>38</v>
      </c>
      <c r="E958">
        <v>4</v>
      </c>
      <c r="F958" s="21">
        <v>0</v>
      </c>
      <c r="G958"/>
    </row>
    <row r="959" spans="1:7" x14ac:dyDescent="0.25">
      <c r="A959" t="s">
        <v>62</v>
      </c>
      <c r="B959" t="str">
        <f>IFERROR(INDEX(Clients[Client_Name],MATCH(Table10[[#This Row],[Client_Code]],Clients[Client_Code],0)),"")</f>
        <v>SADIA</v>
      </c>
      <c r="C959" s="42">
        <v>1015</v>
      </c>
      <c r="D959" s="41" t="s">
        <v>38</v>
      </c>
      <c r="E959">
        <v>5</v>
      </c>
      <c r="F959" s="21">
        <v>0</v>
      </c>
      <c r="G959"/>
    </row>
    <row r="960" spans="1:7" x14ac:dyDescent="0.25">
      <c r="A960" t="s">
        <v>62</v>
      </c>
      <c r="B960" t="str">
        <f>IFERROR(INDEX(Clients[Client_Name],MATCH(Table10[[#This Row],[Client_Code]],Clients[Client_Code],0)),"")</f>
        <v>SADIA</v>
      </c>
      <c r="C960" s="42">
        <v>1015</v>
      </c>
      <c r="D960" s="41" t="s">
        <v>38</v>
      </c>
      <c r="E960">
        <v>6</v>
      </c>
      <c r="F960" s="21">
        <v>0</v>
      </c>
      <c r="G960"/>
    </row>
    <row r="961" spans="1:7" x14ac:dyDescent="0.25">
      <c r="A961" t="s">
        <v>62</v>
      </c>
      <c r="B961" t="str">
        <f>IFERROR(INDEX(Clients[Client_Name],MATCH(Table10[[#This Row],[Client_Code]],Clients[Client_Code],0)),"")</f>
        <v>SADIA</v>
      </c>
      <c r="C961" s="42">
        <v>1015</v>
      </c>
      <c r="D961" s="41" t="s">
        <v>38</v>
      </c>
      <c r="E961">
        <v>7</v>
      </c>
      <c r="F961" s="21">
        <v>0</v>
      </c>
      <c r="G961"/>
    </row>
    <row r="962" spans="1:7" x14ac:dyDescent="0.25">
      <c r="A962" t="s">
        <v>62</v>
      </c>
      <c r="B962" t="str">
        <f>IFERROR(INDEX(Clients[Client_Name],MATCH(Table10[[#This Row],[Client_Code]],Clients[Client_Code],0)),"")</f>
        <v>SADIA</v>
      </c>
      <c r="C962" s="42">
        <v>1015</v>
      </c>
      <c r="D962" s="41" t="s">
        <v>38</v>
      </c>
      <c r="E962">
        <v>8</v>
      </c>
      <c r="F962" s="21">
        <v>0</v>
      </c>
      <c r="G962"/>
    </row>
    <row r="963" spans="1:7" x14ac:dyDescent="0.25">
      <c r="A963" t="s">
        <v>62</v>
      </c>
      <c r="B963" t="str">
        <f>IFERROR(INDEX(Clients[Client_Name],MATCH(Table10[[#This Row],[Client_Code]],Clients[Client_Code],0)),"")</f>
        <v>SADIA</v>
      </c>
      <c r="C963" s="42">
        <v>1015</v>
      </c>
      <c r="D963" s="41" t="s">
        <v>38</v>
      </c>
      <c r="E963">
        <v>9</v>
      </c>
      <c r="F963" s="21">
        <v>0</v>
      </c>
      <c r="G963"/>
    </row>
    <row r="964" spans="1:7" x14ac:dyDescent="0.25">
      <c r="A964" t="s">
        <v>62</v>
      </c>
      <c r="B964" t="str">
        <f>IFERROR(INDEX(Clients[Client_Name],MATCH(Table10[[#This Row],[Client_Code]],Clients[Client_Code],0)),"")</f>
        <v>SADIA</v>
      </c>
      <c r="C964" s="43">
        <v>1015</v>
      </c>
      <c r="D964" s="44" t="s">
        <v>38</v>
      </c>
      <c r="E964">
        <v>10</v>
      </c>
      <c r="F964" s="21">
        <v>0</v>
      </c>
      <c r="G964"/>
    </row>
    <row r="965" spans="1:7" x14ac:dyDescent="0.25">
      <c r="A965" t="s">
        <v>62</v>
      </c>
      <c r="B965" t="str">
        <f>IFERROR(INDEX(Clients[Client_Name],MATCH(Table10[[#This Row],[Client_Code]],Clients[Client_Code],0)),"")</f>
        <v>SADIA</v>
      </c>
      <c r="C965" s="42">
        <v>1015</v>
      </c>
      <c r="D965" s="41" t="s">
        <v>38</v>
      </c>
      <c r="E965">
        <v>11</v>
      </c>
      <c r="F965" s="21">
        <v>0</v>
      </c>
      <c r="G965"/>
    </row>
    <row r="966" spans="1:7" x14ac:dyDescent="0.25">
      <c r="A966" t="s">
        <v>62</v>
      </c>
      <c r="B966" t="str">
        <f>IFERROR(INDEX(Clients[Client_Name],MATCH(Table10[[#This Row],[Client_Code]],Clients[Client_Code],0)),"")</f>
        <v>SADIA</v>
      </c>
      <c r="C966" s="42">
        <v>1015</v>
      </c>
      <c r="D966" s="41" t="s">
        <v>38</v>
      </c>
      <c r="E966">
        <v>12</v>
      </c>
      <c r="F966" s="21">
        <v>0</v>
      </c>
      <c r="G966"/>
    </row>
    <row r="967" spans="1:7" x14ac:dyDescent="0.25">
      <c r="A967" t="s">
        <v>62</v>
      </c>
      <c r="B967" t="str">
        <f>IFERROR(INDEX(Clients[Client_Name],MATCH(Table10[[#This Row],[Client_Code]],Clients[Client_Code],0)),"")</f>
        <v>RIVERA MAR</v>
      </c>
      <c r="C967" s="42">
        <v>1048</v>
      </c>
      <c r="D967" s="41" t="s">
        <v>149</v>
      </c>
      <c r="E967">
        <v>1</v>
      </c>
      <c r="F967" s="21">
        <v>0</v>
      </c>
      <c r="G967"/>
    </row>
    <row r="968" spans="1:7" x14ac:dyDescent="0.25">
      <c r="A968" t="s">
        <v>62</v>
      </c>
      <c r="B968" t="str">
        <f>IFERROR(INDEX(Clients[Client_Name],MATCH(Table10[[#This Row],[Client_Code]],Clients[Client_Code],0)),"")</f>
        <v>RIVERA MAR</v>
      </c>
      <c r="C968" s="42">
        <v>1048</v>
      </c>
      <c r="D968" s="41" t="s">
        <v>149</v>
      </c>
      <c r="E968">
        <v>2</v>
      </c>
      <c r="F968" s="21">
        <v>0</v>
      </c>
      <c r="G968"/>
    </row>
    <row r="969" spans="1:7" x14ac:dyDescent="0.25">
      <c r="A969" t="s">
        <v>62</v>
      </c>
      <c r="B969" t="str">
        <f>IFERROR(INDEX(Clients[Client_Name],MATCH(Table10[[#This Row],[Client_Code]],Clients[Client_Code],0)),"")</f>
        <v>RIVERA MAR</v>
      </c>
      <c r="C969" s="42">
        <v>1048</v>
      </c>
      <c r="D969" s="41" t="s">
        <v>149</v>
      </c>
      <c r="E969">
        <v>3</v>
      </c>
      <c r="F969" s="21">
        <v>0</v>
      </c>
      <c r="G969"/>
    </row>
    <row r="970" spans="1:7" x14ac:dyDescent="0.25">
      <c r="A970" t="s">
        <v>62</v>
      </c>
      <c r="B970" t="str">
        <f>IFERROR(INDEX(Clients[Client_Name],MATCH(Table10[[#This Row],[Client_Code]],Clients[Client_Code],0)),"")</f>
        <v>RIVERA MAR</v>
      </c>
      <c r="C970" s="42">
        <v>1048</v>
      </c>
      <c r="D970" s="41" t="s">
        <v>149</v>
      </c>
      <c r="E970">
        <v>4</v>
      </c>
      <c r="F970" s="21">
        <v>0</v>
      </c>
      <c r="G970"/>
    </row>
    <row r="971" spans="1:7" x14ac:dyDescent="0.25">
      <c r="A971" t="s">
        <v>62</v>
      </c>
      <c r="B971" t="str">
        <f>IFERROR(INDEX(Clients[Client_Name],MATCH(Table10[[#This Row],[Client_Code]],Clients[Client_Code],0)),"")</f>
        <v>RIVERA MAR</v>
      </c>
      <c r="C971" s="42">
        <v>1048</v>
      </c>
      <c r="D971" s="41" t="s">
        <v>149</v>
      </c>
      <c r="E971">
        <v>5</v>
      </c>
      <c r="F971" s="21">
        <v>0</v>
      </c>
      <c r="G971"/>
    </row>
    <row r="972" spans="1:7" x14ac:dyDescent="0.25">
      <c r="A972" t="s">
        <v>62</v>
      </c>
      <c r="B972" t="str">
        <f>IFERROR(INDEX(Clients[Client_Name],MATCH(Table10[[#This Row],[Client_Code]],Clients[Client_Code],0)),"")</f>
        <v>RIVERA MAR</v>
      </c>
      <c r="C972" s="42">
        <v>1048</v>
      </c>
      <c r="D972" s="41" t="s">
        <v>149</v>
      </c>
      <c r="E972">
        <v>6</v>
      </c>
      <c r="F972" s="21">
        <v>0</v>
      </c>
      <c r="G972"/>
    </row>
    <row r="973" spans="1:7" x14ac:dyDescent="0.25">
      <c r="A973" t="s">
        <v>62</v>
      </c>
      <c r="B973" t="str">
        <f>IFERROR(INDEX(Clients[Client_Name],MATCH(Table10[[#This Row],[Client_Code]],Clients[Client_Code],0)),"")</f>
        <v>RIVERA MAR</v>
      </c>
      <c r="C973" s="42">
        <v>1048</v>
      </c>
      <c r="D973" s="41" t="s">
        <v>149</v>
      </c>
      <c r="E973">
        <v>7</v>
      </c>
      <c r="F973" s="21">
        <v>0</v>
      </c>
      <c r="G973"/>
    </row>
    <row r="974" spans="1:7" x14ac:dyDescent="0.25">
      <c r="A974" t="s">
        <v>62</v>
      </c>
      <c r="B974" t="str">
        <f>IFERROR(INDEX(Clients[Client_Name],MATCH(Table10[[#This Row],[Client_Code]],Clients[Client_Code],0)),"")</f>
        <v>RIVERA MAR</v>
      </c>
      <c r="C974" s="42">
        <v>1048</v>
      </c>
      <c r="D974" s="41" t="s">
        <v>149</v>
      </c>
      <c r="E974">
        <v>8</v>
      </c>
      <c r="F974" s="21">
        <v>0</v>
      </c>
      <c r="G974"/>
    </row>
    <row r="975" spans="1:7" x14ac:dyDescent="0.25">
      <c r="A975" t="s">
        <v>62</v>
      </c>
      <c r="B975" t="str">
        <f>IFERROR(INDEX(Clients[Client_Name],MATCH(Table10[[#This Row],[Client_Code]],Clients[Client_Code],0)),"")</f>
        <v>RIVERA MAR</v>
      </c>
      <c r="C975" s="42">
        <v>1048</v>
      </c>
      <c r="D975" s="41" t="s">
        <v>149</v>
      </c>
      <c r="E975">
        <v>9</v>
      </c>
      <c r="F975" s="21">
        <v>0</v>
      </c>
      <c r="G975"/>
    </row>
    <row r="976" spans="1:7" x14ac:dyDescent="0.25">
      <c r="A976" t="s">
        <v>62</v>
      </c>
      <c r="B976" t="str">
        <f>IFERROR(INDEX(Clients[Client_Name],MATCH(Table10[[#This Row],[Client_Code]],Clients[Client_Code],0)),"")</f>
        <v>RIVERA MAR</v>
      </c>
      <c r="C976" s="42">
        <v>1048</v>
      </c>
      <c r="D976" s="41" t="s">
        <v>149</v>
      </c>
      <c r="E976">
        <v>10</v>
      </c>
      <c r="F976" s="21">
        <v>0</v>
      </c>
      <c r="G976"/>
    </row>
    <row r="977" spans="1:7" x14ac:dyDescent="0.25">
      <c r="A977" t="s">
        <v>62</v>
      </c>
      <c r="B977" t="str">
        <f>IFERROR(INDEX(Clients[Client_Name],MATCH(Table10[[#This Row],[Client_Code]],Clients[Client_Code],0)),"")</f>
        <v>RIVERA MAR</v>
      </c>
      <c r="C977" s="42">
        <v>1048</v>
      </c>
      <c r="D977" s="41" t="s">
        <v>149</v>
      </c>
      <c r="E977">
        <v>11</v>
      </c>
      <c r="F977" s="21">
        <v>0</v>
      </c>
      <c r="G977"/>
    </row>
    <row r="978" spans="1:7" x14ac:dyDescent="0.25">
      <c r="A978" t="s">
        <v>62</v>
      </c>
      <c r="B978" t="str">
        <f>IFERROR(INDEX(Clients[Client_Name],MATCH(Table10[[#This Row],[Client_Code]],Clients[Client_Code],0)),"")</f>
        <v>RIVERA MAR</v>
      </c>
      <c r="C978" s="42">
        <v>1048</v>
      </c>
      <c r="D978" s="41" t="s">
        <v>149</v>
      </c>
      <c r="E978">
        <v>12</v>
      </c>
      <c r="F978" s="21">
        <v>0</v>
      </c>
      <c r="G978"/>
    </row>
    <row r="979" spans="1:7" x14ac:dyDescent="0.25">
      <c r="A979" t="s">
        <v>62</v>
      </c>
      <c r="B979" t="str">
        <f>IFERROR(INDEX(Clients[Client_Name],MATCH(Table10[[#This Row],[Client_Code]],Clients[Client_Code],0)),"")</f>
        <v>RIVERA MAR</v>
      </c>
      <c r="C979" s="42">
        <v>1048</v>
      </c>
      <c r="D979" s="41" t="s">
        <v>37</v>
      </c>
      <c r="E979">
        <v>1</v>
      </c>
      <c r="F979" s="21">
        <v>0</v>
      </c>
      <c r="G979"/>
    </row>
    <row r="980" spans="1:7" x14ac:dyDescent="0.25">
      <c r="A980" t="s">
        <v>62</v>
      </c>
      <c r="B980" t="str">
        <f>IFERROR(INDEX(Clients[Client_Name],MATCH(Table10[[#This Row],[Client_Code]],Clients[Client_Code],0)),"")</f>
        <v>RIVERA MAR</v>
      </c>
      <c r="C980" s="42">
        <v>1048</v>
      </c>
      <c r="D980" s="41" t="s">
        <v>37</v>
      </c>
      <c r="E980">
        <v>2</v>
      </c>
      <c r="F980" s="21">
        <v>0</v>
      </c>
      <c r="G980"/>
    </row>
    <row r="981" spans="1:7" x14ac:dyDescent="0.25">
      <c r="A981" t="s">
        <v>62</v>
      </c>
      <c r="B981" t="str">
        <f>IFERROR(INDEX(Clients[Client_Name],MATCH(Table10[[#This Row],[Client_Code]],Clients[Client_Code],0)),"")</f>
        <v>RIVERA MAR</v>
      </c>
      <c r="C981" s="42">
        <v>1048</v>
      </c>
      <c r="D981" s="41" t="s">
        <v>37</v>
      </c>
      <c r="E981">
        <v>3</v>
      </c>
      <c r="F981" s="21">
        <v>0</v>
      </c>
      <c r="G981"/>
    </row>
    <row r="982" spans="1:7" x14ac:dyDescent="0.25">
      <c r="A982" t="s">
        <v>62</v>
      </c>
      <c r="B982" t="str">
        <f>IFERROR(INDEX(Clients[Client_Name],MATCH(Table10[[#This Row],[Client_Code]],Clients[Client_Code],0)),"")</f>
        <v>RIVERA MAR</v>
      </c>
      <c r="C982" s="42">
        <v>1048</v>
      </c>
      <c r="D982" s="41" t="s">
        <v>37</v>
      </c>
      <c r="E982">
        <v>4</v>
      </c>
      <c r="F982" s="21">
        <v>0</v>
      </c>
      <c r="G982"/>
    </row>
    <row r="983" spans="1:7" x14ac:dyDescent="0.25">
      <c r="A983" t="s">
        <v>62</v>
      </c>
      <c r="B983" t="str">
        <f>IFERROR(INDEX(Clients[Client_Name],MATCH(Table10[[#This Row],[Client_Code]],Clients[Client_Code],0)),"")</f>
        <v>RIVERA MAR</v>
      </c>
      <c r="C983" s="42">
        <v>1048</v>
      </c>
      <c r="D983" s="41" t="s">
        <v>37</v>
      </c>
      <c r="E983">
        <v>5</v>
      </c>
      <c r="F983" s="21">
        <v>0</v>
      </c>
      <c r="G983"/>
    </row>
    <row r="984" spans="1:7" x14ac:dyDescent="0.25">
      <c r="A984" t="s">
        <v>62</v>
      </c>
      <c r="B984" t="str">
        <f>IFERROR(INDEX(Clients[Client_Name],MATCH(Table10[[#This Row],[Client_Code]],Clients[Client_Code],0)),"")</f>
        <v>RIVERA MAR</v>
      </c>
      <c r="C984" s="42">
        <v>1048</v>
      </c>
      <c r="D984" s="41" t="s">
        <v>37</v>
      </c>
      <c r="E984">
        <v>6</v>
      </c>
      <c r="F984" s="21">
        <v>0</v>
      </c>
      <c r="G984"/>
    </row>
    <row r="985" spans="1:7" x14ac:dyDescent="0.25">
      <c r="A985" t="s">
        <v>62</v>
      </c>
      <c r="B985" t="str">
        <f>IFERROR(INDEX(Clients[Client_Name],MATCH(Table10[[#This Row],[Client_Code]],Clients[Client_Code],0)),"")</f>
        <v>RIVERA MAR</v>
      </c>
      <c r="C985" s="42">
        <v>1048</v>
      </c>
      <c r="D985" s="41" t="s">
        <v>37</v>
      </c>
      <c r="E985">
        <v>7</v>
      </c>
      <c r="F985" s="21">
        <v>0</v>
      </c>
      <c r="G985"/>
    </row>
    <row r="986" spans="1:7" x14ac:dyDescent="0.25">
      <c r="A986" t="s">
        <v>62</v>
      </c>
      <c r="B986" t="str">
        <f>IFERROR(INDEX(Clients[Client_Name],MATCH(Table10[[#This Row],[Client_Code]],Clients[Client_Code],0)),"")</f>
        <v>RIVERA MAR</v>
      </c>
      <c r="C986" s="42">
        <v>1048</v>
      </c>
      <c r="D986" s="41" t="s">
        <v>37</v>
      </c>
      <c r="E986">
        <v>8</v>
      </c>
      <c r="F986" s="21">
        <v>0</v>
      </c>
      <c r="G986"/>
    </row>
    <row r="987" spans="1:7" x14ac:dyDescent="0.25">
      <c r="A987" t="s">
        <v>62</v>
      </c>
      <c r="B987" t="str">
        <f>IFERROR(INDEX(Clients[Client_Name],MATCH(Table10[[#This Row],[Client_Code]],Clients[Client_Code],0)),"")</f>
        <v>RIVERA MAR</v>
      </c>
      <c r="C987" s="42">
        <v>1048</v>
      </c>
      <c r="D987" s="41" t="s">
        <v>37</v>
      </c>
      <c r="E987">
        <v>9</v>
      </c>
      <c r="F987" s="21">
        <v>0</v>
      </c>
      <c r="G987"/>
    </row>
    <row r="988" spans="1:7" x14ac:dyDescent="0.25">
      <c r="A988" t="s">
        <v>62</v>
      </c>
      <c r="B988" t="str">
        <f>IFERROR(INDEX(Clients[Client_Name],MATCH(Table10[[#This Row],[Client_Code]],Clients[Client_Code],0)),"")</f>
        <v>RIVERA MAR</v>
      </c>
      <c r="C988" s="42">
        <v>1048</v>
      </c>
      <c r="D988" s="41" t="s">
        <v>37</v>
      </c>
      <c r="E988">
        <v>10</v>
      </c>
      <c r="F988" s="21">
        <v>0</v>
      </c>
      <c r="G988"/>
    </row>
    <row r="989" spans="1:7" x14ac:dyDescent="0.25">
      <c r="A989" t="s">
        <v>62</v>
      </c>
      <c r="B989" t="str">
        <f>IFERROR(INDEX(Clients[Client_Name],MATCH(Table10[[#This Row],[Client_Code]],Clients[Client_Code],0)),"")</f>
        <v>RIVERA MAR</v>
      </c>
      <c r="C989" s="42">
        <v>1048</v>
      </c>
      <c r="D989" s="41" t="s">
        <v>37</v>
      </c>
      <c r="E989">
        <v>11</v>
      </c>
      <c r="F989" s="21">
        <v>0</v>
      </c>
      <c r="G989"/>
    </row>
    <row r="990" spans="1:7" x14ac:dyDescent="0.25">
      <c r="A990" t="s">
        <v>62</v>
      </c>
      <c r="B990" t="str">
        <f>IFERROR(INDEX(Clients[Client_Name],MATCH(Table10[[#This Row],[Client_Code]],Clients[Client_Code],0)),"")</f>
        <v>RIVERA MAR</v>
      </c>
      <c r="C990" s="42">
        <v>1048</v>
      </c>
      <c r="D990" s="41" t="s">
        <v>37</v>
      </c>
      <c r="E990">
        <v>12</v>
      </c>
      <c r="F990" s="21">
        <v>0</v>
      </c>
      <c r="G990"/>
    </row>
    <row r="991" spans="1:7" x14ac:dyDescent="0.25">
      <c r="A991" t="s">
        <v>62</v>
      </c>
      <c r="B991" t="str">
        <f>IFERROR(INDEX(Clients[Client_Name],MATCH(Table10[[#This Row],[Client_Code]],Clients[Client_Code],0)),"")</f>
        <v>RIVERA MAR</v>
      </c>
      <c r="C991" s="42">
        <v>1048</v>
      </c>
      <c r="D991" s="41" t="s">
        <v>148</v>
      </c>
      <c r="E991">
        <v>1</v>
      </c>
      <c r="F991" s="21">
        <v>0</v>
      </c>
      <c r="G991"/>
    </row>
    <row r="992" spans="1:7" x14ac:dyDescent="0.25">
      <c r="A992" t="s">
        <v>62</v>
      </c>
      <c r="B992" t="str">
        <f>IFERROR(INDEX(Clients[Client_Name],MATCH(Table10[[#This Row],[Client_Code]],Clients[Client_Code],0)),"")</f>
        <v>RIVERA MAR</v>
      </c>
      <c r="C992" s="42">
        <v>1048</v>
      </c>
      <c r="D992" s="41" t="s">
        <v>148</v>
      </c>
      <c r="E992">
        <v>2</v>
      </c>
      <c r="F992" s="21">
        <v>0</v>
      </c>
      <c r="G992"/>
    </row>
    <row r="993" spans="1:7" x14ac:dyDescent="0.25">
      <c r="A993" t="s">
        <v>62</v>
      </c>
      <c r="B993" t="str">
        <f>IFERROR(INDEX(Clients[Client_Name],MATCH(Table10[[#This Row],[Client_Code]],Clients[Client_Code],0)),"")</f>
        <v>RIVERA MAR</v>
      </c>
      <c r="C993" s="42">
        <v>1048</v>
      </c>
      <c r="D993" s="41" t="s">
        <v>148</v>
      </c>
      <c r="E993">
        <v>3</v>
      </c>
      <c r="F993" s="21">
        <v>0</v>
      </c>
      <c r="G993"/>
    </row>
    <row r="994" spans="1:7" x14ac:dyDescent="0.25">
      <c r="A994" t="s">
        <v>62</v>
      </c>
      <c r="B994" t="str">
        <f>IFERROR(INDEX(Clients[Client_Name],MATCH(Table10[[#This Row],[Client_Code]],Clients[Client_Code],0)),"")</f>
        <v>RIVERA MAR</v>
      </c>
      <c r="C994" s="42">
        <v>1048</v>
      </c>
      <c r="D994" s="41" t="s">
        <v>148</v>
      </c>
      <c r="E994">
        <v>4</v>
      </c>
      <c r="F994" s="21">
        <v>0</v>
      </c>
      <c r="G994"/>
    </row>
    <row r="995" spans="1:7" x14ac:dyDescent="0.25">
      <c r="A995" t="s">
        <v>62</v>
      </c>
      <c r="B995" t="str">
        <f>IFERROR(INDEX(Clients[Client_Name],MATCH(Table10[[#This Row],[Client_Code]],Clients[Client_Code],0)),"")</f>
        <v>RIVERA MAR</v>
      </c>
      <c r="C995" s="42">
        <v>1048</v>
      </c>
      <c r="D995" s="41" t="s">
        <v>148</v>
      </c>
      <c r="E995">
        <v>5</v>
      </c>
      <c r="F995" s="21">
        <v>0</v>
      </c>
      <c r="G995"/>
    </row>
    <row r="996" spans="1:7" x14ac:dyDescent="0.25">
      <c r="A996" t="s">
        <v>62</v>
      </c>
      <c r="B996" t="str">
        <f>IFERROR(INDEX(Clients[Client_Name],MATCH(Table10[[#This Row],[Client_Code]],Clients[Client_Code],0)),"")</f>
        <v>RIVERA MAR</v>
      </c>
      <c r="C996" s="42">
        <v>1048</v>
      </c>
      <c r="D996" s="41" t="s">
        <v>148</v>
      </c>
      <c r="E996">
        <v>6</v>
      </c>
      <c r="F996" s="21">
        <v>0</v>
      </c>
      <c r="G996"/>
    </row>
    <row r="997" spans="1:7" x14ac:dyDescent="0.25">
      <c r="A997" t="s">
        <v>62</v>
      </c>
      <c r="B997" t="str">
        <f>IFERROR(INDEX(Clients[Client_Name],MATCH(Table10[[#This Row],[Client_Code]],Clients[Client_Code],0)),"")</f>
        <v>RIVERA MAR</v>
      </c>
      <c r="C997" s="42">
        <v>1048</v>
      </c>
      <c r="D997" s="41" t="s">
        <v>148</v>
      </c>
      <c r="E997">
        <v>7</v>
      </c>
      <c r="F997" s="21">
        <v>0</v>
      </c>
      <c r="G997"/>
    </row>
    <row r="998" spans="1:7" x14ac:dyDescent="0.25">
      <c r="A998" t="s">
        <v>62</v>
      </c>
      <c r="B998" t="str">
        <f>IFERROR(INDEX(Clients[Client_Name],MATCH(Table10[[#This Row],[Client_Code]],Clients[Client_Code],0)),"")</f>
        <v>RIVERA MAR</v>
      </c>
      <c r="C998" s="42">
        <v>1048</v>
      </c>
      <c r="D998" s="41" t="s">
        <v>148</v>
      </c>
      <c r="E998">
        <v>8</v>
      </c>
      <c r="F998" s="21">
        <v>0</v>
      </c>
      <c r="G998"/>
    </row>
    <row r="999" spans="1:7" x14ac:dyDescent="0.25">
      <c r="A999" t="s">
        <v>62</v>
      </c>
      <c r="B999" t="str">
        <f>IFERROR(INDEX(Clients[Client_Name],MATCH(Table10[[#This Row],[Client_Code]],Clients[Client_Code],0)),"")</f>
        <v>RIVERA MAR</v>
      </c>
      <c r="C999" s="42">
        <v>1048</v>
      </c>
      <c r="D999" s="41" t="s">
        <v>148</v>
      </c>
      <c r="E999">
        <v>9</v>
      </c>
      <c r="F999" s="21">
        <v>0</v>
      </c>
      <c r="G999"/>
    </row>
    <row r="1000" spans="1:7" x14ac:dyDescent="0.25">
      <c r="A1000" t="s">
        <v>62</v>
      </c>
      <c r="B1000" t="str">
        <f>IFERROR(INDEX(Clients[Client_Name],MATCH(Table10[[#This Row],[Client_Code]],Clients[Client_Code],0)),"")</f>
        <v>RIVERA MAR</v>
      </c>
      <c r="C1000" s="42">
        <v>1048</v>
      </c>
      <c r="D1000" s="41" t="s">
        <v>148</v>
      </c>
      <c r="E1000">
        <v>10</v>
      </c>
      <c r="F1000" s="21">
        <v>0</v>
      </c>
      <c r="G1000"/>
    </row>
    <row r="1001" spans="1:7" x14ac:dyDescent="0.25">
      <c r="A1001" t="s">
        <v>62</v>
      </c>
      <c r="B1001" t="str">
        <f>IFERROR(INDEX(Clients[Client_Name],MATCH(Table10[[#This Row],[Client_Code]],Clients[Client_Code],0)),"")</f>
        <v>RIVERA MAR</v>
      </c>
      <c r="C1001" s="42">
        <v>1048</v>
      </c>
      <c r="D1001" s="41" t="s">
        <v>148</v>
      </c>
      <c r="E1001">
        <v>11</v>
      </c>
      <c r="F1001" s="21">
        <v>0</v>
      </c>
      <c r="G1001"/>
    </row>
    <row r="1002" spans="1:7" x14ac:dyDescent="0.25">
      <c r="A1002" t="s">
        <v>62</v>
      </c>
      <c r="B1002" t="str">
        <f>IFERROR(INDEX(Clients[Client_Name],MATCH(Table10[[#This Row],[Client_Code]],Clients[Client_Code],0)),"")</f>
        <v>RIVERA MAR</v>
      </c>
      <c r="C1002" s="42">
        <v>1048</v>
      </c>
      <c r="D1002" s="41" t="s">
        <v>148</v>
      </c>
      <c r="E1002">
        <v>12</v>
      </c>
      <c r="F1002" s="21">
        <v>0</v>
      </c>
      <c r="G1002"/>
    </row>
    <row r="1003" spans="1:7" x14ac:dyDescent="0.25">
      <c r="A1003" t="s">
        <v>62</v>
      </c>
      <c r="B1003" t="str">
        <f>IFERROR(INDEX(Clients[Client_Name],MATCH(Table10[[#This Row],[Client_Code]],Clients[Client_Code],0)),"")</f>
        <v>RIVERA MAR</v>
      </c>
      <c r="C1003" s="42">
        <v>1048</v>
      </c>
      <c r="D1003" s="41" t="s">
        <v>38</v>
      </c>
      <c r="E1003">
        <v>1</v>
      </c>
      <c r="F1003" s="21">
        <v>0</v>
      </c>
      <c r="G1003"/>
    </row>
    <row r="1004" spans="1:7" x14ac:dyDescent="0.25">
      <c r="A1004" t="s">
        <v>62</v>
      </c>
      <c r="B1004" t="str">
        <f>IFERROR(INDEX(Clients[Client_Name],MATCH(Table10[[#This Row],[Client_Code]],Clients[Client_Code],0)),"")</f>
        <v>RIVERA MAR</v>
      </c>
      <c r="C1004" s="42">
        <v>1048</v>
      </c>
      <c r="D1004" s="41" t="s">
        <v>38</v>
      </c>
      <c r="E1004">
        <v>2</v>
      </c>
      <c r="F1004" s="21">
        <v>0</v>
      </c>
      <c r="G1004"/>
    </row>
    <row r="1005" spans="1:7" x14ac:dyDescent="0.25">
      <c r="A1005" t="s">
        <v>62</v>
      </c>
      <c r="B1005" t="str">
        <f>IFERROR(INDEX(Clients[Client_Name],MATCH(Table10[[#This Row],[Client_Code]],Clients[Client_Code],0)),"")</f>
        <v>RIVERA MAR</v>
      </c>
      <c r="C1005" s="42">
        <v>1048</v>
      </c>
      <c r="D1005" s="41" t="s">
        <v>38</v>
      </c>
      <c r="E1005">
        <v>3</v>
      </c>
      <c r="F1005" s="21">
        <v>0</v>
      </c>
      <c r="G1005"/>
    </row>
    <row r="1006" spans="1:7" x14ac:dyDescent="0.25">
      <c r="A1006" t="s">
        <v>62</v>
      </c>
      <c r="B1006" t="str">
        <f>IFERROR(INDEX(Clients[Client_Name],MATCH(Table10[[#This Row],[Client_Code]],Clients[Client_Code],0)),"")</f>
        <v>RIVERA MAR</v>
      </c>
      <c r="C1006" s="42">
        <v>1048</v>
      </c>
      <c r="D1006" s="41" t="s">
        <v>38</v>
      </c>
      <c r="E1006">
        <v>4</v>
      </c>
      <c r="F1006" s="21">
        <v>0</v>
      </c>
      <c r="G1006"/>
    </row>
    <row r="1007" spans="1:7" x14ac:dyDescent="0.25">
      <c r="A1007" t="s">
        <v>62</v>
      </c>
      <c r="B1007" t="str">
        <f>IFERROR(INDEX(Clients[Client_Name],MATCH(Table10[[#This Row],[Client_Code]],Clients[Client_Code],0)),"")</f>
        <v>RIVERA MAR</v>
      </c>
      <c r="C1007" s="42">
        <v>1048</v>
      </c>
      <c r="D1007" s="41" t="s">
        <v>38</v>
      </c>
      <c r="E1007">
        <v>5</v>
      </c>
      <c r="F1007" s="21">
        <v>0</v>
      </c>
      <c r="G1007"/>
    </row>
    <row r="1008" spans="1:7" x14ac:dyDescent="0.25">
      <c r="A1008" t="s">
        <v>62</v>
      </c>
      <c r="B1008" t="str">
        <f>IFERROR(INDEX(Clients[Client_Name],MATCH(Table10[[#This Row],[Client_Code]],Clients[Client_Code],0)),"")</f>
        <v>RIVERA MAR</v>
      </c>
      <c r="C1008" s="42">
        <v>1048</v>
      </c>
      <c r="D1008" s="41" t="s">
        <v>38</v>
      </c>
      <c r="E1008">
        <v>6</v>
      </c>
      <c r="F1008" s="21">
        <v>0</v>
      </c>
      <c r="G1008"/>
    </row>
    <row r="1009" spans="1:7" x14ac:dyDescent="0.25">
      <c r="A1009" t="s">
        <v>62</v>
      </c>
      <c r="B1009" t="str">
        <f>IFERROR(INDEX(Clients[Client_Name],MATCH(Table10[[#This Row],[Client_Code]],Clients[Client_Code],0)),"")</f>
        <v>RIVERA MAR</v>
      </c>
      <c r="C1009" s="42">
        <v>1048</v>
      </c>
      <c r="D1009" s="41" t="s">
        <v>38</v>
      </c>
      <c r="E1009">
        <v>7</v>
      </c>
      <c r="F1009" s="21">
        <v>0</v>
      </c>
      <c r="G1009"/>
    </row>
    <row r="1010" spans="1:7" x14ac:dyDescent="0.25">
      <c r="A1010" t="s">
        <v>62</v>
      </c>
      <c r="B1010" t="str">
        <f>IFERROR(INDEX(Clients[Client_Name],MATCH(Table10[[#This Row],[Client_Code]],Clients[Client_Code],0)),"")</f>
        <v>RIVERA MAR</v>
      </c>
      <c r="C1010" s="42">
        <v>1048</v>
      </c>
      <c r="D1010" s="41" t="s">
        <v>38</v>
      </c>
      <c r="E1010">
        <v>8</v>
      </c>
      <c r="F1010" s="21">
        <v>0</v>
      </c>
      <c r="G1010"/>
    </row>
    <row r="1011" spans="1:7" x14ac:dyDescent="0.25">
      <c r="A1011" t="s">
        <v>62</v>
      </c>
      <c r="B1011" t="str">
        <f>IFERROR(INDEX(Clients[Client_Name],MATCH(Table10[[#This Row],[Client_Code]],Clients[Client_Code],0)),"")</f>
        <v>RIVERA MAR</v>
      </c>
      <c r="C1011" s="42">
        <v>1048</v>
      </c>
      <c r="D1011" s="41" t="s">
        <v>38</v>
      </c>
      <c r="E1011">
        <v>9</v>
      </c>
      <c r="F1011" s="21">
        <v>0</v>
      </c>
      <c r="G1011"/>
    </row>
    <row r="1012" spans="1:7" x14ac:dyDescent="0.25">
      <c r="A1012" t="s">
        <v>62</v>
      </c>
      <c r="B1012" t="str">
        <f>IFERROR(INDEX(Clients[Client_Name],MATCH(Table10[[#This Row],[Client_Code]],Clients[Client_Code],0)),"")</f>
        <v>RIVERA MAR</v>
      </c>
      <c r="C1012" s="42">
        <v>1048</v>
      </c>
      <c r="D1012" s="41" t="s">
        <v>38</v>
      </c>
      <c r="E1012">
        <v>10</v>
      </c>
      <c r="F1012" s="21">
        <v>0</v>
      </c>
      <c r="G1012"/>
    </row>
    <row r="1013" spans="1:7" x14ac:dyDescent="0.25">
      <c r="A1013" t="s">
        <v>62</v>
      </c>
      <c r="B1013" t="str">
        <f>IFERROR(INDEX(Clients[Client_Name],MATCH(Table10[[#This Row],[Client_Code]],Clients[Client_Code],0)),"")</f>
        <v>RIVERA MAR</v>
      </c>
      <c r="C1013" s="42">
        <v>1048</v>
      </c>
      <c r="D1013" s="41" t="s">
        <v>38</v>
      </c>
      <c r="E1013">
        <v>11</v>
      </c>
      <c r="F1013" s="21">
        <v>0</v>
      </c>
      <c r="G1013"/>
    </row>
    <row r="1014" spans="1:7" x14ac:dyDescent="0.25">
      <c r="A1014" t="s">
        <v>62</v>
      </c>
      <c r="B1014" t="str">
        <f>IFERROR(INDEX(Clients[Client_Name],MATCH(Table10[[#This Row],[Client_Code]],Clients[Client_Code],0)),"")</f>
        <v>RIVERA MAR</v>
      </c>
      <c r="C1014" s="42">
        <v>1048</v>
      </c>
      <c r="D1014" s="41" t="s">
        <v>38</v>
      </c>
      <c r="E1014">
        <v>12</v>
      </c>
      <c r="F1014" s="21">
        <v>0</v>
      </c>
      <c r="G1014"/>
    </row>
    <row r="1015" spans="1:7" x14ac:dyDescent="0.25">
      <c r="A1015" t="s">
        <v>32</v>
      </c>
      <c r="B1015" t="str">
        <f>IFERROR(INDEX(Clients[Client_Name],MATCH(Table10[[#This Row],[Client_Code]],Clients[Client_Code],0)),"")</f>
        <v>RICH</v>
      </c>
      <c r="C1015" s="42">
        <v>208</v>
      </c>
      <c r="D1015" s="41" t="s">
        <v>149</v>
      </c>
      <c r="E1015">
        <v>12</v>
      </c>
      <c r="F1015" s="21">
        <v>5272403.508207784</v>
      </c>
      <c r="G1015"/>
    </row>
    <row r="1016" spans="1:7" x14ac:dyDescent="0.25">
      <c r="A1016" t="s">
        <v>32</v>
      </c>
      <c r="B1016" t="str">
        <f>IFERROR(INDEX(Clients[Client_Name],MATCH(Table10[[#This Row],[Client_Code]],Clients[Client_Code],0)),"")</f>
        <v>RICH</v>
      </c>
      <c r="C1016" s="42">
        <v>208</v>
      </c>
      <c r="D1016" s="41" t="s">
        <v>149</v>
      </c>
      <c r="E1016">
        <v>10</v>
      </c>
      <c r="F1016" s="21">
        <v>5242653.0540478304</v>
      </c>
      <c r="G1016"/>
    </row>
    <row r="1017" spans="1:7" x14ac:dyDescent="0.25">
      <c r="A1017" t="s">
        <v>32</v>
      </c>
      <c r="B1017" t="str">
        <f>IFERROR(INDEX(Clients[Client_Name],MATCH(Table10[[#This Row],[Client_Code]],Clients[Client_Code],0)),"")</f>
        <v>RICH</v>
      </c>
      <c r="C1017" s="42">
        <v>208</v>
      </c>
      <c r="D1017" s="41" t="s">
        <v>149</v>
      </c>
      <c r="E1017">
        <v>8</v>
      </c>
      <c r="F1017" s="21">
        <v>5213070.4720018646</v>
      </c>
      <c r="G1017"/>
    </row>
    <row r="1018" spans="1:7" x14ac:dyDescent="0.25">
      <c r="A1018" t="s">
        <v>32</v>
      </c>
      <c r="B1018" t="str">
        <f>IFERROR(INDEX(Clients[Client_Name],MATCH(Table10[[#This Row],[Client_Code]],Clients[Client_Code],0)),"")</f>
        <v>RICH</v>
      </c>
      <c r="C1018" s="42">
        <v>208</v>
      </c>
      <c r="D1018" s="41" t="s">
        <v>149</v>
      </c>
      <c r="E1018">
        <v>7</v>
      </c>
      <c r="F1018" s="21">
        <v>5198341.8367976053</v>
      </c>
      <c r="G1018"/>
    </row>
    <row r="1019" spans="1:7" x14ac:dyDescent="0.25">
      <c r="A1019" t="s">
        <v>32</v>
      </c>
      <c r="B1019" t="str">
        <f>IFERROR(INDEX(Clients[Client_Name],MATCH(Table10[[#This Row],[Client_Code]],Clients[Client_Code],0)),"")</f>
        <v>RICH</v>
      </c>
      <c r="C1019" s="42">
        <v>208</v>
      </c>
      <c r="D1019" s="41" t="s">
        <v>149</v>
      </c>
      <c r="E1019">
        <v>11</v>
      </c>
      <c r="F1019" s="21">
        <v>5087910.2300331919</v>
      </c>
      <c r="G1019"/>
    </row>
    <row r="1020" spans="1:7" x14ac:dyDescent="0.25">
      <c r="A1020" t="s">
        <v>32</v>
      </c>
      <c r="B1020" t="str">
        <f>IFERROR(INDEX(Clients[Client_Name],MATCH(Table10[[#This Row],[Client_Code]],Clients[Client_Code],0)),"")</f>
        <v>RICH</v>
      </c>
      <c r="C1020" s="42">
        <v>208</v>
      </c>
      <c r="D1020" s="41" t="s">
        <v>149</v>
      </c>
      <c r="E1020">
        <v>9</v>
      </c>
      <c r="F1020" s="21">
        <v>5059200.8112960029</v>
      </c>
      <c r="G1020"/>
    </row>
    <row r="1021" spans="1:7" x14ac:dyDescent="0.25">
      <c r="A1021" t="s">
        <v>32</v>
      </c>
      <c r="B1021" t="str">
        <f>IFERROR(INDEX(Clients[Client_Name],MATCH(Table10[[#This Row],[Client_Code]],Clients[Client_Code],0)),"")</f>
        <v>RICH</v>
      </c>
      <c r="C1021" s="42">
        <v>208</v>
      </c>
      <c r="D1021" s="41" t="s">
        <v>149</v>
      </c>
      <c r="E1021">
        <v>6</v>
      </c>
      <c r="F1021" s="21">
        <v>5016440.1433763951</v>
      </c>
      <c r="G1021"/>
    </row>
    <row r="1022" spans="1:7" x14ac:dyDescent="0.25">
      <c r="A1022" t="s">
        <v>32</v>
      </c>
      <c r="B1022" t="str">
        <f>IFERROR(INDEX(Clients[Client_Name],MATCH(Table10[[#This Row],[Client_Code]],Clients[Client_Code],0)),"")</f>
        <v>RICH</v>
      </c>
      <c r="C1022" s="42">
        <v>208</v>
      </c>
      <c r="D1022" s="41" t="s">
        <v>149</v>
      </c>
      <c r="E1022">
        <v>5</v>
      </c>
      <c r="F1022" s="21">
        <v>4738258.5144627746</v>
      </c>
      <c r="G1022"/>
    </row>
    <row r="1023" spans="1:7" x14ac:dyDescent="0.25">
      <c r="A1023" t="s">
        <v>32</v>
      </c>
      <c r="B1023" t="str">
        <f>IFERROR(INDEX(Clients[Client_Name],MATCH(Table10[[#This Row],[Client_Code]],Clients[Client_Code],0)),"")</f>
        <v>RICH</v>
      </c>
      <c r="C1023" s="42">
        <v>208</v>
      </c>
      <c r="D1023" s="41" t="s">
        <v>149</v>
      </c>
      <c r="E1023">
        <v>4</v>
      </c>
      <c r="F1023" s="21">
        <v>4724871.3788892552</v>
      </c>
      <c r="G1023"/>
    </row>
    <row r="1024" spans="1:7" x14ac:dyDescent="0.25">
      <c r="A1024" t="s">
        <v>32</v>
      </c>
      <c r="B1024" t="str">
        <f>IFERROR(INDEX(Clients[Client_Name],MATCH(Table10[[#This Row],[Client_Code]],Clients[Client_Code],0)),"")</f>
        <v>RICH</v>
      </c>
      <c r="C1024" s="42">
        <v>208</v>
      </c>
      <c r="D1024" s="41" t="s">
        <v>149</v>
      </c>
      <c r="E1024">
        <v>3</v>
      </c>
      <c r="F1024" s="21">
        <v>3854881.6906646285</v>
      </c>
      <c r="G1024"/>
    </row>
    <row r="1025" spans="1:7" x14ac:dyDescent="0.25">
      <c r="A1025" t="s">
        <v>32</v>
      </c>
      <c r="B1025" t="str">
        <f>IFERROR(INDEX(Clients[Client_Name],MATCH(Table10[[#This Row],[Client_Code]],Clients[Client_Code],0)),"")</f>
        <v>RICH</v>
      </c>
      <c r="C1025" s="42">
        <v>208</v>
      </c>
      <c r="D1025" s="41" t="s">
        <v>38</v>
      </c>
      <c r="E1025">
        <v>12</v>
      </c>
      <c r="F1025" s="21">
        <v>1349208.057750372</v>
      </c>
      <c r="G1025"/>
    </row>
    <row r="1026" spans="1:7" x14ac:dyDescent="0.25">
      <c r="A1026" t="s">
        <v>32</v>
      </c>
      <c r="B1026" t="str">
        <f>IFERROR(INDEX(Clients[Client_Name],MATCH(Table10[[#This Row],[Client_Code]],Clients[Client_Code],0)),"")</f>
        <v>RICH</v>
      </c>
      <c r="C1026" s="42">
        <v>208</v>
      </c>
      <c r="D1026" s="41" t="s">
        <v>38</v>
      </c>
      <c r="E1026">
        <v>10</v>
      </c>
      <c r="F1026" s="21">
        <v>1341594.9165308399</v>
      </c>
      <c r="G1026"/>
    </row>
    <row r="1027" spans="1:7" x14ac:dyDescent="0.25">
      <c r="A1027" t="s">
        <v>32</v>
      </c>
      <c r="B1027" t="str">
        <f>IFERROR(INDEX(Clients[Client_Name],MATCH(Table10[[#This Row],[Client_Code]],Clients[Client_Code],0)),"")</f>
        <v>RICH</v>
      </c>
      <c r="C1027" s="42">
        <v>208</v>
      </c>
      <c r="D1027" s="41" t="s">
        <v>38</v>
      </c>
      <c r="E1027">
        <v>8</v>
      </c>
      <c r="F1027" s="21">
        <v>1334024.7337852772</v>
      </c>
      <c r="G1027"/>
    </row>
    <row r="1028" spans="1:7" x14ac:dyDescent="0.25">
      <c r="A1028" t="s">
        <v>32</v>
      </c>
      <c r="B1028" t="str">
        <f>IFERROR(INDEX(Clients[Client_Name],MATCH(Table10[[#This Row],[Client_Code]],Clients[Client_Code],0)),"")</f>
        <v>RICH</v>
      </c>
      <c r="C1028" s="42">
        <v>208</v>
      </c>
      <c r="D1028" s="41" t="s">
        <v>38</v>
      </c>
      <c r="E1028">
        <v>7</v>
      </c>
      <c r="F1028" s="21">
        <v>1330255.6760365074</v>
      </c>
      <c r="G1028"/>
    </row>
    <row r="1029" spans="1:7" x14ac:dyDescent="0.25">
      <c r="A1029" t="s">
        <v>32</v>
      </c>
      <c r="B1029" t="str">
        <f>IFERROR(INDEX(Clients[Client_Name],MATCH(Table10[[#This Row],[Client_Code]],Clients[Client_Code],0)),"")</f>
        <v>RICH</v>
      </c>
      <c r="C1029" s="42">
        <v>208</v>
      </c>
      <c r="D1029" s="41" t="s">
        <v>38</v>
      </c>
      <c r="E1029">
        <v>11</v>
      </c>
      <c r="F1029" s="21">
        <v>1301996.2278654939</v>
      </c>
      <c r="G1029"/>
    </row>
    <row r="1030" spans="1:7" x14ac:dyDescent="0.25">
      <c r="A1030" t="s">
        <v>32</v>
      </c>
      <c r="B1030" t="str">
        <f>IFERROR(INDEX(Clients[Client_Name],MATCH(Table10[[#This Row],[Client_Code]],Clients[Client_Code],0)),"")</f>
        <v>RICH</v>
      </c>
      <c r="C1030" s="42">
        <v>208</v>
      </c>
      <c r="D1030" s="41" t="s">
        <v>38</v>
      </c>
      <c r="E1030">
        <v>9</v>
      </c>
      <c r="F1030" s="21">
        <v>1294649.4876106472</v>
      </c>
      <c r="G1030"/>
    </row>
    <row r="1031" spans="1:7" x14ac:dyDescent="0.25">
      <c r="A1031" t="s">
        <v>32</v>
      </c>
      <c r="B1031" t="str">
        <f>IFERROR(INDEX(Clients[Client_Name],MATCH(Table10[[#This Row],[Client_Code]],Clients[Client_Code],0)),"")</f>
        <v>RICH</v>
      </c>
      <c r="C1031" s="42">
        <v>208</v>
      </c>
      <c r="D1031" s="41" t="s">
        <v>38</v>
      </c>
      <c r="E1031">
        <v>6</v>
      </c>
      <c r="F1031" s="21">
        <v>1283707.0326900196</v>
      </c>
      <c r="G1031"/>
    </row>
    <row r="1032" spans="1:7" x14ac:dyDescent="0.25">
      <c r="A1032" t="s">
        <v>32</v>
      </c>
      <c r="B1032" t="str">
        <f>IFERROR(INDEX(Clients[Client_Name],MATCH(Table10[[#This Row],[Client_Code]],Clients[Client_Code],0)),"")</f>
        <v>RICH</v>
      </c>
      <c r="C1032" s="42">
        <v>208</v>
      </c>
      <c r="D1032" s="41" t="s">
        <v>38</v>
      </c>
      <c r="E1032">
        <v>5</v>
      </c>
      <c r="F1032" s="21">
        <v>1212520.3538510241</v>
      </c>
      <c r="G1032"/>
    </row>
    <row r="1033" spans="1:7" x14ac:dyDescent="0.25">
      <c r="A1033" t="s">
        <v>32</v>
      </c>
      <c r="B1033" t="str">
        <f>IFERROR(INDEX(Clients[Client_Name],MATCH(Table10[[#This Row],[Client_Code]],Clients[Client_Code],0)),"")</f>
        <v>RICH</v>
      </c>
      <c r="C1033" s="42">
        <v>208</v>
      </c>
      <c r="D1033" s="41" t="s">
        <v>38</v>
      </c>
      <c r="E1033">
        <v>4</v>
      </c>
      <c r="F1033" s="21">
        <v>1209094.5858577604</v>
      </c>
      <c r="G1033"/>
    </row>
    <row r="1034" spans="1:7" x14ac:dyDescent="0.25">
      <c r="A1034" t="s">
        <v>32</v>
      </c>
      <c r="B1034" t="str">
        <f>IFERROR(INDEX(Clients[Client_Name],MATCH(Table10[[#This Row],[Client_Code]],Clients[Client_Code],0)),"")</f>
        <v>RICH</v>
      </c>
      <c r="C1034" s="42">
        <v>208</v>
      </c>
      <c r="D1034" s="41" t="s">
        <v>37</v>
      </c>
      <c r="E1034">
        <v>12</v>
      </c>
      <c r="F1034" s="21">
        <v>1018628.3577857438</v>
      </c>
      <c r="G1034"/>
    </row>
    <row r="1035" spans="1:7" x14ac:dyDescent="0.25">
      <c r="A1035" t="s">
        <v>32</v>
      </c>
      <c r="B1035" t="str">
        <f>IFERROR(INDEX(Clients[Client_Name],MATCH(Table10[[#This Row],[Client_Code]],Clients[Client_Code],0)),"")</f>
        <v>RICH</v>
      </c>
      <c r="C1035" s="42">
        <v>208</v>
      </c>
      <c r="D1035" s="41" t="s">
        <v>37</v>
      </c>
      <c r="E1035">
        <v>10</v>
      </c>
      <c r="F1035" s="21">
        <v>1012880.5700420408</v>
      </c>
      <c r="G1035"/>
    </row>
    <row r="1036" spans="1:7" x14ac:dyDescent="0.25">
      <c r="A1036" t="s">
        <v>32</v>
      </c>
      <c r="B1036" t="str">
        <f>IFERROR(INDEX(Clients[Client_Name],MATCH(Table10[[#This Row],[Client_Code]],Clients[Client_Code],0)),"")</f>
        <v>RICH</v>
      </c>
      <c r="C1036" s="42">
        <v>208</v>
      </c>
      <c r="D1036" s="41" t="s">
        <v>37</v>
      </c>
      <c r="E1036">
        <v>8</v>
      </c>
      <c r="F1036" s="21">
        <v>1007165.2151907601</v>
      </c>
      <c r="G1036"/>
    </row>
    <row r="1037" spans="1:7" x14ac:dyDescent="0.25">
      <c r="A1037" t="s">
        <v>32</v>
      </c>
      <c r="B1037" t="str">
        <f>IFERROR(INDEX(Clients[Client_Name],MATCH(Table10[[#This Row],[Client_Code]],Clients[Client_Code],0)),"")</f>
        <v>RICH</v>
      </c>
      <c r="C1037" s="42">
        <v>208</v>
      </c>
      <c r="D1037" s="41" t="s">
        <v>37</v>
      </c>
      <c r="E1037">
        <v>7</v>
      </c>
      <c r="F1037" s="21">
        <v>1004319.6428692973</v>
      </c>
      <c r="G1037"/>
    </row>
    <row r="1038" spans="1:7" x14ac:dyDescent="0.25">
      <c r="A1038" t="s">
        <v>32</v>
      </c>
      <c r="B1038" t="str">
        <f>IFERROR(INDEX(Clients[Client_Name],MATCH(Table10[[#This Row],[Client_Code]],Clients[Client_Code],0)),"")</f>
        <v>RICH</v>
      </c>
      <c r="C1038" s="42">
        <v>208</v>
      </c>
      <c r="D1038" s="41" t="s">
        <v>38</v>
      </c>
      <c r="E1038">
        <v>3</v>
      </c>
      <c r="F1038" s="21">
        <v>986464.2246410785</v>
      </c>
      <c r="G1038"/>
    </row>
    <row r="1039" spans="1:7" x14ac:dyDescent="0.25">
      <c r="A1039" t="s">
        <v>32</v>
      </c>
      <c r="B1039" t="str">
        <f>IFERROR(INDEX(Clients[Client_Name],MATCH(Table10[[#This Row],[Client_Code]],Clients[Client_Code],0)),"")</f>
        <v>RICH</v>
      </c>
      <c r="C1039" s="42">
        <v>208</v>
      </c>
      <c r="D1039" s="41" t="s">
        <v>37</v>
      </c>
      <c r="E1039">
        <v>11</v>
      </c>
      <c r="F1039" s="21">
        <v>982984.25644241262</v>
      </c>
      <c r="G1039"/>
    </row>
    <row r="1040" spans="1:7" x14ac:dyDescent="0.25">
      <c r="A1040" t="s">
        <v>32</v>
      </c>
      <c r="B1040" t="str">
        <f>IFERROR(INDEX(Clients[Client_Name],MATCH(Table10[[#This Row],[Client_Code]],Clients[Client_Code],0)),"")</f>
        <v>RICH</v>
      </c>
      <c r="C1040" s="42">
        <v>208</v>
      </c>
      <c r="D1040" s="41" t="s">
        <v>37</v>
      </c>
      <c r="E1040">
        <v>9</v>
      </c>
      <c r="F1040" s="21">
        <v>977437.59674238763</v>
      </c>
      <c r="G1040"/>
    </row>
    <row r="1041" spans="1:7" x14ac:dyDescent="0.25">
      <c r="A1041" t="s">
        <v>32</v>
      </c>
      <c r="B1041" t="str">
        <f>IFERROR(INDEX(Clients[Client_Name],MATCH(Table10[[#This Row],[Client_Code]],Clients[Client_Code],0)),"")</f>
        <v>RICH</v>
      </c>
      <c r="C1041" s="42">
        <v>208</v>
      </c>
      <c r="D1041" s="41" t="s">
        <v>37</v>
      </c>
      <c r="E1041">
        <v>6</v>
      </c>
      <c r="F1041" s="21">
        <v>969176.2357003194</v>
      </c>
      <c r="G1041"/>
    </row>
    <row r="1042" spans="1:7" x14ac:dyDescent="0.25">
      <c r="A1042" t="s">
        <v>32</v>
      </c>
      <c r="B1042" t="str">
        <f>IFERROR(INDEX(Clients[Client_Name],MATCH(Table10[[#This Row],[Client_Code]],Clients[Client_Code],0)),"")</f>
        <v>RICH</v>
      </c>
      <c r="C1042" s="42">
        <v>208</v>
      </c>
      <c r="D1042" s="41" t="s">
        <v>37</v>
      </c>
      <c r="E1042">
        <v>5</v>
      </c>
      <c r="F1042" s="21">
        <v>915431.54499420803</v>
      </c>
      <c r="G1042"/>
    </row>
    <row r="1043" spans="1:7" x14ac:dyDescent="0.25">
      <c r="A1043" t="s">
        <v>32</v>
      </c>
      <c r="B1043" t="str">
        <f>IFERROR(INDEX(Clients[Client_Name],MATCH(Table10[[#This Row],[Client_Code]],Clients[Client_Code],0)),"")</f>
        <v>RICH</v>
      </c>
      <c r="C1043" s="42">
        <v>208</v>
      </c>
      <c r="D1043" s="41" t="s">
        <v>37</v>
      </c>
      <c r="E1043">
        <v>4</v>
      </c>
      <c r="F1043" s="21">
        <v>912845.15040140401</v>
      </c>
      <c r="G1043"/>
    </row>
    <row r="1044" spans="1:7" x14ac:dyDescent="0.25">
      <c r="A1044" t="s">
        <v>32</v>
      </c>
      <c r="B1044" t="str">
        <f>IFERROR(INDEX(Clients[Client_Name],MATCH(Table10[[#This Row],[Client_Code]],Clients[Client_Code],0)),"")</f>
        <v>RICH</v>
      </c>
      <c r="C1044" s="42">
        <v>208</v>
      </c>
      <c r="D1044" s="41" t="s">
        <v>37</v>
      </c>
      <c r="E1044">
        <v>3</v>
      </c>
      <c r="F1044" s="21">
        <v>744763.14263640612</v>
      </c>
      <c r="G1044"/>
    </row>
    <row r="1045" spans="1:7" x14ac:dyDescent="0.25">
      <c r="A1045" t="s">
        <v>32</v>
      </c>
      <c r="B1045" t="str">
        <f>IFERROR(INDEX(Clients[Client_Name],MATCH(Table10[[#This Row],[Client_Code]],Clients[Client_Code],0)),"")</f>
        <v>RICH</v>
      </c>
      <c r="C1045" s="42">
        <v>208</v>
      </c>
      <c r="D1045" s="41" t="s">
        <v>149</v>
      </c>
      <c r="E1045">
        <v>1</v>
      </c>
      <c r="F1045" s="21">
        <v>0</v>
      </c>
      <c r="G1045"/>
    </row>
    <row r="1046" spans="1:7" x14ac:dyDescent="0.25">
      <c r="A1046" t="s">
        <v>32</v>
      </c>
      <c r="B1046" t="str">
        <f>IFERROR(INDEX(Clients[Client_Name],MATCH(Table10[[#This Row],[Client_Code]],Clients[Client_Code],0)),"")</f>
        <v>RICH</v>
      </c>
      <c r="C1046" s="42">
        <v>208</v>
      </c>
      <c r="D1046" s="41" t="s">
        <v>149</v>
      </c>
      <c r="E1046">
        <v>2</v>
      </c>
      <c r="F1046" s="21">
        <v>0</v>
      </c>
      <c r="G1046"/>
    </row>
    <row r="1047" spans="1:7" x14ac:dyDescent="0.25">
      <c r="A1047" t="s">
        <v>32</v>
      </c>
      <c r="B1047" t="str">
        <f>IFERROR(INDEX(Clients[Client_Name],MATCH(Table10[[#This Row],[Client_Code]],Clients[Client_Code],0)),"")</f>
        <v>RICH</v>
      </c>
      <c r="C1047" s="42">
        <v>208</v>
      </c>
      <c r="D1047" s="41" t="s">
        <v>37</v>
      </c>
      <c r="E1047">
        <v>1</v>
      </c>
      <c r="F1047" s="21">
        <v>0</v>
      </c>
      <c r="G1047"/>
    </row>
    <row r="1048" spans="1:7" x14ac:dyDescent="0.25">
      <c r="A1048" t="s">
        <v>32</v>
      </c>
      <c r="B1048" t="str">
        <f>IFERROR(INDEX(Clients[Client_Name],MATCH(Table10[[#This Row],[Client_Code]],Clients[Client_Code],0)),"")</f>
        <v>RICH</v>
      </c>
      <c r="C1048" s="42">
        <v>208</v>
      </c>
      <c r="D1048" s="41" t="s">
        <v>37</v>
      </c>
      <c r="E1048">
        <v>2</v>
      </c>
      <c r="F1048" s="21">
        <v>0</v>
      </c>
      <c r="G1048"/>
    </row>
    <row r="1049" spans="1:7" x14ac:dyDescent="0.25">
      <c r="A1049" t="s">
        <v>32</v>
      </c>
      <c r="B1049" t="str">
        <f>IFERROR(INDEX(Clients[Client_Name],MATCH(Table10[[#This Row],[Client_Code]],Clients[Client_Code],0)),"")</f>
        <v>RICH</v>
      </c>
      <c r="C1049" s="42">
        <v>208</v>
      </c>
      <c r="D1049" s="41" t="s">
        <v>148</v>
      </c>
      <c r="E1049">
        <v>1</v>
      </c>
      <c r="F1049" s="21">
        <v>0</v>
      </c>
      <c r="G1049"/>
    </row>
    <row r="1050" spans="1:7" x14ac:dyDescent="0.25">
      <c r="A1050" t="s">
        <v>32</v>
      </c>
      <c r="B1050" t="str">
        <f>IFERROR(INDEX(Clients[Client_Name],MATCH(Table10[[#This Row],[Client_Code]],Clients[Client_Code],0)),"")</f>
        <v>RICH</v>
      </c>
      <c r="C1050" s="42">
        <v>208</v>
      </c>
      <c r="D1050" s="41" t="s">
        <v>148</v>
      </c>
      <c r="E1050">
        <v>2</v>
      </c>
      <c r="F1050" s="21">
        <v>0</v>
      </c>
      <c r="G1050"/>
    </row>
    <row r="1051" spans="1:7" x14ac:dyDescent="0.25">
      <c r="A1051" t="s">
        <v>32</v>
      </c>
      <c r="B1051" t="str">
        <f>IFERROR(INDEX(Clients[Client_Name],MATCH(Table10[[#This Row],[Client_Code]],Clients[Client_Code],0)),"")</f>
        <v>RICH</v>
      </c>
      <c r="C1051" s="42">
        <v>208</v>
      </c>
      <c r="D1051" s="41" t="s">
        <v>148</v>
      </c>
      <c r="E1051">
        <v>3</v>
      </c>
      <c r="F1051" s="21">
        <v>0</v>
      </c>
      <c r="G1051"/>
    </row>
    <row r="1052" spans="1:7" x14ac:dyDescent="0.25">
      <c r="A1052" t="s">
        <v>32</v>
      </c>
      <c r="B1052" t="str">
        <f>IFERROR(INDEX(Clients[Client_Name],MATCH(Table10[[#This Row],[Client_Code]],Clients[Client_Code],0)),"")</f>
        <v>RICH</v>
      </c>
      <c r="C1052" s="42">
        <v>208</v>
      </c>
      <c r="D1052" s="41" t="s">
        <v>148</v>
      </c>
      <c r="E1052">
        <v>4</v>
      </c>
      <c r="F1052" s="21">
        <v>0</v>
      </c>
      <c r="G1052"/>
    </row>
    <row r="1053" spans="1:7" x14ac:dyDescent="0.25">
      <c r="A1053" t="s">
        <v>32</v>
      </c>
      <c r="B1053" t="str">
        <f>IFERROR(INDEX(Clients[Client_Name],MATCH(Table10[[#This Row],[Client_Code]],Clients[Client_Code],0)),"")</f>
        <v>RICH</v>
      </c>
      <c r="C1053" s="42">
        <v>208</v>
      </c>
      <c r="D1053" s="41" t="s">
        <v>148</v>
      </c>
      <c r="E1053">
        <v>5</v>
      </c>
      <c r="F1053" s="21">
        <v>0</v>
      </c>
      <c r="G1053"/>
    </row>
    <row r="1054" spans="1:7" x14ac:dyDescent="0.25">
      <c r="A1054" t="s">
        <v>32</v>
      </c>
      <c r="B1054" t="str">
        <f>IFERROR(INDEX(Clients[Client_Name],MATCH(Table10[[#This Row],[Client_Code]],Clients[Client_Code],0)),"")</f>
        <v>RICH</v>
      </c>
      <c r="C1054" s="42">
        <v>208</v>
      </c>
      <c r="D1054" s="41" t="s">
        <v>148</v>
      </c>
      <c r="E1054">
        <v>6</v>
      </c>
      <c r="F1054" s="21">
        <v>0</v>
      </c>
      <c r="G1054"/>
    </row>
    <row r="1055" spans="1:7" x14ac:dyDescent="0.25">
      <c r="A1055" t="s">
        <v>32</v>
      </c>
      <c r="B1055" t="str">
        <f>IFERROR(INDEX(Clients[Client_Name],MATCH(Table10[[#This Row],[Client_Code]],Clients[Client_Code],0)),"")</f>
        <v>RICH</v>
      </c>
      <c r="C1055" s="42">
        <v>208</v>
      </c>
      <c r="D1055" s="41" t="s">
        <v>148</v>
      </c>
      <c r="E1055">
        <v>7</v>
      </c>
      <c r="F1055" s="21">
        <v>0</v>
      </c>
      <c r="G1055"/>
    </row>
    <row r="1056" spans="1:7" x14ac:dyDescent="0.25">
      <c r="A1056" t="s">
        <v>32</v>
      </c>
      <c r="B1056" t="str">
        <f>IFERROR(INDEX(Clients[Client_Name],MATCH(Table10[[#This Row],[Client_Code]],Clients[Client_Code],0)),"")</f>
        <v>RICH</v>
      </c>
      <c r="C1056" s="42">
        <v>208</v>
      </c>
      <c r="D1056" s="41" t="s">
        <v>148</v>
      </c>
      <c r="E1056">
        <v>8</v>
      </c>
      <c r="F1056" s="21">
        <v>0</v>
      </c>
      <c r="G1056"/>
    </row>
    <row r="1057" spans="1:7" x14ac:dyDescent="0.25">
      <c r="A1057" t="s">
        <v>32</v>
      </c>
      <c r="B1057" t="str">
        <f>IFERROR(INDEX(Clients[Client_Name],MATCH(Table10[[#This Row],[Client_Code]],Clients[Client_Code],0)),"")</f>
        <v>RICH</v>
      </c>
      <c r="C1057" s="42">
        <v>208</v>
      </c>
      <c r="D1057" s="41" t="s">
        <v>148</v>
      </c>
      <c r="E1057">
        <v>9</v>
      </c>
      <c r="F1057" s="21">
        <v>0</v>
      </c>
      <c r="G1057"/>
    </row>
    <row r="1058" spans="1:7" x14ac:dyDescent="0.25">
      <c r="A1058" t="s">
        <v>32</v>
      </c>
      <c r="B1058" t="str">
        <f>IFERROR(INDEX(Clients[Client_Name],MATCH(Table10[[#This Row],[Client_Code]],Clients[Client_Code],0)),"")</f>
        <v>RICH</v>
      </c>
      <c r="C1058" s="42">
        <v>208</v>
      </c>
      <c r="D1058" s="41" t="s">
        <v>148</v>
      </c>
      <c r="E1058">
        <v>10</v>
      </c>
      <c r="F1058" s="21">
        <v>0</v>
      </c>
      <c r="G1058"/>
    </row>
    <row r="1059" spans="1:7" x14ac:dyDescent="0.25">
      <c r="A1059" t="s">
        <v>32</v>
      </c>
      <c r="B1059" t="str">
        <f>IFERROR(INDEX(Clients[Client_Name],MATCH(Table10[[#This Row],[Client_Code]],Clients[Client_Code],0)),"")</f>
        <v>RICH</v>
      </c>
      <c r="C1059" s="42">
        <v>208</v>
      </c>
      <c r="D1059" s="41" t="s">
        <v>148</v>
      </c>
      <c r="E1059">
        <v>11</v>
      </c>
      <c r="F1059" s="21">
        <v>0</v>
      </c>
      <c r="G1059"/>
    </row>
    <row r="1060" spans="1:7" x14ac:dyDescent="0.25">
      <c r="A1060" t="s">
        <v>32</v>
      </c>
      <c r="B1060" t="str">
        <f>IFERROR(INDEX(Clients[Client_Name],MATCH(Table10[[#This Row],[Client_Code]],Clients[Client_Code],0)),"")</f>
        <v>RICH</v>
      </c>
      <c r="C1060" s="42">
        <v>208</v>
      </c>
      <c r="D1060" s="41" t="s">
        <v>148</v>
      </c>
      <c r="E1060">
        <v>12</v>
      </c>
      <c r="F1060" s="21">
        <v>0</v>
      </c>
      <c r="G1060"/>
    </row>
    <row r="1061" spans="1:7" x14ac:dyDescent="0.25">
      <c r="A1061" t="s">
        <v>32</v>
      </c>
      <c r="B1061" t="str">
        <f>IFERROR(INDEX(Clients[Client_Name],MATCH(Table10[[#This Row],[Client_Code]],Clients[Client_Code],0)),"")</f>
        <v>RICH</v>
      </c>
      <c r="C1061" s="42">
        <v>208</v>
      </c>
      <c r="D1061" s="41" t="s">
        <v>38</v>
      </c>
      <c r="E1061">
        <v>1</v>
      </c>
      <c r="F1061" s="21">
        <v>0</v>
      </c>
      <c r="G1061"/>
    </row>
    <row r="1062" spans="1:7" x14ac:dyDescent="0.25">
      <c r="A1062" t="s">
        <v>32</v>
      </c>
      <c r="B1062" t="str">
        <f>IFERROR(INDEX(Clients[Client_Name],MATCH(Table10[[#This Row],[Client_Code]],Clients[Client_Code],0)),"")</f>
        <v>RICH</v>
      </c>
      <c r="C1062" s="42">
        <v>208</v>
      </c>
      <c r="D1062" s="41" t="s">
        <v>38</v>
      </c>
      <c r="E1062">
        <v>2</v>
      </c>
      <c r="F1062" s="21">
        <v>0</v>
      </c>
      <c r="G1062"/>
    </row>
    <row r="1063" spans="1:7" x14ac:dyDescent="0.25">
      <c r="A1063" t="s">
        <v>32</v>
      </c>
      <c r="B1063" t="str">
        <f>IFERROR(INDEX(Clients[Client_Name],MATCH(Table10[[#This Row],[Client_Code]],Clients[Client_Code],0)),"")</f>
        <v>RAPA NUI</v>
      </c>
      <c r="C1063" s="42">
        <v>58</v>
      </c>
      <c r="D1063" s="41" t="s">
        <v>149</v>
      </c>
      <c r="E1063">
        <v>1</v>
      </c>
      <c r="F1063" s="21">
        <v>3018950.0378865544</v>
      </c>
      <c r="G1063"/>
    </row>
    <row r="1064" spans="1:7" x14ac:dyDescent="0.25">
      <c r="A1064" t="s">
        <v>32</v>
      </c>
      <c r="B1064" t="str">
        <f>IFERROR(INDEX(Clients[Client_Name],MATCH(Table10[[#This Row],[Client_Code]],Clients[Client_Code],0)),"")</f>
        <v>RAPA NUI</v>
      </c>
      <c r="C1064" s="42">
        <v>58</v>
      </c>
      <c r="D1064" s="41" t="s">
        <v>149</v>
      </c>
      <c r="E1064">
        <v>2</v>
      </c>
      <c r="F1064" s="21">
        <v>3554875.3470853101</v>
      </c>
      <c r="G1064"/>
    </row>
    <row r="1065" spans="1:7" x14ac:dyDescent="0.25">
      <c r="A1065" t="s">
        <v>32</v>
      </c>
      <c r="B1065" t="str">
        <f>IFERROR(INDEX(Clients[Client_Name],MATCH(Table10[[#This Row],[Client_Code]],Clients[Client_Code],0)),"")</f>
        <v>RAPA NUI</v>
      </c>
      <c r="C1065" s="42">
        <v>58</v>
      </c>
      <c r="D1065" s="41" t="s">
        <v>149</v>
      </c>
      <c r="E1065">
        <v>3</v>
      </c>
      <c r="F1065" s="21">
        <v>3946906.1539629856</v>
      </c>
      <c r="G1065"/>
    </row>
    <row r="1066" spans="1:7" x14ac:dyDescent="0.25">
      <c r="A1066" t="s">
        <v>32</v>
      </c>
      <c r="B1066" t="str">
        <f>IFERROR(INDEX(Clients[Client_Name],MATCH(Table10[[#This Row],[Client_Code]],Clients[Client_Code],0)),"")</f>
        <v>RAPA NUI</v>
      </c>
      <c r="C1066" s="42">
        <v>58</v>
      </c>
      <c r="D1066" s="41" t="s">
        <v>149</v>
      </c>
      <c r="E1066">
        <v>4</v>
      </c>
      <c r="F1066" s="21">
        <v>3958089.0547325471</v>
      </c>
      <c r="G1066"/>
    </row>
    <row r="1067" spans="1:7" x14ac:dyDescent="0.25">
      <c r="A1067" t="s">
        <v>32</v>
      </c>
      <c r="B1067" t="str">
        <f>IFERROR(INDEX(Clients[Client_Name],MATCH(Table10[[#This Row],[Client_Code]],Clients[Client_Code],0)),"")</f>
        <v>RAPA NUI</v>
      </c>
      <c r="C1067" s="42">
        <v>58</v>
      </c>
      <c r="D1067" s="41" t="s">
        <v>149</v>
      </c>
      <c r="E1067">
        <v>5</v>
      </c>
      <c r="F1067" s="21">
        <v>3969303.6403876231</v>
      </c>
      <c r="G1067"/>
    </row>
    <row r="1068" spans="1:7" x14ac:dyDescent="0.25">
      <c r="A1068" t="s">
        <v>32</v>
      </c>
      <c r="B1068" t="str">
        <f>IFERROR(INDEX(Clients[Client_Name],MATCH(Table10[[#This Row],[Client_Code]],Clients[Client_Code],0)),"")</f>
        <v>RAPA NUI</v>
      </c>
      <c r="C1068" s="42">
        <v>58</v>
      </c>
      <c r="D1068" s="41" t="s">
        <v>149</v>
      </c>
      <c r="E1068">
        <v>6</v>
      </c>
      <c r="F1068" s="21">
        <v>3852145.1619697297</v>
      </c>
      <c r="G1068"/>
    </row>
    <row r="1069" spans="1:7" x14ac:dyDescent="0.25">
      <c r="A1069" t="s">
        <v>32</v>
      </c>
      <c r="B1069" t="str">
        <f>IFERROR(INDEX(Clients[Client_Name],MATCH(Table10[[#This Row],[Client_Code]],Clients[Client_Code],0)),"")</f>
        <v>RAPA NUI</v>
      </c>
      <c r="C1069" s="42">
        <v>58</v>
      </c>
      <c r="D1069" s="41" t="s">
        <v>149</v>
      </c>
      <c r="E1069">
        <v>7</v>
      </c>
      <c r="F1069" s="21">
        <v>3991828.2257040432</v>
      </c>
      <c r="G1069"/>
    </row>
    <row r="1070" spans="1:7" x14ac:dyDescent="0.25">
      <c r="A1070" t="s">
        <v>32</v>
      </c>
      <c r="B1070" t="str">
        <f>IFERROR(INDEX(Clients[Client_Name],MATCH(Table10[[#This Row],[Client_Code]],Clients[Client_Code],0)),"")</f>
        <v>RAPA NUI</v>
      </c>
      <c r="C1070" s="42">
        <v>58</v>
      </c>
      <c r="D1070" s="41" t="s">
        <v>149</v>
      </c>
      <c r="E1070">
        <v>8</v>
      </c>
      <c r="F1070" s="21">
        <v>4003138.4056768715</v>
      </c>
      <c r="G1070"/>
    </row>
    <row r="1071" spans="1:7" x14ac:dyDescent="0.25">
      <c r="A1071" t="s">
        <v>32</v>
      </c>
      <c r="B1071" t="str">
        <f>IFERROR(INDEX(Clients[Client_Name],MATCH(Table10[[#This Row],[Client_Code]],Clients[Client_Code],0)),"")</f>
        <v>RAPA NUI</v>
      </c>
      <c r="C1071" s="43">
        <v>58</v>
      </c>
      <c r="D1071" s="44" t="s">
        <v>149</v>
      </c>
      <c r="E1071">
        <v>9</v>
      </c>
      <c r="F1071" s="21">
        <v>3884981.255960925</v>
      </c>
      <c r="G1071"/>
    </row>
    <row r="1072" spans="1:7" x14ac:dyDescent="0.25">
      <c r="A1072" t="s">
        <v>32</v>
      </c>
      <c r="B1072" t="str">
        <f>IFERROR(INDEX(Clients[Client_Name],MATCH(Table10[[#This Row],[Client_Code]],Clients[Client_Code],0)),"")</f>
        <v>RAPA NUI</v>
      </c>
      <c r="C1072" s="42">
        <v>58</v>
      </c>
      <c r="D1072" s="41" t="s">
        <v>149</v>
      </c>
      <c r="E1072">
        <v>10</v>
      </c>
      <c r="F1072" s="21">
        <v>4025854.9929479081</v>
      </c>
      <c r="G1072"/>
    </row>
    <row r="1073" spans="1:7" x14ac:dyDescent="0.25">
      <c r="A1073" t="s">
        <v>32</v>
      </c>
      <c r="B1073" t="str">
        <f>IFERROR(INDEX(Clients[Client_Name],MATCH(Table10[[#This Row],[Client_Code]],Clients[Client_Code],0)),"")</f>
        <v>RAPA NUI</v>
      </c>
      <c r="C1073" s="42">
        <v>58</v>
      </c>
      <c r="D1073" s="41" t="s">
        <v>149</v>
      </c>
      <c r="E1073">
        <v>11</v>
      </c>
      <c r="F1073" s="21">
        <v>3907027.3375108964</v>
      </c>
      <c r="G1073"/>
    </row>
    <row r="1074" spans="1:7" x14ac:dyDescent="0.25">
      <c r="A1074" t="s">
        <v>32</v>
      </c>
      <c r="B1074" t="str">
        <f>IFERROR(INDEX(Clients[Client_Name],MATCH(Table10[[#This Row],[Client_Code]],Clients[Client_Code],0)),"")</f>
        <v>RAPA NUI</v>
      </c>
      <c r="C1074" s="42">
        <v>58</v>
      </c>
      <c r="D1074" s="41" t="s">
        <v>149</v>
      </c>
      <c r="E1074">
        <v>12</v>
      </c>
      <c r="F1074" s="21">
        <v>4048700.4899105276</v>
      </c>
      <c r="G1074"/>
    </row>
    <row r="1075" spans="1:7" x14ac:dyDescent="0.25">
      <c r="A1075" t="s">
        <v>32</v>
      </c>
      <c r="B1075" t="str">
        <f>IFERROR(INDEX(Clients[Client_Name],MATCH(Table10[[#This Row],[Client_Code]],Clients[Client_Code],0)),"")</f>
        <v>RAPA NUI</v>
      </c>
      <c r="C1075" s="42">
        <v>58</v>
      </c>
      <c r="D1075" s="41" t="s">
        <v>37</v>
      </c>
      <c r="E1075">
        <v>1</v>
      </c>
      <c r="F1075" s="21">
        <v>891208.35698890837</v>
      </c>
      <c r="G1075"/>
    </row>
    <row r="1076" spans="1:7" x14ac:dyDescent="0.25">
      <c r="A1076" t="s">
        <v>32</v>
      </c>
      <c r="B1076" t="str">
        <f>IFERROR(INDEX(Clients[Client_Name],MATCH(Table10[[#This Row],[Client_Code]],Clients[Client_Code],0)),"")</f>
        <v>RAPA NUI</v>
      </c>
      <c r="C1076" s="42">
        <v>58</v>
      </c>
      <c r="D1076" s="41" t="s">
        <v>37</v>
      </c>
      <c r="E1076">
        <v>2</v>
      </c>
      <c r="F1076" s="21">
        <v>1049416.0478370017</v>
      </c>
      <c r="G1076"/>
    </row>
    <row r="1077" spans="1:7" x14ac:dyDescent="0.25">
      <c r="A1077" t="s">
        <v>32</v>
      </c>
      <c r="B1077" t="str">
        <f>IFERROR(INDEX(Clients[Client_Name],MATCH(Table10[[#This Row],[Client_Code]],Clients[Client_Code],0)),"")</f>
        <v>RAPA NUI</v>
      </c>
      <c r="C1077" s="42">
        <v>58</v>
      </c>
      <c r="D1077" s="41" t="s">
        <v>37</v>
      </c>
      <c r="E1077">
        <v>3</v>
      </c>
      <c r="F1077" s="21">
        <v>1165145.3997315024</v>
      </c>
      <c r="G1077"/>
    </row>
    <row r="1078" spans="1:7" x14ac:dyDescent="0.25">
      <c r="A1078" t="s">
        <v>32</v>
      </c>
      <c r="B1078" t="str">
        <f>IFERROR(INDEX(Clients[Client_Name],MATCH(Table10[[#This Row],[Client_Code]],Clients[Client_Code],0)),"")</f>
        <v>RAPA NUI</v>
      </c>
      <c r="C1078" s="42">
        <v>58</v>
      </c>
      <c r="D1078" s="41" t="s">
        <v>37</v>
      </c>
      <c r="E1078">
        <v>4</v>
      </c>
      <c r="F1078" s="21">
        <v>1168446.6450307416</v>
      </c>
      <c r="G1078"/>
    </row>
    <row r="1079" spans="1:7" x14ac:dyDescent="0.25">
      <c r="A1079" t="s">
        <v>32</v>
      </c>
      <c r="B1079" t="str">
        <f>IFERROR(INDEX(Clients[Client_Name],MATCH(Table10[[#This Row],[Client_Code]],Clients[Client_Code],0)),"")</f>
        <v>RAPA NUI</v>
      </c>
      <c r="C1079" s="42">
        <v>58</v>
      </c>
      <c r="D1079" s="41" t="s">
        <v>37</v>
      </c>
      <c r="E1079">
        <v>5</v>
      </c>
      <c r="F1079" s="21">
        <v>1171757.2438583288</v>
      </c>
      <c r="G1079"/>
    </row>
    <row r="1080" spans="1:7" x14ac:dyDescent="0.25">
      <c r="A1080" t="s">
        <v>32</v>
      </c>
      <c r="B1080" t="str">
        <f>IFERROR(INDEX(Clients[Client_Name],MATCH(Table10[[#This Row],[Client_Code]],Clients[Client_Code],0)),"")</f>
        <v>RAPA NUI</v>
      </c>
      <c r="C1080" s="42">
        <v>58</v>
      </c>
      <c r="D1080" s="41" t="s">
        <v>37</v>
      </c>
      <c r="E1080">
        <v>6</v>
      </c>
      <c r="F1080" s="21">
        <v>1137171.505854123</v>
      </c>
      <c r="G1080"/>
    </row>
    <row r="1081" spans="1:7" x14ac:dyDescent="0.25">
      <c r="A1081" t="s">
        <v>32</v>
      </c>
      <c r="B1081" t="str">
        <f>IFERROR(INDEX(Clients[Client_Name],MATCH(Table10[[#This Row],[Client_Code]],Clients[Client_Code],0)),"")</f>
        <v>RAPA NUI</v>
      </c>
      <c r="C1081" s="42">
        <v>58</v>
      </c>
      <c r="D1081" s="41" t="s">
        <v>37</v>
      </c>
      <c r="E1081">
        <v>7</v>
      </c>
      <c r="F1081" s="21">
        <v>1178406.6081802889</v>
      </c>
      <c r="G1081"/>
    </row>
    <row r="1082" spans="1:7" x14ac:dyDescent="0.25">
      <c r="A1082" t="s">
        <v>32</v>
      </c>
      <c r="B1082" t="str">
        <f>IFERROR(INDEX(Clients[Client_Name],MATCH(Table10[[#This Row],[Client_Code]],Clients[Client_Code],0)),"")</f>
        <v>RAPA NUI</v>
      </c>
      <c r="C1082" s="42">
        <v>58</v>
      </c>
      <c r="D1082" s="41" t="s">
        <v>37</v>
      </c>
      <c r="E1082">
        <v>8</v>
      </c>
      <c r="F1082" s="21">
        <v>1181745.4269034665</v>
      </c>
      <c r="G1082"/>
    </row>
    <row r="1083" spans="1:7" x14ac:dyDescent="0.25">
      <c r="A1083" t="s">
        <v>32</v>
      </c>
      <c r="B1083" t="str">
        <f>IFERROR(INDEX(Clients[Client_Name],MATCH(Table10[[#This Row],[Client_Code]],Clients[Client_Code],0)),"")</f>
        <v>RAPA NUI</v>
      </c>
      <c r="C1083" s="42">
        <v>58</v>
      </c>
      <c r="D1083" s="41" t="s">
        <v>37</v>
      </c>
      <c r="E1083">
        <v>9</v>
      </c>
      <c r="F1083" s="21">
        <v>1146864.8763997029</v>
      </c>
      <c r="G1083"/>
    </row>
    <row r="1084" spans="1:7" x14ac:dyDescent="0.25">
      <c r="A1084" t="s">
        <v>32</v>
      </c>
      <c r="B1084" t="str">
        <f>IFERROR(INDEX(Clients[Client_Name],MATCH(Table10[[#This Row],[Client_Code]],Clients[Client_Code],0)),"")</f>
        <v>RAPA NUI</v>
      </c>
      <c r="C1084" s="42">
        <v>58</v>
      </c>
      <c r="D1084" s="41" t="s">
        <v>37</v>
      </c>
      <c r="E1084">
        <v>10</v>
      </c>
      <c r="F1084" s="21">
        <v>1188451.4711122632</v>
      </c>
      <c r="G1084"/>
    </row>
    <row r="1085" spans="1:7" x14ac:dyDescent="0.25">
      <c r="A1085" t="s">
        <v>32</v>
      </c>
      <c r="B1085" t="str">
        <f>IFERROR(INDEX(Clients[Client_Name],MATCH(Table10[[#This Row],[Client_Code]],Clients[Client_Code],0)),"")</f>
        <v>RAPA NUI</v>
      </c>
      <c r="C1085" s="42">
        <v>58</v>
      </c>
      <c r="D1085" s="41" t="s">
        <v>37</v>
      </c>
      <c r="E1085">
        <v>11</v>
      </c>
      <c r="F1085" s="21">
        <v>1153372.9841423365</v>
      </c>
      <c r="G1085"/>
    </row>
    <row r="1086" spans="1:7" x14ac:dyDescent="0.25">
      <c r="A1086" t="s">
        <v>32</v>
      </c>
      <c r="B1086" t="str">
        <f>IFERROR(INDEX(Clients[Client_Name],MATCH(Table10[[#This Row],[Client_Code]],Clients[Client_Code],0)),"")</f>
        <v>RAPA NUI</v>
      </c>
      <c r="C1086" s="42">
        <v>58</v>
      </c>
      <c r="D1086" s="41" t="s">
        <v>37</v>
      </c>
      <c r="E1086">
        <v>12</v>
      </c>
      <c r="F1086" s="21">
        <v>1195195.5700728756</v>
      </c>
      <c r="G1086"/>
    </row>
    <row r="1087" spans="1:7" x14ac:dyDescent="0.25">
      <c r="A1087" t="s">
        <v>32</v>
      </c>
      <c r="B1087" t="str">
        <f>IFERROR(INDEX(Clients[Client_Name],MATCH(Table10[[#This Row],[Client_Code]],Clients[Client_Code],0)),"")</f>
        <v>RAPA NUI</v>
      </c>
      <c r="C1087" s="42">
        <v>58</v>
      </c>
      <c r="D1087" s="41" t="s">
        <v>148</v>
      </c>
      <c r="E1087">
        <v>1</v>
      </c>
      <c r="F1087" s="21">
        <v>0</v>
      </c>
      <c r="G1087"/>
    </row>
    <row r="1088" spans="1:7" x14ac:dyDescent="0.25">
      <c r="A1088" t="s">
        <v>32</v>
      </c>
      <c r="B1088" t="str">
        <f>IFERROR(INDEX(Clients[Client_Name],MATCH(Table10[[#This Row],[Client_Code]],Clients[Client_Code],0)),"")</f>
        <v>RAPA NUI</v>
      </c>
      <c r="C1088" s="42">
        <v>58</v>
      </c>
      <c r="D1088" s="41" t="s">
        <v>148</v>
      </c>
      <c r="E1088">
        <v>2</v>
      </c>
      <c r="F1088" s="21">
        <v>0</v>
      </c>
      <c r="G1088"/>
    </row>
    <row r="1089" spans="1:7" x14ac:dyDescent="0.25">
      <c r="A1089" t="s">
        <v>32</v>
      </c>
      <c r="B1089" t="str">
        <f>IFERROR(INDEX(Clients[Client_Name],MATCH(Table10[[#This Row],[Client_Code]],Clients[Client_Code],0)),"")</f>
        <v>RAPA NUI</v>
      </c>
      <c r="C1089" s="42">
        <v>58</v>
      </c>
      <c r="D1089" s="41" t="s">
        <v>148</v>
      </c>
      <c r="E1089">
        <v>3</v>
      </c>
      <c r="F1089" s="21">
        <v>0</v>
      </c>
      <c r="G1089"/>
    </row>
    <row r="1090" spans="1:7" x14ac:dyDescent="0.25">
      <c r="A1090" t="s">
        <v>32</v>
      </c>
      <c r="B1090" t="str">
        <f>IFERROR(INDEX(Clients[Client_Name],MATCH(Table10[[#This Row],[Client_Code]],Clients[Client_Code],0)),"")</f>
        <v>RAPA NUI</v>
      </c>
      <c r="C1090" s="42">
        <v>58</v>
      </c>
      <c r="D1090" s="41" t="s">
        <v>148</v>
      </c>
      <c r="E1090">
        <v>4</v>
      </c>
      <c r="F1090" s="21">
        <v>0</v>
      </c>
      <c r="G1090"/>
    </row>
    <row r="1091" spans="1:7" x14ac:dyDescent="0.25">
      <c r="A1091" t="s">
        <v>32</v>
      </c>
      <c r="B1091" t="str">
        <f>IFERROR(INDEX(Clients[Client_Name],MATCH(Table10[[#This Row],[Client_Code]],Clients[Client_Code],0)),"")</f>
        <v>RAPA NUI</v>
      </c>
      <c r="C1091" s="42">
        <v>58</v>
      </c>
      <c r="D1091" s="41" t="s">
        <v>148</v>
      </c>
      <c r="E1091">
        <v>5</v>
      </c>
      <c r="F1091" s="21">
        <v>0</v>
      </c>
      <c r="G1091"/>
    </row>
    <row r="1092" spans="1:7" x14ac:dyDescent="0.25">
      <c r="A1092" t="s">
        <v>32</v>
      </c>
      <c r="B1092" t="str">
        <f>IFERROR(INDEX(Clients[Client_Name],MATCH(Table10[[#This Row],[Client_Code]],Clients[Client_Code],0)),"")</f>
        <v>RAPA NUI</v>
      </c>
      <c r="C1092" s="42">
        <v>58</v>
      </c>
      <c r="D1092" s="41" t="s">
        <v>148</v>
      </c>
      <c r="E1092">
        <v>6</v>
      </c>
      <c r="F1092" s="21">
        <v>0</v>
      </c>
      <c r="G1092"/>
    </row>
    <row r="1093" spans="1:7" x14ac:dyDescent="0.25">
      <c r="A1093" t="s">
        <v>32</v>
      </c>
      <c r="B1093" t="str">
        <f>IFERROR(INDEX(Clients[Client_Name],MATCH(Table10[[#This Row],[Client_Code]],Clients[Client_Code],0)),"")</f>
        <v>RAPA NUI</v>
      </c>
      <c r="C1093" s="42">
        <v>58</v>
      </c>
      <c r="D1093" s="41" t="s">
        <v>148</v>
      </c>
      <c r="E1093">
        <v>7</v>
      </c>
      <c r="F1093" s="21">
        <v>0</v>
      </c>
      <c r="G1093"/>
    </row>
    <row r="1094" spans="1:7" x14ac:dyDescent="0.25">
      <c r="A1094" t="s">
        <v>32</v>
      </c>
      <c r="B1094" t="str">
        <f>IFERROR(INDEX(Clients[Client_Name],MATCH(Table10[[#This Row],[Client_Code]],Clients[Client_Code],0)),"")</f>
        <v>RAPA NUI</v>
      </c>
      <c r="C1094" s="42">
        <v>58</v>
      </c>
      <c r="D1094" s="41" t="s">
        <v>148</v>
      </c>
      <c r="E1094">
        <v>8</v>
      </c>
      <c r="F1094" s="21">
        <v>0</v>
      </c>
      <c r="G1094"/>
    </row>
    <row r="1095" spans="1:7" x14ac:dyDescent="0.25">
      <c r="A1095" t="s">
        <v>32</v>
      </c>
      <c r="B1095" t="str">
        <f>IFERROR(INDEX(Clients[Client_Name],MATCH(Table10[[#This Row],[Client_Code]],Clients[Client_Code],0)),"")</f>
        <v>RAPA NUI</v>
      </c>
      <c r="C1095" s="42">
        <v>58</v>
      </c>
      <c r="D1095" s="41" t="s">
        <v>148</v>
      </c>
      <c r="E1095">
        <v>9</v>
      </c>
      <c r="F1095" s="21">
        <v>0</v>
      </c>
      <c r="G1095"/>
    </row>
    <row r="1096" spans="1:7" x14ac:dyDescent="0.25">
      <c r="A1096" t="s">
        <v>32</v>
      </c>
      <c r="B1096" t="str">
        <f>IFERROR(INDEX(Clients[Client_Name],MATCH(Table10[[#This Row],[Client_Code]],Clients[Client_Code],0)),"")</f>
        <v>RAPA NUI</v>
      </c>
      <c r="C1096" s="42">
        <v>58</v>
      </c>
      <c r="D1096" s="41" t="s">
        <v>148</v>
      </c>
      <c r="E1096">
        <v>10</v>
      </c>
      <c r="F1096" s="21">
        <v>0</v>
      </c>
      <c r="G1096"/>
    </row>
    <row r="1097" spans="1:7" x14ac:dyDescent="0.25">
      <c r="A1097" t="s">
        <v>32</v>
      </c>
      <c r="B1097" t="str">
        <f>IFERROR(INDEX(Clients[Client_Name],MATCH(Table10[[#This Row],[Client_Code]],Clients[Client_Code],0)),"")</f>
        <v>RAPA NUI</v>
      </c>
      <c r="C1097" s="42">
        <v>58</v>
      </c>
      <c r="D1097" s="41" t="s">
        <v>148</v>
      </c>
      <c r="E1097">
        <v>11</v>
      </c>
      <c r="F1097" s="21">
        <v>0</v>
      </c>
      <c r="G1097"/>
    </row>
    <row r="1098" spans="1:7" x14ac:dyDescent="0.25">
      <c r="A1098" t="s">
        <v>32</v>
      </c>
      <c r="B1098" t="str">
        <f>IFERROR(INDEX(Clients[Client_Name],MATCH(Table10[[#This Row],[Client_Code]],Clients[Client_Code],0)),"")</f>
        <v>RAPA NUI</v>
      </c>
      <c r="C1098" s="42">
        <v>58</v>
      </c>
      <c r="D1098" s="41" t="s">
        <v>148</v>
      </c>
      <c r="E1098">
        <v>12</v>
      </c>
      <c r="F1098" s="21">
        <v>0</v>
      </c>
      <c r="G1098"/>
    </row>
    <row r="1099" spans="1:7" x14ac:dyDescent="0.25">
      <c r="A1099" t="s">
        <v>32</v>
      </c>
      <c r="B1099" t="str">
        <f>IFERROR(INDEX(Clients[Client_Name],MATCH(Table10[[#This Row],[Client_Code]],Clients[Client_Code],0)),"")</f>
        <v>RAPA NUI</v>
      </c>
      <c r="C1099" s="42">
        <v>58</v>
      </c>
      <c r="D1099" s="41" t="s">
        <v>38</v>
      </c>
      <c r="E1099">
        <v>1</v>
      </c>
      <c r="F1099" s="21">
        <v>1240356.5578341763</v>
      </c>
      <c r="G1099"/>
    </row>
    <row r="1100" spans="1:7" x14ac:dyDescent="0.25">
      <c r="A1100" t="s">
        <v>32</v>
      </c>
      <c r="B1100" t="str">
        <f>IFERROR(INDEX(Clients[Client_Name],MATCH(Table10[[#This Row],[Client_Code]],Clients[Client_Code],0)),"")</f>
        <v>RAPA NUI</v>
      </c>
      <c r="C1100" s="42">
        <v>58</v>
      </c>
      <c r="D1100" s="41" t="s">
        <v>38</v>
      </c>
      <c r="E1100">
        <v>2</v>
      </c>
      <c r="F1100" s="21">
        <v>1460545.1874675909</v>
      </c>
      <c r="G1100"/>
    </row>
    <row r="1101" spans="1:7" x14ac:dyDescent="0.25">
      <c r="A1101" t="s">
        <v>32</v>
      </c>
      <c r="B1101" t="str">
        <f>IFERROR(INDEX(Clients[Client_Name],MATCH(Table10[[#This Row],[Client_Code]],Clients[Client_Code],0)),"")</f>
        <v>RAPA NUI</v>
      </c>
      <c r="C1101" s="42">
        <v>58</v>
      </c>
      <c r="D1101" s="41" t="s">
        <v>38</v>
      </c>
      <c r="E1101">
        <v>3</v>
      </c>
      <c r="F1101" s="21">
        <v>1621613.7629926626</v>
      </c>
      <c r="G1101"/>
    </row>
    <row r="1102" spans="1:7" x14ac:dyDescent="0.25">
      <c r="A1102" t="s">
        <v>32</v>
      </c>
      <c r="B1102" t="str">
        <f>IFERROR(INDEX(Clients[Client_Name],MATCH(Table10[[#This Row],[Client_Code]],Clients[Client_Code],0)),"")</f>
        <v>RAPA NUI</v>
      </c>
      <c r="C1102" s="42">
        <v>58</v>
      </c>
      <c r="D1102" s="41" t="s">
        <v>38</v>
      </c>
      <c r="E1102">
        <v>4</v>
      </c>
      <c r="F1102" s="21">
        <v>1626208.3353211416</v>
      </c>
      <c r="G1102"/>
    </row>
    <row r="1103" spans="1:7" x14ac:dyDescent="0.25">
      <c r="A1103" t="s">
        <v>32</v>
      </c>
      <c r="B1103" t="str">
        <f>IFERROR(INDEX(Clients[Client_Name],MATCH(Table10[[#This Row],[Client_Code]],Clients[Client_Code],0)),"")</f>
        <v>RAPA NUI</v>
      </c>
      <c r="C1103" s="42">
        <v>58</v>
      </c>
      <c r="D1103" s="41" t="s">
        <v>38</v>
      </c>
      <c r="E1103">
        <v>5</v>
      </c>
      <c r="F1103" s="21">
        <v>1630815.9256045518</v>
      </c>
      <c r="G1103"/>
    </row>
    <row r="1104" spans="1:7" x14ac:dyDescent="0.25">
      <c r="A1104" t="s">
        <v>32</v>
      </c>
      <c r="B1104" t="str">
        <f>IFERROR(INDEX(Clients[Client_Name],MATCH(Table10[[#This Row],[Client_Code]],Clients[Client_Code],0)),"")</f>
        <v>RAPA NUI</v>
      </c>
      <c r="C1104" s="42">
        <v>58</v>
      </c>
      <c r="D1104" s="41" t="s">
        <v>38</v>
      </c>
      <c r="E1104">
        <v>6</v>
      </c>
      <c r="F1104" s="21">
        <v>1582680.5523165462</v>
      </c>
      <c r="G1104"/>
    </row>
    <row r="1105" spans="1:7" x14ac:dyDescent="0.25">
      <c r="A1105" t="s">
        <v>32</v>
      </c>
      <c r="B1105" t="str">
        <f>IFERROR(INDEX(Clients[Client_Name],MATCH(Table10[[#This Row],[Client_Code]],Clients[Client_Code],0)),"")</f>
        <v>RAPA NUI</v>
      </c>
      <c r="C1105" s="42">
        <v>58</v>
      </c>
      <c r="D1105" s="41" t="s">
        <v>38</v>
      </c>
      <c r="E1105">
        <v>7</v>
      </c>
      <c r="F1105" s="21">
        <v>1640070.3076774911</v>
      </c>
      <c r="G1105"/>
    </row>
    <row r="1106" spans="1:7" x14ac:dyDescent="0.25">
      <c r="A1106" t="s">
        <v>32</v>
      </c>
      <c r="B1106" t="str">
        <f>IFERROR(INDEX(Clients[Client_Name],MATCH(Table10[[#This Row],[Client_Code]],Clients[Client_Code],0)),"")</f>
        <v>RAPA NUI</v>
      </c>
      <c r="C1106" s="42">
        <v>58</v>
      </c>
      <c r="D1106" s="41" t="s">
        <v>38</v>
      </c>
      <c r="E1106">
        <v>8</v>
      </c>
      <c r="F1106" s="21">
        <v>1644717.1735492442</v>
      </c>
      <c r="G1106"/>
    </row>
    <row r="1107" spans="1:7" x14ac:dyDescent="0.25">
      <c r="A1107" t="s">
        <v>32</v>
      </c>
      <c r="B1107" t="str">
        <f>IFERROR(INDEX(Clients[Client_Name],MATCH(Table10[[#This Row],[Client_Code]],Clients[Client_Code],0)),"")</f>
        <v>RAPA NUI</v>
      </c>
      <c r="C1107" s="42">
        <v>58</v>
      </c>
      <c r="D1107" s="41" t="s">
        <v>38</v>
      </c>
      <c r="E1107">
        <v>9</v>
      </c>
      <c r="F1107" s="21">
        <v>1596171.4892331937</v>
      </c>
      <c r="G1107"/>
    </row>
    <row r="1108" spans="1:7" x14ac:dyDescent="0.25">
      <c r="A1108" t="s">
        <v>32</v>
      </c>
      <c r="B1108" t="str">
        <f>IFERROR(INDEX(Clients[Client_Name],MATCH(Table10[[#This Row],[Client_Code]],Clients[Client_Code],0)),"")</f>
        <v>RAPA NUI</v>
      </c>
      <c r="C1108" s="42">
        <v>58</v>
      </c>
      <c r="D1108" s="41" t="s">
        <v>38</v>
      </c>
      <c r="E1108">
        <v>10</v>
      </c>
      <c r="F1108" s="21">
        <v>1654050.4409566664</v>
      </c>
      <c r="G1108"/>
    </row>
    <row r="1109" spans="1:7" x14ac:dyDescent="0.25">
      <c r="A1109" t="s">
        <v>32</v>
      </c>
      <c r="B1109" t="str">
        <f>IFERROR(INDEX(Clients[Client_Name],MATCH(Table10[[#This Row],[Client_Code]],Clients[Client_Code],0)),"")</f>
        <v>RAPA NUI</v>
      </c>
      <c r="C1109" s="42">
        <v>58</v>
      </c>
      <c r="D1109" s="41" t="s">
        <v>38</v>
      </c>
      <c r="E1109">
        <v>11</v>
      </c>
      <c r="F1109" s="21">
        <v>1605229.2747155256</v>
      </c>
      <c r="G1109"/>
    </row>
    <row r="1110" spans="1:7" x14ac:dyDescent="0.25">
      <c r="A1110" t="s">
        <v>32</v>
      </c>
      <c r="B1110" t="str">
        <f>IFERROR(INDEX(Clients[Client_Name],MATCH(Table10[[#This Row],[Client_Code]],Clients[Client_Code],0)),"")</f>
        <v>RAPA NUI</v>
      </c>
      <c r="C1110" s="42">
        <v>58</v>
      </c>
      <c r="D1110" s="41" t="s">
        <v>38</v>
      </c>
      <c r="E1110">
        <v>12</v>
      </c>
      <c r="F1110" s="21">
        <v>1663436.6718047936</v>
      </c>
      <c r="G1110"/>
    </row>
    <row r="1111" spans="1:7" x14ac:dyDescent="0.25">
      <c r="A1111" t="s">
        <v>32</v>
      </c>
      <c r="B1111" t="str">
        <f>IFERROR(INDEX(Clients[Client_Name],MATCH(Table10[[#This Row],[Client_Code]],Clients[Client_Code],0)),"")</f>
        <v>RAPA NUI</v>
      </c>
      <c r="C1111" s="42">
        <v>58</v>
      </c>
      <c r="D1111" s="41" t="s">
        <v>149</v>
      </c>
      <c r="E1111">
        <v>4</v>
      </c>
      <c r="F1111" s="21">
        <v>0</v>
      </c>
      <c r="G1111"/>
    </row>
    <row r="1112" spans="1:7" x14ac:dyDescent="0.25">
      <c r="A1112" t="s">
        <v>62</v>
      </c>
      <c r="B1112" t="str">
        <f>IFERROR(INDEX(Clients[Client_Name],MATCH(Table10[[#This Row],[Client_Code]],Clients[Client_Code],0)),"")</f>
        <v>RAPA NUI</v>
      </c>
      <c r="C1112" s="42">
        <v>1047</v>
      </c>
      <c r="D1112" s="41" t="s">
        <v>149</v>
      </c>
      <c r="E1112">
        <v>1</v>
      </c>
      <c r="F1112" s="21">
        <v>1212612.027</v>
      </c>
      <c r="G1112"/>
    </row>
    <row r="1113" spans="1:7" x14ac:dyDescent="0.25">
      <c r="A1113" t="s">
        <v>62</v>
      </c>
      <c r="B1113" t="str">
        <f>IFERROR(INDEX(Clients[Client_Name],MATCH(Table10[[#This Row],[Client_Code]],Clients[Client_Code],0)),"")</f>
        <v>RAPA NUI</v>
      </c>
      <c r="C1113" s="42">
        <v>1047</v>
      </c>
      <c r="D1113" s="41" t="s">
        <v>149</v>
      </c>
      <c r="E1113">
        <v>2</v>
      </c>
      <c r="F1113" s="21">
        <v>0</v>
      </c>
      <c r="G1113"/>
    </row>
    <row r="1114" spans="1:7" x14ac:dyDescent="0.25">
      <c r="A1114" t="s">
        <v>62</v>
      </c>
      <c r="B1114" t="str">
        <f>IFERROR(INDEX(Clients[Client_Name],MATCH(Table10[[#This Row],[Client_Code]],Clients[Client_Code],0)),"")</f>
        <v>RAPA NUI</v>
      </c>
      <c r="C1114" s="42">
        <v>1047</v>
      </c>
      <c r="D1114" s="41" t="s">
        <v>149</v>
      </c>
      <c r="E1114">
        <v>3</v>
      </c>
      <c r="F1114" s="21">
        <v>0</v>
      </c>
      <c r="G1114"/>
    </row>
    <row r="1115" spans="1:7" x14ac:dyDescent="0.25">
      <c r="A1115" t="s">
        <v>62</v>
      </c>
      <c r="B1115" t="str">
        <f>IFERROR(INDEX(Clients[Client_Name],MATCH(Table10[[#This Row],[Client_Code]],Clients[Client_Code],0)),"")</f>
        <v>RAPA NUI</v>
      </c>
      <c r="C1115" s="42">
        <v>1047</v>
      </c>
      <c r="D1115" s="41" t="s">
        <v>149</v>
      </c>
      <c r="E1115">
        <v>4</v>
      </c>
      <c r="F1115" s="21">
        <v>0</v>
      </c>
      <c r="G1115"/>
    </row>
    <row r="1116" spans="1:7" x14ac:dyDescent="0.25">
      <c r="A1116" t="s">
        <v>62</v>
      </c>
      <c r="B1116" t="str">
        <f>IFERROR(INDEX(Clients[Client_Name],MATCH(Table10[[#This Row],[Client_Code]],Clients[Client_Code],0)),"")</f>
        <v>RAPA NUI</v>
      </c>
      <c r="C1116" s="42">
        <v>1047</v>
      </c>
      <c r="D1116" s="41" t="s">
        <v>149</v>
      </c>
      <c r="E1116">
        <v>5</v>
      </c>
      <c r="F1116" s="21">
        <v>0</v>
      </c>
      <c r="G1116"/>
    </row>
    <row r="1117" spans="1:7" x14ac:dyDescent="0.25">
      <c r="A1117" t="s">
        <v>62</v>
      </c>
      <c r="B1117" t="str">
        <f>IFERROR(INDEX(Clients[Client_Name],MATCH(Table10[[#This Row],[Client_Code]],Clients[Client_Code],0)),"")</f>
        <v>RAPA NUI</v>
      </c>
      <c r="C1117" s="42">
        <v>1047</v>
      </c>
      <c r="D1117" s="41" t="s">
        <v>149</v>
      </c>
      <c r="E1117">
        <v>6</v>
      </c>
      <c r="F1117" s="21">
        <v>0</v>
      </c>
      <c r="G1117"/>
    </row>
    <row r="1118" spans="1:7" x14ac:dyDescent="0.25">
      <c r="A1118" t="s">
        <v>62</v>
      </c>
      <c r="B1118" t="str">
        <f>IFERROR(INDEX(Clients[Client_Name],MATCH(Table10[[#This Row],[Client_Code]],Clients[Client_Code],0)),"")</f>
        <v>RAPA NUI</v>
      </c>
      <c r="C1118" s="42">
        <v>1047</v>
      </c>
      <c r="D1118" s="41" t="s">
        <v>149</v>
      </c>
      <c r="E1118">
        <v>7</v>
      </c>
      <c r="F1118" s="21">
        <v>0</v>
      </c>
      <c r="G1118"/>
    </row>
    <row r="1119" spans="1:7" x14ac:dyDescent="0.25">
      <c r="A1119" t="s">
        <v>62</v>
      </c>
      <c r="B1119" t="str">
        <f>IFERROR(INDEX(Clients[Client_Name],MATCH(Table10[[#This Row],[Client_Code]],Clients[Client_Code],0)),"")</f>
        <v>RAPA NUI</v>
      </c>
      <c r="C1119" s="42">
        <v>1047</v>
      </c>
      <c r="D1119" s="41" t="s">
        <v>149</v>
      </c>
      <c r="E1119">
        <v>8</v>
      </c>
      <c r="F1119" s="21">
        <v>0</v>
      </c>
      <c r="G1119"/>
    </row>
    <row r="1120" spans="1:7" x14ac:dyDescent="0.25">
      <c r="A1120" t="s">
        <v>62</v>
      </c>
      <c r="B1120" t="str">
        <f>IFERROR(INDEX(Clients[Client_Name],MATCH(Table10[[#This Row],[Client_Code]],Clients[Client_Code],0)),"")</f>
        <v>RAPA NUI</v>
      </c>
      <c r="C1120" s="42">
        <v>1047</v>
      </c>
      <c r="D1120" s="41" t="s">
        <v>149</v>
      </c>
      <c r="E1120">
        <v>9</v>
      </c>
      <c r="F1120" s="21">
        <v>0</v>
      </c>
      <c r="G1120"/>
    </row>
    <row r="1121" spans="1:7" x14ac:dyDescent="0.25">
      <c r="A1121" t="s">
        <v>62</v>
      </c>
      <c r="B1121" t="str">
        <f>IFERROR(INDEX(Clients[Client_Name],MATCH(Table10[[#This Row],[Client_Code]],Clients[Client_Code],0)),"")</f>
        <v>RAPA NUI</v>
      </c>
      <c r="C1121" s="42">
        <v>1047</v>
      </c>
      <c r="D1121" s="41" t="s">
        <v>149</v>
      </c>
      <c r="E1121">
        <v>10</v>
      </c>
      <c r="F1121" s="21">
        <v>0</v>
      </c>
      <c r="G1121"/>
    </row>
    <row r="1122" spans="1:7" x14ac:dyDescent="0.25">
      <c r="A1122" t="s">
        <v>62</v>
      </c>
      <c r="B1122" t="str">
        <f>IFERROR(INDEX(Clients[Client_Name],MATCH(Table10[[#This Row],[Client_Code]],Clients[Client_Code],0)),"")</f>
        <v>RAPA NUI</v>
      </c>
      <c r="C1122" s="42">
        <v>1047</v>
      </c>
      <c r="D1122" s="41" t="s">
        <v>149</v>
      </c>
      <c r="E1122">
        <v>11</v>
      </c>
      <c r="F1122" s="21">
        <v>0</v>
      </c>
      <c r="G1122"/>
    </row>
    <row r="1123" spans="1:7" x14ac:dyDescent="0.25">
      <c r="A1123" t="s">
        <v>62</v>
      </c>
      <c r="B1123" t="str">
        <f>IFERROR(INDEX(Clients[Client_Name],MATCH(Table10[[#This Row],[Client_Code]],Clients[Client_Code],0)),"")</f>
        <v>RAPA NUI</v>
      </c>
      <c r="C1123" s="42">
        <v>1047</v>
      </c>
      <c r="D1123" s="41" t="s">
        <v>149</v>
      </c>
      <c r="E1123">
        <v>12</v>
      </c>
      <c r="F1123" s="21">
        <v>0</v>
      </c>
      <c r="G1123"/>
    </row>
    <row r="1124" spans="1:7" x14ac:dyDescent="0.25">
      <c r="A1124" t="s">
        <v>62</v>
      </c>
      <c r="B1124" t="str">
        <f>IFERROR(INDEX(Clients[Client_Name],MATCH(Table10[[#This Row],[Client_Code]],Clients[Client_Code],0)),"")</f>
        <v>RAPA NUI</v>
      </c>
      <c r="C1124" s="42">
        <v>1047</v>
      </c>
      <c r="D1124" s="41" t="s">
        <v>37</v>
      </c>
      <c r="E1124">
        <v>1</v>
      </c>
      <c r="F1124" s="21">
        <v>349232.26377599995</v>
      </c>
      <c r="G1124"/>
    </row>
    <row r="1125" spans="1:7" x14ac:dyDescent="0.25">
      <c r="A1125" t="s">
        <v>62</v>
      </c>
      <c r="B1125" t="str">
        <f>IFERROR(INDEX(Clients[Client_Name],MATCH(Table10[[#This Row],[Client_Code]],Clients[Client_Code],0)),"")</f>
        <v>RAPA NUI</v>
      </c>
      <c r="C1125" s="42">
        <v>1047</v>
      </c>
      <c r="D1125" s="41" t="s">
        <v>37</v>
      </c>
      <c r="E1125">
        <v>2</v>
      </c>
      <c r="F1125" s="21">
        <v>0</v>
      </c>
      <c r="G1125"/>
    </row>
    <row r="1126" spans="1:7" x14ac:dyDescent="0.25">
      <c r="A1126" t="s">
        <v>62</v>
      </c>
      <c r="B1126" t="str">
        <f>IFERROR(INDEX(Clients[Client_Name],MATCH(Table10[[#This Row],[Client_Code]],Clients[Client_Code],0)),"")</f>
        <v>RAPA NUI</v>
      </c>
      <c r="C1126" s="42">
        <v>1047</v>
      </c>
      <c r="D1126" s="41" t="s">
        <v>37</v>
      </c>
      <c r="E1126">
        <v>3</v>
      </c>
      <c r="F1126" s="21">
        <v>0</v>
      </c>
      <c r="G1126"/>
    </row>
    <row r="1127" spans="1:7" x14ac:dyDescent="0.25">
      <c r="A1127" t="s">
        <v>62</v>
      </c>
      <c r="B1127" t="str">
        <f>IFERROR(INDEX(Clients[Client_Name],MATCH(Table10[[#This Row],[Client_Code]],Clients[Client_Code],0)),"")</f>
        <v>RAPA NUI</v>
      </c>
      <c r="C1127" s="42">
        <v>1047</v>
      </c>
      <c r="D1127" s="41" t="s">
        <v>37</v>
      </c>
      <c r="E1127">
        <v>4</v>
      </c>
      <c r="F1127" s="21">
        <v>0</v>
      </c>
      <c r="G1127"/>
    </row>
    <row r="1128" spans="1:7" x14ac:dyDescent="0.25">
      <c r="A1128" t="s">
        <v>62</v>
      </c>
      <c r="B1128" t="str">
        <f>IFERROR(INDEX(Clients[Client_Name],MATCH(Table10[[#This Row],[Client_Code]],Clients[Client_Code],0)),"")</f>
        <v>RAPA NUI</v>
      </c>
      <c r="C1128" s="42">
        <v>1047</v>
      </c>
      <c r="D1128" s="41" t="s">
        <v>37</v>
      </c>
      <c r="E1128">
        <v>5</v>
      </c>
      <c r="F1128" s="21">
        <v>0</v>
      </c>
      <c r="G1128"/>
    </row>
    <row r="1129" spans="1:7" x14ac:dyDescent="0.25">
      <c r="A1129" t="s">
        <v>62</v>
      </c>
      <c r="B1129" t="str">
        <f>IFERROR(INDEX(Clients[Client_Name],MATCH(Table10[[#This Row],[Client_Code]],Clients[Client_Code],0)),"")</f>
        <v>RAPA NUI</v>
      </c>
      <c r="C1129" s="42">
        <v>1047</v>
      </c>
      <c r="D1129" s="41" t="s">
        <v>37</v>
      </c>
      <c r="E1129">
        <v>6</v>
      </c>
      <c r="F1129" s="21">
        <v>0</v>
      </c>
      <c r="G1129"/>
    </row>
    <row r="1130" spans="1:7" x14ac:dyDescent="0.25">
      <c r="A1130" t="s">
        <v>62</v>
      </c>
      <c r="B1130" t="str">
        <f>IFERROR(INDEX(Clients[Client_Name],MATCH(Table10[[#This Row],[Client_Code]],Clients[Client_Code],0)),"")</f>
        <v>RAPA NUI</v>
      </c>
      <c r="C1130" s="42">
        <v>1047</v>
      </c>
      <c r="D1130" s="41" t="s">
        <v>37</v>
      </c>
      <c r="E1130">
        <v>7</v>
      </c>
      <c r="F1130" s="21">
        <v>0</v>
      </c>
      <c r="G1130"/>
    </row>
    <row r="1131" spans="1:7" x14ac:dyDescent="0.25">
      <c r="A1131" t="s">
        <v>62</v>
      </c>
      <c r="B1131" t="str">
        <f>IFERROR(INDEX(Clients[Client_Name],MATCH(Table10[[#This Row],[Client_Code]],Clients[Client_Code],0)),"")</f>
        <v>RAPA NUI</v>
      </c>
      <c r="C1131" s="42">
        <v>1047</v>
      </c>
      <c r="D1131" s="41" t="s">
        <v>37</v>
      </c>
      <c r="E1131">
        <v>8</v>
      </c>
      <c r="F1131" s="21">
        <v>0</v>
      </c>
      <c r="G1131"/>
    </row>
    <row r="1132" spans="1:7" x14ac:dyDescent="0.25">
      <c r="A1132" t="s">
        <v>62</v>
      </c>
      <c r="B1132" t="str">
        <f>IFERROR(INDEX(Clients[Client_Name],MATCH(Table10[[#This Row],[Client_Code]],Clients[Client_Code],0)),"")</f>
        <v>RAPA NUI</v>
      </c>
      <c r="C1132" s="42">
        <v>1047</v>
      </c>
      <c r="D1132" s="41" t="s">
        <v>37</v>
      </c>
      <c r="E1132">
        <v>9</v>
      </c>
      <c r="F1132" s="21">
        <v>0</v>
      </c>
      <c r="G1132"/>
    </row>
    <row r="1133" spans="1:7" x14ac:dyDescent="0.25">
      <c r="A1133" t="s">
        <v>62</v>
      </c>
      <c r="B1133" t="str">
        <f>IFERROR(INDEX(Clients[Client_Name],MATCH(Table10[[#This Row],[Client_Code]],Clients[Client_Code],0)),"")</f>
        <v>RAPA NUI</v>
      </c>
      <c r="C1133" s="42">
        <v>1047</v>
      </c>
      <c r="D1133" s="41" t="s">
        <v>37</v>
      </c>
      <c r="E1133">
        <v>10</v>
      </c>
      <c r="F1133" s="21">
        <v>0</v>
      </c>
      <c r="G1133"/>
    </row>
    <row r="1134" spans="1:7" x14ac:dyDescent="0.25">
      <c r="A1134" t="s">
        <v>62</v>
      </c>
      <c r="B1134" t="str">
        <f>IFERROR(INDEX(Clients[Client_Name],MATCH(Table10[[#This Row],[Client_Code]],Clients[Client_Code],0)),"")</f>
        <v>RAPA NUI</v>
      </c>
      <c r="C1134" s="42">
        <v>1047</v>
      </c>
      <c r="D1134" s="41" t="s">
        <v>37</v>
      </c>
      <c r="E1134">
        <v>11</v>
      </c>
      <c r="F1134" s="21">
        <v>0</v>
      </c>
      <c r="G1134"/>
    </row>
    <row r="1135" spans="1:7" x14ac:dyDescent="0.25">
      <c r="A1135" t="s">
        <v>62</v>
      </c>
      <c r="B1135" t="str">
        <f>IFERROR(INDEX(Clients[Client_Name],MATCH(Table10[[#This Row],[Client_Code]],Clients[Client_Code],0)),"")</f>
        <v>RAPA NUI</v>
      </c>
      <c r="C1135" s="42">
        <v>1047</v>
      </c>
      <c r="D1135" s="41" t="s">
        <v>37</v>
      </c>
      <c r="E1135">
        <v>12</v>
      </c>
      <c r="F1135" s="21">
        <v>0</v>
      </c>
      <c r="G1135"/>
    </row>
    <row r="1136" spans="1:7" x14ac:dyDescent="0.25">
      <c r="A1136" t="s">
        <v>62</v>
      </c>
      <c r="B1136" t="str">
        <f>IFERROR(INDEX(Clients[Client_Name],MATCH(Table10[[#This Row],[Client_Code]],Clients[Client_Code],0)),"")</f>
        <v>RAPA NUI</v>
      </c>
      <c r="C1136" s="42">
        <v>1047</v>
      </c>
      <c r="D1136" s="41" t="s">
        <v>148</v>
      </c>
      <c r="E1136">
        <v>1</v>
      </c>
      <c r="F1136" s="21">
        <v>0</v>
      </c>
      <c r="G1136"/>
    </row>
    <row r="1137" spans="1:7" x14ac:dyDescent="0.25">
      <c r="A1137" t="s">
        <v>62</v>
      </c>
      <c r="B1137" t="str">
        <f>IFERROR(INDEX(Clients[Client_Name],MATCH(Table10[[#This Row],[Client_Code]],Clients[Client_Code],0)),"")</f>
        <v>RAPA NUI</v>
      </c>
      <c r="C1137" s="42">
        <v>1047</v>
      </c>
      <c r="D1137" s="41" t="s">
        <v>148</v>
      </c>
      <c r="E1137">
        <v>2</v>
      </c>
      <c r="F1137" s="21">
        <v>0</v>
      </c>
      <c r="G1137"/>
    </row>
    <row r="1138" spans="1:7" x14ac:dyDescent="0.25">
      <c r="A1138" t="s">
        <v>62</v>
      </c>
      <c r="B1138" t="str">
        <f>IFERROR(INDEX(Clients[Client_Name],MATCH(Table10[[#This Row],[Client_Code]],Clients[Client_Code],0)),"")</f>
        <v>RAPA NUI</v>
      </c>
      <c r="C1138" s="42">
        <v>1047</v>
      </c>
      <c r="D1138" s="41" t="s">
        <v>148</v>
      </c>
      <c r="E1138">
        <v>3</v>
      </c>
      <c r="F1138" s="21">
        <v>0</v>
      </c>
      <c r="G1138"/>
    </row>
    <row r="1139" spans="1:7" x14ac:dyDescent="0.25">
      <c r="A1139" t="s">
        <v>62</v>
      </c>
      <c r="B1139" t="str">
        <f>IFERROR(INDEX(Clients[Client_Name],MATCH(Table10[[#This Row],[Client_Code]],Clients[Client_Code],0)),"")</f>
        <v>RAPA NUI</v>
      </c>
      <c r="C1139" s="42">
        <v>1047</v>
      </c>
      <c r="D1139" s="41" t="s">
        <v>148</v>
      </c>
      <c r="E1139">
        <v>4</v>
      </c>
      <c r="F1139" s="21">
        <v>0</v>
      </c>
      <c r="G1139"/>
    </row>
    <row r="1140" spans="1:7" x14ac:dyDescent="0.25">
      <c r="A1140" t="s">
        <v>62</v>
      </c>
      <c r="B1140" t="str">
        <f>IFERROR(INDEX(Clients[Client_Name],MATCH(Table10[[#This Row],[Client_Code]],Clients[Client_Code],0)),"")</f>
        <v>RAPA NUI</v>
      </c>
      <c r="C1140" s="42">
        <v>1047</v>
      </c>
      <c r="D1140" s="41" t="s">
        <v>148</v>
      </c>
      <c r="E1140">
        <v>5</v>
      </c>
      <c r="F1140" s="21">
        <v>0</v>
      </c>
      <c r="G1140"/>
    </row>
    <row r="1141" spans="1:7" x14ac:dyDescent="0.25">
      <c r="A1141" t="s">
        <v>62</v>
      </c>
      <c r="B1141" t="str">
        <f>IFERROR(INDEX(Clients[Client_Name],MATCH(Table10[[#This Row],[Client_Code]],Clients[Client_Code],0)),"")</f>
        <v>RAPA NUI</v>
      </c>
      <c r="C1141" s="42">
        <v>1047</v>
      </c>
      <c r="D1141" s="41" t="s">
        <v>148</v>
      </c>
      <c r="E1141">
        <v>6</v>
      </c>
      <c r="F1141" s="21">
        <v>0</v>
      </c>
      <c r="G1141"/>
    </row>
    <row r="1142" spans="1:7" x14ac:dyDescent="0.25">
      <c r="A1142" t="s">
        <v>62</v>
      </c>
      <c r="B1142" t="str">
        <f>IFERROR(INDEX(Clients[Client_Name],MATCH(Table10[[#This Row],[Client_Code]],Clients[Client_Code],0)),"")</f>
        <v>RAPA NUI</v>
      </c>
      <c r="C1142" s="42">
        <v>1047</v>
      </c>
      <c r="D1142" s="41" t="s">
        <v>148</v>
      </c>
      <c r="E1142">
        <v>7</v>
      </c>
      <c r="F1142" s="21">
        <v>0</v>
      </c>
      <c r="G1142"/>
    </row>
    <row r="1143" spans="1:7" x14ac:dyDescent="0.25">
      <c r="A1143" t="s">
        <v>62</v>
      </c>
      <c r="B1143" t="str">
        <f>IFERROR(INDEX(Clients[Client_Name],MATCH(Table10[[#This Row],[Client_Code]],Clients[Client_Code],0)),"")</f>
        <v>RAPA NUI</v>
      </c>
      <c r="C1143" s="42">
        <v>1047</v>
      </c>
      <c r="D1143" s="41" t="s">
        <v>148</v>
      </c>
      <c r="E1143">
        <v>8</v>
      </c>
      <c r="F1143" s="21">
        <v>0</v>
      </c>
      <c r="G1143"/>
    </row>
    <row r="1144" spans="1:7" x14ac:dyDescent="0.25">
      <c r="A1144" t="s">
        <v>62</v>
      </c>
      <c r="B1144" t="str">
        <f>IFERROR(INDEX(Clients[Client_Name],MATCH(Table10[[#This Row],[Client_Code]],Clients[Client_Code],0)),"")</f>
        <v>RAPA NUI</v>
      </c>
      <c r="C1144" s="42">
        <v>1047</v>
      </c>
      <c r="D1144" s="41" t="s">
        <v>148</v>
      </c>
      <c r="E1144">
        <v>9</v>
      </c>
      <c r="F1144" s="21">
        <v>0</v>
      </c>
      <c r="G1144"/>
    </row>
    <row r="1145" spans="1:7" x14ac:dyDescent="0.25">
      <c r="A1145" t="s">
        <v>62</v>
      </c>
      <c r="B1145" t="str">
        <f>IFERROR(INDEX(Clients[Client_Name],MATCH(Table10[[#This Row],[Client_Code]],Clients[Client_Code],0)),"")</f>
        <v>RAPA NUI</v>
      </c>
      <c r="C1145" s="42">
        <v>1047</v>
      </c>
      <c r="D1145" s="41" t="s">
        <v>148</v>
      </c>
      <c r="E1145">
        <v>10</v>
      </c>
      <c r="F1145" s="21">
        <v>0</v>
      </c>
      <c r="G1145"/>
    </row>
    <row r="1146" spans="1:7" x14ac:dyDescent="0.25">
      <c r="A1146" t="s">
        <v>62</v>
      </c>
      <c r="B1146" t="str">
        <f>IFERROR(INDEX(Clients[Client_Name],MATCH(Table10[[#This Row],[Client_Code]],Clients[Client_Code],0)),"")</f>
        <v>RAPA NUI</v>
      </c>
      <c r="C1146" s="42">
        <v>1047</v>
      </c>
      <c r="D1146" s="41" t="s">
        <v>148</v>
      </c>
      <c r="E1146">
        <v>11</v>
      </c>
      <c r="F1146" s="21">
        <v>0</v>
      </c>
      <c r="G1146"/>
    </row>
    <row r="1147" spans="1:7" x14ac:dyDescent="0.25">
      <c r="A1147" t="s">
        <v>62</v>
      </c>
      <c r="B1147" t="str">
        <f>IFERROR(INDEX(Clients[Client_Name],MATCH(Table10[[#This Row],[Client_Code]],Clients[Client_Code],0)),"")</f>
        <v>RAPA NUI</v>
      </c>
      <c r="C1147" s="42">
        <v>1047</v>
      </c>
      <c r="D1147" s="41" t="s">
        <v>148</v>
      </c>
      <c r="E1147">
        <v>12</v>
      </c>
      <c r="F1147" s="21">
        <v>0</v>
      </c>
      <c r="G1147"/>
    </row>
    <row r="1148" spans="1:7" x14ac:dyDescent="0.25">
      <c r="A1148" t="s">
        <v>62</v>
      </c>
      <c r="B1148" t="str">
        <f>IFERROR(INDEX(Clients[Client_Name],MATCH(Table10[[#This Row],[Client_Code]],Clients[Client_Code],0)),"")</f>
        <v>RAPA NUI</v>
      </c>
      <c r="C1148" s="42">
        <v>1047</v>
      </c>
      <c r="D1148" s="41" t="s">
        <v>38</v>
      </c>
      <c r="E1148">
        <v>1</v>
      </c>
      <c r="F1148" s="21">
        <v>386823.23661299999</v>
      </c>
      <c r="G1148"/>
    </row>
    <row r="1149" spans="1:7" x14ac:dyDescent="0.25">
      <c r="A1149" t="s">
        <v>62</v>
      </c>
      <c r="B1149" t="str">
        <f>IFERROR(INDEX(Clients[Client_Name],MATCH(Table10[[#This Row],[Client_Code]],Clients[Client_Code],0)),"")</f>
        <v>RAPA NUI</v>
      </c>
      <c r="C1149" s="42">
        <v>1047</v>
      </c>
      <c r="D1149" s="41" t="s">
        <v>38</v>
      </c>
      <c r="E1149">
        <v>2</v>
      </c>
      <c r="F1149" s="21">
        <v>0</v>
      </c>
      <c r="G1149"/>
    </row>
    <row r="1150" spans="1:7" x14ac:dyDescent="0.25">
      <c r="A1150" t="s">
        <v>62</v>
      </c>
      <c r="B1150" t="str">
        <f>IFERROR(INDEX(Clients[Client_Name],MATCH(Table10[[#This Row],[Client_Code]],Clients[Client_Code],0)),"")</f>
        <v>RAPA NUI</v>
      </c>
      <c r="C1150" s="42">
        <v>1047</v>
      </c>
      <c r="D1150" s="41" t="s">
        <v>38</v>
      </c>
      <c r="E1150">
        <v>3</v>
      </c>
      <c r="F1150" s="21">
        <v>0</v>
      </c>
      <c r="G1150"/>
    </row>
    <row r="1151" spans="1:7" x14ac:dyDescent="0.25">
      <c r="A1151" t="s">
        <v>62</v>
      </c>
      <c r="B1151" t="str">
        <f>IFERROR(INDEX(Clients[Client_Name],MATCH(Table10[[#This Row],[Client_Code]],Clients[Client_Code],0)),"")</f>
        <v>RAPA NUI</v>
      </c>
      <c r="C1151" s="42">
        <v>1047</v>
      </c>
      <c r="D1151" s="41" t="s">
        <v>38</v>
      </c>
      <c r="E1151">
        <v>4</v>
      </c>
      <c r="F1151" s="21">
        <v>0</v>
      </c>
      <c r="G1151"/>
    </row>
    <row r="1152" spans="1:7" x14ac:dyDescent="0.25">
      <c r="A1152" t="s">
        <v>62</v>
      </c>
      <c r="B1152" t="str">
        <f>IFERROR(INDEX(Clients[Client_Name],MATCH(Table10[[#This Row],[Client_Code]],Clients[Client_Code],0)),"")</f>
        <v>RAPA NUI</v>
      </c>
      <c r="C1152" s="42">
        <v>1047</v>
      </c>
      <c r="D1152" s="41" t="s">
        <v>38</v>
      </c>
      <c r="E1152">
        <v>5</v>
      </c>
      <c r="F1152" s="21">
        <v>0</v>
      </c>
      <c r="G1152"/>
    </row>
    <row r="1153" spans="1:7" x14ac:dyDescent="0.25">
      <c r="A1153" t="s">
        <v>62</v>
      </c>
      <c r="B1153" t="str">
        <f>IFERROR(INDEX(Clients[Client_Name],MATCH(Table10[[#This Row],[Client_Code]],Clients[Client_Code],0)),"")</f>
        <v>RAPA NUI</v>
      </c>
      <c r="C1153" s="42">
        <v>1047</v>
      </c>
      <c r="D1153" s="41" t="s">
        <v>38</v>
      </c>
      <c r="E1153">
        <v>6</v>
      </c>
      <c r="F1153" s="21">
        <v>0</v>
      </c>
      <c r="G1153"/>
    </row>
    <row r="1154" spans="1:7" x14ac:dyDescent="0.25">
      <c r="A1154" t="s">
        <v>62</v>
      </c>
      <c r="B1154" t="str">
        <f>IFERROR(INDEX(Clients[Client_Name],MATCH(Table10[[#This Row],[Client_Code]],Clients[Client_Code],0)),"")</f>
        <v>RAPA NUI</v>
      </c>
      <c r="C1154" s="42">
        <v>1047</v>
      </c>
      <c r="D1154" s="41" t="s">
        <v>38</v>
      </c>
      <c r="E1154">
        <v>7</v>
      </c>
      <c r="F1154" s="21">
        <v>0</v>
      </c>
      <c r="G1154"/>
    </row>
    <row r="1155" spans="1:7" x14ac:dyDescent="0.25">
      <c r="A1155" t="s">
        <v>62</v>
      </c>
      <c r="B1155" t="str">
        <f>IFERROR(INDEX(Clients[Client_Name],MATCH(Table10[[#This Row],[Client_Code]],Clients[Client_Code],0)),"")</f>
        <v>RAPA NUI</v>
      </c>
      <c r="C1155" s="42">
        <v>1047</v>
      </c>
      <c r="D1155" s="41" t="s">
        <v>38</v>
      </c>
      <c r="E1155">
        <v>8</v>
      </c>
      <c r="F1155" s="21">
        <v>0</v>
      </c>
      <c r="G1155"/>
    </row>
    <row r="1156" spans="1:7" x14ac:dyDescent="0.25">
      <c r="A1156" t="s">
        <v>62</v>
      </c>
      <c r="B1156" t="str">
        <f>IFERROR(INDEX(Clients[Client_Name],MATCH(Table10[[#This Row],[Client_Code]],Clients[Client_Code],0)),"")</f>
        <v>RAPA NUI</v>
      </c>
      <c r="C1156" s="42">
        <v>1047</v>
      </c>
      <c r="D1156" s="41" t="s">
        <v>38</v>
      </c>
      <c r="E1156">
        <v>9</v>
      </c>
      <c r="F1156" s="21">
        <v>0</v>
      </c>
      <c r="G1156"/>
    </row>
    <row r="1157" spans="1:7" x14ac:dyDescent="0.25">
      <c r="A1157" t="s">
        <v>62</v>
      </c>
      <c r="B1157" t="str">
        <f>IFERROR(INDEX(Clients[Client_Name],MATCH(Table10[[#This Row],[Client_Code]],Clients[Client_Code],0)),"")</f>
        <v>RAPA NUI</v>
      </c>
      <c r="C1157" s="42">
        <v>1047</v>
      </c>
      <c r="D1157" s="41" t="s">
        <v>38</v>
      </c>
      <c r="E1157">
        <v>10</v>
      </c>
      <c r="F1157" s="21">
        <v>0</v>
      </c>
      <c r="G1157"/>
    </row>
    <row r="1158" spans="1:7" x14ac:dyDescent="0.25">
      <c r="A1158" t="s">
        <v>62</v>
      </c>
      <c r="B1158" t="str">
        <f>IFERROR(INDEX(Clients[Client_Name],MATCH(Table10[[#This Row],[Client_Code]],Clients[Client_Code],0)),"")</f>
        <v>RAPA NUI</v>
      </c>
      <c r="C1158" s="42">
        <v>1047</v>
      </c>
      <c r="D1158" s="41" t="s">
        <v>38</v>
      </c>
      <c r="E1158">
        <v>11</v>
      </c>
      <c r="F1158" s="21">
        <v>0</v>
      </c>
      <c r="G1158"/>
    </row>
    <row r="1159" spans="1:7" x14ac:dyDescent="0.25">
      <c r="A1159" t="s">
        <v>62</v>
      </c>
      <c r="B1159" t="str">
        <f>IFERROR(INDEX(Clients[Client_Name],MATCH(Table10[[#This Row],[Client_Code]],Clients[Client_Code],0)),"")</f>
        <v>RAPA NUI</v>
      </c>
      <c r="C1159" s="42">
        <v>1047</v>
      </c>
      <c r="D1159" s="41" t="s">
        <v>38</v>
      </c>
      <c r="E1159">
        <v>12</v>
      </c>
      <c r="F1159" s="21">
        <v>0</v>
      </c>
      <c r="G1159"/>
    </row>
    <row r="1160" spans="1:7" x14ac:dyDescent="0.25">
      <c r="A1160" t="s">
        <v>32</v>
      </c>
      <c r="B1160" t="str">
        <f>IFERROR(INDEX(Clients[Client_Name],MATCH(Table10[[#This Row],[Client_Code]],Clients[Client_Code],0)),"")</f>
        <v>PRODEA</v>
      </c>
      <c r="C1160" s="42">
        <v>38</v>
      </c>
      <c r="D1160" s="41" t="s">
        <v>149</v>
      </c>
      <c r="E1160">
        <v>4</v>
      </c>
      <c r="F1160" s="21">
        <v>0</v>
      </c>
      <c r="G1160"/>
    </row>
    <row r="1161" spans="1:7" x14ac:dyDescent="0.25">
      <c r="A1161" t="s">
        <v>32</v>
      </c>
      <c r="B1161" t="str">
        <f>IFERROR(INDEX(Clients[Client_Name],MATCH(Table10[[#This Row],[Client_Code]],Clients[Client_Code],0)),"")</f>
        <v>PRODEA</v>
      </c>
      <c r="C1161" s="42">
        <v>38</v>
      </c>
      <c r="D1161" s="41" t="s">
        <v>149</v>
      </c>
      <c r="E1161">
        <v>4</v>
      </c>
      <c r="F1161" s="21">
        <v>0</v>
      </c>
      <c r="G1161"/>
    </row>
    <row r="1162" spans="1:7" x14ac:dyDescent="0.25">
      <c r="A1162" t="s">
        <v>32</v>
      </c>
      <c r="B1162" t="str">
        <f>IFERROR(INDEX(Clients[Client_Name],MATCH(Table10[[#This Row],[Client_Code]],Clients[Client_Code],0)),"")</f>
        <v>PROCESADORA DE ALIMENTOS DEL SUR</v>
      </c>
      <c r="C1162" s="42">
        <v>9</v>
      </c>
      <c r="D1162" s="41" t="s">
        <v>149</v>
      </c>
      <c r="E1162">
        <v>1</v>
      </c>
      <c r="F1162" s="21">
        <v>4040135.9460000005</v>
      </c>
      <c r="G1162"/>
    </row>
    <row r="1163" spans="1:7" x14ac:dyDescent="0.25">
      <c r="A1163" t="s">
        <v>32</v>
      </c>
      <c r="B1163" t="str">
        <f>IFERROR(INDEX(Clients[Client_Name],MATCH(Table10[[#This Row],[Client_Code]],Clients[Client_Code],0)),"")</f>
        <v>PROCESADORA DE ALIMENTOS DEL SUR</v>
      </c>
      <c r="C1163" s="42">
        <v>9</v>
      </c>
      <c r="D1163" s="41" t="s">
        <v>149</v>
      </c>
      <c r="E1163">
        <v>2</v>
      </c>
      <c r="F1163" s="21">
        <v>4444149.5406000009</v>
      </c>
      <c r="G1163"/>
    </row>
    <row r="1164" spans="1:7" x14ac:dyDescent="0.25">
      <c r="A1164" t="s">
        <v>32</v>
      </c>
      <c r="B1164" t="str">
        <f>IFERROR(INDEX(Clients[Client_Name],MATCH(Table10[[#This Row],[Client_Code]],Clients[Client_Code],0)),"")</f>
        <v>PROCESADORA DE ALIMENTOS DEL SUR</v>
      </c>
      <c r="C1164" s="42">
        <v>9</v>
      </c>
      <c r="D1164" s="41" t="s">
        <v>149</v>
      </c>
      <c r="E1164">
        <v>3</v>
      </c>
      <c r="F1164" s="21">
        <v>5332979.4487200016</v>
      </c>
      <c r="G1164"/>
    </row>
    <row r="1165" spans="1:7" x14ac:dyDescent="0.25">
      <c r="A1165" t="s">
        <v>32</v>
      </c>
      <c r="B1165" t="str">
        <f>IFERROR(INDEX(Clients[Client_Name],MATCH(Table10[[#This Row],[Client_Code]],Clients[Client_Code],0)),"")</f>
        <v>PROCESADORA DE ALIMENTOS DEL SUR</v>
      </c>
      <c r="C1165" s="42">
        <v>9</v>
      </c>
      <c r="D1165" s="41" t="s">
        <v>149</v>
      </c>
      <c r="E1165">
        <v>4</v>
      </c>
      <c r="F1165" s="21">
        <v>6399575.3384640012</v>
      </c>
      <c r="G1165"/>
    </row>
    <row r="1166" spans="1:7" x14ac:dyDescent="0.25">
      <c r="A1166" t="s">
        <v>32</v>
      </c>
      <c r="B1166" t="str">
        <f>IFERROR(INDEX(Clients[Client_Name],MATCH(Table10[[#This Row],[Client_Code]],Clients[Client_Code],0)),"")</f>
        <v>PROCESADORA DE ALIMENTOS DEL SUR</v>
      </c>
      <c r="C1166" s="42">
        <v>9</v>
      </c>
      <c r="D1166" s="41" t="s">
        <v>149</v>
      </c>
      <c r="E1166">
        <v>5</v>
      </c>
      <c r="F1166" s="21">
        <v>7679490.4061568007</v>
      </c>
      <c r="G1166"/>
    </row>
    <row r="1167" spans="1:7" x14ac:dyDescent="0.25">
      <c r="A1167" t="s">
        <v>32</v>
      </c>
      <c r="B1167" t="str">
        <f>IFERROR(INDEX(Clients[Client_Name],MATCH(Table10[[#This Row],[Client_Code]],Clients[Client_Code],0)),"")</f>
        <v>PROCESADORA DE ALIMENTOS DEL SUR</v>
      </c>
      <c r="C1167" s="42">
        <v>9</v>
      </c>
      <c r="D1167" s="41" t="s">
        <v>149</v>
      </c>
      <c r="E1167">
        <v>6</v>
      </c>
      <c r="F1167" s="21">
        <v>9215388.4873881638</v>
      </c>
      <c r="G1167"/>
    </row>
    <row r="1168" spans="1:7" x14ac:dyDescent="0.25">
      <c r="A1168" t="s">
        <v>32</v>
      </c>
      <c r="B1168" t="str">
        <f>IFERROR(INDEX(Clients[Client_Name],MATCH(Table10[[#This Row],[Client_Code]],Clients[Client_Code],0)),"")</f>
        <v>PROCESADORA DE ALIMENTOS DEL SUR</v>
      </c>
      <c r="C1168" s="42">
        <v>9</v>
      </c>
      <c r="D1168" s="41" t="s">
        <v>149</v>
      </c>
      <c r="E1168">
        <v>7</v>
      </c>
      <c r="F1168" s="21">
        <v>11058466.184865795</v>
      </c>
      <c r="G1168"/>
    </row>
    <row r="1169" spans="1:7" x14ac:dyDescent="0.25">
      <c r="A1169" t="s">
        <v>32</v>
      </c>
      <c r="B1169" t="str">
        <f>IFERROR(INDEX(Clients[Client_Name],MATCH(Table10[[#This Row],[Client_Code]],Clients[Client_Code],0)),"")</f>
        <v>PROCESADORA DE ALIMENTOS DEL SUR</v>
      </c>
      <c r="C1169" s="42">
        <v>9</v>
      </c>
      <c r="D1169" s="41" t="s">
        <v>149</v>
      </c>
      <c r="E1169">
        <v>8</v>
      </c>
      <c r="F1169" s="21">
        <v>13270159.421838952</v>
      </c>
      <c r="G1169"/>
    </row>
    <row r="1170" spans="1:7" x14ac:dyDescent="0.25">
      <c r="A1170" t="s">
        <v>32</v>
      </c>
      <c r="B1170" t="str">
        <f>IFERROR(INDEX(Clients[Client_Name],MATCH(Table10[[#This Row],[Client_Code]],Clients[Client_Code],0)),"")</f>
        <v>PROCESADORA DE ALIMENTOS DEL SUR</v>
      </c>
      <c r="C1170" s="42">
        <v>9</v>
      </c>
      <c r="D1170" s="41" t="s">
        <v>149</v>
      </c>
      <c r="E1170">
        <v>9</v>
      </c>
      <c r="F1170" s="21">
        <v>13270159.421838952</v>
      </c>
      <c r="G1170"/>
    </row>
    <row r="1171" spans="1:7" x14ac:dyDescent="0.25">
      <c r="A1171" t="s">
        <v>32</v>
      </c>
      <c r="B1171" t="str">
        <f>IFERROR(INDEX(Clients[Client_Name],MATCH(Table10[[#This Row],[Client_Code]],Clients[Client_Code],0)),"")</f>
        <v>PROCESADORA DE ALIMENTOS DEL SUR</v>
      </c>
      <c r="C1171" s="42">
        <v>9</v>
      </c>
      <c r="D1171" s="41" t="s">
        <v>149</v>
      </c>
      <c r="E1171">
        <v>10</v>
      </c>
      <c r="F1171" s="21">
        <v>13270159.421838952</v>
      </c>
      <c r="G1171"/>
    </row>
    <row r="1172" spans="1:7" x14ac:dyDescent="0.25">
      <c r="A1172" t="s">
        <v>32</v>
      </c>
      <c r="B1172" t="str">
        <f>IFERROR(INDEX(Clients[Client_Name],MATCH(Table10[[#This Row],[Client_Code]],Clients[Client_Code],0)),"")</f>
        <v>PROCESADORA DE ALIMENTOS DEL SUR</v>
      </c>
      <c r="C1172" s="42">
        <v>9</v>
      </c>
      <c r="D1172" s="41" t="s">
        <v>149</v>
      </c>
      <c r="E1172">
        <v>11</v>
      </c>
      <c r="F1172" s="21">
        <v>13270159.421838952</v>
      </c>
      <c r="G1172"/>
    </row>
    <row r="1173" spans="1:7" x14ac:dyDescent="0.25">
      <c r="A1173" t="s">
        <v>32</v>
      </c>
      <c r="B1173" t="str">
        <f>IFERROR(INDEX(Clients[Client_Name],MATCH(Table10[[#This Row],[Client_Code]],Clients[Client_Code],0)),"")</f>
        <v>PROCESADORA DE ALIMENTOS DEL SUR</v>
      </c>
      <c r="C1173" s="42">
        <v>9</v>
      </c>
      <c r="D1173" s="41" t="s">
        <v>149</v>
      </c>
      <c r="E1173">
        <v>12</v>
      </c>
      <c r="F1173" s="21">
        <v>13270159.421838952</v>
      </c>
      <c r="G1173"/>
    </row>
    <row r="1174" spans="1:7" x14ac:dyDescent="0.25">
      <c r="A1174" t="s">
        <v>32</v>
      </c>
      <c r="B1174" t="str">
        <f>IFERROR(INDEX(Clients[Client_Name],MATCH(Table10[[#This Row],[Client_Code]],Clients[Client_Code],0)),"")</f>
        <v>PROCESADORA DE ALIMENTOS DEL SUR</v>
      </c>
      <c r="C1174" s="42">
        <v>9</v>
      </c>
      <c r="D1174" s="41" t="s">
        <v>37</v>
      </c>
      <c r="E1174">
        <v>1</v>
      </c>
      <c r="F1174" s="21">
        <v>1196100.8170995237</v>
      </c>
      <c r="G1174"/>
    </row>
    <row r="1175" spans="1:7" x14ac:dyDescent="0.25">
      <c r="A1175" t="s">
        <v>32</v>
      </c>
      <c r="B1175" t="str">
        <f>IFERROR(INDEX(Clients[Client_Name],MATCH(Table10[[#This Row],[Client_Code]],Clients[Client_Code],0)),"")</f>
        <v>PROCESADORA DE ALIMENTOS DEL SUR</v>
      </c>
      <c r="C1175" s="42">
        <v>9</v>
      </c>
      <c r="D1175" s="41" t="s">
        <v>37</v>
      </c>
      <c r="E1175">
        <v>2</v>
      </c>
      <c r="F1175" s="21">
        <v>1315710.8988094763</v>
      </c>
      <c r="G1175"/>
    </row>
    <row r="1176" spans="1:7" x14ac:dyDescent="0.25">
      <c r="A1176" t="s">
        <v>32</v>
      </c>
      <c r="B1176" t="str">
        <f>IFERROR(INDEX(Clients[Client_Name],MATCH(Table10[[#This Row],[Client_Code]],Clients[Client_Code],0)),"")</f>
        <v>PROCESADORA DE ALIMENTOS DEL SUR</v>
      </c>
      <c r="C1176" s="42">
        <v>9</v>
      </c>
      <c r="D1176" s="41" t="s">
        <v>37</v>
      </c>
      <c r="E1176">
        <v>3</v>
      </c>
      <c r="F1176" s="21">
        <v>1578853.0785713717</v>
      </c>
      <c r="G1176"/>
    </row>
    <row r="1177" spans="1:7" x14ac:dyDescent="0.25">
      <c r="A1177" t="s">
        <v>32</v>
      </c>
      <c r="B1177" t="str">
        <f>IFERROR(INDEX(Clients[Client_Name],MATCH(Table10[[#This Row],[Client_Code]],Clients[Client_Code],0)),"")</f>
        <v>PROCESADORA DE ALIMENTOS DEL SUR</v>
      </c>
      <c r="C1177" s="42">
        <v>9</v>
      </c>
      <c r="D1177" s="41" t="s">
        <v>37</v>
      </c>
      <c r="E1177">
        <v>4</v>
      </c>
      <c r="F1177" s="21">
        <v>1894623.6942856458</v>
      </c>
      <c r="G1177"/>
    </row>
    <row r="1178" spans="1:7" x14ac:dyDescent="0.25">
      <c r="A1178" t="s">
        <v>32</v>
      </c>
      <c r="B1178" t="str">
        <f>IFERROR(INDEX(Clients[Client_Name],MATCH(Table10[[#This Row],[Client_Code]],Clients[Client_Code],0)),"")</f>
        <v>PROCESADORA DE ALIMENTOS DEL SUR</v>
      </c>
      <c r="C1178" s="43">
        <v>9</v>
      </c>
      <c r="D1178" s="44" t="s">
        <v>37</v>
      </c>
      <c r="E1178">
        <v>5</v>
      </c>
      <c r="F1178" s="21">
        <v>2273548.4331427747</v>
      </c>
      <c r="G1178"/>
    </row>
    <row r="1179" spans="1:7" x14ac:dyDescent="0.25">
      <c r="A1179" t="s">
        <v>32</v>
      </c>
      <c r="B1179" t="str">
        <f>IFERROR(INDEX(Clients[Client_Name],MATCH(Table10[[#This Row],[Client_Code]],Clients[Client_Code],0)),"")</f>
        <v>PROCESADORA DE ALIMENTOS DEL SUR</v>
      </c>
      <c r="C1179" s="42">
        <v>9</v>
      </c>
      <c r="D1179" s="41" t="s">
        <v>37</v>
      </c>
      <c r="E1179">
        <v>6</v>
      </c>
      <c r="F1179" s="21">
        <v>2728258.1197713306</v>
      </c>
      <c r="G1179"/>
    </row>
    <row r="1180" spans="1:7" x14ac:dyDescent="0.25">
      <c r="A1180" t="s">
        <v>32</v>
      </c>
      <c r="B1180" t="str">
        <f>IFERROR(INDEX(Clients[Client_Name],MATCH(Table10[[#This Row],[Client_Code]],Clients[Client_Code],0)),"")</f>
        <v>PROCESADORA DE ALIMENTOS DEL SUR</v>
      </c>
      <c r="C1180" s="42">
        <v>9</v>
      </c>
      <c r="D1180" s="41" t="s">
        <v>37</v>
      </c>
      <c r="E1180">
        <v>7</v>
      </c>
      <c r="F1180" s="21">
        <v>3273909.743725596</v>
      </c>
      <c r="G1180"/>
    </row>
    <row r="1181" spans="1:7" x14ac:dyDescent="0.25">
      <c r="A1181" t="s">
        <v>32</v>
      </c>
      <c r="B1181" t="str">
        <f>IFERROR(INDEX(Clients[Client_Name],MATCH(Table10[[#This Row],[Client_Code]],Clients[Client_Code],0)),"")</f>
        <v>PROCESADORA DE ALIMENTOS DEL SUR</v>
      </c>
      <c r="C1181" s="42">
        <v>9</v>
      </c>
      <c r="D1181" s="41" t="s">
        <v>37</v>
      </c>
      <c r="E1181">
        <v>8</v>
      </c>
      <c r="F1181" s="21">
        <v>3928691.6924707149</v>
      </c>
      <c r="G1181"/>
    </row>
    <row r="1182" spans="1:7" x14ac:dyDescent="0.25">
      <c r="A1182" t="s">
        <v>32</v>
      </c>
      <c r="B1182" t="str">
        <f>IFERROR(INDEX(Clients[Client_Name],MATCH(Table10[[#This Row],[Client_Code]],Clients[Client_Code],0)),"")</f>
        <v>PROCESADORA DE ALIMENTOS DEL SUR</v>
      </c>
      <c r="C1182" s="42">
        <v>9</v>
      </c>
      <c r="D1182" s="41" t="s">
        <v>37</v>
      </c>
      <c r="E1182">
        <v>9</v>
      </c>
      <c r="F1182" s="21">
        <v>3928691.6924707149</v>
      </c>
      <c r="G1182"/>
    </row>
    <row r="1183" spans="1:7" x14ac:dyDescent="0.25">
      <c r="A1183" t="s">
        <v>32</v>
      </c>
      <c r="B1183" t="str">
        <f>IFERROR(INDEX(Clients[Client_Name],MATCH(Table10[[#This Row],[Client_Code]],Clients[Client_Code],0)),"")</f>
        <v>PROCESADORA DE ALIMENTOS DEL SUR</v>
      </c>
      <c r="C1183" s="42">
        <v>9</v>
      </c>
      <c r="D1183" s="41" t="s">
        <v>37</v>
      </c>
      <c r="E1183">
        <v>10</v>
      </c>
      <c r="F1183" s="21">
        <v>3928691.6924707149</v>
      </c>
      <c r="G1183"/>
    </row>
    <row r="1184" spans="1:7" x14ac:dyDescent="0.25">
      <c r="A1184" t="s">
        <v>32</v>
      </c>
      <c r="B1184" t="str">
        <f>IFERROR(INDEX(Clients[Client_Name],MATCH(Table10[[#This Row],[Client_Code]],Clients[Client_Code],0)),"")</f>
        <v>PROCESADORA DE ALIMENTOS DEL SUR</v>
      </c>
      <c r="C1184" s="42">
        <v>9</v>
      </c>
      <c r="D1184" s="41" t="s">
        <v>37</v>
      </c>
      <c r="E1184">
        <v>11</v>
      </c>
      <c r="F1184" s="21">
        <v>3928691.6924707149</v>
      </c>
      <c r="G1184"/>
    </row>
    <row r="1185" spans="1:7" x14ac:dyDescent="0.25">
      <c r="A1185" t="s">
        <v>32</v>
      </c>
      <c r="B1185" t="str">
        <f>IFERROR(INDEX(Clients[Client_Name],MATCH(Table10[[#This Row],[Client_Code]],Clients[Client_Code],0)),"")</f>
        <v>PROCESADORA DE ALIMENTOS DEL SUR</v>
      </c>
      <c r="C1185" s="42">
        <v>9</v>
      </c>
      <c r="D1185" s="41" t="s">
        <v>37</v>
      </c>
      <c r="E1185">
        <v>12</v>
      </c>
      <c r="F1185" s="21">
        <v>3928691.6924707149</v>
      </c>
      <c r="G1185"/>
    </row>
    <row r="1186" spans="1:7" x14ac:dyDescent="0.25">
      <c r="A1186" t="s">
        <v>32</v>
      </c>
      <c r="B1186" t="str">
        <f>IFERROR(INDEX(Clients[Client_Name],MATCH(Table10[[#This Row],[Client_Code]],Clients[Client_Code],0)),"")</f>
        <v>PROCESADORA DE ALIMENTOS DEL SUR</v>
      </c>
      <c r="C1186" s="42">
        <v>9</v>
      </c>
      <c r="D1186" s="41" t="s">
        <v>148</v>
      </c>
      <c r="E1186">
        <v>1</v>
      </c>
      <c r="F1186" s="21">
        <v>21783040</v>
      </c>
      <c r="G1186"/>
    </row>
    <row r="1187" spans="1:7" x14ac:dyDescent="0.25">
      <c r="A1187" t="s">
        <v>32</v>
      </c>
      <c r="B1187" t="str">
        <f>IFERROR(INDEX(Clients[Client_Name],MATCH(Table10[[#This Row],[Client_Code]],Clients[Client_Code],0)),"")</f>
        <v>PROCESADORA DE ALIMENTOS DEL SUR</v>
      </c>
      <c r="C1187" s="42">
        <v>9</v>
      </c>
      <c r="D1187" s="41" t="s">
        <v>148</v>
      </c>
      <c r="E1187">
        <v>2</v>
      </c>
      <c r="F1187" s="21">
        <v>23607369.600000001</v>
      </c>
      <c r="G1187"/>
    </row>
    <row r="1188" spans="1:7" x14ac:dyDescent="0.25">
      <c r="A1188" t="s">
        <v>32</v>
      </c>
      <c r="B1188" t="str">
        <f>IFERROR(INDEX(Clients[Client_Name],MATCH(Table10[[#This Row],[Client_Code]],Clients[Client_Code],0)),"")</f>
        <v>PROCESADORA DE ALIMENTOS DEL SUR</v>
      </c>
      <c r="C1188" s="42">
        <v>9</v>
      </c>
      <c r="D1188" s="41" t="s">
        <v>148</v>
      </c>
      <c r="E1188">
        <v>3</v>
      </c>
      <c r="F1188" s="21">
        <v>30550713.600000001</v>
      </c>
      <c r="G1188"/>
    </row>
    <row r="1189" spans="1:7" x14ac:dyDescent="0.25">
      <c r="A1189" t="s">
        <v>32</v>
      </c>
      <c r="B1189" t="str">
        <f>IFERROR(INDEX(Clients[Client_Name],MATCH(Table10[[#This Row],[Client_Code]],Clients[Client_Code],0)),"")</f>
        <v>PROCESADORA DE ALIMENTOS DEL SUR</v>
      </c>
      <c r="C1189" s="42">
        <v>9</v>
      </c>
      <c r="D1189" s="41" t="s">
        <v>148</v>
      </c>
      <c r="E1189">
        <v>4</v>
      </c>
      <c r="F1189" s="21">
        <v>38882726.399999999</v>
      </c>
      <c r="G1189"/>
    </row>
    <row r="1190" spans="1:7" x14ac:dyDescent="0.25">
      <c r="A1190" t="s">
        <v>32</v>
      </c>
      <c r="B1190" t="str">
        <f>IFERROR(INDEX(Clients[Client_Name],MATCH(Table10[[#This Row],[Client_Code]],Clients[Client_Code],0)),"")</f>
        <v>PROCESADORA DE ALIMENTOS DEL SUR</v>
      </c>
      <c r="C1190" s="42">
        <v>9</v>
      </c>
      <c r="D1190" s="41" t="s">
        <v>148</v>
      </c>
      <c r="E1190">
        <v>5</v>
      </c>
      <c r="F1190" s="21">
        <v>33328051.199999999</v>
      </c>
      <c r="G1190"/>
    </row>
    <row r="1191" spans="1:7" x14ac:dyDescent="0.25">
      <c r="A1191" t="s">
        <v>32</v>
      </c>
      <c r="B1191" t="str">
        <f>IFERROR(INDEX(Clients[Client_Name],MATCH(Table10[[#This Row],[Client_Code]],Clients[Client_Code],0)),"")</f>
        <v>PROCESADORA DE ALIMENTOS DEL SUR</v>
      </c>
      <c r="C1191" s="42">
        <v>9</v>
      </c>
      <c r="D1191" s="41" t="s">
        <v>148</v>
      </c>
      <c r="E1191">
        <v>6</v>
      </c>
      <c r="F1191" s="21">
        <v>49992076.800000004</v>
      </c>
      <c r="G1191"/>
    </row>
    <row r="1192" spans="1:7" x14ac:dyDescent="0.25">
      <c r="A1192" t="s">
        <v>32</v>
      </c>
      <c r="B1192" t="str">
        <f>IFERROR(INDEX(Clients[Client_Name],MATCH(Table10[[#This Row],[Client_Code]],Clients[Client_Code],0)),"")</f>
        <v>PROCESADORA DE ALIMENTOS DEL SUR</v>
      </c>
      <c r="C1192" s="42">
        <v>9</v>
      </c>
      <c r="D1192" s="41" t="s">
        <v>148</v>
      </c>
      <c r="E1192">
        <v>7</v>
      </c>
      <c r="F1192" s="21">
        <v>44617928.544000007</v>
      </c>
      <c r="G1192"/>
    </row>
    <row r="1193" spans="1:7" x14ac:dyDescent="0.25">
      <c r="A1193" t="s">
        <v>32</v>
      </c>
      <c r="B1193" t="str">
        <f>IFERROR(INDEX(Clients[Client_Name],MATCH(Table10[[#This Row],[Client_Code]],Clients[Client_Code],0)),"")</f>
        <v>PROCESADORA DE ALIMENTOS DEL SUR</v>
      </c>
      <c r="C1193" s="42">
        <v>9</v>
      </c>
      <c r="D1193" s="41" t="s">
        <v>148</v>
      </c>
      <c r="E1193">
        <v>8</v>
      </c>
      <c r="F1193" s="21">
        <v>50991918.336000003</v>
      </c>
      <c r="G1193"/>
    </row>
    <row r="1194" spans="1:7" x14ac:dyDescent="0.25">
      <c r="A1194" t="s">
        <v>32</v>
      </c>
      <c r="B1194" t="str">
        <f>IFERROR(INDEX(Clients[Client_Name],MATCH(Table10[[#This Row],[Client_Code]],Clients[Client_Code],0)),"")</f>
        <v>PROCESADORA DE ALIMENTOS DEL SUR</v>
      </c>
      <c r="C1194" s="42">
        <v>9</v>
      </c>
      <c r="D1194" s="41" t="s">
        <v>148</v>
      </c>
      <c r="E1194">
        <v>9</v>
      </c>
      <c r="F1194" s="21">
        <v>31869948.960000001</v>
      </c>
      <c r="G1194"/>
    </row>
    <row r="1195" spans="1:7" x14ac:dyDescent="0.25">
      <c r="A1195" t="s">
        <v>32</v>
      </c>
      <c r="B1195" t="str">
        <f>IFERROR(INDEX(Clients[Client_Name],MATCH(Table10[[#This Row],[Client_Code]],Clients[Client_Code],0)),"")</f>
        <v>PROCESADORA DE ALIMENTOS DEL SUR</v>
      </c>
      <c r="C1195" s="42">
        <v>9</v>
      </c>
      <c r="D1195" s="41" t="s">
        <v>148</v>
      </c>
      <c r="E1195">
        <v>10</v>
      </c>
      <c r="F1195" s="21">
        <v>41076823.104000002</v>
      </c>
      <c r="G1195"/>
    </row>
    <row r="1196" spans="1:7" x14ac:dyDescent="0.25">
      <c r="A1196" t="s">
        <v>32</v>
      </c>
      <c r="B1196" t="str">
        <f>IFERROR(INDEX(Clients[Client_Name],MATCH(Table10[[#This Row],[Client_Code]],Clients[Client_Code],0)),"")</f>
        <v>PROCESADORA DE ALIMENTOS DEL SUR</v>
      </c>
      <c r="C1196" s="42">
        <v>9</v>
      </c>
      <c r="D1196" s="41" t="s">
        <v>148</v>
      </c>
      <c r="E1196">
        <v>11</v>
      </c>
      <c r="F1196" s="21">
        <v>52408360.512000002</v>
      </c>
      <c r="G1196"/>
    </row>
    <row r="1197" spans="1:7" x14ac:dyDescent="0.25">
      <c r="A1197" t="s">
        <v>32</v>
      </c>
      <c r="B1197" t="str">
        <f>IFERROR(INDEX(Clients[Client_Name],MATCH(Table10[[#This Row],[Client_Code]],Clients[Client_Code],0)),"")</f>
        <v>PROCESADORA DE ALIMENTOS DEL SUR</v>
      </c>
      <c r="C1197" s="42">
        <v>9</v>
      </c>
      <c r="D1197" s="41" t="s">
        <v>148</v>
      </c>
      <c r="E1197">
        <v>12</v>
      </c>
      <c r="F1197" s="21">
        <v>42493265.280000001</v>
      </c>
      <c r="G1197"/>
    </row>
    <row r="1198" spans="1:7" x14ac:dyDescent="0.25">
      <c r="A1198" t="s">
        <v>32</v>
      </c>
      <c r="B1198" t="str">
        <f>IFERROR(INDEX(Clients[Client_Name],MATCH(Table10[[#This Row],[Client_Code]],Clients[Client_Code],0)),"")</f>
        <v>PROCESADORA DE ALIMENTOS DEL SUR</v>
      </c>
      <c r="C1198" s="42">
        <v>9</v>
      </c>
      <c r="D1198" s="41" t="s">
        <v>38</v>
      </c>
      <c r="E1198">
        <v>1</v>
      </c>
      <c r="F1198" s="21">
        <v>1791557.7743021497</v>
      </c>
      <c r="G1198"/>
    </row>
    <row r="1199" spans="1:7" x14ac:dyDescent="0.25">
      <c r="A1199" t="s">
        <v>32</v>
      </c>
      <c r="B1199" t="str">
        <f>IFERROR(INDEX(Clients[Client_Name],MATCH(Table10[[#This Row],[Client_Code]],Clients[Client_Code],0)),"")</f>
        <v>PROCESADORA DE ALIMENTOS DEL SUR</v>
      </c>
      <c r="C1199" s="42">
        <v>9</v>
      </c>
      <c r="D1199" s="41" t="s">
        <v>38</v>
      </c>
      <c r="E1199">
        <v>2</v>
      </c>
      <c r="F1199" s="21">
        <v>1970713.5517323648</v>
      </c>
      <c r="G1199"/>
    </row>
    <row r="1200" spans="1:7" x14ac:dyDescent="0.25">
      <c r="A1200" t="s">
        <v>32</v>
      </c>
      <c r="B1200" t="str">
        <f>IFERROR(INDEX(Clients[Client_Name],MATCH(Table10[[#This Row],[Client_Code]],Clients[Client_Code],0)),"")</f>
        <v>PROCESADORA DE ALIMENTOS DEL SUR</v>
      </c>
      <c r="C1200" s="42">
        <v>9</v>
      </c>
      <c r="D1200" s="41" t="s">
        <v>38</v>
      </c>
      <c r="E1200">
        <v>3</v>
      </c>
      <c r="F1200" s="21">
        <v>2364856.262078838</v>
      </c>
      <c r="G1200"/>
    </row>
    <row r="1201" spans="1:7" x14ac:dyDescent="0.25">
      <c r="A1201" t="s">
        <v>32</v>
      </c>
      <c r="B1201" t="str">
        <f>IFERROR(INDEX(Clients[Client_Name],MATCH(Table10[[#This Row],[Client_Code]],Clients[Client_Code],0)),"")</f>
        <v>PROCESADORA DE ALIMENTOS DEL SUR</v>
      </c>
      <c r="C1201" s="42">
        <v>9</v>
      </c>
      <c r="D1201" s="41" t="s">
        <v>38</v>
      </c>
      <c r="E1201">
        <v>4</v>
      </c>
      <c r="F1201" s="21">
        <v>2837827.5144946054</v>
      </c>
      <c r="G1201"/>
    </row>
    <row r="1202" spans="1:7" x14ac:dyDescent="0.25">
      <c r="A1202" t="s">
        <v>32</v>
      </c>
      <c r="B1202" t="str">
        <f>IFERROR(INDEX(Clients[Client_Name],MATCH(Table10[[#This Row],[Client_Code]],Clients[Client_Code],0)),"")</f>
        <v>PROCESADORA DE ALIMENTOS DEL SUR</v>
      </c>
      <c r="C1202" s="42">
        <v>9</v>
      </c>
      <c r="D1202" s="41" t="s">
        <v>38</v>
      </c>
      <c r="E1202">
        <v>5</v>
      </c>
      <c r="F1202" s="21">
        <v>3405393.0173935262</v>
      </c>
      <c r="G1202"/>
    </row>
    <row r="1203" spans="1:7" x14ac:dyDescent="0.25">
      <c r="A1203" t="s">
        <v>32</v>
      </c>
      <c r="B1203" t="str">
        <f>IFERROR(INDEX(Clients[Client_Name],MATCH(Table10[[#This Row],[Client_Code]],Clients[Client_Code],0)),"")</f>
        <v>PROCESADORA DE ALIMENTOS DEL SUR</v>
      </c>
      <c r="C1203" s="42">
        <v>9</v>
      </c>
      <c r="D1203" s="41" t="s">
        <v>38</v>
      </c>
      <c r="E1203">
        <v>6</v>
      </c>
      <c r="F1203" s="21">
        <v>4086471.6208722326</v>
      </c>
      <c r="G1203"/>
    </row>
    <row r="1204" spans="1:7" x14ac:dyDescent="0.25">
      <c r="A1204" t="s">
        <v>32</v>
      </c>
      <c r="B1204" t="str">
        <f>IFERROR(INDEX(Clients[Client_Name],MATCH(Table10[[#This Row],[Client_Code]],Clients[Client_Code],0)),"")</f>
        <v>PROCESADORA DE ALIMENTOS DEL SUR</v>
      </c>
      <c r="C1204" s="42">
        <v>9</v>
      </c>
      <c r="D1204" s="41" t="s">
        <v>38</v>
      </c>
      <c r="E1204">
        <v>7</v>
      </c>
      <c r="F1204" s="21">
        <v>4903765.9450466782</v>
      </c>
      <c r="G1204"/>
    </row>
    <row r="1205" spans="1:7" x14ac:dyDescent="0.25">
      <c r="A1205" t="s">
        <v>32</v>
      </c>
      <c r="B1205" t="str">
        <f>IFERROR(INDEX(Clients[Client_Name],MATCH(Table10[[#This Row],[Client_Code]],Clients[Client_Code],0)),"")</f>
        <v>PROCESADORA DE ALIMENTOS DEL SUR</v>
      </c>
      <c r="C1205" s="42">
        <v>9</v>
      </c>
      <c r="D1205" s="41" t="s">
        <v>38</v>
      </c>
      <c r="E1205">
        <v>8</v>
      </c>
      <c r="F1205" s="21">
        <v>5884519.1340560131</v>
      </c>
      <c r="G1205"/>
    </row>
    <row r="1206" spans="1:7" x14ac:dyDescent="0.25">
      <c r="A1206" t="s">
        <v>32</v>
      </c>
      <c r="B1206" t="str">
        <f>IFERROR(INDEX(Clients[Client_Name],MATCH(Table10[[#This Row],[Client_Code]],Clients[Client_Code],0)),"")</f>
        <v>PROCESADORA DE ALIMENTOS DEL SUR</v>
      </c>
      <c r="C1206" s="42">
        <v>9</v>
      </c>
      <c r="D1206" s="41" t="s">
        <v>38</v>
      </c>
      <c r="E1206">
        <v>9</v>
      </c>
      <c r="F1206" s="21">
        <v>5884519.1340560131</v>
      </c>
      <c r="G1206"/>
    </row>
    <row r="1207" spans="1:7" x14ac:dyDescent="0.25">
      <c r="A1207" t="s">
        <v>32</v>
      </c>
      <c r="B1207" t="str">
        <f>IFERROR(INDEX(Clients[Client_Name],MATCH(Table10[[#This Row],[Client_Code]],Clients[Client_Code],0)),"")</f>
        <v>PROCESADORA DE ALIMENTOS DEL SUR</v>
      </c>
      <c r="C1207" s="42">
        <v>9</v>
      </c>
      <c r="D1207" s="41" t="s">
        <v>38</v>
      </c>
      <c r="E1207">
        <v>10</v>
      </c>
      <c r="F1207" s="21">
        <v>5884519.1340560131</v>
      </c>
      <c r="G1207"/>
    </row>
    <row r="1208" spans="1:7" x14ac:dyDescent="0.25">
      <c r="A1208" t="s">
        <v>32</v>
      </c>
      <c r="B1208" t="str">
        <f>IFERROR(INDEX(Clients[Client_Name],MATCH(Table10[[#This Row],[Client_Code]],Clients[Client_Code],0)),"")</f>
        <v>PROCESADORA DE ALIMENTOS DEL SUR</v>
      </c>
      <c r="C1208" s="42">
        <v>9</v>
      </c>
      <c r="D1208" s="41" t="s">
        <v>38</v>
      </c>
      <c r="E1208">
        <v>11</v>
      </c>
      <c r="F1208" s="21">
        <v>5884519.1340560131</v>
      </c>
      <c r="G1208"/>
    </row>
    <row r="1209" spans="1:7" x14ac:dyDescent="0.25">
      <c r="A1209" t="s">
        <v>32</v>
      </c>
      <c r="B1209" t="str">
        <f>IFERROR(INDEX(Clients[Client_Name],MATCH(Table10[[#This Row],[Client_Code]],Clients[Client_Code],0)),"")</f>
        <v>PROCESADORA DE ALIMENTOS DEL SUR</v>
      </c>
      <c r="C1209" s="42">
        <v>9</v>
      </c>
      <c r="D1209" s="41" t="s">
        <v>38</v>
      </c>
      <c r="E1209">
        <v>12</v>
      </c>
      <c r="F1209" s="21">
        <v>5884519.1340560131</v>
      </c>
      <c r="G1209"/>
    </row>
    <row r="1210" spans="1:7" x14ac:dyDescent="0.25">
      <c r="A1210" t="s">
        <v>32</v>
      </c>
      <c r="B1210" t="str">
        <f>IFERROR(INDEX(Clients[Client_Name],MATCH(Table10[[#This Row],[Client_Code]],Clients[Client_Code],0)),"")</f>
        <v>PAPA JOHNS</v>
      </c>
      <c r="C1210" s="42">
        <v>37</v>
      </c>
      <c r="D1210" s="41" t="s">
        <v>149</v>
      </c>
      <c r="E1210">
        <v>1</v>
      </c>
      <c r="F1210" s="21">
        <v>11042062.651399998</v>
      </c>
      <c r="G1210"/>
    </row>
    <row r="1211" spans="1:7" x14ac:dyDescent="0.25">
      <c r="A1211" t="s">
        <v>32</v>
      </c>
      <c r="B1211" t="str">
        <f>IFERROR(INDEX(Clients[Client_Name],MATCH(Table10[[#This Row],[Client_Code]],Clients[Client_Code],0)),"")</f>
        <v>PAPA JOHNS</v>
      </c>
      <c r="C1211" s="42">
        <v>37</v>
      </c>
      <c r="D1211" s="41" t="s">
        <v>149</v>
      </c>
      <c r="E1211">
        <v>2</v>
      </c>
      <c r="F1211" s="21">
        <v>12002080.950046878</v>
      </c>
      <c r="G1211"/>
    </row>
    <row r="1212" spans="1:7" x14ac:dyDescent="0.25">
      <c r="A1212" t="s">
        <v>32</v>
      </c>
      <c r="B1212" t="str">
        <f>IFERROR(INDEX(Clients[Client_Name],MATCH(Table10[[#This Row],[Client_Code]],Clients[Client_Code],0)),"")</f>
        <v>PAPA JOHNS</v>
      </c>
      <c r="C1212" s="42">
        <v>37</v>
      </c>
      <c r="D1212" s="41" t="s">
        <v>149</v>
      </c>
      <c r="E1212">
        <v>3</v>
      </c>
      <c r="F1212" s="21">
        <v>15990801.095495671</v>
      </c>
      <c r="G1212"/>
    </row>
    <row r="1213" spans="1:7" x14ac:dyDescent="0.25">
      <c r="A1213" t="s">
        <v>32</v>
      </c>
      <c r="B1213" t="str">
        <f>IFERROR(INDEX(Clients[Client_Name],MATCH(Table10[[#This Row],[Client_Code]],Clients[Client_Code],0)),"")</f>
        <v>PAPA JOHNS</v>
      </c>
      <c r="C1213" s="42">
        <v>37</v>
      </c>
      <c r="D1213" s="41" t="s">
        <v>149</v>
      </c>
      <c r="E1213">
        <v>4</v>
      </c>
      <c r="F1213" s="21">
        <v>16036108.365266239</v>
      </c>
      <c r="G1213"/>
    </row>
    <row r="1214" spans="1:7" x14ac:dyDescent="0.25">
      <c r="A1214" t="s">
        <v>32</v>
      </c>
      <c r="B1214" t="str">
        <f>IFERROR(INDEX(Clients[Client_Name],MATCH(Table10[[#This Row],[Client_Code]],Clients[Client_Code],0)),"")</f>
        <v>PAPA JOHNS</v>
      </c>
      <c r="C1214" s="42">
        <v>37</v>
      </c>
      <c r="D1214" s="41" t="s">
        <v>149</v>
      </c>
      <c r="E1214">
        <v>5</v>
      </c>
      <c r="F1214" s="21">
        <v>16081544.005634494</v>
      </c>
      <c r="G1214"/>
    </row>
    <row r="1215" spans="1:7" x14ac:dyDescent="0.25">
      <c r="A1215" t="s">
        <v>32</v>
      </c>
      <c r="B1215" t="str">
        <f>IFERROR(INDEX(Clients[Client_Name],MATCH(Table10[[#This Row],[Client_Code]],Clients[Client_Code],0)),"")</f>
        <v>PAPA JOHNS</v>
      </c>
      <c r="C1215" s="42">
        <v>37</v>
      </c>
      <c r="D1215" s="41" t="s">
        <v>149</v>
      </c>
      <c r="E1215">
        <v>6</v>
      </c>
      <c r="F1215" s="21">
        <v>18728254.893271498</v>
      </c>
      <c r="G1215"/>
    </row>
    <row r="1216" spans="1:7" x14ac:dyDescent="0.25">
      <c r="A1216" t="s">
        <v>32</v>
      </c>
      <c r="B1216" t="str">
        <f>IFERROR(INDEX(Clients[Client_Name],MATCH(Table10[[#This Row],[Client_Code]],Clients[Client_Code],0)),"")</f>
        <v>PAPA JOHNS</v>
      </c>
      <c r="C1216" s="42">
        <v>37</v>
      </c>
      <c r="D1216" s="41" t="s">
        <v>149</v>
      </c>
      <c r="E1216">
        <v>7</v>
      </c>
      <c r="F1216" s="21">
        <v>17466626.002386261</v>
      </c>
      <c r="G1216"/>
    </row>
    <row r="1217" spans="1:7" x14ac:dyDescent="0.25">
      <c r="A1217" t="s">
        <v>32</v>
      </c>
      <c r="B1217" t="str">
        <f>IFERROR(INDEX(Clients[Client_Name],MATCH(Table10[[#This Row],[Client_Code]],Clients[Client_Code],0)),"")</f>
        <v>PAPA JOHNS</v>
      </c>
      <c r="C1217" s="42">
        <v>37</v>
      </c>
      <c r="D1217" s="41" t="s">
        <v>149</v>
      </c>
      <c r="E1217">
        <v>8</v>
      </c>
      <c r="F1217" s="21">
        <v>15764503.298453722</v>
      </c>
      <c r="G1217"/>
    </row>
    <row r="1218" spans="1:7" x14ac:dyDescent="0.25">
      <c r="A1218" t="s">
        <v>32</v>
      </c>
      <c r="B1218" t="str">
        <f>IFERROR(INDEX(Clients[Client_Name],MATCH(Table10[[#This Row],[Client_Code]],Clients[Client_Code],0)),"")</f>
        <v>PAPA JOHNS</v>
      </c>
      <c r="C1218" s="42">
        <v>37</v>
      </c>
      <c r="D1218" s="41" t="s">
        <v>149</v>
      </c>
      <c r="E1218">
        <v>9</v>
      </c>
      <c r="F1218" s="21">
        <v>15299196.184967106</v>
      </c>
      <c r="G1218"/>
    </row>
    <row r="1219" spans="1:7" x14ac:dyDescent="0.25">
      <c r="A1219" t="s">
        <v>32</v>
      </c>
      <c r="B1219" t="str">
        <f>IFERROR(INDEX(Clients[Client_Name],MATCH(Table10[[#This Row],[Client_Code]],Clients[Client_Code],0)),"")</f>
        <v>PAPA JOHNS</v>
      </c>
      <c r="C1219" s="42">
        <v>37</v>
      </c>
      <c r="D1219" s="41" t="s">
        <v>149</v>
      </c>
      <c r="E1219">
        <v>10</v>
      </c>
      <c r="F1219" s="21">
        <v>15853962.037740886</v>
      </c>
      <c r="G1219"/>
    </row>
    <row r="1220" spans="1:7" x14ac:dyDescent="0.25">
      <c r="A1220" t="s">
        <v>32</v>
      </c>
      <c r="B1220" t="str">
        <f>IFERROR(INDEX(Clients[Client_Name],MATCH(Table10[[#This Row],[Client_Code]],Clients[Client_Code],0)),"")</f>
        <v>PAPA JOHNS</v>
      </c>
      <c r="C1220" s="42">
        <v>37</v>
      </c>
      <c r="D1220" s="41" t="s">
        <v>149</v>
      </c>
      <c r="E1220">
        <v>11</v>
      </c>
      <c r="F1220" s="21">
        <v>18463217.338274881</v>
      </c>
      <c r="G1220"/>
    </row>
    <row r="1221" spans="1:7" x14ac:dyDescent="0.25">
      <c r="A1221" t="s">
        <v>32</v>
      </c>
      <c r="B1221" t="str">
        <f>IFERROR(INDEX(Clients[Client_Name],MATCH(Table10[[#This Row],[Client_Code]],Clients[Client_Code],0)),"")</f>
        <v>PAPA JOHNS</v>
      </c>
      <c r="C1221" s="42">
        <v>37</v>
      </c>
      <c r="D1221" s="41" t="s">
        <v>149</v>
      </c>
      <c r="E1221">
        <v>12</v>
      </c>
      <c r="F1221" s="21">
        <v>17219442.702281989</v>
      </c>
      <c r="G1221"/>
    </row>
    <row r="1222" spans="1:7" x14ac:dyDescent="0.25">
      <c r="A1222" t="s">
        <v>32</v>
      </c>
      <c r="B1222" t="str">
        <f>IFERROR(INDEX(Clients[Client_Name],MATCH(Table10[[#This Row],[Client_Code]],Clients[Client_Code],0)),"")</f>
        <v>PAPA JOHNS</v>
      </c>
      <c r="C1222" s="42">
        <v>37</v>
      </c>
      <c r="D1222" s="41" t="s">
        <v>37</v>
      </c>
      <c r="E1222">
        <v>1</v>
      </c>
      <c r="F1222" s="21">
        <v>1403893.7782588461</v>
      </c>
      <c r="G1222"/>
    </row>
    <row r="1223" spans="1:7" x14ac:dyDescent="0.25">
      <c r="A1223" t="s">
        <v>32</v>
      </c>
      <c r="B1223" t="str">
        <f>IFERROR(INDEX(Clients[Client_Name],MATCH(Table10[[#This Row],[Client_Code]],Clients[Client_Code],0)),"")</f>
        <v>PAPA JOHNS</v>
      </c>
      <c r="C1223" s="42">
        <v>37</v>
      </c>
      <c r="D1223" s="41" t="s">
        <v>37</v>
      </c>
      <c r="E1223">
        <v>2</v>
      </c>
      <c r="F1223" s="21">
        <v>1525951.0205544347</v>
      </c>
      <c r="G1223"/>
    </row>
    <row r="1224" spans="1:7" x14ac:dyDescent="0.25">
      <c r="A1224" t="s">
        <v>32</v>
      </c>
      <c r="B1224" t="str">
        <f>IFERROR(INDEX(Clients[Client_Name],MATCH(Table10[[#This Row],[Client_Code]],Clients[Client_Code],0)),"")</f>
        <v>PAPA JOHNS</v>
      </c>
      <c r="C1224" s="42">
        <v>37</v>
      </c>
      <c r="D1224" s="41" t="s">
        <v>37</v>
      </c>
      <c r="E1224">
        <v>3</v>
      </c>
      <c r="F1224" s="21">
        <v>2033079.0429354075</v>
      </c>
      <c r="G1224"/>
    </row>
    <row r="1225" spans="1:7" x14ac:dyDescent="0.25">
      <c r="A1225" t="s">
        <v>32</v>
      </c>
      <c r="B1225" t="str">
        <f>IFERROR(INDEX(Clients[Client_Name],MATCH(Table10[[#This Row],[Client_Code]],Clients[Client_Code],0)),"")</f>
        <v>PAPA JOHNS</v>
      </c>
      <c r="C1225" s="42">
        <v>37</v>
      </c>
      <c r="D1225" s="41" t="s">
        <v>37</v>
      </c>
      <c r="E1225">
        <v>4</v>
      </c>
      <c r="F1225" s="21">
        <v>2038839.4335570573</v>
      </c>
      <c r="G1225"/>
    </row>
    <row r="1226" spans="1:7" x14ac:dyDescent="0.25">
      <c r="A1226" t="s">
        <v>32</v>
      </c>
      <c r="B1226" t="str">
        <f>IFERROR(INDEX(Clients[Client_Name],MATCH(Table10[[#This Row],[Client_Code]],Clients[Client_Code],0)),"")</f>
        <v>PAPA JOHNS</v>
      </c>
      <c r="C1226" s="42">
        <v>37</v>
      </c>
      <c r="D1226" s="41" t="s">
        <v>37</v>
      </c>
      <c r="E1226">
        <v>5</v>
      </c>
      <c r="F1226" s="21">
        <v>2044616.145285469</v>
      </c>
      <c r="G1226"/>
    </row>
    <row r="1227" spans="1:7" x14ac:dyDescent="0.25">
      <c r="A1227" t="s">
        <v>32</v>
      </c>
      <c r="B1227" t="str">
        <f>IFERROR(INDEX(Clients[Client_Name],MATCH(Table10[[#This Row],[Client_Code]],Clients[Client_Code],0)),"")</f>
        <v>PAPA JOHNS</v>
      </c>
      <c r="C1227" s="42">
        <v>37</v>
      </c>
      <c r="D1227" s="41" t="s">
        <v>37</v>
      </c>
      <c r="E1227">
        <v>6</v>
      </c>
      <c r="F1227" s="21">
        <v>2381120.3895837418</v>
      </c>
      <c r="G1227"/>
    </row>
    <row r="1228" spans="1:7" x14ac:dyDescent="0.25">
      <c r="A1228" t="s">
        <v>32</v>
      </c>
      <c r="B1228" t="str">
        <f>IFERROR(INDEX(Clients[Client_Name],MATCH(Table10[[#This Row],[Client_Code]],Clients[Client_Code],0)),"")</f>
        <v>PAPA JOHNS</v>
      </c>
      <c r="C1228" s="42">
        <v>37</v>
      </c>
      <c r="D1228" s="41" t="s">
        <v>37</v>
      </c>
      <c r="E1228">
        <v>7</v>
      </c>
      <c r="F1228" s="21">
        <v>2220716.2145394329</v>
      </c>
      <c r="G1228"/>
    </row>
    <row r="1229" spans="1:7" x14ac:dyDescent="0.25">
      <c r="A1229" t="s">
        <v>32</v>
      </c>
      <c r="B1229" t="str">
        <f>IFERROR(INDEX(Clients[Client_Name],MATCH(Table10[[#This Row],[Client_Code]],Clients[Client_Code],0)),"")</f>
        <v>PAPA JOHNS</v>
      </c>
      <c r="C1229" s="42">
        <v>37</v>
      </c>
      <c r="D1229" s="41" t="s">
        <v>37</v>
      </c>
      <c r="E1229">
        <v>8</v>
      </c>
      <c r="F1229" s="21">
        <v>2004307.4194325653</v>
      </c>
      <c r="G1229"/>
    </row>
    <row r="1230" spans="1:7" x14ac:dyDescent="0.25">
      <c r="A1230" t="s">
        <v>32</v>
      </c>
      <c r="B1230" t="str">
        <f>IFERROR(INDEX(Clients[Client_Name],MATCH(Table10[[#This Row],[Client_Code]],Clients[Client_Code],0)),"")</f>
        <v>PAPA JOHNS</v>
      </c>
      <c r="C1230" s="42">
        <v>37</v>
      </c>
      <c r="D1230" s="41" t="s">
        <v>37</v>
      </c>
      <c r="E1230">
        <v>9</v>
      </c>
      <c r="F1230" s="21">
        <v>1945148.0230202817</v>
      </c>
      <c r="G1230"/>
    </row>
    <row r="1231" spans="1:7" x14ac:dyDescent="0.25">
      <c r="A1231" t="s">
        <v>32</v>
      </c>
      <c r="B1231" t="str">
        <f>IFERROR(INDEX(Clients[Client_Name],MATCH(Table10[[#This Row],[Client_Code]],Clients[Client_Code],0)),"")</f>
        <v>PAPA JOHNS</v>
      </c>
      <c r="C1231" s="42">
        <v>37</v>
      </c>
      <c r="D1231" s="41" t="s">
        <v>37</v>
      </c>
      <c r="E1231">
        <v>10</v>
      </c>
      <c r="F1231" s="21">
        <v>2015681.2516105785</v>
      </c>
      <c r="G1231"/>
    </row>
    <row r="1232" spans="1:7" x14ac:dyDescent="0.25">
      <c r="A1232" t="s">
        <v>32</v>
      </c>
      <c r="B1232" t="str">
        <f>IFERROR(INDEX(Clients[Client_Name],MATCH(Table10[[#This Row],[Client_Code]],Clients[Client_Code],0)),"")</f>
        <v>PAPA JOHNS</v>
      </c>
      <c r="C1232" s="42">
        <v>37</v>
      </c>
      <c r="D1232" s="41" t="s">
        <v>37</v>
      </c>
      <c r="E1232">
        <v>11</v>
      </c>
      <c r="F1232" s="21">
        <v>2347423.372440164</v>
      </c>
      <c r="G1232"/>
    </row>
    <row r="1233" spans="1:7" x14ac:dyDescent="0.25">
      <c r="A1233" t="s">
        <v>32</v>
      </c>
      <c r="B1233" t="str">
        <f>IFERROR(INDEX(Clients[Client_Name],MATCH(Table10[[#This Row],[Client_Code]],Clients[Client_Code],0)),"")</f>
        <v>PAPA JOHNS</v>
      </c>
      <c r="C1233" s="42">
        <v>37</v>
      </c>
      <c r="D1233" s="41" t="s">
        <v>37</v>
      </c>
      <c r="E1233">
        <v>12</v>
      </c>
      <c r="F1233" s="21">
        <v>2189289.1969557316</v>
      </c>
      <c r="G1233"/>
    </row>
    <row r="1234" spans="1:7" x14ac:dyDescent="0.25">
      <c r="A1234" t="s">
        <v>32</v>
      </c>
      <c r="B1234" t="str">
        <f>IFERROR(INDEX(Clients[Client_Name],MATCH(Table10[[#This Row],[Client_Code]],Clients[Client_Code],0)),"")</f>
        <v>PAPA JOHNS</v>
      </c>
      <c r="C1234" s="42">
        <v>37</v>
      </c>
      <c r="D1234" s="41" t="s">
        <v>148</v>
      </c>
      <c r="E1234">
        <v>1</v>
      </c>
      <c r="F1234" s="21">
        <v>0</v>
      </c>
      <c r="G1234"/>
    </row>
    <row r="1235" spans="1:7" x14ac:dyDescent="0.25">
      <c r="A1235" t="s">
        <v>32</v>
      </c>
      <c r="B1235" t="str">
        <f>IFERROR(INDEX(Clients[Client_Name],MATCH(Table10[[#This Row],[Client_Code]],Clients[Client_Code],0)),"")</f>
        <v>PAPA JOHNS</v>
      </c>
      <c r="C1235" s="42">
        <v>37</v>
      </c>
      <c r="D1235" s="41" t="s">
        <v>148</v>
      </c>
      <c r="E1235">
        <v>2</v>
      </c>
      <c r="F1235" s="21">
        <v>0</v>
      </c>
      <c r="G1235"/>
    </row>
    <row r="1236" spans="1:7" x14ac:dyDescent="0.25">
      <c r="A1236" t="s">
        <v>32</v>
      </c>
      <c r="B1236" t="str">
        <f>IFERROR(INDEX(Clients[Client_Name],MATCH(Table10[[#This Row],[Client_Code]],Clients[Client_Code],0)),"")</f>
        <v>PAPA JOHNS</v>
      </c>
      <c r="C1236" s="42">
        <v>37</v>
      </c>
      <c r="D1236" s="41" t="s">
        <v>148</v>
      </c>
      <c r="E1236">
        <v>3</v>
      </c>
      <c r="F1236" s="21">
        <v>0</v>
      </c>
      <c r="G1236"/>
    </row>
    <row r="1237" spans="1:7" x14ac:dyDescent="0.25">
      <c r="A1237" t="s">
        <v>32</v>
      </c>
      <c r="B1237" t="str">
        <f>IFERROR(INDEX(Clients[Client_Name],MATCH(Table10[[#This Row],[Client_Code]],Clients[Client_Code],0)),"")</f>
        <v>PAPA JOHNS</v>
      </c>
      <c r="C1237" s="42">
        <v>37</v>
      </c>
      <c r="D1237" s="41" t="s">
        <v>148</v>
      </c>
      <c r="E1237">
        <v>4</v>
      </c>
      <c r="F1237" s="21">
        <v>0</v>
      </c>
      <c r="G1237"/>
    </row>
    <row r="1238" spans="1:7" x14ac:dyDescent="0.25">
      <c r="A1238" t="s">
        <v>32</v>
      </c>
      <c r="B1238" t="str">
        <f>IFERROR(INDEX(Clients[Client_Name],MATCH(Table10[[#This Row],[Client_Code]],Clients[Client_Code],0)),"")</f>
        <v>PAPA JOHNS</v>
      </c>
      <c r="C1238" s="42">
        <v>37</v>
      </c>
      <c r="D1238" s="41" t="s">
        <v>148</v>
      </c>
      <c r="E1238">
        <v>5</v>
      </c>
      <c r="F1238" s="21">
        <v>0</v>
      </c>
      <c r="G1238"/>
    </row>
    <row r="1239" spans="1:7" x14ac:dyDescent="0.25">
      <c r="A1239" t="s">
        <v>32</v>
      </c>
      <c r="B1239" t="str">
        <f>IFERROR(INDEX(Clients[Client_Name],MATCH(Table10[[#This Row],[Client_Code]],Clients[Client_Code],0)),"")</f>
        <v>PAPA JOHNS</v>
      </c>
      <c r="C1239" s="42">
        <v>37</v>
      </c>
      <c r="D1239" s="41" t="s">
        <v>148</v>
      </c>
      <c r="E1239">
        <v>6</v>
      </c>
      <c r="F1239" s="21">
        <v>0</v>
      </c>
      <c r="G1239"/>
    </row>
    <row r="1240" spans="1:7" x14ac:dyDescent="0.25">
      <c r="A1240" t="s">
        <v>32</v>
      </c>
      <c r="B1240" t="str">
        <f>IFERROR(INDEX(Clients[Client_Name],MATCH(Table10[[#This Row],[Client_Code]],Clients[Client_Code],0)),"")</f>
        <v>PAPA JOHNS</v>
      </c>
      <c r="C1240" s="42">
        <v>37</v>
      </c>
      <c r="D1240" s="41" t="s">
        <v>148</v>
      </c>
      <c r="E1240">
        <v>7</v>
      </c>
      <c r="F1240" s="21">
        <v>0</v>
      </c>
      <c r="G1240"/>
    </row>
    <row r="1241" spans="1:7" x14ac:dyDescent="0.25">
      <c r="A1241" t="s">
        <v>32</v>
      </c>
      <c r="B1241" t="str">
        <f>IFERROR(INDEX(Clients[Client_Name],MATCH(Table10[[#This Row],[Client_Code]],Clients[Client_Code],0)),"")</f>
        <v>PAPA JOHNS</v>
      </c>
      <c r="C1241" s="42">
        <v>37</v>
      </c>
      <c r="D1241" s="41" t="s">
        <v>148</v>
      </c>
      <c r="E1241">
        <v>8</v>
      </c>
      <c r="F1241" s="21">
        <v>0</v>
      </c>
      <c r="G1241"/>
    </row>
    <row r="1242" spans="1:7" x14ac:dyDescent="0.25">
      <c r="A1242" t="s">
        <v>32</v>
      </c>
      <c r="B1242" t="str">
        <f>IFERROR(INDEX(Clients[Client_Name],MATCH(Table10[[#This Row],[Client_Code]],Clients[Client_Code],0)),"")</f>
        <v>PAPA JOHNS</v>
      </c>
      <c r="C1242" s="42">
        <v>37</v>
      </c>
      <c r="D1242" s="41" t="s">
        <v>148</v>
      </c>
      <c r="E1242">
        <v>9</v>
      </c>
      <c r="F1242" s="21">
        <v>0</v>
      </c>
      <c r="G1242"/>
    </row>
    <row r="1243" spans="1:7" x14ac:dyDescent="0.25">
      <c r="A1243" t="s">
        <v>32</v>
      </c>
      <c r="B1243" t="str">
        <f>IFERROR(INDEX(Clients[Client_Name],MATCH(Table10[[#This Row],[Client_Code]],Clients[Client_Code],0)),"")</f>
        <v>PAPA JOHNS</v>
      </c>
      <c r="C1243" s="42">
        <v>37</v>
      </c>
      <c r="D1243" s="41" t="s">
        <v>148</v>
      </c>
      <c r="E1243">
        <v>10</v>
      </c>
      <c r="F1243" s="21">
        <v>0</v>
      </c>
      <c r="G1243"/>
    </row>
    <row r="1244" spans="1:7" x14ac:dyDescent="0.25">
      <c r="A1244" t="s">
        <v>32</v>
      </c>
      <c r="B1244" t="str">
        <f>IFERROR(INDEX(Clients[Client_Name],MATCH(Table10[[#This Row],[Client_Code]],Clients[Client_Code],0)),"")</f>
        <v>PAPA JOHNS</v>
      </c>
      <c r="C1244" s="42">
        <v>37</v>
      </c>
      <c r="D1244" s="41" t="s">
        <v>148</v>
      </c>
      <c r="E1244">
        <v>11</v>
      </c>
      <c r="F1244" s="21">
        <v>0</v>
      </c>
      <c r="G1244"/>
    </row>
    <row r="1245" spans="1:7" x14ac:dyDescent="0.25">
      <c r="A1245" t="s">
        <v>32</v>
      </c>
      <c r="B1245" t="str">
        <f>IFERROR(INDEX(Clients[Client_Name],MATCH(Table10[[#This Row],[Client_Code]],Clients[Client_Code],0)),"")</f>
        <v>PAPA JOHNS</v>
      </c>
      <c r="C1245" s="42">
        <v>37</v>
      </c>
      <c r="D1245" s="41" t="s">
        <v>148</v>
      </c>
      <c r="E1245">
        <v>12</v>
      </c>
      <c r="F1245" s="21">
        <v>0</v>
      </c>
      <c r="G1245"/>
    </row>
    <row r="1246" spans="1:7" x14ac:dyDescent="0.25">
      <c r="A1246" t="s">
        <v>32</v>
      </c>
      <c r="B1246" t="str">
        <f>IFERROR(INDEX(Clients[Client_Name],MATCH(Table10[[#This Row],[Client_Code]],Clients[Client_Code],0)),"")</f>
        <v>PAPA JOHNS</v>
      </c>
      <c r="C1246" s="42">
        <v>37</v>
      </c>
      <c r="D1246" s="41" t="s">
        <v>38</v>
      </c>
      <c r="E1246">
        <v>1</v>
      </c>
      <c r="F1246" s="21">
        <v>647601.51985071658</v>
      </c>
      <c r="G1246"/>
    </row>
    <row r="1247" spans="1:7" x14ac:dyDescent="0.25">
      <c r="A1247" t="s">
        <v>32</v>
      </c>
      <c r="B1247" t="str">
        <f>IFERROR(INDEX(Clients[Client_Name],MATCH(Table10[[#This Row],[Client_Code]],Clients[Client_Code],0)),"")</f>
        <v>PAPA JOHNS</v>
      </c>
      <c r="C1247" s="42">
        <v>37</v>
      </c>
      <c r="D1247" s="41" t="s">
        <v>38</v>
      </c>
      <c r="E1247">
        <v>2</v>
      </c>
      <c r="F1247" s="21">
        <v>703905.24940883438</v>
      </c>
      <c r="G1247"/>
    </row>
    <row r="1248" spans="1:7" x14ac:dyDescent="0.25">
      <c r="A1248" t="s">
        <v>32</v>
      </c>
      <c r="B1248" t="str">
        <f>IFERROR(INDEX(Clients[Client_Name],MATCH(Table10[[#This Row],[Client_Code]],Clients[Client_Code],0)),"")</f>
        <v>PAPA JOHNS</v>
      </c>
      <c r="C1248" s="42">
        <v>37</v>
      </c>
      <c r="D1248" s="41" t="s">
        <v>38</v>
      </c>
      <c r="E1248">
        <v>3</v>
      </c>
      <c r="F1248" s="21">
        <v>937838.10326058313</v>
      </c>
      <c r="G1248"/>
    </row>
    <row r="1249" spans="1:7" x14ac:dyDescent="0.25">
      <c r="A1249" t="s">
        <v>32</v>
      </c>
      <c r="B1249" t="str">
        <f>IFERROR(INDEX(Clients[Client_Name],MATCH(Table10[[#This Row],[Client_Code]],Clients[Client_Code],0)),"")</f>
        <v>PAPA JOHNS</v>
      </c>
      <c r="C1249" s="42">
        <v>37</v>
      </c>
      <c r="D1249" s="41" t="s">
        <v>38</v>
      </c>
      <c r="E1249">
        <v>4</v>
      </c>
      <c r="F1249" s="21">
        <v>940495.31121982122</v>
      </c>
      <c r="G1249"/>
    </row>
    <row r="1250" spans="1:7" x14ac:dyDescent="0.25">
      <c r="A1250" t="s">
        <v>32</v>
      </c>
      <c r="B1250" t="str">
        <f>IFERROR(INDEX(Clients[Client_Name],MATCH(Table10[[#This Row],[Client_Code]],Clients[Client_Code],0)),"")</f>
        <v>PAPA JOHNS</v>
      </c>
      <c r="C1250" s="42">
        <v>37</v>
      </c>
      <c r="D1250" s="41" t="s">
        <v>38</v>
      </c>
      <c r="E1250">
        <v>5</v>
      </c>
      <c r="F1250" s="21">
        <v>943160.04793494416</v>
      </c>
      <c r="G1250"/>
    </row>
    <row r="1251" spans="1:7" x14ac:dyDescent="0.25">
      <c r="A1251" t="s">
        <v>32</v>
      </c>
      <c r="B1251" t="str">
        <f>IFERROR(INDEX(Clients[Client_Name],MATCH(Table10[[#This Row],[Client_Code]],Clients[Client_Code],0)),"")</f>
        <v>PAPA JOHNS</v>
      </c>
      <c r="C1251" s="42">
        <v>37</v>
      </c>
      <c r="D1251" s="41" t="s">
        <v>38</v>
      </c>
      <c r="E1251">
        <v>6</v>
      </c>
      <c r="F1251" s="21">
        <v>1098385.9371144306</v>
      </c>
      <c r="G1251"/>
    </row>
    <row r="1252" spans="1:7" x14ac:dyDescent="0.25">
      <c r="A1252" t="s">
        <v>32</v>
      </c>
      <c r="B1252" t="str">
        <f>IFERROR(INDEX(Clients[Client_Name],MATCH(Table10[[#This Row],[Client_Code]],Clients[Client_Code],0)),"")</f>
        <v>PAPA JOHNS</v>
      </c>
      <c r="C1252" s="42">
        <v>37</v>
      </c>
      <c r="D1252" s="41" t="s">
        <v>38</v>
      </c>
      <c r="E1252">
        <v>7</v>
      </c>
      <c r="F1252" s="21">
        <v>1024393.1684607168</v>
      </c>
      <c r="G1252"/>
    </row>
    <row r="1253" spans="1:7" x14ac:dyDescent="0.25">
      <c r="A1253" t="s">
        <v>32</v>
      </c>
      <c r="B1253" t="str">
        <f>IFERROR(INDEX(Clients[Client_Name],MATCH(Table10[[#This Row],[Client_Code]],Clients[Client_Code],0)),"")</f>
        <v>PAPA JOHNS</v>
      </c>
      <c r="C1253" s="42">
        <v>37</v>
      </c>
      <c r="D1253" s="41" t="s">
        <v>38</v>
      </c>
      <c r="E1253">
        <v>8</v>
      </c>
      <c r="F1253" s="21">
        <v>924566.05419422011</v>
      </c>
      <c r="G1253"/>
    </row>
    <row r="1254" spans="1:7" x14ac:dyDescent="0.25">
      <c r="A1254" t="s">
        <v>32</v>
      </c>
      <c r="B1254" t="str">
        <f>IFERROR(INDEX(Clients[Client_Name],MATCH(Table10[[#This Row],[Client_Code]],Clients[Client_Code],0)),"")</f>
        <v>PAPA JOHNS</v>
      </c>
      <c r="C1254" s="42">
        <v>37</v>
      </c>
      <c r="D1254" s="41" t="s">
        <v>38</v>
      </c>
      <c r="E1254">
        <v>9</v>
      </c>
      <c r="F1254" s="21">
        <v>897276.44323977793</v>
      </c>
      <c r="G1254"/>
    </row>
    <row r="1255" spans="1:7" x14ac:dyDescent="0.25">
      <c r="A1255" t="s">
        <v>32</v>
      </c>
      <c r="B1255" t="str">
        <f>IFERROR(INDEX(Clients[Client_Name],MATCH(Table10[[#This Row],[Client_Code]],Clients[Client_Code],0)),"")</f>
        <v>PAPA JOHNS</v>
      </c>
      <c r="C1255" s="42">
        <v>37</v>
      </c>
      <c r="D1255" s="41" t="s">
        <v>38</v>
      </c>
      <c r="E1255">
        <v>10</v>
      </c>
      <c r="F1255" s="21">
        <v>929812.68404547812</v>
      </c>
      <c r="G1255"/>
    </row>
    <row r="1256" spans="1:7" x14ac:dyDescent="0.25">
      <c r="A1256" t="s">
        <v>32</v>
      </c>
      <c r="B1256" t="str">
        <f>IFERROR(INDEX(Clients[Client_Name],MATCH(Table10[[#This Row],[Client_Code]],Clients[Client_Code],0)),"")</f>
        <v>PAPA JOHNS</v>
      </c>
      <c r="C1256" s="42">
        <v>37</v>
      </c>
      <c r="D1256" s="41" t="s">
        <v>38</v>
      </c>
      <c r="E1256">
        <v>11</v>
      </c>
      <c r="F1256" s="21">
        <v>1082841.8554648336</v>
      </c>
      <c r="G1256"/>
    </row>
    <row r="1257" spans="1:7" x14ac:dyDescent="0.25">
      <c r="A1257" t="s">
        <v>32</v>
      </c>
      <c r="B1257" t="str">
        <f>IFERROR(INDEX(Clients[Client_Name],MATCH(Table10[[#This Row],[Client_Code]],Clients[Client_Code],0)),"")</f>
        <v>PAPA JOHNS</v>
      </c>
      <c r="C1257" s="42">
        <v>37</v>
      </c>
      <c r="D1257" s="41" t="s">
        <v>38</v>
      </c>
      <c r="E1257">
        <v>12</v>
      </c>
      <c r="F1257" s="21">
        <v>1009896.2138714448</v>
      </c>
      <c r="G1257"/>
    </row>
    <row r="1258" spans="1:7" x14ac:dyDescent="0.25">
      <c r="A1258" t="s">
        <v>32</v>
      </c>
      <c r="B1258" t="str">
        <f>IFERROR(INDEX(Clients[Client_Name],MATCH(Table10[[#This Row],[Client_Code]],Clients[Client_Code],0)),"")</f>
        <v>PANESCO</v>
      </c>
      <c r="C1258" s="42">
        <v>209</v>
      </c>
      <c r="D1258" s="41" t="s">
        <v>149</v>
      </c>
      <c r="E1258">
        <v>12</v>
      </c>
      <c r="F1258" s="21">
        <v>10903997.523057463</v>
      </c>
      <c r="G1258"/>
    </row>
    <row r="1259" spans="1:7" x14ac:dyDescent="0.25">
      <c r="A1259" t="s">
        <v>32</v>
      </c>
      <c r="B1259" t="str">
        <f>IFERROR(INDEX(Clients[Client_Name],MATCH(Table10[[#This Row],[Client_Code]],Clients[Client_Code],0)),"")</f>
        <v>PANESCO</v>
      </c>
      <c r="C1259" s="42">
        <v>209</v>
      </c>
      <c r="D1259" s="41" t="s">
        <v>149</v>
      </c>
      <c r="E1259">
        <v>10</v>
      </c>
      <c r="F1259" s="21">
        <v>10842469.81980695</v>
      </c>
      <c r="G1259"/>
    </row>
    <row r="1260" spans="1:7" x14ac:dyDescent="0.25">
      <c r="A1260" t="s">
        <v>32</v>
      </c>
      <c r="B1260" t="str">
        <f>IFERROR(INDEX(Clients[Client_Name],MATCH(Table10[[#This Row],[Client_Code]],Clients[Client_Code],0)),"")</f>
        <v>PANESCO</v>
      </c>
      <c r="C1260" s="42">
        <v>209</v>
      </c>
      <c r="D1260" s="41" t="s">
        <v>149</v>
      </c>
      <c r="E1260">
        <v>8</v>
      </c>
      <c r="F1260" s="21">
        <v>10781289.297327457</v>
      </c>
      <c r="G1260"/>
    </row>
    <row r="1261" spans="1:7" x14ac:dyDescent="0.25">
      <c r="A1261" t="s">
        <v>32</v>
      </c>
      <c r="B1261" t="str">
        <f>IFERROR(INDEX(Clients[Client_Name],MATCH(Table10[[#This Row],[Client_Code]],Clients[Client_Code],0)),"")</f>
        <v>PANESCO</v>
      </c>
      <c r="C1261" s="42">
        <v>209</v>
      </c>
      <c r="D1261" s="41" t="s">
        <v>149</v>
      </c>
      <c r="E1261">
        <v>7</v>
      </c>
      <c r="F1261" s="21">
        <v>10750828.616248086</v>
      </c>
      <c r="G1261"/>
    </row>
    <row r="1262" spans="1:7" x14ac:dyDescent="0.25">
      <c r="A1262" t="s">
        <v>32</v>
      </c>
      <c r="B1262" t="str">
        <f>IFERROR(INDEX(Clients[Client_Name],MATCH(Table10[[#This Row],[Client_Code]],Clients[Client_Code],0)),"")</f>
        <v>PANESCO</v>
      </c>
      <c r="C1262" s="42">
        <v>209</v>
      </c>
      <c r="D1262" s="41" t="s">
        <v>149</v>
      </c>
      <c r="E1262">
        <v>5</v>
      </c>
      <c r="F1262" s="21">
        <v>10690165.195204668</v>
      </c>
      <c r="G1262"/>
    </row>
    <row r="1263" spans="1:7" x14ac:dyDescent="0.25">
      <c r="A1263" t="s">
        <v>32</v>
      </c>
      <c r="B1263" t="str">
        <f>IFERROR(INDEX(Clients[Client_Name],MATCH(Table10[[#This Row],[Client_Code]],Clients[Client_Code],0)),"")</f>
        <v>PANESCO</v>
      </c>
      <c r="C1263" s="42">
        <v>209</v>
      </c>
      <c r="D1263" s="41" t="s">
        <v>149</v>
      </c>
      <c r="E1263">
        <v>11</v>
      </c>
      <c r="F1263" s="21">
        <v>10522442.081577159</v>
      </c>
      <c r="G1263"/>
    </row>
    <row r="1264" spans="1:7" x14ac:dyDescent="0.25">
      <c r="A1264" t="s">
        <v>32</v>
      </c>
      <c r="B1264" t="str">
        <f>IFERROR(INDEX(Clients[Client_Name],MATCH(Table10[[#This Row],[Client_Code]],Clients[Client_Code],0)),"")</f>
        <v>PANESCO</v>
      </c>
      <c r="C1264" s="42">
        <v>209</v>
      </c>
      <c r="D1264" s="41" t="s">
        <v>149</v>
      </c>
      <c r="E1264">
        <v>9</v>
      </c>
      <c r="F1264" s="21">
        <v>10463067.371293437</v>
      </c>
      <c r="G1264"/>
    </row>
    <row r="1265" spans="1:7" x14ac:dyDescent="0.25">
      <c r="A1265" t="s">
        <v>32</v>
      </c>
      <c r="B1265" t="str">
        <f>IFERROR(INDEX(Clients[Client_Name],MATCH(Table10[[#This Row],[Client_Code]],Clients[Client_Code],0)),"")</f>
        <v>PANESCO</v>
      </c>
      <c r="C1265" s="42">
        <v>209</v>
      </c>
      <c r="D1265" s="41" t="s">
        <v>149</v>
      </c>
      <c r="E1265">
        <v>6</v>
      </c>
      <c r="F1265" s="21">
        <v>10374632.899926851</v>
      </c>
      <c r="G1265"/>
    </row>
    <row r="1266" spans="1:7" x14ac:dyDescent="0.25">
      <c r="A1266" t="s">
        <v>32</v>
      </c>
      <c r="B1266" t="str">
        <f>IFERROR(INDEX(Clients[Client_Name],MATCH(Table10[[#This Row],[Client_Code]],Clients[Client_Code],0)),"")</f>
        <v>PANESCO</v>
      </c>
      <c r="C1266" s="42">
        <v>209</v>
      </c>
      <c r="D1266" s="41" t="s">
        <v>149</v>
      </c>
      <c r="E1266">
        <v>4</v>
      </c>
      <c r="F1266" s="21">
        <v>8527969.5756992511</v>
      </c>
      <c r="G1266"/>
    </row>
    <row r="1267" spans="1:7" x14ac:dyDescent="0.25">
      <c r="A1267" t="s">
        <v>32</v>
      </c>
      <c r="B1267" t="str">
        <f>IFERROR(INDEX(Clients[Client_Name],MATCH(Table10[[#This Row],[Client_Code]],Clients[Client_Code],0)),"")</f>
        <v>PANESCO</v>
      </c>
      <c r="C1267" s="42">
        <v>209</v>
      </c>
      <c r="D1267" s="41" t="s">
        <v>149</v>
      </c>
      <c r="E1267">
        <v>3</v>
      </c>
      <c r="F1267" s="21">
        <v>6377906.4468417214</v>
      </c>
      <c r="G1267"/>
    </row>
    <row r="1268" spans="1:7" x14ac:dyDescent="0.25">
      <c r="A1268" t="s">
        <v>32</v>
      </c>
      <c r="B1268" t="str">
        <f>IFERROR(INDEX(Clients[Client_Name],MATCH(Table10[[#This Row],[Client_Code]],Clients[Client_Code],0)),"")</f>
        <v>PANESCO</v>
      </c>
      <c r="C1268" s="42">
        <v>209</v>
      </c>
      <c r="D1268" s="41" t="s">
        <v>149</v>
      </c>
      <c r="E1268">
        <v>2</v>
      </c>
      <c r="F1268" s="21">
        <v>3829609.2364444439</v>
      </c>
      <c r="G1268"/>
    </row>
    <row r="1269" spans="1:7" x14ac:dyDescent="0.25">
      <c r="A1269" t="s">
        <v>32</v>
      </c>
      <c r="B1269" t="str">
        <f>IFERROR(INDEX(Clients[Client_Name],MATCH(Table10[[#This Row],[Client_Code]],Clients[Client_Code],0)),"")</f>
        <v>PANESCO</v>
      </c>
      <c r="C1269" s="42">
        <v>209</v>
      </c>
      <c r="D1269" s="41" t="s">
        <v>38</v>
      </c>
      <c r="E1269">
        <v>12</v>
      </c>
      <c r="F1269" s="21">
        <v>2790332.9661504049</v>
      </c>
      <c r="G1269"/>
    </row>
    <row r="1270" spans="1:7" x14ac:dyDescent="0.25">
      <c r="A1270" t="s">
        <v>32</v>
      </c>
      <c r="B1270" t="str">
        <f>IFERROR(INDEX(Clients[Client_Name],MATCH(Table10[[#This Row],[Client_Code]],Clients[Client_Code],0)),"")</f>
        <v>PANESCO</v>
      </c>
      <c r="C1270" s="42">
        <v>209</v>
      </c>
      <c r="D1270" s="41" t="s">
        <v>38</v>
      </c>
      <c r="E1270">
        <v>10</v>
      </c>
      <c r="F1270" s="21">
        <v>2774588.0268885987</v>
      </c>
      <c r="G1270"/>
    </row>
    <row r="1271" spans="1:7" x14ac:dyDescent="0.25">
      <c r="A1271" t="s">
        <v>32</v>
      </c>
      <c r="B1271" t="str">
        <f>IFERROR(INDEX(Clients[Client_Name],MATCH(Table10[[#This Row],[Client_Code]],Clients[Client_Code],0)),"")</f>
        <v>PANESCO</v>
      </c>
      <c r="C1271" s="42">
        <v>209</v>
      </c>
      <c r="D1271" s="41" t="s">
        <v>38</v>
      </c>
      <c r="E1271">
        <v>8</v>
      </c>
      <c r="F1271" s="21">
        <v>2758931.9311860963</v>
      </c>
      <c r="G1271"/>
    </row>
    <row r="1272" spans="1:7" x14ac:dyDescent="0.25">
      <c r="A1272" t="s">
        <v>32</v>
      </c>
      <c r="B1272" t="str">
        <f>IFERROR(INDEX(Clients[Client_Name],MATCH(Table10[[#This Row],[Client_Code]],Clients[Client_Code],0)),"")</f>
        <v>PANESCO</v>
      </c>
      <c r="C1272" s="42">
        <v>209</v>
      </c>
      <c r="D1272" s="41" t="s">
        <v>38</v>
      </c>
      <c r="E1272">
        <v>7</v>
      </c>
      <c r="F1272" s="21">
        <v>2751137.0428978852</v>
      </c>
      <c r="G1272"/>
    </row>
    <row r="1273" spans="1:7" x14ac:dyDescent="0.25">
      <c r="A1273" t="s">
        <v>32</v>
      </c>
      <c r="B1273" t="str">
        <f>IFERROR(INDEX(Clients[Client_Name],MATCH(Table10[[#This Row],[Client_Code]],Clients[Client_Code],0)),"")</f>
        <v>PANESCO</v>
      </c>
      <c r="C1273" s="42">
        <v>209</v>
      </c>
      <c r="D1273" s="41" t="s">
        <v>38</v>
      </c>
      <c r="E1273">
        <v>5</v>
      </c>
      <c r="F1273" s="21">
        <v>2735613.2734528747</v>
      </c>
      <c r="G1273"/>
    </row>
    <row r="1274" spans="1:7" x14ac:dyDescent="0.25">
      <c r="A1274" t="s">
        <v>32</v>
      </c>
      <c r="B1274" t="str">
        <f>IFERROR(INDEX(Clients[Client_Name],MATCH(Table10[[#This Row],[Client_Code]],Clients[Client_Code],0)),"")</f>
        <v>PANESCO</v>
      </c>
      <c r="C1274" s="42">
        <v>209</v>
      </c>
      <c r="D1274" s="41" t="s">
        <v>38</v>
      </c>
      <c r="E1274">
        <v>11</v>
      </c>
      <c r="F1274" s="21">
        <v>2692692.9286755952</v>
      </c>
      <c r="G1274"/>
    </row>
    <row r="1275" spans="1:7" x14ac:dyDescent="0.25">
      <c r="A1275" t="s">
        <v>32</v>
      </c>
      <c r="B1275" t="str">
        <f>IFERROR(INDEX(Clients[Client_Name],MATCH(Table10[[#This Row],[Client_Code]],Clients[Client_Code],0)),"")</f>
        <v>PANESCO</v>
      </c>
      <c r="C1275" s="42">
        <v>209</v>
      </c>
      <c r="D1275" s="41" t="s">
        <v>38</v>
      </c>
      <c r="E1275">
        <v>9</v>
      </c>
      <c r="F1275" s="21">
        <v>2677498.9403139907</v>
      </c>
      <c r="G1275"/>
    </row>
    <row r="1276" spans="1:7" x14ac:dyDescent="0.25">
      <c r="A1276" t="s">
        <v>32</v>
      </c>
      <c r="B1276" t="str">
        <f>IFERROR(INDEX(Clients[Client_Name],MATCH(Table10[[#This Row],[Client_Code]],Clients[Client_Code],0)),"")</f>
        <v>PANESCO</v>
      </c>
      <c r="C1276" s="42">
        <v>209</v>
      </c>
      <c r="D1276" s="41" t="s">
        <v>38</v>
      </c>
      <c r="E1276">
        <v>6</v>
      </c>
      <c r="F1276" s="21">
        <v>2654868.5590912811</v>
      </c>
      <c r="G1276"/>
    </row>
    <row r="1277" spans="1:7" x14ac:dyDescent="0.25">
      <c r="A1277" t="s">
        <v>32</v>
      </c>
      <c r="B1277" t="str">
        <f>IFERROR(INDEX(Clients[Client_Name],MATCH(Table10[[#This Row],[Client_Code]],Clients[Client_Code],0)),"")</f>
        <v>PANESCO</v>
      </c>
      <c r="C1277" s="42">
        <v>209</v>
      </c>
      <c r="D1277" s="41" t="s">
        <v>38</v>
      </c>
      <c r="E1277">
        <v>4</v>
      </c>
      <c r="F1277" s="21">
        <v>2182307.4144214387</v>
      </c>
      <c r="G1277"/>
    </row>
    <row r="1278" spans="1:7" x14ac:dyDescent="0.25">
      <c r="A1278" t="s">
        <v>32</v>
      </c>
      <c r="B1278" t="str">
        <f>IFERROR(INDEX(Clients[Client_Name],MATCH(Table10[[#This Row],[Client_Code]],Clients[Client_Code],0)),"")</f>
        <v>PANESCO</v>
      </c>
      <c r="C1278" s="42">
        <v>209</v>
      </c>
      <c r="D1278" s="41" t="s">
        <v>149</v>
      </c>
      <c r="E1278">
        <v>1</v>
      </c>
      <c r="F1278" s="21">
        <v>2113972.6666666665</v>
      </c>
      <c r="G1278"/>
    </row>
    <row r="1279" spans="1:7" x14ac:dyDescent="0.25">
      <c r="A1279" t="s">
        <v>32</v>
      </c>
      <c r="B1279" t="str">
        <f>IFERROR(INDEX(Clients[Client_Name],MATCH(Table10[[#This Row],[Client_Code]],Clients[Client_Code],0)),"")</f>
        <v>PANESCO</v>
      </c>
      <c r="C1279" s="42">
        <v>209</v>
      </c>
      <c r="D1279" s="41" t="s">
        <v>37</v>
      </c>
      <c r="E1279">
        <v>12</v>
      </c>
      <c r="F1279" s="21">
        <v>2106652.3214547015</v>
      </c>
      <c r="G1279"/>
    </row>
    <row r="1280" spans="1:7" x14ac:dyDescent="0.25">
      <c r="A1280" t="s">
        <v>32</v>
      </c>
      <c r="B1280" t="str">
        <f>IFERROR(INDEX(Clients[Client_Name],MATCH(Table10[[#This Row],[Client_Code]],Clients[Client_Code],0)),"")</f>
        <v>PANESCO</v>
      </c>
      <c r="C1280" s="42">
        <v>209</v>
      </c>
      <c r="D1280" s="41" t="s">
        <v>37</v>
      </c>
      <c r="E1280">
        <v>10</v>
      </c>
      <c r="F1280" s="21">
        <v>2094765.1691867027</v>
      </c>
      <c r="G1280"/>
    </row>
    <row r="1281" spans="1:7" x14ac:dyDescent="0.25">
      <c r="A1281" t="s">
        <v>32</v>
      </c>
      <c r="B1281" t="str">
        <f>IFERROR(INDEX(Clients[Client_Name],MATCH(Table10[[#This Row],[Client_Code]],Clients[Client_Code],0)),"")</f>
        <v>PANESCO</v>
      </c>
      <c r="C1281" s="42">
        <v>209</v>
      </c>
      <c r="D1281" s="41" t="s">
        <v>37</v>
      </c>
      <c r="E1281">
        <v>8</v>
      </c>
      <c r="F1281" s="21">
        <v>2082945.0922436644</v>
      </c>
      <c r="G1281"/>
    </row>
    <row r="1282" spans="1:7" x14ac:dyDescent="0.25">
      <c r="A1282" t="s">
        <v>32</v>
      </c>
      <c r="B1282" t="str">
        <f>IFERROR(INDEX(Clients[Client_Name],MATCH(Table10[[#This Row],[Client_Code]],Clients[Client_Code],0)),"")</f>
        <v>PANESCO</v>
      </c>
      <c r="C1282" s="42">
        <v>209</v>
      </c>
      <c r="D1282" s="41" t="s">
        <v>37</v>
      </c>
      <c r="E1282">
        <v>7</v>
      </c>
      <c r="F1282" s="21">
        <v>2077060.08865913</v>
      </c>
      <c r="G1282"/>
    </row>
    <row r="1283" spans="1:7" x14ac:dyDescent="0.25">
      <c r="A1283" t="s">
        <v>32</v>
      </c>
      <c r="B1283" t="str">
        <f>IFERROR(INDEX(Clients[Client_Name],MATCH(Table10[[#This Row],[Client_Code]],Clients[Client_Code],0)),"")</f>
        <v>PANESCO</v>
      </c>
      <c r="C1283" s="42">
        <v>209</v>
      </c>
      <c r="D1283" s="41" t="s">
        <v>37</v>
      </c>
      <c r="E1283">
        <v>5</v>
      </c>
      <c r="F1283" s="21">
        <v>2065339.9157135417</v>
      </c>
      <c r="G1283"/>
    </row>
    <row r="1284" spans="1:7" x14ac:dyDescent="0.25">
      <c r="A1284" t="s">
        <v>32</v>
      </c>
      <c r="B1284" t="str">
        <f>IFERROR(INDEX(Clients[Client_Name],MATCH(Table10[[#This Row],[Client_Code]],Clients[Client_Code],0)),"")</f>
        <v>PANESCO</v>
      </c>
      <c r="C1284" s="42">
        <v>209</v>
      </c>
      <c r="D1284" s="41" t="s">
        <v>37</v>
      </c>
      <c r="E1284">
        <v>11</v>
      </c>
      <c r="F1284" s="21">
        <v>2032935.810160707</v>
      </c>
      <c r="G1284"/>
    </row>
    <row r="1285" spans="1:7" x14ac:dyDescent="0.25">
      <c r="A1285" t="s">
        <v>32</v>
      </c>
      <c r="B1285" t="str">
        <f>IFERROR(INDEX(Clients[Client_Name],MATCH(Table10[[#This Row],[Client_Code]],Clients[Client_Code],0)),"")</f>
        <v>PANESCO</v>
      </c>
      <c r="C1285" s="43">
        <v>209</v>
      </c>
      <c r="D1285" s="44" t="s">
        <v>37</v>
      </c>
      <c r="E1285">
        <v>9</v>
      </c>
      <c r="F1285" s="21">
        <v>2021464.6161338917</v>
      </c>
      <c r="G1285"/>
    </row>
    <row r="1286" spans="1:7" x14ac:dyDescent="0.25">
      <c r="A1286" t="s">
        <v>32</v>
      </c>
      <c r="B1286" t="str">
        <f>IFERROR(INDEX(Clients[Client_Name],MATCH(Table10[[#This Row],[Client_Code]],Clients[Client_Code],0)),"")</f>
        <v>PANESCO</v>
      </c>
      <c r="C1286" s="42">
        <v>209</v>
      </c>
      <c r="D1286" s="41" t="s">
        <v>37</v>
      </c>
      <c r="E1286">
        <v>6</v>
      </c>
      <c r="F1286" s="21">
        <v>2004379.0762658673</v>
      </c>
      <c r="G1286"/>
    </row>
    <row r="1287" spans="1:7" x14ac:dyDescent="0.25">
      <c r="A1287" t="s">
        <v>32</v>
      </c>
      <c r="B1287" t="str">
        <f>IFERROR(INDEX(Clients[Client_Name],MATCH(Table10[[#This Row],[Client_Code]],Clients[Client_Code],0)),"")</f>
        <v>PANESCO</v>
      </c>
      <c r="C1287" s="42">
        <v>209</v>
      </c>
      <c r="D1287" s="41" t="s">
        <v>37</v>
      </c>
      <c r="E1287">
        <v>4</v>
      </c>
      <c r="F1287" s="21">
        <v>1647603.7220250953</v>
      </c>
      <c r="G1287"/>
    </row>
    <row r="1288" spans="1:7" x14ac:dyDescent="0.25">
      <c r="A1288" t="s">
        <v>32</v>
      </c>
      <c r="B1288" t="str">
        <f>IFERROR(INDEX(Clients[Client_Name],MATCH(Table10[[#This Row],[Client_Code]],Clients[Client_Code],0)),"")</f>
        <v>PANESCO</v>
      </c>
      <c r="C1288" s="42">
        <v>209</v>
      </c>
      <c r="D1288" s="41" t="s">
        <v>38</v>
      </c>
      <c r="E1288">
        <v>3</v>
      </c>
      <c r="F1288" s="21">
        <v>1632106.2597467967</v>
      </c>
      <c r="G1288"/>
    </row>
    <row r="1289" spans="1:7" x14ac:dyDescent="0.25">
      <c r="A1289" t="s">
        <v>32</v>
      </c>
      <c r="B1289" t="str">
        <f>IFERROR(INDEX(Clients[Client_Name],MATCH(Table10[[#This Row],[Client_Code]],Clients[Client_Code],0)),"")</f>
        <v>PANESCO</v>
      </c>
      <c r="C1289" s="42">
        <v>209</v>
      </c>
      <c r="D1289" s="41" t="s">
        <v>37</v>
      </c>
      <c r="E1289">
        <v>3</v>
      </c>
      <c r="F1289" s="21">
        <v>1232211.5255298205</v>
      </c>
      <c r="G1289"/>
    </row>
    <row r="1290" spans="1:7" x14ac:dyDescent="0.25">
      <c r="A1290" t="s">
        <v>32</v>
      </c>
      <c r="B1290" t="str">
        <f>IFERROR(INDEX(Clients[Client_Name],MATCH(Table10[[#This Row],[Client_Code]],Clients[Client_Code],0)),"")</f>
        <v>PANESCO</v>
      </c>
      <c r="C1290" s="42">
        <v>209</v>
      </c>
      <c r="D1290" s="41" t="s">
        <v>38</v>
      </c>
      <c r="E1290">
        <v>2</v>
      </c>
      <c r="F1290" s="21">
        <v>979997.00360613328</v>
      </c>
      <c r="G1290"/>
    </row>
    <row r="1291" spans="1:7" x14ac:dyDescent="0.25">
      <c r="A1291" t="s">
        <v>32</v>
      </c>
      <c r="B1291" t="str">
        <f>IFERROR(INDEX(Clients[Client_Name],MATCH(Table10[[#This Row],[Client_Code]],Clients[Client_Code],0)),"")</f>
        <v>PANESCO</v>
      </c>
      <c r="C1291" s="42">
        <v>209</v>
      </c>
      <c r="D1291" s="41" t="s">
        <v>37</v>
      </c>
      <c r="E1291">
        <v>2</v>
      </c>
      <c r="F1291" s="21">
        <v>739880.50448106648</v>
      </c>
      <c r="G1291"/>
    </row>
    <row r="1292" spans="1:7" x14ac:dyDescent="0.25">
      <c r="A1292" t="s">
        <v>32</v>
      </c>
      <c r="B1292" t="str">
        <f>IFERROR(INDEX(Clients[Client_Name],MATCH(Table10[[#This Row],[Client_Code]],Clients[Client_Code],0)),"")</f>
        <v>PANESCO</v>
      </c>
      <c r="C1292" s="42">
        <v>209</v>
      </c>
      <c r="D1292" s="41" t="s">
        <v>38</v>
      </c>
      <c r="E1292">
        <v>1</v>
      </c>
      <c r="F1292" s="21">
        <v>540965.6054</v>
      </c>
      <c r="G1292"/>
    </row>
    <row r="1293" spans="1:7" x14ac:dyDescent="0.25">
      <c r="A1293" t="s">
        <v>32</v>
      </c>
      <c r="B1293" t="str">
        <f>IFERROR(INDEX(Clients[Client_Name],MATCH(Table10[[#This Row],[Client_Code]],Clients[Client_Code],0)),"")</f>
        <v>PANESCO</v>
      </c>
      <c r="C1293" s="42">
        <v>209</v>
      </c>
      <c r="D1293" s="41" t="s">
        <v>37</v>
      </c>
      <c r="E1293">
        <v>1</v>
      </c>
      <c r="F1293" s="21">
        <v>408419.51919999992</v>
      </c>
      <c r="G1293"/>
    </row>
    <row r="1294" spans="1:7" x14ac:dyDescent="0.25">
      <c r="A1294" t="s">
        <v>32</v>
      </c>
      <c r="B1294" t="str">
        <f>IFERROR(INDEX(Clients[Client_Name],MATCH(Table10[[#This Row],[Client_Code]],Clients[Client_Code],0)),"")</f>
        <v>PANESCO</v>
      </c>
      <c r="C1294" s="42">
        <v>209</v>
      </c>
      <c r="D1294" s="41" t="s">
        <v>148</v>
      </c>
      <c r="E1294">
        <v>1</v>
      </c>
      <c r="F1294" s="21">
        <v>0</v>
      </c>
      <c r="G1294"/>
    </row>
    <row r="1295" spans="1:7" x14ac:dyDescent="0.25">
      <c r="A1295" t="s">
        <v>32</v>
      </c>
      <c r="B1295" t="str">
        <f>IFERROR(INDEX(Clients[Client_Name],MATCH(Table10[[#This Row],[Client_Code]],Clients[Client_Code],0)),"")</f>
        <v>PANESCO</v>
      </c>
      <c r="C1295" s="42">
        <v>209</v>
      </c>
      <c r="D1295" s="41" t="s">
        <v>148</v>
      </c>
      <c r="E1295">
        <v>2</v>
      </c>
      <c r="F1295" s="21">
        <v>0</v>
      </c>
      <c r="G1295"/>
    </row>
    <row r="1296" spans="1:7" x14ac:dyDescent="0.25">
      <c r="A1296" t="s">
        <v>32</v>
      </c>
      <c r="B1296" t="str">
        <f>IFERROR(INDEX(Clients[Client_Name],MATCH(Table10[[#This Row],[Client_Code]],Clients[Client_Code],0)),"")</f>
        <v>PANESCO</v>
      </c>
      <c r="C1296" s="42">
        <v>209</v>
      </c>
      <c r="D1296" s="41" t="s">
        <v>148</v>
      </c>
      <c r="E1296">
        <v>3</v>
      </c>
      <c r="F1296" s="21">
        <v>0</v>
      </c>
      <c r="G1296"/>
    </row>
    <row r="1297" spans="1:7" x14ac:dyDescent="0.25">
      <c r="A1297" t="s">
        <v>32</v>
      </c>
      <c r="B1297" t="str">
        <f>IFERROR(INDEX(Clients[Client_Name],MATCH(Table10[[#This Row],[Client_Code]],Clients[Client_Code],0)),"")</f>
        <v>PANESCO</v>
      </c>
      <c r="C1297" s="42">
        <v>209</v>
      </c>
      <c r="D1297" s="41" t="s">
        <v>148</v>
      </c>
      <c r="E1297">
        <v>4</v>
      </c>
      <c r="F1297" s="21">
        <v>0</v>
      </c>
      <c r="G1297"/>
    </row>
    <row r="1298" spans="1:7" x14ac:dyDescent="0.25">
      <c r="A1298" t="s">
        <v>32</v>
      </c>
      <c r="B1298" t="str">
        <f>IFERROR(INDEX(Clients[Client_Name],MATCH(Table10[[#This Row],[Client_Code]],Clients[Client_Code],0)),"")</f>
        <v>PANESCO</v>
      </c>
      <c r="C1298" s="42">
        <v>209</v>
      </c>
      <c r="D1298" s="41" t="s">
        <v>148</v>
      </c>
      <c r="E1298">
        <v>5</v>
      </c>
      <c r="F1298" s="21">
        <v>0</v>
      </c>
      <c r="G1298"/>
    </row>
    <row r="1299" spans="1:7" x14ac:dyDescent="0.25">
      <c r="A1299" t="s">
        <v>32</v>
      </c>
      <c r="B1299" t="str">
        <f>IFERROR(INDEX(Clients[Client_Name],MATCH(Table10[[#This Row],[Client_Code]],Clients[Client_Code],0)),"")</f>
        <v>PANESCO</v>
      </c>
      <c r="C1299" s="42">
        <v>209</v>
      </c>
      <c r="D1299" s="41" t="s">
        <v>148</v>
      </c>
      <c r="E1299">
        <v>6</v>
      </c>
      <c r="F1299" s="21">
        <v>0</v>
      </c>
      <c r="G1299"/>
    </row>
    <row r="1300" spans="1:7" x14ac:dyDescent="0.25">
      <c r="A1300" t="s">
        <v>32</v>
      </c>
      <c r="B1300" t="str">
        <f>IFERROR(INDEX(Clients[Client_Name],MATCH(Table10[[#This Row],[Client_Code]],Clients[Client_Code],0)),"")</f>
        <v>PANESCO</v>
      </c>
      <c r="C1300" s="42">
        <v>209</v>
      </c>
      <c r="D1300" s="41" t="s">
        <v>148</v>
      </c>
      <c r="E1300">
        <v>7</v>
      </c>
      <c r="F1300" s="21">
        <v>0</v>
      </c>
      <c r="G1300"/>
    </row>
    <row r="1301" spans="1:7" x14ac:dyDescent="0.25">
      <c r="A1301" t="s">
        <v>32</v>
      </c>
      <c r="B1301" t="str">
        <f>IFERROR(INDEX(Clients[Client_Name],MATCH(Table10[[#This Row],[Client_Code]],Clients[Client_Code],0)),"")</f>
        <v>PANESCO</v>
      </c>
      <c r="C1301" s="42">
        <v>209</v>
      </c>
      <c r="D1301" s="41" t="s">
        <v>148</v>
      </c>
      <c r="E1301">
        <v>8</v>
      </c>
      <c r="F1301" s="21">
        <v>0</v>
      </c>
      <c r="G1301"/>
    </row>
    <row r="1302" spans="1:7" x14ac:dyDescent="0.25">
      <c r="A1302" t="s">
        <v>32</v>
      </c>
      <c r="B1302" t="str">
        <f>IFERROR(INDEX(Clients[Client_Name],MATCH(Table10[[#This Row],[Client_Code]],Clients[Client_Code],0)),"")</f>
        <v>PANESCO</v>
      </c>
      <c r="C1302" s="42">
        <v>209</v>
      </c>
      <c r="D1302" s="41" t="s">
        <v>148</v>
      </c>
      <c r="E1302">
        <v>9</v>
      </c>
      <c r="F1302" s="21">
        <v>0</v>
      </c>
      <c r="G1302"/>
    </row>
    <row r="1303" spans="1:7" x14ac:dyDescent="0.25">
      <c r="A1303" t="s">
        <v>32</v>
      </c>
      <c r="B1303" t="str">
        <f>IFERROR(INDEX(Clients[Client_Name],MATCH(Table10[[#This Row],[Client_Code]],Clients[Client_Code],0)),"")</f>
        <v>PANESCO</v>
      </c>
      <c r="C1303" s="42">
        <v>209</v>
      </c>
      <c r="D1303" s="41" t="s">
        <v>148</v>
      </c>
      <c r="E1303">
        <v>10</v>
      </c>
      <c r="F1303" s="21">
        <v>0</v>
      </c>
      <c r="G1303"/>
    </row>
    <row r="1304" spans="1:7" x14ac:dyDescent="0.25">
      <c r="A1304" t="s">
        <v>32</v>
      </c>
      <c r="B1304" t="str">
        <f>IFERROR(INDEX(Clients[Client_Name],MATCH(Table10[[#This Row],[Client_Code]],Clients[Client_Code],0)),"")</f>
        <v>PANESCO</v>
      </c>
      <c r="C1304" s="42">
        <v>209</v>
      </c>
      <c r="D1304" s="41" t="s">
        <v>148</v>
      </c>
      <c r="E1304">
        <v>11</v>
      </c>
      <c r="F1304" s="21">
        <v>0</v>
      </c>
      <c r="G1304"/>
    </row>
    <row r="1305" spans="1:7" x14ac:dyDescent="0.25">
      <c r="A1305" t="s">
        <v>32</v>
      </c>
      <c r="B1305" t="str">
        <f>IFERROR(INDEX(Clients[Client_Name],MATCH(Table10[[#This Row],[Client_Code]],Clients[Client_Code],0)),"")</f>
        <v>PANESCO</v>
      </c>
      <c r="C1305" s="42">
        <v>209</v>
      </c>
      <c r="D1305" s="41" t="s">
        <v>148</v>
      </c>
      <c r="E1305">
        <v>12</v>
      </c>
      <c r="F1305" s="21">
        <v>0</v>
      </c>
      <c r="G1305"/>
    </row>
    <row r="1306" spans="1:7" x14ac:dyDescent="0.25">
      <c r="A1306" t="s">
        <v>32</v>
      </c>
      <c r="B1306" t="str">
        <f>IFERROR(INDEX(Clients[Client_Name],MATCH(Table10[[#This Row],[Client_Code]],Clients[Client_Code],0)),"")</f>
        <v>PACIFIC BLUE/EL GOLFO</v>
      </c>
      <c r="C1306" s="42">
        <v>210</v>
      </c>
      <c r="D1306" s="41" t="s">
        <v>149</v>
      </c>
      <c r="E1306">
        <v>12</v>
      </c>
      <c r="F1306" s="21">
        <v>4361599.0092229843</v>
      </c>
      <c r="G1306"/>
    </row>
    <row r="1307" spans="1:7" x14ac:dyDescent="0.25">
      <c r="A1307" t="s">
        <v>32</v>
      </c>
      <c r="B1307" t="str">
        <f>IFERROR(INDEX(Clients[Client_Name],MATCH(Table10[[#This Row],[Client_Code]],Clients[Client_Code],0)),"")</f>
        <v>PACIFIC BLUE/EL GOLFO</v>
      </c>
      <c r="C1307" s="42">
        <v>210</v>
      </c>
      <c r="D1307" s="41" t="s">
        <v>149</v>
      </c>
      <c r="E1307">
        <v>10</v>
      </c>
      <c r="F1307" s="21">
        <v>4336987.9279227797</v>
      </c>
      <c r="G1307"/>
    </row>
    <row r="1308" spans="1:7" x14ac:dyDescent="0.25">
      <c r="A1308" t="s">
        <v>32</v>
      </c>
      <c r="B1308" t="str">
        <f>IFERROR(INDEX(Clients[Client_Name],MATCH(Table10[[#This Row],[Client_Code]],Clients[Client_Code],0)),"")</f>
        <v>PACIFIC BLUE/EL GOLFO</v>
      </c>
      <c r="C1308" s="42">
        <v>210</v>
      </c>
      <c r="D1308" s="41" t="s">
        <v>149</v>
      </c>
      <c r="E1308">
        <v>8</v>
      </c>
      <c r="F1308" s="21">
        <v>4312515.7189309821</v>
      </c>
      <c r="G1308"/>
    </row>
    <row r="1309" spans="1:7" x14ac:dyDescent="0.25">
      <c r="A1309" t="s">
        <v>32</v>
      </c>
      <c r="B1309" t="str">
        <f>IFERROR(INDEX(Clients[Client_Name],MATCH(Table10[[#This Row],[Client_Code]],Clients[Client_Code],0)),"")</f>
        <v>PACIFIC BLUE/EL GOLFO</v>
      </c>
      <c r="C1309" s="42">
        <v>210</v>
      </c>
      <c r="D1309" s="41" t="s">
        <v>149</v>
      </c>
      <c r="E1309">
        <v>7</v>
      </c>
      <c r="F1309" s="21">
        <v>4300331.446499235</v>
      </c>
      <c r="G1309"/>
    </row>
    <row r="1310" spans="1:7" x14ac:dyDescent="0.25">
      <c r="A1310" t="s">
        <v>32</v>
      </c>
      <c r="B1310" t="str">
        <f>IFERROR(INDEX(Clients[Client_Name],MATCH(Table10[[#This Row],[Client_Code]],Clients[Client_Code],0)),"")</f>
        <v>PACIFIC BLUE/EL GOLFO</v>
      </c>
      <c r="C1310" s="42">
        <v>210</v>
      </c>
      <c r="D1310" s="41" t="s">
        <v>149</v>
      </c>
      <c r="E1310">
        <v>5</v>
      </c>
      <c r="F1310" s="21">
        <v>4276066.0780818667</v>
      </c>
      <c r="G1310"/>
    </row>
    <row r="1311" spans="1:7" x14ac:dyDescent="0.25">
      <c r="A1311" t="s">
        <v>32</v>
      </c>
      <c r="B1311" t="str">
        <f>IFERROR(INDEX(Clients[Client_Name],MATCH(Table10[[#This Row],[Client_Code]],Clients[Client_Code],0)),"")</f>
        <v>PACIFIC BLUE/EL GOLFO</v>
      </c>
      <c r="C1311" s="42">
        <v>210</v>
      </c>
      <c r="D1311" s="41" t="s">
        <v>149</v>
      </c>
      <c r="E1311">
        <v>4</v>
      </c>
      <c r="F1311" s="21">
        <v>4263984.7878496256</v>
      </c>
      <c r="G1311"/>
    </row>
    <row r="1312" spans="1:7" x14ac:dyDescent="0.25">
      <c r="A1312" t="s">
        <v>32</v>
      </c>
      <c r="B1312" t="str">
        <f>IFERROR(INDEX(Clients[Client_Name],MATCH(Table10[[#This Row],[Client_Code]],Clients[Client_Code],0)),"")</f>
        <v>PACIFIC BLUE/EL GOLFO</v>
      </c>
      <c r="C1312" s="42">
        <v>210</v>
      </c>
      <c r="D1312" s="41" t="s">
        <v>149</v>
      </c>
      <c r="E1312">
        <v>3</v>
      </c>
      <c r="F1312" s="21">
        <v>4251937.6312278137</v>
      </c>
      <c r="G1312"/>
    </row>
    <row r="1313" spans="1:7" x14ac:dyDescent="0.25">
      <c r="A1313" t="s">
        <v>32</v>
      </c>
      <c r="B1313" t="str">
        <f>IFERROR(INDEX(Clients[Client_Name],MATCH(Table10[[#This Row],[Client_Code]],Clients[Client_Code],0)),"")</f>
        <v>PACIFIC BLUE/EL GOLFO</v>
      </c>
      <c r="C1313" s="42">
        <v>210</v>
      </c>
      <c r="D1313" s="41" t="s">
        <v>149</v>
      </c>
      <c r="E1313">
        <v>1</v>
      </c>
      <c r="F1313" s="21">
        <v>4227945.333333333</v>
      </c>
      <c r="G1313"/>
    </row>
    <row r="1314" spans="1:7" x14ac:dyDescent="0.25">
      <c r="A1314" t="s">
        <v>32</v>
      </c>
      <c r="B1314" t="str">
        <f>IFERROR(INDEX(Clients[Client_Name],MATCH(Table10[[#This Row],[Client_Code]],Clients[Client_Code],0)),"")</f>
        <v>PACIFIC BLUE/EL GOLFO</v>
      </c>
      <c r="C1314" s="42">
        <v>210</v>
      </c>
      <c r="D1314" s="41" t="s">
        <v>149</v>
      </c>
      <c r="E1314">
        <v>11</v>
      </c>
      <c r="F1314" s="21">
        <v>4208976.8326308653</v>
      </c>
      <c r="G1314"/>
    </row>
    <row r="1315" spans="1:7" x14ac:dyDescent="0.25">
      <c r="A1315" t="s">
        <v>32</v>
      </c>
      <c r="B1315" t="str">
        <f>IFERROR(INDEX(Clients[Client_Name],MATCH(Table10[[#This Row],[Client_Code]],Clients[Client_Code],0)),"")</f>
        <v>PACIFIC BLUE/EL GOLFO</v>
      </c>
      <c r="C1315" s="42">
        <v>210</v>
      </c>
      <c r="D1315" s="41" t="s">
        <v>149</v>
      </c>
      <c r="E1315">
        <v>9</v>
      </c>
      <c r="F1315" s="21">
        <v>4185226.9485173742</v>
      </c>
      <c r="G1315"/>
    </row>
    <row r="1316" spans="1:7" x14ac:dyDescent="0.25">
      <c r="A1316" t="s">
        <v>32</v>
      </c>
      <c r="B1316" t="str">
        <f>IFERROR(INDEX(Clients[Client_Name],MATCH(Table10[[#This Row],[Client_Code]],Clients[Client_Code],0)),"")</f>
        <v>PACIFIC BLUE/EL GOLFO</v>
      </c>
      <c r="C1316" s="42">
        <v>210</v>
      </c>
      <c r="D1316" s="41" t="s">
        <v>149</v>
      </c>
      <c r="E1316">
        <v>6</v>
      </c>
      <c r="F1316" s="21">
        <v>4149853.1599707408</v>
      </c>
      <c r="G1316"/>
    </row>
    <row r="1317" spans="1:7" x14ac:dyDescent="0.25">
      <c r="A1317" t="s">
        <v>32</v>
      </c>
      <c r="B1317" t="str">
        <f>IFERROR(INDEX(Clients[Client_Name],MATCH(Table10[[#This Row],[Client_Code]],Clients[Client_Code],0)),"")</f>
        <v>PACIFIC BLUE/EL GOLFO</v>
      </c>
      <c r="C1317" s="42">
        <v>210</v>
      </c>
      <c r="D1317" s="41" t="s">
        <v>149</v>
      </c>
      <c r="E1317">
        <v>2</v>
      </c>
      <c r="F1317" s="21">
        <v>3829609.2364444439</v>
      </c>
      <c r="G1317"/>
    </row>
    <row r="1318" spans="1:7" x14ac:dyDescent="0.25">
      <c r="A1318" t="s">
        <v>32</v>
      </c>
      <c r="B1318" t="str">
        <f>IFERROR(INDEX(Clients[Client_Name],MATCH(Table10[[#This Row],[Client_Code]],Clients[Client_Code],0)),"")</f>
        <v>PACIFIC BLUE/EL GOLFO</v>
      </c>
      <c r="C1318" s="42">
        <v>210</v>
      </c>
      <c r="D1318" s="41" t="s">
        <v>38</v>
      </c>
      <c r="E1318">
        <v>12</v>
      </c>
      <c r="F1318" s="21">
        <v>1116133.1864601618</v>
      </c>
      <c r="G1318"/>
    </row>
    <row r="1319" spans="1:7" x14ac:dyDescent="0.25">
      <c r="A1319" t="s">
        <v>32</v>
      </c>
      <c r="B1319" t="str">
        <f>IFERROR(INDEX(Clients[Client_Name],MATCH(Table10[[#This Row],[Client_Code]],Clients[Client_Code],0)),"")</f>
        <v>PACIFIC BLUE/EL GOLFO</v>
      </c>
      <c r="C1319" s="42">
        <v>210</v>
      </c>
      <c r="D1319" s="41" t="s">
        <v>38</v>
      </c>
      <c r="E1319">
        <v>10</v>
      </c>
      <c r="F1319" s="21">
        <v>1109835.2107554395</v>
      </c>
      <c r="G1319"/>
    </row>
    <row r="1320" spans="1:7" x14ac:dyDescent="0.25">
      <c r="A1320" t="s">
        <v>32</v>
      </c>
      <c r="B1320" t="str">
        <f>IFERROR(INDEX(Clients[Client_Name],MATCH(Table10[[#This Row],[Client_Code]],Clients[Client_Code],0)),"")</f>
        <v>PACIFIC BLUE/EL GOLFO</v>
      </c>
      <c r="C1320" s="42">
        <v>210</v>
      </c>
      <c r="D1320" s="41" t="s">
        <v>38</v>
      </c>
      <c r="E1320">
        <v>8</v>
      </c>
      <c r="F1320" s="21">
        <v>1103572.7724744384</v>
      </c>
      <c r="G1320"/>
    </row>
    <row r="1321" spans="1:7" x14ac:dyDescent="0.25">
      <c r="A1321" t="s">
        <v>32</v>
      </c>
      <c r="B1321" t="str">
        <f>IFERROR(INDEX(Clients[Client_Name],MATCH(Table10[[#This Row],[Client_Code]],Clients[Client_Code],0)),"")</f>
        <v>PACIFIC BLUE/EL GOLFO</v>
      </c>
      <c r="C1321" s="42">
        <v>210</v>
      </c>
      <c r="D1321" s="41" t="s">
        <v>38</v>
      </c>
      <c r="E1321">
        <v>7</v>
      </c>
      <c r="F1321" s="21">
        <v>1100454.8171591542</v>
      </c>
      <c r="G1321"/>
    </row>
    <row r="1322" spans="1:7" x14ac:dyDescent="0.25">
      <c r="A1322" t="s">
        <v>32</v>
      </c>
      <c r="B1322" t="str">
        <f>IFERROR(INDEX(Clients[Client_Name],MATCH(Table10[[#This Row],[Client_Code]],Clients[Client_Code],0)),"")</f>
        <v>PACIFIC BLUE/EL GOLFO</v>
      </c>
      <c r="C1322" s="42">
        <v>210</v>
      </c>
      <c r="D1322" s="41" t="s">
        <v>38</v>
      </c>
      <c r="E1322">
        <v>5</v>
      </c>
      <c r="F1322" s="21">
        <v>1094245.3093811497</v>
      </c>
      <c r="G1322"/>
    </row>
    <row r="1323" spans="1:7" x14ac:dyDescent="0.25">
      <c r="A1323" t="s">
        <v>32</v>
      </c>
      <c r="B1323" t="str">
        <f>IFERROR(INDEX(Clients[Client_Name],MATCH(Table10[[#This Row],[Client_Code]],Clients[Client_Code],0)),"")</f>
        <v>PACIFIC BLUE/EL GOLFO</v>
      </c>
      <c r="C1323" s="42">
        <v>210</v>
      </c>
      <c r="D1323" s="41" t="s">
        <v>38</v>
      </c>
      <c r="E1323">
        <v>4</v>
      </c>
      <c r="F1323" s="21">
        <v>1091153.7072107194</v>
      </c>
      <c r="G1323"/>
    </row>
    <row r="1324" spans="1:7" x14ac:dyDescent="0.25">
      <c r="A1324" t="s">
        <v>32</v>
      </c>
      <c r="B1324" t="str">
        <f>IFERROR(INDEX(Clients[Client_Name],MATCH(Table10[[#This Row],[Client_Code]],Clients[Client_Code],0)),"")</f>
        <v>PACIFIC BLUE/EL GOLFO</v>
      </c>
      <c r="C1324" s="42">
        <v>210</v>
      </c>
      <c r="D1324" s="41" t="s">
        <v>38</v>
      </c>
      <c r="E1324">
        <v>3</v>
      </c>
      <c r="F1324" s="21">
        <v>1088070.8398311976</v>
      </c>
      <c r="G1324"/>
    </row>
    <row r="1325" spans="1:7" x14ac:dyDescent="0.25">
      <c r="A1325" t="s">
        <v>32</v>
      </c>
      <c r="B1325" t="str">
        <f>IFERROR(INDEX(Clients[Client_Name],MATCH(Table10[[#This Row],[Client_Code]],Clients[Client_Code],0)),"")</f>
        <v>PACIFIC BLUE/EL GOLFO</v>
      </c>
      <c r="C1325" s="42">
        <v>210</v>
      </c>
      <c r="D1325" s="41" t="s">
        <v>38</v>
      </c>
      <c r="E1325">
        <v>1</v>
      </c>
      <c r="F1325" s="21">
        <v>1081931.2108</v>
      </c>
      <c r="G1325"/>
    </row>
    <row r="1326" spans="1:7" x14ac:dyDescent="0.25">
      <c r="A1326" t="s">
        <v>32</v>
      </c>
      <c r="B1326" t="str">
        <f>IFERROR(INDEX(Clients[Client_Name],MATCH(Table10[[#This Row],[Client_Code]],Clients[Client_Code],0)),"")</f>
        <v>PACIFIC BLUE/EL GOLFO</v>
      </c>
      <c r="C1326" s="42">
        <v>210</v>
      </c>
      <c r="D1326" s="41" t="s">
        <v>38</v>
      </c>
      <c r="E1326">
        <v>11</v>
      </c>
      <c r="F1326" s="21">
        <v>1077077.1714702386</v>
      </c>
      <c r="G1326"/>
    </row>
    <row r="1327" spans="1:7" x14ac:dyDescent="0.25">
      <c r="A1327" t="s">
        <v>32</v>
      </c>
      <c r="B1327" t="str">
        <f>IFERROR(INDEX(Clients[Client_Name],MATCH(Table10[[#This Row],[Client_Code]],Clients[Client_Code],0)),"")</f>
        <v>PACIFIC BLUE/EL GOLFO</v>
      </c>
      <c r="C1327" s="42">
        <v>210</v>
      </c>
      <c r="D1327" s="41" t="s">
        <v>38</v>
      </c>
      <c r="E1327">
        <v>9</v>
      </c>
      <c r="F1327" s="21">
        <v>1070999.5761255962</v>
      </c>
      <c r="G1327"/>
    </row>
    <row r="1328" spans="1:7" x14ac:dyDescent="0.25">
      <c r="A1328" t="s">
        <v>32</v>
      </c>
      <c r="B1328" t="str">
        <f>IFERROR(INDEX(Clients[Client_Name],MATCH(Table10[[#This Row],[Client_Code]],Clients[Client_Code],0)),"")</f>
        <v>PACIFIC BLUE/EL GOLFO</v>
      </c>
      <c r="C1328" s="42">
        <v>210</v>
      </c>
      <c r="D1328" s="41" t="s">
        <v>38</v>
      </c>
      <c r="E1328">
        <v>6</v>
      </c>
      <c r="F1328" s="21">
        <v>1061947.4236365126</v>
      </c>
      <c r="G1328"/>
    </row>
    <row r="1329" spans="1:7" x14ac:dyDescent="0.25">
      <c r="A1329" t="s">
        <v>32</v>
      </c>
      <c r="B1329" t="str">
        <f>IFERROR(INDEX(Clients[Client_Name],MATCH(Table10[[#This Row],[Client_Code]],Clients[Client_Code],0)),"")</f>
        <v>PACIFIC BLUE/EL GOLFO</v>
      </c>
      <c r="C1329" s="42">
        <v>210</v>
      </c>
      <c r="D1329" s="41" t="s">
        <v>38</v>
      </c>
      <c r="E1329">
        <v>2</v>
      </c>
      <c r="F1329" s="21">
        <v>979997.00360613328</v>
      </c>
      <c r="G1329"/>
    </row>
    <row r="1330" spans="1:7" x14ac:dyDescent="0.25">
      <c r="A1330" t="s">
        <v>32</v>
      </c>
      <c r="B1330" t="str">
        <f>IFERROR(INDEX(Clients[Client_Name],MATCH(Table10[[#This Row],[Client_Code]],Clients[Client_Code],0)),"")</f>
        <v>PACIFIC BLUE/EL GOLFO</v>
      </c>
      <c r="C1330" s="42">
        <v>210</v>
      </c>
      <c r="D1330" s="41" t="s">
        <v>37</v>
      </c>
      <c r="E1330">
        <v>12</v>
      </c>
      <c r="F1330" s="21">
        <v>842660.92858188052</v>
      </c>
      <c r="G1330"/>
    </row>
    <row r="1331" spans="1:7" x14ac:dyDescent="0.25">
      <c r="A1331" t="s">
        <v>32</v>
      </c>
      <c r="B1331" t="str">
        <f>IFERROR(INDEX(Clients[Client_Name],MATCH(Table10[[#This Row],[Client_Code]],Clients[Client_Code],0)),"")</f>
        <v>PACIFIC BLUE/EL GOLFO</v>
      </c>
      <c r="C1331" s="42">
        <v>210</v>
      </c>
      <c r="D1331" s="41" t="s">
        <v>37</v>
      </c>
      <c r="E1331">
        <v>10</v>
      </c>
      <c r="F1331" s="21">
        <v>837906.06767468096</v>
      </c>
      <c r="G1331"/>
    </row>
    <row r="1332" spans="1:7" x14ac:dyDescent="0.25">
      <c r="A1332" t="s">
        <v>32</v>
      </c>
      <c r="B1332" t="str">
        <f>IFERROR(INDEX(Clients[Client_Name],MATCH(Table10[[#This Row],[Client_Code]],Clients[Client_Code],0)),"")</f>
        <v>PACIFIC BLUE/EL GOLFO</v>
      </c>
      <c r="C1332" s="42">
        <v>210</v>
      </c>
      <c r="D1332" s="41" t="s">
        <v>37</v>
      </c>
      <c r="E1332">
        <v>8</v>
      </c>
      <c r="F1332" s="21">
        <v>833178.0368974657</v>
      </c>
      <c r="G1332"/>
    </row>
    <row r="1333" spans="1:7" x14ac:dyDescent="0.25">
      <c r="A1333" t="s">
        <v>32</v>
      </c>
      <c r="B1333" t="str">
        <f>IFERROR(INDEX(Clients[Client_Name],MATCH(Table10[[#This Row],[Client_Code]],Clients[Client_Code],0)),"")</f>
        <v>PACIFIC BLUE/EL GOLFO</v>
      </c>
      <c r="C1333" s="42">
        <v>210</v>
      </c>
      <c r="D1333" s="41" t="s">
        <v>37</v>
      </c>
      <c r="E1333">
        <v>7</v>
      </c>
      <c r="F1333" s="21">
        <v>830824.03546365211</v>
      </c>
      <c r="G1333"/>
    </row>
    <row r="1334" spans="1:7" x14ac:dyDescent="0.25">
      <c r="A1334" t="s">
        <v>32</v>
      </c>
      <c r="B1334" t="str">
        <f>IFERROR(INDEX(Clients[Client_Name],MATCH(Table10[[#This Row],[Client_Code]],Clients[Client_Code],0)),"")</f>
        <v>PACIFIC BLUE/EL GOLFO</v>
      </c>
      <c r="C1334" s="42">
        <v>210</v>
      </c>
      <c r="D1334" s="41" t="s">
        <v>37</v>
      </c>
      <c r="E1334">
        <v>5</v>
      </c>
      <c r="F1334" s="21">
        <v>826135.96628541662</v>
      </c>
      <c r="G1334"/>
    </row>
    <row r="1335" spans="1:7" x14ac:dyDescent="0.25">
      <c r="A1335" t="s">
        <v>32</v>
      </c>
      <c r="B1335" t="str">
        <f>IFERROR(INDEX(Clients[Client_Name],MATCH(Table10[[#This Row],[Client_Code]],Clients[Client_Code],0)),"")</f>
        <v>PACIFIC BLUE/EL GOLFO</v>
      </c>
      <c r="C1335" s="42">
        <v>210</v>
      </c>
      <c r="D1335" s="41" t="s">
        <v>37</v>
      </c>
      <c r="E1335">
        <v>4</v>
      </c>
      <c r="F1335" s="21">
        <v>823801.86101254763</v>
      </c>
      <c r="G1335"/>
    </row>
    <row r="1336" spans="1:7" x14ac:dyDescent="0.25">
      <c r="A1336" t="s">
        <v>32</v>
      </c>
      <c r="B1336" t="str">
        <f>IFERROR(INDEX(Clients[Client_Name],MATCH(Table10[[#This Row],[Client_Code]],Clients[Client_Code],0)),"")</f>
        <v>PACIFIC BLUE/EL GOLFO</v>
      </c>
      <c r="C1336" s="42">
        <v>210</v>
      </c>
      <c r="D1336" s="41" t="s">
        <v>37</v>
      </c>
      <c r="E1336">
        <v>3</v>
      </c>
      <c r="F1336" s="21">
        <v>821474.35035321349</v>
      </c>
      <c r="G1336"/>
    </row>
    <row r="1337" spans="1:7" x14ac:dyDescent="0.25">
      <c r="A1337" t="s">
        <v>32</v>
      </c>
      <c r="B1337" t="str">
        <f>IFERROR(INDEX(Clients[Client_Name],MATCH(Table10[[#This Row],[Client_Code]],Clients[Client_Code],0)),"")</f>
        <v>PACIFIC BLUE/EL GOLFO</v>
      </c>
      <c r="C1337" s="42">
        <v>210</v>
      </c>
      <c r="D1337" s="41" t="s">
        <v>37</v>
      </c>
      <c r="E1337">
        <v>1</v>
      </c>
      <c r="F1337" s="21">
        <v>816839.03839999984</v>
      </c>
      <c r="G1337"/>
    </row>
    <row r="1338" spans="1:7" x14ac:dyDescent="0.25">
      <c r="A1338" t="s">
        <v>32</v>
      </c>
      <c r="B1338" t="str">
        <f>IFERROR(INDEX(Clients[Client_Name],MATCH(Table10[[#This Row],[Client_Code]],Clients[Client_Code],0)),"")</f>
        <v>PACIFIC BLUE/EL GOLFO</v>
      </c>
      <c r="C1338" s="42">
        <v>210</v>
      </c>
      <c r="D1338" s="41" t="s">
        <v>37</v>
      </c>
      <c r="E1338">
        <v>11</v>
      </c>
      <c r="F1338" s="21">
        <v>813174.32406428305</v>
      </c>
      <c r="G1338"/>
    </row>
    <row r="1339" spans="1:7" x14ac:dyDescent="0.25">
      <c r="A1339" t="s">
        <v>32</v>
      </c>
      <c r="B1339" t="str">
        <f>IFERROR(INDEX(Clients[Client_Name],MATCH(Table10[[#This Row],[Client_Code]],Clients[Client_Code],0)),"")</f>
        <v>PACIFIC BLUE/EL GOLFO</v>
      </c>
      <c r="C1339" s="42">
        <v>210</v>
      </c>
      <c r="D1339" s="41" t="s">
        <v>37</v>
      </c>
      <c r="E1339">
        <v>9</v>
      </c>
      <c r="F1339" s="21">
        <v>808585.84645355667</v>
      </c>
      <c r="G1339"/>
    </row>
    <row r="1340" spans="1:7" x14ac:dyDescent="0.25">
      <c r="A1340" t="s">
        <v>32</v>
      </c>
      <c r="B1340" t="str">
        <f>IFERROR(INDEX(Clients[Client_Name],MATCH(Table10[[#This Row],[Client_Code]],Clients[Client_Code],0)),"")</f>
        <v>PACIFIC BLUE/EL GOLFO</v>
      </c>
      <c r="C1340" s="42">
        <v>210</v>
      </c>
      <c r="D1340" s="41" t="s">
        <v>37</v>
      </c>
      <c r="E1340">
        <v>6</v>
      </c>
      <c r="F1340" s="21">
        <v>801751.63050634705</v>
      </c>
      <c r="G1340"/>
    </row>
    <row r="1341" spans="1:7" x14ac:dyDescent="0.25">
      <c r="A1341" t="s">
        <v>32</v>
      </c>
      <c r="B1341" t="str">
        <f>IFERROR(INDEX(Clients[Client_Name],MATCH(Table10[[#This Row],[Client_Code]],Clients[Client_Code],0)),"")</f>
        <v>PACIFIC BLUE/EL GOLFO</v>
      </c>
      <c r="C1341" s="42">
        <v>210</v>
      </c>
      <c r="D1341" s="41" t="s">
        <v>37</v>
      </c>
      <c r="E1341">
        <v>2</v>
      </c>
      <c r="F1341" s="21">
        <v>739880.50448106648</v>
      </c>
      <c r="G1341"/>
    </row>
    <row r="1342" spans="1:7" x14ac:dyDescent="0.25">
      <c r="A1342" t="s">
        <v>32</v>
      </c>
      <c r="B1342" t="str">
        <f>IFERROR(INDEX(Clients[Client_Name],MATCH(Table10[[#This Row],[Client_Code]],Clients[Client_Code],0)),"")</f>
        <v>PACIFIC BLUE/EL GOLFO</v>
      </c>
      <c r="C1342" s="42">
        <v>210</v>
      </c>
      <c r="D1342" s="41" t="s">
        <v>148</v>
      </c>
      <c r="E1342">
        <v>1</v>
      </c>
      <c r="F1342" s="21">
        <v>0</v>
      </c>
      <c r="G1342"/>
    </row>
    <row r="1343" spans="1:7" x14ac:dyDescent="0.25">
      <c r="A1343" t="s">
        <v>32</v>
      </c>
      <c r="B1343" t="str">
        <f>IFERROR(INDEX(Clients[Client_Name],MATCH(Table10[[#This Row],[Client_Code]],Clients[Client_Code],0)),"")</f>
        <v>PACIFIC BLUE/EL GOLFO</v>
      </c>
      <c r="C1343" s="42">
        <v>210</v>
      </c>
      <c r="D1343" s="41" t="s">
        <v>148</v>
      </c>
      <c r="E1343">
        <v>2</v>
      </c>
      <c r="F1343" s="21">
        <v>0</v>
      </c>
      <c r="G1343"/>
    </row>
    <row r="1344" spans="1:7" x14ac:dyDescent="0.25">
      <c r="A1344" t="s">
        <v>32</v>
      </c>
      <c r="B1344" t="str">
        <f>IFERROR(INDEX(Clients[Client_Name],MATCH(Table10[[#This Row],[Client_Code]],Clients[Client_Code],0)),"")</f>
        <v>PACIFIC BLUE/EL GOLFO</v>
      </c>
      <c r="C1344" s="42">
        <v>210</v>
      </c>
      <c r="D1344" s="41" t="s">
        <v>148</v>
      </c>
      <c r="E1344">
        <v>3</v>
      </c>
      <c r="F1344" s="21">
        <v>0</v>
      </c>
      <c r="G1344"/>
    </row>
    <row r="1345" spans="1:7" x14ac:dyDescent="0.25">
      <c r="A1345" t="s">
        <v>32</v>
      </c>
      <c r="B1345" t="str">
        <f>IFERROR(INDEX(Clients[Client_Name],MATCH(Table10[[#This Row],[Client_Code]],Clients[Client_Code],0)),"")</f>
        <v>PACIFIC BLUE/EL GOLFO</v>
      </c>
      <c r="C1345" s="42">
        <v>210</v>
      </c>
      <c r="D1345" s="41" t="s">
        <v>148</v>
      </c>
      <c r="E1345">
        <v>4</v>
      </c>
      <c r="F1345" s="21">
        <v>0</v>
      </c>
      <c r="G1345"/>
    </row>
    <row r="1346" spans="1:7" x14ac:dyDescent="0.25">
      <c r="A1346" t="s">
        <v>32</v>
      </c>
      <c r="B1346" t="str">
        <f>IFERROR(INDEX(Clients[Client_Name],MATCH(Table10[[#This Row],[Client_Code]],Clients[Client_Code],0)),"")</f>
        <v>PACIFIC BLUE/EL GOLFO</v>
      </c>
      <c r="C1346" s="42">
        <v>210</v>
      </c>
      <c r="D1346" s="41" t="s">
        <v>148</v>
      </c>
      <c r="E1346">
        <v>5</v>
      </c>
      <c r="F1346" s="21">
        <v>0</v>
      </c>
      <c r="G1346"/>
    </row>
    <row r="1347" spans="1:7" x14ac:dyDescent="0.25">
      <c r="A1347" t="s">
        <v>32</v>
      </c>
      <c r="B1347" t="str">
        <f>IFERROR(INDEX(Clients[Client_Name],MATCH(Table10[[#This Row],[Client_Code]],Clients[Client_Code],0)),"")</f>
        <v>PACIFIC BLUE/EL GOLFO</v>
      </c>
      <c r="C1347" s="42">
        <v>210</v>
      </c>
      <c r="D1347" s="41" t="s">
        <v>148</v>
      </c>
      <c r="E1347">
        <v>6</v>
      </c>
      <c r="F1347" s="21">
        <v>0</v>
      </c>
      <c r="G1347"/>
    </row>
    <row r="1348" spans="1:7" x14ac:dyDescent="0.25">
      <c r="A1348" t="s">
        <v>32</v>
      </c>
      <c r="B1348" t="str">
        <f>IFERROR(INDEX(Clients[Client_Name],MATCH(Table10[[#This Row],[Client_Code]],Clients[Client_Code],0)),"")</f>
        <v>PACIFIC BLUE/EL GOLFO</v>
      </c>
      <c r="C1348" s="42">
        <v>210</v>
      </c>
      <c r="D1348" s="41" t="s">
        <v>148</v>
      </c>
      <c r="E1348">
        <v>7</v>
      </c>
      <c r="F1348" s="21">
        <v>0</v>
      </c>
      <c r="G1348"/>
    </row>
    <row r="1349" spans="1:7" x14ac:dyDescent="0.25">
      <c r="A1349" t="s">
        <v>32</v>
      </c>
      <c r="B1349" t="str">
        <f>IFERROR(INDEX(Clients[Client_Name],MATCH(Table10[[#This Row],[Client_Code]],Clients[Client_Code],0)),"")</f>
        <v>PACIFIC BLUE/EL GOLFO</v>
      </c>
      <c r="C1349" s="42">
        <v>210</v>
      </c>
      <c r="D1349" s="41" t="s">
        <v>148</v>
      </c>
      <c r="E1349">
        <v>8</v>
      </c>
      <c r="F1349" s="21">
        <v>0</v>
      </c>
      <c r="G1349"/>
    </row>
    <row r="1350" spans="1:7" x14ac:dyDescent="0.25">
      <c r="A1350" t="s">
        <v>32</v>
      </c>
      <c r="B1350" t="str">
        <f>IFERROR(INDEX(Clients[Client_Name],MATCH(Table10[[#This Row],[Client_Code]],Clients[Client_Code],0)),"")</f>
        <v>PACIFIC BLUE/EL GOLFO</v>
      </c>
      <c r="C1350" s="42">
        <v>210</v>
      </c>
      <c r="D1350" s="41" t="s">
        <v>148</v>
      </c>
      <c r="E1350">
        <v>9</v>
      </c>
      <c r="F1350" s="21">
        <v>0</v>
      </c>
      <c r="G1350"/>
    </row>
    <row r="1351" spans="1:7" x14ac:dyDescent="0.25">
      <c r="A1351" t="s">
        <v>32</v>
      </c>
      <c r="B1351" t="str">
        <f>IFERROR(INDEX(Clients[Client_Name],MATCH(Table10[[#This Row],[Client_Code]],Clients[Client_Code],0)),"")</f>
        <v>PACIFIC BLUE/EL GOLFO</v>
      </c>
      <c r="C1351" s="42">
        <v>210</v>
      </c>
      <c r="D1351" s="41" t="s">
        <v>148</v>
      </c>
      <c r="E1351">
        <v>10</v>
      </c>
      <c r="F1351" s="21">
        <v>0</v>
      </c>
      <c r="G1351"/>
    </row>
    <row r="1352" spans="1:7" x14ac:dyDescent="0.25">
      <c r="A1352" t="s">
        <v>32</v>
      </c>
      <c r="B1352" t="str">
        <f>IFERROR(INDEX(Clients[Client_Name],MATCH(Table10[[#This Row],[Client_Code]],Clients[Client_Code],0)),"")</f>
        <v>PACIFIC BLUE/EL GOLFO</v>
      </c>
      <c r="C1352" s="42">
        <v>210</v>
      </c>
      <c r="D1352" s="41" t="s">
        <v>148</v>
      </c>
      <c r="E1352">
        <v>11</v>
      </c>
      <c r="F1352" s="21">
        <v>0</v>
      </c>
      <c r="G1352"/>
    </row>
    <row r="1353" spans="1:7" x14ac:dyDescent="0.25">
      <c r="A1353" t="s">
        <v>32</v>
      </c>
      <c r="B1353" t="str">
        <f>IFERROR(INDEX(Clients[Client_Name],MATCH(Table10[[#This Row],[Client_Code]],Clients[Client_Code],0)),"")</f>
        <v>PACIFIC BLUE/EL GOLFO</v>
      </c>
      <c r="C1353" s="42">
        <v>210</v>
      </c>
      <c r="D1353" s="41" t="s">
        <v>148</v>
      </c>
      <c r="E1353">
        <v>12</v>
      </c>
      <c r="F1353" s="21">
        <v>0</v>
      </c>
      <c r="G1353"/>
    </row>
    <row r="1354" spans="1:7" x14ac:dyDescent="0.25">
      <c r="A1354" t="s">
        <v>62</v>
      </c>
      <c r="B1354" t="str">
        <f>IFERROR(INDEX(Clients[Client_Name],MATCH(Table10[[#This Row],[Client_Code]],Clients[Client_Code],0)),"")</f>
        <v>ORIZON</v>
      </c>
      <c r="C1354" s="42">
        <v>1087</v>
      </c>
      <c r="D1354" s="41" t="s">
        <v>149</v>
      </c>
      <c r="E1354">
        <v>1</v>
      </c>
      <c r="F1354" s="21">
        <v>0</v>
      </c>
      <c r="G1354"/>
    </row>
    <row r="1355" spans="1:7" x14ac:dyDescent="0.25">
      <c r="A1355" t="s">
        <v>62</v>
      </c>
      <c r="B1355" t="str">
        <f>IFERROR(INDEX(Clients[Client_Name],MATCH(Table10[[#This Row],[Client_Code]],Clients[Client_Code],0)),"")</f>
        <v>ORIZON</v>
      </c>
      <c r="C1355" s="42">
        <v>1087</v>
      </c>
      <c r="D1355" s="41" t="s">
        <v>149</v>
      </c>
      <c r="E1355">
        <v>2</v>
      </c>
      <c r="F1355" s="21">
        <v>0</v>
      </c>
      <c r="G1355"/>
    </row>
    <row r="1356" spans="1:7" x14ac:dyDescent="0.25">
      <c r="A1356" t="s">
        <v>62</v>
      </c>
      <c r="B1356" t="str">
        <f>IFERROR(INDEX(Clients[Client_Name],MATCH(Table10[[#This Row],[Client_Code]],Clients[Client_Code],0)),"")</f>
        <v>ORIZON</v>
      </c>
      <c r="C1356" s="42">
        <v>1087</v>
      </c>
      <c r="D1356" s="41" t="s">
        <v>149</v>
      </c>
      <c r="E1356">
        <v>3</v>
      </c>
      <c r="F1356" s="21">
        <v>0</v>
      </c>
      <c r="G1356"/>
    </row>
    <row r="1357" spans="1:7" x14ac:dyDescent="0.25">
      <c r="A1357" t="s">
        <v>62</v>
      </c>
      <c r="B1357" t="str">
        <f>IFERROR(INDEX(Clients[Client_Name],MATCH(Table10[[#This Row],[Client_Code]],Clients[Client_Code],0)),"")</f>
        <v>ORIZON</v>
      </c>
      <c r="C1357" s="42">
        <v>1087</v>
      </c>
      <c r="D1357" s="41" t="s">
        <v>149</v>
      </c>
      <c r="E1357">
        <v>4</v>
      </c>
      <c r="F1357" s="21">
        <v>0</v>
      </c>
      <c r="G1357"/>
    </row>
    <row r="1358" spans="1:7" x14ac:dyDescent="0.25">
      <c r="A1358" t="s">
        <v>62</v>
      </c>
      <c r="B1358" t="str">
        <f>IFERROR(INDEX(Clients[Client_Name],MATCH(Table10[[#This Row],[Client_Code]],Clients[Client_Code],0)),"")</f>
        <v>ORIZON</v>
      </c>
      <c r="C1358" s="42">
        <v>1087</v>
      </c>
      <c r="D1358" s="41" t="s">
        <v>149</v>
      </c>
      <c r="E1358">
        <v>5</v>
      </c>
      <c r="F1358" s="21">
        <v>0</v>
      </c>
      <c r="G1358"/>
    </row>
    <row r="1359" spans="1:7" x14ac:dyDescent="0.25">
      <c r="A1359" t="s">
        <v>62</v>
      </c>
      <c r="B1359" t="str">
        <f>IFERROR(INDEX(Clients[Client_Name],MATCH(Table10[[#This Row],[Client_Code]],Clients[Client_Code],0)),"")</f>
        <v>ORIZON</v>
      </c>
      <c r="C1359" s="42">
        <v>1087</v>
      </c>
      <c r="D1359" s="41" t="s">
        <v>149</v>
      </c>
      <c r="E1359">
        <v>6</v>
      </c>
      <c r="F1359" s="21">
        <v>0</v>
      </c>
      <c r="G1359"/>
    </row>
    <row r="1360" spans="1:7" x14ac:dyDescent="0.25">
      <c r="A1360" t="s">
        <v>62</v>
      </c>
      <c r="B1360" t="str">
        <f>IFERROR(INDEX(Clients[Client_Name],MATCH(Table10[[#This Row],[Client_Code]],Clients[Client_Code],0)),"")</f>
        <v>ORIZON</v>
      </c>
      <c r="C1360" s="42">
        <v>1087</v>
      </c>
      <c r="D1360" s="41" t="s">
        <v>149</v>
      </c>
      <c r="E1360">
        <v>7</v>
      </c>
      <c r="F1360" s="21">
        <v>0</v>
      </c>
      <c r="G1360"/>
    </row>
    <row r="1361" spans="1:7" x14ac:dyDescent="0.25">
      <c r="A1361" t="s">
        <v>62</v>
      </c>
      <c r="B1361" t="str">
        <f>IFERROR(INDEX(Clients[Client_Name],MATCH(Table10[[#This Row],[Client_Code]],Clients[Client_Code],0)),"")</f>
        <v>ORIZON</v>
      </c>
      <c r="C1361" s="42">
        <v>1087</v>
      </c>
      <c r="D1361" s="41" t="s">
        <v>149</v>
      </c>
      <c r="E1361">
        <v>8</v>
      </c>
      <c r="F1361" s="21">
        <v>0</v>
      </c>
      <c r="G1361"/>
    </row>
    <row r="1362" spans="1:7" x14ac:dyDescent="0.25">
      <c r="A1362" t="s">
        <v>62</v>
      </c>
      <c r="B1362" t="str">
        <f>IFERROR(INDEX(Clients[Client_Name],MATCH(Table10[[#This Row],[Client_Code]],Clients[Client_Code],0)),"")</f>
        <v>ORIZON</v>
      </c>
      <c r="C1362" s="42">
        <v>1087</v>
      </c>
      <c r="D1362" s="41" t="s">
        <v>149</v>
      </c>
      <c r="E1362">
        <v>9</v>
      </c>
      <c r="F1362" s="21">
        <v>0</v>
      </c>
      <c r="G1362"/>
    </row>
    <row r="1363" spans="1:7" x14ac:dyDescent="0.25">
      <c r="A1363" t="s">
        <v>62</v>
      </c>
      <c r="B1363" t="str">
        <f>IFERROR(INDEX(Clients[Client_Name],MATCH(Table10[[#This Row],[Client_Code]],Clients[Client_Code],0)),"")</f>
        <v>ORIZON</v>
      </c>
      <c r="C1363" s="42">
        <v>1087</v>
      </c>
      <c r="D1363" s="41" t="s">
        <v>149</v>
      </c>
      <c r="E1363">
        <v>10</v>
      </c>
      <c r="F1363" s="21">
        <v>0</v>
      </c>
      <c r="G1363"/>
    </row>
    <row r="1364" spans="1:7" x14ac:dyDescent="0.25">
      <c r="A1364" t="s">
        <v>62</v>
      </c>
      <c r="B1364" t="str">
        <f>IFERROR(INDEX(Clients[Client_Name],MATCH(Table10[[#This Row],[Client_Code]],Clients[Client_Code],0)),"")</f>
        <v>ORIZON</v>
      </c>
      <c r="C1364" s="42">
        <v>1087</v>
      </c>
      <c r="D1364" s="41" t="s">
        <v>149</v>
      </c>
      <c r="E1364">
        <v>11</v>
      </c>
      <c r="F1364" s="21">
        <v>0</v>
      </c>
      <c r="G1364"/>
    </row>
    <row r="1365" spans="1:7" x14ac:dyDescent="0.25">
      <c r="A1365" t="s">
        <v>62</v>
      </c>
      <c r="B1365" t="str">
        <f>IFERROR(INDEX(Clients[Client_Name],MATCH(Table10[[#This Row],[Client_Code]],Clients[Client_Code],0)),"")</f>
        <v>ORIZON</v>
      </c>
      <c r="C1365" s="42">
        <v>1087</v>
      </c>
      <c r="D1365" s="41" t="s">
        <v>149</v>
      </c>
      <c r="E1365">
        <v>12</v>
      </c>
      <c r="F1365" s="21">
        <v>0</v>
      </c>
      <c r="G1365"/>
    </row>
    <row r="1366" spans="1:7" x14ac:dyDescent="0.25">
      <c r="A1366" t="s">
        <v>62</v>
      </c>
      <c r="B1366" t="str">
        <f>IFERROR(INDEX(Clients[Client_Name],MATCH(Table10[[#This Row],[Client_Code]],Clients[Client_Code],0)),"")</f>
        <v>ORIZON</v>
      </c>
      <c r="C1366" s="42">
        <v>1087</v>
      </c>
      <c r="D1366" s="41" t="s">
        <v>37</v>
      </c>
      <c r="E1366">
        <v>1</v>
      </c>
      <c r="F1366" s="21">
        <v>0</v>
      </c>
      <c r="G1366"/>
    </row>
    <row r="1367" spans="1:7" x14ac:dyDescent="0.25">
      <c r="A1367" t="s">
        <v>62</v>
      </c>
      <c r="B1367" t="str">
        <f>IFERROR(INDEX(Clients[Client_Name],MATCH(Table10[[#This Row],[Client_Code]],Clients[Client_Code],0)),"")</f>
        <v>ORIZON</v>
      </c>
      <c r="C1367" s="42">
        <v>1087</v>
      </c>
      <c r="D1367" s="41" t="s">
        <v>37</v>
      </c>
      <c r="E1367">
        <v>2</v>
      </c>
      <c r="F1367" s="21">
        <v>0</v>
      </c>
      <c r="G1367"/>
    </row>
    <row r="1368" spans="1:7" x14ac:dyDescent="0.25">
      <c r="A1368" t="s">
        <v>62</v>
      </c>
      <c r="B1368" t="str">
        <f>IFERROR(INDEX(Clients[Client_Name],MATCH(Table10[[#This Row],[Client_Code]],Clients[Client_Code],0)),"")</f>
        <v>ORIZON</v>
      </c>
      <c r="C1368" s="42">
        <v>1087</v>
      </c>
      <c r="D1368" s="41" t="s">
        <v>37</v>
      </c>
      <c r="E1368">
        <v>3</v>
      </c>
      <c r="F1368" s="21">
        <v>0</v>
      </c>
      <c r="G1368"/>
    </row>
    <row r="1369" spans="1:7" x14ac:dyDescent="0.25">
      <c r="A1369" t="s">
        <v>62</v>
      </c>
      <c r="B1369" t="str">
        <f>IFERROR(INDEX(Clients[Client_Name],MATCH(Table10[[#This Row],[Client_Code]],Clients[Client_Code],0)),"")</f>
        <v>ORIZON</v>
      </c>
      <c r="C1369" s="42">
        <v>1087</v>
      </c>
      <c r="D1369" s="41" t="s">
        <v>37</v>
      </c>
      <c r="E1369">
        <v>4</v>
      </c>
      <c r="F1369" s="21">
        <v>0</v>
      </c>
      <c r="G1369"/>
    </row>
    <row r="1370" spans="1:7" x14ac:dyDescent="0.25">
      <c r="A1370" t="s">
        <v>62</v>
      </c>
      <c r="B1370" t="str">
        <f>IFERROR(INDEX(Clients[Client_Name],MATCH(Table10[[#This Row],[Client_Code]],Clients[Client_Code],0)),"")</f>
        <v>ORIZON</v>
      </c>
      <c r="C1370" s="42">
        <v>1087</v>
      </c>
      <c r="D1370" s="41" t="s">
        <v>37</v>
      </c>
      <c r="E1370">
        <v>5</v>
      </c>
      <c r="F1370" s="21">
        <v>0</v>
      </c>
      <c r="G1370"/>
    </row>
    <row r="1371" spans="1:7" x14ac:dyDescent="0.25">
      <c r="A1371" t="s">
        <v>62</v>
      </c>
      <c r="B1371" t="str">
        <f>IFERROR(INDEX(Clients[Client_Name],MATCH(Table10[[#This Row],[Client_Code]],Clients[Client_Code],0)),"")</f>
        <v>ORIZON</v>
      </c>
      <c r="C1371" s="42">
        <v>1087</v>
      </c>
      <c r="D1371" s="41" t="s">
        <v>37</v>
      </c>
      <c r="E1371">
        <v>6</v>
      </c>
      <c r="F1371" s="21">
        <v>0</v>
      </c>
      <c r="G1371"/>
    </row>
    <row r="1372" spans="1:7" x14ac:dyDescent="0.25">
      <c r="A1372" t="s">
        <v>62</v>
      </c>
      <c r="B1372" t="str">
        <f>IFERROR(INDEX(Clients[Client_Name],MATCH(Table10[[#This Row],[Client_Code]],Clients[Client_Code],0)),"")</f>
        <v>ORIZON</v>
      </c>
      <c r="C1372" s="42">
        <v>1087</v>
      </c>
      <c r="D1372" s="41" t="s">
        <v>37</v>
      </c>
      <c r="E1372">
        <v>7</v>
      </c>
      <c r="F1372" s="21">
        <v>0</v>
      </c>
      <c r="G1372"/>
    </row>
    <row r="1373" spans="1:7" x14ac:dyDescent="0.25">
      <c r="A1373" t="s">
        <v>62</v>
      </c>
      <c r="B1373" t="str">
        <f>IFERROR(INDEX(Clients[Client_Name],MATCH(Table10[[#This Row],[Client_Code]],Clients[Client_Code],0)),"")</f>
        <v>ORIZON</v>
      </c>
      <c r="C1373" s="42">
        <v>1087</v>
      </c>
      <c r="D1373" s="41" t="s">
        <v>37</v>
      </c>
      <c r="E1373">
        <v>8</v>
      </c>
      <c r="F1373" s="21">
        <v>0</v>
      </c>
      <c r="G1373"/>
    </row>
    <row r="1374" spans="1:7" x14ac:dyDescent="0.25">
      <c r="A1374" t="s">
        <v>62</v>
      </c>
      <c r="B1374" t="str">
        <f>IFERROR(INDEX(Clients[Client_Name],MATCH(Table10[[#This Row],[Client_Code]],Clients[Client_Code],0)),"")</f>
        <v>ORIZON</v>
      </c>
      <c r="C1374" s="42">
        <v>1087</v>
      </c>
      <c r="D1374" s="41" t="s">
        <v>37</v>
      </c>
      <c r="E1374">
        <v>9</v>
      </c>
      <c r="F1374" s="21">
        <v>0</v>
      </c>
      <c r="G1374"/>
    </row>
    <row r="1375" spans="1:7" x14ac:dyDescent="0.25">
      <c r="A1375" t="s">
        <v>62</v>
      </c>
      <c r="B1375" t="str">
        <f>IFERROR(INDEX(Clients[Client_Name],MATCH(Table10[[#This Row],[Client_Code]],Clients[Client_Code],0)),"")</f>
        <v>ORIZON</v>
      </c>
      <c r="C1375" s="42">
        <v>1087</v>
      </c>
      <c r="D1375" s="41" t="s">
        <v>37</v>
      </c>
      <c r="E1375">
        <v>10</v>
      </c>
      <c r="F1375" s="21">
        <v>0</v>
      </c>
      <c r="G1375"/>
    </row>
    <row r="1376" spans="1:7" x14ac:dyDescent="0.25">
      <c r="A1376" t="s">
        <v>62</v>
      </c>
      <c r="B1376" t="str">
        <f>IFERROR(INDEX(Clients[Client_Name],MATCH(Table10[[#This Row],[Client_Code]],Clients[Client_Code],0)),"")</f>
        <v>ORIZON</v>
      </c>
      <c r="C1376" s="42">
        <v>1087</v>
      </c>
      <c r="D1376" s="41" t="s">
        <v>37</v>
      </c>
      <c r="E1376">
        <v>11</v>
      </c>
      <c r="F1376" s="21">
        <v>0</v>
      </c>
      <c r="G1376"/>
    </row>
    <row r="1377" spans="1:7" x14ac:dyDescent="0.25">
      <c r="A1377" t="s">
        <v>62</v>
      </c>
      <c r="B1377" t="str">
        <f>IFERROR(INDEX(Clients[Client_Name],MATCH(Table10[[#This Row],[Client_Code]],Clients[Client_Code],0)),"")</f>
        <v>ORIZON</v>
      </c>
      <c r="C1377" s="42">
        <v>1087</v>
      </c>
      <c r="D1377" s="41" t="s">
        <v>37</v>
      </c>
      <c r="E1377">
        <v>12</v>
      </c>
      <c r="F1377" s="21">
        <v>0</v>
      </c>
      <c r="G1377"/>
    </row>
    <row r="1378" spans="1:7" x14ac:dyDescent="0.25">
      <c r="A1378" t="s">
        <v>62</v>
      </c>
      <c r="B1378" t="str">
        <f>IFERROR(INDEX(Clients[Client_Name],MATCH(Table10[[#This Row],[Client_Code]],Clients[Client_Code],0)),"")</f>
        <v>ORIZON</v>
      </c>
      <c r="C1378" s="42">
        <v>1087</v>
      </c>
      <c r="D1378" s="41" t="s">
        <v>148</v>
      </c>
      <c r="E1378">
        <v>1</v>
      </c>
      <c r="F1378" s="21">
        <v>0</v>
      </c>
      <c r="G1378"/>
    </row>
    <row r="1379" spans="1:7" x14ac:dyDescent="0.25">
      <c r="A1379" t="s">
        <v>62</v>
      </c>
      <c r="B1379" t="str">
        <f>IFERROR(INDEX(Clients[Client_Name],MATCH(Table10[[#This Row],[Client_Code]],Clients[Client_Code],0)),"")</f>
        <v>ORIZON</v>
      </c>
      <c r="C1379" s="42">
        <v>1087</v>
      </c>
      <c r="D1379" s="41" t="s">
        <v>148</v>
      </c>
      <c r="E1379">
        <v>2</v>
      </c>
      <c r="F1379" s="21">
        <v>0</v>
      </c>
      <c r="G1379"/>
    </row>
    <row r="1380" spans="1:7" x14ac:dyDescent="0.25">
      <c r="A1380" t="s">
        <v>62</v>
      </c>
      <c r="B1380" t="str">
        <f>IFERROR(INDEX(Clients[Client_Name],MATCH(Table10[[#This Row],[Client_Code]],Clients[Client_Code],0)),"")</f>
        <v>ORIZON</v>
      </c>
      <c r="C1380" s="42">
        <v>1087</v>
      </c>
      <c r="D1380" s="41" t="s">
        <v>148</v>
      </c>
      <c r="E1380">
        <v>3</v>
      </c>
      <c r="F1380" s="21">
        <v>0</v>
      </c>
      <c r="G1380"/>
    </row>
    <row r="1381" spans="1:7" x14ac:dyDescent="0.25">
      <c r="A1381" t="s">
        <v>62</v>
      </c>
      <c r="B1381" t="str">
        <f>IFERROR(INDEX(Clients[Client_Name],MATCH(Table10[[#This Row],[Client_Code]],Clients[Client_Code],0)),"")</f>
        <v>ORIZON</v>
      </c>
      <c r="C1381" s="42">
        <v>1087</v>
      </c>
      <c r="D1381" s="41" t="s">
        <v>148</v>
      </c>
      <c r="E1381">
        <v>4</v>
      </c>
      <c r="F1381" s="21">
        <v>0</v>
      </c>
      <c r="G1381"/>
    </row>
    <row r="1382" spans="1:7" x14ac:dyDescent="0.25">
      <c r="A1382" t="s">
        <v>62</v>
      </c>
      <c r="B1382" t="str">
        <f>IFERROR(INDEX(Clients[Client_Name],MATCH(Table10[[#This Row],[Client_Code]],Clients[Client_Code],0)),"")</f>
        <v>ORIZON</v>
      </c>
      <c r="C1382" s="42">
        <v>1087</v>
      </c>
      <c r="D1382" s="41" t="s">
        <v>148</v>
      </c>
      <c r="E1382">
        <v>5</v>
      </c>
      <c r="F1382" s="21">
        <v>0</v>
      </c>
      <c r="G1382"/>
    </row>
    <row r="1383" spans="1:7" x14ac:dyDescent="0.25">
      <c r="A1383" t="s">
        <v>62</v>
      </c>
      <c r="B1383" t="str">
        <f>IFERROR(INDEX(Clients[Client_Name],MATCH(Table10[[#This Row],[Client_Code]],Clients[Client_Code],0)),"")</f>
        <v>ORIZON</v>
      </c>
      <c r="C1383" s="42">
        <v>1087</v>
      </c>
      <c r="D1383" s="41" t="s">
        <v>148</v>
      </c>
      <c r="E1383">
        <v>6</v>
      </c>
      <c r="F1383" s="21">
        <v>0</v>
      </c>
      <c r="G1383"/>
    </row>
    <row r="1384" spans="1:7" x14ac:dyDescent="0.25">
      <c r="A1384" t="s">
        <v>62</v>
      </c>
      <c r="B1384" t="str">
        <f>IFERROR(INDEX(Clients[Client_Name],MATCH(Table10[[#This Row],[Client_Code]],Clients[Client_Code],0)),"")</f>
        <v>ORIZON</v>
      </c>
      <c r="C1384" s="42">
        <v>1087</v>
      </c>
      <c r="D1384" s="41" t="s">
        <v>148</v>
      </c>
      <c r="E1384">
        <v>7</v>
      </c>
      <c r="F1384" s="21">
        <v>0</v>
      </c>
      <c r="G1384"/>
    </row>
    <row r="1385" spans="1:7" x14ac:dyDescent="0.25">
      <c r="A1385" t="s">
        <v>62</v>
      </c>
      <c r="B1385" t="str">
        <f>IFERROR(INDEX(Clients[Client_Name],MATCH(Table10[[#This Row],[Client_Code]],Clients[Client_Code],0)),"")</f>
        <v>ORIZON</v>
      </c>
      <c r="C1385" s="42">
        <v>1087</v>
      </c>
      <c r="D1385" s="41" t="s">
        <v>148</v>
      </c>
      <c r="E1385">
        <v>8</v>
      </c>
      <c r="F1385" s="21">
        <v>0</v>
      </c>
      <c r="G1385"/>
    </row>
    <row r="1386" spans="1:7" x14ac:dyDescent="0.25">
      <c r="A1386" t="s">
        <v>62</v>
      </c>
      <c r="B1386" t="str">
        <f>IFERROR(INDEX(Clients[Client_Name],MATCH(Table10[[#This Row],[Client_Code]],Clients[Client_Code],0)),"")</f>
        <v>ORIZON</v>
      </c>
      <c r="C1386" s="42">
        <v>1087</v>
      </c>
      <c r="D1386" s="41" t="s">
        <v>148</v>
      </c>
      <c r="E1386">
        <v>9</v>
      </c>
      <c r="F1386" s="21">
        <v>0</v>
      </c>
      <c r="G1386"/>
    </row>
    <row r="1387" spans="1:7" x14ac:dyDescent="0.25">
      <c r="A1387" t="s">
        <v>62</v>
      </c>
      <c r="B1387" t="str">
        <f>IFERROR(INDEX(Clients[Client_Name],MATCH(Table10[[#This Row],[Client_Code]],Clients[Client_Code],0)),"")</f>
        <v>ORIZON</v>
      </c>
      <c r="C1387" s="42">
        <v>1087</v>
      </c>
      <c r="D1387" s="41" t="s">
        <v>148</v>
      </c>
      <c r="E1387">
        <v>10</v>
      </c>
      <c r="F1387" s="21">
        <v>0</v>
      </c>
      <c r="G1387"/>
    </row>
    <row r="1388" spans="1:7" x14ac:dyDescent="0.25">
      <c r="A1388" t="s">
        <v>62</v>
      </c>
      <c r="B1388" t="str">
        <f>IFERROR(INDEX(Clients[Client_Name],MATCH(Table10[[#This Row],[Client_Code]],Clients[Client_Code],0)),"")</f>
        <v>ORIZON</v>
      </c>
      <c r="C1388" s="42">
        <v>1087</v>
      </c>
      <c r="D1388" s="41" t="s">
        <v>148</v>
      </c>
      <c r="E1388">
        <v>11</v>
      </c>
      <c r="F1388" s="21">
        <v>0</v>
      </c>
      <c r="G1388"/>
    </row>
    <row r="1389" spans="1:7" x14ac:dyDescent="0.25">
      <c r="A1389" t="s">
        <v>62</v>
      </c>
      <c r="B1389" t="str">
        <f>IFERROR(INDEX(Clients[Client_Name],MATCH(Table10[[#This Row],[Client_Code]],Clients[Client_Code],0)),"")</f>
        <v>ORIZON</v>
      </c>
      <c r="C1389" s="42">
        <v>1087</v>
      </c>
      <c r="D1389" s="41" t="s">
        <v>148</v>
      </c>
      <c r="E1389">
        <v>12</v>
      </c>
      <c r="F1389" s="21">
        <v>0</v>
      </c>
      <c r="G1389"/>
    </row>
    <row r="1390" spans="1:7" x14ac:dyDescent="0.25">
      <c r="A1390" t="s">
        <v>62</v>
      </c>
      <c r="B1390" t="str">
        <f>IFERROR(INDEX(Clients[Client_Name],MATCH(Table10[[#This Row],[Client_Code]],Clients[Client_Code],0)),"")</f>
        <v>ORIZON</v>
      </c>
      <c r="C1390" s="42">
        <v>1087</v>
      </c>
      <c r="D1390" s="41" t="s">
        <v>38</v>
      </c>
      <c r="E1390">
        <v>1</v>
      </c>
      <c r="F1390" s="21">
        <v>0</v>
      </c>
      <c r="G1390"/>
    </row>
    <row r="1391" spans="1:7" x14ac:dyDescent="0.25">
      <c r="A1391" t="s">
        <v>62</v>
      </c>
      <c r="B1391" t="str">
        <f>IFERROR(INDEX(Clients[Client_Name],MATCH(Table10[[#This Row],[Client_Code]],Clients[Client_Code],0)),"")</f>
        <v>ORIZON</v>
      </c>
      <c r="C1391" s="42">
        <v>1087</v>
      </c>
      <c r="D1391" s="41" t="s">
        <v>38</v>
      </c>
      <c r="E1391">
        <v>2</v>
      </c>
      <c r="F1391" s="21">
        <v>0</v>
      </c>
      <c r="G1391"/>
    </row>
    <row r="1392" spans="1:7" x14ac:dyDescent="0.25">
      <c r="A1392" t="s">
        <v>62</v>
      </c>
      <c r="B1392" t="str">
        <f>IFERROR(INDEX(Clients[Client_Name],MATCH(Table10[[#This Row],[Client_Code]],Clients[Client_Code],0)),"")</f>
        <v>ORIZON</v>
      </c>
      <c r="C1392" s="42">
        <v>1087</v>
      </c>
      <c r="D1392" s="41" t="s">
        <v>38</v>
      </c>
      <c r="E1392">
        <v>3</v>
      </c>
      <c r="F1392" s="21">
        <v>0</v>
      </c>
      <c r="G1392"/>
    </row>
    <row r="1393" spans="1:7" x14ac:dyDescent="0.25">
      <c r="A1393" t="s">
        <v>62</v>
      </c>
      <c r="B1393" t="str">
        <f>IFERROR(INDEX(Clients[Client_Name],MATCH(Table10[[#This Row],[Client_Code]],Clients[Client_Code],0)),"")</f>
        <v>ORIZON</v>
      </c>
      <c r="C1393" s="42">
        <v>1087</v>
      </c>
      <c r="D1393" s="41" t="s">
        <v>38</v>
      </c>
      <c r="E1393">
        <v>4</v>
      </c>
      <c r="F1393" s="21">
        <v>0</v>
      </c>
      <c r="G1393"/>
    </row>
    <row r="1394" spans="1:7" x14ac:dyDescent="0.25">
      <c r="A1394" t="s">
        <v>62</v>
      </c>
      <c r="B1394" t="str">
        <f>IFERROR(INDEX(Clients[Client_Name],MATCH(Table10[[#This Row],[Client_Code]],Clients[Client_Code],0)),"")</f>
        <v>ORIZON</v>
      </c>
      <c r="C1394" s="42">
        <v>1087</v>
      </c>
      <c r="D1394" s="41" t="s">
        <v>38</v>
      </c>
      <c r="E1394">
        <v>5</v>
      </c>
      <c r="F1394" s="21">
        <v>0</v>
      </c>
      <c r="G1394"/>
    </row>
    <row r="1395" spans="1:7" x14ac:dyDescent="0.25">
      <c r="A1395" t="s">
        <v>62</v>
      </c>
      <c r="B1395" t="str">
        <f>IFERROR(INDEX(Clients[Client_Name],MATCH(Table10[[#This Row],[Client_Code]],Clients[Client_Code],0)),"")</f>
        <v>ORIZON</v>
      </c>
      <c r="C1395" s="42">
        <v>1087</v>
      </c>
      <c r="D1395" s="41" t="s">
        <v>38</v>
      </c>
      <c r="E1395">
        <v>6</v>
      </c>
      <c r="F1395" s="21">
        <v>0</v>
      </c>
      <c r="G1395"/>
    </row>
    <row r="1396" spans="1:7" x14ac:dyDescent="0.25">
      <c r="A1396" t="s">
        <v>62</v>
      </c>
      <c r="B1396" t="str">
        <f>IFERROR(INDEX(Clients[Client_Name],MATCH(Table10[[#This Row],[Client_Code]],Clients[Client_Code],0)),"")</f>
        <v>ORIZON</v>
      </c>
      <c r="C1396" s="42">
        <v>1087</v>
      </c>
      <c r="D1396" s="41" t="s">
        <v>38</v>
      </c>
      <c r="E1396">
        <v>7</v>
      </c>
      <c r="F1396" s="21">
        <v>0</v>
      </c>
      <c r="G1396"/>
    </row>
    <row r="1397" spans="1:7" x14ac:dyDescent="0.25">
      <c r="A1397" t="s">
        <v>62</v>
      </c>
      <c r="B1397" t="str">
        <f>IFERROR(INDEX(Clients[Client_Name],MATCH(Table10[[#This Row],[Client_Code]],Clients[Client_Code],0)),"")</f>
        <v>ORIZON</v>
      </c>
      <c r="C1397" s="42">
        <v>1087</v>
      </c>
      <c r="D1397" s="41" t="s">
        <v>38</v>
      </c>
      <c r="E1397">
        <v>8</v>
      </c>
      <c r="F1397" s="21">
        <v>0</v>
      </c>
      <c r="G1397"/>
    </row>
    <row r="1398" spans="1:7" x14ac:dyDescent="0.25">
      <c r="A1398" t="s">
        <v>62</v>
      </c>
      <c r="B1398" t="str">
        <f>IFERROR(INDEX(Clients[Client_Name],MATCH(Table10[[#This Row],[Client_Code]],Clients[Client_Code],0)),"")</f>
        <v>ORIZON</v>
      </c>
      <c r="C1398" s="42">
        <v>1087</v>
      </c>
      <c r="D1398" s="41" t="s">
        <v>38</v>
      </c>
      <c r="E1398">
        <v>9</v>
      </c>
      <c r="F1398" s="21">
        <v>0</v>
      </c>
      <c r="G1398"/>
    </row>
    <row r="1399" spans="1:7" x14ac:dyDescent="0.25">
      <c r="A1399" t="s">
        <v>62</v>
      </c>
      <c r="B1399" t="str">
        <f>IFERROR(INDEX(Clients[Client_Name],MATCH(Table10[[#This Row],[Client_Code]],Clients[Client_Code],0)),"")</f>
        <v>ORIZON</v>
      </c>
      <c r="C1399" s="42">
        <v>1087</v>
      </c>
      <c r="D1399" s="41" t="s">
        <v>38</v>
      </c>
      <c r="E1399">
        <v>10</v>
      </c>
      <c r="F1399" s="21">
        <v>0</v>
      </c>
      <c r="G1399"/>
    </row>
    <row r="1400" spans="1:7" x14ac:dyDescent="0.25">
      <c r="A1400" t="s">
        <v>62</v>
      </c>
      <c r="B1400" t="str">
        <f>IFERROR(INDEX(Clients[Client_Name],MATCH(Table10[[#This Row],[Client_Code]],Clients[Client_Code],0)),"")</f>
        <v>ORIZON</v>
      </c>
      <c r="C1400" s="42">
        <v>1087</v>
      </c>
      <c r="D1400" s="41" t="s">
        <v>38</v>
      </c>
      <c r="E1400">
        <v>11</v>
      </c>
      <c r="F1400" s="21">
        <v>0</v>
      </c>
      <c r="G1400"/>
    </row>
    <row r="1401" spans="1:7" x14ac:dyDescent="0.25">
      <c r="A1401" t="s">
        <v>62</v>
      </c>
      <c r="B1401" t="str">
        <f>IFERROR(INDEX(Clients[Client_Name],MATCH(Table10[[#This Row],[Client_Code]],Clients[Client_Code],0)),"")</f>
        <v>ORIZON</v>
      </c>
      <c r="C1401" s="42">
        <v>1087</v>
      </c>
      <c r="D1401" s="41" t="s">
        <v>38</v>
      </c>
      <c r="E1401">
        <v>12</v>
      </c>
      <c r="F1401" s="21">
        <v>0</v>
      </c>
      <c r="G1401"/>
    </row>
    <row r="1402" spans="1:7" x14ac:dyDescent="0.25">
      <c r="A1402" t="s">
        <v>32</v>
      </c>
      <c r="B1402" t="str">
        <f>IFERROR(INDEX(Clients[Client_Name],MATCH(Table10[[#This Row],[Client_Code]],Clients[Client_Code],0)),"")</f>
        <v>NUTRISCO</v>
      </c>
      <c r="C1402" s="42">
        <v>47</v>
      </c>
      <c r="D1402" s="41" t="s">
        <v>149</v>
      </c>
      <c r="E1402">
        <v>1</v>
      </c>
      <c r="F1402" s="21">
        <v>0</v>
      </c>
      <c r="G1402"/>
    </row>
    <row r="1403" spans="1:7" x14ac:dyDescent="0.25">
      <c r="A1403" t="s">
        <v>32</v>
      </c>
      <c r="B1403" t="str">
        <f>IFERROR(INDEX(Clients[Client_Name],MATCH(Table10[[#This Row],[Client_Code]],Clients[Client_Code],0)),"")</f>
        <v>NUTRISCO</v>
      </c>
      <c r="C1403" s="42">
        <v>47</v>
      </c>
      <c r="D1403" s="41" t="s">
        <v>149</v>
      </c>
      <c r="E1403">
        <v>2</v>
      </c>
      <c r="F1403" s="21">
        <v>0</v>
      </c>
      <c r="G1403"/>
    </row>
    <row r="1404" spans="1:7" x14ac:dyDescent="0.25">
      <c r="A1404" t="s">
        <v>32</v>
      </c>
      <c r="B1404" t="str">
        <f>IFERROR(INDEX(Clients[Client_Name],MATCH(Table10[[#This Row],[Client_Code]],Clients[Client_Code],0)),"")</f>
        <v>NUTRISCO</v>
      </c>
      <c r="C1404" s="42">
        <v>47</v>
      </c>
      <c r="D1404" s="41" t="s">
        <v>149</v>
      </c>
      <c r="E1404">
        <v>3</v>
      </c>
      <c r="F1404" s="21">
        <v>0</v>
      </c>
      <c r="G1404"/>
    </row>
    <row r="1405" spans="1:7" x14ac:dyDescent="0.25">
      <c r="A1405" t="s">
        <v>32</v>
      </c>
      <c r="B1405" t="str">
        <f>IFERROR(INDEX(Clients[Client_Name],MATCH(Table10[[#This Row],[Client_Code]],Clients[Client_Code],0)),"")</f>
        <v>NUTRISCO</v>
      </c>
      <c r="C1405" s="42">
        <v>47</v>
      </c>
      <c r="D1405" s="41" t="s">
        <v>149</v>
      </c>
      <c r="E1405">
        <v>4</v>
      </c>
      <c r="F1405" s="21">
        <v>0</v>
      </c>
      <c r="G1405"/>
    </row>
    <row r="1406" spans="1:7" x14ac:dyDescent="0.25">
      <c r="A1406" t="s">
        <v>32</v>
      </c>
      <c r="B1406" t="str">
        <f>IFERROR(INDEX(Clients[Client_Name],MATCH(Table10[[#This Row],[Client_Code]],Clients[Client_Code],0)),"")</f>
        <v>NUTRISCO</v>
      </c>
      <c r="C1406" s="42">
        <v>47</v>
      </c>
      <c r="D1406" s="41" t="s">
        <v>149</v>
      </c>
      <c r="E1406">
        <v>5</v>
      </c>
      <c r="F1406" s="21">
        <v>0</v>
      </c>
      <c r="G1406"/>
    </row>
    <row r="1407" spans="1:7" x14ac:dyDescent="0.25">
      <c r="A1407" t="s">
        <v>32</v>
      </c>
      <c r="B1407" t="str">
        <f>IFERROR(INDEX(Clients[Client_Name],MATCH(Table10[[#This Row],[Client_Code]],Clients[Client_Code],0)),"")</f>
        <v>NUTRISCO</v>
      </c>
      <c r="C1407" s="42">
        <v>47</v>
      </c>
      <c r="D1407" s="41" t="s">
        <v>149</v>
      </c>
      <c r="E1407">
        <v>6</v>
      </c>
      <c r="F1407" s="21">
        <v>0</v>
      </c>
      <c r="G1407"/>
    </row>
    <row r="1408" spans="1:7" x14ac:dyDescent="0.25">
      <c r="A1408" t="s">
        <v>32</v>
      </c>
      <c r="B1408" t="str">
        <f>IFERROR(INDEX(Clients[Client_Name],MATCH(Table10[[#This Row],[Client_Code]],Clients[Client_Code],0)),"")</f>
        <v>NUTRISCO</v>
      </c>
      <c r="C1408" s="42">
        <v>47</v>
      </c>
      <c r="D1408" s="41" t="s">
        <v>149</v>
      </c>
      <c r="E1408">
        <v>7</v>
      </c>
      <c r="F1408" s="21">
        <v>0</v>
      </c>
      <c r="G1408"/>
    </row>
    <row r="1409" spans="1:7" x14ac:dyDescent="0.25">
      <c r="A1409" t="s">
        <v>32</v>
      </c>
      <c r="B1409" t="str">
        <f>IFERROR(INDEX(Clients[Client_Name],MATCH(Table10[[#This Row],[Client_Code]],Clients[Client_Code],0)),"")</f>
        <v>NUTRISCO</v>
      </c>
      <c r="C1409" s="42">
        <v>47</v>
      </c>
      <c r="D1409" s="41" t="s">
        <v>149</v>
      </c>
      <c r="E1409">
        <v>8</v>
      </c>
      <c r="F1409" s="21">
        <v>0</v>
      </c>
      <c r="G1409"/>
    </row>
    <row r="1410" spans="1:7" x14ac:dyDescent="0.25">
      <c r="A1410" t="s">
        <v>32</v>
      </c>
      <c r="B1410" t="str">
        <f>IFERROR(INDEX(Clients[Client_Name],MATCH(Table10[[#This Row],[Client_Code]],Clients[Client_Code],0)),"")</f>
        <v>NUTRISCO</v>
      </c>
      <c r="C1410" s="42">
        <v>47</v>
      </c>
      <c r="D1410" s="41" t="s">
        <v>149</v>
      </c>
      <c r="E1410">
        <v>9</v>
      </c>
      <c r="F1410" s="21">
        <v>0</v>
      </c>
      <c r="G1410"/>
    </row>
    <row r="1411" spans="1:7" x14ac:dyDescent="0.25">
      <c r="A1411" t="s">
        <v>32</v>
      </c>
      <c r="B1411" t="str">
        <f>IFERROR(INDEX(Clients[Client_Name],MATCH(Table10[[#This Row],[Client_Code]],Clients[Client_Code],0)),"")</f>
        <v>NUTRISCO</v>
      </c>
      <c r="C1411" s="42">
        <v>47</v>
      </c>
      <c r="D1411" s="41" t="s">
        <v>149</v>
      </c>
      <c r="E1411">
        <v>10</v>
      </c>
      <c r="F1411" s="21">
        <v>0</v>
      </c>
      <c r="G1411"/>
    </row>
    <row r="1412" spans="1:7" x14ac:dyDescent="0.25">
      <c r="A1412" t="s">
        <v>32</v>
      </c>
      <c r="B1412" t="str">
        <f>IFERROR(INDEX(Clients[Client_Name],MATCH(Table10[[#This Row],[Client_Code]],Clients[Client_Code],0)),"")</f>
        <v>NUTRISCO</v>
      </c>
      <c r="C1412" s="42">
        <v>47</v>
      </c>
      <c r="D1412" s="41" t="s">
        <v>149</v>
      </c>
      <c r="E1412">
        <v>11</v>
      </c>
      <c r="F1412" s="21">
        <v>0</v>
      </c>
      <c r="G1412"/>
    </row>
    <row r="1413" spans="1:7" x14ac:dyDescent="0.25">
      <c r="A1413" t="s">
        <v>32</v>
      </c>
      <c r="B1413" t="str">
        <f>IFERROR(INDEX(Clients[Client_Name],MATCH(Table10[[#This Row],[Client_Code]],Clients[Client_Code],0)),"")</f>
        <v>NUTRISCO</v>
      </c>
      <c r="C1413" s="42">
        <v>47</v>
      </c>
      <c r="D1413" s="41" t="s">
        <v>149</v>
      </c>
      <c r="E1413">
        <v>12</v>
      </c>
      <c r="F1413" s="21">
        <v>0</v>
      </c>
      <c r="G1413"/>
    </row>
    <row r="1414" spans="1:7" x14ac:dyDescent="0.25">
      <c r="A1414" t="s">
        <v>32</v>
      </c>
      <c r="B1414" t="str">
        <f>IFERROR(INDEX(Clients[Client_Name],MATCH(Table10[[#This Row],[Client_Code]],Clients[Client_Code],0)),"")</f>
        <v>NUTRISCO</v>
      </c>
      <c r="C1414" s="42">
        <v>47</v>
      </c>
      <c r="D1414" s="41" t="s">
        <v>37</v>
      </c>
      <c r="E1414">
        <v>1</v>
      </c>
      <c r="F1414" s="21">
        <v>0</v>
      </c>
      <c r="G1414"/>
    </row>
    <row r="1415" spans="1:7" x14ac:dyDescent="0.25">
      <c r="A1415" t="s">
        <v>32</v>
      </c>
      <c r="B1415" t="str">
        <f>IFERROR(INDEX(Clients[Client_Name],MATCH(Table10[[#This Row],[Client_Code]],Clients[Client_Code],0)),"")</f>
        <v>NUTRISCO</v>
      </c>
      <c r="C1415" s="42">
        <v>47</v>
      </c>
      <c r="D1415" s="41" t="s">
        <v>37</v>
      </c>
      <c r="E1415">
        <v>2</v>
      </c>
      <c r="F1415" s="21">
        <v>0</v>
      </c>
      <c r="G1415"/>
    </row>
    <row r="1416" spans="1:7" x14ac:dyDescent="0.25">
      <c r="A1416" t="s">
        <v>32</v>
      </c>
      <c r="B1416" t="str">
        <f>IFERROR(INDEX(Clients[Client_Name],MATCH(Table10[[#This Row],[Client_Code]],Clients[Client_Code],0)),"")</f>
        <v>NUTRISCO</v>
      </c>
      <c r="C1416" s="42">
        <v>47</v>
      </c>
      <c r="D1416" s="41" t="s">
        <v>37</v>
      </c>
      <c r="E1416">
        <v>3</v>
      </c>
      <c r="F1416" s="21">
        <v>0</v>
      </c>
      <c r="G1416"/>
    </row>
    <row r="1417" spans="1:7" x14ac:dyDescent="0.25">
      <c r="A1417" t="s">
        <v>32</v>
      </c>
      <c r="B1417" t="str">
        <f>IFERROR(INDEX(Clients[Client_Name],MATCH(Table10[[#This Row],[Client_Code]],Clients[Client_Code],0)),"")</f>
        <v>NUTRISCO</v>
      </c>
      <c r="C1417" s="42">
        <v>47</v>
      </c>
      <c r="D1417" s="41" t="s">
        <v>37</v>
      </c>
      <c r="E1417">
        <v>4</v>
      </c>
      <c r="F1417" s="21">
        <v>0</v>
      </c>
      <c r="G1417"/>
    </row>
    <row r="1418" spans="1:7" x14ac:dyDescent="0.25">
      <c r="A1418" t="s">
        <v>32</v>
      </c>
      <c r="B1418" t="str">
        <f>IFERROR(INDEX(Clients[Client_Name],MATCH(Table10[[#This Row],[Client_Code]],Clients[Client_Code],0)),"")</f>
        <v>NUTRISCO</v>
      </c>
      <c r="C1418" s="42">
        <v>47</v>
      </c>
      <c r="D1418" s="41" t="s">
        <v>37</v>
      </c>
      <c r="E1418">
        <v>5</v>
      </c>
      <c r="F1418" s="21">
        <v>0</v>
      </c>
      <c r="G1418"/>
    </row>
    <row r="1419" spans="1:7" x14ac:dyDescent="0.25">
      <c r="A1419" t="s">
        <v>32</v>
      </c>
      <c r="B1419" t="str">
        <f>IFERROR(INDEX(Clients[Client_Name],MATCH(Table10[[#This Row],[Client_Code]],Clients[Client_Code],0)),"")</f>
        <v>NUTRISCO</v>
      </c>
      <c r="C1419" s="42">
        <v>47</v>
      </c>
      <c r="D1419" s="41" t="s">
        <v>37</v>
      </c>
      <c r="E1419">
        <v>6</v>
      </c>
      <c r="F1419" s="21">
        <v>0</v>
      </c>
      <c r="G1419"/>
    </row>
    <row r="1420" spans="1:7" x14ac:dyDescent="0.25">
      <c r="A1420" t="s">
        <v>32</v>
      </c>
      <c r="B1420" t="str">
        <f>IFERROR(INDEX(Clients[Client_Name],MATCH(Table10[[#This Row],[Client_Code]],Clients[Client_Code],0)),"")</f>
        <v>NUTRISCO</v>
      </c>
      <c r="C1420" s="42">
        <v>47</v>
      </c>
      <c r="D1420" s="41" t="s">
        <v>37</v>
      </c>
      <c r="E1420">
        <v>7</v>
      </c>
      <c r="F1420" s="21">
        <v>0</v>
      </c>
      <c r="G1420"/>
    </row>
    <row r="1421" spans="1:7" x14ac:dyDescent="0.25">
      <c r="A1421" t="s">
        <v>32</v>
      </c>
      <c r="B1421" t="str">
        <f>IFERROR(INDEX(Clients[Client_Name],MATCH(Table10[[#This Row],[Client_Code]],Clients[Client_Code],0)),"")</f>
        <v>NUTRISCO</v>
      </c>
      <c r="C1421" s="42">
        <v>47</v>
      </c>
      <c r="D1421" s="41" t="s">
        <v>37</v>
      </c>
      <c r="E1421">
        <v>8</v>
      </c>
      <c r="F1421" s="21">
        <v>0</v>
      </c>
      <c r="G1421"/>
    </row>
    <row r="1422" spans="1:7" x14ac:dyDescent="0.25">
      <c r="A1422" t="s">
        <v>32</v>
      </c>
      <c r="B1422" t="str">
        <f>IFERROR(INDEX(Clients[Client_Name],MATCH(Table10[[#This Row],[Client_Code]],Clients[Client_Code],0)),"")</f>
        <v>NUTRISCO</v>
      </c>
      <c r="C1422" s="42">
        <v>47</v>
      </c>
      <c r="D1422" s="41" t="s">
        <v>37</v>
      </c>
      <c r="E1422">
        <v>9</v>
      </c>
      <c r="F1422" s="21">
        <v>0</v>
      </c>
      <c r="G1422"/>
    </row>
    <row r="1423" spans="1:7" x14ac:dyDescent="0.25">
      <c r="A1423" t="s">
        <v>32</v>
      </c>
      <c r="B1423" t="str">
        <f>IFERROR(INDEX(Clients[Client_Name],MATCH(Table10[[#This Row],[Client_Code]],Clients[Client_Code],0)),"")</f>
        <v>NUTRISCO</v>
      </c>
      <c r="C1423" s="42">
        <v>47</v>
      </c>
      <c r="D1423" s="41" t="s">
        <v>37</v>
      </c>
      <c r="E1423">
        <v>10</v>
      </c>
      <c r="F1423" s="21">
        <v>0</v>
      </c>
      <c r="G1423"/>
    </row>
    <row r="1424" spans="1:7" x14ac:dyDescent="0.25">
      <c r="A1424" t="s">
        <v>32</v>
      </c>
      <c r="B1424" t="str">
        <f>IFERROR(INDEX(Clients[Client_Name],MATCH(Table10[[#This Row],[Client_Code]],Clients[Client_Code],0)),"")</f>
        <v>NUTRISCO</v>
      </c>
      <c r="C1424" s="42">
        <v>47</v>
      </c>
      <c r="D1424" s="41" t="s">
        <v>37</v>
      </c>
      <c r="E1424">
        <v>11</v>
      </c>
      <c r="F1424" s="21">
        <v>0</v>
      </c>
      <c r="G1424"/>
    </row>
    <row r="1425" spans="1:7" x14ac:dyDescent="0.25">
      <c r="A1425" t="s">
        <v>32</v>
      </c>
      <c r="B1425" t="str">
        <f>IFERROR(INDEX(Clients[Client_Name],MATCH(Table10[[#This Row],[Client_Code]],Clients[Client_Code],0)),"")</f>
        <v>NUTRISCO</v>
      </c>
      <c r="C1425" s="42">
        <v>47</v>
      </c>
      <c r="D1425" s="41" t="s">
        <v>37</v>
      </c>
      <c r="E1425">
        <v>12</v>
      </c>
      <c r="F1425" s="21">
        <v>0</v>
      </c>
      <c r="G1425"/>
    </row>
    <row r="1426" spans="1:7" x14ac:dyDescent="0.25">
      <c r="A1426" t="s">
        <v>32</v>
      </c>
      <c r="B1426" t="str">
        <f>IFERROR(INDEX(Clients[Client_Name],MATCH(Table10[[#This Row],[Client_Code]],Clients[Client_Code],0)),"")</f>
        <v>NUTRISCO</v>
      </c>
      <c r="C1426" s="42">
        <v>47</v>
      </c>
      <c r="D1426" s="41" t="s">
        <v>148</v>
      </c>
      <c r="E1426">
        <v>1</v>
      </c>
      <c r="F1426" s="21">
        <v>0</v>
      </c>
      <c r="G1426"/>
    </row>
    <row r="1427" spans="1:7" x14ac:dyDescent="0.25">
      <c r="A1427" t="s">
        <v>32</v>
      </c>
      <c r="B1427" t="str">
        <f>IFERROR(INDEX(Clients[Client_Name],MATCH(Table10[[#This Row],[Client_Code]],Clients[Client_Code],0)),"")</f>
        <v>NUTRISCO</v>
      </c>
      <c r="C1427" s="42">
        <v>47</v>
      </c>
      <c r="D1427" s="41" t="s">
        <v>148</v>
      </c>
      <c r="E1427">
        <v>2</v>
      </c>
      <c r="F1427" s="21">
        <v>0</v>
      </c>
      <c r="G1427"/>
    </row>
    <row r="1428" spans="1:7" x14ac:dyDescent="0.25">
      <c r="A1428" t="s">
        <v>32</v>
      </c>
      <c r="B1428" t="str">
        <f>IFERROR(INDEX(Clients[Client_Name],MATCH(Table10[[#This Row],[Client_Code]],Clients[Client_Code],0)),"")</f>
        <v>NUTRISCO</v>
      </c>
      <c r="C1428" s="42">
        <v>47</v>
      </c>
      <c r="D1428" s="41" t="s">
        <v>148</v>
      </c>
      <c r="E1428">
        <v>3</v>
      </c>
      <c r="F1428" s="21">
        <v>0</v>
      </c>
      <c r="G1428"/>
    </row>
    <row r="1429" spans="1:7" x14ac:dyDescent="0.25">
      <c r="A1429" t="s">
        <v>32</v>
      </c>
      <c r="B1429" t="str">
        <f>IFERROR(INDEX(Clients[Client_Name],MATCH(Table10[[#This Row],[Client_Code]],Clients[Client_Code],0)),"")</f>
        <v>NUTRISCO</v>
      </c>
      <c r="C1429" s="42">
        <v>47</v>
      </c>
      <c r="D1429" s="41" t="s">
        <v>148</v>
      </c>
      <c r="E1429">
        <v>4</v>
      </c>
      <c r="F1429" s="21">
        <v>0</v>
      </c>
      <c r="G1429"/>
    </row>
    <row r="1430" spans="1:7" x14ac:dyDescent="0.25">
      <c r="A1430" t="s">
        <v>32</v>
      </c>
      <c r="B1430" t="str">
        <f>IFERROR(INDEX(Clients[Client_Name],MATCH(Table10[[#This Row],[Client_Code]],Clients[Client_Code],0)),"")</f>
        <v>NUTRISCO</v>
      </c>
      <c r="C1430" s="42">
        <v>47</v>
      </c>
      <c r="D1430" s="41" t="s">
        <v>148</v>
      </c>
      <c r="E1430">
        <v>5</v>
      </c>
      <c r="F1430" s="21">
        <v>0</v>
      </c>
      <c r="G1430"/>
    </row>
    <row r="1431" spans="1:7" x14ac:dyDescent="0.25">
      <c r="A1431" t="s">
        <v>32</v>
      </c>
      <c r="B1431" t="str">
        <f>IFERROR(INDEX(Clients[Client_Name],MATCH(Table10[[#This Row],[Client_Code]],Clients[Client_Code],0)),"")</f>
        <v>NUTRISCO</v>
      </c>
      <c r="C1431" s="42">
        <v>47</v>
      </c>
      <c r="D1431" s="41" t="s">
        <v>148</v>
      </c>
      <c r="E1431">
        <v>6</v>
      </c>
      <c r="F1431" s="21">
        <v>0</v>
      </c>
      <c r="G1431"/>
    </row>
    <row r="1432" spans="1:7" x14ac:dyDescent="0.25">
      <c r="A1432" t="s">
        <v>32</v>
      </c>
      <c r="B1432" t="str">
        <f>IFERROR(INDEX(Clients[Client_Name],MATCH(Table10[[#This Row],[Client_Code]],Clients[Client_Code],0)),"")</f>
        <v>NUTRISCO</v>
      </c>
      <c r="C1432" s="42">
        <v>47</v>
      </c>
      <c r="D1432" s="41" t="s">
        <v>148</v>
      </c>
      <c r="E1432">
        <v>7</v>
      </c>
      <c r="F1432" s="21">
        <v>0</v>
      </c>
      <c r="G1432"/>
    </row>
    <row r="1433" spans="1:7" x14ac:dyDescent="0.25">
      <c r="A1433" t="s">
        <v>32</v>
      </c>
      <c r="B1433" t="str">
        <f>IFERROR(INDEX(Clients[Client_Name],MATCH(Table10[[#This Row],[Client_Code]],Clients[Client_Code],0)),"")</f>
        <v>NUTRISCO</v>
      </c>
      <c r="C1433" s="42">
        <v>47</v>
      </c>
      <c r="D1433" s="41" t="s">
        <v>148</v>
      </c>
      <c r="E1433">
        <v>8</v>
      </c>
      <c r="F1433" s="21">
        <v>0</v>
      </c>
      <c r="G1433"/>
    </row>
    <row r="1434" spans="1:7" x14ac:dyDescent="0.25">
      <c r="A1434" t="s">
        <v>32</v>
      </c>
      <c r="B1434" t="str">
        <f>IFERROR(INDEX(Clients[Client_Name],MATCH(Table10[[#This Row],[Client_Code]],Clients[Client_Code],0)),"")</f>
        <v>NUTRISCO</v>
      </c>
      <c r="C1434" s="42">
        <v>47</v>
      </c>
      <c r="D1434" s="41" t="s">
        <v>148</v>
      </c>
      <c r="E1434">
        <v>9</v>
      </c>
      <c r="F1434" s="21">
        <v>0</v>
      </c>
      <c r="G1434"/>
    </row>
    <row r="1435" spans="1:7" x14ac:dyDescent="0.25">
      <c r="A1435" t="s">
        <v>32</v>
      </c>
      <c r="B1435" t="str">
        <f>IFERROR(INDEX(Clients[Client_Name],MATCH(Table10[[#This Row],[Client_Code]],Clients[Client_Code],0)),"")</f>
        <v>NUTRISCO</v>
      </c>
      <c r="C1435" s="42">
        <v>47</v>
      </c>
      <c r="D1435" s="41" t="s">
        <v>148</v>
      </c>
      <c r="E1435">
        <v>10</v>
      </c>
      <c r="F1435" s="21">
        <v>0</v>
      </c>
      <c r="G1435"/>
    </row>
    <row r="1436" spans="1:7" x14ac:dyDescent="0.25">
      <c r="A1436" t="s">
        <v>32</v>
      </c>
      <c r="B1436" t="str">
        <f>IFERROR(INDEX(Clients[Client_Name],MATCH(Table10[[#This Row],[Client_Code]],Clients[Client_Code],0)),"")</f>
        <v>NUTRISCO</v>
      </c>
      <c r="C1436" s="42">
        <v>47</v>
      </c>
      <c r="D1436" s="41" t="s">
        <v>148</v>
      </c>
      <c r="E1436">
        <v>11</v>
      </c>
      <c r="F1436" s="21">
        <v>0</v>
      </c>
      <c r="G1436"/>
    </row>
    <row r="1437" spans="1:7" x14ac:dyDescent="0.25">
      <c r="A1437" t="s">
        <v>32</v>
      </c>
      <c r="B1437" t="str">
        <f>IFERROR(INDEX(Clients[Client_Name],MATCH(Table10[[#This Row],[Client_Code]],Clients[Client_Code],0)),"")</f>
        <v>NUTRISCO</v>
      </c>
      <c r="C1437" s="42">
        <v>47</v>
      </c>
      <c r="D1437" s="41" t="s">
        <v>148</v>
      </c>
      <c r="E1437">
        <v>12</v>
      </c>
      <c r="F1437" s="21">
        <v>0</v>
      </c>
      <c r="G1437"/>
    </row>
    <row r="1438" spans="1:7" x14ac:dyDescent="0.25">
      <c r="A1438" t="s">
        <v>32</v>
      </c>
      <c r="B1438" t="str">
        <f>IFERROR(INDEX(Clients[Client_Name],MATCH(Table10[[#This Row],[Client_Code]],Clients[Client_Code],0)),"")</f>
        <v>NUTRISCO</v>
      </c>
      <c r="C1438" s="42">
        <v>47</v>
      </c>
      <c r="D1438" s="41" t="s">
        <v>38</v>
      </c>
      <c r="E1438">
        <v>1</v>
      </c>
      <c r="F1438" s="21">
        <v>0</v>
      </c>
      <c r="G1438"/>
    </row>
    <row r="1439" spans="1:7" x14ac:dyDescent="0.25">
      <c r="A1439" t="s">
        <v>32</v>
      </c>
      <c r="B1439" t="str">
        <f>IFERROR(INDEX(Clients[Client_Name],MATCH(Table10[[#This Row],[Client_Code]],Clients[Client_Code],0)),"")</f>
        <v>NUTRISCO</v>
      </c>
      <c r="C1439" s="42">
        <v>47</v>
      </c>
      <c r="D1439" s="41" t="s">
        <v>38</v>
      </c>
      <c r="E1439">
        <v>2</v>
      </c>
      <c r="F1439" s="21">
        <v>0</v>
      </c>
      <c r="G1439"/>
    </row>
    <row r="1440" spans="1:7" x14ac:dyDescent="0.25">
      <c r="A1440" t="s">
        <v>32</v>
      </c>
      <c r="B1440" t="str">
        <f>IFERROR(INDEX(Clients[Client_Name],MATCH(Table10[[#This Row],[Client_Code]],Clients[Client_Code],0)),"")</f>
        <v>NUTRISCO</v>
      </c>
      <c r="C1440" s="42">
        <v>47</v>
      </c>
      <c r="D1440" s="41" t="s">
        <v>38</v>
      </c>
      <c r="E1440">
        <v>3</v>
      </c>
      <c r="F1440" s="21">
        <v>0</v>
      </c>
      <c r="G1440"/>
    </row>
    <row r="1441" spans="1:7" x14ac:dyDescent="0.25">
      <c r="A1441" t="s">
        <v>32</v>
      </c>
      <c r="B1441" t="str">
        <f>IFERROR(INDEX(Clients[Client_Name],MATCH(Table10[[#This Row],[Client_Code]],Clients[Client_Code],0)),"")</f>
        <v>NUTRISCO</v>
      </c>
      <c r="C1441" s="42">
        <v>47</v>
      </c>
      <c r="D1441" s="41" t="s">
        <v>38</v>
      </c>
      <c r="E1441">
        <v>4</v>
      </c>
      <c r="F1441" s="21">
        <v>0</v>
      </c>
      <c r="G1441"/>
    </row>
    <row r="1442" spans="1:7" x14ac:dyDescent="0.25">
      <c r="A1442" t="s">
        <v>32</v>
      </c>
      <c r="B1442" t="str">
        <f>IFERROR(INDEX(Clients[Client_Name],MATCH(Table10[[#This Row],[Client_Code]],Clients[Client_Code],0)),"")</f>
        <v>NUTRISCO</v>
      </c>
      <c r="C1442" s="42">
        <v>47</v>
      </c>
      <c r="D1442" s="41" t="s">
        <v>38</v>
      </c>
      <c r="E1442">
        <v>5</v>
      </c>
      <c r="F1442" s="21">
        <v>0</v>
      </c>
      <c r="G1442"/>
    </row>
    <row r="1443" spans="1:7" x14ac:dyDescent="0.25">
      <c r="A1443" t="s">
        <v>32</v>
      </c>
      <c r="B1443" t="str">
        <f>IFERROR(INDEX(Clients[Client_Name],MATCH(Table10[[#This Row],[Client_Code]],Clients[Client_Code],0)),"")</f>
        <v>NUTRISCO</v>
      </c>
      <c r="C1443" s="42">
        <v>47</v>
      </c>
      <c r="D1443" s="41" t="s">
        <v>38</v>
      </c>
      <c r="E1443">
        <v>6</v>
      </c>
      <c r="F1443" s="21">
        <v>0</v>
      </c>
      <c r="G1443"/>
    </row>
    <row r="1444" spans="1:7" x14ac:dyDescent="0.25">
      <c r="A1444" t="s">
        <v>32</v>
      </c>
      <c r="B1444" t="str">
        <f>IFERROR(INDEX(Clients[Client_Name],MATCH(Table10[[#This Row],[Client_Code]],Clients[Client_Code],0)),"")</f>
        <v>NUTRISCO</v>
      </c>
      <c r="C1444" s="42">
        <v>47</v>
      </c>
      <c r="D1444" s="41" t="s">
        <v>38</v>
      </c>
      <c r="E1444">
        <v>7</v>
      </c>
      <c r="F1444" s="21">
        <v>0</v>
      </c>
      <c r="G1444"/>
    </row>
    <row r="1445" spans="1:7" x14ac:dyDescent="0.25">
      <c r="A1445" t="s">
        <v>32</v>
      </c>
      <c r="B1445" t="str">
        <f>IFERROR(INDEX(Clients[Client_Name],MATCH(Table10[[#This Row],[Client_Code]],Clients[Client_Code],0)),"")</f>
        <v>NUTRISCO</v>
      </c>
      <c r="C1445" s="42">
        <v>47</v>
      </c>
      <c r="D1445" s="41" t="s">
        <v>38</v>
      </c>
      <c r="E1445">
        <v>8</v>
      </c>
      <c r="F1445" s="21">
        <v>0</v>
      </c>
      <c r="G1445"/>
    </row>
    <row r="1446" spans="1:7" x14ac:dyDescent="0.25">
      <c r="A1446" t="s">
        <v>32</v>
      </c>
      <c r="B1446" t="str">
        <f>IFERROR(INDEX(Clients[Client_Name],MATCH(Table10[[#This Row],[Client_Code]],Clients[Client_Code],0)),"")</f>
        <v>NUTRISCO</v>
      </c>
      <c r="C1446" s="42">
        <v>47</v>
      </c>
      <c r="D1446" s="41" t="s">
        <v>38</v>
      </c>
      <c r="E1446">
        <v>9</v>
      </c>
      <c r="F1446" s="21">
        <v>0</v>
      </c>
      <c r="G1446"/>
    </row>
    <row r="1447" spans="1:7" x14ac:dyDescent="0.25">
      <c r="A1447" t="s">
        <v>32</v>
      </c>
      <c r="B1447" t="str">
        <f>IFERROR(INDEX(Clients[Client_Name],MATCH(Table10[[#This Row],[Client_Code]],Clients[Client_Code],0)),"")</f>
        <v>NUTRISCO</v>
      </c>
      <c r="C1447" s="42">
        <v>47</v>
      </c>
      <c r="D1447" s="41" t="s">
        <v>38</v>
      </c>
      <c r="E1447">
        <v>10</v>
      </c>
      <c r="F1447" s="21">
        <v>0</v>
      </c>
      <c r="G1447"/>
    </row>
    <row r="1448" spans="1:7" x14ac:dyDescent="0.25">
      <c r="A1448" t="s">
        <v>32</v>
      </c>
      <c r="B1448" t="str">
        <f>IFERROR(INDEX(Clients[Client_Name],MATCH(Table10[[#This Row],[Client_Code]],Clients[Client_Code],0)),"")</f>
        <v>NUTRISCO</v>
      </c>
      <c r="C1448" s="42">
        <v>47</v>
      </c>
      <c r="D1448" s="41" t="s">
        <v>38</v>
      </c>
      <c r="E1448">
        <v>11</v>
      </c>
      <c r="F1448" s="21">
        <v>0</v>
      </c>
      <c r="G1448"/>
    </row>
    <row r="1449" spans="1:7" x14ac:dyDescent="0.25">
      <c r="A1449" t="s">
        <v>32</v>
      </c>
      <c r="B1449" t="str">
        <f>IFERROR(INDEX(Clients[Client_Name],MATCH(Table10[[#This Row],[Client_Code]],Clients[Client_Code],0)),"")</f>
        <v>NUTRISCO</v>
      </c>
      <c r="C1449" s="42">
        <v>47</v>
      </c>
      <c r="D1449" s="41" t="s">
        <v>38</v>
      </c>
      <c r="E1449">
        <v>12</v>
      </c>
      <c r="F1449" s="21">
        <v>0</v>
      </c>
      <c r="G1449"/>
    </row>
    <row r="1450" spans="1:7" x14ac:dyDescent="0.25">
      <c r="A1450" t="s">
        <v>32</v>
      </c>
      <c r="B1450" t="str">
        <f>IFERROR(INDEX(Clients[Client_Name],MATCH(Table10[[#This Row],[Client_Code]],Clients[Client_Code],0)),"")</f>
        <v>NESTLE</v>
      </c>
      <c r="C1450" s="42">
        <v>34</v>
      </c>
      <c r="D1450" s="41" t="s">
        <v>37</v>
      </c>
      <c r="E1450">
        <v>10</v>
      </c>
      <c r="F1450" s="21">
        <v>5367142.3681564014</v>
      </c>
      <c r="G1450"/>
    </row>
    <row r="1451" spans="1:7" x14ac:dyDescent="0.25">
      <c r="A1451" t="s">
        <v>32</v>
      </c>
      <c r="B1451" t="str">
        <f>IFERROR(INDEX(Clients[Client_Name],MATCH(Table10[[#This Row],[Client_Code]],Clients[Client_Code],0)),"")</f>
        <v>NESTLE</v>
      </c>
      <c r="C1451" s="42">
        <v>34</v>
      </c>
      <c r="D1451" s="41" t="s">
        <v>37</v>
      </c>
      <c r="E1451">
        <v>1</v>
      </c>
      <c r="F1451" s="21">
        <v>4477890.4350139378</v>
      </c>
      <c r="G1451"/>
    </row>
    <row r="1452" spans="1:7" x14ac:dyDescent="0.25">
      <c r="A1452" t="s">
        <v>32</v>
      </c>
      <c r="B1452" t="str">
        <f>IFERROR(INDEX(Clients[Client_Name],MATCH(Table10[[#This Row],[Client_Code]],Clients[Client_Code],0)),"")</f>
        <v>NESTLE</v>
      </c>
      <c r="C1452" s="42">
        <v>34</v>
      </c>
      <c r="D1452" s="41" t="s">
        <v>37</v>
      </c>
      <c r="E1452">
        <v>8</v>
      </c>
      <c r="F1452" s="21">
        <v>3557904.8889968158</v>
      </c>
      <c r="G1452"/>
    </row>
    <row r="1453" spans="1:7" x14ac:dyDescent="0.25">
      <c r="A1453" t="s">
        <v>32</v>
      </c>
      <c r="B1453" t="str">
        <f>IFERROR(INDEX(Clients[Client_Name],MATCH(Table10[[#This Row],[Client_Code]],Clients[Client_Code],0)),"")</f>
        <v>NESTLE</v>
      </c>
      <c r="C1453" s="42">
        <v>34</v>
      </c>
      <c r="D1453" s="41" t="s">
        <v>37</v>
      </c>
      <c r="E1453">
        <v>5</v>
      </c>
      <c r="F1453" s="21">
        <v>3527833.2640262768</v>
      </c>
      <c r="G1453"/>
    </row>
    <row r="1454" spans="1:7" x14ac:dyDescent="0.25">
      <c r="A1454" t="s">
        <v>32</v>
      </c>
      <c r="B1454" t="str">
        <f>IFERROR(INDEX(Clients[Client_Name],MATCH(Table10[[#This Row],[Client_Code]],Clients[Client_Code],0)),"")</f>
        <v>NESTLE</v>
      </c>
      <c r="C1454" s="42">
        <v>34</v>
      </c>
      <c r="D1454" s="41" t="s">
        <v>37</v>
      </c>
      <c r="E1454">
        <v>9</v>
      </c>
      <c r="F1454" s="21">
        <v>3452889.3092086837</v>
      </c>
      <c r="G1454"/>
    </row>
    <row r="1455" spans="1:7" x14ac:dyDescent="0.25">
      <c r="A1455" t="s">
        <v>32</v>
      </c>
      <c r="B1455" t="str">
        <f>IFERROR(INDEX(Clients[Client_Name],MATCH(Table10[[#This Row],[Client_Code]],Clients[Client_Code],0)),"")</f>
        <v>NESTLE</v>
      </c>
      <c r="C1455" s="42">
        <v>34</v>
      </c>
      <c r="D1455" s="41" t="s">
        <v>37</v>
      </c>
      <c r="E1455">
        <v>6</v>
      </c>
      <c r="F1455" s="21">
        <v>3423705.2822009847</v>
      </c>
      <c r="G1455"/>
    </row>
    <row r="1456" spans="1:7" x14ac:dyDescent="0.25">
      <c r="A1456" t="s">
        <v>32</v>
      </c>
      <c r="B1456" t="str">
        <f>IFERROR(INDEX(Clients[Client_Name],MATCH(Table10[[#This Row],[Client_Code]],Clients[Client_Code],0)),"")</f>
        <v>NESTLE</v>
      </c>
      <c r="C1456" s="42">
        <v>34</v>
      </c>
      <c r="D1456" s="41" t="s">
        <v>149</v>
      </c>
      <c r="E1456">
        <v>10</v>
      </c>
      <c r="F1456" s="21">
        <v>3297915.1617450081</v>
      </c>
      <c r="G1456"/>
    </row>
    <row r="1457" spans="1:7" x14ac:dyDescent="0.25">
      <c r="A1457" t="s">
        <v>32</v>
      </c>
      <c r="B1457" t="str">
        <f>IFERROR(INDEX(Clients[Client_Name],MATCH(Table10[[#This Row],[Client_Code]],Clients[Client_Code],0)),"")</f>
        <v>NESTLE</v>
      </c>
      <c r="C1457" s="42">
        <v>34</v>
      </c>
      <c r="D1457" s="41" t="s">
        <v>37</v>
      </c>
      <c r="E1457">
        <v>12</v>
      </c>
      <c r="F1457" s="21">
        <v>3238559.5566813122</v>
      </c>
      <c r="G1457"/>
    </row>
    <row r="1458" spans="1:7" x14ac:dyDescent="0.25">
      <c r="A1458" t="s">
        <v>32</v>
      </c>
      <c r="B1458" t="str">
        <f>IFERROR(INDEX(Clients[Client_Name],MATCH(Table10[[#This Row],[Client_Code]],Clients[Client_Code],0)),"")</f>
        <v>NESTLE</v>
      </c>
      <c r="C1458" s="42">
        <v>34</v>
      </c>
      <c r="D1458" s="41" t="s">
        <v>38</v>
      </c>
      <c r="E1458">
        <v>10</v>
      </c>
      <c r="F1458" s="21">
        <v>2945723.7780949371</v>
      </c>
      <c r="G1458"/>
    </row>
    <row r="1459" spans="1:7" x14ac:dyDescent="0.25">
      <c r="A1459" t="s">
        <v>32</v>
      </c>
      <c r="B1459" t="str">
        <f>IFERROR(INDEX(Clients[Client_Name],MATCH(Table10[[#This Row],[Client_Code]],Clients[Client_Code],0)),"")</f>
        <v>NESTLE</v>
      </c>
      <c r="C1459" s="42">
        <v>34</v>
      </c>
      <c r="D1459" s="41" t="s">
        <v>149</v>
      </c>
      <c r="E1459">
        <v>1</v>
      </c>
      <c r="F1459" s="21">
        <v>2751501.9623632752</v>
      </c>
      <c r="G1459"/>
    </row>
    <row r="1460" spans="1:7" x14ac:dyDescent="0.25">
      <c r="A1460" t="s">
        <v>32</v>
      </c>
      <c r="B1460" t="str">
        <f>IFERROR(INDEX(Clients[Client_Name],MATCH(Table10[[#This Row],[Client_Code]],Clients[Client_Code],0)),"")</f>
        <v>NESTLE</v>
      </c>
      <c r="C1460" s="42">
        <v>34</v>
      </c>
      <c r="D1460" s="41" t="s">
        <v>37</v>
      </c>
      <c r="E1460">
        <v>11</v>
      </c>
      <c r="F1460" s="21">
        <v>2604362.5507416981</v>
      </c>
      <c r="G1460"/>
    </row>
    <row r="1461" spans="1:7" x14ac:dyDescent="0.25">
      <c r="A1461" t="s">
        <v>32</v>
      </c>
      <c r="B1461" t="str">
        <f>IFERROR(INDEX(Clients[Client_Name],MATCH(Table10[[#This Row],[Client_Code]],Clients[Client_Code],0)),"")</f>
        <v>NESTLE</v>
      </c>
      <c r="C1461" s="42">
        <v>34</v>
      </c>
      <c r="D1461" s="41" t="s">
        <v>38</v>
      </c>
      <c r="E1461">
        <v>1</v>
      </c>
      <c r="F1461" s="21">
        <v>2457663.2079643123</v>
      </c>
      <c r="G1461"/>
    </row>
    <row r="1462" spans="1:7" x14ac:dyDescent="0.25">
      <c r="A1462" t="s">
        <v>32</v>
      </c>
      <c r="B1462" t="str">
        <f>IFERROR(INDEX(Clients[Client_Name],MATCH(Table10[[#This Row],[Client_Code]],Clients[Client_Code],0)),"")</f>
        <v>NESTLE</v>
      </c>
      <c r="C1462" s="42">
        <v>34</v>
      </c>
      <c r="D1462" s="41" t="s">
        <v>149</v>
      </c>
      <c r="E1462">
        <v>8</v>
      </c>
      <c r="F1462" s="21">
        <v>2186204.0677523096</v>
      </c>
      <c r="G1462"/>
    </row>
    <row r="1463" spans="1:7" x14ac:dyDescent="0.25">
      <c r="A1463" t="s">
        <v>32</v>
      </c>
      <c r="B1463" t="str">
        <f>IFERROR(INDEX(Clients[Client_Name],MATCH(Table10[[#This Row],[Client_Code]],Clients[Client_Code],0)),"")</f>
        <v>NESTLE</v>
      </c>
      <c r="C1463" s="42">
        <v>34</v>
      </c>
      <c r="D1463" s="41" t="s">
        <v>149</v>
      </c>
      <c r="E1463">
        <v>5</v>
      </c>
      <c r="F1463" s="21">
        <v>2167726.1401838041</v>
      </c>
      <c r="G1463"/>
    </row>
    <row r="1464" spans="1:7" x14ac:dyDescent="0.25">
      <c r="A1464" t="s">
        <v>32</v>
      </c>
      <c r="B1464" t="str">
        <f>IFERROR(INDEX(Clients[Client_Name],MATCH(Table10[[#This Row],[Client_Code]],Clients[Client_Code],0)),"")</f>
        <v>NESTLE</v>
      </c>
      <c r="C1464" s="42">
        <v>34</v>
      </c>
      <c r="D1464" s="41" t="s">
        <v>149</v>
      </c>
      <c r="E1464">
        <v>9</v>
      </c>
      <c r="F1464" s="21">
        <v>2121675.7863976848</v>
      </c>
      <c r="G1464"/>
    </row>
    <row r="1465" spans="1:7" x14ac:dyDescent="0.25">
      <c r="A1465" t="s">
        <v>32</v>
      </c>
      <c r="B1465" t="str">
        <f>IFERROR(INDEX(Clients[Client_Name],MATCH(Table10[[#This Row],[Client_Code]],Clients[Client_Code],0)),"")</f>
        <v>NESTLE</v>
      </c>
      <c r="C1465" s="42">
        <v>34</v>
      </c>
      <c r="D1465" s="41" t="s">
        <v>149</v>
      </c>
      <c r="E1465">
        <v>6</v>
      </c>
      <c r="F1465" s="21">
        <v>2103743.2557235402</v>
      </c>
      <c r="G1465"/>
    </row>
    <row r="1466" spans="1:7" x14ac:dyDescent="0.25">
      <c r="A1466" t="s">
        <v>32</v>
      </c>
      <c r="B1466" t="str">
        <f>IFERROR(INDEX(Clients[Client_Name],MATCH(Table10[[#This Row],[Client_Code]],Clients[Client_Code],0)),"")</f>
        <v>NESTLE</v>
      </c>
      <c r="C1466" s="42">
        <v>34</v>
      </c>
      <c r="D1466" s="41" t="s">
        <v>149</v>
      </c>
      <c r="E1466">
        <v>12</v>
      </c>
      <c r="F1466" s="21">
        <v>1989977.8935549667</v>
      </c>
      <c r="G1466"/>
    </row>
    <row r="1467" spans="1:7" x14ac:dyDescent="0.25">
      <c r="A1467" t="s">
        <v>32</v>
      </c>
      <c r="B1467" t="str">
        <f>IFERROR(INDEX(Clients[Client_Name],MATCH(Table10[[#This Row],[Client_Code]],Clients[Client_Code],0)),"")</f>
        <v>NESTLE</v>
      </c>
      <c r="C1467" s="42">
        <v>34</v>
      </c>
      <c r="D1467" s="41" t="s">
        <v>38</v>
      </c>
      <c r="E1467">
        <v>8</v>
      </c>
      <c r="F1467" s="21">
        <v>1952734.6794264761</v>
      </c>
      <c r="G1467"/>
    </row>
    <row r="1468" spans="1:7" x14ac:dyDescent="0.25">
      <c r="A1468" t="s">
        <v>32</v>
      </c>
      <c r="B1468" t="str">
        <f>IFERROR(INDEX(Clients[Client_Name],MATCH(Table10[[#This Row],[Client_Code]],Clients[Client_Code],0)),"")</f>
        <v>NESTLE</v>
      </c>
      <c r="C1468" s="42">
        <v>34</v>
      </c>
      <c r="D1468" s="41" t="s">
        <v>38</v>
      </c>
      <c r="E1468">
        <v>5</v>
      </c>
      <c r="F1468" s="21">
        <v>1936230.049095215</v>
      </c>
      <c r="G1468"/>
    </row>
    <row r="1469" spans="1:7" x14ac:dyDescent="0.25">
      <c r="A1469" t="s">
        <v>32</v>
      </c>
      <c r="B1469" t="str">
        <f>IFERROR(INDEX(Clients[Client_Name],MATCH(Table10[[#This Row],[Client_Code]],Clients[Client_Code],0)),"")</f>
        <v>NESTLE</v>
      </c>
      <c r="C1469" s="42">
        <v>34</v>
      </c>
      <c r="D1469" s="41" t="s">
        <v>38</v>
      </c>
      <c r="E1469">
        <v>9</v>
      </c>
      <c r="F1469" s="21">
        <v>1895097.5106627592</v>
      </c>
      <c r="G1469"/>
    </row>
    <row r="1470" spans="1:7" x14ac:dyDescent="0.25">
      <c r="A1470" t="s">
        <v>32</v>
      </c>
      <c r="B1470" t="str">
        <f>IFERROR(INDEX(Clients[Client_Name],MATCH(Table10[[#This Row],[Client_Code]],Clients[Client_Code],0)),"")</f>
        <v>NESTLE</v>
      </c>
      <c r="C1470" s="42">
        <v>34</v>
      </c>
      <c r="D1470" s="41" t="s">
        <v>38</v>
      </c>
      <c r="E1470">
        <v>6</v>
      </c>
      <c r="F1470" s="21">
        <v>1879080.0331299852</v>
      </c>
      <c r="G1470"/>
    </row>
    <row r="1471" spans="1:7" x14ac:dyDescent="0.25">
      <c r="A1471" t="s">
        <v>32</v>
      </c>
      <c r="B1471" t="str">
        <f>IFERROR(INDEX(Clients[Client_Name],MATCH(Table10[[#This Row],[Client_Code]],Clients[Client_Code],0)),"")</f>
        <v>NESTLE</v>
      </c>
      <c r="C1471" s="42">
        <v>34</v>
      </c>
      <c r="D1471" s="41" t="s">
        <v>38</v>
      </c>
      <c r="E1471">
        <v>12</v>
      </c>
      <c r="F1471" s="21">
        <v>1777463.916272016</v>
      </c>
      <c r="G1471"/>
    </row>
    <row r="1472" spans="1:7" x14ac:dyDescent="0.25">
      <c r="A1472" t="s">
        <v>32</v>
      </c>
      <c r="B1472" t="str">
        <f>IFERROR(INDEX(Clients[Client_Name],MATCH(Table10[[#This Row],[Client_Code]],Clients[Client_Code],0)),"")</f>
        <v>NESTLE</v>
      </c>
      <c r="C1472" s="42">
        <v>34</v>
      </c>
      <c r="D1472" s="41" t="s">
        <v>149</v>
      </c>
      <c r="E1472">
        <v>11</v>
      </c>
      <c r="F1472" s="21">
        <v>1600286.7361467506</v>
      </c>
      <c r="G1472"/>
    </row>
    <row r="1473" spans="1:7" x14ac:dyDescent="0.25">
      <c r="A1473" t="s">
        <v>32</v>
      </c>
      <c r="B1473" t="str">
        <f>IFERROR(INDEX(Clients[Client_Name],MATCH(Table10[[#This Row],[Client_Code]],Clients[Client_Code],0)),"")</f>
        <v>NESTLE</v>
      </c>
      <c r="C1473" s="42">
        <v>34</v>
      </c>
      <c r="D1473" s="41" t="s">
        <v>38</v>
      </c>
      <c r="E1473">
        <v>11</v>
      </c>
      <c r="F1473" s="21">
        <v>1429388.7074836479</v>
      </c>
      <c r="G1473"/>
    </row>
    <row r="1474" spans="1:7" x14ac:dyDescent="0.25">
      <c r="A1474" t="s">
        <v>32</v>
      </c>
      <c r="B1474" t="str">
        <f>IFERROR(INDEX(Clients[Client_Name],MATCH(Table10[[#This Row],[Client_Code]],Clients[Client_Code],0)),"")</f>
        <v>NESTLE</v>
      </c>
      <c r="C1474" s="42">
        <v>34</v>
      </c>
      <c r="D1474" s="41" t="s">
        <v>149</v>
      </c>
      <c r="E1474">
        <v>2</v>
      </c>
      <c r="F1474" s="21">
        <v>0</v>
      </c>
      <c r="G1474"/>
    </row>
    <row r="1475" spans="1:7" x14ac:dyDescent="0.25">
      <c r="A1475" t="s">
        <v>32</v>
      </c>
      <c r="B1475" t="str">
        <f>IFERROR(INDEX(Clients[Client_Name],MATCH(Table10[[#This Row],[Client_Code]],Clients[Client_Code],0)),"")</f>
        <v>NESTLE</v>
      </c>
      <c r="C1475" s="42">
        <v>34</v>
      </c>
      <c r="D1475" s="41" t="s">
        <v>149</v>
      </c>
      <c r="E1475">
        <v>3</v>
      </c>
      <c r="F1475" s="21">
        <v>0</v>
      </c>
      <c r="G1475"/>
    </row>
    <row r="1476" spans="1:7" x14ac:dyDescent="0.25">
      <c r="A1476" t="s">
        <v>32</v>
      </c>
      <c r="B1476" t="str">
        <f>IFERROR(INDEX(Clients[Client_Name],MATCH(Table10[[#This Row],[Client_Code]],Clients[Client_Code],0)),"")</f>
        <v>NESTLE</v>
      </c>
      <c r="C1476" s="42">
        <v>34</v>
      </c>
      <c r="D1476" s="41" t="s">
        <v>149</v>
      </c>
      <c r="E1476">
        <v>4</v>
      </c>
      <c r="F1476" s="21">
        <v>0</v>
      </c>
      <c r="G1476"/>
    </row>
    <row r="1477" spans="1:7" x14ac:dyDescent="0.25">
      <c r="A1477" t="s">
        <v>32</v>
      </c>
      <c r="B1477" t="str">
        <f>IFERROR(INDEX(Clients[Client_Name],MATCH(Table10[[#This Row],[Client_Code]],Clients[Client_Code],0)),"")</f>
        <v>NESTLE</v>
      </c>
      <c r="C1477" s="42">
        <v>34</v>
      </c>
      <c r="D1477" s="41" t="s">
        <v>149</v>
      </c>
      <c r="E1477">
        <v>7</v>
      </c>
      <c r="F1477" s="21">
        <v>0</v>
      </c>
      <c r="G1477"/>
    </row>
    <row r="1478" spans="1:7" x14ac:dyDescent="0.25">
      <c r="A1478" t="s">
        <v>32</v>
      </c>
      <c r="B1478" t="str">
        <f>IFERROR(INDEX(Clients[Client_Name],MATCH(Table10[[#This Row],[Client_Code]],Clients[Client_Code],0)),"")</f>
        <v>NESTLE</v>
      </c>
      <c r="C1478" s="42">
        <v>34</v>
      </c>
      <c r="D1478" s="41" t="s">
        <v>37</v>
      </c>
      <c r="E1478">
        <v>2</v>
      </c>
      <c r="F1478" s="21">
        <v>0</v>
      </c>
      <c r="G1478"/>
    </row>
    <row r="1479" spans="1:7" x14ac:dyDescent="0.25">
      <c r="A1479" t="s">
        <v>32</v>
      </c>
      <c r="B1479" t="str">
        <f>IFERROR(INDEX(Clients[Client_Name],MATCH(Table10[[#This Row],[Client_Code]],Clients[Client_Code],0)),"")</f>
        <v>NESTLE</v>
      </c>
      <c r="C1479" s="42">
        <v>34</v>
      </c>
      <c r="D1479" s="41" t="s">
        <v>37</v>
      </c>
      <c r="E1479">
        <v>3</v>
      </c>
      <c r="F1479" s="21">
        <v>0</v>
      </c>
      <c r="G1479"/>
    </row>
    <row r="1480" spans="1:7" x14ac:dyDescent="0.25">
      <c r="A1480" t="s">
        <v>32</v>
      </c>
      <c r="B1480" t="str">
        <f>IFERROR(INDEX(Clients[Client_Name],MATCH(Table10[[#This Row],[Client_Code]],Clients[Client_Code],0)),"")</f>
        <v>NESTLE</v>
      </c>
      <c r="C1480" s="42">
        <v>34</v>
      </c>
      <c r="D1480" s="41" t="s">
        <v>37</v>
      </c>
      <c r="E1480">
        <v>4</v>
      </c>
      <c r="F1480" s="21">
        <v>0</v>
      </c>
      <c r="G1480"/>
    </row>
    <row r="1481" spans="1:7" x14ac:dyDescent="0.25">
      <c r="A1481" t="s">
        <v>32</v>
      </c>
      <c r="B1481" t="str">
        <f>IFERROR(INDEX(Clients[Client_Name],MATCH(Table10[[#This Row],[Client_Code]],Clients[Client_Code],0)),"")</f>
        <v>NESTLE</v>
      </c>
      <c r="C1481" s="42">
        <v>34</v>
      </c>
      <c r="D1481" s="41" t="s">
        <v>37</v>
      </c>
      <c r="E1481">
        <v>7</v>
      </c>
      <c r="F1481" s="21">
        <v>0</v>
      </c>
      <c r="G1481"/>
    </row>
    <row r="1482" spans="1:7" x14ac:dyDescent="0.25">
      <c r="A1482" t="s">
        <v>32</v>
      </c>
      <c r="B1482" t="str">
        <f>IFERROR(INDEX(Clients[Client_Name],MATCH(Table10[[#This Row],[Client_Code]],Clients[Client_Code],0)),"")</f>
        <v>NESTLE</v>
      </c>
      <c r="C1482" s="42">
        <v>34</v>
      </c>
      <c r="D1482" s="41" t="s">
        <v>148</v>
      </c>
      <c r="E1482">
        <v>1</v>
      </c>
      <c r="F1482" s="21">
        <v>0</v>
      </c>
      <c r="G1482"/>
    </row>
    <row r="1483" spans="1:7" x14ac:dyDescent="0.25">
      <c r="A1483" t="s">
        <v>32</v>
      </c>
      <c r="B1483" t="str">
        <f>IFERROR(INDEX(Clients[Client_Name],MATCH(Table10[[#This Row],[Client_Code]],Clients[Client_Code],0)),"")</f>
        <v>NESTLE</v>
      </c>
      <c r="C1483" s="42">
        <v>34</v>
      </c>
      <c r="D1483" s="41" t="s">
        <v>148</v>
      </c>
      <c r="E1483">
        <v>2</v>
      </c>
      <c r="F1483" s="21">
        <v>0</v>
      </c>
      <c r="G1483"/>
    </row>
    <row r="1484" spans="1:7" x14ac:dyDescent="0.25">
      <c r="A1484" t="s">
        <v>32</v>
      </c>
      <c r="B1484" t="str">
        <f>IFERROR(INDEX(Clients[Client_Name],MATCH(Table10[[#This Row],[Client_Code]],Clients[Client_Code],0)),"")</f>
        <v>NESTLE</v>
      </c>
      <c r="C1484" s="42">
        <v>34</v>
      </c>
      <c r="D1484" s="41" t="s">
        <v>148</v>
      </c>
      <c r="E1484">
        <v>3</v>
      </c>
      <c r="F1484" s="21">
        <v>0</v>
      </c>
      <c r="G1484"/>
    </row>
    <row r="1485" spans="1:7" x14ac:dyDescent="0.25">
      <c r="A1485" t="s">
        <v>32</v>
      </c>
      <c r="B1485" t="str">
        <f>IFERROR(INDEX(Clients[Client_Name],MATCH(Table10[[#This Row],[Client_Code]],Clients[Client_Code],0)),"")</f>
        <v>NESTLE</v>
      </c>
      <c r="C1485" s="42">
        <v>34</v>
      </c>
      <c r="D1485" s="41" t="s">
        <v>148</v>
      </c>
      <c r="E1485">
        <v>4</v>
      </c>
      <c r="F1485" s="21">
        <v>0</v>
      </c>
      <c r="G1485"/>
    </row>
    <row r="1486" spans="1:7" x14ac:dyDescent="0.25">
      <c r="A1486" t="s">
        <v>32</v>
      </c>
      <c r="B1486" t="str">
        <f>IFERROR(INDEX(Clients[Client_Name],MATCH(Table10[[#This Row],[Client_Code]],Clients[Client_Code],0)),"")</f>
        <v>NESTLE</v>
      </c>
      <c r="C1486" s="42">
        <v>34</v>
      </c>
      <c r="D1486" s="41" t="s">
        <v>148</v>
      </c>
      <c r="E1486">
        <v>5</v>
      </c>
      <c r="F1486" s="21">
        <v>0</v>
      </c>
      <c r="G1486"/>
    </row>
    <row r="1487" spans="1:7" x14ac:dyDescent="0.25">
      <c r="A1487" t="s">
        <v>32</v>
      </c>
      <c r="B1487" t="str">
        <f>IFERROR(INDEX(Clients[Client_Name],MATCH(Table10[[#This Row],[Client_Code]],Clients[Client_Code],0)),"")</f>
        <v>NESTLE</v>
      </c>
      <c r="C1487" s="42">
        <v>34</v>
      </c>
      <c r="D1487" s="41" t="s">
        <v>148</v>
      </c>
      <c r="E1487">
        <v>6</v>
      </c>
      <c r="F1487" s="21">
        <v>0</v>
      </c>
      <c r="G1487"/>
    </row>
    <row r="1488" spans="1:7" x14ac:dyDescent="0.25">
      <c r="A1488" t="s">
        <v>32</v>
      </c>
      <c r="B1488" t="str">
        <f>IFERROR(INDEX(Clients[Client_Name],MATCH(Table10[[#This Row],[Client_Code]],Clients[Client_Code],0)),"")</f>
        <v>NESTLE</v>
      </c>
      <c r="C1488" s="42">
        <v>34</v>
      </c>
      <c r="D1488" s="41" t="s">
        <v>148</v>
      </c>
      <c r="E1488">
        <v>7</v>
      </c>
      <c r="F1488" s="21">
        <v>0</v>
      </c>
      <c r="G1488"/>
    </row>
    <row r="1489" spans="1:7" x14ac:dyDescent="0.25">
      <c r="A1489" t="s">
        <v>32</v>
      </c>
      <c r="B1489" t="str">
        <f>IFERROR(INDEX(Clients[Client_Name],MATCH(Table10[[#This Row],[Client_Code]],Clients[Client_Code],0)),"")</f>
        <v>NESTLE</v>
      </c>
      <c r="C1489" s="42">
        <v>34</v>
      </c>
      <c r="D1489" s="41" t="s">
        <v>148</v>
      </c>
      <c r="E1489">
        <v>8</v>
      </c>
      <c r="F1489" s="21">
        <v>0</v>
      </c>
      <c r="G1489"/>
    </row>
    <row r="1490" spans="1:7" x14ac:dyDescent="0.25">
      <c r="A1490" t="s">
        <v>32</v>
      </c>
      <c r="B1490" t="str">
        <f>IFERROR(INDEX(Clients[Client_Name],MATCH(Table10[[#This Row],[Client_Code]],Clients[Client_Code],0)),"")</f>
        <v>NESTLE</v>
      </c>
      <c r="C1490" s="42">
        <v>34</v>
      </c>
      <c r="D1490" s="41" t="s">
        <v>148</v>
      </c>
      <c r="E1490">
        <v>9</v>
      </c>
      <c r="F1490" s="21">
        <v>0</v>
      </c>
      <c r="G1490"/>
    </row>
    <row r="1491" spans="1:7" x14ac:dyDescent="0.25">
      <c r="A1491" t="s">
        <v>32</v>
      </c>
      <c r="B1491" t="str">
        <f>IFERROR(INDEX(Clients[Client_Name],MATCH(Table10[[#This Row],[Client_Code]],Clients[Client_Code],0)),"")</f>
        <v>NESTLE</v>
      </c>
      <c r="C1491" s="42">
        <v>34</v>
      </c>
      <c r="D1491" s="41" t="s">
        <v>148</v>
      </c>
      <c r="E1491">
        <v>10</v>
      </c>
      <c r="F1491" s="21">
        <v>0</v>
      </c>
      <c r="G1491"/>
    </row>
    <row r="1492" spans="1:7" x14ac:dyDescent="0.25">
      <c r="A1492" t="s">
        <v>32</v>
      </c>
      <c r="B1492" t="str">
        <f>IFERROR(INDEX(Clients[Client_Name],MATCH(Table10[[#This Row],[Client_Code]],Clients[Client_Code],0)),"")</f>
        <v>NESTLE</v>
      </c>
      <c r="C1492" s="42">
        <v>34</v>
      </c>
      <c r="D1492" s="41" t="s">
        <v>148</v>
      </c>
      <c r="E1492">
        <v>11</v>
      </c>
      <c r="F1492" s="21">
        <v>0</v>
      </c>
      <c r="G1492"/>
    </row>
    <row r="1493" spans="1:7" x14ac:dyDescent="0.25">
      <c r="A1493" t="s">
        <v>32</v>
      </c>
      <c r="B1493" t="str">
        <f>IFERROR(INDEX(Clients[Client_Name],MATCH(Table10[[#This Row],[Client_Code]],Clients[Client_Code],0)),"")</f>
        <v>NESTLE</v>
      </c>
      <c r="C1493" s="42">
        <v>34</v>
      </c>
      <c r="D1493" s="41" t="s">
        <v>148</v>
      </c>
      <c r="E1493">
        <v>12</v>
      </c>
      <c r="F1493" s="21">
        <v>0</v>
      </c>
      <c r="G1493"/>
    </row>
    <row r="1494" spans="1:7" x14ac:dyDescent="0.25">
      <c r="A1494" t="s">
        <v>32</v>
      </c>
      <c r="B1494" t="str">
        <f>IFERROR(INDEX(Clients[Client_Name],MATCH(Table10[[#This Row],[Client_Code]],Clients[Client_Code],0)),"")</f>
        <v>NESTLE</v>
      </c>
      <c r="C1494" s="42">
        <v>34</v>
      </c>
      <c r="D1494" s="41" t="s">
        <v>38</v>
      </c>
      <c r="E1494">
        <v>2</v>
      </c>
      <c r="F1494" s="21">
        <v>0</v>
      </c>
      <c r="G1494"/>
    </row>
    <row r="1495" spans="1:7" x14ac:dyDescent="0.25">
      <c r="A1495" t="s">
        <v>32</v>
      </c>
      <c r="B1495" t="str">
        <f>IFERROR(INDEX(Clients[Client_Name],MATCH(Table10[[#This Row],[Client_Code]],Clients[Client_Code],0)),"")</f>
        <v>NESTLE</v>
      </c>
      <c r="C1495" s="42">
        <v>34</v>
      </c>
      <c r="D1495" s="41" t="s">
        <v>38</v>
      </c>
      <c r="E1495">
        <v>3</v>
      </c>
      <c r="F1495" s="21">
        <v>0</v>
      </c>
      <c r="G1495"/>
    </row>
    <row r="1496" spans="1:7" x14ac:dyDescent="0.25">
      <c r="A1496" t="s">
        <v>32</v>
      </c>
      <c r="B1496" t="str">
        <f>IFERROR(INDEX(Clients[Client_Name],MATCH(Table10[[#This Row],[Client_Code]],Clients[Client_Code],0)),"")</f>
        <v>NESTLE</v>
      </c>
      <c r="C1496" s="42">
        <v>34</v>
      </c>
      <c r="D1496" s="41" t="s">
        <v>38</v>
      </c>
      <c r="E1496">
        <v>4</v>
      </c>
      <c r="F1496" s="21">
        <v>0</v>
      </c>
      <c r="G1496"/>
    </row>
    <row r="1497" spans="1:7" x14ac:dyDescent="0.25">
      <c r="A1497" t="s">
        <v>32</v>
      </c>
      <c r="B1497" t="str">
        <f>IFERROR(INDEX(Clients[Client_Name],MATCH(Table10[[#This Row],[Client_Code]],Clients[Client_Code],0)),"")</f>
        <v>NESTLE</v>
      </c>
      <c r="C1497" s="42">
        <v>34</v>
      </c>
      <c r="D1497" s="41" t="s">
        <v>38</v>
      </c>
      <c r="E1497">
        <v>7</v>
      </c>
      <c r="F1497" s="21">
        <v>0</v>
      </c>
      <c r="G1497"/>
    </row>
    <row r="1498" spans="1:7" x14ac:dyDescent="0.25">
      <c r="A1498" t="s">
        <v>32</v>
      </c>
      <c r="B1498" t="str">
        <f>IFERROR(INDEX(Clients[Client_Name],MATCH(Table10[[#This Row],[Client_Code]],Clients[Client_Code],0)),"")</f>
        <v>NESTLE</v>
      </c>
      <c r="C1498" s="42">
        <v>34</v>
      </c>
      <c r="D1498" s="41" t="s">
        <v>149</v>
      </c>
      <c r="E1498">
        <v>12</v>
      </c>
      <c r="F1498" s="21">
        <v>35165966.70117531</v>
      </c>
      <c r="G1498"/>
    </row>
    <row r="1499" spans="1:7" x14ac:dyDescent="0.25">
      <c r="A1499" t="s">
        <v>32</v>
      </c>
      <c r="B1499" t="str">
        <f>IFERROR(INDEX(Clients[Client_Name],MATCH(Table10[[#This Row],[Client_Code]],Clients[Client_Code],0)),"")</f>
        <v>NESTLE</v>
      </c>
      <c r="C1499" s="42">
        <v>34</v>
      </c>
      <c r="D1499" s="41" t="s">
        <v>149</v>
      </c>
      <c r="E1499">
        <v>10</v>
      </c>
      <c r="F1499" s="21">
        <v>34967536.615407959</v>
      </c>
      <c r="G1499"/>
    </row>
    <row r="1500" spans="1:7" x14ac:dyDescent="0.25">
      <c r="A1500" t="s">
        <v>32</v>
      </c>
      <c r="B1500" t="str">
        <f>IFERROR(INDEX(Clients[Client_Name],MATCH(Table10[[#This Row],[Client_Code]],Clients[Client_Code],0)),"")</f>
        <v>NESTLE</v>
      </c>
      <c r="C1500" s="42">
        <v>34</v>
      </c>
      <c r="D1500" s="41" t="s">
        <v>149</v>
      </c>
      <c r="E1500">
        <v>8</v>
      </c>
      <c r="F1500" s="21">
        <v>34770226.205925122</v>
      </c>
      <c r="G1500"/>
    </row>
    <row r="1501" spans="1:7" x14ac:dyDescent="0.25">
      <c r="A1501" t="s">
        <v>32</v>
      </c>
      <c r="B1501" t="str">
        <f>IFERROR(INDEX(Clients[Client_Name],MATCH(Table10[[#This Row],[Client_Code]],Clients[Client_Code],0)),"")</f>
        <v>NESTLE</v>
      </c>
      <c r="C1501" s="42">
        <v>34</v>
      </c>
      <c r="D1501" s="41" t="s">
        <v>149</v>
      </c>
      <c r="E1501">
        <v>11</v>
      </c>
      <c r="F1501" s="21">
        <v>33935430.292727366</v>
      </c>
      <c r="G1501"/>
    </row>
    <row r="1502" spans="1:7" x14ac:dyDescent="0.25">
      <c r="A1502" t="s">
        <v>32</v>
      </c>
      <c r="B1502" t="str">
        <f>IFERROR(INDEX(Clients[Client_Name],MATCH(Table10[[#This Row],[Client_Code]],Clients[Client_Code],0)),"")</f>
        <v>NESTLE</v>
      </c>
      <c r="C1502" s="42">
        <v>34</v>
      </c>
      <c r="D1502" s="41" t="s">
        <v>149</v>
      </c>
      <c r="E1502">
        <v>9</v>
      </c>
      <c r="F1502" s="21">
        <v>33743943.722750232</v>
      </c>
      <c r="G1502"/>
    </row>
    <row r="1503" spans="1:7" x14ac:dyDescent="0.25">
      <c r="A1503" t="s">
        <v>32</v>
      </c>
      <c r="B1503" t="str">
        <f>IFERROR(INDEX(Clients[Client_Name],MATCH(Table10[[#This Row],[Client_Code]],Clients[Client_Code],0)),"")</f>
        <v>NESTLE</v>
      </c>
      <c r="C1503" s="42">
        <v>34</v>
      </c>
      <c r="D1503" s="41" t="s">
        <v>149</v>
      </c>
      <c r="E1503">
        <v>7</v>
      </c>
      <c r="F1503" s="21">
        <v>17335994.452015184</v>
      </c>
      <c r="G1503"/>
    </row>
    <row r="1504" spans="1:7" x14ac:dyDescent="0.25">
      <c r="A1504" t="s">
        <v>32</v>
      </c>
      <c r="B1504" t="str">
        <f>IFERROR(INDEX(Clients[Client_Name],MATCH(Table10[[#This Row],[Client_Code]],Clients[Client_Code],0)),"")</f>
        <v>NESTLE</v>
      </c>
      <c r="C1504" s="42">
        <v>34</v>
      </c>
      <c r="D1504" s="41" t="s">
        <v>38</v>
      </c>
      <c r="E1504">
        <v>12</v>
      </c>
      <c r="F1504" s="21">
        <v>11026470.878830763</v>
      </c>
      <c r="G1504"/>
    </row>
    <row r="1505" spans="1:7" x14ac:dyDescent="0.25">
      <c r="A1505" t="s">
        <v>32</v>
      </c>
      <c r="B1505" t="str">
        <f>IFERROR(INDEX(Clients[Client_Name],MATCH(Table10[[#This Row],[Client_Code]],Clients[Client_Code],0)),"")</f>
        <v>NESTLE</v>
      </c>
      <c r="C1505" s="42">
        <v>34</v>
      </c>
      <c r="D1505" s="41" t="s">
        <v>38</v>
      </c>
      <c r="E1505">
        <v>8</v>
      </c>
      <c r="F1505" s="21">
        <v>10925200.886096239</v>
      </c>
      <c r="G1505"/>
    </row>
    <row r="1506" spans="1:7" x14ac:dyDescent="0.25">
      <c r="A1506" t="s">
        <v>32</v>
      </c>
      <c r="B1506" t="str">
        <f>IFERROR(INDEX(Clients[Client_Name],MATCH(Table10[[#This Row],[Client_Code]],Clients[Client_Code],0)),"")</f>
        <v>NESTLE</v>
      </c>
      <c r="C1506" s="42">
        <v>34</v>
      </c>
      <c r="D1506" s="41" t="s">
        <v>38</v>
      </c>
      <c r="E1506">
        <v>9</v>
      </c>
      <c r="F1506" s="21">
        <v>10662575.198651785</v>
      </c>
      <c r="G1506"/>
    </row>
    <row r="1507" spans="1:7" x14ac:dyDescent="0.25">
      <c r="A1507" t="s">
        <v>32</v>
      </c>
      <c r="B1507" t="str">
        <f>IFERROR(INDEX(Clients[Client_Name],MATCH(Table10[[#This Row],[Client_Code]],Clients[Client_Code],0)),"")</f>
        <v>NESTLE</v>
      </c>
      <c r="C1507" s="42">
        <v>34</v>
      </c>
      <c r="D1507" s="41" t="s">
        <v>38</v>
      </c>
      <c r="E1507">
        <v>10</v>
      </c>
      <c r="F1507" s="21">
        <v>10570192.619882897</v>
      </c>
      <c r="G1507"/>
    </row>
    <row r="1508" spans="1:7" x14ac:dyDescent="0.25">
      <c r="A1508" t="s">
        <v>32</v>
      </c>
      <c r="B1508" t="str">
        <f>IFERROR(INDEX(Clients[Client_Name],MATCH(Table10[[#This Row],[Client_Code]],Clients[Client_Code],0)),"")</f>
        <v>NESTLE</v>
      </c>
      <c r="C1508" s="42">
        <v>34</v>
      </c>
      <c r="D1508" s="41" t="s">
        <v>38</v>
      </c>
      <c r="E1508">
        <v>11</v>
      </c>
      <c r="F1508" s="21">
        <v>10468276.611908933</v>
      </c>
      <c r="G1508"/>
    </row>
    <row r="1509" spans="1:7" x14ac:dyDescent="0.25">
      <c r="A1509" t="s">
        <v>32</v>
      </c>
      <c r="B1509" t="str">
        <f>IFERROR(INDEX(Clients[Client_Name],MATCH(Table10[[#This Row],[Client_Code]],Clients[Client_Code],0)),"")</f>
        <v>NESTLE</v>
      </c>
      <c r="C1509" s="42">
        <v>34</v>
      </c>
      <c r="D1509" s="41" t="s">
        <v>149</v>
      </c>
      <c r="E1509">
        <v>6</v>
      </c>
      <c r="F1509" s="21">
        <v>8364684.4729254572</v>
      </c>
      <c r="G1509"/>
    </row>
    <row r="1510" spans="1:7" x14ac:dyDescent="0.25">
      <c r="A1510" t="s">
        <v>32</v>
      </c>
      <c r="B1510" t="str">
        <f>IFERROR(INDEX(Clients[Client_Name],MATCH(Table10[[#This Row],[Client_Code]],Clients[Client_Code],0)),"")</f>
        <v>NESTLE</v>
      </c>
      <c r="C1510" s="42">
        <v>34</v>
      </c>
      <c r="D1510" s="41" t="s">
        <v>37</v>
      </c>
      <c r="E1510">
        <v>12</v>
      </c>
      <c r="F1510" s="21">
        <v>6794064.7666670689</v>
      </c>
      <c r="G1510"/>
    </row>
    <row r="1511" spans="1:7" x14ac:dyDescent="0.25">
      <c r="A1511" t="s">
        <v>32</v>
      </c>
      <c r="B1511" t="str">
        <f>IFERROR(INDEX(Clients[Client_Name],MATCH(Table10[[#This Row],[Client_Code]],Clients[Client_Code],0)),"")</f>
        <v>NESTLE</v>
      </c>
      <c r="C1511" s="42">
        <v>34</v>
      </c>
      <c r="D1511" s="41" t="s">
        <v>37</v>
      </c>
      <c r="E1511">
        <v>10</v>
      </c>
      <c r="F1511" s="21">
        <v>6755728.0740968166</v>
      </c>
      <c r="G1511"/>
    </row>
    <row r="1512" spans="1:7" x14ac:dyDescent="0.25">
      <c r="A1512" t="s">
        <v>32</v>
      </c>
      <c r="B1512" t="str">
        <f>IFERROR(INDEX(Clients[Client_Name],MATCH(Table10[[#This Row],[Client_Code]],Clients[Client_Code],0)),"")</f>
        <v>NESTLE</v>
      </c>
      <c r="C1512" s="42">
        <v>34</v>
      </c>
      <c r="D1512" s="41" t="s">
        <v>37</v>
      </c>
      <c r="E1512">
        <v>8</v>
      </c>
      <c r="F1512" s="21">
        <v>6717607.7029847326</v>
      </c>
      <c r="G1512"/>
    </row>
    <row r="1513" spans="1:7" x14ac:dyDescent="0.25">
      <c r="A1513" t="s">
        <v>32</v>
      </c>
      <c r="B1513" t="str">
        <f>IFERROR(INDEX(Clients[Client_Name],MATCH(Table10[[#This Row],[Client_Code]],Clients[Client_Code],0)),"")</f>
        <v>NESTLE</v>
      </c>
      <c r="C1513" s="42">
        <v>34</v>
      </c>
      <c r="D1513" s="41" t="s">
        <v>37</v>
      </c>
      <c r="E1513">
        <v>11</v>
      </c>
      <c r="F1513" s="21">
        <v>6556325.1325549269</v>
      </c>
      <c r="G1513"/>
    </row>
    <row r="1514" spans="1:7" x14ac:dyDescent="0.25">
      <c r="A1514" t="s">
        <v>32</v>
      </c>
      <c r="B1514" t="str">
        <f>IFERROR(INDEX(Clients[Client_Name],MATCH(Table10[[#This Row],[Client_Code]],Clients[Client_Code],0)),"")</f>
        <v>NESTLE</v>
      </c>
      <c r="C1514" s="42">
        <v>34</v>
      </c>
      <c r="D1514" s="41" t="s">
        <v>37</v>
      </c>
      <c r="E1514">
        <v>9</v>
      </c>
      <c r="F1514" s="21">
        <v>6519329.9272353444</v>
      </c>
      <c r="G1514"/>
    </row>
    <row r="1515" spans="1:7" x14ac:dyDescent="0.25">
      <c r="A1515" t="s">
        <v>32</v>
      </c>
      <c r="B1515" t="str">
        <f>IFERROR(INDEX(Clients[Client_Name],MATCH(Table10[[#This Row],[Client_Code]],Clients[Client_Code],0)),"")</f>
        <v>NESTLE</v>
      </c>
      <c r="C1515" s="42">
        <v>34</v>
      </c>
      <c r="D1515" s="41" t="s">
        <v>38</v>
      </c>
      <c r="E1515">
        <v>7</v>
      </c>
      <c r="F1515" s="21">
        <v>6261030.9802706856</v>
      </c>
      <c r="G1515"/>
    </row>
    <row r="1516" spans="1:7" x14ac:dyDescent="0.25">
      <c r="A1516" t="s">
        <v>32</v>
      </c>
      <c r="B1516" t="str">
        <f>IFERROR(INDEX(Clients[Client_Name],MATCH(Table10[[#This Row],[Client_Code]],Clients[Client_Code],0)),"")</f>
        <v>NESTLE</v>
      </c>
      <c r="C1516" s="42">
        <v>34</v>
      </c>
      <c r="D1516" s="41" t="s">
        <v>149</v>
      </c>
      <c r="E1516">
        <v>5</v>
      </c>
      <c r="F1516" s="21">
        <v>4309543.2717415523</v>
      </c>
      <c r="G1516"/>
    </row>
    <row r="1517" spans="1:7" x14ac:dyDescent="0.25">
      <c r="A1517" t="s">
        <v>32</v>
      </c>
      <c r="B1517" t="str">
        <f>IFERROR(INDEX(Clients[Client_Name],MATCH(Table10[[#This Row],[Client_Code]],Clients[Client_Code],0)),"")</f>
        <v>NESTLE</v>
      </c>
      <c r="C1517" s="42">
        <v>34</v>
      </c>
      <c r="D1517" s="41" t="s">
        <v>38</v>
      </c>
      <c r="E1517">
        <v>6</v>
      </c>
      <c r="F1517" s="21">
        <v>3951772.7566216248</v>
      </c>
      <c r="G1517"/>
    </row>
    <row r="1518" spans="1:7" x14ac:dyDescent="0.25">
      <c r="A1518" t="s">
        <v>32</v>
      </c>
      <c r="B1518" t="str">
        <f>IFERROR(INDEX(Clients[Client_Name],MATCH(Table10[[#This Row],[Client_Code]],Clients[Client_Code],0)),"")</f>
        <v>NESTLE</v>
      </c>
      <c r="C1518" s="42">
        <v>34</v>
      </c>
      <c r="D1518" s="41" t="s">
        <v>37</v>
      </c>
      <c r="E1518">
        <v>7</v>
      </c>
      <c r="F1518" s="21">
        <v>3349314.1281293333</v>
      </c>
      <c r="G1518"/>
    </row>
    <row r="1519" spans="1:7" x14ac:dyDescent="0.25">
      <c r="A1519" t="s">
        <v>32</v>
      </c>
      <c r="B1519" t="str">
        <f>IFERROR(INDEX(Clients[Client_Name],MATCH(Table10[[#This Row],[Client_Code]],Clients[Client_Code],0)),"")</f>
        <v>NESTLE</v>
      </c>
      <c r="C1519" s="42">
        <v>34</v>
      </c>
      <c r="D1519" s="41" t="s">
        <v>38</v>
      </c>
      <c r="E1519">
        <v>5</v>
      </c>
      <c r="F1519" s="21">
        <v>2724812.1232386632</v>
      </c>
      <c r="G1519"/>
    </row>
    <row r="1520" spans="1:7" x14ac:dyDescent="0.25">
      <c r="A1520" t="s">
        <v>32</v>
      </c>
      <c r="B1520" t="str">
        <f>IFERROR(INDEX(Clients[Client_Name],MATCH(Table10[[#This Row],[Client_Code]],Clients[Client_Code],0)),"")</f>
        <v>NESTLE</v>
      </c>
      <c r="C1520" s="42">
        <v>34</v>
      </c>
      <c r="D1520" s="41" t="s">
        <v>38</v>
      </c>
      <c r="E1520">
        <v>4</v>
      </c>
      <c r="F1520" s="21">
        <v>1622000</v>
      </c>
      <c r="G1520"/>
    </row>
    <row r="1521" spans="1:7" x14ac:dyDescent="0.25">
      <c r="A1521" t="s">
        <v>32</v>
      </c>
      <c r="B1521" t="str">
        <f>IFERROR(INDEX(Clients[Client_Name],MATCH(Table10[[#This Row],[Client_Code]],Clients[Client_Code],0)),"")</f>
        <v>NESTLE</v>
      </c>
      <c r="C1521" s="42">
        <v>34</v>
      </c>
      <c r="D1521" s="41" t="s">
        <v>37</v>
      </c>
      <c r="E1521">
        <v>6</v>
      </c>
      <c r="F1521" s="21">
        <v>1616057.0401691981</v>
      </c>
      <c r="G1521"/>
    </row>
    <row r="1522" spans="1:7" x14ac:dyDescent="0.25">
      <c r="A1522" t="s">
        <v>32</v>
      </c>
      <c r="B1522" t="str">
        <f>IFERROR(INDEX(Clients[Client_Name],MATCH(Table10[[#This Row],[Client_Code]],Clients[Client_Code],0)),"")</f>
        <v>NESTLE</v>
      </c>
      <c r="C1522" s="42">
        <v>34</v>
      </c>
      <c r="D1522" s="41" t="s">
        <v>38</v>
      </c>
      <c r="E1522">
        <v>1</v>
      </c>
      <c r="F1522" s="21">
        <v>835000</v>
      </c>
      <c r="G1522"/>
    </row>
    <row r="1523" spans="1:7" x14ac:dyDescent="0.25">
      <c r="A1523" t="s">
        <v>32</v>
      </c>
      <c r="B1523" t="str">
        <f>IFERROR(INDEX(Clients[Client_Name],MATCH(Table10[[#This Row],[Client_Code]],Clients[Client_Code],0)),"")</f>
        <v>NESTLE</v>
      </c>
      <c r="C1523" s="42">
        <v>34</v>
      </c>
      <c r="D1523" s="41" t="s">
        <v>38</v>
      </c>
      <c r="E1523">
        <v>2</v>
      </c>
      <c r="F1523" s="21">
        <v>835000</v>
      </c>
      <c r="G1523"/>
    </row>
    <row r="1524" spans="1:7" x14ac:dyDescent="0.25">
      <c r="A1524" t="s">
        <v>32</v>
      </c>
      <c r="B1524" t="str">
        <f>IFERROR(INDEX(Clients[Client_Name],MATCH(Table10[[#This Row],[Client_Code]],Clients[Client_Code],0)),"")</f>
        <v>NESTLE</v>
      </c>
      <c r="C1524" s="42">
        <v>34</v>
      </c>
      <c r="D1524" s="41" t="s">
        <v>37</v>
      </c>
      <c r="E1524">
        <v>5</v>
      </c>
      <c r="F1524" s="21">
        <v>832603.76010046783</v>
      </c>
      <c r="G1524"/>
    </row>
    <row r="1525" spans="1:7" x14ac:dyDescent="0.25">
      <c r="A1525" t="s">
        <v>32</v>
      </c>
      <c r="B1525" t="str">
        <f>IFERROR(INDEX(Clients[Client_Name],MATCH(Table10[[#This Row],[Client_Code]],Clients[Client_Code],0)),"")</f>
        <v>NESTLE</v>
      </c>
      <c r="C1525" s="42">
        <v>34</v>
      </c>
      <c r="D1525" s="41" t="s">
        <v>149</v>
      </c>
      <c r="E1525">
        <v>1</v>
      </c>
      <c r="F1525" s="21">
        <v>0</v>
      </c>
      <c r="G1525"/>
    </row>
    <row r="1526" spans="1:7" x14ac:dyDescent="0.25">
      <c r="A1526" t="s">
        <v>32</v>
      </c>
      <c r="B1526" t="str">
        <f>IFERROR(INDEX(Clients[Client_Name],MATCH(Table10[[#This Row],[Client_Code]],Clients[Client_Code],0)),"")</f>
        <v>NESTLE</v>
      </c>
      <c r="C1526" s="42">
        <v>34</v>
      </c>
      <c r="D1526" s="41" t="s">
        <v>149</v>
      </c>
      <c r="E1526">
        <v>2</v>
      </c>
      <c r="F1526" s="21">
        <v>0</v>
      </c>
      <c r="G1526"/>
    </row>
    <row r="1527" spans="1:7" x14ac:dyDescent="0.25">
      <c r="A1527" t="s">
        <v>32</v>
      </c>
      <c r="B1527" t="str">
        <f>IFERROR(INDEX(Clients[Client_Name],MATCH(Table10[[#This Row],[Client_Code]],Clients[Client_Code],0)),"")</f>
        <v>NESTLE</v>
      </c>
      <c r="C1527" s="42">
        <v>34</v>
      </c>
      <c r="D1527" s="41" t="s">
        <v>149</v>
      </c>
      <c r="E1527">
        <v>3</v>
      </c>
      <c r="F1527" s="21">
        <v>0</v>
      </c>
      <c r="G1527"/>
    </row>
    <row r="1528" spans="1:7" x14ac:dyDescent="0.25">
      <c r="A1528" t="s">
        <v>32</v>
      </c>
      <c r="B1528" t="str">
        <f>IFERROR(INDEX(Clients[Client_Name],MATCH(Table10[[#This Row],[Client_Code]],Clients[Client_Code],0)),"")</f>
        <v>NESTLE</v>
      </c>
      <c r="C1528" s="42">
        <v>34</v>
      </c>
      <c r="D1528" s="41" t="s">
        <v>149</v>
      </c>
      <c r="E1528">
        <v>4</v>
      </c>
      <c r="F1528" s="21">
        <v>0</v>
      </c>
      <c r="G1528"/>
    </row>
    <row r="1529" spans="1:7" x14ac:dyDescent="0.25">
      <c r="A1529" t="s">
        <v>32</v>
      </c>
      <c r="B1529" t="str">
        <f>IFERROR(INDEX(Clients[Client_Name],MATCH(Table10[[#This Row],[Client_Code]],Clients[Client_Code],0)),"")</f>
        <v>NESTLE</v>
      </c>
      <c r="C1529" s="42">
        <v>34</v>
      </c>
      <c r="D1529" s="41" t="s">
        <v>37</v>
      </c>
      <c r="E1529">
        <v>1</v>
      </c>
      <c r="F1529" s="21">
        <v>0</v>
      </c>
      <c r="G1529"/>
    </row>
    <row r="1530" spans="1:7" x14ac:dyDescent="0.25">
      <c r="A1530" t="s">
        <v>32</v>
      </c>
      <c r="B1530" t="str">
        <f>IFERROR(INDEX(Clients[Client_Name],MATCH(Table10[[#This Row],[Client_Code]],Clients[Client_Code],0)),"")</f>
        <v>NESTLE</v>
      </c>
      <c r="C1530" s="42">
        <v>34</v>
      </c>
      <c r="D1530" s="41" t="s">
        <v>37</v>
      </c>
      <c r="E1530">
        <v>2</v>
      </c>
      <c r="F1530" s="21">
        <v>0</v>
      </c>
      <c r="G1530"/>
    </row>
    <row r="1531" spans="1:7" x14ac:dyDescent="0.25">
      <c r="A1531" t="s">
        <v>32</v>
      </c>
      <c r="B1531" t="str">
        <f>IFERROR(INDEX(Clients[Client_Name],MATCH(Table10[[#This Row],[Client_Code]],Clients[Client_Code],0)),"")</f>
        <v>NESTLE</v>
      </c>
      <c r="C1531" s="42">
        <v>34</v>
      </c>
      <c r="D1531" s="41" t="s">
        <v>37</v>
      </c>
      <c r="E1531">
        <v>3</v>
      </c>
      <c r="F1531" s="21">
        <v>0</v>
      </c>
      <c r="G1531"/>
    </row>
    <row r="1532" spans="1:7" x14ac:dyDescent="0.25">
      <c r="A1532" t="s">
        <v>32</v>
      </c>
      <c r="B1532" t="str">
        <f>IFERROR(INDEX(Clients[Client_Name],MATCH(Table10[[#This Row],[Client_Code]],Clients[Client_Code],0)),"")</f>
        <v>NESTLE</v>
      </c>
      <c r="C1532" s="42">
        <v>34</v>
      </c>
      <c r="D1532" s="41" t="s">
        <v>37</v>
      </c>
      <c r="E1532">
        <v>4</v>
      </c>
      <c r="F1532" s="21">
        <v>0</v>
      </c>
      <c r="G1532"/>
    </row>
    <row r="1533" spans="1:7" x14ac:dyDescent="0.25">
      <c r="A1533" t="s">
        <v>32</v>
      </c>
      <c r="B1533" t="str">
        <f>IFERROR(INDEX(Clients[Client_Name],MATCH(Table10[[#This Row],[Client_Code]],Clients[Client_Code],0)),"")</f>
        <v>NESTLE</v>
      </c>
      <c r="C1533" s="42">
        <v>34</v>
      </c>
      <c r="D1533" s="41" t="s">
        <v>148</v>
      </c>
      <c r="E1533">
        <v>1</v>
      </c>
      <c r="F1533" s="21">
        <v>0</v>
      </c>
      <c r="G1533"/>
    </row>
    <row r="1534" spans="1:7" x14ac:dyDescent="0.25">
      <c r="A1534" t="s">
        <v>32</v>
      </c>
      <c r="B1534" t="str">
        <f>IFERROR(INDEX(Clients[Client_Name],MATCH(Table10[[#This Row],[Client_Code]],Clients[Client_Code],0)),"")</f>
        <v>NESTLE</v>
      </c>
      <c r="C1534" s="42">
        <v>34</v>
      </c>
      <c r="D1534" s="41" t="s">
        <v>148</v>
      </c>
      <c r="E1534">
        <v>2</v>
      </c>
      <c r="F1534" s="21">
        <v>0</v>
      </c>
      <c r="G1534"/>
    </row>
    <row r="1535" spans="1:7" x14ac:dyDescent="0.25">
      <c r="A1535" t="s">
        <v>32</v>
      </c>
      <c r="B1535" t="str">
        <f>IFERROR(INDEX(Clients[Client_Name],MATCH(Table10[[#This Row],[Client_Code]],Clients[Client_Code],0)),"")</f>
        <v>NESTLE</v>
      </c>
      <c r="C1535" s="42">
        <v>34</v>
      </c>
      <c r="D1535" s="41" t="s">
        <v>148</v>
      </c>
      <c r="E1535">
        <v>3</v>
      </c>
      <c r="F1535" s="21">
        <v>0</v>
      </c>
      <c r="G1535"/>
    </row>
    <row r="1536" spans="1:7" x14ac:dyDescent="0.25">
      <c r="A1536" t="s">
        <v>32</v>
      </c>
      <c r="B1536" t="str">
        <f>IFERROR(INDEX(Clients[Client_Name],MATCH(Table10[[#This Row],[Client_Code]],Clients[Client_Code],0)),"")</f>
        <v>NESTLE</v>
      </c>
      <c r="C1536" s="42">
        <v>34</v>
      </c>
      <c r="D1536" s="41" t="s">
        <v>148</v>
      </c>
      <c r="E1536">
        <v>4</v>
      </c>
      <c r="F1536" s="21">
        <v>0</v>
      </c>
      <c r="G1536"/>
    </row>
    <row r="1537" spans="1:7" x14ac:dyDescent="0.25">
      <c r="A1537" t="s">
        <v>32</v>
      </c>
      <c r="B1537" t="str">
        <f>IFERROR(INDEX(Clients[Client_Name],MATCH(Table10[[#This Row],[Client_Code]],Clients[Client_Code],0)),"")</f>
        <v>NESTLE</v>
      </c>
      <c r="C1537" s="42">
        <v>34</v>
      </c>
      <c r="D1537" s="41" t="s">
        <v>148</v>
      </c>
      <c r="E1537">
        <v>5</v>
      </c>
      <c r="F1537" s="21">
        <v>0</v>
      </c>
      <c r="G1537"/>
    </row>
    <row r="1538" spans="1:7" x14ac:dyDescent="0.25">
      <c r="A1538" t="s">
        <v>32</v>
      </c>
      <c r="B1538" t="str">
        <f>IFERROR(INDEX(Clients[Client_Name],MATCH(Table10[[#This Row],[Client_Code]],Clients[Client_Code],0)),"")</f>
        <v>NESTLE</v>
      </c>
      <c r="C1538" s="42">
        <v>34</v>
      </c>
      <c r="D1538" s="41" t="s">
        <v>148</v>
      </c>
      <c r="E1538">
        <v>6</v>
      </c>
      <c r="F1538" s="21">
        <v>0</v>
      </c>
      <c r="G1538"/>
    </row>
    <row r="1539" spans="1:7" x14ac:dyDescent="0.25">
      <c r="A1539" t="s">
        <v>32</v>
      </c>
      <c r="B1539" t="str">
        <f>IFERROR(INDEX(Clients[Client_Name],MATCH(Table10[[#This Row],[Client_Code]],Clients[Client_Code],0)),"")</f>
        <v>NESTLE</v>
      </c>
      <c r="C1539" s="42">
        <v>34</v>
      </c>
      <c r="D1539" s="41" t="s">
        <v>148</v>
      </c>
      <c r="E1539">
        <v>7</v>
      </c>
      <c r="F1539" s="21">
        <v>0</v>
      </c>
      <c r="G1539"/>
    </row>
    <row r="1540" spans="1:7" x14ac:dyDescent="0.25">
      <c r="A1540" t="s">
        <v>32</v>
      </c>
      <c r="B1540" t="str">
        <f>IFERROR(INDEX(Clients[Client_Name],MATCH(Table10[[#This Row],[Client_Code]],Clients[Client_Code],0)),"")</f>
        <v>NESTLE</v>
      </c>
      <c r="C1540" s="42">
        <v>34</v>
      </c>
      <c r="D1540" s="41" t="s">
        <v>148</v>
      </c>
      <c r="E1540">
        <v>8</v>
      </c>
      <c r="F1540" s="21">
        <v>0</v>
      </c>
      <c r="G1540"/>
    </row>
    <row r="1541" spans="1:7" x14ac:dyDescent="0.25">
      <c r="A1541" t="s">
        <v>32</v>
      </c>
      <c r="B1541" t="str">
        <f>IFERROR(INDEX(Clients[Client_Name],MATCH(Table10[[#This Row],[Client_Code]],Clients[Client_Code],0)),"")</f>
        <v>NESTLE</v>
      </c>
      <c r="C1541" s="42">
        <v>34</v>
      </c>
      <c r="D1541" s="41" t="s">
        <v>148</v>
      </c>
      <c r="E1541">
        <v>9</v>
      </c>
      <c r="F1541" s="21">
        <v>0</v>
      </c>
      <c r="G1541"/>
    </row>
    <row r="1542" spans="1:7" x14ac:dyDescent="0.25">
      <c r="A1542" t="s">
        <v>32</v>
      </c>
      <c r="B1542" t="str">
        <f>IFERROR(INDEX(Clients[Client_Name],MATCH(Table10[[#This Row],[Client_Code]],Clients[Client_Code],0)),"")</f>
        <v>NESTLE</v>
      </c>
      <c r="C1542" s="42">
        <v>34</v>
      </c>
      <c r="D1542" s="41" t="s">
        <v>148</v>
      </c>
      <c r="E1542">
        <v>10</v>
      </c>
      <c r="F1542" s="21">
        <v>0</v>
      </c>
      <c r="G1542"/>
    </row>
    <row r="1543" spans="1:7" x14ac:dyDescent="0.25">
      <c r="A1543" t="s">
        <v>32</v>
      </c>
      <c r="B1543" t="str">
        <f>IFERROR(INDEX(Clients[Client_Name],MATCH(Table10[[#This Row],[Client_Code]],Clients[Client_Code],0)),"")</f>
        <v>NESTLE</v>
      </c>
      <c r="C1543" s="42">
        <v>34</v>
      </c>
      <c r="D1543" s="41" t="s">
        <v>148</v>
      </c>
      <c r="E1543">
        <v>11</v>
      </c>
      <c r="F1543" s="21">
        <v>0</v>
      </c>
      <c r="G1543"/>
    </row>
    <row r="1544" spans="1:7" x14ac:dyDescent="0.25">
      <c r="A1544" t="s">
        <v>32</v>
      </c>
      <c r="B1544" t="str">
        <f>IFERROR(INDEX(Clients[Client_Name],MATCH(Table10[[#This Row],[Client_Code]],Clients[Client_Code],0)),"")</f>
        <v>NESTLE</v>
      </c>
      <c r="C1544" s="42">
        <v>34</v>
      </c>
      <c r="D1544" s="41" t="s">
        <v>148</v>
      </c>
      <c r="E1544">
        <v>12</v>
      </c>
      <c r="F1544" s="21">
        <v>0</v>
      </c>
      <c r="G1544"/>
    </row>
    <row r="1545" spans="1:7" x14ac:dyDescent="0.25">
      <c r="A1545" t="s">
        <v>32</v>
      </c>
      <c r="B1545" t="str">
        <f>IFERROR(INDEX(Clients[Client_Name],MATCH(Table10[[#This Row],[Client_Code]],Clients[Client_Code],0)),"")</f>
        <v>NESTLE</v>
      </c>
      <c r="C1545" s="42">
        <v>34</v>
      </c>
      <c r="D1545" s="41" t="s">
        <v>38</v>
      </c>
      <c r="E1545">
        <v>3</v>
      </c>
      <c r="F1545" s="21">
        <v>0</v>
      </c>
      <c r="G1545"/>
    </row>
    <row r="1546" spans="1:7" x14ac:dyDescent="0.25">
      <c r="A1546" t="s">
        <v>32</v>
      </c>
      <c r="B1546" t="str">
        <f>IFERROR(INDEX(Clients[Client_Name],MATCH(Table10[[#This Row],[Client_Code]],Clients[Client_Code],0)),"")</f>
        <v>NESTLE</v>
      </c>
      <c r="C1546" s="42">
        <v>34</v>
      </c>
      <c r="D1546" s="41" t="s">
        <v>149</v>
      </c>
      <c r="E1546">
        <v>4</v>
      </c>
      <c r="F1546" s="21">
        <v>0</v>
      </c>
      <c r="G1546"/>
    </row>
    <row r="1547" spans="1:7" x14ac:dyDescent="0.25">
      <c r="A1547" t="s">
        <v>62</v>
      </c>
      <c r="B1547" t="str">
        <f>IFERROR(INDEX(Clients[Client_Name],MATCH(Table10[[#This Row],[Client_Code]],Clients[Client_Code],0)),"")</f>
        <v>NC INMOBILIARIA</v>
      </c>
      <c r="C1547" s="42">
        <v>1070</v>
      </c>
      <c r="D1547" s="41" t="s">
        <v>149</v>
      </c>
      <c r="E1547">
        <v>1</v>
      </c>
      <c r="F1547" s="21">
        <v>6620962.3919999991</v>
      </c>
      <c r="G1547"/>
    </row>
    <row r="1548" spans="1:7" x14ac:dyDescent="0.25">
      <c r="A1548" t="s">
        <v>62</v>
      </c>
      <c r="B1548" t="str">
        <f>IFERROR(INDEX(Clients[Client_Name],MATCH(Table10[[#This Row],[Client_Code]],Clients[Client_Code],0)),"")</f>
        <v>NC INMOBILIARIA</v>
      </c>
      <c r="C1548" s="42">
        <v>1070</v>
      </c>
      <c r="D1548" s="41" t="s">
        <v>149</v>
      </c>
      <c r="E1548">
        <v>2</v>
      </c>
      <c r="F1548" s="21">
        <v>7796318.4835536005</v>
      </c>
      <c r="G1548"/>
    </row>
    <row r="1549" spans="1:7" x14ac:dyDescent="0.25">
      <c r="A1549" t="s">
        <v>62</v>
      </c>
      <c r="B1549" t="str">
        <f>IFERROR(INDEX(Clients[Client_Name],MATCH(Table10[[#This Row],[Client_Code]],Clients[Client_Code],0)),"")</f>
        <v>NC INMOBILIARIA</v>
      </c>
      <c r="C1549" s="42">
        <v>1070</v>
      </c>
      <c r="D1549" s="41" t="s">
        <v>149</v>
      </c>
      <c r="E1549">
        <v>3</v>
      </c>
      <c r="F1549" s="21">
        <v>8656094.6296535861</v>
      </c>
      <c r="G1549"/>
    </row>
    <row r="1550" spans="1:7" x14ac:dyDescent="0.25">
      <c r="A1550" t="s">
        <v>62</v>
      </c>
      <c r="B1550" t="str">
        <f>IFERROR(INDEX(Clients[Client_Name],MATCH(Table10[[#This Row],[Client_Code]],Clients[Client_Code],0)),"")</f>
        <v>NC INMOBILIARIA</v>
      </c>
      <c r="C1550" s="42">
        <v>1070</v>
      </c>
      <c r="D1550" s="41" t="s">
        <v>149</v>
      </c>
      <c r="E1550">
        <v>4</v>
      </c>
      <c r="F1550" s="21">
        <v>9375069.8495926112</v>
      </c>
      <c r="G1550"/>
    </row>
    <row r="1551" spans="1:7" x14ac:dyDescent="0.25">
      <c r="A1551" t="s">
        <v>62</v>
      </c>
      <c r="B1551" t="str">
        <f>IFERROR(INDEX(Clients[Client_Name],MATCH(Table10[[#This Row],[Client_Code]],Clients[Client_Code],0)),"")</f>
        <v>NC INMOBILIARIA</v>
      </c>
      <c r="C1551" s="42">
        <v>1070</v>
      </c>
      <c r="D1551" s="41" t="s">
        <v>149</v>
      </c>
      <c r="E1551">
        <v>5</v>
      </c>
      <c r="F1551" s="21">
        <v>9401632.5474997889</v>
      </c>
      <c r="G1551"/>
    </row>
    <row r="1552" spans="1:7" x14ac:dyDescent="0.25">
      <c r="A1552" t="s">
        <v>62</v>
      </c>
      <c r="B1552" t="str">
        <f>IFERROR(INDEX(Clients[Client_Name],MATCH(Table10[[#This Row],[Client_Code]],Clients[Client_Code],0)),"")</f>
        <v>NC INMOBILIARIA</v>
      </c>
      <c r="C1552" s="42">
        <v>1070</v>
      </c>
      <c r="D1552" s="41" t="s">
        <v>149</v>
      </c>
      <c r="E1552">
        <v>6</v>
      </c>
      <c r="F1552" s="21">
        <v>9131751.8785156142</v>
      </c>
      <c r="G1552"/>
    </row>
    <row r="1553" spans="1:7" x14ac:dyDescent="0.25">
      <c r="A1553" t="s">
        <v>62</v>
      </c>
      <c r="B1553" t="str">
        <f>IFERROR(INDEX(Clients[Client_Name],MATCH(Table10[[#This Row],[Client_Code]],Clients[Client_Code],0)),"")</f>
        <v>NC INMOBILIARIA</v>
      </c>
      <c r="C1553" s="42">
        <v>1070</v>
      </c>
      <c r="D1553" s="41" t="s">
        <v>149</v>
      </c>
      <c r="E1553">
        <v>7</v>
      </c>
      <c r="F1553" s="21">
        <v>11398028.498946222</v>
      </c>
      <c r="G1553"/>
    </row>
    <row r="1554" spans="1:7" x14ac:dyDescent="0.25">
      <c r="A1554" t="s">
        <v>62</v>
      </c>
      <c r="B1554" t="str">
        <f>IFERROR(INDEX(Clients[Client_Name],MATCH(Table10[[#This Row],[Client_Code]],Clients[Client_Code],0)),"")</f>
        <v>NC INMOBILIARIA</v>
      </c>
      <c r="C1554" s="42">
        <v>1070</v>
      </c>
      <c r="D1554" s="41" t="s">
        <v>149</v>
      </c>
      <c r="E1554">
        <v>8</v>
      </c>
      <c r="F1554" s="21">
        <v>9489690.8395076282</v>
      </c>
      <c r="G1554"/>
    </row>
    <row r="1555" spans="1:7" x14ac:dyDescent="0.25">
      <c r="A1555" t="s">
        <v>62</v>
      </c>
      <c r="B1555" t="str">
        <f>IFERROR(INDEX(Clients[Client_Name],MATCH(Table10[[#This Row],[Client_Code]],Clients[Client_Code],0)),"")</f>
        <v>NC INMOBILIARIA</v>
      </c>
      <c r="C1555" s="42">
        <v>1070</v>
      </c>
      <c r="D1555" s="41" t="s">
        <v>149</v>
      </c>
      <c r="E1555">
        <v>9</v>
      </c>
      <c r="F1555" s="21">
        <v>8456251.049479356</v>
      </c>
      <c r="G1555"/>
    </row>
    <row r="1556" spans="1:7" x14ac:dyDescent="0.25">
      <c r="A1556" t="s">
        <v>62</v>
      </c>
      <c r="B1556" t="str">
        <f>IFERROR(INDEX(Clients[Client_Name],MATCH(Table10[[#This Row],[Client_Code]],Clients[Client_Code],0)),"")</f>
        <v>NC INMOBILIARIA</v>
      </c>
      <c r="C1556" s="42">
        <v>1070</v>
      </c>
      <c r="D1556" s="41" t="s">
        <v>149</v>
      </c>
      <c r="E1556">
        <v>10</v>
      </c>
      <c r="F1556" s="21">
        <v>7806578.2702610036</v>
      </c>
      <c r="G1556"/>
    </row>
    <row r="1557" spans="1:7" x14ac:dyDescent="0.25">
      <c r="A1557" t="s">
        <v>62</v>
      </c>
      <c r="B1557" t="str">
        <f>IFERROR(INDEX(Clients[Client_Name],MATCH(Table10[[#This Row],[Client_Code]],Clients[Client_Code],0)),"")</f>
        <v>NC INMOBILIARIA</v>
      </c>
      <c r="C1557" s="42">
        <v>1070</v>
      </c>
      <c r="D1557" s="41" t="s">
        <v>149</v>
      </c>
      <c r="E1557">
        <v>11</v>
      </c>
      <c r="F1557" s="21">
        <v>7576158.2987355562</v>
      </c>
      <c r="G1557"/>
    </row>
    <row r="1558" spans="1:7" x14ac:dyDescent="0.25">
      <c r="A1558" t="s">
        <v>62</v>
      </c>
      <c r="B1558" t="str">
        <f>IFERROR(INDEX(Clients[Client_Name],MATCH(Table10[[#This Row],[Client_Code]],Clients[Client_Code],0)),"")</f>
        <v>NC INMOBILIARIA</v>
      </c>
      <c r="C1558" s="42">
        <v>1070</v>
      </c>
      <c r="D1558" s="41" t="s">
        <v>149</v>
      </c>
      <c r="E1558">
        <v>12</v>
      </c>
      <c r="F1558" s="21">
        <v>7850878.2166013718</v>
      </c>
      <c r="G1558"/>
    </row>
    <row r="1559" spans="1:7" x14ac:dyDescent="0.25">
      <c r="A1559" t="s">
        <v>62</v>
      </c>
      <c r="B1559" t="str">
        <f>IFERROR(INDEX(Clients[Client_Name],MATCH(Table10[[#This Row],[Client_Code]],Clients[Client_Code],0)),"")</f>
        <v>NC INMOBILIARIA</v>
      </c>
      <c r="C1559" s="42">
        <v>1070</v>
      </c>
      <c r="D1559" s="41" t="s">
        <v>37</v>
      </c>
      <c r="E1559">
        <v>1</v>
      </c>
      <c r="F1559" s="21">
        <v>1906837.1688959997</v>
      </c>
      <c r="G1559"/>
    </row>
    <row r="1560" spans="1:7" x14ac:dyDescent="0.25">
      <c r="A1560" t="s">
        <v>62</v>
      </c>
      <c r="B1560" t="str">
        <f>IFERROR(INDEX(Clients[Client_Name],MATCH(Table10[[#This Row],[Client_Code]],Clients[Client_Code],0)),"")</f>
        <v>NC INMOBILIARIA</v>
      </c>
      <c r="C1560" s="42">
        <v>1070</v>
      </c>
      <c r="D1560" s="41" t="s">
        <v>37</v>
      </c>
      <c r="E1560">
        <v>2</v>
      </c>
      <c r="F1560" s="21">
        <v>2245339.7232634369</v>
      </c>
      <c r="G1560"/>
    </row>
    <row r="1561" spans="1:7" x14ac:dyDescent="0.25">
      <c r="A1561" t="s">
        <v>62</v>
      </c>
      <c r="B1561" t="str">
        <f>IFERROR(INDEX(Clients[Client_Name],MATCH(Table10[[#This Row],[Client_Code]],Clients[Client_Code],0)),"")</f>
        <v>NC INMOBILIARIA</v>
      </c>
      <c r="C1561" s="42">
        <v>1070</v>
      </c>
      <c r="D1561" s="41" t="s">
        <v>37</v>
      </c>
      <c r="E1561">
        <v>3</v>
      </c>
      <c r="F1561" s="21">
        <v>2492955.2533402327</v>
      </c>
      <c r="G1561"/>
    </row>
    <row r="1562" spans="1:7" x14ac:dyDescent="0.25">
      <c r="A1562" t="s">
        <v>62</v>
      </c>
      <c r="B1562" t="str">
        <f>IFERROR(INDEX(Clients[Client_Name],MATCH(Table10[[#This Row],[Client_Code]],Clients[Client_Code],0)),"")</f>
        <v>NC INMOBILIARIA</v>
      </c>
      <c r="C1562" s="42">
        <v>1070</v>
      </c>
      <c r="D1562" s="41" t="s">
        <v>37</v>
      </c>
      <c r="E1562">
        <v>4</v>
      </c>
      <c r="F1562" s="21">
        <v>2700020.1166826719</v>
      </c>
      <c r="G1562"/>
    </row>
    <row r="1563" spans="1:7" x14ac:dyDescent="0.25">
      <c r="A1563" t="s">
        <v>62</v>
      </c>
      <c r="B1563" t="str">
        <f>IFERROR(INDEX(Clients[Client_Name],MATCH(Table10[[#This Row],[Client_Code]],Clients[Client_Code],0)),"")</f>
        <v>NC INMOBILIARIA</v>
      </c>
      <c r="C1563" s="42">
        <v>1070</v>
      </c>
      <c r="D1563" s="41" t="s">
        <v>37</v>
      </c>
      <c r="E1563">
        <v>5</v>
      </c>
      <c r="F1563" s="21">
        <v>2707670.173679939</v>
      </c>
      <c r="G1563"/>
    </row>
    <row r="1564" spans="1:7" x14ac:dyDescent="0.25">
      <c r="A1564" t="s">
        <v>62</v>
      </c>
      <c r="B1564" t="str">
        <f>IFERROR(INDEX(Clients[Client_Name],MATCH(Table10[[#This Row],[Client_Code]],Clients[Client_Code],0)),"")</f>
        <v>NC INMOBILIARIA</v>
      </c>
      <c r="C1564" s="42">
        <v>1070</v>
      </c>
      <c r="D1564" s="41" t="s">
        <v>37</v>
      </c>
      <c r="E1564">
        <v>6</v>
      </c>
      <c r="F1564" s="21">
        <v>2629944.5410124967</v>
      </c>
      <c r="G1564"/>
    </row>
    <row r="1565" spans="1:7" x14ac:dyDescent="0.25">
      <c r="A1565" t="s">
        <v>62</v>
      </c>
      <c r="B1565" t="str">
        <f>IFERROR(INDEX(Clients[Client_Name],MATCH(Table10[[#This Row],[Client_Code]],Clients[Client_Code],0)),"")</f>
        <v>NC INMOBILIARIA</v>
      </c>
      <c r="C1565" s="42">
        <v>1070</v>
      </c>
      <c r="D1565" s="41" t="s">
        <v>37</v>
      </c>
      <c r="E1565">
        <v>7</v>
      </c>
      <c r="F1565" s="21">
        <v>3282632.2076965114</v>
      </c>
      <c r="G1565"/>
    </row>
    <row r="1566" spans="1:7" x14ac:dyDescent="0.25">
      <c r="A1566" t="s">
        <v>62</v>
      </c>
      <c r="B1566" t="str">
        <f>IFERROR(INDEX(Clients[Client_Name],MATCH(Table10[[#This Row],[Client_Code]],Clients[Client_Code],0)),"")</f>
        <v>NC INMOBILIARIA</v>
      </c>
      <c r="C1566" s="42">
        <v>1070</v>
      </c>
      <c r="D1566" s="41" t="s">
        <v>37</v>
      </c>
      <c r="E1566">
        <v>8</v>
      </c>
      <c r="F1566" s="21">
        <v>2733030.9617781965</v>
      </c>
      <c r="G1566"/>
    </row>
    <row r="1567" spans="1:7" x14ac:dyDescent="0.25">
      <c r="A1567" t="s">
        <v>62</v>
      </c>
      <c r="B1567" t="str">
        <f>IFERROR(INDEX(Clients[Client_Name],MATCH(Table10[[#This Row],[Client_Code]],Clients[Client_Code],0)),"")</f>
        <v>NC INMOBILIARIA</v>
      </c>
      <c r="C1567" s="42">
        <v>1070</v>
      </c>
      <c r="D1567" s="41" t="s">
        <v>37</v>
      </c>
      <c r="E1567">
        <v>9</v>
      </c>
      <c r="F1567" s="21">
        <v>2435400.3022500542</v>
      </c>
      <c r="G1567"/>
    </row>
    <row r="1568" spans="1:7" x14ac:dyDescent="0.25">
      <c r="A1568" t="s">
        <v>62</v>
      </c>
      <c r="B1568" t="str">
        <f>IFERROR(INDEX(Clients[Client_Name],MATCH(Table10[[#This Row],[Client_Code]],Clients[Client_Code],0)),"")</f>
        <v>NC INMOBILIARIA</v>
      </c>
      <c r="C1568" s="42">
        <v>1070</v>
      </c>
      <c r="D1568" s="41" t="s">
        <v>37</v>
      </c>
      <c r="E1568">
        <v>10</v>
      </c>
      <c r="F1568" s="21">
        <v>2248294.5418351688</v>
      </c>
      <c r="G1568"/>
    </row>
    <row r="1569" spans="1:7" x14ac:dyDescent="0.25">
      <c r="A1569" t="s">
        <v>62</v>
      </c>
      <c r="B1569" t="str">
        <f>IFERROR(INDEX(Clients[Client_Name],MATCH(Table10[[#This Row],[Client_Code]],Clients[Client_Code],0)),"")</f>
        <v>NC INMOBILIARIA</v>
      </c>
      <c r="C1569" s="42">
        <v>1070</v>
      </c>
      <c r="D1569" s="41" t="s">
        <v>37</v>
      </c>
      <c r="E1569">
        <v>11</v>
      </c>
      <c r="F1569" s="21">
        <v>2181933.5900358399</v>
      </c>
      <c r="G1569"/>
    </row>
    <row r="1570" spans="1:7" x14ac:dyDescent="0.25">
      <c r="A1570" t="s">
        <v>62</v>
      </c>
      <c r="B1570" t="str">
        <f>IFERROR(INDEX(Clients[Client_Name],MATCH(Table10[[#This Row],[Client_Code]],Clients[Client_Code],0)),"")</f>
        <v>NC INMOBILIARIA</v>
      </c>
      <c r="C1570" s="42">
        <v>1070</v>
      </c>
      <c r="D1570" s="41" t="s">
        <v>37</v>
      </c>
      <c r="E1570">
        <v>12</v>
      </c>
      <c r="F1570" s="21">
        <v>2261052.926381195</v>
      </c>
      <c r="G1570"/>
    </row>
    <row r="1571" spans="1:7" x14ac:dyDescent="0.25">
      <c r="A1571" t="s">
        <v>62</v>
      </c>
      <c r="B1571" t="str">
        <f>IFERROR(INDEX(Clients[Client_Name],MATCH(Table10[[#This Row],[Client_Code]],Clients[Client_Code],0)),"")</f>
        <v>NC INMOBILIARIA</v>
      </c>
      <c r="C1571" s="42">
        <v>1070</v>
      </c>
      <c r="D1571" s="41" t="s">
        <v>148</v>
      </c>
      <c r="E1571">
        <v>1</v>
      </c>
      <c r="F1571" s="21">
        <v>0</v>
      </c>
      <c r="G1571"/>
    </row>
    <row r="1572" spans="1:7" x14ac:dyDescent="0.25">
      <c r="A1572" t="s">
        <v>62</v>
      </c>
      <c r="B1572" t="str">
        <f>IFERROR(INDEX(Clients[Client_Name],MATCH(Table10[[#This Row],[Client_Code]],Clients[Client_Code],0)),"")</f>
        <v>NC INMOBILIARIA</v>
      </c>
      <c r="C1572" s="42">
        <v>1070</v>
      </c>
      <c r="D1572" s="41" t="s">
        <v>148</v>
      </c>
      <c r="E1572">
        <v>2</v>
      </c>
      <c r="F1572" s="21">
        <v>0</v>
      </c>
      <c r="G1572"/>
    </row>
    <row r="1573" spans="1:7" x14ac:dyDescent="0.25">
      <c r="A1573" t="s">
        <v>62</v>
      </c>
      <c r="B1573" t="str">
        <f>IFERROR(INDEX(Clients[Client_Name],MATCH(Table10[[#This Row],[Client_Code]],Clients[Client_Code],0)),"")</f>
        <v>NC INMOBILIARIA</v>
      </c>
      <c r="C1573" s="42">
        <v>1070</v>
      </c>
      <c r="D1573" s="41" t="s">
        <v>148</v>
      </c>
      <c r="E1573">
        <v>3</v>
      </c>
      <c r="F1573" s="21">
        <v>0</v>
      </c>
      <c r="G1573"/>
    </row>
    <row r="1574" spans="1:7" x14ac:dyDescent="0.25">
      <c r="A1574" t="s">
        <v>62</v>
      </c>
      <c r="B1574" t="str">
        <f>IFERROR(INDEX(Clients[Client_Name],MATCH(Table10[[#This Row],[Client_Code]],Clients[Client_Code],0)),"")</f>
        <v>NC INMOBILIARIA</v>
      </c>
      <c r="C1574" s="42">
        <v>1070</v>
      </c>
      <c r="D1574" s="41" t="s">
        <v>148</v>
      </c>
      <c r="E1574">
        <v>4</v>
      </c>
      <c r="F1574" s="21">
        <v>0</v>
      </c>
      <c r="G1574"/>
    </row>
    <row r="1575" spans="1:7" x14ac:dyDescent="0.25">
      <c r="A1575" t="s">
        <v>62</v>
      </c>
      <c r="B1575" t="str">
        <f>IFERROR(INDEX(Clients[Client_Name],MATCH(Table10[[#This Row],[Client_Code]],Clients[Client_Code],0)),"")</f>
        <v>NC INMOBILIARIA</v>
      </c>
      <c r="C1575" s="42">
        <v>1070</v>
      </c>
      <c r="D1575" s="41" t="s">
        <v>148</v>
      </c>
      <c r="E1575">
        <v>5</v>
      </c>
      <c r="F1575" s="21">
        <v>0</v>
      </c>
      <c r="G1575"/>
    </row>
    <row r="1576" spans="1:7" x14ac:dyDescent="0.25">
      <c r="A1576" t="s">
        <v>62</v>
      </c>
      <c r="B1576" t="str">
        <f>IFERROR(INDEX(Clients[Client_Name],MATCH(Table10[[#This Row],[Client_Code]],Clients[Client_Code],0)),"")</f>
        <v>NC INMOBILIARIA</v>
      </c>
      <c r="C1576" s="42">
        <v>1070</v>
      </c>
      <c r="D1576" s="41" t="s">
        <v>148</v>
      </c>
      <c r="E1576">
        <v>6</v>
      </c>
      <c r="F1576" s="21">
        <v>0</v>
      </c>
      <c r="G1576"/>
    </row>
    <row r="1577" spans="1:7" x14ac:dyDescent="0.25">
      <c r="A1577" t="s">
        <v>62</v>
      </c>
      <c r="B1577" t="str">
        <f>IFERROR(INDEX(Clients[Client_Name],MATCH(Table10[[#This Row],[Client_Code]],Clients[Client_Code],0)),"")</f>
        <v>NC INMOBILIARIA</v>
      </c>
      <c r="C1577" s="42">
        <v>1070</v>
      </c>
      <c r="D1577" s="41" t="s">
        <v>148</v>
      </c>
      <c r="E1577">
        <v>7</v>
      </c>
      <c r="F1577" s="21">
        <v>0</v>
      </c>
      <c r="G1577"/>
    </row>
    <row r="1578" spans="1:7" x14ac:dyDescent="0.25">
      <c r="A1578" t="s">
        <v>62</v>
      </c>
      <c r="B1578" t="str">
        <f>IFERROR(INDEX(Clients[Client_Name],MATCH(Table10[[#This Row],[Client_Code]],Clients[Client_Code],0)),"")</f>
        <v>NC INMOBILIARIA</v>
      </c>
      <c r="C1578" s="42">
        <v>1070</v>
      </c>
      <c r="D1578" s="41" t="s">
        <v>148</v>
      </c>
      <c r="E1578">
        <v>8</v>
      </c>
      <c r="F1578" s="21">
        <v>0</v>
      </c>
      <c r="G1578"/>
    </row>
    <row r="1579" spans="1:7" x14ac:dyDescent="0.25">
      <c r="A1579" t="s">
        <v>62</v>
      </c>
      <c r="B1579" t="str">
        <f>IFERROR(INDEX(Clients[Client_Name],MATCH(Table10[[#This Row],[Client_Code]],Clients[Client_Code],0)),"")</f>
        <v>NC INMOBILIARIA</v>
      </c>
      <c r="C1579" s="42">
        <v>1070</v>
      </c>
      <c r="D1579" s="41" t="s">
        <v>148</v>
      </c>
      <c r="E1579">
        <v>9</v>
      </c>
      <c r="F1579" s="21">
        <v>0</v>
      </c>
      <c r="G1579"/>
    </row>
    <row r="1580" spans="1:7" x14ac:dyDescent="0.25">
      <c r="A1580" t="s">
        <v>62</v>
      </c>
      <c r="B1580" t="str">
        <f>IFERROR(INDEX(Clients[Client_Name],MATCH(Table10[[#This Row],[Client_Code]],Clients[Client_Code],0)),"")</f>
        <v>NC INMOBILIARIA</v>
      </c>
      <c r="C1580" s="42">
        <v>1070</v>
      </c>
      <c r="D1580" s="41" t="s">
        <v>148</v>
      </c>
      <c r="E1580">
        <v>10</v>
      </c>
      <c r="F1580" s="21">
        <v>0</v>
      </c>
      <c r="G1580"/>
    </row>
    <row r="1581" spans="1:7" x14ac:dyDescent="0.25">
      <c r="A1581" t="s">
        <v>62</v>
      </c>
      <c r="B1581" t="str">
        <f>IFERROR(INDEX(Clients[Client_Name],MATCH(Table10[[#This Row],[Client_Code]],Clients[Client_Code],0)),"")</f>
        <v>NC INMOBILIARIA</v>
      </c>
      <c r="C1581" s="42">
        <v>1070</v>
      </c>
      <c r="D1581" s="41" t="s">
        <v>148</v>
      </c>
      <c r="E1581">
        <v>11</v>
      </c>
      <c r="F1581" s="21">
        <v>0</v>
      </c>
      <c r="G1581"/>
    </row>
    <row r="1582" spans="1:7" x14ac:dyDescent="0.25">
      <c r="A1582" t="s">
        <v>62</v>
      </c>
      <c r="B1582" t="str">
        <f>IFERROR(INDEX(Clients[Client_Name],MATCH(Table10[[#This Row],[Client_Code]],Clients[Client_Code],0)),"")</f>
        <v>NC INMOBILIARIA</v>
      </c>
      <c r="C1582" s="42">
        <v>1070</v>
      </c>
      <c r="D1582" s="41" t="s">
        <v>148</v>
      </c>
      <c r="E1582">
        <v>12</v>
      </c>
      <c r="F1582" s="21">
        <v>0</v>
      </c>
      <c r="G1582"/>
    </row>
    <row r="1583" spans="1:7" x14ac:dyDescent="0.25">
      <c r="A1583" t="s">
        <v>62</v>
      </c>
      <c r="B1583" t="str">
        <f>IFERROR(INDEX(Clients[Client_Name],MATCH(Table10[[#This Row],[Client_Code]],Clients[Client_Code],0)),"")</f>
        <v>NC INMOBILIARIA</v>
      </c>
      <c r="C1583" s="42">
        <v>1070</v>
      </c>
      <c r="D1583" s="41" t="s">
        <v>38</v>
      </c>
      <c r="E1583">
        <v>1</v>
      </c>
      <c r="F1583" s="21">
        <v>2112087.0030479999</v>
      </c>
      <c r="G1583"/>
    </row>
    <row r="1584" spans="1:7" x14ac:dyDescent="0.25">
      <c r="A1584" t="s">
        <v>62</v>
      </c>
      <c r="B1584" t="str">
        <f>IFERROR(INDEX(Clients[Client_Name],MATCH(Table10[[#This Row],[Client_Code]],Clients[Client_Code],0)),"")</f>
        <v>NC INMOBILIARIA</v>
      </c>
      <c r="C1584" s="42">
        <v>1070</v>
      </c>
      <c r="D1584" s="41" t="s">
        <v>38</v>
      </c>
      <c r="E1584">
        <v>2</v>
      </c>
      <c r="F1584" s="21">
        <v>2487025.5962535986</v>
      </c>
      <c r="G1584"/>
    </row>
    <row r="1585" spans="1:7" x14ac:dyDescent="0.25">
      <c r="A1585" t="s">
        <v>62</v>
      </c>
      <c r="B1585" t="str">
        <f>IFERROR(INDEX(Clients[Client_Name],MATCH(Table10[[#This Row],[Client_Code]],Clients[Client_Code],0)),"")</f>
        <v>NC INMOBILIARIA</v>
      </c>
      <c r="C1585" s="42">
        <v>1070</v>
      </c>
      <c r="D1585" s="41" t="s">
        <v>38</v>
      </c>
      <c r="E1585">
        <v>3</v>
      </c>
      <c r="F1585" s="21">
        <v>2761294.1868594941</v>
      </c>
      <c r="G1585"/>
    </row>
    <row r="1586" spans="1:7" x14ac:dyDescent="0.25">
      <c r="A1586" t="s">
        <v>62</v>
      </c>
      <c r="B1586" t="str">
        <f>IFERROR(INDEX(Clients[Client_Name],MATCH(Table10[[#This Row],[Client_Code]],Clients[Client_Code],0)),"")</f>
        <v>NC INMOBILIARIA</v>
      </c>
      <c r="C1586" s="42">
        <v>1070</v>
      </c>
      <c r="D1586" s="41" t="s">
        <v>38</v>
      </c>
      <c r="E1586">
        <v>4</v>
      </c>
      <c r="F1586" s="21">
        <v>2990647.2820200431</v>
      </c>
      <c r="G1586"/>
    </row>
    <row r="1587" spans="1:7" x14ac:dyDescent="0.25">
      <c r="A1587" t="s">
        <v>62</v>
      </c>
      <c r="B1587" t="str">
        <f>IFERROR(INDEX(Clients[Client_Name],MATCH(Table10[[#This Row],[Client_Code]],Clients[Client_Code],0)),"")</f>
        <v>NC INMOBILIARIA</v>
      </c>
      <c r="C1587" s="42">
        <v>1070</v>
      </c>
      <c r="D1587" s="41" t="s">
        <v>38</v>
      </c>
      <c r="E1587">
        <v>5</v>
      </c>
      <c r="F1587" s="21">
        <v>2999120.7826524326</v>
      </c>
      <c r="G1587"/>
    </row>
    <row r="1588" spans="1:7" x14ac:dyDescent="0.25">
      <c r="A1588" t="s">
        <v>62</v>
      </c>
      <c r="B1588" t="str">
        <f>IFERROR(INDEX(Clients[Client_Name],MATCH(Table10[[#This Row],[Client_Code]],Clients[Client_Code],0)),"")</f>
        <v>NC INMOBILIARIA</v>
      </c>
      <c r="C1588" s="42">
        <v>1070</v>
      </c>
      <c r="D1588" s="41" t="s">
        <v>38</v>
      </c>
      <c r="E1588">
        <v>6</v>
      </c>
      <c r="F1588" s="21">
        <v>2913028.849246481</v>
      </c>
      <c r="G1588"/>
    </row>
    <row r="1589" spans="1:7" x14ac:dyDescent="0.25">
      <c r="A1589" t="s">
        <v>62</v>
      </c>
      <c r="B1589" t="str">
        <f>IFERROR(INDEX(Clients[Client_Name],MATCH(Table10[[#This Row],[Client_Code]],Clients[Client_Code],0)),"")</f>
        <v>NC INMOBILIARIA</v>
      </c>
      <c r="C1589" s="42">
        <v>1070</v>
      </c>
      <c r="D1589" s="41" t="s">
        <v>38</v>
      </c>
      <c r="E1589">
        <v>7</v>
      </c>
      <c r="F1589" s="21">
        <v>3635971.0911638448</v>
      </c>
      <c r="G1589"/>
    </row>
    <row r="1590" spans="1:7" x14ac:dyDescent="0.25">
      <c r="A1590" t="s">
        <v>62</v>
      </c>
      <c r="B1590" t="str">
        <f>IFERROR(INDEX(Clients[Client_Name],MATCH(Table10[[#This Row],[Client_Code]],Clients[Client_Code],0)),"")</f>
        <v>NC INMOBILIARIA</v>
      </c>
      <c r="C1590" s="42">
        <v>1070</v>
      </c>
      <c r="D1590" s="41" t="s">
        <v>38</v>
      </c>
      <c r="E1590">
        <v>8</v>
      </c>
      <c r="F1590" s="21">
        <v>3027211.3778029336</v>
      </c>
      <c r="G1590"/>
    </row>
    <row r="1591" spans="1:7" x14ac:dyDescent="0.25">
      <c r="A1591" t="s">
        <v>62</v>
      </c>
      <c r="B1591" t="str">
        <f>IFERROR(INDEX(Clients[Client_Name],MATCH(Table10[[#This Row],[Client_Code]],Clients[Client_Code],0)),"")</f>
        <v>NC INMOBILIARIA</v>
      </c>
      <c r="C1591" s="42">
        <v>1070</v>
      </c>
      <c r="D1591" s="41" t="s">
        <v>38</v>
      </c>
      <c r="E1591">
        <v>9</v>
      </c>
      <c r="F1591" s="21">
        <v>2697544.0847839145</v>
      </c>
      <c r="G1591"/>
    </row>
    <row r="1592" spans="1:7" x14ac:dyDescent="0.25">
      <c r="A1592" t="s">
        <v>62</v>
      </c>
      <c r="B1592" t="str">
        <f>IFERROR(INDEX(Clients[Client_Name],MATCH(Table10[[#This Row],[Client_Code]],Clients[Client_Code],0)),"")</f>
        <v>NC INMOBILIARIA</v>
      </c>
      <c r="C1592" s="42">
        <v>1070</v>
      </c>
      <c r="D1592" s="41" t="s">
        <v>38</v>
      </c>
      <c r="E1592">
        <v>10</v>
      </c>
      <c r="F1592" s="21">
        <v>2490298.4682132602</v>
      </c>
      <c r="G1592"/>
    </row>
    <row r="1593" spans="1:7" x14ac:dyDescent="0.25">
      <c r="A1593" t="s">
        <v>62</v>
      </c>
      <c r="B1593" t="str">
        <f>IFERROR(INDEX(Clients[Client_Name],MATCH(Table10[[#This Row],[Client_Code]],Clients[Client_Code],0)),"")</f>
        <v>NC INMOBILIARIA</v>
      </c>
      <c r="C1593" s="42">
        <v>1070</v>
      </c>
      <c r="D1593" s="41" t="s">
        <v>38</v>
      </c>
      <c r="E1593">
        <v>11</v>
      </c>
      <c r="F1593" s="21">
        <v>2416794.4972966425</v>
      </c>
      <c r="G1593"/>
    </row>
    <row r="1594" spans="1:7" x14ac:dyDescent="0.25">
      <c r="A1594" t="s">
        <v>62</v>
      </c>
      <c r="B1594" t="str">
        <f>IFERROR(INDEX(Clients[Client_Name],MATCH(Table10[[#This Row],[Client_Code]],Clients[Client_Code],0)),"")</f>
        <v>NC INMOBILIARIA</v>
      </c>
      <c r="C1594" s="42">
        <v>1070</v>
      </c>
      <c r="D1594" s="41" t="s">
        <v>38</v>
      </c>
      <c r="E1594">
        <v>12</v>
      </c>
      <c r="F1594" s="21">
        <v>2504430.1510958378</v>
      </c>
      <c r="G1594"/>
    </row>
    <row r="1595" spans="1:7" x14ac:dyDescent="0.25">
      <c r="A1595" t="s">
        <v>32</v>
      </c>
      <c r="B1595" t="str">
        <f>IFERROR(INDEX(Clients[Client_Name],MATCH(Table10[[#This Row],[Client_Code]],Clients[Client_Code],0)),"")</f>
        <v>MULTIMARES</v>
      </c>
      <c r="C1595" s="42">
        <v>211</v>
      </c>
      <c r="D1595" s="41" t="s">
        <v>149</v>
      </c>
      <c r="E1595">
        <v>1</v>
      </c>
      <c r="F1595" s="21">
        <v>0</v>
      </c>
      <c r="G1595"/>
    </row>
    <row r="1596" spans="1:7" x14ac:dyDescent="0.25">
      <c r="A1596" t="s">
        <v>32</v>
      </c>
      <c r="B1596" t="str">
        <f>IFERROR(INDEX(Clients[Client_Name],MATCH(Table10[[#This Row],[Client_Code]],Clients[Client_Code],0)),"")</f>
        <v>MULTIMARES</v>
      </c>
      <c r="C1596" s="42">
        <v>211</v>
      </c>
      <c r="D1596" s="41" t="s">
        <v>149</v>
      </c>
      <c r="E1596">
        <v>2</v>
      </c>
      <c r="F1596" s="21">
        <v>0</v>
      </c>
      <c r="G1596"/>
    </row>
    <row r="1597" spans="1:7" x14ac:dyDescent="0.25">
      <c r="A1597" t="s">
        <v>32</v>
      </c>
      <c r="B1597" t="str">
        <f>IFERROR(INDEX(Clients[Client_Name],MATCH(Table10[[#This Row],[Client_Code]],Clients[Client_Code],0)),"")</f>
        <v>MULTIMARES</v>
      </c>
      <c r="C1597" s="42">
        <v>211</v>
      </c>
      <c r="D1597" s="41" t="s">
        <v>149</v>
      </c>
      <c r="E1597">
        <v>3</v>
      </c>
      <c r="F1597" s="21">
        <v>0</v>
      </c>
      <c r="G1597"/>
    </row>
    <row r="1598" spans="1:7" x14ac:dyDescent="0.25">
      <c r="A1598" t="s">
        <v>32</v>
      </c>
      <c r="B1598" t="str">
        <f>IFERROR(INDEX(Clients[Client_Name],MATCH(Table10[[#This Row],[Client_Code]],Clients[Client_Code],0)),"")</f>
        <v>MULTIMARES</v>
      </c>
      <c r="C1598" s="42">
        <v>211</v>
      </c>
      <c r="D1598" s="41" t="s">
        <v>149</v>
      </c>
      <c r="E1598">
        <v>4</v>
      </c>
      <c r="F1598" s="21">
        <v>0</v>
      </c>
      <c r="G1598"/>
    </row>
    <row r="1599" spans="1:7" x14ac:dyDescent="0.25">
      <c r="A1599" t="s">
        <v>32</v>
      </c>
      <c r="B1599" t="str">
        <f>IFERROR(INDEX(Clients[Client_Name],MATCH(Table10[[#This Row],[Client_Code]],Clients[Client_Code],0)),"")</f>
        <v>MULTIMARES</v>
      </c>
      <c r="C1599" s="42">
        <v>211</v>
      </c>
      <c r="D1599" s="41" t="s">
        <v>149</v>
      </c>
      <c r="E1599">
        <v>5</v>
      </c>
      <c r="F1599" s="21">
        <v>0</v>
      </c>
      <c r="G1599"/>
    </row>
    <row r="1600" spans="1:7" x14ac:dyDescent="0.25">
      <c r="A1600" t="s">
        <v>32</v>
      </c>
      <c r="B1600" t="str">
        <f>IFERROR(INDEX(Clients[Client_Name],MATCH(Table10[[#This Row],[Client_Code]],Clients[Client_Code],0)),"")</f>
        <v>MULTIMARES</v>
      </c>
      <c r="C1600" s="42">
        <v>211</v>
      </c>
      <c r="D1600" s="41" t="s">
        <v>149</v>
      </c>
      <c r="E1600">
        <v>6</v>
      </c>
      <c r="F1600" s="21">
        <v>0</v>
      </c>
      <c r="G1600"/>
    </row>
    <row r="1601" spans="1:7" x14ac:dyDescent="0.25">
      <c r="A1601" t="s">
        <v>32</v>
      </c>
      <c r="B1601" t="str">
        <f>IFERROR(INDEX(Clients[Client_Name],MATCH(Table10[[#This Row],[Client_Code]],Clients[Client_Code],0)),"")</f>
        <v>MULTIMARES</v>
      </c>
      <c r="C1601" s="42">
        <v>211</v>
      </c>
      <c r="D1601" s="41" t="s">
        <v>149</v>
      </c>
      <c r="E1601">
        <v>7</v>
      </c>
      <c r="F1601" s="21">
        <v>0</v>
      </c>
      <c r="G1601"/>
    </row>
    <row r="1602" spans="1:7" x14ac:dyDescent="0.25">
      <c r="A1602" t="s">
        <v>32</v>
      </c>
      <c r="B1602" t="str">
        <f>IFERROR(INDEX(Clients[Client_Name],MATCH(Table10[[#This Row],[Client_Code]],Clients[Client_Code],0)),"")</f>
        <v>MULTIMARES</v>
      </c>
      <c r="C1602" s="42">
        <v>211</v>
      </c>
      <c r="D1602" s="41" t="s">
        <v>149</v>
      </c>
      <c r="E1602">
        <v>8</v>
      </c>
      <c r="F1602" s="21">
        <v>0</v>
      </c>
      <c r="G1602"/>
    </row>
    <row r="1603" spans="1:7" x14ac:dyDescent="0.25">
      <c r="A1603" t="s">
        <v>32</v>
      </c>
      <c r="B1603" t="str">
        <f>IFERROR(INDEX(Clients[Client_Name],MATCH(Table10[[#This Row],[Client_Code]],Clients[Client_Code],0)),"")</f>
        <v>MULTIMARES</v>
      </c>
      <c r="C1603" s="42">
        <v>211</v>
      </c>
      <c r="D1603" s="41" t="s">
        <v>149</v>
      </c>
      <c r="E1603">
        <v>9</v>
      </c>
      <c r="F1603" s="21">
        <v>0</v>
      </c>
      <c r="G1603"/>
    </row>
    <row r="1604" spans="1:7" x14ac:dyDescent="0.25">
      <c r="A1604" t="s">
        <v>32</v>
      </c>
      <c r="B1604" t="str">
        <f>IFERROR(INDEX(Clients[Client_Name],MATCH(Table10[[#This Row],[Client_Code]],Clients[Client_Code],0)),"")</f>
        <v>MULTIMARES</v>
      </c>
      <c r="C1604" s="42">
        <v>211</v>
      </c>
      <c r="D1604" s="41" t="s">
        <v>149</v>
      </c>
      <c r="E1604">
        <v>10</v>
      </c>
      <c r="F1604" s="21">
        <v>0</v>
      </c>
      <c r="G1604"/>
    </row>
    <row r="1605" spans="1:7" x14ac:dyDescent="0.25">
      <c r="A1605" t="s">
        <v>32</v>
      </c>
      <c r="B1605" t="str">
        <f>IFERROR(INDEX(Clients[Client_Name],MATCH(Table10[[#This Row],[Client_Code]],Clients[Client_Code],0)),"")</f>
        <v>MULTIMARES</v>
      </c>
      <c r="C1605" s="42">
        <v>211</v>
      </c>
      <c r="D1605" s="41" t="s">
        <v>149</v>
      </c>
      <c r="E1605">
        <v>11</v>
      </c>
      <c r="F1605" s="21">
        <v>0</v>
      </c>
      <c r="G1605"/>
    </row>
    <row r="1606" spans="1:7" x14ac:dyDescent="0.25">
      <c r="A1606" t="s">
        <v>32</v>
      </c>
      <c r="B1606" t="str">
        <f>IFERROR(INDEX(Clients[Client_Name],MATCH(Table10[[#This Row],[Client_Code]],Clients[Client_Code],0)),"")</f>
        <v>MULTIMARES</v>
      </c>
      <c r="C1606" s="42">
        <v>211</v>
      </c>
      <c r="D1606" s="41" t="s">
        <v>149</v>
      </c>
      <c r="E1606">
        <v>12</v>
      </c>
      <c r="F1606" s="21">
        <v>0</v>
      </c>
      <c r="G1606"/>
    </row>
    <row r="1607" spans="1:7" x14ac:dyDescent="0.25">
      <c r="A1607" t="s">
        <v>32</v>
      </c>
      <c r="B1607" t="str">
        <f>IFERROR(INDEX(Clients[Client_Name],MATCH(Table10[[#This Row],[Client_Code]],Clients[Client_Code],0)),"")</f>
        <v>MULTIMARES</v>
      </c>
      <c r="C1607" s="42">
        <v>211</v>
      </c>
      <c r="D1607" s="41" t="s">
        <v>37</v>
      </c>
      <c r="E1607">
        <v>1</v>
      </c>
      <c r="F1607" s="21">
        <v>0</v>
      </c>
      <c r="G1607"/>
    </row>
    <row r="1608" spans="1:7" x14ac:dyDescent="0.25">
      <c r="A1608" t="s">
        <v>32</v>
      </c>
      <c r="B1608" t="str">
        <f>IFERROR(INDEX(Clients[Client_Name],MATCH(Table10[[#This Row],[Client_Code]],Clients[Client_Code],0)),"")</f>
        <v>MULTIMARES</v>
      </c>
      <c r="C1608" s="42">
        <v>211</v>
      </c>
      <c r="D1608" s="41" t="s">
        <v>37</v>
      </c>
      <c r="E1608">
        <v>2</v>
      </c>
      <c r="F1608" s="21">
        <v>0</v>
      </c>
      <c r="G1608"/>
    </row>
    <row r="1609" spans="1:7" x14ac:dyDescent="0.25">
      <c r="A1609" t="s">
        <v>32</v>
      </c>
      <c r="B1609" t="str">
        <f>IFERROR(INDEX(Clients[Client_Name],MATCH(Table10[[#This Row],[Client_Code]],Clients[Client_Code],0)),"")</f>
        <v>MULTIMARES</v>
      </c>
      <c r="C1609" s="42">
        <v>211</v>
      </c>
      <c r="D1609" s="41" t="s">
        <v>37</v>
      </c>
      <c r="E1609">
        <v>3</v>
      </c>
      <c r="F1609" s="21">
        <v>0</v>
      </c>
      <c r="G1609"/>
    </row>
    <row r="1610" spans="1:7" x14ac:dyDescent="0.25">
      <c r="A1610" t="s">
        <v>32</v>
      </c>
      <c r="B1610" t="str">
        <f>IFERROR(INDEX(Clients[Client_Name],MATCH(Table10[[#This Row],[Client_Code]],Clients[Client_Code],0)),"")</f>
        <v>MULTIMARES</v>
      </c>
      <c r="C1610" s="42">
        <v>211</v>
      </c>
      <c r="D1610" s="41" t="s">
        <v>37</v>
      </c>
      <c r="E1610">
        <v>4</v>
      </c>
      <c r="F1610" s="21">
        <v>0</v>
      </c>
      <c r="G1610"/>
    </row>
    <row r="1611" spans="1:7" x14ac:dyDescent="0.25">
      <c r="A1611" t="s">
        <v>32</v>
      </c>
      <c r="B1611" t="str">
        <f>IFERROR(INDEX(Clients[Client_Name],MATCH(Table10[[#This Row],[Client_Code]],Clients[Client_Code],0)),"")</f>
        <v>MULTIMARES</v>
      </c>
      <c r="C1611" s="42">
        <v>211</v>
      </c>
      <c r="D1611" s="41" t="s">
        <v>37</v>
      </c>
      <c r="E1611">
        <v>5</v>
      </c>
      <c r="F1611" s="21">
        <v>0</v>
      </c>
      <c r="G1611"/>
    </row>
    <row r="1612" spans="1:7" x14ac:dyDescent="0.25">
      <c r="A1612" t="s">
        <v>32</v>
      </c>
      <c r="B1612" t="str">
        <f>IFERROR(INDEX(Clients[Client_Name],MATCH(Table10[[#This Row],[Client_Code]],Clients[Client_Code],0)),"")</f>
        <v>MULTIMARES</v>
      </c>
      <c r="C1612" s="42">
        <v>211</v>
      </c>
      <c r="D1612" s="41" t="s">
        <v>37</v>
      </c>
      <c r="E1612">
        <v>6</v>
      </c>
      <c r="F1612" s="21">
        <v>0</v>
      </c>
      <c r="G1612"/>
    </row>
    <row r="1613" spans="1:7" x14ac:dyDescent="0.25">
      <c r="A1613" t="s">
        <v>32</v>
      </c>
      <c r="B1613" t="str">
        <f>IFERROR(INDEX(Clients[Client_Name],MATCH(Table10[[#This Row],[Client_Code]],Clients[Client_Code],0)),"")</f>
        <v>MULTIMARES</v>
      </c>
      <c r="C1613" s="42">
        <v>211</v>
      </c>
      <c r="D1613" s="41" t="s">
        <v>37</v>
      </c>
      <c r="E1613">
        <v>7</v>
      </c>
      <c r="F1613" s="21">
        <v>0</v>
      </c>
      <c r="G1613"/>
    </row>
    <row r="1614" spans="1:7" x14ac:dyDescent="0.25">
      <c r="A1614" t="s">
        <v>32</v>
      </c>
      <c r="B1614" t="str">
        <f>IFERROR(INDEX(Clients[Client_Name],MATCH(Table10[[#This Row],[Client_Code]],Clients[Client_Code],0)),"")</f>
        <v>MULTIMARES</v>
      </c>
      <c r="C1614" s="42">
        <v>211</v>
      </c>
      <c r="D1614" s="41" t="s">
        <v>37</v>
      </c>
      <c r="E1614">
        <v>8</v>
      </c>
      <c r="F1614" s="21">
        <v>0</v>
      </c>
      <c r="G1614"/>
    </row>
    <row r="1615" spans="1:7" x14ac:dyDescent="0.25">
      <c r="A1615" t="s">
        <v>32</v>
      </c>
      <c r="B1615" t="str">
        <f>IFERROR(INDEX(Clients[Client_Name],MATCH(Table10[[#This Row],[Client_Code]],Clients[Client_Code],0)),"")</f>
        <v>MULTIMARES</v>
      </c>
      <c r="C1615" s="42">
        <v>211</v>
      </c>
      <c r="D1615" s="41" t="s">
        <v>37</v>
      </c>
      <c r="E1615">
        <v>9</v>
      </c>
      <c r="F1615" s="21">
        <v>0</v>
      </c>
      <c r="G1615"/>
    </row>
    <row r="1616" spans="1:7" x14ac:dyDescent="0.25">
      <c r="A1616" t="s">
        <v>32</v>
      </c>
      <c r="B1616" t="str">
        <f>IFERROR(INDEX(Clients[Client_Name],MATCH(Table10[[#This Row],[Client_Code]],Clients[Client_Code],0)),"")</f>
        <v>MULTIMARES</v>
      </c>
      <c r="C1616" s="42">
        <v>211</v>
      </c>
      <c r="D1616" s="41" t="s">
        <v>37</v>
      </c>
      <c r="E1616">
        <v>10</v>
      </c>
      <c r="F1616" s="21">
        <v>0</v>
      </c>
      <c r="G1616"/>
    </row>
    <row r="1617" spans="1:7" x14ac:dyDescent="0.25">
      <c r="A1617" t="s">
        <v>32</v>
      </c>
      <c r="B1617" t="str">
        <f>IFERROR(INDEX(Clients[Client_Name],MATCH(Table10[[#This Row],[Client_Code]],Clients[Client_Code],0)),"")</f>
        <v>MULTIMARES</v>
      </c>
      <c r="C1617" s="42">
        <v>211</v>
      </c>
      <c r="D1617" s="41" t="s">
        <v>37</v>
      </c>
      <c r="E1617">
        <v>11</v>
      </c>
      <c r="F1617" s="21">
        <v>0</v>
      </c>
      <c r="G1617"/>
    </row>
    <row r="1618" spans="1:7" x14ac:dyDescent="0.25">
      <c r="A1618" t="s">
        <v>32</v>
      </c>
      <c r="B1618" t="str">
        <f>IFERROR(INDEX(Clients[Client_Name],MATCH(Table10[[#This Row],[Client_Code]],Clients[Client_Code],0)),"")</f>
        <v>MULTIMARES</v>
      </c>
      <c r="C1618" s="42">
        <v>211</v>
      </c>
      <c r="D1618" s="41" t="s">
        <v>37</v>
      </c>
      <c r="E1618">
        <v>12</v>
      </c>
      <c r="F1618" s="21">
        <v>0</v>
      </c>
      <c r="G1618"/>
    </row>
    <row r="1619" spans="1:7" x14ac:dyDescent="0.25">
      <c r="A1619" t="s">
        <v>32</v>
      </c>
      <c r="B1619" t="str">
        <f>IFERROR(INDEX(Clients[Client_Name],MATCH(Table10[[#This Row],[Client_Code]],Clients[Client_Code],0)),"")</f>
        <v>MULTIMARES</v>
      </c>
      <c r="C1619" s="42">
        <v>211</v>
      </c>
      <c r="D1619" s="41" t="s">
        <v>148</v>
      </c>
      <c r="E1619">
        <v>1</v>
      </c>
      <c r="F1619" s="21">
        <v>0</v>
      </c>
      <c r="G1619"/>
    </row>
    <row r="1620" spans="1:7" x14ac:dyDescent="0.25">
      <c r="A1620" t="s">
        <v>32</v>
      </c>
      <c r="B1620" t="str">
        <f>IFERROR(INDEX(Clients[Client_Name],MATCH(Table10[[#This Row],[Client_Code]],Clients[Client_Code],0)),"")</f>
        <v>MULTIMARES</v>
      </c>
      <c r="C1620" s="42">
        <v>211</v>
      </c>
      <c r="D1620" s="41" t="s">
        <v>148</v>
      </c>
      <c r="E1620">
        <v>2</v>
      </c>
      <c r="F1620" s="21">
        <v>0</v>
      </c>
      <c r="G1620"/>
    </row>
    <row r="1621" spans="1:7" x14ac:dyDescent="0.25">
      <c r="A1621" t="s">
        <v>32</v>
      </c>
      <c r="B1621" t="str">
        <f>IFERROR(INDEX(Clients[Client_Name],MATCH(Table10[[#This Row],[Client_Code]],Clients[Client_Code],0)),"")</f>
        <v>MULTIMARES</v>
      </c>
      <c r="C1621" s="42">
        <v>211</v>
      </c>
      <c r="D1621" s="41" t="s">
        <v>148</v>
      </c>
      <c r="E1621">
        <v>3</v>
      </c>
      <c r="F1621" s="21">
        <v>0</v>
      </c>
      <c r="G1621"/>
    </row>
    <row r="1622" spans="1:7" x14ac:dyDescent="0.25">
      <c r="A1622" t="s">
        <v>32</v>
      </c>
      <c r="B1622" t="str">
        <f>IFERROR(INDEX(Clients[Client_Name],MATCH(Table10[[#This Row],[Client_Code]],Clients[Client_Code],0)),"")</f>
        <v>MULTIMARES</v>
      </c>
      <c r="C1622" s="42">
        <v>211</v>
      </c>
      <c r="D1622" s="41" t="s">
        <v>148</v>
      </c>
      <c r="E1622">
        <v>4</v>
      </c>
      <c r="F1622" s="21">
        <v>0</v>
      </c>
      <c r="G1622"/>
    </row>
    <row r="1623" spans="1:7" x14ac:dyDescent="0.25">
      <c r="A1623" t="s">
        <v>32</v>
      </c>
      <c r="B1623" t="str">
        <f>IFERROR(INDEX(Clients[Client_Name],MATCH(Table10[[#This Row],[Client_Code]],Clients[Client_Code],0)),"")</f>
        <v>MULTIMARES</v>
      </c>
      <c r="C1623" s="42">
        <v>211</v>
      </c>
      <c r="D1623" s="41" t="s">
        <v>148</v>
      </c>
      <c r="E1623">
        <v>5</v>
      </c>
      <c r="F1623" s="21">
        <v>0</v>
      </c>
      <c r="G1623"/>
    </row>
    <row r="1624" spans="1:7" x14ac:dyDescent="0.25">
      <c r="A1624" t="s">
        <v>32</v>
      </c>
      <c r="B1624" t="str">
        <f>IFERROR(INDEX(Clients[Client_Name],MATCH(Table10[[#This Row],[Client_Code]],Clients[Client_Code],0)),"")</f>
        <v>MULTIMARES</v>
      </c>
      <c r="C1624" s="42">
        <v>211</v>
      </c>
      <c r="D1624" s="41" t="s">
        <v>148</v>
      </c>
      <c r="E1624">
        <v>6</v>
      </c>
      <c r="F1624" s="21">
        <v>0</v>
      </c>
      <c r="G1624"/>
    </row>
    <row r="1625" spans="1:7" x14ac:dyDescent="0.25">
      <c r="A1625" t="s">
        <v>32</v>
      </c>
      <c r="B1625" t="str">
        <f>IFERROR(INDEX(Clients[Client_Name],MATCH(Table10[[#This Row],[Client_Code]],Clients[Client_Code],0)),"")</f>
        <v>MULTIMARES</v>
      </c>
      <c r="C1625" s="42">
        <v>211</v>
      </c>
      <c r="D1625" s="41" t="s">
        <v>148</v>
      </c>
      <c r="E1625">
        <v>7</v>
      </c>
      <c r="F1625" s="21">
        <v>0</v>
      </c>
      <c r="G1625"/>
    </row>
    <row r="1626" spans="1:7" x14ac:dyDescent="0.25">
      <c r="A1626" t="s">
        <v>32</v>
      </c>
      <c r="B1626" t="str">
        <f>IFERROR(INDEX(Clients[Client_Name],MATCH(Table10[[#This Row],[Client_Code]],Clients[Client_Code],0)),"")</f>
        <v>MULTIMARES</v>
      </c>
      <c r="C1626" s="42">
        <v>211</v>
      </c>
      <c r="D1626" s="41" t="s">
        <v>148</v>
      </c>
      <c r="E1626">
        <v>8</v>
      </c>
      <c r="F1626" s="21">
        <v>0</v>
      </c>
      <c r="G1626"/>
    </row>
    <row r="1627" spans="1:7" x14ac:dyDescent="0.25">
      <c r="A1627" t="s">
        <v>32</v>
      </c>
      <c r="B1627" t="str">
        <f>IFERROR(INDEX(Clients[Client_Name],MATCH(Table10[[#This Row],[Client_Code]],Clients[Client_Code],0)),"")</f>
        <v>MULTIMARES</v>
      </c>
      <c r="C1627" s="42">
        <v>211</v>
      </c>
      <c r="D1627" s="41" t="s">
        <v>148</v>
      </c>
      <c r="E1627">
        <v>9</v>
      </c>
      <c r="F1627" s="21">
        <v>0</v>
      </c>
      <c r="G1627"/>
    </row>
    <row r="1628" spans="1:7" x14ac:dyDescent="0.25">
      <c r="A1628" t="s">
        <v>32</v>
      </c>
      <c r="B1628" t="str">
        <f>IFERROR(INDEX(Clients[Client_Name],MATCH(Table10[[#This Row],[Client_Code]],Clients[Client_Code],0)),"")</f>
        <v>MULTIMARES</v>
      </c>
      <c r="C1628" s="42">
        <v>211</v>
      </c>
      <c r="D1628" s="41" t="s">
        <v>148</v>
      </c>
      <c r="E1628">
        <v>10</v>
      </c>
      <c r="F1628" s="21">
        <v>0</v>
      </c>
      <c r="G1628"/>
    </row>
    <row r="1629" spans="1:7" x14ac:dyDescent="0.25">
      <c r="A1629" t="s">
        <v>32</v>
      </c>
      <c r="B1629" t="str">
        <f>IFERROR(INDEX(Clients[Client_Name],MATCH(Table10[[#This Row],[Client_Code]],Clients[Client_Code],0)),"")</f>
        <v>MULTIMARES</v>
      </c>
      <c r="C1629" s="42">
        <v>211</v>
      </c>
      <c r="D1629" s="41" t="s">
        <v>148</v>
      </c>
      <c r="E1629">
        <v>11</v>
      </c>
      <c r="F1629" s="21">
        <v>0</v>
      </c>
      <c r="G1629"/>
    </row>
    <row r="1630" spans="1:7" x14ac:dyDescent="0.25">
      <c r="A1630" t="s">
        <v>32</v>
      </c>
      <c r="B1630" t="str">
        <f>IFERROR(INDEX(Clients[Client_Name],MATCH(Table10[[#This Row],[Client_Code]],Clients[Client_Code],0)),"")</f>
        <v>MULTIMARES</v>
      </c>
      <c r="C1630" s="42">
        <v>211</v>
      </c>
      <c r="D1630" s="41" t="s">
        <v>148</v>
      </c>
      <c r="E1630">
        <v>12</v>
      </c>
      <c r="F1630" s="21">
        <v>0</v>
      </c>
      <c r="G1630"/>
    </row>
    <row r="1631" spans="1:7" x14ac:dyDescent="0.25">
      <c r="A1631" t="s">
        <v>32</v>
      </c>
      <c r="B1631" t="str">
        <f>IFERROR(INDEX(Clients[Client_Name],MATCH(Table10[[#This Row],[Client_Code]],Clients[Client_Code],0)),"")</f>
        <v>MULTIMARES</v>
      </c>
      <c r="C1631" s="42">
        <v>211</v>
      </c>
      <c r="D1631" s="41" t="s">
        <v>38</v>
      </c>
      <c r="E1631">
        <v>1</v>
      </c>
      <c r="F1631" s="21">
        <v>0</v>
      </c>
      <c r="G1631"/>
    </row>
    <row r="1632" spans="1:7" x14ac:dyDescent="0.25">
      <c r="A1632" t="s">
        <v>32</v>
      </c>
      <c r="B1632" t="str">
        <f>IFERROR(INDEX(Clients[Client_Name],MATCH(Table10[[#This Row],[Client_Code]],Clients[Client_Code],0)),"")</f>
        <v>MULTIMARES</v>
      </c>
      <c r="C1632" s="42">
        <v>211</v>
      </c>
      <c r="D1632" s="41" t="s">
        <v>38</v>
      </c>
      <c r="E1632">
        <v>2</v>
      </c>
      <c r="F1632" s="21">
        <v>0</v>
      </c>
      <c r="G1632"/>
    </row>
    <row r="1633" spans="1:7" x14ac:dyDescent="0.25">
      <c r="A1633" t="s">
        <v>32</v>
      </c>
      <c r="B1633" t="str">
        <f>IFERROR(INDEX(Clients[Client_Name],MATCH(Table10[[#This Row],[Client_Code]],Clients[Client_Code],0)),"")</f>
        <v>MULTIMARES</v>
      </c>
      <c r="C1633" s="42">
        <v>211</v>
      </c>
      <c r="D1633" s="41" t="s">
        <v>38</v>
      </c>
      <c r="E1633">
        <v>3</v>
      </c>
      <c r="F1633" s="21">
        <v>0</v>
      </c>
      <c r="G1633"/>
    </row>
    <row r="1634" spans="1:7" x14ac:dyDescent="0.25">
      <c r="A1634" t="s">
        <v>32</v>
      </c>
      <c r="B1634" t="str">
        <f>IFERROR(INDEX(Clients[Client_Name],MATCH(Table10[[#This Row],[Client_Code]],Clients[Client_Code],0)),"")</f>
        <v>MULTIMARES</v>
      </c>
      <c r="C1634" s="42">
        <v>211</v>
      </c>
      <c r="D1634" s="41" t="s">
        <v>38</v>
      </c>
      <c r="E1634">
        <v>4</v>
      </c>
      <c r="F1634" s="21">
        <v>0</v>
      </c>
      <c r="G1634"/>
    </row>
    <row r="1635" spans="1:7" x14ac:dyDescent="0.25">
      <c r="A1635" t="s">
        <v>32</v>
      </c>
      <c r="B1635" t="str">
        <f>IFERROR(INDEX(Clients[Client_Name],MATCH(Table10[[#This Row],[Client_Code]],Clients[Client_Code],0)),"")</f>
        <v>MULTIMARES</v>
      </c>
      <c r="C1635" s="42">
        <v>211</v>
      </c>
      <c r="D1635" s="41" t="s">
        <v>38</v>
      </c>
      <c r="E1635">
        <v>5</v>
      </c>
      <c r="F1635" s="21">
        <v>0</v>
      </c>
      <c r="G1635"/>
    </row>
    <row r="1636" spans="1:7" x14ac:dyDescent="0.25">
      <c r="A1636" t="s">
        <v>32</v>
      </c>
      <c r="B1636" t="str">
        <f>IFERROR(INDEX(Clients[Client_Name],MATCH(Table10[[#This Row],[Client_Code]],Clients[Client_Code],0)),"")</f>
        <v>MULTIMARES</v>
      </c>
      <c r="C1636" s="42">
        <v>211</v>
      </c>
      <c r="D1636" s="41" t="s">
        <v>38</v>
      </c>
      <c r="E1636">
        <v>6</v>
      </c>
      <c r="F1636" s="21">
        <v>0</v>
      </c>
      <c r="G1636"/>
    </row>
    <row r="1637" spans="1:7" x14ac:dyDescent="0.25">
      <c r="A1637" t="s">
        <v>32</v>
      </c>
      <c r="B1637" t="str">
        <f>IFERROR(INDEX(Clients[Client_Name],MATCH(Table10[[#This Row],[Client_Code]],Clients[Client_Code],0)),"")</f>
        <v>MULTIMARES</v>
      </c>
      <c r="C1637" s="42">
        <v>211</v>
      </c>
      <c r="D1637" s="41" t="s">
        <v>38</v>
      </c>
      <c r="E1637">
        <v>7</v>
      </c>
      <c r="F1637" s="21">
        <v>0</v>
      </c>
      <c r="G1637"/>
    </row>
    <row r="1638" spans="1:7" x14ac:dyDescent="0.25">
      <c r="A1638" t="s">
        <v>32</v>
      </c>
      <c r="B1638" t="str">
        <f>IFERROR(INDEX(Clients[Client_Name],MATCH(Table10[[#This Row],[Client_Code]],Clients[Client_Code],0)),"")</f>
        <v>MULTIMARES</v>
      </c>
      <c r="C1638" s="42">
        <v>211</v>
      </c>
      <c r="D1638" s="41" t="s">
        <v>38</v>
      </c>
      <c r="E1638">
        <v>8</v>
      </c>
      <c r="F1638" s="21">
        <v>0</v>
      </c>
      <c r="G1638"/>
    </row>
    <row r="1639" spans="1:7" x14ac:dyDescent="0.25">
      <c r="A1639" t="s">
        <v>32</v>
      </c>
      <c r="B1639" t="str">
        <f>IFERROR(INDEX(Clients[Client_Name],MATCH(Table10[[#This Row],[Client_Code]],Clients[Client_Code],0)),"")</f>
        <v>MULTIMARES</v>
      </c>
      <c r="C1639" s="42">
        <v>211</v>
      </c>
      <c r="D1639" s="41" t="s">
        <v>38</v>
      </c>
      <c r="E1639">
        <v>9</v>
      </c>
      <c r="F1639" s="21">
        <v>0</v>
      </c>
      <c r="G1639"/>
    </row>
    <row r="1640" spans="1:7" x14ac:dyDescent="0.25">
      <c r="A1640" t="s">
        <v>32</v>
      </c>
      <c r="B1640" t="str">
        <f>IFERROR(INDEX(Clients[Client_Name],MATCH(Table10[[#This Row],[Client_Code]],Clients[Client_Code],0)),"")</f>
        <v>MULTIMARES</v>
      </c>
      <c r="C1640" s="42">
        <v>211</v>
      </c>
      <c r="D1640" s="41" t="s">
        <v>38</v>
      </c>
      <c r="E1640">
        <v>10</v>
      </c>
      <c r="F1640" s="21">
        <v>0</v>
      </c>
      <c r="G1640"/>
    </row>
    <row r="1641" spans="1:7" x14ac:dyDescent="0.25">
      <c r="A1641" t="s">
        <v>32</v>
      </c>
      <c r="B1641" t="str">
        <f>IFERROR(INDEX(Clients[Client_Name],MATCH(Table10[[#This Row],[Client_Code]],Clients[Client_Code],0)),"")</f>
        <v>MULTIMARES</v>
      </c>
      <c r="C1641" s="42">
        <v>211</v>
      </c>
      <c r="D1641" s="41" t="s">
        <v>38</v>
      </c>
      <c r="E1641">
        <v>11</v>
      </c>
      <c r="F1641" s="21">
        <v>0</v>
      </c>
      <c r="G1641"/>
    </row>
    <row r="1642" spans="1:7" x14ac:dyDescent="0.25">
      <c r="A1642" t="s">
        <v>32</v>
      </c>
      <c r="B1642" t="str">
        <f>IFERROR(INDEX(Clients[Client_Name],MATCH(Table10[[#This Row],[Client_Code]],Clients[Client_Code],0)),"")</f>
        <v>MULTIMARES</v>
      </c>
      <c r="C1642" s="42">
        <v>211</v>
      </c>
      <c r="D1642" s="41" t="s">
        <v>38</v>
      </c>
      <c r="E1642">
        <v>12</v>
      </c>
      <c r="F1642" s="21">
        <v>0</v>
      </c>
      <c r="G1642"/>
    </row>
    <row r="1643" spans="1:7" x14ac:dyDescent="0.25">
      <c r="A1643" t="s">
        <v>62</v>
      </c>
      <c r="B1643" t="str">
        <f>IFERROR(INDEX(Clients[Client_Name],MATCH(Table10[[#This Row],[Client_Code]],Clients[Client_Code],0)),"")</f>
        <v>MULTIMARES</v>
      </c>
      <c r="C1643" s="42">
        <v>1046</v>
      </c>
      <c r="D1643" s="41" t="s">
        <v>149</v>
      </c>
      <c r="E1643">
        <v>1</v>
      </c>
      <c r="F1643" s="21">
        <v>17620086.527999997</v>
      </c>
      <c r="G1643"/>
    </row>
    <row r="1644" spans="1:7" x14ac:dyDescent="0.25">
      <c r="A1644" t="s">
        <v>62</v>
      </c>
      <c r="B1644" t="str">
        <f>IFERROR(INDEX(Clients[Client_Name],MATCH(Table10[[#This Row],[Client_Code]],Clients[Client_Code],0)),"")</f>
        <v>MULTIMARES</v>
      </c>
      <c r="C1644" s="42">
        <v>1046</v>
      </c>
      <c r="D1644" s="41" t="s">
        <v>149</v>
      </c>
      <c r="E1644">
        <v>2</v>
      </c>
      <c r="F1644" s="21">
        <v>19152010.954137597</v>
      </c>
      <c r="G1644"/>
    </row>
    <row r="1645" spans="1:7" x14ac:dyDescent="0.25">
      <c r="A1645" t="s">
        <v>62</v>
      </c>
      <c r="B1645" t="str">
        <f>IFERROR(INDEX(Clients[Client_Name],MATCH(Table10[[#This Row],[Client_Code]],Clients[Client_Code],0)),"")</f>
        <v>MULTIMARES</v>
      </c>
      <c r="C1645" s="42">
        <v>1046</v>
      </c>
      <c r="D1645" s="41" t="s">
        <v>149</v>
      </c>
      <c r="E1645">
        <v>3</v>
      </c>
      <c r="F1645" s="21">
        <v>21264090.162157282</v>
      </c>
      <c r="G1645"/>
    </row>
    <row r="1646" spans="1:7" x14ac:dyDescent="0.25">
      <c r="A1646" t="s">
        <v>62</v>
      </c>
      <c r="B1646" t="str">
        <f>IFERROR(INDEX(Clients[Client_Name],MATCH(Table10[[#This Row],[Client_Code]],Clients[Client_Code],0)),"")</f>
        <v>MULTIMARES</v>
      </c>
      <c r="C1646" s="42">
        <v>1046</v>
      </c>
      <c r="D1646" s="41" t="s">
        <v>149</v>
      </c>
      <c r="E1646">
        <v>4</v>
      </c>
      <c r="F1646" s="21">
        <v>23025517.854387984</v>
      </c>
      <c r="G1646"/>
    </row>
    <row r="1647" spans="1:7" x14ac:dyDescent="0.25">
      <c r="A1647" t="s">
        <v>62</v>
      </c>
      <c r="B1647" t="str">
        <f>IFERROR(INDEX(Clients[Client_Name],MATCH(Table10[[#This Row],[Client_Code]],Clients[Client_Code],0)),"")</f>
        <v>MULTIMARES</v>
      </c>
      <c r="C1647" s="42">
        <v>1046</v>
      </c>
      <c r="D1647" s="41" t="s">
        <v>149</v>
      </c>
      <c r="E1647">
        <v>5</v>
      </c>
      <c r="F1647" s="21">
        <v>20790736.338231456</v>
      </c>
      <c r="G1647"/>
    </row>
    <row r="1648" spans="1:7" x14ac:dyDescent="0.25">
      <c r="A1648" t="s">
        <v>62</v>
      </c>
      <c r="B1648" t="str">
        <f>IFERROR(INDEX(Clients[Client_Name],MATCH(Table10[[#This Row],[Client_Code]],Clients[Client_Code],0)),"")</f>
        <v>MULTIMARES</v>
      </c>
      <c r="C1648" s="42">
        <v>1046</v>
      </c>
      <c r="D1648" s="41" t="s">
        <v>149</v>
      </c>
      <c r="E1648">
        <v>6</v>
      </c>
      <c r="F1648" s="21">
        <v>19333433.54527545</v>
      </c>
      <c r="G1648"/>
    </row>
    <row r="1649" spans="1:7" x14ac:dyDescent="0.25">
      <c r="A1649" t="s">
        <v>62</v>
      </c>
      <c r="B1649" t="str">
        <f>IFERROR(INDEX(Clients[Client_Name],MATCH(Table10[[#This Row],[Client_Code]],Clients[Client_Code],0)),"")</f>
        <v>MULTIMARES</v>
      </c>
      <c r="C1649" s="42">
        <v>1046</v>
      </c>
      <c r="D1649" s="41" t="s">
        <v>149</v>
      </c>
      <c r="E1649">
        <v>7</v>
      </c>
      <c r="F1649" s="21">
        <v>20034485.327219963</v>
      </c>
      <c r="G1649"/>
    </row>
    <row r="1650" spans="1:7" x14ac:dyDescent="0.25">
      <c r="A1650" t="s">
        <v>62</v>
      </c>
      <c r="B1650" t="str">
        <f>IFERROR(INDEX(Clients[Client_Name],MATCH(Table10[[#This Row],[Client_Code]],Clients[Client_Code],0)),"")</f>
        <v>MULTIMARES</v>
      </c>
      <c r="C1650" s="42">
        <v>1046</v>
      </c>
      <c r="D1650" s="41" t="s">
        <v>149</v>
      </c>
      <c r="E1650">
        <v>8</v>
      </c>
      <c r="F1650" s="21">
        <v>18867509.947718278</v>
      </c>
      <c r="G1650"/>
    </row>
    <row r="1651" spans="1:7" x14ac:dyDescent="0.25">
      <c r="A1651" t="s">
        <v>62</v>
      </c>
      <c r="B1651" t="str">
        <f>IFERROR(INDEX(Clients[Client_Name],MATCH(Table10[[#This Row],[Client_Code]],Clients[Client_Code],0)),"")</f>
        <v>MULTIMARES</v>
      </c>
      <c r="C1651" s="42">
        <v>1046</v>
      </c>
      <c r="D1651" s="41" t="s">
        <v>149</v>
      </c>
      <c r="E1651">
        <v>9</v>
      </c>
      <c r="F1651" s="21">
        <v>17725667.076073587</v>
      </c>
      <c r="G1651"/>
    </row>
    <row r="1652" spans="1:7" x14ac:dyDescent="0.25">
      <c r="A1652" t="s">
        <v>62</v>
      </c>
      <c r="B1652" t="str">
        <f>IFERROR(INDEX(Clients[Client_Name],MATCH(Table10[[#This Row],[Client_Code]],Clients[Client_Code],0)),"")</f>
        <v>MULTIMARES</v>
      </c>
      <c r="C1652" s="42">
        <v>1046</v>
      </c>
      <c r="D1652" s="41" t="s">
        <v>149</v>
      </c>
      <c r="E1652">
        <v>10</v>
      </c>
      <c r="F1652" s="21">
        <v>16531577.513493888</v>
      </c>
      <c r="G1652"/>
    </row>
    <row r="1653" spans="1:7" x14ac:dyDescent="0.25">
      <c r="A1653" t="s">
        <v>62</v>
      </c>
      <c r="B1653" t="str">
        <f>IFERROR(INDEX(Clients[Client_Name],MATCH(Table10[[#This Row],[Client_Code]],Clients[Client_Code],0)),"")</f>
        <v>MULTIMARES</v>
      </c>
      <c r="C1653" s="42">
        <v>1046</v>
      </c>
      <c r="D1653" s="41" t="s">
        <v>149</v>
      </c>
      <c r="E1653">
        <v>11</v>
      </c>
      <c r="F1653" s="21">
        <v>16043629.338498825</v>
      </c>
      <c r="G1653"/>
    </row>
    <row r="1654" spans="1:7" x14ac:dyDescent="0.25">
      <c r="A1654" t="s">
        <v>62</v>
      </c>
      <c r="B1654" t="str">
        <f>IFERROR(INDEX(Clients[Client_Name],MATCH(Table10[[#This Row],[Client_Code]],Clients[Client_Code],0)),"")</f>
        <v>MULTIMARES</v>
      </c>
      <c r="C1654" s="42">
        <v>1046</v>
      </c>
      <c r="D1654" s="41" t="s">
        <v>149</v>
      </c>
      <c r="E1654">
        <v>12</v>
      </c>
      <c r="F1654" s="21">
        <v>19488650.631798699</v>
      </c>
      <c r="G1654"/>
    </row>
    <row r="1655" spans="1:7" x14ac:dyDescent="0.25">
      <c r="A1655" t="s">
        <v>62</v>
      </c>
      <c r="B1655" t="str">
        <f>IFERROR(INDEX(Clients[Client_Name],MATCH(Table10[[#This Row],[Client_Code]],Clients[Client_Code],0)),"")</f>
        <v>MULTIMARES</v>
      </c>
      <c r="C1655" s="42">
        <v>1046</v>
      </c>
      <c r="D1655" s="41" t="s">
        <v>37</v>
      </c>
      <c r="E1655">
        <v>1</v>
      </c>
      <c r="F1655" s="21">
        <v>5074584.9200639986</v>
      </c>
      <c r="G1655"/>
    </row>
    <row r="1656" spans="1:7" x14ac:dyDescent="0.25">
      <c r="A1656" t="s">
        <v>62</v>
      </c>
      <c r="B1656" t="str">
        <f>IFERROR(INDEX(Clients[Client_Name],MATCH(Table10[[#This Row],[Client_Code]],Clients[Client_Code],0)),"")</f>
        <v>MULTIMARES</v>
      </c>
      <c r="C1656" s="42">
        <v>1046</v>
      </c>
      <c r="D1656" s="41" t="s">
        <v>37</v>
      </c>
      <c r="E1656">
        <v>2</v>
      </c>
      <c r="F1656" s="21">
        <v>5515779.154791628</v>
      </c>
      <c r="G1656"/>
    </row>
    <row r="1657" spans="1:7" x14ac:dyDescent="0.25">
      <c r="A1657" t="s">
        <v>62</v>
      </c>
      <c r="B1657" t="str">
        <f>IFERROR(INDEX(Clients[Client_Name],MATCH(Table10[[#This Row],[Client_Code]],Clients[Client_Code],0)),"")</f>
        <v>MULTIMARES</v>
      </c>
      <c r="C1657" s="42">
        <v>1046</v>
      </c>
      <c r="D1657" s="41" t="s">
        <v>37</v>
      </c>
      <c r="E1657">
        <v>3</v>
      </c>
      <c r="F1657" s="21">
        <v>6124057.9667012971</v>
      </c>
      <c r="G1657"/>
    </row>
    <row r="1658" spans="1:7" x14ac:dyDescent="0.25">
      <c r="A1658" t="s">
        <v>62</v>
      </c>
      <c r="B1658" t="str">
        <f>IFERROR(INDEX(Clients[Client_Name],MATCH(Table10[[#This Row],[Client_Code]],Clients[Client_Code],0)),"")</f>
        <v>MULTIMARES</v>
      </c>
      <c r="C1658" s="42">
        <v>1046</v>
      </c>
      <c r="D1658" s="41" t="s">
        <v>37</v>
      </c>
      <c r="E1658">
        <v>4</v>
      </c>
      <c r="F1658" s="21">
        <v>6631349.1420637388</v>
      </c>
      <c r="G1658"/>
    </row>
    <row r="1659" spans="1:7" x14ac:dyDescent="0.25">
      <c r="A1659" t="s">
        <v>62</v>
      </c>
      <c r="B1659" t="str">
        <f>IFERROR(INDEX(Clients[Client_Name],MATCH(Table10[[#This Row],[Client_Code]],Clients[Client_Code],0)),"")</f>
        <v>MULTIMARES</v>
      </c>
      <c r="C1659" s="42">
        <v>1046</v>
      </c>
      <c r="D1659" s="41" t="s">
        <v>37</v>
      </c>
      <c r="E1659">
        <v>5</v>
      </c>
      <c r="F1659" s="21">
        <v>5987732.0654106587</v>
      </c>
      <c r="G1659"/>
    </row>
    <row r="1660" spans="1:7" x14ac:dyDescent="0.25">
      <c r="A1660" t="s">
        <v>62</v>
      </c>
      <c r="B1660" t="str">
        <f>IFERROR(INDEX(Clients[Client_Name],MATCH(Table10[[#This Row],[Client_Code]],Clients[Client_Code],0)),"")</f>
        <v>MULTIMARES</v>
      </c>
      <c r="C1660" s="42">
        <v>1046</v>
      </c>
      <c r="D1660" s="41" t="s">
        <v>37</v>
      </c>
      <c r="E1660">
        <v>6</v>
      </c>
      <c r="F1660" s="21">
        <v>5568028.8610393293</v>
      </c>
      <c r="G1660"/>
    </row>
    <row r="1661" spans="1:7" x14ac:dyDescent="0.25">
      <c r="A1661" t="s">
        <v>62</v>
      </c>
      <c r="B1661" t="str">
        <f>IFERROR(INDEX(Clients[Client_Name],MATCH(Table10[[#This Row],[Client_Code]],Clients[Client_Code],0)),"")</f>
        <v>MULTIMARES</v>
      </c>
      <c r="C1661" s="42">
        <v>1046</v>
      </c>
      <c r="D1661" s="41" t="s">
        <v>37</v>
      </c>
      <c r="E1661">
        <v>7</v>
      </c>
      <c r="F1661" s="21">
        <v>5769931.7742393492</v>
      </c>
      <c r="G1661"/>
    </row>
    <row r="1662" spans="1:7" x14ac:dyDescent="0.25">
      <c r="A1662" t="s">
        <v>62</v>
      </c>
      <c r="B1662" t="str">
        <f>IFERROR(INDEX(Clients[Client_Name],MATCH(Table10[[#This Row],[Client_Code]],Clients[Client_Code],0)),"")</f>
        <v>MULTIMARES</v>
      </c>
      <c r="C1662" s="42">
        <v>1046</v>
      </c>
      <c r="D1662" s="41" t="s">
        <v>37</v>
      </c>
      <c r="E1662">
        <v>8</v>
      </c>
      <c r="F1662" s="21">
        <v>5433842.8649428636</v>
      </c>
      <c r="G1662"/>
    </row>
    <row r="1663" spans="1:7" x14ac:dyDescent="0.25">
      <c r="A1663" t="s">
        <v>62</v>
      </c>
      <c r="B1663" t="str">
        <f>IFERROR(INDEX(Clients[Client_Name],MATCH(Table10[[#This Row],[Client_Code]],Clients[Client_Code],0)),"")</f>
        <v>MULTIMARES</v>
      </c>
      <c r="C1663" s="42">
        <v>1046</v>
      </c>
      <c r="D1663" s="41" t="s">
        <v>37</v>
      </c>
      <c r="E1663">
        <v>9</v>
      </c>
      <c r="F1663" s="21">
        <v>5104992.117909193</v>
      </c>
      <c r="G1663"/>
    </row>
    <row r="1664" spans="1:7" x14ac:dyDescent="0.25">
      <c r="A1664" t="s">
        <v>62</v>
      </c>
      <c r="B1664" t="str">
        <f>IFERROR(INDEX(Clients[Client_Name],MATCH(Table10[[#This Row],[Client_Code]],Clients[Client_Code],0)),"")</f>
        <v>MULTIMARES</v>
      </c>
      <c r="C1664" s="42">
        <v>1046</v>
      </c>
      <c r="D1664" s="41" t="s">
        <v>37</v>
      </c>
      <c r="E1664">
        <v>10</v>
      </c>
      <c r="F1664" s="21">
        <v>4761094.323886239</v>
      </c>
      <c r="G1664"/>
    </row>
    <row r="1665" spans="1:7" x14ac:dyDescent="0.25">
      <c r="A1665" t="s">
        <v>62</v>
      </c>
      <c r="B1665" t="str">
        <f>IFERROR(INDEX(Clients[Client_Name],MATCH(Table10[[#This Row],[Client_Code]],Clients[Client_Code],0)),"")</f>
        <v>MULTIMARES</v>
      </c>
      <c r="C1665" s="42">
        <v>1046</v>
      </c>
      <c r="D1665" s="41" t="s">
        <v>37</v>
      </c>
      <c r="E1665">
        <v>11</v>
      </c>
      <c r="F1665" s="21">
        <v>4620565.2494876618</v>
      </c>
      <c r="G1665"/>
    </row>
    <row r="1666" spans="1:7" x14ac:dyDescent="0.25">
      <c r="A1666" t="s">
        <v>62</v>
      </c>
      <c r="B1666" t="str">
        <f>IFERROR(INDEX(Clients[Client_Name],MATCH(Table10[[#This Row],[Client_Code]],Clients[Client_Code],0)),"")</f>
        <v>MULTIMARES</v>
      </c>
      <c r="C1666" s="42">
        <v>1046</v>
      </c>
      <c r="D1666" s="41" t="s">
        <v>37</v>
      </c>
      <c r="E1666">
        <v>12</v>
      </c>
      <c r="F1666" s="21">
        <v>5612731.3819580246</v>
      </c>
      <c r="G1666"/>
    </row>
    <row r="1667" spans="1:7" x14ac:dyDescent="0.25">
      <c r="A1667" t="s">
        <v>62</v>
      </c>
      <c r="B1667" t="str">
        <f>IFERROR(INDEX(Clients[Client_Name],MATCH(Table10[[#This Row],[Client_Code]],Clients[Client_Code],0)),"")</f>
        <v>MULTIMARES</v>
      </c>
      <c r="C1667" s="42">
        <v>1046</v>
      </c>
      <c r="D1667" s="41" t="s">
        <v>148</v>
      </c>
      <c r="E1667">
        <v>1</v>
      </c>
      <c r="F1667" s="21">
        <v>0</v>
      </c>
      <c r="G1667"/>
    </row>
    <row r="1668" spans="1:7" x14ac:dyDescent="0.25">
      <c r="A1668" t="s">
        <v>62</v>
      </c>
      <c r="B1668" t="str">
        <f>IFERROR(INDEX(Clients[Client_Name],MATCH(Table10[[#This Row],[Client_Code]],Clients[Client_Code],0)),"")</f>
        <v>MULTIMARES</v>
      </c>
      <c r="C1668" s="42">
        <v>1046</v>
      </c>
      <c r="D1668" s="41" t="s">
        <v>148</v>
      </c>
      <c r="E1668">
        <v>2</v>
      </c>
      <c r="F1668" s="21">
        <v>0</v>
      </c>
      <c r="G1668"/>
    </row>
    <row r="1669" spans="1:7" x14ac:dyDescent="0.25">
      <c r="A1669" t="s">
        <v>62</v>
      </c>
      <c r="B1669" t="str">
        <f>IFERROR(INDEX(Clients[Client_Name],MATCH(Table10[[#This Row],[Client_Code]],Clients[Client_Code],0)),"")</f>
        <v>MULTIMARES</v>
      </c>
      <c r="C1669" s="42">
        <v>1046</v>
      </c>
      <c r="D1669" s="41" t="s">
        <v>148</v>
      </c>
      <c r="E1669">
        <v>3</v>
      </c>
      <c r="F1669" s="21">
        <v>0</v>
      </c>
      <c r="G1669"/>
    </row>
    <row r="1670" spans="1:7" x14ac:dyDescent="0.25">
      <c r="A1670" t="s">
        <v>62</v>
      </c>
      <c r="B1670" t="str">
        <f>IFERROR(INDEX(Clients[Client_Name],MATCH(Table10[[#This Row],[Client_Code]],Clients[Client_Code],0)),"")</f>
        <v>MULTIMARES</v>
      </c>
      <c r="C1670" s="42">
        <v>1046</v>
      </c>
      <c r="D1670" s="41" t="s">
        <v>148</v>
      </c>
      <c r="E1670">
        <v>4</v>
      </c>
      <c r="F1670" s="21">
        <v>0</v>
      </c>
      <c r="G1670"/>
    </row>
    <row r="1671" spans="1:7" x14ac:dyDescent="0.25">
      <c r="A1671" t="s">
        <v>62</v>
      </c>
      <c r="B1671" t="str">
        <f>IFERROR(INDEX(Clients[Client_Name],MATCH(Table10[[#This Row],[Client_Code]],Clients[Client_Code],0)),"")</f>
        <v>MULTIMARES</v>
      </c>
      <c r="C1671" s="42">
        <v>1046</v>
      </c>
      <c r="D1671" s="41" t="s">
        <v>148</v>
      </c>
      <c r="E1671">
        <v>5</v>
      </c>
      <c r="F1671" s="21">
        <v>0</v>
      </c>
      <c r="G1671"/>
    </row>
    <row r="1672" spans="1:7" x14ac:dyDescent="0.25">
      <c r="A1672" t="s">
        <v>62</v>
      </c>
      <c r="B1672" t="str">
        <f>IFERROR(INDEX(Clients[Client_Name],MATCH(Table10[[#This Row],[Client_Code]],Clients[Client_Code],0)),"")</f>
        <v>MULTIMARES</v>
      </c>
      <c r="C1672" s="42">
        <v>1046</v>
      </c>
      <c r="D1672" s="41" t="s">
        <v>148</v>
      </c>
      <c r="E1672">
        <v>6</v>
      </c>
      <c r="F1672" s="21">
        <v>0</v>
      </c>
      <c r="G1672"/>
    </row>
    <row r="1673" spans="1:7" x14ac:dyDescent="0.25">
      <c r="A1673" t="s">
        <v>62</v>
      </c>
      <c r="B1673" t="str">
        <f>IFERROR(INDEX(Clients[Client_Name],MATCH(Table10[[#This Row],[Client_Code]],Clients[Client_Code],0)),"")</f>
        <v>MULTIMARES</v>
      </c>
      <c r="C1673" s="42">
        <v>1046</v>
      </c>
      <c r="D1673" s="41" t="s">
        <v>148</v>
      </c>
      <c r="E1673">
        <v>7</v>
      </c>
      <c r="F1673" s="21">
        <v>0</v>
      </c>
      <c r="G1673"/>
    </row>
    <row r="1674" spans="1:7" x14ac:dyDescent="0.25">
      <c r="A1674" t="s">
        <v>62</v>
      </c>
      <c r="B1674" t="str">
        <f>IFERROR(INDEX(Clients[Client_Name],MATCH(Table10[[#This Row],[Client_Code]],Clients[Client_Code],0)),"")</f>
        <v>MULTIMARES</v>
      </c>
      <c r="C1674" s="42">
        <v>1046</v>
      </c>
      <c r="D1674" s="41" t="s">
        <v>148</v>
      </c>
      <c r="E1674">
        <v>8</v>
      </c>
      <c r="F1674" s="21">
        <v>0</v>
      </c>
      <c r="G1674"/>
    </row>
    <row r="1675" spans="1:7" x14ac:dyDescent="0.25">
      <c r="A1675" t="s">
        <v>62</v>
      </c>
      <c r="B1675" t="str">
        <f>IFERROR(INDEX(Clients[Client_Name],MATCH(Table10[[#This Row],[Client_Code]],Clients[Client_Code],0)),"")</f>
        <v>MULTIMARES</v>
      </c>
      <c r="C1675" s="42">
        <v>1046</v>
      </c>
      <c r="D1675" s="41" t="s">
        <v>148</v>
      </c>
      <c r="E1675">
        <v>9</v>
      </c>
      <c r="F1675" s="21">
        <v>0</v>
      </c>
      <c r="G1675"/>
    </row>
    <row r="1676" spans="1:7" x14ac:dyDescent="0.25">
      <c r="A1676" t="s">
        <v>62</v>
      </c>
      <c r="B1676" t="str">
        <f>IFERROR(INDEX(Clients[Client_Name],MATCH(Table10[[#This Row],[Client_Code]],Clients[Client_Code],0)),"")</f>
        <v>MULTIMARES</v>
      </c>
      <c r="C1676" s="42">
        <v>1046</v>
      </c>
      <c r="D1676" s="41" t="s">
        <v>148</v>
      </c>
      <c r="E1676">
        <v>10</v>
      </c>
      <c r="F1676" s="21">
        <v>0</v>
      </c>
      <c r="G1676"/>
    </row>
    <row r="1677" spans="1:7" x14ac:dyDescent="0.25">
      <c r="A1677" t="s">
        <v>62</v>
      </c>
      <c r="B1677" t="str">
        <f>IFERROR(INDEX(Clients[Client_Name],MATCH(Table10[[#This Row],[Client_Code]],Clients[Client_Code],0)),"")</f>
        <v>MULTIMARES</v>
      </c>
      <c r="C1677" s="42">
        <v>1046</v>
      </c>
      <c r="D1677" s="41" t="s">
        <v>148</v>
      </c>
      <c r="E1677">
        <v>11</v>
      </c>
      <c r="F1677" s="21">
        <v>0</v>
      </c>
      <c r="G1677"/>
    </row>
    <row r="1678" spans="1:7" x14ac:dyDescent="0.25">
      <c r="A1678" t="s">
        <v>62</v>
      </c>
      <c r="B1678" t="str">
        <f>IFERROR(INDEX(Clients[Client_Name],MATCH(Table10[[#This Row],[Client_Code]],Clients[Client_Code],0)),"")</f>
        <v>MULTIMARES</v>
      </c>
      <c r="C1678" s="42">
        <v>1046</v>
      </c>
      <c r="D1678" s="41" t="s">
        <v>148</v>
      </c>
      <c r="E1678">
        <v>12</v>
      </c>
      <c r="F1678" s="21">
        <v>0</v>
      </c>
      <c r="G1678"/>
    </row>
    <row r="1679" spans="1:7" x14ac:dyDescent="0.25">
      <c r="A1679" t="s">
        <v>62</v>
      </c>
      <c r="B1679" t="str">
        <f>IFERROR(INDEX(Clients[Client_Name],MATCH(Table10[[#This Row],[Client_Code]],Clients[Client_Code],0)),"")</f>
        <v>MULTIMARES</v>
      </c>
      <c r="C1679" s="42">
        <v>1046</v>
      </c>
      <c r="D1679" s="41" t="s">
        <v>38</v>
      </c>
      <c r="E1679">
        <v>1</v>
      </c>
      <c r="F1679" s="21">
        <v>5620807.6024319995</v>
      </c>
      <c r="G1679"/>
    </row>
    <row r="1680" spans="1:7" x14ac:dyDescent="0.25">
      <c r="A1680" t="s">
        <v>62</v>
      </c>
      <c r="B1680" t="str">
        <f>IFERROR(INDEX(Clients[Client_Name],MATCH(Table10[[#This Row],[Client_Code]],Clients[Client_Code],0)),"")</f>
        <v>MULTIMARES</v>
      </c>
      <c r="C1680" s="42">
        <v>1046</v>
      </c>
      <c r="D1680" s="41" t="s">
        <v>38</v>
      </c>
      <c r="E1680">
        <v>2</v>
      </c>
      <c r="F1680" s="21">
        <v>6109491.4943698933</v>
      </c>
      <c r="G1680"/>
    </row>
    <row r="1681" spans="1:7" x14ac:dyDescent="0.25">
      <c r="A1681" t="s">
        <v>62</v>
      </c>
      <c r="B1681" t="str">
        <f>IFERROR(INDEX(Clients[Client_Name],MATCH(Table10[[#This Row],[Client_Code]],Clients[Client_Code],0)),"")</f>
        <v>MULTIMARES</v>
      </c>
      <c r="C1681" s="42">
        <v>1046</v>
      </c>
      <c r="D1681" s="41" t="s">
        <v>38</v>
      </c>
      <c r="E1681">
        <v>3</v>
      </c>
      <c r="F1681" s="21">
        <v>6783244.7617281731</v>
      </c>
      <c r="G1681"/>
    </row>
    <row r="1682" spans="1:7" x14ac:dyDescent="0.25">
      <c r="A1682" t="s">
        <v>62</v>
      </c>
      <c r="B1682" t="str">
        <f>IFERROR(INDEX(Clients[Client_Name],MATCH(Table10[[#This Row],[Client_Code]],Clients[Client_Code],0)),"")</f>
        <v>MULTIMARES</v>
      </c>
      <c r="C1682" s="42">
        <v>1046</v>
      </c>
      <c r="D1682" s="41" t="s">
        <v>38</v>
      </c>
      <c r="E1682">
        <v>4</v>
      </c>
      <c r="F1682" s="21">
        <v>7345140.1955497665</v>
      </c>
      <c r="G1682"/>
    </row>
    <row r="1683" spans="1:7" x14ac:dyDescent="0.25">
      <c r="A1683" t="s">
        <v>62</v>
      </c>
      <c r="B1683" t="str">
        <f>IFERROR(INDEX(Clients[Client_Name],MATCH(Table10[[#This Row],[Client_Code]],Clients[Client_Code],0)),"")</f>
        <v>MULTIMARES</v>
      </c>
      <c r="C1683" s="42">
        <v>1046</v>
      </c>
      <c r="D1683" s="41" t="s">
        <v>38</v>
      </c>
      <c r="E1683">
        <v>5</v>
      </c>
      <c r="F1683" s="21">
        <v>6632244.8918958344</v>
      </c>
      <c r="G1683"/>
    </row>
    <row r="1684" spans="1:7" x14ac:dyDescent="0.25">
      <c r="A1684" t="s">
        <v>62</v>
      </c>
      <c r="B1684" t="str">
        <f>IFERROR(INDEX(Clients[Client_Name],MATCH(Table10[[#This Row],[Client_Code]],Clients[Client_Code],0)),"")</f>
        <v>MULTIMARES</v>
      </c>
      <c r="C1684" s="42">
        <v>1046</v>
      </c>
      <c r="D1684" s="41" t="s">
        <v>38</v>
      </c>
      <c r="E1684">
        <v>6</v>
      </c>
      <c r="F1684" s="21">
        <v>6167365.3009428689</v>
      </c>
      <c r="G1684"/>
    </row>
    <row r="1685" spans="1:7" x14ac:dyDescent="0.25">
      <c r="A1685" t="s">
        <v>62</v>
      </c>
      <c r="B1685" t="str">
        <f>IFERROR(INDEX(Clients[Client_Name],MATCH(Table10[[#This Row],[Client_Code]],Clients[Client_Code],0)),"")</f>
        <v>MULTIMARES</v>
      </c>
      <c r="C1685" s="42">
        <v>1046</v>
      </c>
      <c r="D1685" s="41" t="s">
        <v>38</v>
      </c>
      <c r="E1685">
        <v>7</v>
      </c>
      <c r="F1685" s="21">
        <v>6391000.8193831686</v>
      </c>
      <c r="G1685"/>
    </row>
    <row r="1686" spans="1:7" x14ac:dyDescent="0.25">
      <c r="A1686" t="s">
        <v>62</v>
      </c>
      <c r="B1686" t="str">
        <f>IFERROR(INDEX(Clients[Client_Name],MATCH(Table10[[#This Row],[Client_Code]],Clients[Client_Code],0)),"")</f>
        <v>MULTIMARES</v>
      </c>
      <c r="C1686" s="42">
        <v>1046</v>
      </c>
      <c r="D1686" s="41" t="s">
        <v>38</v>
      </c>
      <c r="E1686">
        <v>8</v>
      </c>
      <c r="F1686" s="21">
        <v>6018735.6733221309</v>
      </c>
      <c r="G1686"/>
    </row>
    <row r="1687" spans="1:7" x14ac:dyDescent="0.25">
      <c r="A1687" t="s">
        <v>62</v>
      </c>
      <c r="B1687" t="str">
        <f>IFERROR(INDEX(Clients[Client_Name],MATCH(Table10[[#This Row],[Client_Code]],Clients[Client_Code],0)),"")</f>
        <v>MULTIMARES</v>
      </c>
      <c r="C1687" s="42">
        <v>1046</v>
      </c>
      <c r="D1687" s="41" t="s">
        <v>38</v>
      </c>
      <c r="E1687">
        <v>9</v>
      </c>
      <c r="F1687" s="21">
        <v>5654487.7972674742</v>
      </c>
      <c r="G1687"/>
    </row>
    <row r="1688" spans="1:7" x14ac:dyDescent="0.25">
      <c r="A1688" t="s">
        <v>62</v>
      </c>
      <c r="B1688" t="str">
        <f>IFERROR(INDEX(Clients[Client_Name],MATCH(Table10[[#This Row],[Client_Code]],Clients[Client_Code],0)),"")</f>
        <v>MULTIMARES</v>
      </c>
      <c r="C1688" s="42">
        <v>1046</v>
      </c>
      <c r="D1688" s="41" t="s">
        <v>38</v>
      </c>
      <c r="E1688">
        <v>10</v>
      </c>
      <c r="F1688" s="21">
        <v>5273573.2268045507</v>
      </c>
      <c r="G1688"/>
    </row>
    <row r="1689" spans="1:7" x14ac:dyDescent="0.25">
      <c r="A1689" t="s">
        <v>62</v>
      </c>
      <c r="B1689" t="str">
        <f>IFERROR(INDEX(Clients[Client_Name],MATCH(Table10[[#This Row],[Client_Code]],Clients[Client_Code],0)),"")</f>
        <v>MULTIMARES</v>
      </c>
      <c r="C1689" s="42">
        <v>1046</v>
      </c>
      <c r="D1689" s="41" t="s">
        <v>38</v>
      </c>
      <c r="E1689">
        <v>11</v>
      </c>
      <c r="F1689" s="21">
        <v>5117917.7589811254</v>
      </c>
      <c r="G1689"/>
    </row>
    <row r="1690" spans="1:7" x14ac:dyDescent="0.25">
      <c r="A1690" t="s">
        <v>62</v>
      </c>
      <c r="B1690" t="str">
        <f>IFERROR(INDEX(Clients[Client_Name],MATCH(Table10[[#This Row],[Client_Code]],Clients[Client_Code],0)),"")</f>
        <v>MULTIMARES</v>
      </c>
      <c r="C1690" s="42">
        <v>1046</v>
      </c>
      <c r="D1690" s="41" t="s">
        <v>38</v>
      </c>
      <c r="E1690">
        <v>12</v>
      </c>
      <c r="F1690" s="21">
        <v>6216879.5515437853</v>
      </c>
      <c r="G1690"/>
    </row>
    <row r="1691" spans="1:7" x14ac:dyDescent="0.25">
      <c r="A1691" t="s">
        <v>32</v>
      </c>
      <c r="B1691" t="str">
        <f>IFERROR(INDEX(Clients[Client_Name],MATCH(Table10[[#This Row],[Client_Code]],Clients[Client_Code],0)),"")</f>
        <v>MINERVA</v>
      </c>
      <c r="C1691" s="42">
        <v>33</v>
      </c>
      <c r="D1691" s="41" t="s">
        <v>149</v>
      </c>
      <c r="E1691">
        <v>1</v>
      </c>
      <c r="F1691" s="21">
        <v>18749603.500076149</v>
      </c>
      <c r="G1691"/>
    </row>
    <row r="1692" spans="1:7" x14ac:dyDescent="0.25">
      <c r="A1692" t="s">
        <v>32</v>
      </c>
      <c r="B1692" t="str">
        <f>IFERROR(INDEX(Clients[Client_Name],MATCH(Table10[[#This Row],[Client_Code]],Clients[Client_Code],0)),"")</f>
        <v>MINERVA</v>
      </c>
      <c r="C1692" s="42">
        <v>33</v>
      </c>
      <c r="D1692" s="41" t="s">
        <v>149</v>
      </c>
      <c r="E1692">
        <v>2</v>
      </c>
      <c r="F1692" s="21">
        <v>18681419.458100602</v>
      </c>
      <c r="G1692"/>
    </row>
    <row r="1693" spans="1:7" x14ac:dyDescent="0.25">
      <c r="A1693" t="s">
        <v>32</v>
      </c>
      <c r="B1693" t="str">
        <f>IFERROR(INDEX(Clients[Client_Name],MATCH(Table10[[#This Row],[Client_Code]],Clients[Client_Code],0)),"")</f>
        <v>MINERVA</v>
      </c>
      <c r="C1693" s="42">
        <v>33</v>
      </c>
      <c r="D1693" s="41" t="s">
        <v>149</v>
      </c>
      <c r="E1693">
        <v>3</v>
      </c>
      <c r="F1693" s="21">
        <v>24889922.337579507</v>
      </c>
      <c r="G1693"/>
    </row>
    <row r="1694" spans="1:7" x14ac:dyDescent="0.25">
      <c r="A1694" t="s">
        <v>32</v>
      </c>
      <c r="B1694" t="str">
        <f>IFERROR(INDEX(Clients[Client_Name],MATCH(Table10[[#This Row],[Client_Code]],Clients[Client_Code],0)),"")</f>
        <v>MINERVA</v>
      </c>
      <c r="C1694" s="42">
        <v>33</v>
      </c>
      <c r="D1694" s="41" t="s">
        <v>149</v>
      </c>
      <c r="E1694">
        <v>4</v>
      </c>
      <c r="F1694" s="21">
        <v>24960443.784202646</v>
      </c>
      <c r="G1694"/>
    </row>
    <row r="1695" spans="1:7" x14ac:dyDescent="0.25">
      <c r="A1695" t="s">
        <v>32</v>
      </c>
      <c r="B1695" t="str">
        <f>IFERROR(INDEX(Clients[Client_Name],MATCH(Table10[[#This Row],[Client_Code]],Clients[Client_Code],0)),"")</f>
        <v>MINERVA</v>
      </c>
      <c r="C1695" s="42">
        <v>33</v>
      </c>
      <c r="D1695" s="41" t="s">
        <v>149</v>
      </c>
      <c r="E1695">
        <v>5</v>
      </c>
      <c r="F1695" s="21">
        <v>27534281.545750342</v>
      </c>
      <c r="G1695"/>
    </row>
    <row r="1696" spans="1:7" x14ac:dyDescent="0.25">
      <c r="A1696" t="s">
        <v>32</v>
      </c>
      <c r="B1696" t="str">
        <f>IFERROR(INDEX(Clients[Client_Name],MATCH(Table10[[#This Row],[Client_Code]],Clients[Client_Code],0)),"")</f>
        <v>MINERVA</v>
      </c>
      <c r="C1696" s="42">
        <v>33</v>
      </c>
      <c r="D1696" s="41" t="s">
        <v>149</v>
      </c>
      <c r="E1696">
        <v>6</v>
      </c>
      <c r="F1696" s="21">
        <v>26721576.138835449</v>
      </c>
      <c r="G1696"/>
    </row>
    <row r="1697" spans="1:7" x14ac:dyDescent="0.25">
      <c r="A1697" t="s">
        <v>32</v>
      </c>
      <c r="B1697" t="str">
        <f>IFERROR(INDEX(Clients[Client_Name],MATCH(Table10[[#This Row],[Client_Code]],Clients[Client_Code],0)),"")</f>
        <v>MINERVA</v>
      </c>
      <c r="C1697" s="42">
        <v>33</v>
      </c>
      <c r="D1697" s="41" t="s">
        <v>149</v>
      </c>
      <c r="E1697">
        <v>7</v>
      </c>
      <c r="F1697" s="21">
        <v>27690530.180269778</v>
      </c>
      <c r="G1697"/>
    </row>
    <row r="1698" spans="1:7" x14ac:dyDescent="0.25">
      <c r="A1698" t="s">
        <v>32</v>
      </c>
      <c r="B1698" t="str">
        <f>IFERROR(INDEX(Clients[Client_Name],MATCH(Table10[[#This Row],[Client_Code]],Clients[Client_Code],0)),"")</f>
        <v>MINERVA</v>
      </c>
      <c r="C1698" s="42">
        <v>33</v>
      </c>
      <c r="D1698" s="41" t="s">
        <v>149</v>
      </c>
      <c r="E1698">
        <v>8</v>
      </c>
      <c r="F1698" s="21">
        <v>33322784.018936649</v>
      </c>
      <c r="G1698"/>
    </row>
    <row r="1699" spans="1:7" x14ac:dyDescent="0.25">
      <c r="A1699" t="s">
        <v>32</v>
      </c>
      <c r="B1699" t="str">
        <f>IFERROR(INDEX(Clients[Client_Name],MATCH(Table10[[#This Row],[Client_Code]],Clients[Client_Code],0)),"")</f>
        <v>MINERVA</v>
      </c>
      <c r="C1699" s="42">
        <v>33</v>
      </c>
      <c r="D1699" s="41" t="s">
        <v>149</v>
      </c>
      <c r="E1699">
        <v>9</v>
      </c>
      <c r="F1699" s="21">
        <v>29105301.983507682</v>
      </c>
      <c r="G1699"/>
    </row>
    <row r="1700" spans="1:7" x14ac:dyDescent="0.25">
      <c r="A1700" t="s">
        <v>32</v>
      </c>
      <c r="B1700" t="str">
        <f>IFERROR(INDEX(Clients[Client_Name],MATCH(Table10[[#This Row],[Client_Code]],Clients[Client_Code],0)),"")</f>
        <v>MINERVA</v>
      </c>
      <c r="C1700" s="42">
        <v>33</v>
      </c>
      <c r="D1700" s="41" t="s">
        <v>149</v>
      </c>
      <c r="E1700">
        <v>10</v>
      </c>
      <c r="F1700" s="21">
        <v>27144623.315388687</v>
      </c>
      <c r="G1700"/>
    </row>
    <row r="1701" spans="1:7" x14ac:dyDescent="0.25">
      <c r="A1701" t="s">
        <v>32</v>
      </c>
      <c r="B1701" t="str">
        <f>IFERROR(INDEX(Clients[Client_Name],MATCH(Table10[[#This Row],[Client_Code]],Clients[Client_Code],0)),"")</f>
        <v>MINERVA</v>
      </c>
      <c r="C1701" s="42">
        <v>33</v>
      </c>
      <c r="D1701" s="41" t="s">
        <v>149</v>
      </c>
      <c r="E1701">
        <v>11</v>
      </c>
      <c r="F1701" s="21">
        <v>31612102.933295548</v>
      </c>
      <c r="G1701"/>
    </row>
    <row r="1702" spans="1:7" x14ac:dyDescent="0.25">
      <c r="A1702" t="s">
        <v>32</v>
      </c>
      <c r="B1702" t="str">
        <f>IFERROR(INDEX(Clients[Client_Name],MATCH(Table10[[#This Row],[Client_Code]],Clients[Client_Code],0)),"")</f>
        <v>MINERVA</v>
      </c>
      <c r="C1702" s="42">
        <v>33</v>
      </c>
      <c r="D1702" s="41" t="s">
        <v>149</v>
      </c>
      <c r="E1702">
        <v>12</v>
      </c>
      <c r="F1702" s="21">
        <v>29482553.619194098</v>
      </c>
      <c r="G1702"/>
    </row>
    <row r="1703" spans="1:7" x14ac:dyDescent="0.25">
      <c r="A1703" t="s">
        <v>32</v>
      </c>
      <c r="B1703" t="str">
        <f>IFERROR(INDEX(Clients[Client_Name],MATCH(Table10[[#This Row],[Client_Code]],Clients[Client_Code],0)),"")</f>
        <v>MINERVA</v>
      </c>
      <c r="C1703" s="42">
        <v>33</v>
      </c>
      <c r="D1703" s="41" t="s">
        <v>37</v>
      </c>
      <c r="E1703">
        <v>1</v>
      </c>
      <c r="F1703" s="21">
        <v>8052414.4054495804</v>
      </c>
      <c r="G1703"/>
    </row>
    <row r="1704" spans="1:7" x14ac:dyDescent="0.25">
      <c r="A1704" t="s">
        <v>32</v>
      </c>
      <c r="B1704" t="str">
        <f>IFERROR(INDEX(Clients[Client_Name],MATCH(Table10[[#This Row],[Client_Code]],Clients[Client_Code],0)),"")</f>
        <v>MINERVA</v>
      </c>
      <c r="C1704" s="42">
        <v>33</v>
      </c>
      <c r="D1704" s="41" t="s">
        <v>37</v>
      </c>
      <c r="E1704">
        <v>2</v>
      </c>
      <c r="F1704" s="21">
        <v>8023131.3242461057</v>
      </c>
      <c r="G1704"/>
    </row>
    <row r="1705" spans="1:7" x14ac:dyDescent="0.25">
      <c r="A1705" t="s">
        <v>32</v>
      </c>
      <c r="B1705" t="str">
        <f>IFERROR(INDEX(Clients[Client_Name],MATCH(Table10[[#This Row],[Client_Code]],Clients[Client_Code],0)),"")</f>
        <v>MINERVA</v>
      </c>
      <c r="C1705" s="42">
        <v>33</v>
      </c>
      <c r="D1705" s="41" t="s">
        <v>37</v>
      </c>
      <c r="E1705">
        <v>3</v>
      </c>
      <c r="F1705" s="21">
        <v>10689504.403697524</v>
      </c>
      <c r="G1705"/>
    </row>
    <row r="1706" spans="1:7" x14ac:dyDescent="0.25">
      <c r="A1706" t="s">
        <v>32</v>
      </c>
      <c r="B1706" t="str">
        <f>IFERROR(INDEX(Clients[Client_Name],MATCH(Table10[[#This Row],[Client_Code]],Clients[Client_Code],0)),"")</f>
        <v>MINERVA</v>
      </c>
      <c r="C1706" s="42">
        <v>33</v>
      </c>
      <c r="D1706" s="41" t="s">
        <v>37</v>
      </c>
      <c r="E1706">
        <v>4</v>
      </c>
      <c r="F1706" s="21">
        <v>10719791.332841333</v>
      </c>
      <c r="G1706"/>
    </row>
    <row r="1707" spans="1:7" x14ac:dyDescent="0.25">
      <c r="A1707" t="s">
        <v>32</v>
      </c>
      <c r="B1707" t="str">
        <f>IFERROR(INDEX(Clients[Client_Name],MATCH(Table10[[#This Row],[Client_Code]],Clients[Client_Code],0)),"")</f>
        <v>MINERVA</v>
      </c>
      <c r="C1707" s="42">
        <v>33</v>
      </c>
      <c r="D1707" s="41" t="s">
        <v>37</v>
      </c>
      <c r="E1707">
        <v>5</v>
      </c>
      <c r="F1707" s="21">
        <v>11825180.482446155</v>
      </c>
      <c r="G1707"/>
    </row>
    <row r="1708" spans="1:7" x14ac:dyDescent="0.25">
      <c r="A1708" t="s">
        <v>32</v>
      </c>
      <c r="B1708" t="str">
        <f>IFERROR(INDEX(Clients[Client_Name],MATCH(Table10[[#This Row],[Client_Code]],Clients[Client_Code],0)),"")</f>
        <v>MINERVA</v>
      </c>
      <c r="C1708" s="42">
        <v>33</v>
      </c>
      <c r="D1708" s="41" t="s">
        <v>37</v>
      </c>
      <c r="E1708">
        <v>6</v>
      </c>
      <c r="F1708" s="21">
        <v>11476146.929496532</v>
      </c>
      <c r="G1708"/>
    </row>
    <row r="1709" spans="1:7" x14ac:dyDescent="0.25">
      <c r="A1709" t="s">
        <v>32</v>
      </c>
      <c r="B1709" t="str">
        <f>IFERROR(INDEX(Clients[Client_Name],MATCH(Table10[[#This Row],[Client_Code]],Clients[Client_Code],0)),"")</f>
        <v>MINERVA</v>
      </c>
      <c r="C1709" s="42">
        <v>33</v>
      </c>
      <c r="D1709" s="41" t="s">
        <v>37</v>
      </c>
      <c r="E1709">
        <v>7</v>
      </c>
      <c r="F1709" s="21">
        <v>11892284.768434444</v>
      </c>
      <c r="G1709"/>
    </row>
    <row r="1710" spans="1:7" x14ac:dyDescent="0.25">
      <c r="A1710" t="s">
        <v>32</v>
      </c>
      <c r="B1710" t="str">
        <f>IFERROR(INDEX(Clients[Client_Name],MATCH(Table10[[#This Row],[Client_Code]],Clients[Client_Code],0)),"")</f>
        <v>MINERVA</v>
      </c>
      <c r="C1710" s="42">
        <v>33</v>
      </c>
      <c r="D1710" s="41" t="s">
        <v>37</v>
      </c>
      <c r="E1710">
        <v>8</v>
      </c>
      <c r="F1710" s="21">
        <v>14311175.49033401</v>
      </c>
      <c r="G1710"/>
    </row>
    <row r="1711" spans="1:7" x14ac:dyDescent="0.25">
      <c r="A1711" t="s">
        <v>32</v>
      </c>
      <c r="B1711" t="str">
        <f>IFERROR(INDEX(Clients[Client_Name],MATCH(Table10[[#This Row],[Client_Code]],Clients[Client_Code],0)),"")</f>
        <v>MINERVA</v>
      </c>
      <c r="C1711" s="42">
        <v>33</v>
      </c>
      <c r="D1711" s="41" t="s">
        <v>37</v>
      </c>
      <c r="E1711">
        <v>9</v>
      </c>
      <c r="F1711" s="21">
        <v>12499888.489162218</v>
      </c>
      <c r="G1711"/>
    </row>
    <row r="1712" spans="1:7" x14ac:dyDescent="0.25">
      <c r="A1712" t="s">
        <v>32</v>
      </c>
      <c r="B1712" t="str">
        <f>IFERROR(INDEX(Clients[Client_Name],MATCH(Table10[[#This Row],[Client_Code]],Clients[Client_Code],0)),"")</f>
        <v>MINERVA</v>
      </c>
      <c r="C1712" s="42">
        <v>33</v>
      </c>
      <c r="D1712" s="41" t="s">
        <v>37</v>
      </c>
      <c r="E1712">
        <v>10</v>
      </c>
      <c r="F1712" s="21">
        <v>11657833.501089806</v>
      </c>
      <c r="G1712"/>
    </row>
    <row r="1713" spans="1:7" x14ac:dyDescent="0.25">
      <c r="A1713" t="s">
        <v>32</v>
      </c>
      <c r="B1713" t="str">
        <f>IFERROR(INDEX(Clients[Client_Name],MATCH(Table10[[#This Row],[Client_Code]],Clients[Client_Code],0)),"")</f>
        <v>MINERVA</v>
      </c>
      <c r="C1713" s="42">
        <v>33</v>
      </c>
      <c r="D1713" s="41" t="s">
        <v>37</v>
      </c>
      <c r="E1713">
        <v>11</v>
      </c>
      <c r="F1713" s="21">
        <v>13576487.259882065</v>
      </c>
      <c r="G1713"/>
    </row>
    <row r="1714" spans="1:7" x14ac:dyDescent="0.25">
      <c r="A1714" t="s">
        <v>32</v>
      </c>
      <c r="B1714" t="str">
        <f>IFERROR(INDEX(Clients[Client_Name],MATCH(Table10[[#This Row],[Client_Code]],Clients[Client_Code],0)),"")</f>
        <v>MINERVA</v>
      </c>
      <c r="C1714" s="42">
        <v>33</v>
      </c>
      <c r="D1714" s="41" t="s">
        <v>37</v>
      </c>
      <c r="E1714">
        <v>12</v>
      </c>
      <c r="F1714" s="21">
        <v>12661907.19562011</v>
      </c>
      <c r="G1714"/>
    </row>
    <row r="1715" spans="1:7" x14ac:dyDescent="0.25">
      <c r="A1715" t="s">
        <v>32</v>
      </c>
      <c r="B1715" t="str">
        <f>IFERROR(INDEX(Clients[Client_Name],MATCH(Table10[[#This Row],[Client_Code]],Clients[Client_Code],0)),"")</f>
        <v>MINERVA</v>
      </c>
      <c r="C1715" s="42">
        <v>33</v>
      </c>
      <c r="D1715" s="41" t="s">
        <v>148</v>
      </c>
      <c r="E1715">
        <v>1</v>
      </c>
      <c r="F1715" s="21">
        <v>0</v>
      </c>
      <c r="G1715"/>
    </row>
    <row r="1716" spans="1:7" x14ac:dyDescent="0.25">
      <c r="A1716" t="s">
        <v>32</v>
      </c>
      <c r="B1716" t="str">
        <f>IFERROR(INDEX(Clients[Client_Name],MATCH(Table10[[#This Row],[Client_Code]],Clients[Client_Code],0)),"")</f>
        <v>MINERVA</v>
      </c>
      <c r="C1716" s="42">
        <v>33</v>
      </c>
      <c r="D1716" s="41" t="s">
        <v>148</v>
      </c>
      <c r="E1716">
        <v>2</v>
      </c>
      <c r="F1716" s="21">
        <v>0</v>
      </c>
      <c r="G1716"/>
    </row>
    <row r="1717" spans="1:7" x14ac:dyDescent="0.25">
      <c r="A1717" t="s">
        <v>32</v>
      </c>
      <c r="B1717" t="str">
        <f>IFERROR(INDEX(Clients[Client_Name],MATCH(Table10[[#This Row],[Client_Code]],Clients[Client_Code],0)),"")</f>
        <v>MINERVA</v>
      </c>
      <c r="C1717" s="42">
        <v>33</v>
      </c>
      <c r="D1717" s="41" t="s">
        <v>148</v>
      </c>
      <c r="E1717">
        <v>3</v>
      </c>
      <c r="F1717" s="21">
        <v>0</v>
      </c>
      <c r="G1717"/>
    </row>
    <row r="1718" spans="1:7" x14ac:dyDescent="0.25">
      <c r="A1718" t="s">
        <v>32</v>
      </c>
      <c r="B1718" t="str">
        <f>IFERROR(INDEX(Clients[Client_Name],MATCH(Table10[[#This Row],[Client_Code]],Clients[Client_Code],0)),"")</f>
        <v>MINERVA</v>
      </c>
      <c r="C1718" s="42">
        <v>33</v>
      </c>
      <c r="D1718" s="41" t="s">
        <v>148</v>
      </c>
      <c r="E1718">
        <v>4</v>
      </c>
      <c r="F1718" s="21">
        <v>0</v>
      </c>
      <c r="G1718"/>
    </row>
    <row r="1719" spans="1:7" x14ac:dyDescent="0.25">
      <c r="A1719" t="s">
        <v>32</v>
      </c>
      <c r="B1719" t="str">
        <f>IFERROR(INDEX(Clients[Client_Name],MATCH(Table10[[#This Row],[Client_Code]],Clients[Client_Code],0)),"")</f>
        <v>MINERVA</v>
      </c>
      <c r="C1719" s="42">
        <v>33</v>
      </c>
      <c r="D1719" s="41" t="s">
        <v>148</v>
      </c>
      <c r="E1719">
        <v>5</v>
      </c>
      <c r="F1719" s="21">
        <v>0</v>
      </c>
      <c r="G1719"/>
    </row>
    <row r="1720" spans="1:7" x14ac:dyDescent="0.25">
      <c r="A1720" t="s">
        <v>32</v>
      </c>
      <c r="B1720" t="str">
        <f>IFERROR(INDEX(Clients[Client_Name],MATCH(Table10[[#This Row],[Client_Code]],Clients[Client_Code],0)),"")</f>
        <v>MINERVA</v>
      </c>
      <c r="C1720" s="42">
        <v>33</v>
      </c>
      <c r="D1720" s="41" t="s">
        <v>148</v>
      </c>
      <c r="E1720">
        <v>6</v>
      </c>
      <c r="F1720" s="21">
        <v>0</v>
      </c>
      <c r="G1720"/>
    </row>
    <row r="1721" spans="1:7" x14ac:dyDescent="0.25">
      <c r="A1721" t="s">
        <v>32</v>
      </c>
      <c r="B1721" t="str">
        <f>IFERROR(INDEX(Clients[Client_Name],MATCH(Table10[[#This Row],[Client_Code]],Clients[Client_Code],0)),"")</f>
        <v>MINERVA</v>
      </c>
      <c r="C1721" s="42">
        <v>33</v>
      </c>
      <c r="D1721" s="41" t="s">
        <v>148</v>
      </c>
      <c r="E1721">
        <v>7</v>
      </c>
      <c r="F1721" s="21">
        <v>0</v>
      </c>
      <c r="G1721"/>
    </row>
    <row r="1722" spans="1:7" x14ac:dyDescent="0.25">
      <c r="A1722" t="s">
        <v>32</v>
      </c>
      <c r="B1722" t="str">
        <f>IFERROR(INDEX(Clients[Client_Name],MATCH(Table10[[#This Row],[Client_Code]],Clients[Client_Code],0)),"")</f>
        <v>MINERVA</v>
      </c>
      <c r="C1722" s="42">
        <v>33</v>
      </c>
      <c r="D1722" s="41" t="s">
        <v>148</v>
      </c>
      <c r="E1722">
        <v>8</v>
      </c>
      <c r="F1722" s="21">
        <v>0</v>
      </c>
      <c r="G1722"/>
    </row>
    <row r="1723" spans="1:7" x14ac:dyDescent="0.25">
      <c r="A1723" t="s">
        <v>32</v>
      </c>
      <c r="B1723" t="str">
        <f>IFERROR(INDEX(Clients[Client_Name],MATCH(Table10[[#This Row],[Client_Code]],Clients[Client_Code],0)),"")</f>
        <v>MINERVA</v>
      </c>
      <c r="C1723" s="42">
        <v>33</v>
      </c>
      <c r="D1723" s="41" t="s">
        <v>148</v>
      </c>
      <c r="E1723">
        <v>9</v>
      </c>
      <c r="F1723" s="21">
        <v>0</v>
      </c>
      <c r="G1723"/>
    </row>
    <row r="1724" spans="1:7" x14ac:dyDescent="0.25">
      <c r="A1724" t="s">
        <v>32</v>
      </c>
      <c r="B1724" t="str">
        <f>IFERROR(INDEX(Clients[Client_Name],MATCH(Table10[[#This Row],[Client_Code]],Clients[Client_Code],0)),"")</f>
        <v>MINERVA</v>
      </c>
      <c r="C1724" s="42">
        <v>33</v>
      </c>
      <c r="D1724" s="41" t="s">
        <v>148</v>
      </c>
      <c r="E1724">
        <v>10</v>
      </c>
      <c r="F1724" s="21">
        <v>0</v>
      </c>
      <c r="G1724"/>
    </row>
    <row r="1725" spans="1:7" x14ac:dyDescent="0.25">
      <c r="A1725" t="s">
        <v>32</v>
      </c>
      <c r="B1725" t="str">
        <f>IFERROR(INDEX(Clients[Client_Name],MATCH(Table10[[#This Row],[Client_Code]],Clients[Client_Code],0)),"")</f>
        <v>MINERVA</v>
      </c>
      <c r="C1725" s="42">
        <v>33</v>
      </c>
      <c r="D1725" s="41" t="s">
        <v>148</v>
      </c>
      <c r="E1725">
        <v>11</v>
      </c>
      <c r="F1725" s="21">
        <v>0</v>
      </c>
      <c r="G1725"/>
    </row>
    <row r="1726" spans="1:7" x14ac:dyDescent="0.25">
      <c r="A1726" t="s">
        <v>32</v>
      </c>
      <c r="B1726" t="str">
        <f>IFERROR(INDEX(Clients[Client_Name],MATCH(Table10[[#This Row],[Client_Code]],Clients[Client_Code],0)),"")</f>
        <v>MINERVA</v>
      </c>
      <c r="C1726" s="42">
        <v>33</v>
      </c>
      <c r="D1726" s="41" t="s">
        <v>148</v>
      </c>
      <c r="E1726">
        <v>12</v>
      </c>
      <c r="F1726" s="21">
        <v>0</v>
      </c>
      <c r="G1726"/>
    </row>
    <row r="1727" spans="1:7" x14ac:dyDescent="0.25">
      <c r="A1727" t="s">
        <v>32</v>
      </c>
      <c r="B1727" t="str">
        <f>IFERROR(INDEX(Clients[Client_Name],MATCH(Table10[[#This Row],[Client_Code]],Clients[Client_Code],0)),"")</f>
        <v>MINERVA</v>
      </c>
      <c r="C1727" s="42">
        <v>33</v>
      </c>
      <c r="D1727" s="41" t="s">
        <v>38</v>
      </c>
      <c r="E1727">
        <v>1</v>
      </c>
      <c r="F1727" s="21">
        <v>9883349.2817835435</v>
      </c>
      <c r="G1727"/>
    </row>
    <row r="1728" spans="1:7" x14ac:dyDescent="0.25">
      <c r="A1728" t="s">
        <v>32</v>
      </c>
      <c r="B1728" t="str">
        <f>IFERROR(INDEX(Clients[Client_Name],MATCH(Table10[[#This Row],[Client_Code]],Clients[Client_Code],0)),"")</f>
        <v>MINERVA</v>
      </c>
      <c r="C1728" s="42">
        <v>33</v>
      </c>
      <c r="D1728" s="41" t="s">
        <v>38</v>
      </c>
      <c r="E1728">
        <v>2</v>
      </c>
      <c r="F1728" s="21">
        <v>9852244.5212770998</v>
      </c>
      <c r="G1728"/>
    </row>
    <row r="1729" spans="1:7" x14ac:dyDescent="0.25">
      <c r="A1729" t="s">
        <v>32</v>
      </c>
      <c r="B1729" t="str">
        <f>IFERROR(INDEX(Clients[Client_Name],MATCH(Table10[[#This Row],[Client_Code]],Clients[Client_Code],0)),"")</f>
        <v>MINERVA</v>
      </c>
      <c r="C1729" s="42">
        <v>33</v>
      </c>
      <c r="D1729" s="41" t="s">
        <v>38</v>
      </c>
      <c r="E1729">
        <v>3</v>
      </c>
      <c r="F1729" s="21">
        <v>13748490.741573241</v>
      </c>
      <c r="G1729"/>
    </row>
    <row r="1730" spans="1:7" x14ac:dyDescent="0.25">
      <c r="A1730" t="s">
        <v>32</v>
      </c>
      <c r="B1730" t="str">
        <f>IFERROR(INDEX(Clients[Client_Name],MATCH(Table10[[#This Row],[Client_Code]],Clients[Client_Code],0)),"")</f>
        <v>MINERVA</v>
      </c>
      <c r="C1730" s="42">
        <v>33</v>
      </c>
      <c r="D1730" s="41" t="s">
        <v>38</v>
      </c>
      <c r="E1730">
        <v>4</v>
      </c>
      <c r="F1730" s="21">
        <v>14046661.798674364</v>
      </c>
      <c r="G1730"/>
    </row>
    <row r="1731" spans="1:7" x14ac:dyDescent="0.25">
      <c r="A1731" t="s">
        <v>32</v>
      </c>
      <c r="B1731" t="str">
        <f>IFERROR(INDEX(Clients[Client_Name],MATCH(Table10[[#This Row],[Client_Code]],Clients[Client_Code],0)),"")</f>
        <v>MINERVA</v>
      </c>
      <c r="C1731" s="42">
        <v>33</v>
      </c>
      <c r="D1731" s="41" t="s">
        <v>38</v>
      </c>
      <c r="E1731">
        <v>5</v>
      </c>
      <c r="F1731" s="21">
        <v>15220816.407814335</v>
      </c>
      <c r="G1731"/>
    </row>
    <row r="1732" spans="1:7" x14ac:dyDescent="0.25">
      <c r="A1732" t="s">
        <v>32</v>
      </c>
      <c r="B1732" t="str">
        <f>IFERROR(INDEX(Clients[Client_Name],MATCH(Table10[[#This Row],[Client_Code]],Clients[Client_Code],0)),"")</f>
        <v>MINERVA</v>
      </c>
      <c r="C1732" s="42">
        <v>33</v>
      </c>
      <c r="D1732" s="41" t="s">
        <v>38</v>
      </c>
      <c r="E1732">
        <v>6</v>
      </c>
      <c r="F1732" s="21">
        <v>15182569.729970781</v>
      </c>
      <c r="G1732"/>
    </row>
    <row r="1733" spans="1:7" x14ac:dyDescent="0.25">
      <c r="A1733" t="s">
        <v>32</v>
      </c>
      <c r="B1733" t="str">
        <f>IFERROR(INDEX(Clients[Client_Name],MATCH(Table10[[#This Row],[Client_Code]],Clients[Client_Code],0)),"")</f>
        <v>MINERVA</v>
      </c>
      <c r="C1733" s="42">
        <v>33</v>
      </c>
      <c r="D1733" s="41" t="s">
        <v>38</v>
      </c>
      <c r="E1733">
        <v>7</v>
      </c>
      <c r="F1733" s="21">
        <v>15624595.202901445</v>
      </c>
      <c r="G1733"/>
    </row>
    <row r="1734" spans="1:7" x14ac:dyDescent="0.25">
      <c r="A1734" t="s">
        <v>32</v>
      </c>
      <c r="B1734" t="str">
        <f>IFERROR(INDEX(Clients[Client_Name],MATCH(Table10[[#This Row],[Client_Code]],Clients[Client_Code],0)),"")</f>
        <v>MINERVA</v>
      </c>
      <c r="C1734" s="42">
        <v>33</v>
      </c>
      <c r="D1734" s="41" t="s">
        <v>38</v>
      </c>
      <c r="E1734">
        <v>8</v>
      </c>
      <c r="F1734" s="21">
        <v>18526463.367171597</v>
      </c>
      <c r="G1734"/>
    </row>
    <row r="1735" spans="1:7" x14ac:dyDescent="0.25">
      <c r="A1735" t="s">
        <v>32</v>
      </c>
      <c r="B1735" t="str">
        <f>IFERROR(INDEX(Clients[Client_Name],MATCH(Table10[[#This Row],[Client_Code]],Clients[Client_Code],0)),"")</f>
        <v>MINERVA</v>
      </c>
      <c r="C1735" s="42">
        <v>33</v>
      </c>
      <c r="D1735" s="41" t="s">
        <v>38</v>
      </c>
      <c r="E1735">
        <v>9</v>
      </c>
      <c r="F1735" s="21">
        <v>16602497.511652315</v>
      </c>
      <c r="G1735"/>
    </row>
    <row r="1736" spans="1:7" x14ac:dyDescent="0.25">
      <c r="A1736" t="s">
        <v>32</v>
      </c>
      <c r="B1736" t="str">
        <f>IFERROR(INDEX(Clients[Client_Name],MATCH(Table10[[#This Row],[Client_Code]],Clients[Client_Code],0)),"")</f>
        <v>MINERVA</v>
      </c>
      <c r="C1736" s="42">
        <v>33</v>
      </c>
      <c r="D1736" s="41" t="s">
        <v>38</v>
      </c>
      <c r="E1736">
        <v>10</v>
      </c>
      <c r="F1736" s="21">
        <v>15043058.891779857</v>
      </c>
      <c r="G1736"/>
    </row>
    <row r="1737" spans="1:7" x14ac:dyDescent="0.25">
      <c r="A1737" t="s">
        <v>32</v>
      </c>
      <c r="B1737" t="str">
        <f>IFERROR(INDEX(Clients[Client_Name],MATCH(Table10[[#This Row],[Client_Code]],Clients[Client_Code],0)),"")</f>
        <v>MINERVA</v>
      </c>
      <c r="C1737" s="42">
        <v>33</v>
      </c>
      <c r="D1737" s="41" t="s">
        <v>38</v>
      </c>
      <c r="E1737">
        <v>11</v>
      </c>
      <c r="F1737" s="21">
        <v>17347070.713259231</v>
      </c>
      <c r="G1737"/>
    </row>
    <row r="1738" spans="1:7" x14ac:dyDescent="0.25">
      <c r="A1738" t="s">
        <v>32</v>
      </c>
      <c r="B1738" t="str">
        <f>IFERROR(INDEX(Clients[Client_Name],MATCH(Table10[[#This Row],[Client_Code]],Clients[Client_Code],0)),"")</f>
        <v>MINERVA</v>
      </c>
      <c r="C1738" s="42">
        <v>33</v>
      </c>
      <c r="D1738" s="41" t="s">
        <v>38</v>
      </c>
      <c r="E1738">
        <v>12</v>
      </c>
      <c r="F1738" s="21">
        <v>16774595.284660526</v>
      </c>
      <c r="G1738"/>
    </row>
    <row r="1739" spans="1:7" x14ac:dyDescent="0.25">
      <c r="A1739" t="s">
        <v>62</v>
      </c>
      <c r="B1739" t="str">
        <f>IFERROR(INDEX(Clients[Client_Name],MATCH(Table10[[#This Row],[Client_Code]],Clients[Client_Code],0)),"")</f>
        <v>MINERVA</v>
      </c>
      <c r="C1739" s="42">
        <v>1014</v>
      </c>
      <c r="D1739" s="41" t="s">
        <v>149</v>
      </c>
      <c r="E1739">
        <v>1</v>
      </c>
      <c r="F1739" s="21">
        <v>7082585.6291666664</v>
      </c>
      <c r="G1739"/>
    </row>
    <row r="1740" spans="1:7" x14ac:dyDescent="0.25">
      <c r="A1740" t="s">
        <v>62</v>
      </c>
      <c r="B1740" t="str">
        <f>IFERROR(INDEX(Clients[Client_Name],MATCH(Table10[[#This Row],[Client_Code]],Clients[Client_Code],0)),"")</f>
        <v>MINERVA</v>
      </c>
      <c r="C1740" s="42">
        <v>1014</v>
      </c>
      <c r="D1740" s="41" t="s">
        <v>149</v>
      </c>
      <c r="E1740">
        <v>2</v>
      </c>
      <c r="F1740" s="21">
        <v>3207649.7216652776</v>
      </c>
      <c r="G1740"/>
    </row>
    <row r="1741" spans="1:7" x14ac:dyDescent="0.25">
      <c r="A1741" t="s">
        <v>62</v>
      </c>
      <c r="B1741" t="str">
        <f>IFERROR(INDEX(Clients[Client_Name],MATCH(Table10[[#This Row],[Client_Code]],Clients[Client_Code],0)),"")</f>
        <v>MINERVA</v>
      </c>
      <c r="C1741" s="42">
        <v>1014</v>
      </c>
      <c r="D1741" s="41" t="s">
        <v>149</v>
      </c>
      <c r="E1741">
        <v>3</v>
      </c>
      <c r="F1741" s="21">
        <v>0</v>
      </c>
      <c r="G1741"/>
    </row>
    <row r="1742" spans="1:7" x14ac:dyDescent="0.25">
      <c r="A1742" t="s">
        <v>62</v>
      </c>
      <c r="B1742" t="str">
        <f>IFERROR(INDEX(Clients[Client_Name],MATCH(Table10[[#This Row],[Client_Code]],Clients[Client_Code],0)),"")</f>
        <v>MINERVA</v>
      </c>
      <c r="C1742" s="42">
        <v>1014</v>
      </c>
      <c r="D1742" s="41" t="s">
        <v>149</v>
      </c>
      <c r="E1742">
        <v>4</v>
      </c>
      <c r="F1742" s="21">
        <v>0</v>
      </c>
      <c r="G1742"/>
    </row>
    <row r="1743" spans="1:7" x14ac:dyDescent="0.25">
      <c r="A1743" t="s">
        <v>62</v>
      </c>
      <c r="B1743" t="str">
        <f>IFERROR(INDEX(Clients[Client_Name],MATCH(Table10[[#This Row],[Client_Code]],Clients[Client_Code],0)),"")</f>
        <v>MINERVA</v>
      </c>
      <c r="C1743" s="42">
        <v>1014</v>
      </c>
      <c r="D1743" s="41" t="s">
        <v>149</v>
      </c>
      <c r="E1743">
        <v>5</v>
      </c>
      <c r="F1743" s="21">
        <v>0</v>
      </c>
      <c r="G1743"/>
    </row>
    <row r="1744" spans="1:7" x14ac:dyDescent="0.25">
      <c r="A1744" t="s">
        <v>62</v>
      </c>
      <c r="B1744" t="str">
        <f>IFERROR(INDEX(Clients[Client_Name],MATCH(Table10[[#This Row],[Client_Code]],Clients[Client_Code],0)),"")</f>
        <v>MINERVA</v>
      </c>
      <c r="C1744" s="42">
        <v>1014</v>
      </c>
      <c r="D1744" s="41" t="s">
        <v>149</v>
      </c>
      <c r="E1744">
        <v>6</v>
      </c>
      <c r="F1744" s="21">
        <v>0</v>
      </c>
      <c r="G1744"/>
    </row>
    <row r="1745" spans="1:7" x14ac:dyDescent="0.25">
      <c r="A1745" t="s">
        <v>62</v>
      </c>
      <c r="B1745" t="str">
        <f>IFERROR(INDEX(Clients[Client_Name],MATCH(Table10[[#This Row],[Client_Code]],Clients[Client_Code],0)),"")</f>
        <v>MINERVA</v>
      </c>
      <c r="C1745" s="42">
        <v>1014</v>
      </c>
      <c r="D1745" s="41" t="s">
        <v>149</v>
      </c>
      <c r="E1745">
        <v>7</v>
      </c>
      <c r="F1745" s="21">
        <v>0</v>
      </c>
      <c r="G1745"/>
    </row>
    <row r="1746" spans="1:7" x14ac:dyDescent="0.25">
      <c r="A1746" t="s">
        <v>62</v>
      </c>
      <c r="B1746" t="str">
        <f>IFERROR(INDEX(Clients[Client_Name],MATCH(Table10[[#This Row],[Client_Code]],Clients[Client_Code],0)),"")</f>
        <v>MINERVA</v>
      </c>
      <c r="C1746" s="42">
        <v>1014</v>
      </c>
      <c r="D1746" s="41" t="s">
        <v>149</v>
      </c>
      <c r="E1746">
        <v>8</v>
      </c>
      <c r="F1746" s="21">
        <v>0</v>
      </c>
      <c r="G1746"/>
    </row>
    <row r="1747" spans="1:7" x14ac:dyDescent="0.25">
      <c r="A1747" t="s">
        <v>62</v>
      </c>
      <c r="B1747" t="str">
        <f>IFERROR(INDEX(Clients[Client_Name],MATCH(Table10[[#This Row],[Client_Code]],Clients[Client_Code],0)),"")</f>
        <v>MINERVA</v>
      </c>
      <c r="C1747" s="42">
        <v>1014</v>
      </c>
      <c r="D1747" s="41" t="s">
        <v>149</v>
      </c>
      <c r="E1747">
        <v>9</v>
      </c>
      <c r="F1747" s="21">
        <v>0</v>
      </c>
      <c r="G1747"/>
    </row>
    <row r="1748" spans="1:7" x14ac:dyDescent="0.25">
      <c r="A1748" t="s">
        <v>62</v>
      </c>
      <c r="B1748" t="str">
        <f>IFERROR(INDEX(Clients[Client_Name],MATCH(Table10[[#This Row],[Client_Code]],Clients[Client_Code],0)),"")</f>
        <v>MINERVA</v>
      </c>
      <c r="C1748" s="42">
        <v>1014</v>
      </c>
      <c r="D1748" s="41" t="s">
        <v>149</v>
      </c>
      <c r="E1748">
        <v>10</v>
      </c>
      <c r="F1748" s="21">
        <v>0</v>
      </c>
      <c r="G1748"/>
    </row>
    <row r="1749" spans="1:7" x14ac:dyDescent="0.25">
      <c r="A1749" t="s">
        <v>62</v>
      </c>
      <c r="B1749" t="str">
        <f>IFERROR(INDEX(Clients[Client_Name],MATCH(Table10[[#This Row],[Client_Code]],Clients[Client_Code],0)),"")</f>
        <v>MINERVA</v>
      </c>
      <c r="C1749" s="42">
        <v>1014</v>
      </c>
      <c r="D1749" s="41" t="s">
        <v>149</v>
      </c>
      <c r="E1749">
        <v>11</v>
      </c>
      <c r="F1749" s="21">
        <v>0</v>
      </c>
      <c r="G1749"/>
    </row>
    <row r="1750" spans="1:7" x14ac:dyDescent="0.25">
      <c r="A1750" t="s">
        <v>62</v>
      </c>
      <c r="B1750" t="str">
        <f>IFERROR(INDEX(Clients[Client_Name],MATCH(Table10[[#This Row],[Client_Code]],Clients[Client_Code],0)),"")</f>
        <v>MINERVA</v>
      </c>
      <c r="C1750" s="42">
        <v>1014</v>
      </c>
      <c r="D1750" s="41" t="s">
        <v>149</v>
      </c>
      <c r="E1750">
        <v>12</v>
      </c>
      <c r="F1750" s="21">
        <v>0</v>
      </c>
      <c r="G1750"/>
    </row>
    <row r="1751" spans="1:7" x14ac:dyDescent="0.25">
      <c r="A1751" t="s">
        <v>62</v>
      </c>
      <c r="B1751" t="str">
        <f>IFERROR(INDEX(Clients[Client_Name],MATCH(Table10[[#This Row],[Client_Code]],Clients[Client_Code],0)),"")</f>
        <v>MINERVA</v>
      </c>
      <c r="C1751" s="42">
        <v>1014</v>
      </c>
      <c r="D1751" s="41" t="s">
        <v>37</v>
      </c>
      <c r="E1751">
        <v>1</v>
      </c>
      <c r="F1751" s="21">
        <v>2039784.6611999997</v>
      </c>
      <c r="G1751"/>
    </row>
    <row r="1752" spans="1:7" x14ac:dyDescent="0.25">
      <c r="A1752" t="s">
        <v>62</v>
      </c>
      <c r="B1752" t="str">
        <f>IFERROR(INDEX(Clients[Client_Name],MATCH(Table10[[#This Row],[Client_Code]],Clients[Client_Code],0)),"")</f>
        <v>MINERVA</v>
      </c>
      <c r="C1752" s="42">
        <v>1014</v>
      </c>
      <c r="D1752" s="41" t="s">
        <v>37</v>
      </c>
      <c r="E1752">
        <v>2</v>
      </c>
      <c r="F1752" s="21">
        <v>923803.11983959994</v>
      </c>
      <c r="G1752"/>
    </row>
    <row r="1753" spans="1:7" x14ac:dyDescent="0.25">
      <c r="A1753" t="s">
        <v>62</v>
      </c>
      <c r="B1753" t="str">
        <f>IFERROR(INDEX(Clients[Client_Name],MATCH(Table10[[#This Row],[Client_Code]],Clients[Client_Code],0)),"")</f>
        <v>MINERVA</v>
      </c>
      <c r="C1753" s="42">
        <v>1014</v>
      </c>
      <c r="D1753" s="41" t="s">
        <v>37</v>
      </c>
      <c r="E1753">
        <v>3</v>
      </c>
      <c r="F1753" s="21">
        <v>0</v>
      </c>
      <c r="G1753"/>
    </row>
    <row r="1754" spans="1:7" x14ac:dyDescent="0.25">
      <c r="A1754" t="s">
        <v>62</v>
      </c>
      <c r="B1754" t="str">
        <f>IFERROR(INDEX(Clients[Client_Name],MATCH(Table10[[#This Row],[Client_Code]],Clients[Client_Code],0)),"")</f>
        <v>MINERVA</v>
      </c>
      <c r="C1754" s="42">
        <v>1014</v>
      </c>
      <c r="D1754" s="41" t="s">
        <v>37</v>
      </c>
      <c r="E1754">
        <v>4</v>
      </c>
      <c r="F1754" s="21">
        <v>0</v>
      </c>
      <c r="G1754"/>
    </row>
    <row r="1755" spans="1:7" x14ac:dyDescent="0.25">
      <c r="A1755" t="s">
        <v>62</v>
      </c>
      <c r="B1755" t="str">
        <f>IFERROR(INDEX(Clients[Client_Name],MATCH(Table10[[#This Row],[Client_Code]],Clients[Client_Code],0)),"")</f>
        <v>MINERVA</v>
      </c>
      <c r="C1755" s="42">
        <v>1014</v>
      </c>
      <c r="D1755" s="41" t="s">
        <v>37</v>
      </c>
      <c r="E1755">
        <v>5</v>
      </c>
      <c r="F1755" s="21">
        <v>0</v>
      </c>
      <c r="G1755"/>
    </row>
    <row r="1756" spans="1:7" x14ac:dyDescent="0.25">
      <c r="A1756" t="s">
        <v>62</v>
      </c>
      <c r="B1756" t="str">
        <f>IFERROR(INDEX(Clients[Client_Name],MATCH(Table10[[#This Row],[Client_Code]],Clients[Client_Code],0)),"")</f>
        <v>MINERVA</v>
      </c>
      <c r="C1756" s="42">
        <v>1014</v>
      </c>
      <c r="D1756" s="41" t="s">
        <v>37</v>
      </c>
      <c r="E1756">
        <v>6</v>
      </c>
      <c r="F1756" s="21">
        <v>0</v>
      </c>
      <c r="G1756"/>
    </row>
    <row r="1757" spans="1:7" x14ac:dyDescent="0.25">
      <c r="A1757" t="s">
        <v>62</v>
      </c>
      <c r="B1757" t="str">
        <f>IFERROR(INDEX(Clients[Client_Name],MATCH(Table10[[#This Row],[Client_Code]],Clients[Client_Code],0)),"")</f>
        <v>MINERVA</v>
      </c>
      <c r="C1757" s="42">
        <v>1014</v>
      </c>
      <c r="D1757" s="41" t="s">
        <v>37</v>
      </c>
      <c r="E1757">
        <v>7</v>
      </c>
      <c r="F1757" s="21">
        <v>0</v>
      </c>
      <c r="G1757"/>
    </row>
    <row r="1758" spans="1:7" x14ac:dyDescent="0.25">
      <c r="A1758" t="s">
        <v>62</v>
      </c>
      <c r="B1758" t="str">
        <f>IFERROR(INDEX(Clients[Client_Name],MATCH(Table10[[#This Row],[Client_Code]],Clients[Client_Code],0)),"")</f>
        <v>MINERVA</v>
      </c>
      <c r="C1758" s="42">
        <v>1014</v>
      </c>
      <c r="D1758" s="41" t="s">
        <v>37</v>
      </c>
      <c r="E1758">
        <v>8</v>
      </c>
      <c r="F1758" s="21">
        <v>0</v>
      </c>
      <c r="G1758"/>
    </row>
    <row r="1759" spans="1:7" x14ac:dyDescent="0.25">
      <c r="A1759" t="s">
        <v>62</v>
      </c>
      <c r="B1759" t="str">
        <f>IFERROR(INDEX(Clients[Client_Name],MATCH(Table10[[#This Row],[Client_Code]],Clients[Client_Code],0)),"")</f>
        <v>MINERVA</v>
      </c>
      <c r="C1759" s="42">
        <v>1014</v>
      </c>
      <c r="D1759" s="41" t="s">
        <v>37</v>
      </c>
      <c r="E1759">
        <v>9</v>
      </c>
      <c r="F1759" s="21">
        <v>0</v>
      </c>
      <c r="G1759"/>
    </row>
    <row r="1760" spans="1:7" x14ac:dyDescent="0.25">
      <c r="A1760" t="s">
        <v>62</v>
      </c>
      <c r="B1760" t="str">
        <f>IFERROR(INDEX(Clients[Client_Name],MATCH(Table10[[#This Row],[Client_Code]],Clients[Client_Code],0)),"")</f>
        <v>MINERVA</v>
      </c>
      <c r="C1760" s="42">
        <v>1014</v>
      </c>
      <c r="D1760" s="41" t="s">
        <v>37</v>
      </c>
      <c r="E1760">
        <v>10</v>
      </c>
      <c r="F1760" s="21">
        <v>0</v>
      </c>
      <c r="G1760"/>
    </row>
    <row r="1761" spans="1:7" x14ac:dyDescent="0.25">
      <c r="A1761" t="s">
        <v>62</v>
      </c>
      <c r="B1761" t="str">
        <f>IFERROR(INDEX(Clients[Client_Name],MATCH(Table10[[#This Row],[Client_Code]],Clients[Client_Code],0)),"")</f>
        <v>MINERVA</v>
      </c>
      <c r="C1761" s="42">
        <v>1014</v>
      </c>
      <c r="D1761" s="41" t="s">
        <v>37</v>
      </c>
      <c r="E1761">
        <v>11</v>
      </c>
      <c r="F1761" s="21">
        <v>0</v>
      </c>
      <c r="G1761"/>
    </row>
    <row r="1762" spans="1:7" x14ac:dyDescent="0.25">
      <c r="A1762" t="s">
        <v>62</v>
      </c>
      <c r="B1762" t="str">
        <f>IFERROR(INDEX(Clients[Client_Name],MATCH(Table10[[#This Row],[Client_Code]],Clients[Client_Code],0)),"")</f>
        <v>MINERVA</v>
      </c>
      <c r="C1762" s="42">
        <v>1014</v>
      </c>
      <c r="D1762" s="41" t="s">
        <v>37</v>
      </c>
      <c r="E1762">
        <v>12</v>
      </c>
      <c r="F1762" s="21">
        <v>0</v>
      </c>
      <c r="G1762"/>
    </row>
    <row r="1763" spans="1:7" x14ac:dyDescent="0.25">
      <c r="A1763" t="s">
        <v>62</v>
      </c>
      <c r="B1763" t="str">
        <f>IFERROR(INDEX(Clients[Client_Name],MATCH(Table10[[#This Row],[Client_Code]],Clients[Client_Code],0)),"")</f>
        <v>MINERVA</v>
      </c>
      <c r="C1763" s="42">
        <v>1014</v>
      </c>
      <c r="D1763" s="41" t="s">
        <v>148</v>
      </c>
      <c r="E1763">
        <v>1</v>
      </c>
      <c r="F1763" s="21">
        <v>0</v>
      </c>
      <c r="G1763"/>
    </row>
    <row r="1764" spans="1:7" x14ac:dyDescent="0.25">
      <c r="A1764" t="s">
        <v>62</v>
      </c>
      <c r="B1764" t="str">
        <f>IFERROR(INDEX(Clients[Client_Name],MATCH(Table10[[#This Row],[Client_Code]],Clients[Client_Code],0)),"")</f>
        <v>MINERVA</v>
      </c>
      <c r="C1764" s="42">
        <v>1014</v>
      </c>
      <c r="D1764" s="41" t="s">
        <v>148</v>
      </c>
      <c r="E1764">
        <v>2</v>
      </c>
      <c r="F1764" s="21">
        <v>0</v>
      </c>
      <c r="G1764"/>
    </row>
    <row r="1765" spans="1:7" x14ac:dyDescent="0.25">
      <c r="A1765" t="s">
        <v>62</v>
      </c>
      <c r="B1765" t="str">
        <f>IFERROR(INDEX(Clients[Client_Name],MATCH(Table10[[#This Row],[Client_Code]],Clients[Client_Code],0)),"")</f>
        <v>MINERVA</v>
      </c>
      <c r="C1765" s="42">
        <v>1014</v>
      </c>
      <c r="D1765" s="41" t="s">
        <v>148</v>
      </c>
      <c r="E1765">
        <v>3</v>
      </c>
      <c r="F1765" s="21">
        <v>0</v>
      </c>
      <c r="G1765"/>
    </row>
    <row r="1766" spans="1:7" x14ac:dyDescent="0.25">
      <c r="A1766" t="s">
        <v>62</v>
      </c>
      <c r="B1766" t="str">
        <f>IFERROR(INDEX(Clients[Client_Name],MATCH(Table10[[#This Row],[Client_Code]],Clients[Client_Code],0)),"")</f>
        <v>MINERVA</v>
      </c>
      <c r="C1766" s="42">
        <v>1014</v>
      </c>
      <c r="D1766" s="41" t="s">
        <v>148</v>
      </c>
      <c r="E1766">
        <v>4</v>
      </c>
      <c r="F1766" s="21">
        <v>0</v>
      </c>
      <c r="G1766"/>
    </row>
    <row r="1767" spans="1:7" x14ac:dyDescent="0.25">
      <c r="A1767" t="s">
        <v>62</v>
      </c>
      <c r="B1767" t="str">
        <f>IFERROR(INDEX(Clients[Client_Name],MATCH(Table10[[#This Row],[Client_Code]],Clients[Client_Code],0)),"")</f>
        <v>MINERVA</v>
      </c>
      <c r="C1767" s="42">
        <v>1014</v>
      </c>
      <c r="D1767" s="41" t="s">
        <v>148</v>
      </c>
      <c r="E1767">
        <v>5</v>
      </c>
      <c r="F1767" s="21">
        <v>0</v>
      </c>
      <c r="G1767"/>
    </row>
    <row r="1768" spans="1:7" x14ac:dyDescent="0.25">
      <c r="A1768" t="s">
        <v>62</v>
      </c>
      <c r="B1768" t="str">
        <f>IFERROR(INDEX(Clients[Client_Name],MATCH(Table10[[#This Row],[Client_Code]],Clients[Client_Code],0)),"")</f>
        <v>MINERVA</v>
      </c>
      <c r="C1768" s="42">
        <v>1014</v>
      </c>
      <c r="D1768" s="41" t="s">
        <v>148</v>
      </c>
      <c r="E1768">
        <v>6</v>
      </c>
      <c r="F1768" s="21">
        <v>0</v>
      </c>
      <c r="G1768"/>
    </row>
    <row r="1769" spans="1:7" x14ac:dyDescent="0.25">
      <c r="A1769" t="s">
        <v>62</v>
      </c>
      <c r="B1769" t="str">
        <f>IFERROR(INDEX(Clients[Client_Name],MATCH(Table10[[#This Row],[Client_Code]],Clients[Client_Code],0)),"")</f>
        <v>MINERVA</v>
      </c>
      <c r="C1769" s="42">
        <v>1014</v>
      </c>
      <c r="D1769" s="41" t="s">
        <v>148</v>
      </c>
      <c r="E1769">
        <v>7</v>
      </c>
      <c r="F1769" s="21">
        <v>0</v>
      </c>
      <c r="G1769"/>
    </row>
    <row r="1770" spans="1:7" x14ac:dyDescent="0.25">
      <c r="A1770" t="s">
        <v>62</v>
      </c>
      <c r="B1770" t="str">
        <f>IFERROR(INDEX(Clients[Client_Name],MATCH(Table10[[#This Row],[Client_Code]],Clients[Client_Code],0)),"")</f>
        <v>MINERVA</v>
      </c>
      <c r="C1770" s="42">
        <v>1014</v>
      </c>
      <c r="D1770" s="41" t="s">
        <v>148</v>
      </c>
      <c r="E1770">
        <v>8</v>
      </c>
      <c r="F1770" s="21">
        <v>0</v>
      </c>
      <c r="G1770"/>
    </row>
    <row r="1771" spans="1:7" x14ac:dyDescent="0.25">
      <c r="A1771" t="s">
        <v>62</v>
      </c>
      <c r="B1771" t="str">
        <f>IFERROR(INDEX(Clients[Client_Name],MATCH(Table10[[#This Row],[Client_Code]],Clients[Client_Code],0)),"")</f>
        <v>MINERVA</v>
      </c>
      <c r="C1771" s="42">
        <v>1014</v>
      </c>
      <c r="D1771" s="41" t="s">
        <v>148</v>
      </c>
      <c r="E1771">
        <v>9</v>
      </c>
      <c r="F1771" s="21">
        <v>0</v>
      </c>
      <c r="G1771"/>
    </row>
    <row r="1772" spans="1:7" x14ac:dyDescent="0.25">
      <c r="A1772" t="s">
        <v>62</v>
      </c>
      <c r="B1772" t="str">
        <f>IFERROR(INDEX(Clients[Client_Name],MATCH(Table10[[#This Row],[Client_Code]],Clients[Client_Code],0)),"")</f>
        <v>MINERVA</v>
      </c>
      <c r="C1772" s="42">
        <v>1014</v>
      </c>
      <c r="D1772" s="41" t="s">
        <v>148</v>
      </c>
      <c r="E1772">
        <v>10</v>
      </c>
      <c r="F1772" s="21">
        <v>0</v>
      </c>
      <c r="G1772"/>
    </row>
    <row r="1773" spans="1:7" x14ac:dyDescent="0.25">
      <c r="A1773" t="s">
        <v>62</v>
      </c>
      <c r="B1773" t="str">
        <f>IFERROR(INDEX(Clients[Client_Name],MATCH(Table10[[#This Row],[Client_Code]],Clients[Client_Code],0)),"")</f>
        <v>MINERVA</v>
      </c>
      <c r="C1773" s="42">
        <v>1014</v>
      </c>
      <c r="D1773" s="41" t="s">
        <v>148</v>
      </c>
      <c r="E1773">
        <v>11</v>
      </c>
      <c r="F1773" s="21">
        <v>0</v>
      </c>
      <c r="G1773"/>
    </row>
    <row r="1774" spans="1:7" x14ac:dyDescent="0.25">
      <c r="A1774" t="s">
        <v>62</v>
      </c>
      <c r="B1774" t="str">
        <f>IFERROR(INDEX(Clients[Client_Name],MATCH(Table10[[#This Row],[Client_Code]],Clients[Client_Code],0)),"")</f>
        <v>MINERVA</v>
      </c>
      <c r="C1774" s="42">
        <v>1014</v>
      </c>
      <c r="D1774" s="41" t="s">
        <v>148</v>
      </c>
      <c r="E1774">
        <v>12</v>
      </c>
      <c r="F1774" s="21">
        <v>0</v>
      </c>
      <c r="G1774"/>
    </row>
    <row r="1775" spans="1:7" x14ac:dyDescent="0.25">
      <c r="A1775" t="s">
        <v>62</v>
      </c>
      <c r="B1775" t="str">
        <f>IFERROR(INDEX(Clients[Client_Name],MATCH(Table10[[#This Row],[Client_Code]],Clients[Client_Code],0)),"")</f>
        <v>MINERVA</v>
      </c>
      <c r="C1775" s="42">
        <v>1014</v>
      </c>
      <c r="D1775" s="41" t="s">
        <v>38</v>
      </c>
      <c r="E1775">
        <v>1</v>
      </c>
      <c r="F1775" s="21">
        <v>6259344.8157041669</v>
      </c>
      <c r="G1775"/>
    </row>
    <row r="1776" spans="1:7" x14ac:dyDescent="0.25">
      <c r="A1776" t="s">
        <v>62</v>
      </c>
      <c r="B1776" t="str">
        <f>IFERROR(INDEX(Clients[Client_Name],MATCH(Table10[[#This Row],[Client_Code]],Clients[Client_Code],0)),"")</f>
        <v>MINERVA</v>
      </c>
      <c r="C1776" s="42">
        <v>1014</v>
      </c>
      <c r="D1776" s="41" t="s">
        <v>38</v>
      </c>
      <c r="E1776">
        <v>2</v>
      </c>
      <c r="F1776" s="21">
        <v>5023240.2612112239</v>
      </c>
      <c r="G1776"/>
    </row>
    <row r="1777" spans="1:7" x14ac:dyDescent="0.25">
      <c r="A1777" t="s">
        <v>62</v>
      </c>
      <c r="B1777" t="str">
        <f>IFERROR(INDEX(Clients[Client_Name],MATCH(Table10[[#This Row],[Client_Code]],Clients[Client_Code],0)),"")</f>
        <v>MINERVA</v>
      </c>
      <c r="C1777" s="42">
        <v>1014</v>
      </c>
      <c r="D1777" s="41" t="s">
        <v>38</v>
      </c>
      <c r="E1777">
        <v>3</v>
      </c>
      <c r="F1777" s="21">
        <v>7200000</v>
      </c>
      <c r="G1777"/>
    </row>
    <row r="1778" spans="1:7" x14ac:dyDescent="0.25">
      <c r="A1778" t="s">
        <v>62</v>
      </c>
      <c r="B1778" t="str">
        <f>IFERROR(INDEX(Clients[Client_Name],MATCH(Table10[[#This Row],[Client_Code]],Clients[Client_Code],0)),"")</f>
        <v>MINERVA</v>
      </c>
      <c r="C1778" s="42">
        <v>1014</v>
      </c>
      <c r="D1778" s="41" t="s">
        <v>38</v>
      </c>
      <c r="E1778">
        <v>4</v>
      </c>
      <c r="F1778" s="21">
        <v>8000000</v>
      </c>
      <c r="G1778"/>
    </row>
    <row r="1779" spans="1:7" x14ac:dyDescent="0.25">
      <c r="A1779" t="s">
        <v>62</v>
      </c>
      <c r="B1779" t="str">
        <f>IFERROR(INDEX(Clients[Client_Name],MATCH(Table10[[#This Row],[Client_Code]],Clients[Client_Code],0)),"")</f>
        <v>MINERVA</v>
      </c>
      <c r="C1779" s="42">
        <v>1014</v>
      </c>
      <c r="D1779" s="41" t="s">
        <v>38</v>
      </c>
      <c r="E1779">
        <v>5</v>
      </c>
      <c r="F1779" s="21">
        <v>8000000</v>
      </c>
      <c r="G1779"/>
    </row>
    <row r="1780" spans="1:7" x14ac:dyDescent="0.25">
      <c r="A1780" t="s">
        <v>62</v>
      </c>
      <c r="B1780" t="str">
        <f>IFERROR(INDEX(Clients[Client_Name],MATCH(Table10[[#This Row],[Client_Code]],Clients[Client_Code],0)),"")</f>
        <v>MINERVA</v>
      </c>
      <c r="C1780" s="42">
        <v>1014</v>
      </c>
      <c r="D1780" s="41" t="s">
        <v>38</v>
      </c>
      <c r="E1780">
        <v>6</v>
      </c>
      <c r="F1780" s="21">
        <v>9000000</v>
      </c>
      <c r="G1780"/>
    </row>
    <row r="1781" spans="1:7" x14ac:dyDescent="0.25">
      <c r="A1781" t="s">
        <v>62</v>
      </c>
      <c r="B1781" t="str">
        <f>IFERROR(INDEX(Clients[Client_Name],MATCH(Table10[[#This Row],[Client_Code]],Clients[Client_Code],0)),"")</f>
        <v>MINERVA</v>
      </c>
      <c r="C1781" s="42">
        <v>1014</v>
      </c>
      <c r="D1781" s="41" t="s">
        <v>38</v>
      </c>
      <c r="E1781">
        <v>7</v>
      </c>
      <c r="F1781" s="21">
        <v>9000000</v>
      </c>
      <c r="G1781"/>
    </row>
    <row r="1782" spans="1:7" x14ac:dyDescent="0.25">
      <c r="A1782" t="s">
        <v>62</v>
      </c>
      <c r="B1782" t="str">
        <f>IFERROR(INDEX(Clients[Client_Name],MATCH(Table10[[#This Row],[Client_Code]],Clients[Client_Code],0)),"")</f>
        <v>MINERVA</v>
      </c>
      <c r="C1782" s="42">
        <v>1014</v>
      </c>
      <c r="D1782" s="41" t="s">
        <v>38</v>
      </c>
      <c r="E1782">
        <v>8</v>
      </c>
      <c r="F1782" s="21">
        <v>10000000</v>
      </c>
      <c r="G1782"/>
    </row>
    <row r="1783" spans="1:7" x14ac:dyDescent="0.25">
      <c r="A1783" t="s">
        <v>62</v>
      </c>
      <c r="B1783" t="str">
        <f>IFERROR(INDEX(Clients[Client_Name],MATCH(Table10[[#This Row],[Client_Code]],Clients[Client_Code],0)),"")</f>
        <v>MINERVA</v>
      </c>
      <c r="C1783" s="42">
        <v>1014</v>
      </c>
      <c r="D1783" s="41" t="s">
        <v>38</v>
      </c>
      <c r="E1783">
        <v>9</v>
      </c>
      <c r="F1783" s="21">
        <v>10000000</v>
      </c>
      <c r="G1783"/>
    </row>
    <row r="1784" spans="1:7" x14ac:dyDescent="0.25">
      <c r="A1784" t="s">
        <v>62</v>
      </c>
      <c r="B1784" t="str">
        <f>IFERROR(INDEX(Clients[Client_Name],MATCH(Table10[[#This Row],[Client_Code]],Clients[Client_Code],0)),"")</f>
        <v>MINERVA</v>
      </c>
      <c r="C1784" s="42">
        <v>1014</v>
      </c>
      <c r="D1784" s="41" t="s">
        <v>38</v>
      </c>
      <c r="E1784">
        <v>10</v>
      </c>
      <c r="F1784" s="21">
        <v>8000000</v>
      </c>
      <c r="G1784"/>
    </row>
    <row r="1785" spans="1:7" x14ac:dyDescent="0.25">
      <c r="A1785" t="s">
        <v>62</v>
      </c>
      <c r="B1785" t="str">
        <f>IFERROR(INDEX(Clients[Client_Name],MATCH(Table10[[#This Row],[Client_Code]],Clients[Client_Code],0)),"")</f>
        <v>MINERVA</v>
      </c>
      <c r="C1785" s="42">
        <v>1014</v>
      </c>
      <c r="D1785" s="41" t="s">
        <v>38</v>
      </c>
      <c r="E1785">
        <v>11</v>
      </c>
      <c r="F1785" s="21">
        <v>8800000</v>
      </c>
      <c r="G1785"/>
    </row>
    <row r="1786" spans="1:7" x14ac:dyDescent="0.25">
      <c r="A1786" t="s">
        <v>62</v>
      </c>
      <c r="B1786" t="str">
        <f>IFERROR(INDEX(Clients[Client_Name],MATCH(Table10[[#This Row],[Client_Code]],Clients[Client_Code],0)),"")</f>
        <v>MINERVA</v>
      </c>
      <c r="C1786" s="42">
        <v>1014</v>
      </c>
      <c r="D1786" s="41" t="s">
        <v>38</v>
      </c>
      <c r="E1786">
        <v>12</v>
      </c>
      <c r="F1786" s="21">
        <v>10000000</v>
      </c>
      <c r="G1786"/>
    </row>
    <row r="1787" spans="1:7" x14ac:dyDescent="0.25">
      <c r="A1787" t="s">
        <v>32</v>
      </c>
      <c r="B1787" t="str">
        <f>IFERROR(INDEX(Clients[Client_Name],MATCH(Table10[[#This Row],[Client_Code]],Clients[Client_Code],0)),"")</f>
        <v>MARJANO</v>
      </c>
      <c r="C1787" s="42">
        <v>212</v>
      </c>
      <c r="D1787" s="41" t="s">
        <v>149</v>
      </c>
      <c r="E1787">
        <v>12</v>
      </c>
      <c r="F1787" s="21">
        <v>4906798.8853758574</v>
      </c>
      <c r="G1787"/>
    </row>
    <row r="1788" spans="1:7" x14ac:dyDescent="0.25">
      <c r="A1788" t="s">
        <v>32</v>
      </c>
      <c r="B1788" t="str">
        <f>IFERROR(INDEX(Clients[Client_Name],MATCH(Table10[[#This Row],[Client_Code]],Clients[Client_Code],0)),"")</f>
        <v>MARJANO</v>
      </c>
      <c r="C1788" s="42">
        <v>212</v>
      </c>
      <c r="D1788" s="41" t="s">
        <v>149</v>
      </c>
      <c r="E1788">
        <v>10</v>
      </c>
      <c r="F1788" s="21">
        <v>4879111.4189131269</v>
      </c>
      <c r="G1788"/>
    </row>
    <row r="1789" spans="1:7" x14ac:dyDescent="0.25">
      <c r="A1789" t="s">
        <v>32</v>
      </c>
      <c r="B1789" t="str">
        <f>IFERROR(INDEX(Clients[Client_Name],MATCH(Table10[[#This Row],[Client_Code]],Clients[Client_Code],0)),"")</f>
        <v>MARJANO</v>
      </c>
      <c r="C1789" s="42">
        <v>212</v>
      </c>
      <c r="D1789" s="41" t="s">
        <v>149</v>
      </c>
      <c r="E1789">
        <v>8</v>
      </c>
      <c r="F1789" s="21">
        <v>4851580.1837973557</v>
      </c>
      <c r="G1789"/>
    </row>
    <row r="1790" spans="1:7" x14ac:dyDescent="0.25">
      <c r="A1790" t="s">
        <v>32</v>
      </c>
      <c r="B1790" t="str">
        <f>IFERROR(INDEX(Clients[Client_Name],MATCH(Table10[[#This Row],[Client_Code]],Clients[Client_Code],0)),"")</f>
        <v>MARJANO</v>
      </c>
      <c r="C1790" s="42">
        <v>212</v>
      </c>
      <c r="D1790" s="41" t="s">
        <v>149</v>
      </c>
      <c r="E1790">
        <v>7</v>
      </c>
      <c r="F1790" s="21">
        <v>4837872.8773116395</v>
      </c>
      <c r="G1790"/>
    </row>
    <row r="1791" spans="1:7" x14ac:dyDescent="0.25">
      <c r="A1791" t="s">
        <v>32</v>
      </c>
      <c r="B1791" t="str">
        <f>IFERROR(INDEX(Clients[Client_Name],MATCH(Table10[[#This Row],[Client_Code]],Clients[Client_Code],0)),"")</f>
        <v>MARJANO</v>
      </c>
      <c r="C1791" s="42">
        <v>212</v>
      </c>
      <c r="D1791" s="41" t="s">
        <v>149</v>
      </c>
      <c r="E1791">
        <v>5</v>
      </c>
      <c r="F1791" s="21">
        <v>4810574.3378421003</v>
      </c>
      <c r="G1791"/>
    </row>
    <row r="1792" spans="1:7" x14ac:dyDescent="0.25">
      <c r="A1792" t="s">
        <v>32</v>
      </c>
      <c r="B1792" t="str">
        <f>IFERROR(INDEX(Clients[Client_Name],MATCH(Table10[[#This Row],[Client_Code]],Clients[Client_Code],0)),"")</f>
        <v>MARJANO</v>
      </c>
      <c r="C1792" s="42">
        <v>212</v>
      </c>
      <c r="D1792" s="41" t="s">
        <v>149</v>
      </c>
      <c r="E1792">
        <v>11</v>
      </c>
      <c r="F1792" s="21">
        <v>4735098.9367097225</v>
      </c>
      <c r="G1792"/>
    </row>
    <row r="1793" spans="1:7" x14ac:dyDescent="0.25">
      <c r="A1793" t="s">
        <v>32</v>
      </c>
      <c r="B1793" t="str">
        <f>IFERROR(INDEX(Clients[Client_Name],MATCH(Table10[[#This Row],[Client_Code]],Clients[Client_Code],0)),"")</f>
        <v>MARJANO</v>
      </c>
      <c r="C1793" s="42">
        <v>212</v>
      </c>
      <c r="D1793" s="41" t="s">
        <v>149</v>
      </c>
      <c r="E1793">
        <v>9</v>
      </c>
      <c r="F1793" s="21">
        <v>4708380.3170820465</v>
      </c>
      <c r="G1793"/>
    </row>
    <row r="1794" spans="1:7" x14ac:dyDescent="0.25">
      <c r="A1794" t="s">
        <v>32</v>
      </c>
      <c r="B1794" t="str">
        <f>IFERROR(INDEX(Clients[Client_Name],MATCH(Table10[[#This Row],[Client_Code]],Clients[Client_Code],0)),"")</f>
        <v>MARJANO</v>
      </c>
      <c r="C1794" s="42">
        <v>212</v>
      </c>
      <c r="D1794" s="41" t="s">
        <v>149</v>
      </c>
      <c r="E1794">
        <v>6</v>
      </c>
      <c r="F1794" s="21">
        <v>4668584.804967083</v>
      </c>
      <c r="G1794"/>
    </row>
    <row r="1795" spans="1:7" x14ac:dyDescent="0.25">
      <c r="A1795" t="s">
        <v>32</v>
      </c>
      <c r="B1795" t="str">
        <f>IFERROR(INDEX(Clients[Client_Name],MATCH(Table10[[#This Row],[Client_Code]],Clients[Client_Code],0)),"")</f>
        <v>MARJANO</v>
      </c>
      <c r="C1795" s="42">
        <v>212</v>
      </c>
      <c r="D1795" s="41" t="s">
        <v>149</v>
      </c>
      <c r="E1795">
        <v>4</v>
      </c>
      <c r="F1795" s="21">
        <v>3197988.5908872196</v>
      </c>
      <c r="G1795"/>
    </row>
    <row r="1796" spans="1:7" x14ac:dyDescent="0.25">
      <c r="A1796" t="s">
        <v>32</v>
      </c>
      <c r="B1796" t="str">
        <f>IFERROR(INDEX(Clients[Client_Name],MATCH(Table10[[#This Row],[Client_Code]],Clients[Client_Code],0)),"")</f>
        <v>MARJANO</v>
      </c>
      <c r="C1796" s="42">
        <v>212</v>
      </c>
      <c r="D1796" s="41" t="s">
        <v>149</v>
      </c>
      <c r="E1796">
        <v>3</v>
      </c>
      <c r="F1796" s="21">
        <v>2125968.8156139068</v>
      </c>
      <c r="G1796"/>
    </row>
    <row r="1797" spans="1:7" x14ac:dyDescent="0.25">
      <c r="A1797" t="s">
        <v>32</v>
      </c>
      <c r="B1797" t="str">
        <f>IFERROR(INDEX(Clients[Client_Name],MATCH(Table10[[#This Row],[Client_Code]],Clients[Client_Code],0)),"")</f>
        <v>MARJANO</v>
      </c>
      <c r="C1797" s="42">
        <v>212</v>
      </c>
      <c r="D1797" s="41" t="s">
        <v>38</v>
      </c>
      <c r="E1797">
        <v>12</v>
      </c>
      <c r="F1797" s="21">
        <v>1255649.834767682</v>
      </c>
      <c r="G1797"/>
    </row>
    <row r="1798" spans="1:7" x14ac:dyDescent="0.25">
      <c r="A1798" t="s">
        <v>32</v>
      </c>
      <c r="B1798" t="str">
        <f>IFERROR(INDEX(Clients[Client_Name],MATCH(Table10[[#This Row],[Client_Code]],Clients[Client_Code],0)),"")</f>
        <v>MARJANO</v>
      </c>
      <c r="C1798" s="42">
        <v>212</v>
      </c>
      <c r="D1798" s="41" t="s">
        <v>38</v>
      </c>
      <c r="E1798">
        <v>10</v>
      </c>
      <c r="F1798" s="21">
        <v>1248564.6120998692</v>
      </c>
      <c r="G1798"/>
    </row>
    <row r="1799" spans="1:7" x14ac:dyDescent="0.25">
      <c r="A1799" t="s">
        <v>32</v>
      </c>
      <c r="B1799" t="str">
        <f>IFERROR(INDEX(Clients[Client_Name],MATCH(Table10[[#This Row],[Client_Code]],Clients[Client_Code],0)),"")</f>
        <v>MARJANO</v>
      </c>
      <c r="C1799" s="42">
        <v>212</v>
      </c>
      <c r="D1799" s="41" t="s">
        <v>38</v>
      </c>
      <c r="E1799">
        <v>8</v>
      </c>
      <c r="F1799" s="21">
        <v>1241519.3690337434</v>
      </c>
      <c r="G1799"/>
    </row>
    <row r="1800" spans="1:7" x14ac:dyDescent="0.25">
      <c r="A1800" t="s">
        <v>32</v>
      </c>
      <c r="B1800" t="str">
        <f>IFERROR(INDEX(Clients[Client_Name],MATCH(Table10[[#This Row],[Client_Code]],Clients[Client_Code],0)),"")</f>
        <v>MARJANO</v>
      </c>
      <c r="C1800" s="42">
        <v>212</v>
      </c>
      <c r="D1800" s="41" t="s">
        <v>38</v>
      </c>
      <c r="E1800">
        <v>7</v>
      </c>
      <c r="F1800" s="21">
        <v>1238011.6693040486</v>
      </c>
      <c r="G1800"/>
    </row>
    <row r="1801" spans="1:7" x14ac:dyDescent="0.25">
      <c r="A1801" t="s">
        <v>32</v>
      </c>
      <c r="B1801" t="str">
        <f>IFERROR(INDEX(Clients[Client_Name],MATCH(Table10[[#This Row],[Client_Code]],Clients[Client_Code],0)),"")</f>
        <v>MARJANO</v>
      </c>
      <c r="C1801" s="42">
        <v>212</v>
      </c>
      <c r="D1801" s="41" t="s">
        <v>38</v>
      </c>
      <c r="E1801">
        <v>5</v>
      </c>
      <c r="F1801" s="21">
        <v>1231025.9730537937</v>
      </c>
      <c r="G1801"/>
    </row>
    <row r="1802" spans="1:7" x14ac:dyDescent="0.25">
      <c r="A1802" t="s">
        <v>32</v>
      </c>
      <c r="B1802" t="str">
        <f>IFERROR(INDEX(Clients[Client_Name],MATCH(Table10[[#This Row],[Client_Code]],Clients[Client_Code],0)),"")</f>
        <v>MARJANO</v>
      </c>
      <c r="C1802" s="42">
        <v>212</v>
      </c>
      <c r="D1802" s="41" t="s">
        <v>38</v>
      </c>
      <c r="E1802">
        <v>11</v>
      </c>
      <c r="F1802" s="21">
        <v>1211711.8179040181</v>
      </c>
      <c r="G1802"/>
    </row>
    <row r="1803" spans="1:7" x14ac:dyDescent="0.25">
      <c r="A1803" t="s">
        <v>32</v>
      </c>
      <c r="B1803" t="str">
        <f>IFERROR(INDEX(Clients[Client_Name],MATCH(Table10[[#This Row],[Client_Code]],Clients[Client_Code],0)),"")</f>
        <v>MARJANO</v>
      </c>
      <c r="C1803" s="42">
        <v>212</v>
      </c>
      <c r="D1803" s="41" t="s">
        <v>38</v>
      </c>
      <c r="E1803">
        <v>9</v>
      </c>
      <c r="F1803" s="21">
        <v>1204874.5231412959</v>
      </c>
      <c r="G1803"/>
    </row>
    <row r="1804" spans="1:7" x14ac:dyDescent="0.25">
      <c r="A1804" t="s">
        <v>32</v>
      </c>
      <c r="B1804" t="str">
        <f>IFERROR(INDEX(Clients[Client_Name],MATCH(Table10[[#This Row],[Client_Code]],Clients[Client_Code],0)),"")</f>
        <v>MARJANO</v>
      </c>
      <c r="C1804" s="42">
        <v>212</v>
      </c>
      <c r="D1804" s="41" t="s">
        <v>38</v>
      </c>
      <c r="E1804">
        <v>6</v>
      </c>
      <c r="F1804" s="21">
        <v>1194690.8515910767</v>
      </c>
      <c r="G1804"/>
    </row>
    <row r="1805" spans="1:7" x14ac:dyDescent="0.25">
      <c r="A1805" t="s">
        <v>32</v>
      </c>
      <c r="B1805" t="str">
        <f>IFERROR(INDEX(Clients[Client_Name],MATCH(Table10[[#This Row],[Client_Code]],Clients[Client_Code],0)),"")</f>
        <v>MARJANO</v>
      </c>
      <c r="C1805" s="42">
        <v>212</v>
      </c>
      <c r="D1805" s="41" t="s">
        <v>37</v>
      </c>
      <c r="E1805">
        <v>12</v>
      </c>
      <c r="F1805" s="21">
        <v>947993.54465461557</v>
      </c>
      <c r="G1805"/>
    </row>
    <row r="1806" spans="1:7" x14ac:dyDescent="0.25">
      <c r="A1806" t="s">
        <v>32</v>
      </c>
      <c r="B1806" t="str">
        <f>IFERROR(INDEX(Clients[Client_Name],MATCH(Table10[[#This Row],[Client_Code]],Clients[Client_Code],0)),"")</f>
        <v>MARJANO</v>
      </c>
      <c r="C1806" s="42">
        <v>212</v>
      </c>
      <c r="D1806" s="41" t="s">
        <v>37</v>
      </c>
      <c r="E1806">
        <v>10</v>
      </c>
      <c r="F1806" s="21">
        <v>942644.32613401604</v>
      </c>
      <c r="G1806"/>
    </row>
    <row r="1807" spans="1:7" x14ac:dyDescent="0.25">
      <c r="A1807" t="s">
        <v>32</v>
      </c>
      <c r="B1807" t="str">
        <f>IFERROR(INDEX(Clients[Client_Name],MATCH(Table10[[#This Row],[Client_Code]],Clients[Client_Code],0)),"")</f>
        <v>MARJANO</v>
      </c>
      <c r="C1807" s="42">
        <v>212</v>
      </c>
      <c r="D1807" s="41" t="s">
        <v>37</v>
      </c>
      <c r="E1807">
        <v>8</v>
      </c>
      <c r="F1807" s="21">
        <v>937325.29150964902</v>
      </c>
      <c r="G1807"/>
    </row>
    <row r="1808" spans="1:7" x14ac:dyDescent="0.25">
      <c r="A1808" t="s">
        <v>32</v>
      </c>
      <c r="B1808" t="str">
        <f>IFERROR(INDEX(Clients[Client_Name],MATCH(Table10[[#This Row],[Client_Code]],Clients[Client_Code],0)),"")</f>
        <v>MARJANO</v>
      </c>
      <c r="C1808" s="42">
        <v>212</v>
      </c>
      <c r="D1808" s="41" t="s">
        <v>37</v>
      </c>
      <c r="E1808">
        <v>7</v>
      </c>
      <c r="F1808" s="21">
        <v>934677.03989660868</v>
      </c>
      <c r="G1808"/>
    </row>
    <row r="1809" spans="1:7" x14ac:dyDescent="0.25">
      <c r="A1809" t="s">
        <v>32</v>
      </c>
      <c r="B1809" t="str">
        <f>IFERROR(INDEX(Clients[Client_Name],MATCH(Table10[[#This Row],[Client_Code]],Clients[Client_Code],0)),"")</f>
        <v>MARJANO</v>
      </c>
      <c r="C1809" s="42">
        <v>212</v>
      </c>
      <c r="D1809" s="41" t="s">
        <v>37</v>
      </c>
      <c r="E1809">
        <v>5</v>
      </c>
      <c r="F1809" s="21">
        <v>929402.96207109373</v>
      </c>
      <c r="G1809"/>
    </row>
    <row r="1810" spans="1:7" x14ac:dyDescent="0.25">
      <c r="A1810" t="s">
        <v>32</v>
      </c>
      <c r="B1810" t="str">
        <f>IFERROR(INDEX(Clients[Client_Name],MATCH(Table10[[#This Row],[Client_Code]],Clients[Client_Code],0)),"")</f>
        <v>MARJANO</v>
      </c>
      <c r="C1810" s="42">
        <v>212</v>
      </c>
      <c r="D1810" s="41" t="s">
        <v>37</v>
      </c>
      <c r="E1810">
        <v>11</v>
      </c>
      <c r="F1810" s="21">
        <v>914821.11457231827</v>
      </c>
      <c r="G1810"/>
    </row>
    <row r="1811" spans="1:7" x14ac:dyDescent="0.25">
      <c r="A1811" t="s">
        <v>32</v>
      </c>
      <c r="B1811" t="str">
        <f>IFERROR(INDEX(Clients[Client_Name],MATCH(Table10[[#This Row],[Client_Code]],Clients[Client_Code],0)),"")</f>
        <v>MARJANO</v>
      </c>
      <c r="C1811" s="42">
        <v>212</v>
      </c>
      <c r="D1811" s="41" t="s">
        <v>37</v>
      </c>
      <c r="E1811">
        <v>9</v>
      </c>
      <c r="F1811" s="21">
        <v>909659.07726025127</v>
      </c>
      <c r="G1811"/>
    </row>
    <row r="1812" spans="1:7" x14ac:dyDescent="0.25">
      <c r="A1812" t="s">
        <v>32</v>
      </c>
      <c r="B1812" t="str">
        <f>IFERROR(INDEX(Clients[Client_Name],MATCH(Table10[[#This Row],[Client_Code]],Clients[Client_Code],0)),"")</f>
        <v>MARJANO</v>
      </c>
      <c r="C1812" s="42">
        <v>212</v>
      </c>
      <c r="D1812" s="41" t="s">
        <v>37</v>
      </c>
      <c r="E1812">
        <v>6</v>
      </c>
      <c r="F1812" s="21">
        <v>901970.58431964042</v>
      </c>
      <c r="G1812"/>
    </row>
    <row r="1813" spans="1:7" x14ac:dyDescent="0.25">
      <c r="A1813" t="s">
        <v>32</v>
      </c>
      <c r="B1813" t="str">
        <f>IFERROR(INDEX(Clients[Client_Name],MATCH(Table10[[#This Row],[Client_Code]],Clients[Client_Code],0)),"")</f>
        <v>MARJANO</v>
      </c>
      <c r="C1813" s="42">
        <v>212</v>
      </c>
      <c r="D1813" s="41" t="s">
        <v>38</v>
      </c>
      <c r="E1813">
        <v>4</v>
      </c>
      <c r="F1813" s="21">
        <v>818365.28040803957</v>
      </c>
      <c r="G1813"/>
    </row>
    <row r="1814" spans="1:7" x14ac:dyDescent="0.25">
      <c r="A1814" t="s">
        <v>32</v>
      </c>
      <c r="B1814" t="str">
        <f>IFERROR(INDEX(Clients[Client_Name],MATCH(Table10[[#This Row],[Client_Code]],Clients[Client_Code],0)),"")</f>
        <v>MARJANO</v>
      </c>
      <c r="C1814" s="42">
        <v>212</v>
      </c>
      <c r="D1814" s="41" t="s">
        <v>37</v>
      </c>
      <c r="E1814">
        <v>4</v>
      </c>
      <c r="F1814" s="21">
        <v>617851.39575941081</v>
      </c>
      <c r="G1814"/>
    </row>
    <row r="1815" spans="1:7" x14ac:dyDescent="0.25">
      <c r="A1815" t="s">
        <v>32</v>
      </c>
      <c r="B1815" t="str">
        <f>IFERROR(INDEX(Clients[Client_Name],MATCH(Table10[[#This Row],[Client_Code]],Clients[Client_Code],0)),"")</f>
        <v>MARJANO</v>
      </c>
      <c r="C1815" s="42">
        <v>212</v>
      </c>
      <c r="D1815" s="41" t="s">
        <v>38</v>
      </c>
      <c r="E1815">
        <v>3</v>
      </c>
      <c r="F1815" s="21">
        <v>544035.41991559882</v>
      </c>
      <c r="G1815"/>
    </row>
    <row r="1816" spans="1:7" x14ac:dyDescent="0.25">
      <c r="A1816" t="s">
        <v>32</v>
      </c>
      <c r="B1816" t="str">
        <f>IFERROR(INDEX(Clients[Client_Name],MATCH(Table10[[#This Row],[Client_Code]],Clients[Client_Code],0)),"")</f>
        <v>MARJANO</v>
      </c>
      <c r="C1816" s="42">
        <v>212</v>
      </c>
      <c r="D1816" s="41" t="s">
        <v>37</v>
      </c>
      <c r="E1816">
        <v>3</v>
      </c>
      <c r="F1816" s="21">
        <v>410737.17517660675</v>
      </c>
      <c r="G1816"/>
    </row>
    <row r="1817" spans="1:7" x14ac:dyDescent="0.25">
      <c r="A1817" t="s">
        <v>32</v>
      </c>
      <c r="B1817" t="str">
        <f>IFERROR(INDEX(Clients[Client_Name],MATCH(Table10[[#This Row],[Client_Code]],Clients[Client_Code],0)),"")</f>
        <v>MARJANO</v>
      </c>
      <c r="C1817" s="42">
        <v>212</v>
      </c>
      <c r="D1817" s="41" t="s">
        <v>149</v>
      </c>
      <c r="E1817">
        <v>1</v>
      </c>
      <c r="F1817" s="21">
        <v>0</v>
      </c>
      <c r="G1817"/>
    </row>
    <row r="1818" spans="1:7" x14ac:dyDescent="0.25">
      <c r="A1818" t="s">
        <v>32</v>
      </c>
      <c r="B1818" t="str">
        <f>IFERROR(INDEX(Clients[Client_Name],MATCH(Table10[[#This Row],[Client_Code]],Clients[Client_Code],0)),"")</f>
        <v>MARJANO</v>
      </c>
      <c r="C1818" s="42">
        <v>212</v>
      </c>
      <c r="D1818" s="41" t="s">
        <v>149</v>
      </c>
      <c r="E1818">
        <v>2</v>
      </c>
      <c r="F1818" s="21">
        <v>0</v>
      </c>
      <c r="G1818"/>
    </row>
    <row r="1819" spans="1:7" x14ac:dyDescent="0.25">
      <c r="A1819" t="s">
        <v>32</v>
      </c>
      <c r="B1819" t="str">
        <f>IFERROR(INDEX(Clients[Client_Name],MATCH(Table10[[#This Row],[Client_Code]],Clients[Client_Code],0)),"")</f>
        <v>MARJANO</v>
      </c>
      <c r="C1819" s="42">
        <v>212</v>
      </c>
      <c r="D1819" s="41" t="s">
        <v>37</v>
      </c>
      <c r="E1819">
        <v>1</v>
      </c>
      <c r="F1819" s="21">
        <v>0</v>
      </c>
      <c r="G1819"/>
    </row>
    <row r="1820" spans="1:7" x14ac:dyDescent="0.25">
      <c r="A1820" t="s">
        <v>32</v>
      </c>
      <c r="B1820" t="str">
        <f>IFERROR(INDEX(Clients[Client_Name],MATCH(Table10[[#This Row],[Client_Code]],Clients[Client_Code],0)),"")</f>
        <v>MARJANO</v>
      </c>
      <c r="C1820" s="43">
        <v>212</v>
      </c>
      <c r="D1820" s="41" t="s">
        <v>37</v>
      </c>
      <c r="E1820">
        <v>2</v>
      </c>
      <c r="F1820" s="21">
        <v>0</v>
      </c>
      <c r="G1820"/>
    </row>
    <row r="1821" spans="1:7" x14ac:dyDescent="0.25">
      <c r="A1821" t="s">
        <v>32</v>
      </c>
      <c r="B1821" t="str">
        <f>IFERROR(INDEX(Clients[Client_Name],MATCH(Table10[[#This Row],[Client_Code]],Clients[Client_Code],0)),"")</f>
        <v>MARJANO</v>
      </c>
      <c r="C1821" s="42">
        <v>212</v>
      </c>
      <c r="D1821" s="41" t="s">
        <v>148</v>
      </c>
      <c r="E1821">
        <v>1</v>
      </c>
      <c r="F1821" s="21">
        <v>0</v>
      </c>
      <c r="G1821"/>
    </row>
    <row r="1822" spans="1:7" x14ac:dyDescent="0.25">
      <c r="A1822" t="s">
        <v>32</v>
      </c>
      <c r="B1822" t="str">
        <f>IFERROR(INDEX(Clients[Client_Name],MATCH(Table10[[#This Row],[Client_Code]],Clients[Client_Code],0)),"")</f>
        <v>MARJANO</v>
      </c>
      <c r="C1822" s="42">
        <v>212</v>
      </c>
      <c r="D1822" s="41" t="s">
        <v>148</v>
      </c>
      <c r="E1822">
        <v>2</v>
      </c>
      <c r="F1822" s="21">
        <v>0</v>
      </c>
      <c r="G1822"/>
    </row>
    <row r="1823" spans="1:7" x14ac:dyDescent="0.25">
      <c r="A1823" t="s">
        <v>32</v>
      </c>
      <c r="B1823" t="str">
        <f>IFERROR(INDEX(Clients[Client_Name],MATCH(Table10[[#This Row],[Client_Code]],Clients[Client_Code],0)),"")</f>
        <v>MARJANO</v>
      </c>
      <c r="C1823" s="42">
        <v>212</v>
      </c>
      <c r="D1823" s="41" t="s">
        <v>148</v>
      </c>
      <c r="E1823">
        <v>3</v>
      </c>
      <c r="F1823" s="21">
        <v>0</v>
      </c>
      <c r="G1823"/>
    </row>
    <row r="1824" spans="1:7" x14ac:dyDescent="0.25">
      <c r="A1824" t="s">
        <v>32</v>
      </c>
      <c r="B1824" t="str">
        <f>IFERROR(INDEX(Clients[Client_Name],MATCH(Table10[[#This Row],[Client_Code]],Clients[Client_Code],0)),"")</f>
        <v>MARJANO</v>
      </c>
      <c r="C1824" s="42">
        <v>212</v>
      </c>
      <c r="D1824" s="41" t="s">
        <v>148</v>
      </c>
      <c r="E1824">
        <v>4</v>
      </c>
      <c r="F1824" s="21">
        <v>0</v>
      </c>
      <c r="G1824"/>
    </row>
    <row r="1825" spans="1:7" x14ac:dyDescent="0.25">
      <c r="A1825" t="s">
        <v>32</v>
      </c>
      <c r="B1825" t="str">
        <f>IFERROR(INDEX(Clients[Client_Name],MATCH(Table10[[#This Row],[Client_Code]],Clients[Client_Code],0)),"")</f>
        <v>MARJANO</v>
      </c>
      <c r="C1825" s="42">
        <v>212</v>
      </c>
      <c r="D1825" s="41" t="s">
        <v>148</v>
      </c>
      <c r="E1825">
        <v>5</v>
      </c>
      <c r="F1825" s="21">
        <v>0</v>
      </c>
      <c r="G1825"/>
    </row>
    <row r="1826" spans="1:7" x14ac:dyDescent="0.25">
      <c r="A1826" t="s">
        <v>32</v>
      </c>
      <c r="B1826" t="str">
        <f>IFERROR(INDEX(Clients[Client_Name],MATCH(Table10[[#This Row],[Client_Code]],Clients[Client_Code],0)),"")</f>
        <v>MARJANO</v>
      </c>
      <c r="C1826" s="42">
        <v>212</v>
      </c>
      <c r="D1826" s="41" t="s">
        <v>148</v>
      </c>
      <c r="E1826">
        <v>6</v>
      </c>
      <c r="F1826" s="21">
        <v>0</v>
      </c>
      <c r="G1826"/>
    </row>
    <row r="1827" spans="1:7" x14ac:dyDescent="0.25">
      <c r="A1827" t="s">
        <v>32</v>
      </c>
      <c r="B1827" t="str">
        <f>IFERROR(INDEX(Clients[Client_Name],MATCH(Table10[[#This Row],[Client_Code]],Clients[Client_Code],0)),"")</f>
        <v>MARJANO</v>
      </c>
      <c r="C1827" s="42">
        <v>212</v>
      </c>
      <c r="D1827" s="41" t="s">
        <v>148</v>
      </c>
      <c r="E1827">
        <v>7</v>
      </c>
      <c r="F1827" s="21">
        <v>0</v>
      </c>
      <c r="G1827"/>
    </row>
    <row r="1828" spans="1:7" x14ac:dyDescent="0.25">
      <c r="A1828" t="s">
        <v>32</v>
      </c>
      <c r="B1828" t="str">
        <f>IFERROR(INDEX(Clients[Client_Name],MATCH(Table10[[#This Row],[Client_Code]],Clients[Client_Code],0)),"")</f>
        <v>MARJANO</v>
      </c>
      <c r="C1828" s="42">
        <v>212</v>
      </c>
      <c r="D1828" s="41" t="s">
        <v>148</v>
      </c>
      <c r="E1828">
        <v>8</v>
      </c>
      <c r="F1828" s="21">
        <v>0</v>
      </c>
      <c r="G1828"/>
    </row>
    <row r="1829" spans="1:7" x14ac:dyDescent="0.25">
      <c r="A1829" t="s">
        <v>32</v>
      </c>
      <c r="B1829" t="str">
        <f>IFERROR(INDEX(Clients[Client_Name],MATCH(Table10[[#This Row],[Client_Code]],Clients[Client_Code],0)),"")</f>
        <v>MARJANO</v>
      </c>
      <c r="C1829" s="42">
        <v>212</v>
      </c>
      <c r="D1829" s="41" t="s">
        <v>148</v>
      </c>
      <c r="E1829">
        <v>9</v>
      </c>
      <c r="F1829" s="21">
        <v>0</v>
      </c>
      <c r="G1829"/>
    </row>
    <row r="1830" spans="1:7" x14ac:dyDescent="0.25">
      <c r="A1830" t="s">
        <v>32</v>
      </c>
      <c r="B1830" t="str">
        <f>IFERROR(INDEX(Clients[Client_Name],MATCH(Table10[[#This Row],[Client_Code]],Clients[Client_Code],0)),"")</f>
        <v>MARJANO</v>
      </c>
      <c r="C1830" s="42">
        <v>212</v>
      </c>
      <c r="D1830" s="41" t="s">
        <v>148</v>
      </c>
      <c r="E1830">
        <v>10</v>
      </c>
      <c r="F1830" s="21">
        <v>0</v>
      </c>
      <c r="G1830"/>
    </row>
    <row r="1831" spans="1:7" x14ac:dyDescent="0.25">
      <c r="A1831" t="s">
        <v>32</v>
      </c>
      <c r="B1831" t="str">
        <f>IFERROR(INDEX(Clients[Client_Name],MATCH(Table10[[#This Row],[Client_Code]],Clients[Client_Code],0)),"")</f>
        <v>MARJANO</v>
      </c>
      <c r="C1831" s="42">
        <v>212</v>
      </c>
      <c r="D1831" s="41" t="s">
        <v>148</v>
      </c>
      <c r="E1831">
        <v>11</v>
      </c>
      <c r="F1831" s="21">
        <v>0</v>
      </c>
      <c r="G1831"/>
    </row>
    <row r="1832" spans="1:7" x14ac:dyDescent="0.25">
      <c r="A1832" t="s">
        <v>32</v>
      </c>
      <c r="B1832" t="str">
        <f>IFERROR(INDEX(Clients[Client_Name],MATCH(Table10[[#This Row],[Client_Code]],Clients[Client_Code],0)),"")</f>
        <v>MARJANO</v>
      </c>
      <c r="C1832" s="42">
        <v>212</v>
      </c>
      <c r="D1832" s="41" t="s">
        <v>148</v>
      </c>
      <c r="E1832">
        <v>12</v>
      </c>
      <c r="F1832" s="21">
        <v>0</v>
      </c>
      <c r="G1832"/>
    </row>
    <row r="1833" spans="1:7" x14ac:dyDescent="0.25">
      <c r="A1833" t="s">
        <v>32</v>
      </c>
      <c r="B1833" t="str">
        <f>IFERROR(INDEX(Clients[Client_Name],MATCH(Table10[[#This Row],[Client_Code]],Clients[Client_Code],0)),"")</f>
        <v>MARJANO</v>
      </c>
      <c r="C1833" s="42">
        <v>212</v>
      </c>
      <c r="D1833" s="41" t="s">
        <v>38</v>
      </c>
      <c r="E1833">
        <v>1</v>
      </c>
      <c r="F1833" s="21">
        <v>0</v>
      </c>
      <c r="G1833"/>
    </row>
    <row r="1834" spans="1:7" x14ac:dyDescent="0.25">
      <c r="A1834" t="s">
        <v>32</v>
      </c>
      <c r="B1834" t="str">
        <f>IFERROR(INDEX(Clients[Client_Name],MATCH(Table10[[#This Row],[Client_Code]],Clients[Client_Code],0)),"")</f>
        <v>MARJANO</v>
      </c>
      <c r="C1834" s="42">
        <v>212</v>
      </c>
      <c r="D1834" s="41" t="s">
        <v>38</v>
      </c>
      <c r="E1834">
        <v>2</v>
      </c>
      <c r="F1834" s="21">
        <v>0</v>
      </c>
      <c r="G1834"/>
    </row>
    <row r="1835" spans="1:7" x14ac:dyDescent="0.25">
      <c r="A1835" t="s">
        <v>62</v>
      </c>
      <c r="B1835" t="str">
        <f>IFERROR(INDEX(Clients[Client_Name],MATCH(Table10[[#This Row],[Client_Code]],Clients[Client_Code],0)),"")</f>
        <v>LO VALLEDOR</v>
      </c>
      <c r="C1835" s="42">
        <v>1054</v>
      </c>
      <c r="D1835" s="41" t="s">
        <v>149</v>
      </c>
      <c r="E1835">
        <v>1</v>
      </c>
      <c r="F1835" s="21">
        <v>15297079.27</v>
      </c>
      <c r="G1835"/>
    </row>
    <row r="1836" spans="1:7" x14ac:dyDescent="0.25">
      <c r="A1836" t="s">
        <v>62</v>
      </c>
      <c r="B1836" t="str">
        <f>IFERROR(INDEX(Clients[Client_Name],MATCH(Table10[[#This Row],[Client_Code]],Clients[Client_Code],0)),"")</f>
        <v>LO VALLEDOR</v>
      </c>
      <c r="C1836" s="42">
        <v>1054</v>
      </c>
      <c r="D1836" s="41" t="s">
        <v>149</v>
      </c>
      <c r="E1836">
        <v>2</v>
      </c>
      <c r="F1836" s="21">
        <v>13855864.124153333</v>
      </c>
      <c r="G1836"/>
    </row>
    <row r="1837" spans="1:7" x14ac:dyDescent="0.25">
      <c r="A1837" t="s">
        <v>62</v>
      </c>
      <c r="B1837" t="str">
        <f>IFERROR(INDEX(Clients[Client_Name],MATCH(Table10[[#This Row],[Client_Code]],Clients[Client_Code],0)),"")</f>
        <v>LO VALLEDOR</v>
      </c>
      <c r="C1837" s="42">
        <v>1054</v>
      </c>
      <c r="D1837" s="41" t="s">
        <v>149</v>
      </c>
      <c r="E1837">
        <v>3</v>
      </c>
      <c r="F1837" s="21">
        <v>15383885.520749694</v>
      </c>
      <c r="G1837"/>
    </row>
    <row r="1838" spans="1:7" x14ac:dyDescent="0.25">
      <c r="A1838" t="s">
        <v>62</v>
      </c>
      <c r="B1838" t="str">
        <f>IFERROR(INDEX(Clients[Client_Name],MATCH(Table10[[#This Row],[Client_Code]],Clients[Client_Code],0)),"")</f>
        <v>LO VALLEDOR</v>
      </c>
      <c r="C1838" s="42">
        <v>1054</v>
      </c>
      <c r="D1838" s="41" t="s">
        <v>149</v>
      </c>
      <c r="E1838">
        <v>4</v>
      </c>
      <c r="F1838" s="21">
        <v>16970220.516030997</v>
      </c>
      <c r="G1838"/>
    </row>
    <row r="1839" spans="1:7" x14ac:dyDescent="0.25">
      <c r="A1839" t="s">
        <v>62</v>
      </c>
      <c r="B1839" t="str">
        <f>IFERROR(INDEX(Clients[Client_Name],MATCH(Table10[[#This Row],[Client_Code]],Clients[Client_Code],0)),"")</f>
        <v>LO VALLEDOR</v>
      </c>
      <c r="C1839" s="42">
        <v>1054</v>
      </c>
      <c r="D1839" s="41" t="s">
        <v>149</v>
      </c>
      <c r="E1839">
        <v>5</v>
      </c>
      <c r="F1839" s="21">
        <v>18720133.088242397</v>
      </c>
      <c r="G1839"/>
    </row>
    <row r="1840" spans="1:7" x14ac:dyDescent="0.25">
      <c r="A1840" t="s">
        <v>62</v>
      </c>
      <c r="B1840" t="str">
        <f>IFERROR(INDEX(Clients[Client_Name],MATCH(Table10[[#This Row],[Client_Code]],Clients[Client_Code],0)),"")</f>
        <v>LO VALLEDOR</v>
      </c>
      <c r="C1840" s="42">
        <v>1054</v>
      </c>
      <c r="D1840" s="41" t="s">
        <v>149</v>
      </c>
      <c r="E1840">
        <v>6</v>
      </c>
      <c r="F1840" s="21">
        <v>18167587.224508788</v>
      </c>
      <c r="G1840"/>
    </row>
    <row r="1841" spans="1:7" x14ac:dyDescent="0.25">
      <c r="A1841" t="s">
        <v>62</v>
      </c>
      <c r="B1841" t="str">
        <f>IFERROR(INDEX(Clients[Client_Name],MATCH(Table10[[#This Row],[Client_Code]],Clients[Client_Code],0)),"")</f>
        <v>LO VALLEDOR</v>
      </c>
      <c r="C1841" s="42">
        <v>1054</v>
      </c>
      <c r="D1841" s="41" t="s">
        <v>149</v>
      </c>
      <c r="E1841">
        <v>7</v>
      </c>
      <c r="F1841" s="21">
        <v>18826364.123477507</v>
      </c>
      <c r="G1841"/>
    </row>
    <row r="1842" spans="1:7" x14ac:dyDescent="0.25">
      <c r="A1842" t="s">
        <v>62</v>
      </c>
      <c r="B1842" t="str">
        <f>IFERROR(INDEX(Clients[Client_Name],MATCH(Table10[[#This Row],[Client_Code]],Clients[Client_Code],0)),"")</f>
        <v>LO VALLEDOR</v>
      </c>
      <c r="C1842" s="42">
        <v>1054</v>
      </c>
      <c r="D1842" s="41" t="s">
        <v>149</v>
      </c>
      <c r="E1842">
        <v>8</v>
      </c>
      <c r="F1842" s="21">
        <v>18879705.488494027</v>
      </c>
      <c r="G1842"/>
    </row>
    <row r="1843" spans="1:7" x14ac:dyDescent="0.25">
      <c r="A1843" t="s">
        <v>62</v>
      </c>
      <c r="B1843" t="str">
        <f>IFERROR(INDEX(Clients[Client_Name],MATCH(Table10[[#This Row],[Client_Code]],Clients[Client_Code],0)),"")</f>
        <v>LO VALLEDOR</v>
      </c>
      <c r="C1843" s="42">
        <v>1054</v>
      </c>
      <c r="D1843" s="41" t="s">
        <v>149</v>
      </c>
      <c r="E1843">
        <v>9</v>
      </c>
      <c r="F1843" s="21">
        <v>18322449.665204603</v>
      </c>
      <c r="G1843"/>
    </row>
    <row r="1844" spans="1:7" x14ac:dyDescent="0.25">
      <c r="A1844" t="s">
        <v>62</v>
      </c>
      <c r="B1844" t="str">
        <f>IFERROR(INDEX(Clients[Client_Name],MATCH(Table10[[#This Row],[Client_Code]],Clients[Client_Code],0)),"")</f>
        <v>LO VALLEDOR</v>
      </c>
      <c r="C1844" s="42">
        <v>1054</v>
      </c>
      <c r="D1844" s="41" t="s">
        <v>149</v>
      </c>
      <c r="E1844">
        <v>10</v>
      </c>
      <c r="F1844" s="21">
        <v>18986842.048342332</v>
      </c>
      <c r="G1844"/>
    </row>
    <row r="1845" spans="1:7" x14ac:dyDescent="0.25">
      <c r="A1845" t="s">
        <v>62</v>
      </c>
      <c r="B1845" t="str">
        <f>IFERROR(INDEX(Clients[Client_Name],MATCH(Table10[[#This Row],[Client_Code]],Clients[Client_Code],0)),"")</f>
        <v>LO VALLEDOR</v>
      </c>
      <c r="C1845" s="42">
        <v>1054</v>
      </c>
      <c r="D1845" s="41" t="s">
        <v>149</v>
      </c>
      <c r="E1845">
        <v>11</v>
      </c>
      <c r="F1845" s="21">
        <v>18426423.968528349</v>
      </c>
      <c r="G1845"/>
    </row>
    <row r="1846" spans="1:7" x14ac:dyDescent="0.25">
      <c r="A1846" t="s">
        <v>62</v>
      </c>
      <c r="B1846" t="str">
        <f>IFERROR(INDEX(Clients[Client_Name],MATCH(Table10[[#This Row],[Client_Code]],Clients[Client_Code],0)),"")</f>
        <v>LO VALLEDOR</v>
      </c>
      <c r="C1846" s="42">
        <v>1054</v>
      </c>
      <c r="D1846" s="41" t="s">
        <v>149</v>
      </c>
      <c r="E1846">
        <v>12</v>
      </c>
      <c r="F1846" s="21">
        <v>19094586.575431596</v>
      </c>
      <c r="G1846"/>
    </row>
    <row r="1847" spans="1:7" x14ac:dyDescent="0.25">
      <c r="A1847" t="s">
        <v>62</v>
      </c>
      <c r="B1847" t="str">
        <f>IFERROR(INDEX(Clients[Client_Name],MATCH(Table10[[#This Row],[Client_Code]],Clients[Client_Code],0)),"")</f>
        <v>LO VALLEDOR</v>
      </c>
      <c r="C1847" s="42">
        <v>1054</v>
      </c>
      <c r="D1847" s="41" t="s">
        <v>37</v>
      </c>
      <c r="E1847">
        <v>1</v>
      </c>
      <c r="F1847" s="21">
        <v>4405558.8297599992</v>
      </c>
      <c r="G1847"/>
    </row>
    <row r="1848" spans="1:7" x14ac:dyDescent="0.25">
      <c r="A1848" t="s">
        <v>62</v>
      </c>
      <c r="B1848" t="str">
        <f>IFERROR(INDEX(Clients[Client_Name],MATCH(Table10[[#This Row],[Client_Code]],Clients[Client_Code],0)),"")</f>
        <v>LO VALLEDOR</v>
      </c>
      <c r="C1848" s="42">
        <v>1054</v>
      </c>
      <c r="D1848" s="41" t="s">
        <v>37</v>
      </c>
      <c r="E1848">
        <v>2</v>
      </c>
      <c r="F1848" s="21">
        <v>3990488.8677561595</v>
      </c>
      <c r="G1848"/>
    </row>
    <row r="1849" spans="1:7" x14ac:dyDescent="0.25">
      <c r="A1849" t="s">
        <v>62</v>
      </c>
      <c r="B1849" t="str">
        <f>IFERROR(INDEX(Clients[Client_Name],MATCH(Table10[[#This Row],[Client_Code]],Clients[Client_Code],0)),"")</f>
        <v>LO VALLEDOR</v>
      </c>
      <c r="C1849" s="42">
        <v>1054</v>
      </c>
      <c r="D1849" s="41" t="s">
        <v>37</v>
      </c>
      <c r="E1849">
        <v>3</v>
      </c>
      <c r="F1849" s="21">
        <v>4430559.0299759116</v>
      </c>
      <c r="G1849"/>
    </row>
    <row r="1850" spans="1:7" x14ac:dyDescent="0.25">
      <c r="A1850" t="s">
        <v>62</v>
      </c>
      <c r="B1850" t="str">
        <f>IFERROR(INDEX(Clients[Client_Name],MATCH(Table10[[#This Row],[Client_Code]],Clients[Client_Code],0)),"")</f>
        <v>LO VALLEDOR</v>
      </c>
      <c r="C1850" s="42">
        <v>1054</v>
      </c>
      <c r="D1850" s="41" t="s">
        <v>37</v>
      </c>
      <c r="E1850">
        <v>4</v>
      </c>
      <c r="F1850" s="21">
        <v>4887423.5086169271</v>
      </c>
      <c r="G1850"/>
    </row>
    <row r="1851" spans="1:7" x14ac:dyDescent="0.25">
      <c r="A1851" t="s">
        <v>62</v>
      </c>
      <c r="B1851" t="str">
        <f>IFERROR(INDEX(Clients[Client_Name],MATCH(Table10[[#This Row],[Client_Code]],Clients[Client_Code],0)),"")</f>
        <v>LO VALLEDOR</v>
      </c>
      <c r="C1851" s="42">
        <v>1054</v>
      </c>
      <c r="D1851" s="41" t="s">
        <v>37</v>
      </c>
      <c r="E1851">
        <v>5</v>
      </c>
      <c r="F1851" s="21">
        <v>5391398.3294138098</v>
      </c>
      <c r="G1851"/>
    </row>
    <row r="1852" spans="1:7" x14ac:dyDescent="0.25">
      <c r="A1852" t="s">
        <v>62</v>
      </c>
      <c r="B1852" t="str">
        <f>IFERROR(INDEX(Clients[Client_Name],MATCH(Table10[[#This Row],[Client_Code]],Clients[Client_Code],0)),"")</f>
        <v>LO VALLEDOR</v>
      </c>
      <c r="C1852" s="42">
        <v>1054</v>
      </c>
      <c r="D1852" s="41" t="s">
        <v>37</v>
      </c>
      <c r="E1852">
        <v>6</v>
      </c>
      <c r="F1852" s="21">
        <v>5232265.1206585309</v>
      </c>
      <c r="G1852"/>
    </row>
    <row r="1853" spans="1:7" x14ac:dyDescent="0.25">
      <c r="A1853" t="s">
        <v>62</v>
      </c>
      <c r="B1853" t="str">
        <f>IFERROR(INDEX(Clients[Client_Name],MATCH(Table10[[#This Row],[Client_Code]],Clients[Client_Code],0)),"")</f>
        <v>LO VALLEDOR</v>
      </c>
      <c r="C1853" s="42">
        <v>1054</v>
      </c>
      <c r="D1853" s="41" t="s">
        <v>37</v>
      </c>
      <c r="E1853">
        <v>7</v>
      </c>
      <c r="F1853" s="21">
        <v>5421992.8675615219</v>
      </c>
      <c r="G1853"/>
    </row>
    <row r="1854" spans="1:7" x14ac:dyDescent="0.25">
      <c r="A1854" t="s">
        <v>62</v>
      </c>
      <c r="B1854" t="str">
        <f>IFERROR(INDEX(Clients[Client_Name],MATCH(Table10[[#This Row],[Client_Code]],Clients[Client_Code],0)),"")</f>
        <v>LO VALLEDOR</v>
      </c>
      <c r="C1854" s="42">
        <v>1054</v>
      </c>
      <c r="D1854" s="41" t="s">
        <v>37</v>
      </c>
      <c r="E1854">
        <v>8</v>
      </c>
      <c r="F1854" s="21">
        <v>5437355.1806862792</v>
      </c>
      <c r="G1854"/>
    </row>
    <row r="1855" spans="1:7" x14ac:dyDescent="0.25">
      <c r="A1855" t="s">
        <v>62</v>
      </c>
      <c r="B1855" t="str">
        <f>IFERROR(INDEX(Clients[Client_Name],MATCH(Table10[[#This Row],[Client_Code]],Clients[Client_Code],0)),"")</f>
        <v>LO VALLEDOR</v>
      </c>
      <c r="C1855" s="42">
        <v>1054</v>
      </c>
      <c r="D1855" s="41" t="s">
        <v>37</v>
      </c>
      <c r="E1855">
        <v>9</v>
      </c>
      <c r="F1855" s="21">
        <v>5276865.5035789255</v>
      </c>
      <c r="G1855"/>
    </row>
    <row r="1856" spans="1:7" x14ac:dyDescent="0.25">
      <c r="A1856" t="s">
        <v>62</v>
      </c>
      <c r="B1856" t="str">
        <f>IFERROR(INDEX(Clients[Client_Name],MATCH(Table10[[#This Row],[Client_Code]],Clients[Client_Code],0)),"")</f>
        <v>LO VALLEDOR</v>
      </c>
      <c r="C1856" s="42">
        <v>1054</v>
      </c>
      <c r="D1856" s="41" t="s">
        <v>37</v>
      </c>
      <c r="E1856">
        <v>10</v>
      </c>
      <c r="F1856" s="21">
        <v>5468210.509922591</v>
      </c>
      <c r="G1856"/>
    </row>
    <row r="1857" spans="1:7" x14ac:dyDescent="0.25">
      <c r="A1857" t="s">
        <v>62</v>
      </c>
      <c r="B1857" t="str">
        <f>IFERROR(INDEX(Clients[Client_Name],MATCH(Table10[[#This Row],[Client_Code]],Clients[Client_Code],0)),"")</f>
        <v>LO VALLEDOR</v>
      </c>
      <c r="C1857" s="42">
        <v>1054</v>
      </c>
      <c r="D1857" s="41" t="s">
        <v>37</v>
      </c>
      <c r="E1857">
        <v>11</v>
      </c>
      <c r="F1857" s="21">
        <v>5306810.1029361645</v>
      </c>
      <c r="G1857"/>
    </row>
    <row r="1858" spans="1:7" x14ac:dyDescent="0.25">
      <c r="A1858" t="s">
        <v>62</v>
      </c>
      <c r="B1858" t="str">
        <f>IFERROR(INDEX(Clients[Client_Name],MATCH(Table10[[#This Row],[Client_Code]],Clients[Client_Code],0)),"")</f>
        <v>LO VALLEDOR</v>
      </c>
      <c r="C1858" s="42">
        <v>1054</v>
      </c>
      <c r="D1858" s="41" t="s">
        <v>37</v>
      </c>
      <c r="E1858">
        <v>12</v>
      </c>
      <c r="F1858" s="21">
        <v>5499240.9337242991</v>
      </c>
      <c r="G1858"/>
    </row>
    <row r="1859" spans="1:7" x14ac:dyDescent="0.25">
      <c r="A1859" t="s">
        <v>62</v>
      </c>
      <c r="B1859" t="str">
        <f>IFERROR(INDEX(Clients[Client_Name],MATCH(Table10[[#This Row],[Client_Code]],Clients[Client_Code],0)),"")</f>
        <v>LO VALLEDOR</v>
      </c>
      <c r="C1859" s="42">
        <v>1054</v>
      </c>
      <c r="D1859" s="41" t="s">
        <v>148</v>
      </c>
      <c r="E1859">
        <v>1</v>
      </c>
      <c r="F1859" s="21">
        <v>11552112</v>
      </c>
      <c r="G1859"/>
    </row>
    <row r="1860" spans="1:7" x14ac:dyDescent="0.25">
      <c r="A1860" t="s">
        <v>62</v>
      </c>
      <c r="B1860" t="str">
        <f>IFERROR(INDEX(Clients[Client_Name],MATCH(Table10[[#This Row],[Client_Code]],Clients[Client_Code],0)),"")</f>
        <v>LO VALLEDOR</v>
      </c>
      <c r="C1860" s="42">
        <v>1054</v>
      </c>
      <c r="D1860" s="41" t="s">
        <v>148</v>
      </c>
      <c r="E1860">
        <v>2</v>
      </c>
      <c r="F1860" s="21">
        <v>12602304</v>
      </c>
      <c r="G1860"/>
    </row>
    <row r="1861" spans="1:7" x14ac:dyDescent="0.25">
      <c r="A1861" t="s">
        <v>62</v>
      </c>
      <c r="B1861" t="str">
        <f>IFERROR(INDEX(Clients[Client_Name],MATCH(Table10[[#This Row],[Client_Code]],Clients[Client_Code],0)),"")</f>
        <v>LO VALLEDOR</v>
      </c>
      <c r="C1861" s="42">
        <v>1054</v>
      </c>
      <c r="D1861" s="41" t="s">
        <v>148</v>
      </c>
      <c r="E1861">
        <v>3</v>
      </c>
      <c r="F1861" s="21">
        <v>14702688</v>
      </c>
      <c r="G1861"/>
    </row>
    <row r="1862" spans="1:7" x14ac:dyDescent="0.25">
      <c r="A1862" t="s">
        <v>62</v>
      </c>
      <c r="B1862" t="str">
        <f>IFERROR(INDEX(Clients[Client_Name],MATCH(Table10[[#This Row],[Client_Code]],Clients[Client_Code],0)),"")</f>
        <v>LO VALLEDOR</v>
      </c>
      <c r="C1862" s="42">
        <v>1054</v>
      </c>
      <c r="D1862" s="41" t="s">
        <v>148</v>
      </c>
      <c r="E1862">
        <v>4</v>
      </c>
      <c r="F1862" s="21">
        <v>16803072</v>
      </c>
      <c r="G1862"/>
    </row>
    <row r="1863" spans="1:7" x14ac:dyDescent="0.25">
      <c r="A1863" t="s">
        <v>62</v>
      </c>
      <c r="B1863" t="str">
        <f>IFERROR(INDEX(Clients[Client_Name],MATCH(Table10[[#This Row],[Client_Code]],Clients[Client_Code],0)),"")</f>
        <v>LO VALLEDOR</v>
      </c>
      <c r="C1863" s="42">
        <v>1054</v>
      </c>
      <c r="D1863" s="41" t="s">
        <v>148</v>
      </c>
      <c r="E1863">
        <v>5</v>
      </c>
      <c r="F1863" s="21">
        <v>13652496</v>
      </c>
      <c r="G1863"/>
    </row>
    <row r="1864" spans="1:7" x14ac:dyDescent="0.25">
      <c r="A1864" t="s">
        <v>62</v>
      </c>
      <c r="B1864" t="str">
        <f>IFERROR(INDEX(Clients[Client_Name],MATCH(Table10[[#This Row],[Client_Code]],Clients[Client_Code],0)),"")</f>
        <v>LO VALLEDOR</v>
      </c>
      <c r="C1864" s="42">
        <v>1054</v>
      </c>
      <c r="D1864" s="41" t="s">
        <v>148</v>
      </c>
      <c r="E1864">
        <v>6</v>
      </c>
      <c r="F1864" s="21">
        <v>19953648</v>
      </c>
      <c r="G1864"/>
    </row>
    <row r="1865" spans="1:7" x14ac:dyDescent="0.25">
      <c r="A1865" t="s">
        <v>62</v>
      </c>
      <c r="B1865" t="str">
        <f>IFERROR(INDEX(Clients[Client_Name],MATCH(Table10[[#This Row],[Client_Code]],Clients[Client_Code],0)),"")</f>
        <v>LO VALLEDOR</v>
      </c>
      <c r="C1865" s="42">
        <v>1054</v>
      </c>
      <c r="D1865" s="41" t="s">
        <v>148</v>
      </c>
      <c r="E1865">
        <v>7</v>
      </c>
      <c r="F1865" s="21">
        <v>16067937.6</v>
      </c>
      <c r="G1865"/>
    </row>
    <row r="1866" spans="1:7" x14ac:dyDescent="0.25">
      <c r="A1866" t="s">
        <v>62</v>
      </c>
      <c r="B1866" t="str">
        <f>IFERROR(INDEX(Clients[Client_Name],MATCH(Table10[[#This Row],[Client_Code]],Clients[Client_Code],0)),"")</f>
        <v>LO VALLEDOR</v>
      </c>
      <c r="C1866" s="42">
        <v>1054</v>
      </c>
      <c r="D1866" s="41" t="s">
        <v>148</v>
      </c>
      <c r="E1866">
        <v>8</v>
      </c>
      <c r="F1866" s="21">
        <v>19281525.120000001</v>
      </c>
      <c r="G1866"/>
    </row>
    <row r="1867" spans="1:7" x14ac:dyDescent="0.25">
      <c r="A1867" t="s">
        <v>62</v>
      </c>
      <c r="B1867" t="str">
        <f>IFERROR(INDEX(Clients[Client_Name],MATCH(Table10[[#This Row],[Client_Code]],Clients[Client_Code],0)),"")</f>
        <v>LO VALLEDOR</v>
      </c>
      <c r="C1867" s="42">
        <v>1054</v>
      </c>
      <c r="D1867" s="41" t="s">
        <v>148</v>
      </c>
      <c r="E1867">
        <v>9</v>
      </c>
      <c r="F1867" s="21">
        <v>7498370.8799999999</v>
      </c>
      <c r="G1867"/>
    </row>
    <row r="1868" spans="1:7" x14ac:dyDescent="0.25">
      <c r="A1868" t="s">
        <v>62</v>
      </c>
      <c r="B1868" t="str">
        <f>IFERROR(INDEX(Clients[Client_Name],MATCH(Table10[[#This Row],[Client_Code]],Clients[Client_Code],0)),"")</f>
        <v>LO VALLEDOR</v>
      </c>
      <c r="C1868" s="42">
        <v>1054</v>
      </c>
      <c r="D1868" s="41" t="s">
        <v>148</v>
      </c>
      <c r="E1868">
        <v>10</v>
      </c>
      <c r="F1868" s="21">
        <v>12854350.08</v>
      </c>
      <c r="G1868"/>
    </row>
    <row r="1869" spans="1:7" x14ac:dyDescent="0.25">
      <c r="A1869" t="s">
        <v>62</v>
      </c>
      <c r="B1869" t="str">
        <f>IFERROR(INDEX(Clients[Client_Name],MATCH(Table10[[#This Row],[Client_Code]],Clients[Client_Code],0)),"")</f>
        <v>LO VALLEDOR</v>
      </c>
      <c r="C1869" s="42">
        <v>1054</v>
      </c>
      <c r="D1869" s="41" t="s">
        <v>148</v>
      </c>
      <c r="E1869">
        <v>11</v>
      </c>
      <c r="F1869" s="21">
        <v>19281525.120000001</v>
      </c>
      <c r="G1869"/>
    </row>
    <row r="1870" spans="1:7" x14ac:dyDescent="0.25">
      <c r="A1870" t="s">
        <v>62</v>
      </c>
      <c r="B1870" t="str">
        <f>IFERROR(INDEX(Clients[Client_Name],MATCH(Table10[[#This Row],[Client_Code]],Clients[Client_Code],0)),"")</f>
        <v>LO VALLEDOR</v>
      </c>
      <c r="C1870" s="42">
        <v>1054</v>
      </c>
      <c r="D1870" s="41" t="s">
        <v>148</v>
      </c>
      <c r="E1870">
        <v>12</v>
      </c>
      <c r="F1870" s="21">
        <v>14996741.76</v>
      </c>
      <c r="G1870"/>
    </row>
    <row r="1871" spans="1:7" x14ac:dyDescent="0.25">
      <c r="A1871" t="s">
        <v>62</v>
      </c>
      <c r="B1871" t="str">
        <f>IFERROR(INDEX(Clients[Client_Name],MATCH(Table10[[#This Row],[Client_Code]],Clients[Client_Code],0)),"")</f>
        <v>LO VALLEDOR</v>
      </c>
      <c r="C1871" s="42">
        <v>1054</v>
      </c>
      <c r="D1871" s="41" t="s">
        <v>38</v>
      </c>
      <c r="E1871">
        <v>1</v>
      </c>
      <c r="F1871" s="21">
        <v>4879768.2871300001</v>
      </c>
      <c r="G1871"/>
    </row>
    <row r="1872" spans="1:7" x14ac:dyDescent="0.25">
      <c r="A1872" t="s">
        <v>62</v>
      </c>
      <c r="B1872" t="str">
        <f>IFERROR(INDEX(Clients[Client_Name],MATCH(Table10[[#This Row],[Client_Code]],Clients[Client_Code],0)),"")</f>
        <v>LO VALLEDOR</v>
      </c>
      <c r="C1872" s="42">
        <v>1054</v>
      </c>
      <c r="D1872" s="41" t="s">
        <v>38</v>
      </c>
      <c r="E1872">
        <v>2</v>
      </c>
      <c r="F1872" s="21">
        <v>4420020.6556049129</v>
      </c>
      <c r="G1872"/>
    </row>
    <row r="1873" spans="1:7" x14ac:dyDescent="0.25">
      <c r="A1873" t="s">
        <v>62</v>
      </c>
      <c r="B1873" t="str">
        <f>IFERROR(INDEX(Clients[Client_Name],MATCH(Table10[[#This Row],[Client_Code]],Clients[Client_Code],0)),"")</f>
        <v>LO VALLEDOR</v>
      </c>
      <c r="C1873" s="42">
        <v>1054</v>
      </c>
      <c r="D1873" s="41" t="s">
        <v>38</v>
      </c>
      <c r="E1873">
        <v>3</v>
      </c>
      <c r="F1873" s="21">
        <v>4907459.4811191522</v>
      </c>
      <c r="G1873"/>
    </row>
    <row r="1874" spans="1:7" x14ac:dyDescent="0.25">
      <c r="A1874" t="s">
        <v>62</v>
      </c>
      <c r="B1874" t="str">
        <f>IFERROR(INDEX(Clients[Client_Name],MATCH(Table10[[#This Row],[Client_Code]],Clients[Client_Code],0)),"")</f>
        <v>LO VALLEDOR</v>
      </c>
      <c r="C1874" s="42">
        <v>1054</v>
      </c>
      <c r="D1874" s="41" t="s">
        <v>38</v>
      </c>
      <c r="E1874">
        <v>4</v>
      </c>
      <c r="F1874" s="21">
        <v>5413500.3446138883</v>
      </c>
      <c r="G1874"/>
    </row>
    <row r="1875" spans="1:7" x14ac:dyDescent="0.25">
      <c r="A1875" t="s">
        <v>62</v>
      </c>
      <c r="B1875" t="str">
        <f>IFERROR(INDEX(Clients[Client_Name],MATCH(Table10[[#This Row],[Client_Code]],Clients[Client_Code],0)),"")</f>
        <v>LO VALLEDOR</v>
      </c>
      <c r="C1875" s="42">
        <v>1054</v>
      </c>
      <c r="D1875" s="41" t="s">
        <v>38</v>
      </c>
      <c r="E1875">
        <v>5</v>
      </c>
      <c r="F1875" s="21">
        <v>5971722.4551493246</v>
      </c>
      <c r="G1875"/>
    </row>
    <row r="1876" spans="1:7" x14ac:dyDescent="0.25">
      <c r="A1876" t="s">
        <v>62</v>
      </c>
      <c r="B1876" t="str">
        <f>IFERROR(INDEX(Clients[Client_Name],MATCH(Table10[[#This Row],[Client_Code]],Clients[Client_Code],0)),"")</f>
        <v>LO VALLEDOR</v>
      </c>
      <c r="C1876" s="42">
        <v>1054</v>
      </c>
      <c r="D1876" s="41" t="s">
        <v>38</v>
      </c>
      <c r="E1876">
        <v>6</v>
      </c>
      <c r="F1876" s="21">
        <v>5795460.3246183032</v>
      </c>
      <c r="G1876"/>
    </row>
    <row r="1877" spans="1:7" x14ac:dyDescent="0.25">
      <c r="A1877" t="s">
        <v>62</v>
      </c>
      <c r="B1877" t="str">
        <f>IFERROR(INDEX(Clients[Client_Name],MATCH(Table10[[#This Row],[Client_Code]],Clients[Client_Code],0)),"")</f>
        <v>LO VALLEDOR</v>
      </c>
      <c r="C1877" s="42">
        <v>1054</v>
      </c>
      <c r="D1877" s="41" t="s">
        <v>38</v>
      </c>
      <c r="E1877">
        <v>7</v>
      </c>
      <c r="F1877" s="21">
        <v>6005610.1553893248</v>
      </c>
      <c r="G1877"/>
    </row>
    <row r="1878" spans="1:7" x14ac:dyDescent="0.25">
      <c r="A1878" t="s">
        <v>62</v>
      </c>
      <c r="B1878" t="str">
        <f>IFERROR(INDEX(Clients[Client_Name],MATCH(Table10[[#This Row],[Client_Code]],Clients[Client_Code],0)),"")</f>
        <v>LO VALLEDOR</v>
      </c>
      <c r="C1878" s="42">
        <v>1054</v>
      </c>
      <c r="D1878" s="41" t="s">
        <v>38</v>
      </c>
      <c r="E1878">
        <v>8</v>
      </c>
      <c r="F1878" s="21">
        <v>6022626.050829595</v>
      </c>
      <c r="G1878"/>
    </row>
    <row r="1879" spans="1:7" x14ac:dyDescent="0.25">
      <c r="A1879" t="s">
        <v>62</v>
      </c>
      <c r="B1879" t="str">
        <f>IFERROR(INDEX(Clients[Client_Name],MATCH(Table10[[#This Row],[Client_Code]],Clients[Client_Code],0)),"")</f>
        <v>LO VALLEDOR</v>
      </c>
      <c r="C1879" s="42">
        <v>1054</v>
      </c>
      <c r="D1879" s="41" t="s">
        <v>38</v>
      </c>
      <c r="E1879">
        <v>9</v>
      </c>
      <c r="F1879" s="21">
        <v>5844861.4432002688</v>
      </c>
      <c r="G1879"/>
    </row>
    <row r="1880" spans="1:7" x14ac:dyDescent="0.25">
      <c r="A1880" t="s">
        <v>62</v>
      </c>
      <c r="B1880" t="str">
        <f>IFERROR(INDEX(Clients[Client_Name],MATCH(Table10[[#This Row],[Client_Code]],Clients[Client_Code],0)),"")</f>
        <v>LO VALLEDOR</v>
      </c>
      <c r="C1880" s="42">
        <v>1054</v>
      </c>
      <c r="D1880" s="41" t="s">
        <v>38</v>
      </c>
      <c r="E1880">
        <v>10</v>
      </c>
      <c r="F1880" s="21">
        <v>6056802.6134212045</v>
      </c>
      <c r="G1880"/>
    </row>
    <row r="1881" spans="1:7" x14ac:dyDescent="0.25">
      <c r="A1881" t="s">
        <v>62</v>
      </c>
      <c r="B1881" t="str">
        <f>IFERROR(INDEX(Clients[Client_Name],MATCH(Table10[[#This Row],[Client_Code]],Clients[Client_Code],0)),"")</f>
        <v>LO VALLEDOR</v>
      </c>
      <c r="C1881" s="42">
        <v>1054</v>
      </c>
      <c r="D1881" s="41" t="s">
        <v>38</v>
      </c>
      <c r="E1881">
        <v>11</v>
      </c>
      <c r="F1881" s="21">
        <v>5878029.2459605439</v>
      </c>
      <c r="G1881"/>
    </row>
    <row r="1882" spans="1:7" x14ac:dyDescent="0.25">
      <c r="A1882" t="s">
        <v>62</v>
      </c>
      <c r="B1882" t="str">
        <f>IFERROR(INDEX(Clients[Client_Name],MATCH(Table10[[#This Row],[Client_Code]],Clients[Client_Code],0)),"")</f>
        <v>LO VALLEDOR</v>
      </c>
      <c r="C1882" s="42">
        <v>1054</v>
      </c>
      <c r="D1882" s="41" t="s">
        <v>38</v>
      </c>
      <c r="E1882">
        <v>12</v>
      </c>
      <c r="F1882" s="21">
        <v>6091173.1175626796</v>
      </c>
      <c r="G1882"/>
    </row>
    <row r="1883" spans="1:7" x14ac:dyDescent="0.25">
      <c r="A1883" t="s">
        <v>62</v>
      </c>
      <c r="B1883" t="str">
        <f>IFERROR(INDEX(Clients[Client_Name],MATCH(Table10[[#This Row],[Client_Code]],Clients[Client_Code],0)),"")</f>
        <v>LACTEOS MATTHEI</v>
      </c>
      <c r="C1883" s="42">
        <v>1063</v>
      </c>
      <c r="D1883" s="41" t="s">
        <v>149</v>
      </c>
      <c r="E1883">
        <v>1</v>
      </c>
      <c r="F1883" s="21">
        <v>2730941.807</v>
      </c>
      <c r="G1883"/>
    </row>
    <row r="1884" spans="1:7" x14ac:dyDescent="0.25">
      <c r="A1884" t="s">
        <v>62</v>
      </c>
      <c r="B1884" t="str">
        <f>IFERROR(INDEX(Clients[Client_Name],MATCH(Table10[[#This Row],[Client_Code]],Clients[Client_Code],0)),"")</f>
        <v>LACTEOS MATTHEI</v>
      </c>
      <c r="C1884" s="42">
        <v>1063</v>
      </c>
      <c r="D1884" s="41" t="s">
        <v>149</v>
      </c>
      <c r="E1884">
        <v>2</v>
      </c>
      <c r="F1884" s="21">
        <v>2473645.9778286666</v>
      </c>
      <c r="G1884"/>
    </row>
    <row r="1885" spans="1:7" x14ac:dyDescent="0.25">
      <c r="A1885" t="s">
        <v>62</v>
      </c>
      <c r="B1885" t="str">
        <f>IFERROR(INDEX(Clients[Client_Name],MATCH(Table10[[#This Row],[Client_Code]],Clients[Client_Code],0)),"")</f>
        <v>LACTEOS MATTHEI</v>
      </c>
      <c r="C1885" s="42">
        <v>1063</v>
      </c>
      <c r="D1885" s="41" t="s">
        <v>149</v>
      </c>
      <c r="E1885">
        <v>3</v>
      </c>
      <c r="F1885" s="21">
        <v>2746439.0673002838</v>
      </c>
      <c r="G1885"/>
    </row>
    <row r="1886" spans="1:7" x14ac:dyDescent="0.25">
      <c r="A1886" t="s">
        <v>62</v>
      </c>
      <c r="B1886" t="str">
        <f>IFERROR(INDEX(Clients[Client_Name],MATCH(Table10[[#This Row],[Client_Code]],Clients[Client_Code],0)),"")</f>
        <v>LACTEOS MATTHEI</v>
      </c>
      <c r="C1886" s="42">
        <v>1063</v>
      </c>
      <c r="D1886" s="41" t="s">
        <v>149</v>
      </c>
      <c r="E1886">
        <v>4</v>
      </c>
      <c r="F1886" s="21">
        <v>2754220.6446576342</v>
      </c>
      <c r="G1886"/>
    </row>
    <row r="1887" spans="1:7" x14ac:dyDescent="0.25">
      <c r="A1887" t="s">
        <v>62</v>
      </c>
      <c r="B1887" t="str">
        <f>IFERROR(INDEX(Clients[Client_Name],MATCH(Table10[[#This Row],[Client_Code]],Clients[Client_Code],0)),"")</f>
        <v>LACTEOS MATTHEI</v>
      </c>
      <c r="C1887" s="42">
        <v>1063</v>
      </c>
      <c r="D1887" s="41" t="s">
        <v>149</v>
      </c>
      <c r="E1887">
        <v>5</v>
      </c>
      <c r="F1887" s="21">
        <v>2762024.2698174976</v>
      </c>
      <c r="G1887"/>
    </row>
    <row r="1888" spans="1:7" x14ac:dyDescent="0.25">
      <c r="A1888" t="s">
        <v>62</v>
      </c>
      <c r="B1888" t="str">
        <f>IFERROR(INDEX(Clients[Client_Name],MATCH(Table10[[#This Row],[Client_Code]],Clients[Client_Code],0)),"")</f>
        <v>LACTEOS MATTHEI</v>
      </c>
      <c r="C1888" s="42">
        <v>1063</v>
      </c>
      <c r="D1888" s="41" t="s">
        <v>149</v>
      </c>
      <c r="E1888">
        <v>6</v>
      </c>
      <c r="F1888" s="21">
        <v>2680500.0050793355</v>
      </c>
      <c r="G1888"/>
    </row>
    <row r="1889" spans="1:7" x14ac:dyDescent="0.25">
      <c r="A1889" t="s">
        <v>62</v>
      </c>
      <c r="B1889" t="str">
        <f>IFERROR(INDEX(Clients[Client_Name],MATCH(Table10[[#This Row],[Client_Code]],Clients[Client_Code],0)),"")</f>
        <v>LACTEOS MATTHEI</v>
      </c>
      <c r="C1889" s="42">
        <v>1063</v>
      </c>
      <c r="D1889" s="41" t="s">
        <v>149</v>
      </c>
      <c r="E1889">
        <v>7</v>
      </c>
      <c r="F1889" s="21">
        <v>2777697.9135968518</v>
      </c>
      <c r="G1889"/>
    </row>
    <row r="1890" spans="1:7" x14ac:dyDescent="0.25">
      <c r="A1890" t="s">
        <v>62</v>
      </c>
      <c r="B1890" t="str">
        <f>IFERROR(INDEX(Clients[Client_Name],MATCH(Table10[[#This Row],[Client_Code]],Clients[Client_Code],0)),"")</f>
        <v>LACTEOS MATTHEI</v>
      </c>
      <c r="C1890" s="42">
        <v>1063</v>
      </c>
      <c r="D1890" s="41" t="s">
        <v>149</v>
      </c>
      <c r="E1890">
        <v>8</v>
      </c>
      <c r="F1890" s="21">
        <v>2785568.0576853757</v>
      </c>
      <c r="G1890"/>
    </row>
    <row r="1891" spans="1:7" x14ac:dyDescent="0.25">
      <c r="A1891" t="s">
        <v>62</v>
      </c>
      <c r="B1891" t="str">
        <f>IFERROR(INDEX(Clients[Client_Name],MATCH(Table10[[#This Row],[Client_Code]],Clients[Client_Code],0)),"")</f>
        <v>LACTEOS MATTHEI</v>
      </c>
      <c r="C1891" s="42">
        <v>1063</v>
      </c>
      <c r="D1891" s="41" t="s">
        <v>149</v>
      </c>
      <c r="E1891">
        <v>9</v>
      </c>
      <c r="F1891" s="21">
        <v>2703348.8714665975</v>
      </c>
      <c r="G1891"/>
    </row>
    <row r="1892" spans="1:7" x14ac:dyDescent="0.25">
      <c r="A1892" t="s">
        <v>62</v>
      </c>
      <c r="B1892" t="str">
        <f>IFERROR(INDEX(Clients[Client_Name],MATCH(Table10[[#This Row],[Client_Code]],Clients[Client_Code],0)),"")</f>
        <v>LACTEOS MATTHEI</v>
      </c>
      <c r="C1892" s="42">
        <v>1063</v>
      </c>
      <c r="D1892" s="41" t="s">
        <v>149</v>
      </c>
      <c r="E1892">
        <v>10</v>
      </c>
      <c r="F1892" s="21">
        <v>2801375.3052669447</v>
      </c>
      <c r="G1892"/>
    </row>
    <row r="1893" spans="1:7" x14ac:dyDescent="0.25">
      <c r="A1893" t="s">
        <v>62</v>
      </c>
      <c r="B1893" t="str">
        <f>IFERROR(INDEX(Clients[Client_Name],MATCH(Table10[[#This Row],[Client_Code]],Clients[Client_Code],0)),"")</f>
        <v>LACTEOS MATTHEI</v>
      </c>
      <c r="C1893" s="42">
        <v>1063</v>
      </c>
      <c r="D1893" s="41" t="s">
        <v>149</v>
      </c>
      <c r="E1893">
        <v>11</v>
      </c>
      <c r="F1893" s="21">
        <v>2718689.5502889035</v>
      </c>
      <c r="G1893"/>
    </row>
    <row r="1894" spans="1:7" x14ac:dyDescent="0.25">
      <c r="A1894" t="s">
        <v>62</v>
      </c>
      <c r="B1894" t="str">
        <f>IFERROR(INDEX(Clients[Client_Name],MATCH(Table10[[#This Row],[Client_Code]],Clients[Client_Code],0)),"")</f>
        <v>LACTEOS MATTHEI</v>
      </c>
      <c r="C1894" s="42">
        <v>1063</v>
      </c>
      <c r="D1894" s="41" t="s">
        <v>149</v>
      </c>
      <c r="E1894">
        <v>12</v>
      </c>
      <c r="F1894" s="21">
        <v>2817272.2541485466</v>
      </c>
      <c r="G1894"/>
    </row>
    <row r="1895" spans="1:7" x14ac:dyDescent="0.25">
      <c r="A1895" t="s">
        <v>62</v>
      </c>
      <c r="B1895" t="str">
        <f>IFERROR(INDEX(Clients[Client_Name],MATCH(Table10[[#This Row],[Client_Code]],Clients[Client_Code],0)),"")</f>
        <v>LACTEOS MATTHEI</v>
      </c>
      <c r="C1895" s="42">
        <v>1063</v>
      </c>
      <c r="D1895" s="41" t="s">
        <v>37</v>
      </c>
      <c r="E1895">
        <v>1</v>
      </c>
      <c r="F1895" s="21">
        <v>786511.2404159999</v>
      </c>
      <c r="G1895"/>
    </row>
    <row r="1896" spans="1:7" x14ac:dyDescent="0.25">
      <c r="A1896" t="s">
        <v>62</v>
      </c>
      <c r="B1896" t="str">
        <f>IFERROR(INDEX(Clients[Client_Name],MATCH(Table10[[#This Row],[Client_Code]],Clients[Client_Code],0)),"")</f>
        <v>LACTEOS MATTHEI</v>
      </c>
      <c r="C1896" s="42">
        <v>1063</v>
      </c>
      <c r="D1896" s="41" t="s">
        <v>37</v>
      </c>
      <c r="E1896">
        <v>2</v>
      </c>
      <c r="F1896" s="21">
        <v>712410.04161465587</v>
      </c>
      <c r="G1896"/>
    </row>
    <row r="1897" spans="1:7" x14ac:dyDescent="0.25">
      <c r="A1897" t="s">
        <v>62</v>
      </c>
      <c r="B1897" t="str">
        <f>IFERROR(INDEX(Clients[Client_Name],MATCH(Table10[[#This Row],[Client_Code]],Clients[Client_Code],0)),"")</f>
        <v>LACTEOS MATTHEI</v>
      </c>
      <c r="C1897" s="42">
        <v>1063</v>
      </c>
      <c r="D1897" s="41" t="s">
        <v>37</v>
      </c>
      <c r="E1897">
        <v>3</v>
      </c>
      <c r="F1897" s="21">
        <v>790974.45138248173</v>
      </c>
      <c r="G1897"/>
    </row>
    <row r="1898" spans="1:7" x14ac:dyDescent="0.25">
      <c r="A1898" t="s">
        <v>62</v>
      </c>
      <c r="B1898" t="str">
        <f>IFERROR(INDEX(Clients[Client_Name],MATCH(Table10[[#This Row],[Client_Code]],Clients[Client_Code],0)),"")</f>
        <v>LACTEOS MATTHEI</v>
      </c>
      <c r="C1898" s="42">
        <v>1063</v>
      </c>
      <c r="D1898" s="41" t="s">
        <v>37</v>
      </c>
      <c r="E1898">
        <v>4</v>
      </c>
      <c r="F1898" s="21">
        <v>793215.54566139856</v>
      </c>
      <c r="G1898"/>
    </row>
    <row r="1899" spans="1:7" x14ac:dyDescent="0.25">
      <c r="A1899" t="s">
        <v>62</v>
      </c>
      <c r="B1899" t="str">
        <f>IFERROR(INDEX(Clients[Client_Name],MATCH(Table10[[#This Row],[Client_Code]],Clients[Client_Code],0)),"")</f>
        <v>LACTEOS MATTHEI</v>
      </c>
      <c r="C1899" s="42">
        <v>1063</v>
      </c>
      <c r="D1899" s="41" t="s">
        <v>37</v>
      </c>
      <c r="E1899">
        <v>5</v>
      </c>
      <c r="F1899" s="21">
        <v>795462.98970743921</v>
      </c>
      <c r="G1899"/>
    </row>
    <row r="1900" spans="1:7" x14ac:dyDescent="0.25">
      <c r="A1900" t="s">
        <v>62</v>
      </c>
      <c r="B1900" t="str">
        <f>IFERROR(INDEX(Clients[Client_Name],MATCH(Table10[[#This Row],[Client_Code]],Clients[Client_Code],0)),"")</f>
        <v>LACTEOS MATTHEI</v>
      </c>
      <c r="C1900" s="42">
        <v>1063</v>
      </c>
      <c r="D1900" s="41" t="s">
        <v>37</v>
      </c>
      <c r="E1900">
        <v>6</v>
      </c>
      <c r="F1900" s="21">
        <v>771984.00146284862</v>
      </c>
      <c r="G1900"/>
    </row>
    <row r="1901" spans="1:7" x14ac:dyDescent="0.25">
      <c r="A1901" t="s">
        <v>62</v>
      </c>
      <c r="B1901" t="str">
        <f>IFERROR(INDEX(Clients[Client_Name],MATCH(Table10[[#This Row],[Client_Code]],Clients[Client_Code],0)),"")</f>
        <v>LACTEOS MATTHEI</v>
      </c>
      <c r="C1901" s="42">
        <v>1063</v>
      </c>
      <c r="D1901" s="41" t="s">
        <v>37</v>
      </c>
      <c r="E1901">
        <v>7</v>
      </c>
      <c r="F1901" s="21">
        <v>799976.99911589327</v>
      </c>
      <c r="G1901"/>
    </row>
    <row r="1902" spans="1:7" x14ac:dyDescent="0.25">
      <c r="A1902" t="s">
        <v>62</v>
      </c>
      <c r="B1902" t="str">
        <f>IFERROR(INDEX(Clients[Client_Name],MATCH(Table10[[#This Row],[Client_Code]],Clients[Client_Code],0)),"")</f>
        <v>LACTEOS MATTHEI</v>
      </c>
      <c r="C1902" s="42">
        <v>1063</v>
      </c>
      <c r="D1902" s="41" t="s">
        <v>37</v>
      </c>
      <c r="E1902">
        <v>8</v>
      </c>
      <c r="F1902" s="21">
        <v>802243.60061338812</v>
      </c>
      <c r="G1902"/>
    </row>
    <row r="1903" spans="1:7" x14ac:dyDescent="0.25">
      <c r="A1903" t="s">
        <v>62</v>
      </c>
      <c r="B1903" t="str">
        <f>IFERROR(INDEX(Clients[Client_Name],MATCH(Table10[[#This Row],[Client_Code]],Clients[Client_Code],0)),"")</f>
        <v>LACTEOS MATTHEI</v>
      </c>
      <c r="C1903" s="42">
        <v>1063</v>
      </c>
      <c r="D1903" s="41" t="s">
        <v>37</v>
      </c>
      <c r="E1903">
        <v>9</v>
      </c>
      <c r="F1903" s="21">
        <v>778564.47498238005</v>
      </c>
      <c r="G1903"/>
    </row>
    <row r="1904" spans="1:7" x14ac:dyDescent="0.25">
      <c r="A1904" t="s">
        <v>62</v>
      </c>
      <c r="B1904" t="str">
        <f>IFERROR(INDEX(Clients[Client_Name],MATCH(Table10[[#This Row],[Client_Code]],Clients[Client_Code],0)),"")</f>
        <v>LACTEOS MATTHEI</v>
      </c>
      <c r="C1904" s="42">
        <v>1063</v>
      </c>
      <c r="D1904" s="41" t="s">
        <v>37</v>
      </c>
      <c r="E1904">
        <v>10</v>
      </c>
      <c r="F1904" s="21">
        <v>806796.08791688003</v>
      </c>
      <c r="G1904"/>
    </row>
    <row r="1905" spans="1:7" x14ac:dyDescent="0.25">
      <c r="A1905" t="s">
        <v>62</v>
      </c>
      <c r="B1905" t="str">
        <f>IFERROR(INDEX(Clients[Client_Name],MATCH(Table10[[#This Row],[Client_Code]],Clients[Client_Code],0)),"")</f>
        <v>LACTEOS MATTHEI</v>
      </c>
      <c r="C1905" s="42">
        <v>1063</v>
      </c>
      <c r="D1905" s="41" t="s">
        <v>37</v>
      </c>
      <c r="E1905">
        <v>11</v>
      </c>
      <c r="F1905" s="21">
        <v>782982.59048320411</v>
      </c>
      <c r="G1905"/>
    </row>
    <row r="1906" spans="1:7" x14ac:dyDescent="0.25">
      <c r="A1906" t="s">
        <v>62</v>
      </c>
      <c r="B1906" t="str">
        <f>IFERROR(INDEX(Clients[Client_Name],MATCH(Table10[[#This Row],[Client_Code]],Clients[Client_Code],0)),"")</f>
        <v>LACTEOS MATTHEI</v>
      </c>
      <c r="C1906" s="42">
        <v>1063</v>
      </c>
      <c r="D1906" s="41" t="s">
        <v>37</v>
      </c>
      <c r="E1906">
        <v>12</v>
      </c>
      <c r="F1906" s="21">
        <v>811374.40919478133</v>
      </c>
      <c r="G1906"/>
    </row>
    <row r="1907" spans="1:7" x14ac:dyDescent="0.25">
      <c r="A1907" t="s">
        <v>62</v>
      </c>
      <c r="B1907" t="str">
        <f>IFERROR(INDEX(Clients[Client_Name],MATCH(Table10[[#This Row],[Client_Code]],Clients[Client_Code],0)),"")</f>
        <v>LACTEOS MATTHEI</v>
      </c>
      <c r="C1907" s="42">
        <v>1063</v>
      </c>
      <c r="D1907" s="41" t="s">
        <v>148</v>
      </c>
      <c r="E1907">
        <v>1</v>
      </c>
      <c r="F1907" s="21">
        <v>0</v>
      </c>
      <c r="G1907"/>
    </row>
    <row r="1908" spans="1:7" x14ac:dyDescent="0.25">
      <c r="A1908" t="s">
        <v>62</v>
      </c>
      <c r="B1908" t="str">
        <f>IFERROR(INDEX(Clients[Client_Name],MATCH(Table10[[#This Row],[Client_Code]],Clients[Client_Code],0)),"")</f>
        <v>LACTEOS MATTHEI</v>
      </c>
      <c r="C1908" s="42">
        <v>1063</v>
      </c>
      <c r="D1908" s="41" t="s">
        <v>148</v>
      </c>
      <c r="E1908">
        <v>2</v>
      </c>
      <c r="F1908" s="21">
        <v>0</v>
      </c>
      <c r="G1908"/>
    </row>
    <row r="1909" spans="1:7" x14ac:dyDescent="0.25">
      <c r="A1909" t="s">
        <v>62</v>
      </c>
      <c r="B1909" t="str">
        <f>IFERROR(INDEX(Clients[Client_Name],MATCH(Table10[[#This Row],[Client_Code]],Clients[Client_Code],0)),"")</f>
        <v>LACTEOS MATTHEI</v>
      </c>
      <c r="C1909" s="42">
        <v>1063</v>
      </c>
      <c r="D1909" s="41" t="s">
        <v>148</v>
      </c>
      <c r="E1909">
        <v>3</v>
      </c>
      <c r="F1909" s="21">
        <v>0</v>
      </c>
      <c r="G1909"/>
    </row>
    <row r="1910" spans="1:7" x14ac:dyDescent="0.25">
      <c r="A1910" t="s">
        <v>62</v>
      </c>
      <c r="B1910" t="str">
        <f>IFERROR(INDEX(Clients[Client_Name],MATCH(Table10[[#This Row],[Client_Code]],Clients[Client_Code],0)),"")</f>
        <v>LACTEOS MATTHEI</v>
      </c>
      <c r="C1910" s="42">
        <v>1063</v>
      </c>
      <c r="D1910" s="41" t="s">
        <v>148</v>
      </c>
      <c r="E1910">
        <v>4</v>
      </c>
      <c r="F1910" s="21">
        <v>0</v>
      </c>
      <c r="G1910"/>
    </row>
    <row r="1911" spans="1:7" x14ac:dyDescent="0.25">
      <c r="A1911" t="s">
        <v>62</v>
      </c>
      <c r="B1911" t="str">
        <f>IFERROR(INDEX(Clients[Client_Name],MATCH(Table10[[#This Row],[Client_Code]],Clients[Client_Code],0)),"")</f>
        <v>LACTEOS MATTHEI</v>
      </c>
      <c r="C1911" s="42">
        <v>1063</v>
      </c>
      <c r="D1911" s="41" t="s">
        <v>148</v>
      </c>
      <c r="E1911">
        <v>5</v>
      </c>
      <c r="F1911" s="21">
        <v>0</v>
      </c>
      <c r="G1911"/>
    </row>
    <row r="1912" spans="1:7" x14ac:dyDescent="0.25">
      <c r="A1912" t="s">
        <v>62</v>
      </c>
      <c r="B1912" t="str">
        <f>IFERROR(INDEX(Clients[Client_Name],MATCH(Table10[[#This Row],[Client_Code]],Clients[Client_Code],0)),"")</f>
        <v>LACTEOS MATTHEI</v>
      </c>
      <c r="C1912" s="42">
        <v>1063</v>
      </c>
      <c r="D1912" s="41" t="s">
        <v>148</v>
      </c>
      <c r="E1912">
        <v>6</v>
      </c>
      <c r="F1912" s="21">
        <v>0</v>
      </c>
      <c r="G1912"/>
    </row>
    <row r="1913" spans="1:7" x14ac:dyDescent="0.25">
      <c r="A1913" t="s">
        <v>62</v>
      </c>
      <c r="B1913" t="str">
        <f>IFERROR(INDEX(Clients[Client_Name],MATCH(Table10[[#This Row],[Client_Code]],Clients[Client_Code],0)),"")</f>
        <v>LACTEOS MATTHEI</v>
      </c>
      <c r="C1913" s="42">
        <v>1063</v>
      </c>
      <c r="D1913" s="41" t="s">
        <v>148</v>
      </c>
      <c r="E1913">
        <v>7</v>
      </c>
      <c r="F1913" s="21">
        <v>0</v>
      </c>
      <c r="G1913"/>
    </row>
    <row r="1914" spans="1:7" x14ac:dyDescent="0.25">
      <c r="A1914" t="s">
        <v>62</v>
      </c>
      <c r="B1914" t="str">
        <f>IFERROR(INDEX(Clients[Client_Name],MATCH(Table10[[#This Row],[Client_Code]],Clients[Client_Code],0)),"")</f>
        <v>LACTEOS MATTHEI</v>
      </c>
      <c r="C1914" s="42">
        <v>1063</v>
      </c>
      <c r="D1914" s="41" t="s">
        <v>148</v>
      </c>
      <c r="E1914">
        <v>8</v>
      </c>
      <c r="F1914" s="21">
        <v>0</v>
      </c>
      <c r="G1914"/>
    </row>
    <row r="1915" spans="1:7" x14ac:dyDescent="0.25">
      <c r="A1915" t="s">
        <v>62</v>
      </c>
      <c r="B1915" t="str">
        <f>IFERROR(INDEX(Clients[Client_Name],MATCH(Table10[[#This Row],[Client_Code]],Clients[Client_Code],0)),"")</f>
        <v>LACTEOS MATTHEI</v>
      </c>
      <c r="C1915" s="42">
        <v>1063</v>
      </c>
      <c r="D1915" s="41" t="s">
        <v>148</v>
      </c>
      <c r="E1915">
        <v>9</v>
      </c>
      <c r="F1915" s="21">
        <v>0</v>
      </c>
      <c r="G1915"/>
    </row>
    <row r="1916" spans="1:7" x14ac:dyDescent="0.25">
      <c r="A1916" t="s">
        <v>62</v>
      </c>
      <c r="B1916" t="str">
        <f>IFERROR(INDEX(Clients[Client_Name],MATCH(Table10[[#This Row],[Client_Code]],Clients[Client_Code],0)),"")</f>
        <v>LACTEOS MATTHEI</v>
      </c>
      <c r="C1916" s="42">
        <v>1063</v>
      </c>
      <c r="D1916" s="41" t="s">
        <v>148</v>
      </c>
      <c r="E1916">
        <v>10</v>
      </c>
      <c r="F1916" s="21">
        <v>0</v>
      </c>
      <c r="G1916"/>
    </row>
    <row r="1917" spans="1:7" x14ac:dyDescent="0.25">
      <c r="A1917" t="s">
        <v>62</v>
      </c>
      <c r="B1917" t="str">
        <f>IFERROR(INDEX(Clients[Client_Name],MATCH(Table10[[#This Row],[Client_Code]],Clients[Client_Code],0)),"")</f>
        <v>LACTEOS MATTHEI</v>
      </c>
      <c r="C1917" s="42">
        <v>1063</v>
      </c>
      <c r="D1917" s="41" t="s">
        <v>148</v>
      </c>
      <c r="E1917">
        <v>11</v>
      </c>
      <c r="F1917" s="21">
        <v>0</v>
      </c>
      <c r="G1917"/>
    </row>
    <row r="1918" spans="1:7" x14ac:dyDescent="0.25">
      <c r="A1918" t="s">
        <v>62</v>
      </c>
      <c r="B1918" t="str">
        <f>IFERROR(INDEX(Clients[Client_Name],MATCH(Table10[[#This Row],[Client_Code]],Clients[Client_Code],0)),"")</f>
        <v>LACTEOS MATTHEI</v>
      </c>
      <c r="C1918" s="42">
        <v>1063</v>
      </c>
      <c r="D1918" s="41" t="s">
        <v>148</v>
      </c>
      <c r="E1918">
        <v>12</v>
      </c>
      <c r="F1918" s="21">
        <v>0</v>
      </c>
      <c r="G1918"/>
    </row>
    <row r="1919" spans="1:7" x14ac:dyDescent="0.25">
      <c r="A1919" t="s">
        <v>62</v>
      </c>
      <c r="B1919" t="str">
        <f>IFERROR(INDEX(Clients[Client_Name],MATCH(Table10[[#This Row],[Client_Code]],Clients[Client_Code],0)),"")</f>
        <v>LACTEOS MATTHEI</v>
      </c>
      <c r="C1919" s="42">
        <v>1063</v>
      </c>
      <c r="D1919" s="41" t="s">
        <v>38</v>
      </c>
      <c r="E1919">
        <v>1</v>
      </c>
      <c r="F1919" s="21">
        <v>3196170.4364330005</v>
      </c>
      <c r="G1919"/>
    </row>
    <row r="1920" spans="1:7" x14ac:dyDescent="0.25">
      <c r="A1920" t="s">
        <v>62</v>
      </c>
      <c r="B1920" t="str">
        <f>IFERROR(INDEX(Clients[Client_Name],MATCH(Table10[[#This Row],[Client_Code]],Clients[Client_Code],0)),"")</f>
        <v>LACTEOS MATTHEI</v>
      </c>
      <c r="C1920" s="42">
        <v>1063</v>
      </c>
      <c r="D1920" s="41" t="s">
        <v>38</v>
      </c>
      <c r="E1920">
        <v>2</v>
      </c>
      <c r="F1920" s="21">
        <v>3114093.066927345</v>
      </c>
      <c r="G1920"/>
    </row>
    <row r="1921" spans="1:7" x14ac:dyDescent="0.25">
      <c r="A1921" t="s">
        <v>62</v>
      </c>
      <c r="B1921" t="str">
        <f>IFERROR(INDEX(Clients[Client_Name],MATCH(Table10[[#This Row],[Client_Code]],Clients[Client_Code],0)),"")</f>
        <v>LACTEOS MATTHEI</v>
      </c>
      <c r="C1921" s="42">
        <v>1063</v>
      </c>
      <c r="D1921" s="41" t="s">
        <v>38</v>
      </c>
      <c r="E1921">
        <v>3</v>
      </c>
      <c r="F1921" s="21">
        <v>3721914.0624687909</v>
      </c>
      <c r="G1921"/>
    </row>
    <row r="1922" spans="1:7" x14ac:dyDescent="0.25">
      <c r="A1922" t="s">
        <v>62</v>
      </c>
      <c r="B1922" t="str">
        <f>IFERROR(INDEX(Clients[Client_Name],MATCH(Table10[[#This Row],[Client_Code]],Clients[Client_Code],0)),"")</f>
        <v>LACTEOS MATTHEI</v>
      </c>
      <c r="C1922" s="42">
        <v>1063</v>
      </c>
      <c r="D1922" s="41" t="s">
        <v>38</v>
      </c>
      <c r="E1922">
        <v>4</v>
      </c>
      <c r="F1922" s="21">
        <v>4040596.3856457858</v>
      </c>
      <c r="G1922"/>
    </row>
    <row r="1923" spans="1:7" x14ac:dyDescent="0.25">
      <c r="A1923" t="s">
        <v>62</v>
      </c>
      <c r="B1923" t="str">
        <f>IFERROR(INDEX(Clients[Client_Name],MATCH(Table10[[#This Row],[Client_Code]],Clients[Client_Code],0)),"")</f>
        <v>LACTEOS MATTHEI</v>
      </c>
      <c r="C1923" s="42">
        <v>1063</v>
      </c>
      <c r="D1923" s="41" t="s">
        <v>38</v>
      </c>
      <c r="E1923">
        <v>5</v>
      </c>
      <c r="F1923" s="21">
        <v>4043085.7420717822</v>
      </c>
      <c r="G1923"/>
    </row>
    <row r="1924" spans="1:7" x14ac:dyDescent="0.25">
      <c r="A1924" t="s">
        <v>62</v>
      </c>
      <c r="B1924" t="str">
        <f>IFERROR(INDEX(Clients[Client_Name],MATCH(Table10[[#This Row],[Client_Code]],Clients[Client_Code],0)),"")</f>
        <v>LACTEOS MATTHEI</v>
      </c>
      <c r="C1924" s="42">
        <v>1063</v>
      </c>
      <c r="D1924" s="41" t="s">
        <v>38</v>
      </c>
      <c r="E1924">
        <v>6</v>
      </c>
      <c r="F1924" s="21">
        <v>3993829.5016203085</v>
      </c>
      <c r="G1924"/>
    </row>
    <row r="1925" spans="1:7" x14ac:dyDescent="0.25">
      <c r="A1925" t="s">
        <v>62</v>
      </c>
      <c r="B1925" t="str">
        <f>IFERROR(INDEX(Clients[Client_Name],MATCH(Table10[[#This Row],[Client_Code]],Clients[Client_Code],0)),"")</f>
        <v>LACTEOS MATTHEI</v>
      </c>
      <c r="C1925" s="42">
        <v>1063</v>
      </c>
      <c r="D1925" s="41" t="s">
        <v>38</v>
      </c>
      <c r="E1925">
        <v>7</v>
      </c>
      <c r="F1925" s="21">
        <v>4443335.6344373962</v>
      </c>
      <c r="G1925"/>
    </row>
    <row r="1926" spans="1:7" x14ac:dyDescent="0.25">
      <c r="A1926" t="s">
        <v>62</v>
      </c>
      <c r="B1926" t="str">
        <f>IFERROR(INDEX(Clients[Client_Name],MATCH(Table10[[#This Row],[Client_Code]],Clients[Client_Code],0)),"")</f>
        <v>LACTEOS MATTHEI</v>
      </c>
      <c r="C1926" s="42">
        <v>1063</v>
      </c>
      <c r="D1926" s="41" t="s">
        <v>38</v>
      </c>
      <c r="E1926">
        <v>8</v>
      </c>
      <c r="F1926" s="21">
        <v>4841096.2104016356</v>
      </c>
      <c r="G1926"/>
    </row>
    <row r="1927" spans="1:7" x14ac:dyDescent="0.25">
      <c r="A1927" t="s">
        <v>62</v>
      </c>
      <c r="B1927" t="str">
        <f>IFERROR(INDEX(Clients[Client_Name],MATCH(Table10[[#This Row],[Client_Code]],Clients[Client_Code],0)),"")</f>
        <v>LACTEOS MATTHEI</v>
      </c>
      <c r="C1927" s="43">
        <v>1063</v>
      </c>
      <c r="D1927" s="41" t="s">
        <v>38</v>
      </c>
      <c r="E1927">
        <v>9</v>
      </c>
      <c r="F1927" s="21">
        <v>4814868.289997845</v>
      </c>
      <c r="G1927"/>
    </row>
    <row r="1928" spans="1:7" x14ac:dyDescent="0.25">
      <c r="A1928" t="s">
        <v>62</v>
      </c>
      <c r="B1928" t="str">
        <f>IFERROR(INDEX(Clients[Client_Name],MATCH(Table10[[#This Row],[Client_Code]],Clients[Client_Code],0)),"")</f>
        <v>LACTEOS MATTHEI</v>
      </c>
      <c r="C1928" s="42">
        <v>1063</v>
      </c>
      <c r="D1928" s="41" t="s">
        <v>38</v>
      </c>
      <c r="E1928">
        <v>10</v>
      </c>
      <c r="F1928" s="21">
        <v>4055638.7223801557</v>
      </c>
      <c r="G1928"/>
    </row>
    <row r="1929" spans="1:7" x14ac:dyDescent="0.25">
      <c r="A1929" t="s">
        <v>62</v>
      </c>
      <c r="B1929" t="str">
        <f>IFERROR(INDEX(Clients[Client_Name],MATCH(Table10[[#This Row],[Client_Code]],Clients[Client_Code],0)),"")</f>
        <v>LACTEOS MATTHEI</v>
      </c>
      <c r="C1929" s="42">
        <v>1063</v>
      </c>
      <c r="D1929" s="41" t="s">
        <v>38</v>
      </c>
      <c r="E1929">
        <v>11</v>
      </c>
      <c r="F1929" s="21">
        <v>4345461.9665421611</v>
      </c>
      <c r="G1929"/>
    </row>
    <row r="1930" spans="1:7" x14ac:dyDescent="0.25">
      <c r="A1930" t="s">
        <v>62</v>
      </c>
      <c r="B1930" t="str">
        <f>IFERROR(INDEX(Clients[Client_Name],MATCH(Table10[[#This Row],[Client_Code]],Clients[Client_Code],0)),"")</f>
        <v>LACTEOS MATTHEI</v>
      </c>
      <c r="C1930" s="42">
        <v>1063</v>
      </c>
      <c r="D1930" s="41" t="s">
        <v>38</v>
      </c>
      <c r="E1930">
        <v>12</v>
      </c>
      <c r="F1930" s="21">
        <v>4851209.8490733868</v>
      </c>
      <c r="G1930"/>
    </row>
    <row r="1931" spans="1:7" x14ac:dyDescent="0.25">
      <c r="A1931" t="s">
        <v>32</v>
      </c>
      <c r="B1931" t="str">
        <f>IFERROR(INDEX(Clients[Client_Name],MATCH(Table10[[#This Row],[Client_Code]],Clients[Client_Code],0)),"")</f>
        <v>LACTALIS</v>
      </c>
      <c r="C1931" s="42">
        <v>31</v>
      </c>
      <c r="D1931" s="41" t="s">
        <v>149</v>
      </c>
      <c r="E1931">
        <v>1</v>
      </c>
      <c r="F1931" s="21">
        <v>26744604.686799999</v>
      </c>
      <c r="G1931"/>
    </row>
    <row r="1932" spans="1:7" x14ac:dyDescent="0.25">
      <c r="A1932" t="s">
        <v>32</v>
      </c>
      <c r="B1932" t="str">
        <f>IFERROR(INDEX(Clients[Client_Name],MATCH(Table10[[#This Row],[Client_Code]],Clients[Client_Code],0)),"")</f>
        <v>LACTALIS</v>
      </c>
      <c r="C1932" s="42">
        <v>31</v>
      </c>
      <c r="D1932" s="41" t="s">
        <v>149</v>
      </c>
      <c r="E1932">
        <v>2</v>
      </c>
      <c r="F1932" s="21">
        <v>24224860.318351168</v>
      </c>
      <c r="G1932"/>
    </row>
    <row r="1933" spans="1:7" x14ac:dyDescent="0.25">
      <c r="A1933" t="s">
        <v>32</v>
      </c>
      <c r="B1933" t="str">
        <f>IFERROR(INDEX(Clients[Client_Name],MATCH(Table10[[#This Row],[Client_Code]],Clients[Client_Code],0)),"")</f>
        <v>LACTALIS</v>
      </c>
      <c r="C1933" s="42">
        <v>31</v>
      </c>
      <c r="D1933" s="41" t="s">
        <v>149</v>
      </c>
      <c r="E1933">
        <v>3</v>
      </c>
      <c r="F1933" s="21">
        <v>26896372.146435045</v>
      </c>
      <c r="G1933"/>
    </row>
    <row r="1934" spans="1:7" x14ac:dyDescent="0.25">
      <c r="A1934" t="s">
        <v>32</v>
      </c>
      <c r="B1934" t="str">
        <f>IFERROR(INDEX(Clients[Client_Name],MATCH(Table10[[#This Row],[Client_Code]],Clients[Client_Code],0)),"")</f>
        <v>LACTALIS</v>
      </c>
      <c r="C1934" s="42">
        <v>31</v>
      </c>
      <c r="D1934" s="41" t="s">
        <v>149</v>
      </c>
      <c r="E1934">
        <v>4</v>
      </c>
      <c r="F1934" s="21">
        <v>23771391.954705171</v>
      </c>
      <c r="G1934"/>
    </row>
    <row r="1935" spans="1:7" x14ac:dyDescent="0.25">
      <c r="A1935" t="s">
        <v>32</v>
      </c>
      <c r="B1935" t="str">
        <f>IFERROR(INDEX(Clients[Client_Name],MATCH(Table10[[#This Row],[Client_Code]],Clients[Client_Code],0)),"")</f>
        <v>LACTALIS</v>
      </c>
      <c r="C1935" s="42">
        <v>31</v>
      </c>
      <c r="D1935" s="41" t="s">
        <v>149</v>
      </c>
      <c r="E1935">
        <v>5</v>
      </c>
      <c r="F1935" s="21">
        <v>23838744.231910169</v>
      </c>
      <c r="G1935"/>
    </row>
    <row r="1936" spans="1:7" x14ac:dyDescent="0.25">
      <c r="A1936" t="s">
        <v>32</v>
      </c>
      <c r="B1936" t="str">
        <f>IFERROR(INDEX(Clients[Client_Name],MATCH(Table10[[#This Row],[Client_Code]],Clients[Client_Code],0)),"")</f>
        <v>LACTALIS</v>
      </c>
      <c r="C1936" s="42">
        <v>31</v>
      </c>
      <c r="D1936" s="41" t="s">
        <v>149</v>
      </c>
      <c r="E1936">
        <v>6</v>
      </c>
      <c r="F1936" s="21">
        <v>23135116.781194109</v>
      </c>
      <c r="G1936"/>
    </row>
    <row r="1937" spans="1:7" x14ac:dyDescent="0.25">
      <c r="A1937" t="s">
        <v>32</v>
      </c>
      <c r="B1937" t="str">
        <f>IFERROR(INDEX(Clients[Client_Name],MATCH(Table10[[#This Row],[Client_Code]],Clients[Client_Code],0)),"")</f>
        <v>LACTALIS</v>
      </c>
      <c r="C1937" s="42">
        <v>31</v>
      </c>
      <c r="D1937" s="41" t="s">
        <v>149</v>
      </c>
      <c r="E1937">
        <v>7</v>
      </c>
      <c r="F1937" s="21">
        <v>23974021.82136552</v>
      </c>
      <c r="G1937"/>
    </row>
    <row r="1938" spans="1:7" x14ac:dyDescent="0.25">
      <c r="A1938" t="s">
        <v>32</v>
      </c>
      <c r="B1938" t="str">
        <f>IFERROR(INDEX(Clients[Client_Name],MATCH(Table10[[#This Row],[Client_Code]],Clients[Client_Code],0)),"")</f>
        <v>LACTALIS</v>
      </c>
      <c r="C1938" s="42">
        <v>31</v>
      </c>
      <c r="D1938" s="41" t="s">
        <v>149</v>
      </c>
      <c r="E1938">
        <v>8</v>
      </c>
      <c r="F1938" s="21">
        <v>24041948.216526054</v>
      </c>
      <c r="G1938"/>
    </row>
    <row r="1939" spans="1:7" x14ac:dyDescent="0.25">
      <c r="A1939" t="s">
        <v>32</v>
      </c>
      <c r="B1939" t="str">
        <f>IFERROR(INDEX(Clients[Client_Name],MATCH(Table10[[#This Row],[Client_Code]],Clients[Client_Code],0)),"")</f>
        <v>LACTALIS</v>
      </c>
      <c r="C1939" s="42">
        <v>31</v>
      </c>
      <c r="D1939" s="41" t="s">
        <v>149</v>
      </c>
      <c r="E1939">
        <v>9</v>
      </c>
      <c r="F1939" s="21">
        <v>25127785.331694156</v>
      </c>
      <c r="G1939"/>
    </row>
    <row r="1940" spans="1:7" x14ac:dyDescent="0.25">
      <c r="A1940" t="s">
        <v>32</v>
      </c>
      <c r="B1940" t="str">
        <f>IFERROR(INDEX(Clients[Client_Name],MATCH(Table10[[#This Row],[Client_Code]],Clients[Client_Code],0)),"")</f>
        <v>LACTALIS</v>
      </c>
      <c r="C1940" s="42">
        <v>31</v>
      </c>
      <c r="D1940" s="41" t="s">
        <v>149</v>
      </c>
      <c r="E1940">
        <v>10</v>
      </c>
      <c r="F1940" s="21">
        <v>26038946.747582868</v>
      </c>
      <c r="G1940"/>
    </row>
    <row r="1941" spans="1:7" x14ac:dyDescent="0.25">
      <c r="A1941" t="s">
        <v>32</v>
      </c>
      <c r="B1941" t="str">
        <f>IFERROR(INDEX(Clients[Client_Name],MATCH(Table10[[#This Row],[Client_Code]],Clients[Client_Code],0)),"")</f>
        <v>LACTALIS</v>
      </c>
      <c r="C1941" s="42">
        <v>31</v>
      </c>
      <c r="D1941" s="41" t="s">
        <v>149</v>
      </c>
      <c r="E1941">
        <v>11</v>
      </c>
      <c r="F1941" s="21">
        <v>25270377.835517108</v>
      </c>
      <c r="G1941"/>
    </row>
    <row r="1942" spans="1:7" x14ac:dyDescent="0.25">
      <c r="A1942" t="s">
        <v>32</v>
      </c>
      <c r="B1942" t="str">
        <f>IFERROR(INDEX(Clients[Client_Name],MATCH(Table10[[#This Row],[Client_Code]],Clients[Client_Code],0)),"")</f>
        <v>LACTALIS</v>
      </c>
      <c r="C1942" s="42">
        <v>31</v>
      </c>
      <c r="D1942" s="41" t="s">
        <v>149</v>
      </c>
      <c r="E1942">
        <v>12</v>
      </c>
      <c r="F1942" s="21">
        <v>26186709.814030558</v>
      </c>
      <c r="G1942"/>
    </row>
    <row r="1943" spans="1:7" x14ac:dyDescent="0.25">
      <c r="A1943" t="s">
        <v>32</v>
      </c>
      <c r="B1943" t="str">
        <f>IFERROR(INDEX(Clients[Client_Name],MATCH(Table10[[#This Row],[Client_Code]],Clients[Client_Code],0)),"")</f>
        <v>LACTALIS</v>
      </c>
      <c r="C1943" s="42">
        <v>31</v>
      </c>
      <c r="D1943" s="41" t="s">
        <v>37</v>
      </c>
      <c r="E1943">
        <v>1</v>
      </c>
      <c r="F1943" s="21">
        <v>14702440.637856234</v>
      </c>
      <c r="G1943"/>
    </row>
    <row r="1944" spans="1:7" x14ac:dyDescent="0.25">
      <c r="A1944" t="s">
        <v>32</v>
      </c>
      <c r="B1944" t="str">
        <f>IFERROR(INDEX(Clients[Client_Name],MATCH(Table10[[#This Row],[Client_Code]],Clients[Client_Code],0)),"")</f>
        <v>LACTALIS</v>
      </c>
      <c r="C1944" s="42">
        <v>31</v>
      </c>
      <c r="D1944" s="41" t="s">
        <v>37</v>
      </c>
      <c r="E1944">
        <v>2</v>
      </c>
      <c r="F1944" s="21">
        <v>13317249.402706813</v>
      </c>
      <c r="G1944"/>
    </row>
    <row r="1945" spans="1:7" x14ac:dyDescent="0.25">
      <c r="A1945" t="s">
        <v>32</v>
      </c>
      <c r="B1945" t="str">
        <f>IFERROR(INDEX(Clients[Client_Name],MATCH(Table10[[#This Row],[Client_Code]],Clients[Client_Code],0)),"")</f>
        <v>LACTALIS</v>
      </c>
      <c r="C1945" s="42">
        <v>31</v>
      </c>
      <c r="D1945" s="41" t="s">
        <v>37</v>
      </c>
      <c r="E1945">
        <v>3</v>
      </c>
      <c r="F1945" s="21">
        <v>14785872.496063652</v>
      </c>
      <c r="G1945"/>
    </row>
    <row r="1946" spans="1:7" x14ac:dyDescent="0.25">
      <c r="A1946" t="s">
        <v>32</v>
      </c>
      <c r="B1946" t="str">
        <f>IFERROR(INDEX(Clients[Client_Name],MATCH(Table10[[#This Row],[Client_Code]],Clients[Client_Code],0)),"")</f>
        <v>LACTALIS</v>
      </c>
      <c r="C1946" s="42">
        <v>31</v>
      </c>
      <c r="D1946" s="41" t="s">
        <v>37</v>
      </c>
      <c r="E1946">
        <v>4</v>
      </c>
      <c r="F1946" s="21">
        <v>13067962.050146256</v>
      </c>
      <c r="G1946"/>
    </row>
    <row r="1947" spans="1:7" x14ac:dyDescent="0.25">
      <c r="A1947" t="s">
        <v>32</v>
      </c>
      <c r="B1947" t="str">
        <f>IFERROR(INDEX(Clients[Client_Name],MATCH(Table10[[#This Row],[Client_Code]],Clients[Client_Code],0)),"")</f>
        <v>LACTALIS</v>
      </c>
      <c r="C1947" s="42">
        <v>31</v>
      </c>
      <c r="D1947" s="41" t="s">
        <v>37</v>
      </c>
      <c r="E1947">
        <v>5</v>
      </c>
      <c r="F1947" s="21">
        <v>13104987.942621669</v>
      </c>
      <c r="G1947"/>
    </row>
    <row r="1948" spans="1:7" x14ac:dyDescent="0.25">
      <c r="A1948" t="s">
        <v>32</v>
      </c>
      <c r="B1948" t="str">
        <f>IFERROR(INDEX(Clients[Client_Name],MATCH(Table10[[#This Row],[Client_Code]],Clients[Client_Code],0)),"")</f>
        <v>LACTALIS</v>
      </c>
      <c r="C1948" s="42">
        <v>31</v>
      </c>
      <c r="D1948" s="41" t="s">
        <v>37</v>
      </c>
      <c r="E1948">
        <v>6</v>
      </c>
      <c r="F1948" s="21">
        <v>12718179.42754106</v>
      </c>
      <c r="G1948"/>
    </row>
    <row r="1949" spans="1:7" x14ac:dyDescent="0.25">
      <c r="A1949" t="s">
        <v>32</v>
      </c>
      <c r="B1949" t="str">
        <f>IFERROR(INDEX(Clients[Client_Name],MATCH(Table10[[#This Row],[Client_Code]],Clients[Client_Code],0)),"")</f>
        <v>LACTALIS</v>
      </c>
      <c r="C1949" s="42">
        <v>31</v>
      </c>
      <c r="D1949" s="41" t="s">
        <v>37</v>
      </c>
      <c r="E1949">
        <v>7</v>
      </c>
      <c r="F1949" s="21">
        <v>13179354.744894175</v>
      </c>
      <c r="G1949"/>
    </row>
    <row r="1950" spans="1:7" x14ac:dyDescent="0.25">
      <c r="A1950" t="s">
        <v>32</v>
      </c>
      <c r="B1950" t="str">
        <f>IFERROR(INDEX(Clients[Client_Name],MATCH(Table10[[#This Row],[Client_Code]],Clients[Client_Code],0)),"")</f>
        <v>LACTALIS</v>
      </c>
      <c r="C1950" s="42">
        <v>31</v>
      </c>
      <c r="D1950" s="41" t="s">
        <v>37</v>
      </c>
      <c r="E1950">
        <v>8</v>
      </c>
      <c r="F1950" s="21">
        <v>13216696.250004707</v>
      </c>
      <c r="G1950"/>
    </row>
    <row r="1951" spans="1:7" x14ac:dyDescent="0.25">
      <c r="A1951" t="s">
        <v>32</v>
      </c>
      <c r="B1951" t="str">
        <f>IFERROR(INDEX(Clients[Client_Name],MATCH(Table10[[#This Row],[Client_Code]],Clients[Client_Code],0)),"")</f>
        <v>LACTALIS</v>
      </c>
      <c r="C1951" s="42">
        <v>31</v>
      </c>
      <c r="D1951" s="41" t="s">
        <v>37</v>
      </c>
      <c r="E1951">
        <v>9</v>
      </c>
      <c r="F1951" s="21">
        <v>13813618.728953123</v>
      </c>
      <c r="G1951"/>
    </row>
    <row r="1952" spans="1:7" x14ac:dyDescent="0.25">
      <c r="A1952" t="s">
        <v>32</v>
      </c>
      <c r="B1952" t="str">
        <f>IFERROR(INDEX(Clients[Client_Name],MATCH(Table10[[#This Row],[Client_Code]],Clients[Client_Code],0)),"")</f>
        <v>LACTALIS</v>
      </c>
      <c r="C1952" s="42">
        <v>31</v>
      </c>
      <c r="D1952" s="41" t="s">
        <v>37</v>
      </c>
      <c r="E1952">
        <v>10</v>
      </c>
      <c r="F1952" s="21">
        <v>14314515.89253022</v>
      </c>
      <c r="G1952"/>
    </row>
    <row r="1953" spans="1:7" x14ac:dyDescent="0.25">
      <c r="A1953" t="s">
        <v>32</v>
      </c>
      <c r="B1953" t="str">
        <f>IFERROR(INDEX(Clients[Client_Name],MATCH(Table10[[#This Row],[Client_Code]],Clients[Client_Code],0)),"")</f>
        <v>LACTALIS</v>
      </c>
      <c r="C1953" s="42">
        <v>31</v>
      </c>
      <c r="D1953" s="41" t="s">
        <v>37</v>
      </c>
      <c r="E1953">
        <v>11</v>
      </c>
      <c r="F1953" s="21">
        <v>13892006.794411985</v>
      </c>
      <c r="G1953"/>
    </row>
    <row r="1954" spans="1:7" x14ac:dyDescent="0.25">
      <c r="A1954" t="s">
        <v>32</v>
      </c>
      <c r="B1954" t="str">
        <f>IFERROR(INDEX(Clients[Client_Name],MATCH(Table10[[#This Row],[Client_Code]],Clients[Client_Code],0)),"")</f>
        <v>LACTALIS</v>
      </c>
      <c r="C1954" s="42">
        <v>31</v>
      </c>
      <c r="D1954" s="41" t="s">
        <v>37</v>
      </c>
      <c r="E1954">
        <v>12</v>
      </c>
      <c r="F1954" s="21">
        <v>14395746.396340471</v>
      </c>
      <c r="G1954"/>
    </row>
    <row r="1955" spans="1:7" x14ac:dyDescent="0.25">
      <c r="A1955" t="s">
        <v>32</v>
      </c>
      <c r="B1955" t="str">
        <f>IFERROR(INDEX(Clients[Client_Name],MATCH(Table10[[#This Row],[Client_Code]],Clients[Client_Code],0)),"")</f>
        <v>LACTALIS</v>
      </c>
      <c r="C1955" s="42">
        <v>31</v>
      </c>
      <c r="D1955" s="41" t="s">
        <v>148</v>
      </c>
      <c r="E1955">
        <v>1</v>
      </c>
      <c r="F1955" s="21">
        <v>0</v>
      </c>
      <c r="G1955"/>
    </row>
    <row r="1956" spans="1:7" x14ac:dyDescent="0.25">
      <c r="A1956" t="s">
        <v>32</v>
      </c>
      <c r="B1956" t="str">
        <f>IFERROR(INDEX(Clients[Client_Name],MATCH(Table10[[#This Row],[Client_Code]],Clients[Client_Code],0)),"")</f>
        <v>LACTALIS</v>
      </c>
      <c r="C1956" s="42">
        <v>31</v>
      </c>
      <c r="D1956" s="41" t="s">
        <v>148</v>
      </c>
      <c r="E1956">
        <v>2</v>
      </c>
      <c r="F1956" s="21">
        <v>0</v>
      </c>
      <c r="G1956"/>
    </row>
    <row r="1957" spans="1:7" x14ac:dyDescent="0.25">
      <c r="A1957" t="s">
        <v>32</v>
      </c>
      <c r="B1957" t="str">
        <f>IFERROR(INDEX(Clients[Client_Name],MATCH(Table10[[#This Row],[Client_Code]],Clients[Client_Code],0)),"")</f>
        <v>LACTALIS</v>
      </c>
      <c r="C1957" s="42">
        <v>31</v>
      </c>
      <c r="D1957" s="41" t="s">
        <v>148</v>
      </c>
      <c r="E1957">
        <v>3</v>
      </c>
      <c r="F1957" s="21">
        <v>0</v>
      </c>
      <c r="G1957"/>
    </row>
    <row r="1958" spans="1:7" x14ac:dyDescent="0.25">
      <c r="A1958" t="s">
        <v>32</v>
      </c>
      <c r="B1958" t="str">
        <f>IFERROR(INDEX(Clients[Client_Name],MATCH(Table10[[#This Row],[Client_Code]],Clients[Client_Code],0)),"")</f>
        <v>LACTALIS</v>
      </c>
      <c r="C1958" s="42">
        <v>31</v>
      </c>
      <c r="D1958" s="41" t="s">
        <v>148</v>
      </c>
      <c r="E1958">
        <v>4</v>
      </c>
      <c r="F1958" s="21">
        <v>0</v>
      </c>
      <c r="G1958"/>
    </row>
    <row r="1959" spans="1:7" x14ac:dyDescent="0.25">
      <c r="A1959" t="s">
        <v>32</v>
      </c>
      <c r="B1959" t="str">
        <f>IFERROR(INDEX(Clients[Client_Name],MATCH(Table10[[#This Row],[Client_Code]],Clients[Client_Code],0)),"")</f>
        <v>LACTALIS</v>
      </c>
      <c r="C1959" s="42">
        <v>31</v>
      </c>
      <c r="D1959" s="41" t="s">
        <v>148</v>
      </c>
      <c r="E1959">
        <v>5</v>
      </c>
      <c r="F1959" s="21">
        <v>0</v>
      </c>
      <c r="G1959"/>
    </row>
    <row r="1960" spans="1:7" x14ac:dyDescent="0.25">
      <c r="A1960" t="s">
        <v>32</v>
      </c>
      <c r="B1960" t="str">
        <f>IFERROR(INDEX(Clients[Client_Name],MATCH(Table10[[#This Row],[Client_Code]],Clients[Client_Code],0)),"")</f>
        <v>LACTALIS</v>
      </c>
      <c r="C1960" s="42">
        <v>31</v>
      </c>
      <c r="D1960" s="41" t="s">
        <v>148</v>
      </c>
      <c r="E1960">
        <v>6</v>
      </c>
      <c r="F1960" s="21">
        <v>0</v>
      </c>
      <c r="G1960"/>
    </row>
    <row r="1961" spans="1:7" x14ac:dyDescent="0.25">
      <c r="A1961" t="s">
        <v>32</v>
      </c>
      <c r="B1961" t="str">
        <f>IFERROR(INDEX(Clients[Client_Name],MATCH(Table10[[#This Row],[Client_Code]],Clients[Client_Code],0)),"")</f>
        <v>LACTALIS</v>
      </c>
      <c r="C1961" s="42">
        <v>31</v>
      </c>
      <c r="D1961" s="41" t="s">
        <v>148</v>
      </c>
      <c r="E1961">
        <v>7</v>
      </c>
      <c r="F1961" s="21">
        <v>0</v>
      </c>
      <c r="G1961"/>
    </row>
    <row r="1962" spans="1:7" x14ac:dyDescent="0.25">
      <c r="A1962" t="s">
        <v>32</v>
      </c>
      <c r="B1962" t="str">
        <f>IFERROR(INDEX(Clients[Client_Name],MATCH(Table10[[#This Row],[Client_Code]],Clients[Client_Code],0)),"")</f>
        <v>LACTALIS</v>
      </c>
      <c r="C1962" s="42">
        <v>31</v>
      </c>
      <c r="D1962" s="41" t="s">
        <v>148</v>
      </c>
      <c r="E1962">
        <v>8</v>
      </c>
      <c r="F1962" s="21">
        <v>0</v>
      </c>
      <c r="G1962"/>
    </row>
    <row r="1963" spans="1:7" x14ac:dyDescent="0.25">
      <c r="A1963" t="s">
        <v>32</v>
      </c>
      <c r="B1963" t="str">
        <f>IFERROR(INDEX(Clients[Client_Name],MATCH(Table10[[#This Row],[Client_Code]],Clients[Client_Code],0)),"")</f>
        <v>LACTALIS</v>
      </c>
      <c r="C1963" s="42">
        <v>31</v>
      </c>
      <c r="D1963" s="41" t="s">
        <v>148</v>
      </c>
      <c r="E1963">
        <v>9</v>
      </c>
      <c r="F1963" s="21">
        <v>0</v>
      </c>
      <c r="G1963"/>
    </row>
    <row r="1964" spans="1:7" x14ac:dyDescent="0.25">
      <c r="A1964" t="s">
        <v>32</v>
      </c>
      <c r="B1964" t="str">
        <f>IFERROR(INDEX(Clients[Client_Name],MATCH(Table10[[#This Row],[Client_Code]],Clients[Client_Code],0)),"")</f>
        <v>LACTALIS</v>
      </c>
      <c r="C1964" s="42">
        <v>31</v>
      </c>
      <c r="D1964" s="41" t="s">
        <v>148</v>
      </c>
      <c r="E1964">
        <v>10</v>
      </c>
      <c r="F1964" s="21">
        <v>0</v>
      </c>
      <c r="G1964"/>
    </row>
    <row r="1965" spans="1:7" x14ac:dyDescent="0.25">
      <c r="A1965" t="s">
        <v>32</v>
      </c>
      <c r="B1965" t="str">
        <f>IFERROR(INDEX(Clients[Client_Name],MATCH(Table10[[#This Row],[Client_Code]],Clients[Client_Code],0)),"")</f>
        <v>LACTALIS</v>
      </c>
      <c r="C1965" s="42">
        <v>31</v>
      </c>
      <c r="D1965" s="41" t="s">
        <v>148</v>
      </c>
      <c r="E1965">
        <v>11</v>
      </c>
      <c r="F1965" s="21">
        <v>0</v>
      </c>
      <c r="G1965"/>
    </row>
    <row r="1966" spans="1:7" x14ac:dyDescent="0.25">
      <c r="A1966" t="s">
        <v>32</v>
      </c>
      <c r="B1966" t="str">
        <f>IFERROR(INDEX(Clients[Client_Name],MATCH(Table10[[#This Row],[Client_Code]],Clients[Client_Code],0)),"")</f>
        <v>LACTALIS</v>
      </c>
      <c r="C1966" s="42">
        <v>31</v>
      </c>
      <c r="D1966" s="41" t="s">
        <v>148</v>
      </c>
      <c r="E1966">
        <v>12</v>
      </c>
      <c r="F1966" s="21">
        <v>0</v>
      </c>
      <c r="G1966"/>
    </row>
    <row r="1967" spans="1:7" x14ac:dyDescent="0.25">
      <c r="A1967" t="s">
        <v>32</v>
      </c>
      <c r="B1967" t="str">
        <f>IFERROR(INDEX(Clients[Client_Name],MATCH(Table10[[#This Row],[Client_Code]],Clients[Client_Code],0)),"")</f>
        <v>LACTALIS</v>
      </c>
      <c r="C1967" s="42">
        <v>31</v>
      </c>
      <c r="D1967" s="41" t="s">
        <v>38</v>
      </c>
      <c r="E1967">
        <v>1</v>
      </c>
      <c r="F1967" s="21">
        <v>46935379.346930429</v>
      </c>
      <c r="G1967"/>
    </row>
    <row r="1968" spans="1:7" x14ac:dyDescent="0.25">
      <c r="A1968" t="s">
        <v>32</v>
      </c>
      <c r="B1968" t="str">
        <f>IFERROR(INDEX(Clients[Client_Name],MATCH(Table10[[#This Row],[Client_Code]],Clients[Client_Code],0)),"")</f>
        <v>LACTALIS</v>
      </c>
      <c r="C1968" s="42">
        <v>31</v>
      </c>
      <c r="D1968" s="41" t="s">
        <v>38</v>
      </c>
      <c r="E1968">
        <v>2</v>
      </c>
      <c r="F1968" s="21">
        <v>42513360.058351889</v>
      </c>
      <c r="G1968"/>
    </row>
    <row r="1969" spans="1:7" x14ac:dyDescent="0.25">
      <c r="A1969" t="s">
        <v>32</v>
      </c>
      <c r="B1969" t="str">
        <f>IFERROR(INDEX(Clients[Client_Name],MATCH(Table10[[#This Row],[Client_Code]],Clients[Client_Code],0)),"")</f>
        <v>LACTALIS</v>
      </c>
      <c r="C1969" s="42">
        <v>31</v>
      </c>
      <c r="D1969" s="41" t="s">
        <v>38</v>
      </c>
      <c r="E1969">
        <v>3</v>
      </c>
      <c r="F1969" s="21">
        <v>47201723.283358343</v>
      </c>
      <c r="G1969"/>
    </row>
    <row r="1970" spans="1:7" x14ac:dyDescent="0.25">
      <c r="A1970" t="s">
        <v>32</v>
      </c>
      <c r="B1970" t="str">
        <f>IFERROR(INDEX(Clients[Client_Name],MATCH(Table10[[#This Row],[Client_Code]],Clients[Client_Code],0)),"")</f>
        <v>LACTALIS</v>
      </c>
      <c r="C1970" s="42">
        <v>31</v>
      </c>
      <c r="D1970" s="41" t="s">
        <v>38</v>
      </c>
      <c r="E1970">
        <v>4</v>
      </c>
      <c r="F1970" s="21">
        <v>41717546.849713914</v>
      </c>
      <c r="G1970"/>
    </row>
    <row r="1971" spans="1:7" x14ac:dyDescent="0.25">
      <c r="A1971" t="s">
        <v>32</v>
      </c>
      <c r="B1971" t="str">
        <f>IFERROR(INDEX(Clients[Client_Name],MATCH(Table10[[#This Row],[Client_Code]],Clients[Client_Code],0)),"")</f>
        <v>LACTALIS</v>
      </c>
      <c r="C1971" s="42">
        <v>31</v>
      </c>
      <c r="D1971" s="41" t="s">
        <v>38</v>
      </c>
      <c r="E1971">
        <v>5</v>
      </c>
      <c r="F1971" s="21">
        <v>41835746.565788098</v>
      </c>
      <c r="G1971"/>
    </row>
    <row r="1972" spans="1:7" x14ac:dyDescent="0.25">
      <c r="A1972" t="s">
        <v>32</v>
      </c>
      <c r="B1972" t="str">
        <f>IFERROR(INDEX(Clients[Client_Name],MATCH(Table10[[#This Row],[Client_Code]],Clients[Client_Code],0)),"")</f>
        <v>LACTALIS</v>
      </c>
      <c r="C1972" s="42">
        <v>31</v>
      </c>
      <c r="D1972" s="41" t="s">
        <v>38</v>
      </c>
      <c r="E1972">
        <v>6</v>
      </c>
      <c r="F1972" s="21">
        <v>40600917.271991447</v>
      </c>
      <c r="G1972"/>
    </row>
    <row r="1973" spans="1:7" x14ac:dyDescent="0.25">
      <c r="A1973" t="s">
        <v>32</v>
      </c>
      <c r="B1973" t="str">
        <f>IFERROR(INDEX(Clients[Client_Name],MATCH(Table10[[#This Row],[Client_Code]],Clients[Client_Code],0)),"")</f>
        <v>LACTALIS</v>
      </c>
      <c r="C1973" s="42">
        <v>31</v>
      </c>
      <c r="D1973" s="41" t="s">
        <v>38</v>
      </c>
      <c r="E1973">
        <v>7</v>
      </c>
      <c r="F1973" s="21">
        <v>42073151.644404165</v>
      </c>
      <c r="G1973"/>
    </row>
    <row r="1974" spans="1:7" x14ac:dyDescent="0.25">
      <c r="A1974" t="s">
        <v>32</v>
      </c>
      <c r="B1974" t="str">
        <f>IFERROR(INDEX(Clients[Client_Name],MATCH(Table10[[#This Row],[Client_Code]],Clients[Client_Code],0)),"")</f>
        <v>LACTALIS</v>
      </c>
      <c r="C1974" s="42">
        <v>31</v>
      </c>
      <c r="D1974" s="41" t="s">
        <v>38</v>
      </c>
      <c r="E1974">
        <v>8</v>
      </c>
      <c r="F1974" s="21">
        <v>42192358.907396637</v>
      </c>
      <c r="G1974"/>
    </row>
    <row r="1975" spans="1:7" x14ac:dyDescent="0.25">
      <c r="A1975" t="s">
        <v>32</v>
      </c>
      <c r="B1975" t="str">
        <f>IFERROR(INDEX(Clients[Client_Name],MATCH(Table10[[#This Row],[Client_Code]],Clients[Client_Code],0)),"")</f>
        <v>LACTALIS</v>
      </c>
      <c r="C1975" s="42">
        <v>31</v>
      </c>
      <c r="D1975" s="41" t="s">
        <v>38</v>
      </c>
      <c r="E1975">
        <v>9</v>
      </c>
      <c r="F1975" s="21">
        <v>44097946.127930328</v>
      </c>
      <c r="G1975"/>
    </row>
    <row r="1976" spans="1:7" x14ac:dyDescent="0.25">
      <c r="A1976" t="s">
        <v>32</v>
      </c>
      <c r="B1976" t="str">
        <f>IFERROR(INDEX(Clients[Client_Name],MATCH(Table10[[#This Row],[Client_Code]],Clients[Client_Code],0)),"")</f>
        <v>LACTALIS</v>
      </c>
      <c r="C1976" s="42">
        <v>31</v>
      </c>
      <c r="D1976" s="41" t="s">
        <v>38</v>
      </c>
      <c r="E1976">
        <v>10</v>
      </c>
      <c r="F1976" s="21">
        <v>45696986.652247004</v>
      </c>
      <c r="G1976"/>
    </row>
    <row r="1977" spans="1:7" x14ac:dyDescent="0.25">
      <c r="A1977" t="s">
        <v>32</v>
      </c>
      <c r="B1977" t="str">
        <f>IFERROR(INDEX(Clients[Client_Name],MATCH(Table10[[#This Row],[Client_Code]],Clients[Client_Code],0)),"")</f>
        <v>LACTALIS</v>
      </c>
      <c r="C1977" s="42">
        <v>31</v>
      </c>
      <c r="D1977" s="41" t="s">
        <v>38</v>
      </c>
      <c r="E1977">
        <v>11</v>
      </c>
      <c r="F1977" s="21">
        <v>44348188.497833893</v>
      </c>
      <c r="G1977"/>
    </row>
    <row r="1978" spans="1:7" x14ac:dyDescent="0.25">
      <c r="A1978" t="s">
        <v>32</v>
      </c>
      <c r="B1978" t="str">
        <f>IFERROR(INDEX(Clients[Client_Name],MATCH(Table10[[#This Row],[Client_Code]],Clients[Client_Code],0)),"")</f>
        <v>LACTALIS</v>
      </c>
      <c r="C1978" s="42">
        <v>31</v>
      </c>
      <c r="D1978" s="41" t="s">
        <v>38</v>
      </c>
      <c r="E1978">
        <v>12</v>
      </c>
      <c r="F1978" s="21">
        <v>45956303.088530354</v>
      </c>
      <c r="G1978"/>
    </row>
    <row r="1979" spans="1:7" x14ac:dyDescent="0.25">
      <c r="A1979" t="s">
        <v>32</v>
      </c>
      <c r="B1979" t="str">
        <f>IFERROR(INDEX(Clients[Client_Name],MATCH(Table10[[#This Row],[Client_Code]],Clients[Client_Code],0)),"")</f>
        <v>LACTALIS</v>
      </c>
      <c r="C1979" s="42">
        <v>31</v>
      </c>
      <c r="D1979" s="41" t="s">
        <v>149</v>
      </c>
      <c r="E1979">
        <v>1</v>
      </c>
      <c r="F1979" s="21">
        <v>0</v>
      </c>
      <c r="G1979"/>
    </row>
    <row r="1980" spans="1:7" x14ac:dyDescent="0.25">
      <c r="A1980" t="s">
        <v>32</v>
      </c>
      <c r="B1980" t="str">
        <f>IFERROR(INDEX(Clients[Client_Name],MATCH(Table10[[#This Row],[Client_Code]],Clients[Client_Code],0)),"")</f>
        <v>LACTALIS</v>
      </c>
      <c r="C1980" s="42">
        <v>31</v>
      </c>
      <c r="D1980" s="41" t="s">
        <v>149</v>
      </c>
      <c r="E1980">
        <v>1</v>
      </c>
      <c r="F1980" s="21">
        <v>0</v>
      </c>
      <c r="G1980"/>
    </row>
    <row r="1981" spans="1:7" x14ac:dyDescent="0.25">
      <c r="A1981" t="s">
        <v>32</v>
      </c>
      <c r="B1981" t="str">
        <f>IFERROR(INDEX(Clients[Client_Name],MATCH(Table10[[#This Row],[Client_Code]],Clients[Client_Code],0)),"")</f>
        <v>LACTALIS</v>
      </c>
      <c r="C1981" s="42">
        <v>31</v>
      </c>
      <c r="D1981" s="41" t="s">
        <v>149</v>
      </c>
      <c r="E1981">
        <v>2</v>
      </c>
      <c r="F1981" s="21">
        <v>0</v>
      </c>
      <c r="G1981"/>
    </row>
    <row r="1982" spans="1:7" x14ac:dyDescent="0.25">
      <c r="A1982" t="s">
        <v>32</v>
      </c>
      <c r="B1982" t="str">
        <f>IFERROR(INDEX(Clients[Client_Name],MATCH(Table10[[#This Row],[Client_Code]],Clients[Client_Code],0)),"")</f>
        <v>KARMAC</v>
      </c>
      <c r="C1982" s="42">
        <v>30</v>
      </c>
      <c r="D1982" s="41" t="s">
        <v>149</v>
      </c>
      <c r="E1982">
        <v>1</v>
      </c>
      <c r="F1982" s="21">
        <v>7528957.5379686868</v>
      </c>
      <c r="G1982"/>
    </row>
    <row r="1983" spans="1:7" x14ac:dyDescent="0.25">
      <c r="A1983" t="s">
        <v>32</v>
      </c>
      <c r="B1983" t="str">
        <f>IFERROR(INDEX(Clients[Client_Name],MATCH(Table10[[#This Row],[Client_Code]],Clients[Client_Code],0)),"")</f>
        <v>KARMAC</v>
      </c>
      <c r="C1983" s="42">
        <v>30</v>
      </c>
      <c r="D1983" s="41" t="s">
        <v>149</v>
      </c>
      <c r="E1983">
        <v>2</v>
      </c>
      <c r="F1983" s="21">
        <v>5796094.9233042132</v>
      </c>
      <c r="G1983"/>
    </row>
    <row r="1984" spans="1:7" x14ac:dyDescent="0.25">
      <c r="A1984" t="s">
        <v>32</v>
      </c>
      <c r="B1984" t="str">
        <f>IFERROR(INDEX(Clients[Client_Name],MATCH(Table10[[#This Row],[Client_Code]],Clients[Client_Code],0)),"")</f>
        <v>KARMAC</v>
      </c>
      <c r="C1984" s="42">
        <v>30</v>
      </c>
      <c r="D1984" s="41" t="s">
        <v>149</v>
      </c>
      <c r="E1984">
        <v>3</v>
      </c>
      <c r="F1984" s="21">
        <v>5469993.8577100607</v>
      </c>
      <c r="G1984"/>
    </row>
    <row r="1985" spans="1:7" x14ac:dyDescent="0.25">
      <c r="A1985" t="s">
        <v>32</v>
      </c>
      <c r="B1985" t="str">
        <f>IFERROR(INDEX(Clients[Client_Name],MATCH(Table10[[#This Row],[Client_Code]],Clients[Client_Code],0)),"")</f>
        <v>KARMAC</v>
      </c>
      <c r="C1985" s="42">
        <v>30</v>
      </c>
      <c r="D1985" s="41" t="s">
        <v>149</v>
      </c>
      <c r="E1985">
        <v>4</v>
      </c>
      <c r="F1985" s="21">
        <v>4662668.3475942025</v>
      </c>
      <c r="G1985"/>
    </row>
    <row r="1986" spans="1:7" x14ac:dyDescent="0.25">
      <c r="A1986" t="s">
        <v>32</v>
      </c>
      <c r="B1986" t="str">
        <f>IFERROR(INDEX(Clients[Client_Name],MATCH(Table10[[#This Row],[Client_Code]],Clients[Client_Code],0)),"")</f>
        <v>KARMAC</v>
      </c>
      <c r="C1986" s="42">
        <v>30</v>
      </c>
      <c r="D1986" s="41" t="s">
        <v>149</v>
      </c>
      <c r="E1986">
        <v>5</v>
      </c>
      <c r="F1986" s="21">
        <v>3974497.3550588614</v>
      </c>
      <c r="G1986"/>
    </row>
    <row r="1987" spans="1:7" x14ac:dyDescent="0.25">
      <c r="A1987" t="s">
        <v>32</v>
      </c>
      <c r="B1987" t="str">
        <f>IFERROR(INDEX(Clients[Client_Name],MATCH(Table10[[#This Row],[Client_Code]],Clients[Client_Code],0)),"")</f>
        <v>KARMAC</v>
      </c>
      <c r="C1987" s="42">
        <v>30</v>
      </c>
      <c r="D1987" s="41" t="s">
        <v>149</v>
      </c>
      <c r="E1987">
        <v>6</v>
      </c>
      <c r="F1987" s="21">
        <v>3278607.7415452893</v>
      </c>
      <c r="G1987"/>
    </row>
    <row r="1988" spans="1:7" x14ac:dyDescent="0.25">
      <c r="A1988" t="s">
        <v>32</v>
      </c>
      <c r="B1988" t="str">
        <f>IFERROR(INDEX(Clients[Client_Name],MATCH(Table10[[#This Row],[Client_Code]],Clients[Client_Code],0)),"")</f>
        <v>KARMAC</v>
      </c>
      <c r="C1988" s="42">
        <v>30</v>
      </c>
      <c r="D1988" s="41" t="s">
        <v>149</v>
      </c>
      <c r="E1988">
        <v>7</v>
      </c>
      <c r="F1988" s="21">
        <v>3737243.0712663331</v>
      </c>
      <c r="G1988"/>
    </row>
    <row r="1989" spans="1:7" x14ac:dyDescent="0.25">
      <c r="A1989" t="s">
        <v>32</v>
      </c>
      <c r="B1989" t="str">
        <f>IFERROR(INDEX(Clients[Client_Name],MATCH(Table10[[#This Row],[Client_Code]],Clients[Client_Code],0)),"")</f>
        <v>KARMAC</v>
      </c>
      <c r="C1989" s="42">
        <v>30</v>
      </c>
      <c r="D1989" s="41" t="s">
        <v>149</v>
      </c>
      <c r="E1989">
        <v>8</v>
      </c>
      <c r="F1989" s="21">
        <v>5617475.498899281</v>
      </c>
      <c r="G1989"/>
    </row>
    <row r="1990" spans="1:7" x14ac:dyDescent="0.25">
      <c r="A1990" t="s">
        <v>32</v>
      </c>
      <c r="B1990" t="str">
        <f>IFERROR(INDEX(Clients[Client_Name],MATCH(Table10[[#This Row],[Client_Code]],Clients[Client_Code],0)),"")</f>
        <v>KARMAC</v>
      </c>
      <c r="C1990" s="42">
        <v>30</v>
      </c>
      <c r="D1990" s="41" t="s">
        <v>149</v>
      </c>
      <c r="E1990">
        <v>9</v>
      </c>
      <c r="F1990" s="21">
        <v>8177504.0508573325</v>
      </c>
      <c r="G1990"/>
    </row>
    <row r="1991" spans="1:7" x14ac:dyDescent="0.25">
      <c r="A1991" t="s">
        <v>32</v>
      </c>
      <c r="B1991" t="str">
        <f>IFERROR(INDEX(Clients[Client_Name],MATCH(Table10[[#This Row],[Client_Code]],Clients[Client_Code],0)),"")</f>
        <v>KARMAC</v>
      </c>
      <c r="C1991" s="42">
        <v>30</v>
      </c>
      <c r="D1991" s="41" t="s">
        <v>149</v>
      </c>
      <c r="E1991">
        <v>10</v>
      </c>
      <c r="F1991" s="21">
        <v>6779223.5470856251</v>
      </c>
      <c r="G1991"/>
    </row>
    <row r="1992" spans="1:7" x14ac:dyDescent="0.25">
      <c r="A1992" t="s">
        <v>32</v>
      </c>
      <c r="B1992" t="str">
        <f>IFERROR(INDEX(Clients[Client_Name],MATCH(Table10[[#This Row],[Client_Code]],Clients[Client_Code],0)),"")</f>
        <v>KARMAC</v>
      </c>
      <c r="C1992" s="42">
        <v>30</v>
      </c>
      <c r="D1992" s="41" t="s">
        <v>149</v>
      </c>
      <c r="E1992">
        <v>11</v>
      </c>
      <c r="F1992" s="21">
        <v>8552865.2431707196</v>
      </c>
      <c r="G1992"/>
    </row>
    <row r="1993" spans="1:7" x14ac:dyDescent="0.25">
      <c r="A1993" t="s">
        <v>32</v>
      </c>
      <c r="B1993" t="str">
        <f>IFERROR(INDEX(Clients[Client_Name],MATCH(Table10[[#This Row],[Client_Code]],Clients[Client_Code],0)),"")</f>
        <v>KARMAC</v>
      </c>
      <c r="C1993" s="42">
        <v>30</v>
      </c>
      <c r="D1993" s="41" t="s">
        <v>149</v>
      </c>
      <c r="E1993">
        <v>12</v>
      </c>
      <c r="F1993" s="21">
        <v>7976701.4760645246</v>
      </c>
      <c r="G1993"/>
    </row>
    <row r="1994" spans="1:7" x14ac:dyDescent="0.25">
      <c r="A1994" t="s">
        <v>32</v>
      </c>
      <c r="B1994" t="str">
        <f>IFERROR(INDEX(Clients[Client_Name],MATCH(Table10[[#This Row],[Client_Code]],Clients[Client_Code],0)),"")</f>
        <v>KARMAC</v>
      </c>
      <c r="C1994" s="42">
        <v>30</v>
      </c>
      <c r="D1994" s="41" t="s">
        <v>37</v>
      </c>
      <c r="E1994">
        <v>1</v>
      </c>
      <c r="F1994" s="21">
        <v>824434.84690755582</v>
      </c>
      <c r="G1994"/>
    </row>
    <row r="1995" spans="1:7" x14ac:dyDescent="0.25">
      <c r="A1995" t="s">
        <v>32</v>
      </c>
      <c r="B1995" t="str">
        <f>IFERROR(INDEX(Clients[Client_Name],MATCH(Table10[[#This Row],[Client_Code]],Clients[Client_Code],0)),"")</f>
        <v>KARMAC</v>
      </c>
      <c r="C1995" s="42">
        <v>30</v>
      </c>
      <c r="D1995" s="41" t="s">
        <v>37</v>
      </c>
      <c r="E1995">
        <v>2</v>
      </c>
      <c r="F1995" s="21">
        <v>634683.16917154659</v>
      </c>
      <c r="G1995"/>
    </row>
    <row r="1996" spans="1:7" x14ac:dyDescent="0.25">
      <c r="A1996" t="s">
        <v>32</v>
      </c>
      <c r="B1996" t="str">
        <f>IFERROR(INDEX(Clients[Client_Name],MATCH(Table10[[#This Row],[Client_Code]],Clients[Client_Code],0)),"")</f>
        <v>KARMAC</v>
      </c>
      <c r="C1996" s="42">
        <v>30</v>
      </c>
      <c r="D1996" s="41" t="s">
        <v>37</v>
      </c>
      <c r="E1996">
        <v>3</v>
      </c>
      <c r="F1996" s="21">
        <v>598974.49625983275</v>
      </c>
      <c r="G1996"/>
    </row>
    <row r="1997" spans="1:7" x14ac:dyDescent="0.25">
      <c r="A1997" t="s">
        <v>32</v>
      </c>
      <c r="B1997" t="str">
        <f>IFERROR(INDEX(Clients[Client_Name],MATCH(Table10[[#This Row],[Client_Code]],Clients[Client_Code],0)),"")</f>
        <v>KARMAC</v>
      </c>
      <c r="C1997" s="42">
        <v>30</v>
      </c>
      <c r="D1997" s="41" t="s">
        <v>37</v>
      </c>
      <c r="E1997">
        <v>4</v>
      </c>
      <c r="F1997" s="21">
        <v>510570.85206601687</v>
      </c>
      <c r="G1997"/>
    </row>
    <row r="1998" spans="1:7" x14ac:dyDescent="0.25">
      <c r="A1998" t="s">
        <v>32</v>
      </c>
      <c r="B1998" t="str">
        <f>IFERROR(INDEX(Clients[Client_Name],MATCH(Table10[[#This Row],[Client_Code]],Clients[Client_Code],0)),"")</f>
        <v>KARMAC</v>
      </c>
      <c r="C1998" s="42">
        <v>30</v>
      </c>
      <c r="D1998" s="41" t="s">
        <v>37</v>
      </c>
      <c r="E1998">
        <v>5</v>
      </c>
      <c r="F1998" s="21">
        <v>435214.84905817331</v>
      </c>
      <c r="G1998"/>
    </row>
    <row r="1999" spans="1:7" x14ac:dyDescent="0.25">
      <c r="A1999" t="s">
        <v>32</v>
      </c>
      <c r="B1999" t="str">
        <f>IFERROR(INDEX(Clients[Client_Name],MATCH(Table10[[#This Row],[Client_Code]],Clients[Client_Code],0)),"")</f>
        <v>KARMAC</v>
      </c>
      <c r="C1999" s="42">
        <v>30</v>
      </c>
      <c r="D1999" s="41" t="s">
        <v>37</v>
      </c>
      <c r="E1999">
        <v>6</v>
      </c>
      <c r="F1999" s="21">
        <v>359013.64270412491</v>
      </c>
      <c r="G1999"/>
    </row>
    <row r="2000" spans="1:7" x14ac:dyDescent="0.25">
      <c r="A2000" t="s">
        <v>32</v>
      </c>
      <c r="B2000" t="str">
        <f>IFERROR(INDEX(Clients[Client_Name],MATCH(Table10[[#This Row],[Client_Code]],Clients[Client_Code],0)),"")</f>
        <v>KARMAC</v>
      </c>
      <c r="C2000" s="42">
        <v>30</v>
      </c>
      <c r="D2000" s="41" t="s">
        <v>37</v>
      </c>
      <c r="E2000">
        <v>7</v>
      </c>
      <c r="F2000" s="21">
        <v>409235.06392188632</v>
      </c>
      <c r="G2000"/>
    </row>
    <row r="2001" spans="1:7" x14ac:dyDescent="0.25">
      <c r="A2001" t="s">
        <v>32</v>
      </c>
      <c r="B2001" t="str">
        <f>IFERROR(INDEX(Clients[Client_Name],MATCH(Table10[[#This Row],[Client_Code]],Clients[Client_Code],0)),"")</f>
        <v>KARMAC</v>
      </c>
      <c r="C2001" s="42">
        <v>30</v>
      </c>
      <c r="D2001" s="41" t="s">
        <v>37</v>
      </c>
      <c r="E2001">
        <v>8</v>
      </c>
      <c r="F2001" s="21">
        <v>615124.01014171273</v>
      </c>
      <c r="G2001"/>
    </row>
    <row r="2002" spans="1:7" x14ac:dyDescent="0.25">
      <c r="A2002" t="s">
        <v>32</v>
      </c>
      <c r="B2002" t="str">
        <f>IFERROR(INDEX(Clients[Client_Name],MATCH(Table10[[#This Row],[Client_Code]],Clients[Client_Code],0)),"")</f>
        <v>KARMAC</v>
      </c>
      <c r="C2002" s="42">
        <v>30</v>
      </c>
      <c r="D2002" s="41" t="s">
        <v>37</v>
      </c>
      <c r="E2002">
        <v>9</v>
      </c>
      <c r="F2002" s="21">
        <v>895451.89573129488</v>
      </c>
      <c r="G2002"/>
    </row>
    <row r="2003" spans="1:7" x14ac:dyDescent="0.25">
      <c r="A2003" t="s">
        <v>32</v>
      </c>
      <c r="B2003" t="str">
        <f>IFERROR(INDEX(Clients[Client_Name],MATCH(Table10[[#This Row],[Client_Code]],Clients[Client_Code],0)),"")</f>
        <v>KARMAC</v>
      </c>
      <c r="C2003" s="42">
        <v>30</v>
      </c>
      <c r="D2003" s="41" t="s">
        <v>37</v>
      </c>
      <c r="E2003">
        <v>10</v>
      </c>
      <c r="F2003" s="21">
        <v>742337.58113364992</v>
      </c>
      <c r="G2003"/>
    </row>
    <row r="2004" spans="1:7" x14ac:dyDescent="0.25">
      <c r="A2004" t="s">
        <v>32</v>
      </c>
      <c r="B2004" t="str">
        <f>IFERROR(INDEX(Clients[Client_Name],MATCH(Table10[[#This Row],[Client_Code]],Clients[Client_Code],0)),"")</f>
        <v>KARMAC</v>
      </c>
      <c r="C2004" s="42">
        <v>30</v>
      </c>
      <c r="D2004" s="41" t="s">
        <v>37</v>
      </c>
      <c r="E2004">
        <v>11</v>
      </c>
      <c r="F2004" s="21">
        <v>936554.64409443911</v>
      </c>
      <c r="G2004"/>
    </row>
    <row r="2005" spans="1:7" x14ac:dyDescent="0.25">
      <c r="A2005" t="s">
        <v>32</v>
      </c>
      <c r="B2005" t="str">
        <f>IFERROR(INDEX(Clients[Client_Name],MATCH(Table10[[#This Row],[Client_Code]],Clients[Client_Code],0)),"")</f>
        <v>KARMAC</v>
      </c>
      <c r="C2005" s="42">
        <v>30</v>
      </c>
      <c r="D2005" s="41" t="s">
        <v>37</v>
      </c>
      <c r="E2005">
        <v>12</v>
      </c>
      <c r="F2005" s="21">
        <v>873463.64049501729</v>
      </c>
      <c r="G2005"/>
    </row>
    <row r="2006" spans="1:7" x14ac:dyDescent="0.25">
      <c r="A2006" t="s">
        <v>32</v>
      </c>
      <c r="B2006" t="str">
        <f>IFERROR(INDEX(Clients[Client_Name],MATCH(Table10[[#This Row],[Client_Code]],Clients[Client_Code],0)),"")</f>
        <v>KARMAC</v>
      </c>
      <c r="C2006" s="42">
        <v>30</v>
      </c>
      <c r="D2006" s="41" t="s">
        <v>148</v>
      </c>
      <c r="E2006">
        <v>1</v>
      </c>
      <c r="F2006" s="21">
        <v>0</v>
      </c>
      <c r="G2006"/>
    </row>
    <row r="2007" spans="1:7" x14ac:dyDescent="0.25">
      <c r="A2007" t="s">
        <v>32</v>
      </c>
      <c r="B2007" t="str">
        <f>IFERROR(INDEX(Clients[Client_Name],MATCH(Table10[[#This Row],[Client_Code]],Clients[Client_Code],0)),"")</f>
        <v>KARMAC</v>
      </c>
      <c r="C2007" s="42">
        <v>30</v>
      </c>
      <c r="D2007" s="41" t="s">
        <v>148</v>
      </c>
      <c r="E2007">
        <v>2</v>
      </c>
      <c r="F2007" s="21">
        <v>0</v>
      </c>
      <c r="G2007"/>
    </row>
    <row r="2008" spans="1:7" x14ac:dyDescent="0.25">
      <c r="A2008" t="s">
        <v>32</v>
      </c>
      <c r="B2008" t="str">
        <f>IFERROR(INDEX(Clients[Client_Name],MATCH(Table10[[#This Row],[Client_Code]],Clients[Client_Code],0)),"")</f>
        <v>KARMAC</v>
      </c>
      <c r="C2008" s="42">
        <v>30</v>
      </c>
      <c r="D2008" s="41" t="s">
        <v>148</v>
      </c>
      <c r="E2008">
        <v>3</v>
      </c>
      <c r="F2008" s="21">
        <v>0</v>
      </c>
      <c r="G2008"/>
    </row>
    <row r="2009" spans="1:7" x14ac:dyDescent="0.25">
      <c r="A2009" t="s">
        <v>32</v>
      </c>
      <c r="B2009" t="str">
        <f>IFERROR(INDEX(Clients[Client_Name],MATCH(Table10[[#This Row],[Client_Code]],Clients[Client_Code],0)),"")</f>
        <v>KARMAC</v>
      </c>
      <c r="C2009" s="42">
        <v>30</v>
      </c>
      <c r="D2009" s="41" t="s">
        <v>148</v>
      </c>
      <c r="E2009">
        <v>4</v>
      </c>
      <c r="F2009" s="21">
        <v>0</v>
      </c>
      <c r="G2009"/>
    </row>
    <row r="2010" spans="1:7" x14ac:dyDescent="0.25">
      <c r="A2010" t="s">
        <v>32</v>
      </c>
      <c r="B2010" t="str">
        <f>IFERROR(INDEX(Clients[Client_Name],MATCH(Table10[[#This Row],[Client_Code]],Clients[Client_Code],0)),"")</f>
        <v>KARMAC</v>
      </c>
      <c r="C2010" s="42">
        <v>30</v>
      </c>
      <c r="D2010" s="41" t="s">
        <v>148</v>
      </c>
      <c r="E2010">
        <v>5</v>
      </c>
      <c r="F2010" s="21">
        <v>0</v>
      </c>
      <c r="G2010"/>
    </row>
    <row r="2011" spans="1:7" x14ac:dyDescent="0.25">
      <c r="A2011" t="s">
        <v>32</v>
      </c>
      <c r="B2011" t="str">
        <f>IFERROR(INDEX(Clients[Client_Name],MATCH(Table10[[#This Row],[Client_Code]],Clients[Client_Code],0)),"")</f>
        <v>KARMAC</v>
      </c>
      <c r="C2011" s="42">
        <v>30</v>
      </c>
      <c r="D2011" s="41" t="s">
        <v>148</v>
      </c>
      <c r="E2011">
        <v>6</v>
      </c>
      <c r="F2011" s="21">
        <v>0</v>
      </c>
      <c r="G2011"/>
    </row>
    <row r="2012" spans="1:7" x14ac:dyDescent="0.25">
      <c r="A2012" t="s">
        <v>32</v>
      </c>
      <c r="B2012" t="str">
        <f>IFERROR(INDEX(Clients[Client_Name],MATCH(Table10[[#This Row],[Client_Code]],Clients[Client_Code],0)),"")</f>
        <v>KARMAC</v>
      </c>
      <c r="C2012" s="42">
        <v>30</v>
      </c>
      <c r="D2012" s="41" t="s">
        <v>148</v>
      </c>
      <c r="E2012">
        <v>7</v>
      </c>
      <c r="F2012" s="21">
        <v>0</v>
      </c>
      <c r="G2012"/>
    </row>
    <row r="2013" spans="1:7" x14ac:dyDescent="0.25">
      <c r="A2013" t="s">
        <v>32</v>
      </c>
      <c r="B2013" t="str">
        <f>IFERROR(INDEX(Clients[Client_Name],MATCH(Table10[[#This Row],[Client_Code]],Clients[Client_Code],0)),"")</f>
        <v>KARMAC</v>
      </c>
      <c r="C2013" s="42">
        <v>30</v>
      </c>
      <c r="D2013" s="41" t="s">
        <v>148</v>
      </c>
      <c r="E2013">
        <v>8</v>
      </c>
      <c r="F2013" s="21">
        <v>0</v>
      </c>
      <c r="G2013"/>
    </row>
    <row r="2014" spans="1:7" x14ac:dyDescent="0.25">
      <c r="A2014" t="s">
        <v>32</v>
      </c>
      <c r="B2014" t="str">
        <f>IFERROR(INDEX(Clients[Client_Name],MATCH(Table10[[#This Row],[Client_Code]],Clients[Client_Code],0)),"")</f>
        <v>KARMAC</v>
      </c>
      <c r="C2014" s="42">
        <v>30</v>
      </c>
      <c r="D2014" s="41" t="s">
        <v>148</v>
      </c>
      <c r="E2014">
        <v>9</v>
      </c>
      <c r="F2014" s="21">
        <v>0</v>
      </c>
      <c r="G2014"/>
    </row>
    <row r="2015" spans="1:7" x14ac:dyDescent="0.25">
      <c r="A2015" t="s">
        <v>32</v>
      </c>
      <c r="B2015" t="str">
        <f>IFERROR(INDEX(Clients[Client_Name],MATCH(Table10[[#This Row],[Client_Code]],Clients[Client_Code],0)),"")</f>
        <v>KARMAC</v>
      </c>
      <c r="C2015" s="42">
        <v>30</v>
      </c>
      <c r="D2015" s="41" t="s">
        <v>148</v>
      </c>
      <c r="E2015">
        <v>10</v>
      </c>
      <c r="F2015" s="21">
        <v>0</v>
      </c>
      <c r="G2015"/>
    </row>
    <row r="2016" spans="1:7" x14ac:dyDescent="0.25">
      <c r="A2016" t="s">
        <v>32</v>
      </c>
      <c r="B2016" t="str">
        <f>IFERROR(INDEX(Clients[Client_Name],MATCH(Table10[[#This Row],[Client_Code]],Clients[Client_Code],0)),"")</f>
        <v>KARMAC</v>
      </c>
      <c r="C2016" s="42">
        <v>30</v>
      </c>
      <c r="D2016" s="41" t="s">
        <v>148</v>
      </c>
      <c r="E2016">
        <v>11</v>
      </c>
      <c r="F2016" s="21">
        <v>0</v>
      </c>
      <c r="G2016"/>
    </row>
    <row r="2017" spans="1:7" x14ac:dyDescent="0.25">
      <c r="A2017" t="s">
        <v>32</v>
      </c>
      <c r="B2017" t="str">
        <f>IFERROR(INDEX(Clients[Client_Name],MATCH(Table10[[#This Row],[Client_Code]],Clients[Client_Code],0)),"")</f>
        <v>KARMAC</v>
      </c>
      <c r="C2017" s="42">
        <v>30</v>
      </c>
      <c r="D2017" s="41" t="s">
        <v>148</v>
      </c>
      <c r="E2017">
        <v>12</v>
      </c>
      <c r="F2017" s="21">
        <v>0</v>
      </c>
      <c r="G2017"/>
    </row>
    <row r="2018" spans="1:7" x14ac:dyDescent="0.25">
      <c r="A2018" t="s">
        <v>32</v>
      </c>
      <c r="B2018" t="str">
        <f>IFERROR(INDEX(Clients[Client_Name],MATCH(Table10[[#This Row],[Client_Code]],Clients[Client_Code],0)),"")</f>
        <v>KARMAC</v>
      </c>
      <c r="C2018" s="42">
        <v>30</v>
      </c>
      <c r="D2018" s="41" t="s">
        <v>38</v>
      </c>
      <c r="E2018">
        <v>1</v>
      </c>
      <c r="F2018" s="21">
        <v>947746.596057483</v>
      </c>
      <c r="G2018"/>
    </row>
    <row r="2019" spans="1:7" x14ac:dyDescent="0.25">
      <c r="A2019" t="s">
        <v>32</v>
      </c>
      <c r="B2019" t="str">
        <f>IFERROR(INDEX(Clients[Client_Name],MATCH(Table10[[#This Row],[Client_Code]],Clients[Client_Code],0)),"")</f>
        <v>KARMAC</v>
      </c>
      <c r="C2019" s="42">
        <v>30</v>
      </c>
      <c r="D2019" s="41" t="s">
        <v>38</v>
      </c>
      <c r="E2019">
        <v>2</v>
      </c>
      <c r="F2019" s="21">
        <v>729613.52302561933</v>
      </c>
      <c r="G2019"/>
    </row>
    <row r="2020" spans="1:7" x14ac:dyDescent="0.25">
      <c r="A2020" t="s">
        <v>32</v>
      </c>
      <c r="B2020" t="str">
        <f>IFERROR(INDEX(Clients[Client_Name],MATCH(Table10[[#This Row],[Client_Code]],Clients[Client_Code],0)),"")</f>
        <v>KARMAC</v>
      </c>
      <c r="C2020" s="42">
        <v>30</v>
      </c>
      <c r="D2020" s="41" t="s">
        <v>38</v>
      </c>
      <c r="E2020">
        <v>3</v>
      </c>
      <c r="F2020" s="21">
        <v>688563.85933327221</v>
      </c>
      <c r="G2020"/>
    </row>
    <row r="2021" spans="1:7" x14ac:dyDescent="0.25">
      <c r="A2021" t="s">
        <v>32</v>
      </c>
      <c r="B2021" t="str">
        <f>IFERROR(INDEX(Clients[Client_Name],MATCH(Table10[[#This Row],[Client_Code]],Clients[Client_Code],0)),"")</f>
        <v>KARMAC</v>
      </c>
      <c r="C2021" s="42">
        <v>30</v>
      </c>
      <c r="D2021" s="41" t="s">
        <v>38</v>
      </c>
      <c r="E2021">
        <v>4</v>
      </c>
      <c r="F2021" s="21">
        <v>586937.57172784221</v>
      </c>
      <c r="G2021"/>
    </row>
    <row r="2022" spans="1:7" x14ac:dyDescent="0.25">
      <c r="A2022" t="s">
        <v>32</v>
      </c>
      <c r="B2022" t="str">
        <f>IFERROR(INDEX(Clients[Client_Name],MATCH(Table10[[#This Row],[Client_Code]],Clients[Client_Code],0)),"")</f>
        <v>KARMAC</v>
      </c>
      <c r="C2022" s="42">
        <v>30</v>
      </c>
      <c r="D2022" s="41" t="s">
        <v>38</v>
      </c>
      <c r="E2022">
        <v>5</v>
      </c>
      <c r="F2022" s="21">
        <v>500310.47728724376</v>
      </c>
      <c r="G2022"/>
    </row>
    <row r="2023" spans="1:7" x14ac:dyDescent="0.25">
      <c r="A2023" t="s">
        <v>32</v>
      </c>
      <c r="B2023" t="str">
        <f>IFERROR(INDEX(Clients[Client_Name],MATCH(Table10[[#This Row],[Client_Code]],Clients[Client_Code],0)),"")</f>
        <v>KARMAC</v>
      </c>
      <c r="C2023" s="42">
        <v>30</v>
      </c>
      <c r="D2023" s="41" t="s">
        <v>38</v>
      </c>
      <c r="E2023">
        <v>6</v>
      </c>
      <c r="F2023" s="21">
        <v>412711.76138092641</v>
      </c>
      <c r="G2023"/>
    </row>
    <row r="2024" spans="1:7" x14ac:dyDescent="0.25">
      <c r="A2024" t="s">
        <v>32</v>
      </c>
      <c r="B2024" t="str">
        <f>IFERROR(INDEX(Clients[Client_Name],MATCH(Table10[[#This Row],[Client_Code]],Clients[Client_Code],0)),"")</f>
        <v>KARMAC</v>
      </c>
      <c r="C2024" s="42">
        <v>30</v>
      </c>
      <c r="D2024" s="41" t="s">
        <v>38</v>
      </c>
      <c r="E2024">
        <v>7</v>
      </c>
      <c r="F2024" s="21">
        <v>470444.86325894482</v>
      </c>
      <c r="G2024"/>
    </row>
    <row r="2025" spans="1:7" x14ac:dyDescent="0.25">
      <c r="A2025" t="s">
        <v>32</v>
      </c>
      <c r="B2025" t="str">
        <f>IFERROR(INDEX(Clients[Client_Name],MATCH(Table10[[#This Row],[Client_Code]],Clients[Client_Code],0)),"")</f>
        <v>KARMAC</v>
      </c>
      <c r="C2025" s="42">
        <v>30</v>
      </c>
      <c r="D2025" s="41" t="s">
        <v>38</v>
      </c>
      <c r="E2025">
        <v>8</v>
      </c>
      <c r="F2025" s="21">
        <v>707128.87616504019</v>
      </c>
      <c r="G2025"/>
    </row>
    <row r="2026" spans="1:7" x14ac:dyDescent="0.25">
      <c r="A2026" t="s">
        <v>32</v>
      </c>
      <c r="B2026" t="str">
        <f>IFERROR(INDEX(Clients[Client_Name],MATCH(Table10[[#This Row],[Client_Code]],Clients[Client_Code],0)),"")</f>
        <v>KARMAC</v>
      </c>
      <c r="C2026" s="42">
        <v>30</v>
      </c>
      <c r="D2026" s="41" t="s">
        <v>38</v>
      </c>
      <c r="E2026">
        <v>9</v>
      </c>
      <c r="F2026" s="21">
        <v>1029385.7535205758</v>
      </c>
      <c r="G2026"/>
    </row>
    <row r="2027" spans="1:7" x14ac:dyDescent="0.25">
      <c r="A2027" t="s">
        <v>32</v>
      </c>
      <c r="B2027" t="str">
        <f>IFERROR(INDEX(Clients[Client_Name],MATCH(Table10[[#This Row],[Client_Code]],Clients[Client_Code],0)),"")</f>
        <v>KARMAC</v>
      </c>
      <c r="C2027" s="42">
        <v>30</v>
      </c>
      <c r="D2027" s="41" t="s">
        <v>38</v>
      </c>
      <c r="E2027">
        <v>10</v>
      </c>
      <c r="F2027" s="21">
        <v>853369.93976414413</v>
      </c>
      <c r="G2027"/>
    </row>
    <row r="2028" spans="1:7" x14ac:dyDescent="0.25">
      <c r="A2028" t="s">
        <v>32</v>
      </c>
      <c r="B2028" t="str">
        <f>IFERROR(INDEX(Clients[Client_Name],MATCH(Table10[[#This Row],[Client_Code]],Clients[Client_Code],0)),"")</f>
        <v>KARMAC</v>
      </c>
      <c r="C2028" s="42">
        <v>30</v>
      </c>
      <c r="D2028" s="41" t="s">
        <v>38</v>
      </c>
      <c r="E2028">
        <v>11</v>
      </c>
      <c r="F2028" s="21">
        <v>1076636.2912627598</v>
      </c>
      <c r="G2028"/>
    </row>
    <row r="2029" spans="1:7" x14ac:dyDescent="0.25">
      <c r="A2029" t="s">
        <v>32</v>
      </c>
      <c r="B2029" t="str">
        <f>IFERROR(INDEX(Clients[Client_Name],MATCH(Table10[[#This Row],[Client_Code]],Clients[Client_Code],0)),"")</f>
        <v>KARMAC</v>
      </c>
      <c r="C2029" s="42">
        <v>30</v>
      </c>
      <c r="D2029" s="41" t="s">
        <v>38</v>
      </c>
      <c r="E2029">
        <v>12</v>
      </c>
      <c r="F2029" s="21">
        <v>1004108.6875018441</v>
      </c>
      <c r="G2029"/>
    </row>
    <row r="2030" spans="1:7" x14ac:dyDescent="0.25">
      <c r="A2030" t="s">
        <v>32</v>
      </c>
      <c r="B2030" t="str">
        <f>IFERROR(INDEX(Clients[Client_Name],MATCH(Table10[[#This Row],[Client_Code]],Clients[Client_Code],0)),"")</f>
        <v>JMB PARTNERS</v>
      </c>
      <c r="C2030" s="42">
        <v>29</v>
      </c>
      <c r="D2030" s="41" t="s">
        <v>149</v>
      </c>
      <c r="E2030">
        <v>1</v>
      </c>
      <c r="F2030" s="21">
        <v>22065062.813303165</v>
      </c>
      <c r="G2030"/>
    </row>
    <row r="2031" spans="1:7" x14ac:dyDescent="0.25">
      <c r="A2031" t="s">
        <v>32</v>
      </c>
      <c r="B2031" t="str">
        <f>IFERROR(INDEX(Clients[Client_Name],MATCH(Table10[[#This Row],[Client_Code]],Clients[Client_Code],0)),"")</f>
        <v>JMB PARTNERS</v>
      </c>
      <c r="C2031" s="42">
        <v>29</v>
      </c>
      <c r="D2031" s="41" t="s">
        <v>149</v>
      </c>
      <c r="E2031">
        <v>2</v>
      </c>
      <c r="F2031" s="21">
        <v>19986201.734054107</v>
      </c>
      <c r="G2031"/>
    </row>
    <row r="2032" spans="1:7" x14ac:dyDescent="0.25">
      <c r="A2032" t="s">
        <v>32</v>
      </c>
      <c r="B2032" t="str">
        <f>IFERROR(INDEX(Clients[Client_Name],MATCH(Table10[[#This Row],[Client_Code]],Clients[Client_Code],0)),"")</f>
        <v>JMB PARTNERS</v>
      </c>
      <c r="C2032" s="42">
        <v>29</v>
      </c>
      <c r="D2032" s="41" t="s">
        <v>149</v>
      </c>
      <c r="E2032">
        <v>3</v>
      </c>
      <c r="F2032" s="21">
        <v>22190275.302666131</v>
      </c>
      <c r="G2032"/>
    </row>
    <row r="2033" spans="1:7" x14ac:dyDescent="0.25">
      <c r="A2033" t="s">
        <v>32</v>
      </c>
      <c r="B2033" t="str">
        <f>IFERROR(INDEX(Clients[Client_Name],MATCH(Table10[[#This Row],[Client_Code]],Clients[Client_Code],0)),"")</f>
        <v>JMB PARTNERS</v>
      </c>
      <c r="C2033" s="42">
        <v>29</v>
      </c>
      <c r="D2033" s="41" t="s">
        <v>149</v>
      </c>
      <c r="E2033">
        <v>4</v>
      </c>
      <c r="F2033" s="21">
        <v>22253147.749357019</v>
      </c>
      <c r="G2033"/>
    </row>
    <row r="2034" spans="1:7" x14ac:dyDescent="0.25">
      <c r="A2034" t="s">
        <v>32</v>
      </c>
      <c r="B2034" t="str">
        <f>IFERROR(INDEX(Clients[Client_Name],MATCH(Table10[[#This Row],[Client_Code]],Clients[Client_Code],0)),"")</f>
        <v>JMB PARTNERS</v>
      </c>
      <c r="C2034" s="43">
        <v>29</v>
      </c>
      <c r="D2034" s="41" t="s">
        <v>149</v>
      </c>
      <c r="E2034">
        <v>5</v>
      </c>
      <c r="F2034" s="21">
        <v>22316198.334646862</v>
      </c>
      <c r="G2034"/>
    </row>
    <row r="2035" spans="1:7" x14ac:dyDescent="0.25">
      <c r="A2035" t="s">
        <v>32</v>
      </c>
      <c r="B2035" t="str">
        <f>IFERROR(INDEX(Clients[Client_Name],MATCH(Table10[[#This Row],[Client_Code]],Clients[Client_Code],0)),"")</f>
        <v>JMB PARTNERS</v>
      </c>
      <c r="C2035" s="42">
        <v>29</v>
      </c>
      <c r="D2035" s="41" t="s">
        <v>149</v>
      </c>
      <c r="E2035">
        <v>6</v>
      </c>
      <c r="F2035" s="21">
        <v>21657510.545091961</v>
      </c>
      <c r="G2035"/>
    </row>
    <row r="2036" spans="1:7" x14ac:dyDescent="0.25">
      <c r="A2036" t="s">
        <v>32</v>
      </c>
      <c r="B2036" t="str">
        <f>IFERROR(INDEX(Clients[Client_Name],MATCH(Table10[[#This Row],[Client_Code]],Clients[Client_Code],0)),"")</f>
        <v>JMB PARTNERS</v>
      </c>
      <c r="C2036" s="42">
        <v>29</v>
      </c>
      <c r="D2036" s="41" t="s">
        <v>149</v>
      </c>
      <c r="E2036">
        <v>7</v>
      </c>
      <c r="F2036" s="21">
        <v>22442835.941357601</v>
      </c>
      <c r="G2036"/>
    </row>
    <row r="2037" spans="1:7" x14ac:dyDescent="0.25">
      <c r="A2037" t="s">
        <v>32</v>
      </c>
      <c r="B2037" t="str">
        <f>IFERROR(INDEX(Clients[Client_Name],MATCH(Table10[[#This Row],[Client_Code]],Clients[Client_Code],0)),"")</f>
        <v>JMB PARTNERS</v>
      </c>
      <c r="C2037" s="42">
        <v>29</v>
      </c>
      <c r="D2037" s="41" t="s">
        <v>149</v>
      </c>
      <c r="E2037">
        <v>8</v>
      </c>
      <c r="F2037" s="21">
        <v>22506423.976524781</v>
      </c>
      <c r="G2037"/>
    </row>
    <row r="2038" spans="1:7" x14ac:dyDescent="0.25">
      <c r="A2038" t="s">
        <v>32</v>
      </c>
      <c r="B2038" t="str">
        <f>IFERROR(INDEX(Clients[Client_Name],MATCH(Table10[[#This Row],[Client_Code]],Clients[Client_Code],0)),"")</f>
        <v>JMB PARTNERS</v>
      </c>
      <c r="C2038" s="42">
        <v>29</v>
      </c>
      <c r="D2038" s="41" t="s">
        <v>149</v>
      </c>
      <c r="E2038">
        <v>9</v>
      </c>
      <c r="F2038" s="21">
        <v>21842121.462378968</v>
      </c>
      <c r="G2038"/>
    </row>
    <row r="2039" spans="1:7" x14ac:dyDescent="0.25">
      <c r="A2039" t="s">
        <v>32</v>
      </c>
      <c r="B2039" t="str">
        <f>IFERROR(INDEX(Clients[Client_Name],MATCH(Table10[[#This Row],[Client_Code]],Clients[Client_Code],0)),"")</f>
        <v>JMB PARTNERS</v>
      </c>
      <c r="C2039" s="42">
        <v>29</v>
      </c>
      <c r="D2039" s="41" t="s">
        <v>149</v>
      </c>
      <c r="E2039">
        <v>10</v>
      </c>
      <c r="F2039" s="21">
        <v>22634141.055628676</v>
      </c>
      <c r="G2039"/>
    </row>
    <row r="2040" spans="1:7" x14ac:dyDescent="0.25">
      <c r="A2040" t="s">
        <v>32</v>
      </c>
      <c r="B2040" t="str">
        <f>IFERROR(INDEX(Clients[Client_Name],MATCH(Table10[[#This Row],[Client_Code]],Clients[Client_Code],0)),"")</f>
        <v>JMB PARTNERS</v>
      </c>
      <c r="C2040" s="42">
        <v>29</v>
      </c>
      <c r="D2040" s="41" t="s">
        <v>149</v>
      </c>
      <c r="E2040">
        <v>11</v>
      </c>
      <c r="F2040" s="21">
        <v>21966068.827696405</v>
      </c>
      <c r="G2040"/>
    </row>
    <row r="2041" spans="1:7" x14ac:dyDescent="0.25">
      <c r="A2041" t="s">
        <v>32</v>
      </c>
      <c r="B2041" t="str">
        <f>IFERROR(INDEX(Clients[Client_Name],MATCH(Table10[[#This Row],[Client_Code]],Clients[Client_Code],0)),"")</f>
        <v>JMB PARTNERS</v>
      </c>
      <c r="C2041" s="42">
        <v>29</v>
      </c>
      <c r="D2041" s="41" t="s">
        <v>149</v>
      </c>
      <c r="E2041">
        <v>12</v>
      </c>
      <c r="F2041" s="21">
        <v>22762582.89013182</v>
      </c>
      <c r="G2041"/>
    </row>
    <row r="2042" spans="1:7" x14ac:dyDescent="0.25">
      <c r="A2042" t="s">
        <v>32</v>
      </c>
      <c r="B2042" t="str">
        <f>IFERROR(INDEX(Clients[Client_Name],MATCH(Table10[[#This Row],[Client_Code]],Clients[Client_Code],0)),"")</f>
        <v>JMB PARTNERS</v>
      </c>
      <c r="C2042" s="42">
        <v>29</v>
      </c>
      <c r="D2042" s="41" t="s">
        <v>37</v>
      </c>
      <c r="E2042">
        <v>1</v>
      </c>
      <c r="F2042" s="21">
        <v>2504226.8018275998</v>
      </c>
      <c r="G2042"/>
    </row>
    <row r="2043" spans="1:7" x14ac:dyDescent="0.25">
      <c r="A2043" t="s">
        <v>32</v>
      </c>
      <c r="B2043" t="str">
        <f>IFERROR(INDEX(Clients[Client_Name],MATCH(Table10[[#This Row],[Client_Code]],Clients[Client_Code],0)),"")</f>
        <v>JMB PARTNERS</v>
      </c>
      <c r="C2043" s="42">
        <v>29</v>
      </c>
      <c r="D2043" s="41" t="s">
        <v>37</v>
      </c>
      <c r="E2043">
        <v>2</v>
      </c>
      <c r="F2043" s="21">
        <v>2268290.9390575625</v>
      </c>
      <c r="G2043"/>
    </row>
    <row r="2044" spans="1:7" x14ac:dyDescent="0.25">
      <c r="A2044" t="s">
        <v>32</v>
      </c>
      <c r="B2044" t="str">
        <f>IFERROR(INDEX(Clients[Client_Name],MATCH(Table10[[#This Row],[Client_Code]],Clients[Client_Code],0)),"")</f>
        <v>JMB PARTNERS</v>
      </c>
      <c r="C2044" s="42">
        <v>29</v>
      </c>
      <c r="D2044" s="41" t="s">
        <v>37</v>
      </c>
      <c r="E2044">
        <v>3</v>
      </c>
      <c r="F2044" s="21">
        <v>2518437.5237475592</v>
      </c>
      <c r="G2044"/>
    </row>
    <row r="2045" spans="1:7" x14ac:dyDescent="0.25">
      <c r="A2045" t="s">
        <v>32</v>
      </c>
      <c r="B2045" t="str">
        <f>IFERROR(INDEX(Clients[Client_Name],MATCH(Table10[[#This Row],[Client_Code]],Clients[Client_Code],0)),"")</f>
        <v>JMB PARTNERS</v>
      </c>
      <c r="C2045" s="42">
        <v>29</v>
      </c>
      <c r="D2045" s="41" t="s">
        <v>37</v>
      </c>
      <c r="E2045">
        <v>4</v>
      </c>
      <c r="F2045" s="21">
        <v>2525573.0967315105</v>
      </c>
      <c r="G2045"/>
    </row>
    <row r="2046" spans="1:7" x14ac:dyDescent="0.25">
      <c r="A2046" t="s">
        <v>32</v>
      </c>
      <c r="B2046" t="str">
        <f>IFERROR(INDEX(Clients[Client_Name],MATCH(Table10[[#This Row],[Client_Code]],Clients[Client_Code],0)),"")</f>
        <v>JMB PARTNERS</v>
      </c>
      <c r="C2046" s="42">
        <v>29</v>
      </c>
      <c r="D2046" s="41" t="s">
        <v>37</v>
      </c>
      <c r="E2046">
        <v>5</v>
      </c>
      <c r="F2046" s="21">
        <v>2532728.8871722496</v>
      </c>
      <c r="G2046"/>
    </row>
    <row r="2047" spans="1:7" x14ac:dyDescent="0.25">
      <c r="A2047" t="s">
        <v>32</v>
      </c>
      <c r="B2047" t="str">
        <f>IFERROR(INDEX(Clients[Client_Name],MATCH(Table10[[#This Row],[Client_Code]],Clients[Client_Code],0)),"")</f>
        <v>JMB PARTNERS</v>
      </c>
      <c r="C2047" s="42">
        <v>29</v>
      </c>
      <c r="D2047" s="41" t="s">
        <v>37</v>
      </c>
      <c r="E2047">
        <v>6</v>
      </c>
      <c r="F2047" s="21">
        <v>2457972.5345347458</v>
      </c>
      <c r="G2047"/>
    </row>
    <row r="2048" spans="1:7" x14ac:dyDescent="0.25">
      <c r="A2048" t="s">
        <v>32</v>
      </c>
      <c r="B2048" t="str">
        <f>IFERROR(INDEX(Clients[Client_Name],MATCH(Table10[[#This Row],[Client_Code]],Clients[Client_Code],0)),"")</f>
        <v>JMB PARTNERS</v>
      </c>
      <c r="C2048" s="42">
        <v>29</v>
      </c>
      <c r="D2048" s="41" t="s">
        <v>37</v>
      </c>
      <c r="E2048">
        <v>7</v>
      </c>
      <c r="F2048" s="21">
        <v>2547101.34971757</v>
      </c>
      <c r="G2048"/>
    </row>
    <row r="2049" spans="1:7" x14ac:dyDescent="0.25">
      <c r="A2049" t="s">
        <v>32</v>
      </c>
      <c r="B2049" t="str">
        <f>IFERROR(INDEX(Clients[Client_Name],MATCH(Table10[[#This Row],[Client_Code]],Clients[Client_Code],0)),"")</f>
        <v>JMB PARTNERS</v>
      </c>
      <c r="C2049" s="42">
        <v>29</v>
      </c>
      <c r="D2049" s="41" t="s">
        <v>37</v>
      </c>
      <c r="E2049">
        <v>8</v>
      </c>
      <c r="F2049" s="21">
        <v>2554318.1368751032</v>
      </c>
      <c r="G2049"/>
    </row>
    <row r="2050" spans="1:7" x14ac:dyDescent="0.25">
      <c r="A2050" t="s">
        <v>32</v>
      </c>
      <c r="B2050" t="str">
        <f>IFERROR(INDEX(Clients[Client_Name],MATCH(Table10[[#This Row],[Client_Code]],Clients[Client_Code],0)),"")</f>
        <v>JMB PARTNERS</v>
      </c>
      <c r="C2050" s="42">
        <v>29</v>
      </c>
      <c r="D2050" s="41" t="s">
        <v>37</v>
      </c>
      <c r="E2050">
        <v>9</v>
      </c>
      <c r="F2050" s="21">
        <v>2478924.5531576602</v>
      </c>
      <c r="G2050"/>
    </row>
    <row r="2051" spans="1:7" x14ac:dyDescent="0.25">
      <c r="A2051" t="s">
        <v>32</v>
      </c>
      <c r="B2051" t="str">
        <f>IFERROR(INDEX(Clients[Client_Name],MATCH(Table10[[#This Row],[Client_Code]],Clients[Client_Code],0)),"")</f>
        <v>JMB PARTNERS</v>
      </c>
      <c r="C2051" s="42">
        <v>29</v>
      </c>
      <c r="D2051" s="41" t="s">
        <v>37</v>
      </c>
      <c r="E2051">
        <v>10</v>
      </c>
      <c r="F2051" s="21">
        <v>2568813.1118157716</v>
      </c>
      <c r="G2051"/>
    </row>
    <row r="2052" spans="1:7" x14ac:dyDescent="0.25">
      <c r="A2052" t="s">
        <v>32</v>
      </c>
      <c r="B2052" t="str">
        <f>IFERROR(INDEX(Clients[Client_Name],MATCH(Table10[[#This Row],[Client_Code]],Clients[Client_Code],0)),"")</f>
        <v>JMB PARTNERS</v>
      </c>
      <c r="C2052" s="42">
        <v>29</v>
      </c>
      <c r="D2052" s="41" t="s">
        <v>37</v>
      </c>
      <c r="E2052">
        <v>11</v>
      </c>
      <c r="F2052" s="21">
        <v>2492991.6925476603</v>
      </c>
      <c r="G2052"/>
    </row>
    <row r="2053" spans="1:7" x14ac:dyDescent="0.25">
      <c r="A2053" t="s">
        <v>32</v>
      </c>
      <c r="B2053" t="str">
        <f>IFERROR(INDEX(Clients[Client_Name],MATCH(Table10[[#This Row],[Client_Code]],Clients[Client_Code],0)),"")</f>
        <v>JMB PARTNERS</v>
      </c>
      <c r="C2053" s="42">
        <v>29</v>
      </c>
      <c r="D2053" s="41" t="s">
        <v>37</v>
      </c>
      <c r="E2053">
        <v>12</v>
      </c>
      <c r="F2053" s="21">
        <v>2583390.3413102082</v>
      </c>
      <c r="G2053"/>
    </row>
    <row r="2054" spans="1:7" x14ac:dyDescent="0.25">
      <c r="A2054" t="s">
        <v>32</v>
      </c>
      <c r="B2054" t="str">
        <f>IFERROR(INDEX(Clients[Client_Name],MATCH(Table10[[#This Row],[Client_Code]],Clients[Client_Code],0)),"")</f>
        <v>JMB PARTNERS</v>
      </c>
      <c r="C2054" s="42">
        <v>29</v>
      </c>
      <c r="D2054" s="41" t="s">
        <v>148</v>
      </c>
      <c r="E2054">
        <v>1</v>
      </c>
      <c r="F2054" s="21">
        <v>0</v>
      </c>
      <c r="G2054"/>
    </row>
    <row r="2055" spans="1:7" x14ac:dyDescent="0.25">
      <c r="A2055" t="s">
        <v>32</v>
      </c>
      <c r="B2055" t="str">
        <f>IFERROR(INDEX(Clients[Client_Name],MATCH(Table10[[#This Row],[Client_Code]],Clients[Client_Code],0)),"")</f>
        <v>JMB PARTNERS</v>
      </c>
      <c r="C2055" s="42">
        <v>29</v>
      </c>
      <c r="D2055" s="41" t="s">
        <v>148</v>
      </c>
      <c r="E2055">
        <v>2</v>
      </c>
      <c r="F2055" s="21">
        <v>0</v>
      </c>
      <c r="G2055"/>
    </row>
    <row r="2056" spans="1:7" x14ac:dyDescent="0.25">
      <c r="A2056" t="s">
        <v>32</v>
      </c>
      <c r="B2056" t="str">
        <f>IFERROR(INDEX(Clients[Client_Name],MATCH(Table10[[#This Row],[Client_Code]],Clients[Client_Code],0)),"")</f>
        <v>JMB PARTNERS</v>
      </c>
      <c r="C2056" s="42">
        <v>29</v>
      </c>
      <c r="D2056" s="41" t="s">
        <v>148</v>
      </c>
      <c r="E2056">
        <v>3</v>
      </c>
      <c r="F2056" s="21">
        <v>0</v>
      </c>
      <c r="G2056"/>
    </row>
    <row r="2057" spans="1:7" x14ac:dyDescent="0.25">
      <c r="A2057" t="s">
        <v>32</v>
      </c>
      <c r="B2057" t="str">
        <f>IFERROR(INDEX(Clients[Client_Name],MATCH(Table10[[#This Row],[Client_Code]],Clients[Client_Code],0)),"")</f>
        <v>JMB PARTNERS</v>
      </c>
      <c r="C2057" s="42">
        <v>29</v>
      </c>
      <c r="D2057" s="41" t="s">
        <v>148</v>
      </c>
      <c r="E2057">
        <v>4</v>
      </c>
      <c r="F2057" s="21">
        <v>0</v>
      </c>
      <c r="G2057"/>
    </row>
    <row r="2058" spans="1:7" x14ac:dyDescent="0.25">
      <c r="A2058" t="s">
        <v>32</v>
      </c>
      <c r="B2058" t="str">
        <f>IFERROR(INDEX(Clients[Client_Name],MATCH(Table10[[#This Row],[Client_Code]],Clients[Client_Code],0)),"")</f>
        <v>JMB PARTNERS</v>
      </c>
      <c r="C2058" s="42">
        <v>29</v>
      </c>
      <c r="D2058" s="41" t="s">
        <v>148</v>
      </c>
      <c r="E2058">
        <v>5</v>
      </c>
      <c r="F2058" s="21">
        <v>0</v>
      </c>
      <c r="G2058"/>
    </row>
    <row r="2059" spans="1:7" x14ac:dyDescent="0.25">
      <c r="A2059" t="s">
        <v>32</v>
      </c>
      <c r="B2059" t="str">
        <f>IFERROR(INDEX(Clients[Client_Name],MATCH(Table10[[#This Row],[Client_Code]],Clients[Client_Code],0)),"")</f>
        <v>JMB PARTNERS</v>
      </c>
      <c r="C2059" s="42">
        <v>29</v>
      </c>
      <c r="D2059" s="41" t="s">
        <v>148</v>
      </c>
      <c r="E2059">
        <v>6</v>
      </c>
      <c r="F2059" s="21">
        <v>0</v>
      </c>
      <c r="G2059"/>
    </row>
    <row r="2060" spans="1:7" x14ac:dyDescent="0.25">
      <c r="A2060" t="s">
        <v>32</v>
      </c>
      <c r="B2060" t="str">
        <f>IFERROR(INDEX(Clients[Client_Name],MATCH(Table10[[#This Row],[Client_Code]],Clients[Client_Code],0)),"")</f>
        <v>JMB PARTNERS</v>
      </c>
      <c r="C2060" s="42">
        <v>29</v>
      </c>
      <c r="D2060" s="41" t="s">
        <v>148</v>
      </c>
      <c r="E2060">
        <v>7</v>
      </c>
      <c r="F2060" s="21">
        <v>0</v>
      </c>
      <c r="G2060"/>
    </row>
    <row r="2061" spans="1:7" x14ac:dyDescent="0.25">
      <c r="A2061" t="s">
        <v>32</v>
      </c>
      <c r="B2061" t="str">
        <f>IFERROR(INDEX(Clients[Client_Name],MATCH(Table10[[#This Row],[Client_Code]],Clients[Client_Code],0)),"")</f>
        <v>JMB PARTNERS</v>
      </c>
      <c r="C2061" s="42">
        <v>29</v>
      </c>
      <c r="D2061" s="41" t="s">
        <v>148</v>
      </c>
      <c r="E2061">
        <v>8</v>
      </c>
      <c r="F2061" s="21">
        <v>0</v>
      </c>
      <c r="G2061"/>
    </row>
    <row r="2062" spans="1:7" x14ac:dyDescent="0.25">
      <c r="A2062" t="s">
        <v>32</v>
      </c>
      <c r="B2062" t="str">
        <f>IFERROR(INDEX(Clients[Client_Name],MATCH(Table10[[#This Row],[Client_Code]],Clients[Client_Code],0)),"")</f>
        <v>JMB PARTNERS</v>
      </c>
      <c r="C2062" s="42">
        <v>29</v>
      </c>
      <c r="D2062" s="41" t="s">
        <v>148</v>
      </c>
      <c r="E2062">
        <v>9</v>
      </c>
      <c r="F2062" s="21">
        <v>0</v>
      </c>
      <c r="G2062"/>
    </row>
    <row r="2063" spans="1:7" x14ac:dyDescent="0.25">
      <c r="A2063" t="s">
        <v>32</v>
      </c>
      <c r="B2063" t="str">
        <f>IFERROR(INDEX(Clients[Client_Name],MATCH(Table10[[#This Row],[Client_Code]],Clients[Client_Code],0)),"")</f>
        <v>JMB PARTNERS</v>
      </c>
      <c r="C2063" s="42">
        <v>29</v>
      </c>
      <c r="D2063" s="41" t="s">
        <v>148</v>
      </c>
      <c r="E2063">
        <v>10</v>
      </c>
      <c r="F2063" s="21">
        <v>0</v>
      </c>
      <c r="G2063"/>
    </row>
    <row r="2064" spans="1:7" x14ac:dyDescent="0.25">
      <c r="A2064" t="s">
        <v>32</v>
      </c>
      <c r="B2064" t="str">
        <f>IFERROR(INDEX(Clients[Client_Name],MATCH(Table10[[#This Row],[Client_Code]],Clients[Client_Code],0)),"")</f>
        <v>JMB PARTNERS</v>
      </c>
      <c r="C2064" s="42">
        <v>29</v>
      </c>
      <c r="D2064" s="41" t="s">
        <v>148</v>
      </c>
      <c r="E2064">
        <v>11</v>
      </c>
      <c r="F2064" s="21">
        <v>0</v>
      </c>
      <c r="G2064"/>
    </row>
    <row r="2065" spans="1:7" x14ac:dyDescent="0.25">
      <c r="A2065" t="s">
        <v>32</v>
      </c>
      <c r="B2065" t="str">
        <f>IFERROR(INDEX(Clients[Client_Name],MATCH(Table10[[#This Row],[Client_Code]],Clients[Client_Code],0)),"")</f>
        <v>JMB PARTNERS</v>
      </c>
      <c r="C2065" s="42">
        <v>29</v>
      </c>
      <c r="D2065" s="41" t="s">
        <v>148</v>
      </c>
      <c r="E2065">
        <v>12</v>
      </c>
      <c r="F2065" s="21">
        <v>0</v>
      </c>
      <c r="G2065"/>
    </row>
    <row r="2066" spans="1:7" x14ac:dyDescent="0.25">
      <c r="A2066" t="s">
        <v>32</v>
      </c>
      <c r="B2066" t="str">
        <f>IFERROR(INDEX(Clients[Client_Name],MATCH(Table10[[#This Row],[Client_Code]],Clients[Client_Code],0)),"")</f>
        <v>JMB PARTNERS</v>
      </c>
      <c r="C2066" s="42">
        <v>29</v>
      </c>
      <c r="D2066" s="41" t="s">
        <v>38</v>
      </c>
      <c r="E2066">
        <v>1</v>
      </c>
      <c r="F2066" s="21">
        <v>4894581.4659052137</v>
      </c>
      <c r="G2066"/>
    </row>
    <row r="2067" spans="1:7" x14ac:dyDescent="0.25">
      <c r="A2067" t="s">
        <v>32</v>
      </c>
      <c r="B2067" t="str">
        <f>IFERROR(INDEX(Clients[Client_Name],MATCH(Table10[[#This Row],[Client_Code]],Clients[Client_Code],0)),"")</f>
        <v>JMB PARTNERS</v>
      </c>
      <c r="C2067" s="42">
        <v>29</v>
      </c>
      <c r="D2067" s="41" t="s">
        <v>38</v>
      </c>
      <c r="E2067">
        <v>2</v>
      </c>
      <c r="F2067" s="21">
        <v>4433438.2099454124</v>
      </c>
      <c r="G2067"/>
    </row>
    <row r="2068" spans="1:7" x14ac:dyDescent="0.25">
      <c r="A2068" t="s">
        <v>32</v>
      </c>
      <c r="B2068" t="str">
        <f>IFERROR(INDEX(Clients[Client_Name],MATCH(Table10[[#This Row],[Client_Code]],Clients[Client_Code],0)),"")</f>
        <v>JMB PARTNERS</v>
      </c>
      <c r="C2068" s="42">
        <v>29</v>
      </c>
      <c r="D2068" s="41" t="s">
        <v>38</v>
      </c>
      <c r="E2068">
        <v>3</v>
      </c>
      <c r="F2068" s="21">
        <v>4922356.7201576661</v>
      </c>
      <c r="G2068"/>
    </row>
    <row r="2069" spans="1:7" x14ac:dyDescent="0.25">
      <c r="A2069" t="s">
        <v>32</v>
      </c>
      <c r="B2069" t="str">
        <f>IFERROR(INDEX(Clients[Client_Name],MATCH(Table10[[#This Row],[Client_Code]],Clients[Client_Code],0)),"")</f>
        <v>JMB PARTNERS</v>
      </c>
      <c r="C2069" s="42">
        <v>29</v>
      </c>
      <c r="D2069" s="41" t="s">
        <v>38</v>
      </c>
      <c r="E2069">
        <v>4</v>
      </c>
      <c r="F2069" s="21">
        <v>4936303.3975314461</v>
      </c>
      <c r="G2069"/>
    </row>
    <row r="2070" spans="1:7" x14ac:dyDescent="0.25">
      <c r="A2070" t="s">
        <v>32</v>
      </c>
      <c r="B2070" t="str">
        <f>IFERROR(INDEX(Clients[Client_Name],MATCH(Table10[[#This Row],[Client_Code]],Clients[Client_Code],0)),"")</f>
        <v>JMB PARTNERS</v>
      </c>
      <c r="C2070" s="42">
        <v>29</v>
      </c>
      <c r="D2070" s="41" t="s">
        <v>38</v>
      </c>
      <c r="E2070">
        <v>5</v>
      </c>
      <c r="F2070" s="21">
        <v>4950289.5904911179</v>
      </c>
      <c r="G2070"/>
    </row>
    <row r="2071" spans="1:7" x14ac:dyDescent="0.25">
      <c r="A2071" t="s">
        <v>32</v>
      </c>
      <c r="B2071" t="str">
        <f>IFERROR(INDEX(Clients[Client_Name],MATCH(Table10[[#This Row],[Client_Code]],Clients[Client_Code],0)),"")</f>
        <v>JMB PARTNERS</v>
      </c>
      <c r="C2071" s="42">
        <v>29</v>
      </c>
      <c r="D2071" s="41" t="s">
        <v>38</v>
      </c>
      <c r="E2071">
        <v>6</v>
      </c>
      <c r="F2071" s="21">
        <v>4804176.204191138</v>
      </c>
      <c r="G2071"/>
    </row>
    <row r="2072" spans="1:7" x14ac:dyDescent="0.25">
      <c r="A2072" t="s">
        <v>32</v>
      </c>
      <c r="B2072" t="str">
        <f>IFERROR(INDEX(Clients[Client_Name],MATCH(Table10[[#This Row],[Client_Code]],Clients[Client_Code],0)),"")</f>
        <v>JMB PARTNERS</v>
      </c>
      <c r="C2072" s="42">
        <v>29</v>
      </c>
      <c r="D2072" s="41" t="s">
        <v>38</v>
      </c>
      <c r="E2072">
        <v>7</v>
      </c>
      <c r="F2072" s="21">
        <v>4978380.9713286692</v>
      </c>
      <c r="G2072"/>
    </row>
    <row r="2073" spans="1:7" x14ac:dyDescent="0.25">
      <c r="A2073" t="s">
        <v>32</v>
      </c>
      <c r="B2073" t="str">
        <f>IFERROR(INDEX(Clients[Client_Name],MATCH(Table10[[#This Row],[Client_Code]],Clients[Client_Code],0)),"")</f>
        <v>JMB PARTNERS</v>
      </c>
      <c r="C2073" s="42">
        <v>29</v>
      </c>
      <c r="D2073" s="41" t="s">
        <v>38</v>
      </c>
      <c r="E2073">
        <v>8</v>
      </c>
      <c r="F2073" s="21">
        <v>4992486.3840807667</v>
      </c>
      <c r="G2073"/>
    </row>
    <row r="2074" spans="1:7" x14ac:dyDescent="0.25">
      <c r="A2074" t="s">
        <v>32</v>
      </c>
      <c r="B2074" t="str">
        <f>IFERROR(INDEX(Clients[Client_Name],MATCH(Table10[[#This Row],[Client_Code]],Clients[Client_Code],0)),"")</f>
        <v>JMB PARTNERS</v>
      </c>
      <c r="C2074" s="42">
        <v>29</v>
      </c>
      <c r="D2074" s="41" t="s">
        <v>38</v>
      </c>
      <c r="E2074">
        <v>9</v>
      </c>
      <c r="F2074" s="21">
        <v>4845127.5117764473</v>
      </c>
      <c r="G2074"/>
    </row>
    <row r="2075" spans="1:7" x14ac:dyDescent="0.25">
      <c r="A2075" t="s">
        <v>32</v>
      </c>
      <c r="B2075" t="str">
        <f>IFERROR(INDEX(Clients[Client_Name],MATCH(Table10[[#This Row],[Client_Code]],Clients[Client_Code],0)),"")</f>
        <v>JMB PARTNERS</v>
      </c>
      <c r="C2075" s="42">
        <v>29</v>
      </c>
      <c r="D2075" s="41" t="s">
        <v>38</v>
      </c>
      <c r="E2075">
        <v>10</v>
      </c>
      <c r="F2075" s="21">
        <v>5020817.2188284742</v>
      </c>
      <c r="G2075"/>
    </row>
    <row r="2076" spans="1:7" x14ac:dyDescent="0.25">
      <c r="A2076" t="s">
        <v>32</v>
      </c>
      <c r="B2076" t="str">
        <f>IFERROR(INDEX(Clients[Client_Name],MATCH(Table10[[#This Row],[Client_Code]],Clients[Client_Code],0)),"")</f>
        <v>JMB PARTNERS</v>
      </c>
      <c r="C2076" s="42">
        <v>29</v>
      </c>
      <c r="D2076" s="41" t="s">
        <v>38</v>
      </c>
      <c r="E2076">
        <v>11</v>
      </c>
      <c r="F2076" s="21">
        <v>4872622.129950149</v>
      </c>
      <c r="G2076"/>
    </row>
    <row r="2077" spans="1:7" x14ac:dyDescent="0.25">
      <c r="A2077" t="s">
        <v>32</v>
      </c>
      <c r="B2077" t="str">
        <f>IFERROR(INDEX(Clients[Client_Name],MATCH(Table10[[#This Row],[Client_Code]],Clients[Client_Code],0)),"")</f>
        <v>JMB PARTNERS</v>
      </c>
      <c r="C2077" s="42">
        <v>29</v>
      </c>
      <c r="D2077" s="41" t="s">
        <v>38</v>
      </c>
      <c r="E2077">
        <v>12</v>
      </c>
      <c r="F2077" s="21">
        <v>5049308.8224067306</v>
      </c>
      <c r="G2077"/>
    </row>
    <row r="2078" spans="1:7" x14ac:dyDescent="0.25">
      <c r="A2078" t="s">
        <v>62</v>
      </c>
      <c r="B2078" t="str">
        <f>IFERROR(INDEX(Clients[Client_Name],MATCH(Table10[[#This Row],[Client_Code]],Clients[Client_Code],0)),"")</f>
        <v>JBS</v>
      </c>
      <c r="C2078" s="42">
        <v>1044</v>
      </c>
      <c r="D2078" s="41" t="s">
        <v>149</v>
      </c>
      <c r="E2078">
        <v>1</v>
      </c>
      <c r="F2078" s="21">
        <v>20991338.220599998</v>
      </c>
      <c r="G2078"/>
    </row>
    <row r="2079" spans="1:7" x14ac:dyDescent="0.25">
      <c r="A2079" t="s">
        <v>62</v>
      </c>
      <c r="B2079" t="str">
        <f>IFERROR(INDEX(Clients[Client_Name],MATCH(Table10[[#This Row],[Client_Code]],Clients[Client_Code],0)),"")</f>
        <v>JBS</v>
      </c>
      <c r="C2079" s="42">
        <v>1044</v>
      </c>
      <c r="D2079" s="41" t="s">
        <v>149</v>
      </c>
      <c r="E2079">
        <v>2</v>
      </c>
      <c r="F2079" s="21">
        <v>19964320.069658581</v>
      </c>
      <c r="G2079"/>
    </row>
    <row r="2080" spans="1:7" x14ac:dyDescent="0.25">
      <c r="A2080" t="s">
        <v>62</v>
      </c>
      <c r="B2080" t="str">
        <f>IFERROR(INDEX(Clients[Client_Name],MATCH(Table10[[#This Row],[Client_Code]],Clients[Client_Code],0)),"")</f>
        <v>JBS</v>
      </c>
      <c r="C2080" s="42">
        <v>1044</v>
      </c>
      <c r="D2080" s="41" t="s">
        <v>149</v>
      </c>
      <c r="E2080">
        <v>3</v>
      </c>
      <c r="F2080" s="21">
        <v>22165980.533530988</v>
      </c>
      <c r="G2080"/>
    </row>
    <row r="2081" spans="1:7" x14ac:dyDescent="0.25">
      <c r="A2081" t="s">
        <v>62</v>
      </c>
      <c r="B2081" t="str">
        <f>IFERROR(INDEX(Clients[Client_Name],MATCH(Table10[[#This Row],[Client_Code]],Clients[Client_Code],0)),"")</f>
        <v>JBS</v>
      </c>
      <c r="C2081" s="42">
        <v>1044</v>
      </c>
      <c r="D2081" s="41" t="s">
        <v>149</v>
      </c>
      <c r="E2081">
        <v>4</v>
      </c>
      <c r="F2081" s="21">
        <v>24451662.559546929</v>
      </c>
      <c r="G2081"/>
    </row>
    <row r="2082" spans="1:7" x14ac:dyDescent="0.25">
      <c r="A2082" t="s">
        <v>62</v>
      </c>
      <c r="B2082" t="str">
        <f>IFERROR(INDEX(Clients[Client_Name],MATCH(Table10[[#This Row],[Client_Code]],Clients[Client_Code],0)),"")</f>
        <v>JBS</v>
      </c>
      <c r="C2082" s="42">
        <v>1044</v>
      </c>
      <c r="D2082" s="41" t="s">
        <v>149</v>
      </c>
      <c r="E2082">
        <v>5</v>
      </c>
      <c r="F2082" s="21">
        <v>26973036.497145545</v>
      </c>
      <c r="G2082"/>
    </row>
    <row r="2083" spans="1:7" x14ac:dyDescent="0.25">
      <c r="A2083" t="s">
        <v>62</v>
      </c>
      <c r="B2083" t="str">
        <f>IFERROR(INDEX(Clients[Client_Name],MATCH(Table10[[#This Row],[Client_Code]],Clients[Client_Code],0)),"")</f>
        <v>JBS</v>
      </c>
      <c r="C2083" s="42">
        <v>1044</v>
      </c>
      <c r="D2083" s="41" t="s">
        <v>149</v>
      </c>
      <c r="E2083">
        <v>6</v>
      </c>
      <c r="F2083" s="21">
        <v>26176896.871503986</v>
      </c>
      <c r="G2083"/>
    </row>
    <row r="2084" spans="1:7" x14ac:dyDescent="0.25">
      <c r="A2084" t="s">
        <v>62</v>
      </c>
      <c r="B2084" t="str">
        <f>IFERROR(INDEX(Clients[Client_Name],MATCH(Table10[[#This Row],[Client_Code]],Clients[Client_Code],0)),"")</f>
        <v>JBS</v>
      </c>
      <c r="C2084" s="42">
        <v>1044</v>
      </c>
      <c r="D2084" s="41" t="s">
        <v>149</v>
      </c>
      <c r="E2084">
        <v>7</v>
      </c>
      <c r="F2084" s="21">
        <v>27126100.237505693</v>
      </c>
      <c r="G2084"/>
    </row>
    <row r="2085" spans="1:7" x14ac:dyDescent="0.25">
      <c r="A2085" t="s">
        <v>62</v>
      </c>
      <c r="B2085" t="str">
        <f>IFERROR(INDEX(Clients[Client_Name],MATCH(Table10[[#This Row],[Client_Code]],Clients[Client_Code],0)),"")</f>
        <v>JBS</v>
      </c>
      <c r="C2085" s="42">
        <v>1044</v>
      </c>
      <c r="D2085" s="41" t="s">
        <v>149</v>
      </c>
      <c r="E2085">
        <v>8</v>
      </c>
      <c r="F2085" s="21">
        <v>32643549.025814347</v>
      </c>
      <c r="G2085"/>
    </row>
    <row r="2086" spans="1:7" x14ac:dyDescent="0.25">
      <c r="A2086" t="s">
        <v>62</v>
      </c>
      <c r="B2086" t="str">
        <f>IFERROR(INDEX(Clients[Client_Name],MATCH(Table10[[#This Row],[Client_Code]],Clients[Client_Code],0)),"")</f>
        <v>JBS</v>
      </c>
      <c r="C2086" s="42">
        <v>1044</v>
      </c>
      <c r="D2086" s="41" t="s">
        <v>149</v>
      </c>
      <c r="E2086">
        <v>9</v>
      </c>
      <c r="F2086" s="21">
        <v>28512034.038627811</v>
      </c>
      <c r="G2086"/>
    </row>
    <row r="2087" spans="1:7" x14ac:dyDescent="0.25">
      <c r="A2087" t="s">
        <v>62</v>
      </c>
      <c r="B2087" t="str">
        <f>IFERROR(INDEX(Clients[Client_Name],MATCH(Table10[[#This Row],[Client_Code]],Clients[Client_Code],0)),"")</f>
        <v>JBS</v>
      </c>
      <c r="C2087" s="42">
        <v>1044</v>
      </c>
      <c r="D2087" s="41" t="s">
        <v>149</v>
      </c>
      <c r="E2087">
        <v>10</v>
      </c>
      <c r="F2087" s="21">
        <v>29545912.072906278</v>
      </c>
      <c r="G2087"/>
    </row>
    <row r="2088" spans="1:7" x14ac:dyDescent="0.25">
      <c r="A2088" t="s">
        <v>62</v>
      </c>
      <c r="B2088" t="str">
        <f>IFERROR(INDEX(Clients[Client_Name],MATCH(Table10[[#This Row],[Client_Code]],Clients[Client_Code],0)),"")</f>
        <v>JBS</v>
      </c>
      <c r="C2088" s="42">
        <v>1044</v>
      </c>
      <c r="D2088" s="41" t="s">
        <v>149</v>
      </c>
      <c r="E2088">
        <v>11</v>
      </c>
      <c r="F2088" s="21">
        <v>34408597.343743943</v>
      </c>
      <c r="G2088"/>
    </row>
    <row r="2089" spans="1:7" x14ac:dyDescent="0.25">
      <c r="A2089" t="s">
        <v>62</v>
      </c>
      <c r="B2089" t="str">
        <f>IFERROR(INDEX(Clients[Client_Name],MATCH(Table10[[#This Row],[Client_Code]],Clients[Client_Code],0)),"")</f>
        <v>JBS</v>
      </c>
      <c r="C2089" s="42">
        <v>1044</v>
      </c>
      <c r="D2089" s="41" t="s">
        <v>149</v>
      </c>
      <c r="E2089">
        <v>12</v>
      </c>
      <c r="F2089" s="21">
        <v>32090662.183682635</v>
      </c>
      <c r="G2089"/>
    </row>
    <row r="2090" spans="1:7" x14ac:dyDescent="0.25">
      <c r="A2090" t="s">
        <v>62</v>
      </c>
      <c r="B2090" t="str">
        <f>IFERROR(INDEX(Clients[Client_Name],MATCH(Table10[[#This Row],[Client_Code]],Clients[Client_Code],0)),"")</f>
        <v>JBS</v>
      </c>
      <c r="C2090" s="42">
        <v>1044</v>
      </c>
      <c r="D2090" s="41" t="s">
        <v>37</v>
      </c>
      <c r="E2090">
        <v>1</v>
      </c>
      <c r="F2090" s="21">
        <v>6045505.4075327991</v>
      </c>
      <c r="G2090"/>
    </row>
    <row r="2091" spans="1:7" x14ac:dyDescent="0.25">
      <c r="A2091" t="s">
        <v>62</v>
      </c>
      <c r="B2091" t="str">
        <f>IFERROR(INDEX(Clients[Client_Name],MATCH(Table10[[#This Row],[Client_Code]],Clients[Client_Code],0)),"")</f>
        <v>JBS</v>
      </c>
      <c r="C2091" s="42">
        <v>1044</v>
      </c>
      <c r="D2091" s="41" t="s">
        <v>37</v>
      </c>
      <c r="E2091">
        <v>2</v>
      </c>
      <c r="F2091" s="21">
        <v>5749724.180061671</v>
      </c>
      <c r="G2091"/>
    </row>
    <row r="2092" spans="1:7" x14ac:dyDescent="0.25">
      <c r="A2092" t="s">
        <v>62</v>
      </c>
      <c r="B2092" t="str">
        <f>IFERROR(INDEX(Clients[Client_Name],MATCH(Table10[[#This Row],[Client_Code]],Clients[Client_Code],0)),"")</f>
        <v>JBS</v>
      </c>
      <c r="C2092" s="42">
        <v>1044</v>
      </c>
      <c r="D2092" s="41" t="s">
        <v>37</v>
      </c>
      <c r="E2092">
        <v>3</v>
      </c>
      <c r="F2092" s="21">
        <v>6383802.3936569244</v>
      </c>
      <c r="G2092"/>
    </row>
    <row r="2093" spans="1:7" x14ac:dyDescent="0.25">
      <c r="A2093" t="s">
        <v>62</v>
      </c>
      <c r="B2093" t="str">
        <f>IFERROR(INDEX(Clients[Client_Name],MATCH(Table10[[#This Row],[Client_Code]],Clients[Client_Code],0)),"")</f>
        <v>JBS</v>
      </c>
      <c r="C2093" s="42">
        <v>1044</v>
      </c>
      <c r="D2093" s="41" t="s">
        <v>37</v>
      </c>
      <c r="E2093">
        <v>4</v>
      </c>
      <c r="F2093" s="21">
        <v>7042078.8171495153</v>
      </c>
      <c r="G2093"/>
    </row>
    <row r="2094" spans="1:7" x14ac:dyDescent="0.25">
      <c r="A2094" t="s">
        <v>62</v>
      </c>
      <c r="B2094" t="str">
        <f>IFERROR(INDEX(Clients[Client_Name],MATCH(Table10[[#This Row],[Client_Code]],Clients[Client_Code],0)),"")</f>
        <v>JBS</v>
      </c>
      <c r="C2094" s="42">
        <v>1044</v>
      </c>
      <c r="D2094" s="41" t="s">
        <v>37</v>
      </c>
      <c r="E2094">
        <v>5</v>
      </c>
      <c r="F2094" s="21">
        <v>7768234.5111779161</v>
      </c>
      <c r="G2094"/>
    </row>
    <row r="2095" spans="1:7" x14ac:dyDescent="0.25">
      <c r="A2095" t="s">
        <v>62</v>
      </c>
      <c r="B2095" t="str">
        <f>IFERROR(INDEX(Clients[Client_Name],MATCH(Table10[[#This Row],[Client_Code]],Clients[Client_Code],0)),"")</f>
        <v>JBS</v>
      </c>
      <c r="C2095" s="42">
        <v>1044</v>
      </c>
      <c r="D2095" s="41" t="s">
        <v>37</v>
      </c>
      <c r="E2095">
        <v>6</v>
      </c>
      <c r="F2095" s="21">
        <v>7538946.2989931479</v>
      </c>
      <c r="G2095"/>
    </row>
    <row r="2096" spans="1:7" x14ac:dyDescent="0.25">
      <c r="A2096" t="s">
        <v>62</v>
      </c>
      <c r="B2096" t="str">
        <f>IFERROR(INDEX(Clients[Client_Name],MATCH(Table10[[#This Row],[Client_Code]],Clients[Client_Code],0)),"")</f>
        <v>JBS</v>
      </c>
      <c r="C2096" s="42">
        <v>1044</v>
      </c>
      <c r="D2096" s="41" t="s">
        <v>37</v>
      </c>
      <c r="E2096">
        <v>7</v>
      </c>
      <c r="F2096" s="21">
        <v>7812316.8684016392</v>
      </c>
      <c r="G2096"/>
    </row>
    <row r="2097" spans="1:7" x14ac:dyDescent="0.25">
      <c r="A2097" t="s">
        <v>62</v>
      </c>
      <c r="B2097" t="str">
        <f>IFERROR(INDEX(Clients[Client_Name],MATCH(Table10[[#This Row],[Client_Code]],Clients[Client_Code],0)),"")</f>
        <v>JBS</v>
      </c>
      <c r="C2097" s="42">
        <v>1044</v>
      </c>
      <c r="D2097" s="41" t="s">
        <v>37</v>
      </c>
      <c r="E2097">
        <v>8</v>
      </c>
      <c r="F2097" s="21">
        <v>9401342.1194345318</v>
      </c>
      <c r="G2097"/>
    </row>
    <row r="2098" spans="1:7" x14ac:dyDescent="0.25">
      <c r="A2098" t="s">
        <v>62</v>
      </c>
      <c r="B2098" t="str">
        <f>IFERROR(INDEX(Clients[Client_Name],MATCH(Table10[[#This Row],[Client_Code]],Clients[Client_Code],0)),"")</f>
        <v>JBS</v>
      </c>
      <c r="C2098" s="42">
        <v>1044</v>
      </c>
      <c r="D2098" s="41" t="s">
        <v>37</v>
      </c>
      <c r="E2098">
        <v>9</v>
      </c>
      <c r="F2098" s="21">
        <v>8211465.8031248087</v>
      </c>
      <c r="G2098"/>
    </row>
    <row r="2099" spans="1:7" x14ac:dyDescent="0.25">
      <c r="A2099" t="s">
        <v>62</v>
      </c>
      <c r="B2099" t="str">
        <f>IFERROR(INDEX(Clients[Client_Name],MATCH(Table10[[#This Row],[Client_Code]],Clients[Client_Code],0)),"")</f>
        <v>JBS</v>
      </c>
      <c r="C2099" s="42">
        <v>1044</v>
      </c>
      <c r="D2099" s="41" t="s">
        <v>37</v>
      </c>
      <c r="E2099">
        <v>10</v>
      </c>
      <c r="F2099" s="21">
        <v>8509222.6769970078</v>
      </c>
      <c r="G2099"/>
    </row>
    <row r="2100" spans="1:7" x14ac:dyDescent="0.25">
      <c r="A2100" t="s">
        <v>62</v>
      </c>
      <c r="B2100" t="str">
        <f>IFERROR(INDEX(Clients[Client_Name],MATCH(Table10[[#This Row],[Client_Code]],Clients[Client_Code],0)),"")</f>
        <v>JBS</v>
      </c>
      <c r="C2100" s="42">
        <v>1044</v>
      </c>
      <c r="D2100" s="41" t="s">
        <v>37</v>
      </c>
      <c r="E2100">
        <v>11</v>
      </c>
      <c r="F2100" s="21">
        <v>9909676.0349982549</v>
      </c>
      <c r="G2100"/>
    </row>
    <row r="2101" spans="1:7" x14ac:dyDescent="0.25">
      <c r="A2101" t="s">
        <v>62</v>
      </c>
      <c r="B2101" t="str">
        <f>IFERROR(INDEX(Clients[Client_Name],MATCH(Table10[[#This Row],[Client_Code]],Clients[Client_Code],0)),"")</f>
        <v>JBS</v>
      </c>
      <c r="C2101" s="42">
        <v>1044</v>
      </c>
      <c r="D2101" s="41" t="s">
        <v>37</v>
      </c>
      <c r="E2101">
        <v>12</v>
      </c>
      <c r="F2101" s="21">
        <v>9242110.7089005988</v>
      </c>
      <c r="G2101"/>
    </row>
    <row r="2102" spans="1:7" x14ac:dyDescent="0.25">
      <c r="A2102" t="s">
        <v>62</v>
      </c>
      <c r="B2102" t="str">
        <f>IFERROR(INDEX(Clients[Client_Name],MATCH(Table10[[#This Row],[Client_Code]],Clients[Client_Code],0)),"")</f>
        <v>JBS</v>
      </c>
      <c r="C2102" s="42">
        <v>1044</v>
      </c>
      <c r="D2102" s="41" t="s">
        <v>148</v>
      </c>
      <c r="E2102">
        <v>1</v>
      </c>
      <c r="F2102" s="21">
        <v>0</v>
      </c>
      <c r="G2102"/>
    </row>
    <row r="2103" spans="1:7" x14ac:dyDescent="0.25">
      <c r="A2103" t="s">
        <v>62</v>
      </c>
      <c r="B2103" t="str">
        <f>IFERROR(INDEX(Clients[Client_Name],MATCH(Table10[[#This Row],[Client_Code]],Clients[Client_Code],0)),"")</f>
        <v>JBS</v>
      </c>
      <c r="C2103" s="42">
        <v>1044</v>
      </c>
      <c r="D2103" s="41" t="s">
        <v>148</v>
      </c>
      <c r="E2103">
        <v>2</v>
      </c>
      <c r="F2103" s="21">
        <v>0</v>
      </c>
      <c r="G2103"/>
    </row>
    <row r="2104" spans="1:7" x14ac:dyDescent="0.25">
      <c r="A2104" t="s">
        <v>62</v>
      </c>
      <c r="B2104" t="str">
        <f>IFERROR(INDEX(Clients[Client_Name],MATCH(Table10[[#This Row],[Client_Code]],Clients[Client_Code],0)),"")</f>
        <v>JBS</v>
      </c>
      <c r="C2104" s="42">
        <v>1044</v>
      </c>
      <c r="D2104" s="41" t="s">
        <v>148</v>
      </c>
      <c r="E2104">
        <v>3</v>
      </c>
      <c r="F2104" s="21">
        <v>0</v>
      </c>
      <c r="G2104"/>
    </row>
    <row r="2105" spans="1:7" x14ac:dyDescent="0.25">
      <c r="A2105" t="s">
        <v>62</v>
      </c>
      <c r="B2105" t="str">
        <f>IFERROR(INDEX(Clients[Client_Name],MATCH(Table10[[#This Row],[Client_Code]],Clients[Client_Code],0)),"")</f>
        <v>JBS</v>
      </c>
      <c r="C2105" s="42">
        <v>1044</v>
      </c>
      <c r="D2105" s="41" t="s">
        <v>148</v>
      </c>
      <c r="E2105">
        <v>4</v>
      </c>
      <c r="F2105" s="21">
        <v>0</v>
      </c>
      <c r="G2105"/>
    </row>
    <row r="2106" spans="1:7" x14ac:dyDescent="0.25">
      <c r="A2106" t="s">
        <v>62</v>
      </c>
      <c r="B2106" t="str">
        <f>IFERROR(INDEX(Clients[Client_Name],MATCH(Table10[[#This Row],[Client_Code]],Clients[Client_Code],0)),"")</f>
        <v>JBS</v>
      </c>
      <c r="C2106" s="42">
        <v>1044</v>
      </c>
      <c r="D2106" s="41" t="s">
        <v>148</v>
      </c>
      <c r="E2106">
        <v>5</v>
      </c>
      <c r="F2106" s="21">
        <v>0</v>
      </c>
      <c r="G2106"/>
    </row>
    <row r="2107" spans="1:7" x14ac:dyDescent="0.25">
      <c r="A2107" t="s">
        <v>62</v>
      </c>
      <c r="B2107" t="str">
        <f>IFERROR(INDEX(Clients[Client_Name],MATCH(Table10[[#This Row],[Client_Code]],Clients[Client_Code],0)),"")</f>
        <v>JBS</v>
      </c>
      <c r="C2107" s="42">
        <v>1044</v>
      </c>
      <c r="D2107" s="41" t="s">
        <v>148</v>
      </c>
      <c r="E2107">
        <v>6</v>
      </c>
      <c r="F2107" s="21">
        <v>0</v>
      </c>
      <c r="G2107"/>
    </row>
    <row r="2108" spans="1:7" x14ac:dyDescent="0.25">
      <c r="A2108" t="s">
        <v>62</v>
      </c>
      <c r="B2108" t="str">
        <f>IFERROR(INDEX(Clients[Client_Name],MATCH(Table10[[#This Row],[Client_Code]],Clients[Client_Code],0)),"")</f>
        <v>JBS</v>
      </c>
      <c r="C2108" s="42">
        <v>1044</v>
      </c>
      <c r="D2108" s="41" t="s">
        <v>148</v>
      </c>
      <c r="E2108">
        <v>7</v>
      </c>
      <c r="F2108" s="21">
        <v>0</v>
      </c>
      <c r="G2108"/>
    </row>
    <row r="2109" spans="1:7" x14ac:dyDescent="0.25">
      <c r="A2109" t="s">
        <v>62</v>
      </c>
      <c r="B2109" t="str">
        <f>IFERROR(INDEX(Clients[Client_Name],MATCH(Table10[[#This Row],[Client_Code]],Clients[Client_Code],0)),"")</f>
        <v>JBS</v>
      </c>
      <c r="C2109" s="42">
        <v>1044</v>
      </c>
      <c r="D2109" s="41" t="s">
        <v>148</v>
      </c>
      <c r="E2109">
        <v>8</v>
      </c>
      <c r="F2109" s="21">
        <v>0</v>
      </c>
      <c r="G2109"/>
    </row>
    <row r="2110" spans="1:7" x14ac:dyDescent="0.25">
      <c r="A2110" t="s">
        <v>62</v>
      </c>
      <c r="B2110" t="str">
        <f>IFERROR(INDEX(Clients[Client_Name],MATCH(Table10[[#This Row],[Client_Code]],Clients[Client_Code],0)),"")</f>
        <v>JBS</v>
      </c>
      <c r="C2110" s="42">
        <v>1044</v>
      </c>
      <c r="D2110" s="41" t="s">
        <v>148</v>
      </c>
      <c r="E2110">
        <v>9</v>
      </c>
      <c r="F2110" s="21">
        <v>0</v>
      </c>
      <c r="G2110"/>
    </row>
    <row r="2111" spans="1:7" x14ac:dyDescent="0.25">
      <c r="A2111" t="s">
        <v>62</v>
      </c>
      <c r="B2111" t="str">
        <f>IFERROR(INDEX(Clients[Client_Name],MATCH(Table10[[#This Row],[Client_Code]],Clients[Client_Code],0)),"")</f>
        <v>JBS</v>
      </c>
      <c r="C2111" s="42">
        <v>1044</v>
      </c>
      <c r="D2111" s="41" t="s">
        <v>148</v>
      </c>
      <c r="E2111">
        <v>10</v>
      </c>
      <c r="F2111" s="21">
        <v>0</v>
      </c>
      <c r="G2111"/>
    </row>
    <row r="2112" spans="1:7" x14ac:dyDescent="0.25">
      <c r="A2112" t="s">
        <v>62</v>
      </c>
      <c r="B2112" t="str">
        <f>IFERROR(INDEX(Clients[Client_Name],MATCH(Table10[[#This Row],[Client_Code]],Clients[Client_Code],0)),"")</f>
        <v>JBS</v>
      </c>
      <c r="C2112" s="42">
        <v>1044</v>
      </c>
      <c r="D2112" s="41" t="s">
        <v>148</v>
      </c>
      <c r="E2112">
        <v>11</v>
      </c>
      <c r="F2112" s="21">
        <v>0</v>
      </c>
      <c r="G2112"/>
    </row>
    <row r="2113" spans="1:7" x14ac:dyDescent="0.25">
      <c r="A2113" t="s">
        <v>62</v>
      </c>
      <c r="B2113" t="str">
        <f>IFERROR(INDEX(Clients[Client_Name],MATCH(Table10[[#This Row],[Client_Code]],Clients[Client_Code],0)),"")</f>
        <v>JBS</v>
      </c>
      <c r="C2113" s="42">
        <v>1044</v>
      </c>
      <c r="D2113" s="41" t="s">
        <v>148</v>
      </c>
      <c r="E2113">
        <v>12</v>
      </c>
      <c r="F2113" s="21">
        <v>0</v>
      </c>
      <c r="G2113"/>
    </row>
    <row r="2114" spans="1:7" x14ac:dyDescent="0.25">
      <c r="A2114" t="s">
        <v>62</v>
      </c>
      <c r="B2114" t="str">
        <f>IFERROR(INDEX(Clients[Client_Name],MATCH(Table10[[#This Row],[Client_Code]],Clients[Client_Code],0)),"")</f>
        <v>JBS</v>
      </c>
      <c r="C2114" s="42">
        <v>1044</v>
      </c>
      <c r="D2114" s="41" t="s">
        <v>38</v>
      </c>
      <c r="E2114">
        <v>1</v>
      </c>
      <c r="F2114" s="21">
        <v>22496236.892371401</v>
      </c>
      <c r="G2114"/>
    </row>
    <row r="2115" spans="1:7" x14ac:dyDescent="0.25">
      <c r="A2115" t="s">
        <v>62</v>
      </c>
      <c r="B2115" t="str">
        <f>IFERROR(INDEX(Clients[Client_Name],MATCH(Table10[[#This Row],[Client_Code]],Clients[Client_Code],0)),"")</f>
        <v>JBS</v>
      </c>
      <c r="C2115" s="42">
        <v>1044</v>
      </c>
      <c r="D2115" s="41" t="s">
        <v>38</v>
      </c>
      <c r="E2115">
        <v>2</v>
      </c>
      <c r="F2115" s="21">
        <v>22168618.102221087</v>
      </c>
      <c r="G2115"/>
    </row>
    <row r="2116" spans="1:7" x14ac:dyDescent="0.25">
      <c r="A2116" t="s">
        <v>62</v>
      </c>
      <c r="B2116" t="str">
        <f>IFERROR(INDEX(Clients[Client_Name],MATCH(Table10[[#This Row],[Client_Code]],Clients[Client_Code],0)),"")</f>
        <v>JBS</v>
      </c>
      <c r="C2116" s="42">
        <v>1044</v>
      </c>
      <c r="D2116" s="41" t="s">
        <v>38</v>
      </c>
      <c r="E2116">
        <v>3</v>
      </c>
      <c r="F2116" s="21">
        <v>26410147.790196385</v>
      </c>
      <c r="G2116"/>
    </row>
    <row r="2117" spans="1:7" x14ac:dyDescent="0.25">
      <c r="A2117" t="s">
        <v>62</v>
      </c>
      <c r="B2117" t="str">
        <f>IFERROR(INDEX(Clients[Client_Name],MATCH(Table10[[#This Row],[Client_Code]],Clients[Client_Code],0)),"")</f>
        <v>JBS</v>
      </c>
      <c r="C2117" s="42">
        <v>1044</v>
      </c>
      <c r="D2117" s="41" t="s">
        <v>38</v>
      </c>
      <c r="E2117">
        <v>4</v>
      </c>
      <c r="F2117" s="21">
        <v>29288080.35649547</v>
      </c>
      <c r="G2117"/>
    </row>
    <row r="2118" spans="1:7" x14ac:dyDescent="0.25">
      <c r="A2118" t="s">
        <v>62</v>
      </c>
      <c r="B2118" t="str">
        <f>IFERROR(INDEX(Clients[Client_Name],MATCH(Table10[[#This Row],[Client_Code]],Clients[Client_Code],0)),"")</f>
        <v>JBS</v>
      </c>
      <c r="C2118" s="42">
        <v>1044</v>
      </c>
      <c r="D2118" s="41" t="s">
        <v>38</v>
      </c>
      <c r="E2118">
        <v>5</v>
      </c>
      <c r="F2118" s="21">
        <v>30092398.642589428</v>
      </c>
      <c r="G2118"/>
    </row>
    <row r="2119" spans="1:7" x14ac:dyDescent="0.25">
      <c r="A2119" t="s">
        <v>62</v>
      </c>
      <c r="B2119" t="str">
        <f>IFERROR(INDEX(Clients[Client_Name],MATCH(Table10[[#This Row],[Client_Code]],Clients[Client_Code],0)),"")</f>
        <v>JBS</v>
      </c>
      <c r="C2119" s="42">
        <v>1044</v>
      </c>
      <c r="D2119" s="41" t="s">
        <v>38</v>
      </c>
      <c r="E2119">
        <v>6</v>
      </c>
      <c r="F2119" s="21">
        <v>29680430.102009773</v>
      </c>
      <c r="G2119"/>
    </row>
    <row r="2120" spans="1:7" x14ac:dyDescent="0.25">
      <c r="A2120" t="s">
        <v>62</v>
      </c>
      <c r="B2120" t="str">
        <f>IFERROR(INDEX(Clients[Client_Name],MATCH(Table10[[#This Row],[Client_Code]],Clients[Client_Code],0)),"")</f>
        <v>JBS</v>
      </c>
      <c r="C2120" s="42">
        <v>1044</v>
      </c>
      <c r="D2120" s="41" t="s">
        <v>38</v>
      </c>
      <c r="E2120">
        <v>7</v>
      </c>
      <c r="F2120" s="21">
        <v>32827225.975764316</v>
      </c>
      <c r="G2120"/>
    </row>
    <row r="2121" spans="1:7" x14ac:dyDescent="0.25">
      <c r="A2121" t="s">
        <v>62</v>
      </c>
      <c r="B2121" t="str">
        <f>IFERROR(INDEX(Clients[Client_Name],MATCH(Table10[[#This Row],[Client_Code]],Clients[Client_Code],0)),"")</f>
        <v>JBS</v>
      </c>
      <c r="C2121" s="42">
        <v>1044</v>
      </c>
      <c r="D2121" s="41" t="s">
        <v>38</v>
      </c>
      <c r="E2121">
        <v>8</v>
      </c>
      <c r="F2121" s="21">
        <v>37273292.139234781</v>
      </c>
      <c r="G2121"/>
    </row>
    <row r="2122" spans="1:7" x14ac:dyDescent="0.25">
      <c r="A2122" t="s">
        <v>62</v>
      </c>
      <c r="B2122" t="str">
        <f>IFERROR(INDEX(Clients[Client_Name],MATCH(Table10[[#This Row],[Client_Code]],Clients[Client_Code],0)),"")</f>
        <v>JBS</v>
      </c>
      <c r="C2122" s="42">
        <v>1044</v>
      </c>
      <c r="D2122" s="41" t="s">
        <v>38</v>
      </c>
      <c r="E2122">
        <v>9</v>
      </c>
      <c r="F2122" s="21">
        <v>35955338.85832227</v>
      </c>
      <c r="G2122"/>
    </row>
    <row r="2123" spans="1:7" x14ac:dyDescent="0.25">
      <c r="A2123" t="s">
        <v>62</v>
      </c>
      <c r="B2123" t="str">
        <f>IFERROR(INDEX(Clients[Client_Name],MATCH(Table10[[#This Row],[Client_Code]],Clients[Client_Code],0)),"")</f>
        <v>JBS</v>
      </c>
      <c r="C2123" s="42">
        <v>1044</v>
      </c>
      <c r="D2123" s="41" t="s">
        <v>38</v>
      </c>
      <c r="E2123">
        <v>10</v>
      </c>
      <c r="F2123" s="21">
        <v>30913145.951257102</v>
      </c>
      <c r="G2123"/>
    </row>
    <row r="2124" spans="1:7" x14ac:dyDescent="0.25">
      <c r="A2124" t="s">
        <v>62</v>
      </c>
      <c r="B2124" t="str">
        <f>IFERROR(INDEX(Clients[Client_Name],MATCH(Table10[[#This Row],[Client_Code]],Clients[Client_Code],0)),"")</f>
        <v>JBS</v>
      </c>
      <c r="C2124" s="42">
        <v>1044</v>
      </c>
      <c r="D2124" s="41" t="s">
        <v>38</v>
      </c>
      <c r="E2124">
        <v>11</v>
      </c>
      <c r="F2124" s="21">
        <v>34613142.552654319</v>
      </c>
      <c r="G2124"/>
    </row>
    <row r="2125" spans="1:7" x14ac:dyDescent="0.25">
      <c r="A2125" t="s">
        <v>62</v>
      </c>
      <c r="B2125" t="str">
        <f>IFERROR(INDEX(Clients[Client_Name],MATCH(Table10[[#This Row],[Client_Code]],Clients[Client_Code],0)),"")</f>
        <v>JBS</v>
      </c>
      <c r="C2125" s="42">
        <v>1044</v>
      </c>
      <c r="D2125" s="41" t="s">
        <v>38</v>
      </c>
      <c r="E2125">
        <v>12</v>
      </c>
      <c r="F2125" s="21">
        <v>37096921.236594759</v>
      </c>
      <c r="G2125"/>
    </row>
    <row r="2126" spans="1:7" x14ac:dyDescent="0.25">
      <c r="A2126" t="s">
        <v>62</v>
      </c>
      <c r="B2126" t="str">
        <f>IFERROR(INDEX(Clients[Client_Name],MATCH(Table10[[#This Row],[Client_Code]],Clients[Client_Code],0)),"")</f>
        <v>INVERTEC</v>
      </c>
      <c r="C2126" s="42">
        <v>1081</v>
      </c>
      <c r="D2126" s="41" t="s">
        <v>149</v>
      </c>
      <c r="E2126">
        <v>1</v>
      </c>
      <c r="F2126" s="21">
        <v>0</v>
      </c>
      <c r="G2126"/>
    </row>
    <row r="2127" spans="1:7" x14ac:dyDescent="0.25">
      <c r="A2127" t="s">
        <v>62</v>
      </c>
      <c r="B2127" t="str">
        <f>IFERROR(INDEX(Clients[Client_Name],MATCH(Table10[[#This Row],[Client_Code]],Clients[Client_Code],0)),"")</f>
        <v>INVERTEC</v>
      </c>
      <c r="C2127" s="42">
        <v>1081</v>
      </c>
      <c r="D2127" s="41" t="s">
        <v>149</v>
      </c>
      <c r="E2127">
        <v>2</v>
      </c>
      <c r="F2127" s="21">
        <v>0</v>
      </c>
      <c r="G2127"/>
    </row>
    <row r="2128" spans="1:7" x14ac:dyDescent="0.25">
      <c r="A2128" t="s">
        <v>62</v>
      </c>
      <c r="B2128" t="str">
        <f>IFERROR(INDEX(Clients[Client_Name],MATCH(Table10[[#This Row],[Client_Code]],Clients[Client_Code],0)),"")</f>
        <v>INVERTEC</v>
      </c>
      <c r="C2128" s="42">
        <v>1081</v>
      </c>
      <c r="D2128" s="41" t="s">
        <v>149</v>
      </c>
      <c r="E2128">
        <v>3</v>
      </c>
      <c r="F2128" s="21">
        <v>0</v>
      </c>
      <c r="G2128"/>
    </row>
    <row r="2129" spans="1:7" x14ac:dyDescent="0.25">
      <c r="A2129" t="s">
        <v>62</v>
      </c>
      <c r="B2129" t="str">
        <f>IFERROR(INDEX(Clients[Client_Name],MATCH(Table10[[#This Row],[Client_Code]],Clients[Client_Code],0)),"")</f>
        <v>INVERTEC</v>
      </c>
      <c r="C2129" s="42">
        <v>1081</v>
      </c>
      <c r="D2129" s="41" t="s">
        <v>149</v>
      </c>
      <c r="E2129">
        <v>4</v>
      </c>
      <c r="F2129" s="21">
        <v>0</v>
      </c>
      <c r="G2129"/>
    </row>
    <row r="2130" spans="1:7" x14ac:dyDescent="0.25">
      <c r="A2130" t="s">
        <v>62</v>
      </c>
      <c r="B2130" t="str">
        <f>IFERROR(INDEX(Clients[Client_Name],MATCH(Table10[[#This Row],[Client_Code]],Clients[Client_Code],0)),"")</f>
        <v>INVERTEC</v>
      </c>
      <c r="C2130" s="42">
        <v>1081</v>
      </c>
      <c r="D2130" s="41" t="s">
        <v>149</v>
      </c>
      <c r="E2130">
        <v>5</v>
      </c>
      <c r="F2130" s="21">
        <v>0</v>
      </c>
      <c r="G2130"/>
    </row>
    <row r="2131" spans="1:7" x14ac:dyDescent="0.25">
      <c r="A2131" t="s">
        <v>62</v>
      </c>
      <c r="B2131" t="str">
        <f>IFERROR(INDEX(Clients[Client_Name],MATCH(Table10[[#This Row],[Client_Code]],Clients[Client_Code],0)),"")</f>
        <v>INVERTEC</v>
      </c>
      <c r="C2131" s="42">
        <v>1081</v>
      </c>
      <c r="D2131" s="41" t="s">
        <v>149</v>
      </c>
      <c r="E2131">
        <v>6</v>
      </c>
      <c r="F2131" s="21">
        <v>0</v>
      </c>
      <c r="G2131"/>
    </row>
    <row r="2132" spans="1:7" x14ac:dyDescent="0.25">
      <c r="A2132" t="s">
        <v>62</v>
      </c>
      <c r="B2132" t="str">
        <f>IFERROR(INDEX(Clients[Client_Name],MATCH(Table10[[#This Row],[Client_Code]],Clients[Client_Code],0)),"")</f>
        <v>INVERTEC</v>
      </c>
      <c r="C2132" s="42">
        <v>1081</v>
      </c>
      <c r="D2132" s="41" t="s">
        <v>149</v>
      </c>
      <c r="E2132">
        <v>7</v>
      </c>
      <c r="F2132" s="21">
        <v>0</v>
      </c>
      <c r="G2132"/>
    </row>
    <row r="2133" spans="1:7" x14ac:dyDescent="0.25">
      <c r="A2133" t="s">
        <v>62</v>
      </c>
      <c r="B2133" t="str">
        <f>IFERROR(INDEX(Clients[Client_Name],MATCH(Table10[[#This Row],[Client_Code]],Clients[Client_Code],0)),"")</f>
        <v>INVERTEC</v>
      </c>
      <c r="C2133" s="42">
        <v>1081</v>
      </c>
      <c r="D2133" s="41" t="s">
        <v>149</v>
      </c>
      <c r="E2133">
        <v>8</v>
      </c>
      <c r="F2133" s="21">
        <v>0</v>
      </c>
      <c r="G2133"/>
    </row>
    <row r="2134" spans="1:7" x14ac:dyDescent="0.25">
      <c r="A2134" t="s">
        <v>62</v>
      </c>
      <c r="B2134" t="str">
        <f>IFERROR(INDEX(Clients[Client_Name],MATCH(Table10[[#This Row],[Client_Code]],Clients[Client_Code],0)),"")</f>
        <v>INVERTEC</v>
      </c>
      <c r="C2134" s="42">
        <v>1081</v>
      </c>
      <c r="D2134" s="41" t="s">
        <v>149</v>
      </c>
      <c r="E2134">
        <v>9</v>
      </c>
      <c r="F2134" s="21">
        <v>0</v>
      </c>
      <c r="G2134"/>
    </row>
    <row r="2135" spans="1:7" x14ac:dyDescent="0.25">
      <c r="A2135" t="s">
        <v>62</v>
      </c>
      <c r="B2135" t="str">
        <f>IFERROR(INDEX(Clients[Client_Name],MATCH(Table10[[#This Row],[Client_Code]],Clients[Client_Code],0)),"")</f>
        <v>INVERTEC</v>
      </c>
      <c r="C2135" s="42">
        <v>1081</v>
      </c>
      <c r="D2135" s="41" t="s">
        <v>149</v>
      </c>
      <c r="E2135">
        <v>10</v>
      </c>
      <c r="F2135" s="21">
        <v>0</v>
      </c>
      <c r="G2135"/>
    </row>
    <row r="2136" spans="1:7" x14ac:dyDescent="0.25">
      <c r="A2136" t="s">
        <v>62</v>
      </c>
      <c r="B2136" t="str">
        <f>IFERROR(INDEX(Clients[Client_Name],MATCH(Table10[[#This Row],[Client_Code]],Clients[Client_Code],0)),"")</f>
        <v>INVERTEC</v>
      </c>
      <c r="C2136" s="42">
        <v>1081</v>
      </c>
      <c r="D2136" s="41" t="s">
        <v>149</v>
      </c>
      <c r="E2136">
        <v>11</v>
      </c>
      <c r="F2136" s="21">
        <v>0</v>
      </c>
      <c r="G2136"/>
    </row>
    <row r="2137" spans="1:7" x14ac:dyDescent="0.25">
      <c r="A2137" t="s">
        <v>62</v>
      </c>
      <c r="B2137" t="str">
        <f>IFERROR(INDEX(Clients[Client_Name],MATCH(Table10[[#This Row],[Client_Code]],Clients[Client_Code],0)),"")</f>
        <v>INVERTEC</v>
      </c>
      <c r="C2137" s="42">
        <v>1081</v>
      </c>
      <c r="D2137" s="41" t="s">
        <v>149</v>
      </c>
      <c r="E2137">
        <v>12</v>
      </c>
      <c r="F2137" s="21">
        <v>0</v>
      </c>
      <c r="G2137"/>
    </row>
    <row r="2138" spans="1:7" x14ac:dyDescent="0.25">
      <c r="A2138" t="s">
        <v>62</v>
      </c>
      <c r="B2138" t="str">
        <f>IFERROR(INDEX(Clients[Client_Name],MATCH(Table10[[#This Row],[Client_Code]],Clients[Client_Code],0)),"")</f>
        <v>INVERTEC</v>
      </c>
      <c r="C2138" s="42">
        <v>1081</v>
      </c>
      <c r="D2138" s="41" t="s">
        <v>37</v>
      </c>
      <c r="E2138">
        <v>1</v>
      </c>
      <c r="F2138" s="21">
        <v>0</v>
      </c>
      <c r="G2138"/>
    </row>
    <row r="2139" spans="1:7" x14ac:dyDescent="0.25">
      <c r="A2139" t="s">
        <v>62</v>
      </c>
      <c r="B2139" t="str">
        <f>IFERROR(INDEX(Clients[Client_Name],MATCH(Table10[[#This Row],[Client_Code]],Clients[Client_Code],0)),"")</f>
        <v>INVERTEC</v>
      </c>
      <c r="C2139" s="42">
        <v>1081</v>
      </c>
      <c r="D2139" s="41" t="s">
        <v>37</v>
      </c>
      <c r="E2139">
        <v>2</v>
      </c>
      <c r="F2139" s="21">
        <v>0</v>
      </c>
      <c r="G2139"/>
    </row>
    <row r="2140" spans="1:7" x14ac:dyDescent="0.25">
      <c r="A2140" t="s">
        <v>62</v>
      </c>
      <c r="B2140" t="str">
        <f>IFERROR(INDEX(Clients[Client_Name],MATCH(Table10[[#This Row],[Client_Code]],Clients[Client_Code],0)),"")</f>
        <v>INVERTEC</v>
      </c>
      <c r="C2140" s="42">
        <v>1081</v>
      </c>
      <c r="D2140" s="41" t="s">
        <v>37</v>
      </c>
      <c r="E2140">
        <v>3</v>
      </c>
      <c r="F2140" s="21">
        <v>0</v>
      </c>
      <c r="G2140"/>
    </row>
    <row r="2141" spans="1:7" x14ac:dyDescent="0.25">
      <c r="A2141" t="s">
        <v>62</v>
      </c>
      <c r="B2141" t="str">
        <f>IFERROR(INDEX(Clients[Client_Name],MATCH(Table10[[#This Row],[Client_Code]],Clients[Client_Code],0)),"")</f>
        <v>INVERTEC</v>
      </c>
      <c r="C2141" s="43">
        <v>1081</v>
      </c>
      <c r="D2141" s="41" t="s">
        <v>37</v>
      </c>
      <c r="E2141">
        <v>4</v>
      </c>
      <c r="F2141" s="21">
        <v>0</v>
      </c>
      <c r="G2141"/>
    </row>
    <row r="2142" spans="1:7" x14ac:dyDescent="0.25">
      <c r="A2142" t="s">
        <v>62</v>
      </c>
      <c r="B2142" t="str">
        <f>IFERROR(INDEX(Clients[Client_Name],MATCH(Table10[[#This Row],[Client_Code]],Clients[Client_Code],0)),"")</f>
        <v>INVERTEC</v>
      </c>
      <c r="C2142" s="42">
        <v>1081</v>
      </c>
      <c r="D2142" s="41" t="s">
        <v>37</v>
      </c>
      <c r="E2142">
        <v>5</v>
      </c>
      <c r="F2142" s="21">
        <v>0</v>
      </c>
      <c r="G2142"/>
    </row>
    <row r="2143" spans="1:7" x14ac:dyDescent="0.25">
      <c r="A2143" t="s">
        <v>62</v>
      </c>
      <c r="B2143" t="str">
        <f>IFERROR(INDEX(Clients[Client_Name],MATCH(Table10[[#This Row],[Client_Code]],Clients[Client_Code],0)),"")</f>
        <v>INVERTEC</v>
      </c>
      <c r="C2143" s="42">
        <v>1081</v>
      </c>
      <c r="D2143" s="41" t="s">
        <v>37</v>
      </c>
      <c r="E2143">
        <v>6</v>
      </c>
      <c r="F2143" s="21">
        <v>0</v>
      </c>
      <c r="G2143"/>
    </row>
    <row r="2144" spans="1:7" x14ac:dyDescent="0.25">
      <c r="A2144" t="s">
        <v>62</v>
      </c>
      <c r="B2144" t="str">
        <f>IFERROR(INDEX(Clients[Client_Name],MATCH(Table10[[#This Row],[Client_Code]],Clients[Client_Code],0)),"")</f>
        <v>INVERTEC</v>
      </c>
      <c r="C2144" s="42">
        <v>1081</v>
      </c>
      <c r="D2144" s="41" t="s">
        <v>37</v>
      </c>
      <c r="E2144">
        <v>7</v>
      </c>
      <c r="F2144" s="21">
        <v>0</v>
      </c>
      <c r="G2144"/>
    </row>
    <row r="2145" spans="1:7" x14ac:dyDescent="0.25">
      <c r="A2145" t="s">
        <v>62</v>
      </c>
      <c r="B2145" t="str">
        <f>IFERROR(INDEX(Clients[Client_Name],MATCH(Table10[[#This Row],[Client_Code]],Clients[Client_Code],0)),"")</f>
        <v>INVERTEC</v>
      </c>
      <c r="C2145" s="42">
        <v>1081</v>
      </c>
      <c r="D2145" s="41" t="s">
        <v>37</v>
      </c>
      <c r="E2145">
        <v>8</v>
      </c>
      <c r="F2145" s="21">
        <v>0</v>
      </c>
      <c r="G2145"/>
    </row>
    <row r="2146" spans="1:7" x14ac:dyDescent="0.25">
      <c r="A2146" t="s">
        <v>62</v>
      </c>
      <c r="B2146" t="str">
        <f>IFERROR(INDEX(Clients[Client_Name],MATCH(Table10[[#This Row],[Client_Code]],Clients[Client_Code],0)),"")</f>
        <v>INVERTEC</v>
      </c>
      <c r="C2146" s="42">
        <v>1081</v>
      </c>
      <c r="D2146" s="41" t="s">
        <v>37</v>
      </c>
      <c r="E2146">
        <v>9</v>
      </c>
      <c r="F2146" s="21">
        <v>0</v>
      </c>
      <c r="G2146"/>
    </row>
    <row r="2147" spans="1:7" x14ac:dyDescent="0.25">
      <c r="A2147" t="s">
        <v>62</v>
      </c>
      <c r="B2147" t="str">
        <f>IFERROR(INDEX(Clients[Client_Name],MATCH(Table10[[#This Row],[Client_Code]],Clients[Client_Code],0)),"")</f>
        <v>INVERTEC</v>
      </c>
      <c r="C2147" s="42">
        <v>1081</v>
      </c>
      <c r="D2147" s="41" t="s">
        <v>37</v>
      </c>
      <c r="E2147">
        <v>10</v>
      </c>
      <c r="F2147" s="21">
        <v>0</v>
      </c>
      <c r="G2147"/>
    </row>
    <row r="2148" spans="1:7" x14ac:dyDescent="0.25">
      <c r="A2148" t="s">
        <v>62</v>
      </c>
      <c r="B2148" t="str">
        <f>IFERROR(INDEX(Clients[Client_Name],MATCH(Table10[[#This Row],[Client_Code]],Clients[Client_Code],0)),"")</f>
        <v>INVERTEC</v>
      </c>
      <c r="C2148" s="42">
        <v>1081</v>
      </c>
      <c r="D2148" s="41" t="s">
        <v>37</v>
      </c>
      <c r="E2148">
        <v>11</v>
      </c>
      <c r="F2148" s="21">
        <v>0</v>
      </c>
      <c r="G2148"/>
    </row>
    <row r="2149" spans="1:7" x14ac:dyDescent="0.25">
      <c r="A2149" t="s">
        <v>62</v>
      </c>
      <c r="B2149" t="str">
        <f>IFERROR(INDEX(Clients[Client_Name],MATCH(Table10[[#This Row],[Client_Code]],Clients[Client_Code],0)),"")</f>
        <v>INVERTEC</v>
      </c>
      <c r="C2149" s="42">
        <v>1081</v>
      </c>
      <c r="D2149" s="41" t="s">
        <v>37</v>
      </c>
      <c r="E2149">
        <v>12</v>
      </c>
      <c r="F2149" s="21">
        <v>0</v>
      </c>
      <c r="G2149"/>
    </row>
    <row r="2150" spans="1:7" x14ac:dyDescent="0.25">
      <c r="A2150" t="s">
        <v>62</v>
      </c>
      <c r="B2150" t="str">
        <f>IFERROR(INDEX(Clients[Client_Name],MATCH(Table10[[#This Row],[Client_Code]],Clients[Client_Code],0)),"")</f>
        <v>INVERTEC</v>
      </c>
      <c r="C2150" s="42">
        <v>1081</v>
      </c>
      <c r="D2150" s="41" t="s">
        <v>148</v>
      </c>
      <c r="E2150">
        <v>1</v>
      </c>
      <c r="F2150" s="21">
        <v>0</v>
      </c>
      <c r="G2150"/>
    </row>
    <row r="2151" spans="1:7" x14ac:dyDescent="0.25">
      <c r="A2151" t="s">
        <v>62</v>
      </c>
      <c r="B2151" t="str">
        <f>IFERROR(INDEX(Clients[Client_Name],MATCH(Table10[[#This Row],[Client_Code]],Clients[Client_Code],0)),"")</f>
        <v>INVERTEC</v>
      </c>
      <c r="C2151" s="42">
        <v>1081</v>
      </c>
      <c r="D2151" s="41" t="s">
        <v>148</v>
      </c>
      <c r="E2151">
        <v>2</v>
      </c>
      <c r="F2151" s="21">
        <v>0</v>
      </c>
      <c r="G2151"/>
    </row>
    <row r="2152" spans="1:7" x14ac:dyDescent="0.25">
      <c r="A2152" t="s">
        <v>62</v>
      </c>
      <c r="B2152" t="str">
        <f>IFERROR(INDEX(Clients[Client_Name],MATCH(Table10[[#This Row],[Client_Code]],Clients[Client_Code],0)),"")</f>
        <v>INVERTEC</v>
      </c>
      <c r="C2152" s="42">
        <v>1081</v>
      </c>
      <c r="D2152" s="41" t="s">
        <v>148</v>
      </c>
      <c r="E2152">
        <v>3</v>
      </c>
      <c r="F2152" s="21">
        <v>0</v>
      </c>
      <c r="G2152"/>
    </row>
    <row r="2153" spans="1:7" x14ac:dyDescent="0.25">
      <c r="A2153" t="s">
        <v>62</v>
      </c>
      <c r="B2153" t="str">
        <f>IFERROR(INDEX(Clients[Client_Name],MATCH(Table10[[#This Row],[Client_Code]],Clients[Client_Code],0)),"")</f>
        <v>INVERTEC</v>
      </c>
      <c r="C2153" s="42">
        <v>1081</v>
      </c>
      <c r="D2153" s="41" t="s">
        <v>148</v>
      </c>
      <c r="E2153">
        <v>4</v>
      </c>
      <c r="F2153" s="21">
        <v>0</v>
      </c>
      <c r="G2153"/>
    </row>
    <row r="2154" spans="1:7" x14ac:dyDescent="0.25">
      <c r="A2154" t="s">
        <v>62</v>
      </c>
      <c r="B2154" t="str">
        <f>IFERROR(INDEX(Clients[Client_Name],MATCH(Table10[[#This Row],[Client_Code]],Clients[Client_Code],0)),"")</f>
        <v>INVERTEC</v>
      </c>
      <c r="C2154" s="42">
        <v>1081</v>
      </c>
      <c r="D2154" s="41" t="s">
        <v>148</v>
      </c>
      <c r="E2154">
        <v>5</v>
      </c>
      <c r="F2154" s="21">
        <v>0</v>
      </c>
      <c r="G2154"/>
    </row>
    <row r="2155" spans="1:7" x14ac:dyDescent="0.25">
      <c r="A2155" t="s">
        <v>62</v>
      </c>
      <c r="B2155" t="str">
        <f>IFERROR(INDEX(Clients[Client_Name],MATCH(Table10[[#This Row],[Client_Code]],Clients[Client_Code],0)),"")</f>
        <v>INVERTEC</v>
      </c>
      <c r="C2155" s="42">
        <v>1081</v>
      </c>
      <c r="D2155" s="41" t="s">
        <v>148</v>
      </c>
      <c r="E2155">
        <v>6</v>
      </c>
      <c r="F2155" s="21">
        <v>0</v>
      </c>
      <c r="G2155"/>
    </row>
    <row r="2156" spans="1:7" x14ac:dyDescent="0.25">
      <c r="A2156" t="s">
        <v>62</v>
      </c>
      <c r="B2156" t="str">
        <f>IFERROR(INDEX(Clients[Client_Name],MATCH(Table10[[#This Row],[Client_Code]],Clients[Client_Code],0)),"")</f>
        <v>INVERTEC</v>
      </c>
      <c r="C2156" s="42">
        <v>1081</v>
      </c>
      <c r="D2156" s="41" t="s">
        <v>148</v>
      </c>
      <c r="E2156">
        <v>7</v>
      </c>
      <c r="F2156" s="21">
        <v>0</v>
      </c>
      <c r="G2156"/>
    </row>
    <row r="2157" spans="1:7" x14ac:dyDescent="0.25">
      <c r="A2157" t="s">
        <v>62</v>
      </c>
      <c r="B2157" t="str">
        <f>IFERROR(INDEX(Clients[Client_Name],MATCH(Table10[[#This Row],[Client_Code]],Clients[Client_Code],0)),"")</f>
        <v>INVERTEC</v>
      </c>
      <c r="C2157" s="42">
        <v>1081</v>
      </c>
      <c r="D2157" s="41" t="s">
        <v>148</v>
      </c>
      <c r="E2157">
        <v>8</v>
      </c>
      <c r="F2157" s="21">
        <v>0</v>
      </c>
      <c r="G2157"/>
    </row>
    <row r="2158" spans="1:7" x14ac:dyDescent="0.25">
      <c r="A2158" t="s">
        <v>62</v>
      </c>
      <c r="B2158" t="str">
        <f>IFERROR(INDEX(Clients[Client_Name],MATCH(Table10[[#This Row],[Client_Code]],Clients[Client_Code],0)),"")</f>
        <v>INVERTEC</v>
      </c>
      <c r="C2158" s="42">
        <v>1081</v>
      </c>
      <c r="D2158" s="41" t="s">
        <v>148</v>
      </c>
      <c r="E2158">
        <v>9</v>
      </c>
      <c r="F2158" s="21">
        <v>0</v>
      </c>
      <c r="G2158"/>
    </row>
    <row r="2159" spans="1:7" x14ac:dyDescent="0.25">
      <c r="A2159" t="s">
        <v>62</v>
      </c>
      <c r="B2159" t="str">
        <f>IFERROR(INDEX(Clients[Client_Name],MATCH(Table10[[#This Row],[Client_Code]],Clients[Client_Code],0)),"")</f>
        <v>INVERTEC</v>
      </c>
      <c r="C2159" s="42">
        <v>1081</v>
      </c>
      <c r="D2159" s="41" t="s">
        <v>148</v>
      </c>
      <c r="E2159">
        <v>10</v>
      </c>
      <c r="F2159" s="21">
        <v>0</v>
      </c>
      <c r="G2159"/>
    </row>
    <row r="2160" spans="1:7" x14ac:dyDescent="0.25">
      <c r="A2160" t="s">
        <v>62</v>
      </c>
      <c r="B2160" t="str">
        <f>IFERROR(INDEX(Clients[Client_Name],MATCH(Table10[[#This Row],[Client_Code]],Clients[Client_Code],0)),"")</f>
        <v>INVERTEC</v>
      </c>
      <c r="C2160" s="42">
        <v>1081</v>
      </c>
      <c r="D2160" s="41" t="s">
        <v>148</v>
      </c>
      <c r="E2160">
        <v>11</v>
      </c>
      <c r="F2160" s="21">
        <v>0</v>
      </c>
      <c r="G2160"/>
    </row>
    <row r="2161" spans="1:7" x14ac:dyDescent="0.25">
      <c r="A2161" t="s">
        <v>62</v>
      </c>
      <c r="B2161" t="str">
        <f>IFERROR(INDEX(Clients[Client_Name],MATCH(Table10[[#This Row],[Client_Code]],Clients[Client_Code],0)),"")</f>
        <v>INVERTEC</v>
      </c>
      <c r="C2161" s="42">
        <v>1081</v>
      </c>
      <c r="D2161" s="41" t="s">
        <v>148</v>
      </c>
      <c r="E2161">
        <v>12</v>
      </c>
      <c r="F2161" s="21">
        <v>0</v>
      </c>
      <c r="G2161"/>
    </row>
    <row r="2162" spans="1:7" x14ac:dyDescent="0.25">
      <c r="A2162" t="s">
        <v>62</v>
      </c>
      <c r="B2162" t="str">
        <f>IFERROR(INDEX(Clients[Client_Name],MATCH(Table10[[#This Row],[Client_Code]],Clients[Client_Code],0)),"")</f>
        <v>INVERTEC</v>
      </c>
      <c r="C2162" s="42">
        <v>1081</v>
      </c>
      <c r="D2162" s="41" t="s">
        <v>38</v>
      </c>
      <c r="E2162">
        <v>1</v>
      </c>
      <c r="F2162" s="21">
        <v>0</v>
      </c>
      <c r="G2162"/>
    </row>
    <row r="2163" spans="1:7" x14ac:dyDescent="0.25">
      <c r="A2163" t="s">
        <v>62</v>
      </c>
      <c r="B2163" t="str">
        <f>IFERROR(INDEX(Clients[Client_Name],MATCH(Table10[[#This Row],[Client_Code]],Clients[Client_Code],0)),"")</f>
        <v>INVERTEC</v>
      </c>
      <c r="C2163" s="42">
        <v>1081</v>
      </c>
      <c r="D2163" s="41" t="s">
        <v>38</v>
      </c>
      <c r="E2163">
        <v>2</v>
      </c>
      <c r="F2163" s="21">
        <v>0</v>
      </c>
      <c r="G2163"/>
    </row>
    <row r="2164" spans="1:7" x14ac:dyDescent="0.25">
      <c r="A2164" t="s">
        <v>62</v>
      </c>
      <c r="B2164" t="str">
        <f>IFERROR(INDEX(Clients[Client_Name],MATCH(Table10[[#This Row],[Client_Code]],Clients[Client_Code],0)),"")</f>
        <v>INVERTEC</v>
      </c>
      <c r="C2164" s="42">
        <v>1081</v>
      </c>
      <c r="D2164" s="41" t="s">
        <v>38</v>
      </c>
      <c r="E2164">
        <v>3</v>
      </c>
      <c r="F2164" s="21">
        <v>0</v>
      </c>
      <c r="G2164"/>
    </row>
    <row r="2165" spans="1:7" x14ac:dyDescent="0.25">
      <c r="A2165" t="s">
        <v>62</v>
      </c>
      <c r="B2165" t="str">
        <f>IFERROR(INDEX(Clients[Client_Name],MATCH(Table10[[#This Row],[Client_Code]],Clients[Client_Code],0)),"")</f>
        <v>INVERTEC</v>
      </c>
      <c r="C2165" s="42">
        <v>1081</v>
      </c>
      <c r="D2165" s="41" t="s">
        <v>38</v>
      </c>
      <c r="E2165">
        <v>4</v>
      </c>
      <c r="F2165" s="21">
        <v>0</v>
      </c>
      <c r="G2165"/>
    </row>
    <row r="2166" spans="1:7" x14ac:dyDescent="0.25">
      <c r="A2166" t="s">
        <v>62</v>
      </c>
      <c r="B2166" t="str">
        <f>IFERROR(INDEX(Clients[Client_Name],MATCH(Table10[[#This Row],[Client_Code]],Clients[Client_Code],0)),"")</f>
        <v>INVERTEC</v>
      </c>
      <c r="C2166" s="42">
        <v>1081</v>
      </c>
      <c r="D2166" s="41" t="s">
        <v>38</v>
      </c>
      <c r="E2166">
        <v>5</v>
      </c>
      <c r="F2166" s="21">
        <v>0</v>
      </c>
      <c r="G2166"/>
    </row>
    <row r="2167" spans="1:7" x14ac:dyDescent="0.25">
      <c r="A2167" t="s">
        <v>62</v>
      </c>
      <c r="B2167" t="str">
        <f>IFERROR(INDEX(Clients[Client_Name],MATCH(Table10[[#This Row],[Client_Code]],Clients[Client_Code],0)),"")</f>
        <v>INVERTEC</v>
      </c>
      <c r="C2167" s="42">
        <v>1081</v>
      </c>
      <c r="D2167" s="41" t="s">
        <v>38</v>
      </c>
      <c r="E2167">
        <v>6</v>
      </c>
      <c r="F2167" s="21">
        <v>0</v>
      </c>
      <c r="G2167"/>
    </row>
    <row r="2168" spans="1:7" x14ac:dyDescent="0.25">
      <c r="A2168" t="s">
        <v>62</v>
      </c>
      <c r="B2168" t="str">
        <f>IFERROR(INDEX(Clients[Client_Name],MATCH(Table10[[#This Row],[Client_Code]],Clients[Client_Code],0)),"")</f>
        <v>INVERTEC</v>
      </c>
      <c r="C2168" s="42">
        <v>1081</v>
      </c>
      <c r="D2168" s="41" t="s">
        <v>38</v>
      </c>
      <c r="E2168">
        <v>7</v>
      </c>
      <c r="F2168" s="21">
        <v>0</v>
      </c>
      <c r="G2168"/>
    </row>
    <row r="2169" spans="1:7" x14ac:dyDescent="0.25">
      <c r="A2169" t="s">
        <v>62</v>
      </c>
      <c r="B2169" t="str">
        <f>IFERROR(INDEX(Clients[Client_Name],MATCH(Table10[[#This Row],[Client_Code]],Clients[Client_Code],0)),"")</f>
        <v>INVERTEC</v>
      </c>
      <c r="C2169" s="42">
        <v>1081</v>
      </c>
      <c r="D2169" s="41" t="s">
        <v>38</v>
      </c>
      <c r="E2169">
        <v>8</v>
      </c>
      <c r="F2169" s="21">
        <v>0</v>
      </c>
      <c r="G2169"/>
    </row>
    <row r="2170" spans="1:7" x14ac:dyDescent="0.25">
      <c r="A2170" t="s">
        <v>62</v>
      </c>
      <c r="B2170" t="str">
        <f>IFERROR(INDEX(Clients[Client_Name],MATCH(Table10[[#This Row],[Client_Code]],Clients[Client_Code],0)),"")</f>
        <v>INVERTEC</v>
      </c>
      <c r="C2170" s="42">
        <v>1081</v>
      </c>
      <c r="D2170" s="41" t="s">
        <v>38</v>
      </c>
      <c r="E2170">
        <v>9</v>
      </c>
      <c r="F2170" s="21">
        <v>0</v>
      </c>
      <c r="G2170"/>
    </row>
    <row r="2171" spans="1:7" x14ac:dyDescent="0.25">
      <c r="A2171" t="s">
        <v>62</v>
      </c>
      <c r="B2171" t="str">
        <f>IFERROR(INDEX(Clients[Client_Name],MATCH(Table10[[#This Row],[Client_Code]],Clients[Client_Code],0)),"")</f>
        <v>INVERTEC</v>
      </c>
      <c r="C2171" s="42">
        <v>1081</v>
      </c>
      <c r="D2171" s="41" t="s">
        <v>38</v>
      </c>
      <c r="E2171">
        <v>10</v>
      </c>
      <c r="F2171" s="21">
        <v>0</v>
      </c>
      <c r="G2171"/>
    </row>
    <row r="2172" spans="1:7" x14ac:dyDescent="0.25">
      <c r="A2172" t="s">
        <v>62</v>
      </c>
      <c r="B2172" t="str">
        <f>IFERROR(INDEX(Clients[Client_Name],MATCH(Table10[[#This Row],[Client_Code]],Clients[Client_Code],0)),"")</f>
        <v>INVERTEC</v>
      </c>
      <c r="C2172" s="42">
        <v>1081</v>
      </c>
      <c r="D2172" s="41" t="s">
        <v>38</v>
      </c>
      <c r="E2172">
        <v>11</v>
      </c>
      <c r="F2172" s="21">
        <v>0</v>
      </c>
      <c r="G2172"/>
    </row>
    <row r="2173" spans="1:7" x14ac:dyDescent="0.25">
      <c r="A2173" t="s">
        <v>62</v>
      </c>
      <c r="B2173" t="str">
        <f>IFERROR(INDEX(Clients[Client_Name],MATCH(Table10[[#This Row],[Client_Code]],Clients[Client_Code],0)),"")</f>
        <v>INVERTEC</v>
      </c>
      <c r="C2173" s="42">
        <v>1081</v>
      </c>
      <c r="D2173" s="41" t="s">
        <v>38</v>
      </c>
      <c r="E2173">
        <v>12</v>
      </c>
      <c r="F2173" s="21">
        <v>0</v>
      </c>
      <c r="G2173"/>
    </row>
    <row r="2174" spans="1:7" x14ac:dyDescent="0.25">
      <c r="A2174" t="s">
        <v>32</v>
      </c>
      <c r="B2174" t="str">
        <f>IFERROR(INDEX(Clients[Client_Name],MATCH(Table10[[#This Row],[Client_Code]],Clients[Client_Code],0)),"")</f>
        <v>INNOVACION ALIMENTARIA</v>
      </c>
      <c r="C2174" s="42">
        <v>50</v>
      </c>
      <c r="D2174" s="41" t="s">
        <v>148</v>
      </c>
      <c r="E2174">
        <v>11</v>
      </c>
      <c r="F2174" s="21">
        <v>9240484.4672412369</v>
      </c>
      <c r="G2174"/>
    </row>
    <row r="2175" spans="1:7" x14ac:dyDescent="0.25">
      <c r="A2175" t="s">
        <v>32</v>
      </c>
      <c r="B2175" t="str">
        <f>IFERROR(INDEX(Clients[Client_Name],MATCH(Table10[[#This Row],[Client_Code]],Clients[Client_Code],0)),"")</f>
        <v>INNOVACION ALIMENTARIA</v>
      </c>
      <c r="C2175" s="42">
        <v>50</v>
      </c>
      <c r="D2175" s="41" t="s">
        <v>148</v>
      </c>
      <c r="E2175">
        <v>8</v>
      </c>
      <c r="F2175" s="21">
        <v>9148692.2494974881</v>
      </c>
      <c r="G2175"/>
    </row>
    <row r="2176" spans="1:7" x14ac:dyDescent="0.25">
      <c r="A2176" t="s">
        <v>32</v>
      </c>
      <c r="B2176" t="str">
        <f>IFERROR(INDEX(Clients[Client_Name],MATCH(Table10[[#This Row],[Client_Code]],Clients[Client_Code],0)),"")</f>
        <v>INNOVACION ALIMENTARIA</v>
      </c>
      <c r="C2176" s="42">
        <v>50</v>
      </c>
      <c r="D2176" s="41" t="s">
        <v>148</v>
      </c>
      <c r="E2176">
        <v>10</v>
      </c>
      <c r="F2176" s="21">
        <v>7894101.5856830673</v>
      </c>
      <c r="G2176"/>
    </row>
    <row r="2177" spans="1:7" x14ac:dyDescent="0.25">
      <c r="A2177" t="s">
        <v>32</v>
      </c>
      <c r="B2177" t="str">
        <f>IFERROR(INDEX(Clients[Client_Name],MATCH(Table10[[#This Row],[Client_Code]],Clients[Client_Code],0)),"")</f>
        <v>INNOVACION ALIMENTARIA</v>
      </c>
      <c r="C2177" s="42">
        <v>50</v>
      </c>
      <c r="D2177" s="41" t="s">
        <v>148</v>
      </c>
      <c r="E2177">
        <v>12</v>
      </c>
      <c r="F2177" s="21">
        <v>7284581.9216751754</v>
      </c>
      <c r="G2177"/>
    </row>
    <row r="2178" spans="1:7" x14ac:dyDescent="0.25">
      <c r="A2178" t="s">
        <v>32</v>
      </c>
      <c r="B2178" t="str">
        <f>IFERROR(INDEX(Clients[Client_Name],MATCH(Table10[[#This Row],[Client_Code]],Clients[Client_Code],0)),"")</f>
        <v>INNOVACION ALIMENTARIA</v>
      </c>
      <c r="C2178" s="42">
        <v>50</v>
      </c>
      <c r="D2178" s="41" t="s">
        <v>148</v>
      </c>
      <c r="E2178">
        <v>9</v>
      </c>
      <c r="F2178" s="21">
        <v>7212219.0566871865</v>
      </c>
      <c r="G2178"/>
    </row>
    <row r="2179" spans="1:7" x14ac:dyDescent="0.25">
      <c r="A2179" t="s">
        <v>32</v>
      </c>
      <c r="B2179" t="str">
        <f>IFERROR(INDEX(Clients[Client_Name],MATCH(Table10[[#This Row],[Client_Code]],Clients[Client_Code],0)),"")</f>
        <v>INNOVACION ALIMENTARIA</v>
      </c>
      <c r="C2179" s="42">
        <v>50</v>
      </c>
      <c r="D2179" s="41" t="s">
        <v>149</v>
      </c>
      <c r="E2179">
        <v>12</v>
      </c>
      <c r="F2179" s="21">
        <v>2736777.1237657256</v>
      </c>
      <c r="G2179"/>
    </row>
    <row r="2180" spans="1:7" x14ac:dyDescent="0.25">
      <c r="A2180" t="s">
        <v>32</v>
      </c>
      <c r="B2180" t="str">
        <f>IFERROR(INDEX(Clients[Client_Name],MATCH(Table10[[#This Row],[Client_Code]],Clients[Client_Code],0)),"")</f>
        <v>INNOVACION ALIMENTARIA</v>
      </c>
      <c r="C2180" s="42">
        <v>50</v>
      </c>
      <c r="D2180" s="41" t="s">
        <v>149</v>
      </c>
      <c r="E2180">
        <v>10</v>
      </c>
      <c r="F2180" s="21">
        <v>2721334.3826629529</v>
      </c>
      <c r="G2180"/>
    </row>
    <row r="2181" spans="1:7" x14ac:dyDescent="0.25">
      <c r="A2181" t="s">
        <v>32</v>
      </c>
      <c r="B2181" t="str">
        <f>IFERROR(INDEX(Clients[Client_Name],MATCH(Table10[[#This Row],[Client_Code]],Clients[Client_Code],0)),"")</f>
        <v>INNOVACION ALIMENTARIA</v>
      </c>
      <c r="C2181" s="42">
        <v>50</v>
      </c>
      <c r="D2181" s="41" t="s">
        <v>149</v>
      </c>
      <c r="E2181">
        <v>8</v>
      </c>
      <c r="F2181" s="21">
        <v>2705978.7799137919</v>
      </c>
      <c r="G2181"/>
    </row>
    <row r="2182" spans="1:7" x14ac:dyDescent="0.25">
      <c r="A2182" t="s">
        <v>32</v>
      </c>
      <c r="B2182" t="str">
        <f>IFERROR(INDEX(Clients[Client_Name],MATCH(Table10[[#This Row],[Client_Code]],Clients[Client_Code],0)),"")</f>
        <v>INNOVACION ALIMENTARIA</v>
      </c>
      <c r="C2182" s="42">
        <v>50</v>
      </c>
      <c r="D2182" s="41" t="s">
        <v>149</v>
      </c>
      <c r="E2182">
        <v>7</v>
      </c>
      <c r="F2182" s="21">
        <v>2698333.5016590916</v>
      </c>
      <c r="G2182"/>
    </row>
    <row r="2183" spans="1:7" x14ac:dyDescent="0.25">
      <c r="A2183" t="s">
        <v>32</v>
      </c>
      <c r="B2183" t="str">
        <f>IFERROR(INDEX(Clients[Client_Name],MATCH(Table10[[#This Row],[Client_Code]],Clients[Client_Code],0)),"")</f>
        <v>INNOVACION ALIMENTARIA</v>
      </c>
      <c r="C2183" s="42">
        <v>50</v>
      </c>
      <c r="D2183" s="41" t="s">
        <v>149</v>
      </c>
      <c r="E2183">
        <v>5</v>
      </c>
      <c r="F2183" s="21">
        <v>2683107.6853830023</v>
      </c>
      <c r="G2183"/>
    </row>
    <row r="2184" spans="1:7" x14ac:dyDescent="0.25">
      <c r="A2184" t="s">
        <v>32</v>
      </c>
      <c r="B2184" t="str">
        <f>IFERROR(INDEX(Clients[Client_Name],MATCH(Table10[[#This Row],[Client_Code]],Clients[Client_Code],0)),"")</f>
        <v>INNOVACION ALIMENTARIA</v>
      </c>
      <c r="C2184" s="42">
        <v>50</v>
      </c>
      <c r="D2184" s="41" t="s">
        <v>149</v>
      </c>
      <c r="E2184">
        <v>4</v>
      </c>
      <c r="F2184" s="21">
        <v>2675527.0254774829</v>
      </c>
      <c r="G2184"/>
    </row>
    <row r="2185" spans="1:7" x14ac:dyDescent="0.25">
      <c r="A2185" t="s">
        <v>32</v>
      </c>
      <c r="B2185" t="str">
        <f>IFERROR(INDEX(Clients[Client_Name],MATCH(Table10[[#This Row],[Client_Code]],Clients[Client_Code],0)),"")</f>
        <v>INNOVACION ALIMENTARIA</v>
      </c>
      <c r="C2185" s="42">
        <v>50</v>
      </c>
      <c r="D2185" s="41" t="s">
        <v>149</v>
      </c>
      <c r="E2185">
        <v>11</v>
      </c>
      <c r="F2185" s="21">
        <v>2641011.1258843527</v>
      </c>
      <c r="G2185"/>
    </row>
    <row r="2186" spans="1:7" x14ac:dyDescent="0.25">
      <c r="A2186" t="s">
        <v>32</v>
      </c>
      <c r="B2186" t="str">
        <f>IFERROR(INDEX(Clients[Client_Name],MATCH(Table10[[#This Row],[Client_Code]],Clients[Client_Code],0)),"")</f>
        <v>INNOVACION ALIMENTARIA</v>
      </c>
      <c r="C2186" s="42">
        <v>50</v>
      </c>
      <c r="D2186" s="41" t="s">
        <v>149</v>
      </c>
      <c r="E2186">
        <v>9</v>
      </c>
      <c r="F2186" s="21">
        <v>2626108.761087304</v>
      </c>
      <c r="G2186"/>
    </row>
    <row r="2187" spans="1:7" x14ac:dyDescent="0.25">
      <c r="A2187" t="s">
        <v>32</v>
      </c>
      <c r="B2187" t="str">
        <f>IFERROR(INDEX(Clients[Client_Name],MATCH(Table10[[#This Row],[Client_Code]],Clients[Client_Code],0)),"")</f>
        <v>INNOVACION ALIMENTARIA</v>
      </c>
      <c r="C2187" s="42">
        <v>50</v>
      </c>
      <c r="D2187" s="41" t="s">
        <v>149</v>
      </c>
      <c r="E2187">
        <v>6</v>
      </c>
      <c r="F2187" s="21">
        <v>2603912.7327337945</v>
      </c>
      <c r="G2187"/>
    </row>
    <row r="2188" spans="1:7" x14ac:dyDescent="0.25">
      <c r="A2188" t="s">
        <v>32</v>
      </c>
      <c r="B2188" t="str">
        <f>IFERROR(INDEX(Clients[Client_Name],MATCH(Table10[[#This Row],[Client_Code]],Clients[Client_Code],0)),"")</f>
        <v>INNOVACION ALIMENTARIA</v>
      </c>
      <c r="C2188" s="42">
        <v>50</v>
      </c>
      <c r="D2188" s="41" t="s">
        <v>148</v>
      </c>
      <c r="E2188">
        <v>7</v>
      </c>
      <c r="F2188" s="21">
        <v>1953920.9835186854</v>
      </c>
      <c r="G2188"/>
    </row>
    <row r="2189" spans="1:7" x14ac:dyDescent="0.25">
      <c r="A2189" t="s">
        <v>32</v>
      </c>
      <c r="B2189" t="str">
        <f>IFERROR(INDEX(Clients[Client_Name],MATCH(Table10[[#This Row],[Client_Code]],Clients[Client_Code],0)),"")</f>
        <v>INNOVACION ALIMENTARIA</v>
      </c>
      <c r="C2189" s="42">
        <v>50</v>
      </c>
      <c r="D2189" s="41" t="s">
        <v>149</v>
      </c>
      <c r="E2189">
        <v>3</v>
      </c>
      <c r="F2189" s="21">
        <v>1333983.8917122236</v>
      </c>
      <c r="G2189"/>
    </row>
    <row r="2190" spans="1:7" x14ac:dyDescent="0.25">
      <c r="A2190" t="s">
        <v>32</v>
      </c>
      <c r="B2190" t="str">
        <f>IFERROR(INDEX(Clients[Client_Name],MATCH(Table10[[#This Row],[Client_Code]],Clients[Client_Code],0)),"")</f>
        <v>INNOVACION ALIMENTARIA</v>
      </c>
      <c r="C2190" s="42">
        <v>50</v>
      </c>
      <c r="D2190" s="41" t="s">
        <v>149</v>
      </c>
      <c r="E2190">
        <v>1</v>
      </c>
      <c r="F2190" s="21">
        <v>663228.32774923497</v>
      </c>
      <c r="G2190"/>
    </row>
    <row r="2191" spans="1:7" x14ac:dyDescent="0.25">
      <c r="A2191" t="s">
        <v>32</v>
      </c>
      <c r="B2191" t="str">
        <f>IFERROR(INDEX(Clients[Client_Name],MATCH(Table10[[#This Row],[Client_Code]],Clients[Client_Code],0)),"")</f>
        <v>INNOVACION ALIMENTARIA</v>
      </c>
      <c r="C2191" s="42">
        <v>50</v>
      </c>
      <c r="D2191" s="41" t="s">
        <v>149</v>
      </c>
      <c r="E2191">
        <v>2</v>
      </c>
      <c r="F2191" s="21">
        <v>600742.2351929039</v>
      </c>
      <c r="G2191"/>
    </row>
    <row r="2192" spans="1:7" x14ac:dyDescent="0.25">
      <c r="A2192" t="s">
        <v>32</v>
      </c>
      <c r="B2192" t="str">
        <f>IFERROR(INDEX(Clients[Client_Name],MATCH(Table10[[#This Row],[Client_Code]],Clients[Client_Code],0)),"")</f>
        <v>INNOVACION ALIMENTARIA</v>
      </c>
      <c r="C2192" s="42">
        <v>50</v>
      </c>
      <c r="D2192" s="41" t="s">
        <v>37</v>
      </c>
      <c r="E2192">
        <v>1</v>
      </c>
      <c r="F2192" s="21">
        <v>0</v>
      </c>
      <c r="G2192"/>
    </row>
    <row r="2193" spans="1:7" x14ac:dyDescent="0.25">
      <c r="A2193" t="s">
        <v>32</v>
      </c>
      <c r="B2193" t="str">
        <f>IFERROR(INDEX(Clients[Client_Name],MATCH(Table10[[#This Row],[Client_Code]],Clients[Client_Code],0)),"")</f>
        <v>INNOVACION ALIMENTARIA</v>
      </c>
      <c r="C2193" s="42">
        <v>50</v>
      </c>
      <c r="D2193" s="41" t="s">
        <v>37</v>
      </c>
      <c r="E2193">
        <v>2</v>
      </c>
      <c r="F2193" s="21">
        <v>0</v>
      </c>
      <c r="G2193"/>
    </row>
    <row r="2194" spans="1:7" x14ac:dyDescent="0.25">
      <c r="A2194" t="s">
        <v>32</v>
      </c>
      <c r="B2194" t="str">
        <f>IFERROR(INDEX(Clients[Client_Name],MATCH(Table10[[#This Row],[Client_Code]],Clients[Client_Code],0)),"")</f>
        <v>INNOVACION ALIMENTARIA</v>
      </c>
      <c r="C2194" s="42">
        <v>50</v>
      </c>
      <c r="D2194" s="41" t="s">
        <v>37</v>
      </c>
      <c r="E2194">
        <v>3</v>
      </c>
      <c r="F2194" s="21">
        <v>0</v>
      </c>
      <c r="G2194"/>
    </row>
    <row r="2195" spans="1:7" x14ac:dyDescent="0.25">
      <c r="A2195" t="s">
        <v>32</v>
      </c>
      <c r="B2195" t="str">
        <f>IFERROR(INDEX(Clients[Client_Name],MATCH(Table10[[#This Row],[Client_Code]],Clients[Client_Code],0)),"")</f>
        <v>INNOVACION ALIMENTARIA</v>
      </c>
      <c r="C2195" s="42">
        <v>50</v>
      </c>
      <c r="D2195" s="41" t="s">
        <v>37</v>
      </c>
      <c r="E2195">
        <v>4</v>
      </c>
      <c r="F2195" s="21">
        <v>0</v>
      </c>
      <c r="G2195"/>
    </row>
    <row r="2196" spans="1:7" x14ac:dyDescent="0.25">
      <c r="A2196" t="s">
        <v>32</v>
      </c>
      <c r="B2196" t="str">
        <f>IFERROR(INDEX(Clients[Client_Name],MATCH(Table10[[#This Row],[Client_Code]],Clients[Client_Code],0)),"")</f>
        <v>INNOVACION ALIMENTARIA</v>
      </c>
      <c r="C2196" s="42">
        <v>50</v>
      </c>
      <c r="D2196" s="41" t="s">
        <v>37</v>
      </c>
      <c r="E2196">
        <v>5</v>
      </c>
      <c r="F2196" s="21">
        <v>0</v>
      </c>
      <c r="G2196"/>
    </row>
    <row r="2197" spans="1:7" x14ac:dyDescent="0.25">
      <c r="A2197" t="s">
        <v>32</v>
      </c>
      <c r="B2197" t="str">
        <f>IFERROR(INDEX(Clients[Client_Name],MATCH(Table10[[#This Row],[Client_Code]],Clients[Client_Code],0)),"")</f>
        <v>INNOVACION ALIMENTARIA</v>
      </c>
      <c r="C2197" s="42">
        <v>50</v>
      </c>
      <c r="D2197" s="41" t="s">
        <v>37</v>
      </c>
      <c r="E2197">
        <v>6</v>
      </c>
      <c r="F2197" s="21">
        <v>0</v>
      </c>
      <c r="G2197"/>
    </row>
    <row r="2198" spans="1:7" x14ac:dyDescent="0.25">
      <c r="A2198" t="s">
        <v>32</v>
      </c>
      <c r="B2198" t="str">
        <f>IFERROR(INDEX(Clients[Client_Name],MATCH(Table10[[#This Row],[Client_Code]],Clients[Client_Code],0)),"")</f>
        <v>INNOVACION ALIMENTARIA</v>
      </c>
      <c r="C2198" s="42">
        <v>50</v>
      </c>
      <c r="D2198" s="41" t="s">
        <v>37</v>
      </c>
      <c r="E2198">
        <v>7</v>
      </c>
      <c r="F2198" s="21">
        <v>0</v>
      </c>
      <c r="G2198"/>
    </row>
    <row r="2199" spans="1:7" x14ac:dyDescent="0.25">
      <c r="A2199" t="s">
        <v>32</v>
      </c>
      <c r="B2199" t="str">
        <f>IFERROR(INDEX(Clients[Client_Name],MATCH(Table10[[#This Row],[Client_Code]],Clients[Client_Code],0)),"")</f>
        <v>INNOVACION ALIMENTARIA</v>
      </c>
      <c r="C2199" s="42">
        <v>50</v>
      </c>
      <c r="D2199" s="41" t="s">
        <v>37</v>
      </c>
      <c r="E2199">
        <v>8</v>
      </c>
      <c r="F2199" s="21">
        <v>0</v>
      </c>
      <c r="G2199"/>
    </row>
    <row r="2200" spans="1:7" x14ac:dyDescent="0.25">
      <c r="A2200" t="s">
        <v>32</v>
      </c>
      <c r="B2200" t="str">
        <f>IFERROR(INDEX(Clients[Client_Name],MATCH(Table10[[#This Row],[Client_Code]],Clients[Client_Code],0)),"")</f>
        <v>INNOVACION ALIMENTARIA</v>
      </c>
      <c r="C2200" s="42">
        <v>50</v>
      </c>
      <c r="D2200" s="41" t="s">
        <v>37</v>
      </c>
      <c r="E2200">
        <v>9</v>
      </c>
      <c r="F2200" s="21">
        <v>0</v>
      </c>
      <c r="G2200"/>
    </row>
    <row r="2201" spans="1:7" x14ac:dyDescent="0.25">
      <c r="A2201" t="s">
        <v>32</v>
      </c>
      <c r="B2201" t="str">
        <f>IFERROR(INDEX(Clients[Client_Name],MATCH(Table10[[#This Row],[Client_Code]],Clients[Client_Code],0)),"")</f>
        <v>INNOVACION ALIMENTARIA</v>
      </c>
      <c r="C2201" s="42">
        <v>50</v>
      </c>
      <c r="D2201" s="41" t="s">
        <v>37</v>
      </c>
      <c r="E2201">
        <v>10</v>
      </c>
      <c r="F2201" s="21">
        <v>0</v>
      </c>
      <c r="G2201"/>
    </row>
    <row r="2202" spans="1:7" x14ac:dyDescent="0.25">
      <c r="A2202" t="s">
        <v>32</v>
      </c>
      <c r="B2202" t="str">
        <f>IFERROR(INDEX(Clients[Client_Name],MATCH(Table10[[#This Row],[Client_Code]],Clients[Client_Code],0)),"")</f>
        <v>INNOVACION ALIMENTARIA</v>
      </c>
      <c r="C2202" s="42">
        <v>50</v>
      </c>
      <c r="D2202" s="41" t="s">
        <v>37</v>
      </c>
      <c r="E2202">
        <v>11</v>
      </c>
      <c r="F2202" s="21">
        <v>0</v>
      </c>
      <c r="G2202"/>
    </row>
    <row r="2203" spans="1:7" x14ac:dyDescent="0.25">
      <c r="A2203" t="s">
        <v>32</v>
      </c>
      <c r="B2203" t="str">
        <f>IFERROR(INDEX(Clients[Client_Name],MATCH(Table10[[#This Row],[Client_Code]],Clients[Client_Code],0)),"")</f>
        <v>INNOVACION ALIMENTARIA</v>
      </c>
      <c r="C2203" s="42">
        <v>50</v>
      </c>
      <c r="D2203" s="41" t="s">
        <v>37</v>
      </c>
      <c r="E2203">
        <v>12</v>
      </c>
      <c r="F2203" s="21">
        <v>0</v>
      </c>
      <c r="G2203"/>
    </row>
    <row r="2204" spans="1:7" x14ac:dyDescent="0.25">
      <c r="A2204" t="s">
        <v>32</v>
      </c>
      <c r="B2204" t="str">
        <f>IFERROR(INDEX(Clients[Client_Name],MATCH(Table10[[#This Row],[Client_Code]],Clients[Client_Code],0)),"")</f>
        <v>INNOVACION ALIMENTARIA</v>
      </c>
      <c r="C2204" s="42">
        <v>50</v>
      </c>
      <c r="D2204" s="41" t="s">
        <v>148</v>
      </c>
      <c r="E2204">
        <v>1</v>
      </c>
      <c r="F2204" s="21">
        <v>0</v>
      </c>
      <c r="G2204"/>
    </row>
    <row r="2205" spans="1:7" x14ac:dyDescent="0.25">
      <c r="A2205" t="s">
        <v>32</v>
      </c>
      <c r="B2205" t="str">
        <f>IFERROR(INDEX(Clients[Client_Name],MATCH(Table10[[#This Row],[Client_Code]],Clients[Client_Code],0)),"")</f>
        <v>INNOVACION ALIMENTARIA</v>
      </c>
      <c r="C2205" s="42">
        <v>50</v>
      </c>
      <c r="D2205" s="41" t="s">
        <v>148</v>
      </c>
      <c r="E2205">
        <v>2</v>
      </c>
      <c r="F2205" s="21">
        <v>0</v>
      </c>
      <c r="G2205"/>
    </row>
    <row r="2206" spans="1:7" x14ac:dyDescent="0.25">
      <c r="A2206" t="s">
        <v>32</v>
      </c>
      <c r="B2206" t="str">
        <f>IFERROR(INDEX(Clients[Client_Name],MATCH(Table10[[#This Row],[Client_Code]],Clients[Client_Code],0)),"")</f>
        <v>INNOVACION ALIMENTARIA</v>
      </c>
      <c r="C2206" s="42">
        <v>50</v>
      </c>
      <c r="D2206" s="41" t="s">
        <v>148</v>
      </c>
      <c r="E2206">
        <v>3</v>
      </c>
      <c r="F2206" s="21">
        <v>0</v>
      </c>
      <c r="G2206"/>
    </row>
    <row r="2207" spans="1:7" x14ac:dyDescent="0.25">
      <c r="A2207" t="s">
        <v>32</v>
      </c>
      <c r="B2207" t="str">
        <f>IFERROR(INDEX(Clients[Client_Name],MATCH(Table10[[#This Row],[Client_Code]],Clients[Client_Code],0)),"")</f>
        <v>INNOVACION ALIMENTARIA</v>
      </c>
      <c r="C2207" s="42">
        <v>50</v>
      </c>
      <c r="D2207" s="41" t="s">
        <v>148</v>
      </c>
      <c r="E2207">
        <v>4</v>
      </c>
      <c r="F2207" s="21">
        <v>0</v>
      </c>
      <c r="G2207"/>
    </row>
    <row r="2208" spans="1:7" x14ac:dyDescent="0.25">
      <c r="A2208" t="s">
        <v>32</v>
      </c>
      <c r="B2208" t="str">
        <f>IFERROR(INDEX(Clients[Client_Name],MATCH(Table10[[#This Row],[Client_Code]],Clients[Client_Code],0)),"")</f>
        <v>INNOVACION ALIMENTARIA</v>
      </c>
      <c r="C2208" s="42">
        <v>50</v>
      </c>
      <c r="D2208" s="41" t="s">
        <v>148</v>
      </c>
      <c r="E2208">
        <v>5</v>
      </c>
      <c r="F2208" s="21">
        <v>0</v>
      </c>
      <c r="G2208"/>
    </row>
    <row r="2209" spans="1:7" x14ac:dyDescent="0.25">
      <c r="A2209" t="s">
        <v>32</v>
      </c>
      <c r="B2209" t="str">
        <f>IFERROR(INDEX(Clients[Client_Name],MATCH(Table10[[#This Row],[Client_Code]],Clients[Client_Code],0)),"")</f>
        <v>INNOVACION ALIMENTARIA</v>
      </c>
      <c r="C2209" s="42">
        <v>50</v>
      </c>
      <c r="D2209" s="41" t="s">
        <v>148</v>
      </c>
      <c r="E2209">
        <v>6</v>
      </c>
      <c r="F2209" s="21">
        <v>0</v>
      </c>
      <c r="G2209"/>
    </row>
    <row r="2210" spans="1:7" x14ac:dyDescent="0.25">
      <c r="A2210" t="s">
        <v>32</v>
      </c>
      <c r="B2210" t="str">
        <f>IFERROR(INDEX(Clients[Client_Name],MATCH(Table10[[#This Row],[Client_Code]],Clients[Client_Code],0)),"")</f>
        <v>INNOVACION ALIMENTARIA</v>
      </c>
      <c r="C2210" s="42">
        <v>50</v>
      </c>
      <c r="D2210" s="41" t="s">
        <v>38</v>
      </c>
      <c r="E2210">
        <v>1</v>
      </c>
      <c r="F2210" s="21">
        <v>0</v>
      </c>
      <c r="G2210"/>
    </row>
    <row r="2211" spans="1:7" x14ac:dyDescent="0.25">
      <c r="A2211" t="s">
        <v>32</v>
      </c>
      <c r="B2211" t="str">
        <f>IFERROR(INDEX(Clients[Client_Name],MATCH(Table10[[#This Row],[Client_Code]],Clients[Client_Code],0)),"")</f>
        <v>INNOVACION ALIMENTARIA</v>
      </c>
      <c r="C2211" s="42">
        <v>50</v>
      </c>
      <c r="D2211" s="41" t="s">
        <v>38</v>
      </c>
      <c r="E2211">
        <v>2</v>
      </c>
      <c r="F2211" s="21">
        <v>0</v>
      </c>
      <c r="G2211"/>
    </row>
    <row r="2212" spans="1:7" x14ac:dyDescent="0.25">
      <c r="A2212" t="s">
        <v>32</v>
      </c>
      <c r="B2212" t="str">
        <f>IFERROR(INDEX(Clients[Client_Name],MATCH(Table10[[#This Row],[Client_Code]],Clients[Client_Code],0)),"")</f>
        <v>INNOVACION ALIMENTARIA</v>
      </c>
      <c r="C2212" s="42">
        <v>50</v>
      </c>
      <c r="D2212" s="41" t="s">
        <v>38</v>
      </c>
      <c r="E2212">
        <v>3</v>
      </c>
      <c r="F2212" s="21">
        <v>0</v>
      </c>
      <c r="G2212"/>
    </row>
    <row r="2213" spans="1:7" x14ac:dyDescent="0.25">
      <c r="A2213" t="s">
        <v>32</v>
      </c>
      <c r="B2213" t="str">
        <f>IFERROR(INDEX(Clients[Client_Name],MATCH(Table10[[#This Row],[Client_Code]],Clients[Client_Code],0)),"")</f>
        <v>INNOVACION ALIMENTARIA</v>
      </c>
      <c r="C2213" s="42">
        <v>50</v>
      </c>
      <c r="D2213" s="41" t="s">
        <v>38</v>
      </c>
      <c r="E2213">
        <v>4</v>
      </c>
      <c r="F2213" s="21">
        <v>0</v>
      </c>
      <c r="G2213"/>
    </row>
    <row r="2214" spans="1:7" x14ac:dyDescent="0.25">
      <c r="A2214" t="s">
        <v>32</v>
      </c>
      <c r="B2214" t="str">
        <f>IFERROR(INDEX(Clients[Client_Name],MATCH(Table10[[#This Row],[Client_Code]],Clients[Client_Code],0)),"")</f>
        <v>INNOVACION ALIMENTARIA</v>
      </c>
      <c r="C2214" s="42">
        <v>50</v>
      </c>
      <c r="D2214" s="41" t="s">
        <v>38</v>
      </c>
      <c r="E2214">
        <v>5</v>
      </c>
      <c r="F2214" s="21">
        <v>0</v>
      </c>
      <c r="G2214"/>
    </row>
    <row r="2215" spans="1:7" x14ac:dyDescent="0.25">
      <c r="A2215" t="s">
        <v>32</v>
      </c>
      <c r="B2215" t="str">
        <f>IFERROR(INDEX(Clients[Client_Name],MATCH(Table10[[#This Row],[Client_Code]],Clients[Client_Code],0)),"")</f>
        <v>INNOVACION ALIMENTARIA</v>
      </c>
      <c r="C2215" s="42">
        <v>50</v>
      </c>
      <c r="D2215" s="41" t="s">
        <v>38</v>
      </c>
      <c r="E2215">
        <v>6</v>
      </c>
      <c r="F2215" s="21">
        <v>0</v>
      </c>
      <c r="G2215"/>
    </row>
    <row r="2216" spans="1:7" x14ac:dyDescent="0.25">
      <c r="A2216" t="s">
        <v>32</v>
      </c>
      <c r="B2216" t="str">
        <f>IFERROR(INDEX(Clients[Client_Name],MATCH(Table10[[#This Row],[Client_Code]],Clients[Client_Code],0)),"")</f>
        <v>INNOVACION ALIMENTARIA</v>
      </c>
      <c r="C2216" s="42">
        <v>50</v>
      </c>
      <c r="D2216" s="41" t="s">
        <v>38</v>
      </c>
      <c r="E2216">
        <v>7</v>
      </c>
      <c r="F2216" s="21">
        <v>0</v>
      </c>
      <c r="G2216"/>
    </row>
    <row r="2217" spans="1:7" x14ac:dyDescent="0.25">
      <c r="A2217" t="s">
        <v>32</v>
      </c>
      <c r="B2217" t="str">
        <f>IFERROR(INDEX(Clients[Client_Name],MATCH(Table10[[#This Row],[Client_Code]],Clients[Client_Code],0)),"")</f>
        <v>INNOVACION ALIMENTARIA</v>
      </c>
      <c r="C2217" s="42">
        <v>50</v>
      </c>
      <c r="D2217" s="41" t="s">
        <v>38</v>
      </c>
      <c r="E2217">
        <v>8</v>
      </c>
      <c r="F2217" s="21">
        <v>0</v>
      </c>
      <c r="G2217"/>
    </row>
    <row r="2218" spans="1:7" x14ac:dyDescent="0.25">
      <c r="A2218" t="s">
        <v>32</v>
      </c>
      <c r="B2218" t="str">
        <f>IFERROR(INDEX(Clients[Client_Name],MATCH(Table10[[#This Row],[Client_Code]],Clients[Client_Code],0)),"")</f>
        <v>INNOVACION ALIMENTARIA</v>
      </c>
      <c r="C2218" s="42">
        <v>50</v>
      </c>
      <c r="D2218" s="41" t="s">
        <v>38</v>
      </c>
      <c r="E2218">
        <v>9</v>
      </c>
      <c r="F2218" s="21">
        <v>0</v>
      </c>
      <c r="G2218"/>
    </row>
    <row r="2219" spans="1:7" x14ac:dyDescent="0.25">
      <c r="A2219" t="s">
        <v>32</v>
      </c>
      <c r="B2219" t="str">
        <f>IFERROR(INDEX(Clients[Client_Name],MATCH(Table10[[#This Row],[Client_Code]],Clients[Client_Code],0)),"")</f>
        <v>INNOVACION ALIMENTARIA</v>
      </c>
      <c r="C2219" s="42">
        <v>50</v>
      </c>
      <c r="D2219" s="41" t="s">
        <v>38</v>
      </c>
      <c r="E2219">
        <v>10</v>
      </c>
      <c r="F2219" s="21">
        <v>0</v>
      </c>
      <c r="G2219"/>
    </row>
    <row r="2220" spans="1:7" x14ac:dyDescent="0.25">
      <c r="A2220" t="s">
        <v>32</v>
      </c>
      <c r="B2220" t="str">
        <f>IFERROR(INDEX(Clients[Client_Name],MATCH(Table10[[#This Row],[Client_Code]],Clients[Client_Code],0)),"")</f>
        <v>INNOVACION ALIMENTARIA</v>
      </c>
      <c r="C2220" s="42">
        <v>50</v>
      </c>
      <c r="D2220" s="41" t="s">
        <v>38</v>
      </c>
      <c r="E2220">
        <v>11</v>
      </c>
      <c r="F2220" s="21">
        <v>0</v>
      </c>
      <c r="G2220"/>
    </row>
    <row r="2221" spans="1:7" x14ac:dyDescent="0.25">
      <c r="A2221" t="s">
        <v>32</v>
      </c>
      <c r="B2221" t="str">
        <f>IFERROR(INDEX(Clients[Client_Name],MATCH(Table10[[#This Row],[Client_Code]],Clients[Client_Code],0)),"")</f>
        <v>INNOVACION ALIMENTARIA</v>
      </c>
      <c r="C2221" s="42">
        <v>50</v>
      </c>
      <c r="D2221" s="41" t="s">
        <v>38</v>
      </c>
      <c r="E2221">
        <v>12</v>
      </c>
      <c r="F2221" s="21">
        <v>0</v>
      </c>
      <c r="G2221"/>
    </row>
    <row r="2222" spans="1:7" x14ac:dyDescent="0.25">
      <c r="A2222" t="s">
        <v>32</v>
      </c>
      <c r="B2222" t="str">
        <f>IFERROR(INDEX(Clients[Client_Name],MATCH(Table10[[#This Row],[Client_Code]],Clients[Client_Code],0)),"")</f>
        <v>INNOVACION ALIMENTARIA</v>
      </c>
      <c r="C2222" s="42">
        <v>50</v>
      </c>
      <c r="D2222" s="41" t="s">
        <v>149</v>
      </c>
      <c r="E2222">
        <v>5</v>
      </c>
      <c r="F2222" s="21">
        <v>0</v>
      </c>
      <c r="G2222"/>
    </row>
    <row r="2223" spans="1:7" x14ac:dyDescent="0.25">
      <c r="A2223" t="s">
        <v>62</v>
      </c>
      <c r="B2223" t="str">
        <f>IFERROR(INDEX(Clients[Client_Name],MATCH(Table10[[#This Row],[Client_Code]],Clients[Client_Code],0)),"")</f>
        <v>GUALLARAUCO</v>
      </c>
      <c r="C2223" s="42">
        <v>1060</v>
      </c>
      <c r="D2223" s="41" t="s">
        <v>149</v>
      </c>
      <c r="E2223">
        <v>1</v>
      </c>
      <c r="F2223" s="21">
        <v>0</v>
      </c>
      <c r="G2223"/>
    </row>
    <row r="2224" spans="1:7" x14ac:dyDescent="0.25">
      <c r="A2224" t="s">
        <v>62</v>
      </c>
      <c r="B2224" t="str">
        <f>IFERROR(INDEX(Clients[Client_Name],MATCH(Table10[[#This Row],[Client_Code]],Clients[Client_Code],0)),"")</f>
        <v>GUALLARAUCO</v>
      </c>
      <c r="C2224" s="42">
        <v>1060</v>
      </c>
      <c r="D2224" s="41" t="s">
        <v>149</v>
      </c>
      <c r="E2224">
        <v>2</v>
      </c>
      <c r="F2224" s="21">
        <v>0</v>
      </c>
      <c r="G2224"/>
    </row>
    <row r="2225" spans="1:7" x14ac:dyDescent="0.25">
      <c r="A2225" t="s">
        <v>62</v>
      </c>
      <c r="B2225" t="str">
        <f>IFERROR(INDEX(Clients[Client_Name],MATCH(Table10[[#This Row],[Client_Code]],Clients[Client_Code],0)),"")</f>
        <v>GUALLARAUCO</v>
      </c>
      <c r="C2225" s="42">
        <v>1060</v>
      </c>
      <c r="D2225" s="41" t="s">
        <v>149</v>
      </c>
      <c r="E2225">
        <v>3</v>
      </c>
      <c r="F2225" s="21">
        <v>0</v>
      </c>
      <c r="G2225"/>
    </row>
    <row r="2226" spans="1:7" x14ac:dyDescent="0.25">
      <c r="A2226" t="s">
        <v>62</v>
      </c>
      <c r="B2226" t="str">
        <f>IFERROR(INDEX(Clients[Client_Name],MATCH(Table10[[#This Row],[Client_Code]],Clients[Client_Code],0)),"")</f>
        <v>GUALLARAUCO</v>
      </c>
      <c r="C2226" s="42">
        <v>1060</v>
      </c>
      <c r="D2226" s="41" t="s">
        <v>149</v>
      </c>
      <c r="E2226">
        <v>4</v>
      </c>
      <c r="F2226" s="21">
        <v>0</v>
      </c>
      <c r="G2226"/>
    </row>
    <row r="2227" spans="1:7" x14ac:dyDescent="0.25">
      <c r="A2227" t="s">
        <v>62</v>
      </c>
      <c r="B2227" t="str">
        <f>IFERROR(INDEX(Clients[Client_Name],MATCH(Table10[[#This Row],[Client_Code]],Clients[Client_Code],0)),"")</f>
        <v>GUALLARAUCO</v>
      </c>
      <c r="C2227" s="42">
        <v>1060</v>
      </c>
      <c r="D2227" s="41" t="s">
        <v>149</v>
      </c>
      <c r="E2227">
        <v>5</v>
      </c>
      <c r="F2227" s="21">
        <v>0</v>
      </c>
      <c r="G2227"/>
    </row>
    <row r="2228" spans="1:7" x14ac:dyDescent="0.25">
      <c r="A2228" t="s">
        <v>62</v>
      </c>
      <c r="B2228" t="str">
        <f>IFERROR(INDEX(Clients[Client_Name],MATCH(Table10[[#This Row],[Client_Code]],Clients[Client_Code],0)),"")</f>
        <v>GUALLARAUCO</v>
      </c>
      <c r="C2228" s="42">
        <v>1060</v>
      </c>
      <c r="D2228" s="41" t="s">
        <v>149</v>
      </c>
      <c r="E2228">
        <v>6</v>
      </c>
      <c r="F2228" s="21">
        <v>0</v>
      </c>
      <c r="G2228"/>
    </row>
    <row r="2229" spans="1:7" x14ac:dyDescent="0.25">
      <c r="A2229" t="s">
        <v>62</v>
      </c>
      <c r="B2229" t="str">
        <f>IFERROR(INDEX(Clients[Client_Name],MATCH(Table10[[#This Row],[Client_Code]],Clients[Client_Code],0)),"")</f>
        <v>GUALLARAUCO</v>
      </c>
      <c r="C2229" s="42">
        <v>1060</v>
      </c>
      <c r="D2229" s="41" t="s">
        <v>149</v>
      </c>
      <c r="E2229">
        <v>7</v>
      </c>
      <c r="F2229" s="21">
        <v>0</v>
      </c>
      <c r="G2229"/>
    </row>
    <row r="2230" spans="1:7" x14ac:dyDescent="0.25">
      <c r="A2230" t="s">
        <v>62</v>
      </c>
      <c r="B2230" t="str">
        <f>IFERROR(INDEX(Clients[Client_Name],MATCH(Table10[[#This Row],[Client_Code]],Clients[Client_Code],0)),"")</f>
        <v>GUALLARAUCO</v>
      </c>
      <c r="C2230" s="42">
        <v>1060</v>
      </c>
      <c r="D2230" s="41" t="s">
        <v>149</v>
      </c>
      <c r="E2230">
        <v>8</v>
      </c>
      <c r="F2230" s="21">
        <v>0</v>
      </c>
      <c r="G2230"/>
    </row>
    <row r="2231" spans="1:7" x14ac:dyDescent="0.25">
      <c r="A2231" t="s">
        <v>62</v>
      </c>
      <c r="B2231" t="str">
        <f>IFERROR(INDEX(Clients[Client_Name],MATCH(Table10[[#This Row],[Client_Code]],Clients[Client_Code],0)),"")</f>
        <v>GUALLARAUCO</v>
      </c>
      <c r="C2231" s="42">
        <v>1060</v>
      </c>
      <c r="D2231" s="41" t="s">
        <v>149</v>
      </c>
      <c r="E2231">
        <v>9</v>
      </c>
      <c r="F2231" s="21">
        <v>0</v>
      </c>
      <c r="G2231"/>
    </row>
    <row r="2232" spans="1:7" x14ac:dyDescent="0.25">
      <c r="A2232" t="s">
        <v>62</v>
      </c>
      <c r="B2232" t="str">
        <f>IFERROR(INDEX(Clients[Client_Name],MATCH(Table10[[#This Row],[Client_Code]],Clients[Client_Code],0)),"")</f>
        <v>GUALLARAUCO</v>
      </c>
      <c r="C2232" s="42">
        <v>1060</v>
      </c>
      <c r="D2232" s="41" t="s">
        <v>149</v>
      </c>
      <c r="E2232">
        <v>10</v>
      </c>
      <c r="F2232" s="21">
        <v>0</v>
      </c>
      <c r="G2232"/>
    </row>
    <row r="2233" spans="1:7" x14ac:dyDescent="0.25">
      <c r="A2233" t="s">
        <v>62</v>
      </c>
      <c r="B2233" t="str">
        <f>IFERROR(INDEX(Clients[Client_Name],MATCH(Table10[[#This Row],[Client_Code]],Clients[Client_Code],0)),"")</f>
        <v>GUALLARAUCO</v>
      </c>
      <c r="C2233" s="42">
        <v>1060</v>
      </c>
      <c r="D2233" s="41" t="s">
        <v>149</v>
      </c>
      <c r="E2233">
        <v>11</v>
      </c>
      <c r="F2233" s="21">
        <v>0</v>
      </c>
      <c r="G2233"/>
    </row>
    <row r="2234" spans="1:7" x14ac:dyDescent="0.25">
      <c r="A2234" t="s">
        <v>62</v>
      </c>
      <c r="B2234" t="str">
        <f>IFERROR(INDEX(Clients[Client_Name],MATCH(Table10[[#This Row],[Client_Code]],Clients[Client_Code],0)),"")</f>
        <v>GUALLARAUCO</v>
      </c>
      <c r="C2234" s="42">
        <v>1060</v>
      </c>
      <c r="D2234" s="41" t="s">
        <v>149</v>
      </c>
      <c r="E2234">
        <v>12</v>
      </c>
      <c r="F2234" s="21">
        <v>0</v>
      </c>
      <c r="G2234"/>
    </row>
    <row r="2235" spans="1:7" x14ac:dyDescent="0.25">
      <c r="A2235" t="s">
        <v>62</v>
      </c>
      <c r="B2235" t="str">
        <f>IFERROR(INDEX(Clients[Client_Name],MATCH(Table10[[#This Row],[Client_Code]],Clients[Client_Code],0)),"")</f>
        <v>GUALLARAUCO</v>
      </c>
      <c r="C2235" s="42">
        <v>1060</v>
      </c>
      <c r="D2235" s="41" t="s">
        <v>37</v>
      </c>
      <c r="E2235">
        <v>1</v>
      </c>
      <c r="F2235" s="21">
        <v>0</v>
      </c>
      <c r="G2235"/>
    </row>
    <row r="2236" spans="1:7" x14ac:dyDescent="0.25">
      <c r="A2236" t="s">
        <v>62</v>
      </c>
      <c r="B2236" t="str">
        <f>IFERROR(INDEX(Clients[Client_Name],MATCH(Table10[[#This Row],[Client_Code]],Clients[Client_Code],0)),"")</f>
        <v>GUALLARAUCO</v>
      </c>
      <c r="C2236" s="42">
        <v>1060</v>
      </c>
      <c r="D2236" s="41" t="s">
        <v>37</v>
      </c>
      <c r="E2236">
        <v>2</v>
      </c>
      <c r="F2236" s="21">
        <v>0</v>
      </c>
      <c r="G2236"/>
    </row>
    <row r="2237" spans="1:7" x14ac:dyDescent="0.25">
      <c r="A2237" t="s">
        <v>62</v>
      </c>
      <c r="B2237" t="str">
        <f>IFERROR(INDEX(Clients[Client_Name],MATCH(Table10[[#This Row],[Client_Code]],Clients[Client_Code],0)),"")</f>
        <v>GUALLARAUCO</v>
      </c>
      <c r="C2237" s="42">
        <v>1060</v>
      </c>
      <c r="D2237" s="41" t="s">
        <v>37</v>
      </c>
      <c r="E2237">
        <v>3</v>
      </c>
      <c r="F2237" s="21">
        <v>0</v>
      </c>
      <c r="G2237"/>
    </row>
    <row r="2238" spans="1:7" x14ac:dyDescent="0.25">
      <c r="A2238" t="s">
        <v>62</v>
      </c>
      <c r="B2238" t="str">
        <f>IFERROR(INDEX(Clients[Client_Name],MATCH(Table10[[#This Row],[Client_Code]],Clients[Client_Code],0)),"")</f>
        <v>GUALLARAUCO</v>
      </c>
      <c r="C2238" s="42">
        <v>1060</v>
      </c>
      <c r="D2238" s="41" t="s">
        <v>37</v>
      </c>
      <c r="E2238">
        <v>4</v>
      </c>
      <c r="F2238" s="21">
        <v>0</v>
      </c>
      <c r="G2238"/>
    </row>
    <row r="2239" spans="1:7" x14ac:dyDescent="0.25">
      <c r="A2239" t="s">
        <v>62</v>
      </c>
      <c r="B2239" t="str">
        <f>IFERROR(INDEX(Clients[Client_Name],MATCH(Table10[[#This Row],[Client_Code]],Clients[Client_Code],0)),"")</f>
        <v>GUALLARAUCO</v>
      </c>
      <c r="C2239" s="42">
        <v>1060</v>
      </c>
      <c r="D2239" s="41" t="s">
        <v>37</v>
      </c>
      <c r="E2239">
        <v>5</v>
      </c>
      <c r="F2239" s="21">
        <v>0</v>
      </c>
      <c r="G2239"/>
    </row>
    <row r="2240" spans="1:7" x14ac:dyDescent="0.25">
      <c r="A2240" t="s">
        <v>62</v>
      </c>
      <c r="B2240" t="str">
        <f>IFERROR(INDEX(Clients[Client_Name],MATCH(Table10[[#This Row],[Client_Code]],Clients[Client_Code],0)),"")</f>
        <v>GUALLARAUCO</v>
      </c>
      <c r="C2240" s="42">
        <v>1060</v>
      </c>
      <c r="D2240" s="41" t="s">
        <v>37</v>
      </c>
      <c r="E2240">
        <v>6</v>
      </c>
      <c r="F2240" s="21">
        <v>0</v>
      </c>
      <c r="G2240"/>
    </row>
    <row r="2241" spans="1:7" x14ac:dyDescent="0.25">
      <c r="A2241" t="s">
        <v>62</v>
      </c>
      <c r="B2241" t="str">
        <f>IFERROR(INDEX(Clients[Client_Name],MATCH(Table10[[#This Row],[Client_Code]],Clients[Client_Code],0)),"")</f>
        <v>GUALLARAUCO</v>
      </c>
      <c r="C2241" s="42">
        <v>1060</v>
      </c>
      <c r="D2241" s="41" t="s">
        <v>37</v>
      </c>
      <c r="E2241">
        <v>7</v>
      </c>
      <c r="F2241" s="21">
        <v>0</v>
      </c>
      <c r="G2241"/>
    </row>
    <row r="2242" spans="1:7" x14ac:dyDescent="0.25">
      <c r="A2242" t="s">
        <v>62</v>
      </c>
      <c r="B2242" t="str">
        <f>IFERROR(INDEX(Clients[Client_Name],MATCH(Table10[[#This Row],[Client_Code]],Clients[Client_Code],0)),"")</f>
        <v>GUALLARAUCO</v>
      </c>
      <c r="C2242" s="42">
        <v>1060</v>
      </c>
      <c r="D2242" s="41" t="s">
        <v>37</v>
      </c>
      <c r="E2242">
        <v>8</v>
      </c>
      <c r="F2242" s="21">
        <v>0</v>
      </c>
      <c r="G2242"/>
    </row>
    <row r="2243" spans="1:7" x14ac:dyDescent="0.25">
      <c r="A2243" t="s">
        <v>62</v>
      </c>
      <c r="B2243" t="str">
        <f>IFERROR(INDEX(Clients[Client_Name],MATCH(Table10[[#This Row],[Client_Code]],Clients[Client_Code],0)),"")</f>
        <v>GUALLARAUCO</v>
      </c>
      <c r="C2243" s="42">
        <v>1060</v>
      </c>
      <c r="D2243" s="41" t="s">
        <v>37</v>
      </c>
      <c r="E2243">
        <v>9</v>
      </c>
      <c r="F2243" s="21">
        <v>0</v>
      </c>
      <c r="G2243"/>
    </row>
    <row r="2244" spans="1:7" x14ac:dyDescent="0.25">
      <c r="A2244" t="s">
        <v>62</v>
      </c>
      <c r="B2244" t="str">
        <f>IFERROR(INDEX(Clients[Client_Name],MATCH(Table10[[#This Row],[Client_Code]],Clients[Client_Code],0)),"")</f>
        <v>GUALLARAUCO</v>
      </c>
      <c r="C2244" s="42">
        <v>1060</v>
      </c>
      <c r="D2244" s="41" t="s">
        <v>37</v>
      </c>
      <c r="E2244">
        <v>10</v>
      </c>
      <c r="F2244" s="21">
        <v>0</v>
      </c>
      <c r="G2244"/>
    </row>
    <row r="2245" spans="1:7" x14ac:dyDescent="0.25">
      <c r="A2245" t="s">
        <v>62</v>
      </c>
      <c r="B2245" t="str">
        <f>IFERROR(INDEX(Clients[Client_Name],MATCH(Table10[[#This Row],[Client_Code]],Clients[Client_Code],0)),"")</f>
        <v>GUALLARAUCO</v>
      </c>
      <c r="C2245" s="42">
        <v>1060</v>
      </c>
      <c r="D2245" s="41" t="s">
        <v>37</v>
      </c>
      <c r="E2245">
        <v>11</v>
      </c>
      <c r="F2245" s="21">
        <v>0</v>
      </c>
      <c r="G2245"/>
    </row>
    <row r="2246" spans="1:7" x14ac:dyDescent="0.25">
      <c r="A2246" t="s">
        <v>62</v>
      </c>
      <c r="B2246" t="str">
        <f>IFERROR(INDEX(Clients[Client_Name],MATCH(Table10[[#This Row],[Client_Code]],Clients[Client_Code],0)),"")</f>
        <v>GUALLARAUCO</v>
      </c>
      <c r="C2246" s="42">
        <v>1060</v>
      </c>
      <c r="D2246" s="41" t="s">
        <v>37</v>
      </c>
      <c r="E2246">
        <v>12</v>
      </c>
      <c r="F2246" s="21">
        <v>0</v>
      </c>
      <c r="G2246"/>
    </row>
    <row r="2247" spans="1:7" x14ac:dyDescent="0.25">
      <c r="A2247" t="s">
        <v>62</v>
      </c>
      <c r="B2247" t="str">
        <f>IFERROR(INDEX(Clients[Client_Name],MATCH(Table10[[#This Row],[Client_Code]],Clients[Client_Code],0)),"")</f>
        <v>GUALLARAUCO</v>
      </c>
      <c r="C2247" s="42">
        <v>1060</v>
      </c>
      <c r="D2247" s="41" t="s">
        <v>148</v>
      </c>
      <c r="E2247">
        <v>1</v>
      </c>
      <c r="F2247" s="21">
        <v>0</v>
      </c>
      <c r="G2247"/>
    </row>
    <row r="2248" spans="1:7" x14ac:dyDescent="0.25">
      <c r="A2248" t="s">
        <v>62</v>
      </c>
      <c r="B2248" t="str">
        <f>IFERROR(INDEX(Clients[Client_Name],MATCH(Table10[[#This Row],[Client_Code]],Clients[Client_Code],0)),"")</f>
        <v>GUALLARAUCO</v>
      </c>
      <c r="C2248" s="43">
        <v>1060</v>
      </c>
      <c r="D2248" s="41" t="s">
        <v>148</v>
      </c>
      <c r="E2248">
        <v>2</v>
      </c>
      <c r="F2248" s="21">
        <v>0</v>
      </c>
      <c r="G2248"/>
    </row>
    <row r="2249" spans="1:7" x14ac:dyDescent="0.25">
      <c r="A2249" t="s">
        <v>62</v>
      </c>
      <c r="B2249" t="str">
        <f>IFERROR(INDEX(Clients[Client_Name],MATCH(Table10[[#This Row],[Client_Code]],Clients[Client_Code],0)),"")</f>
        <v>GUALLARAUCO</v>
      </c>
      <c r="C2249" s="42">
        <v>1060</v>
      </c>
      <c r="D2249" s="41" t="s">
        <v>148</v>
      </c>
      <c r="E2249">
        <v>3</v>
      </c>
      <c r="F2249" s="21">
        <v>0</v>
      </c>
      <c r="G2249"/>
    </row>
    <row r="2250" spans="1:7" x14ac:dyDescent="0.25">
      <c r="A2250" t="s">
        <v>62</v>
      </c>
      <c r="B2250" t="str">
        <f>IFERROR(INDEX(Clients[Client_Name],MATCH(Table10[[#This Row],[Client_Code]],Clients[Client_Code],0)),"")</f>
        <v>GUALLARAUCO</v>
      </c>
      <c r="C2250" s="42">
        <v>1060</v>
      </c>
      <c r="D2250" s="41" t="s">
        <v>148</v>
      </c>
      <c r="E2250">
        <v>4</v>
      </c>
      <c r="F2250" s="21">
        <v>0</v>
      </c>
      <c r="G2250"/>
    </row>
    <row r="2251" spans="1:7" x14ac:dyDescent="0.25">
      <c r="A2251" t="s">
        <v>62</v>
      </c>
      <c r="B2251" t="str">
        <f>IFERROR(INDEX(Clients[Client_Name],MATCH(Table10[[#This Row],[Client_Code]],Clients[Client_Code],0)),"")</f>
        <v>GUALLARAUCO</v>
      </c>
      <c r="C2251" s="42">
        <v>1060</v>
      </c>
      <c r="D2251" s="41" t="s">
        <v>148</v>
      </c>
      <c r="E2251">
        <v>5</v>
      </c>
      <c r="F2251" s="21">
        <v>0</v>
      </c>
      <c r="G2251"/>
    </row>
    <row r="2252" spans="1:7" x14ac:dyDescent="0.25">
      <c r="A2252" t="s">
        <v>62</v>
      </c>
      <c r="B2252" t="str">
        <f>IFERROR(INDEX(Clients[Client_Name],MATCH(Table10[[#This Row],[Client_Code]],Clients[Client_Code],0)),"")</f>
        <v>GUALLARAUCO</v>
      </c>
      <c r="C2252" s="42">
        <v>1060</v>
      </c>
      <c r="D2252" s="41" t="s">
        <v>148</v>
      </c>
      <c r="E2252">
        <v>6</v>
      </c>
      <c r="F2252" s="21">
        <v>0</v>
      </c>
      <c r="G2252"/>
    </row>
    <row r="2253" spans="1:7" x14ac:dyDescent="0.25">
      <c r="A2253" t="s">
        <v>62</v>
      </c>
      <c r="B2253" t="str">
        <f>IFERROR(INDEX(Clients[Client_Name],MATCH(Table10[[#This Row],[Client_Code]],Clients[Client_Code],0)),"")</f>
        <v>GUALLARAUCO</v>
      </c>
      <c r="C2253" s="42">
        <v>1060</v>
      </c>
      <c r="D2253" s="41" t="s">
        <v>148</v>
      </c>
      <c r="E2253">
        <v>7</v>
      </c>
      <c r="F2253" s="21">
        <v>0</v>
      </c>
      <c r="G2253"/>
    </row>
    <row r="2254" spans="1:7" x14ac:dyDescent="0.25">
      <c r="A2254" t="s">
        <v>62</v>
      </c>
      <c r="B2254" t="str">
        <f>IFERROR(INDEX(Clients[Client_Name],MATCH(Table10[[#This Row],[Client_Code]],Clients[Client_Code],0)),"")</f>
        <v>GUALLARAUCO</v>
      </c>
      <c r="C2254" s="42">
        <v>1060</v>
      </c>
      <c r="D2254" s="41" t="s">
        <v>148</v>
      </c>
      <c r="E2254">
        <v>8</v>
      </c>
      <c r="F2254" s="21">
        <v>0</v>
      </c>
      <c r="G2254"/>
    </row>
    <row r="2255" spans="1:7" x14ac:dyDescent="0.25">
      <c r="A2255" t="s">
        <v>62</v>
      </c>
      <c r="B2255" t="str">
        <f>IFERROR(INDEX(Clients[Client_Name],MATCH(Table10[[#This Row],[Client_Code]],Clients[Client_Code],0)),"")</f>
        <v>GUALLARAUCO</v>
      </c>
      <c r="C2255" s="42">
        <v>1060</v>
      </c>
      <c r="D2255" s="41" t="s">
        <v>148</v>
      </c>
      <c r="E2255">
        <v>9</v>
      </c>
      <c r="F2255" s="21">
        <v>0</v>
      </c>
      <c r="G2255"/>
    </row>
    <row r="2256" spans="1:7" x14ac:dyDescent="0.25">
      <c r="A2256" t="s">
        <v>62</v>
      </c>
      <c r="B2256" t="str">
        <f>IFERROR(INDEX(Clients[Client_Name],MATCH(Table10[[#This Row],[Client_Code]],Clients[Client_Code],0)),"")</f>
        <v>GUALLARAUCO</v>
      </c>
      <c r="C2256" s="42">
        <v>1060</v>
      </c>
      <c r="D2256" s="41" t="s">
        <v>148</v>
      </c>
      <c r="E2256">
        <v>10</v>
      </c>
      <c r="F2256" s="21">
        <v>0</v>
      </c>
      <c r="G2256"/>
    </row>
    <row r="2257" spans="1:7" x14ac:dyDescent="0.25">
      <c r="A2257" t="s">
        <v>62</v>
      </c>
      <c r="B2257" t="str">
        <f>IFERROR(INDEX(Clients[Client_Name],MATCH(Table10[[#This Row],[Client_Code]],Clients[Client_Code],0)),"")</f>
        <v>GUALLARAUCO</v>
      </c>
      <c r="C2257" s="42">
        <v>1060</v>
      </c>
      <c r="D2257" s="41" t="s">
        <v>148</v>
      </c>
      <c r="E2257">
        <v>11</v>
      </c>
      <c r="F2257" s="21">
        <v>0</v>
      </c>
      <c r="G2257"/>
    </row>
    <row r="2258" spans="1:7" x14ac:dyDescent="0.25">
      <c r="A2258" t="s">
        <v>62</v>
      </c>
      <c r="B2258" t="str">
        <f>IFERROR(INDEX(Clients[Client_Name],MATCH(Table10[[#This Row],[Client_Code]],Clients[Client_Code],0)),"")</f>
        <v>GUALLARAUCO</v>
      </c>
      <c r="C2258" s="42">
        <v>1060</v>
      </c>
      <c r="D2258" s="41" t="s">
        <v>148</v>
      </c>
      <c r="E2258">
        <v>12</v>
      </c>
      <c r="F2258" s="21">
        <v>0</v>
      </c>
      <c r="G2258"/>
    </row>
    <row r="2259" spans="1:7" x14ac:dyDescent="0.25">
      <c r="A2259" t="s">
        <v>62</v>
      </c>
      <c r="B2259" t="str">
        <f>IFERROR(INDEX(Clients[Client_Name],MATCH(Table10[[#This Row],[Client_Code]],Clients[Client_Code],0)),"")</f>
        <v>GUALLARAUCO</v>
      </c>
      <c r="C2259" s="42">
        <v>1060</v>
      </c>
      <c r="D2259" s="41" t="s">
        <v>38</v>
      </c>
      <c r="E2259">
        <v>1</v>
      </c>
      <c r="F2259" s="21">
        <v>0</v>
      </c>
      <c r="G2259"/>
    </row>
    <row r="2260" spans="1:7" x14ac:dyDescent="0.25">
      <c r="A2260" t="s">
        <v>62</v>
      </c>
      <c r="B2260" t="str">
        <f>IFERROR(INDEX(Clients[Client_Name],MATCH(Table10[[#This Row],[Client_Code]],Clients[Client_Code],0)),"")</f>
        <v>GUALLARAUCO</v>
      </c>
      <c r="C2260" s="42">
        <v>1060</v>
      </c>
      <c r="D2260" s="41" t="s">
        <v>38</v>
      </c>
      <c r="E2260">
        <v>2</v>
      </c>
      <c r="F2260" s="21">
        <v>0</v>
      </c>
      <c r="G2260"/>
    </row>
    <row r="2261" spans="1:7" x14ac:dyDescent="0.25">
      <c r="A2261" t="s">
        <v>62</v>
      </c>
      <c r="B2261" t="str">
        <f>IFERROR(INDEX(Clients[Client_Name],MATCH(Table10[[#This Row],[Client_Code]],Clients[Client_Code],0)),"")</f>
        <v>GUALLARAUCO</v>
      </c>
      <c r="C2261" s="42">
        <v>1060</v>
      </c>
      <c r="D2261" s="41" t="s">
        <v>38</v>
      </c>
      <c r="E2261">
        <v>3</v>
      </c>
      <c r="F2261" s="21">
        <v>0</v>
      </c>
      <c r="G2261"/>
    </row>
    <row r="2262" spans="1:7" x14ac:dyDescent="0.25">
      <c r="A2262" t="s">
        <v>62</v>
      </c>
      <c r="B2262" t="str">
        <f>IFERROR(INDEX(Clients[Client_Name],MATCH(Table10[[#This Row],[Client_Code]],Clients[Client_Code],0)),"")</f>
        <v>GUALLARAUCO</v>
      </c>
      <c r="C2262" s="42">
        <v>1060</v>
      </c>
      <c r="D2262" s="41" t="s">
        <v>38</v>
      </c>
      <c r="E2262">
        <v>4</v>
      </c>
      <c r="F2262" s="21">
        <v>0</v>
      </c>
      <c r="G2262"/>
    </row>
    <row r="2263" spans="1:7" x14ac:dyDescent="0.25">
      <c r="A2263" t="s">
        <v>62</v>
      </c>
      <c r="B2263" t="str">
        <f>IFERROR(INDEX(Clients[Client_Name],MATCH(Table10[[#This Row],[Client_Code]],Clients[Client_Code],0)),"")</f>
        <v>GUALLARAUCO</v>
      </c>
      <c r="C2263" s="42">
        <v>1060</v>
      </c>
      <c r="D2263" s="41" t="s">
        <v>38</v>
      </c>
      <c r="E2263">
        <v>5</v>
      </c>
      <c r="F2263" s="21">
        <v>0</v>
      </c>
      <c r="G2263"/>
    </row>
    <row r="2264" spans="1:7" x14ac:dyDescent="0.25">
      <c r="A2264" t="s">
        <v>62</v>
      </c>
      <c r="B2264" t="str">
        <f>IFERROR(INDEX(Clients[Client_Name],MATCH(Table10[[#This Row],[Client_Code]],Clients[Client_Code],0)),"")</f>
        <v>GUALLARAUCO</v>
      </c>
      <c r="C2264" s="42">
        <v>1060</v>
      </c>
      <c r="D2264" s="41" t="s">
        <v>38</v>
      </c>
      <c r="E2264">
        <v>6</v>
      </c>
      <c r="F2264" s="21">
        <v>0</v>
      </c>
      <c r="G2264"/>
    </row>
    <row r="2265" spans="1:7" x14ac:dyDescent="0.25">
      <c r="A2265" t="s">
        <v>62</v>
      </c>
      <c r="B2265" t="str">
        <f>IFERROR(INDEX(Clients[Client_Name],MATCH(Table10[[#This Row],[Client_Code]],Clients[Client_Code],0)),"")</f>
        <v>GUALLARAUCO</v>
      </c>
      <c r="C2265" s="42">
        <v>1060</v>
      </c>
      <c r="D2265" s="41" t="s">
        <v>38</v>
      </c>
      <c r="E2265">
        <v>7</v>
      </c>
      <c r="F2265" s="21">
        <v>0</v>
      </c>
      <c r="G2265"/>
    </row>
    <row r="2266" spans="1:7" x14ac:dyDescent="0.25">
      <c r="A2266" t="s">
        <v>62</v>
      </c>
      <c r="B2266" t="str">
        <f>IFERROR(INDEX(Clients[Client_Name],MATCH(Table10[[#This Row],[Client_Code]],Clients[Client_Code],0)),"")</f>
        <v>GUALLARAUCO</v>
      </c>
      <c r="C2266" s="42">
        <v>1060</v>
      </c>
      <c r="D2266" s="41" t="s">
        <v>38</v>
      </c>
      <c r="E2266">
        <v>8</v>
      </c>
      <c r="F2266" s="21">
        <v>0</v>
      </c>
      <c r="G2266"/>
    </row>
    <row r="2267" spans="1:7" x14ac:dyDescent="0.25">
      <c r="A2267" t="s">
        <v>62</v>
      </c>
      <c r="B2267" t="str">
        <f>IFERROR(INDEX(Clients[Client_Name],MATCH(Table10[[#This Row],[Client_Code]],Clients[Client_Code],0)),"")</f>
        <v>GUALLARAUCO</v>
      </c>
      <c r="C2267" s="42">
        <v>1060</v>
      </c>
      <c r="D2267" s="41" t="s">
        <v>38</v>
      </c>
      <c r="E2267">
        <v>9</v>
      </c>
      <c r="F2267" s="21">
        <v>0</v>
      </c>
      <c r="G2267"/>
    </row>
    <row r="2268" spans="1:7" x14ac:dyDescent="0.25">
      <c r="A2268" t="s">
        <v>62</v>
      </c>
      <c r="B2268" t="str">
        <f>IFERROR(INDEX(Clients[Client_Name],MATCH(Table10[[#This Row],[Client_Code]],Clients[Client_Code],0)),"")</f>
        <v>GUALLARAUCO</v>
      </c>
      <c r="C2268" s="42">
        <v>1060</v>
      </c>
      <c r="D2268" s="41" t="s">
        <v>38</v>
      </c>
      <c r="E2268">
        <v>10</v>
      </c>
      <c r="F2268" s="21">
        <v>0</v>
      </c>
      <c r="G2268"/>
    </row>
    <row r="2269" spans="1:7" x14ac:dyDescent="0.25">
      <c r="A2269" t="s">
        <v>62</v>
      </c>
      <c r="B2269" t="str">
        <f>IFERROR(INDEX(Clients[Client_Name],MATCH(Table10[[#This Row],[Client_Code]],Clients[Client_Code],0)),"")</f>
        <v>GUALLARAUCO</v>
      </c>
      <c r="C2269" s="42">
        <v>1060</v>
      </c>
      <c r="D2269" s="41" t="s">
        <v>38</v>
      </c>
      <c r="E2269">
        <v>11</v>
      </c>
      <c r="F2269" s="21">
        <v>0</v>
      </c>
      <c r="G2269"/>
    </row>
    <row r="2270" spans="1:7" x14ac:dyDescent="0.25">
      <c r="A2270" t="s">
        <v>62</v>
      </c>
      <c r="B2270" t="str">
        <f>IFERROR(INDEX(Clients[Client_Name],MATCH(Table10[[#This Row],[Client_Code]],Clients[Client_Code],0)),"")</f>
        <v>GUALLARAUCO</v>
      </c>
      <c r="C2270" s="42">
        <v>1060</v>
      </c>
      <c r="D2270" s="41" t="s">
        <v>38</v>
      </c>
      <c r="E2270">
        <v>12</v>
      </c>
      <c r="F2270" s="21">
        <v>0</v>
      </c>
      <c r="G2270"/>
    </row>
    <row r="2271" spans="1:7" x14ac:dyDescent="0.25">
      <c r="A2271" t="s">
        <v>32</v>
      </c>
      <c r="B2271" t="str">
        <f>IFERROR(INDEX(Clients[Client_Name],MATCH(Table10[[#This Row],[Client_Code]],Clients[Client_Code],0)),"")</f>
        <v>GRANJA MARINA TORNAGALEONES</v>
      </c>
      <c r="C2271" s="42">
        <v>25</v>
      </c>
      <c r="D2271" s="41" t="s">
        <v>149</v>
      </c>
      <c r="E2271">
        <v>1</v>
      </c>
      <c r="F2271" s="21">
        <v>3423370.5957646687</v>
      </c>
      <c r="G2271"/>
    </row>
    <row r="2272" spans="1:7" x14ac:dyDescent="0.25">
      <c r="A2272" t="s">
        <v>32</v>
      </c>
      <c r="B2272" t="str">
        <f>IFERROR(INDEX(Clients[Client_Name],MATCH(Table10[[#This Row],[Client_Code]],Clients[Client_Code],0)),"")</f>
        <v>GRANJA MARINA TORNAGALEONES</v>
      </c>
      <c r="C2272" s="42">
        <v>25</v>
      </c>
      <c r="D2272" s="41" t="s">
        <v>149</v>
      </c>
      <c r="E2272">
        <v>2</v>
      </c>
      <c r="F2272" s="21">
        <v>9302512.6530975513</v>
      </c>
      <c r="G2272"/>
    </row>
    <row r="2273" spans="1:7" x14ac:dyDescent="0.25">
      <c r="A2273" t="s">
        <v>32</v>
      </c>
      <c r="B2273" t="str">
        <f>IFERROR(INDEX(Clients[Client_Name],MATCH(Table10[[#This Row],[Client_Code]],Clients[Client_Code],0)),"")</f>
        <v>GRANJA MARINA TORNAGALEONES</v>
      </c>
      <c r="C2273" s="42">
        <v>25</v>
      </c>
      <c r="D2273" s="41" t="s">
        <v>149</v>
      </c>
      <c r="E2273">
        <v>3</v>
      </c>
      <c r="F2273" s="21">
        <v>10328391.533597184</v>
      </c>
      <c r="G2273"/>
    </row>
    <row r="2274" spans="1:7" x14ac:dyDescent="0.25">
      <c r="A2274" t="s">
        <v>32</v>
      </c>
      <c r="B2274" t="str">
        <f>IFERROR(INDEX(Clients[Client_Name],MATCH(Table10[[#This Row],[Client_Code]],Clients[Client_Code],0)),"")</f>
        <v>GRANJA MARINA TORNAGALEONES</v>
      </c>
      <c r="C2274" s="42">
        <v>25</v>
      </c>
      <c r="D2274" s="41" t="s">
        <v>149</v>
      </c>
      <c r="E2274">
        <v>4</v>
      </c>
      <c r="F2274" s="21">
        <v>10357655.309609042</v>
      </c>
      <c r="G2274"/>
    </row>
    <row r="2275" spans="1:7" x14ac:dyDescent="0.25">
      <c r="A2275" t="s">
        <v>32</v>
      </c>
      <c r="B2275" t="str">
        <f>IFERROR(INDEX(Clients[Client_Name],MATCH(Table10[[#This Row],[Client_Code]],Clients[Client_Code],0)),"")</f>
        <v>GRANJA MARINA TORNAGALEONES</v>
      </c>
      <c r="C2275" s="42">
        <v>25</v>
      </c>
      <c r="D2275" s="41" t="s">
        <v>149</v>
      </c>
      <c r="E2275">
        <v>5</v>
      </c>
      <c r="F2275" s="21">
        <v>6959291.3397674672</v>
      </c>
      <c r="G2275"/>
    </row>
    <row r="2276" spans="1:7" x14ac:dyDescent="0.25">
      <c r="A2276" t="s">
        <v>32</v>
      </c>
      <c r="B2276" t="str">
        <f>IFERROR(INDEX(Clients[Client_Name],MATCH(Table10[[#This Row],[Client_Code]],Clients[Client_Code],0)),"")</f>
        <v>GRANJA MARINA TORNAGALEONES</v>
      </c>
      <c r="C2276" s="42">
        <v>25</v>
      </c>
      <c r="D2276" s="41" t="s">
        <v>149</v>
      </c>
      <c r="E2276">
        <v>6</v>
      </c>
      <c r="F2276" s="21">
        <v>3376939.9993049069</v>
      </c>
      <c r="G2276"/>
    </row>
    <row r="2277" spans="1:7" x14ac:dyDescent="0.25">
      <c r="A2277" t="s">
        <v>32</v>
      </c>
      <c r="B2277" t="str">
        <f>IFERROR(INDEX(Clients[Client_Name],MATCH(Table10[[#This Row],[Client_Code]],Clients[Client_Code],0)),"")</f>
        <v>GRANJA MARINA TORNAGALEONES</v>
      </c>
      <c r="C2277" s="42">
        <v>25</v>
      </c>
      <c r="D2277" s="41" t="s">
        <v>149</v>
      </c>
      <c r="E2277">
        <v>7</v>
      </c>
      <c r="F2277" s="21">
        <v>0</v>
      </c>
      <c r="G2277"/>
    </row>
    <row r="2278" spans="1:7" x14ac:dyDescent="0.25">
      <c r="A2278" t="s">
        <v>32</v>
      </c>
      <c r="B2278" t="str">
        <f>IFERROR(INDEX(Clients[Client_Name],MATCH(Table10[[#This Row],[Client_Code]],Clients[Client_Code],0)),"")</f>
        <v>GRANJA MARINA TORNAGALEONES</v>
      </c>
      <c r="C2278" s="42">
        <v>25</v>
      </c>
      <c r="D2278" s="41" t="s">
        <v>149</v>
      </c>
      <c r="E2278">
        <v>8</v>
      </c>
      <c r="F2278" s="21">
        <v>0</v>
      </c>
      <c r="G2278"/>
    </row>
    <row r="2279" spans="1:7" x14ac:dyDescent="0.25">
      <c r="A2279" t="s">
        <v>32</v>
      </c>
      <c r="B2279" t="str">
        <f>IFERROR(INDEX(Clients[Client_Name],MATCH(Table10[[#This Row],[Client_Code]],Clients[Client_Code],0)),"")</f>
        <v>GRANJA MARINA TORNAGALEONES</v>
      </c>
      <c r="C2279" s="42">
        <v>25</v>
      </c>
      <c r="D2279" s="41" t="s">
        <v>149</v>
      </c>
      <c r="E2279">
        <v>9</v>
      </c>
      <c r="F2279" s="21">
        <v>0</v>
      </c>
      <c r="G2279"/>
    </row>
    <row r="2280" spans="1:7" x14ac:dyDescent="0.25">
      <c r="A2280" t="s">
        <v>32</v>
      </c>
      <c r="B2280" t="str">
        <f>IFERROR(INDEX(Clients[Client_Name],MATCH(Table10[[#This Row],[Client_Code]],Clients[Client_Code],0)),"")</f>
        <v>GRANJA MARINA TORNAGALEONES</v>
      </c>
      <c r="C2280" s="42">
        <v>25</v>
      </c>
      <c r="D2280" s="41" t="s">
        <v>149</v>
      </c>
      <c r="E2280">
        <v>10</v>
      </c>
      <c r="F2280" s="21">
        <v>0</v>
      </c>
      <c r="G2280"/>
    </row>
    <row r="2281" spans="1:7" x14ac:dyDescent="0.25">
      <c r="A2281" t="s">
        <v>32</v>
      </c>
      <c r="B2281" t="str">
        <f>IFERROR(INDEX(Clients[Client_Name],MATCH(Table10[[#This Row],[Client_Code]],Clients[Client_Code],0)),"")</f>
        <v>GRANJA MARINA TORNAGALEONES</v>
      </c>
      <c r="C2281" s="42">
        <v>25</v>
      </c>
      <c r="D2281" s="41" t="s">
        <v>149</v>
      </c>
      <c r="E2281">
        <v>11</v>
      </c>
      <c r="F2281" s="21">
        <v>0</v>
      </c>
      <c r="G2281"/>
    </row>
    <row r="2282" spans="1:7" x14ac:dyDescent="0.25">
      <c r="A2282" t="s">
        <v>32</v>
      </c>
      <c r="B2282" t="str">
        <f>IFERROR(INDEX(Clients[Client_Name],MATCH(Table10[[#This Row],[Client_Code]],Clients[Client_Code],0)),"")</f>
        <v>GRANJA MARINA TORNAGALEONES</v>
      </c>
      <c r="C2282" s="42">
        <v>25</v>
      </c>
      <c r="D2282" s="41" t="s">
        <v>149</v>
      </c>
      <c r="E2282">
        <v>12</v>
      </c>
      <c r="F2282" s="21">
        <v>0</v>
      </c>
      <c r="G2282"/>
    </row>
    <row r="2283" spans="1:7" x14ac:dyDescent="0.25">
      <c r="A2283" t="s">
        <v>32</v>
      </c>
      <c r="B2283" t="str">
        <f>IFERROR(INDEX(Clients[Client_Name],MATCH(Table10[[#This Row],[Client_Code]],Clients[Client_Code],0)),"")</f>
        <v>GRANJA MARINA TORNAGALEONES</v>
      </c>
      <c r="C2283" s="42">
        <v>25</v>
      </c>
      <c r="D2283" s="41" t="s">
        <v>37</v>
      </c>
      <c r="E2283">
        <v>1</v>
      </c>
      <c r="F2283" s="21">
        <v>9333.9700611696226</v>
      </c>
      <c r="G2283"/>
    </row>
    <row r="2284" spans="1:7" x14ac:dyDescent="0.25">
      <c r="A2284" t="s">
        <v>32</v>
      </c>
      <c r="B2284" t="str">
        <f>IFERROR(INDEX(Clients[Client_Name],MATCH(Table10[[#This Row],[Client_Code]],Clients[Client_Code],0)),"")</f>
        <v>GRANJA MARINA TORNAGALEONES</v>
      </c>
      <c r="C2284" s="42">
        <v>25</v>
      </c>
      <c r="D2284" s="41" t="s">
        <v>37</v>
      </c>
      <c r="E2284">
        <v>2</v>
      </c>
      <c r="F2284" s="21">
        <v>25363.70871009053</v>
      </c>
      <c r="G2284"/>
    </row>
    <row r="2285" spans="1:7" x14ac:dyDescent="0.25">
      <c r="A2285" t="s">
        <v>32</v>
      </c>
      <c r="B2285" t="str">
        <f>IFERROR(INDEX(Clients[Client_Name],MATCH(Table10[[#This Row],[Client_Code]],Clients[Client_Code],0)),"")</f>
        <v>GRANJA MARINA TORNAGALEONES</v>
      </c>
      <c r="C2285" s="42">
        <v>25</v>
      </c>
      <c r="D2285" s="41" t="s">
        <v>37</v>
      </c>
      <c r="E2285">
        <v>3</v>
      </c>
      <c r="F2285" s="21">
        <v>28160.812467661053</v>
      </c>
      <c r="G2285"/>
    </row>
    <row r="2286" spans="1:7" x14ac:dyDescent="0.25">
      <c r="A2286" t="s">
        <v>32</v>
      </c>
      <c r="B2286" t="str">
        <f>IFERROR(INDEX(Clients[Client_Name],MATCH(Table10[[#This Row],[Client_Code]],Clients[Client_Code],0)),"")</f>
        <v>GRANJA MARINA TORNAGALEONES</v>
      </c>
      <c r="C2286" s="42">
        <v>25</v>
      </c>
      <c r="D2286" s="41" t="s">
        <v>37</v>
      </c>
      <c r="E2286">
        <v>4</v>
      </c>
      <c r="F2286" s="21">
        <v>28240.601436319423</v>
      </c>
      <c r="G2286"/>
    </row>
    <row r="2287" spans="1:7" x14ac:dyDescent="0.25">
      <c r="A2287" t="s">
        <v>32</v>
      </c>
      <c r="B2287" t="str">
        <f>IFERROR(INDEX(Clients[Client_Name],MATCH(Table10[[#This Row],[Client_Code]],Clients[Client_Code],0)),"")</f>
        <v>GRANJA MARINA TORNAGALEONES</v>
      </c>
      <c r="C2287" s="42">
        <v>25</v>
      </c>
      <c r="D2287" s="41" t="s">
        <v>37</v>
      </c>
      <c r="E2287">
        <v>5</v>
      </c>
      <c r="F2287" s="21">
        <v>18974.813037393964</v>
      </c>
      <c r="G2287"/>
    </row>
    <row r="2288" spans="1:7" x14ac:dyDescent="0.25">
      <c r="A2288" t="s">
        <v>32</v>
      </c>
      <c r="B2288" t="str">
        <f>IFERROR(INDEX(Clients[Client_Name],MATCH(Table10[[#This Row],[Client_Code]],Clients[Client_Code],0)),"")</f>
        <v>GRANJA MARINA TORNAGALEONES</v>
      </c>
      <c r="C2288" s="42">
        <v>25</v>
      </c>
      <c r="D2288" s="41" t="s">
        <v>37</v>
      </c>
      <c r="E2288">
        <v>6</v>
      </c>
      <c r="F2288" s="21">
        <v>9207.3750037096343</v>
      </c>
      <c r="G2288"/>
    </row>
    <row r="2289" spans="1:7" x14ac:dyDescent="0.25">
      <c r="A2289" t="s">
        <v>32</v>
      </c>
      <c r="B2289" t="str">
        <f>IFERROR(INDEX(Clients[Client_Name],MATCH(Table10[[#This Row],[Client_Code]],Clients[Client_Code],0)),"")</f>
        <v>GRANJA MARINA TORNAGALEONES</v>
      </c>
      <c r="C2289" s="42">
        <v>25</v>
      </c>
      <c r="D2289" s="41" t="s">
        <v>37</v>
      </c>
      <c r="E2289">
        <v>7</v>
      </c>
      <c r="F2289" s="21">
        <v>0</v>
      </c>
      <c r="G2289"/>
    </row>
    <row r="2290" spans="1:7" x14ac:dyDescent="0.25">
      <c r="A2290" t="s">
        <v>32</v>
      </c>
      <c r="B2290" t="str">
        <f>IFERROR(INDEX(Clients[Client_Name],MATCH(Table10[[#This Row],[Client_Code]],Clients[Client_Code],0)),"")</f>
        <v>GRANJA MARINA TORNAGALEONES</v>
      </c>
      <c r="C2290" s="42">
        <v>25</v>
      </c>
      <c r="D2290" s="41" t="s">
        <v>37</v>
      </c>
      <c r="E2290">
        <v>8</v>
      </c>
      <c r="F2290" s="21">
        <v>0</v>
      </c>
      <c r="G2290"/>
    </row>
    <row r="2291" spans="1:7" x14ac:dyDescent="0.25">
      <c r="A2291" t="s">
        <v>32</v>
      </c>
      <c r="B2291" t="str">
        <f>IFERROR(INDEX(Clients[Client_Name],MATCH(Table10[[#This Row],[Client_Code]],Clients[Client_Code],0)),"")</f>
        <v>GRANJA MARINA TORNAGALEONES</v>
      </c>
      <c r="C2291" s="42">
        <v>25</v>
      </c>
      <c r="D2291" s="41" t="s">
        <v>37</v>
      </c>
      <c r="E2291">
        <v>9</v>
      </c>
      <c r="F2291" s="21">
        <v>0</v>
      </c>
      <c r="G2291"/>
    </row>
    <row r="2292" spans="1:7" x14ac:dyDescent="0.25">
      <c r="A2292" t="s">
        <v>32</v>
      </c>
      <c r="B2292" t="str">
        <f>IFERROR(INDEX(Clients[Client_Name],MATCH(Table10[[#This Row],[Client_Code]],Clients[Client_Code],0)),"")</f>
        <v>GRANJA MARINA TORNAGALEONES</v>
      </c>
      <c r="C2292" s="42">
        <v>25</v>
      </c>
      <c r="D2292" s="41" t="s">
        <v>37</v>
      </c>
      <c r="E2292">
        <v>10</v>
      </c>
      <c r="F2292" s="21">
        <v>0</v>
      </c>
      <c r="G2292"/>
    </row>
    <row r="2293" spans="1:7" x14ac:dyDescent="0.25">
      <c r="A2293" t="s">
        <v>32</v>
      </c>
      <c r="B2293" t="str">
        <f>IFERROR(INDEX(Clients[Client_Name],MATCH(Table10[[#This Row],[Client_Code]],Clients[Client_Code],0)),"")</f>
        <v>GRANJA MARINA TORNAGALEONES</v>
      </c>
      <c r="C2293" s="42">
        <v>25</v>
      </c>
      <c r="D2293" s="41" t="s">
        <v>37</v>
      </c>
      <c r="E2293">
        <v>11</v>
      </c>
      <c r="F2293" s="21">
        <v>0</v>
      </c>
      <c r="G2293"/>
    </row>
    <row r="2294" spans="1:7" x14ac:dyDescent="0.25">
      <c r="A2294" t="s">
        <v>32</v>
      </c>
      <c r="B2294" t="str">
        <f>IFERROR(INDEX(Clients[Client_Name],MATCH(Table10[[#This Row],[Client_Code]],Clients[Client_Code],0)),"")</f>
        <v>GRANJA MARINA TORNAGALEONES</v>
      </c>
      <c r="C2294" s="42">
        <v>25</v>
      </c>
      <c r="D2294" s="41" t="s">
        <v>37</v>
      </c>
      <c r="E2294">
        <v>12</v>
      </c>
      <c r="F2294" s="21">
        <v>0</v>
      </c>
      <c r="G2294"/>
    </row>
    <row r="2295" spans="1:7" x14ac:dyDescent="0.25">
      <c r="A2295" t="s">
        <v>32</v>
      </c>
      <c r="B2295" t="str">
        <f>IFERROR(INDEX(Clients[Client_Name],MATCH(Table10[[#This Row],[Client_Code]],Clients[Client_Code],0)),"")</f>
        <v>GRANJA MARINA TORNAGALEONES</v>
      </c>
      <c r="C2295" s="42">
        <v>25</v>
      </c>
      <c r="D2295" s="41" t="s">
        <v>148</v>
      </c>
      <c r="E2295">
        <v>1</v>
      </c>
      <c r="F2295" s="21">
        <v>0</v>
      </c>
      <c r="G2295"/>
    </row>
    <row r="2296" spans="1:7" x14ac:dyDescent="0.25">
      <c r="A2296" t="s">
        <v>32</v>
      </c>
      <c r="B2296" t="str">
        <f>IFERROR(INDEX(Clients[Client_Name],MATCH(Table10[[#This Row],[Client_Code]],Clients[Client_Code],0)),"")</f>
        <v>GRANJA MARINA TORNAGALEONES</v>
      </c>
      <c r="C2296" s="42">
        <v>25</v>
      </c>
      <c r="D2296" s="41" t="s">
        <v>148</v>
      </c>
      <c r="E2296">
        <v>2</v>
      </c>
      <c r="F2296" s="21">
        <v>0</v>
      </c>
      <c r="G2296"/>
    </row>
    <row r="2297" spans="1:7" x14ac:dyDescent="0.25">
      <c r="A2297" t="s">
        <v>32</v>
      </c>
      <c r="B2297" t="str">
        <f>IFERROR(INDEX(Clients[Client_Name],MATCH(Table10[[#This Row],[Client_Code]],Clients[Client_Code],0)),"")</f>
        <v>GRANJA MARINA TORNAGALEONES</v>
      </c>
      <c r="C2297" s="42">
        <v>25</v>
      </c>
      <c r="D2297" s="41" t="s">
        <v>148</v>
      </c>
      <c r="E2297">
        <v>3</v>
      </c>
      <c r="F2297" s="21">
        <v>0</v>
      </c>
      <c r="G2297"/>
    </row>
    <row r="2298" spans="1:7" x14ac:dyDescent="0.25">
      <c r="A2298" t="s">
        <v>32</v>
      </c>
      <c r="B2298" t="str">
        <f>IFERROR(INDEX(Clients[Client_Name],MATCH(Table10[[#This Row],[Client_Code]],Clients[Client_Code],0)),"")</f>
        <v>GRANJA MARINA TORNAGALEONES</v>
      </c>
      <c r="C2298" s="42">
        <v>25</v>
      </c>
      <c r="D2298" s="41" t="s">
        <v>148</v>
      </c>
      <c r="E2298">
        <v>4</v>
      </c>
      <c r="F2298" s="21">
        <v>0</v>
      </c>
      <c r="G2298"/>
    </row>
    <row r="2299" spans="1:7" x14ac:dyDescent="0.25">
      <c r="A2299" t="s">
        <v>32</v>
      </c>
      <c r="B2299" t="str">
        <f>IFERROR(INDEX(Clients[Client_Name],MATCH(Table10[[#This Row],[Client_Code]],Clients[Client_Code],0)),"")</f>
        <v>GRANJA MARINA TORNAGALEONES</v>
      </c>
      <c r="C2299" s="42">
        <v>25</v>
      </c>
      <c r="D2299" s="41" t="s">
        <v>148</v>
      </c>
      <c r="E2299">
        <v>5</v>
      </c>
      <c r="F2299" s="21">
        <v>0</v>
      </c>
      <c r="G2299"/>
    </row>
    <row r="2300" spans="1:7" x14ac:dyDescent="0.25">
      <c r="A2300" t="s">
        <v>32</v>
      </c>
      <c r="B2300" t="str">
        <f>IFERROR(INDEX(Clients[Client_Name],MATCH(Table10[[#This Row],[Client_Code]],Clients[Client_Code],0)),"")</f>
        <v>GRANJA MARINA TORNAGALEONES</v>
      </c>
      <c r="C2300" s="42">
        <v>25</v>
      </c>
      <c r="D2300" s="41" t="s">
        <v>148</v>
      </c>
      <c r="E2300">
        <v>6</v>
      </c>
      <c r="F2300" s="21">
        <v>0</v>
      </c>
      <c r="G2300"/>
    </row>
    <row r="2301" spans="1:7" x14ac:dyDescent="0.25">
      <c r="A2301" t="s">
        <v>32</v>
      </c>
      <c r="B2301" t="str">
        <f>IFERROR(INDEX(Clients[Client_Name],MATCH(Table10[[#This Row],[Client_Code]],Clients[Client_Code],0)),"")</f>
        <v>GRANJA MARINA TORNAGALEONES</v>
      </c>
      <c r="C2301" s="42">
        <v>25</v>
      </c>
      <c r="D2301" s="41" t="s">
        <v>148</v>
      </c>
      <c r="E2301">
        <v>7</v>
      </c>
      <c r="F2301" s="21">
        <v>0</v>
      </c>
      <c r="G2301"/>
    </row>
    <row r="2302" spans="1:7" x14ac:dyDescent="0.25">
      <c r="A2302" t="s">
        <v>32</v>
      </c>
      <c r="B2302" t="str">
        <f>IFERROR(INDEX(Clients[Client_Name],MATCH(Table10[[#This Row],[Client_Code]],Clients[Client_Code],0)),"")</f>
        <v>GRANJA MARINA TORNAGALEONES</v>
      </c>
      <c r="C2302" s="42">
        <v>25</v>
      </c>
      <c r="D2302" s="41" t="s">
        <v>148</v>
      </c>
      <c r="E2302">
        <v>8</v>
      </c>
      <c r="F2302" s="21">
        <v>0</v>
      </c>
      <c r="G2302"/>
    </row>
    <row r="2303" spans="1:7" x14ac:dyDescent="0.25">
      <c r="A2303" t="s">
        <v>32</v>
      </c>
      <c r="B2303" t="str">
        <f>IFERROR(INDEX(Clients[Client_Name],MATCH(Table10[[#This Row],[Client_Code]],Clients[Client_Code],0)),"")</f>
        <v>GRANJA MARINA TORNAGALEONES</v>
      </c>
      <c r="C2303" s="42">
        <v>25</v>
      </c>
      <c r="D2303" s="41" t="s">
        <v>148</v>
      </c>
      <c r="E2303">
        <v>9</v>
      </c>
      <c r="F2303" s="21">
        <v>0</v>
      </c>
      <c r="G2303"/>
    </row>
    <row r="2304" spans="1:7" x14ac:dyDescent="0.25">
      <c r="A2304" t="s">
        <v>32</v>
      </c>
      <c r="B2304" t="str">
        <f>IFERROR(INDEX(Clients[Client_Name],MATCH(Table10[[#This Row],[Client_Code]],Clients[Client_Code],0)),"")</f>
        <v>GRANJA MARINA TORNAGALEONES</v>
      </c>
      <c r="C2304" s="42">
        <v>25</v>
      </c>
      <c r="D2304" s="41" t="s">
        <v>148</v>
      </c>
      <c r="E2304">
        <v>10</v>
      </c>
      <c r="F2304" s="21">
        <v>0</v>
      </c>
      <c r="G2304"/>
    </row>
    <row r="2305" spans="1:7" x14ac:dyDescent="0.25">
      <c r="A2305" t="s">
        <v>32</v>
      </c>
      <c r="B2305" t="str">
        <f>IFERROR(INDEX(Clients[Client_Name],MATCH(Table10[[#This Row],[Client_Code]],Clients[Client_Code],0)),"")</f>
        <v>GRANJA MARINA TORNAGALEONES</v>
      </c>
      <c r="C2305" s="42">
        <v>25</v>
      </c>
      <c r="D2305" s="41" t="s">
        <v>148</v>
      </c>
      <c r="E2305">
        <v>11</v>
      </c>
      <c r="F2305" s="21">
        <v>0</v>
      </c>
      <c r="G2305"/>
    </row>
    <row r="2306" spans="1:7" x14ac:dyDescent="0.25">
      <c r="A2306" t="s">
        <v>32</v>
      </c>
      <c r="B2306" t="str">
        <f>IFERROR(INDEX(Clients[Client_Name],MATCH(Table10[[#This Row],[Client_Code]],Clients[Client_Code],0)),"")</f>
        <v>GRANJA MARINA TORNAGALEONES</v>
      </c>
      <c r="C2306" s="42">
        <v>25</v>
      </c>
      <c r="D2306" s="41" t="s">
        <v>148</v>
      </c>
      <c r="E2306">
        <v>12</v>
      </c>
      <c r="F2306" s="21">
        <v>0</v>
      </c>
      <c r="G2306"/>
    </row>
    <row r="2307" spans="1:7" x14ac:dyDescent="0.25">
      <c r="A2307" t="s">
        <v>32</v>
      </c>
      <c r="B2307" t="str">
        <f>IFERROR(INDEX(Clients[Client_Name],MATCH(Table10[[#This Row],[Client_Code]],Clients[Client_Code],0)),"")</f>
        <v>GRANJA MARINA TORNAGALEONES</v>
      </c>
      <c r="C2307" s="42">
        <v>25</v>
      </c>
      <c r="D2307" s="41" t="s">
        <v>38</v>
      </c>
      <c r="E2307">
        <v>1</v>
      </c>
      <c r="F2307" s="21">
        <v>28512.967855648534</v>
      </c>
      <c r="G2307"/>
    </row>
    <row r="2308" spans="1:7" x14ac:dyDescent="0.25">
      <c r="A2308" t="s">
        <v>32</v>
      </c>
      <c r="B2308" t="str">
        <f>IFERROR(INDEX(Clients[Client_Name],MATCH(Table10[[#This Row],[Client_Code]],Clients[Client_Code],0)),"")</f>
        <v>GRANJA MARINA TORNAGALEONES</v>
      </c>
      <c r="C2308" s="42">
        <v>25</v>
      </c>
      <c r="D2308" s="41" t="s">
        <v>38</v>
      </c>
      <c r="E2308">
        <v>2</v>
      </c>
      <c r="F2308" s="21">
        <v>77479.851168520021</v>
      </c>
      <c r="G2308"/>
    </row>
    <row r="2309" spans="1:7" x14ac:dyDescent="0.25">
      <c r="A2309" t="s">
        <v>32</v>
      </c>
      <c r="B2309" t="str">
        <f>IFERROR(INDEX(Clients[Client_Name],MATCH(Table10[[#This Row],[Client_Code]],Clients[Client_Code],0)),"")</f>
        <v>GRANJA MARINA TORNAGALEONES</v>
      </c>
      <c r="C2309" s="42">
        <v>25</v>
      </c>
      <c r="D2309" s="41" t="s">
        <v>38</v>
      </c>
      <c r="E2309">
        <v>3</v>
      </c>
      <c r="F2309" s="21">
        <v>86024.310707800803</v>
      </c>
      <c r="G2309"/>
    </row>
    <row r="2310" spans="1:7" x14ac:dyDescent="0.25">
      <c r="A2310" t="s">
        <v>32</v>
      </c>
      <c r="B2310" t="str">
        <f>IFERROR(INDEX(Clients[Client_Name],MATCH(Table10[[#This Row],[Client_Code]],Clients[Client_Code],0)),"")</f>
        <v>GRANJA MARINA TORNAGALEONES</v>
      </c>
      <c r="C2310" s="42">
        <v>25</v>
      </c>
      <c r="D2310" s="41" t="s">
        <v>38</v>
      </c>
      <c r="E2310">
        <v>4</v>
      </c>
      <c r="F2310" s="21">
        <v>86268.046254806235</v>
      </c>
      <c r="G2310"/>
    </row>
    <row r="2311" spans="1:7" x14ac:dyDescent="0.25">
      <c r="A2311" t="s">
        <v>32</v>
      </c>
      <c r="B2311" t="str">
        <f>IFERROR(INDEX(Clients[Client_Name],MATCH(Table10[[#This Row],[Client_Code]],Clients[Client_Code],0)),"")</f>
        <v>GRANJA MARINA TORNAGALEONES</v>
      </c>
      <c r="C2311" s="42">
        <v>25</v>
      </c>
      <c r="D2311" s="41" t="s">
        <v>38</v>
      </c>
      <c r="E2311">
        <v>5</v>
      </c>
      <c r="F2311" s="21">
        <v>57963.356498527224</v>
      </c>
      <c r="G2311"/>
    </row>
    <row r="2312" spans="1:7" x14ac:dyDescent="0.25">
      <c r="A2312" t="s">
        <v>32</v>
      </c>
      <c r="B2312" t="str">
        <f>IFERROR(INDEX(Clients[Client_Name],MATCH(Table10[[#This Row],[Client_Code]],Clients[Client_Code],0)),"")</f>
        <v>GRANJA MARINA TORNAGALEONES</v>
      </c>
      <c r="C2312" s="42">
        <v>25</v>
      </c>
      <c r="D2312" s="41" t="s">
        <v>38</v>
      </c>
      <c r="E2312">
        <v>6</v>
      </c>
      <c r="F2312" s="21">
        <v>28126.251294486956</v>
      </c>
      <c r="G2312"/>
    </row>
    <row r="2313" spans="1:7" x14ac:dyDescent="0.25">
      <c r="A2313" t="s">
        <v>32</v>
      </c>
      <c r="B2313" t="str">
        <f>IFERROR(INDEX(Clients[Client_Name],MATCH(Table10[[#This Row],[Client_Code]],Clients[Client_Code],0)),"")</f>
        <v>GRANJA MARINA TORNAGALEONES</v>
      </c>
      <c r="C2313" s="42">
        <v>25</v>
      </c>
      <c r="D2313" s="41" t="s">
        <v>38</v>
      </c>
      <c r="E2313">
        <v>7</v>
      </c>
      <c r="F2313" s="21">
        <v>0</v>
      </c>
      <c r="G2313"/>
    </row>
    <row r="2314" spans="1:7" x14ac:dyDescent="0.25">
      <c r="A2314" t="s">
        <v>32</v>
      </c>
      <c r="B2314" t="str">
        <f>IFERROR(INDEX(Clients[Client_Name],MATCH(Table10[[#This Row],[Client_Code]],Clients[Client_Code],0)),"")</f>
        <v>GRANJA MARINA TORNAGALEONES</v>
      </c>
      <c r="C2314" s="42">
        <v>25</v>
      </c>
      <c r="D2314" s="41" t="s">
        <v>38</v>
      </c>
      <c r="E2314">
        <v>8</v>
      </c>
      <c r="F2314" s="21">
        <v>0</v>
      </c>
      <c r="G2314"/>
    </row>
    <row r="2315" spans="1:7" x14ac:dyDescent="0.25">
      <c r="A2315" t="s">
        <v>32</v>
      </c>
      <c r="B2315" t="str">
        <f>IFERROR(INDEX(Clients[Client_Name],MATCH(Table10[[#This Row],[Client_Code]],Clients[Client_Code],0)),"")</f>
        <v>GRANJA MARINA TORNAGALEONES</v>
      </c>
      <c r="C2315" s="42">
        <v>25</v>
      </c>
      <c r="D2315" s="41" t="s">
        <v>38</v>
      </c>
      <c r="E2315">
        <v>9</v>
      </c>
      <c r="F2315" s="21">
        <v>0</v>
      </c>
      <c r="G2315"/>
    </row>
    <row r="2316" spans="1:7" x14ac:dyDescent="0.25">
      <c r="A2316" t="s">
        <v>32</v>
      </c>
      <c r="B2316" t="str">
        <f>IFERROR(INDEX(Clients[Client_Name],MATCH(Table10[[#This Row],[Client_Code]],Clients[Client_Code],0)),"")</f>
        <v>GRANJA MARINA TORNAGALEONES</v>
      </c>
      <c r="C2316" s="42">
        <v>25</v>
      </c>
      <c r="D2316" s="41" t="s">
        <v>38</v>
      </c>
      <c r="E2316">
        <v>10</v>
      </c>
      <c r="F2316" s="21">
        <v>0</v>
      </c>
      <c r="G2316"/>
    </row>
    <row r="2317" spans="1:7" x14ac:dyDescent="0.25">
      <c r="A2317" t="s">
        <v>32</v>
      </c>
      <c r="B2317" t="str">
        <f>IFERROR(INDEX(Clients[Client_Name],MATCH(Table10[[#This Row],[Client_Code]],Clients[Client_Code],0)),"")</f>
        <v>GRANJA MARINA TORNAGALEONES</v>
      </c>
      <c r="C2317" s="42">
        <v>25</v>
      </c>
      <c r="D2317" s="41" t="s">
        <v>38</v>
      </c>
      <c r="E2317">
        <v>11</v>
      </c>
      <c r="F2317" s="21">
        <v>0</v>
      </c>
      <c r="G2317"/>
    </row>
    <row r="2318" spans="1:7" x14ac:dyDescent="0.25">
      <c r="A2318" t="s">
        <v>32</v>
      </c>
      <c r="B2318" t="str">
        <f>IFERROR(INDEX(Clients[Client_Name],MATCH(Table10[[#This Row],[Client_Code]],Clients[Client_Code],0)),"")</f>
        <v>GRANJA MARINA TORNAGALEONES</v>
      </c>
      <c r="C2318" s="42">
        <v>25</v>
      </c>
      <c r="D2318" s="41" t="s">
        <v>38</v>
      </c>
      <c r="E2318">
        <v>12</v>
      </c>
      <c r="F2318" s="21">
        <v>0</v>
      </c>
      <c r="G2318"/>
    </row>
    <row r="2319" spans="1:7" x14ac:dyDescent="0.25">
      <c r="A2319" t="s">
        <v>32</v>
      </c>
      <c r="B2319" t="str">
        <f>IFERROR(INDEX(Clients[Client_Name],MATCH(Table10[[#This Row],[Client_Code]],Clients[Client_Code],0)),"")</f>
        <v>GRANAROLO</v>
      </c>
      <c r="C2319" s="42">
        <v>24</v>
      </c>
      <c r="D2319" s="41" t="s">
        <v>149</v>
      </c>
      <c r="E2319">
        <v>1</v>
      </c>
      <c r="F2319" s="21">
        <v>1593873.8186941152</v>
      </c>
      <c r="G2319"/>
    </row>
    <row r="2320" spans="1:7" x14ac:dyDescent="0.25">
      <c r="A2320" t="s">
        <v>32</v>
      </c>
      <c r="B2320" t="str">
        <f>IFERROR(INDEX(Clients[Client_Name],MATCH(Table10[[#This Row],[Client_Code]],Clients[Client_Code],0)),"")</f>
        <v>GRANAROLO</v>
      </c>
      <c r="C2320" s="42">
        <v>24</v>
      </c>
      <c r="D2320" s="41" t="s">
        <v>149</v>
      </c>
      <c r="E2320">
        <v>2</v>
      </c>
      <c r="F2320" s="21">
        <v>1227150.8744976521</v>
      </c>
      <c r="G2320"/>
    </row>
    <row r="2321" spans="1:7" x14ac:dyDescent="0.25">
      <c r="A2321" t="s">
        <v>32</v>
      </c>
      <c r="B2321" t="str">
        <f>IFERROR(INDEX(Clients[Client_Name],MATCH(Table10[[#This Row],[Client_Code]],Clients[Client_Code],0)),"")</f>
        <v>GRANAROLO</v>
      </c>
      <c r="C2321" s="42">
        <v>24</v>
      </c>
      <c r="D2321" s="41" t="s">
        <v>149</v>
      </c>
      <c r="E2321">
        <v>3</v>
      </c>
      <c r="F2321" s="21">
        <v>1158108.6636447024</v>
      </c>
      <c r="G2321"/>
    </row>
    <row r="2322" spans="1:7" x14ac:dyDescent="0.25">
      <c r="A2322" t="s">
        <v>32</v>
      </c>
      <c r="B2322" t="str">
        <f>IFERROR(INDEX(Clients[Client_Name],MATCH(Table10[[#This Row],[Client_Code]],Clients[Client_Code],0)),"")</f>
        <v>GRANAROLO</v>
      </c>
      <c r="C2322" s="42">
        <v>24</v>
      </c>
      <c r="D2322" s="41" t="s">
        <v>149</v>
      </c>
      <c r="E2322">
        <v>4</v>
      </c>
      <c r="F2322" s="21">
        <v>987181.47579627461</v>
      </c>
      <c r="G2322"/>
    </row>
    <row r="2323" spans="1:7" x14ac:dyDescent="0.25">
      <c r="A2323" t="s">
        <v>32</v>
      </c>
      <c r="B2323" t="str">
        <f>IFERROR(INDEX(Clients[Client_Name],MATCH(Table10[[#This Row],[Client_Code]],Clients[Client_Code],0)),"")</f>
        <v>GRANAROLO</v>
      </c>
      <c r="C2323" s="42">
        <v>24</v>
      </c>
      <c r="D2323" s="41" t="s">
        <v>149</v>
      </c>
      <c r="E2323">
        <v>5</v>
      </c>
      <c r="F2323" s="21">
        <v>989978.48997769726</v>
      </c>
      <c r="G2323"/>
    </row>
    <row r="2324" spans="1:7" x14ac:dyDescent="0.25">
      <c r="A2324" t="s">
        <v>32</v>
      </c>
      <c r="B2324" t="str">
        <f>IFERROR(INDEX(Clients[Client_Name],MATCH(Table10[[#This Row],[Client_Code]],Clients[Client_Code],0)),"")</f>
        <v>GRANAROLO</v>
      </c>
      <c r="C2324" s="42">
        <v>24</v>
      </c>
      <c r="D2324" s="41" t="s">
        <v>149</v>
      </c>
      <c r="E2324">
        <v>6</v>
      </c>
      <c r="F2324" s="21">
        <v>960758.15712835547</v>
      </c>
      <c r="G2324"/>
    </row>
    <row r="2325" spans="1:7" x14ac:dyDescent="0.25">
      <c r="A2325" t="s">
        <v>32</v>
      </c>
      <c r="B2325" t="str">
        <f>IFERROR(INDEX(Clients[Client_Name],MATCH(Table10[[#This Row],[Client_Code]],Clients[Client_Code],0)),"")</f>
        <v>GRANAROLO</v>
      </c>
      <c r="C2325" s="42">
        <v>24</v>
      </c>
      <c r="D2325" s="41" t="s">
        <v>149</v>
      </c>
      <c r="E2325">
        <v>7</v>
      </c>
      <c r="F2325" s="21">
        <v>995596.31541489321</v>
      </c>
      <c r="G2325"/>
    </row>
    <row r="2326" spans="1:7" x14ac:dyDescent="0.25">
      <c r="A2326" t="s">
        <v>32</v>
      </c>
      <c r="B2326" t="str">
        <f>IFERROR(INDEX(Clients[Client_Name],MATCH(Table10[[#This Row],[Client_Code]],Clients[Client_Code],0)),"")</f>
        <v>GRANAROLO</v>
      </c>
      <c r="C2326" s="42">
        <v>24</v>
      </c>
      <c r="D2326" s="41" t="s">
        <v>149</v>
      </c>
      <c r="E2326">
        <v>8</v>
      </c>
      <c r="F2326" s="21">
        <v>998417.17164190207</v>
      </c>
      <c r="G2326"/>
    </row>
    <row r="2327" spans="1:7" x14ac:dyDescent="0.25">
      <c r="A2327" t="s">
        <v>32</v>
      </c>
      <c r="B2327" t="str">
        <f>IFERROR(INDEX(Clients[Client_Name],MATCH(Table10[[#This Row],[Client_Code]],Clients[Client_Code],0)),"")</f>
        <v>GRANAROLO</v>
      </c>
      <c r="C2327" s="42">
        <v>24</v>
      </c>
      <c r="D2327" s="41" t="s">
        <v>149</v>
      </c>
      <c r="E2327">
        <v>9</v>
      </c>
      <c r="F2327" s="21">
        <v>968947.76157569746</v>
      </c>
      <c r="G2327"/>
    </row>
    <row r="2328" spans="1:7" x14ac:dyDescent="0.25">
      <c r="A2328" t="s">
        <v>32</v>
      </c>
      <c r="B2328" t="str">
        <f>IFERROR(INDEX(Clients[Client_Name],MATCH(Table10[[#This Row],[Client_Code]],Clients[Client_Code],0)),"")</f>
        <v>GRANAROLO</v>
      </c>
      <c r="C2328" s="42">
        <v>24</v>
      </c>
      <c r="D2328" s="41" t="s">
        <v>149</v>
      </c>
      <c r="E2328">
        <v>10</v>
      </c>
      <c r="F2328" s="21">
        <v>1104491.1724209618</v>
      </c>
      <c r="G2328"/>
    </row>
    <row r="2329" spans="1:7" x14ac:dyDescent="0.25">
      <c r="A2329" t="s">
        <v>32</v>
      </c>
      <c r="B2329" t="str">
        <f>IFERROR(INDEX(Clients[Client_Name],MATCH(Table10[[#This Row],[Client_Code]],Clients[Client_Code],0)),"")</f>
        <v>GRANAROLO</v>
      </c>
      <c r="C2329" s="42">
        <v>24</v>
      </c>
      <c r="D2329" s="41" t="s">
        <v>149</v>
      </c>
      <c r="E2329">
        <v>11</v>
      </c>
      <c r="F2329" s="21">
        <v>1179079.9553068741</v>
      </c>
      <c r="G2329"/>
    </row>
    <row r="2330" spans="1:7" x14ac:dyDescent="0.25">
      <c r="A2330" t="s">
        <v>32</v>
      </c>
      <c r="B2330" t="str">
        <f>IFERROR(INDEX(Clients[Client_Name],MATCH(Table10[[#This Row],[Client_Code]],Clients[Client_Code],0)),"")</f>
        <v>GRANAROLO</v>
      </c>
      <c r="C2330" s="42">
        <v>24</v>
      </c>
      <c r="D2330" s="41" t="s">
        <v>149</v>
      </c>
      <c r="E2330">
        <v>12</v>
      </c>
      <c r="F2330" s="21">
        <v>1344018.175032655</v>
      </c>
      <c r="G2330"/>
    </row>
    <row r="2331" spans="1:7" x14ac:dyDescent="0.25">
      <c r="A2331" t="s">
        <v>32</v>
      </c>
      <c r="B2331" t="str">
        <f>IFERROR(INDEX(Clients[Client_Name],MATCH(Table10[[#This Row],[Client_Code]],Clients[Client_Code],0)),"")</f>
        <v>GRANAROLO</v>
      </c>
      <c r="C2331" s="42">
        <v>24</v>
      </c>
      <c r="D2331" s="41" t="s">
        <v>37</v>
      </c>
      <c r="E2331">
        <v>1</v>
      </c>
      <c r="F2331" s="21">
        <v>193948.88903003294</v>
      </c>
      <c r="G2331"/>
    </row>
    <row r="2332" spans="1:7" x14ac:dyDescent="0.25">
      <c r="A2332" t="s">
        <v>32</v>
      </c>
      <c r="B2332" t="str">
        <f>IFERROR(INDEX(Clients[Client_Name],MATCH(Table10[[#This Row],[Client_Code]],Clients[Client_Code],0)),"")</f>
        <v>GRANAROLO</v>
      </c>
      <c r="C2332" s="42">
        <v>24</v>
      </c>
      <c r="D2332" s="41" t="s">
        <v>37</v>
      </c>
      <c r="E2332">
        <v>2</v>
      </c>
      <c r="F2332" s="21">
        <v>149324.58641930245</v>
      </c>
      <c r="G2332"/>
    </row>
    <row r="2333" spans="1:7" x14ac:dyDescent="0.25">
      <c r="A2333" t="s">
        <v>32</v>
      </c>
      <c r="B2333" t="str">
        <f>IFERROR(INDEX(Clients[Client_Name],MATCH(Table10[[#This Row],[Client_Code]],Clients[Client_Code],0)),"")</f>
        <v>GRANAROLO</v>
      </c>
      <c r="C2333" s="42">
        <v>24</v>
      </c>
      <c r="D2333" s="41" t="s">
        <v>37</v>
      </c>
      <c r="E2333">
        <v>3</v>
      </c>
      <c r="F2333" s="21">
        <v>140923.25631772762</v>
      </c>
      <c r="G2333"/>
    </row>
    <row r="2334" spans="1:7" x14ac:dyDescent="0.25">
      <c r="A2334" t="s">
        <v>32</v>
      </c>
      <c r="B2334" t="str">
        <f>IFERROR(INDEX(Clients[Client_Name],MATCH(Table10[[#This Row],[Client_Code]],Clients[Client_Code],0)),"")</f>
        <v>GRANAROLO</v>
      </c>
      <c r="C2334" s="42">
        <v>24</v>
      </c>
      <c r="D2334" s="41" t="s">
        <v>37</v>
      </c>
      <c r="E2334">
        <v>4</v>
      </c>
      <c r="F2334" s="21">
        <v>120124.15804570033</v>
      </c>
      <c r="G2334"/>
    </row>
    <row r="2335" spans="1:7" x14ac:dyDescent="0.25">
      <c r="A2335" t="s">
        <v>32</v>
      </c>
      <c r="B2335" t="str">
        <f>IFERROR(INDEX(Clients[Client_Name],MATCH(Table10[[#This Row],[Client_Code]],Clients[Client_Code],0)),"")</f>
        <v>GRANAROLO</v>
      </c>
      <c r="C2335" s="42">
        <v>24</v>
      </c>
      <c r="D2335" s="41" t="s">
        <v>37</v>
      </c>
      <c r="E2335">
        <v>5</v>
      </c>
      <c r="F2335" s="21">
        <v>120464.5098268298</v>
      </c>
      <c r="G2335"/>
    </row>
    <row r="2336" spans="1:7" x14ac:dyDescent="0.25">
      <c r="A2336" t="s">
        <v>32</v>
      </c>
      <c r="B2336" t="str">
        <f>IFERROR(INDEX(Clients[Client_Name],MATCH(Table10[[#This Row],[Client_Code]],Clients[Client_Code],0)),"")</f>
        <v>GRANAROLO</v>
      </c>
      <c r="C2336" s="42">
        <v>24</v>
      </c>
      <c r="D2336" s="41" t="s">
        <v>37</v>
      </c>
      <c r="E2336">
        <v>6</v>
      </c>
      <c r="F2336" s="21">
        <v>116908.86381097336</v>
      </c>
      <c r="G2336"/>
    </row>
    <row r="2337" spans="1:7" x14ac:dyDescent="0.25">
      <c r="A2337" t="s">
        <v>32</v>
      </c>
      <c r="B2337" t="str">
        <f>IFERROR(INDEX(Clients[Client_Name],MATCH(Table10[[#This Row],[Client_Code]],Clients[Client_Code],0)),"")</f>
        <v>GRANAROLO</v>
      </c>
      <c r="C2337" s="42">
        <v>24</v>
      </c>
      <c r="D2337" s="41" t="s">
        <v>37</v>
      </c>
      <c r="E2337">
        <v>7</v>
      </c>
      <c r="F2337" s="21">
        <v>121148.10911149683</v>
      </c>
      <c r="G2337"/>
    </row>
    <row r="2338" spans="1:7" x14ac:dyDescent="0.25">
      <c r="A2338" t="s">
        <v>32</v>
      </c>
      <c r="B2338" t="str">
        <f>IFERROR(INDEX(Clients[Client_Name],MATCH(Table10[[#This Row],[Client_Code]],Clients[Client_Code],0)),"")</f>
        <v>GRANAROLO</v>
      </c>
      <c r="C2338" s="42">
        <v>24</v>
      </c>
      <c r="D2338" s="41" t="s">
        <v>37</v>
      </c>
      <c r="E2338">
        <v>8</v>
      </c>
      <c r="F2338" s="21">
        <v>121491.36208731274</v>
      </c>
      <c r="G2338"/>
    </row>
    <row r="2339" spans="1:7" x14ac:dyDescent="0.25">
      <c r="A2339" t="s">
        <v>32</v>
      </c>
      <c r="B2339" t="str">
        <f>IFERROR(INDEX(Clients[Client_Name],MATCH(Table10[[#This Row],[Client_Code]],Clients[Client_Code],0)),"")</f>
        <v>GRANAROLO</v>
      </c>
      <c r="C2339" s="42">
        <v>24</v>
      </c>
      <c r="D2339" s="41" t="s">
        <v>37</v>
      </c>
      <c r="E2339">
        <v>9</v>
      </c>
      <c r="F2339" s="21">
        <v>117905.40736763882</v>
      </c>
      <c r="G2339"/>
    </row>
    <row r="2340" spans="1:7" x14ac:dyDescent="0.25">
      <c r="A2340" t="s">
        <v>32</v>
      </c>
      <c r="B2340" t="str">
        <f>IFERROR(INDEX(Clients[Client_Name],MATCH(Table10[[#This Row],[Client_Code]],Clients[Client_Code],0)),"")</f>
        <v>GRANAROLO</v>
      </c>
      <c r="C2340" s="42">
        <v>24</v>
      </c>
      <c r="D2340" s="41" t="s">
        <v>37</v>
      </c>
      <c r="E2340">
        <v>10</v>
      </c>
      <c r="F2340" s="21">
        <v>134398.86728927735</v>
      </c>
      <c r="G2340"/>
    </row>
    <row r="2341" spans="1:7" x14ac:dyDescent="0.25">
      <c r="A2341" t="s">
        <v>32</v>
      </c>
      <c r="B2341" t="str">
        <f>IFERROR(INDEX(Clients[Client_Name],MATCH(Table10[[#This Row],[Client_Code]],Clients[Client_Code],0)),"")</f>
        <v>GRANAROLO</v>
      </c>
      <c r="C2341" s="42">
        <v>24</v>
      </c>
      <c r="D2341" s="41" t="s">
        <v>37</v>
      </c>
      <c r="E2341">
        <v>11</v>
      </c>
      <c r="F2341" s="21">
        <v>143475.12627863546</v>
      </c>
      <c r="G2341"/>
    </row>
    <row r="2342" spans="1:7" x14ac:dyDescent="0.25">
      <c r="A2342" t="s">
        <v>32</v>
      </c>
      <c r="B2342" t="str">
        <f>IFERROR(INDEX(Clients[Client_Name],MATCH(Table10[[#This Row],[Client_Code]],Clients[Client_Code],0)),"")</f>
        <v>GRANAROLO</v>
      </c>
      <c r="C2342" s="42">
        <v>24</v>
      </c>
      <c r="D2342" s="41" t="s">
        <v>37</v>
      </c>
      <c r="E2342">
        <v>12</v>
      </c>
      <c r="F2342" s="21">
        <v>163545.46315173639</v>
      </c>
      <c r="G2342"/>
    </row>
    <row r="2343" spans="1:7" x14ac:dyDescent="0.25">
      <c r="A2343" t="s">
        <v>32</v>
      </c>
      <c r="B2343" t="str">
        <f>IFERROR(INDEX(Clients[Client_Name],MATCH(Table10[[#This Row],[Client_Code]],Clients[Client_Code],0)),"")</f>
        <v>GRANAROLO</v>
      </c>
      <c r="C2343" s="42">
        <v>24</v>
      </c>
      <c r="D2343" s="41" t="s">
        <v>148</v>
      </c>
      <c r="E2343">
        <v>1</v>
      </c>
      <c r="F2343" s="21">
        <v>0</v>
      </c>
      <c r="G2343"/>
    </row>
    <row r="2344" spans="1:7" x14ac:dyDescent="0.25">
      <c r="A2344" t="s">
        <v>32</v>
      </c>
      <c r="B2344" t="str">
        <f>IFERROR(INDEX(Clients[Client_Name],MATCH(Table10[[#This Row],[Client_Code]],Clients[Client_Code],0)),"")</f>
        <v>GRANAROLO</v>
      </c>
      <c r="C2344" s="42">
        <v>24</v>
      </c>
      <c r="D2344" s="41" t="s">
        <v>148</v>
      </c>
      <c r="E2344">
        <v>2</v>
      </c>
      <c r="F2344" s="21">
        <v>0</v>
      </c>
      <c r="G2344"/>
    </row>
    <row r="2345" spans="1:7" x14ac:dyDescent="0.25">
      <c r="A2345" t="s">
        <v>32</v>
      </c>
      <c r="B2345" t="str">
        <f>IFERROR(INDEX(Clients[Client_Name],MATCH(Table10[[#This Row],[Client_Code]],Clients[Client_Code],0)),"")</f>
        <v>GRANAROLO</v>
      </c>
      <c r="C2345" s="42">
        <v>24</v>
      </c>
      <c r="D2345" s="41" t="s">
        <v>148</v>
      </c>
      <c r="E2345">
        <v>3</v>
      </c>
      <c r="F2345" s="21">
        <v>0</v>
      </c>
      <c r="G2345"/>
    </row>
    <row r="2346" spans="1:7" x14ac:dyDescent="0.25">
      <c r="A2346" t="s">
        <v>32</v>
      </c>
      <c r="B2346" t="str">
        <f>IFERROR(INDEX(Clients[Client_Name],MATCH(Table10[[#This Row],[Client_Code]],Clients[Client_Code],0)),"")</f>
        <v>GRANAROLO</v>
      </c>
      <c r="C2346" s="42">
        <v>24</v>
      </c>
      <c r="D2346" s="41" t="s">
        <v>148</v>
      </c>
      <c r="E2346">
        <v>4</v>
      </c>
      <c r="F2346" s="21">
        <v>0</v>
      </c>
      <c r="G2346"/>
    </row>
    <row r="2347" spans="1:7" x14ac:dyDescent="0.25">
      <c r="A2347" t="s">
        <v>32</v>
      </c>
      <c r="B2347" t="str">
        <f>IFERROR(INDEX(Clients[Client_Name],MATCH(Table10[[#This Row],[Client_Code]],Clients[Client_Code],0)),"")</f>
        <v>GRANAROLO</v>
      </c>
      <c r="C2347" s="42">
        <v>24</v>
      </c>
      <c r="D2347" s="41" t="s">
        <v>148</v>
      </c>
      <c r="E2347">
        <v>5</v>
      </c>
      <c r="F2347" s="21">
        <v>0</v>
      </c>
      <c r="G2347"/>
    </row>
    <row r="2348" spans="1:7" x14ac:dyDescent="0.25">
      <c r="A2348" t="s">
        <v>32</v>
      </c>
      <c r="B2348" t="str">
        <f>IFERROR(INDEX(Clients[Client_Name],MATCH(Table10[[#This Row],[Client_Code]],Clients[Client_Code],0)),"")</f>
        <v>GRANAROLO</v>
      </c>
      <c r="C2348" s="42">
        <v>24</v>
      </c>
      <c r="D2348" s="41" t="s">
        <v>148</v>
      </c>
      <c r="E2348">
        <v>6</v>
      </c>
      <c r="F2348" s="21">
        <v>0</v>
      </c>
      <c r="G2348"/>
    </row>
    <row r="2349" spans="1:7" x14ac:dyDescent="0.25">
      <c r="A2349" t="s">
        <v>32</v>
      </c>
      <c r="B2349" t="str">
        <f>IFERROR(INDEX(Clients[Client_Name],MATCH(Table10[[#This Row],[Client_Code]],Clients[Client_Code],0)),"")</f>
        <v>GRANAROLO</v>
      </c>
      <c r="C2349" s="42">
        <v>24</v>
      </c>
      <c r="D2349" s="41" t="s">
        <v>148</v>
      </c>
      <c r="E2349">
        <v>7</v>
      </c>
      <c r="F2349" s="21">
        <v>0</v>
      </c>
      <c r="G2349"/>
    </row>
    <row r="2350" spans="1:7" x14ac:dyDescent="0.25">
      <c r="A2350" t="s">
        <v>32</v>
      </c>
      <c r="B2350" t="str">
        <f>IFERROR(INDEX(Clients[Client_Name],MATCH(Table10[[#This Row],[Client_Code]],Clients[Client_Code],0)),"")</f>
        <v>GRANAROLO</v>
      </c>
      <c r="C2350" s="42">
        <v>24</v>
      </c>
      <c r="D2350" s="41" t="s">
        <v>148</v>
      </c>
      <c r="E2350">
        <v>8</v>
      </c>
      <c r="F2350" s="21">
        <v>0</v>
      </c>
      <c r="G2350"/>
    </row>
    <row r="2351" spans="1:7" x14ac:dyDescent="0.25">
      <c r="A2351" t="s">
        <v>32</v>
      </c>
      <c r="B2351" t="str">
        <f>IFERROR(INDEX(Clients[Client_Name],MATCH(Table10[[#This Row],[Client_Code]],Clients[Client_Code],0)),"")</f>
        <v>GRANAROLO</v>
      </c>
      <c r="C2351" s="42">
        <v>24</v>
      </c>
      <c r="D2351" s="41" t="s">
        <v>148</v>
      </c>
      <c r="E2351">
        <v>9</v>
      </c>
      <c r="F2351" s="21">
        <v>0</v>
      </c>
      <c r="G2351"/>
    </row>
    <row r="2352" spans="1:7" x14ac:dyDescent="0.25">
      <c r="A2352" t="s">
        <v>32</v>
      </c>
      <c r="B2352" t="str">
        <f>IFERROR(INDEX(Clients[Client_Name],MATCH(Table10[[#This Row],[Client_Code]],Clients[Client_Code],0)),"")</f>
        <v>GRANAROLO</v>
      </c>
      <c r="C2352" s="42">
        <v>24</v>
      </c>
      <c r="D2352" s="41" t="s">
        <v>148</v>
      </c>
      <c r="E2352">
        <v>10</v>
      </c>
      <c r="F2352" s="21">
        <v>0</v>
      </c>
      <c r="G2352"/>
    </row>
    <row r="2353" spans="1:7" x14ac:dyDescent="0.25">
      <c r="A2353" t="s">
        <v>32</v>
      </c>
      <c r="B2353" t="str">
        <f>IFERROR(INDEX(Clients[Client_Name],MATCH(Table10[[#This Row],[Client_Code]],Clients[Client_Code],0)),"")</f>
        <v>GRANAROLO</v>
      </c>
      <c r="C2353" s="42">
        <v>24</v>
      </c>
      <c r="D2353" s="41" t="s">
        <v>148</v>
      </c>
      <c r="E2353">
        <v>11</v>
      </c>
      <c r="F2353" s="21">
        <v>0</v>
      </c>
      <c r="G2353"/>
    </row>
    <row r="2354" spans="1:7" x14ac:dyDescent="0.25">
      <c r="A2354" t="s">
        <v>32</v>
      </c>
      <c r="B2354" t="str">
        <f>IFERROR(INDEX(Clients[Client_Name],MATCH(Table10[[#This Row],[Client_Code]],Clients[Client_Code],0)),"")</f>
        <v>GRANAROLO</v>
      </c>
      <c r="C2354" s="42">
        <v>24</v>
      </c>
      <c r="D2354" s="41" t="s">
        <v>148</v>
      </c>
      <c r="E2354">
        <v>12</v>
      </c>
      <c r="F2354" s="21">
        <v>0</v>
      </c>
      <c r="G2354"/>
    </row>
    <row r="2355" spans="1:7" x14ac:dyDescent="0.25">
      <c r="A2355" t="s">
        <v>32</v>
      </c>
      <c r="B2355" t="str">
        <f>IFERROR(INDEX(Clients[Client_Name],MATCH(Table10[[#This Row],[Client_Code]],Clients[Client_Code],0)),"")</f>
        <v>GRANAROLO</v>
      </c>
      <c r="C2355" s="43">
        <v>24</v>
      </c>
      <c r="D2355" s="41" t="s">
        <v>38</v>
      </c>
      <c r="E2355">
        <v>1</v>
      </c>
      <c r="F2355" s="21">
        <v>339275.22918924229</v>
      </c>
      <c r="G2355"/>
    </row>
    <row r="2356" spans="1:7" x14ac:dyDescent="0.25">
      <c r="A2356" t="s">
        <v>32</v>
      </c>
      <c r="B2356" t="str">
        <f>IFERROR(INDEX(Clients[Client_Name],MATCH(Table10[[#This Row],[Client_Code]],Clients[Client_Code],0)),"")</f>
        <v>GRANAROLO</v>
      </c>
      <c r="C2356" s="42">
        <v>24</v>
      </c>
      <c r="D2356" s="41" t="s">
        <v>38</v>
      </c>
      <c r="E2356">
        <v>2</v>
      </c>
      <c r="F2356" s="21">
        <v>261213.83594598799</v>
      </c>
      <c r="G2356"/>
    </row>
    <row r="2357" spans="1:7" x14ac:dyDescent="0.25">
      <c r="A2357" t="s">
        <v>32</v>
      </c>
      <c r="B2357" t="str">
        <f>IFERROR(INDEX(Clients[Client_Name],MATCH(Table10[[#This Row],[Client_Code]],Clients[Client_Code],0)),"")</f>
        <v>GRANAROLO</v>
      </c>
      <c r="C2357" s="42">
        <v>24</v>
      </c>
      <c r="D2357" s="41" t="s">
        <v>38</v>
      </c>
      <c r="E2357">
        <v>3</v>
      </c>
      <c r="F2357" s="21">
        <v>246517.37024328992</v>
      </c>
      <c r="G2357"/>
    </row>
    <row r="2358" spans="1:7" x14ac:dyDescent="0.25">
      <c r="A2358" t="s">
        <v>32</v>
      </c>
      <c r="B2358" t="str">
        <f>IFERROR(INDEX(Clients[Client_Name],MATCH(Table10[[#This Row],[Client_Code]],Clients[Client_Code],0)),"")</f>
        <v>GRANAROLO</v>
      </c>
      <c r="C2358" s="42">
        <v>24</v>
      </c>
      <c r="D2358" s="41" t="s">
        <v>38</v>
      </c>
      <c r="E2358">
        <v>4</v>
      </c>
      <c r="F2358" s="21">
        <v>210133.460706799</v>
      </c>
      <c r="G2358"/>
    </row>
    <row r="2359" spans="1:7" x14ac:dyDescent="0.25">
      <c r="A2359" t="s">
        <v>32</v>
      </c>
      <c r="B2359" t="str">
        <f>IFERROR(INDEX(Clients[Client_Name],MATCH(Table10[[#This Row],[Client_Code]],Clients[Client_Code],0)),"")</f>
        <v>GRANAROLO</v>
      </c>
      <c r="C2359" s="42">
        <v>24</v>
      </c>
      <c r="D2359" s="41" t="s">
        <v>38</v>
      </c>
      <c r="E2359">
        <v>5</v>
      </c>
      <c r="F2359" s="21">
        <v>210728.83884546824</v>
      </c>
      <c r="G2359"/>
    </row>
    <row r="2360" spans="1:7" x14ac:dyDescent="0.25">
      <c r="A2360" t="s">
        <v>32</v>
      </c>
      <c r="B2360" t="str">
        <f>IFERROR(INDEX(Clients[Client_Name],MATCH(Table10[[#This Row],[Client_Code]],Clients[Client_Code],0)),"")</f>
        <v>GRANAROLO</v>
      </c>
      <c r="C2360" s="42">
        <v>24</v>
      </c>
      <c r="D2360" s="41" t="s">
        <v>38</v>
      </c>
      <c r="E2360">
        <v>6</v>
      </c>
      <c r="F2360" s="21">
        <v>204508.93924728746</v>
      </c>
      <c r="G2360"/>
    </row>
    <row r="2361" spans="1:7" x14ac:dyDescent="0.25">
      <c r="A2361" t="s">
        <v>32</v>
      </c>
      <c r="B2361" t="str">
        <f>IFERROR(INDEX(Clients[Client_Name],MATCH(Table10[[#This Row],[Client_Code]],Clients[Client_Code],0)),"")</f>
        <v>GRANAROLO</v>
      </c>
      <c r="C2361" s="42">
        <v>24</v>
      </c>
      <c r="D2361" s="41" t="s">
        <v>38</v>
      </c>
      <c r="E2361">
        <v>7</v>
      </c>
      <c r="F2361" s="21">
        <v>211924.66061654885</v>
      </c>
      <c r="G2361"/>
    </row>
    <row r="2362" spans="1:7" x14ac:dyDescent="0.25">
      <c r="A2362" t="s">
        <v>32</v>
      </c>
      <c r="B2362" t="str">
        <f>IFERROR(INDEX(Clients[Client_Name],MATCH(Table10[[#This Row],[Client_Code]],Clients[Client_Code],0)),"")</f>
        <v>GRANAROLO</v>
      </c>
      <c r="C2362" s="42">
        <v>24</v>
      </c>
      <c r="D2362" s="41" t="s">
        <v>38</v>
      </c>
      <c r="E2362">
        <v>8</v>
      </c>
      <c r="F2362" s="21">
        <v>212525.11382162906</v>
      </c>
      <c r="G2362"/>
    </row>
    <row r="2363" spans="1:7" x14ac:dyDescent="0.25">
      <c r="A2363" t="s">
        <v>32</v>
      </c>
      <c r="B2363" t="str">
        <f>IFERROR(INDEX(Clients[Client_Name],MATCH(Table10[[#This Row],[Client_Code]],Clients[Client_Code],0)),"")</f>
        <v>GRANAROLO</v>
      </c>
      <c r="C2363" s="42">
        <v>24</v>
      </c>
      <c r="D2363" s="41" t="s">
        <v>38</v>
      </c>
      <c r="E2363">
        <v>9</v>
      </c>
      <c r="F2363" s="21">
        <v>206252.1951394745</v>
      </c>
      <c r="G2363"/>
    </row>
    <row r="2364" spans="1:7" x14ac:dyDescent="0.25">
      <c r="A2364" t="s">
        <v>32</v>
      </c>
      <c r="B2364" t="str">
        <f>IFERROR(INDEX(Clients[Client_Name],MATCH(Table10[[#This Row],[Client_Code]],Clients[Client_Code],0)),"")</f>
        <v>GRANAROLO</v>
      </c>
      <c r="C2364" s="42">
        <v>24</v>
      </c>
      <c r="D2364" s="41" t="s">
        <v>38</v>
      </c>
      <c r="E2364">
        <v>10</v>
      </c>
      <c r="F2364" s="21">
        <v>235104.24179477131</v>
      </c>
      <c r="G2364"/>
    </row>
    <row r="2365" spans="1:7" x14ac:dyDescent="0.25">
      <c r="A2365" t="s">
        <v>32</v>
      </c>
      <c r="B2365" t="str">
        <f>IFERROR(INDEX(Clients[Client_Name],MATCH(Table10[[#This Row],[Client_Code]],Clients[Client_Code],0)),"")</f>
        <v>GRANAROLO</v>
      </c>
      <c r="C2365" s="42">
        <v>24</v>
      </c>
      <c r="D2365" s="41" t="s">
        <v>38</v>
      </c>
      <c r="E2365">
        <v>11</v>
      </c>
      <c r="F2365" s="21">
        <v>250981.36212371819</v>
      </c>
      <c r="G2365"/>
    </row>
    <row r="2366" spans="1:7" x14ac:dyDescent="0.25">
      <c r="A2366" t="s">
        <v>32</v>
      </c>
      <c r="B2366" t="str">
        <f>IFERROR(INDEX(Clients[Client_Name],MATCH(Table10[[#This Row],[Client_Code]],Clients[Client_Code],0)),"")</f>
        <v>GRANAROLO</v>
      </c>
      <c r="C2366" s="42">
        <v>24</v>
      </c>
      <c r="D2366" s="41" t="s">
        <v>38</v>
      </c>
      <c r="E2366">
        <v>12</v>
      </c>
      <c r="F2366" s="21">
        <v>286090.44770075486</v>
      </c>
      <c r="G2366"/>
    </row>
    <row r="2367" spans="1:7" x14ac:dyDescent="0.25">
      <c r="A2367" t="s">
        <v>32</v>
      </c>
      <c r="B2367" t="str">
        <f>IFERROR(INDEX(Clients[Client_Name],MATCH(Table10[[#This Row],[Client_Code]],Clients[Client_Code],0)),"")</f>
        <v>GLOBAL PROTEIN</v>
      </c>
      <c r="C2367" s="42">
        <v>23</v>
      </c>
      <c r="D2367" s="41" t="s">
        <v>149</v>
      </c>
      <c r="E2367">
        <v>1</v>
      </c>
      <c r="F2367" s="21">
        <v>16706523.769199692</v>
      </c>
      <c r="G2367"/>
    </row>
    <row r="2368" spans="1:7" x14ac:dyDescent="0.25">
      <c r="A2368" t="s">
        <v>32</v>
      </c>
      <c r="B2368" t="str">
        <f>IFERROR(INDEX(Clients[Client_Name],MATCH(Table10[[#This Row],[Client_Code]],Clients[Client_Code],0)),"")</f>
        <v>GLOBAL PROTEIN</v>
      </c>
      <c r="C2368" s="42">
        <v>23</v>
      </c>
      <c r="D2368" s="41" t="s">
        <v>149</v>
      </c>
      <c r="E2368">
        <v>2</v>
      </c>
      <c r="F2368" s="21">
        <v>16653945.403848985</v>
      </c>
      <c r="G2368"/>
    </row>
    <row r="2369" spans="1:7" x14ac:dyDescent="0.25">
      <c r="A2369" t="s">
        <v>32</v>
      </c>
      <c r="B2369" t="str">
        <f>IFERROR(INDEX(Clients[Client_Name],MATCH(Table10[[#This Row],[Client_Code]],Clients[Client_Code],0)),"")</f>
        <v>GLOBAL PROTEIN</v>
      </c>
      <c r="C2369" s="42">
        <v>23</v>
      </c>
      <c r="D2369" s="41" t="s">
        <v>149</v>
      </c>
      <c r="E2369">
        <v>3</v>
      </c>
      <c r="F2369" s="21">
        <v>19045254.693893164</v>
      </c>
      <c r="G2369"/>
    </row>
    <row r="2370" spans="1:7" x14ac:dyDescent="0.25">
      <c r="A2370" t="s">
        <v>32</v>
      </c>
      <c r="B2370" t="str">
        <f>IFERROR(INDEX(Clients[Client_Name],MATCH(Table10[[#This Row],[Client_Code]],Clients[Client_Code],0)),"")</f>
        <v>GLOBAL PROTEIN</v>
      </c>
      <c r="C2370" s="42">
        <v>23</v>
      </c>
      <c r="D2370" s="41" t="s">
        <v>149</v>
      </c>
      <c r="E2370">
        <v>4</v>
      </c>
      <c r="F2370" s="21">
        <v>19099216.248859193</v>
      </c>
      <c r="G2370"/>
    </row>
    <row r="2371" spans="1:7" x14ac:dyDescent="0.25">
      <c r="A2371" t="s">
        <v>32</v>
      </c>
      <c r="B2371" t="str">
        <f>IFERROR(INDEX(Clients[Client_Name],MATCH(Table10[[#This Row],[Client_Code]],Clients[Client_Code],0)),"")</f>
        <v>GLOBAL PROTEIN</v>
      </c>
      <c r="C2371" s="42">
        <v>23</v>
      </c>
      <c r="D2371" s="41" t="s">
        <v>149</v>
      </c>
      <c r="E2371">
        <v>5</v>
      </c>
      <c r="F2371" s="21">
        <v>19153330.694897629</v>
      </c>
      <c r="G2371"/>
    </row>
    <row r="2372" spans="1:7" x14ac:dyDescent="0.25">
      <c r="A2372" t="s">
        <v>32</v>
      </c>
      <c r="B2372" t="str">
        <f>IFERROR(INDEX(Clients[Client_Name],MATCH(Table10[[#This Row],[Client_Code]],Clients[Client_Code],0)),"")</f>
        <v>GLOBAL PROTEIN</v>
      </c>
      <c r="C2372" s="42">
        <v>23</v>
      </c>
      <c r="D2372" s="41" t="s">
        <v>149</v>
      </c>
      <c r="E2372">
        <v>6</v>
      </c>
      <c r="F2372" s="21">
        <v>18587998.514709517</v>
      </c>
      <c r="G2372"/>
    </row>
    <row r="2373" spans="1:7" x14ac:dyDescent="0.25">
      <c r="A2373" t="s">
        <v>32</v>
      </c>
      <c r="B2373" t="str">
        <f>IFERROR(INDEX(Clients[Client_Name],MATCH(Table10[[#This Row],[Client_Code]],Clients[Client_Code],0)),"")</f>
        <v>GLOBAL PROTEIN</v>
      </c>
      <c r="C2373" s="42">
        <v>23</v>
      </c>
      <c r="D2373" s="41" t="s">
        <v>149</v>
      </c>
      <c r="E2373">
        <v>7</v>
      </c>
      <c r="F2373" s="21">
        <v>21188221.993603028</v>
      </c>
      <c r="G2373"/>
    </row>
    <row r="2374" spans="1:7" x14ac:dyDescent="0.25">
      <c r="A2374" t="s">
        <v>32</v>
      </c>
      <c r="B2374" t="str">
        <f>IFERROR(INDEX(Clients[Client_Name],MATCH(Table10[[#This Row],[Client_Code]],Clients[Client_Code],0)),"")</f>
        <v>GLOBAL PROTEIN</v>
      </c>
      <c r="C2374" s="42">
        <v>23</v>
      </c>
      <c r="D2374" s="41" t="s">
        <v>149</v>
      </c>
      <c r="E2374">
        <v>8</v>
      </c>
      <c r="F2374" s="21">
        <v>21255840.942469269</v>
      </c>
      <c r="G2374"/>
    </row>
    <row r="2375" spans="1:7" x14ac:dyDescent="0.25">
      <c r="A2375" t="s">
        <v>32</v>
      </c>
      <c r="B2375" t="str">
        <f>IFERROR(INDEX(Clients[Client_Name],MATCH(Table10[[#This Row],[Client_Code]],Clients[Client_Code],0)),"")</f>
        <v>GLOBAL PROTEIN</v>
      </c>
      <c r="C2375" s="42">
        <v>23</v>
      </c>
      <c r="D2375" s="41" t="s">
        <v>149</v>
      </c>
      <c r="E2375">
        <v>9</v>
      </c>
      <c r="F2375" s="21">
        <v>18565605.718669973</v>
      </c>
      <c r="G2375"/>
    </row>
    <row r="2376" spans="1:7" x14ac:dyDescent="0.25">
      <c r="A2376" t="s">
        <v>32</v>
      </c>
      <c r="B2376" t="str">
        <f>IFERROR(INDEX(Clients[Client_Name],MATCH(Table10[[#This Row],[Client_Code]],Clients[Client_Code],0)),"")</f>
        <v>GLOBAL PROTEIN</v>
      </c>
      <c r="C2376" s="42">
        <v>23</v>
      </c>
      <c r="D2376" s="41" t="s">
        <v>149</v>
      </c>
      <c r="E2376">
        <v>10</v>
      </c>
      <c r="F2376" s="21">
        <v>17314933.689431768</v>
      </c>
      <c r="G2376"/>
    </row>
    <row r="2377" spans="1:7" x14ac:dyDescent="0.25">
      <c r="A2377" t="s">
        <v>32</v>
      </c>
      <c r="B2377" t="str">
        <f>IFERROR(INDEX(Clients[Client_Name],MATCH(Table10[[#This Row],[Client_Code]],Clients[Client_Code],0)),"")</f>
        <v>GLOBAL PROTEIN</v>
      </c>
      <c r="C2377" s="42">
        <v>23</v>
      </c>
      <c r="D2377" s="41" t="s">
        <v>149</v>
      </c>
      <c r="E2377">
        <v>11</v>
      </c>
      <c r="F2377" s="21">
        <v>18484250.259716459</v>
      </c>
      <c r="G2377"/>
    </row>
    <row r="2378" spans="1:7" x14ac:dyDescent="0.25">
      <c r="A2378" t="s">
        <v>32</v>
      </c>
      <c r="B2378" t="str">
        <f>IFERROR(INDEX(Clients[Client_Name],MATCH(Table10[[#This Row],[Client_Code]],Clients[Client_Code],0)),"")</f>
        <v>GLOBAL PROTEIN</v>
      </c>
      <c r="C2378" s="42">
        <v>23</v>
      </c>
      <c r="D2378" s="41" t="s">
        <v>149</v>
      </c>
      <c r="E2378">
        <v>12</v>
      </c>
      <c r="F2378" s="21">
        <v>17239058.740970656</v>
      </c>
      <c r="G2378"/>
    </row>
    <row r="2379" spans="1:7" x14ac:dyDescent="0.25">
      <c r="A2379" t="s">
        <v>32</v>
      </c>
      <c r="B2379" t="str">
        <f>IFERROR(INDEX(Clients[Client_Name],MATCH(Table10[[#This Row],[Client_Code]],Clients[Client_Code],0)),"")</f>
        <v>GLOBAL PROTEIN</v>
      </c>
      <c r="C2379" s="42">
        <v>23</v>
      </c>
      <c r="D2379" s="41" t="s">
        <v>37</v>
      </c>
      <c r="E2379">
        <v>1</v>
      </c>
      <c r="F2379" s="21">
        <v>2012847.7755237848</v>
      </c>
      <c r="G2379"/>
    </row>
    <row r="2380" spans="1:7" x14ac:dyDescent="0.25">
      <c r="A2380" t="s">
        <v>32</v>
      </c>
      <c r="B2380" t="str">
        <f>IFERROR(INDEX(Clients[Client_Name],MATCH(Table10[[#This Row],[Client_Code]],Clients[Client_Code],0)),"")</f>
        <v>GLOBAL PROTEIN</v>
      </c>
      <c r="C2380" s="42">
        <v>23</v>
      </c>
      <c r="D2380" s="41" t="s">
        <v>37</v>
      </c>
      <c r="E2380">
        <v>2</v>
      </c>
      <c r="F2380" s="21">
        <v>2006512.989951459</v>
      </c>
      <c r="G2380"/>
    </row>
    <row r="2381" spans="1:7" x14ac:dyDescent="0.25">
      <c r="A2381" t="s">
        <v>32</v>
      </c>
      <c r="B2381" t="str">
        <f>IFERROR(INDEX(Clients[Client_Name],MATCH(Table10[[#This Row],[Client_Code]],Clients[Client_Code],0)),"")</f>
        <v>GLOBAL PROTEIN</v>
      </c>
      <c r="C2381" s="42">
        <v>23</v>
      </c>
      <c r="D2381" s="41" t="s">
        <v>37</v>
      </c>
      <c r="E2381">
        <v>3</v>
      </c>
      <c r="F2381" s="21">
        <v>2294624.4876843812</v>
      </c>
      <c r="G2381"/>
    </row>
    <row r="2382" spans="1:7" x14ac:dyDescent="0.25">
      <c r="A2382" t="s">
        <v>32</v>
      </c>
      <c r="B2382" t="str">
        <f>IFERROR(INDEX(Clients[Client_Name],MATCH(Table10[[#This Row],[Client_Code]],Clients[Client_Code],0)),"")</f>
        <v>GLOBAL PROTEIN</v>
      </c>
      <c r="C2382" s="42">
        <v>23</v>
      </c>
      <c r="D2382" s="41" t="s">
        <v>37</v>
      </c>
      <c r="E2382">
        <v>4</v>
      </c>
      <c r="F2382" s="21">
        <v>2301125.92373282</v>
      </c>
      <c r="G2382"/>
    </row>
    <row r="2383" spans="1:7" x14ac:dyDescent="0.25">
      <c r="A2383" t="s">
        <v>32</v>
      </c>
      <c r="B2383" t="str">
        <f>IFERROR(INDEX(Clients[Client_Name],MATCH(Table10[[#This Row],[Client_Code]],Clients[Client_Code],0)),"")</f>
        <v>GLOBAL PROTEIN</v>
      </c>
      <c r="C2383" s="42">
        <v>23</v>
      </c>
      <c r="D2383" s="41" t="s">
        <v>37</v>
      </c>
      <c r="E2383">
        <v>5</v>
      </c>
      <c r="F2383" s="21">
        <v>2307645.7805167297</v>
      </c>
      <c r="G2383"/>
    </row>
    <row r="2384" spans="1:7" x14ac:dyDescent="0.25">
      <c r="A2384" t="s">
        <v>32</v>
      </c>
      <c r="B2384" t="str">
        <f>IFERROR(INDEX(Clients[Client_Name],MATCH(Table10[[#This Row],[Client_Code]],Clients[Client_Code],0)),"")</f>
        <v>GLOBAL PROTEIN</v>
      </c>
      <c r="C2384" s="42">
        <v>23</v>
      </c>
      <c r="D2384" s="41" t="s">
        <v>37</v>
      </c>
      <c r="E2384">
        <v>6</v>
      </c>
      <c r="F2384" s="21">
        <v>2239533.0098982514</v>
      </c>
      <c r="G2384"/>
    </row>
    <row r="2385" spans="1:7" x14ac:dyDescent="0.25">
      <c r="A2385" t="s">
        <v>32</v>
      </c>
      <c r="B2385" t="str">
        <f>IFERROR(INDEX(Clients[Client_Name],MATCH(Table10[[#This Row],[Client_Code]],Clients[Client_Code],0)),"")</f>
        <v>GLOBAL PROTEIN</v>
      </c>
      <c r="C2385" s="42">
        <v>23</v>
      </c>
      <c r="D2385" s="41" t="s">
        <v>37</v>
      </c>
      <c r="E2385">
        <v>7</v>
      </c>
      <c r="F2385" s="21">
        <v>2552815.0617278907</v>
      </c>
      <c r="G2385"/>
    </row>
    <row r="2386" spans="1:7" x14ac:dyDescent="0.25">
      <c r="A2386" t="s">
        <v>32</v>
      </c>
      <c r="B2386" t="str">
        <f>IFERROR(INDEX(Clients[Client_Name],MATCH(Table10[[#This Row],[Client_Code]],Clients[Client_Code],0)),"")</f>
        <v>GLOBAL PROTEIN</v>
      </c>
      <c r="C2386" s="42">
        <v>23</v>
      </c>
      <c r="D2386" s="41" t="s">
        <v>37</v>
      </c>
      <c r="E2386">
        <v>8</v>
      </c>
      <c r="F2386" s="21">
        <v>2560961.9780277135</v>
      </c>
      <c r="G2386"/>
    </row>
    <row r="2387" spans="1:7" x14ac:dyDescent="0.25">
      <c r="A2387" t="s">
        <v>32</v>
      </c>
      <c r="B2387" t="str">
        <f>IFERROR(INDEX(Clients[Client_Name],MATCH(Table10[[#This Row],[Client_Code]],Clients[Client_Code],0)),"")</f>
        <v>GLOBAL PROTEIN</v>
      </c>
      <c r="C2387" s="42">
        <v>23</v>
      </c>
      <c r="D2387" s="41" t="s">
        <v>37</v>
      </c>
      <c r="E2387">
        <v>9</v>
      </c>
      <c r="F2387" s="21">
        <v>2236835.0644537867</v>
      </c>
      <c r="G2387"/>
    </row>
    <row r="2388" spans="1:7" x14ac:dyDescent="0.25">
      <c r="A2388" t="s">
        <v>32</v>
      </c>
      <c r="B2388" t="str">
        <f>IFERROR(INDEX(Clients[Client_Name],MATCH(Table10[[#This Row],[Client_Code]],Clients[Client_Code],0)),"")</f>
        <v>GLOBAL PROTEIN</v>
      </c>
      <c r="C2388" s="42">
        <v>23</v>
      </c>
      <c r="D2388" s="41" t="s">
        <v>37</v>
      </c>
      <c r="E2388">
        <v>10</v>
      </c>
      <c r="F2388" s="21">
        <v>2086150.6703368572</v>
      </c>
      <c r="G2388"/>
    </row>
    <row r="2389" spans="1:7" x14ac:dyDescent="0.25">
      <c r="A2389" t="s">
        <v>32</v>
      </c>
      <c r="B2389" t="str">
        <f>IFERROR(INDEX(Clients[Client_Name],MATCH(Table10[[#This Row],[Client_Code]],Clients[Client_Code],0)),"")</f>
        <v>GLOBAL PROTEIN</v>
      </c>
      <c r="C2389" s="42">
        <v>23</v>
      </c>
      <c r="D2389" s="41" t="s">
        <v>37</v>
      </c>
      <c r="E2389">
        <v>11</v>
      </c>
      <c r="F2389" s="21">
        <v>2227033.1357675092</v>
      </c>
      <c r="G2389"/>
    </row>
    <row r="2390" spans="1:7" x14ac:dyDescent="0.25">
      <c r="A2390" t="s">
        <v>32</v>
      </c>
      <c r="B2390" t="str">
        <f>IFERROR(INDEX(Clients[Client_Name],MATCH(Table10[[#This Row],[Client_Code]],Clients[Client_Code],0)),"")</f>
        <v>GLOBAL PROTEIN</v>
      </c>
      <c r="C2390" s="42">
        <v>23</v>
      </c>
      <c r="D2390" s="41" t="s">
        <v>37</v>
      </c>
      <c r="E2390">
        <v>12</v>
      </c>
      <c r="F2390" s="21">
        <v>2077009.0485765305</v>
      </c>
      <c r="G2390"/>
    </row>
    <row r="2391" spans="1:7" x14ac:dyDescent="0.25">
      <c r="A2391" t="s">
        <v>32</v>
      </c>
      <c r="B2391" t="str">
        <f>IFERROR(INDEX(Clients[Client_Name],MATCH(Table10[[#This Row],[Client_Code]],Clients[Client_Code],0)),"")</f>
        <v>GLOBAL PROTEIN</v>
      </c>
      <c r="C2391" s="42">
        <v>23</v>
      </c>
      <c r="D2391" s="41" t="s">
        <v>148</v>
      </c>
      <c r="E2391">
        <v>1</v>
      </c>
      <c r="F2391" s="21">
        <v>0</v>
      </c>
      <c r="G2391"/>
    </row>
    <row r="2392" spans="1:7" x14ac:dyDescent="0.25">
      <c r="A2392" t="s">
        <v>32</v>
      </c>
      <c r="B2392" t="str">
        <f>IFERROR(INDEX(Clients[Client_Name],MATCH(Table10[[#This Row],[Client_Code]],Clients[Client_Code],0)),"")</f>
        <v>GLOBAL PROTEIN</v>
      </c>
      <c r="C2392" s="42">
        <v>23</v>
      </c>
      <c r="D2392" s="41" t="s">
        <v>148</v>
      </c>
      <c r="E2392">
        <v>2</v>
      </c>
      <c r="F2392" s="21">
        <v>0</v>
      </c>
      <c r="G2392"/>
    </row>
    <row r="2393" spans="1:7" x14ac:dyDescent="0.25">
      <c r="A2393" t="s">
        <v>32</v>
      </c>
      <c r="B2393" t="str">
        <f>IFERROR(INDEX(Clients[Client_Name],MATCH(Table10[[#This Row],[Client_Code]],Clients[Client_Code],0)),"")</f>
        <v>GLOBAL PROTEIN</v>
      </c>
      <c r="C2393" s="42">
        <v>23</v>
      </c>
      <c r="D2393" s="41" t="s">
        <v>148</v>
      </c>
      <c r="E2393">
        <v>3</v>
      </c>
      <c r="F2393" s="21">
        <v>0</v>
      </c>
      <c r="G2393"/>
    </row>
    <row r="2394" spans="1:7" x14ac:dyDescent="0.25">
      <c r="A2394" t="s">
        <v>32</v>
      </c>
      <c r="B2394" t="str">
        <f>IFERROR(INDEX(Clients[Client_Name],MATCH(Table10[[#This Row],[Client_Code]],Clients[Client_Code],0)),"")</f>
        <v>GLOBAL PROTEIN</v>
      </c>
      <c r="C2394" s="42">
        <v>23</v>
      </c>
      <c r="D2394" s="41" t="s">
        <v>148</v>
      </c>
      <c r="E2394">
        <v>4</v>
      </c>
      <c r="F2394" s="21">
        <v>0</v>
      </c>
      <c r="G2394"/>
    </row>
    <row r="2395" spans="1:7" x14ac:dyDescent="0.25">
      <c r="A2395" t="s">
        <v>32</v>
      </c>
      <c r="B2395" t="str">
        <f>IFERROR(INDEX(Clients[Client_Name],MATCH(Table10[[#This Row],[Client_Code]],Clients[Client_Code],0)),"")</f>
        <v>GLOBAL PROTEIN</v>
      </c>
      <c r="C2395" s="42">
        <v>23</v>
      </c>
      <c r="D2395" s="41" t="s">
        <v>148</v>
      </c>
      <c r="E2395">
        <v>5</v>
      </c>
      <c r="F2395" s="21">
        <v>0</v>
      </c>
      <c r="G2395"/>
    </row>
    <row r="2396" spans="1:7" x14ac:dyDescent="0.25">
      <c r="A2396" t="s">
        <v>32</v>
      </c>
      <c r="B2396" t="str">
        <f>IFERROR(INDEX(Clients[Client_Name],MATCH(Table10[[#This Row],[Client_Code]],Clients[Client_Code],0)),"")</f>
        <v>GLOBAL PROTEIN</v>
      </c>
      <c r="C2396" s="42">
        <v>23</v>
      </c>
      <c r="D2396" s="41" t="s">
        <v>148</v>
      </c>
      <c r="E2396">
        <v>6</v>
      </c>
      <c r="F2396" s="21">
        <v>0</v>
      </c>
      <c r="G2396"/>
    </row>
    <row r="2397" spans="1:7" x14ac:dyDescent="0.25">
      <c r="A2397" t="s">
        <v>32</v>
      </c>
      <c r="B2397" t="str">
        <f>IFERROR(INDEX(Clients[Client_Name],MATCH(Table10[[#This Row],[Client_Code]],Clients[Client_Code],0)),"")</f>
        <v>GLOBAL PROTEIN</v>
      </c>
      <c r="C2397" s="42">
        <v>23</v>
      </c>
      <c r="D2397" s="41" t="s">
        <v>148</v>
      </c>
      <c r="E2397">
        <v>7</v>
      </c>
      <c r="F2397" s="21">
        <v>0</v>
      </c>
      <c r="G2397"/>
    </row>
    <row r="2398" spans="1:7" x14ac:dyDescent="0.25">
      <c r="A2398" t="s">
        <v>32</v>
      </c>
      <c r="B2398" t="str">
        <f>IFERROR(INDEX(Clients[Client_Name],MATCH(Table10[[#This Row],[Client_Code]],Clients[Client_Code],0)),"")</f>
        <v>GLOBAL PROTEIN</v>
      </c>
      <c r="C2398" s="42">
        <v>23</v>
      </c>
      <c r="D2398" s="41" t="s">
        <v>148</v>
      </c>
      <c r="E2398">
        <v>8</v>
      </c>
      <c r="F2398" s="21">
        <v>0</v>
      </c>
      <c r="G2398"/>
    </row>
    <row r="2399" spans="1:7" x14ac:dyDescent="0.25">
      <c r="A2399" t="s">
        <v>32</v>
      </c>
      <c r="B2399" t="str">
        <f>IFERROR(INDEX(Clients[Client_Name],MATCH(Table10[[#This Row],[Client_Code]],Clients[Client_Code],0)),"")</f>
        <v>GLOBAL PROTEIN</v>
      </c>
      <c r="C2399" s="42">
        <v>23</v>
      </c>
      <c r="D2399" s="41" t="s">
        <v>148</v>
      </c>
      <c r="E2399">
        <v>9</v>
      </c>
      <c r="F2399" s="21">
        <v>0</v>
      </c>
      <c r="G2399"/>
    </row>
    <row r="2400" spans="1:7" x14ac:dyDescent="0.25">
      <c r="A2400" t="s">
        <v>32</v>
      </c>
      <c r="B2400" t="str">
        <f>IFERROR(INDEX(Clients[Client_Name],MATCH(Table10[[#This Row],[Client_Code]],Clients[Client_Code],0)),"")</f>
        <v>GLOBAL PROTEIN</v>
      </c>
      <c r="C2400" s="42">
        <v>23</v>
      </c>
      <c r="D2400" s="41" t="s">
        <v>148</v>
      </c>
      <c r="E2400">
        <v>10</v>
      </c>
      <c r="F2400" s="21">
        <v>0</v>
      </c>
      <c r="G2400"/>
    </row>
    <row r="2401" spans="1:7" x14ac:dyDescent="0.25">
      <c r="A2401" t="s">
        <v>32</v>
      </c>
      <c r="B2401" t="str">
        <f>IFERROR(INDEX(Clients[Client_Name],MATCH(Table10[[#This Row],[Client_Code]],Clients[Client_Code],0)),"")</f>
        <v>GLOBAL PROTEIN</v>
      </c>
      <c r="C2401" s="42">
        <v>23</v>
      </c>
      <c r="D2401" s="41" t="s">
        <v>148</v>
      </c>
      <c r="E2401">
        <v>11</v>
      </c>
      <c r="F2401" s="21">
        <v>0</v>
      </c>
      <c r="G2401"/>
    </row>
    <row r="2402" spans="1:7" x14ac:dyDescent="0.25">
      <c r="A2402" t="s">
        <v>32</v>
      </c>
      <c r="B2402" t="str">
        <f>IFERROR(INDEX(Clients[Client_Name],MATCH(Table10[[#This Row],[Client_Code]],Clients[Client_Code],0)),"")</f>
        <v>GLOBAL PROTEIN</v>
      </c>
      <c r="C2402" s="42">
        <v>23</v>
      </c>
      <c r="D2402" s="41" t="s">
        <v>148</v>
      </c>
      <c r="E2402">
        <v>12</v>
      </c>
      <c r="F2402" s="21">
        <v>0</v>
      </c>
      <c r="G2402"/>
    </row>
    <row r="2403" spans="1:7" x14ac:dyDescent="0.25">
      <c r="A2403" t="s">
        <v>32</v>
      </c>
      <c r="B2403" t="str">
        <f>IFERROR(INDEX(Clients[Client_Name],MATCH(Table10[[#This Row],[Client_Code]],Clients[Client_Code],0)),"")</f>
        <v>GLOBAL PROTEIN</v>
      </c>
      <c r="C2403" s="42">
        <v>23</v>
      </c>
      <c r="D2403" s="41" t="s">
        <v>38</v>
      </c>
      <c r="E2403">
        <v>1</v>
      </c>
      <c r="F2403" s="21">
        <v>3820199.8750431174</v>
      </c>
      <c r="G2403"/>
    </row>
    <row r="2404" spans="1:7" x14ac:dyDescent="0.25">
      <c r="A2404" t="s">
        <v>32</v>
      </c>
      <c r="B2404" t="str">
        <f>IFERROR(INDEX(Clients[Client_Name],MATCH(Table10[[#This Row],[Client_Code]],Clients[Client_Code],0)),"")</f>
        <v>GLOBAL PROTEIN</v>
      </c>
      <c r="C2404" s="42">
        <v>23</v>
      </c>
      <c r="D2404" s="41" t="s">
        <v>38</v>
      </c>
      <c r="E2404">
        <v>2</v>
      </c>
      <c r="F2404" s="21">
        <v>3808177.0348929097</v>
      </c>
      <c r="G2404"/>
    </row>
    <row r="2405" spans="1:7" x14ac:dyDescent="0.25">
      <c r="A2405" t="s">
        <v>32</v>
      </c>
      <c r="B2405" t="str">
        <f>IFERROR(INDEX(Clients[Client_Name],MATCH(Table10[[#This Row],[Client_Code]],Clients[Client_Code],0)),"")</f>
        <v>GLOBAL PROTEIN</v>
      </c>
      <c r="C2405" s="42">
        <v>23</v>
      </c>
      <c r="D2405" s="41" t="s">
        <v>38</v>
      </c>
      <c r="E2405">
        <v>3</v>
      </c>
      <c r="F2405" s="21">
        <v>4354986.1483398434</v>
      </c>
      <c r="G2405"/>
    </row>
    <row r="2406" spans="1:7" x14ac:dyDescent="0.25">
      <c r="A2406" t="s">
        <v>32</v>
      </c>
      <c r="B2406" t="str">
        <f>IFERROR(INDEX(Clients[Client_Name],MATCH(Table10[[#This Row],[Client_Code]],Clients[Client_Code],0)),"")</f>
        <v>GLOBAL PROTEIN</v>
      </c>
      <c r="C2406" s="42">
        <v>23</v>
      </c>
      <c r="D2406" s="41" t="s">
        <v>38</v>
      </c>
      <c r="E2406">
        <v>4</v>
      </c>
      <c r="F2406" s="21">
        <v>4367325.2757601393</v>
      </c>
      <c r="G2406"/>
    </row>
    <row r="2407" spans="1:7" x14ac:dyDescent="0.25">
      <c r="A2407" t="s">
        <v>32</v>
      </c>
      <c r="B2407" t="str">
        <f>IFERROR(INDEX(Clients[Client_Name],MATCH(Table10[[#This Row],[Client_Code]],Clients[Client_Code],0)),"")</f>
        <v>GLOBAL PROTEIN</v>
      </c>
      <c r="C2407" s="42">
        <v>23</v>
      </c>
      <c r="D2407" s="41" t="s">
        <v>38</v>
      </c>
      <c r="E2407">
        <v>5</v>
      </c>
      <c r="F2407" s="21">
        <v>4379699.3640414607</v>
      </c>
      <c r="G2407"/>
    </row>
    <row r="2408" spans="1:7" x14ac:dyDescent="0.25">
      <c r="A2408" t="s">
        <v>32</v>
      </c>
      <c r="B2408" t="str">
        <f>IFERROR(INDEX(Clients[Client_Name],MATCH(Table10[[#This Row],[Client_Code]],Clients[Client_Code],0)),"")</f>
        <v>GLOBAL PROTEIN</v>
      </c>
      <c r="C2408" s="42">
        <v>23</v>
      </c>
      <c r="D2408" s="41" t="s">
        <v>38</v>
      </c>
      <c r="E2408">
        <v>6</v>
      </c>
      <c r="F2408" s="21">
        <v>4250427.5924899131</v>
      </c>
      <c r="G2408"/>
    </row>
    <row r="2409" spans="1:7" x14ac:dyDescent="0.25">
      <c r="A2409" t="s">
        <v>32</v>
      </c>
      <c r="B2409" t="str">
        <f>IFERROR(INDEX(Clients[Client_Name],MATCH(Table10[[#This Row],[Client_Code]],Clients[Client_Code],0)),"")</f>
        <v>GLOBAL PROTEIN</v>
      </c>
      <c r="C2409" s="42">
        <v>23</v>
      </c>
      <c r="D2409" s="41" t="s">
        <v>38</v>
      </c>
      <c r="E2409">
        <v>7</v>
      </c>
      <c r="F2409" s="21">
        <v>4845008.1016600151</v>
      </c>
      <c r="G2409"/>
    </row>
    <row r="2410" spans="1:7" x14ac:dyDescent="0.25">
      <c r="A2410" t="s">
        <v>32</v>
      </c>
      <c r="B2410" t="str">
        <f>IFERROR(INDEX(Clients[Client_Name],MATCH(Table10[[#This Row],[Client_Code]],Clients[Client_Code],0)),"")</f>
        <v>GLOBAL PROTEIN</v>
      </c>
      <c r="C2410" s="42">
        <v>23</v>
      </c>
      <c r="D2410" s="41" t="s">
        <v>38</v>
      </c>
      <c r="E2410">
        <v>8</v>
      </c>
      <c r="F2410" s="21">
        <v>4860470.1991961645</v>
      </c>
      <c r="G2410"/>
    </row>
    <row r="2411" spans="1:7" x14ac:dyDescent="0.25">
      <c r="A2411" t="s">
        <v>32</v>
      </c>
      <c r="B2411" t="str">
        <f>IFERROR(INDEX(Clients[Client_Name],MATCH(Table10[[#This Row],[Client_Code]],Clients[Client_Code],0)),"")</f>
        <v>GLOBAL PROTEIN</v>
      </c>
      <c r="C2411" s="42">
        <v>23</v>
      </c>
      <c r="D2411" s="41" t="s">
        <v>38</v>
      </c>
      <c r="E2411">
        <v>9</v>
      </c>
      <c r="F2411" s="21">
        <v>4245307.140275321</v>
      </c>
      <c r="G2411"/>
    </row>
    <row r="2412" spans="1:7" x14ac:dyDescent="0.25">
      <c r="A2412" t="s">
        <v>32</v>
      </c>
      <c r="B2412" t="str">
        <f>IFERROR(INDEX(Clients[Client_Name],MATCH(Table10[[#This Row],[Client_Code]],Clients[Client_Code],0)),"")</f>
        <v>GLOBAL PROTEIN</v>
      </c>
      <c r="C2412" s="42">
        <v>23</v>
      </c>
      <c r="D2412" s="41" t="s">
        <v>38</v>
      </c>
      <c r="E2412">
        <v>10</v>
      </c>
      <c r="F2412" s="21">
        <v>3959322.0247706734</v>
      </c>
      <c r="G2412"/>
    </row>
    <row r="2413" spans="1:7" x14ac:dyDescent="0.25">
      <c r="A2413" t="s">
        <v>32</v>
      </c>
      <c r="B2413" t="str">
        <f>IFERROR(INDEX(Clients[Client_Name],MATCH(Table10[[#This Row],[Client_Code]],Clients[Client_Code],0)),"")</f>
        <v>GLOBAL PROTEIN</v>
      </c>
      <c r="C2413" s="42">
        <v>23</v>
      </c>
      <c r="D2413" s="41" t="s">
        <v>38</v>
      </c>
      <c r="E2413">
        <v>11</v>
      </c>
      <c r="F2413" s="21">
        <v>4226703.9815080091</v>
      </c>
      <c r="G2413"/>
    </row>
    <row r="2414" spans="1:7" x14ac:dyDescent="0.25">
      <c r="A2414" t="s">
        <v>32</v>
      </c>
      <c r="B2414" t="str">
        <f>IFERROR(INDEX(Clients[Client_Name],MATCH(Table10[[#This Row],[Client_Code]],Clients[Client_Code],0)),"")</f>
        <v>GLOBAL PROTEIN</v>
      </c>
      <c r="C2414" s="42">
        <v>23</v>
      </c>
      <c r="D2414" s="41" t="s">
        <v>38</v>
      </c>
      <c r="E2414">
        <v>12</v>
      </c>
      <c r="F2414" s="21">
        <v>3941972.0677937213</v>
      </c>
      <c r="G2414"/>
    </row>
    <row r="2415" spans="1:7" x14ac:dyDescent="0.25">
      <c r="A2415" t="s">
        <v>62</v>
      </c>
      <c r="B2415" t="str">
        <f>IFERROR(INDEX(Clients[Client_Name],MATCH(Table10[[#This Row],[Client_Code]],Clients[Client_Code],0)),"")</f>
        <v>FULLMAR</v>
      </c>
      <c r="C2415" s="42">
        <v>1043</v>
      </c>
      <c r="D2415" s="41" t="s">
        <v>149</v>
      </c>
      <c r="E2415">
        <v>1</v>
      </c>
      <c r="F2415" s="21">
        <v>0</v>
      </c>
      <c r="G2415"/>
    </row>
    <row r="2416" spans="1:7" x14ac:dyDescent="0.25">
      <c r="A2416" t="s">
        <v>62</v>
      </c>
      <c r="B2416" t="str">
        <f>IFERROR(INDEX(Clients[Client_Name],MATCH(Table10[[#This Row],[Client_Code]],Clients[Client_Code],0)),"")</f>
        <v>FULLMAR</v>
      </c>
      <c r="C2416" s="42">
        <v>1043</v>
      </c>
      <c r="D2416" s="41" t="s">
        <v>149</v>
      </c>
      <c r="E2416">
        <v>2</v>
      </c>
      <c r="F2416" s="21">
        <v>0</v>
      </c>
      <c r="G2416"/>
    </row>
    <row r="2417" spans="1:7" x14ac:dyDescent="0.25">
      <c r="A2417" t="s">
        <v>62</v>
      </c>
      <c r="B2417" t="str">
        <f>IFERROR(INDEX(Clients[Client_Name],MATCH(Table10[[#This Row],[Client_Code]],Clients[Client_Code],0)),"")</f>
        <v>FULLMAR</v>
      </c>
      <c r="C2417" s="42">
        <v>1043</v>
      </c>
      <c r="D2417" s="41" t="s">
        <v>149</v>
      </c>
      <c r="E2417">
        <v>3</v>
      </c>
      <c r="F2417" s="21">
        <v>0</v>
      </c>
      <c r="G2417"/>
    </row>
    <row r="2418" spans="1:7" x14ac:dyDescent="0.25">
      <c r="A2418" t="s">
        <v>62</v>
      </c>
      <c r="B2418" t="str">
        <f>IFERROR(INDEX(Clients[Client_Name],MATCH(Table10[[#This Row],[Client_Code]],Clients[Client_Code],0)),"")</f>
        <v>FULLMAR</v>
      </c>
      <c r="C2418" s="42">
        <v>1043</v>
      </c>
      <c r="D2418" s="41" t="s">
        <v>149</v>
      </c>
      <c r="E2418">
        <v>4</v>
      </c>
      <c r="F2418" s="21">
        <v>0</v>
      </c>
      <c r="G2418"/>
    </row>
    <row r="2419" spans="1:7" x14ac:dyDescent="0.25">
      <c r="A2419" t="s">
        <v>62</v>
      </c>
      <c r="B2419" t="str">
        <f>IFERROR(INDEX(Clients[Client_Name],MATCH(Table10[[#This Row],[Client_Code]],Clients[Client_Code],0)),"")</f>
        <v>FULLMAR</v>
      </c>
      <c r="C2419" s="42">
        <v>1043</v>
      </c>
      <c r="D2419" s="41" t="s">
        <v>149</v>
      </c>
      <c r="E2419">
        <v>5</v>
      </c>
      <c r="F2419" s="21">
        <v>0</v>
      </c>
      <c r="G2419"/>
    </row>
    <row r="2420" spans="1:7" x14ac:dyDescent="0.25">
      <c r="A2420" t="s">
        <v>62</v>
      </c>
      <c r="B2420" t="str">
        <f>IFERROR(INDEX(Clients[Client_Name],MATCH(Table10[[#This Row],[Client_Code]],Clients[Client_Code],0)),"")</f>
        <v>FULLMAR</v>
      </c>
      <c r="C2420" s="42">
        <v>1043</v>
      </c>
      <c r="D2420" s="41" t="s">
        <v>149</v>
      </c>
      <c r="E2420">
        <v>6</v>
      </c>
      <c r="F2420" s="21">
        <v>0</v>
      </c>
      <c r="G2420"/>
    </row>
    <row r="2421" spans="1:7" x14ac:dyDescent="0.25">
      <c r="A2421" t="s">
        <v>62</v>
      </c>
      <c r="B2421" t="str">
        <f>IFERROR(INDEX(Clients[Client_Name],MATCH(Table10[[#This Row],[Client_Code]],Clients[Client_Code],0)),"")</f>
        <v>FULLMAR</v>
      </c>
      <c r="C2421" s="42">
        <v>1043</v>
      </c>
      <c r="D2421" s="41" t="s">
        <v>149</v>
      </c>
      <c r="E2421">
        <v>7</v>
      </c>
      <c r="F2421" s="21">
        <v>0</v>
      </c>
      <c r="G2421"/>
    </row>
    <row r="2422" spans="1:7" x14ac:dyDescent="0.25">
      <c r="A2422" t="s">
        <v>62</v>
      </c>
      <c r="B2422" t="str">
        <f>IFERROR(INDEX(Clients[Client_Name],MATCH(Table10[[#This Row],[Client_Code]],Clients[Client_Code],0)),"")</f>
        <v>FULLMAR</v>
      </c>
      <c r="C2422" s="42">
        <v>1043</v>
      </c>
      <c r="D2422" s="41" t="s">
        <v>149</v>
      </c>
      <c r="E2422">
        <v>8</v>
      </c>
      <c r="F2422" s="21">
        <v>0</v>
      </c>
      <c r="G2422"/>
    </row>
    <row r="2423" spans="1:7" x14ac:dyDescent="0.25">
      <c r="A2423" t="s">
        <v>62</v>
      </c>
      <c r="B2423" t="str">
        <f>IFERROR(INDEX(Clients[Client_Name],MATCH(Table10[[#This Row],[Client_Code]],Clients[Client_Code],0)),"")</f>
        <v>FULLMAR</v>
      </c>
      <c r="C2423" s="42">
        <v>1043</v>
      </c>
      <c r="D2423" s="41" t="s">
        <v>149</v>
      </c>
      <c r="E2423">
        <v>9</v>
      </c>
      <c r="F2423" s="21">
        <v>0</v>
      </c>
      <c r="G2423"/>
    </row>
    <row r="2424" spans="1:7" x14ac:dyDescent="0.25">
      <c r="A2424" t="s">
        <v>62</v>
      </c>
      <c r="B2424" t="str">
        <f>IFERROR(INDEX(Clients[Client_Name],MATCH(Table10[[#This Row],[Client_Code]],Clients[Client_Code],0)),"")</f>
        <v>FULLMAR</v>
      </c>
      <c r="C2424" s="42">
        <v>1043</v>
      </c>
      <c r="D2424" s="41" t="s">
        <v>149</v>
      </c>
      <c r="E2424">
        <v>10</v>
      </c>
      <c r="F2424" s="21">
        <v>0</v>
      </c>
      <c r="G2424"/>
    </row>
    <row r="2425" spans="1:7" x14ac:dyDescent="0.25">
      <c r="A2425" t="s">
        <v>62</v>
      </c>
      <c r="B2425" t="str">
        <f>IFERROR(INDEX(Clients[Client_Name],MATCH(Table10[[#This Row],[Client_Code]],Clients[Client_Code],0)),"")</f>
        <v>FULLMAR</v>
      </c>
      <c r="C2425" s="42">
        <v>1043</v>
      </c>
      <c r="D2425" s="41" t="s">
        <v>149</v>
      </c>
      <c r="E2425">
        <v>11</v>
      </c>
      <c r="F2425" s="21">
        <v>0</v>
      </c>
      <c r="G2425"/>
    </row>
    <row r="2426" spans="1:7" x14ac:dyDescent="0.25">
      <c r="A2426" t="s">
        <v>62</v>
      </c>
      <c r="B2426" t="str">
        <f>IFERROR(INDEX(Clients[Client_Name],MATCH(Table10[[#This Row],[Client_Code]],Clients[Client_Code],0)),"")</f>
        <v>FULLMAR</v>
      </c>
      <c r="C2426" s="42">
        <v>1043</v>
      </c>
      <c r="D2426" s="41" t="s">
        <v>149</v>
      </c>
      <c r="E2426">
        <v>12</v>
      </c>
      <c r="F2426" s="21">
        <v>0</v>
      </c>
      <c r="G2426"/>
    </row>
    <row r="2427" spans="1:7" x14ac:dyDescent="0.25">
      <c r="A2427" t="s">
        <v>62</v>
      </c>
      <c r="B2427" t="str">
        <f>IFERROR(INDEX(Clients[Client_Name],MATCH(Table10[[#This Row],[Client_Code]],Clients[Client_Code],0)),"")</f>
        <v>FULLMAR</v>
      </c>
      <c r="C2427" s="42">
        <v>1043</v>
      </c>
      <c r="D2427" s="41" t="s">
        <v>37</v>
      </c>
      <c r="E2427">
        <v>1</v>
      </c>
      <c r="F2427" s="21">
        <v>0</v>
      </c>
      <c r="G2427"/>
    </row>
    <row r="2428" spans="1:7" x14ac:dyDescent="0.25">
      <c r="A2428" t="s">
        <v>62</v>
      </c>
      <c r="B2428" t="str">
        <f>IFERROR(INDEX(Clients[Client_Name],MATCH(Table10[[#This Row],[Client_Code]],Clients[Client_Code],0)),"")</f>
        <v>FULLMAR</v>
      </c>
      <c r="C2428" s="42">
        <v>1043</v>
      </c>
      <c r="D2428" s="41" t="s">
        <v>37</v>
      </c>
      <c r="E2428">
        <v>2</v>
      </c>
      <c r="F2428" s="21">
        <v>0</v>
      </c>
      <c r="G2428"/>
    </row>
    <row r="2429" spans="1:7" x14ac:dyDescent="0.25">
      <c r="A2429" t="s">
        <v>62</v>
      </c>
      <c r="B2429" t="str">
        <f>IFERROR(INDEX(Clients[Client_Name],MATCH(Table10[[#This Row],[Client_Code]],Clients[Client_Code],0)),"")</f>
        <v>FULLMAR</v>
      </c>
      <c r="C2429" s="42">
        <v>1043</v>
      </c>
      <c r="D2429" s="41" t="s">
        <v>37</v>
      </c>
      <c r="E2429">
        <v>3</v>
      </c>
      <c r="F2429" s="21">
        <v>0</v>
      </c>
      <c r="G2429"/>
    </row>
    <row r="2430" spans="1:7" x14ac:dyDescent="0.25">
      <c r="A2430" t="s">
        <v>62</v>
      </c>
      <c r="B2430" t="str">
        <f>IFERROR(INDEX(Clients[Client_Name],MATCH(Table10[[#This Row],[Client_Code]],Clients[Client_Code],0)),"")</f>
        <v>FULLMAR</v>
      </c>
      <c r="C2430" s="42">
        <v>1043</v>
      </c>
      <c r="D2430" s="41" t="s">
        <v>37</v>
      </c>
      <c r="E2430">
        <v>4</v>
      </c>
      <c r="F2430" s="21">
        <v>0</v>
      </c>
      <c r="G2430"/>
    </row>
    <row r="2431" spans="1:7" x14ac:dyDescent="0.25">
      <c r="A2431" t="s">
        <v>62</v>
      </c>
      <c r="B2431" t="str">
        <f>IFERROR(INDEX(Clients[Client_Name],MATCH(Table10[[#This Row],[Client_Code]],Clients[Client_Code],0)),"")</f>
        <v>FULLMAR</v>
      </c>
      <c r="C2431" s="42">
        <v>1043</v>
      </c>
      <c r="D2431" s="41" t="s">
        <v>37</v>
      </c>
      <c r="E2431">
        <v>5</v>
      </c>
      <c r="F2431" s="21">
        <v>0</v>
      </c>
      <c r="G2431"/>
    </row>
    <row r="2432" spans="1:7" x14ac:dyDescent="0.25">
      <c r="A2432" t="s">
        <v>62</v>
      </c>
      <c r="B2432" t="str">
        <f>IFERROR(INDEX(Clients[Client_Name],MATCH(Table10[[#This Row],[Client_Code]],Clients[Client_Code],0)),"")</f>
        <v>FULLMAR</v>
      </c>
      <c r="C2432" s="42">
        <v>1043</v>
      </c>
      <c r="D2432" s="41" t="s">
        <v>37</v>
      </c>
      <c r="E2432">
        <v>6</v>
      </c>
      <c r="F2432" s="21">
        <v>0</v>
      </c>
      <c r="G2432"/>
    </row>
    <row r="2433" spans="1:7" x14ac:dyDescent="0.25">
      <c r="A2433" t="s">
        <v>62</v>
      </c>
      <c r="B2433" t="str">
        <f>IFERROR(INDEX(Clients[Client_Name],MATCH(Table10[[#This Row],[Client_Code]],Clients[Client_Code],0)),"")</f>
        <v>FULLMAR</v>
      </c>
      <c r="C2433" s="42">
        <v>1043</v>
      </c>
      <c r="D2433" s="41" t="s">
        <v>37</v>
      </c>
      <c r="E2433">
        <v>7</v>
      </c>
      <c r="F2433" s="21">
        <v>0</v>
      </c>
      <c r="G2433"/>
    </row>
    <row r="2434" spans="1:7" x14ac:dyDescent="0.25">
      <c r="A2434" t="s">
        <v>62</v>
      </c>
      <c r="B2434" t="str">
        <f>IFERROR(INDEX(Clients[Client_Name],MATCH(Table10[[#This Row],[Client_Code]],Clients[Client_Code],0)),"")</f>
        <v>FULLMAR</v>
      </c>
      <c r="C2434" s="42">
        <v>1043</v>
      </c>
      <c r="D2434" s="41" t="s">
        <v>37</v>
      </c>
      <c r="E2434">
        <v>8</v>
      </c>
      <c r="F2434" s="21">
        <v>0</v>
      </c>
      <c r="G2434"/>
    </row>
    <row r="2435" spans="1:7" x14ac:dyDescent="0.25">
      <c r="A2435" t="s">
        <v>62</v>
      </c>
      <c r="B2435" t="str">
        <f>IFERROR(INDEX(Clients[Client_Name],MATCH(Table10[[#This Row],[Client_Code]],Clients[Client_Code],0)),"")</f>
        <v>FULLMAR</v>
      </c>
      <c r="C2435" s="42">
        <v>1043</v>
      </c>
      <c r="D2435" s="41" t="s">
        <v>37</v>
      </c>
      <c r="E2435">
        <v>9</v>
      </c>
      <c r="F2435" s="21">
        <v>0</v>
      </c>
      <c r="G2435"/>
    </row>
    <row r="2436" spans="1:7" x14ac:dyDescent="0.25">
      <c r="A2436" t="s">
        <v>62</v>
      </c>
      <c r="B2436" t="str">
        <f>IFERROR(INDEX(Clients[Client_Name],MATCH(Table10[[#This Row],[Client_Code]],Clients[Client_Code],0)),"")</f>
        <v>FULLMAR</v>
      </c>
      <c r="C2436" s="42">
        <v>1043</v>
      </c>
      <c r="D2436" s="41" t="s">
        <v>37</v>
      </c>
      <c r="E2436">
        <v>10</v>
      </c>
      <c r="F2436" s="21">
        <v>0</v>
      </c>
      <c r="G2436"/>
    </row>
    <row r="2437" spans="1:7" x14ac:dyDescent="0.25">
      <c r="A2437" t="s">
        <v>62</v>
      </c>
      <c r="B2437" t="str">
        <f>IFERROR(INDEX(Clients[Client_Name],MATCH(Table10[[#This Row],[Client_Code]],Clients[Client_Code],0)),"")</f>
        <v>FULLMAR</v>
      </c>
      <c r="C2437" s="42">
        <v>1043</v>
      </c>
      <c r="D2437" s="41" t="s">
        <v>37</v>
      </c>
      <c r="E2437">
        <v>11</v>
      </c>
      <c r="F2437" s="21">
        <v>0</v>
      </c>
      <c r="G2437"/>
    </row>
    <row r="2438" spans="1:7" x14ac:dyDescent="0.25">
      <c r="A2438" t="s">
        <v>62</v>
      </c>
      <c r="B2438" t="str">
        <f>IFERROR(INDEX(Clients[Client_Name],MATCH(Table10[[#This Row],[Client_Code]],Clients[Client_Code],0)),"")</f>
        <v>FULLMAR</v>
      </c>
      <c r="C2438" s="42">
        <v>1043</v>
      </c>
      <c r="D2438" s="41" t="s">
        <v>37</v>
      </c>
      <c r="E2438">
        <v>12</v>
      </c>
      <c r="F2438" s="21">
        <v>0</v>
      </c>
      <c r="G2438"/>
    </row>
    <row r="2439" spans="1:7" x14ac:dyDescent="0.25">
      <c r="A2439" t="s">
        <v>62</v>
      </c>
      <c r="B2439" t="str">
        <f>IFERROR(INDEX(Clients[Client_Name],MATCH(Table10[[#This Row],[Client_Code]],Clients[Client_Code],0)),"")</f>
        <v>FULLMAR</v>
      </c>
      <c r="C2439" s="42">
        <v>1043</v>
      </c>
      <c r="D2439" s="41" t="s">
        <v>148</v>
      </c>
      <c r="E2439">
        <v>1</v>
      </c>
      <c r="F2439" s="21">
        <v>0</v>
      </c>
      <c r="G2439"/>
    </row>
    <row r="2440" spans="1:7" x14ac:dyDescent="0.25">
      <c r="A2440" t="s">
        <v>62</v>
      </c>
      <c r="B2440" t="str">
        <f>IFERROR(INDEX(Clients[Client_Name],MATCH(Table10[[#This Row],[Client_Code]],Clients[Client_Code],0)),"")</f>
        <v>FULLMAR</v>
      </c>
      <c r="C2440" s="42">
        <v>1043</v>
      </c>
      <c r="D2440" s="41" t="s">
        <v>148</v>
      </c>
      <c r="E2440">
        <v>2</v>
      </c>
      <c r="F2440" s="21">
        <v>0</v>
      </c>
      <c r="G2440"/>
    </row>
    <row r="2441" spans="1:7" x14ac:dyDescent="0.25">
      <c r="A2441" t="s">
        <v>62</v>
      </c>
      <c r="B2441" t="str">
        <f>IFERROR(INDEX(Clients[Client_Name],MATCH(Table10[[#This Row],[Client_Code]],Clients[Client_Code],0)),"")</f>
        <v>FULLMAR</v>
      </c>
      <c r="C2441" s="42">
        <v>1043</v>
      </c>
      <c r="D2441" s="41" t="s">
        <v>148</v>
      </c>
      <c r="E2441">
        <v>3</v>
      </c>
      <c r="F2441" s="21">
        <v>0</v>
      </c>
      <c r="G2441"/>
    </row>
    <row r="2442" spans="1:7" x14ac:dyDescent="0.25">
      <c r="A2442" t="s">
        <v>62</v>
      </c>
      <c r="B2442" t="str">
        <f>IFERROR(INDEX(Clients[Client_Name],MATCH(Table10[[#This Row],[Client_Code]],Clients[Client_Code],0)),"")</f>
        <v>FULLMAR</v>
      </c>
      <c r="C2442" s="42">
        <v>1043</v>
      </c>
      <c r="D2442" s="41" t="s">
        <v>148</v>
      </c>
      <c r="E2442">
        <v>4</v>
      </c>
      <c r="F2442" s="21">
        <v>0</v>
      </c>
      <c r="G2442"/>
    </row>
    <row r="2443" spans="1:7" x14ac:dyDescent="0.25">
      <c r="A2443" t="s">
        <v>62</v>
      </c>
      <c r="B2443" t="str">
        <f>IFERROR(INDEX(Clients[Client_Name],MATCH(Table10[[#This Row],[Client_Code]],Clients[Client_Code],0)),"")</f>
        <v>FULLMAR</v>
      </c>
      <c r="C2443" s="42">
        <v>1043</v>
      </c>
      <c r="D2443" s="41" t="s">
        <v>148</v>
      </c>
      <c r="E2443">
        <v>5</v>
      </c>
      <c r="F2443" s="21">
        <v>0</v>
      </c>
      <c r="G2443"/>
    </row>
    <row r="2444" spans="1:7" x14ac:dyDescent="0.25">
      <c r="A2444" t="s">
        <v>62</v>
      </c>
      <c r="B2444" t="str">
        <f>IFERROR(INDEX(Clients[Client_Name],MATCH(Table10[[#This Row],[Client_Code]],Clients[Client_Code],0)),"")</f>
        <v>FULLMAR</v>
      </c>
      <c r="C2444" s="42">
        <v>1043</v>
      </c>
      <c r="D2444" s="41" t="s">
        <v>148</v>
      </c>
      <c r="E2444">
        <v>6</v>
      </c>
      <c r="F2444" s="21">
        <v>0</v>
      </c>
      <c r="G2444"/>
    </row>
    <row r="2445" spans="1:7" x14ac:dyDescent="0.25">
      <c r="A2445" t="s">
        <v>62</v>
      </c>
      <c r="B2445" t="str">
        <f>IFERROR(INDEX(Clients[Client_Name],MATCH(Table10[[#This Row],[Client_Code]],Clients[Client_Code],0)),"")</f>
        <v>FULLMAR</v>
      </c>
      <c r="C2445" s="42">
        <v>1043</v>
      </c>
      <c r="D2445" s="41" t="s">
        <v>148</v>
      </c>
      <c r="E2445">
        <v>7</v>
      </c>
      <c r="F2445" s="21">
        <v>0</v>
      </c>
      <c r="G2445"/>
    </row>
    <row r="2446" spans="1:7" x14ac:dyDescent="0.25">
      <c r="A2446" t="s">
        <v>62</v>
      </c>
      <c r="B2446" t="str">
        <f>IFERROR(INDEX(Clients[Client_Name],MATCH(Table10[[#This Row],[Client_Code]],Clients[Client_Code],0)),"")</f>
        <v>FULLMAR</v>
      </c>
      <c r="C2446" s="42">
        <v>1043</v>
      </c>
      <c r="D2446" s="41" t="s">
        <v>148</v>
      </c>
      <c r="E2446">
        <v>8</v>
      </c>
      <c r="F2446" s="21">
        <v>0</v>
      </c>
      <c r="G2446"/>
    </row>
    <row r="2447" spans="1:7" x14ac:dyDescent="0.25">
      <c r="A2447" t="s">
        <v>62</v>
      </c>
      <c r="B2447" t="str">
        <f>IFERROR(INDEX(Clients[Client_Name],MATCH(Table10[[#This Row],[Client_Code]],Clients[Client_Code],0)),"")</f>
        <v>FULLMAR</v>
      </c>
      <c r="C2447" s="42">
        <v>1043</v>
      </c>
      <c r="D2447" s="41" t="s">
        <v>148</v>
      </c>
      <c r="E2447">
        <v>9</v>
      </c>
      <c r="F2447" s="21">
        <v>0</v>
      </c>
      <c r="G2447"/>
    </row>
    <row r="2448" spans="1:7" x14ac:dyDescent="0.25">
      <c r="A2448" t="s">
        <v>62</v>
      </c>
      <c r="B2448" t="str">
        <f>IFERROR(INDEX(Clients[Client_Name],MATCH(Table10[[#This Row],[Client_Code]],Clients[Client_Code],0)),"")</f>
        <v>FULLMAR</v>
      </c>
      <c r="C2448" s="42">
        <v>1043</v>
      </c>
      <c r="D2448" s="41" t="s">
        <v>148</v>
      </c>
      <c r="E2448">
        <v>10</v>
      </c>
      <c r="F2448" s="21">
        <v>0</v>
      </c>
      <c r="G2448"/>
    </row>
    <row r="2449" spans="1:7" x14ac:dyDescent="0.25">
      <c r="A2449" t="s">
        <v>62</v>
      </c>
      <c r="B2449" t="str">
        <f>IFERROR(INDEX(Clients[Client_Name],MATCH(Table10[[#This Row],[Client_Code]],Clients[Client_Code],0)),"")</f>
        <v>FULLMAR</v>
      </c>
      <c r="C2449" s="42">
        <v>1043</v>
      </c>
      <c r="D2449" s="41" t="s">
        <v>148</v>
      </c>
      <c r="E2449">
        <v>11</v>
      </c>
      <c r="F2449" s="21">
        <v>0</v>
      </c>
      <c r="G2449"/>
    </row>
    <row r="2450" spans="1:7" x14ac:dyDescent="0.25">
      <c r="A2450" t="s">
        <v>62</v>
      </c>
      <c r="B2450" t="str">
        <f>IFERROR(INDEX(Clients[Client_Name],MATCH(Table10[[#This Row],[Client_Code]],Clients[Client_Code],0)),"")</f>
        <v>FULLMAR</v>
      </c>
      <c r="C2450" s="42">
        <v>1043</v>
      </c>
      <c r="D2450" s="41" t="s">
        <v>148</v>
      </c>
      <c r="E2450">
        <v>12</v>
      </c>
      <c r="F2450" s="21">
        <v>0</v>
      </c>
      <c r="G2450"/>
    </row>
    <row r="2451" spans="1:7" x14ac:dyDescent="0.25">
      <c r="A2451" t="s">
        <v>62</v>
      </c>
      <c r="B2451" t="str">
        <f>IFERROR(INDEX(Clients[Client_Name],MATCH(Table10[[#This Row],[Client_Code]],Clients[Client_Code],0)),"")</f>
        <v>FULLMAR</v>
      </c>
      <c r="C2451" s="42">
        <v>1043</v>
      </c>
      <c r="D2451" s="41" t="s">
        <v>38</v>
      </c>
      <c r="E2451">
        <v>1</v>
      </c>
      <c r="F2451" s="21">
        <v>0</v>
      </c>
      <c r="G2451"/>
    </row>
    <row r="2452" spans="1:7" x14ac:dyDescent="0.25">
      <c r="A2452" t="s">
        <v>62</v>
      </c>
      <c r="B2452" t="str">
        <f>IFERROR(INDEX(Clients[Client_Name],MATCH(Table10[[#This Row],[Client_Code]],Clients[Client_Code],0)),"")</f>
        <v>FULLMAR</v>
      </c>
      <c r="C2452" s="42">
        <v>1043</v>
      </c>
      <c r="D2452" s="41" t="s">
        <v>38</v>
      </c>
      <c r="E2452">
        <v>2</v>
      </c>
      <c r="F2452" s="21">
        <v>0</v>
      </c>
      <c r="G2452"/>
    </row>
    <row r="2453" spans="1:7" x14ac:dyDescent="0.25">
      <c r="A2453" t="s">
        <v>62</v>
      </c>
      <c r="B2453" t="str">
        <f>IFERROR(INDEX(Clients[Client_Name],MATCH(Table10[[#This Row],[Client_Code]],Clients[Client_Code],0)),"")</f>
        <v>FULLMAR</v>
      </c>
      <c r="C2453" s="42">
        <v>1043</v>
      </c>
      <c r="D2453" s="41" t="s">
        <v>38</v>
      </c>
      <c r="E2453">
        <v>3</v>
      </c>
      <c r="F2453" s="21">
        <v>0</v>
      </c>
      <c r="G2453"/>
    </row>
    <row r="2454" spans="1:7" x14ac:dyDescent="0.25">
      <c r="A2454" t="s">
        <v>62</v>
      </c>
      <c r="B2454" t="str">
        <f>IFERROR(INDEX(Clients[Client_Name],MATCH(Table10[[#This Row],[Client_Code]],Clients[Client_Code],0)),"")</f>
        <v>FULLMAR</v>
      </c>
      <c r="C2454" s="42">
        <v>1043</v>
      </c>
      <c r="D2454" s="41" t="s">
        <v>38</v>
      </c>
      <c r="E2454">
        <v>4</v>
      </c>
      <c r="F2454" s="21">
        <v>0</v>
      </c>
      <c r="G2454"/>
    </row>
    <row r="2455" spans="1:7" x14ac:dyDescent="0.25">
      <c r="A2455" t="s">
        <v>62</v>
      </c>
      <c r="B2455" t="str">
        <f>IFERROR(INDEX(Clients[Client_Name],MATCH(Table10[[#This Row],[Client_Code]],Clients[Client_Code],0)),"")</f>
        <v>FULLMAR</v>
      </c>
      <c r="C2455" s="42">
        <v>1043</v>
      </c>
      <c r="D2455" s="41" t="s">
        <v>38</v>
      </c>
      <c r="E2455">
        <v>5</v>
      </c>
      <c r="F2455" s="21">
        <v>0</v>
      </c>
      <c r="G2455"/>
    </row>
    <row r="2456" spans="1:7" x14ac:dyDescent="0.25">
      <c r="A2456" t="s">
        <v>62</v>
      </c>
      <c r="B2456" t="str">
        <f>IFERROR(INDEX(Clients[Client_Name],MATCH(Table10[[#This Row],[Client_Code]],Clients[Client_Code],0)),"")</f>
        <v>FULLMAR</v>
      </c>
      <c r="C2456" s="42">
        <v>1043</v>
      </c>
      <c r="D2456" s="41" t="s">
        <v>38</v>
      </c>
      <c r="E2456">
        <v>6</v>
      </c>
      <c r="F2456" s="21">
        <v>0</v>
      </c>
      <c r="G2456"/>
    </row>
    <row r="2457" spans="1:7" x14ac:dyDescent="0.25">
      <c r="A2457" t="s">
        <v>62</v>
      </c>
      <c r="B2457" t="str">
        <f>IFERROR(INDEX(Clients[Client_Name],MATCH(Table10[[#This Row],[Client_Code]],Clients[Client_Code],0)),"")</f>
        <v>FULLMAR</v>
      </c>
      <c r="C2457" s="42">
        <v>1043</v>
      </c>
      <c r="D2457" s="41" t="s">
        <v>38</v>
      </c>
      <c r="E2457">
        <v>7</v>
      </c>
      <c r="F2457" s="21">
        <v>0</v>
      </c>
      <c r="G2457"/>
    </row>
    <row r="2458" spans="1:7" x14ac:dyDescent="0.25">
      <c r="A2458" t="s">
        <v>62</v>
      </c>
      <c r="B2458" t="str">
        <f>IFERROR(INDEX(Clients[Client_Name],MATCH(Table10[[#This Row],[Client_Code]],Clients[Client_Code],0)),"")</f>
        <v>FULLMAR</v>
      </c>
      <c r="C2458" s="42">
        <v>1043</v>
      </c>
      <c r="D2458" s="41" t="s">
        <v>38</v>
      </c>
      <c r="E2458">
        <v>8</v>
      </c>
      <c r="F2458" s="21">
        <v>0</v>
      </c>
      <c r="G2458"/>
    </row>
    <row r="2459" spans="1:7" x14ac:dyDescent="0.25">
      <c r="A2459" t="s">
        <v>62</v>
      </c>
      <c r="B2459" t="str">
        <f>IFERROR(INDEX(Clients[Client_Name],MATCH(Table10[[#This Row],[Client_Code]],Clients[Client_Code],0)),"")</f>
        <v>FULLMAR</v>
      </c>
      <c r="C2459" s="42">
        <v>1043</v>
      </c>
      <c r="D2459" s="41" t="s">
        <v>38</v>
      </c>
      <c r="E2459">
        <v>9</v>
      </c>
      <c r="F2459" s="21">
        <v>0</v>
      </c>
      <c r="G2459"/>
    </row>
    <row r="2460" spans="1:7" x14ac:dyDescent="0.25">
      <c r="A2460" t="s">
        <v>62</v>
      </c>
      <c r="B2460" t="str">
        <f>IFERROR(INDEX(Clients[Client_Name],MATCH(Table10[[#This Row],[Client_Code]],Clients[Client_Code],0)),"")</f>
        <v>FULLMAR</v>
      </c>
      <c r="C2460" s="42">
        <v>1043</v>
      </c>
      <c r="D2460" s="41" t="s">
        <v>38</v>
      </c>
      <c r="E2460">
        <v>10</v>
      </c>
      <c r="F2460" s="21">
        <v>0</v>
      </c>
      <c r="G2460"/>
    </row>
    <row r="2461" spans="1:7" x14ac:dyDescent="0.25">
      <c r="A2461" t="s">
        <v>62</v>
      </c>
      <c r="B2461" t="str">
        <f>IFERROR(INDEX(Clients[Client_Name],MATCH(Table10[[#This Row],[Client_Code]],Clients[Client_Code],0)),"")</f>
        <v>FULLMAR</v>
      </c>
      <c r="C2461" s="42">
        <v>1043</v>
      </c>
      <c r="D2461" s="41" t="s">
        <v>38</v>
      </c>
      <c r="E2461">
        <v>11</v>
      </c>
      <c r="F2461" s="21">
        <v>0</v>
      </c>
      <c r="G2461"/>
    </row>
    <row r="2462" spans="1:7" x14ac:dyDescent="0.25">
      <c r="A2462" t="s">
        <v>62</v>
      </c>
      <c r="B2462" t="str">
        <f>IFERROR(INDEX(Clients[Client_Name],MATCH(Table10[[#This Row],[Client_Code]],Clients[Client_Code],0)),"")</f>
        <v>FULLMAR</v>
      </c>
      <c r="C2462" s="43">
        <v>1043</v>
      </c>
      <c r="D2462" s="41" t="s">
        <v>38</v>
      </c>
      <c r="E2462">
        <v>12</v>
      </c>
      <c r="F2462" s="21">
        <v>0</v>
      </c>
      <c r="G2462"/>
    </row>
    <row r="2463" spans="1:7" x14ac:dyDescent="0.25">
      <c r="A2463" t="s">
        <v>62</v>
      </c>
      <c r="B2463" t="str">
        <f>IFERROR(INDEX(Clients[Client_Name],MATCH(Table10[[#This Row],[Client_Code]],Clients[Client_Code],0)),"")</f>
        <v>FRUTICOLA OLMUE</v>
      </c>
      <c r="C2463" s="42">
        <v>1042</v>
      </c>
      <c r="D2463" s="41" t="s">
        <v>149</v>
      </c>
      <c r="E2463">
        <v>1</v>
      </c>
      <c r="F2463" s="21">
        <v>2222780.083333333</v>
      </c>
      <c r="G2463"/>
    </row>
    <row r="2464" spans="1:7" x14ac:dyDescent="0.25">
      <c r="A2464" t="s">
        <v>62</v>
      </c>
      <c r="B2464" t="str">
        <f>IFERROR(INDEX(Clients[Client_Name],MATCH(Table10[[#This Row],[Client_Code]],Clients[Client_Code],0)),"")</f>
        <v>FRUTICOLA OLMUE</v>
      </c>
      <c r="C2464" s="42">
        <v>1042</v>
      </c>
      <c r="D2464" s="41" t="s">
        <v>149</v>
      </c>
      <c r="E2464">
        <v>2</v>
      </c>
      <c r="F2464" s="21">
        <v>2013360.7382777773</v>
      </c>
      <c r="G2464"/>
    </row>
    <row r="2465" spans="1:7" x14ac:dyDescent="0.25">
      <c r="A2465" t="s">
        <v>62</v>
      </c>
      <c r="B2465" t="str">
        <f>IFERROR(INDEX(Clients[Client_Name],MATCH(Table10[[#This Row],[Client_Code]],Clients[Client_Code],0)),"")</f>
        <v>FRUTICOLA OLMUE</v>
      </c>
      <c r="C2465" s="42">
        <v>1042</v>
      </c>
      <c r="D2465" s="41" t="s">
        <v>149</v>
      </c>
      <c r="E2465">
        <v>3</v>
      </c>
      <c r="F2465" s="21">
        <v>14530058.927302402</v>
      </c>
      <c r="G2465"/>
    </row>
    <row r="2466" spans="1:7" x14ac:dyDescent="0.25">
      <c r="A2466" t="s">
        <v>62</v>
      </c>
      <c r="B2466" t="str">
        <f>IFERROR(INDEX(Clients[Client_Name],MATCH(Table10[[#This Row],[Client_Code]],Clients[Client_Code],0)),"")</f>
        <v>FRUTICOLA OLMUE</v>
      </c>
      <c r="C2466" s="42">
        <v>1042</v>
      </c>
      <c r="D2466" s="41" t="s">
        <v>149</v>
      </c>
      <c r="E2466">
        <v>4</v>
      </c>
      <c r="F2466" s="21">
        <v>17933818.372426368</v>
      </c>
      <c r="G2466"/>
    </row>
    <row r="2467" spans="1:7" x14ac:dyDescent="0.25">
      <c r="A2467" t="s">
        <v>62</v>
      </c>
      <c r="B2467" t="str">
        <f>IFERROR(INDEX(Clients[Client_Name],MATCH(Table10[[#This Row],[Client_Code]],Clients[Client_Code],0)),"")</f>
        <v>FRUTICOLA OLMUE</v>
      </c>
      <c r="C2467" s="42">
        <v>1042</v>
      </c>
      <c r="D2467" s="41" t="s">
        <v>149</v>
      </c>
      <c r="E2467">
        <v>5</v>
      </c>
      <c r="F2467" s="21">
        <v>15736552.000588046</v>
      </c>
      <c r="G2467"/>
    </row>
    <row r="2468" spans="1:7" x14ac:dyDescent="0.25">
      <c r="A2468" t="s">
        <v>62</v>
      </c>
      <c r="B2468" t="str">
        <f>IFERROR(INDEX(Clients[Client_Name],MATCH(Table10[[#This Row],[Client_Code]],Clients[Client_Code],0)),"")</f>
        <v>FRUTICOLA OLMUE</v>
      </c>
      <c r="C2468" s="42">
        <v>1042</v>
      </c>
      <c r="D2468" s="41" t="s">
        <v>149</v>
      </c>
      <c r="E2468">
        <v>6</v>
      </c>
      <c r="F2468" s="21">
        <v>8726897.0864090566</v>
      </c>
      <c r="G2468"/>
    </row>
    <row r="2469" spans="1:7" x14ac:dyDescent="0.25">
      <c r="A2469" t="s">
        <v>62</v>
      </c>
      <c r="B2469" t="str">
        <f>IFERROR(INDEX(Clients[Client_Name],MATCH(Table10[[#This Row],[Client_Code]],Clients[Client_Code],0)),"")</f>
        <v>FRUTICOLA OLMUE</v>
      </c>
      <c r="C2469" s="42">
        <v>1042</v>
      </c>
      <c r="D2469" s="41" t="s">
        <v>149</v>
      </c>
      <c r="E2469">
        <v>7</v>
      </c>
      <c r="F2469" s="21">
        <v>4521672.0356572839</v>
      </c>
      <c r="G2469"/>
    </row>
    <row r="2470" spans="1:7" x14ac:dyDescent="0.25">
      <c r="A2470" t="s">
        <v>62</v>
      </c>
      <c r="B2470" t="str">
        <f>IFERROR(INDEX(Clients[Client_Name],MATCH(Table10[[#This Row],[Client_Code]],Clients[Client_Code],0)),"")</f>
        <v>FRUTICOLA OLMUE</v>
      </c>
      <c r="C2470" s="42">
        <v>1042</v>
      </c>
      <c r="D2470" s="41" t="s">
        <v>149</v>
      </c>
      <c r="E2470">
        <v>8</v>
      </c>
      <c r="F2470" s="21">
        <v>0</v>
      </c>
      <c r="G2470"/>
    </row>
    <row r="2471" spans="1:7" x14ac:dyDescent="0.25">
      <c r="A2471" t="s">
        <v>62</v>
      </c>
      <c r="B2471" t="str">
        <f>IFERROR(INDEX(Clients[Client_Name],MATCH(Table10[[#This Row],[Client_Code]],Clients[Client_Code],0)),"")</f>
        <v>FRUTICOLA OLMUE</v>
      </c>
      <c r="C2471" s="42">
        <v>1042</v>
      </c>
      <c r="D2471" s="41" t="s">
        <v>149</v>
      </c>
      <c r="E2471">
        <v>9</v>
      </c>
      <c r="F2471" s="21">
        <v>0</v>
      </c>
      <c r="G2471"/>
    </row>
    <row r="2472" spans="1:7" x14ac:dyDescent="0.25">
      <c r="A2472" t="s">
        <v>62</v>
      </c>
      <c r="B2472" t="str">
        <f>IFERROR(INDEX(Clients[Client_Name],MATCH(Table10[[#This Row],[Client_Code]],Clients[Client_Code],0)),"")</f>
        <v>FRUTICOLA OLMUE</v>
      </c>
      <c r="C2472" s="42">
        <v>1042</v>
      </c>
      <c r="D2472" s="41" t="s">
        <v>149</v>
      </c>
      <c r="E2472">
        <v>10</v>
      </c>
      <c r="F2472" s="21">
        <v>0</v>
      </c>
      <c r="G2472"/>
    </row>
    <row r="2473" spans="1:7" x14ac:dyDescent="0.25">
      <c r="A2473" t="s">
        <v>62</v>
      </c>
      <c r="B2473" t="str">
        <f>IFERROR(INDEX(Clients[Client_Name],MATCH(Table10[[#This Row],[Client_Code]],Clients[Client_Code],0)),"")</f>
        <v>FRUTICOLA OLMUE</v>
      </c>
      <c r="C2473" s="42">
        <v>1042</v>
      </c>
      <c r="D2473" s="41" t="s">
        <v>149</v>
      </c>
      <c r="E2473">
        <v>11</v>
      </c>
      <c r="F2473" s="21">
        <v>0</v>
      </c>
      <c r="G2473"/>
    </row>
    <row r="2474" spans="1:7" x14ac:dyDescent="0.25">
      <c r="A2474" t="s">
        <v>62</v>
      </c>
      <c r="B2474" t="str">
        <f>IFERROR(INDEX(Clients[Client_Name],MATCH(Table10[[#This Row],[Client_Code]],Clients[Client_Code],0)),"")</f>
        <v>FRUTICOLA OLMUE</v>
      </c>
      <c r="C2474" s="42">
        <v>1042</v>
      </c>
      <c r="D2474" s="41" t="s">
        <v>149</v>
      </c>
      <c r="E2474">
        <v>12</v>
      </c>
      <c r="F2474" s="21">
        <v>0</v>
      </c>
      <c r="G2474"/>
    </row>
    <row r="2475" spans="1:7" x14ac:dyDescent="0.25">
      <c r="A2475" t="s">
        <v>62</v>
      </c>
      <c r="B2475" t="str">
        <f>IFERROR(INDEX(Clients[Client_Name],MATCH(Table10[[#This Row],[Client_Code]],Clients[Client_Code],0)),"")</f>
        <v>FRUTICOLA OLMUE</v>
      </c>
      <c r="C2475" s="42">
        <v>1042</v>
      </c>
      <c r="D2475" s="41" t="s">
        <v>37</v>
      </c>
      <c r="E2475">
        <v>1</v>
      </c>
      <c r="F2475" s="21">
        <v>640160.66399999987</v>
      </c>
      <c r="G2475"/>
    </row>
    <row r="2476" spans="1:7" x14ac:dyDescent="0.25">
      <c r="A2476" t="s">
        <v>62</v>
      </c>
      <c r="B2476" t="str">
        <f>IFERROR(INDEX(Clients[Client_Name],MATCH(Table10[[#This Row],[Client_Code]],Clients[Client_Code],0)),"")</f>
        <v>FRUTICOLA OLMUE</v>
      </c>
      <c r="C2476" s="42">
        <v>1042</v>
      </c>
      <c r="D2476" s="41" t="s">
        <v>37</v>
      </c>
      <c r="E2476">
        <v>2</v>
      </c>
      <c r="F2476" s="21">
        <v>579847.89262399985</v>
      </c>
      <c r="G2476"/>
    </row>
    <row r="2477" spans="1:7" x14ac:dyDescent="0.25">
      <c r="A2477" t="s">
        <v>62</v>
      </c>
      <c r="B2477" t="str">
        <f>IFERROR(INDEX(Clients[Client_Name],MATCH(Table10[[#This Row],[Client_Code]],Clients[Client_Code],0)),"")</f>
        <v>FRUTICOLA OLMUE</v>
      </c>
      <c r="C2477" s="42">
        <v>1042</v>
      </c>
      <c r="D2477" s="41" t="s">
        <v>37</v>
      </c>
      <c r="E2477">
        <v>3</v>
      </c>
      <c r="F2477" s="21">
        <v>4184656.9710630914</v>
      </c>
      <c r="G2477"/>
    </row>
    <row r="2478" spans="1:7" x14ac:dyDescent="0.25">
      <c r="A2478" t="s">
        <v>62</v>
      </c>
      <c r="B2478" t="str">
        <f>IFERROR(INDEX(Clients[Client_Name],MATCH(Table10[[#This Row],[Client_Code]],Clients[Client_Code],0)),"")</f>
        <v>FRUTICOLA OLMUE</v>
      </c>
      <c r="C2478" s="42">
        <v>1042</v>
      </c>
      <c r="D2478" s="41" t="s">
        <v>37</v>
      </c>
      <c r="E2478">
        <v>4</v>
      </c>
      <c r="F2478" s="21">
        <v>5164939.6912587937</v>
      </c>
      <c r="G2478"/>
    </row>
    <row r="2479" spans="1:7" x14ac:dyDescent="0.25">
      <c r="A2479" t="s">
        <v>62</v>
      </c>
      <c r="B2479" t="str">
        <f>IFERROR(INDEX(Clients[Client_Name],MATCH(Table10[[#This Row],[Client_Code]],Clients[Client_Code],0)),"")</f>
        <v>FRUTICOLA OLMUE</v>
      </c>
      <c r="C2479" s="42">
        <v>1042</v>
      </c>
      <c r="D2479" s="41" t="s">
        <v>37</v>
      </c>
      <c r="E2479">
        <v>5</v>
      </c>
      <c r="F2479" s="21">
        <v>4532126.9761693571</v>
      </c>
      <c r="G2479"/>
    </row>
    <row r="2480" spans="1:7" x14ac:dyDescent="0.25">
      <c r="A2480" t="s">
        <v>62</v>
      </c>
      <c r="B2480" t="str">
        <f>IFERROR(INDEX(Clients[Client_Name],MATCH(Table10[[#This Row],[Client_Code]],Clients[Client_Code],0)),"")</f>
        <v>FRUTICOLA OLMUE</v>
      </c>
      <c r="C2480" s="42">
        <v>1042</v>
      </c>
      <c r="D2480" s="41" t="s">
        <v>37</v>
      </c>
      <c r="E2480">
        <v>6</v>
      </c>
      <c r="F2480" s="21">
        <v>2513346.3608858082</v>
      </c>
      <c r="G2480"/>
    </row>
    <row r="2481" spans="1:7" x14ac:dyDescent="0.25">
      <c r="A2481" t="s">
        <v>62</v>
      </c>
      <c r="B2481" t="str">
        <f>IFERROR(INDEX(Clients[Client_Name],MATCH(Table10[[#This Row],[Client_Code]],Clients[Client_Code],0)),"")</f>
        <v>FRUTICOLA OLMUE</v>
      </c>
      <c r="C2481" s="42">
        <v>1042</v>
      </c>
      <c r="D2481" s="41" t="s">
        <v>37</v>
      </c>
      <c r="E2481">
        <v>7</v>
      </c>
      <c r="F2481" s="21">
        <v>1302241.5462692976</v>
      </c>
      <c r="G2481"/>
    </row>
    <row r="2482" spans="1:7" x14ac:dyDescent="0.25">
      <c r="A2482" t="s">
        <v>62</v>
      </c>
      <c r="B2482" t="str">
        <f>IFERROR(INDEX(Clients[Client_Name],MATCH(Table10[[#This Row],[Client_Code]],Clients[Client_Code],0)),"")</f>
        <v>FRUTICOLA OLMUE</v>
      </c>
      <c r="C2482" s="42">
        <v>1042</v>
      </c>
      <c r="D2482" s="41" t="s">
        <v>37</v>
      </c>
      <c r="E2482">
        <v>8</v>
      </c>
      <c r="F2482" s="21">
        <v>0</v>
      </c>
      <c r="G2482"/>
    </row>
    <row r="2483" spans="1:7" x14ac:dyDescent="0.25">
      <c r="A2483" t="s">
        <v>62</v>
      </c>
      <c r="B2483" t="str">
        <f>IFERROR(INDEX(Clients[Client_Name],MATCH(Table10[[#This Row],[Client_Code]],Clients[Client_Code],0)),"")</f>
        <v>FRUTICOLA OLMUE</v>
      </c>
      <c r="C2483" s="42">
        <v>1042</v>
      </c>
      <c r="D2483" s="41" t="s">
        <v>37</v>
      </c>
      <c r="E2483">
        <v>9</v>
      </c>
      <c r="F2483" s="21">
        <v>0</v>
      </c>
      <c r="G2483"/>
    </row>
    <row r="2484" spans="1:7" x14ac:dyDescent="0.25">
      <c r="A2484" t="s">
        <v>62</v>
      </c>
      <c r="B2484" t="str">
        <f>IFERROR(INDEX(Clients[Client_Name],MATCH(Table10[[#This Row],[Client_Code]],Clients[Client_Code],0)),"")</f>
        <v>FRUTICOLA OLMUE</v>
      </c>
      <c r="C2484" s="42">
        <v>1042</v>
      </c>
      <c r="D2484" s="41" t="s">
        <v>37</v>
      </c>
      <c r="E2484">
        <v>10</v>
      </c>
      <c r="F2484" s="21">
        <v>0</v>
      </c>
      <c r="G2484"/>
    </row>
    <row r="2485" spans="1:7" x14ac:dyDescent="0.25">
      <c r="A2485" t="s">
        <v>62</v>
      </c>
      <c r="B2485" t="str">
        <f>IFERROR(INDEX(Clients[Client_Name],MATCH(Table10[[#This Row],[Client_Code]],Clients[Client_Code],0)),"")</f>
        <v>FRUTICOLA OLMUE</v>
      </c>
      <c r="C2485" s="42">
        <v>1042</v>
      </c>
      <c r="D2485" s="41" t="s">
        <v>37</v>
      </c>
      <c r="E2485">
        <v>11</v>
      </c>
      <c r="F2485" s="21">
        <v>0</v>
      </c>
      <c r="G2485"/>
    </row>
    <row r="2486" spans="1:7" x14ac:dyDescent="0.25">
      <c r="A2486" t="s">
        <v>62</v>
      </c>
      <c r="B2486" t="str">
        <f>IFERROR(INDEX(Clients[Client_Name],MATCH(Table10[[#This Row],[Client_Code]],Clients[Client_Code],0)),"")</f>
        <v>FRUTICOLA OLMUE</v>
      </c>
      <c r="C2486" s="42">
        <v>1042</v>
      </c>
      <c r="D2486" s="41" t="s">
        <v>37</v>
      </c>
      <c r="E2486">
        <v>12</v>
      </c>
      <c r="F2486" s="21">
        <v>0</v>
      </c>
      <c r="G2486"/>
    </row>
    <row r="2487" spans="1:7" x14ac:dyDescent="0.25">
      <c r="A2487" t="s">
        <v>62</v>
      </c>
      <c r="B2487" t="str">
        <f>IFERROR(INDEX(Clients[Client_Name],MATCH(Table10[[#This Row],[Client_Code]],Clients[Client_Code],0)),"")</f>
        <v>FRUTICOLA OLMUE</v>
      </c>
      <c r="C2487" s="42">
        <v>1042</v>
      </c>
      <c r="D2487" s="41" t="s">
        <v>148</v>
      </c>
      <c r="E2487">
        <v>1</v>
      </c>
      <c r="F2487" s="21">
        <v>0</v>
      </c>
      <c r="G2487"/>
    </row>
    <row r="2488" spans="1:7" x14ac:dyDescent="0.25">
      <c r="A2488" t="s">
        <v>62</v>
      </c>
      <c r="B2488" t="str">
        <f>IFERROR(INDEX(Clients[Client_Name],MATCH(Table10[[#This Row],[Client_Code]],Clients[Client_Code],0)),"")</f>
        <v>FRUTICOLA OLMUE</v>
      </c>
      <c r="C2488" s="42">
        <v>1042</v>
      </c>
      <c r="D2488" s="41" t="s">
        <v>148</v>
      </c>
      <c r="E2488">
        <v>2</v>
      </c>
      <c r="F2488" s="21">
        <v>0</v>
      </c>
      <c r="G2488"/>
    </row>
    <row r="2489" spans="1:7" x14ac:dyDescent="0.25">
      <c r="A2489" t="s">
        <v>62</v>
      </c>
      <c r="B2489" t="str">
        <f>IFERROR(INDEX(Clients[Client_Name],MATCH(Table10[[#This Row],[Client_Code]],Clients[Client_Code],0)),"")</f>
        <v>FRUTICOLA OLMUE</v>
      </c>
      <c r="C2489" s="42">
        <v>1042</v>
      </c>
      <c r="D2489" s="41" t="s">
        <v>148</v>
      </c>
      <c r="E2489">
        <v>3</v>
      </c>
      <c r="F2489" s="21">
        <v>0</v>
      </c>
      <c r="G2489"/>
    </row>
    <row r="2490" spans="1:7" x14ac:dyDescent="0.25">
      <c r="A2490" t="s">
        <v>62</v>
      </c>
      <c r="B2490" t="str">
        <f>IFERROR(INDEX(Clients[Client_Name],MATCH(Table10[[#This Row],[Client_Code]],Clients[Client_Code],0)),"")</f>
        <v>FRUTICOLA OLMUE</v>
      </c>
      <c r="C2490" s="42">
        <v>1042</v>
      </c>
      <c r="D2490" s="41" t="s">
        <v>148</v>
      </c>
      <c r="E2490">
        <v>4</v>
      </c>
      <c r="F2490" s="21">
        <v>0</v>
      </c>
      <c r="G2490"/>
    </row>
    <row r="2491" spans="1:7" x14ac:dyDescent="0.25">
      <c r="A2491" t="s">
        <v>62</v>
      </c>
      <c r="B2491" t="str">
        <f>IFERROR(INDEX(Clients[Client_Name],MATCH(Table10[[#This Row],[Client_Code]],Clients[Client_Code],0)),"")</f>
        <v>FRUTICOLA OLMUE</v>
      </c>
      <c r="C2491" s="42">
        <v>1042</v>
      </c>
      <c r="D2491" s="41" t="s">
        <v>148</v>
      </c>
      <c r="E2491">
        <v>5</v>
      </c>
      <c r="F2491" s="21">
        <v>0</v>
      </c>
      <c r="G2491"/>
    </row>
    <row r="2492" spans="1:7" x14ac:dyDescent="0.25">
      <c r="A2492" t="s">
        <v>62</v>
      </c>
      <c r="B2492" t="str">
        <f>IFERROR(INDEX(Clients[Client_Name],MATCH(Table10[[#This Row],[Client_Code]],Clients[Client_Code],0)),"")</f>
        <v>FRUTICOLA OLMUE</v>
      </c>
      <c r="C2492" s="42">
        <v>1042</v>
      </c>
      <c r="D2492" s="41" t="s">
        <v>148</v>
      </c>
      <c r="E2492">
        <v>6</v>
      </c>
      <c r="F2492" s="21">
        <v>0</v>
      </c>
      <c r="G2492"/>
    </row>
    <row r="2493" spans="1:7" x14ac:dyDescent="0.25">
      <c r="A2493" t="s">
        <v>62</v>
      </c>
      <c r="B2493" t="str">
        <f>IFERROR(INDEX(Clients[Client_Name],MATCH(Table10[[#This Row],[Client_Code]],Clients[Client_Code],0)),"")</f>
        <v>FRUTICOLA OLMUE</v>
      </c>
      <c r="C2493" s="42">
        <v>1042</v>
      </c>
      <c r="D2493" s="41" t="s">
        <v>148</v>
      </c>
      <c r="E2493">
        <v>7</v>
      </c>
      <c r="F2493" s="21">
        <v>0</v>
      </c>
      <c r="G2493"/>
    </row>
    <row r="2494" spans="1:7" x14ac:dyDescent="0.25">
      <c r="A2494" t="s">
        <v>62</v>
      </c>
      <c r="B2494" t="str">
        <f>IFERROR(INDEX(Clients[Client_Name],MATCH(Table10[[#This Row],[Client_Code]],Clients[Client_Code],0)),"")</f>
        <v>FRUTICOLA OLMUE</v>
      </c>
      <c r="C2494" s="42">
        <v>1042</v>
      </c>
      <c r="D2494" s="41" t="s">
        <v>148</v>
      </c>
      <c r="E2494">
        <v>8</v>
      </c>
      <c r="F2494" s="21">
        <v>0</v>
      </c>
      <c r="G2494"/>
    </row>
    <row r="2495" spans="1:7" x14ac:dyDescent="0.25">
      <c r="A2495" t="s">
        <v>62</v>
      </c>
      <c r="B2495" t="str">
        <f>IFERROR(INDEX(Clients[Client_Name],MATCH(Table10[[#This Row],[Client_Code]],Clients[Client_Code],0)),"")</f>
        <v>FRUTICOLA OLMUE</v>
      </c>
      <c r="C2495" s="42">
        <v>1042</v>
      </c>
      <c r="D2495" s="41" t="s">
        <v>148</v>
      </c>
      <c r="E2495">
        <v>9</v>
      </c>
      <c r="F2495" s="21">
        <v>0</v>
      </c>
      <c r="G2495"/>
    </row>
    <row r="2496" spans="1:7" x14ac:dyDescent="0.25">
      <c r="A2496" t="s">
        <v>62</v>
      </c>
      <c r="B2496" t="str">
        <f>IFERROR(INDEX(Clients[Client_Name],MATCH(Table10[[#This Row],[Client_Code]],Clients[Client_Code],0)),"")</f>
        <v>FRUTICOLA OLMUE</v>
      </c>
      <c r="C2496" s="42">
        <v>1042</v>
      </c>
      <c r="D2496" s="41" t="s">
        <v>148</v>
      </c>
      <c r="E2496">
        <v>10</v>
      </c>
      <c r="F2496" s="21">
        <v>0</v>
      </c>
      <c r="G2496"/>
    </row>
    <row r="2497" spans="1:7" x14ac:dyDescent="0.25">
      <c r="A2497" t="s">
        <v>62</v>
      </c>
      <c r="B2497" t="str">
        <f>IFERROR(INDEX(Clients[Client_Name],MATCH(Table10[[#This Row],[Client_Code]],Clients[Client_Code],0)),"")</f>
        <v>FRUTICOLA OLMUE</v>
      </c>
      <c r="C2497" s="42">
        <v>1042</v>
      </c>
      <c r="D2497" s="41" t="s">
        <v>148</v>
      </c>
      <c r="E2497">
        <v>11</v>
      </c>
      <c r="F2497" s="21">
        <v>0</v>
      </c>
      <c r="G2497"/>
    </row>
    <row r="2498" spans="1:7" x14ac:dyDescent="0.25">
      <c r="A2498" t="s">
        <v>62</v>
      </c>
      <c r="B2498" t="str">
        <f>IFERROR(INDEX(Clients[Client_Name],MATCH(Table10[[#This Row],[Client_Code]],Clients[Client_Code],0)),"")</f>
        <v>FRUTICOLA OLMUE</v>
      </c>
      <c r="C2498" s="42">
        <v>1042</v>
      </c>
      <c r="D2498" s="41" t="s">
        <v>148</v>
      </c>
      <c r="E2498">
        <v>12</v>
      </c>
      <c r="F2498" s="21">
        <v>0</v>
      </c>
      <c r="G2498"/>
    </row>
    <row r="2499" spans="1:7" x14ac:dyDescent="0.25">
      <c r="A2499" t="s">
        <v>62</v>
      </c>
      <c r="B2499" t="str">
        <f>IFERROR(INDEX(Clients[Client_Name],MATCH(Table10[[#This Row],[Client_Code]],Clients[Client_Code],0)),"")</f>
        <v>FRUTICOLA OLMUE</v>
      </c>
      <c r="C2499" s="42">
        <v>1042</v>
      </c>
      <c r="D2499" s="41" t="s">
        <v>38</v>
      </c>
      <c r="E2499">
        <v>1</v>
      </c>
      <c r="F2499" s="21">
        <v>709066.84658333322</v>
      </c>
      <c r="G2499"/>
    </row>
    <row r="2500" spans="1:7" x14ac:dyDescent="0.25">
      <c r="A2500" t="s">
        <v>62</v>
      </c>
      <c r="B2500" t="str">
        <f>IFERROR(INDEX(Clients[Client_Name],MATCH(Table10[[#This Row],[Client_Code]],Clients[Client_Code],0)),"")</f>
        <v>FRUTICOLA OLMUE</v>
      </c>
      <c r="C2500" s="42">
        <v>1042</v>
      </c>
      <c r="D2500" s="41" t="s">
        <v>38</v>
      </c>
      <c r="E2500">
        <v>2</v>
      </c>
      <c r="F2500" s="21">
        <v>642262.07551061094</v>
      </c>
      <c r="G2500"/>
    </row>
    <row r="2501" spans="1:7" x14ac:dyDescent="0.25">
      <c r="A2501" t="s">
        <v>62</v>
      </c>
      <c r="B2501" t="str">
        <f>IFERROR(INDEX(Clients[Client_Name],MATCH(Table10[[#This Row],[Client_Code]],Clients[Client_Code],0)),"")</f>
        <v>FRUTICOLA OLMUE</v>
      </c>
      <c r="C2501" s="42">
        <v>1042</v>
      </c>
      <c r="D2501" s="41" t="s">
        <v>38</v>
      </c>
      <c r="E2501">
        <v>3</v>
      </c>
      <c r="F2501" s="21">
        <v>4635088.7978094658</v>
      </c>
      <c r="G2501"/>
    </row>
    <row r="2502" spans="1:7" x14ac:dyDescent="0.25">
      <c r="A2502" t="s">
        <v>62</v>
      </c>
      <c r="B2502" t="str">
        <f>IFERROR(INDEX(Clients[Client_Name],MATCH(Table10[[#This Row],[Client_Code]],Clients[Client_Code],0)),"")</f>
        <v>FRUTICOLA OLMUE</v>
      </c>
      <c r="C2502" s="42">
        <v>1042</v>
      </c>
      <c r="D2502" s="41" t="s">
        <v>38</v>
      </c>
      <c r="E2502">
        <v>4</v>
      </c>
      <c r="F2502" s="21">
        <v>5720888.0608040113</v>
      </c>
      <c r="G2502"/>
    </row>
    <row r="2503" spans="1:7" x14ac:dyDescent="0.25">
      <c r="A2503" t="s">
        <v>62</v>
      </c>
      <c r="B2503" t="str">
        <f>IFERROR(INDEX(Clients[Client_Name],MATCH(Table10[[#This Row],[Client_Code]],Clients[Client_Code],0)),"")</f>
        <v>FRUTICOLA OLMUE</v>
      </c>
      <c r="C2503" s="42">
        <v>1042</v>
      </c>
      <c r="D2503" s="41" t="s">
        <v>38</v>
      </c>
      <c r="E2503">
        <v>5</v>
      </c>
      <c r="F2503" s="21">
        <v>5019960.0881875865</v>
      </c>
      <c r="G2503"/>
    </row>
    <row r="2504" spans="1:7" x14ac:dyDescent="0.25">
      <c r="A2504" t="s">
        <v>62</v>
      </c>
      <c r="B2504" t="str">
        <f>IFERROR(INDEX(Clients[Client_Name],MATCH(Table10[[#This Row],[Client_Code]],Clients[Client_Code],0)),"")</f>
        <v>FRUTICOLA OLMUE</v>
      </c>
      <c r="C2504" s="42">
        <v>1042</v>
      </c>
      <c r="D2504" s="41" t="s">
        <v>38</v>
      </c>
      <c r="E2504">
        <v>6</v>
      </c>
      <c r="F2504" s="21">
        <v>2783880.170564489</v>
      </c>
      <c r="G2504"/>
    </row>
    <row r="2505" spans="1:7" x14ac:dyDescent="0.25">
      <c r="A2505" t="s">
        <v>62</v>
      </c>
      <c r="B2505" t="str">
        <f>IFERROR(INDEX(Clients[Client_Name],MATCH(Table10[[#This Row],[Client_Code]],Clients[Client_Code],0)),"")</f>
        <v>FRUTICOLA OLMUE</v>
      </c>
      <c r="C2505" s="42">
        <v>1042</v>
      </c>
      <c r="D2505" s="41" t="s">
        <v>38</v>
      </c>
      <c r="E2505">
        <v>7</v>
      </c>
      <c r="F2505" s="21">
        <v>1442413.3793746736</v>
      </c>
      <c r="G2505"/>
    </row>
    <row r="2506" spans="1:7" x14ac:dyDescent="0.25">
      <c r="A2506" t="s">
        <v>62</v>
      </c>
      <c r="B2506" t="str">
        <f>IFERROR(INDEX(Clients[Client_Name],MATCH(Table10[[#This Row],[Client_Code]],Clients[Client_Code],0)),"")</f>
        <v>FRUTICOLA OLMUE</v>
      </c>
      <c r="C2506" s="42">
        <v>1042</v>
      </c>
      <c r="D2506" s="41" t="s">
        <v>38</v>
      </c>
      <c r="E2506">
        <v>8</v>
      </c>
      <c r="F2506" s="21">
        <v>0</v>
      </c>
      <c r="G2506"/>
    </row>
    <row r="2507" spans="1:7" x14ac:dyDescent="0.25">
      <c r="A2507" t="s">
        <v>62</v>
      </c>
      <c r="B2507" t="str">
        <f>IFERROR(INDEX(Clients[Client_Name],MATCH(Table10[[#This Row],[Client_Code]],Clients[Client_Code],0)),"")</f>
        <v>FRUTICOLA OLMUE</v>
      </c>
      <c r="C2507" s="42">
        <v>1042</v>
      </c>
      <c r="D2507" s="41" t="s">
        <v>38</v>
      </c>
      <c r="E2507">
        <v>9</v>
      </c>
      <c r="F2507" s="21">
        <v>0</v>
      </c>
      <c r="G2507"/>
    </row>
    <row r="2508" spans="1:7" x14ac:dyDescent="0.25">
      <c r="A2508" t="s">
        <v>62</v>
      </c>
      <c r="B2508" t="str">
        <f>IFERROR(INDEX(Clients[Client_Name],MATCH(Table10[[#This Row],[Client_Code]],Clients[Client_Code],0)),"")</f>
        <v>FRUTICOLA OLMUE</v>
      </c>
      <c r="C2508" s="42">
        <v>1042</v>
      </c>
      <c r="D2508" s="41" t="s">
        <v>38</v>
      </c>
      <c r="E2508">
        <v>10</v>
      </c>
      <c r="F2508" s="21">
        <v>0</v>
      </c>
      <c r="G2508"/>
    </row>
    <row r="2509" spans="1:7" x14ac:dyDescent="0.25">
      <c r="A2509" t="s">
        <v>62</v>
      </c>
      <c r="B2509" t="str">
        <f>IFERROR(INDEX(Clients[Client_Name],MATCH(Table10[[#This Row],[Client_Code]],Clients[Client_Code],0)),"")</f>
        <v>FRUTICOLA OLMUE</v>
      </c>
      <c r="C2509" s="42">
        <v>1042</v>
      </c>
      <c r="D2509" s="41" t="s">
        <v>38</v>
      </c>
      <c r="E2509">
        <v>11</v>
      </c>
      <c r="F2509" s="21">
        <v>0</v>
      </c>
      <c r="G2509"/>
    </row>
    <row r="2510" spans="1:7" x14ac:dyDescent="0.25">
      <c r="A2510" t="s">
        <v>62</v>
      </c>
      <c r="B2510" t="str">
        <f>IFERROR(INDEX(Clients[Client_Name],MATCH(Table10[[#This Row],[Client_Code]],Clients[Client_Code],0)),"")</f>
        <v>FRUTICOLA OLMUE</v>
      </c>
      <c r="C2510" s="42">
        <v>1042</v>
      </c>
      <c r="D2510" s="41" t="s">
        <v>38</v>
      </c>
      <c r="E2510">
        <v>12</v>
      </c>
      <c r="F2510" s="21">
        <v>0</v>
      </c>
      <c r="G2510"/>
    </row>
    <row r="2511" spans="1:7" x14ac:dyDescent="0.25">
      <c r="A2511" t="s">
        <v>32</v>
      </c>
      <c r="B2511" t="str">
        <f>IFERROR(INDEX(Clients[Client_Name],MATCH(Table10[[#This Row],[Client_Code]],Clients[Client_Code],0)),"")</f>
        <v>FRIOSUR</v>
      </c>
      <c r="C2511" s="42">
        <v>213</v>
      </c>
      <c r="D2511" s="41" t="s">
        <v>149</v>
      </c>
      <c r="E2511">
        <v>1</v>
      </c>
      <c r="F2511" s="21">
        <v>0</v>
      </c>
      <c r="G2511"/>
    </row>
    <row r="2512" spans="1:7" x14ac:dyDescent="0.25">
      <c r="A2512" t="s">
        <v>32</v>
      </c>
      <c r="B2512" t="str">
        <f>IFERROR(INDEX(Clients[Client_Name],MATCH(Table10[[#This Row],[Client_Code]],Clients[Client_Code],0)),"")</f>
        <v>FRIOSUR</v>
      </c>
      <c r="C2512" s="42">
        <v>213</v>
      </c>
      <c r="D2512" s="41" t="s">
        <v>149</v>
      </c>
      <c r="E2512">
        <v>1</v>
      </c>
      <c r="F2512" s="21">
        <v>0</v>
      </c>
      <c r="G2512"/>
    </row>
    <row r="2513" spans="1:7" x14ac:dyDescent="0.25">
      <c r="A2513" t="s">
        <v>32</v>
      </c>
      <c r="B2513" t="str">
        <f>IFERROR(INDEX(Clients[Client_Name],MATCH(Table10[[#This Row],[Client_Code]],Clients[Client_Code],0)),"")</f>
        <v>FRIOSUR</v>
      </c>
      <c r="C2513" s="42">
        <v>213</v>
      </c>
      <c r="D2513" s="41" t="s">
        <v>149</v>
      </c>
      <c r="E2513">
        <v>2</v>
      </c>
      <c r="F2513" s="21">
        <v>0</v>
      </c>
      <c r="G2513"/>
    </row>
    <row r="2514" spans="1:7" x14ac:dyDescent="0.25">
      <c r="A2514" t="s">
        <v>32</v>
      </c>
      <c r="B2514" t="str">
        <f>IFERROR(INDEX(Clients[Client_Name],MATCH(Table10[[#This Row],[Client_Code]],Clients[Client_Code],0)),"")</f>
        <v>FRIOSUR</v>
      </c>
      <c r="C2514" s="42">
        <v>213</v>
      </c>
      <c r="D2514" s="41" t="s">
        <v>149</v>
      </c>
      <c r="E2514">
        <v>2</v>
      </c>
      <c r="F2514" s="21">
        <v>0</v>
      </c>
      <c r="G2514"/>
    </row>
    <row r="2515" spans="1:7" x14ac:dyDescent="0.25">
      <c r="A2515" t="s">
        <v>32</v>
      </c>
      <c r="B2515" t="str">
        <f>IFERROR(INDEX(Clients[Client_Name],MATCH(Table10[[#This Row],[Client_Code]],Clients[Client_Code],0)),"")</f>
        <v>FRIOSUR</v>
      </c>
      <c r="C2515" s="42">
        <v>213</v>
      </c>
      <c r="D2515" s="41" t="s">
        <v>149</v>
      </c>
      <c r="E2515">
        <v>3</v>
      </c>
      <c r="F2515" s="21">
        <v>0</v>
      </c>
      <c r="G2515"/>
    </row>
    <row r="2516" spans="1:7" x14ac:dyDescent="0.25">
      <c r="A2516" t="s">
        <v>32</v>
      </c>
      <c r="B2516" t="str">
        <f>IFERROR(INDEX(Clients[Client_Name],MATCH(Table10[[#This Row],[Client_Code]],Clients[Client_Code],0)),"")</f>
        <v>FRIOSUR</v>
      </c>
      <c r="C2516" s="42">
        <v>213</v>
      </c>
      <c r="D2516" s="41" t="s">
        <v>149</v>
      </c>
      <c r="E2516">
        <v>3</v>
      </c>
      <c r="F2516" s="21">
        <v>0</v>
      </c>
      <c r="G2516"/>
    </row>
    <row r="2517" spans="1:7" x14ac:dyDescent="0.25">
      <c r="A2517" t="s">
        <v>32</v>
      </c>
      <c r="B2517" t="str">
        <f>IFERROR(INDEX(Clients[Client_Name],MATCH(Table10[[#This Row],[Client_Code]],Clients[Client_Code],0)),"")</f>
        <v>FRIOSUR</v>
      </c>
      <c r="C2517" s="42">
        <v>213</v>
      </c>
      <c r="D2517" s="41" t="s">
        <v>149</v>
      </c>
      <c r="E2517">
        <v>4</v>
      </c>
      <c r="F2517" s="21">
        <v>0</v>
      </c>
      <c r="G2517"/>
    </row>
    <row r="2518" spans="1:7" x14ac:dyDescent="0.25">
      <c r="A2518" t="s">
        <v>32</v>
      </c>
      <c r="B2518" t="str">
        <f>IFERROR(INDEX(Clients[Client_Name],MATCH(Table10[[#This Row],[Client_Code]],Clients[Client_Code],0)),"")</f>
        <v>FRIOSUR</v>
      </c>
      <c r="C2518" s="42">
        <v>213</v>
      </c>
      <c r="D2518" s="41" t="s">
        <v>149</v>
      </c>
      <c r="E2518">
        <v>4</v>
      </c>
      <c r="F2518" s="21">
        <v>0</v>
      </c>
      <c r="G2518"/>
    </row>
    <row r="2519" spans="1:7" x14ac:dyDescent="0.25">
      <c r="A2519" t="s">
        <v>32</v>
      </c>
      <c r="B2519" t="str">
        <f>IFERROR(INDEX(Clients[Client_Name],MATCH(Table10[[#This Row],[Client_Code]],Clients[Client_Code],0)),"")</f>
        <v>FRIOSUR</v>
      </c>
      <c r="C2519" s="42">
        <v>213</v>
      </c>
      <c r="D2519" s="41" t="s">
        <v>149</v>
      </c>
      <c r="E2519">
        <v>5</v>
      </c>
      <c r="F2519" s="21">
        <v>0</v>
      </c>
      <c r="G2519"/>
    </row>
    <row r="2520" spans="1:7" x14ac:dyDescent="0.25">
      <c r="A2520" t="s">
        <v>32</v>
      </c>
      <c r="B2520" t="str">
        <f>IFERROR(INDEX(Clients[Client_Name],MATCH(Table10[[#This Row],[Client_Code]],Clients[Client_Code],0)),"")</f>
        <v>FRIOSUR</v>
      </c>
      <c r="C2520" s="42">
        <v>213</v>
      </c>
      <c r="D2520" s="41" t="s">
        <v>149</v>
      </c>
      <c r="E2520">
        <v>5</v>
      </c>
      <c r="F2520" s="21">
        <v>0</v>
      </c>
      <c r="G2520"/>
    </row>
    <row r="2521" spans="1:7" x14ac:dyDescent="0.25">
      <c r="A2521" t="s">
        <v>32</v>
      </c>
      <c r="B2521" t="str">
        <f>IFERROR(INDEX(Clients[Client_Name],MATCH(Table10[[#This Row],[Client_Code]],Clients[Client_Code],0)),"")</f>
        <v>FRIOSUR</v>
      </c>
      <c r="C2521" s="42">
        <v>213</v>
      </c>
      <c r="D2521" s="41" t="s">
        <v>149</v>
      </c>
      <c r="E2521">
        <v>6</v>
      </c>
      <c r="F2521" s="21">
        <v>0</v>
      </c>
      <c r="G2521"/>
    </row>
    <row r="2522" spans="1:7" x14ac:dyDescent="0.25">
      <c r="A2522" t="s">
        <v>32</v>
      </c>
      <c r="B2522" t="str">
        <f>IFERROR(INDEX(Clients[Client_Name],MATCH(Table10[[#This Row],[Client_Code]],Clients[Client_Code],0)),"")</f>
        <v>FRIOSUR</v>
      </c>
      <c r="C2522" s="42">
        <v>213</v>
      </c>
      <c r="D2522" s="41" t="s">
        <v>149</v>
      </c>
      <c r="E2522">
        <v>6</v>
      </c>
      <c r="F2522" s="21">
        <v>0</v>
      </c>
      <c r="G2522"/>
    </row>
    <row r="2523" spans="1:7" x14ac:dyDescent="0.25">
      <c r="A2523" t="s">
        <v>32</v>
      </c>
      <c r="B2523" t="str">
        <f>IFERROR(INDEX(Clients[Client_Name],MATCH(Table10[[#This Row],[Client_Code]],Clients[Client_Code],0)),"")</f>
        <v>FRIOSUR</v>
      </c>
      <c r="C2523" s="42">
        <v>213</v>
      </c>
      <c r="D2523" s="41" t="s">
        <v>149</v>
      </c>
      <c r="E2523">
        <v>7</v>
      </c>
      <c r="F2523" s="21">
        <v>0</v>
      </c>
      <c r="G2523"/>
    </row>
    <row r="2524" spans="1:7" x14ac:dyDescent="0.25">
      <c r="A2524" t="s">
        <v>32</v>
      </c>
      <c r="B2524" t="str">
        <f>IFERROR(INDEX(Clients[Client_Name],MATCH(Table10[[#This Row],[Client_Code]],Clients[Client_Code],0)),"")</f>
        <v>FRIOSUR</v>
      </c>
      <c r="C2524" s="42">
        <v>213</v>
      </c>
      <c r="D2524" s="41" t="s">
        <v>149</v>
      </c>
      <c r="E2524">
        <v>7</v>
      </c>
      <c r="F2524" s="21">
        <v>0</v>
      </c>
      <c r="G2524"/>
    </row>
    <row r="2525" spans="1:7" x14ac:dyDescent="0.25">
      <c r="A2525" t="s">
        <v>32</v>
      </c>
      <c r="B2525" t="str">
        <f>IFERROR(INDEX(Clients[Client_Name],MATCH(Table10[[#This Row],[Client_Code]],Clients[Client_Code],0)),"")</f>
        <v>FRIOSUR</v>
      </c>
      <c r="C2525" s="42">
        <v>213</v>
      </c>
      <c r="D2525" s="41" t="s">
        <v>149</v>
      </c>
      <c r="E2525">
        <v>8</v>
      </c>
      <c r="F2525" s="21">
        <v>0</v>
      </c>
      <c r="G2525"/>
    </row>
    <row r="2526" spans="1:7" x14ac:dyDescent="0.25">
      <c r="A2526" t="s">
        <v>32</v>
      </c>
      <c r="B2526" t="str">
        <f>IFERROR(INDEX(Clients[Client_Name],MATCH(Table10[[#This Row],[Client_Code]],Clients[Client_Code],0)),"")</f>
        <v>FRIOSUR</v>
      </c>
      <c r="C2526" s="42">
        <v>213</v>
      </c>
      <c r="D2526" s="41" t="s">
        <v>149</v>
      </c>
      <c r="E2526">
        <v>8</v>
      </c>
      <c r="F2526" s="21">
        <v>0</v>
      </c>
      <c r="G2526"/>
    </row>
    <row r="2527" spans="1:7" x14ac:dyDescent="0.25">
      <c r="A2527" t="s">
        <v>32</v>
      </c>
      <c r="B2527" t="str">
        <f>IFERROR(INDEX(Clients[Client_Name],MATCH(Table10[[#This Row],[Client_Code]],Clients[Client_Code],0)),"")</f>
        <v>FRIOSUR</v>
      </c>
      <c r="C2527" s="42">
        <v>213</v>
      </c>
      <c r="D2527" s="41" t="s">
        <v>149</v>
      </c>
      <c r="E2527">
        <v>9</v>
      </c>
      <c r="F2527" s="21">
        <v>0</v>
      </c>
      <c r="G2527"/>
    </row>
    <row r="2528" spans="1:7" x14ac:dyDescent="0.25">
      <c r="A2528" t="s">
        <v>32</v>
      </c>
      <c r="B2528" t="str">
        <f>IFERROR(INDEX(Clients[Client_Name],MATCH(Table10[[#This Row],[Client_Code]],Clients[Client_Code],0)),"")</f>
        <v>FRIOSUR</v>
      </c>
      <c r="C2528" s="42">
        <v>213</v>
      </c>
      <c r="D2528" s="41" t="s">
        <v>149</v>
      </c>
      <c r="E2528">
        <v>9</v>
      </c>
      <c r="F2528" s="21">
        <v>0</v>
      </c>
      <c r="G2528"/>
    </row>
    <row r="2529" spans="1:7" x14ac:dyDescent="0.25">
      <c r="A2529" t="s">
        <v>32</v>
      </c>
      <c r="B2529" t="str">
        <f>IFERROR(INDEX(Clients[Client_Name],MATCH(Table10[[#This Row],[Client_Code]],Clients[Client_Code],0)),"")</f>
        <v>FRIOSUR</v>
      </c>
      <c r="C2529" s="42">
        <v>213</v>
      </c>
      <c r="D2529" s="41" t="s">
        <v>149</v>
      </c>
      <c r="E2529">
        <v>10</v>
      </c>
      <c r="F2529" s="21">
        <v>0</v>
      </c>
      <c r="G2529"/>
    </row>
    <row r="2530" spans="1:7" x14ac:dyDescent="0.25">
      <c r="A2530" t="s">
        <v>32</v>
      </c>
      <c r="B2530" t="str">
        <f>IFERROR(INDEX(Clients[Client_Name],MATCH(Table10[[#This Row],[Client_Code]],Clients[Client_Code],0)),"")</f>
        <v>FRIOSUR</v>
      </c>
      <c r="C2530" s="42">
        <v>213</v>
      </c>
      <c r="D2530" s="41" t="s">
        <v>149</v>
      </c>
      <c r="E2530">
        <v>10</v>
      </c>
      <c r="F2530" s="21">
        <v>0</v>
      </c>
      <c r="G2530"/>
    </row>
    <row r="2531" spans="1:7" x14ac:dyDescent="0.25">
      <c r="A2531" t="s">
        <v>32</v>
      </c>
      <c r="B2531" t="str">
        <f>IFERROR(INDEX(Clients[Client_Name],MATCH(Table10[[#This Row],[Client_Code]],Clients[Client_Code],0)),"")</f>
        <v>FRIOSUR</v>
      </c>
      <c r="C2531" s="42">
        <v>213</v>
      </c>
      <c r="D2531" s="41" t="s">
        <v>149</v>
      </c>
      <c r="E2531">
        <v>11</v>
      </c>
      <c r="F2531" s="21">
        <v>0</v>
      </c>
      <c r="G2531"/>
    </row>
    <row r="2532" spans="1:7" x14ac:dyDescent="0.25">
      <c r="A2532" t="s">
        <v>32</v>
      </c>
      <c r="B2532" t="str">
        <f>IFERROR(INDEX(Clients[Client_Name],MATCH(Table10[[#This Row],[Client_Code]],Clients[Client_Code],0)),"")</f>
        <v>FRIOSUR</v>
      </c>
      <c r="C2532" s="42">
        <v>213</v>
      </c>
      <c r="D2532" s="41" t="s">
        <v>149</v>
      </c>
      <c r="E2532">
        <v>11</v>
      </c>
      <c r="F2532" s="21">
        <v>0</v>
      </c>
      <c r="G2532"/>
    </row>
    <row r="2533" spans="1:7" x14ac:dyDescent="0.25">
      <c r="A2533" t="s">
        <v>32</v>
      </c>
      <c r="B2533" t="str">
        <f>IFERROR(INDEX(Clients[Client_Name],MATCH(Table10[[#This Row],[Client_Code]],Clients[Client_Code],0)),"")</f>
        <v>FRIOSUR</v>
      </c>
      <c r="C2533" s="42">
        <v>213</v>
      </c>
      <c r="D2533" s="41" t="s">
        <v>149</v>
      </c>
      <c r="E2533">
        <v>12</v>
      </c>
      <c r="F2533" s="21">
        <v>0</v>
      </c>
      <c r="G2533"/>
    </row>
    <row r="2534" spans="1:7" x14ac:dyDescent="0.25">
      <c r="A2534" t="s">
        <v>32</v>
      </c>
      <c r="B2534" t="str">
        <f>IFERROR(INDEX(Clients[Client_Name],MATCH(Table10[[#This Row],[Client_Code]],Clients[Client_Code],0)),"")</f>
        <v>FRIOSUR</v>
      </c>
      <c r="C2534" s="42">
        <v>213</v>
      </c>
      <c r="D2534" s="41" t="s">
        <v>149</v>
      </c>
      <c r="E2534">
        <v>12</v>
      </c>
      <c r="F2534" s="21">
        <v>0</v>
      </c>
      <c r="G2534"/>
    </row>
    <row r="2535" spans="1:7" x14ac:dyDescent="0.25">
      <c r="A2535" t="s">
        <v>32</v>
      </c>
      <c r="B2535" t="str">
        <f>IFERROR(INDEX(Clients[Client_Name],MATCH(Table10[[#This Row],[Client_Code]],Clients[Client_Code],0)),"")</f>
        <v>FRIOSUR</v>
      </c>
      <c r="C2535" s="42">
        <v>213</v>
      </c>
      <c r="D2535" s="41" t="s">
        <v>37</v>
      </c>
      <c r="E2535">
        <v>1</v>
      </c>
      <c r="F2535" s="21">
        <v>0</v>
      </c>
      <c r="G2535"/>
    </row>
    <row r="2536" spans="1:7" x14ac:dyDescent="0.25">
      <c r="A2536" t="s">
        <v>32</v>
      </c>
      <c r="B2536" t="str">
        <f>IFERROR(INDEX(Clients[Client_Name],MATCH(Table10[[#This Row],[Client_Code]],Clients[Client_Code],0)),"")</f>
        <v>FRIOSUR</v>
      </c>
      <c r="C2536" s="42">
        <v>213</v>
      </c>
      <c r="D2536" s="41" t="s">
        <v>37</v>
      </c>
      <c r="E2536">
        <v>1</v>
      </c>
      <c r="F2536" s="21">
        <v>0</v>
      </c>
      <c r="G2536"/>
    </row>
    <row r="2537" spans="1:7" x14ac:dyDescent="0.25">
      <c r="A2537" t="s">
        <v>32</v>
      </c>
      <c r="B2537" t="str">
        <f>IFERROR(INDEX(Clients[Client_Name],MATCH(Table10[[#This Row],[Client_Code]],Clients[Client_Code],0)),"")</f>
        <v>FRIOSUR</v>
      </c>
      <c r="C2537" s="42">
        <v>213</v>
      </c>
      <c r="D2537" s="41" t="s">
        <v>37</v>
      </c>
      <c r="E2537">
        <v>2</v>
      </c>
      <c r="F2537" s="21">
        <v>0</v>
      </c>
      <c r="G2537"/>
    </row>
    <row r="2538" spans="1:7" x14ac:dyDescent="0.25">
      <c r="A2538" t="s">
        <v>32</v>
      </c>
      <c r="B2538" t="str">
        <f>IFERROR(INDEX(Clients[Client_Name],MATCH(Table10[[#This Row],[Client_Code]],Clients[Client_Code],0)),"")</f>
        <v>FRIOSUR</v>
      </c>
      <c r="C2538" s="42">
        <v>213</v>
      </c>
      <c r="D2538" s="41" t="s">
        <v>37</v>
      </c>
      <c r="E2538">
        <v>2</v>
      </c>
      <c r="F2538" s="21">
        <v>0</v>
      </c>
      <c r="G2538"/>
    </row>
    <row r="2539" spans="1:7" x14ac:dyDescent="0.25">
      <c r="A2539" t="s">
        <v>32</v>
      </c>
      <c r="B2539" t="str">
        <f>IFERROR(INDEX(Clients[Client_Name],MATCH(Table10[[#This Row],[Client_Code]],Clients[Client_Code],0)),"")</f>
        <v>FRIOSUR</v>
      </c>
      <c r="C2539" s="42">
        <v>213</v>
      </c>
      <c r="D2539" s="41" t="s">
        <v>37</v>
      </c>
      <c r="E2539">
        <v>3</v>
      </c>
      <c r="F2539" s="21">
        <v>0</v>
      </c>
      <c r="G2539"/>
    </row>
    <row r="2540" spans="1:7" x14ac:dyDescent="0.25">
      <c r="A2540" t="s">
        <v>32</v>
      </c>
      <c r="B2540" t="str">
        <f>IFERROR(INDEX(Clients[Client_Name],MATCH(Table10[[#This Row],[Client_Code]],Clients[Client_Code],0)),"")</f>
        <v>FRIOSUR</v>
      </c>
      <c r="C2540" s="42">
        <v>213</v>
      </c>
      <c r="D2540" s="41" t="s">
        <v>37</v>
      </c>
      <c r="E2540">
        <v>3</v>
      </c>
      <c r="F2540" s="21">
        <v>0</v>
      </c>
      <c r="G2540"/>
    </row>
    <row r="2541" spans="1:7" x14ac:dyDescent="0.25">
      <c r="A2541" t="s">
        <v>32</v>
      </c>
      <c r="B2541" t="str">
        <f>IFERROR(INDEX(Clients[Client_Name],MATCH(Table10[[#This Row],[Client_Code]],Clients[Client_Code],0)),"")</f>
        <v>FRIOSUR</v>
      </c>
      <c r="C2541" s="42">
        <v>213</v>
      </c>
      <c r="D2541" s="41" t="s">
        <v>37</v>
      </c>
      <c r="E2541">
        <v>4</v>
      </c>
      <c r="F2541" s="21">
        <v>0</v>
      </c>
      <c r="G2541"/>
    </row>
    <row r="2542" spans="1:7" x14ac:dyDescent="0.25">
      <c r="A2542" t="s">
        <v>32</v>
      </c>
      <c r="B2542" t="str">
        <f>IFERROR(INDEX(Clients[Client_Name],MATCH(Table10[[#This Row],[Client_Code]],Clients[Client_Code],0)),"")</f>
        <v>FRIOSUR</v>
      </c>
      <c r="C2542" s="42">
        <v>213</v>
      </c>
      <c r="D2542" s="41" t="s">
        <v>37</v>
      </c>
      <c r="E2542">
        <v>4</v>
      </c>
      <c r="F2542" s="21">
        <v>0</v>
      </c>
      <c r="G2542"/>
    </row>
    <row r="2543" spans="1:7" x14ac:dyDescent="0.25">
      <c r="A2543" t="s">
        <v>32</v>
      </c>
      <c r="B2543" t="str">
        <f>IFERROR(INDEX(Clients[Client_Name],MATCH(Table10[[#This Row],[Client_Code]],Clients[Client_Code],0)),"")</f>
        <v>FRIOSUR</v>
      </c>
      <c r="C2543" s="42">
        <v>213</v>
      </c>
      <c r="D2543" s="41" t="s">
        <v>37</v>
      </c>
      <c r="E2543">
        <v>5</v>
      </c>
      <c r="F2543" s="21">
        <v>0</v>
      </c>
      <c r="G2543"/>
    </row>
    <row r="2544" spans="1:7" x14ac:dyDescent="0.25">
      <c r="A2544" t="s">
        <v>32</v>
      </c>
      <c r="B2544" t="str">
        <f>IFERROR(INDEX(Clients[Client_Name],MATCH(Table10[[#This Row],[Client_Code]],Clients[Client_Code],0)),"")</f>
        <v>FRIOSUR</v>
      </c>
      <c r="C2544" s="42">
        <v>213</v>
      </c>
      <c r="D2544" s="41" t="s">
        <v>37</v>
      </c>
      <c r="E2544">
        <v>5</v>
      </c>
      <c r="F2544" s="21">
        <v>0</v>
      </c>
      <c r="G2544"/>
    </row>
    <row r="2545" spans="1:7" x14ac:dyDescent="0.25">
      <c r="A2545" t="s">
        <v>32</v>
      </c>
      <c r="B2545" t="str">
        <f>IFERROR(INDEX(Clients[Client_Name],MATCH(Table10[[#This Row],[Client_Code]],Clients[Client_Code],0)),"")</f>
        <v>FRIOSUR</v>
      </c>
      <c r="C2545" s="42">
        <v>213</v>
      </c>
      <c r="D2545" s="41" t="s">
        <v>37</v>
      </c>
      <c r="E2545">
        <v>6</v>
      </c>
      <c r="F2545" s="21">
        <v>0</v>
      </c>
      <c r="G2545"/>
    </row>
    <row r="2546" spans="1:7" x14ac:dyDescent="0.25">
      <c r="A2546" t="s">
        <v>32</v>
      </c>
      <c r="B2546" t="str">
        <f>IFERROR(INDEX(Clients[Client_Name],MATCH(Table10[[#This Row],[Client_Code]],Clients[Client_Code],0)),"")</f>
        <v>FRIOSUR</v>
      </c>
      <c r="C2546" s="42">
        <v>213</v>
      </c>
      <c r="D2546" s="41" t="s">
        <v>37</v>
      </c>
      <c r="E2546">
        <v>6</v>
      </c>
      <c r="F2546" s="21">
        <v>0</v>
      </c>
      <c r="G2546"/>
    </row>
    <row r="2547" spans="1:7" x14ac:dyDescent="0.25">
      <c r="A2547" t="s">
        <v>32</v>
      </c>
      <c r="B2547" t="str">
        <f>IFERROR(INDEX(Clients[Client_Name],MATCH(Table10[[#This Row],[Client_Code]],Clients[Client_Code],0)),"")</f>
        <v>FRIOSUR</v>
      </c>
      <c r="C2547" s="42">
        <v>213</v>
      </c>
      <c r="D2547" s="41" t="s">
        <v>37</v>
      </c>
      <c r="E2547">
        <v>7</v>
      </c>
      <c r="F2547" s="21">
        <v>0</v>
      </c>
      <c r="G2547"/>
    </row>
    <row r="2548" spans="1:7" x14ac:dyDescent="0.25">
      <c r="A2548" t="s">
        <v>32</v>
      </c>
      <c r="B2548" t="str">
        <f>IFERROR(INDEX(Clients[Client_Name],MATCH(Table10[[#This Row],[Client_Code]],Clients[Client_Code],0)),"")</f>
        <v>FRIOSUR</v>
      </c>
      <c r="C2548" s="42">
        <v>213</v>
      </c>
      <c r="D2548" s="41" t="s">
        <v>37</v>
      </c>
      <c r="E2548">
        <v>7</v>
      </c>
      <c r="F2548" s="21">
        <v>0</v>
      </c>
      <c r="G2548"/>
    </row>
    <row r="2549" spans="1:7" x14ac:dyDescent="0.25">
      <c r="A2549" t="s">
        <v>32</v>
      </c>
      <c r="B2549" t="str">
        <f>IFERROR(INDEX(Clients[Client_Name],MATCH(Table10[[#This Row],[Client_Code]],Clients[Client_Code],0)),"")</f>
        <v>FRIOSUR</v>
      </c>
      <c r="C2549" s="42">
        <v>213</v>
      </c>
      <c r="D2549" s="41" t="s">
        <v>37</v>
      </c>
      <c r="E2549">
        <v>8</v>
      </c>
      <c r="F2549" s="21">
        <v>0</v>
      </c>
      <c r="G2549"/>
    </row>
    <row r="2550" spans="1:7" x14ac:dyDescent="0.25">
      <c r="A2550" t="s">
        <v>32</v>
      </c>
      <c r="B2550" t="str">
        <f>IFERROR(INDEX(Clients[Client_Name],MATCH(Table10[[#This Row],[Client_Code]],Clients[Client_Code],0)),"")</f>
        <v>FRIOSUR</v>
      </c>
      <c r="C2550" s="42">
        <v>213</v>
      </c>
      <c r="D2550" s="41" t="s">
        <v>37</v>
      </c>
      <c r="E2550">
        <v>8</v>
      </c>
      <c r="F2550" s="21">
        <v>0</v>
      </c>
      <c r="G2550"/>
    </row>
    <row r="2551" spans="1:7" x14ac:dyDescent="0.25">
      <c r="A2551" t="s">
        <v>32</v>
      </c>
      <c r="B2551" t="str">
        <f>IFERROR(INDEX(Clients[Client_Name],MATCH(Table10[[#This Row],[Client_Code]],Clients[Client_Code],0)),"")</f>
        <v>FRIOSUR</v>
      </c>
      <c r="C2551" s="42">
        <v>213</v>
      </c>
      <c r="D2551" s="41" t="s">
        <v>37</v>
      </c>
      <c r="E2551">
        <v>9</v>
      </c>
      <c r="F2551" s="21">
        <v>0</v>
      </c>
      <c r="G2551"/>
    </row>
    <row r="2552" spans="1:7" x14ac:dyDescent="0.25">
      <c r="A2552" t="s">
        <v>32</v>
      </c>
      <c r="B2552" t="str">
        <f>IFERROR(INDEX(Clients[Client_Name],MATCH(Table10[[#This Row],[Client_Code]],Clients[Client_Code],0)),"")</f>
        <v>FRIOSUR</v>
      </c>
      <c r="C2552" s="42">
        <v>213</v>
      </c>
      <c r="D2552" s="41" t="s">
        <v>37</v>
      </c>
      <c r="E2552">
        <v>9</v>
      </c>
      <c r="F2552" s="21">
        <v>0</v>
      </c>
      <c r="G2552"/>
    </row>
    <row r="2553" spans="1:7" x14ac:dyDescent="0.25">
      <c r="A2553" t="s">
        <v>32</v>
      </c>
      <c r="B2553" t="str">
        <f>IFERROR(INDEX(Clients[Client_Name],MATCH(Table10[[#This Row],[Client_Code]],Clients[Client_Code],0)),"")</f>
        <v>FRIOSUR</v>
      </c>
      <c r="C2553" s="42">
        <v>213</v>
      </c>
      <c r="D2553" s="41" t="s">
        <v>37</v>
      </c>
      <c r="E2553">
        <v>10</v>
      </c>
      <c r="F2553" s="21">
        <v>0</v>
      </c>
      <c r="G2553"/>
    </row>
    <row r="2554" spans="1:7" x14ac:dyDescent="0.25">
      <c r="A2554" t="s">
        <v>32</v>
      </c>
      <c r="B2554" t="str">
        <f>IFERROR(INDEX(Clients[Client_Name],MATCH(Table10[[#This Row],[Client_Code]],Clients[Client_Code],0)),"")</f>
        <v>FRIOSUR</v>
      </c>
      <c r="C2554" s="42">
        <v>213</v>
      </c>
      <c r="D2554" s="41" t="s">
        <v>37</v>
      </c>
      <c r="E2554">
        <v>10</v>
      </c>
      <c r="F2554" s="21">
        <v>0</v>
      </c>
      <c r="G2554"/>
    </row>
    <row r="2555" spans="1:7" x14ac:dyDescent="0.25">
      <c r="A2555" t="s">
        <v>32</v>
      </c>
      <c r="B2555" t="str">
        <f>IFERROR(INDEX(Clients[Client_Name],MATCH(Table10[[#This Row],[Client_Code]],Clients[Client_Code],0)),"")</f>
        <v>FRIOSUR</v>
      </c>
      <c r="C2555" s="42">
        <v>213</v>
      </c>
      <c r="D2555" s="41" t="s">
        <v>37</v>
      </c>
      <c r="E2555">
        <v>11</v>
      </c>
      <c r="F2555" s="21">
        <v>0</v>
      </c>
      <c r="G2555"/>
    </row>
    <row r="2556" spans="1:7" x14ac:dyDescent="0.25">
      <c r="A2556" t="s">
        <v>32</v>
      </c>
      <c r="B2556" t="str">
        <f>IFERROR(INDEX(Clients[Client_Name],MATCH(Table10[[#This Row],[Client_Code]],Clients[Client_Code],0)),"")</f>
        <v>FRIOSUR</v>
      </c>
      <c r="C2556" s="42">
        <v>213</v>
      </c>
      <c r="D2556" s="41" t="s">
        <v>37</v>
      </c>
      <c r="E2556">
        <v>11</v>
      </c>
      <c r="F2556" s="21">
        <v>0</v>
      </c>
      <c r="G2556"/>
    </row>
    <row r="2557" spans="1:7" x14ac:dyDescent="0.25">
      <c r="A2557" t="s">
        <v>32</v>
      </c>
      <c r="B2557" t="str">
        <f>IFERROR(INDEX(Clients[Client_Name],MATCH(Table10[[#This Row],[Client_Code]],Clients[Client_Code],0)),"")</f>
        <v>FRIOSUR</v>
      </c>
      <c r="C2557" s="42">
        <v>213</v>
      </c>
      <c r="D2557" s="41" t="s">
        <v>37</v>
      </c>
      <c r="E2557">
        <v>12</v>
      </c>
      <c r="F2557" s="21">
        <v>0</v>
      </c>
      <c r="G2557"/>
    </row>
    <row r="2558" spans="1:7" x14ac:dyDescent="0.25">
      <c r="A2558" t="s">
        <v>32</v>
      </c>
      <c r="B2558" t="str">
        <f>IFERROR(INDEX(Clients[Client_Name],MATCH(Table10[[#This Row],[Client_Code]],Clients[Client_Code],0)),"")</f>
        <v>FRIOSUR</v>
      </c>
      <c r="C2558" s="42">
        <v>213</v>
      </c>
      <c r="D2558" s="41" t="s">
        <v>37</v>
      </c>
      <c r="E2558">
        <v>12</v>
      </c>
      <c r="F2558" s="21">
        <v>0</v>
      </c>
      <c r="G2558"/>
    </row>
    <row r="2559" spans="1:7" x14ac:dyDescent="0.25">
      <c r="A2559" t="s">
        <v>32</v>
      </c>
      <c r="B2559" t="str">
        <f>IFERROR(INDEX(Clients[Client_Name],MATCH(Table10[[#This Row],[Client_Code]],Clients[Client_Code],0)),"")</f>
        <v>FRIOSUR</v>
      </c>
      <c r="C2559" s="42">
        <v>213</v>
      </c>
      <c r="D2559" s="41" t="s">
        <v>148</v>
      </c>
      <c r="E2559">
        <v>1</v>
      </c>
      <c r="F2559" s="21">
        <v>0</v>
      </c>
      <c r="G2559"/>
    </row>
    <row r="2560" spans="1:7" x14ac:dyDescent="0.25">
      <c r="A2560" t="s">
        <v>32</v>
      </c>
      <c r="B2560" t="str">
        <f>IFERROR(INDEX(Clients[Client_Name],MATCH(Table10[[#This Row],[Client_Code]],Clients[Client_Code],0)),"")</f>
        <v>FRIOSUR</v>
      </c>
      <c r="C2560" s="42">
        <v>213</v>
      </c>
      <c r="D2560" s="41" t="s">
        <v>148</v>
      </c>
      <c r="E2560">
        <v>1</v>
      </c>
      <c r="F2560" s="21">
        <v>0</v>
      </c>
      <c r="G2560"/>
    </row>
    <row r="2561" spans="1:7" x14ac:dyDescent="0.25">
      <c r="A2561" t="s">
        <v>32</v>
      </c>
      <c r="B2561" t="str">
        <f>IFERROR(INDEX(Clients[Client_Name],MATCH(Table10[[#This Row],[Client_Code]],Clients[Client_Code],0)),"")</f>
        <v>FRIOSUR</v>
      </c>
      <c r="C2561" s="42">
        <v>213</v>
      </c>
      <c r="D2561" s="41" t="s">
        <v>148</v>
      </c>
      <c r="E2561">
        <v>2</v>
      </c>
      <c r="F2561" s="21">
        <v>0</v>
      </c>
      <c r="G2561"/>
    </row>
    <row r="2562" spans="1:7" x14ac:dyDescent="0.25">
      <c r="A2562" t="s">
        <v>32</v>
      </c>
      <c r="B2562" t="str">
        <f>IFERROR(INDEX(Clients[Client_Name],MATCH(Table10[[#This Row],[Client_Code]],Clients[Client_Code],0)),"")</f>
        <v>FRIOSUR</v>
      </c>
      <c r="C2562" s="42">
        <v>213</v>
      </c>
      <c r="D2562" s="41" t="s">
        <v>148</v>
      </c>
      <c r="E2562">
        <v>2</v>
      </c>
      <c r="F2562" s="21">
        <v>0</v>
      </c>
      <c r="G2562"/>
    </row>
    <row r="2563" spans="1:7" x14ac:dyDescent="0.25">
      <c r="A2563" t="s">
        <v>32</v>
      </c>
      <c r="B2563" t="str">
        <f>IFERROR(INDEX(Clients[Client_Name],MATCH(Table10[[#This Row],[Client_Code]],Clients[Client_Code],0)),"")</f>
        <v>FRIOSUR</v>
      </c>
      <c r="C2563" s="42">
        <v>213</v>
      </c>
      <c r="D2563" s="41" t="s">
        <v>148</v>
      </c>
      <c r="E2563">
        <v>3</v>
      </c>
      <c r="F2563" s="21">
        <v>0</v>
      </c>
      <c r="G2563"/>
    </row>
    <row r="2564" spans="1:7" x14ac:dyDescent="0.25">
      <c r="A2564" t="s">
        <v>32</v>
      </c>
      <c r="B2564" t="str">
        <f>IFERROR(INDEX(Clients[Client_Name],MATCH(Table10[[#This Row],[Client_Code]],Clients[Client_Code],0)),"")</f>
        <v>FRIOSUR</v>
      </c>
      <c r="C2564" s="42">
        <v>213</v>
      </c>
      <c r="D2564" s="41" t="s">
        <v>148</v>
      </c>
      <c r="E2564">
        <v>3</v>
      </c>
      <c r="F2564" s="21">
        <v>0</v>
      </c>
      <c r="G2564"/>
    </row>
    <row r="2565" spans="1:7" x14ac:dyDescent="0.25">
      <c r="A2565" t="s">
        <v>32</v>
      </c>
      <c r="B2565" t="str">
        <f>IFERROR(INDEX(Clients[Client_Name],MATCH(Table10[[#This Row],[Client_Code]],Clients[Client_Code],0)),"")</f>
        <v>FRIOSUR</v>
      </c>
      <c r="C2565" s="42">
        <v>213</v>
      </c>
      <c r="D2565" s="41" t="s">
        <v>148</v>
      </c>
      <c r="E2565">
        <v>4</v>
      </c>
      <c r="F2565" s="21">
        <v>0</v>
      </c>
      <c r="G2565"/>
    </row>
    <row r="2566" spans="1:7" x14ac:dyDescent="0.25">
      <c r="A2566" t="s">
        <v>32</v>
      </c>
      <c r="B2566" t="str">
        <f>IFERROR(INDEX(Clients[Client_Name],MATCH(Table10[[#This Row],[Client_Code]],Clients[Client_Code],0)),"")</f>
        <v>FRIOSUR</v>
      </c>
      <c r="C2566" s="42">
        <v>213</v>
      </c>
      <c r="D2566" s="41" t="s">
        <v>148</v>
      </c>
      <c r="E2566">
        <v>4</v>
      </c>
      <c r="F2566" s="21">
        <v>0</v>
      </c>
      <c r="G2566"/>
    </row>
    <row r="2567" spans="1:7" x14ac:dyDescent="0.25">
      <c r="A2567" t="s">
        <v>32</v>
      </c>
      <c r="B2567" t="str">
        <f>IFERROR(INDEX(Clients[Client_Name],MATCH(Table10[[#This Row],[Client_Code]],Clients[Client_Code],0)),"")</f>
        <v>FRIOSUR</v>
      </c>
      <c r="C2567" s="42">
        <v>213</v>
      </c>
      <c r="D2567" s="41" t="s">
        <v>148</v>
      </c>
      <c r="E2567">
        <v>5</v>
      </c>
      <c r="F2567" s="21">
        <v>0</v>
      </c>
      <c r="G2567"/>
    </row>
    <row r="2568" spans="1:7" x14ac:dyDescent="0.25">
      <c r="A2568" t="s">
        <v>32</v>
      </c>
      <c r="B2568" t="str">
        <f>IFERROR(INDEX(Clients[Client_Name],MATCH(Table10[[#This Row],[Client_Code]],Clients[Client_Code],0)),"")</f>
        <v>FRIOSUR</v>
      </c>
      <c r="C2568" s="42">
        <v>213</v>
      </c>
      <c r="D2568" s="41" t="s">
        <v>148</v>
      </c>
      <c r="E2568">
        <v>5</v>
      </c>
      <c r="F2568" s="21">
        <v>0</v>
      </c>
      <c r="G2568"/>
    </row>
    <row r="2569" spans="1:7" x14ac:dyDescent="0.25">
      <c r="A2569" t="s">
        <v>32</v>
      </c>
      <c r="B2569" t="str">
        <f>IFERROR(INDEX(Clients[Client_Name],MATCH(Table10[[#This Row],[Client_Code]],Clients[Client_Code],0)),"")</f>
        <v>FRIOSUR</v>
      </c>
      <c r="C2569" s="43">
        <v>213</v>
      </c>
      <c r="D2569" s="41" t="s">
        <v>148</v>
      </c>
      <c r="E2569">
        <v>6</v>
      </c>
      <c r="F2569" s="21">
        <v>0</v>
      </c>
      <c r="G2569"/>
    </row>
    <row r="2570" spans="1:7" x14ac:dyDescent="0.25">
      <c r="A2570" t="s">
        <v>32</v>
      </c>
      <c r="B2570" t="str">
        <f>IFERROR(INDEX(Clients[Client_Name],MATCH(Table10[[#This Row],[Client_Code]],Clients[Client_Code],0)),"")</f>
        <v>FRIOSUR</v>
      </c>
      <c r="C2570" s="42">
        <v>213</v>
      </c>
      <c r="D2570" s="41" t="s">
        <v>148</v>
      </c>
      <c r="E2570">
        <v>6</v>
      </c>
      <c r="F2570" s="21">
        <v>0</v>
      </c>
      <c r="G2570"/>
    </row>
    <row r="2571" spans="1:7" x14ac:dyDescent="0.25">
      <c r="A2571" t="s">
        <v>32</v>
      </c>
      <c r="B2571" t="str">
        <f>IFERROR(INDEX(Clients[Client_Name],MATCH(Table10[[#This Row],[Client_Code]],Clients[Client_Code],0)),"")</f>
        <v>FRIOSUR</v>
      </c>
      <c r="C2571" s="42">
        <v>213</v>
      </c>
      <c r="D2571" s="41" t="s">
        <v>148</v>
      </c>
      <c r="E2571">
        <v>7</v>
      </c>
      <c r="F2571" s="21">
        <v>0</v>
      </c>
      <c r="G2571"/>
    </row>
    <row r="2572" spans="1:7" x14ac:dyDescent="0.25">
      <c r="A2572" t="s">
        <v>32</v>
      </c>
      <c r="B2572" t="str">
        <f>IFERROR(INDEX(Clients[Client_Name],MATCH(Table10[[#This Row],[Client_Code]],Clients[Client_Code],0)),"")</f>
        <v>FRIOSUR</v>
      </c>
      <c r="C2572" s="42">
        <v>213</v>
      </c>
      <c r="D2572" s="41" t="s">
        <v>148</v>
      </c>
      <c r="E2572">
        <v>7</v>
      </c>
      <c r="F2572" s="21">
        <v>0</v>
      </c>
      <c r="G2572"/>
    </row>
    <row r="2573" spans="1:7" x14ac:dyDescent="0.25">
      <c r="A2573" t="s">
        <v>32</v>
      </c>
      <c r="B2573" t="str">
        <f>IFERROR(INDEX(Clients[Client_Name],MATCH(Table10[[#This Row],[Client_Code]],Clients[Client_Code],0)),"")</f>
        <v>FRIOSUR</v>
      </c>
      <c r="C2573" s="42">
        <v>213</v>
      </c>
      <c r="D2573" s="41" t="s">
        <v>148</v>
      </c>
      <c r="E2573">
        <v>8</v>
      </c>
      <c r="F2573" s="21">
        <v>0</v>
      </c>
      <c r="G2573"/>
    </row>
    <row r="2574" spans="1:7" x14ac:dyDescent="0.25">
      <c r="A2574" t="s">
        <v>32</v>
      </c>
      <c r="B2574" t="str">
        <f>IFERROR(INDEX(Clients[Client_Name],MATCH(Table10[[#This Row],[Client_Code]],Clients[Client_Code],0)),"")</f>
        <v>FRIOSUR</v>
      </c>
      <c r="C2574" s="42">
        <v>213</v>
      </c>
      <c r="D2574" s="41" t="s">
        <v>148</v>
      </c>
      <c r="E2574">
        <v>8</v>
      </c>
      <c r="F2574" s="21">
        <v>0</v>
      </c>
      <c r="G2574"/>
    </row>
    <row r="2575" spans="1:7" x14ac:dyDescent="0.25">
      <c r="A2575" t="s">
        <v>32</v>
      </c>
      <c r="B2575" t="str">
        <f>IFERROR(INDEX(Clients[Client_Name],MATCH(Table10[[#This Row],[Client_Code]],Clients[Client_Code],0)),"")</f>
        <v>FRIOSUR</v>
      </c>
      <c r="C2575" s="42">
        <v>213</v>
      </c>
      <c r="D2575" s="41" t="s">
        <v>148</v>
      </c>
      <c r="E2575">
        <v>9</v>
      </c>
      <c r="F2575" s="21">
        <v>0</v>
      </c>
      <c r="G2575"/>
    </row>
    <row r="2576" spans="1:7" x14ac:dyDescent="0.25">
      <c r="A2576" t="s">
        <v>32</v>
      </c>
      <c r="B2576" t="str">
        <f>IFERROR(INDEX(Clients[Client_Name],MATCH(Table10[[#This Row],[Client_Code]],Clients[Client_Code],0)),"")</f>
        <v>FRIOSUR</v>
      </c>
      <c r="C2576" s="42">
        <v>213</v>
      </c>
      <c r="D2576" s="41" t="s">
        <v>148</v>
      </c>
      <c r="E2576">
        <v>9</v>
      </c>
      <c r="F2576" s="21">
        <v>0</v>
      </c>
      <c r="G2576"/>
    </row>
    <row r="2577" spans="1:7" x14ac:dyDescent="0.25">
      <c r="A2577" t="s">
        <v>32</v>
      </c>
      <c r="B2577" t="str">
        <f>IFERROR(INDEX(Clients[Client_Name],MATCH(Table10[[#This Row],[Client_Code]],Clients[Client_Code],0)),"")</f>
        <v>FRIOSUR</v>
      </c>
      <c r="C2577" s="42">
        <v>213</v>
      </c>
      <c r="D2577" s="41" t="s">
        <v>148</v>
      </c>
      <c r="E2577">
        <v>10</v>
      </c>
      <c r="F2577" s="21">
        <v>0</v>
      </c>
      <c r="G2577"/>
    </row>
    <row r="2578" spans="1:7" x14ac:dyDescent="0.25">
      <c r="A2578" t="s">
        <v>32</v>
      </c>
      <c r="B2578" t="str">
        <f>IFERROR(INDEX(Clients[Client_Name],MATCH(Table10[[#This Row],[Client_Code]],Clients[Client_Code],0)),"")</f>
        <v>FRIOSUR</v>
      </c>
      <c r="C2578" s="42">
        <v>213</v>
      </c>
      <c r="D2578" s="41" t="s">
        <v>148</v>
      </c>
      <c r="E2578">
        <v>10</v>
      </c>
      <c r="F2578" s="21">
        <v>0</v>
      </c>
      <c r="G2578"/>
    </row>
    <row r="2579" spans="1:7" x14ac:dyDescent="0.25">
      <c r="A2579" t="s">
        <v>32</v>
      </c>
      <c r="B2579" t="str">
        <f>IFERROR(INDEX(Clients[Client_Name],MATCH(Table10[[#This Row],[Client_Code]],Clients[Client_Code],0)),"")</f>
        <v>FRIOSUR</v>
      </c>
      <c r="C2579" s="42">
        <v>213</v>
      </c>
      <c r="D2579" s="41" t="s">
        <v>148</v>
      </c>
      <c r="E2579">
        <v>11</v>
      </c>
      <c r="F2579" s="21">
        <v>0</v>
      </c>
      <c r="G2579"/>
    </row>
    <row r="2580" spans="1:7" x14ac:dyDescent="0.25">
      <c r="A2580" t="s">
        <v>32</v>
      </c>
      <c r="B2580" t="str">
        <f>IFERROR(INDEX(Clients[Client_Name],MATCH(Table10[[#This Row],[Client_Code]],Clients[Client_Code],0)),"")</f>
        <v>FRIOSUR</v>
      </c>
      <c r="C2580" s="42">
        <v>213</v>
      </c>
      <c r="D2580" s="41" t="s">
        <v>148</v>
      </c>
      <c r="E2580">
        <v>11</v>
      </c>
      <c r="F2580" s="21">
        <v>0</v>
      </c>
      <c r="G2580"/>
    </row>
    <row r="2581" spans="1:7" x14ac:dyDescent="0.25">
      <c r="A2581" t="s">
        <v>32</v>
      </c>
      <c r="B2581" t="str">
        <f>IFERROR(INDEX(Clients[Client_Name],MATCH(Table10[[#This Row],[Client_Code]],Clients[Client_Code],0)),"")</f>
        <v>FRIOSUR</v>
      </c>
      <c r="C2581" s="42">
        <v>213</v>
      </c>
      <c r="D2581" s="41" t="s">
        <v>148</v>
      </c>
      <c r="E2581">
        <v>12</v>
      </c>
      <c r="F2581" s="21">
        <v>0</v>
      </c>
      <c r="G2581"/>
    </row>
    <row r="2582" spans="1:7" x14ac:dyDescent="0.25">
      <c r="A2582" t="s">
        <v>32</v>
      </c>
      <c r="B2582" t="str">
        <f>IFERROR(INDEX(Clients[Client_Name],MATCH(Table10[[#This Row],[Client_Code]],Clients[Client_Code],0)),"")</f>
        <v>FRIOSUR</v>
      </c>
      <c r="C2582" s="42">
        <v>213</v>
      </c>
      <c r="D2582" s="41" t="s">
        <v>148</v>
      </c>
      <c r="E2582">
        <v>12</v>
      </c>
      <c r="F2582" s="21">
        <v>0</v>
      </c>
      <c r="G2582"/>
    </row>
    <row r="2583" spans="1:7" x14ac:dyDescent="0.25">
      <c r="A2583" t="s">
        <v>32</v>
      </c>
      <c r="B2583" t="str">
        <f>IFERROR(INDEX(Clients[Client_Name],MATCH(Table10[[#This Row],[Client_Code]],Clients[Client_Code],0)),"")</f>
        <v>FRIOSUR</v>
      </c>
      <c r="C2583" s="42">
        <v>213</v>
      </c>
      <c r="D2583" s="41" t="s">
        <v>38</v>
      </c>
      <c r="E2583">
        <v>1</v>
      </c>
      <c r="F2583" s="21">
        <v>0</v>
      </c>
      <c r="G2583"/>
    </row>
    <row r="2584" spans="1:7" x14ac:dyDescent="0.25">
      <c r="A2584" t="s">
        <v>32</v>
      </c>
      <c r="B2584" t="str">
        <f>IFERROR(INDEX(Clients[Client_Name],MATCH(Table10[[#This Row],[Client_Code]],Clients[Client_Code],0)),"")</f>
        <v>FRIOSUR</v>
      </c>
      <c r="C2584" s="42">
        <v>213</v>
      </c>
      <c r="D2584" s="41" t="s">
        <v>38</v>
      </c>
      <c r="E2584">
        <v>1</v>
      </c>
      <c r="F2584" s="21">
        <v>0</v>
      </c>
      <c r="G2584"/>
    </row>
    <row r="2585" spans="1:7" x14ac:dyDescent="0.25">
      <c r="A2585" t="s">
        <v>32</v>
      </c>
      <c r="B2585" t="str">
        <f>IFERROR(INDEX(Clients[Client_Name],MATCH(Table10[[#This Row],[Client_Code]],Clients[Client_Code],0)),"")</f>
        <v>FRIOSUR</v>
      </c>
      <c r="C2585" s="42">
        <v>213</v>
      </c>
      <c r="D2585" s="41" t="s">
        <v>38</v>
      </c>
      <c r="E2585">
        <v>2</v>
      </c>
      <c r="F2585" s="21">
        <v>0</v>
      </c>
      <c r="G2585"/>
    </row>
    <row r="2586" spans="1:7" x14ac:dyDescent="0.25">
      <c r="A2586" t="s">
        <v>32</v>
      </c>
      <c r="B2586" t="str">
        <f>IFERROR(INDEX(Clients[Client_Name],MATCH(Table10[[#This Row],[Client_Code]],Clients[Client_Code],0)),"")</f>
        <v>FRIOSUR</v>
      </c>
      <c r="C2586" s="42">
        <v>213</v>
      </c>
      <c r="D2586" s="41" t="s">
        <v>38</v>
      </c>
      <c r="E2586">
        <v>2</v>
      </c>
      <c r="F2586" s="21">
        <v>0</v>
      </c>
      <c r="G2586"/>
    </row>
    <row r="2587" spans="1:7" x14ac:dyDescent="0.25">
      <c r="A2587" t="s">
        <v>32</v>
      </c>
      <c r="B2587" t="str">
        <f>IFERROR(INDEX(Clients[Client_Name],MATCH(Table10[[#This Row],[Client_Code]],Clients[Client_Code],0)),"")</f>
        <v>FRIOSUR</v>
      </c>
      <c r="C2587" s="42">
        <v>213</v>
      </c>
      <c r="D2587" s="41" t="s">
        <v>38</v>
      </c>
      <c r="E2587">
        <v>3</v>
      </c>
      <c r="F2587" s="21">
        <v>0</v>
      </c>
      <c r="G2587"/>
    </row>
    <row r="2588" spans="1:7" x14ac:dyDescent="0.25">
      <c r="A2588" t="s">
        <v>32</v>
      </c>
      <c r="B2588" t="str">
        <f>IFERROR(INDEX(Clients[Client_Name],MATCH(Table10[[#This Row],[Client_Code]],Clients[Client_Code],0)),"")</f>
        <v>FRIOSUR</v>
      </c>
      <c r="C2588" s="42">
        <v>213</v>
      </c>
      <c r="D2588" s="41" t="s">
        <v>38</v>
      </c>
      <c r="E2588">
        <v>3</v>
      </c>
      <c r="F2588" s="21">
        <v>0</v>
      </c>
      <c r="G2588"/>
    </row>
    <row r="2589" spans="1:7" x14ac:dyDescent="0.25">
      <c r="A2589" t="s">
        <v>32</v>
      </c>
      <c r="B2589" t="str">
        <f>IFERROR(INDEX(Clients[Client_Name],MATCH(Table10[[#This Row],[Client_Code]],Clients[Client_Code],0)),"")</f>
        <v>FRIOSUR</v>
      </c>
      <c r="C2589" s="42">
        <v>213</v>
      </c>
      <c r="D2589" s="41" t="s">
        <v>38</v>
      </c>
      <c r="E2589">
        <v>4</v>
      </c>
      <c r="F2589" s="21">
        <v>0</v>
      </c>
      <c r="G2589"/>
    </row>
    <row r="2590" spans="1:7" x14ac:dyDescent="0.25">
      <c r="A2590" t="s">
        <v>32</v>
      </c>
      <c r="B2590" t="str">
        <f>IFERROR(INDEX(Clients[Client_Name],MATCH(Table10[[#This Row],[Client_Code]],Clients[Client_Code],0)),"")</f>
        <v>FRIOSUR</v>
      </c>
      <c r="C2590" s="42">
        <v>213</v>
      </c>
      <c r="D2590" s="41" t="s">
        <v>38</v>
      </c>
      <c r="E2590">
        <v>4</v>
      </c>
      <c r="F2590" s="21">
        <v>0</v>
      </c>
      <c r="G2590"/>
    </row>
    <row r="2591" spans="1:7" x14ac:dyDescent="0.25">
      <c r="A2591" t="s">
        <v>32</v>
      </c>
      <c r="B2591" t="str">
        <f>IFERROR(INDEX(Clients[Client_Name],MATCH(Table10[[#This Row],[Client_Code]],Clients[Client_Code],0)),"")</f>
        <v>FRIOSUR</v>
      </c>
      <c r="C2591" s="42">
        <v>213</v>
      </c>
      <c r="D2591" s="41" t="s">
        <v>38</v>
      </c>
      <c r="E2591">
        <v>5</v>
      </c>
      <c r="F2591" s="21">
        <v>0</v>
      </c>
      <c r="G2591"/>
    </row>
    <row r="2592" spans="1:7" x14ac:dyDescent="0.25">
      <c r="A2592" t="s">
        <v>32</v>
      </c>
      <c r="B2592" t="str">
        <f>IFERROR(INDEX(Clients[Client_Name],MATCH(Table10[[#This Row],[Client_Code]],Clients[Client_Code],0)),"")</f>
        <v>FRIOSUR</v>
      </c>
      <c r="C2592" s="42">
        <v>213</v>
      </c>
      <c r="D2592" s="41" t="s">
        <v>38</v>
      </c>
      <c r="E2592">
        <v>5</v>
      </c>
      <c r="F2592" s="21">
        <v>0</v>
      </c>
      <c r="G2592"/>
    </row>
    <row r="2593" spans="1:7" x14ac:dyDescent="0.25">
      <c r="A2593" t="s">
        <v>32</v>
      </c>
      <c r="B2593" t="str">
        <f>IFERROR(INDEX(Clients[Client_Name],MATCH(Table10[[#This Row],[Client_Code]],Clients[Client_Code],0)),"")</f>
        <v>FRIOSUR</v>
      </c>
      <c r="C2593" s="42">
        <v>213</v>
      </c>
      <c r="D2593" s="41" t="s">
        <v>38</v>
      </c>
      <c r="E2593">
        <v>6</v>
      </c>
      <c r="F2593" s="21">
        <v>0</v>
      </c>
      <c r="G2593"/>
    </row>
    <row r="2594" spans="1:7" x14ac:dyDescent="0.25">
      <c r="A2594" t="s">
        <v>32</v>
      </c>
      <c r="B2594" t="str">
        <f>IFERROR(INDEX(Clients[Client_Name],MATCH(Table10[[#This Row],[Client_Code]],Clients[Client_Code],0)),"")</f>
        <v>FRIOSUR</v>
      </c>
      <c r="C2594" s="42">
        <v>213</v>
      </c>
      <c r="D2594" s="41" t="s">
        <v>38</v>
      </c>
      <c r="E2594">
        <v>6</v>
      </c>
      <c r="F2594" s="21">
        <v>0</v>
      </c>
      <c r="G2594"/>
    </row>
    <row r="2595" spans="1:7" x14ac:dyDescent="0.25">
      <c r="A2595" t="s">
        <v>32</v>
      </c>
      <c r="B2595" t="str">
        <f>IFERROR(INDEX(Clients[Client_Name],MATCH(Table10[[#This Row],[Client_Code]],Clients[Client_Code],0)),"")</f>
        <v>FRIOSUR</v>
      </c>
      <c r="C2595" s="42">
        <v>213</v>
      </c>
      <c r="D2595" s="41" t="s">
        <v>38</v>
      </c>
      <c r="E2595">
        <v>7</v>
      </c>
      <c r="F2595" s="21">
        <v>0</v>
      </c>
      <c r="G2595"/>
    </row>
    <row r="2596" spans="1:7" x14ac:dyDescent="0.25">
      <c r="A2596" t="s">
        <v>32</v>
      </c>
      <c r="B2596" t="str">
        <f>IFERROR(INDEX(Clients[Client_Name],MATCH(Table10[[#This Row],[Client_Code]],Clients[Client_Code],0)),"")</f>
        <v>FRIOSUR</v>
      </c>
      <c r="C2596" s="42">
        <v>213</v>
      </c>
      <c r="D2596" s="41" t="s">
        <v>38</v>
      </c>
      <c r="E2596">
        <v>7</v>
      </c>
      <c r="F2596" s="21">
        <v>0</v>
      </c>
      <c r="G2596"/>
    </row>
    <row r="2597" spans="1:7" x14ac:dyDescent="0.25">
      <c r="A2597" t="s">
        <v>32</v>
      </c>
      <c r="B2597" t="str">
        <f>IFERROR(INDEX(Clients[Client_Name],MATCH(Table10[[#This Row],[Client_Code]],Clients[Client_Code],0)),"")</f>
        <v>FRIOSUR</v>
      </c>
      <c r="C2597" s="42">
        <v>213</v>
      </c>
      <c r="D2597" s="41" t="s">
        <v>38</v>
      </c>
      <c r="E2597">
        <v>8</v>
      </c>
      <c r="F2597" s="21">
        <v>0</v>
      </c>
      <c r="G2597"/>
    </row>
    <row r="2598" spans="1:7" x14ac:dyDescent="0.25">
      <c r="A2598" t="s">
        <v>32</v>
      </c>
      <c r="B2598" t="str">
        <f>IFERROR(INDEX(Clients[Client_Name],MATCH(Table10[[#This Row],[Client_Code]],Clients[Client_Code],0)),"")</f>
        <v>FRIOSUR</v>
      </c>
      <c r="C2598" s="42">
        <v>213</v>
      </c>
      <c r="D2598" s="41" t="s">
        <v>38</v>
      </c>
      <c r="E2598">
        <v>8</v>
      </c>
      <c r="F2598" s="21">
        <v>0</v>
      </c>
      <c r="G2598"/>
    </row>
    <row r="2599" spans="1:7" x14ac:dyDescent="0.25">
      <c r="A2599" t="s">
        <v>32</v>
      </c>
      <c r="B2599" t="str">
        <f>IFERROR(INDEX(Clients[Client_Name],MATCH(Table10[[#This Row],[Client_Code]],Clients[Client_Code],0)),"")</f>
        <v>FRIOSUR</v>
      </c>
      <c r="C2599" s="42">
        <v>213</v>
      </c>
      <c r="D2599" s="41" t="s">
        <v>38</v>
      </c>
      <c r="E2599">
        <v>9</v>
      </c>
      <c r="F2599" s="21">
        <v>0</v>
      </c>
      <c r="G2599"/>
    </row>
    <row r="2600" spans="1:7" x14ac:dyDescent="0.25">
      <c r="A2600" t="s">
        <v>32</v>
      </c>
      <c r="B2600" t="str">
        <f>IFERROR(INDEX(Clients[Client_Name],MATCH(Table10[[#This Row],[Client_Code]],Clients[Client_Code],0)),"")</f>
        <v>FRIOSUR</v>
      </c>
      <c r="C2600" s="42">
        <v>213</v>
      </c>
      <c r="D2600" s="41" t="s">
        <v>38</v>
      </c>
      <c r="E2600">
        <v>9</v>
      </c>
      <c r="F2600" s="21">
        <v>0</v>
      </c>
      <c r="G2600"/>
    </row>
    <row r="2601" spans="1:7" x14ac:dyDescent="0.25">
      <c r="A2601" t="s">
        <v>32</v>
      </c>
      <c r="B2601" t="str">
        <f>IFERROR(INDEX(Clients[Client_Name],MATCH(Table10[[#This Row],[Client_Code]],Clients[Client_Code],0)),"")</f>
        <v>FRIOSUR</v>
      </c>
      <c r="C2601" s="42">
        <v>213</v>
      </c>
      <c r="D2601" s="41" t="s">
        <v>38</v>
      </c>
      <c r="E2601">
        <v>10</v>
      </c>
      <c r="F2601" s="21">
        <v>0</v>
      </c>
      <c r="G2601"/>
    </row>
    <row r="2602" spans="1:7" x14ac:dyDescent="0.25">
      <c r="A2602" t="s">
        <v>32</v>
      </c>
      <c r="B2602" t="str">
        <f>IFERROR(INDEX(Clients[Client_Name],MATCH(Table10[[#This Row],[Client_Code]],Clients[Client_Code],0)),"")</f>
        <v>FRIOSUR</v>
      </c>
      <c r="C2602" s="42">
        <v>213</v>
      </c>
      <c r="D2602" s="41" t="s">
        <v>38</v>
      </c>
      <c r="E2602">
        <v>10</v>
      </c>
      <c r="F2602" s="21">
        <v>0</v>
      </c>
      <c r="G2602"/>
    </row>
    <row r="2603" spans="1:7" x14ac:dyDescent="0.25">
      <c r="A2603" t="s">
        <v>32</v>
      </c>
      <c r="B2603" t="str">
        <f>IFERROR(INDEX(Clients[Client_Name],MATCH(Table10[[#This Row],[Client_Code]],Clients[Client_Code],0)),"")</f>
        <v>FRIOSUR</v>
      </c>
      <c r="C2603" s="42">
        <v>213</v>
      </c>
      <c r="D2603" s="41" t="s">
        <v>38</v>
      </c>
      <c r="E2603">
        <v>11</v>
      </c>
      <c r="F2603" s="21">
        <v>0</v>
      </c>
      <c r="G2603"/>
    </row>
    <row r="2604" spans="1:7" x14ac:dyDescent="0.25">
      <c r="A2604" t="s">
        <v>32</v>
      </c>
      <c r="B2604" t="str">
        <f>IFERROR(INDEX(Clients[Client_Name],MATCH(Table10[[#This Row],[Client_Code]],Clients[Client_Code],0)),"")</f>
        <v>FRIOSUR</v>
      </c>
      <c r="C2604" s="42">
        <v>213</v>
      </c>
      <c r="D2604" s="41" t="s">
        <v>38</v>
      </c>
      <c r="E2604">
        <v>11</v>
      </c>
      <c r="F2604" s="21">
        <v>0</v>
      </c>
      <c r="G2604"/>
    </row>
    <row r="2605" spans="1:7" x14ac:dyDescent="0.25">
      <c r="A2605" t="s">
        <v>32</v>
      </c>
      <c r="B2605" t="str">
        <f>IFERROR(INDEX(Clients[Client_Name],MATCH(Table10[[#This Row],[Client_Code]],Clients[Client_Code],0)),"")</f>
        <v>FRIOSUR</v>
      </c>
      <c r="C2605" s="42">
        <v>213</v>
      </c>
      <c r="D2605" s="41" t="s">
        <v>38</v>
      </c>
      <c r="E2605">
        <v>12</v>
      </c>
      <c r="F2605" s="21">
        <v>0</v>
      </c>
      <c r="G2605"/>
    </row>
    <row r="2606" spans="1:7" x14ac:dyDescent="0.25">
      <c r="A2606" t="s">
        <v>32</v>
      </c>
      <c r="B2606" t="str">
        <f>IFERROR(INDEX(Clients[Client_Name],MATCH(Table10[[#This Row],[Client_Code]],Clients[Client_Code],0)),"")</f>
        <v>FRIOSUR</v>
      </c>
      <c r="C2606" s="42">
        <v>213</v>
      </c>
      <c r="D2606" s="41" t="s">
        <v>38</v>
      </c>
      <c r="E2606">
        <v>12</v>
      </c>
      <c r="F2606" s="21">
        <v>0</v>
      </c>
      <c r="G2606"/>
    </row>
    <row r="2607" spans="1:7" x14ac:dyDescent="0.25">
      <c r="A2607" t="s">
        <v>62</v>
      </c>
      <c r="B2607" t="str">
        <f>IFERROR(INDEX(Clients[Client_Name],MATCH(Table10[[#This Row],[Client_Code]],Clients[Client_Code],0)),"")</f>
        <v>FRIOSUR</v>
      </c>
      <c r="C2607" s="42">
        <v>1040</v>
      </c>
      <c r="D2607" s="41" t="s">
        <v>149</v>
      </c>
      <c r="E2607">
        <v>1</v>
      </c>
      <c r="F2607" s="21">
        <v>21957227.875916664</v>
      </c>
      <c r="G2607"/>
    </row>
    <row r="2608" spans="1:7" x14ac:dyDescent="0.25">
      <c r="A2608" t="s">
        <v>62</v>
      </c>
      <c r="B2608" t="str">
        <f>IFERROR(INDEX(Clients[Client_Name],MATCH(Table10[[#This Row],[Client_Code]],Clients[Client_Code],0)),"")</f>
        <v>FRIOSUR</v>
      </c>
      <c r="C2608" s="42">
        <v>1040</v>
      </c>
      <c r="D2608" s="41" t="s">
        <v>149</v>
      </c>
      <c r="E2608">
        <v>2</v>
      </c>
      <c r="F2608" s="21">
        <v>19361208.990456663</v>
      </c>
      <c r="G2608"/>
    </row>
    <row r="2609" spans="1:7" x14ac:dyDescent="0.25">
      <c r="A2609" t="s">
        <v>62</v>
      </c>
      <c r="B2609" t="str">
        <f>IFERROR(INDEX(Clients[Client_Name],MATCH(Table10[[#This Row],[Client_Code]],Clients[Client_Code],0)),"")</f>
        <v>FRIOSUR</v>
      </c>
      <c r="C2609" s="42">
        <v>1040</v>
      </c>
      <c r="D2609" s="41" t="s">
        <v>149</v>
      </c>
      <c r="E2609">
        <v>3</v>
      </c>
      <c r="F2609" s="21">
        <v>25795630.209735073</v>
      </c>
      <c r="G2609"/>
    </row>
    <row r="2610" spans="1:7" x14ac:dyDescent="0.25">
      <c r="A2610" t="s">
        <v>62</v>
      </c>
      <c r="B2610" t="str">
        <f>IFERROR(INDEX(Clients[Client_Name],MATCH(Table10[[#This Row],[Client_Code]],Clients[Client_Code],0)),"")</f>
        <v>FRIOSUR</v>
      </c>
      <c r="C2610" s="42">
        <v>1040</v>
      </c>
      <c r="D2610" s="41" t="s">
        <v>149</v>
      </c>
      <c r="E2610">
        <v>4</v>
      </c>
      <c r="F2610" s="21">
        <v>26815134.334589336</v>
      </c>
      <c r="G2610"/>
    </row>
    <row r="2611" spans="1:7" x14ac:dyDescent="0.25">
      <c r="A2611" t="s">
        <v>62</v>
      </c>
      <c r="B2611" t="str">
        <f>IFERROR(INDEX(Clients[Client_Name],MATCH(Table10[[#This Row],[Client_Code]],Clients[Client_Code],0)),"")</f>
        <v>FRIOSUR</v>
      </c>
      <c r="C2611" s="42">
        <v>1040</v>
      </c>
      <c r="D2611" s="41" t="s">
        <v>149</v>
      </c>
      <c r="E2611">
        <v>5</v>
      </c>
      <c r="F2611" s="21">
        <v>26891110.54853734</v>
      </c>
      <c r="G2611"/>
    </row>
    <row r="2612" spans="1:7" x14ac:dyDescent="0.25">
      <c r="A2612" t="s">
        <v>62</v>
      </c>
      <c r="B2612" t="str">
        <f>IFERROR(INDEX(Clients[Client_Name],MATCH(Table10[[#This Row],[Client_Code]],Clients[Client_Code],0)),"")</f>
        <v>FRIOSUR</v>
      </c>
      <c r="C2612" s="42">
        <v>1040</v>
      </c>
      <c r="D2612" s="41" t="s">
        <v>149</v>
      </c>
      <c r="E2612">
        <v>6</v>
      </c>
      <c r="F2612" s="21">
        <v>26097389.059765995</v>
      </c>
      <c r="G2612"/>
    </row>
    <row r="2613" spans="1:7" x14ac:dyDescent="0.25">
      <c r="A2613" t="s">
        <v>62</v>
      </c>
      <c r="B2613" t="str">
        <f>IFERROR(INDEX(Clients[Client_Name],MATCH(Table10[[#This Row],[Client_Code]],Clients[Client_Code],0)),"")</f>
        <v>FRIOSUR</v>
      </c>
      <c r="C2613" s="42">
        <v>1040</v>
      </c>
      <c r="D2613" s="41" t="s">
        <v>149</v>
      </c>
      <c r="E2613">
        <v>7</v>
      </c>
      <c r="F2613" s="21">
        <v>27043709.384172063</v>
      </c>
      <c r="G2613"/>
    </row>
    <row r="2614" spans="1:7" x14ac:dyDescent="0.25">
      <c r="A2614" t="s">
        <v>62</v>
      </c>
      <c r="B2614" t="str">
        <f>IFERROR(INDEX(Clients[Client_Name],MATCH(Table10[[#This Row],[Client_Code]],Clients[Client_Code],0)),"")</f>
        <v>FRIOSUR</v>
      </c>
      <c r="C2614" s="42">
        <v>1040</v>
      </c>
      <c r="D2614" s="41" t="s">
        <v>149</v>
      </c>
      <c r="E2614">
        <v>8</v>
      </c>
      <c r="F2614" s="21">
        <v>26234047.827838093</v>
      </c>
      <c r="G2614"/>
    </row>
    <row r="2615" spans="1:7" x14ac:dyDescent="0.25">
      <c r="A2615" t="s">
        <v>62</v>
      </c>
      <c r="B2615" t="str">
        <f>IFERROR(INDEX(Clients[Client_Name],MATCH(Table10[[#This Row],[Client_Code]],Clients[Client_Code],0)),"")</f>
        <v>FRIOSUR</v>
      </c>
      <c r="C2615" s="42">
        <v>1040</v>
      </c>
      <c r="D2615" s="41" t="s">
        <v>149</v>
      </c>
      <c r="E2615">
        <v>9</v>
      </c>
      <c r="F2615" s="21">
        <v>24943644.875887923</v>
      </c>
      <c r="G2615"/>
    </row>
    <row r="2616" spans="1:7" x14ac:dyDescent="0.25">
      <c r="A2616" t="s">
        <v>62</v>
      </c>
      <c r="B2616" t="str">
        <f>IFERROR(INDEX(Clients[Client_Name],MATCH(Table10[[#This Row],[Client_Code]],Clients[Client_Code],0)),"")</f>
        <v>FRIOSUR</v>
      </c>
      <c r="C2616" s="42">
        <v>1040</v>
      </c>
      <c r="D2616" s="41" t="s">
        <v>149</v>
      </c>
      <c r="E2616">
        <v>10</v>
      </c>
      <c r="F2616" s="21">
        <v>25848129.154248595</v>
      </c>
      <c r="G2616"/>
    </row>
    <row r="2617" spans="1:7" x14ac:dyDescent="0.25">
      <c r="A2617" t="s">
        <v>62</v>
      </c>
      <c r="B2617" t="str">
        <f>IFERROR(INDEX(Clients[Client_Name],MATCH(Table10[[#This Row],[Client_Code]],Clients[Client_Code],0)),"")</f>
        <v>FRIOSUR</v>
      </c>
      <c r="C2617" s="42">
        <v>1040</v>
      </c>
      <c r="D2617" s="41" t="s">
        <v>149</v>
      </c>
      <c r="E2617">
        <v>11</v>
      </c>
      <c r="F2617" s="21">
        <v>23182177.840077028</v>
      </c>
      <c r="G2617"/>
    </row>
    <row r="2618" spans="1:7" x14ac:dyDescent="0.25">
      <c r="A2618" t="s">
        <v>62</v>
      </c>
      <c r="B2618" t="str">
        <f>IFERROR(INDEX(Clients[Client_Name],MATCH(Table10[[#This Row],[Client_Code]],Clients[Client_Code],0)),"")</f>
        <v>FRIOSUR</v>
      </c>
      <c r="C2618" s="42">
        <v>1040</v>
      </c>
      <c r="D2618" s="41" t="s">
        <v>149</v>
      </c>
      <c r="E2618">
        <v>12</v>
      </c>
      <c r="F2618" s="21">
        <v>23305691.176487815</v>
      </c>
      <c r="G2618"/>
    </row>
    <row r="2619" spans="1:7" x14ac:dyDescent="0.25">
      <c r="A2619" t="s">
        <v>62</v>
      </c>
      <c r="B2619" t="str">
        <f>IFERROR(INDEX(Clients[Client_Name],MATCH(Table10[[#This Row],[Client_Code]],Clients[Client_Code],0)),"")</f>
        <v>FRIOSUR</v>
      </c>
      <c r="C2619" s="42">
        <v>1040</v>
      </c>
      <c r="D2619" s="41" t="s">
        <v>37</v>
      </c>
      <c r="E2619">
        <v>1</v>
      </c>
      <c r="F2619" s="21">
        <v>6323681.6282639988</v>
      </c>
      <c r="G2619"/>
    </row>
    <row r="2620" spans="1:7" x14ac:dyDescent="0.25">
      <c r="A2620" t="s">
        <v>62</v>
      </c>
      <c r="B2620" t="str">
        <f>IFERROR(INDEX(Clients[Client_Name],MATCH(Table10[[#This Row],[Client_Code]],Clients[Client_Code],0)),"")</f>
        <v>FRIOSUR</v>
      </c>
      <c r="C2620" s="42">
        <v>1040</v>
      </c>
      <c r="D2620" s="41" t="s">
        <v>37</v>
      </c>
      <c r="E2620">
        <v>2</v>
      </c>
      <c r="F2620" s="21">
        <v>5576028.1892515188</v>
      </c>
      <c r="G2620"/>
    </row>
    <row r="2621" spans="1:7" x14ac:dyDescent="0.25">
      <c r="A2621" t="s">
        <v>62</v>
      </c>
      <c r="B2621" t="str">
        <f>IFERROR(INDEX(Clients[Client_Name],MATCH(Table10[[#This Row],[Client_Code]],Clients[Client_Code],0)),"")</f>
        <v>FRIOSUR</v>
      </c>
      <c r="C2621" s="42">
        <v>1040</v>
      </c>
      <c r="D2621" s="41" t="s">
        <v>37</v>
      </c>
      <c r="E2621">
        <v>3</v>
      </c>
      <c r="F2621" s="21">
        <v>7429141.5004037004</v>
      </c>
      <c r="G2621"/>
    </row>
    <row r="2622" spans="1:7" x14ac:dyDescent="0.25">
      <c r="A2622" t="s">
        <v>62</v>
      </c>
      <c r="B2622" t="str">
        <f>IFERROR(INDEX(Clients[Client_Name],MATCH(Table10[[#This Row],[Client_Code]],Clients[Client_Code],0)),"")</f>
        <v>FRIOSUR</v>
      </c>
      <c r="C2622" s="42">
        <v>1040</v>
      </c>
      <c r="D2622" s="41" t="s">
        <v>37</v>
      </c>
      <c r="E2622">
        <v>4</v>
      </c>
      <c r="F2622" s="21">
        <v>7722758.6883617286</v>
      </c>
      <c r="G2622"/>
    </row>
    <row r="2623" spans="1:7" x14ac:dyDescent="0.25">
      <c r="A2623" t="s">
        <v>62</v>
      </c>
      <c r="B2623" t="str">
        <f>IFERROR(INDEX(Clients[Client_Name],MATCH(Table10[[#This Row],[Client_Code]],Clients[Client_Code],0)),"")</f>
        <v>FRIOSUR</v>
      </c>
      <c r="C2623" s="42">
        <v>1040</v>
      </c>
      <c r="D2623" s="41" t="s">
        <v>37</v>
      </c>
      <c r="E2623">
        <v>5</v>
      </c>
      <c r="F2623" s="21">
        <v>7744639.8379787533</v>
      </c>
      <c r="G2623"/>
    </row>
    <row r="2624" spans="1:7" x14ac:dyDescent="0.25">
      <c r="A2624" t="s">
        <v>62</v>
      </c>
      <c r="B2624" t="str">
        <f>IFERROR(INDEX(Clients[Client_Name],MATCH(Table10[[#This Row],[Client_Code]],Clients[Client_Code],0)),"")</f>
        <v>FRIOSUR</v>
      </c>
      <c r="C2624" s="42">
        <v>1040</v>
      </c>
      <c r="D2624" s="41" t="s">
        <v>37</v>
      </c>
      <c r="E2624">
        <v>6</v>
      </c>
      <c r="F2624" s="21">
        <v>7516048.0492126057</v>
      </c>
      <c r="G2624"/>
    </row>
    <row r="2625" spans="1:7" x14ac:dyDescent="0.25">
      <c r="A2625" t="s">
        <v>62</v>
      </c>
      <c r="B2625" t="str">
        <f>IFERROR(INDEX(Clients[Client_Name],MATCH(Table10[[#This Row],[Client_Code]],Clients[Client_Code],0)),"")</f>
        <v>FRIOSUR</v>
      </c>
      <c r="C2625" s="42">
        <v>1040</v>
      </c>
      <c r="D2625" s="41" t="s">
        <v>37</v>
      </c>
      <c r="E2625">
        <v>7</v>
      </c>
      <c r="F2625" s="21">
        <v>7788588.3026415538</v>
      </c>
      <c r="G2625"/>
    </row>
    <row r="2626" spans="1:7" x14ac:dyDescent="0.25">
      <c r="A2626" t="s">
        <v>62</v>
      </c>
      <c r="B2626" t="str">
        <f>IFERROR(INDEX(Clients[Client_Name],MATCH(Table10[[#This Row],[Client_Code]],Clients[Client_Code],0)),"")</f>
        <v>FRIOSUR</v>
      </c>
      <c r="C2626" s="42">
        <v>1040</v>
      </c>
      <c r="D2626" s="41" t="s">
        <v>37</v>
      </c>
      <c r="E2626">
        <v>8</v>
      </c>
      <c r="F2626" s="21">
        <v>7555405.7744173706</v>
      </c>
      <c r="G2626"/>
    </row>
    <row r="2627" spans="1:7" x14ac:dyDescent="0.25">
      <c r="A2627" t="s">
        <v>62</v>
      </c>
      <c r="B2627" t="str">
        <f>IFERROR(INDEX(Clients[Client_Name],MATCH(Table10[[#This Row],[Client_Code]],Clients[Client_Code],0)),"")</f>
        <v>FRIOSUR</v>
      </c>
      <c r="C2627" s="42">
        <v>1040</v>
      </c>
      <c r="D2627" s="41" t="s">
        <v>37</v>
      </c>
      <c r="E2627">
        <v>9</v>
      </c>
      <c r="F2627" s="21">
        <v>7183769.7242557211</v>
      </c>
      <c r="G2627"/>
    </row>
    <row r="2628" spans="1:7" x14ac:dyDescent="0.25">
      <c r="A2628" t="s">
        <v>62</v>
      </c>
      <c r="B2628" t="str">
        <f>IFERROR(INDEX(Clients[Client_Name],MATCH(Table10[[#This Row],[Client_Code]],Clients[Client_Code],0)),"")</f>
        <v>FRIOSUR</v>
      </c>
      <c r="C2628" s="42">
        <v>1040</v>
      </c>
      <c r="D2628" s="41" t="s">
        <v>37</v>
      </c>
      <c r="E2628">
        <v>10</v>
      </c>
      <c r="F2628" s="21">
        <v>7444261.1964235948</v>
      </c>
      <c r="G2628"/>
    </row>
    <row r="2629" spans="1:7" x14ac:dyDescent="0.25">
      <c r="A2629" t="s">
        <v>62</v>
      </c>
      <c r="B2629" t="str">
        <f>IFERROR(INDEX(Clients[Client_Name],MATCH(Table10[[#This Row],[Client_Code]],Clients[Client_Code],0)),"")</f>
        <v>FRIOSUR</v>
      </c>
      <c r="C2629" s="42">
        <v>1040</v>
      </c>
      <c r="D2629" s="41" t="s">
        <v>37</v>
      </c>
      <c r="E2629">
        <v>11</v>
      </c>
      <c r="F2629" s="21">
        <v>6676467.2179421838</v>
      </c>
      <c r="G2629"/>
    </row>
    <row r="2630" spans="1:7" x14ac:dyDescent="0.25">
      <c r="A2630" t="s">
        <v>62</v>
      </c>
      <c r="B2630" t="str">
        <f>IFERROR(INDEX(Clients[Client_Name],MATCH(Table10[[#This Row],[Client_Code]],Clients[Client_Code],0)),"")</f>
        <v>FRIOSUR</v>
      </c>
      <c r="C2630" s="42">
        <v>1040</v>
      </c>
      <c r="D2630" s="41" t="s">
        <v>37</v>
      </c>
      <c r="E2630">
        <v>12</v>
      </c>
      <c r="F2630" s="21">
        <v>6712039.0588284899</v>
      </c>
      <c r="G2630"/>
    </row>
    <row r="2631" spans="1:7" x14ac:dyDescent="0.25">
      <c r="A2631" t="s">
        <v>62</v>
      </c>
      <c r="B2631" t="str">
        <f>IFERROR(INDEX(Clients[Client_Name],MATCH(Table10[[#This Row],[Client_Code]],Clients[Client_Code],0)),"")</f>
        <v>FRIOSUR</v>
      </c>
      <c r="C2631" s="42">
        <v>1040</v>
      </c>
      <c r="D2631" s="41" t="s">
        <v>148</v>
      </c>
      <c r="E2631">
        <v>1</v>
      </c>
      <c r="F2631" s="21">
        <v>0</v>
      </c>
      <c r="G2631"/>
    </row>
    <row r="2632" spans="1:7" x14ac:dyDescent="0.25">
      <c r="A2632" t="s">
        <v>62</v>
      </c>
      <c r="B2632" t="str">
        <f>IFERROR(INDEX(Clients[Client_Name],MATCH(Table10[[#This Row],[Client_Code]],Clients[Client_Code],0)),"")</f>
        <v>FRIOSUR</v>
      </c>
      <c r="C2632" s="42">
        <v>1040</v>
      </c>
      <c r="D2632" s="41" t="s">
        <v>148</v>
      </c>
      <c r="E2632">
        <v>2</v>
      </c>
      <c r="F2632" s="21">
        <v>0</v>
      </c>
      <c r="G2632"/>
    </row>
    <row r="2633" spans="1:7" x14ac:dyDescent="0.25">
      <c r="A2633" t="s">
        <v>62</v>
      </c>
      <c r="B2633" t="str">
        <f>IFERROR(INDEX(Clients[Client_Name],MATCH(Table10[[#This Row],[Client_Code]],Clients[Client_Code],0)),"")</f>
        <v>FRIOSUR</v>
      </c>
      <c r="C2633" s="42">
        <v>1040</v>
      </c>
      <c r="D2633" s="41" t="s">
        <v>148</v>
      </c>
      <c r="E2633">
        <v>3</v>
      </c>
      <c r="F2633" s="21">
        <v>0</v>
      </c>
      <c r="G2633"/>
    </row>
    <row r="2634" spans="1:7" x14ac:dyDescent="0.25">
      <c r="A2634" t="s">
        <v>62</v>
      </c>
      <c r="B2634" t="str">
        <f>IFERROR(INDEX(Clients[Client_Name],MATCH(Table10[[#This Row],[Client_Code]],Clients[Client_Code],0)),"")</f>
        <v>FRIOSUR</v>
      </c>
      <c r="C2634" s="42">
        <v>1040</v>
      </c>
      <c r="D2634" s="41" t="s">
        <v>148</v>
      </c>
      <c r="E2634">
        <v>4</v>
      </c>
      <c r="F2634" s="21">
        <v>0</v>
      </c>
      <c r="G2634"/>
    </row>
    <row r="2635" spans="1:7" x14ac:dyDescent="0.25">
      <c r="A2635" t="s">
        <v>62</v>
      </c>
      <c r="B2635" t="str">
        <f>IFERROR(INDEX(Clients[Client_Name],MATCH(Table10[[#This Row],[Client_Code]],Clients[Client_Code],0)),"")</f>
        <v>FRIOSUR</v>
      </c>
      <c r="C2635" s="42">
        <v>1040</v>
      </c>
      <c r="D2635" s="41" t="s">
        <v>148</v>
      </c>
      <c r="E2635">
        <v>5</v>
      </c>
      <c r="F2635" s="21">
        <v>0</v>
      </c>
      <c r="G2635"/>
    </row>
    <row r="2636" spans="1:7" x14ac:dyDescent="0.25">
      <c r="A2636" t="s">
        <v>62</v>
      </c>
      <c r="B2636" t="str">
        <f>IFERROR(INDEX(Clients[Client_Name],MATCH(Table10[[#This Row],[Client_Code]],Clients[Client_Code],0)),"")</f>
        <v>FRIOSUR</v>
      </c>
      <c r="C2636" s="42">
        <v>1040</v>
      </c>
      <c r="D2636" s="41" t="s">
        <v>148</v>
      </c>
      <c r="E2636">
        <v>6</v>
      </c>
      <c r="F2636" s="21">
        <v>0</v>
      </c>
      <c r="G2636"/>
    </row>
    <row r="2637" spans="1:7" x14ac:dyDescent="0.25">
      <c r="A2637" t="s">
        <v>62</v>
      </c>
      <c r="B2637" t="str">
        <f>IFERROR(INDEX(Clients[Client_Name],MATCH(Table10[[#This Row],[Client_Code]],Clients[Client_Code],0)),"")</f>
        <v>FRIOSUR</v>
      </c>
      <c r="C2637" s="42">
        <v>1040</v>
      </c>
      <c r="D2637" s="41" t="s">
        <v>148</v>
      </c>
      <c r="E2637">
        <v>7</v>
      </c>
      <c r="F2637" s="21">
        <v>0</v>
      </c>
      <c r="G2637"/>
    </row>
    <row r="2638" spans="1:7" x14ac:dyDescent="0.25">
      <c r="A2638" t="s">
        <v>62</v>
      </c>
      <c r="B2638" t="str">
        <f>IFERROR(INDEX(Clients[Client_Name],MATCH(Table10[[#This Row],[Client_Code]],Clients[Client_Code],0)),"")</f>
        <v>FRIOSUR</v>
      </c>
      <c r="C2638" s="42">
        <v>1040</v>
      </c>
      <c r="D2638" s="41" t="s">
        <v>148</v>
      </c>
      <c r="E2638">
        <v>8</v>
      </c>
      <c r="F2638" s="21">
        <v>0</v>
      </c>
      <c r="G2638"/>
    </row>
    <row r="2639" spans="1:7" x14ac:dyDescent="0.25">
      <c r="A2639" t="s">
        <v>62</v>
      </c>
      <c r="B2639" t="str">
        <f>IFERROR(INDEX(Clients[Client_Name],MATCH(Table10[[#This Row],[Client_Code]],Clients[Client_Code],0)),"")</f>
        <v>FRIOSUR</v>
      </c>
      <c r="C2639" s="42">
        <v>1040</v>
      </c>
      <c r="D2639" s="41" t="s">
        <v>148</v>
      </c>
      <c r="E2639">
        <v>9</v>
      </c>
      <c r="F2639" s="21">
        <v>0</v>
      </c>
      <c r="G2639"/>
    </row>
    <row r="2640" spans="1:7" x14ac:dyDescent="0.25">
      <c r="A2640" t="s">
        <v>62</v>
      </c>
      <c r="B2640" t="str">
        <f>IFERROR(INDEX(Clients[Client_Name],MATCH(Table10[[#This Row],[Client_Code]],Clients[Client_Code],0)),"")</f>
        <v>FRIOSUR</v>
      </c>
      <c r="C2640" s="42">
        <v>1040</v>
      </c>
      <c r="D2640" s="41" t="s">
        <v>148</v>
      </c>
      <c r="E2640">
        <v>10</v>
      </c>
      <c r="F2640" s="21">
        <v>0</v>
      </c>
      <c r="G2640"/>
    </row>
    <row r="2641" spans="1:7" x14ac:dyDescent="0.25">
      <c r="A2641" t="s">
        <v>62</v>
      </c>
      <c r="B2641" t="str">
        <f>IFERROR(INDEX(Clients[Client_Name],MATCH(Table10[[#This Row],[Client_Code]],Clients[Client_Code],0)),"")</f>
        <v>FRIOSUR</v>
      </c>
      <c r="C2641" s="42">
        <v>1040</v>
      </c>
      <c r="D2641" s="41" t="s">
        <v>148</v>
      </c>
      <c r="E2641">
        <v>11</v>
      </c>
      <c r="F2641" s="21">
        <v>0</v>
      </c>
      <c r="G2641"/>
    </row>
    <row r="2642" spans="1:7" x14ac:dyDescent="0.25">
      <c r="A2642" t="s">
        <v>62</v>
      </c>
      <c r="B2642" t="str">
        <f>IFERROR(INDEX(Clients[Client_Name],MATCH(Table10[[#This Row],[Client_Code]],Clients[Client_Code],0)),"")</f>
        <v>FRIOSUR</v>
      </c>
      <c r="C2642" s="42">
        <v>1040</v>
      </c>
      <c r="D2642" s="41" t="s">
        <v>148</v>
      </c>
      <c r="E2642">
        <v>12</v>
      </c>
      <c r="F2642" s="21">
        <v>0</v>
      </c>
      <c r="G2642"/>
    </row>
    <row r="2643" spans="1:7" x14ac:dyDescent="0.25">
      <c r="A2643" t="s">
        <v>62</v>
      </c>
      <c r="B2643" t="str">
        <f>IFERROR(INDEX(Clients[Client_Name],MATCH(Table10[[#This Row],[Client_Code]],Clients[Client_Code],0)),"")</f>
        <v>FRIOSUR</v>
      </c>
      <c r="C2643" s="42">
        <v>1040</v>
      </c>
      <c r="D2643" s="41" t="s">
        <v>38</v>
      </c>
      <c r="E2643">
        <v>1</v>
      </c>
      <c r="F2643" s="21">
        <v>7404355.6924174158</v>
      </c>
      <c r="G2643"/>
    </row>
    <row r="2644" spans="1:7" x14ac:dyDescent="0.25">
      <c r="A2644" t="s">
        <v>62</v>
      </c>
      <c r="B2644" t="str">
        <f>IFERROR(INDEX(Clients[Client_Name],MATCH(Table10[[#This Row],[Client_Code]],Clients[Client_Code],0)),"")</f>
        <v>FRIOSUR</v>
      </c>
      <c r="C2644" s="42">
        <v>1040</v>
      </c>
      <c r="D2644" s="41" t="s">
        <v>38</v>
      </c>
      <c r="E2644">
        <v>2</v>
      </c>
      <c r="F2644" s="21">
        <v>6576225.6679556761</v>
      </c>
      <c r="G2644"/>
    </row>
    <row r="2645" spans="1:7" x14ac:dyDescent="0.25">
      <c r="A2645" t="s">
        <v>62</v>
      </c>
      <c r="B2645" t="str">
        <f>IFERROR(INDEX(Clients[Client_Name],MATCH(Table10[[#This Row],[Client_Code]],Clients[Client_Code],0)),"")</f>
        <v>FRIOSUR</v>
      </c>
      <c r="C2645" s="42">
        <v>1040</v>
      </c>
      <c r="D2645" s="41" t="s">
        <v>38</v>
      </c>
      <c r="E2645">
        <v>3</v>
      </c>
      <c r="F2645" s="21">
        <v>8718406.0369054899</v>
      </c>
      <c r="G2645"/>
    </row>
    <row r="2646" spans="1:7" x14ac:dyDescent="0.25">
      <c r="A2646" t="s">
        <v>62</v>
      </c>
      <c r="B2646" t="str">
        <f>IFERROR(INDEX(Clients[Client_Name],MATCH(Table10[[#This Row],[Client_Code]],Clients[Client_Code],0)),"")</f>
        <v>FRIOSUR</v>
      </c>
      <c r="C2646" s="42">
        <v>1040</v>
      </c>
      <c r="D2646" s="41" t="s">
        <v>38</v>
      </c>
      <c r="E2646">
        <v>4</v>
      </c>
      <c r="F2646" s="21">
        <v>9098027.8527339976</v>
      </c>
      <c r="G2646"/>
    </row>
    <row r="2647" spans="1:7" x14ac:dyDescent="0.25">
      <c r="A2647" t="s">
        <v>62</v>
      </c>
      <c r="B2647" t="str">
        <f>IFERROR(INDEX(Clients[Client_Name],MATCH(Table10[[#This Row],[Client_Code]],Clients[Client_Code],0)),"")</f>
        <v>FRIOSUR</v>
      </c>
      <c r="C2647" s="42">
        <v>1040</v>
      </c>
      <c r="D2647" s="41" t="s">
        <v>38</v>
      </c>
      <c r="E2647">
        <v>5</v>
      </c>
      <c r="F2647" s="21">
        <v>9122264.2649834119</v>
      </c>
      <c r="G2647"/>
    </row>
    <row r="2648" spans="1:7" x14ac:dyDescent="0.25">
      <c r="A2648" t="s">
        <v>62</v>
      </c>
      <c r="B2648" t="str">
        <f>IFERROR(INDEX(Clients[Client_Name],MATCH(Table10[[#This Row],[Client_Code]],Clients[Client_Code],0)),"")</f>
        <v>FRIOSUR</v>
      </c>
      <c r="C2648" s="42">
        <v>1040</v>
      </c>
      <c r="D2648" s="41" t="s">
        <v>38</v>
      </c>
      <c r="E2648">
        <v>6</v>
      </c>
      <c r="F2648" s="21">
        <v>8865067.1100653522</v>
      </c>
      <c r="G2648"/>
    </row>
    <row r="2649" spans="1:7" x14ac:dyDescent="0.25">
      <c r="A2649" t="s">
        <v>62</v>
      </c>
      <c r="B2649" t="str">
        <f>IFERROR(INDEX(Clients[Client_Name],MATCH(Table10[[#This Row],[Client_Code]],Clients[Client_Code],0)),"")</f>
        <v>FRIOSUR</v>
      </c>
      <c r="C2649" s="42">
        <v>1040</v>
      </c>
      <c r="D2649" s="41" t="s">
        <v>38</v>
      </c>
      <c r="E2649">
        <v>7</v>
      </c>
      <c r="F2649" s="21">
        <v>9238943.2935508881</v>
      </c>
      <c r="G2649"/>
    </row>
    <row r="2650" spans="1:7" x14ac:dyDescent="0.25">
      <c r="A2650" t="s">
        <v>62</v>
      </c>
      <c r="B2650" t="str">
        <f>IFERROR(INDEX(Clients[Client_Name],MATCH(Table10[[#This Row],[Client_Code]],Clients[Client_Code],0)),"")</f>
        <v>FRIOSUR</v>
      </c>
      <c r="C2650" s="42">
        <v>1040</v>
      </c>
      <c r="D2650" s="41" t="s">
        <v>38</v>
      </c>
      <c r="E2650">
        <v>8</v>
      </c>
      <c r="F2650" s="21">
        <v>9048661.2570803519</v>
      </c>
      <c r="G2650"/>
    </row>
    <row r="2651" spans="1:7" x14ac:dyDescent="0.25">
      <c r="A2651" t="s">
        <v>62</v>
      </c>
      <c r="B2651" t="str">
        <f>IFERROR(INDEX(Clients[Client_Name],MATCH(Table10[[#This Row],[Client_Code]],Clients[Client_Code],0)),"")</f>
        <v>FRIOSUR</v>
      </c>
      <c r="C2651" s="42">
        <v>1040</v>
      </c>
      <c r="D2651" s="41" t="s">
        <v>38</v>
      </c>
      <c r="E2651">
        <v>9</v>
      </c>
      <c r="F2651" s="21">
        <v>8637022.715408247</v>
      </c>
      <c r="G2651"/>
    </row>
    <row r="2652" spans="1:7" x14ac:dyDescent="0.25">
      <c r="A2652" t="s">
        <v>62</v>
      </c>
      <c r="B2652" t="str">
        <f>IFERROR(INDEX(Clients[Client_Name],MATCH(Table10[[#This Row],[Client_Code]],Clients[Client_Code],0)),"")</f>
        <v>FRIOSUR</v>
      </c>
      <c r="C2652" s="42">
        <v>1040</v>
      </c>
      <c r="D2652" s="41" t="s">
        <v>38</v>
      </c>
      <c r="E2652">
        <v>10</v>
      </c>
      <c r="F2652" s="21">
        <v>8789553.2002053019</v>
      </c>
      <c r="G2652"/>
    </row>
    <row r="2653" spans="1:7" x14ac:dyDescent="0.25">
      <c r="A2653" t="s">
        <v>62</v>
      </c>
      <c r="B2653" t="str">
        <f>IFERROR(INDEX(Clients[Client_Name],MATCH(Table10[[#This Row],[Client_Code]],Clients[Client_Code],0)),"")</f>
        <v>FRIOSUR</v>
      </c>
      <c r="C2653" s="42">
        <v>1040</v>
      </c>
      <c r="D2653" s="41" t="s">
        <v>38</v>
      </c>
      <c r="E2653">
        <v>11</v>
      </c>
      <c r="F2653" s="21">
        <v>7993514.7309845723</v>
      </c>
      <c r="G2653"/>
    </row>
    <row r="2654" spans="1:7" x14ac:dyDescent="0.25">
      <c r="A2654" t="s">
        <v>62</v>
      </c>
      <c r="B2654" t="str">
        <f>IFERROR(INDEX(Clients[Client_Name],MATCH(Table10[[#This Row],[Client_Code]],Clients[Client_Code],0)),"")</f>
        <v>FRIOSUR</v>
      </c>
      <c r="C2654" s="42">
        <v>1040</v>
      </c>
      <c r="D2654" s="41" t="s">
        <v>38</v>
      </c>
      <c r="E2654">
        <v>12</v>
      </c>
      <c r="F2654" s="21">
        <v>8114515.4852996133</v>
      </c>
      <c r="G2654"/>
    </row>
    <row r="2655" spans="1:7" x14ac:dyDescent="0.25">
      <c r="A2655" t="s">
        <v>62</v>
      </c>
      <c r="B2655" t="str">
        <f>IFERROR(INDEX(Clients[Client_Name],MATCH(Table10[[#This Row],[Client_Code]],Clients[Client_Code],0)),"")</f>
        <v>FRIGOTEMUCO</v>
      </c>
      <c r="C2655" s="42">
        <v>1038</v>
      </c>
      <c r="D2655" s="41" t="s">
        <v>149</v>
      </c>
      <c r="E2655">
        <v>1</v>
      </c>
      <c r="F2655" s="21">
        <v>0</v>
      </c>
      <c r="G2655"/>
    </row>
    <row r="2656" spans="1:7" x14ac:dyDescent="0.25">
      <c r="A2656" t="s">
        <v>62</v>
      </c>
      <c r="B2656" t="str">
        <f>IFERROR(INDEX(Clients[Client_Name],MATCH(Table10[[#This Row],[Client_Code]],Clients[Client_Code],0)),"")</f>
        <v>FRIGOTEMUCO</v>
      </c>
      <c r="C2656" s="42">
        <v>1038</v>
      </c>
      <c r="D2656" s="41" t="s">
        <v>149</v>
      </c>
      <c r="E2656">
        <v>2</v>
      </c>
      <c r="F2656" s="21">
        <v>0</v>
      </c>
      <c r="G2656"/>
    </row>
    <row r="2657" spans="1:7" x14ac:dyDescent="0.25">
      <c r="A2657" t="s">
        <v>62</v>
      </c>
      <c r="B2657" t="str">
        <f>IFERROR(INDEX(Clients[Client_Name],MATCH(Table10[[#This Row],[Client_Code]],Clients[Client_Code],0)),"")</f>
        <v>FRIGOTEMUCO</v>
      </c>
      <c r="C2657" s="42">
        <v>1038</v>
      </c>
      <c r="D2657" s="41" t="s">
        <v>149</v>
      </c>
      <c r="E2657">
        <v>3</v>
      </c>
      <c r="F2657" s="21">
        <v>0</v>
      </c>
      <c r="G2657"/>
    </row>
    <row r="2658" spans="1:7" x14ac:dyDescent="0.25">
      <c r="A2658" t="s">
        <v>62</v>
      </c>
      <c r="B2658" t="str">
        <f>IFERROR(INDEX(Clients[Client_Name],MATCH(Table10[[#This Row],[Client_Code]],Clients[Client_Code],0)),"")</f>
        <v>FRIGOTEMUCO</v>
      </c>
      <c r="C2658" s="42">
        <v>1038</v>
      </c>
      <c r="D2658" s="41" t="s">
        <v>149</v>
      </c>
      <c r="E2658">
        <v>4</v>
      </c>
      <c r="F2658" s="21">
        <v>0</v>
      </c>
      <c r="G2658"/>
    </row>
    <row r="2659" spans="1:7" x14ac:dyDescent="0.25">
      <c r="A2659" t="s">
        <v>62</v>
      </c>
      <c r="B2659" t="str">
        <f>IFERROR(INDEX(Clients[Client_Name],MATCH(Table10[[#This Row],[Client_Code]],Clients[Client_Code],0)),"")</f>
        <v>FRIGOTEMUCO</v>
      </c>
      <c r="C2659" s="42">
        <v>1038</v>
      </c>
      <c r="D2659" s="41" t="s">
        <v>149</v>
      </c>
      <c r="E2659">
        <v>5</v>
      </c>
      <c r="F2659" s="21">
        <v>0</v>
      </c>
      <c r="G2659"/>
    </row>
    <row r="2660" spans="1:7" x14ac:dyDescent="0.25">
      <c r="A2660" t="s">
        <v>62</v>
      </c>
      <c r="B2660" t="str">
        <f>IFERROR(INDEX(Clients[Client_Name],MATCH(Table10[[#This Row],[Client_Code]],Clients[Client_Code],0)),"")</f>
        <v>FRIGOTEMUCO</v>
      </c>
      <c r="C2660" s="42">
        <v>1038</v>
      </c>
      <c r="D2660" s="41" t="s">
        <v>149</v>
      </c>
      <c r="E2660">
        <v>6</v>
      </c>
      <c r="F2660" s="21">
        <v>0</v>
      </c>
      <c r="G2660"/>
    </row>
    <row r="2661" spans="1:7" x14ac:dyDescent="0.25">
      <c r="A2661" t="s">
        <v>62</v>
      </c>
      <c r="B2661" t="str">
        <f>IFERROR(INDEX(Clients[Client_Name],MATCH(Table10[[#This Row],[Client_Code]],Clients[Client_Code],0)),"")</f>
        <v>FRIGOTEMUCO</v>
      </c>
      <c r="C2661" s="42">
        <v>1038</v>
      </c>
      <c r="D2661" s="41" t="s">
        <v>149</v>
      </c>
      <c r="E2661">
        <v>7</v>
      </c>
      <c r="F2661" s="21">
        <v>0</v>
      </c>
      <c r="G2661"/>
    </row>
    <row r="2662" spans="1:7" x14ac:dyDescent="0.25">
      <c r="A2662" t="s">
        <v>62</v>
      </c>
      <c r="B2662" t="str">
        <f>IFERROR(INDEX(Clients[Client_Name],MATCH(Table10[[#This Row],[Client_Code]],Clients[Client_Code],0)),"")</f>
        <v>FRIGOTEMUCO</v>
      </c>
      <c r="C2662" s="42">
        <v>1038</v>
      </c>
      <c r="D2662" s="41" t="s">
        <v>149</v>
      </c>
      <c r="E2662">
        <v>8</v>
      </c>
      <c r="F2662" s="21">
        <v>0</v>
      </c>
      <c r="G2662"/>
    </row>
    <row r="2663" spans="1:7" x14ac:dyDescent="0.25">
      <c r="A2663" t="s">
        <v>62</v>
      </c>
      <c r="B2663" t="str">
        <f>IFERROR(INDEX(Clients[Client_Name],MATCH(Table10[[#This Row],[Client_Code]],Clients[Client_Code],0)),"")</f>
        <v>FRIGOTEMUCO</v>
      </c>
      <c r="C2663" s="42">
        <v>1038</v>
      </c>
      <c r="D2663" s="41" t="s">
        <v>149</v>
      </c>
      <c r="E2663">
        <v>9</v>
      </c>
      <c r="F2663" s="21">
        <v>0</v>
      </c>
      <c r="G2663"/>
    </row>
    <row r="2664" spans="1:7" x14ac:dyDescent="0.25">
      <c r="A2664" t="s">
        <v>62</v>
      </c>
      <c r="B2664" t="str">
        <f>IFERROR(INDEX(Clients[Client_Name],MATCH(Table10[[#This Row],[Client_Code]],Clients[Client_Code],0)),"")</f>
        <v>FRIGOTEMUCO</v>
      </c>
      <c r="C2664" s="42">
        <v>1038</v>
      </c>
      <c r="D2664" s="41" t="s">
        <v>149</v>
      </c>
      <c r="E2664">
        <v>10</v>
      </c>
      <c r="F2664" s="21">
        <v>0</v>
      </c>
      <c r="G2664"/>
    </row>
    <row r="2665" spans="1:7" x14ac:dyDescent="0.25">
      <c r="A2665" t="s">
        <v>62</v>
      </c>
      <c r="B2665" t="str">
        <f>IFERROR(INDEX(Clients[Client_Name],MATCH(Table10[[#This Row],[Client_Code]],Clients[Client_Code],0)),"")</f>
        <v>FRIGOTEMUCO</v>
      </c>
      <c r="C2665" s="42">
        <v>1038</v>
      </c>
      <c r="D2665" s="41" t="s">
        <v>149</v>
      </c>
      <c r="E2665">
        <v>11</v>
      </c>
      <c r="F2665" s="21">
        <v>0</v>
      </c>
      <c r="G2665"/>
    </row>
    <row r="2666" spans="1:7" x14ac:dyDescent="0.25">
      <c r="A2666" t="s">
        <v>62</v>
      </c>
      <c r="B2666" t="str">
        <f>IFERROR(INDEX(Clients[Client_Name],MATCH(Table10[[#This Row],[Client_Code]],Clients[Client_Code],0)),"")</f>
        <v>FRIGOTEMUCO</v>
      </c>
      <c r="C2666" s="42">
        <v>1038</v>
      </c>
      <c r="D2666" s="41" t="s">
        <v>149</v>
      </c>
      <c r="E2666">
        <v>12</v>
      </c>
      <c r="F2666" s="21">
        <v>0</v>
      </c>
      <c r="G2666"/>
    </row>
    <row r="2667" spans="1:7" x14ac:dyDescent="0.25">
      <c r="A2667" t="s">
        <v>62</v>
      </c>
      <c r="B2667" t="str">
        <f>IFERROR(INDEX(Clients[Client_Name],MATCH(Table10[[#This Row],[Client_Code]],Clients[Client_Code],0)),"")</f>
        <v>FRIGOTEMUCO</v>
      </c>
      <c r="C2667" s="42">
        <v>1038</v>
      </c>
      <c r="D2667" s="41" t="s">
        <v>37</v>
      </c>
      <c r="E2667">
        <v>1</v>
      </c>
      <c r="F2667" s="21">
        <v>0</v>
      </c>
      <c r="G2667"/>
    </row>
    <row r="2668" spans="1:7" x14ac:dyDescent="0.25">
      <c r="A2668" t="s">
        <v>62</v>
      </c>
      <c r="B2668" t="str">
        <f>IFERROR(INDEX(Clients[Client_Name],MATCH(Table10[[#This Row],[Client_Code]],Clients[Client_Code],0)),"")</f>
        <v>FRIGOTEMUCO</v>
      </c>
      <c r="C2668" s="42">
        <v>1038</v>
      </c>
      <c r="D2668" s="41" t="s">
        <v>37</v>
      </c>
      <c r="E2668">
        <v>2</v>
      </c>
      <c r="F2668" s="21">
        <v>0</v>
      </c>
      <c r="G2668"/>
    </row>
    <row r="2669" spans="1:7" x14ac:dyDescent="0.25">
      <c r="A2669" t="s">
        <v>62</v>
      </c>
      <c r="B2669" t="str">
        <f>IFERROR(INDEX(Clients[Client_Name],MATCH(Table10[[#This Row],[Client_Code]],Clients[Client_Code],0)),"")</f>
        <v>FRIGOTEMUCO</v>
      </c>
      <c r="C2669" s="42">
        <v>1038</v>
      </c>
      <c r="D2669" s="41" t="s">
        <v>37</v>
      </c>
      <c r="E2669">
        <v>3</v>
      </c>
      <c r="F2669" s="21">
        <v>0</v>
      </c>
      <c r="G2669"/>
    </row>
    <row r="2670" spans="1:7" x14ac:dyDescent="0.25">
      <c r="A2670" t="s">
        <v>62</v>
      </c>
      <c r="B2670" t="str">
        <f>IFERROR(INDEX(Clients[Client_Name],MATCH(Table10[[#This Row],[Client_Code]],Clients[Client_Code],0)),"")</f>
        <v>FRIGOTEMUCO</v>
      </c>
      <c r="C2670" s="42">
        <v>1038</v>
      </c>
      <c r="D2670" s="41" t="s">
        <v>37</v>
      </c>
      <c r="E2670">
        <v>4</v>
      </c>
      <c r="F2670" s="21">
        <v>0</v>
      </c>
      <c r="G2670"/>
    </row>
    <row r="2671" spans="1:7" x14ac:dyDescent="0.25">
      <c r="A2671" t="s">
        <v>62</v>
      </c>
      <c r="B2671" t="str">
        <f>IFERROR(INDEX(Clients[Client_Name],MATCH(Table10[[#This Row],[Client_Code]],Clients[Client_Code],0)),"")</f>
        <v>FRIGOTEMUCO</v>
      </c>
      <c r="C2671" s="42">
        <v>1038</v>
      </c>
      <c r="D2671" s="41" t="s">
        <v>37</v>
      </c>
      <c r="E2671">
        <v>5</v>
      </c>
      <c r="F2671" s="21">
        <v>0</v>
      </c>
      <c r="G2671"/>
    </row>
    <row r="2672" spans="1:7" x14ac:dyDescent="0.25">
      <c r="A2672" t="s">
        <v>62</v>
      </c>
      <c r="B2672" t="str">
        <f>IFERROR(INDEX(Clients[Client_Name],MATCH(Table10[[#This Row],[Client_Code]],Clients[Client_Code],0)),"")</f>
        <v>FRIGOTEMUCO</v>
      </c>
      <c r="C2672" s="42">
        <v>1038</v>
      </c>
      <c r="D2672" s="41" t="s">
        <v>37</v>
      </c>
      <c r="E2672">
        <v>6</v>
      </c>
      <c r="F2672" s="21">
        <v>0</v>
      </c>
      <c r="G2672"/>
    </row>
    <row r="2673" spans="1:7" x14ac:dyDescent="0.25">
      <c r="A2673" t="s">
        <v>62</v>
      </c>
      <c r="B2673" t="str">
        <f>IFERROR(INDEX(Clients[Client_Name],MATCH(Table10[[#This Row],[Client_Code]],Clients[Client_Code],0)),"")</f>
        <v>FRIGOTEMUCO</v>
      </c>
      <c r="C2673" s="42">
        <v>1038</v>
      </c>
      <c r="D2673" s="41" t="s">
        <v>37</v>
      </c>
      <c r="E2673">
        <v>7</v>
      </c>
      <c r="F2673" s="21">
        <v>0</v>
      </c>
      <c r="G2673"/>
    </row>
    <row r="2674" spans="1:7" x14ac:dyDescent="0.25">
      <c r="A2674" t="s">
        <v>62</v>
      </c>
      <c r="B2674" t="str">
        <f>IFERROR(INDEX(Clients[Client_Name],MATCH(Table10[[#This Row],[Client_Code]],Clients[Client_Code],0)),"")</f>
        <v>FRIGOTEMUCO</v>
      </c>
      <c r="C2674" s="42">
        <v>1038</v>
      </c>
      <c r="D2674" s="41" t="s">
        <v>37</v>
      </c>
      <c r="E2674">
        <v>8</v>
      </c>
      <c r="F2674" s="21">
        <v>0</v>
      </c>
      <c r="G2674"/>
    </row>
    <row r="2675" spans="1:7" x14ac:dyDescent="0.25">
      <c r="A2675" t="s">
        <v>62</v>
      </c>
      <c r="B2675" t="str">
        <f>IFERROR(INDEX(Clients[Client_Name],MATCH(Table10[[#This Row],[Client_Code]],Clients[Client_Code],0)),"")</f>
        <v>FRIGOTEMUCO</v>
      </c>
      <c r="C2675" s="42">
        <v>1038</v>
      </c>
      <c r="D2675" s="41" t="s">
        <v>37</v>
      </c>
      <c r="E2675">
        <v>9</v>
      </c>
      <c r="F2675" s="21">
        <v>0</v>
      </c>
      <c r="G2675"/>
    </row>
    <row r="2676" spans="1:7" x14ac:dyDescent="0.25">
      <c r="A2676" t="s">
        <v>62</v>
      </c>
      <c r="B2676" t="str">
        <f>IFERROR(INDEX(Clients[Client_Name],MATCH(Table10[[#This Row],[Client_Code]],Clients[Client_Code],0)),"")</f>
        <v>FRIGOTEMUCO</v>
      </c>
      <c r="C2676" s="43">
        <v>1038</v>
      </c>
      <c r="D2676" s="41" t="s">
        <v>37</v>
      </c>
      <c r="E2676">
        <v>10</v>
      </c>
      <c r="F2676" s="21">
        <v>0</v>
      </c>
      <c r="G2676"/>
    </row>
    <row r="2677" spans="1:7" x14ac:dyDescent="0.25">
      <c r="A2677" t="s">
        <v>62</v>
      </c>
      <c r="B2677" t="str">
        <f>IFERROR(INDEX(Clients[Client_Name],MATCH(Table10[[#This Row],[Client_Code]],Clients[Client_Code],0)),"")</f>
        <v>FRIGOTEMUCO</v>
      </c>
      <c r="C2677" s="42">
        <v>1038</v>
      </c>
      <c r="D2677" s="41" t="s">
        <v>37</v>
      </c>
      <c r="E2677">
        <v>11</v>
      </c>
      <c r="F2677" s="21">
        <v>0</v>
      </c>
      <c r="G2677"/>
    </row>
    <row r="2678" spans="1:7" x14ac:dyDescent="0.25">
      <c r="A2678" t="s">
        <v>62</v>
      </c>
      <c r="B2678" t="str">
        <f>IFERROR(INDEX(Clients[Client_Name],MATCH(Table10[[#This Row],[Client_Code]],Clients[Client_Code],0)),"")</f>
        <v>FRIGOTEMUCO</v>
      </c>
      <c r="C2678" s="42">
        <v>1038</v>
      </c>
      <c r="D2678" s="41" t="s">
        <v>37</v>
      </c>
      <c r="E2678">
        <v>12</v>
      </c>
      <c r="F2678" s="21">
        <v>0</v>
      </c>
      <c r="G2678"/>
    </row>
    <row r="2679" spans="1:7" x14ac:dyDescent="0.25">
      <c r="A2679" t="s">
        <v>62</v>
      </c>
      <c r="B2679" t="str">
        <f>IFERROR(INDEX(Clients[Client_Name],MATCH(Table10[[#This Row],[Client_Code]],Clients[Client_Code],0)),"")</f>
        <v>FRIGOTEMUCO</v>
      </c>
      <c r="C2679" s="42">
        <v>1038</v>
      </c>
      <c r="D2679" s="41" t="s">
        <v>148</v>
      </c>
      <c r="E2679">
        <v>1</v>
      </c>
      <c r="F2679" s="21">
        <v>0</v>
      </c>
      <c r="G2679"/>
    </row>
    <row r="2680" spans="1:7" x14ac:dyDescent="0.25">
      <c r="A2680" t="s">
        <v>62</v>
      </c>
      <c r="B2680" t="str">
        <f>IFERROR(INDEX(Clients[Client_Name],MATCH(Table10[[#This Row],[Client_Code]],Clients[Client_Code],0)),"")</f>
        <v>FRIGOTEMUCO</v>
      </c>
      <c r="C2680" s="42">
        <v>1038</v>
      </c>
      <c r="D2680" s="41" t="s">
        <v>148</v>
      </c>
      <c r="E2680">
        <v>2</v>
      </c>
      <c r="F2680" s="21">
        <v>0</v>
      </c>
      <c r="G2680"/>
    </row>
    <row r="2681" spans="1:7" x14ac:dyDescent="0.25">
      <c r="A2681" t="s">
        <v>62</v>
      </c>
      <c r="B2681" t="str">
        <f>IFERROR(INDEX(Clients[Client_Name],MATCH(Table10[[#This Row],[Client_Code]],Clients[Client_Code],0)),"")</f>
        <v>FRIGOTEMUCO</v>
      </c>
      <c r="C2681" s="42">
        <v>1038</v>
      </c>
      <c r="D2681" s="41" t="s">
        <v>148</v>
      </c>
      <c r="E2681">
        <v>3</v>
      </c>
      <c r="F2681" s="21">
        <v>0</v>
      </c>
      <c r="G2681"/>
    </row>
    <row r="2682" spans="1:7" x14ac:dyDescent="0.25">
      <c r="A2682" t="s">
        <v>62</v>
      </c>
      <c r="B2682" t="str">
        <f>IFERROR(INDEX(Clients[Client_Name],MATCH(Table10[[#This Row],[Client_Code]],Clients[Client_Code],0)),"")</f>
        <v>FRIGOTEMUCO</v>
      </c>
      <c r="C2682" s="42">
        <v>1038</v>
      </c>
      <c r="D2682" s="41" t="s">
        <v>148</v>
      </c>
      <c r="E2682">
        <v>4</v>
      </c>
      <c r="F2682" s="21">
        <v>0</v>
      </c>
      <c r="G2682"/>
    </row>
    <row r="2683" spans="1:7" x14ac:dyDescent="0.25">
      <c r="A2683" t="s">
        <v>62</v>
      </c>
      <c r="B2683" t="str">
        <f>IFERROR(INDEX(Clients[Client_Name],MATCH(Table10[[#This Row],[Client_Code]],Clients[Client_Code],0)),"")</f>
        <v>FRIGOTEMUCO</v>
      </c>
      <c r="C2683" s="42">
        <v>1038</v>
      </c>
      <c r="D2683" s="41" t="s">
        <v>148</v>
      </c>
      <c r="E2683">
        <v>5</v>
      </c>
      <c r="F2683" s="21">
        <v>0</v>
      </c>
      <c r="G2683"/>
    </row>
    <row r="2684" spans="1:7" x14ac:dyDescent="0.25">
      <c r="A2684" t="s">
        <v>62</v>
      </c>
      <c r="B2684" t="str">
        <f>IFERROR(INDEX(Clients[Client_Name],MATCH(Table10[[#This Row],[Client_Code]],Clients[Client_Code],0)),"")</f>
        <v>FRIGOTEMUCO</v>
      </c>
      <c r="C2684" s="42">
        <v>1038</v>
      </c>
      <c r="D2684" s="41" t="s">
        <v>148</v>
      </c>
      <c r="E2684">
        <v>6</v>
      </c>
      <c r="F2684" s="21">
        <v>0</v>
      </c>
      <c r="G2684"/>
    </row>
    <row r="2685" spans="1:7" x14ac:dyDescent="0.25">
      <c r="A2685" t="s">
        <v>62</v>
      </c>
      <c r="B2685" t="str">
        <f>IFERROR(INDEX(Clients[Client_Name],MATCH(Table10[[#This Row],[Client_Code]],Clients[Client_Code],0)),"")</f>
        <v>FRIGOTEMUCO</v>
      </c>
      <c r="C2685" s="42">
        <v>1038</v>
      </c>
      <c r="D2685" s="41" t="s">
        <v>148</v>
      </c>
      <c r="E2685">
        <v>7</v>
      </c>
      <c r="F2685" s="21">
        <v>0</v>
      </c>
      <c r="G2685"/>
    </row>
    <row r="2686" spans="1:7" x14ac:dyDescent="0.25">
      <c r="A2686" t="s">
        <v>62</v>
      </c>
      <c r="B2686" t="str">
        <f>IFERROR(INDEX(Clients[Client_Name],MATCH(Table10[[#This Row],[Client_Code]],Clients[Client_Code],0)),"")</f>
        <v>FRIGOTEMUCO</v>
      </c>
      <c r="C2686" s="42">
        <v>1038</v>
      </c>
      <c r="D2686" s="41" t="s">
        <v>148</v>
      </c>
      <c r="E2686">
        <v>8</v>
      </c>
      <c r="F2686" s="21">
        <v>0</v>
      </c>
      <c r="G2686"/>
    </row>
    <row r="2687" spans="1:7" x14ac:dyDescent="0.25">
      <c r="A2687" t="s">
        <v>62</v>
      </c>
      <c r="B2687" t="str">
        <f>IFERROR(INDEX(Clients[Client_Name],MATCH(Table10[[#This Row],[Client_Code]],Clients[Client_Code],0)),"")</f>
        <v>FRIGOTEMUCO</v>
      </c>
      <c r="C2687" s="42">
        <v>1038</v>
      </c>
      <c r="D2687" s="41" t="s">
        <v>148</v>
      </c>
      <c r="E2687">
        <v>9</v>
      </c>
      <c r="F2687" s="21">
        <v>0</v>
      </c>
      <c r="G2687"/>
    </row>
    <row r="2688" spans="1:7" x14ac:dyDescent="0.25">
      <c r="A2688" t="s">
        <v>62</v>
      </c>
      <c r="B2688" t="str">
        <f>IFERROR(INDEX(Clients[Client_Name],MATCH(Table10[[#This Row],[Client_Code]],Clients[Client_Code],0)),"")</f>
        <v>FRIGOTEMUCO</v>
      </c>
      <c r="C2688" s="42">
        <v>1038</v>
      </c>
      <c r="D2688" s="41" t="s">
        <v>148</v>
      </c>
      <c r="E2688">
        <v>10</v>
      </c>
      <c r="F2688" s="21">
        <v>0</v>
      </c>
      <c r="G2688"/>
    </row>
    <row r="2689" spans="1:7" x14ac:dyDescent="0.25">
      <c r="A2689" t="s">
        <v>62</v>
      </c>
      <c r="B2689" t="str">
        <f>IFERROR(INDEX(Clients[Client_Name],MATCH(Table10[[#This Row],[Client_Code]],Clients[Client_Code],0)),"")</f>
        <v>FRIGOTEMUCO</v>
      </c>
      <c r="C2689" s="42">
        <v>1038</v>
      </c>
      <c r="D2689" s="41" t="s">
        <v>148</v>
      </c>
      <c r="E2689">
        <v>11</v>
      </c>
      <c r="F2689" s="21">
        <v>0</v>
      </c>
      <c r="G2689"/>
    </row>
    <row r="2690" spans="1:7" x14ac:dyDescent="0.25">
      <c r="A2690" t="s">
        <v>62</v>
      </c>
      <c r="B2690" t="str">
        <f>IFERROR(INDEX(Clients[Client_Name],MATCH(Table10[[#This Row],[Client_Code]],Clients[Client_Code],0)),"")</f>
        <v>FRIGOTEMUCO</v>
      </c>
      <c r="C2690" s="42">
        <v>1038</v>
      </c>
      <c r="D2690" s="41" t="s">
        <v>148</v>
      </c>
      <c r="E2690">
        <v>12</v>
      </c>
      <c r="F2690" s="21">
        <v>0</v>
      </c>
      <c r="G2690"/>
    </row>
    <row r="2691" spans="1:7" x14ac:dyDescent="0.25">
      <c r="A2691" t="s">
        <v>62</v>
      </c>
      <c r="B2691" t="str">
        <f>IFERROR(INDEX(Clients[Client_Name],MATCH(Table10[[#This Row],[Client_Code]],Clients[Client_Code],0)),"")</f>
        <v>FRIGOTEMUCO</v>
      </c>
      <c r="C2691" s="42">
        <v>1038</v>
      </c>
      <c r="D2691" s="41" t="s">
        <v>38</v>
      </c>
      <c r="E2691">
        <v>1</v>
      </c>
      <c r="F2691" s="21">
        <v>0</v>
      </c>
      <c r="G2691"/>
    </row>
    <row r="2692" spans="1:7" x14ac:dyDescent="0.25">
      <c r="A2692" t="s">
        <v>62</v>
      </c>
      <c r="B2692" t="str">
        <f>IFERROR(INDEX(Clients[Client_Name],MATCH(Table10[[#This Row],[Client_Code]],Clients[Client_Code],0)),"")</f>
        <v>FRIGOTEMUCO</v>
      </c>
      <c r="C2692" s="42">
        <v>1038</v>
      </c>
      <c r="D2692" s="41" t="s">
        <v>38</v>
      </c>
      <c r="E2692">
        <v>2</v>
      </c>
      <c r="F2692" s="21">
        <v>0</v>
      </c>
      <c r="G2692"/>
    </row>
    <row r="2693" spans="1:7" x14ac:dyDescent="0.25">
      <c r="A2693" t="s">
        <v>62</v>
      </c>
      <c r="B2693" t="str">
        <f>IFERROR(INDEX(Clients[Client_Name],MATCH(Table10[[#This Row],[Client_Code]],Clients[Client_Code],0)),"")</f>
        <v>FRIGOTEMUCO</v>
      </c>
      <c r="C2693" s="42">
        <v>1038</v>
      </c>
      <c r="D2693" s="41" t="s">
        <v>38</v>
      </c>
      <c r="E2693">
        <v>3</v>
      </c>
      <c r="F2693" s="21">
        <v>0</v>
      </c>
      <c r="G2693"/>
    </row>
    <row r="2694" spans="1:7" x14ac:dyDescent="0.25">
      <c r="A2694" t="s">
        <v>62</v>
      </c>
      <c r="B2694" t="str">
        <f>IFERROR(INDEX(Clients[Client_Name],MATCH(Table10[[#This Row],[Client_Code]],Clients[Client_Code],0)),"")</f>
        <v>FRIGOTEMUCO</v>
      </c>
      <c r="C2694" s="42">
        <v>1038</v>
      </c>
      <c r="D2694" s="41" t="s">
        <v>38</v>
      </c>
      <c r="E2694">
        <v>4</v>
      </c>
      <c r="F2694" s="21">
        <v>0</v>
      </c>
      <c r="G2694"/>
    </row>
    <row r="2695" spans="1:7" x14ac:dyDescent="0.25">
      <c r="A2695" t="s">
        <v>62</v>
      </c>
      <c r="B2695" t="str">
        <f>IFERROR(INDEX(Clients[Client_Name],MATCH(Table10[[#This Row],[Client_Code]],Clients[Client_Code],0)),"")</f>
        <v>FRIGOTEMUCO</v>
      </c>
      <c r="C2695" s="42">
        <v>1038</v>
      </c>
      <c r="D2695" s="41" t="s">
        <v>38</v>
      </c>
      <c r="E2695">
        <v>5</v>
      </c>
      <c r="F2695" s="21">
        <v>0</v>
      </c>
      <c r="G2695"/>
    </row>
    <row r="2696" spans="1:7" x14ac:dyDescent="0.25">
      <c r="A2696" t="s">
        <v>62</v>
      </c>
      <c r="B2696" t="str">
        <f>IFERROR(INDEX(Clients[Client_Name],MATCH(Table10[[#This Row],[Client_Code]],Clients[Client_Code],0)),"")</f>
        <v>FRIGOTEMUCO</v>
      </c>
      <c r="C2696" s="42">
        <v>1038</v>
      </c>
      <c r="D2696" s="41" t="s">
        <v>38</v>
      </c>
      <c r="E2696">
        <v>6</v>
      </c>
      <c r="F2696" s="21">
        <v>0</v>
      </c>
      <c r="G2696"/>
    </row>
    <row r="2697" spans="1:7" x14ac:dyDescent="0.25">
      <c r="A2697" t="s">
        <v>62</v>
      </c>
      <c r="B2697" t="str">
        <f>IFERROR(INDEX(Clients[Client_Name],MATCH(Table10[[#This Row],[Client_Code]],Clients[Client_Code],0)),"")</f>
        <v>FRIGOTEMUCO</v>
      </c>
      <c r="C2697" s="42">
        <v>1038</v>
      </c>
      <c r="D2697" s="41" t="s">
        <v>38</v>
      </c>
      <c r="E2697">
        <v>7</v>
      </c>
      <c r="F2697" s="21">
        <v>0</v>
      </c>
      <c r="G2697"/>
    </row>
    <row r="2698" spans="1:7" x14ac:dyDescent="0.25">
      <c r="A2698" t="s">
        <v>62</v>
      </c>
      <c r="B2698" t="str">
        <f>IFERROR(INDEX(Clients[Client_Name],MATCH(Table10[[#This Row],[Client_Code]],Clients[Client_Code],0)),"")</f>
        <v>FRIGOTEMUCO</v>
      </c>
      <c r="C2698" s="42">
        <v>1038</v>
      </c>
      <c r="D2698" s="41" t="s">
        <v>38</v>
      </c>
      <c r="E2698">
        <v>8</v>
      </c>
      <c r="F2698" s="21">
        <v>0</v>
      </c>
      <c r="G2698"/>
    </row>
    <row r="2699" spans="1:7" x14ac:dyDescent="0.25">
      <c r="A2699" t="s">
        <v>62</v>
      </c>
      <c r="B2699" t="str">
        <f>IFERROR(INDEX(Clients[Client_Name],MATCH(Table10[[#This Row],[Client_Code]],Clients[Client_Code],0)),"")</f>
        <v>FRIGOTEMUCO</v>
      </c>
      <c r="C2699" s="42">
        <v>1038</v>
      </c>
      <c r="D2699" s="41" t="s">
        <v>38</v>
      </c>
      <c r="E2699">
        <v>9</v>
      </c>
      <c r="F2699" s="21">
        <v>0</v>
      </c>
      <c r="G2699"/>
    </row>
    <row r="2700" spans="1:7" x14ac:dyDescent="0.25">
      <c r="A2700" t="s">
        <v>62</v>
      </c>
      <c r="B2700" t="str">
        <f>IFERROR(INDEX(Clients[Client_Name],MATCH(Table10[[#This Row],[Client_Code]],Clients[Client_Code],0)),"")</f>
        <v>FRIGOTEMUCO</v>
      </c>
      <c r="C2700" s="42">
        <v>1038</v>
      </c>
      <c r="D2700" s="41" t="s">
        <v>38</v>
      </c>
      <c r="E2700">
        <v>10</v>
      </c>
      <c r="F2700" s="21">
        <v>0</v>
      </c>
      <c r="G2700"/>
    </row>
    <row r="2701" spans="1:7" x14ac:dyDescent="0.25">
      <c r="A2701" t="s">
        <v>62</v>
      </c>
      <c r="B2701" t="str">
        <f>IFERROR(INDEX(Clients[Client_Name],MATCH(Table10[[#This Row],[Client_Code]],Clients[Client_Code],0)),"")</f>
        <v>FRIGOTEMUCO</v>
      </c>
      <c r="C2701" s="42">
        <v>1038</v>
      </c>
      <c r="D2701" s="41" t="s">
        <v>38</v>
      </c>
      <c r="E2701">
        <v>11</v>
      </c>
      <c r="F2701" s="21">
        <v>0</v>
      </c>
      <c r="G2701"/>
    </row>
    <row r="2702" spans="1:7" x14ac:dyDescent="0.25">
      <c r="A2702" t="s">
        <v>62</v>
      </c>
      <c r="B2702" t="str">
        <f>IFERROR(INDEX(Clients[Client_Name],MATCH(Table10[[#This Row],[Client_Code]],Clients[Client_Code],0)),"")</f>
        <v>FRIGOTEMUCO</v>
      </c>
      <c r="C2702" s="42">
        <v>1038</v>
      </c>
      <c r="D2702" s="41" t="s">
        <v>38</v>
      </c>
      <c r="E2702">
        <v>12</v>
      </c>
      <c r="F2702" s="21">
        <v>0</v>
      </c>
      <c r="G2702"/>
    </row>
    <row r="2703" spans="1:7" x14ac:dyDescent="0.25">
      <c r="A2703" t="s">
        <v>62</v>
      </c>
      <c r="B2703" t="s">
        <v>183</v>
      </c>
      <c r="C2703" s="42">
        <v>1036</v>
      </c>
      <c r="D2703" s="41" t="s">
        <v>149</v>
      </c>
      <c r="E2703">
        <v>1</v>
      </c>
      <c r="F2703" s="21">
        <v>5303895.2450000001</v>
      </c>
      <c r="G2703"/>
    </row>
    <row r="2704" spans="1:7" x14ac:dyDescent="0.25">
      <c r="A2704" t="s">
        <v>62</v>
      </c>
      <c r="B2704" t="str">
        <f>IFERROR(INDEX(Clients[Client_Name],MATCH(Table10[[#This Row],[Client_Code]],Clients[Client_Code],0)),"")</f>
        <v>FRIGORÍFICO CFC</v>
      </c>
      <c r="C2704" s="42">
        <v>1036</v>
      </c>
      <c r="D2704" s="41" t="s">
        <v>149</v>
      </c>
      <c r="E2704">
        <v>2</v>
      </c>
      <c r="F2704" s="21">
        <v>4804188.4693366662</v>
      </c>
      <c r="G2704"/>
    </row>
    <row r="2705" spans="1:7" x14ac:dyDescent="0.25">
      <c r="A2705" t="s">
        <v>62</v>
      </c>
      <c r="B2705" t="str">
        <f>IFERROR(INDEX(Clients[Client_Name],MATCH(Table10[[#This Row],[Client_Code]],Clients[Client_Code],0)),"")</f>
        <v>FRIGORÍFICO CFC</v>
      </c>
      <c r="C2705" s="42">
        <v>1036</v>
      </c>
      <c r="D2705" s="41" t="s">
        <v>149</v>
      </c>
      <c r="E2705">
        <v>3</v>
      </c>
      <c r="F2705" s="21">
        <v>4728717.4023765214</v>
      </c>
      <c r="G2705"/>
    </row>
    <row r="2706" spans="1:7" x14ac:dyDescent="0.25">
      <c r="A2706" t="s">
        <v>62</v>
      </c>
      <c r="B2706" t="str">
        <f>IFERROR(INDEX(Clients[Client_Name],MATCH(Table10[[#This Row],[Client_Code]],Clients[Client_Code],0)),"")</f>
        <v>FRIGORÍFICO CFC</v>
      </c>
      <c r="C2706" s="42">
        <v>1036</v>
      </c>
      <c r="D2706" s="41" t="s">
        <v>149</v>
      </c>
      <c r="E2706">
        <v>4</v>
      </c>
      <c r="F2706" s="21">
        <v>6449276.9916225597</v>
      </c>
      <c r="G2706"/>
    </row>
    <row r="2707" spans="1:7" x14ac:dyDescent="0.25">
      <c r="A2707" t="s">
        <v>62</v>
      </c>
      <c r="B2707" t="str">
        <f>IFERROR(INDEX(Clients[Client_Name],MATCH(Table10[[#This Row],[Client_Code]],Clients[Client_Code],0)),"")</f>
        <v>FRIGORÍFICO CFC</v>
      </c>
      <c r="C2707" s="42">
        <v>1036</v>
      </c>
      <c r="D2707" s="41" t="s">
        <v>149</v>
      </c>
      <c r="E2707">
        <v>5</v>
      </c>
      <c r="F2707" s="21">
        <v>6467549.9430988235</v>
      </c>
      <c r="G2707"/>
    </row>
    <row r="2708" spans="1:7" x14ac:dyDescent="0.25">
      <c r="A2708" t="s">
        <v>62</v>
      </c>
      <c r="B2708" t="str">
        <f>IFERROR(INDEX(Clients[Client_Name],MATCH(Table10[[#This Row],[Client_Code]],Clients[Client_Code],0)),"")</f>
        <v>FRIGORÍFICO CFC</v>
      </c>
      <c r="C2708" s="42">
        <v>1036</v>
      </c>
      <c r="D2708" s="41" t="s">
        <v>149</v>
      </c>
      <c r="E2708">
        <v>6</v>
      </c>
      <c r="F2708" s="21">
        <v>6276652.9044557447</v>
      </c>
      <c r="G2708"/>
    </row>
    <row r="2709" spans="1:7" x14ac:dyDescent="0.25">
      <c r="A2709" t="s">
        <v>62</v>
      </c>
      <c r="B2709" t="str">
        <f>IFERROR(INDEX(Clients[Client_Name],MATCH(Table10[[#This Row],[Client_Code]],Clients[Client_Code],0)),"")</f>
        <v>FRIGORÍFICO CFC</v>
      </c>
      <c r="C2709" s="42">
        <v>1036</v>
      </c>
      <c r="D2709" s="41" t="s">
        <v>149</v>
      </c>
      <c r="E2709">
        <v>7</v>
      </c>
      <c r="F2709" s="21">
        <v>6504251.3128300933</v>
      </c>
      <c r="G2709"/>
    </row>
    <row r="2710" spans="1:7" x14ac:dyDescent="0.25">
      <c r="A2710" t="s">
        <v>62</v>
      </c>
      <c r="B2710" t="str">
        <f>IFERROR(INDEX(Clients[Client_Name],MATCH(Table10[[#This Row],[Client_Code]],Clients[Client_Code],0)),"")</f>
        <v>FRIGORÍFICO CFC</v>
      </c>
      <c r="C2710" s="42">
        <v>1036</v>
      </c>
      <c r="D2710" s="41" t="s">
        <v>149</v>
      </c>
      <c r="E2710">
        <v>8</v>
      </c>
      <c r="F2710" s="21">
        <v>9593711.2554221954</v>
      </c>
      <c r="G2710"/>
    </row>
    <row r="2711" spans="1:7" x14ac:dyDescent="0.25">
      <c r="A2711" t="s">
        <v>62</v>
      </c>
      <c r="B2711" t="str">
        <f>IFERROR(INDEX(Clients[Client_Name],MATCH(Table10[[#This Row],[Client_Code]],Clients[Client_Code],0)),"")</f>
        <v>FRIGORÍFICO CFC</v>
      </c>
      <c r="C2711" s="42">
        <v>1036</v>
      </c>
      <c r="D2711" s="41" t="s">
        <v>149</v>
      </c>
      <c r="E2711">
        <v>9</v>
      </c>
      <c r="F2711" s="21">
        <v>9310839.925791733</v>
      </c>
      <c r="G2711"/>
    </row>
    <row r="2712" spans="1:7" x14ac:dyDescent="0.25">
      <c r="A2712" t="s">
        <v>62</v>
      </c>
      <c r="B2712" t="str">
        <f>IFERROR(INDEX(Clients[Client_Name],MATCH(Table10[[#This Row],[Client_Code]],Clients[Client_Code],0)),"")</f>
        <v>FRIGORÍFICO CFC</v>
      </c>
      <c r="C2712" s="42">
        <v>1036</v>
      </c>
      <c r="D2712" s="41" t="s">
        <v>149</v>
      </c>
      <c r="E2712">
        <v>10</v>
      </c>
      <c r="F2712" s="21">
        <v>9646609.1779164765</v>
      </c>
      <c r="G2712"/>
    </row>
    <row r="2713" spans="1:7" x14ac:dyDescent="0.25">
      <c r="A2713" t="s">
        <v>62</v>
      </c>
      <c r="B2713" t="str">
        <f>IFERROR(INDEX(Clients[Client_Name],MATCH(Table10[[#This Row],[Client_Code]],Clients[Client_Code],0)),"")</f>
        <v>FRIGORÍFICO CFC</v>
      </c>
      <c r="C2713" s="42">
        <v>1036</v>
      </c>
      <c r="D2713" s="41" t="s">
        <v>149</v>
      </c>
      <c r="E2713">
        <v>11</v>
      </c>
      <c r="F2713" s="21">
        <v>7489502.8933578618</v>
      </c>
      <c r="G2713"/>
    </row>
    <row r="2714" spans="1:7" x14ac:dyDescent="0.25">
      <c r="A2714" t="s">
        <v>62</v>
      </c>
      <c r="B2714" t="str">
        <f>IFERROR(INDEX(Clients[Client_Name],MATCH(Table10[[#This Row],[Client_Code]],Clients[Client_Code],0)),"")</f>
        <v>FRIGORÍFICO CFC</v>
      </c>
      <c r="C2714" s="42">
        <v>1036</v>
      </c>
      <c r="D2714" s="41" t="s">
        <v>149</v>
      </c>
      <c r="E2714">
        <v>12</v>
      </c>
      <c r="F2714" s="21">
        <v>11411612.258774962</v>
      </c>
      <c r="G2714"/>
    </row>
    <row r="2715" spans="1:7" x14ac:dyDescent="0.25">
      <c r="A2715" t="s">
        <v>62</v>
      </c>
      <c r="B2715" t="str">
        <f>IFERROR(INDEX(Clients[Client_Name],MATCH(Table10[[#This Row],[Client_Code]],Clients[Client_Code],0)),"")</f>
        <v>FRIGORÍFICO CFC</v>
      </c>
      <c r="C2715" s="42">
        <v>1036</v>
      </c>
      <c r="D2715" s="41" t="s">
        <v>37</v>
      </c>
      <c r="E2715">
        <v>1</v>
      </c>
      <c r="F2715" s="21">
        <v>1527521.8305599999</v>
      </c>
      <c r="G2715"/>
    </row>
    <row r="2716" spans="1:7" x14ac:dyDescent="0.25">
      <c r="A2716" t="s">
        <v>62</v>
      </c>
      <c r="B2716" t="str">
        <f>IFERROR(INDEX(Clients[Client_Name],MATCH(Table10[[#This Row],[Client_Code]],Clients[Client_Code],0)),"")</f>
        <v>FRIGORÍFICO CFC</v>
      </c>
      <c r="C2716" s="42">
        <v>1036</v>
      </c>
      <c r="D2716" s="41" t="s">
        <v>37</v>
      </c>
      <c r="E2716">
        <v>2</v>
      </c>
      <c r="F2716" s="21">
        <v>1383606.2791689597</v>
      </c>
      <c r="G2716"/>
    </row>
    <row r="2717" spans="1:7" x14ac:dyDescent="0.25">
      <c r="A2717" t="s">
        <v>62</v>
      </c>
      <c r="B2717" t="str">
        <f>IFERROR(INDEX(Clients[Client_Name],MATCH(Table10[[#This Row],[Client_Code]],Clients[Client_Code],0)),"")</f>
        <v>FRIGORÍFICO CFC</v>
      </c>
      <c r="C2717" s="42">
        <v>1036</v>
      </c>
      <c r="D2717" s="41" t="s">
        <v>37</v>
      </c>
      <c r="E2717">
        <v>3</v>
      </c>
      <c r="F2717" s="21">
        <v>1361870.611884438</v>
      </c>
      <c r="G2717"/>
    </row>
    <row r="2718" spans="1:7" x14ac:dyDescent="0.25">
      <c r="A2718" t="s">
        <v>62</v>
      </c>
      <c r="B2718" t="str">
        <f>IFERROR(INDEX(Clients[Client_Name],MATCH(Table10[[#This Row],[Client_Code]],Clients[Client_Code],0)),"")</f>
        <v>FRIGORÍFICO CFC</v>
      </c>
      <c r="C2718" s="42">
        <v>1036</v>
      </c>
      <c r="D2718" s="41" t="s">
        <v>37</v>
      </c>
      <c r="E2718">
        <v>4</v>
      </c>
      <c r="F2718" s="21">
        <v>1857391.7735872969</v>
      </c>
      <c r="G2718"/>
    </row>
    <row r="2719" spans="1:7" x14ac:dyDescent="0.25">
      <c r="A2719" t="s">
        <v>62</v>
      </c>
      <c r="B2719" t="str">
        <f>IFERROR(INDEX(Clients[Client_Name],MATCH(Table10[[#This Row],[Client_Code]],Clients[Client_Code],0)),"")</f>
        <v>FRIGORÍFICO CFC</v>
      </c>
      <c r="C2719" s="42">
        <v>1036</v>
      </c>
      <c r="D2719" s="41" t="s">
        <v>37</v>
      </c>
      <c r="E2719">
        <v>5</v>
      </c>
      <c r="F2719" s="21">
        <v>1862654.3836124609</v>
      </c>
      <c r="G2719"/>
    </row>
    <row r="2720" spans="1:7" x14ac:dyDescent="0.25">
      <c r="A2720" t="s">
        <v>62</v>
      </c>
      <c r="B2720" t="str">
        <f>IFERROR(INDEX(Clients[Client_Name],MATCH(Table10[[#This Row],[Client_Code]],Clients[Client_Code],0)),"")</f>
        <v>FRIGORÍFICO CFC</v>
      </c>
      <c r="C2720" s="42">
        <v>1036</v>
      </c>
      <c r="D2720" s="41" t="s">
        <v>37</v>
      </c>
      <c r="E2720">
        <v>6</v>
      </c>
      <c r="F2720" s="21">
        <v>1807676.0364832543</v>
      </c>
      <c r="G2720"/>
    </row>
    <row r="2721" spans="1:7" x14ac:dyDescent="0.25">
      <c r="A2721" t="s">
        <v>62</v>
      </c>
      <c r="B2721" t="str">
        <f>IFERROR(INDEX(Clients[Client_Name],MATCH(Table10[[#This Row],[Client_Code]],Clients[Client_Code],0)),"")</f>
        <v>FRIGORÍFICO CFC</v>
      </c>
      <c r="C2721" s="42">
        <v>1036</v>
      </c>
      <c r="D2721" s="41" t="s">
        <v>37</v>
      </c>
      <c r="E2721">
        <v>7</v>
      </c>
      <c r="F2721" s="21">
        <v>1873224.3780950666</v>
      </c>
      <c r="G2721"/>
    </row>
    <row r="2722" spans="1:7" x14ac:dyDescent="0.25">
      <c r="A2722" t="s">
        <v>62</v>
      </c>
      <c r="B2722" t="str">
        <f>IFERROR(INDEX(Clients[Client_Name],MATCH(Table10[[#This Row],[Client_Code]],Clients[Client_Code],0)),"")</f>
        <v>FRIGORÍFICO CFC</v>
      </c>
      <c r="C2722" s="42">
        <v>1036</v>
      </c>
      <c r="D2722" s="41" t="s">
        <v>37</v>
      </c>
      <c r="E2722">
        <v>8</v>
      </c>
      <c r="F2722" s="21">
        <v>2762988.8415615922</v>
      </c>
      <c r="G2722"/>
    </row>
    <row r="2723" spans="1:7" x14ac:dyDescent="0.25">
      <c r="A2723" t="s">
        <v>62</v>
      </c>
      <c r="B2723" t="str">
        <f>IFERROR(INDEX(Clients[Client_Name],MATCH(Table10[[#This Row],[Client_Code]],Clients[Client_Code],0)),"")</f>
        <v>FRIGORÍFICO CFC</v>
      </c>
      <c r="C2723" s="42">
        <v>1036</v>
      </c>
      <c r="D2723" s="41" t="s">
        <v>37</v>
      </c>
      <c r="E2723">
        <v>9</v>
      </c>
      <c r="F2723" s="21">
        <v>2681521.8986280188</v>
      </c>
      <c r="G2723"/>
    </row>
    <row r="2724" spans="1:7" x14ac:dyDescent="0.25">
      <c r="A2724" t="s">
        <v>62</v>
      </c>
      <c r="B2724" t="str">
        <f>IFERROR(INDEX(Clients[Client_Name],MATCH(Table10[[#This Row],[Client_Code]],Clients[Client_Code],0)),"")</f>
        <v>FRIGORÍFICO CFC</v>
      </c>
      <c r="C2724" s="42">
        <v>1036</v>
      </c>
      <c r="D2724" s="41" t="s">
        <v>37</v>
      </c>
      <c r="E2724">
        <v>10</v>
      </c>
      <c r="F2724" s="21">
        <v>2778223.443239945</v>
      </c>
      <c r="G2724"/>
    </row>
    <row r="2725" spans="1:7" x14ac:dyDescent="0.25">
      <c r="A2725" t="s">
        <v>62</v>
      </c>
      <c r="B2725" t="str">
        <f>IFERROR(INDEX(Clients[Client_Name],MATCH(Table10[[#This Row],[Client_Code]],Clients[Client_Code],0)),"")</f>
        <v>FRIGORÍFICO CFC</v>
      </c>
      <c r="C2725" s="42">
        <v>1036</v>
      </c>
      <c r="D2725" s="41" t="s">
        <v>37</v>
      </c>
      <c r="E2725">
        <v>11</v>
      </c>
      <c r="F2725" s="21">
        <v>2156976.833287064</v>
      </c>
      <c r="G2725"/>
    </row>
    <row r="2726" spans="1:7" x14ac:dyDescent="0.25">
      <c r="A2726" t="s">
        <v>62</v>
      </c>
      <c r="B2726" t="str">
        <f>IFERROR(INDEX(Clients[Client_Name],MATCH(Table10[[#This Row],[Client_Code]],Clients[Client_Code],0)),"")</f>
        <v>FRIGORÍFICO CFC</v>
      </c>
      <c r="C2726" s="42">
        <v>1036</v>
      </c>
      <c r="D2726" s="41" t="s">
        <v>37</v>
      </c>
      <c r="E2726">
        <v>12</v>
      </c>
      <c r="F2726" s="21">
        <v>3286544.3305271887</v>
      </c>
      <c r="G2726"/>
    </row>
    <row r="2727" spans="1:7" x14ac:dyDescent="0.25">
      <c r="A2727" t="s">
        <v>62</v>
      </c>
      <c r="B2727" t="str">
        <f>IFERROR(INDEX(Clients[Client_Name],MATCH(Table10[[#This Row],[Client_Code]],Clients[Client_Code],0)),"")</f>
        <v>FRIGORÍFICO CFC</v>
      </c>
      <c r="C2727" s="42">
        <v>1036</v>
      </c>
      <c r="D2727" s="41" t="s">
        <v>148</v>
      </c>
      <c r="E2727">
        <v>1</v>
      </c>
      <c r="F2727" s="21">
        <v>0</v>
      </c>
      <c r="G2727"/>
    </row>
    <row r="2728" spans="1:7" x14ac:dyDescent="0.25">
      <c r="A2728" t="s">
        <v>62</v>
      </c>
      <c r="B2728" t="str">
        <f>IFERROR(INDEX(Clients[Client_Name],MATCH(Table10[[#This Row],[Client_Code]],Clients[Client_Code],0)),"")</f>
        <v>FRIGORÍFICO CFC</v>
      </c>
      <c r="C2728" s="42">
        <v>1036</v>
      </c>
      <c r="D2728" s="41" t="s">
        <v>148</v>
      </c>
      <c r="E2728">
        <v>2</v>
      </c>
      <c r="F2728" s="21">
        <v>0</v>
      </c>
      <c r="G2728"/>
    </row>
    <row r="2729" spans="1:7" x14ac:dyDescent="0.25">
      <c r="A2729" t="s">
        <v>62</v>
      </c>
      <c r="B2729" t="str">
        <f>IFERROR(INDEX(Clients[Client_Name],MATCH(Table10[[#This Row],[Client_Code]],Clients[Client_Code],0)),"")</f>
        <v>FRIGORÍFICO CFC</v>
      </c>
      <c r="C2729" s="42">
        <v>1036</v>
      </c>
      <c r="D2729" s="41" t="s">
        <v>148</v>
      </c>
      <c r="E2729">
        <v>3</v>
      </c>
      <c r="F2729" s="21">
        <v>0</v>
      </c>
      <c r="G2729"/>
    </row>
    <row r="2730" spans="1:7" x14ac:dyDescent="0.25">
      <c r="A2730" t="s">
        <v>62</v>
      </c>
      <c r="B2730" t="str">
        <f>IFERROR(INDEX(Clients[Client_Name],MATCH(Table10[[#This Row],[Client_Code]],Clients[Client_Code],0)),"")</f>
        <v>FRIGORÍFICO CFC</v>
      </c>
      <c r="C2730" s="42">
        <v>1036</v>
      </c>
      <c r="D2730" s="41" t="s">
        <v>148</v>
      </c>
      <c r="E2730">
        <v>4</v>
      </c>
      <c r="F2730" s="21">
        <v>0</v>
      </c>
      <c r="G2730"/>
    </row>
    <row r="2731" spans="1:7" x14ac:dyDescent="0.25">
      <c r="A2731" t="s">
        <v>62</v>
      </c>
      <c r="B2731" t="str">
        <f>IFERROR(INDEX(Clients[Client_Name],MATCH(Table10[[#This Row],[Client_Code]],Clients[Client_Code],0)),"")</f>
        <v>FRIGORÍFICO CFC</v>
      </c>
      <c r="C2731" s="42">
        <v>1036</v>
      </c>
      <c r="D2731" s="41" t="s">
        <v>148</v>
      </c>
      <c r="E2731">
        <v>5</v>
      </c>
      <c r="F2731" s="21">
        <v>0</v>
      </c>
      <c r="G2731"/>
    </row>
    <row r="2732" spans="1:7" x14ac:dyDescent="0.25">
      <c r="A2732" t="s">
        <v>62</v>
      </c>
      <c r="B2732" t="str">
        <f>IFERROR(INDEX(Clients[Client_Name],MATCH(Table10[[#This Row],[Client_Code]],Clients[Client_Code],0)),"")</f>
        <v>FRIGORÍFICO CFC</v>
      </c>
      <c r="C2732" s="42">
        <v>1036</v>
      </c>
      <c r="D2732" s="41" t="s">
        <v>148</v>
      </c>
      <c r="E2732">
        <v>6</v>
      </c>
      <c r="F2732" s="21">
        <v>0</v>
      </c>
      <c r="G2732"/>
    </row>
    <row r="2733" spans="1:7" x14ac:dyDescent="0.25">
      <c r="A2733" t="s">
        <v>62</v>
      </c>
      <c r="B2733" t="str">
        <f>IFERROR(INDEX(Clients[Client_Name],MATCH(Table10[[#This Row],[Client_Code]],Clients[Client_Code],0)),"")</f>
        <v>FRIGORÍFICO CFC</v>
      </c>
      <c r="C2733" s="42">
        <v>1036</v>
      </c>
      <c r="D2733" s="41" t="s">
        <v>148</v>
      </c>
      <c r="E2733">
        <v>7</v>
      </c>
      <c r="F2733" s="21">
        <v>0</v>
      </c>
      <c r="G2733"/>
    </row>
    <row r="2734" spans="1:7" x14ac:dyDescent="0.25">
      <c r="A2734" t="s">
        <v>62</v>
      </c>
      <c r="B2734" t="str">
        <f>IFERROR(INDEX(Clients[Client_Name],MATCH(Table10[[#This Row],[Client_Code]],Clients[Client_Code],0)),"")</f>
        <v>FRIGORÍFICO CFC</v>
      </c>
      <c r="C2734" s="42">
        <v>1036</v>
      </c>
      <c r="D2734" s="41" t="s">
        <v>148</v>
      </c>
      <c r="E2734">
        <v>8</v>
      </c>
      <c r="F2734" s="21">
        <v>0</v>
      </c>
      <c r="G2734"/>
    </row>
    <row r="2735" spans="1:7" x14ac:dyDescent="0.25">
      <c r="A2735" t="s">
        <v>62</v>
      </c>
      <c r="B2735" t="str">
        <f>IFERROR(INDEX(Clients[Client_Name],MATCH(Table10[[#This Row],[Client_Code]],Clients[Client_Code],0)),"")</f>
        <v>FRIGORÍFICO CFC</v>
      </c>
      <c r="C2735" s="42">
        <v>1036</v>
      </c>
      <c r="D2735" s="41" t="s">
        <v>148</v>
      </c>
      <c r="E2735">
        <v>9</v>
      </c>
      <c r="F2735" s="21">
        <v>0</v>
      </c>
      <c r="G2735"/>
    </row>
    <row r="2736" spans="1:7" x14ac:dyDescent="0.25">
      <c r="A2736" t="s">
        <v>62</v>
      </c>
      <c r="B2736" t="str">
        <f>IFERROR(INDEX(Clients[Client_Name],MATCH(Table10[[#This Row],[Client_Code]],Clients[Client_Code],0)),"")</f>
        <v>FRIGORÍFICO CFC</v>
      </c>
      <c r="C2736" s="42">
        <v>1036</v>
      </c>
      <c r="D2736" s="41" t="s">
        <v>148</v>
      </c>
      <c r="E2736">
        <v>10</v>
      </c>
      <c r="F2736" s="21">
        <v>0</v>
      </c>
      <c r="G2736"/>
    </row>
    <row r="2737" spans="1:7" x14ac:dyDescent="0.25">
      <c r="A2737" t="s">
        <v>62</v>
      </c>
      <c r="B2737" t="str">
        <f>IFERROR(INDEX(Clients[Client_Name],MATCH(Table10[[#This Row],[Client_Code]],Clients[Client_Code],0)),"")</f>
        <v>FRIGORÍFICO CFC</v>
      </c>
      <c r="C2737" s="42">
        <v>1036</v>
      </c>
      <c r="D2737" s="41" t="s">
        <v>148</v>
      </c>
      <c r="E2737">
        <v>11</v>
      </c>
      <c r="F2737" s="21">
        <v>0</v>
      </c>
      <c r="G2737"/>
    </row>
    <row r="2738" spans="1:7" x14ac:dyDescent="0.25">
      <c r="A2738" t="s">
        <v>62</v>
      </c>
      <c r="B2738" t="str">
        <f>IFERROR(INDEX(Clients[Client_Name],MATCH(Table10[[#This Row],[Client_Code]],Clients[Client_Code],0)),"")</f>
        <v>FRIGORÍFICO CFC</v>
      </c>
      <c r="C2738" s="42">
        <v>1036</v>
      </c>
      <c r="D2738" s="41" t="s">
        <v>148</v>
      </c>
      <c r="E2738">
        <v>12</v>
      </c>
      <c r="F2738" s="21">
        <v>0</v>
      </c>
      <c r="G2738"/>
    </row>
    <row r="2739" spans="1:7" x14ac:dyDescent="0.25">
      <c r="A2739" t="s">
        <v>62</v>
      </c>
      <c r="B2739" t="str">
        <f>IFERROR(INDEX(Clients[Client_Name],MATCH(Table10[[#This Row],[Client_Code]],Clients[Client_Code],0)),"")</f>
        <v>FRIGORÍFICO CFC</v>
      </c>
      <c r="C2739" s="42">
        <v>1036</v>
      </c>
      <c r="D2739" s="41" t="s">
        <v>38</v>
      </c>
      <c r="E2739">
        <v>1</v>
      </c>
      <c r="F2739" s="21">
        <v>5116942.5831549997</v>
      </c>
      <c r="G2739"/>
    </row>
    <row r="2740" spans="1:7" x14ac:dyDescent="0.25">
      <c r="A2740" t="s">
        <v>62</v>
      </c>
      <c r="B2740" t="str">
        <f>IFERROR(INDEX(Clients[Client_Name],MATCH(Table10[[#This Row],[Client_Code]],Clients[Client_Code],0)),"")</f>
        <v>FRIGORÍFICO CFC</v>
      </c>
      <c r="C2740" s="42">
        <v>1036</v>
      </c>
      <c r="D2740" s="41" t="s">
        <v>38</v>
      </c>
      <c r="E2740">
        <v>2</v>
      </c>
      <c r="F2740" s="21">
        <v>4957536.1217183955</v>
      </c>
      <c r="G2740"/>
    </row>
    <row r="2741" spans="1:7" x14ac:dyDescent="0.25">
      <c r="A2741" t="s">
        <v>62</v>
      </c>
      <c r="B2741" t="str">
        <f>IFERROR(INDEX(Clients[Client_Name],MATCH(Table10[[#This Row],[Client_Code]],Clients[Client_Code],0)),"")</f>
        <v>FRIGORÍFICO CFC</v>
      </c>
      <c r="C2741" s="42">
        <v>1036</v>
      </c>
      <c r="D2741" s="41" t="s">
        <v>38</v>
      </c>
      <c r="E2741">
        <v>3</v>
      </c>
      <c r="F2741" s="21">
        <v>5700660.8513581101</v>
      </c>
      <c r="G2741"/>
    </row>
    <row r="2742" spans="1:7" x14ac:dyDescent="0.25">
      <c r="A2742" t="s">
        <v>62</v>
      </c>
      <c r="B2742" t="str">
        <f>IFERROR(INDEX(Clients[Client_Name],MATCH(Table10[[#This Row],[Client_Code]],Clients[Client_Code],0)),"")</f>
        <v>FRIGORÍFICO CFC</v>
      </c>
      <c r="C2742" s="42">
        <v>1036</v>
      </c>
      <c r="D2742" s="41" t="s">
        <v>38</v>
      </c>
      <c r="E2742">
        <v>4</v>
      </c>
      <c r="F2742" s="21">
        <v>6715319.3603275958</v>
      </c>
      <c r="G2742"/>
    </row>
    <row r="2743" spans="1:7" x14ac:dyDescent="0.25">
      <c r="A2743" t="s">
        <v>62</v>
      </c>
      <c r="B2743" t="str">
        <f>IFERROR(INDEX(Clients[Client_Name],MATCH(Table10[[#This Row],[Client_Code]],Clients[Client_Code],0)),"")</f>
        <v>FRIGORÍFICO CFC</v>
      </c>
      <c r="C2743" s="42">
        <v>1036</v>
      </c>
      <c r="D2743" s="41" t="s">
        <v>38</v>
      </c>
      <c r="E2743">
        <v>5</v>
      </c>
      <c r="F2743" s="21">
        <v>6721148.4318485241</v>
      </c>
      <c r="G2743"/>
    </row>
    <row r="2744" spans="1:7" x14ac:dyDescent="0.25">
      <c r="A2744" t="s">
        <v>62</v>
      </c>
      <c r="B2744" t="str">
        <f>IFERROR(INDEX(Clients[Client_Name],MATCH(Table10[[#This Row],[Client_Code]],Clients[Client_Code],0)),"")</f>
        <v>FRIGORÍFICO CFC</v>
      </c>
      <c r="C2744" s="42">
        <v>1036</v>
      </c>
      <c r="D2744" s="41" t="s">
        <v>38</v>
      </c>
      <c r="E2744">
        <v>6</v>
      </c>
      <c r="F2744" s="21">
        <v>6626002.2765213819</v>
      </c>
      <c r="G2744"/>
    </row>
    <row r="2745" spans="1:7" x14ac:dyDescent="0.25">
      <c r="A2745" t="s">
        <v>62</v>
      </c>
      <c r="B2745" t="str">
        <f>IFERROR(INDEX(Clients[Client_Name],MATCH(Table10[[#This Row],[Client_Code]],Clients[Client_Code],0)),"")</f>
        <v>FRIGORÍFICO CFC</v>
      </c>
      <c r="C2745" s="42">
        <v>1036</v>
      </c>
      <c r="D2745" s="41" t="s">
        <v>38</v>
      </c>
      <c r="E2745">
        <v>7</v>
      </c>
      <c r="F2745" s="21">
        <v>7315106.1687927991</v>
      </c>
      <c r="G2745"/>
    </row>
    <row r="2746" spans="1:7" x14ac:dyDescent="0.25">
      <c r="A2746" t="s">
        <v>62</v>
      </c>
      <c r="B2746" t="str">
        <f>IFERROR(INDEX(Clients[Client_Name],MATCH(Table10[[#This Row],[Client_Code]],Clients[Client_Code],0)),"")</f>
        <v>FRIGORÍFICO CFC</v>
      </c>
      <c r="C2746" s="42">
        <v>1036</v>
      </c>
      <c r="D2746" s="41" t="s">
        <v>38</v>
      </c>
      <c r="E2746">
        <v>8</v>
      </c>
      <c r="F2746" s="21">
        <v>8882893.8904796802</v>
      </c>
      <c r="G2746"/>
    </row>
    <row r="2747" spans="1:7" x14ac:dyDescent="0.25">
      <c r="A2747" t="s">
        <v>62</v>
      </c>
      <c r="B2747" t="str">
        <f>IFERROR(INDEX(Clients[Client_Name],MATCH(Table10[[#This Row],[Client_Code]],Clients[Client_Code],0)),"")</f>
        <v>FRIGORÍFICO CFC</v>
      </c>
      <c r="C2747" s="42">
        <v>1036</v>
      </c>
      <c r="D2747" s="41" t="s">
        <v>38</v>
      </c>
      <c r="E2747">
        <v>9</v>
      </c>
      <c r="F2747" s="21">
        <v>8792657.9363275617</v>
      </c>
      <c r="G2747"/>
    </row>
    <row r="2748" spans="1:7" x14ac:dyDescent="0.25">
      <c r="A2748" t="s">
        <v>62</v>
      </c>
      <c r="B2748" t="str">
        <f>IFERROR(INDEX(Clients[Client_Name],MATCH(Table10[[#This Row],[Client_Code]],Clients[Client_Code],0)),"")</f>
        <v>FRIGORÍFICO CFC</v>
      </c>
      <c r="C2748" s="42">
        <v>1036</v>
      </c>
      <c r="D2748" s="41" t="s">
        <v>38</v>
      </c>
      <c r="E2748">
        <v>10</v>
      </c>
      <c r="F2748" s="21">
        <v>7735268.3277553553</v>
      </c>
      <c r="G2748"/>
    </row>
    <row r="2749" spans="1:7" x14ac:dyDescent="0.25">
      <c r="A2749" t="s">
        <v>62</v>
      </c>
      <c r="B2749" t="str">
        <f>IFERROR(INDEX(Clients[Client_Name],MATCH(Table10[[#This Row],[Client_Code]],Clients[Client_Code],0)),"")</f>
        <v>FRIGORÍFICO CFC</v>
      </c>
      <c r="C2749" s="42">
        <v>1036</v>
      </c>
      <c r="D2749" s="41" t="s">
        <v>38</v>
      </c>
      <c r="E2749">
        <v>11</v>
      </c>
      <c r="F2749" s="21">
        <v>7512951.422981157</v>
      </c>
      <c r="G2749"/>
    </row>
    <row r="2750" spans="1:7" x14ac:dyDescent="0.25">
      <c r="A2750" t="s">
        <v>62</v>
      </c>
      <c r="B2750" t="str">
        <f>IFERROR(INDEX(Clients[Client_Name],MATCH(Table10[[#This Row],[Client_Code]],Clients[Client_Code],0)),"")</f>
        <v>FRIGORÍFICO CFC</v>
      </c>
      <c r="C2750" s="42">
        <v>1036</v>
      </c>
      <c r="D2750" s="41" t="s">
        <v>38</v>
      </c>
      <c r="E2750">
        <v>12</v>
      </c>
      <c r="F2750" s="21">
        <v>9462804.3105492126</v>
      </c>
      <c r="G2750"/>
    </row>
    <row r="2751" spans="1:7" x14ac:dyDescent="0.25">
      <c r="A2751" t="s">
        <v>32</v>
      </c>
      <c r="B2751" t="str">
        <f>IFERROR(INDEX(Clients[Client_Name],MATCH(Table10[[#This Row],[Client_Code]],Clients[Client_Code],0)),"")</f>
        <v>FRIGORIFICO CFC</v>
      </c>
      <c r="C2751" s="42">
        <v>52</v>
      </c>
      <c r="D2751" s="41" t="s">
        <v>149</v>
      </c>
      <c r="E2751">
        <v>1</v>
      </c>
      <c r="F2751" s="21">
        <v>0</v>
      </c>
      <c r="G2751"/>
    </row>
    <row r="2752" spans="1:7" x14ac:dyDescent="0.25">
      <c r="A2752" t="s">
        <v>32</v>
      </c>
      <c r="B2752" t="str">
        <f>IFERROR(INDEX(Clients[Client_Name],MATCH(Table10[[#This Row],[Client_Code]],Clients[Client_Code],0)),"")</f>
        <v>FRIGORIFICO CFC</v>
      </c>
      <c r="C2752" s="42">
        <v>52</v>
      </c>
      <c r="D2752" s="41" t="s">
        <v>149</v>
      </c>
      <c r="E2752">
        <v>2</v>
      </c>
      <c r="F2752" s="21">
        <v>0</v>
      </c>
      <c r="G2752"/>
    </row>
    <row r="2753" spans="1:7" x14ac:dyDescent="0.25">
      <c r="A2753" t="s">
        <v>32</v>
      </c>
      <c r="B2753" t="str">
        <f>IFERROR(INDEX(Clients[Client_Name],MATCH(Table10[[#This Row],[Client_Code]],Clients[Client_Code],0)),"")</f>
        <v>FRIGORIFICO CFC</v>
      </c>
      <c r="C2753" s="42">
        <v>52</v>
      </c>
      <c r="D2753" s="41" t="s">
        <v>149</v>
      </c>
      <c r="E2753">
        <v>3</v>
      </c>
      <c r="F2753" s="21">
        <v>0</v>
      </c>
      <c r="G2753"/>
    </row>
    <row r="2754" spans="1:7" x14ac:dyDescent="0.25">
      <c r="A2754" t="s">
        <v>32</v>
      </c>
      <c r="B2754" t="str">
        <f>IFERROR(INDEX(Clients[Client_Name],MATCH(Table10[[#This Row],[Client_Code]],Clients[Client_Code],0)),"")</f>
        <v>FRIGORIFICO CFC</v>
      </c>
      <c r="C2754" s="42">
        <v>52</v>
      </c>
      <c r="D2754" s="41" t="s">
        <v>149</v>
      </c>
      <c r="E2754">
        <v>4</v>
      </c>
      <c r="F2754" s="21">
        <v>0</v>
      </c>
      <c r="G2754"/>
    </row>
    <row r="2755" spans="1:7" x14ac:dyDescent="0.25">
      <c r="A2755" t="s">
        <v>32</v>
      </c>
      <c r="B2755" t="str">
        <f>IFERROR(INDEX(Clients[Client_Name],MATCH(Table10[[#This Row],[Client_Code]],Clients[Client_Code],0)),"")</f>
        <v>FRIGORIFICO CFC</v>
      </c>
      <c r="C2755" s="42">
        <v>52</v>
      </c>
      <c r="D2755" s="41" t="s">
        <v>149</v>
      </c>
      <c r="E2755">
        <v>5</v>
      </c>
      <c r="F2755" s="21">
        <v>0</v>
      </c>
      <c r="G2755"/>
    </row>
    <row r="2756" spans="1:7" x14ac:dyDescent="0.25">
      <c r="A2756" t="s">
        <v>32</v>
      </c>
      <c r="B2756" t="str">
        <f>IFERROR(INDEX(Clients[Client_Name],MATCH(Table10[[#This Row],[Client_Code]],Clients[Client_Code],0)),"")</f>
        <v>FRIGORIFICO CFC</v>
      </c>
      <c r="C2756" s="42">
        <v>52</v>
      </c>
      <c r="D2756" s="41" t="s">
        <v>149</v>
      </c>
      <c r="E2756">
        <v>6</v>
      </c>
      <c r="F2756" s="21">
        <v>0</v>
      </c>
      <c r="G2756"/>
    </row>
    <row r="2757" spans="1:7" x14ac:dyDescent="0.25">
      <c r="A2757" t="s">
        <v>32</v>
      </c>
      <c r="B2757" t="str">
        <f>IFERROR(INDEX(Clients[Client_Name],MATCH(Table10[[#This Row],[Client_Code]],Clients[Client_Code],0)),"")</f>
        <v>FRIGORIFICO CFC</v>
      </c>
      <c r="C2757" s="42">
        <v>52</v>
      </c>
      <c r="D2757" s="41" t="s">
        <v>149</v>
      </c>
      <c r="E2757">
        <v>7</v>
      </c>
      <c r="F2757" s="21">
        <v>0</v>
      </c>
      <c r="G2757"/>
    </row>
    <row r="2758" spans="1:7" x14ac:dyDescent="0.25">
      <c r="A2758" t="s">
        <v>32</v>
      </c>
      <c r="B2758" t="str">
        <f>IFERROR(INDEX(Clients[Client_Name],MATCH(Table10[[#This Row],[Client_Code]],Clients[Client_Code],0)),"")</f>
        <v>FRIGORIFICO CFC</v>
      </c>
      <c r="C2758" s="42">
        <v>52</v>
      </c>
      <c r="D2758" s="41" t="s">
        <v>149</v>
      </c>
      <c r="E2758">
        <v>8</v>
      </c>
      <c r="F2758" s="21">
        <v>0</v>
      </c>
      <c r="G2758"/>
    </row>
    <row r="2759" spans="1:7" x14ac:dyDescent="0.25">
      <c r="A2759" t="s">
        <v>32</v>
      </c>
      <c r="B2759" t="str">
        <f>IFERROR(INDEX(Clients[Client_Name],MATCH(Table10[[#This Row],[Client_Code]],Clients[Client_Code],0)),"")</f>
        <v>FRIGORIFICO CFC</v>
      </c>
      <c r="C2759" s="42">
        <v>52</v>
      </c>
      <c r="D2759" s="41" t="s">
        <v>149</v>
      </c>
      <c r="E2759">
        <v>9</v>
      </c>
      <c r="F2759" s="21">
        <v>0</v>
      </c>
      <c r="G2759"/>
    </row>
    <row r="2760" spans="1:7" x14ac:dyDescent="0.25">
      <c r="A2760" t="s">
        <v>32</v>
      </c>
      <c r="B2760" t="str">
        <f>IFERROR(INDEX(Clients[Client_Name],MATCH(Table10[[#This Row],[Client_Code]],Clients[Client_Code],0)),"")</f>
        <v>FRIGORIFICO CFC</v>
      </c>
      <c r="C2760" s="42">
        <v>52</v>
      </c>
      <c r="D2760" s="41" t="s">
        <v>149</v>
      </c>
      <c r="E2760">
        <v>10</v>
      </c>
      <c r="F2760" s="21">
        <v>0</v>
      </c>
      <c r="G2760"/>
    </row>
    <row r="2761" spans="1:7" x14ac:dyDescent="0.25">
      <c r="A2761" t="s">
        <v>32</v>
      </c>
      <c r="B2761" t="str">
        <f>IFERROR(INDEX(Clients[Client_Name],MATCH(Table10[[#This Row],[Client_Code]],Clients[Client_Code],0)),"")</f>
        <v>FRIGORIFICO CFC</v>
      </c>
      <c r="C2761" s="42">
        <v>52</v>
      </c>
      <c r="D2761" s="41" t="s">
        <v>149</v>
      </c>
      <c r="E2761">
        <v>11</v>
      </c>
      <c r="F2761" s="21">
        <v>0</v>
      </c>
      <c r="G2761"/>
    </row>
    <row r="2762" spans="1:7" x14ac:dyDescent="0.25">
      <c r="A2762" t="s">
        <v>32</v>
      </c>
      <c r="B2762" t="str">
        <f>IFERROR(INDEX(Clients[Client_Name],MATCH(Table10[[#This Row],[Client_Code]],Clients[Client_Code],0)),"")</f>
        <v>FRIGORIFICO CFC</v>
      </c>
      <c r="C2762" s="42">
        <v>52</v>
      </c>
      <c r="D2762" s="41" t="s">
        <v>149</v>
      </c>
      <c r="E2762">
        <v>12</v>
      </c>
      <c r="F2762" s="21">
        <v>0</v>
      </c>
      <c r="G2762"/>
    </row>
    <row r="2763" spans="1:7" x14ac:dyDescent="0.25">
      <c r="A2763" t="s">
        <v>32</v>
      </c>
      <c r="B2763" t="str">
        <f>IFERROR(INDEX(Clients[Client_Name],MATCH(Table10[[#This Row],[Client_Code]],Clients[Client_Code],0)),"")</f>
        <v>FRIGORIFICO CFC</v>
      </c>
      <c r="C2763" s="42">
        <v>52</v>
      </c>
      <c r="D2763" s="41" t="s">
        <v>37</v>
      </c>
      <c r="E2763">
        <v>1</v>
      </c>
      <c r="F2763" s="21">
        <v>0</v>
      </c>
      <c r="G2763"/>
    </row>
    <row r="2764" spans="1:7" x14ac:dyDescent="0.25">
      <c r="A2764" t="s">
        <v>32</v>
      </c>
      <c r="B2764" t="str">
        <f>IFERROR(INDEX(Clients[Client_Name],MATCH(Table10[[#This Row],[Client_Code]],Clients[Client_Code],0)),"")</f>
        <v>FRIGORIFICO CFC</v>
      </c>
      <c r="C2764" s="42">
        <v>52</v>
      </c>
      <c r="D2764" s="41" t="s">
        <v>37</v>
      </c>
      <c r="E2764">
        <v>2</v>
      </c>
      <c r="F2764" s="21">
        <v>0</v>
      </c>
      <c r="G2764"/>
    </row>
    <row r="2765" spans="1:7" x14ac:dyDescent="0.25">
      <c r="A2765" t="s">
        <v>32</v>
      </c>
      <c r="B2765" t="str">
        <f>IFERROR(INDEX(Clients[Client_Name],MATCH(Table10[[#This Row],[Client_Code]],Clients[Client_Code],0)),"")</f>
        <v>FRIGORIFICO CFC</v>
      </c>
      <c r="C2765" s="42">
        <v>52</v>
      </c>
      <c r="D2765" s="41" t="s">
        <v>37</v>
      </c>
      <c r="E2765">
        <v>3</v>
      </c>
      <c r="F2765" s="21">
        <v>0</v>
      </c>
      <c r="G2765"/>
    </row>
    <row r="2766" spans="1:7" x14ac:dyDescent="0.25">
      <c r="A2766" t="s">
        <v>32</v>
      </c>
      <c r="B2766" t="str">
        <f>IFERROR(INDEX(Clients[Client_Name],MATCH(Table10[[#This Row],[Client_Code]],Clients[Client_Code],0)),"")</f>
        <v>FRIGORIFICO CFC</v>
      </c>
      <c r="C2766" s="42">
        <v>52</v>
      </c>
      <c r="D2766" s="41" t="s">
        <v>37</v>
      </c>
      <c r="E2766">
        <v>4</v>
      </c>
      <c r="F2766" s="21">
        <v>0</v>
      </c>
      <c r="G2766"/>
    </row>
    <row r="2767" spans="1:7" x14ac:dyDescent="0.25">
      <c r="A2767" t="s">
        <v>32</v>
      </c>
      <c r="B2767" t="str">
        <f>IFERROR(INDEX(Clients[Client_Name],MATCH(Table10[[#This Row],[Client_Code]],Clients[Client_Code],0)),"")</f>
        <v>FRIGORIFICO CFC</v>
      </c>
      <c r="C2767" s="42">
        <v>52</v>
      </c>
      <c r="D2767" s="41" t="s">
        <v>37</v>
      </c>
      <c r="E2767">
        <v>5</v>
      </c>
      <c r="F2767" s="21">
        <v>0</v>
      </c>
      <c r="G2767"/>
    </row>
    <row r="2768" spans="1:7" x14ac:dyDescent="0.25">
      <c r="A2768" t="s">
        <v>32</v>
      </c>
      <c r="B2768" t="str">
        <f>IFERROR(INDEX(Clients[Client_Name],MATCH(Table10[[#This Row],[Client_Code]],Clients[Client_Code],0)),"")</f>
        <v>FRIGORIFICO CFC</v>
      </c>
      <c r="C2768" s="42">
        <v>52</v>
      </c>
      <c r="D2768" s="41" t="s">
        <v>37</v>
      </c>
      <c r="E2768">
        <v>6</v>
      </c>
      <c r="F2768" s="21">
        <v>0</v>
      </c>
      <c r="G2768"/>
    </row>
    <row r="2769" spans="1:7" x14ac:dyDescent="0.25">
      <c r="A2769" t="s">
        <v>32</v>
      </c>
      <c r="B2769" t="str">
        <f>IFERROR(INDEX(Clients[Client_Name],MATCH(Table10[[#This Row],[Client_Code]],Clients[Client_Code],0)),"")</f>
        <v>FRIGORIFICO CFC</v>
      </c>
      <c r="C2769" s="42">
        <v>52</v>
      </c>
      <c r="D2769" s="41" t="s">
        <v>37</v>
      </c>
      <c r="E2769">
        <v>7</v>
      </c>
      <c r="F2769" s="21">
        <v>0</v>
      </c>
      <c r="G2769"/>
    </row>
    <row r="2770" spans="1:7" x14ac:dyDescent="0.25">
      <c r="A2770" t="s">
        <v>32</v>
      </c>
      <c r="B2770" t="str">
        <f>IFERROR(INDEX(Clients[Client_Name],MATCH(Table10[[#This Row],[Client_Code]],Clients[Client_Code],0)),"")</f>
        <v>FRIGORIFICO CFC</v>
      </c>
      <c r="C2770" s="42">
        <v>52</v>
      </c>
      <c r="D2770" s="41" t="s">
        <v>37</v>
      </c>
      <c r="E2770">
        <v>8</v>
      </c>
      <c r="F2770" s="21">
        <v>0</v>
      </c>
      <c r="G2770"/>
    </row>
    <row r="2771" spans="1:7" x14ac:dyDescent="0.25">
      <c r="A2771" t="s">
        <v>32</v>
      </c>
      <c r="B2771" t="str">
        <f>IFERROR(INDEX(Clients[Client_Name],MATCH(Table10[[#This Row],[Client_Code]],Clients[Client_Code],0)),"")</f>
        <v>FRIGORIFICO CFC</v>
      </c>
      <c r="C2771" s="42">
        <v>52</v>
      </c>
      <c r="D2771" s="41" t="s">
        <v>37</v>
      </c>
      <c r="E2771">
        <v>9</v>
      </c>
      <c r="F2771" s="21">
        <v>0</v>
      </c>
      <c r="G2771"/>
    </row>
    <row r="2772" spans="1:7" x14ac:dyDescent="0.25">
      <c r="A2772" t="s">
        <v>32</v>
      </c>
      <c r="B2772" t="str">
        <f>IFERROR(INDEX(Clients[Client_Name],MATCH(Table10[[#This Row],[Client_Code]],Clients[Client_Code],0)),"")</f>
        <v>FRIGORIFICO CFC</v>
      </c>
      <c r="C2772" s="42">
        <v>52</v>
      </c>
      <c r="D2772" s="41" t="s">
        <v>37</v>
      </c>
      <c r="E2772">
        <v>10</v>
      </c>
      <c r="F2772" s="21">
        <v>0</v>
      </c>
      <c r="G2772"/>
    </row>
    <row r="2773" spans="1:7" x14ac:dyDescent="0.25">
      <c r="A2773" t="s">
        <v>32</v>
      </c>
      <c r="B2773" t="str">
        <f>IFERROR(INDEX(Clients[Client_Name],MATCH(Table10[[#This Row],[Client_Code]],Clients[Client_Code],0)),"")</f>
        <v>FRIGORIFICO CFC</v>
      </c>
      <c r="C2773" s="42">
        <v>52</v>
      </c>
      <c r="D2773" s="41" t="s">
        <v>37</v>
      </c>
      <c r="E2773">
        <v>11</v>
      </c>
      <c r="F2773" s="21">
        <v>0</v>
      </c>
      <c r="G2773"/>
    </row>
    <row r="2774" spans="1:7" x14ac:dyDescent="0.25">
      <c r="A2774" t="s">
        <v>32</v>
      </c>
      <c r="B2774" t="str">
        <f>IFERROR(INDEX(Clients[Client_Name],MATCH(Table10[[#This Row],[Client_Code]],Clients[Client_Code],0)),"")</f>
        <v>FRIGORIFICO CFC</v>
      </c>
      <c r="C2774" s="42">
        <v>52</v>
      </c>
      <c r="D2774" s="41" t="s">
        <v>37</v>
      </c>
      <c r="E2774">
        <v>12</v>
      </c>
      <c r="F2774" s="21">
        <v>0</v>
      </c>
      <c r="G2774"/>
    </row>
    <row r="2775" spans="1:7" x14ac:dyDescent="0.25">
      <c r="A2775" t="s">
        <v>32</v>
      </c>
      <c r="B2775" t="str">
        <f>IFERROR(INDEX(Clients[Client_Name],MATCH(Table10[[#This Row],[Client_Code]],Clients[Client_Code],0)),"")</f>
        <v>FRIGORIFICO CFC</v>
      </c>
      <c r="C2775" s="42">
        <v>52</v>
      </c>
      <c r="D2775" s="41" t="s">
        <v>148</v>
      </c>
      <c r="E2775">
        <v>1</v>
      </c>
      <c r="F2775" s="21">
        <v>0</v>
      </c>
      <c r="G2775"/>
    </row>
    <row r="2776" spans="1:7" x14ac:dyDescent="0.25">
      <c r="A2776" t="s">
        <v>32</v>
      </c>
      <c r="B2776" t="str">
        <f>IFERROR(INDEX(Clients[Client_Name],MATCH(Table10[[#This Row],[Client_Code]],Clients[Client_Code],0)),"")</f>
        <v>FRIGORIFICO CFC</v>
      </c>
      <c r="C2776" s="42">
        <v>52</v>
      </c>
      <c r="D2776" s="41" t="s">
        <v>148</v>
      </c>
      <c r="E2776">
        <v>2</v>
      </c>
      <c r="F2776" s="21">
        <v>0</v>
      </c>
      <c r="G2776"/>
    </row>
    <row r="2777" spans="1:7" x14ac:dyDescent="0.25">
      <c r="A2777" t="s">
        <v>32</v>
      </c>
      <c r="B2777" t="str">
        <f>IFERROR(INDEX(Clients[Client_Name],MATCH(Table10[[#This Row],[Client_Code]],Clients[Client_Code],0)),"")</f>
        <v>FRIGORIFICO CFC</v>
      </c>
      <c r="C2777" s="42">
        <v>52</v>
      </c>
      <c r="D2777" s="41" t="s">
        <v>148</v>
      </c>
      <c r="E2777">
        <v>3</v>
      </c>
      <c r="F2777" s="21">
        <v>0</v>
      </c>
      <c r="G2777"/>
    </row>
    <row r="2778" spans="1:7" x14ac:dyDescent="0.25">
      <c r="A2778" t="s">
        <v>32</v>
      </c>
      <c r="B2778" t="str">
        <f>IFERROR(INDEX(Clients[Client_Name],MATCH(Table10[[#This Row],[Client_Code]],Clients[Client_Code],0)),"")</f>
        <v>FRIGORIFICO CFC</v>
      </c>
      <c r="C2778" s="42">
        <v>52</v>
      </c>
      <c r="D2778" s="41" t="s">
        <v>148</v>
      </c>
      <c r="E2778">
        <v>4</v>
      </c>
      <c r="F2778" s="21">
        <v>0</v>
      </c>
      <c r="G2778"/>
    </row>
    <row r="2779" spans="1:7" x14ac:dyDescent="0.25">
      <c r="A2779" t="s">
        <v>32</v>
      </c>
      <c r="B2779" t="str">
        <f>IFERROR(INDEX(Clients[Client_Name],MATCH(Table10[[#This Row],[Client_Code]],Clients[Client_Code],0)),"")</f>
        <v>FRIGORIFICO CFC</v>
      </c>
      <c r="C2779" s="42">
        <v>52</v>
      </c>
      <c r="D2779" s="41" t="s">
        <v>148</v>
      </c>
      <c r="E2779">
        <v>5</v>
      </c>
      <c r="F2779" s="21">
        <v>0</v>
      </c>
      <c r="G2779"/>
    </row>
    <row r="2780" spans="1:7" x14ac:dyDescent="0.25">
      <c r="A2780" t="s">
        <v>32</v>
      </c>
      <c r="B2780" t="str">
        <f>IFERROR(INDEX(Clients[Client_Name],MATCH(Table10[[#This Row],[Client_Code]],Clients[Client_Code],0)),"")</f>
        <v>FRIGORIFICO CFC</v>
      </c>
      <c r="C2780" s="42">
        <v>52</v>
      </c>
      <c r="D2780" s="41" t="s">
        <v>148</v>
      </c>
      <c r="E2780">
        <v>6</v>
      </c>
      <c r="F2780" s="21">
        <v>0</v>
      </c>
      <c r="G2780"/>
    </row>
    <row r="2781" spans="1:7" x14ac:dyDescent="0.25">
      <c r="A2781" t="s">
        <v>32</v>
      </c>
      <c r="B2781" t="str">
        <f>IFERROR(INDEX(Clients[Client_Name],MATCH(Table10[[#This Row],[Client_Code]],Clients[Client_Code],0)),"")</f>
        <v>FRIGORIFICO CFC</v>
      </c>
      <c r="C2781" s="42">
        <v>52</v>
      </c>
      <c r="D2781" s="41" t="s">
        <v>148</v>
      </c>
      <c r="E2781">
        <v>7</v>
      </c>
      <c r="F2781" s="21">
        <v>0</v>
      </c>
      <c r="G2781"/>
    </row>
    <row r="2782" spans="1:7" x14ac:dyDescent="0.25">
      <c r="A2782" t="s">
        <v>32</v>
      </c>
      <c r="B2782" t="str">
        <f>IFERROR(INDEX(Clients[Client_Name],MATCH(Table10[[#This Row],[Client_Code]],Clients[Client_Code],0)),"")</f>
        <v>FRIGORIFICO CFC</v>
      </c>
      <c r="C2782" s="42">
        <v>52</v>
      </c>
      <c r="D2782" s="41" t="s">
        <v>148</v>
      </c>
      <c r="E2782">
        <v>8</v>
      </c>
      <c r="F2782" s="21">
        <v>0</v>
      </c>
      <c r="G2782"/>
    </row>
    <row r="2783" spans="1:7" x14ac:dyDescent="0.25">
      <c r="A2783" t="s">
        <v>32</v>
      </c>
      <c r="B2783" t="str">
        <f>IFERROR(INDEX(Clients[Client_Name],MATCH(Table10[[#This Row],[Client_Code]],Clients[Client_Code],0)),"")</f>
        <v>FRIGORIFICO CFC</v>
      </c>
      <c r="C2783" s="42">
        <v>52</v>
      </c>
      <c r="D2783" s="41" t="s">
        <v>148</v>
      </c>
      <c r="E2783">
        <v>9</v>
      </c>
      <c r="F2783" s="21">
        <v>0</v>
      </c>
      <c r="G2783"/>
    </row>
    <row r="2784" spans="1:7" x14ac:dyDescent="0.25">
      <c r="A2784" t="s">
        <v>32</v>
      </c>
      <c r="B2784" t="str">
        <f>IFERROR(INDEX(Clients[Client_Name],MATCH(Table10[[#This Row],[Client_Code]],Clients[Client_Code],0)),"")</f>
        <v>FRIGORIFICO CFC</v>
      </c>
      <c r="C2784" s="42">
        <v>52</v>
      </c>
      <c r="D2784" s="41" t="s">
        <v>148</v>
      </c>
      <c r="E2784">
        <v>10</v>
      </c>
      <c r="F2784" s="21">
        <v>0</v>
      </c>
      <c r="G2784"/>
    </row>
    <row r="2785" spans="1:7" x14ac:dyDescent="0.25">
      <c r="A2785" t="s">
        <v>32</v>
      </c>
      <c r="B2785" t="str">
        <f>IFERROR(INDEX(Clients[Client_Name],MATCH(Table10[[#This Row],[Client_Code]],Clients[Client_Code],0)),"")</f>
        <v>FRIGORIFICO CFC</v>
      </c>
      <c r="C2785" s="42">
        <v>52</v>
      </c>
      <c r="D2785" s="41" t="s">
        <v>148</v>
      </c>
      <c r="E2785">
        <v>11</v>
      </c>
      <c r="F2785" s="21">
        <v>0</v>
      </c>
      <c r="G2785"/>
    </row>
    <row r="2786" spans="1:7" x14ac:dyDescent="0.25">
      <c r="A2786" t="s">
        <v>32</v>
      </c>
      <c r="B2786" t="str">
        <f>IFERROR(INDEX(Clients[Client_Name],MATCH(Table10[[#This Row],[Client_Code]],Clients[Client_Code],0)),"")</f>
        <v>FRIGORIFICO CFC</v>
      </c>
      <c r="C2786" s="42">
        <v>52</v>
      </c>
      <c r="D2786" s="41" t="s">
        <v>148</v>
      </c>
      <c r="E2786">
        <v>12</v>
      </c>
      <c r="F2786" s="21">
        <v>0</v>
      </c>
      <c r="G2786"/>
    </row>
    <row r="2787" spans="1:7" x14ac:dyDescent="0.25">
      <c r="A2787" t="s">
        <v>32</v>
      </c>
      <c r="B2787" t="str">
        <f>IFERROR(INDEX(Clients[Client_Name],MATCH(Table10[[#This Row],[Client_Code]],Clients[Client_Code],0)),"")</f>
        <v>FRIGORIFICO CFC</v>
      </c>
      <c r="C2787" s="42">
        <v>52</v>
      </c>
      <c r="D2787" s="41" t="s">
        <v>38</v>
      </c>
      <c r="E2787">
        <v>1</v>
      </c>
      <c r="F2787" s="21">
        <v>0</v>
      </c>
      <c r="G2787"/>
    </row>
    <row r="2788" spans="1:7" x14ac:dyDescent="0.25">
      <c r="A2788" t="s">
        <v>32</v>
      </c>
      <c r="B2788" t="str">
        <f>IFERROR(INDEX(Clients[Client_Name],MATCH(Table10[[#This Row],[Client_Code]],Clients[Client_Code],0)),"")</f>
        <v>FRIGORIFICO CFC</v>
      </c>
      <c r="C2788" s="42">
        <v>52</v>
      </c>
      <c r="D2788" s="41" t="s">
        <v>38</v>
      </c>
      <c r="E2788">
        <v>2</v>
      </c>
      <c r="F2788" s="21">
        <v>0</v>
      </c>
      <c r="G2788"/>
    </row>
    <row r="2789" spans="1:7" x14ac:dyDescent="0.25">
      <c r="A2789" t="s">
        <v>32</v>
      </c>
      <c r="B2789" t="str">
        <f>IFERROR(INDEX(Clients[Client_Name],MATCH(Table10[[#This Row],[Client_Code]],Clients[Client_Code],0)),"")</f>
        <v>FRIGORIFICO CFC</v>
      </c>
      <c r="C2789" s="42">
        <v>52</v>
      </c>
      <c r="D2789" s="41" t="s">
        <v>38</v>
      </c>
      <c r="E2789">
        <v>3</v>
      </c>
      <c r="F2789" s="21">
        <v>0</v>
      </c>
      <c r="G2789"/>
    </row>
    <row r="2790" spans="1:7" x14ac:dyDescent="0.25">
      <c r="A2790" t="s">
        <v>32</v>
      </c>
      <c r="B2790" t="str">
        <f>IFERROR(INDEX(Clients[Client_Name],MATCH(Table10[[#This Row],[Client_Code]],Clients[Client_Code],0)),"")</f>
        <v>FRIGORIFICO CFC</v>
      </c>
      <c r="C2790" s="42">
        <v>52</v>
      </c>
      <c r="D2790" s="41" t="s">
        <v>38</v>
      </c>
      <c r="E2790">
        <v>4</v>
      </c>
      <c r="F2790" s="21">
        <v>0</v>
      </c>
      <c r="G2790"/>
    </row>
    <row r="2791" spans="1:7" x14ac:dyDescent="0.25">
      <c r="A2791" t="s">
        <v>32</v>
      </c>
      <c r="B2791" t="str">
        <f>IFERROR(INDEX(Clients[Client_Name],MATCH(Table10[[#This Row],[Client_Code]],Clients[Client_Code],0)),"")</f>
        <v>FRIGORIFICO CFC</v>
      </c>
      <c r="C2791" s="42">
        <v>52</v>
      </c>
      <c r="D2791" s="41" t="s">
        <v>38</v>
      </c>
      <c r="E2791">
        <v>5</v>
      </c>
      <c r="F2791" s="21">
        <v>0</v>
      </c>
      <c r="G2791"/>
    </row>
    <row r="2792" spans="1:7" x14ac:dyDescent="0.25">
      <c r="A2792" t="s">
        <v>32</v>
      </c>
      <c r="B2792" t="str">
        <f>IFERROR(INDEX(Clients[Client_Name],MATCH(Table10[[#This Row],[Client_Code]],Clients[Client_Code],0)),"")</f>
        <v>FRIGORIFICO CFC</v>
      </c>
      <c r="C2792" s="42">
        <v>52</v>
      </c>
      <c r="D2792" s="41" t="s">
        <v>38</v>
      </c>
      <c r="E2792">
        <v>6</v>
      </c>
      <c r="F2792" s="21">
        <v>0</v>
      </c>
      <c r="G2792"/>
    </row>
    <row r="2793" spans="1:7" x14ac:dyDescent="0.25">
      <c r="A2793" t="s">
        <v>32</v>
      </c>
      <c r="B2793" t="str">
        <f>IFERROR(INDEX(Clients[Client_Name],MATCH(Table10[[#This Row],[Client_Code]],Clients[Client_Code],0)),"")</f>
        <v>FRIGORIFICO CFC</v>
      </c>
      <c r="C2793" s="42">
        <v>52</v>
      </c>
      <c r="D2793" s="41" t="s">
        <v>38</v>
      </c>
      <c r="E2793">
        <v>7</v>
      </c>
      <c r="F2793" s="21">
        <v>0</v>
      </c>
      <c r="G2793"/>
    </row>
    <row r="2794" spans="1:7" x14ac:dyDescent="0.25">
      <c r="A2794" t="s">
        <v>32</v>
      </c>
      <c r="B2794" t="str">
        <f>IFERROR(INDEX(Clients[Client_Name],MATCH(Table10[[#This Row],[Client_Code]],Clients[Client_Code],0)),"")</f>
        <v>FRIGORIFICO CFC</v>
      </c>
      <c r="C2794" s="42">
        <v>52</v>
      </c>
      <c r="D2794" s="41" t="s">
        <v>38</v>
      </c>
      <c r="E2794">
        <v>8</v>
      </c>
      <c r="F2794" s="21">
        <v>0</v>
      </c>
      <c r="G2794"/>
    </row>
    <row r="2795" spans="1:7" x14ac:dyDescent="0.25">
      <c r="A2795" t="s">
        <v>32</v>
      </c>
      <c r="B2795" t="str">
        <f>IFERROR(INDEX(Clients[Client_Name],MATCH(Table10[[#This Row],[Client_Code]],Clients[Client_Code],0)),"")</f>
        <v>FRIGORIFICO CFC</v>
      </c>
      <c r="C2795" s="42">
        <v>52</v>
      </c>
      <c r="D2795" s="41" t="s">
        <v>38</v>
      </c>
      <c r="E2795">
        <v>9</v>
      </c>
      <c r="F2795" s="21">
        <v>0</v>
      </c>
      <c r="G2795"/>
    </row>
    <row r="2796" spans="1:7" x14ac:dyDescent="0.25">
      <c r="A2796" t="s">
        <v>32</v>
      </c>
      <c r="B2796" t="str">
        <f>IFERROR(INDEX(Clients[Client_Name],MATCH(Table10[[#This Row],[Client_Code]],Clients[Client_Code],0)),"")</f>
        <v>FRIGORIFICO CFC</v>
      </c>
      <c r="C2796" s="42">
        <v>52</v>
      </c>
      <c r="D2796" s="41" t="s">
        <v>38</v>
      </c>
      <c r="E2796">
        <v>10</v>
      </c>
      <c r="F2796" s="21">
        <v>0</v>
      </c>
      <c r="G2796"/>
    </row>
    <row r="2797" spans="1:7" x14ac:dyDescent="0.25">
      <c r="A2797" t="s">
        <v>32</v>
      </c>
      <c r="B2797" t="str">
        <f>IFERROR(INDEX(Clients[Client_Name],MATCH(Table10[[#This Row],[Client_Code]],Clients[Client_Code],0)),"")</f>
        <v>FRIGORIFICO CFC</v>
      </c>
      <c r="C2797" s="42">
        <v>52</v>
      </c>
      <c r="D2797" s="41" t="s">
        <v>38</v>
      </c>
      <c r="E2797">
        <v>11</v>
      </c>
      <c r="F2797" s="21">
        <v>0</v>
      </c>
      <c r="G2797"/>
    </row>
    <row r="2798" spans="1:7" x14ac:dyDescent="0.25">
      <c r="A2798" t="s">
        <v>32</v>
      </c>
      <c r="B2798" t="str">
        <f>IFERROR(INDEX(Clients[Client_Name],MATCH(Table10[[#This Row],[Client_Code]],Clients[Client_Code],0)),"")</f>
        <v>FRIGORIFICO CFC</v>
      </c>
      <c r="C2798" s="42">
        <v>52</v>
      </c>
      <c r="D2798" s="41" t="s">
        <v>38</v>
      </c>
      <c r="E2798">
        <v>12</v>
      </c>
      <c r="F2798" s="21">
        <v>0</v>
      </c>
      <c r="G2798"/>
    </row>
    <row r="2799" spans="1:7" x14ac:dyDescent="0.25">
      <c r="A2799" t="s">
        <v>32</v>
      </c>
      <c r="B2799" t="str">
        <f>IFERROR(INDEX(Clients[Client_Name],MATCH(Table10[[#This Row],[Client_Code]],Clients[Client_Code],0)),"")</f>
        <v>FRIGORIFICO CFC</v>
      </c>
      <c r="C2799" s="42">
        <v>52</v>
      </c>
      <c r="D2799" s="41" t="s">
        <v>149</v>
      </c>
      <c r="E2799">
        <v>12</v>
      </c>
      <c r="F2799" s="21">
        <v>0</v>
      </c>
      <c r="G2799"/>
    </row>
    <row r="2800" spans="1:7" x14ac:dyDescent="0.25">
      <c r="A2800" t="s">
        <v>32</v>
      </c>
      <c r="B2800" t="str">
        <f>IFERROR(INDEX(Clients[Client_Name],MATCH(Table10[[#This Row],[Client_Code]],Clients[Client_Code],0)),"")</f>
        <v>FRIGORIFICO CFC</v>
      </c>
      <c r="C2800" s="42">
        <v>52</v>
      </c>
      <c r="D2800" s="41" t="s">
        <v>149</v>
      </c>
      <c r="E2800">
        <v>12</v>
      </c>
      <c r="F2800" s="21">
        <v>0</v>
      </c>
      <c r="G2800"/>
    </row>
    <row r="2801" spans="1:7" x14ac:dyDescent="0.25">
      <c r="A2801" t="s">
        <v>32</v>
      </c>
      <c r="B2801" t="str">
        <f>IFERROR(INDEX(Clients[Client_Name],MATCH(Table10[[#This Row],[Client_Code]],Clients[Client_Code],0)),"")</f>
        <v>FRIGORIFICO CFC</v>
      </c>
      <c r="C2801" s="42">
        <v>52</v>
      </c>
      <c r="D2801" s="41" t="s">
        <v>37</v>
      </c>
      <c r="E2801">
        <v>1</v>
      </c>
      <c r="F2801" s="21">
        <v>0</v>
      </c>
      <c r="G2801"/>
    </row>
    <row r="2802" spans="1:7" x14ac:dyDescent="0.25">
      <c r="A2802" t="s">
        <v>62</v>
      </c>
      <c r="B2802" t="str">
        <f>IFERROR(INDEX(Clients[Client_Name],MATCH(Table10[[#This Row],[Client_Code]],Clients[Client_Code],0)),"")</f>
        <v>FBS FOOD SUPPLY</v>
      </c>
      <c r="C2802" s="42">
        <v>1083</v>
      </c>
      <c r="D2802" s="41" t="s">
        <v>149</v>
      </c>
      <c r="E2802">
        <v>1</v>
      </c>
      <c r="F2802" s="21">
        <v>2021020.0449999997</v>
      </c>
      <c r="G2802"/>
    </row>
    <row r="2803" spans="1:7" x14ac:dyDescent="0.25">
      <c r="A2803" t="s">
        <v>62</v>
      </c>
      <c r="B2803" t="str">
        <f>IFERROR(INDEX(Clients[Client_Name],MATCH(Table10[[#This Row],[Client_Code]],Clients[Client_Code],0)),"")</f>
        <v>FBS FOOD SUPPLY</v>
      </c>
      <c r="C2803" s="42">
        <v>1083</v>
      </c>
      <c r="D2803" s="41" t="s">
        <v>149</v>
      </c>
      <c r="E2803">
        <v>2</v>
      </c>
      <c r="F2803" s="21">
        <v>1664190.4843666665</v>
      </c>
      <c r="G2803"/>
    </row>
    <row r="2804" spans="1:7" x14ac:dyDescent="0.25">
      <c r="A2804" t="s">
        <v>62</v>
      </c>
      <c r="B2804" t="str">
        <f>IFERROR(INDEX(Clients[Client_Name],MATCH(Table10[[#This Row],[Client_Code]],Clients[Client_Code],0)),"")</f>
        <v>FBS FOOD SUPPLY</v>
      </c>
      <c r="C2804" s="42">
        <v>1083</v>
      </c>
      <c r="D2804" s="41" t="s">
        <v>149</v>
      </c>
      <c r="E2804">
        <v>3</v>
      </c>
      <c r="F2804" s="21">
        <v>2032488.716221472</v>
      </c>
      <c r="G2804"/>
    </row>
    <row r="2805" spans="1:7" x14ac:dyDescent="0.25">
      <c r="A2805" t="s">
        <v>62</v>
      </c>
      <c r="B2805" t="str">
        <f>IFERROR(INDEX(Clients[Client_Name],MATCH(Table10[[#This Row],[Client_Code]],Clients[Client_Code],0)),"")</f>
        <v>FBS FOOD SUPPLY</v>
      </c>
      <c r="C2805" s="42">
        <v>1083</v>
      </c>
      <c r="D2805" s="41" t="s">
        <v>149</v>
      </c>
      <c r="E2805">
        <v>4</v>
      </c>
      <c r="F2805" s="21">
        <v>3891199.647206008</v>
      </c>
      <c r="G2805"/>
    </row>
    <row r="2806" spans="1:7" x14ac:dyDescent="0.25">
      <c r="A2806" t="s">
        <v>62</v>
      </c>
      <c r="B2806" t="str">
        <f>IFERROR(INDEX(Clients[Client_Name],MATCH(Table10[[#This Row],[Client_Code]],Clients[Client_Code],0)),"")</f>
        <v>FBS FOOD SUPPLY</v>
      </c>
      <c r="C2806" s="42">
        <v>1083</v>
      </c>
      <c r="D2806" s="41" t="s">
        <v>149</v>
      </c>
      <c r="E2806">
        <v>5</v>
      </c>
      <c r="F2806" s="21">
        <v>3716404.4884505635</v>
      </c>
      <c r="G2806"/>
    </row>
    <row r="2807" spans="1:7" x14ac:dyDescent="0.25">
      <c r="A2807" t="s">
        <v>62</v>
      </c>
      <c r="B2807" t="str">
        <f>IFERROR(INDEX(Clients[Client_Name],MATCH(Table10[[#This Row],[Client_Code]],Clients[Client_Code],0)),"")</f>
        <v>FBS FOOD SUPPLY</v>
      </c>
      <c r="C2807" s="42">
        <v>1083</v>
      </c>
      <c r="D2807" s="41" t="s">
        <v>149</v>
      </c>
      <c r="E2807">
        <v>6</v>
      </c>
      <c r="F2807" s="21">
        <v>9016776.5350834839</v>
      </c>
      <c r="G2807"/>
    </row>
    <row r="2808" spans="1:7" x14ac:dyDescent="0.25">
      <c r="A2808" t="s">
        <v>62</v>
      </c>
      <c r="B2808" t="str">
        <f>IFERROR(INDEX(Clients[Client_Name],MATCH(Table10[[#This Row],[Client_Code]],Clients[Client_Code],0)),"")</f>
        <v>FBS FOOD SUPPLY</v>
      </c>
      <c r="C2808" s="42">
        <v>1083</v>
      </c>
      <c r="D2808" s="41" t="s">
        <v>149</v>
      </c>
      <c r="E2808">
        <v>7</v>
      </c>
      <c r="F2808" s="21">
        <v>3737493.9483544822</v>
      </c>
      <c r="G2808"/>
    </row>
    <row r="2809" spans="1:7" x14ac:dyDescent="0.25">
      <c r="A2809" t="s">
        <v>62</v>
      </c>
      <c r="B2809" t="str">
        <f>IFERROR(INDEX(Clients[Client_Name],MATCH(Table10[[#This Row],[Client_Code]],Clients[Client_Code],0)),"")</f>
        <v>FBS FOOD SUPPLY</v>
      </c>
      <c r="C2809" s="42">
        <v>1083</v>
      </c>
      <c r="D2809" s="41" t="s">
        <v>149</v>
      </c>
      <c r="E2809">
        <v>8</v>
      </c>
      <c r="F2809" s="21">
        <v>7496167.0290829726</v>
      </c>
      <c r="G2809"/>
    </row>
    <row r="2810" spans="1:7" x14ac:dyDescent="0.25">
      <c r="A2810" t="s">
        <v>62</v>
      </c>
      <c r="B2810" t="str">
        <f>IFERROR(INDEX(Clients[Client_Name],MATCH(Table10[[#This Row],[Client_Code]],Clients[Client_Code],0)),"")</f>
        <v>FBS FOOD SUPPLY</v>
      </c>
      <c r="C2810" s="42">
        <v>1083</v>
      </c>
      <c r="D2810" s="41" t="s">
        <v>149</v>
      </c>
      <c r="E2810">
        <v>9</v>
      </c>
      <c r="F2810" s="21">
        <v>7274909.1958052004</v>
      </c>
      <c r="G2810"/>
    </row>
    <row r="2811" spans="1:7" x14ac:dyDescent="0.25">
      <c r="A2811" t="s">
        <v>62</v>
      </c>
      <c r="B2811" t="str">
        <f>IFERROR(INDEX(Clients[Client_Name],MATCH(Table10[[#This Row],[Client_Code]],Clients[Client_Code],0)),"")</f>
        <v>FBS FOOD SUPPLY</v>
      </c>
      <c r="C2811" s="42">
        <v>1083</v>
      </c>
      <c r="D2811" s="41" t="s">
        <v>149</v>
      </c>
      <c r="E2811">
        <v>10</v>
      </c>
      <c r="F2811" s="21">
        <v>7538705.486477538</v>
      </c>
      <c r="G2811"/>
    </row>
    <row r="2812" spans="1:7" x14ac:dyDescent="0.25">
      <c r="A2812" t="s">
        <v>62</v>
      </c>
      <c r="B2812" t="str">
        <f>IFERROR(INDEX(Clients[Client_Name],MATCH(Table10[[#This Row],[Client_Code]],Clients[Client_Code],0)),"")</f>
        <v>FBS FOOD SUPPLY</v>
      </c>
      <c r="C2812" s="42">
        <v>1083</v>
      </c>
      <c r="D2812" s="41" t="s">
        <v>149</v>
      </c>
      <c r="E2812">
        <v>11</v>
      </c>
      <c r="F2812" s="21">
        <v>5487144.0619518552</v>
      </c>
      <c r="G2812"/>
    </row>
    <row r="2813" spans="1:7" x14ac:dyDescent="0.25">
      <c r="A2813" t="s">
        <v>62</v>
      </c>
      <c r="B2813" t="str">
        <f>IFERROR(INDEX(Clients[Client_Name],MATCH(Table10[[#This Row],[Client_Code]],Clients[Client_Code],0)),"")</f>
        <v>FBS FOOD SUPPLY</v>
      </c>
      <c r="C2813" s="42">
        <v>1083</v>
      </c>
      <c r="D2813" s="41" t="s">
        <v>149</v>
      </c>
      <c r="E2813">
        <v>12</v>
      </c>
      <c r="F2813" s="21">
        <v>9476856.6707749423</v>
      </c>
      <c r="G2813"/>
    </row>
    <row r="2814" spans="1:7" x14ac:dyDescent="0.25">
      <c r="A2814" t="s">
        <v>62</v>
      </c>
      <c r="B2814" t="str">
        <f>IFERROR(INDEX(Clients[Client_Name],MATCH(Table10[[#This Row],[Client_Code]],Clients[Client_Code],0)),"")</f>
        <v>FBS FOOD SUPPLY</v>
      </c>
      <c r="C2814" s="42">
        <v>1083</v>
      </c>
      <c r="D2814" s="41" t="s">
        <v>37</v>
      </c>
      <c r="E2814">
        <v>1</v>
      </c>
      <c r="F2814" s="21">
        <v>582053.77295999986</v>
      </c>
      <c r="G2814"/>
    </row>
    <row r="2815" spans="1:7" x14ac:dyDescent="0.25">
      <c r="A2815" t="s">
        <v>62</v>
      </c>
      <c r="B2815" t="str">
        <f>IFERROR(INDEX(Clients[Client_Name],MATCH(Table10[[#This Row],[Client_Code]],Clients[Client_Code],0)),"")</f>
        <v>FBS FOOD SUPPLY</v>
      </c>
      <c r="C2815" s="42">
        <v>1083</v>
      </c>
      <c r="D2815" s="41" t="s">
        <v>37</v>
      </c>
      <c r="E2815">
        <v>2</v>
      </c>
      <c r="F2815" s="21">
        <v>479286.85949759994</v>
      </c>
      <c r="G2815"/>
    </row>
    <row r="2816" spans="1:7" x14ac:dyDescent="0.25">
      <c r="A2816" t="s">
        <v>62</v>
      </c>
      <c r="B2816" t="str">
        <f>IFERROR(INDEX(Clients[Client_Name],MATCH(Table10[[#This Row],[Client_Code]],Clients[Client_Code],0)),"")</f>
        <v>FBS FOOD SUPPLY</v>
      </c>
      <c r="C2816" s="42">
        <v>1083</v>
      </c>
      <c r="D2816" s="41" t="s">
        <v>37</v>
      </c>
      <c r="E2816">
        <v>3</v>
      </c>
      <c r="F2816" s="21">
        <v>585356.75027178391</v>
      </c>
      <c r="G2816"/>
    </row>
    <row r="2817" spans="1:7" x14ac:dyDescent="0.25">
      <c r="A2817" t="s">
        <v>62</v>
      </c>
      <c r="B2817" t="str">
        <f>IFERROR(INDEX(Clients[Client_Name],MATCH(Table10[[#This Row],[Client_Code]],Clients[Client_Code],0)),"")</f>
        <v>FBS FOOD SUPPLY</v>
      </c>
      <c r="C2817" s="42">
        <v>1083</v>
      </c>
      <c r="D2817" s="41" t="s">
        <v>37</v>
      </c>
      <c r="E2817">
        <v>4</v>
      </c>
      <c r="F2817" s="21">
        <v>1120665.4983953303</v>
      </c>
      <c r="G2817"/>
    </row>
    <row r="2818" spans="1:7" x14ac:dyDescent="0.25">
      <c r="A2818" t="s">
        <v>62</v>
      </c>
      <c r="B2818" t="str">
        <f>IFERROR(INDEX(Clients[Client_Name],MATCH(Table10[[#This Row],[Client_Code]],Clients[Client_Code],0)),"")</f>
        <v>FBS FOOD SUPPLY</v>
      </c>
      <c r="C2818" s="42">
        <v>1083</v>
      </c>
      <c r="D2818" s="41" t="s">
        <v>37</v>
      </c>
      <c r="E2818">
        <v>5</v>
      </c>
      <c r="F2818" s="21">
        <v>1070324.4926737621</v>
      </c>
      <c r="G2818"/>
    </row>
    <row r="2819" spans="1:7" x14ac:dyDescent="0.25">
      <c r="A2819" t="s">
        <v>62</v>
      </c>
      <c r="B2819" t="str">
        <f>IFERROR(INDEX(Clients[Client_Name],MATCH(Table10[[#This Row],[Client_Code]],Clients[Client_Code],0)),"")</f>
        <v>FBS FOOD SUPPLY</v>
      </c>
      <c r="C2819" s="42">
        <v>1083</v>
      </c>
      <c r="D2819" s="41" t="s">
        <v>37</v>
      </c>
      <c r="E2819">
        <v>6</v>
      </c>
      <c r="F2819" s="21">
        <v>2596831.6421040432</v>
      </c>
      <c r="G2819"/>
    </row>
    <row r="2820" spans="1:7" x14ac:dyDescent="0.25">
      <c r="A2820" t="s">
        <v>62</v>
      </c>
      <c r="B2820" t="str">
        <f>IFERROR(INDEX(Clients[Client_Name],MATCH(Table10[[#This Row],[Client_Code]],Clients[Client_Code],0)),"")</f>
        <v>FBS FOOD SUPPLY</v>
      </c>
      <c r="C2820" s="42">
        <v>1083</v>
      </c>
      <c r="D2820" s="41" t="s">
        <v>37</v>
      </c>
      <c r="E2820">
        <v>7</v>
      </c>
      <c r="F2820" s="21">
        <v>1076398.2571260908</v>
      </c>
      <c r="G2820"/>
    </row>
    <row r="2821" spans="1:7" x14ac:dyDescent="0.25">
      <c r="A2821" t="s">
        <v>62</v>
      </c>
      <c r="B2821" t="str">
        <f>IFERROR(INDEX(Clients[Client_Name],MATCH(Table10[[#This Row],[Client_Code]],Clients[Client_Code],0)),"")</f>
        <v>FBS FOOD SUPPLY</v>
      </c>
      <c r="C2821" s="42">
        <v>1083</v>
      </c>
      <c r="D2821" s="41" t="s">
        <v>37</v>
      </c>
      <c r="E2821">
        <v>8</v>
      </c>
      <c r="F2821" s="21">
        <v>2158896.104375896</v>
      </c>
      <c r="G2821"/>
    </row>
    <row r="2822" spans="1:7" x14ac:dyDescent="0.25">
      <c r="A2822" t="s">
        <v>62</v>
      </c>
      <c r="B2822" t="str">
        <f>IFERROR(INDEX(Clients[Client_Name],MATCH(Table10[[#This Row],[Client_Code]],Clients[Client_Code],0)),"")</f>
        <v>FBS FOOD SUPPLY</v>
      </c>
      <c r="C2822" s="42">
        <v>1083</v>
      </c>
      <c r="D2822" s="41" t="s">
        <v>37</v>
      </c>
      <c r="E2822">
        <v>9</v>
      </c>
      <c r="F2822" s="21">
        <v>2095173.8483918975</v>
      </c>
      <c r="G2822"/>
    </row>
    <row r="2823" spans="1:7" x14ac:dyDescent="0.25">
      <c r="A2823" t="s">
        <v>62</v>
      </c>
      <c r="B2823" t="str">
        <f>IFERROR(INDEX(Clients[Client_Name],MATCH(Table10[[#This Row],[Client_Code]],Clients[Client_Code],0)),"")</f>
        <v>FBS FOOD SUPPLY</v>
      </c>
      <c r="C2823" s="42">
        <v>1083</v>
      </c>
      <c r="D2823" s="41" t="s">
        <v>37</v>
      </c>
      <c r="E2823">
        <v>10</v>
      </c>
      <c r="F2823" s="21">
        <v>2171147.1801055307</v>
      </c>
      <c r="G2823"/>
    </row>
    <row r="2824" spans="1:7" x14ac:dyDescent="0.25">
      <c r="A2824" t="s">
        <v>62</v>
      </c>
      <c r="B2824" t="str">
        <f>IFERROR(INDEX(Clients[Client_Name],MATCH(Table10[[#This Row],[Client_Code]],Clients[Client_Code],0)),"")</f>
        <v>FBS FOOD SUPPLY</v>
      </c>
      <c r="C2824" s="42">
        <v>1083</v>
      </c>
      <c r="D2824" s="41" t="s">
        <v>37</v>
      </c>
      <c r="E2824">
        <v>11</v>
      </c>
      <c r="F2824" s="21">
        <v>1580297.4898421341</v>
      </c>
      <c r="G2824"/>
    </row>
    <row r="2825" spans="1:7" x14ac:dyDescent="0.25">
      <c r="A2825" t="s">
        <v>62</v>
      </c>
      <c r="B2825" t="str">
        <f>IFERROR(INDEX(Clients[Client_Name],MATCH(Table10[[#This Row],[Client_Code]],Clients[Client_Code],0)),"")</f>
        <v>FBS FOOD SUPPLY</v>
      </c>
      <c r="C2825" s="42">
        <v>1083</v>
      </c>
      <c r="D2825" s="41" t="s">
        <v>37</v>
      </c>
      <c r="E2825">
        <v>12</v>
      </c>
      <c r="F2825" s="21">
        <v>2729334.7211831831</v>
      </c>
      <c r="G2825"/>
    </row>
    <row r="2826" spans="1:7" x14ac:dyDescent="0.25">
      <c r="A2826" t="s">
        <v>62</v>
      </c>
      <c r="B2826" t="str">
        <f>IFERROR(INDEX(Clients[Client_Name],MATCH(Table10[[#This Row],[Client_Code]],Clients[Client_Code],0)),"")</f>
        <v>FBS FOOD SUPPLY</v>
      </c>
      <c r="C2826" s="42">
        <v>1083</v>
      </c>
      <c r="D2826" s="41" t="s">
        <v>148</v>
      </c>
      <c r="E2826">
        <v>1</v>
      </c>
      <c r="F2826" s="21">
        <v>0</v>
      </c>
      <c r="G2826"/>
    </row>
    <row r="2827" spans="1:7" x14ac:dyDescent="0.25">
      <c r="A2827" t="s">
        <v>62</v>
      </c>
      <c r="B2827" t="str">
        <f>IFERROR(INDEX(Clients[Client_Name],MATCH(Table10[[#This Row],[Client_Code]],Clients[Client_Code],0)),"")</f>
        <v>FBS FOOD SUPPLY</v>
      </c>
      <c r="C2827" s="42">
        <v>1083</v>
      </c>
      <c r="D2827" s="41" t="s">
        <v>148</v>
      </c>
      <c r="E2827">
        <v>2</v>
      </c>
      <c r="F2827" s="21">
        <v>0</v>
      </c>
      <c r="G2827"/>
    </row>
    <row r="2828" spans="1:7" x14ac:dyDescent="0.25">
      <c r="A2828" t="s">
        <v>62</v>
      </c>
      <c r="B2828" t="str">
        <f>IFERROR(INDEX(Clients[Client_Name],MATCH(Table10[[#This Row],[Client_Code]],Clients[Client_Code],0)),"")</f>
        <v>FBS FOOD SUPPLY</v>
      </c>
      <c r="C2828" s="42">
        <v>1083</v>
      </c>
      <c r="D2828" s="41" t="s">
        <v>148</v>
      </c>
      <c r="E2828">
        <v>3</v>
      </c>
      <c r="F2828" s="21">
        <v>0</v>
      </c>
      <c r="G2828"/>
    </row>
    <row r="2829" spans="1:7" x14ac:dyDescent="0.25">
      <c r="A2829" t="s">
        <v>62</v>
      </c>
      <c r="B2829" t="str">
        <f>IFERROR(INDEX(Clients[Client_Name],MATCH(Table10[[#This Row],[Client_Code]],Clients[Client_Code],0)),"")</f>
        <v>FBS FOOD SUPPLY</v>
      </c>
      <c r="C2829" s="42">
        <v>1083</v>
      </c>
      <c r="D2829" s="41" t="s">
        <v>148</v>
      </c>
      <c r="E2829">
        <v>4</v>
      </c>
      <c r="F2829" s="21">
        <v>0</v>
      </c>
      <c r="G2829"/>
    </row>
    <row r="2830" spans="1:7" x14ac:dyDescent="0.25">
      <c r="A2830" t="s">
        <v>62</v>
      </c>
      <c r="B2830" t="str">
        <f>IFERROR(INDEX(Clients[Client_Name],MATCH(Table10[[#This Row],[Client_Code]],Clients[Client_Code],0)),"")</f>
        <v>FBS FOOD SUPPLY</v>
      </c>
      <c r="C2830" s="42">
        <v>1083</v>
      </c>
      <c r="D2830" s="41" t="s">
        <v>148</v>
      </c>
      <c r="E2830">
        <v>5</v>
      </c>
      <c r="F2830" s="21">
        <v>0</v>
      </c>
      <c r="G2830"/>
    </row>
    <row r="2831" spans="1:7" x14ac:dyDescent="0.25">
      <c r="A2831" t="s">
        <v>62</v>
      </c>
      <c r="B2831" t="str">
        <f>IFERROR(INDEX(Clients[Client_Name],MATCH(Table10[[#This Row],[Client_Code]],Clients[Client_Code],0)),"")</f>
        <v>FBS FOOD SUPPLY</v>
      </c>
      <c r="C2831" s="42">
        <v>1083</v>
      </c>
      <c r="D2831" s="41" t="s">
        <v>148</v>
      </c>
      <c r="E2831">
        <v>6</v>
      </c>
      <c r="F2831" s="21">
        <v>0</v>
      </c>
      <c r="G2831"/>
    </row>
    <row r="2832" spans="1:7" x14ac:dyDescent="0.25">
      <c r="A2832" t="s">
        <v>62</v>
      </c>
      <c r="B2832" t="str">
        <f>IFERROR(INDEX(Clients[Client_Name],MATCH(Table10[[#This Row],[Client_Code]],Clients[Client_Code],0)),"")</f>
        <v>FBS FOOD SUPPLY</v>
      </c>
      <c r="C2832" s="42">
        <v>1083</v>
      </c>
      <c r="D2832" s="41" t="s">
        <v>148</v>
      </c>
      <c r="E2832">
        <v>7</v>
      </c>
      <c r="F2832" s="21">
        <v>0</v>
      </c>
      <c r="G2832"/>
    </row>
    <row r="2833" spans="1:7" x14ac:dyDescent="0.25">
      <c r="A2833" t="s">
        <v>62</v>
      </c>
      <c r="B2833" t="str">
        <f>IFERROR(INDEX(Clients[Client_Name],MATCH(Table10[[#This Row],[Client_Code]],Clients[Client_Code],0)),"")</f>
        <v>FBS FOOD SUPPLY</v>
      </c>
      <c r="C2833" s="42">
        <v>1083</v>
      </c>
      <c r="D2833" s="41" t="s">
        <v>148</v>
      </c>
      <c r="E2833">
        <v>8</v>
      </c>
      <c r="F2833" s="21">
        <v>0</v>
      </c>
      <c r="G2833"/>
    </row>
    <row r="2834" spans="1:7" x14ac:dyDescent="0.25">
      <c r="A2834" t="s">
        <v>62</v>
      </c>
      <c r="B2834" t="str">
        <f>IFERROR(INDEX(Clients[Client_Name],MATCH(Table10[[#This Row],[Client_Code]],Clients[Client_Code],0)),"")</f>
        <v>FBS FOOD SUPPLY</v>
      </c>
      <c r="C2834" s="42">
        <v>1083</v>
      </c>
      <c r="D2834" s="41" t="s">
        <v>148</v>
      </c>
      <c r="E2834">
        <v>9</v>
      </c>
      <c r="F2834" s="21">
        <v>0</v>
      </c>
      <c r="G2834"/>
    </row>
    <row r="2835" spans="1:7" x14ac:dyDescent="0.25">
      <c r="A2835" t="s">
        <v>62</v>
      </c>
      <c r="B2835" t="str">
        <f>IFERROR(INDEX(Clients[Client_Name],MATCH(Table10[[#This Row],[Client_Code]],Clients[Client_Code],0)),"")</f>
        <v>FBS FOOD SUPPLY</v>
      </c>
      <c r="C2835" s="42">
        <v>1083</v>
      </c>
      <c r="D2835" s="41" t="s">
        <v>148</v>
      </c>
      <c r="E2835">
        <v>10</v>
      </c>
      <c r="F2835" s="21">
        <v>0</v>
      </c>
      <c r="G2835"/>
    </row>
    <row r="2836" spans="1:7" x14ac:dyDescent="0.25">
      <c r="A2836" t="s">
        <v>62</v>
      </c>
      <c r="B2836" t="str">
        <f>IFERROR(INDEX(Clients[Client_Name],MATCH(Table10[[#This Row],[Client_Code]],Clients[Client_Code],0)),"")</f>
        <v>FBS FOOD SUPPLY</v>
      </c>
      <c r="C2836" s="42">
        <v>1083</v>
      </c>
      <c r="D2836" s="41" t="s">
        <v>148</v>
      </c>
      <c r="E2836">
        <v>11</v>
      </c>
      <c r="F2836" s="21">
        <v>0</v>
      </c>
      <c r="G2836"/>
    </row>
    <row r="2837" spans="1:7" x14ac:dyDescent="0.25">
      <c r="A2837" t="s">
        <v>62</v>
      </c>
      <c r="B2837" t="str">
        <f>IFERROR(INDEX(Clients[Client_Name],MATCH(Table10[[#This Row],[Client_Code]],Clients[Client_Code],0)),"")</f>
        <v>FBS FOOD SUPPLY</v>
      </c>
      <c r="C2837" s="42">
        <v>1083</v>
      </c>
      <c r="D2837" s="41" t="s">
        <v>148</v>
      </c>
      <c r="E2837">
        <v>12</v>
      </c>
      <c r="F2837" s="21">
        <v>0</v>
      </c>
      <c r="G2837"/>
    </row>
    <row r="2838" spans="1:7" x14ac:dyDescent="0.25">
      <c r="A2838" t="s">
        <v>62</v>
      </c>
      <c r="B2838" t="str">
        <f>IFERROR(INDEX(Clients[Client_Name],MATCH(Table10[[#This Row],[Client_Code]],Clients[Client_Code],0)),"")</f>
        <v>FBS FOOD SUPPLY</v>
      </c>
      <c r="C2838" s="42">
        <v>1083</v>
      </c>
      <c r="D2838" s="41" t="s">
        <v>38</v>
      </c>
      <c r="E2838">
        <v>1</v>
      </c>
      <c r="F2838" s="21">
        <v>869705.39435499988</v>
      </c>
      <c r="G2838"/>
    </row>
    <row r="2839" spans="1:7" x14ac:dyDescent="0.25">
      <c r="A2839" t="s">
        <v>62</v>
      </c>
      <c r="B2839" t="str">
        <f>IFERROR(INDEX(Clients[Client_Name],MATCH(Table10[[#This Row],[Client_Code]],Clients[Client_Code],0)),"")</f>
        <v>FBS FOOD SUPPLY</v>
      </c>
      <c r="C2839" s="42">
        <v>1083</v>
      </c>
      <c r="D2839" s="41" t="s">
        <v>38</v>
      </c>
      <c r="E2839">
        <v>2</v>
      </c>
      <c r="F2839" s="21">
        <v>755876.76451296662</v>
      </c>
      <c r="G2839"/>
    </row>
    <row r="2840" spans="1:7" x14ac:dyDescent="0.25">
      <c r="A2840" t="s">
        <v>62</v>
      </c>
      <c r="B2840" t="str">
        <f>IFERROR(INDEX(Clients[Client_Name],MATCH(Table10[[#This Row],[Client_Code]],Clients[Client_Code],0)),"")</f>
        <v>FBS FOOD SUPPLY</v>
      </c>
      <c r="C2840" s="42">
        <v>1083</v>
      </c>
      <c r="D2840" s="41" t="s">
        <v>38</v>
      </c>
      <c r="E2840">
        <v>3</v>
      </c>
      <c r="F2840" s="21">
        <v>923763.90047464962</v>
      </c>
      <c r="G2840"/>
    </row>
    <row r="2841" spans="1:7" x14ac:dyDescent="0.25">
      <c r="A2841" t="s">
        <v>62</v>
      </c>
      <c r="B2841" t="str">
        <f>IFERROR(INDEX(Clients[Client_Name],MATCH(Table10[[#This Row],[Client_Code]],Clients[Client_Code],0)),"")</f>
        <v>FBS FOOD SUPPLY</v>
      </c>
      <c r="C2841" s="42">
        <v>1083</v>
      </c>
      <c r="D2841" s="41" t="s">
        <v>38</v>
      </c>
      <c r="E2841">
        <v>4</v>
      </c>
      <c r="F2841" s="21">
        <v>1547292.6874587166</v>
      </c>
      <c r="G2841"/>
    </row>
    <row r="2842" spans="1:7" x14ac:dyDescent="0.25">
      <c r="A2842" t="s">
        <v>62</v>
      </c>
      <c r="B2842" t="str">
        <f>IFERROR(INDEX(Clients[Client_Name],MATCH(Table10[[#This Row],[Client_Code]],Clients[Client_Code],0)),"")</f>
        <v>FBS FOOD SUPPLY</v>
      </c>
      <c r="C2842" s="42">
        <v>1083</v>
      </c>
      <c r="D2842" s="41" t="s">
        <v>38</v>
      </c>
      <c r="E2842">
        <v>5</v>
      </c>
      <c r="F2842" s="21">
        <v>1491533.0318157298</v>
      </c>
      <c r="G2842"/>
    </row>
    <row r="2843" spans="1:7" x14ac:dyDescent="0.25">
      <c r="A2843" t="s">
        <v>62</v>
      </c>
      <c r="B2843" t="str">
        <f>IFERROR(INDEX(Clients[Client_Name],MATCH(Table10[[#This Row],[Client_Code]],Clients[Client_Code],0)),"")</f>
        <v>FBS FOOD SUPPLY</v>
      </c>
      <c r="C2843" s="42">
        <v>1083</v>
      </c>
      <c r="D2843" s="41" t="s">
        <v>38</v>
      </c>
      <c r="E2843">
        <v>6</v>
      </c>
      <c r="F2843" s="21">
        <v>3180101.7146916315</v>
      </c>
      <c r="G2843"/>
    </row>
    <row r="2844" spans="1:7" x14ac:dyDescent="0.25">
      <c r="A2844" t="s">
        <v>62</v>
      </c>
      <c r="B2844" t="str">
        <f>IFERROR(INDEX(Clients[Client_Name],MATCH(Table10[[#This Row],[Client_Code]],Clients[Client_Code],0)),"")</f>
        <v>FBS FOOD SUPPLY</v>
      </c>
      <c r="C2844" s="42">
        <v>1083</v>
      </c>
      <c r="D2844" s="41" t="s">
        <v>38</v>
      </c>
      <c r="E2844">
        <v>7</v>
      </c>
      <c r="F2844" s="21">
        <v>1536510.5695250798</v>
      </c>
      <c r="G2844"/>
    </row>
    <row r="2845" spans="1:7" x14ac:dyDescent="0.25">
      <c r="A2845" t="s">
        <v>62</v>
      </c>
      <c r="B2845" t="str">
        <f>IFERROR(INDEX(Clients[Client_Name],MATCH(Table10[[#This Row],[Client_Code]],Clients[Client_Code],0)),"")</f>
        <v>FBS FOOD SUPPLY</v>
      </c>
      <c r="C2845" s="42">
        <v>1083</v>
      </c>
      <c r="D2845" s="41" t="s">
        <v>38</v>
      </c>
      <c r="E2845">
        <v>8</v>
      </c>
      <c r="F2845" s="21">
        <v>2773777.2822774681</v>
      </c>
      <c r="G2845"/>
    </row>
    <row r="2846" spans="1:7" x14ac:dyDescent="0.25">
      <c r="A2846" t="s">
        <v>62</v>
      </c>
      <c r="B2846" t="str">
        <f>IFERROR(INDEX(Clients[Client_Name],MATCH(Table10[[#This Row],[Client_Code]],Clients[Client_Code],0)),"")</f>
        <v>FBS FOOD SUPPLY</v>
      </c>
      <c r="C2846" s="42">
        <v>1083</v>
      </c>
      <c r="D2846" s="41" t="s">
        <v>38</v>
      </c>
      <c r="E2846">
        <v>9</v>
      </c>
      <c r="F2846" s="21">
        <v>2703196.033461859</v>
      </c>
      <c r="G2846"/>
    </row>
    <row r="2847" spans="1:7" x14ac:dyDescent="0.25">
      <c r="A2847" t="s">
        <v>62</v>
      </c>
      <c r="B2847" t="str">
        <f>IFERROR(INDEX(Clients[Client_Name],MATCH(Table10[[#This Row],[Client_Code]],Clients[Client_Code],0)),"")</f>
        <v>FBS FOOD SUPPLY</v>
      </c>
      <c r="C2847" s="42">
        <v>1083</v>
      </c>
      <c r="D2847" s="41" t="s">
        <v>38</v>
      </c>
      <c r="E2847">
        <v>10</v>
      </c>
      <c r="F2847" s="21">
        <v>2710847.0501863346</v>
      </c>
      <c r="G2847"/>
    </row>
    <row r="2848" spans="1:7" x14ac:dyDescent="0.25">
      <c r="A2848" t="s">
        <v>62</v>
      </c>
      <c r="B2848" t="str">
        <f>IFERROR(INDEX(Clients[Client_Name],MATCH(Table10[[#This Row],[Client_Code]],Clients[Client_Code],0)),"")</f>
        <v>FBS FOOD SUPPLY</v>
      </c>
      <c r="C2848" s="42">
        <v>1083</v>
      </c>
      <c r="D2848" s="41" t="s">
        <v>38</v>
      </c>
      <c r="E2848">
        <v>11</v>
      </c>
      <c r="F2848" s="21">
        <v>2086998.9557626417</v>
      </c>
      <c r="G2848"/>
    </row>
    <row r="2849" spans="1:7" x14ac:dyDescent="0.25">
      <c r="A2849" t="s">
        <v>62</v>
      </c>
      <c r="B2849" t="str">
        <f>IFERROR(INDEX(Clients[Client_Name],MATCH(Table10[[#This Row],[Client_Code]],Clients[Client_Code],0)),"")</f>
        <v>FBS FOOD SUPPLY</v>
      </c>
      <c r="C2849" s="42">
        <v>1083</v>
      </c>
      <c r="D2849" s="41" t="s">
        <v>38</v>
      </c>
      <c r="E2849">
        <v>12</v>
      </c>
      <c r="F2849" s="21">
        <v>3405617.2779772067</v>
      </c>
      <c r="G2849"/>
    </row>
    <row r="2850" spans="1:7" x14ac:dyDescent="0.25">
      <c r="A2850" t="s">
        <v>32</v>
      </c>
      <c r="B2850" t="str">
        <f>IFERROR(INDEX(Clients[Client_Name],MATCH(Table10[[#This Row],[Client_Code]],Clients[Client_Code],0)),"")</f>
        <v>FAENADORA SAN VICENTE</v>
      </c>
      <c r="C2850" s="42">
        <v>7</v>
      </c>
      <c r="D2850" s="41" t="s">
        <v>149</v>
      </c>
      <c r="E2850">
        <v>1</v>
      </c>
      <c r="F2850" s="21">
        <v>0</v>
      </c>
      <c r="G2850"/>
    </row>
    <row r="2851" spans="1:7" x14ac:dyDescent="0.25">
      <c r="A2851" t="s">
        <v>62</v>
      </c>
      <c r="B2851" t="str">
        <f>IFERROR(INDEX(Clients[Client_Name],MATCH(Table10[[#This Row],[Client_Code]],Clients[Client_Code],0)),"")</f>
        <v>SUPER SAN VICENTE</v>
      </c>
      <c r="C2851" s="42">
        <v>1010</v>
      </c>
      <c r="D2851" s="41" t="s">
        <v>149</v>
      </c>
      <c r="E2851">
        <v>1</v>
      </c>
      <c r="F2851" s="21">
        <v>2504173.8000000003</v>
      </c>
      <c r="G2851"/>
    </row>
    <row r="2852" spans="1:7" x14ac:dyDescent="0.25">
      <c r="A2852" t="s">
        <v>32</v>
      </c>
      <c r="B2852" t="str">
        <f>IFERROR(INDEX(Clients[Client_Name],MATCH(Table10[[#This Row],[Client_Code]],Clients[Client_Code],0)),"")</f>
        <v>FAENADORA SAN VICENTE</v>
      </c>
      <c r="C2852" s="42">
        <v>7</v>
      </c>
      <c r="D2852" s="41" t="s">
        <v>149</v>
      </c>
      <c r="E2852">
        <v>2</v>
      </c>
      <c r="F2852" s="21">
        <v>0</v>
      </c>
      <c r="G2852"/>
    </row>
    <row r="2853" spans="1:7" x14ac:dyDescent="0.25">
      <c r="A2853" t="s">
        <v>62</v>
      </c>
      <c r="B2853" t="str">
        <f>IFERROR(INDEX(Clients[Client_Name],MATCH(Table10[[#This Row],[Client_Code]],Clients[Client_Code],0)),"")</f>
        <v>SUPER SAN VICENTE</v>
      </c>
      <c r="C2853" s="42">
        <v>1010</v>
      </c>
      <c r="D2853" s="41" t="s">
        <v>149</v>
      </c>
      <c r="E2853">
        <v>2</v>
      </c>
      <c r="F2853" s="21">
        <v>2504173.8000000003</v>
      </c>
      <c r="G2853"/>
    </row>
    <row r="2854" spans="1:7" x14ac:dyDescent="0.25">
      <c r="A2854" t="s">
        <v>32</v>
      </c>
      <c r="B2854" t="str">
        <f>IFERROR(INDEX(Clients[Client_Name],MATCH(Table10[[#This Row],[Client_Code]],Clients[Client_Code],0)),"")</f>
        <v>FAENADORA SAN VICENTE</v>
      </c>
      <c r="C2854" s="42">
        <v>7</v>
      </c>
      <c r="D2854" s="41" t="s">
        <v>149</v>
      </c>
      <c r="E2854">
        <v>3</v>
      </c>
      <c r="F2854" s="21">
        <v>0</v>
      </c>
      <c r="G2854"/>
    </row>
    <row r="2855" spans="1:7" x14ac:dyDescent="0.25">
      <c r="A2855" t="s">
        <v>62</v>
      </c>
      <c r="B2855" t="str">
        <f>IFERROR(INDEX(Clients[Client_Name],MATCH(Table10[[#This Row],[Client_Code]],Clients[Client_Code],0)),"")</f>
        <v>SUPER SAN VICENTE</v>
      </c>
      <c r="C2855" s="42">
        <v>1010</v>
      </c>
      <c r="D2855" s="41" t="s">
        <v>149</v>
      </c>
      <c r="E2855">
        <v>3</v>
      </c>
      <c r="F2855" s="21">
        <v>2504173.8000000003</v>
      </c>
      <c r="G2855"/>
    </row>
    <row r="2856" spans="1:7" x14ac:dyDescent="0.25">
      <c r="A2856" t="s">
        <v>32</v>
      </c>
      <c r="B2856" t="str">
        <f>IFERROR(INDEX(Clients[Client_Name],MATCH(Table10[[#This Row],[Client_Code]],Clients[Client_Code],0)),"")</f>
        <v>FAENADORA SAN VICENTE</v>
      </c>
      <c r="C2856" s="42">
        <v>7</v>
      </c>
      <c r="D2856" s="41" t="s">
        <v>149</v>
      </c>
      <c r="E2856">
        <v>4</v>
      </c>
      <c r="F2856" s="21">
        <v>0</v>
      </c>
      <c r="G2856"/>
    </row>
    <row r="2857" spans="1:7" x14ac:dyDescent="0.25">
      <c r="A2857" t="s">
        <v>62</v>
      </c>
      <c r="B2857" t="str">
        <f>IFERROR(INDEX(Clients[Client_Name],MATCH(Table10[[#This Row],[Client_Code]],Clients[Client_Code],0)),"")</f>
        <v>SUPER SAN VICENTE</v>
      </c>
      <c r="C2857" s="42">
        <v>1010</v>
      </c>
      <c r="D2857" s="41" t="s">
        <v>149</v>
      </c>
      <c r="E2857">
        <v>4</v>
      </c>
      <c r="F2857" s="21">
        <v>2504173.8000000003</v>
      </c>
      <c r="G2857"/>
    </row>
    <row r="2858" spans="1:7" x14ac:dyDescent="0.25">
      <c r="A2858" t="s">
        <v>32</v>
      </c>
      <c r="B2858" t="str">
        <f>IFERROR(INDEX(Clients[Client_Name],MATCH(Table10[[#This Row],[Client_Code]],Clients[Client_Code],0)),"")</f>
        <v>FAENADORA SAN VICENTE</v>
      </c>
      <c r="C2858" s="42">
        <v>7</v>
      </c>
      <c r="D2858" s="41" t="s">
        <v>149</v>
      </c>
      <c r="E2858">
        <v>5</v>
      </c>
      <c r="F2858" s="21">
        <v>0</v>
      </c>
      <c r="G2858"/>
    </row>
    <row r="2859" spans="1:7" x14ac:dyDescent="0.25">
      <c r="A2859" t="s">
        <v>62</v>
      </c>
      <c r="B2859" t="str">
        <f>IFERROR(INDEX(Clients[Client_Name],MATCH(Table10[[#This Row],[Client_Code]],Clients[Client_Code],0)),"")</f>
        <v>SUPER SAN VICENTE</v>
      </c>
      <c r="C2859" s="42">
        <v>1010</v>
      </c>
      <c r="D2859" s="41" t="s">
        <v>149</v>
      </c>
      <c r="E2859">
        <v>5</v>
      </c>
      <c r="F2859" s="21">
        <v>2504173.8000000003</v>
      </c>
      <c r="G2859"/>
    </row>
    <row r="2860" spans="1:7" x14ac:dyDescent="0.25">
      <c r="A2860" t="s">
        <v>32</v>
      </c>
      <c r="B2860" t="str">
        <f>IFERROR(INDEX(Clients[Client_Name],MATCH(Table10[[#This Row],[Client_Code]],Clients[Client_Code],0)),"")</f>
        <v>FAENADORA SAN VICENTE</v>
      </c>
      <c r="C2860" s="42">
        <v>7</v>
      </c>
      <c r="D2860" s="41" t="s">
        <v>149</v>
      </c>
      <c r="E2860">
        <v>6</v>
      </c>
      <c r="F2860" s="21">
        <v>0</v>
      </c>
      <c r="G2860"/>
    </row>
    <row r="2861" spans="1:7" x14ac:dyDescent="0.25">
      <c r="A2861" t="s">
        <v>62</v>
      </c>
      <c r="B2861" t="str">
        <f>IFERROR(INDEX(Clients[Client_Name],MATCH(Table10[[#This Row],[Client_Code]],Clients[Client_Code],0)),"")</f>
        <v>SUPER SAN VICENTE</v>
      </c>
      <c r="C2861" s="42">
        <v>1010</v>
      </c>
      <c r="D2861" s="41" t="s">
        <v>149</v>
      </c>
      <c r="E2861">
        <v>6</v>
      </c>
      <c r="F2861" s="21">
        <v>2504173.8000000003</v>
      </c>
      <c r="G2861"/>
    </row>
    <row r="2862" spans="1:7" x14ac:dyDescent="0.25">
      <c r="A2862" t="s">
        <v>32</v>
      </c>
      <c r="B2862" t="str">
        <f>IFERROR(INDEX(Clients[Client_Name],MATCH(Table10[[#This Row],[Client_Code]],Clients[Client_Code],0)),"")</f>
        <v>FAENADORA SAN VICENTE</v>
      </c>
      <c r="C2862" s="42">
        <v>7</v>
      </c>
      <c r="D2862" s="41" t="s">
        <v>149</v>
      </c>
      <c r="E2862">
        <v>7</v>
      </c>
      <c r="F2862" s="21">
        <v>0</v>
      </c>
      <c r="G2862"/>
    </row>
    <row r="2863" spans="1:7" x14ac:dyDescent="0.25">
      <c r="A2863" t="s">
        <v>62</v>
      </c>
      <c r="B2863" t="str">
        <f>IFERROR(INDEX(Clients[Client_Name],MATCH(Table10[[#This Row],[Client_Code]],Clients[Client_Code],0)),"")</f>
        <v>SUPER SAN VICENTE</v>
      </c>
      <c r="C2863" s="42">
        <v>1010</v>
      </c>
      <c r="D2863" s="41" t="s">
        <v>149</v>
      </c>
      <c r="E2863">
        <v>7</v>
      </c>
      <c r="F2863" s="21">
        <v>2504173.8000000003</v>
      </c>
      <c r="G2863"/>
    </row>
    <row r="2864" spans="1:7" x14ac:dyDescent="0.25">
      <c r="A2864" t="s">
        <v>32</v>
      </c>
      <c r="B2864" t="str">
        <f>IFERROR(INDEX(Clients[Client_Name],MATCH(Table10[[#This Row],[Client_Code]],Clients[Client_Code],0)),"")</f>
        <v>FAENADORA SAN VICENTE</v>
      </c>
      <c r="C2864" s="42">
        <v>7</v>
      </c>
      <c r="D2864" s="41" t="s">
        <v>149</v>
      </c>
      <c r="E2864">
        <v>8</v>
      </c>
      <c r="F2864" s="21">
        <v>0</v>
      </c>
      <c r="G2864"/>
    </row>
    <row r="2865" spans="1:7" x14ac:dyDescent="0.25">
      <c r="A2865" t="s">
        <v>62</v>
      </c>
      <c r="B2865" t="str">
        <f>IFERROR(INDEX(Clients[Client_Name],MATCH(Table10[[#This Row],[Client_Code]],Clients[Client_Code],0)),"")</f>
        <v>SUPER SAN VICENTE</v>
      </c>
      <c r="C2865" s="42">
        <v>1010</v>
      </c>
      <c r="D2865" s="41" t="s">
        <v>149</v>
      </c>
      <c r="E2865">
        <v>8</v>
      </c>
      <c r="F2865" s="21">
        <v>2504173.8000000003</v>
      </c>
      <c r="G2865"/>
    </row>
    <row r="2866" spans="1:7" x14ac:dyDescent="0.25">
      <c r="A2866" t="s">
        <v>32</v>
      </c>
      <c r="B2866" t="str">
        <f>IFERROR(INDEX(Clients[Client_Name],MATCH(Table10[[#This Row],[Client_Code]],Clients[Client_Code],0)),"")</f>
        <v>FAENADORA SAN VICENTE</v>
      </c>
      <c r="C2866" s="42">
        <v>7</v>
      </c>
      <c r="D2866" s="41" t="s">
        <v>149</v>
      </c>
      <c r="E2866">
        <v>9</v>
      </c>
      <c r="F2866" s="21">
        <v>0</v>
      </c>
      <c r="G2866"/>
    </row>
    <row r="2867" spans="1:7" x14ac:dyDescent="0.25">
      <c r="A2867" t="s">
        <v>62</v>
      </c>
      <c r="B2867" t="str">
        <f>IFERROR(INDEX(Clients[Client_Name],MATCH(Table10[[#This Row],[Client_Code]],Clients[Client_Code],0)),"")</f>
        <v>SUPER SAN VICENTE</v>
      </c>
      <c r="C2867" s="42">
        <v>1010</v>
      </c>
      <c r="D2867" s="41" t="s">
        <v>149</v>
      </c>
      <c r="E2867">
        <v>9</v>
      </c>
      <c r="F2867" s="21">
        <v>2504173.8000000003</v>
      </c>
      <c r="G2867"/>
    </row>
    <row r="2868" spans="1:7" x14ac:dyDescent="0.25">
      <c r="A2868" t="s">
        <v>32</v>
      </c>
      <c r="B2868" t="str">
        <f>IFERROR(INDEX(Clients[Client_Name],MATCH(Table10[[#This Row],[Client_Code]],Clients[Client_Code],0)),"")</f>
        <v>FAENADORA SAN VICENTE</v>
      </c>
      <c r="C2868" s="42">
        <v>7</v>
      </c>
      <c r="D2868" s="41" t="s">
        <v>149</v>
      </c>
      <c r="E2868">
        <v>10</v>
      </c>
      <c r="F2868" s="21">
        <v>0</v>
      </c>
      <c r="G2868"/>
    </row>
    <row r="2869" spans="1:7" x14ac:dyDescent="0.25">
      <c r="A2869" t="s">
        <v>62</v>
      </c>
      <c r="B2869" t="str">
        <f>IFERROR(INDEX(Clients[Client_Name],MATCH(Table10[[#This Row],[Client_Code]],Clients[Client_Code],0)),"")</f>
        <v>SUPER SAN VICENTE</v>
      </c>
      <c r="C2869" s="42">
        <v>1010</v>
      </c>
      <c r="D2869" s="41" t="s">
        <v>149</v>
      </c>
      <c r="E2869">
        <v>10</v>
      </c>
      <c r="F2869" s="21">
        <v>2504173.8000000003</v>
      </c>
      <c r="G2869"/>
    </row>
    <row r="2870" spans="1:7" x14ac:dyDescent="0.25">
      <c r="A2870" t="s">
        <v>32</v>
      </c>
      <c r="B2870" t="str">
        <f>IFERROR(INDEX(Clients[Client_Name],MATCH(Table10[[#This Row],[Client_Code]],Clients[Client_Code],0)),"")</f>
        <v>FAENADORA SAN VICENTE</v>
      </c>
      <c r="C2870" s="42">
        <v>7</v>
      </c>
      <c r="D2870" s="41" t="s">
        <v>149</v>
      </c>
      <c r="E2870">
        <v>11</v>
      </c>
      <c r="F2870" s="21">
        <v>0</v>
      </c>
      <c r="G2870"/>
    </row>
    <row r="2871" spans="1:7" x14ac:dyDescent="0.25">
      <c r="A2871" t="s">
        <v>62</v>
      </c>
      <c r="B2871" t="str">
        <f>IFERROR(INDEX(Clients[Client_Name],MATCH(Table10[[#This Row],[Client_Code]],Clients[Client_Code],0)),"")</f>
        <v>SUPER SAN VICENTE</v>
      </c>
      <c r="C2871" s="42">
        <v>1010</v>
      </c>
      <c r="D2871" s="41" t="s">
        <v>149</v>
      </c>
      <c r="E2871">
        <v>11</v>
      </c>
      <c r="F2871" s="21">
        <v>2504173.8000000003</v>
      </c>
      <c r="G2871"/>
    </row>
    <row r="2872" spans="1:7" x14ac:dyDescent="0.25">
      <c r="A2872" t="s">
        <v>32</v>
      </c>
      <c r="B2872" t="str">
        <f>IFERROR(INDEX(Clients[Client_Name],MATCH(Table10[[#This Row],[Client_Code]],Clients[Client_Code],0)),"")</f>
        <v>FAENADORA SAN VICENTE</v>
      </c>
      <c r="C2872" s="42">
        <v>7</v>
      </c>
      <c r="D2872" s="41" t="s">
        <v>149</v>
      </c>
      <c r="E2872">
        <v>12</v>
      </c>
      <c r="F2872" s="21">
        <v>0</v>
      </c>
      <c r="G2872"/>
    </row>
    <row r="2873" spans="1:7" x14ac:dyDescent="0.25">
      <c r="A2873" t="s">
        <v>62</v>
      </c>
      <c r="B2873" t="str">
        <f>IFERROR(INDEX(Clients[Client_Name],MATCH(Table10[[#This Row],[Client_Code]],Clients[Client_Code],0)),"")</f>
        <v>SUPER SAN VICENTE</v>
      </c>
      <c r="C2873" s="42">
        <v>1010</v>
      </c>
      <c r="D2873" s="41" t="s">
        <v>149</v>
      </c>
      <c r="E2873">
        <v>12</v>
      </c>
      <c r="F2873" s="21">
        <v>2754591.18</v>
      </c>
      <c r="G2873"/>
    </row>
    <row r="2874" spans="1:7" x14ac:dyDescent="0.25">
      <c r="A2874" t="s">
        <v>32</v>
      </c>
      <c r="B2874" t="str">
        <f>IFERROR(INDEX(Clients[Client_Name],MATCH(Table10[[#This Row],[Client_Code]],Clients[Client_Code],0)),"")</f>
        <v>FAENADORA SAN VICENTE</v>
      </c>
      <c r="C2874" s="42">
        <v>7</v>
      </c>
      <c r="D2874" s="41" t="s">
        <v>37</v>
      </c>
      <c r="E2874">
        <v>1</v>
      </c>
      <c r="F2874" s="21">
        <v>0</v>
      </c>
      <c r="G2874"/>
    </row>
    <row r="2875" spans="1:7" x14ac:dyDescent="0.25">
      <c r="A2875" t="s">
        <v>62</v>
      </c>
      <c r="B2875" t="str">
        <f>IFERROR(INDEX(Clients[Client_Name],MATCH(Table10[[#This Row],[Client_Code]],Clients[Client_Code],0)),"")</f>
        <v>SUPER SAN VICENTE</v>
      </c>
      <c r="C2875" s="42">
        <v>1010</v>
      </c>
      <c r="D2875" s="41" t="s">
        <v>37</v>
      </c>
      <c r="E2875">
        <v>1</v>
      </c>
      <c r="F2875" s="21">
        <v>721202.05440000002</v>
      </c>
      <c r="G2875"/>
    </row>
    <row r="2876" spans="1:7" x14ac:dyDescent="0.25">
      <c r="A2876" t="s">
        <v>32</v>
      </c>
      <c r="B2876" t="str">
        <f>IFERROR(INDEX(Clients[Client_Name],MATCH(Table10[[#This Row],[Client_Code]],Clients[Client_Code],0)),"")</f>
        <v>FAENADORA SAN VICENTE</v>
      </c>
      <c r="C2876" s="42">
        <v>7</v>
      </c>
      <c r="D2876" s="41" t="s">
        <v>37</v>
      </c>
      <c r="E2876">
        <v>2</v>
      </c>
      <c r="F2876" s="21">
        <v>0</v>
      </c>
      <c r="G2876"/>
    </row>
    <row r="2877" spans="1:7" x14ac:dyDescent="0.25">
      <c r="A2877" t="s">
        <v>62</v>
      </c>
      <c r="B2877" t="str">
        <f>IFERROR(INDEX(Clients[Client_Name],MATCH(Table10[[#This Row],[Client_Code]],Clients[Client_Code],0)),"")</f>
        <v>SUPER SAN VICENTE</v>
      </c>
      <c r="C2877" s="42">
        <v>1010</v>
      </c>
      <c r="D2877" s="41" t="s">
        <v>37</v>
      </c>
      <c r="E2877">
        <v>2</v>
      </c>
      <c r="F2877" s="21">
        <v>721202.05440000002</v>
      </c>
      <c r="G2877"/>
    </row>
    <row r="2878" spans="1:7" x14ac:dyDescent="0.25">
      <c r="A2878" t="s">
        <v>32</v>
      </c>
      <c r="B2878" t="str">
        <f>IFERROR(INDEX(Clients[Client_Name],MATCH(Table10[[#This Row],[Client_Code]],Clients[Client_Code],0)),"")</f>
        <v>FAENADORA SAN VICENTE</v>
      </c>
      <c r="C2878" s="42">
        <v>7</v>
      </c>
      <c r="D2878" s="41" t="s">
        <v>37</v>
      </c>
      <c r="E2878">
        <v>3</v>
      </c>
      <c r="F2878" s="21">
        <v>0</v>
      </c>
      <c r="G2878"/>
    </row>
    <row r="2879" spans="1:7" x14ac:dyDescent="0.25">
      <c r="A2879" t="s">
        <v>62</v>
      </c>
      <c r="B2879" t="str">
        <f>IFERROR(INDEX(Clients[Client_Name],MATCH(Table10[[#This Row],[Client_Code]],Clients[Client_Code],0)),"")</f>
        <v>SUPER SAN VICENTE</v>
      </c>
      <c r="C2879" s="42">
        <v>1010</v>
      </c>
      <c r="D2879" s="41" t="s">
        <v>37</v>
      </c>
      <c r="E2879">
        <v>3</v>
      </c>
      <c r="F2879" s="21">
        <v>721202.05440000002</v>
      </c>
      <c r="G2879"/>
    </row>
    <row r="2880" spans="1:7" x14ac:dyDescent="0.25">
      <c r="A2880" t="s">
        <v>32</v>
      </c>
      <c r="B2880" t="str">
        <f>IFERROR(INDEX(Clients[Client_Name],MATCH(Table10[[#This Row],[Client_Code]],Clients[Client_Code],0)),"")</f>
        <v>FAENADORA SAN VICENTE</v>
      </c>
      <c r="C2880" s="42">
        <v>7</v>
      </c>
      <c r="D2880" s="41" t="s">
        <v>37</v>
      </c>
      <c r="E2880">
        <v>4</v>
      </c>
      <c r="F2880" s="21">
        <v>0</v>
      </c>
      <c r="G2880"/>
    </row>
    <row r="2881" spans="1:7" x14ac:dyDescent="0.25">
      <c r="A2881" t="s">
        <v>62</v>
      </c>
      <c r="B2881" t="str">
        <f>IFERROR(INDEX(Clients[Client_Name],MATCH(Table10[[#This Row],[Client_Code]],Clients[Client_Code],0)),"")</f>
        <v>SUPER SAN VICENTE</v>
      </c>
      <c r="C2881" s="42">
        <v>1010</v>
      </c>
      <c r="D2881" s="41" t="s">
        <v>37</v>
      </c>
      <c r="E2881">
        <v>4</v>
      </c>
      <c r="F2881" s="21">
        <v>721202.05440000002</v>
      </c>
      <c r="G2881"/>
    </row>
    <row r="2882" spans="1:7" x14ac:dyDescent="0.25">
      <c r="A2882" t="s">
        <v>32</v>
      </c>
      <c r="B2882" t="str">
        <f>IFERROR(INDEX(Clients[Client_Name],MATCH(Table10[[#This Row],[Client_Code]],Clients[Client_Code],0)),"")</f>
        <v>FAENADORA SAN VICENTE</v>
      </c>
      <c r="C2882" s="42">
        <v>7</v>
      </c>
      <c r="D2882" s="41" t="s">
        <v>37</v>
      </c>
      <c r="E2882">
        <v>5</v>
      </c>
      <c r="F2882" s="21">
        <v>0</v>
      </c>
      <c r="G2882"/>
    </row>
    <row r="2883" spans="1:7" x14ac:dyDescent="0.25">
      <c r="A2883" t="s">
        <v>62</v>
      </c>
      <c r="B2883" t="str">
        <f>IFERROR(INDEX(Clients[Client_Name],MATCH(Table10[[#This Row],[Client_Code]],Clients[Client_Code],0)),"")</f>
        <v>SUPER SAN VICENTE</v>
      </c>
      <c r="C2883" s="42">
        <v>1010</v>
      </c>
      <c r="D2883" s="41" t="s">
        <v>37</v>
      </c>
      <c r="E2883">
        <v>5</v>
      </c>
      <c r="F2883" s="21">
        <v>721202.05440000002</v>
      </c>
      <c r="G2883"/>
    </row>
    <row r="2884" spans="1:7" x14ac:dyDescent="0.25">
      <c r="A2884" t="s">
        <v>32</v>
      </c>
      <c r="B2884" t="str">
        <f>IFERROR(INDEX(Clients[Client_Name],MATCH(Table10[[#This Row],[Client_Code]],Clients[Client_Code],0)),"")</f>
        <v>FAENADORA SAN VICENTE</v>
      </c>
      <c r="C2884" s="42">
        <v>7</v>
      </c>
      <c r="D2884" s="41" t="s">
        <v>37</v>
      </c>
      <c r="E2884">
        <v>6</v>
      </c>
      <c r="F2884" s="21">
        <v>0</v>
      </c>
      <c r="G2884"/>
    </row>
    <row r="2885" spans="1:7" x14ac:dyDescent="0.25">
      <c r="A2885" t="s">
        <v>62</v>
      </c>
      <c r="B2885" t="str">
        <f>IFERROR(INDEX(Clients[Client_Name],MATCH(Table10[[#This Row],[Client_Code]],Clients[Client_Code],0)),"")</f>
        <v>SUPER SAN VICENTE</v>
      </c>
      <c r="C2885" s="42">
        <v>1010</v>
      </c>
      <c r="D2885" s="41" t="s">
        <v>37</v>
      </c>
      <c r="E2885">
        <v>6</v>
      </c>
      <c r="F2885" s="21">
        <v>721202.05440000002</v>
      </c>
      <c r="G2885"/>
    </row>
    <row r="2886" spans="1:7" x14ac:dyDescent="0.25">
      <c r="A2886" t="s">
        <v>32</v>
      </c>
      <c r="B2886" t="str">
        <f>IFERROR(INDEX(Clients[Client_Name],MATCH(Table10[[#This Row],[Client_Code]],Clients[Client_Code],0)),"")</f>
        <v>FAENADORA SAN VICENTE</v>
      </c>
      <c r="C2886" s="42">
        <v>7</v>
      </c>
      <c r="D2886" s="41" t="s">
        <v>37</v>
      </c>
      <c r="E2886">
        <v>7</v>
      </c>
      <c r="F2886" s="21">
        <v>0</v>
      </c>
      <c r="G2886"/>
    </row>
    <row r="2887" spans="1:7" x14ac:dyDescent="0.25">
      <c r="A2887" t="s">
        <v>62</v>
      </c>
      <c r="B2887" t="str">
        <f>IFERROR(INDEX(Clients[Client_Name],MATCH(Table10[[#This Row],[Client_Code]],Clients[Client_Code],0)),"")</f>
        <v>SUPER SAN VICENTE</v>
      </c>
      <c r="C2887" s="42">
        <v>1010</v>
      </c>
      <c r="D2887" s="41" t="s">
        <v>37</v>
      </c>
      <c r="E2887">
        <v>7</v>
      </c>
      <c r="F2887" s="21">
        <v>721202.05440000002</v>
      </c>
      <c r="G2887"/>
    </row>
    <row r="2888" spans="1:7" x14ac:dyDescent="0.25">
      <c r="A2888" t="s">
        <v>32</v>
      </c>
      <c r="B2888" t="str">
        <f>IFERROR(INDEX(Clients[Client_Name],MATCH(Table10[[#This Row],[Client_Code]],Clients[Client_Code],0)),"")</f>
        <v>FAENADORA SAN VICENTE</v>
      </c>
      <c r="C2888" s="42">
        <v>7</v>
      </c>
      <c r="D2888" s="41" t="s">
        <v>37</v>
      </c>
      <c r="E2888">
        <v>8</v>
      </c>
      <c r="F2888" s="21">
        <v>0</v>
      </c>
      <c r="G2888"/>
    </row>
    <row r="2889" spans="1:7" x14ac:dyDescent="0.25">
      <c r="A2889" t="s">
        <v>62</v>
      </c>
      <c r="B2889" t="str">
        <f>IFERROR(INDEX(Clients[Client_Name],MATCH(Table10[[#This Row],[Client_Code]],Clients[Client_Code],0)),"")</f>
        <v>SUPER SAN VICENTE</v>
      </c>
      <c r="C2889" s="42">
        <v>1010</v>
      </c>
      <c r="D2889" s="41" t="s">
        <v>37</v>
      </c>
      <c r="E2889">
        <v>8</v>
      </c>
      <c r="F2889" s="21">
        <v>721202.05440000002</v>
      </c>
      <c r="G2889"/>
    </row>
    <row r="2890" spans="1:7" x14ac:dyDescent="0.25">
      <c r="A2890" t="s">
        <v>32</v>
      </c>
      <c r="B2890" t="str">
        <f>IFERROR(INDEX(Clients[Client_Name],MATCH(Table10[[#This Row],[Client_Code]],Clients[Client_Code],0)),"")</f>
        <v>FAENADORA SAN VICENTE</v>
      </c>
      <c r="C2890" s="43">
        <v>7</v>
      </c>
      <c r="D2890" s="41" t="s">
        <v>37</v>
      </c>
      <c r="E2890">
        <v>9</v>
      </c>
      <c r="F2890" s="21">
        <v>0</v>
      </c>
      <c r="G2890"/>
    </row>
    <row r="2891" spans="1:7" x14ac:dyDescent="0.25">
      <c r="A2891" t="s">
        <v>62</v>
      </c>
      <c r="B2891" t="str">
        <f>IFERROR(INDEX(Clients[Client_Name],MATCH(Table10[[#This Row],[Client_Code]],Clients[Client_Code],0)),"")</f>
        <v>SUPER SAN VICENTE</v>
      </c>
      <c r="C2891" s="42">
        <v>1010</v>
      </c>
      <c r="D2891" s="41" t="s">
        <v>37</v>
      </c>
      <c r="E2891">
        <v>9</v>
      </c>
      <c r="F2891" s="21">
        <v>721202.05440000002</v>
      </c>
      <c r="G2891"/>
    </row>
    <row r="2892" spans="1:7" x14ac:dyDescent="0.25">
      <c r="A2892" t="s">
        <v>32</v>
      </c>
      <c r="B2892" t="str">
        <f>IFERROR(INDEX(Clients[Client_Name],MATCH(Table10[[#This Row],[Client_Code]],Clients[Client_Code],0)),"")</f>
        <v>FAENADORA SAN VICENTE</v>
      </c>
      <c r="C2892" s="42">
        <v>7</v>
      </c>
      <c r="D2892" s="41" t="s">
        <v>37</v>
      </c>
      <c r="E2892">
        <v>10</v>
      </c>
      <c r="F2892" s="21">
        <v>0</v>
      </c>
      <c r="G2892"/>
    </row>
    <row r="2893" spans="1:7" x14ac:dyDescent="0.25">
      <c r="A2893" t="s">
        <v>62</v>
      </c>
      <c r="B2893" t="str">
        <f>IFERROR(INDEX(Clients[Client_Name],MATCH(Table10[[#This Row],[Client_Code]],Clients[Client_Code],0)),"")</f>
        <v>SUPER SAN VICENTE</v>
      </c>
      <c r="C2893" s="42">
        <v>1010</v>
      </c>
      <c r="D2893" s="41" t="s">
        <v>37</v>
      </c>
      <c r="E2893">
        <v>10</v>
      </c>
      <c r="F2893" s="21">
        <v>721202.05440000002</v>
      </c>
      <c r="G2893"/>
    </row>
    <row r="2894" spans="1:7" x14ac:dyDescent="0.25">
      <c r="A2894" t="s">
        <v>32</v>
      </c>
      <c r="B2894" t="str">
        <f>IFERROR(INDEX(Clients[Client_Name],MATCH(Table10[[#This Row],[Client_Code]],Clients[Client_Code],0)),"")</f>
        <v>FAENADORA SAN VICENTE</v>
      </c>
      <c r="C2894" s="42">
        <v>7</v>
      </c>
      <c r="D2894" s="41" t="s">
        <v>37</v>
      </c>
      <c r="E2894">
        <v>11</v>
      </c>
      <c r="F2894" s="21">
        <v>0</v>
      </c>
      <c r="G2894"/>
    </row>
    <row r="2895" spans="1:7" x14ac:dyDescent="0.25">
      <c r="A2895" t="s">
        <v>62</v>
      </c>
      <c r="B2895" t="str">
        <f>IFERROR(INDEX(Clients[Client_Name],MATCH(Table10[[#This Row],[Client_Code]],Clients[Client_Code],0)),"")</f>
        <v>SUPER SAN VICENTE</v>
      </c>
      <c r="C2895" s="42">
        <v>1010</v>
      </c>
      <c r="D2895" s="41" t="s">
        <v>37</v>
      </c>
      <c r="E2895">
        <v>11</v>
      </c>
      <c r="F2895" s="21">
        <v>721202.05440000002</v>
      </c>
      <c r="G2895"/>
    </row>
    <row r="2896" spans="1:7" x14ac:dyDescent="0.25">
      <c r="A2896" t="s">
        <v>32</v>
      </c>
      <c r="B2896" t="str">
        <f>IFERROR(INDEX(Clients[Client_Name],MATCH(Table10[[#This Row],[Client_Code]],Clients[Client_Code],0)),"")</f>
        <v>FAENADORA SAN VICENTE</v>
      </c>
      <c r="C2896" s="42">
        <v>7</v>
      </c>
      <c r="D2896" s="41" t="s">
        <v>37</v>
      </c>
      <c r="E2896">
        <v>12</v>
      </c>
      <c r="F2896" s="21">
        <v>0</v>
      </c>
      <c r="G2896"/>
    </row>
    <row r="2897" spans="1:7" x14ac:dyDescent="0.25">
      <c r="A2897" t="s">
        <v>62</v>
      </c>
      <c r="B2897" t="str">
        <f>IFERROR(INDEX(Clients[Client_Name],MATCH(Table10[[#This Row],[Client_Code]],Clients[Client_Code],0)),"")</f>
        <v>SUPER SAN VICENTE</v>
      </c>
      <c r="C2897" s="42">
        <v>1010</v>
      </c>
      <c r="D2897" s="41" t="s">
        <v>37</v>
      </c>
      <c r="E2897">
        <v>12</v>
      </c>
      <c r="F2897" s="21">
        <v>793322.25983999996</v>
      </c>
      <c r="G2897"/>
    </row>
    <row r="2898" spans="1:7" x14ac:dyDescent="0.25">
      <c r="A2898" t="s">
        <v>32</v>
      </c>
      <c r="B2898" t="str">
        <f>IFERROR(INDEX(Clients[Client_Name],MATCH(Table10[[#This Row],[Client_Code]],Clients[Client_Code],0)),"")</f>
        <v>FAENADORA SAN VICENTE</v>
      </c>
      <c r="C2898" s="42">
        <v>7</v>
      </c>
      <c r="D2898" s="41" t="s">
        <v>148</v>
      </c>
      <c r="E2898">
        <v>1</v>
      </c>
      <c r="F2898" s="21">
        <v>0</v>
      </c>
      <c r="G2898"/>
    </row>
    <row r="2899" spans="1:7" x14ac:dyDescent="0.25">
      <c r="A2899" t="s">
        <v>62</v>
      </c>
      <c r="B2899" t="str">
        <f>IFERROR(INDEX(Clients[Client_Name],MATCH(Table10[[#This Row],[Client_Code]],Clients[Client_Code],0)),"")</f>
        <v>SUPER SAN VICENTE</v>
      </c>
      <c r="C2899" s="42">
        <v>1010</v>
      </c>
      <c r="D2899" s="41" t="s">
        <v>148</v>
      </c>
      <c r="E2899">
        <v>1</v>
      </c>
      <c r="F2899" s="21">
        <v>0</v>
      </c>
      <c r="G2899"/>
    </row>
    <row r="2900" spans="1:7" x14ac:dyDescent="0.25">
      <c r="A2900" t="s">
        <v>32</v>
      </c>
      <c r="B2900" t="str">
        <f>IFERROR(INDEX(Clients[Client_Name],MATCH(Table10[[#This Row],[Client_Code]],Clients[Client_Code],0)),"")</f>
        <v>FAENADORA SAN VICENTE</v>
      </c>
      <c r="C2900" s="42">
        <v>7</v>
      </c>
      <c r="D2900" s="41" t="s">
        <v>148</v>
      </c>
      <c r="E2900">
        <v>2</v>
      </c>
      <c r="F2900" s="21">
        <v>0</v>
      </c>
      <c r="G2900"/>
    </row>
    <row r="2901" spans="1:7" x14ac:dyDescent="0.25">
      <c r="A2901" t="s">
        <v>62</v>
      </c>
      <c r="B2901" t="str">
        <f>IFERROR(INDEX(Clients[Client_Name],MATCH(Table10[[#This Row],[Client_Code]],Clients[Client_Code],0)),"")</f>
        <v>SUPER SAN VICENTE</v>
      </c>
      <c r="C2901" s="42">
        <v>1010</v>
      </c>
      <c r="D2901" s="41" t="s">
        <v>148</v>
      </c>
      <c r="E2901">
        <v>2</v>
      </c>
      <c r="F2901" s="21">
        <v>0</v>
      </c>
      <c r="G2901"/>
    </row>
    <row r="2902" spans="1:7" x14ac:dyDescent="0.25">
      <c r="A2902" t="s">
        <v>32</v>
      </c>
      <c r="B2902" t="str">
        <f>IFERROR(INDEX(Clients[Client_Name],MATCH(Table10[[#This Row],[Client_Code]],Clients[Client_Code],0)),"")</f>
        <v>FAENADORA SAN VICENTE</v>
      </c>
      <c r="C2902" s="42">
        <v>7</v>
      </c>
      <c r="D2902" s="41" t="s">
        <v>148</v>
      </c>
      <c r="E2902">
        <v>3</v>
      </c>
      <c r="F2902" s="21">
        <v>0</v>
      </c>
      <c r="G2902"/>
    </row>
    <row r="2903" spans="1:7" x14ac:dyDescent="0.25">
      <c r="A2903" t="s">
        <v>62</v>
      </c>
      <c r="B2903" t="str">
        <f>IFERROR(INDEX(Clients[Client_Name],MATCH(Table10[[#This Row],[Client_Code]],Clients[Client_Code],0)),"")</f>
        <v>SUPER SAN VICENTE</v>
      </c>
      <c r="C2903" s="42">
        <v>1010</v>
      </c>
      <c r="D2903" s="41" t="s">
        <v>148</v>
      </c>
      <c r="E2903">
        <v>3</v>
      </c>
      <c r="F2903" s="21">
        <v>0</v>
      </c>
      <c r="G2903"/>
    </row>
    <row r="2904" spans="1:7" x14ac:dyDescent="0.25">
      <c r="A2904" t="s">
        <v>32</v>
      </c>
      <c r="B2904" t="str">
        <f>IFERROR(INDEX(Clients[Client_Name],MATCH(Table10[[#This Row],[Client_Code]],Clients[Client_Code],0)),"")</f>
        <v>FAENADORA SAN VICENTE</v>
      </c>
      <c r="C2904" s="42">
        <v>7</v>
      </c>
      <c r="D2904" s="41" t="s">
        <v>148</v>
      </c>
      <c r="E2904">
        <v>4</v>
      </c>
      <c r="F2904" s="21">
        <v>0</v>
      </c>
      <c r="G2904"/>
    </row>
    <row r="2905" spans="1:7" x14ac:dyDescent="0.25">
      <c r="A2905" t="s">
        <v>62</v>
      </c>
      <c r="B2905" t="str">
        <f>IFERROR(INDEX(Clients[Client_Name],MATCH(Table10[[#This Row],[Client_Code]],Clients[Client_Code],0)),"")</f>
        <v>SUPER SAN VICENTE</v>
      </c>
      <c r="C2905" s="42">
        <v>1010</v>
      </c>
      <c r="D2905" s="41" t="s">
        <v>148</v>
      </c>
      <c r="E2905">
        <v>4</v>
      </c>
      <c r="F2905" s="21">
        <v>0</v>
      </c>
      <c r="G2905"/>
    </row>
    <row r="2906" spans="1:7" x14ac:dyDescent="0.25">
      <c r="A2906" t="s">
        <v>32</v>
      </c>
      <c r="B2906" t="str">
        <f>IFERROR(INDEX(Clients[Client_Name],MATCH(Table10[[#This Row],[Client_Code]],Clients[Client_Code],0)),"")</f>
        <v>FAENADORA SAN VICENTE</v>
      </c>
      <c r="C2906" s="42">
        <v>7</v>
      </c>
      <c r="D2906" s="41" t="s">
        <v>148</v>
      </c>
      <c r="E2906">
        <v>5</v>
      </c>
      <c r="F2906" s="21">
        <v>0</v>
      </c>
      <c r="G2906"/>
    </row>
    <row r="2907" spans="1:7" x14ac:dyDescent="0.25">
      <c r="A2907" t="s">
        <v>62</v>
      </c>
      <c r="B2907" t="str">
        <f>IFERROR(INDEX(Clients[Client_Name],MATCH(Table10[[#This Row],[Client_Code]],Clients[Client_Code],0)),"")</f>
        <v>SUPER SAN VICENTE</v>
      </c>
      <c r="C2907" s="42">
        <v>1010</v>
      </c>
      <c r="D2907" s="41" t="s">
        <v>148</v>
      </c>
      <c r="E2907">
        <v>5</v>
      </c>
      <c r="F2907" s="21">
        <v>0</v>
      </c>
      <c r="G2907"/>
    </row>
    <row r="2908" spans="1:7" x14ac:dyDescent="0.25">
      <c r="A2908" t="s">
        <v>32</v>
      </c>
      <c r="B2908" t="str">
        <f>IFERROR(INDEX(Clients[Client_Name],MATCH(Table10[[#This Row],[Client_Code]],Clients[Client_Code],0)),"")</f>
        <v>FAENADORA SAN VICENTE</v>
      </c>
      <c r="C2908" s="42">
        <v>7</v>
      </c>
      <c r="D2908" s="41" t="s">
        <v>148</v>
      </c>
      <c r="E2908">
        <v>6</v>
      </c>
      <c r="F2908" s="21">
        <v>0</v>
      </c>
      <c r="G2908"/>
    </row>
    <row r="2909" spans="1:7" x14ac:dyDescent="0.25">
      <c r="A2909" t="s">
        <v>62</v>
      </c>
      <c r="B2909" t="str">
        <f>IFERROR(INDEX(Clients[Client_Name],MATCH(Table10[[#This Row],[Client_Code]],Clients[Client_Code],0)),"")</f>
        <v>SUPER SAN VICENTE</v>
      </c>
      <c r="C2909" s="42">
        <v>1010</v>
      </c>
      <c r="D2909" s="41" t="s">
        <v>148</v>
      </c>
      <c r="E2909">
        <v>6</v>
      </c>
      <c r="F2909" s="21">
        <v>0</v>
      </c>
      <c r="G2909"/>
    </row>
    <row r="2910" spans="1:7" x14ac:dyDescent="0.25">
      <c r="A2910" t="s">
        <v>32</v>
      </c>
      <c r="B2910" t="str">
        <f>IFERROR(INDEX(Clients[Client_Name],MATCH(Table10[[#This Row],[Client_Code]],Clients[Client_Code],0)),"")</f>
        <v>FAENADORA SAN VICENTE</v>
      </c>
      <c r="C2910" s="42">
        <v>7</v>
      </c>
      <c r="D2910" s="41" t="s">
        <v>148</v>
      </c>
      <c r="E2910">
        <v>7</v>
      </c>
      <c r="F2910" s="21">
        <v>0</v>
      </c>
      <c r="G2910"/>
    </row>
    <row r="2911" spans="1:7" x14ac:dyDescent="0.25">
      <c r="A2911" t="s">
        <v>62</v>
      </c>
      <c r="B2911" t="str">
        <f>IFERROR(INDEX(Clients[Client_Name],MATCH(Table10[[#This Row],[Client_Code]],Clients[Client_Code],0)),"")</f>
        <v>SUPER SAN VICENTE</v>
      </c>
      <c r="C2911" s="42">
        <v>1010</v>
      </c>
      <c r="D2911" s="41" t="s">
        <v>148</v>
      </c>
      <c r="E2911">
        <v>7</v>
      </c>
      <c r="F2911" s="21">
        <v>0</v>
      </c>
      <c r="G2911"/>
    </row>
    <row r="2912" spans="1:7" x14ac:dyDescent="0.25">
      <c r="A2912" t="s">
        <v>32</v>
      </c>
      <c r="B2912" t="str">
        <f>IFERROR(INDEX(Clients[Client_Name],MATCH(Table10[[#This Row],[Client_Code]],Clients[Client_Code],0)),"")</f>
        <v>FAENADORA SAN VICENTE</v>
      </c>
      <c r="C2912" s="42">
        <v>7</v>
      </c>
      <c r="D2912" s="41" t="s">
        <v>148</v>
      </c>
      <c r="E2912">
        <v>8</v>
      </c>
      <c r="F2912" s="21">
        <v>0</v>
      </c>
      <c r="G2912"/>
    </row>
    <row r="2913" spans="1:7" x14ac:dyDescent="0.25">
      <c r="A2913" t="s">
        <v>62</v>
      </c>
      <c r="B2913" t="str">
        <f>IFERROR(INDEX(Clients[Client_Name],MATCH(Table10[[#This Row],[Client_Code]],Clients[Client_Code],0)),"")</f>
        <v>SUPER SAN VICENTE</v>
      </c>
      <c r="C2913" s="42">
        <v>1010</v>
      </c>
      <c r="D2913" s="41" t="s">
        <v>148</v>
      </c>
      <c r="E2913">
        <v>8</v>
      </c>
      <c r="F2913" s="21">
        <v>0</v>
      </c>
      <c r="G2913"/>
    </row>
    <row r="2914" spans="1:7" x14ac:dyDescent="0.25">
      <c r="A2914" t="s">
        <v>32</v>
      </c>
      <c r="B2914" t="str">
        <f>IFERROR(INDEX(Clients[Client_Name],MATCH(Table10[[#This Row],[Client_Code]],Clients[Client_Code],0)),"")</f>
        <v>FAENADORA SAN VICENTE</v>
      </c>
      <c r="C2914" s="42">
        <v>7</v>
      </c>
      <c r="D2914" s="41" t="s">
        <v>148</v>
      </c>
      <c r="E2914">
        <v>9</v>
      </c>
      <c r="F2914" s="21">
        <v>0</v>
      </c>
      <c r="G2914"/>
    </row>
    <row r="2915" spans="1:7" x14ac:dyDescent="0.25">
      <c r="A2915" t="s">
        <v>62</v>
      </c>
      <c r="B2915" t="str">
        <f>IFERROR(INDEX(Clients[Client_Name],MATCH(Table10[[#This Row],[Client_Code]],Clients[Client_Code],0)),"")</f>
        <v>SUPER SAN VICENTE</v>
      </c>
      <c r="C2915" s="42">
        <v>1010</v>
      </c>
      <c r="D2915" s="41" t="s">
        <v>148</v>
      </c>
      <c r="E2915">
        <v>9</v>
      </c>
      <c r="F2915" s="21">
        <v>0</v>
      </c>
      <c r="G2915"/>
    </row>
    <row r="2916" spans="1:7" x14ac:dyDescent="0.25">
      <c r="A2916" t="s">
        <v>32</v>
      </c>
      <c r="B2916" t="str">
        <f>IFERROR(INDEX(Clients[Client_Name],MATCH(Table10[[#This Row],[Client_Code]],Clients[Client_Code],0)),"")</f>
        <v>FAENADORA SAN VICENTE</v>
      </c>
      <c r="C2916" s="42">
        <v>7</v>
      </c>
      <c r="D2916" s="41" t="s">
        <v>148</v>
      </c>
      <c r="E2916">
        <v>10</v>
      </c>
      <c r="F2916" s="21">
        <v>0</v>
      </c>
      <c r="G2916"/>
    </row>
    <row r="2917" spans="1:7" x14ac:dyDescent="0.25">
      <c r="A2917" t="s">
        <v>62</v>
      </c>
      <c r="B2917" t="str">
        <f>IFERROR(INDEX(Clients[Client_Name],MATCH(Table10[[#This Row],[Client_Code]],Clients[Client_Code],0)),"")</f>
        <v>SUPER SAN VICENTE</v>
      </c>
      <c r="C2917" s="42">
        <v>1010</v>
      </c>
      <c r="D2917" s="41" t="s">
        <v>148</v>
      </c>
      <c r="E2917">
        <v>10</v>
      </c>
      <c r="F2917" s="21">
        <v>0</v>
      </c>
      <c r="G2917"/>
    </row>
    <row r="2918" spans="1:7" x14ac:dyDescent="0.25">
      <c r="A2918" t="s">
        <v>32</v>
      </c>
      <c r="B2918" t="str">
        <f>IFERROR(INDEX(Clients[Client_Name],MATCH(Table10[[#This Row],[Client_Code]],Clients[Client_Code],0)),"")</f>
        <v>FAENADORA SAN VICENTE</v>
      </c>
      <c r="C2918" s="42">
        <v>7</v>
      </c>
      <c r="D2918" s="41" t="s">
        <v>148</v>
      </c>
      <c r="E2918">
        <v>11</v>
      </c>
      <c r="F2918" s="21">
        <v>0</v>
      </c>
      <c r="G2918"/>
    </row>
    <row r="2919" spans="1:7" x14ac:dyDescent="0.25">
      <c r="A2919" t="s">
        <v>62</v>
      </c>
      <c r="B2919" t="str">
        <f>IFERROR(INDEX(Clients[Client_Name],MATCH(Table10[[#This Row],[Client_Code]],Clients[Client_Code],0)),"")</f>
        <v>SUPER SAN VICENTE</v>
      </c>
      <c r="C2919" s="42">
        <v>1010</v>
      </c>
      <c r="D2919" s="41" t="s">
        <v>148</v>
      </c>
      <c r="E2919">
        <v>11</v>
      </c>
      <c r="F2919" s="21">
        <v>0</v>
      </c>
      <c r="G2919"/>
    </row>
    <row r="2920" spans="1:7" x14ac:dyDescent="0.25">
      <c r="A2920" t="s">
        <v>32</v>
      </c>
      <c r="B2920" t="str">
        <f>IFERROR(INDEX(Clients[Client_Name],MATCH(Table10[[#This Row],[Client_Code]],Clients[Client_Code],0)),"")</f>
        <v>FAENADORA SAN VICENTE</v>
      </c>
      <c r="C2920" s="42">
        <v>7</v>
      </c>
      <c r="D2920" s="41" t="s">
        <v>148</v>
      </c>
      <c r="E2920">
        <v>12</v>
      </c>
      <c r="F2920" s="21">
        <v>0</v>
      </c>
      <c r="G2920"/>
    </row>
    <row r="2921" spans="1:7" x14ac:dyDescent="0.25">
      <c r="A2921" t="s">
        <v>62</v>
      </c>
      <c r="B2921" t="str">
        <f>IFERROR(INDEX(Clients[Client_Name],MATCH(Table10[[#This Row],[Client_Code]],Clients[Client_Code],0)),"")</f>
        <v>SUPER SAN VICENTE</v>
      </c>
      <c r="C2921" s="42">
        <v>1010</v>
      </c>
      <c r="D2921" s="41" t="s">
        <v>148</v>
      </c>
      <c r="E2921">
        <v>12</v>
      </c>
      <c r="F2921" s="21">
        <v>0</v>
      </c>
      <c r="G2921"/>
    </row>
    <row r="2922" spans="1:7" x14ac:dyDescent="0.25">
      <c r="A2922" t="s">
        <v>32</v>
      </c>
      <c r="B2922" t="str">
        <f>IFERROR(INDEX(Clients[Client_Name],MATCH(Table10[[#This Row],[Client_Code]],Clients[Client_Code],0)),"")</f>
        <v>FAENADORA SAN VICENTE</v>
      </c>
      <c r="C2922" s="42">
        <v>7</v>
      </c>
      <c r="D2922" s="41" t="s">
        <v>38</v>
      </c>
      <c r="E2922">
        <v>1</v>
      </c>
      <c r="F2922" s="21">
        <v>0</v>
      </c>
      <c r="G2922"/>
    </row>
    <row r="2923" spans="1:7" x14ac:dyDescent="0.25">
      <c r="A2923" t="s">
        <v>62</v>
      </c>
      <c r="B2923" t="str">
        <f>IFERROR(INDEX(Clients[Client_Name],MATCH(Table10[[#This Row],[Client_Code]],Clients[Client_Code],0)),"")</f>
        <v>SUPER SAN VICENTE</v>
      </c>
      <c r="C2923" s="42">
        <v>1010</v>
      </c>
      <c r="D2923" s="41" t="s">
        <v>38</v>
      </c>
      <c r="E2923">
        <v>1</v>
      </c>
      <c r="F2923" s="21">
        <v>798831.44220000005</v>
      </c>
      <c r="G2923"/>
    </row>
    <row r="2924" spans="1:7" x14ac:dyDescent="0.25">
      <c r="A2924" t="s">
        <v>32</v>
      </c>
      <c r="B2924" t="str">
        <f>IFERROR(INDEX(Clients[Client_Name],MATCH(Table10[[#This Row],[Client_Code]],Clients[Client_Code],0)),"")</f>
        <v>FAENADORA SAN VICENTE</v>
      </c>
      <c r="C2924" s="42">
        <v>7</v>
      </c>
      <c r="D2924" s="41" t="s">
        <v>38</v>
      </c>
      <c r="E2924">
        <v>2</v>
      </c>
      <c r="F2924" s="21">
        <v>0</v>
      </c>
      <c r="G2924"/>
    </row>
    <row r="2925" spans="1:7" x14ac:dyDescent="0.25">
      <c r="A2925" t="s">
        <v>62</v>
      </c>
      <c r="B2925" t="str">
        <f>IFERROR(INDEX(Clients[Client_Name],MATCH(Table10[[#This Row],[Client_Code]],Clients[Client_Code],0)),"")</f>
        <v>SUPER SAN VICENTE</v>
      </c>
      <c r="C2925" s="42">
        <v>1010</v>
      </c>
      <c r="D2925" s="41" t="s">
        <v>38</v>
      </c>
      <c r="E2925">
        <v>2</v>
      </c>
      <c r="F2925" s="21">
        <v>798831.44220000005</v>
      </c>
      <c r="G2925"/>
    </row>
    <row r="2926" spans="1:7" x14ac:dyDescent="0.25">
      <c r="A2926" t="s">
        <v>32</v>
      </c>
      <c r="B2926" t="str">
        <f>IFERROR(INDEX(Clients[Client_Name],MATCH(Table10[[#This Row],[Client_Code]],Clients[Client_Code],0)),"")</f>
        <v>FAENADORA SAN VICENTE</v>
      </c>
      <c r="C2926" s="42">
        <v>7</v>
      </c>
      <c r="D2926" s="41" t="s">
        <v>38</v>
      </c>
      <c r="E2926">
        <v>3</v>
      </c>
      <c r="F2926" s="21">
        <v>0</v>
      </c>
      <c r="G2926"/>
    </row>
    <row r="2927" spans="1:7" x14ac:dyDescent="0.25">
      <c r="A2927" t="s">
        <v>62</v>
      </c>
      <c r="B2927" t="str">
        <f>IFERROR(INDEX(Clients[Client_Name],MATCH(Table10[[#This Row],[Client_Code]],Clients[Client_Code],0)),"")</f>
        <v>SUPER SAN VICENTE</v>
      </c>
      <c r="C2927" s="42">
        <v>1010</v>
      </c>
      <c r="D2927" s="41" t="s">
        <v>38</v>
      </c>
      <c r="E2927">
        <v>3</v>
      </c>
      <c r="F2927" s="21">
        <v>798831.44220000005</v>
      </c>
      <c r="G2927"/>
    </row>
    <row r="2928" spans="1:7" x14ac:dyDescent="0.25">
      <c r="A2928" t="s">
        <v>32</v>
      </c>
      <c r="B2928" t="str">
        <f>IFERROR(INDEX(Clients[Client_Name],MATCH(Table10[[#This Row],[Client_Code]],Clients[Client_Code],0)),"")</f>
        <v>FAENADORA SAN VICENTE</v>
      </c>
      <c r="C2928" s="42">
        <v>7</v>
      </c>
      <c r="D2928" s="41" t="s">
        <v>38</v>
      </c>
      <c r="E2928">
        <v>4</v>
      </c>
      <c r="F2928" s="21">
        <v>0</v>
      </c>
      <c r="G2928"/>
    </row>
    <row r="2929" spans="1:7" x14ac:dyDescent="0.25">
      <c r="A2929" t="s">
        <v>62</v>
      </c>
      <c r="B2929" t="str">
        <f>IFERROR(INDEX(Clients[Client_Name],MATCH(Table10[[#This Row],[Client_Code]],Clients[Client_Code],0)),"")</f>
        <v>SUPER SAN VICENTE</v>
      </c>
      <c r="C2929" s="42">
        <v>1010</v>
      </c>
      <c r="D2929" s="41" t="s">
        <v>38</v>
      </c>
      <c r="E2929">
        <v>4</v>
      </c>
      <c r="F2929" s="21">
        <v>798831.44220000005</v>
      </c>
      <c r="G2929"/>
    </row>
    <row r="2930" spans="1:7" x14ac:dyDescent="0.25">
      <c r="A2930" t="s">
        <v>32</v>
      </c>
      <c r="B2930" t="str">
        <f>IFERROR(INDEX(Clients[Client_Name],MATCH(Table10[[#This Row],[Client_Code]],Clients[Client_Code],0)),"")</f>
        <v>FAENADORA SAN VICENTE</v>
      </c>
      <c r="C2930" s="42">
        <v>7</v>
      </c>
      <c r="D2930" s="41" t="s">
        <v>38</v>
      </c>
      <c r="E2930">
        <v>5</v>
      </c>
      <c r="F2930" s="21">
        <v>0</v>
      </c>
      <c r="G2930"/>
    </row>
    <row r="2931" spans="1:7" x14ac:dyDescent="0.25">
      <c r="A2931" t="s">
        <v>62</v>
      </c>
      <c r="B2931" t="str">
        <f>IFERROR(INDEX(Clients[Client_Name],MATCH(Table10[[#This Row],[Client_Code]],Clients[Client_Code],0)),"")</f>
        <v>SUPER SAN VICENTE</v>
      </c>
      <c r="C2931" s="42">
        <v>1010</v>
      </c>
      <c r="D2931" s="41" t="s">
        <v>38</v>
      </c>
      <c r="E2931">
        <v>5</v>
      </c>
      <c r="F2931" s="21">
        <v>798831.44220000005</v>
      </c>
      <c r="G2931"/>
    </row>
    <row r="2932" spans="1:7" x14ac:dyDescent="0.25">
      <c r="A2932" t="s">
        <v>32</v>
      </c>
      <c r="B2932" t="str">
        <f>IFERROR(INDEX(Clients[Client_Name],MATCH(Table10[[#This Row],[Client_Code]],Clients[Client_Code],0)),"")</f>
        <v>FAENADORA SAN VICENTE</v>
      </c>
      <c r="C2932" s="42">
        <v>7</v>
      </c>
      <c r="D2932" s="41" t="s">
        <v>38</v>
      </c>
      <c r="E2932">
        <v>6</v>
      </c>
      <c r="F2932" s="21">
        <v>0</v>
      </c>
      <c r="G2932"/>
    </row>
    <row r="2933" spans="1:7" x14ac:dyDescent="0.25">
      <c r="A2933" t="s">
        <v>62</v>
      </c>
      <c r="B2933" t="str">
        <f>IFERROR(INDEX(Clients[Client_Name],MATCH(Table10[[#This Row],[Client_Code]],Clients[Client_Code],0)),"")</f>
        <v>SUPER SAN VICENTE</v>
      </c>
      <c r="C2933" s="42">
        <v>1010</v>
      </c>
      <c r="D2933" s="41" t="s">
        <v>38</v>
      </c>
      <c r="E2933">
        <v>6</v>
      </c>
      <c r="F2933" s="21">
        <v>798831.44220000005</v>
      </c>
      <c r="G2933"/>
    </row>
    <row r="2934" spans="1:7" x14ac:dyDescent="0.25">
      <c r="A2934" t="s">
        <v>32</v>
      </c>
      <c r="B2934" t="str">
        <f>IFERROR(INDEX(Clients[Client_Name],MATCH(Table10[[#This Row],[Client_Code]],Clients[Client_Code],0)),"")</f>
        <v>FAENADORA SAN VICENTE</v>
      </c>
      <c r="C2934" s="42">
        <v>7</v>
      </c>
      <c r="D2934" s="41" t="s">
        <v>38</v>
      </c>
      <c r="E2934">
        <v>7</v>
      </c>
      <c r="F2934" s="21">
        <v>0</v>
      </c>
      <c r="G2934"/>
    </row>
    <row r="2935" spans="1:7" x14ac:dyDescent="0.25">
      <c r="A2935" t="s">
        <v>62</v>
      </c>
      <c r="B2935" t="str">
        <f>IFERROR(INDEX(Clients[Client_Name],MATCH(Table10[[#This Row],[Client_Code]],Clients[Client_Code],0)),"")</f>
        <v>SUPER SAN VICENTE</v>
      </c>
      <c r="C2935" s="42">
        <v>1010</v>
      </c>
      <c r="D2935" s="41" t="s">
        <v>38</v>
      </c>
      <c r="E2935">
        <v>7</v>
      </c>
      <c r="F2935" s="21">
        <v>798831.44220000005</v>
      </c>
      <c r="G2935"/>
    </row>
    <row r="2936" spans="1:7" x14ac:dyDescent="0.25">
      <c r="A2936" t="s">
        <v>32</v>
      </c>
      <c r="B2936" t="str">
        <f>IFERROR(INDEX(Clients[Client_Name],MATCH(Table10[[#This Row],[Client_Code]],Clients[Client_Code],0)),"")</f>
        <v>FAENADORA SAN VICENTE</v>
      </c>
      <c r="C2936" s="42">
        <v>7</v>
      </c>
      <c r="D2936" s="41" t="s">
        <v>38</v>
      </c>
      <c r="E2936">
        <v>8</v>
      </c>
      <c r="F2936" s="21">
        <v>0</v>
      </c>
      <c r="G2936"/>
    </row>
    <row r="2937" spans="1:7" x14ac:dyDescent="0.25">
      <c r="A2937" t="s">
        <v>62</v>
      </c>
      <c r="B2937" t="str">
        <f>IFERROR(INDEX(Clients[Client_Name],MATCH(Table10[[#This Row],[Client_Code]],Clients[Client_Code],0)),"")</f>
        <v>SUPER SAN VICENTE</v>
      </c>
      <c r="C2937" s="42">
        <v>1010</v>
      </c>
      <c r="D2937" s="41" t="s">
        <v>38</v>
      </c>
      <c r="E2937">
        <v>8</v>
      </c>
      <c r="F2937" s="21">
        <v>798831.44220000005</v>
      </c>
      <c r="G2937"/>
    </row>
    <row r="2938" spans="1:7" x14ac:dyDescent="0.25">
      <c r="A2938" t="s">
        <v>32</v>
      </c>
      <c r="B2938" t="str">
        <f>IFERROR(INDEX(Clients[Client_Name],MATCH(Table10[[#This Row],[Client_Code]],Clients[Client_Code],0)),"")</f>
        <v>FAENADORA SAN VICENTE</v>
      </c>
      <c r="C2938" s="42">
        <v>7</v>
      </c>
      <c r="D2938" s="41" t="s">
        <v>38</v>
      </c>
      <c r="E2938">
        <v>9</v>
      </c>
      <c r="F2938" s="21">
        <v>0</v>
      </c>
      <c r="G2938"/>
    </row>
    <row r="2939" spans="1:7" x14ac:dyDescent="0.25">
      <c r="A2939" t="s">
        <v>62</v>
      </c>
      <c r="B2939" t="str">
        <f>IFERROR(INDEX(Clients[Client_Name],MATCH(Table10[[#This Row],[Client_Code]],Clients[Client_Code],0)),"")</f>
        <v>SUPER SAN VICENTE</v>
      </c>
      <c r="C2939" s="42">
        <v>1010</v>
      </c>
      <c r="D2939" s="41" t="s">
        <v>38</v>
      </c>
      <c r="E2939">
        <v>9</v>
      </c>
      <c r="F2939" s="21">
        <v>798831.44220000005</v>
      </c>
      <c r="G2939"/>
    </row>
    <row r="2940" spans="1:7" x14ac:dyDescent="0.25">
      <c r="A2940" t="s">
        <v>32</v>
      </c>
      <c r="B2940" t="str">
        <f>IFERROR(INDEX(Clients[Client_Name],MATCH(Table10[[#This Row],[Client_Code]],Clients[Client_Code],0)),"")</f>
        <v>FAENADORA SAN VICENTE</v>
      </c>
      <c r="C2940" s="42">
        <v>7</v>
      </c>
      <c r="D2940" s="41" t="s">
        <v>38</v>
      </c>
      <c r="E2940">
        <v>10</v>
      </c>
      <c r="F2940" s="21">
        <v>0</v>
      </c>
      <c r="G2940"/>
    </row>
    <row r="2941" spans="1:7" x14ac:dyDescent="0.25">
      <c r="A2941" t="s">
        <v>62</v>
      </c>
      <c r="B2941" t="str">
        <f>IFERROR(INDEX(Clients[Client_Name],MATCH(Table10[[#This Row],[Client_Code]],Clients[Client_Code],0)),"")</f>
        <v>SUPER SAN VICENTE</v>
      </c>
      <c r="C2941" s="42">
        <v>1010</v>
      </c>
      <c r="D2941" s="41" t="s">
        <v>38</v>
      </c>
      <c r="E2941">
        <v>10</v>
      </c>
      <c r="F2941" s="21">
        <v>798831.44220000005</v>
      </c>
      <c r="G2941"/>
    </row>
    <row r="2942" spans="1:7" x14ac:dyDescent="0.25">
      <c r="A2942" t="s">
        <v>32</v>
      </c>
      <c r="B2942" t="str">
        <f>IFERROR(INDEX(Clients[Client_Name],MATCH(Table10[[#This Row],[Client_Code]],Clients[Client_Code],0)),"")</f>
        <v>FAENADORA SAN VICENTE</v>
      </c>
      <c r="C2942" s="42">
        <v>7</v>
      </c>
      <c r="D2942" s="41" t="s">
        <v>38</v>
      </c>
      <c r="E2942">
        <v>11</v>
      </c>
      <c r="F2942" s="21">
        <v>0</v>
      </c>
      <c r="G2942"/>
    </row>
    <row r="2943" spans="1:7" x14ac:dyDescent="0.25">
      <c r="A2943" t="s">
        <v>62</v>
      </c>
      <c r="B2943" t="str">
        <f>IFERROR(INDEX(Clients[Client_Name],MATCH(Table10[[#This Row],[Client_Code]],Clients[Client_Code],0)),"")</f>
        <v>SUPER SAN VICENTE</v>
      </c>
      <c r="C2943" s="42">
        <v>1010</v>
      </c>
      <c r="D2943" s="41" t="s">
        <v>38</v>
      </c>
      <c r="E2943">
        <v>11</v>
      </c>
      <c r="F2943" s="21">
        <v>798831.44220000005</v>
      </c>
      <c r="G2943"/>
    </row>
    <row r="2944" spans="1:7" x14ac:dyDescent="0.25">
      <c r="A2944" t="s">
        <v>32</v>
      </c>
      <c r="B2944" t="str">
        <f>IFERROR(INDEX(Clients[Client_Name],MATCH(Table10[[#This Row],[Client_Code]],Clients[Client_Code],0)),"")</f>
        <v>FAENADORA SAN VICENTE</v>
      </c>
      <c r="C2944" s="42">
        <v>7</v>
      </c>
      <c r="D2944" s="41" t="s">
        <v>38</v>
      </c>
      <c r="E2944">
        <v>12</v>
      </c>
      <c r="F2944" s="21">
        <v>0</v>
      </c>
      <c r="G2944"/>
    </row>
    <row r="2945" spans="1:7" x14ac:dyDescent="0.25">
      <c r="A2945" t="s">
        <v>62</v>
      </c>
      <c r="B2945" t="str">
        <f>IFERROR(INDEX(Clients[Client_Name],MATCH(Table10[[#This Row],[Client_Code]],Clients[Client_Code],0)),"")</f>
        <v>SUPER SAN VICENTE</v>
      </c>
      <c r="C2945" s="42">
        <v>1010</v>
      </c>
      <c r="D2945" s="41" t="s">
        <v>38</v>
      </c>
      <c r="E2945">
        <v>12</v>
      </c>
      <c r="F2945" s="21">
        <v>878714.58642000007</v>
      </c>
      <c r="G2945"/>
    </row>
    <row r="2946" spans="1:7" x14ac:dyDescent="0.25">
      <c r="A2946" t="s">
        <v>32</v>
      </c>
      <c r="B2946" t="str">
        <f>IFERROR(INDEX(Clients[Client_Name],MATCH(Table10[[#This Row],[Client_Code]],Clients[Client_Code],0)),"")</f>
        <v>FAENADORA LO MIRANDA</v>
      </c>
      <c r="C2946" s="42">
        <v>6</v>
      </c>
      <c r="D2946" s="41" t="s">
        <v>149</v>
      </c>
      <c r="E2946">
        <v>1</v>
      </c>
      <c r="F2946" s="21">
        <v>4063762.4720000005</v>
      </c>
      <c r="G2946"/>
    </row>
    <row r="2947" spans="1:7" x14ac:dyDescent="0.25">
      <c r="A2947" t="s">
        <v>62</v>
      </c>
      <c r="B2947" t="str">
        <f>IFERROR(INDEX(Clients[Client_Name],MATCH(Table10[[#This Row],[Client_Code]],Clients[Client_Code],0)),"")</f>
        <v>SUPER LO MIRANDA</v>
      </c>
      <c r="C2947" s="42">
        <v>1008</v>
      </c>
      <c r="D2947" s="41" t="s">
        <v>149</v>
      </c>
      <c r="E2947">
        <v>1</v>
      </c>
      <c r="F2947" s="21">
        <v>10862863.605000002</v>
      </c>
      <c r="G2947"/>
    </row>
    <row r="2948" spans="1:7" x14ac:dyDescent="0.25">
      <c r="A2948" t="s">
        <v>32</v>
      </c>
      <c r="B2948" t="str">
        <f>IFERROR(INDEX(Clients[Client_Name],MATCH(Table10[[#This Row],[Client_Code]],Clients[Client_Code],0)),"")</f>
        <v>FAENADORA LO MIRANDA</v>
      </c>
      <c r="C2948" s="42">
        <v>6</v>
      </c>
      <c r="D2948" s="41" t="s">
        <v>149</v>
      </c>
      <c r="E2948">
        <v>2</v>
      </c>
      <c r="F2948" s="21">
        <v>4470138.7192000011</v>
      </c>
      <c r="G2948"/>
    </row>
    <row r="2949" spans="1:7" x14ac:dyDescent="0.25">
      <c r="A2949" t="s">
        <v>62</v>
      </c>
      <c r="B2949" t="str">
        <f>IFERROR(INDEX(Clients[Client_Name],MATCH(Table10[[#This Row],[Client_Code]],Clients[Client_Code],0)),"")</f>
        <v>SUPER LO MIRANDA</v>
      </c>
      <c r="C2949" s="42">
        <v>1008</v>
      </c>
      <c r="D2949" s="41" t="s">
        <v>149</v>
      </c>
      <c r="E2949">
        <v>2</v>
      </c>
      <c r="F2949" s="21">
        <v>11949149.965500003</v>
      </c>
      <c r="G2949"/>
    </row>
    <row r="2950" spans="1:7" x14ac:dyDescent="0.25">
      <c r="A2950" t="s">
        <v>32</v>
      </c>
      <c r="B2950" t="str">
        <f>IFERROR(INDEX(Clients[Client_Name],MATCH(Table10[[#This Row],[Client_Code]],Clients[Client_Code],0)),"")</f>
        <v>FAENADORA LO MIRANDA</v>
      </c>
      <c r="C2950" s="42">
        <v>6</v>
      </c>
      <c r="D2950" s="41" t="s">
        <v>149</v>
      </c>
      <c r="E2950">
        <v>3</v>
      </c>
      <c r="F2950" s="21">
        <v>5364166.4630400008</v>
      </c>
      <c r="G2950"/>
    </row>
    <row r="2951" spans="1:7" x14ac:dyDescent="0.25">
      <c r="A2951" t="s">
        <v>62</v>
      </c>
      <c r="B2951" t="str">
        <f>IFERROR(INDEX(Clients[Client_Name],MATCH(Table10[[#This Row],[Client_Code]],Clients[Client_Code],0)),"")</f>
        <v>SUPER LO MIRANDA</v>
      </c>
      <c r="C2951" s="42">
        <v>1008</v>
      </c>
      <c r="D2951" s="41" t="s">
        <v>149</v>
      </c>
      <c r="E2951">
        <v>3</v>
      </c>
      <c r="F2951" s="21">
        <v>14338979.958600003</v>
      </c>
      <c r="G2951"/>
    </row>
    <row r="2952" spans="1:7" x14ac:dyDescent="0.25">
      <c r="A2952" t="s">
        <v>32</v>
      </c>
      <c r="B2952" t="str">
        <f>IFERROR(INDEX(Clients[Client_Name],MATCH(Table10[[#This Row],[Client_Code]],Clients[Client_Code],0)),"")</f>
        <v>FAENADORA LO MIRANDA</v>
      </c>
      <c r="C2952" s="42">
        <v>6</v>
      </c>
      <c r="D2952" s="41" t="s">
        <v>149</v>
      </c>
      <c r="E2952">
        <v>4</v>
      </c>
      <c r="F2952" s="21">
        <v>6436999.7556480002</v>
      </c>
      <c r="G2952"/>
    </row>
    <row r="2953" spans="1:7" x14ac:dyDescent="0.25">
      <c r="A2953" t="s">
        <v>62</v>
      </c>
      <c r="B2953" t="str">
        <f>IFERROR(INDEX(Clients[Client_Name],MATCH(Table10[[#This Row],[Client_Code]],Clients[Client_Code],0)),"")</f>
        <v>SUPER LO MIRANDA</v>
      </c>
      <c r="C2953" s="42">
        <v>1008</v>
      </c>
      <c r="D2953" s="41" t="s">
        <v>149</v>
      </c>
      <c r="E2953">
        <v>4</v>
      </c>
      <c r="F2953" s="21">
        <v>17206775.950320002</v>
      </c>
      <c r="G2953"/>
    </row>
    <row r="2954" spans="1:7" x14ac:dyDescent="0.25">
      <c r="A2954" t="s">
        <v>32</v>
      </c>
      <c r="B2954" t="str">
        <f>IFERROR(INDEX(Clients[Client_Name],MATCH(Table10[[#This Row],[Client_Code]],Clients[Client_Code],0)),"")</f>
        <v>FAENADORA LO MIRANDA</v>
      </c>
      <c r="C2954" s="42">
        <v>6</v>
      </c>
      <c r="D2954" s="41" t="s">
        <v>149</v>
      </c>
      <c r="E2954">
        <v>5</v>
      </c>
      <c r="F2954" s="21">
        <v>7724399.7067776006</v>
      </c>
      <c r="G2954"/>
    </row>
    <row r="2955" spans="1:7" x14ac:dyDescent="0.25">
      <c r="A2955" t="s">
        <v>62</v>
      </c>
      <c r="B2955" t="str">
        <f>IFERROR(INDEX(Clients[Client_Name],MATCH(Table10[[#This Row],[Client_Code]],Clients[Client_Code],0)),"")</f>
        <v>SUPER LO MIRANDA</v>
      </c>
      <c r="C2955" s="42">
        <v>1008</v>
      </c>
      <c r="D2955" s="41" t="s">
        <v>149</v>
      </c>
      <c r="E2955">
        <v>5</v>
      </c>
      <c r="F2955" s="21">
        <v>20648131.140384004</v>
      </c>
      <c r="G2955"/>
    </row>
    <row r="2956" spans="1:7" x14ac:dyDescent="0.25">
      <c r="A2956" t="s">
        <v>32</v>
      </c>
      <c r="B2956" t="str">
        <f>IFERROR(INDEX(Clients[Client_Name],MATCH(Table10[[#This Row],[Client_Code]],Clients[Client_Code],0)),"")</f>
        <v>FAENADORA LO MIRANDA</v>
      </c>
      <c r="C2956" s="42">
        <v>6</v>
      </c>
      <c r="D2956" s="41" t="s">
        <v>149</v>
      </c>
      <c r="E2956">
        <v>6</v>
      </c>
      <c r="F2956" s="21">
        <v>9269279.6481331196</v>
      </c>
      <c r="G2956"/>
    </row>
    <row r="2957" spans="1:7" x14ac:dyDescent="0.25">
      <c r="A2957" t="s">
        <v>62</v>
      </c>
      <c r="B2957" t="str">
        <f>IFERROR(INDEX(Clients[Client_Name],MATCH(Table10[[#This Row],[Client_Code]],Clients[Client_Code],0)),"")</f>
        <v>SUPER LO MIRANDA</v>
      </c>
      <c r="C2957" s="42">
        <v>1008</v>
      </c>
      <c r="D2957" s="41" t="s">
        <v>149</v>
      </c>
      <c r="E2957">
        <v>6</v>
      </c>
      <c r="F2957" s="21">
        <v>20648131.140384004</v>
      </c>
      <c r="G2957"/>
    </row>
    <row r="2958" spans="1:7" x14ac:dyDescent="0.25">
      <c r="A2958" t="s">
        <v>32</v>
      </c>
      <c r="B2958" t="str">
        <f>IFERROR(INDEX(Clients[Client_Name],MATCH(Table10[[#This Row],[Client_Code]],Clients[Client_Code],0)),"")</f>
        <v>FAENADORA LO MIRANDA</v>
      </c>
      <c r="C2958" s="42">
        <v>6</v>
      </c>
      <c r="D2958" s="41" t="s">
        <v>149</v>
      </c>
      <c r="E2958">
        <v>7</v>
      </c>
      <c r="F2958" s="21">
        <v>11123135.577759743</v>
      </c>
      <c r="G2958"/>
    </row>
    <row r="2959" spans="1:7" x14ac:dyDescent="0.25">
      <c r="A2959" t="s">
        <v>62</v>
      </c>
      <c r="B2959" t="str">
        <f>IFERROR(INDEX(Clients[Client_Name],MATCH(Table10[[#This Row],[Client_Code]],Clients[Client_Code],0)),"")</f>
        <v>SUPER LO MIRANDA</v>
      </c>
      <c r="C2959" s="42">
        <v>1008</v>
      </c>
      <c r="D2959" s="41" t="s">
        <v>149</v>
      </c>
      <c r="E2959">
        <v>7</v>
      </c>
      <c r="F2959" s="21">
        <v>20648131.140384004</v>
      </c>
      <c r="G2959"/>
    </row>
    <row r="2960" spans="1:7" x14ac:dyDescent="0.25">
      <c r="A2960" t="s">
        <v>32</v>
      </c>
      <c r="B2960" t="str">
        <f>IFERROR(INDEX(Clients[Client_Name],MATCH(Table10[[#This Row],[Client_Code]],Clients[Client_Code],0)),"")</f>
        <v>FAENADORA LO MIRANDA</v>
      </c>
      <c r="C2960" s="42">
        <v>6</v>
      </c>
      <c r="D2960" s="41" t="s">
        <v>149</v>
      </c>
      <c r="E2960">
        <v>8</v>
      </c>
      <c r="F2960" s="21">
        <v>13347762.693311691</v>
      </c>
      <c r="G2960"/>
    </row>
    <row r="2961" spans="1:7" x14ac:dyDescent="0.25">
      <c r="A2961" t="s">
        <v>62</v>
      </c>
      <c r="B2961" t="str">
        <f>IFERROR(INDEX(Clients[Client_Name],MATCH(Table10[[#This Row],[Client_Code]],Clients[Client_Code],0)),"")</f>
        <v>SUPER LO MIRANDA</v>
      </c>
      <c r="C2961" s="42">
        <v>1008</v>
      </c>
      <c r="D2961" s="41" t="s">
        <v>149</v>
      </c>
      <c r="E2961">
        <v>8</v>
      </c>
      <c r="F2961" s="21">
        <v>16518504.912307203</v>
      </c>
      <c r="G2961"/>
    </row>
    <row r="2962" spans="1:7" x14ac:dyDescent="0.25">
      <c r="A2962" t="s">
        <v>32</v>
      </c>
      <c r="B2962" t="str">
        <f>IFERROR(INDEX(Clients[Client_Name],MATCH(Table10[[#This Row],[Client_Code]],Clients[Client_Code],0)),"")</f>
        <v>FAENADORA LO MIRANDA</v>
      </c>
      <c r="C2962" s="42">
        <v>6</v>
      </c>
      <c r="D2962" s="41" t="s">
        <v>149</v>
      </c>
      <c r="E2962">
        <v>9</v>
      </c>
      <c r="F2962" s="21">
        <v>13347762.693311691</v>
      </c>
      <c r="G2962"/>
    </row>
    <row r="2963" spans="1:7" x14ac:dyDescent="0.25">
      <c r="A2963" t="s">
        <v>62</v>
      </c>
      <c r="B2963" t="str">
        <f>IFERROR(INDEX(Clients[Client_Name],MATCH(Table10[[#This Row],[Client_Code]],Clients[Client_Code],0)),"")</f>
        <v>SUPER LO MIRANDA</v>
      </c>
      <c r="C2963" s="42">
        <v>1008</v>
      </c>
      <c r="D2963" s="41" t="s">
        <v>149</v>
      </c>
      <c r="E2963">
        <v>9</v>
      </c>
      <c r="F2963" s="21">
        <v>16518504.912307203</v>
      </c>
      <c r="G2963"/>
    </row>
    <row r="2964" spans="1:7" x14ac:dyDescent="0.25">
      <c r="A2964" t="s">
        <v>32</v>
      </c>
      <c r="B2964" t="str">
        <f>IFERROR(INDEX(Clients[Client_Name],MATCH(Table10[[#This Row],[Client_Code]],Clients[Client_Code],0)),"")</f>
        <v>FAENADORA LO MIRANDA</v>
      </c>
      <c r="C2964" s="42">
        <v>6</v>
      </c>
      <c r="D2964" s="41" t="s">
        <v>149</v>
      </c>
      <c r="E2964">
        <v>10</v>
      </c>
      <c r="F2964" s="21">
        <v>13347762.693311691</v>
      </c>
      <c r="G2964"/>
    </row>
    <row r="2965" spans="1:7" x14ac:dyDescent="0.25">
      <c r="A2965" t="s">
        <v>62</v>
      </c>
      <c r="B2965" t="str">
        <f>IFERROR(INDEX(Clients[Client_Name],MATCH(Table10[[#This Row],[Client_Code]],Clients[Client_Code],0)),"")</f>
        <v>SUPER LO MIRANDA</v>
      </c>
      <c r="C2965" s="42">
        <v>1008</v>
      </c>
      <c r="D2965" s="41" t="s">
        <v>149</v>
      </c>
      <c r="E2965">
        <v>10</v>
      </c>
      <c r="F2965" s="21">
        <v>16518504.912307203</v>
      </c>
      <c r="G2965"/>
    </row>
    <row r="2966" spans="1:7" x14ac:dyDescent="0.25">
      <c r="A2966" t="s">
        <v>32</v>
      </c>
      <c r="B2966" t="str">
        <f>IFERROR(INDEX(Clients[Client_Name],MATCH(Table10[[#This Row],[Client_Code]],Clients[Client_Code],0)),"")</f>
        <v>FAENADORA LO MIRANDA</v>
      </c>
      <c r="C2966" s="42">
        <v>6</v>
      </c>
      <c r="D2966" s="41" t="s">
        <v>149</v>
      </c>
      <c r="E2966">
        <v>11</v>
      </c>
      <c r="F2966" s="21">
        <v>13347762.693311691</v>
      </c>
      <c r="G2966"/>
    </row>
    <row r="2967" spans="1:7" x14ac:dyDescent="0.25">
      <c r="A2967" t="s">
        <v>62</v>
      </c>
      <c r="B2967" t="str">
        <f>IFERROR(INDEX(Clients[Client_Name],MATCH(Table10[[#This Row],[Client_Code]],Clients[Client_Code],0)),"")</f>
        <v>SUPER LO MIRANDA</v>
      </c>
      <c r="C2967" s="42">
        <v>1008</v>
      </c>
      <c r="D2967" s="41" t="s">
        <v>149</v>
      </c>
      <c r="E2967">
        <v>11</v>
      </c>
      <c r="F2967" s="21">
        <v>16518504.912307203</v>
      </c>
      <c r="G2967"/>
    </row>
    <row r="2968" spans="1:7" x14ac:dyDescent="0.25">
      <c r="A2968" t="s">
        <v>32</v>
      </c>
      <c r="B2968" t="str">
        <f>IFERROR(INDEX(Clients[Client_Name],MATCH(Table10[[#This Row],[Client_Code]],Clients[Client_Code],0)),"")</f>
        <v>FAENADORA LO MIRANDA</v>
      </c>
      <c r="C2968" s="42">
        <v>6</v>
      </c>
      <c r="D2968" s="41" t="s">
        <v>149</v>
      </c>
      <c r="E2968">
        <v>12</v>
      </c>
      <c r="F2968" s="21">
        <v>13347762.693311691</v>
      </c>
      <c r="G2968"/>
    </row>
    <row r="2969" spans="1:7" x14ac:dyDescent="0.25">
      <c r="A2969" t="s">
        <v>62</v>
      </c>
      <c r="B2969" t="str">
        <f>IFERROR(INDEX(Clients[Client_Name],MATCH(Table10[[#This Row],[Client_Code]],Clients[Client_Code],0)),"")</f>
        <v>SUPER LO MIRANDA</v>
      </c>
      <c r="C2969" s="42">
        <v>1008</v>
      </c>
      <c r="D2969" s="41" t="s">
        <v>149</v>
      </c>
      <c r="E2969">
        <v>12</v>
      </c>
      <c r="F2969" s="21">
        <v>18170355.403537922</v>
      </c>
      <c r="G2969"/>
    </row>
    <row r="2970" spans="1:7" x14ac:dyDescent="0.25">
      <c r="A2970" t="s">
        <v>32</v>
      </c>
      <c r="B2970" t="str">
        <f>IFERROR(INDEX(Clients[Client_Name],MATCH(Table10[[#This Row],[Client_Code]],Clients[Client_Code],0)),"")</f>
        <v>FAENADORA LO MIRANDA</v>
      </c>
      <c r="C2970" s="42">
        <v>6</v>
      </c>
      <c r="D2970" s="41" t="s">
        <v>37</v>
      </c>
      <c r="E2970">
        <v>1</v>
      </c>
      <c r="F2970" s="21">
        <v>1173034.9792540639</v>
      </c>
      <c r="G2970"/>
    </row>
    <row r="2971" spans="1:7" x14ac:dyDescent="0.25">
      <c r="A2971" t="s">
        <v>62</v>
      </c>
      <c r="B2971" t="str">
        <f>IFERROR(INDEX(Clients[Client_Name],MATCH(Table10[[#This Row],[Client_Code]],Clients[Client_Code],0)),"")</f>
        <v>SUPER LO MIRANDA</v>
      </c>
      <c r="C2971" s="42">
        <v>1008</v>
      </c>
      <c r="D2971" s="41" t="s">
        <v>37</v>
      </c>
      <c r="E2971">
        <v>1</v>
      </c>
      <c r="F2971" s="21">
        <v>3128504.7182400003</v>
      </c>
      <c r="G2971"/>
    </row>
    <row r="2972" spans="1:7" x14ac:dyDescent="0.25">
      <c r="A2972" t="s">
        <v>32</v>
      </c>
      <c r="B2972" t="str">
        <f>IFERROR(INDEX(Clients[Client_Name],MATCH(Table10[[#This Row],[Client_Code]],Clients[Client_Code],0)),"")</f>
        <v>FAENADORA LO MIRANDA</v>
      </c>
      <c r="C2972" s="42">
        <v>6</v>
      </c>
      <c r="D2972" s="41" t="s">
        <v>37</v>
      </c>
      <c r="E2972">
        <v>2</v>
      </c>
      <c r="F2972" s="21">
        <v>1290338.4771794705</v>
      </c>
      <c r="G2972"/>
    </row>
    <row r="2973" spans="1:7" x14ac:dyDescent="0.25">
      <c r="A2973" t="s">
        <v>62</v>
      </c>
      <c r="B2973" t="str">
        <f>IFERROR(INDEX(Clients[Client_Name],MATCH(Table10[[#This Row],[Client_Code]],Clients[Client_Code],0)),"")</f>
        <v>SUPER LO MIRANDA</v>
      </c>
      <c r="C2973" s="42">
        <v>1008</v>
      </c>
      <c r="D2973" s="41" t="s">
        <v>37</v>
      </c>
      <c r="E2973">
        <v>2</v>
      </c>
      <c r="F2973" s="21">
        <v>3441355.1900640004</v>
      </c>
      <c r="G2973"/>
    </row>
    <row r="2974" spans="1:7" x14ac:dyDescent="0.25">
      <c r="A2974" t="s">
        <v>32</v>
      </c>
      <c r="B2974" t="str">
        <f>IFERROR(INDEX(Clients[Client_Name],MATCH(Table10[[#This Row],[Client_Code]],Clients[Client_Code],0)),"")</f>
        <v>FAENADORA LO MIRANDA</v>
      </c>
      <c r="C2974" s="42">
        <v>6</v>
      </c>
      <c r="D2974" s="41" t="s">
        <v>37</v>
      </c>
      <c r="E2974">
        <v>3</v>
      </c>
      <c r="F2974" s="21">
        <v>1548406.1726153644</v>
      </c>
      <c r="G2974"/>
    </row>
    <row r="2975" spans="1:7" x14ac:dyDescent="0.25">
      <c r="A2975" t="s">
        <v>62</v>
      </c>
      <c r="B2975" t="str">
        <f>IFERROR(INDEX(Clients[Client_Name],MATCH(Table10[[#This Row],[Client_Code]],Clients[Client_Code],0)),"")</f>
        <v>SUPER LO MIRANDA</v>
      </c>
      <c r="C2975" s="42">
        <v>1008</v>
      </c>
      <c r="D2975" s="41" t="s">
        <v>37</v>
      </c>
      <c r="E2975">
        <v>3</v>
      </c>
      <c r="F2975" s="21">
        <v>4129626.2280768007</v>
      </c>
      <c r="G2975"/>
    </row>
    <row r="2976" spans="1:7" x14ac:dyDescent="0.25">
      <c r="A2976" t="s">
        <v>32</v>
      </c>
      <c r="B2976" t="str">
        <f>IFERROR(INDEX(Clients[Client_Name],MATCH(Table10[[#This Row],[Client_Code]],Clients[Client_Code],0)),"")</f>
        <v>FAENADORA LO MIRANDA</v>
      </c>
      <c r="C2976" s="42">
        <v>6</v>
      </c>
      <c r="D2976" s="41" t="s">
        <v>37</v>
      </c>
      <c r="E2976">
        <v>4</v>
      </c>
      <c r="F2976" s="21">
        <v>1858087.407138437</v>
      </c>
      <c r="G2976"/>
    </row>
    <row r="2977" spans="1:7" x14ac:dyDescent="0.25">
      <c r="A2977" t="s">
        <v>62</v>
      </c>
      <c r="B2977" t="str">
        <f>IFERROR(INDEX(Clients[Client_Name],MATCH(Table10[[#This Row],[Client_Code]],Clients[Client_Code],0)),"")</f>
        <v>SUPER LO MIRANDA</v>
      </c>
      <c r="C2977" s="42">
        <v>1008</v>
      </c>
      <c r="D2977" s="41" t="s">
        <v>37</v>
      </c>
      <c r="E2977">
        <v>4</v>
      </c>
      <c r="F2977" s="21">
        <v>4955551.4736921601</v>
      </c>
      <c r="G2977"/>
    </row>
    <row r="2978" spans="1:7" x14ac:dyDescent="0.25">
      <c r="A2978" t="s">
        <v>32</v>
      </c>
      <c r="B2978" t="str">
        <f>IFERROR(INDEX(Clients[Client_Name],MATCH(Table10[[#This Row],[Client_Code]],Clients[Client_Code],0)),"")</f>
        <v>FAENADORA LO MIRANDA</v>
      </c>
      <c r="C2978" s="42">
        <v>6</v>
      </c>
      <c r="D2978" s="41" t="s">
        <v>37</v>
      </c>
      <c r="E2978">
        <v>5</v>
      </c>
      <c r="F2978" s="21">
        <v>2229704.8885661247</v>
      </c>
      <c r="G2978"/>
    </row>
    <row r="2979" spans="1:7" x14ac:dyDescent="0.25">
      <c r="A2979" t="s">
        <v>62</v>
      </c>
      <c r="B2979" t="str">
        <f>IFERROR(INDEX(Clients[Client_Name],MATCH(Table10[[#This Row],[Client_Code]],Clients[Client_Code],0)),"")</f>
        <v>SUPER LO MIRANDA</v>
      </c>
      <c r="C2979" s="42">
        <v>1008</v>
      </c>
      <c r="D2979" s="41" t="s">
        <v>37</v>
      </c>
      <c r="E2979">
        <v>5</v>
      </c>
      <c r="F2979" s="21">
        <v>5946661.7684305925</v>
      </c>
      <c r="G2979"/>
    </row>
    <row r="2980" spans="1:7" x14ac:dyDescent="0.25">
      <c r="A2980" t="s">
        <v>32</v>
      </c>
      <c r="B2980" t="str">
        <f>IFERROR(INDEX(Clients[Client_Name],MATCH(Table10[[#This Row],[Client_Code]],Clients[Client_Code],0)),"")</f>
        <v>FAENADORA LO MIRANDA</v>
      </c>
      <c r="C2980" s="42">
        <v>6</v>
      </c>
      <c r="D2980" s="41" t="s">
        <v>37</v>
      </c>
      <c r="E2980">
        <v>6</v>
      </c>
      <c r="F2980" s="21">
        <v>2675645.8662793492</v>
      </c>
      <c r="G2980"/>
    </row>
    <row r="2981" spans="1:7" x14ac:dyDescent="0.25">
      <c r="A2981" t="s">
        <v>62</v>
      </c>
      <c r="B2981" t="str">
        <f>IFERROR(INDEX(Clients[Client_Name],MATCH(Table10[[#This Row],[Client_Code]],Clients[Client_Code],0)),"")</f>
        <v>SUPER LO MIRANDA</v>
      </c>
      <c r="C2981" s="42">
        <v>1008</v>
      </c>
      <c r="D2981" s="41" t="s">
        <v>37</v>
      </c>
      <c r="E2981">
        <v>6</v>
      </c>
      <c r="F2981" s="21">
        <v>5946661.7684305925</v>
      </c>
      <c r="G2981"/>
    </row>
    <row r="2982" spans="1:7" x14ac:dyDescent="0.25">
      <c r="A2982" t="s">
        <v>32</v>
      </c>
      <c r="B2982" t="str">
        <f>IFERROR(INDEX(Clients[Client_Name],MATCH(Table10[[#This Row],[Client_Code]],Clients[Client_Code],0)),"")</f>
        <v>FAENADORA LO MIRANDA</v>
      </c>
      <c r="C2982" s="42">
        <v>6</v>
      </c>
      <c r="D2982" s="41" t="s">
        <v>37</v>
      </c>
      <c r="E2982">
        <v>7</v>
      </c>
      <c r="F2982" s="21">
        <v>3210775.0395352188</v>
      </c>
      <c r="G2982"/>
    </row>
    <row r="2983" spans="1:7" x14ac:dyDescent="0.25">
      <c r="A2983" t="s">
        <v>62</v>
      </c>
      <c r="B2983" t="str">
        <f>IFERROR(INDEX(Clients[Client_Name],MATCH(Table10[[#This Row],[Client_Code]],Clients[Client_Code],0)),"")</f>
        <v>SUPER LO MIRANDA</v>
      </c>
      <c r="C2983" s="42">
        <v>1008</v>
      </c>
      <c r="D2983" s="41" t="s">
        <v>37</v>
      </c>
      <c r="E2983">
        <v>7</v>
      </c>
      <c r="F2983" s="21">
        <v>5946661.7684305925</v>
      </c>
      <c r="G2983"/>
    </row>
    <row r="2984" spans="1:7" x14ac:dyDescent="0.25">
      <c r="A2984" t="s">
        <v>32</v>
      </c>
      <c r="B2984" t="str">
        <f>IFERROR(INDEX(Clients[Client_Name],MATCH(Table10[[#This Row],[Client_Code]],Clients[Client_Code],0)),"")</f>
        <v>FAENADORA LO MIRANDA</v>
      </c>
      <c r="C2984" s="42">
        <v>6</v>
      </c>
      <c r="D2984" s="41" t="s">
        <v>37</v>
      </c>
      <c r="E2984">
        <v>8</v>
      </c>
      <c r="F2984" s="21">
        <v>3852930.0474422625</v>
      </c>
      <c r="G2984"/>
    </row>
    <row r="2985" spans="1:7" x14ac:dyDescent="0.25">
      <c r="A2985" t="s">
        <v>62</v>
      </c>
      <c r="B2985" t="str">
        <f>IFERROR(INDEX(Clients[Client_Name],MATCH(Table10[[#This Row],[Client_Code]],Clients[Client_Code],0)),"")</f>
        <v>SUPER LO MIRANDA</v>
      </c>
      <c r="C2985" s="42">
        <v>1008</v>
      </c>
      <c r="D2985" s="41" t="s">
        <v>37</v>
      </c>
      <c r="E2985">
        <v>8</v>
      </c>
      <c r="F2985" s="21">
        <v>4757329.414744474</v>
      </c>
      <c r="G2985"/>
    </row>
    <row r="2986" spans="1:7" x14ac:dyDescent="0.25">
      <c r="A2986" t="s">
        <v>32</v>
      </c>
      <c r="B2986" t="str">
        <f>IFERROR(INDEX(Clients[Client_Name],MATCH(Table10[[#This Row],[Client_Code]],Clients[Client_Code],0)),"")</f>
        <v>FAENADORA LO MIRANDA</v>
      </c>
      <c r="C2986" s="42">
        <v>6</v>
      </c>
      <c r="D2986" s="41" t="s">
        <v>37</v>
      </c>
      <c r="E2986">
        <v>9</v>
      </c>
      <c r="F2986" s="21">
        <v>3852930.0474422625</v>
      </c>
      <c r="G2986"/>
    </row>
    <row r="2987" spans="1:7" x14ac:dyDescent="0.25">
      <c r="A2987" t="s">
        <v>62</v>
      </c>
      <c r="B2987" t="str">
        <f>IFERROR(INDEX(Clients[Client_Name],MATCH(Table10[[#This Row],[Client_Code]],Clients[Client_Code],0)),"")</f>
        <v>SUPER LO MIRANDA</v>
      </c>
      <c r="C2987" s="42">
        <v>1008</v>
      </c>
      <c r="D2987" s="41" t="s">
        <v>37</v>
      </c>
      <c r="E2987">
        <v>9</v>
      </c>
      <c r="F2987" s="21">
        <v>4757329.414744474</v>
      </c>
      <c r="G2987"/>
    </row>
    <row r="2988" spans="1:7" x14ac:dyDescent="0.25">
      <c r="A2988" t="s">
        <v>32</v>
      </c>
      <c r="B2988" t="str">
        <f>IFERROR(INDEX(Clients[Client_Name],MATCH(Table10[[#This Row],[Client_Code]],Clients[Client_Code],0)),"")</f>
        <v>FAENADORA LO MIRANDA</v>
      </c>
      <c r="C2988" s="42">
        <v>6</v>
      </c>
      <c r="D2988" s="41" t="s">
        <v>37</v>
      </c>
      <c r="E2988">
        <v>10</v>
      </c>
      <c r="F2988" s="21">
        <v>3852930.0474422625</v>
      </c>
      <c r="G2988"/>
    </row>
    <row r="2989" spans="1:7" x14ac:dyDescent="0.25">
      <c r="A2989" t="s">
        <v>62</v>
      </c>
      <c r="B2989" t="str">
        <f>IFERROR(INDEX(Clients[Client_Name],MATCH(Table10[[#This Row],[Client_Code]],Clients[Client_Code],0)),"")</f>
        <v>SUPER LO MIRANDA</v>
      </c>
      <c r="C2989" s="42">
        <v>1008</v>
      </c>
      <c r="D2989" s="41" t="s">
        <v>37</v>
      </c>
      <c r="E2989">
        <v>10</v>
      </c>
      <c r="F2989" s="21">
        <v>4757329.414744474</v>
      </c>
      <c r="G2989"/>
    </row>
    <row r="2990" spans="1:7" x14ac:dyDescent="0.25">
      <c r="A2990" t="s">
        <v>32</v>
      </c>
      <c r="B2990" t="str">
        <f>IFERROR(INDEX(Clients[Client_Name],MATCH(Table10[[#This Row],[Client_Code]],Clients[Client_Code],0)),"")</f>
        <v>FAENADORA LO MIRANDA</v>
      </c>
      <c r="C2990" s="42">
        <v>6</v>
      </c>
      <c r="D2990" s="41" t="s">
        <v>37</v>
      </c>
      <c r="E2990">
        <v>11</v>
      </c>
      <c r="F2990" s="21">
        <v>3852930.0474422625</v>
      </c>
      <c r="G2990"/>
    </row>
    <row r="2991" spans="1:7" x14ac:dyDescent="0.25">
      <c r="A2991" t="s">
        <v>62</v>
      </c>
      <c r="B2991" t="str">
        <f>IFERROR(INDEX(Clients[Client_Name],MATCH(Table10[[#This Row],[Client_Code]],Clients[Client_Code],0)),"")</f>
        <v>SUPER LO MIRANDA</v>
      </c>
      <c r="C2991" s="42">
        <v>1008</v>
      </c>
      <c r="D2991" s="41" t="s">
        <v>37</v>
      </c>
      <c r="E2991">
        <v>11</v>
      </c>
      <c r="F2991" s="21">
        <v>4757329.414744474</v>
      </c>
      <c r="G2991"/>
    </row>
    <row r="2992" spans="1:7" x14ac:dyDescent="0.25">
      <c r="A2992" t="s">
        <v>32</v>
      </c>
      <c r="B2992" t="str">
        <f>IFERROR(INDEX(Clients[Client_Name],MATCH(Table10[[#This Row],[Client_Code]],Clients[Client_Code],0)),"")</f>
        <v>FAENADORA LO MIRANDA</v>
      </c>
      <c r="C2992" s="42">
        <v>6</v>
      </c>
      <c r="D2992" s="41" t="s">
        <v>37</v>
      </c>
      <c r="E2992">
        <v>12</v>
      </c>
      <c r="F2992" s="21">
        <v>3852930.0474422625</v>
      </c>
      <c r="G2992"/>
    </row>
    <row r="2993" spans="1:7" x14ac:dyDescent="0.25">
      <c r="A2993" t="s">
        <v>62</v>
      </c>
      <c r="B2993" t="str">
        <f>IFERROR(INDEX(Clients[Client_Name],MATCH(Table10[[#This Row],[Client_Code]],Clients[Client_Code],0)),"")</f>
        <v>SUPER LO MIRANDA</v>
      </c>
      <c r="C2993" s="42">
        <v>1008</v>
      </c>
      <c r="D2993" s="41" t="s">
        <v>37</v>
      </c>
      <c r="E2993">
        <v>12</v>
      </c>
      <c r="F2993" s="21">
        <v>5233062.356218921</v>
      </c>
      <c r="G2993"/>
    </row>
    <row r="2994" spans="1:7" x14ac:dyDescent="0.25">
      <c r="A2994" t="s">
        <v>32</v>
      </c>
      <c r="B2994" t="str">
        <f>IFERROR(INDEX(Clients[Client_Name],MATCH(Table10[[#This Row],[Client_Code]],Clients[Client_Code],0)),"")</f>
        <v>FAENADORA LO MIRANDA</v>
      </c>
      <c r="C2994" s="42">
        <v>6</v>
      </c>
      <c r="D2994" s="41" t="s">
        <v>148</v>
      </c>
      <c r="E2994">
        <v>1</v>
      </c>
      <c r="F2994" s="21">
        <v>0</v>
      </c>
      <c r="G2994"/>
    </row>
    <row r="2995" spans="1:7" x14ac:dyDescent="0.25">
      <c r="A2995" t="s">
        <v>62</v>
      </c>
      <c r="B2995" t="str">
        <f>IFERROR(INDEX(Clients[Client_Name],MATCH(Table10[[#This Row],[Client_Code]],Clients[Client_Code],0)),"")</f>
        <v>SUPER LO MIRANDA</v>
      </c>
      <c r="C2995" s="42">
        <v>1008</v>
      </c>
      <c r="D2995" s="41" t="s">
        <v>148</v>
      </c>
      <c r="E2995">
        <v>1</v>
      </c>
      <c r="F2995" s="21">
        <v>0</v>
      </c>
      <c r="G2995"/>
    </row>
    <row r="2996" spans="1:7" x14ac:dyDescent="0.25">
      <c r="A2996" t="s">
        <v>32</v>
      </c>
      <c r="B2996" t="str">
        <f>IFERROR(INDEX(Clients[Client_Name],MATCH(Table10[[#This Row],[Client_Code]],Clients[Client_Code],0)),"")</f>
        <v>FAENADORA LO MIRANDA</v>
      </c>
      <c r="C2996" s="42">
        <v>6</v>
      </c>
      <c r="D2996" s="41" t="s">
        <v>148</v>
      </c>
      <c r="E2996">
        <v>2</v>
      </c>
      <c r="F2996" s="21">
        <v>0</v>
      </c>
      <c r="G2996"/>
    </row>
    <row r="2997" spans="1:7" x14ac:dyDescent="0.25">
      <c r="A2997" t="s">
        <v>62</v>
      </c>
      <c r="B2997" t="str">
        <f>IFERROR(INDEX(Clients[Client_Name],MATCH(Table10[[#This Row],[Client_Code]],Clients[Client_Code],0)),"")</f>
        <v>SUPER LO MIRANDA</v>
      </c>
      <c r="C2997" s="42">
        <v>1008</v>
      </c>
      <c r="D2997" s="41" t="s">
        <v>148</v>
      </c>
      <c r="E2997">
        <v>2</v>
      </c>
      <c r="F2997" s="21">
        <v>0</v>
      </c>
      <c r="G2997"/>
    </row>
    <row r="2998" spans="1:7" x14ac:dyDescent="0.25">
      <c r="A2998" t="s">
        <v>32</v>
      </c>
      <c r="B2998" t="str">
        <f>IFERROR(INDEX(Clients[Client_Name],MATCH(Table10[[#This Row],[Client_Code]],Clients[Client_Code],0)),"")</f>
        <v>FAENADORA LO MIRANDA</v>
      </c>
      <c r="C2998" s="42">
        <v>6</v>
      </c>
      <c r="D2998" s="41" t="s">
        <v>148</v>
      </c>
      <c r="E2998">
        <v>3</v>
      </c>
      <c r="F2998" s="21">
        <v>0</v>
      </c>
      <c r="G2998"/>
    </row>
    <row r="2999" spans="1:7" x14ac:dyDescent="0.25">
      <c r="A2999" t="s">
        <v>62</v>
      </c>
      <c r="B2999" t="str">
        <f>IFERROR(INDEX(Clients[Client_Name],MATCH(Table10[[#This Row],[Client_Code]],Clients[Client_Code],0)),"")</f>
        <v>SUPER LO MIRANDA</v>
      </c>
      <c r="C2999" s="42">
        <v>1008</v>
      </c>
      <c r="D2999" s="41" t="s">
        <v>148</v>
      </c>
      <c r="E2999">
        <v>3</v>
      </c>
      <c r="F2999" s="21">
        <v>0</v>
      </c>
      <c r="G2999"/>
    </row>
    <row r="3000" spans="1:7" x14ac:dyDescent="0.25">
      <c r="A3000" t="s">
        <v>32</v>
      </c>
      <c r="B3000" t="str">
        <f>IFERROR(INDEX(Clients[Client_Name],MATCH(Table10[[#This Row],[Client_Code]],Clients[Client_Code],0)),"")</f>
        <v>FAENADORA LO MIRANDA</v>
      </c>
      <c r="C3000" s="42">
        <v>6</v>
      </c>
      <c r="D3000" s="41" t="s">
        <v>148</v>
      </c>
      <c r="E3000">
        <v>4</v>
      </c>
      <c r="F3000" s="21">
        <v>0</v>
      </c>
      <c r="G3000"/>
    </row>
    <row r="3001" spans="1:7" x14ac:dyDescent="0.25">
      <c r="A3001" t="s">
        <v>62</v>
      </c>
      <c r="B3001" t="str">
        <f>IFERROR(INDEX(Clients[Client_Name],MATCH(Table10[[#This Row],[Client_Code]],Clients[Client_Code],0)),"")</f>
        <v>SUPER LO MIRANDA</v>
      </c>
      <c r="C3001" s="42">
        <v>1008</v>
      </c>
      <c r="D3001" s="41" t="s">
        <v>148</v>
      </c>
      <c r="E3001">
        <v>4</v>
      </c>
      <c r="F3001" s="21">
        <v>0</v>
      </c>
      <c r="G3001"/>
    </row>
    <row r="3002" spans="1:7" x14ac:dyDescent="0.25">
      <c r="A3002" t="s">
        <v>32</v>
      </c>
      <c r="B3002" t="str">
        <f>IFERROR(INDEX(Clients[Client_Name],MATCH(Table10[[#This Row],[Client_Code]],Clients[Client_Code],0)),"")</f>
        <v>FAENADORA LO MIRANDA</v>
      </c>
      <c r="C3002" s="42">
        <v>6</v>
      </c>
      <c r="D3002" s="41" t="s">
        <v>148</v>
      </c>
      <c r="E3002">
        <v>5</v>
      </c>
      <c r="F3002" s="21">
        <v>0</v>
      </c>
      <c r="G3002"/>
    </row>
    <row r="3003" spans="1:7" x14ac:dyDescent="0.25">
      <c r="A3003" t="s">
        <v>62</v>
      </c>
      <c r="B3003" t="str">
        <f>IFERROR(INDEX(Clients[Client_Name],MATCH(Table10[[#This Row],[Client_Code]],Clients[Client_Code],0)),"")</f>
        <v>SUPER LO MIRANDA</v>
      </c>
      <c r="C3003" s="42">
        <v>1008</v>
      </c>
      <c r="D3003" s="41" t="s">
        <v>148</v>
      </c>
      <c r="E3003">
        <v>5</v>
      </c>
      <c r="F3003" s="21">
        <v>0</v>
      </c>
      <c r="G3003"/>
    </row>
    <row r="3004" spans="1:7" x14ac:dyDescent="0.25">
      <c r="A3004" t="s">
        <v>32</v>
      </c>
      <c r="B3004" t="str">
        <f>IFERROR(INDEX(Clients[Client_Name],MATCH(Table10[[#This Row],[Client_Code]],Clients[Client_Code],0)),"")</f>
        <v>FAENADORA LO MIRANDA</v>
      </c>
      <c r="C3004" s="42">
        <v>6</v>
      </c>
      <c r="D3004" s="41" t="s">
        <v>148</v>
      </c>
      <c r="E3004">
        <v>6</v>
      </c>
      <c r="F3004" s="21">
        <v>0</v>
      </c>
      <c r="G3004"/>
    </row>
    <row r="3005" spans="1:7" x14ac:dyDescent="0.25">
      <c r="A3005" t="s">
        <v>62</v>
      </c>
      <c r="B3005" t="str">
        <f>IFERROR(INDEX(Clients[Client_Name],MATCH(Table10[[#This Row],[Client_Code]],Clients[Client_Code],0)),"")</f>
        <v>SUPER LO MIRANDA</v>
      </c>
      <c r="C3005" s="42">
        <v>1008</v>
      </c>
      <c r="D3005" s="41" t="s">
        <v>148</v>
      </c>
      <c r="E3005">
        <v>6</v>
      </c>
      <c r="F3005" s="21">
        <v>0</v>
      </c>
      <c r="G3005"/>
    </row>
    <row r="3006" spans="1:7" x14ac:dyDescent="0.25">
      <c r="A3006" t="s">
        <v>32</v>
      </c>
      <c r="B3006" t="str">
        <f>IFERROR(INDEX(Clients[Client_Name],MATCH(Table10[[#This Row],[Client_Code]],Clients[Client_Code],0)),"")</f>
        <v>FAENADORA LO MIRANDA</v>
      </c>
      <c r="C3006" s="42">
        <v>6</v>
      </c>
      <c r="D3006" s="41" t="s">
        <v>148</v>
      </c>
      <c r="E3006">
        <v>7</v>
      </c>
      <c r="F3006" s="21">
        <v>0</v>
      </c>
      <c r="G3006"/>
    </row>
    <row r="3007" spans="1:7" x14ac:dyDescent="0.25">
      <c r="A3007" t="s">
        <v>62</v>
      </c>
      <c r="B3007" t="str">
        <f>IFERROR(INDEX(Clients[Client_Name],MATCH(Table10[[#This Row],[Client_Code]],Clients[Client_Code],0)),"")</f>
        <v>SUPER LO MIRANDA</v>
      </c>
      <c r="C3007" s="42">
        <v>1008</v>
      </c>
      <c r="D3007" s="41" t="s">
        <v>148</v>
      </c>
      <c r="E3007">
        <v>7</v>
      </c>
      <c r="F3007" s="21">
        <v>0</v>
      </c>
      <c r="G3007"/>
    </row>
    <row r="3008" spans="1:7" x14ac:dyDescent="0.25">
      <c r="A3008" t="s">
        <v>32</v>
      </c>
      <c r="B3008" t="str">
        <f>IFERROR(INDEX(Clients[Client_Name],MATCH(Table10[[#This Row],[Client_Code]],Clients[Client_Code],0)),"")</f>
        <v>FAENADORA LO MIRANDA</v>
      </c>
      <c r="C3008" s="42">
        <v>6</v>
      </c>
      <c r="D3008" s="41" t="s">
        <v>148</v>
      </c>
      <c r="E3008">
        <v>8</v>
      </c>
      <c r="F3008" s="21">
        <v>0</v>
      </c>
      <c r="G3008"/>
    </row>
    <row r="3009" spans="1:7" x14ac:dyDescent="0.25">
      <c r="A3009" t="s">
        <v>62</v>
      </c>
      <c r="B3009" t="str">
        <f>IFERROR(INDEX(Clients[Client_Name],MATCH(Table10[[#This Row],[Client_Code]],Clients[Client_Code],0)),"")</f>
        <v>SUPER LO MIRANDA</v>
      </c>
      <c r="C3009" s="42">
        <v>1008</v>
      </c>
      <c r="D3009" s="41" t="s">
        <v>148</v>
      </c>
      <c r="E3009">
        <v>8</v>
      </c>
      <c r="F3009" s="21">
        <v>0</v>
      </c>
      <c r="G3009"/>
    </row>
    <row r="3010" spans="1:7" x14ac:dyDescent="0.25">
      <c r="A3010" t="s">
        <v>32</v>
      </c>
      <c r="B3010" t="str">
        <f>IFERROR(INDEX(Clients[Client_Name],MATCH(Table10[[#This Row],[Client_Code]],Clients[Client_Code],0)),"")</f>
        <v>FAENADORA LO MIRANDA</v>
      </c>
      <c r="C3010" s="42">
        <v>6</v>
      </c>
      <c r="D3010" s="41" t="s">
        <v>148</v>
      </c>
      <c r="E3010">
        <v>9</v>
      </c>
      <c r="F3010" s="21">
        <v>0</v>
      </c>
      <c r="G3010"/>
    </row>
    <row r="3011" spans="1:7" x14ac:dyDescent="0.25">
      <c r="A3011" t="s">
        <v>62</v>
      </c>
      <c r="B3011" t="str">
        <f>IFERROR(INDEX(Clients[Client_Name],MATCH(Table10[[#This Row],[Client_Code]],Clients[Client_Code],0)),"")</f>
        <v>SUPER LO MIRANDA</v>
      </c>
      <c r="C3011" s="42">
        <v>1008</v>
      </c>
      <c r="D3011" s="41" t="s">
        <v>148</v>
      </c>
      <c r="E3011">
        <v>9</v>
      </c>
      <c r="F3011" s="21">
        <v>0</v>
      </c>
      <c r="G3011"/>
    </row>
    <row r="3012" spans="1:7" x14ac:dyDescent="0.25">
      <c r="A3012" t="s">
        <v>32</v>
      </c>
      <c r="B3012" t="str">
        <f>IFERROR(INDEX(Clients[Client_Name],MATCH(Table10[[#This Row],[Client_Code]],Clients[Client_Code],0)),"")</f>
        <v>FAENADORA LO MIRANDA</v>
      </c>
      <c r="C3012" s="42">
        <v>6</v>
      </c>
      <c r="D3012" s="41" t="s">
        <v>148</v>
      </c>
      <c r="E3012">
        <v>10</v>
      </c>
      <c r="F3012" s="21">
        <v>0</v>
      </c>
      <c r="G3012"/>
    </row>
    <row r="3013" spans="1:7" x14ac:dyDescent="0.25">
      <c r="A3013" t="s">
        <v>62</v>
      </c>
      <c r="B3013" t="str">
        <f>IFERROR(INDEX(Clients[Client_Name],MATCH(Table10[[#This Row],[Client_Code]],Clients[Client_Code],0)),"")</f>
        <v>SUPER LO MIRANDA</v>
      </c>
      <c r="C3013" s="42">
        <v>1008</v>
      </c>
      <c r="D3013" s="41" t="s">
        <v>148</v>
      </c>
      <c r="E3013">
        <v>10</v>
      </c>
      <c r="F3013" s="21">
        <v>0</v>
      </c>
      <c r="G3013"/>
    </row>
    <row r="3014" spans="1:7" x14ac:dyDescent="0.25">
      <c r="A3014" t="s">
        <v>32</v>
      </c>
      <c r="B3014" t="str">
        <f>IFERROR(INDEX(Clients[Client_Name],MATCH(Table10[[#This Row],[Client_Code]],Clients[Client_Code],0)),"")</f>
        <v>FAENADORA LO MIRANDA</v>
      </c>
      <c r="C3014" s="42">
        <v>6</v>
      </c>
      <c r="D3014" s="41" t="s">
        <v>148</v>
      </c>
      <c r="E3014">
        <v>11</v>
      </c>
      <c r="F3014" s="21">
        <v>0</v>
      </c>
      <c r="G3014"/>
    </row>
    <row r="3015" spans="1:7" x14ac:dyDescent="0.25">
      <c r="A3015" t="s">
        <v>62</v>
      </c>
      <c r="B3015" t="str">
        <f>IFERROR(INDEX(Clients[Client_Name],MATCH(Table10[[#This Row],[Client_Code]],Clients[Client_Code],0)),"")</f>
        <v>SUPER LO MIRANDA</v>
      </c>
      <c r="C3015" s="42">
        <v>1008</v>
      </c>
      <c r="D3015" s="41" t="s">
        <v>148</v>
      </c>
      <c r="E3015">
        <v>11</v>
      </c>
      <c r="F3015" s="21">
        <v>0</v>
      </c>
      <c r="G3015"/>
    </row>
    <row r="3016" spans="1:7" x14ac:dyDescent="0.25">
      <c r="A3016" t="s">
        <v>32</v>
      </c>
      <c r="B3016" t="str">
        <f>IFERROR(INDEX(Clients[Client_Name],MATCH(Table10[[#This Row],[Client_Code]],Clients[Client_Code],0)),"")</f>
        <v>FAENADORA LO MIRANDA</v>
      </c>
      <c r="C3016" s="42">
        <v>6</v>
      </c>
      <c r="D3016" s="41" t="s">
        <v>148</v>
      </c>
      <c r="E3016">
        <v>12</v>
      </c>
      <c r="F3016" s="21">
        <v>0</v>
      </c>
      <c r="G3016"/>
    </row>
    <row r="3017" spans="1:7" x14ac:dyDescent="0.25">
      <c r="A3017" t="s">
        <v>62</v>
      </c>
      <c r="B3017" t="str">
        <f>IFERROR(INDEX(Clients[Client_Name],MATCH(Table10[[#This Row],[Client_Code]],Clients[Client_Code],0)),"")</f>
        <v>SUPER LO MIRANDA</v>
      </c>
      <c r="C3017" s="42">
        <v>1008</v>
      </c>
      <c r="D3017" s="41" t="s">
        <v>148</v>
      </c>
      <c r="E3017">
        <v>12</v>
      </c>
      <c r="F3017" s="21">
        <v>0</v>
      </c>
      <c r="G3017"/>
    </row>
    <row r="3018" spans="1:7" x14ac:dyDescent="0.25">
      <c r="A3018" t="s">
        <v>32</v>
      </c>
      <c r="B3018" t="str">
        <f>IFERROR(INDEX(Clients[Client_Name],MATCH(Table10[[#This Row],[Client_Code]],Clients[Client_Code],0)),"")</f>
        <v>FAENADORA LO MIRANDA</v>
      </c>
      <c r="C3018" s="42">
        <v>6</v>
      </c>
      <c r="D3018" s="41" t="s">
        <v>38</v>
      </c>
      <c r="E3018">
        <v>1</v>
      </c>
      <c r="F3018" s="21">
        <v>1177877.5496268524</v>
      </c>
      <c r="G3018"/>
    </row>
    <row r="3019" spans="1:7" x14ac:dyDescent="0.25">
      <c r="A3019" t="s">
        <v>62</v>
      </c>
      <c r="B3019" t="str">
        <f>IFERROR(INDEX(Clients[Client_Name],MATCH(Table10[[#This Row],[Client_Code]],Clients[Client_Code],0)),"")</f>
        <v>SUPER LO MIRANDA</v>
      </c>
      <c r="C3019" s="42">
        <v>1008</v>
      </c>
      <c r="D3019" s="41" t="s">
        <v>38</v>
      </c>
      <c r="E3019">
        <v>1</v>
      </c>
      <c r="F3019" s="21">
        <v>3465253.4899950009</v>
      </c>
      <c r="G3019"/>
    </row>
    <row r="3020" spans="1:7" x14ac:dyDescent="0.25">
      <c r="A3020" t="s">
        <v>32</v>
      </c>
      <c r="B3020" t="str">
        <f>IFERROR(INDEX(Clients[Client_Name],MATCH(Table10[[#This Row],[Client_Code]],Clients[Client_Code],0)),"")</f>
        <v>FAENADORA LO MIRANDA</v>
      </c>
      <c r="C3020" s="42">
        <v>6</v>
      </c>
      <c r="D3020" s="41" t="s">
        <v>38</v>
      </c>
      <c r="E3020">
        <v>2</v>
      </c>
      <c r="F3020" s="21">
        <v>1295665.3045895377</v>
      </c>
      <c r="G3020"/>
    </row>
    <row r="3021" spans="1:7" x14ac:dyDescent="0.25">
      <c r="A3021" t="s">
        <v>62</v>
      </c>
      <c r="B3021" t="str">
        <f>IFERROR(INDEX(Clients[Client_Name],MATCH(Table10[[#This Row],[Client_Code]],Clients[Client_Code],0)),"")</f>
        <v>SUPER LO MIRANDA</v>
      </c>
      <c r="C3021" s="42">
        <v>1008</v>
      </c>
      <c r="D3021" s="41" t="s">
        <v>38</v>
      </c>
      <c r="E3021">
        <v>2</v>
      </c>
      <c r="F3021" s="21">
        <v>3811778.8389945012</v>
      </c>
      <c r="G3021"/>
    </row>
    <row r="3022" spans="1:7" x14ac:dyDescent="0.25">
      <c r="A3022" t="s">
        <v>32</v>
      </c>
      <c r="B3022" t="str">
        <f>IFERROR(INDEX(Clients[Client_Name],MATCH(Table10[[#This Row],[Client_Code]],Clients[Client_Code],0)),"")</f>
        <v>FAENADORA LO MIRANDA</v>
      </c>
      <c r="C3022" s="42">
        <v>6</v>
      </c>
      <c r="D3022" s="41" t="s">
        <v>38</v>
      </c>
      <c r="E3022">
        <v>3</v>
      </c>
      <c r="F3022" s="21">
        <v>1554798.3655074451</v>
      </c>
      <c r="G3022"/>
    </row>
    <row r="3023" spans="1:7" x14ac:dyDescent="0.25">
      <c r="A3023" t="s">
        <v>62</v>
      </c>
      <c r="B3023" t="str">
        <f>IFERROR(INDEX(Clients[Client_Name],MATCH(Table10[[#This Row],[Client_Code]],Clients[Client_Code],0)),"")</f>
        <v>SUPER LO MIRANDA</v>
      </c>
      <c r="C3023" s="42">
        <v>1008</v>
      </c>
      <c r="D3023" s="41" t="s">
        <v>38</v>
      </c>
      <c r="E3023">
        <v>3</v>
      </c>
      <c r="F3023" s="21">
        <v>4574134.6067934008</v>
      </c>
      <c r="G3023"/>
    </row>
    <row r="3024" spans="1:7" x14ac:dyDescent="0.25">
      <c r="A3024" t="s">
        <v>32</v>
      </c>
      <c r="B3024" t="str">
        <f>IFERROR(INDEX(Clients[Client_Name],MATCH(Table10[[#This Row],[Client_Code]],Clients[Client_Code],0)),"")</f>
        <v>FAENADORA LO MIRANDA</v>
      </c>
      <c r="C3024" s="42">
        <v>6</v>
      </c>
      <c r="D3024" s="41" t="s">
        <v>38</v>
      </c>
      <c r="E3024">
        <v>4</v>
      </c>
      <c r="F3024" s="21">
        <v>1865758.0386089338</v>
      </c>
      <c r="G3024"/>
    </row>
    <row r="3025" spans="1:7" x14ac:dyDescent="0.25">
      <c r="A3025" t="s">
        <v>62</v>
      </c>
      <c r="B3025" t="str">
        <f>IFERROR(INDEX(Clients[Client_Name],MATCH(Table10[[#This Row],[Client_Code]],Clients[Client_Code],0)),"")</f>
        <v>SUPER LO MIRANDA</v>
      </c>
      <c r="C3025" s="42">
        <v>1008</v>
      </c>
      <c r="D3025" s="41" t="s">
        <v>38</v>
      </c>
      <c r="E3025">
        <v>4</v>
      </c>
      <c r="F3025" s="21">
        <v>5488961.5281520803</v>
      </c>
      <c r="G3025"/>
    </row>
    <row r="3026" spans="1:7" x14ac:dyDescent="0.25">
      <c r="A3026" t="s">
        <v>32</v>
      </c>
      <c r="B3026" t="str">
        <f>IFERROR(INDEX(Clients[Client_Name],MATCH(Table10[[#This Row],[Client_Code]],Clients[Client_Code],0)),"")</f>
        <v>FAENADORA LO MIRANDA</v>
      </c>
      <c r="C3026" s="42">
        <v>6</v>
      </c>
      <c r="D3026" s="41" t="s">
        <v>38</v>
      </c>
      <c r="E3026">
        <v>5</v>
      </c>
      <c r="F3026" s="21">
        <v>2238909.6463307207</v>
      </c>
      <c r="G3026"/>
    </row>
    <row r="3027" spans="1:7" x14ac:dyDescent="0.25">
      <c r="A3027" t="s">
        <v>62</v>
      </c>
      <c r="B3027" t="str">
        <f>IFERROR(INDEX(Clients[Client_Name],MATCH(Table10[[#This Row],[Client_Code]],Clients[Client_Code],0)),"")</f>
        <v>SUPER LO MIRANDA</v>
      </c>
      <c r="C3027" s="42">
        <v>1008</v>
      </c>
      <c r="D3027" s="41" t="s">
        <v>38</v>
      </c>
      <c r="E3027">
        <v>5</v>
      </c>
      <c r="F3027" s="21">
        <v>6586753.8337824969</v>
      </c>
      <c r="G3027"/>
    </row>
    <row r="3028" spans="1:7" x14ac:dyDescent="0.25">
      <c r="A3028" t="s">
        <v>32</v>
      </c>
      <c r="B3028" t="str">
        <f>IFERROR(INDEX(Clients[Client_Name],MATCH(Table10[[#This Row],[Client_Code]],Clients[Client_Code],0)),"")</f>
        <v>FAENADORA LO MIRANDA</v>
      </c>
      <c r="C3028" s="42">
        <v>6</v>
      </c>
      <c r="D3028" s="41" t="s">
        <v>38</v>
      </c>
      <c r="E3028">
        <v>6</v>
      </c>
      <c r="F3028" s="21">
        <v>2686691.5755968648</v>
      </c>
      <c r="G3028"/>
    </row>
    <row r="3029" spans="1:7" x14ac:dyDescent="0.25">
      <c r="A3029" t="s">
        <v>62</v>
      </c>
      <c r="B3029" t="str">
        <f>IFERROR(INDEX(Clients[Client_Name],MATCH(Table10[[#This Row],[Client_Code]],Clients[Client_Code],0)),"")</f>
        <v>SUPER LO MIRANDA</v>
      </c>
      <c r="C3029" s="42">
        <v>1008</v>
      </c>
      <c r="D3029" s="41" t="s">
        <v>38</v>
      </c>
      <c r="E3029">
        <v>6</v>
      </c>
      <c r="F3029" s="21">
        <v>6586753.8337824969</v>
      </c>
      <c r="G3029"/>
    </row>
    <row r="3030" spans="1:7" x14ac:dyDescent="0.25">
      <c r="A3030" t="s">
        <v>32</v>
      </c>
      <c r="B3030" t="str">
        <f>IFERROR(INDEX(Clients[Client_Name],MATCH(Table10[[#This Row],[Client_Code]],Clients[Client_Code],0)),"")</f>
        <v>FAENADORA LO MIRANDA</v>
      </c>
      <c r="C3030" s="42">
        <v>6</v>
      </c>
      <c r="D3030" s="41" t="s">
        <v>38</v>
      </c>
      <c r="E3030">
        <v>7</v>
      </c>
      <c r="F3030" s="21">
        <v>3224029.8907162375</v>
      </c>
      <c r="G3030"/>
    </row>
    <row r="3031" spans="1:7" x14ac:dyDescent="0.25">
      <c r="A3031" t="s">
        <v>62</v>
      </c>
      <c r="B3031" t="str">
        <f>IFERROR(INDEX(Clients[Client_Name],MATCH(Table10[[#This Row],[Client_Code]],Clients[Client_Code],0)),"")</f>
        <v>SUPER LO MIRANDA</v>
      </c>
      <c r="C3031" s="42">
        <v>1008</v>
      </c>
      <c r="D3031" s="41" t="s">
        <v>38</v>
      </c>
      <c r="E3031">
        <v>7</v>
      </c>
      <c r="F3031" s="21">
        <v>6586753.8337824969</v>
      </c>
      <c r="G3031"/>
    </row>
    <row r="3032" spans="1:7" x14ac:dyDescent="0.25">
      <c r="A3032" t="s">
        <v>32</v>
      </c>
      <c r="B3032" t="str">
        <f>IFERROR(INDEX(Clients[Client_Name],MATCH(Table10[[#This Row],[Client_Code]],Clients[Client_Code],0)),"")</f>
        <v>FAENADORA LO MIRANDA</v>
      </c>
      <c r="C3032" s="42">
        <v>6</v>
      </c>
      <c r="D3032" s="41" t="s">
        <v>38</v>
      </c>
      <c r="E3032">
        <v>8</v>
      </c>
      <c r="F3032" s="21">
        <v>3868835.8688594848</v>
      </c>
      <c r="G3032"/>
    </row>
    <row r="3033" spans="1:7" x14ac:dyDescent="0.25">
      <c r="A3033" t="s">
        <v>62</v>
      </c>
      <c r="B3033" t="str">
        <f>IFERROR(INDEX(Clients[Client_Name],MATCH(Table10[[#This Row],[Client_Code]],Clients[Client_Code],0)),"")</f>
        <v>SUPER LO MIRANDA</v>
      </c>
      <c r="C3033" s="42">
        <v>1008</v>
      </c>
      <c r="D3033" s="41" t="s">
        <v>38</v>
      </c>
      <c r="E3033">
        <v>8</v>
      </c>
      <c r="F3033" s="21">
        <v>5269403.0670259977</v>
      </c>
      <c r="G3033"/>
    </row>
    <row r="3034" spans="1:7" x14ac:dyDescent="0.25">
      <c r="A3034" t="s">
        <v>32</v>
      </c>
      <c r="B3034" t="str">
        <f>IFERROR(INDEX(Clients[Client_Name],MATCH(Table10[[#This Row],[Client_Code]],Clients[Client_Code],0)),"")</f>
        <v>FAENADORA LO MIRANDA</v>
      </c>
      <c r="C3034" s="42">
        <v>6</v>
      </c>
      <c r="D3034" s="41" t="s">
        <v>38</v>
      </c>
      <c r="E3034">
        <v>9</v>
      </c>
      <c r="F3034" s="21">
        <v>3868835.8688594848</v>
      </c>
      <c r="G3034"/>
    </row>
    <row r="3035" spans="1:7" x14ac:dyDescent="0.25">
      <c r="A3035" t="s">
        <v>62</v>
      </c>
      <c r="B3035" t="str">
        <f>IFERROR(INDEX(Clients[Client_Name],MATCH(Table10[[#This Row],[Client_Code]],Clients[Client_Code],0)),"")</f>
        <v>SUPER LO MIRANDA</v>
      </c>
      <c r="C3035" s="42">
        <v>1008</v>
      </c>
      <c r="D3035" s="41" t="s">
        <v>38</v>
      </c>
      <c r="E3035">
        <v>9</v>
      </c>
      <c r="F3035" s="21">
        <v>5269403.0670259977</v>
      </c>
      <c r="G3035"/>
    </row>
    <row r="3036" spans="1:7" x14ac:dyDescent="0.25">
      <c r="A3036" t="s">
        <v>32</v>
      </c>
      <c r="B3036" t="str">
        <f>IFERROR(INDEX(Clients[Client_Name],MATCH(Table10[[#This Row],[Client_Code]],Clients[Client_Code],0)),"")</f>
        <v>FAENADORA LO MIRANDA</v>
      </c>
      <c r="C3036" s="42">
        <v>6</v>
      </c>
      <c r="D3036" s="41" t="s">
        <v>38</v>
      </c>
      <c r="E3036">
        <v>10</v>
      </c>
      <c r="F3036" s="21">
        <v>3868835.8688594848</v>
      </c>
      <c r="G3036"/>
    </row>
    <row r="3037" spans="1:7" x14ac:dyDescent="0.25">
      <c r="A3037" t="s">
        <v>62</v>
      </c>
      <c r="B3037" t="str">
        <f>IFERROR(INDEX(Clients[Client_Name],MATCH(Table10[[#This Row],[Client_Code]],Clients[Client_Code],0)),"")</f>
        <v>SUPER LO MIRANDA</v>
      </c>
      <c r="C3037" s="42">
        <v>1008</v>
      </c>
      <c r="D3037" s="41" t="s">
        <v>38</v>
      </c>
      <c r="E3037">
        <v>10</v>
      </c>
      <c r="F3037" s="21">
        <v>5269403.0670259977</v>
      </c>
      <c r="G3037"/>
    </row>
    <row r="3038" spans="1:7" x14ac:dyDescent="0.25">
      <c r="A3038" t="s">
        <v>32</v>
      </c>
      <c r="B3038" t="str">
        <f>IFERROR(INDEX(Clients[Client_Name],MATCH(Table10[[#This Row],[Client_Code]],Clients[Client_Code],0)),"")</f>
        <v>FAENADORA LO MIRANDA</v>
      </c>
      <c r="C3038" s="42">
        <v>6</v>
      </c>
      <c r="D3038" s="41" t="s">
        <v>38</v>
      </c>
      <c r="E3038">
        <v>11</v>
      </c>
      <c r="F3038" s="21">
        <v>3868835.8688594848</v>
      </c>
      <c r="G3038"/>
    </row>
    <row r="3039" spans="1:7" x14ac:dyDescent="0.25">
      <c r="A3039" t="s">
        <v>62</v>
      </c>
      <c r="B3039" t="str">
        <f>IFERROR(INDEX(Clients[Client_Name],MATCH(Table10[[#This Row],[Client_Code]],Clients[Client_Code],0)),"")</f>
        <v>SUPER LO MIRANDA</v>
      </c>
      <c r="C3039" s="42">
        <v>1008</v>
      </c>
      <c r="D3039" s="41" t="s">
        <v>38</v>
      </c>
      <c r="E3039">
        <v>11</v>
      </c>
      <c r="F3039" s="21">
        <v>5269403.0670259977</v>
      </c>
      <c r="G3039"/>
    </row>
    <row r="3040" spans="1:7" x14ac:dyDescent="0.25">
      <c r="A3040" t="s">
        <v>32</v>
      </c>
      <c r="B3040" t="str">
        <f>IFERROR(INDEX(Clients[Client_Name],MATCH(Table10[[#This Row],[Client_Code]],Clients[Client_Code],0)),"")</f>
        <v>FAENADORA LO MIRANDA</v>
      </c>
      <c r="C3040" s="42">
        <v>6</v>
      </c>
      <c r="D3040" s="41" t="s">
        <v>38</v>
      </c>
      <c r="E3040">
        <v>12</v>
      </c>
      <c r="F3040" s="21">
        <v>3868835.8688594848</v>
      </c>
      <c r="G3040"/>
    </row>
    <row r="3041" spans="1:7" x14ac:dyDescent="0.25">
      <c r="A3041" t="s">
        <v>62</v>
      </c>
      <c r="B3041" t="str">
        <f>IFERROR(INDEX(Clients[Client_Name],MATCH(Table10[[#This Row],[Client_Code]],Clients[Client_Code],0)),"")</f>
        <v>SUPER LO MIRANDA</v>
      </c>
      <c r="C3041" s="42">
        <v>1008</v>
      </c>
      <c r="D3041" s="41" t="s">
        <v>38</v>
      </c>
      <c r="E3041">
        <v>12</v>
      </c>
      <c r="F3041" s="21">
        <v>5796343.3737285975</v>
      </c>
      <c r="G3041"/>
    </row>
    <row r="3042" spans="1:7" x14ac:dyDescent="0.25">
      <c r="A3042" t="s">
        <v>62</v>
      </c>
      <c r="B3042" t="str">
        <f>IFERROR(INDEX(Clients[Client_Name],MATCH(Table10[[#This Row],[Client_Code]],Clients[Client_Code],0)),"")</f>
        <v>EXPORTADORA YAVU</v>
      </c>
      <c r="C3042" s="42">
        <v>1035</v>
      </c>
      <c r="D3042" s="41" t="s">
        <v>149</v>
      </c>
      <c r="E3042">
        <v>1</v>
      </c>
      <c r="F3042" s="21">
        <v>4883401.2113333335</v>
      </c>
      <c r="G3042"/>
    </row>
    <row r="3043" spans="1:7" x14ac:dyDescent="0.25">
      <c r="A3043" t="s">
        <v>62</v>
      </c>
      <c r="B3043" t="str">
        <f>IFERROR(INDEX(Clients[Client_Name],MATCH(Table10[[#This Row],[Client_Code]],Clients[Client_Code],0)),"")</f>
        <v>EXPORTADORA YAVU</v>
      </c>
      <c r="C3043" s="42">
        <v>1035</v>
      </c>
      <c r="D3043" s="41" t="s">
        <v>149</v>
      </c>
      <c r="E3043">
        <v>2</v>
      </c>
      <c r="F3043" s="21">
        <v>3449013.6596813332</v>
      </c>
      <c r="G3043"/>
    </row>
    <row r="3044" spans="1:7" x14ac:dyDescent="0.25">
      <c r="A3044" t="s">
        <v>62</v>
      </c>
      <c r="B3044" t="str">
        <f>IFERROR(INDEX(Clients[Client_Name],MATCH(Table10[[#This Row],[Client_Code]],Clients[Client_Code],0)),"")</f>
        <v>EXPORTADORA YAVU</v>
      </c>
      <c r="C3044" s="42">
        <v>1035</v>
      </c>
      <c r="D3044" s="41" t="s">
        <v>149</v>
      </c>
      <c r="E3044">
        <v>3</v>
      </c>
      <c r="F3044" s="21">
        <v>3829370.0648772619</v>
      </c>
      <c r="G3044"/>
    </row>
    <row r="3045" spans="1:7" x14ac:dyDescent="0.25">
      <c r="A3045" t="s">
        <v>62</v>
      </c>
      <c r="B3045" t="str">
        <f>IFERROR(INDEX(Clients[Client_Name],MATCH(Table10[[#This Row],[Client_Code]],Clients[Client_Code],0)),"")</f>
        <v>EXPORTADORA YAVU</v>
      </c>
      <c r="C3045" s="42">
        <v>1035</v>
      </c>
      <c r="D3045" s="41" t="s">
        <v>149</v>
      </c>
      <c r="E3045">
        <v>4</v>
      </c>
      <c r="F3045" s="21">
        <v>4339231.5782234436</v>
      </c>
      <c r="G3045"/>
    </row>
    <row r="3046" spans="1:7" x14ac:dyDescent="0.25">
      <c r="A3046" t="s">
        <v>62</v>
      </c>
      <c r="B3046" t="str">
        <f>IFERROR(INDEX(Clients[Client_Name],MATCH(Table10[[#This Row],[Client_Code]],Clients[Client_Code],0)),"")</f>
        <v>EXPORTADORA YAVU</v>
      </c>
      <c r="C3046" s="42">
        <v>1035</v>
      </c>
      <c r="D3046" s="41" t="s">
        <v>149</v>
      </c>
      <c r="E3046">
        <v>5</v>
      </c>
      <c r="F3046" s="21">
        <v>4351526.0676950756</v>
      </c>
      <c r="G3046"/>
    </row>
    <row r="3047" spans="1:7" x14ac:dyDescent="0.25">
      <c r="A3047" t="s">
        <v>62</v>
      </c>
      <c r="B3047" t="str">
        <f>IFERROR(INDEX(Clients[Client_Name],MATCH(Table10[[#This Row],[Client_Code]],Clients[Client_Code],0)),"")</f>
        <v>EXPORTADORA YAVU</v>
      </c>
      <c r="C3047" s="42">
        <v>1035</v>
      </c>
      <c r="D3047" s="41" t="s">
        <v>149</v>
      </c>
      <c r="E3047">
        <v>6</v>
      </c>
      <c r="F3047" s="21">
        <v>6334628.7941906303</v>
      </c>
      <c r="G3047"/>
    </row>
    <row r="3048" spans="1:7" x14ac:dyDescent="0.25">
      <c r="A3048" t="s">
        <v>62</v>
      </c>
      <c r="B3048" t="str">
        <f>IFERROR(INDEX(Clients[Client_Name],MATCH(Table10[[#This Row],[Client_Code]],Clients[Client_Code],0)),"")</f>
        <v>EXPORTADORA YAVU</v>
      </c>
      <c r="C3048" s="42">
        <v>1035</v>
      </c>
      <c r="D3048" s="41" t="s">
        <v>149</v>
      </c>
      <c r="E3048">
        <v>7</v>
      </c>
      <c r="F3048" s="21">
        <v>6564329.4727444202</v>
      </c>
      <c r="G3048"/>
    </row>
    <row r="3049" spans="1:7" x14ac:dyDescent="0.25">
      <c r="A3049" t="s">
        <v>62</v>
      </c>
      <c r="B3049" t="str">
        <f>IFERROR(INDEX(Clients[Client_Name],MATCH(Table10[[#This Row],[Client_Code]],Clients[Client_Code],0)),"")</f>
        <v>EXPORTADORA YAVU</v>
      </c>
      <c r="C3049" s="42">
        <v>1035</v>
      </c>
      <c r="D3049" s="41" t="s">
        <v>149</v>
      </c>
      <c r="E3049">
        <v>8</v>
      </c>
      <c r="F3049" s="21">
        <v>4981082.4940629005</v>
      </c>
      <c r="G3049"/>
    </row>
    <row r="3050" spans="1:7" x14ac:dyDescent="0.25">
      <c r="A3050" t="s">
        <v>62</v>
      </c>
      <c r="B3050" t="str">
        <f>IFERROR(INDEX(Clients[Client_Name],MATCH(Table10[[#This Row],[Client_Code]],Clients[Client_Code],0)),"")</f>
        <v>EXPORTADORA YAVU</v>
      </c>
      <c r="C3050" s="42">
        <v>1035</v>
      </c>
      <c r="D3050" s="41" t="s">
        <v>149</v>
      </c>
      <c r="E3050">
        <v>9</v>
      </c>
      <c r="F3050" s="21">
        <v>4834060.2204478178</v>
      </c>
      <c r="G3050"/>
    </row>
    <row r="3051" spans="1:7" x14ac:dyDescent="0.25">
      <c r="A3051" t="s">
        <v>62</v>
      </c>
      <c r="B3051" t="str">
        <f>IFERROR(INDEX(Clients[Client_Name],MATCH(Table10[[#This Row],[Client_Code]],Clients[Client_Code],0)),"")</f>
        <v>EXPORTADORA YAVU</v>
      </c>
      <c r="C3051" s="42">
        <v>1035</v>
      </c>
      <c r="D3051" s="41" t="s">
        <v>149</v>
      </c>
      <c r="E3051">
        <v>10</v>
      </c>
      <c r="F3051" s="21">
        <v>5009348.6152192792</v>
      </c>
      <c r="G3051"/>
    </row>
    <row r="3052" spans="1:7" x14ac:dyDescent="0.25">
      <c r="A3052" t="s">
        <v>62</v>
      </c>
      <c r="B3052" t="str">
        <f>IFERROR(INDEX(Clients[Client_Name],MATCH(Table10[[#This Row],[Client_Code]],Clients[Client_Code],0)),"")</f>
        <v>EXPORTADORA YAVU</v>
      </c>
      <c r="C3052" s="42">
        <v>1035</v>
      </c>
      <c r="D3052" s="41" t="s">
        <v>149</v>
      </c>
      <c r="E3052">
        <v>11</v>
      </c>
      <c r="F3052" s="21">
        <v>4283252.8943831734</v>
      </c>
      <c r="G3052"/>
    </row>
    <row r="3053" spans="1:7" x14ac:dyDescent="0.25">
      <c r="A3053" t="s">
        <v>62</v>
      </c>
      <c r="B3053" t="str">
        <f>IFERROR(INDEX(Clients[Client_Name],MATCH(Table10[[#This Row],[Client_Code]],Clients[Client_Code],0)),"")</f>
        <v>EXPORTADORA YAVU</v>
      </c>
      <c r="C3053" s="42">
        <v>1035</v>
      </c>
      <c r="D3053" s="41" t="s">
        <v>149</v>
      </c>
      <c r="E3053">
        <v>12</v>
      </c>
      <c r="F3053" s="21">
        <v>5037775.1379763475</v>
      </c>
      <c r="G3053"/>
    </row>
    <row r="3054" spans="1:7" x14ac:dyDescent="0.25">
      <c r="A3054" t="s">
        <v>62</v>
      </c>
      <c r="B3054" t="str">
        <f>IFERROR(INDEX(Clients[Client_Name],MATCH(Table10[[#This Row],[Client_Code]],Clients[Client_Code],0)),"")</f>
        <v>EXPORTADORA YAVU</v>
      </c>
      <c r="C3054" s="42">
        <v>1035</v>
      </c>
      <c r="D3054" s="41" t="s">
        <v>37</v>
      </c>
      <c r="E3054">
        <v>1</v>
      </c>
      <c r="F3054" s="21">
        <v>1406419.548864</v>
      </c>
      <c r="G3054"/>
    </row>
    <row r="3055" spans="1:7" x14ac:dyDescent="0.25">
      <c r="A3055" t="s">
        <v>62</v>
      </c>
      <c r="B3055" t="str">
        <f>IFERROR(INDEX(Clients[Client_Name],MATCH(Table10[[#This Row],[Client_Code]],Clients[Client_Code],0)),"")</f>
        <v>EXPORTADORA YAVU</v>
      </c>
      <c r="C3055" s="42">
        <v>1035</v>
      </c>
      <c r="D3055" s="41" t="s">
        <v>37</v>
      </c>
      <c r="E3055">
        <v>2</v>
      </c>
      <c r="F3055" s="21">
        <v>993315.9339882239</v>
      </c>
      <c r="G3055"/>
    </row>
    <row r="3056" spans="1:7" x14ac:dyDescent="0.25">
      <c r="A3056" t="s">
        <v>62</v>
      </c>
      <c r="B3056" t="str">
        <f>IFERROR(INDEX(Clients[Client_Name],MATCH(Table10[[#This Row],[Client_Code]],Clients[Client_Code],0)),"")</f>
        <v>EXPORTADORA YAVU</v>
      </c>
      <c r="C3056" s="42">
        <v>1035</v>
      </c>
      <c r="D3056" s="41" t="s">
        <v>37</v>
      </c>
      <c r="E3056">
        <v>3</v>
      </c>
      <c r="F3056" s="21">
        <v>1102858.5786846513</v>
      </c>
      <c r="G3056"/>
    </row>
    <row r="3057" spans="1:7" x14ac:dyDescent="0.25">
      <c r="A3057" t="s">
        <v>62</v>
      </c>
      <c r="B3057" t="str">
        <f>IFERROR(INDEX(Clients[Client_Name],MATCH(Table10[[#This Row],[Client_Code]],Clients[Client_Code],0)),"")</f>
        <v>EXPORTADORA YAVU</v>
      </c>
      <c r="C3057" s="42">
        <v>1035</v>
      </c>
      <c r="D3057" s="41" t="s">
        <v>37</v>
      </c>
      <c r="E3057">
        <v>4</v>
      </c>
      <c r="F3057" s="21">
        <v>1249698.6945283518</v>
      </c>
      <c r="G3057"/>
    </row>
    <row r="3058" spans="1:7" x14ac:dyDescent="0.25">
      <c r="A3058" t="s">
        <v>62</v>
      </c>
      <c r="B3058" t="str">
        <f>IFERROR(INDEX(Clients[Client_Name],MATCH(Table10[[#This Row],[Client_Code]],Clients[Client_Code],0)),"")</f>
        <v>EXPORTADORA YAVU</v>
      </c>
      <c r="C3058" s="42">
        <v>1035</v>
      </c>
      <c r="D3058" s="41" t="s">
        <v>37</v>
      </c>
      <c r="E3058">
        <v>5</v>
      </c>
      <c r="F3058" s="21">
        <v>1253239.5074961816</v>
      </c>
      <c r="G3058"/>
    </row>
    <row r="3059" spans="1:7" x14ac:dyDescent="0.25">
      <c r="A3059" t="s">
        <v>62</v>
      </c>
      <c r="B3059" t="str">
        <f>IFERROR(INDEX(Clients[Client_Name],MATCH(Table10[[#This Row],[Client_Code]],Clients[Client_Code],0)),"")</f>
        <v>EXPORTADORA YAVU</v>
      </c>
      <c r="C3059" s="42">
        <v>1035</v>
      </c>
      <c r="D3059" s="41" t="s">
        <v>37</v>
      </c>
      <c r="E3059">
        <v>6</v>
      </c>
      <c r="F3059" s="21">
        <v>1824373.0927269014</v>
      </c>
      <c r="G3059"/>
    </row>
    <row r="3060" spans="1:7" x14ac:dyDescent="0.25">
      <c r="A3060" t="s">
        <v>62</v>
      </c>
      <c r="B3060" t="str">
        <f>IFERROR(INDEX(Clients[Client_Name],MATCH(Table10[[#This Row],[Client_Code]],Clients[Client_Code],0)),"")</f>
        <v>EXPORTADORA YAVU</v>
      </c>
      <c r="C3060" s="42">
        <v>1035</v>
      </c>
      <c r="D3060" s="41" t="s">
        <v>37</v>
      </c>
      <c r="E3060">
        <v>7</v>
      </c>
      <c r="F3060" s="21">
        <v>1890526.8881503928</v>
      </c>
      <c r="G3060"/>
    </row>
    <row r="3061" spans="1:7" x14ac:dyDescent="0.25">
      <c r="A3061" t="s">
        <v>62</v>
      </c>
      <c r="B3061" t="str">
        <f>IFERROR(INDEX(Clients[Client_Name],MATCH(Table10[[#This Row],[Client_Code]],Clients[Client_Code],0)),"")</f>
        <v>EXPORTADORA YAVU</v>
      </c>
      <c r="C3061" s="42">
        <v>1035</v>
      </c>
      <c r="D3061" s="41" t="s">
        <v>37</v>
      </c>
      <c r="E3061">
        <v>8</v>
      </c>
      <c r="F3061" s="21">
        <v>1434551.7582901153</v>
      </c>
      <c r="G3061"/>
    </row>
    <row r="3062" spans="1:7" x14ac:dyDescent="0.25">
      <c r="A3062" t="s">
        <v>62</v>
      </c>
      <c r="B3062" t="str">
        <f>IFERROR(INDEX(Clients[Client_Name],MATCH(Table10[[#This Row],[Client_Code]],Clients[Client_Code],0)),"")</f>
        <v>EXPORTADORA YAVU</v>
      </c>
      <c r="C3062" s="42">
        <v>1035</v>
      </c>
      <c r="D3062" s="41" t="s">
        <v>37</v>
      </c>
      <c r="E3062">
        <v>9</v>
      </c>
      <c r="F3062" s="21">
        <v>1392209.3434889715</v>
      </c>
      <c r="G3062"/>
    </row>
    <row r="3063" spans="1:7" x14ac:dyDescent="0.25">
      <c r="A3063" t="s">
        <v>62</v>
      </c>
      <c r="B3063" t="str">
        <f>IFERROR(INDEX(Clients[Client_Name],MATCH(Table10[[#This Row],[Client_Code]],Clients[Client_Code],0)),"")</f>
        <v>EXPORTADORA YAVU</v>
      </c>
      <c r="C3063" s="42">
        <v>1035</v>
      </c>
      <c r="D3063" s="41" t="s">
        <v>37</v>
      </c>
      <c r="E3063">
        <v>10</v>
      </c>
      <c r="F3063" s="21">
        <v>1442692.4011831523</v>
      </c>
      <c r="G3063"/>
    </row>
    <row r="3064" spans="1:7" x14ac:dyDescent="0.25">
      <c r="A3064" t="s">
        <v>62</v>
      </c>
      <c r="B3064" t="str">
        <f>IFERROR(INDEX(Clients[Client_Name],MATCH(Table10[[#This Row],[Client_Code]],Clients[Client_Code],0)),"")</f>
        <v>EXPORTADORA YAVU</v>
      </c>
      <c r="C3064" s="42">
        <v>1035</v>
      </c>
      <c r="D3064" s="41" t="s">
        <v>37</v>
      </c>
      <c r="E3064">
        <v>11</v>
      </c>
      <c r="F3064" s="21">
        <v>1233576.8335823538</v>
      </c>
      <c r="G3064"/>
    </row>
    <row r="3065" spans="1:7" x14ac:dyDescent="0.25">
      <c r="A3065" t="s">
        <v>62</v>
      </c>
      <c r="B3065" t="str">
        <f>IFERROR(INDEX(Clients[Client_Name],MATCH(Table10[[#This Row],[Client_Code]],Clients[Client_Code],0)),"")</f>
        <v>EXPORTADORA YAVU</v>
      </c>
      <c r="C3065" s="42">
        <v>1035</v>
      </c>
      <c r="D3065" s="41" t="s">
        <v>37</v>
      </c>
      <c r="E3065">
        <v>12</v>
      </c>
      <c r="F3065" s="21">
        <v>1450879.239737188</v>
      </c>
      <c r="G3065"/>
    </row>
    <row r="3066" spans="1:7" x14ac:dyDescent="0.25">
      <c r="A3066" t="s">
        <v>62</v>
      </c>
      <c r="B3066" t="str">
        <f>IFERROR(INDEX(Clients[Client_Name],MATCH(Table10[[#This Row],[Client_Code]],Clients[Client_Code],0)),"")</f>
        <v>EXPORTADORA YAVU</v>
      </c>
      <c r="C3066" s="42">
        <v>1035</v>
      </c>
      <c r="D3066" s="41" t="s">
        <v>148</v>
      </c>
      <c r="E3066">
        <v>1</v>
      </c>
      <c r="F3066" s="21">
        <v>0</v>
      </c>
      <c r="G3066"/>
    </row>
    <row r="3067" spans="1:7" x14ac:dyDescent="0.25">
      <c r="A3067" t="s">
        <v>62</v>
      </c>
      <c r="B3067" t="str">
        <f>IFERROR(INDEX(Clients[Client_Name],MATCH(Table10[[#This Row],[Client_Code]],Clients[Client_Code],0)),"")</f>
        <v>EXPORTADORA YAVU</v>
      </c>
      <c r="C3067" s="42">
        <v>1035</v>
      </c>
      <c r="D3067" s="41" t="s">
        <v>148</v>
      </c>
      <c r="E3067">
        <v>2</v>
      </c>
      <c r="F3067" s="21">
        <v>0</v>
      </c>
      <c r="G3067"/>
    </row>
    <row r="3068" spans="1:7" x14ac:dyDescent="0.25">
      <c r="A3068" t="s">
        <v>62</v>
      </c>
      <c r="B3068" t="str">
        <f>IFERROR(INDEX(Clients[Client_Name],MATCH(Table10[[#This Row],[Client_Code]],Clients[Client_Code],0)),"")</f>
        <v>EXPORTADORA YAVU</v>
      </c>
      <c r="C3068" s="42">
        <v>1035</v>
      </c>
      <c r="D3068" s="41" t="s">
        <v>148</v>
      </c>
      <c r="E3068">
        <v>3</v>
      </c>
      <c r="F3068" s="21">
        <v>0</v>
      </c>
      <c r="G3068"/>
    </row>
    <row r="3069" spans="1:7" x14ac:dyDescent="0.25">
      <c r="A3069" t="s">
        <v>62</v>
      </c>
      <c r="B3069" t="str">
        <f>IFERROR(INDEX(Clients[Client_Name],MATCH(Table10[[#This Row],[Client_Code]],Clients[Client_Code],0)),"")</f>
        <v>EXPORTADORA YAVU</v>
      </c>
      <c r="C3069" s="42">
        <v>1035</v>
      </c>
      <c r="D3069" s="41" t="s">
        <v>148</v>
      </c>
      <c r="E3069">
        <v>4</v>
      </c>
      <c r="F3069" s="21">
        <v>0</v>
      </c>
      <c r="G3069"/>
    </row>
    <row r="3070" spans="1:7" x14ac:dyDescent="0.25">
      <c r="A3070" t="s">
        <v>62</v>
      </c>
      <c r="B3070" t="str">
        <f>IFERROR(INDEX(Clients[Client_Name],MATCH(Table10[[#This Row],[Client_Code]],Clients[Client_Code],0)),"")</f>
        <v>EXPORTADORA YAVU</v>
      </c>
      <c r="C3070" s="42">
        <v>1035</v>
      </c>
      <c r="D3070" s="41" t="s">
        <v>148</v>
      </c>
      <c r="E3070">
        <v>5</v>
      </c>
      <c r="F3070" s="21">
        <v>0</v>
      </c>
      <c r="G3070"/>
    </row>
    <row r="3071" spans="1:7" x14ac:dyDescent="0.25">
      <c r="A3071" t="s">
        <v>62</v>
      </c>
      <c r="B3071" t="str">
        <f>IFERROR(INDEX(Clients[Client_Name],MATCH(Table10[[#This Row],[Client_Code]],Clients[Client_Code],0)),"")</f>
        <v>EXPORTADORA YAVU</v>
      </c>
      <c r="C3071" s="42">
        <v>1035</v>
      </c>
      <c r="D3071" s="41" t="s">
        <v>148</v>
      </c>
      <c r="E3071">
        <v>6</v>
      </c>
      <c r="F3071" s="21">
        <v>0</v>
      </c>
      <c r="G3071"/>
    </row>
    <row r="3072" spans="1:7" x14ac:dyDescent="0.25">
      <c r="A3072" t="s">
        <v>62</v>
      </c>
      <c r="B3072" t="str">
        <f>IFERROR(INDEX(Clients[Client_Name],MATCH(Table10[[#This Row],[Client_Code]],Clients[Client_Code],0)),"")</f>
        <v>EXPORTADORA YAVU</v>
      </c>
      <c r="C3072" s="42">
        <v>1035</v>
      </c>
      <c r="D3072" s="41" t="s">
        <v>148</v>
      </c>
      <c r="E3072">
        <v>7</v>
      </c>
      <c r="F3072" s="21">
        <v>0</v>
      </c>
      <c r="G3072"/>
    </row>
    <row r="3073" spans="1:7" x14ac:dyDescent="0.25">
      <c r="A3073" t="s">
        <v>62</v>
      </c>
      <c r="B3073" t="str">
        <f>IFERROR(INDEX(Clients[Client_Name],MATCH(Table10[[#This Row],[Client_Code]],Clients[Client_Code],0)),"")</f>
        <v>EXPORTADORA YAVU</v>
      </c>
      <c r="C3073" s="42">
        <v>1035</v>
      </c>
      <c r="D3073" s="41" t="s">
        <v>148</v>
      </c>
      <c r="E3073">
        <v>8</v>
      </c>
      <c r="F3073" s="21">
        <v>0</v>
      </c>
      <c r="G3073"/>
    </row>
    <row r="3074" spans="1:7" x14ac:dyDescent="0.25">
      <c r="A3074" t="s">
        <v>62</v>
      </c>
      <c r="B3074" t="str">
        <f>IFERROR(INDEX(Clients[Client_Name],MATCH(Table10[[#This Row],[Client_Code]],Clients[Client_Code],0)),"")</f>
        <v>EXPORTADORA YAVU</v>
      </c>
      <c r="C3074" s="42">
        <v>1035</v>
      </c>
      <c r="D3074" s="41" t="s">
        <v>148</v>
      </c>
      <c r="E3074">
        <v>9</v>
      </c>
      <c r="F3074" s="21">
        <v>0</v>
      </c>
      <c r="G3074"/>
    </row>
    <row r="3075" spans="1:7" x14ac:dyDescent="0.25">
      <c r="A3075" t="s">
        <v>62</v>
      </c>
      <c r="B3075" t="str">
        <f>IFERROR(INDEX(Clients[Client_Name],MATCH(Table10[[#This Row],[Client_Code]],Clients[Client_Code],0)),"")</f>
        <v>EXPORTADORA YAVU</v>
      </c>
      <c r="C3075" s="42">
        <v>1035</v>
      </c>
      <c r="D3075" s="41" t="s">
        <v>148</v>
      </c>
      <c r="E3075">
        <v>10</v>
      </c>
      <c r="F3075" s="21">
        <v>0</v>
      </c>
      <c r="G3075"/>
    </row>
    <row r="3076" spans="1:7" x14ac:dyDescent="0.25">
      <c r="A3076" t="s">
        <v>62</v>
      </c>
      <c r="B3076" t="str">
        <f>IFERROR(INDEX(Clients[Client_Name],MATCH(Table10[[#This Row],[Client_Code]],Clients[Client_Code],0)),"")</f>
        <v>EXPORTADORA YAVU</v>
      </c>
      <c r="C3076" s="42">
        <v>1035</v>
      </c>
      <c r="D3076" s="41" t="s">
        <v>148</v>
      </c>
      <c r="E3076">
        <v>11</v>
      </c>
      <c r="F3076" s="21">
        <v>0</v>
      </c>
      <c r="G3076"/>
    </row>
    <row r="3077" spans="1:7" x14ac:dyDescent="0.25">
      <c r="A3077" t="s">
        <v>62</v>
      </c>
      <c r="B3077" t="str">
        <f>IFERROR(INDEX(Clients[Client_Name],MATCH(Table10[[#This Row],[Client_Code]],Clients[Client_Code],0)),"")</f>
        <v>EXPORTADORA YAVU</v>
      </c>
      <c r="C3077" s="42">
        <v>1035</v>
      </c>
      <c r="D3077" s="41" t="s">
        <v>148</v>
      </c>
      <c r="E3077">
        <v>12</v>
      </c>
      <c r="F3077" s="21">
        <v>0</v>
      </c>
      <c r="G3077"/>
    </row>
    <row r="3078" spans="1:7" x14ac:dyDescent="0.25">
      <c r="A3078" t="s">
        <v>62</v>
      </c>
      <c r="B3078" t="str">
        <f>IFERROR(INDEX(Clients[Client_Name],MATCH(Table10[[#This Row],[Client_Code]],Clients[Client_Code],0)),"")</f>
        <v>EXPORTADORA YAVU</v>
      </c>
      <c r="C3078" s="42">
        <v>1035</v>
      </c>
      <c r="D3078" s="41" t="s">
        <v>38</v>
      </c>
      <c r="E3078">
        <v>1</v>
      </c>
      <c r="F3078" s="21">
        <v>1557804.9864153333</v>
      </c>
      <c r="G3078"/>
    </row>
    <row r="3079" spans="1:7" x14ac:dyDescent="0.25">
      <c r="A3079" t="s">
        <v>62</v>
      </c>
      <c r="B3079" t="str">
        <f>IFERROR(INDEX(Clients[Client_Name],MATCH(Table10[[#This Row],[Client_Code]],Clients[Client_Code],0)),"")</f>
        <v>EXPORTADORA YAVU</v>
      </c>
      <c r="C3079" s="42">
        <v>1035</v>
      </c>
      <c r="D3079" s="41" t="s">
        <v>38</v>
      </c>
      <c r="E3079">
        <v>2</v>
      </c>
      <c r="F3079" s="21">
        <v>1100235.3574383452</v>
      </c>
      <c r="G3079"/>
    </row>
    <row r="3080" spans="1:7" x14ac:dyDescent="0.25">
      <c r="A3080" t="s">
        <v>62</v>
      </c>
      <c r="B3080" t="str">
        <f>IFERROR(INDEX(Clients[Client_Name],MATCH(Table10[[#This Row],[Client_Code]],Clients[Client_Code],0)),"")</f>
        <v>EXPORTADORA YAVU</v>
      </c>
      <c r="C3080" s="42">
        <v>1035</v>
      </c>
      <c r="D3080" s="41" t="s">
        <v>38</v>
      </c>
      <c r="E3080">
        <v>3</v>
      </c>
      <c r="F3080" s="21">
        <v>1221569.0506958466</v>
      </c>
      <c r="G3080"/>
    </row>
    <row r="3081" spans="1:7" x14ac:dyDescent="0.25">
      <c r="A3081" t="s">
        <v>62</v>
      </c>
      <c r="B3081" t="str">
        <f>IFERROR(INDEX(Clients[Client_Name],MATCH(Table10[[#This Row],[Client_Code]],Clients[Client_Code],0)),"")</f>
        <v>EXPORTADORA YAVU</v>
      </c>
      <c r="C3081" s="42">
        <v>1035</v>
      </c>
      <c r="D3081" s="41" t="s">
        <v>38</v>
      </c>
      <c r="E3081">
        <v>4</v>
      </c>
      <c r="F3081" s="21">
        <v>1384214.8734532786</v>
      </c>
      <c r="G3081"/>
    </row>
    <row r="3082" spans="1:7" x14ac:dyDescent="0.25">
      <c r="A3082" t="s">
        <v>62</v>
      </c>
      <c r="B3082" t="str">
        <f>IFERROR(INDEX(Clients[Client_Name],MATCH(Table10[[#This Row],[Client_Code]],Clients[Client_Code],0)),"")</f>
        <v>EXPORTADORA YAVU</v>
      </c>
      <c r="C3082" s="42">
        <v>1035</v>
      </c>
      <c r="D3082" s="41" t="s">
        <v>38</v>
      </c>
      <c r="E3082">
        <v>5</v>
      </c>
      <c r="F3082" s="21">
        <v>1388136.8155947293</v>
      </c>
      <c r="G3082"/>
    </row>
    <row r="3083" spans="1:7" x14ac:dyDescent="0.25">
      <c r="A3083" t="s">
        <v>62</v>
      </c>
      <c r="B3083" t="str">
        <f>IFERROR(INDEX(Clients[Client_Name],MATCH(Table10[[#This Row],[Client_Code]],Clients[Client_Code],0)),"")</f>
        <v>EXPORTADORA YAVU</v>
      </c>
      <c r="C3083" s="42">
        <v>1035</v>
      </c>
      <c r="D3083" s="41" t="s">
        <v>38</v>
      </c>
      <c r="E3083">
        <v>6</v>
      </c>
      <c r="F3083" s="21">
        <v>2020746.5853468112</v>
      </c>
      <c r="G3083"/>
    </row>
    <row r="3084" spans="1:7" x14ac:dyDescent="0.25">
      <c r="A3084" t="s">
        <v>62</v>
      </c>
      <c r="B3084" t="str">
        <f>IFERROR(INDEX(Clients[Client_Name],MATCH(Table10[[#This Row],[Client_Code]],Clients[Client_Code],0)),"")</f>
        <v>EXPORTADORA YAVU</v>
      </c>
      <c r="C3084" s="42">
        <v>1035</v>
      </c>
      <c r="D3084" s="41" t="s">
        <v>38</v>
      </c>
      <c r="E3084">
        <v>7</v>
      </c>
      <c r="F3084" s="21">
        <v>2094021.1018054702</v>
      </c>
      <c r="G3084"/>
    </row>
    <row r="3085" spans="1:7" x14ac:dyDescent="0.25">
      <c r="A3085" t="s">
        <v>62</v>
      </c>
      <c r="B3085" t="str">
        <f>IFERROR(INDEX(Clients[Client_Name],MATCH(Table10[[#This Row],[Client_Code]],Clients[Client_Code],0)),"")</f>
        <v>EXPORTADORA YAVU</v>
      </c>
      <c r="C3085" s="42">
        <v>1035</v>
      </c>
      <c r="D3085" s="41" t="s">
        <v>38</v>
      </c>
      <c r="E3085">
        <v>8</v>
      </c>
      <c r="F3085" s="21">
        <v>1588965.3156060653</v>
      </c>
      <c r="G3085"/>
    </row>
    <row r="3086" spans="1:7" x14ac:dyDescent="0.25">
      <c r="A3086" t="s">
        <v>62</v>
      </c>
      <c r="B3086" t="str">
        <f>IFERROR(INDEX(Clients[Client_Name],MATCH(Table10[[#This Row],[Client_Code]],Clients[Client_Code],0)),"")</f>
        <v>EXPORTADORA YAVU</v>
      </c>
      <c r="C3086" s="42">
        <v>1035</v>
      </c>
      <c r="D3086" s="41" t="s">
        <v>38</v>
      </c>
      <c r="E3086">
        <v>9</v>
      </c>
      <c r="F3086" s="21">
        <v>1542065.2103228539</v>
      </c>
      <c r="G3086"/>
    </row>
    <row r="3087" spans="1:7" x14ac:dyDescent="0.25">
      <c r="A3087" t="s">
        <v>62</v>
      </c>
      <c r="B3087" t="str">
        <f>IFERROR(INDEX(Clients[Client_Name],MATCH(Table10[[#This Row],[Client_Code]],Clients[Client_Code],0)),"")</f>
        <v>EXPORTADORA YAVU</v>
      </c>
      <c r="C3087" s="42">
        <v>1035</v>
      </c>
      <c r="D3087" s="41" t="s">
        <v>38</v>
      </c>
      <c r="E3087">
        <v>10</v>
      </c>
      <c r="F3087" s="21">
        <v>1597982.2082549501</v>
      </c>
      <c r="G3087"/>
    </row>
    <row r="3088" spans="1:7" x14ac:dyDescent="0.25">
      <c r="A3088" t="s">
        <v>62</v>
      </c>
      <c r="B3088" t="str">
        <f>IFERROR(INDEX(Clients[Client_Name],MATCH(Table10[[#This Row],[Client_Code]],Clients[Client_Code],0)),"")</f>
        <v>EXPORTADORA YAVU</v>
      </c>
      <c r="C3088" s="42">
        <v>1035</v>
      </c>
      <c r="D3088" s="41" t="s">
        <v>38</v>
      </c>
      <c r="E3088">
        <v>11</v>
      </c>
      <c r="F3088" s="21">
        <v>1366357.6733082323</v>
      </c>
      <c r="G3088"/>
    </row>
    <row r="3089" spans="1:7" x14ac:dyDescent="0.25">
      <c r="A3089" t="s">
        <v>62</v>
      </c>
      <c r="B3089" t="str">
        <f>IFERROR(INDEX(Clients[Client_Name],MATCH(Table10[[#This Row],[Client_Code]],Clients[Client_Code],0)),"")</f>
        <v>EXPORTADORA YAVU</v>
      </c>
      <c r="C3089" s="42">
        <v>1035</v>
      </c>
      <c r="D3089" s="41" t="s">
        <v>38</v>
      </c>
      <c r="E3089">
        <v>12</v>
      </c>
      <c r="F3089" s="21">
        <v>1607050.2690144549</v>
      </c>
      <c r="G3089"/>
    </row>
    <row r="3090" spans="1:7" x14ac:dyDescent="0.25">
      <c r="A3090" t="s">
        <v>32</v>
      </c>
      <c r="B3090" t="str">
        <f>IFERROR(INDEX(Clients[Client_Name],MATCH(Table10[[#This Row],[Client_Code]],Clients[Client_Code],0)),"")</f>
        <v>EUROPASTRY</v>
      </c>
      <c r="C3090" s="42">
        <v>214</v>
      </c>
      <c r="D3090" s="41" t="s">
        <v>149</v>
      </c>
      <c r="E3090">
        <v>12</v>
      </c>
      <c r="F3090" s="21">
        <v>6596918.5014497638</v>
      </c>
      <c r="G3090"/>
    </row>
    <row r="3091" spans="1:7" x14ac:dyDescent="0.25">
      <c r="A3091" t="s">
        <v>32</v>
      </c>
      <c r="B3091" t="str">
        <f>IFERROR(INDEX(Clients[Client_Name],MATCH(Table10[[#This Row],[Client_Code]],Clients[Client_Code],0)),"")</f>
        <v>EUROPASTRY</v>
      </c>
      <c r="C3091" s="42">
        <v>214</v>
      </c>
      <c r="D3091" s="41" t="s">
        <v>149</v>
      </c>
      <c r="E3091">
        <v>10</v>
      </c>
      <c r="F3091" s="21">
        <v>6559694.240983204</v>
      </c>
      <c r="G3091"/>
    </row>
    <row r="3092" spans="1:7" x14ac:dyDescent="0.25">
      <c r="A3092" t="s">
        <v>32</v>
      </c>
      <c r="B3092" t="str">
        <f>IFERROR(INDEX(Clients[Client_Name],MATCH(Table10[[#This Row],[Client_Code]],Clients[Client_Code],0)),"")</f>
        <v>EUROPASTRY</v>
      </c>
      <c r="C3092" s="42">
        <v>214</v>
      </c>
      <c r="D3092" s="41" t="s">
        <v>149</v>
      </c>
      <c r="E3092">
        <v>8</v>
      </c>
      <c r="F3092" s="21">
        <v>6522680.0248831119</v>
      </c>
      <c r="G3092"/>
    </row>
    <row r="3093" spans="1:7" x14ac:dyDescent="0.25">
      <c r="A3093" t="s">
        <v>32</v>
      </c>
      <c r="B3093" t="str">
        <f>IFERROR(INDEX(Clients[Client_Name],MATCH(Table10[[#This Row],[Client_Code]],Clients[Client_Code],0)),"")</f>
        <v>EUROPASTRY</v>
      </c>
      <c r="C3093" s="42">
        <v>214</v>
      </c>
      <c r="D3093" s="41" t="s">
        <v>149</v>
      </c>
      <c r="E3093">
        <v>7</v>
      </c>
      <c r="F3093" s="21">
        <v>6504251.3128300933</v>
      </c>
      <c r="G3093"/>
    </row>
    <row r="3094" spans="1:7" x14ac:dyDescent="0.25">
      <c r="A3094" t="s">
        <v>32</v>
      </c>
      <c r="B3094" t="str">
        <f>IFERROR(INDEX(Clients[Client_Name],MATCH(Table10[[#This Row],[Client_Code]],Clients[Client_Code],0)),"")</f>
        <v>EUROPASTRY</v>
      </c>
      <c r="C3094" s="42">
        <v>214</v>
      </c>
      <c r="D3094" s="41" t="s">
        <v>149</v>
      </c>
      <c r="E3094">
        <v>11</v>
      </c>
      <c r="F3094" s="21">
        <v>6366077.4593541818</v>
      </c>
      <c r="G3094"/>
    </row>
    <row r="3095" spans="1:7" x14ac:dyDescent="0.25">
      <c r="A3095" t="s">
        <v>32</v>
      </c>
      <c r="B3095" t="str">
        <f>IFERROR(INDEX(Clients[Client_Name],MATCH(Table10[[#This Row],[Client_Code]],Clients[Client_Code],0)),"")</f>
        <v>EUROPASTRY</v>
      </c>
      <c r="C3095" s="42">
        <v>214</v>
      </c>
      <c r="D3095" s="41" t="s">
        <v>149</v>
      </c>
      <c r="E3095">
        <v>9</v>
      </c>
      <c r="F3095" s="21">
        <v>6330155.7596325288</v>
      </c>
      <c r="G3095"/>
    </row>
    <row r="3096" spans="1:7" x14ac:dyDescent="0.25">
      <c r="A3096" t="s">
        <v>32</v>
      </c>
      <c r="B3096" t="str">
        <f>IFERROR(INDEX(Clients[Client_Name],MATCH(Table10[[#This Row],[Client_Code]],Clients[Client_Code],0)),"")</f>
        <v>EUROPASTRY</v>
      </c>
      <c r="C3096" s="42">
        <v>214</v>
      </c>
      <c r="D3096" s="41" t="s">
        <v>149</v>
      </c>
      <c r="E3096">
        <v>6</v>
      </c>
      <c r="F3096" s="21">
        <v>6276652.9044557447</v>
      </c>
      <c r="G3096"/>
    </row>
    <row r="3097" spans="1:7" x14ac:dyDescent="0.25">
      <c r="A3097" t="s">
        <v>32</v>
      </c>
      <c r="B3097" t="str">
        <f>IFERROR(INDEX(Clients[Client_Name],MATCH(Table10[[#This Row],[Client_Code]],Clients[Client_Code],0)),"")</f>
        <v>EUROPASTRY</v>
      </c>
      <c r="C3097" s="42">
        <v>214</v>
      </c>
      <c r="D3097" s="41" t="s">
        <v>149</v>
      </c>
      <c r="E3097">
        <v>5</v>
      </c>
      <c r="F3097" s="21">
        <v>5879590.8573625665</v>
      </c>
      <c r="G3097"/>
    </row>
    <row r="3098" spans="1:7" x14ac:dyDescent="0.25">
      <c r="A3098" t="s">
        <v>32</v>
      </c>
      <c r="B3098" t="str">
        <f>IFERROR(INDEX(Clients[Client_Name],MATCH(Table10[[#This Row],[Client_Code]],Clients[Client_Code],0)),"")</f>
        <v>EUROPASTRY</v>
      </c>
      <c r="C3098" s="42">
        <v>214</v>
      </c>
      <c r="D3098" s="41" t="s">
        <v>149</v>
      </c>
      <c r="E3098">
        <v>4</v>
      </c>
      <c r="F3098" s="21">
        <v>5329980.9848120324</v>
      </c>
      <c r="G3098"/>
    </row>
    <row r="3099" spans="1:7" x14ac:dyDescent="0.25">
      <c r="A3099" t="s">
        <v>32</v>
      </c>
      <c r="B3099" t="str">
        <f>IFERROR(INDEX(Clients[Client_Name],MATCH(Table10[[#This Row],[Client_Code]],Clients[Client_Code],0)),"")</f>
        <v>EUROPASTRY</v>
      </c>
      <c r="C3099" s="42">
        <v>214</v>
      </c>
      <c r="D3099" s="41" t="s">
        <v>149</v>
      </c>
      <c r="E3099">
        <v>3</v>
      </c>
      <c r="F3099" s="21">
        <v>4039340.7496664235</v>
      </c>
      <c r="G3099"/>
    </row>
    <row r="3100" spans="1:7" x14ac:dyDescent="0.25">
      <c r="A3100" t="s">
        <v>32</v>
      </c>
      <c r="B3100" t="str">
        <f>IFERROR(INDEX(Clients[Client_Name],MATCH(Table10[[#This Row],[Client_Code]],Clients[Client_Code],0)),"")</f>
        <v>EUROPASTRY</v>
      </c>
      <c r="C3100" s="42">
        <v>214</v>
      </c>
      <c r="D3100" s="41" t="s">
        <v>149</v>
      </c>
      <c r="E3100">
        <v>2</v>
      </c>
      <c r="F3100" s="21">
        <v>1914804.618222222</v>
      </c>
      <c r="G3100"/>
    </row>
    <row r="3101" spans="1:7" x14ac:dyDescent="0.25">
      <c r="A3101" t="s">
        <v>32</v>
      </c>
      <c r="B3101" t="str">
        <f>IFERROR(INDEX(Clients[Client_Name],MATCH(Table10[[#This Row],[Client_Code]],Clients[Client_Code],0)),"")</f>
        <v>EUROPASTRY</v>
      </c>
      <c r="C3101" s="42">
        <v>214</v>
      </c>
      <c r="D3101" s="41" t="s">
        <v>38</v>
      </c>
      <c r="E3101">
        <v>12</v>
      </c>
      <c r="F3101" s="21">
        <v>1688151.4445209946</v>
      </c>
      <c r="G3101"/>
    </row>
    <row r="3102" spans="1:7" x14ac:dyDescent="0.25">
      <c r="A3102" t="s">
        <v>32</v>
      </c>
      <c r="B3102" t="str">
        <f>IFERROR(INDEX(Clients[Client_Name],MATCH(Table10[[#This Row],[Client_Code]],Clients[Client_Code],0)),"")</f>
        <v>EUROPASTRY</v>
      </c>
      <c r="C3102" s="42">
        <v>214</v>
      </c>
      <c r="D3102" s="41" t="s">
        <v>38</v>
      </c>
      <c r="E3102">
        <v>10</v>
      </c>
      <c r="F3102" s="21">
        <v>1678625.7562676021</v>
      </c>
      <c r="G3102"/>
    </row>
    <row r="3103" spans="1:7" x14ac:dyDescent="0.25">
      <c r="A3103" t="s">
        <v>32</v>
      </c>
      <c r="B3103" t="str">
        <f>IFERROR(INDEX(Clients[Client_Name],MATCH(Table10[[#This Row],[Client_Code]],Clients[Client_Code],0)),"")</f>
        <v>EUROPASTRY</v>
      </c>
      <c r="C3103" s="42">
        <v>214</v>
      </c>
      <c r="D3103" s="41" t="s">
        <v>38</v>
      </c>
      <c r="E3103">
        <v>8</v>
      </c>
      <c r="F3103" s="21">
        <v>1669153.8183675886</v>
      </c>
      <c r="G3103"/>
    </row>
    <row r="3104" spans="1:7" x14ac:dyDescent="0.25">
      <c r="A3104" t="s">
        <v>32</v>
      </c>
      <c r="B3104" t="str">
        <f>IFERROR(INDEX(Clients[Client_Name],MATCH(Table10[[#This Row],[Client_Code]],Clients[Client_Code],0)),"")</f>
        <v>EUROPASTRY</v>
      </c>
      <c r="C3104" s="43">
        <v>214</v>
      </c>
      <c r="D3104" s="41" t="s">
        <v>38</v>
      </c>
      <c r="E3104">
        <v>7</v>
      </c>
      <c r="F3104" s="21">
        <v>1664437.9109532209</v>
      </c>
      <c r="G3104"/>
    </row>
    <row r="3105" spans="1:7" x14ac:dyDescent="0.25">
      <c r="A3105" t="s">
        <v>32</v>
      </c>
      <c r="B3105" t="str">
        <f>IFERROR(INDEX(Clients[Client_Name],MATCH(Table10[[#This Row],[Client_Code]],Clients[Client_Code],0)),"")</f>
        <v>EUROPASTRY</v>
      </c>
      <c r="C3105" s="42">
        <v>214</v>
      </c>
      <c r="D3105" s="41" t="s">
        <v>38</v>
      </c>
      <c r="E3105">
        <v>11</v>
      </c>
      <c r="F3105" s="21">
        <v>1629079.2218487351</v>
      </c>
      <c r="G3105"/>
    </row>
    <row r="3106" spans="1:7" x14ac:dyDescent="0.25">
      <c r="A3106" t="s">
        <v>32</v>
      </c>
      <c r="B3106" t="str">
        <f>IFERROR(INDEX(Clients[Client_Name],MATCH(Table10[[#This Row],[Client_Code]],Clients[Client_Code],0)),"")</f>
        <v>EUROPASTRY</v>
      </c>
      <c r="C3106" s="42">
        <v>214</v>
      </c>
      <c r="D3106" s="41" t="s">
        <v>38</v>
      </c>
      <c r="E3106">
        <v>9</v>
      </c>
      <c r="F3106" s="21">
        <v>1619886.8588899642</v>
      </c>
      <c r="G3106"/>
    </row>
    <row r="3107" spans="1:7" x14ac:dyDescent="0.25">
      <c r="A3107" t="s">
        <v>32</v>
      </c>
      <c r="B3107" t="str">
        <f>IFERROR(INDEX(Clients[Client_Name],MATCH(Table10[[#This Row],[Client_Code]],Clients[Client_Code],0)),"")</f>
        <v>EUROPASTRY</v>
      </c>
      <c r="C3107" s="42">
        <v>214</v>
      </c>
      <c r="D3107" s="41" t="s">
        <v>38</v>
      </c>
      <c r="E3107">
        <v>6</v>
      </c>
      <c r="F3107" s="21">
        <v>1606195.4782502251</v>
      </c>
      <c r="G3107"/>
    </row>
    <row r="3108" spans="1:7" x14ac:dyDescent="0.25">
      <c r="A3108" t="s">
        <v>32</v>
      </c>
      <c r="B3108" t="str">
        <f>IFERROR(INDEX(Clients[Client_Name],MATCH(Table10[[#This Row],[Client_Code]],Clients[Client_Code],0)),"")</f>
        <v>EUROPASTRY</v>
      </c>
      <c r="C3108" s="42">
        <v>214</v>
      </c>
      <c r="D3108" s="41" t="s">
        <v>38</v>
      </c>
      <c r="E3108">
        <v>5</v>
      </c>
      <c r="F3108" s="21">
        <v>1504587.3003990809</v>
      </c>
      <c r="G3108"/>
    </row>
    <row r="3109" spans="1:7" x14ac:dyDescent="0.25">
      <c r="A3109" t="s">
        <v>32</v>
      </c>
      <c r="B3109" t="str">
        <f>IFERROR(INDEX(Clients[Client_Name],MATCH(Table10[[#This Row],[Client_Code]],Clients[Client_Code],0)),"")</f>
        <v>EUROPASTRY</v>
      </c>
      <c r="C3109" s="42">
        <v>214</v>
      </c>
      <c r="D3109" s="41" t="s">
        <v>38</v>
      </c>
      <c r="E3109">
        <v>4</v>
      </c>
      <c r="F3109" s="21">
        <v>1363942.1340133992</v>
      </c>
      <c r="G3109"/>
    </row>
    <row r="3110" spans="1:7" x14ac:dyDescent="0.25">
      <c r="A3110" t="s">
        <v>32</v>
      </c>
      <c r="B3110" t="str">
        <f>IFERROR(INDEX(Clients[Client_Name],MATCH(Table10[[#This Row],[Client_Code]],Clients[Client_Code],0)),"")</f>
        <v>EUROPASTRY</v>
      </c>
      <c r="C3110" s="42">
        <v>214</v>
      </c>
      <c r="D3110" s="41" t="s">
        <v>37</v>
      </c>
      <c r="E3110">
        <v>12</v>
      </c>
      <c r="F3110" s="21">
        <v>1274524.6544800943</v>
      </c>
      <c r="G3110"/>
    </row>
    <row r="3111" spans="1:7" x14ac:dyDescent="0.25">
      <c r="A3111" t="s">
        <v>32</v>
      </c>
      <c r="B3111" t="str">
        <f>IFERROR(INDEX(Clients[Client_Name],MATCH(Table10[[#This Row],[Client_Code]],Clients[Client_Code],0)),"")</f>
        <v>EUROPASTRY</v>
      </c>
      <c r="C3111" s="42">
        <v>214</v>
      </c>
      <c r="D3111" s="41" t="s">
        <v>37</v>
      </c>
      <c r="E3111">
        <v>10</v>
      </c>
      <c r="F3111" s="21">
        <v>1267332.9273579549</v>
      </c>
      <c r="G3111"/>
    </row>
    <row r="3112" spans="1:7" x14ac:dyDescent="0.25">
      <c r="A3112" t="s">
        <v>32</v>
      </c>
      <c r="B3112" t="str">
        <f>IFERROR(INDEX(Clients[Client_Name],MATCH(Table10[[#This Row],[Client_Code]],Clients[Client_Code],0)),"")</f>
        <v>EUROPASTRY</v>
      </c>
      <c r="C3112" s="42">
        <v>214</v>
      </c>
      <c r="D3112" s="41" t="s">
        <v>37</v>
      </c>
      <c r="E3112">
        <v>8</v>
      </c>
      <c r="F3112" s="21">
        <v>1260181.7808074171</v>
      </c>
      <c r="G3112"/>
    </row>
    <row r="3113" spans="1:7" x14ac:dyDescent="0.25">
      <c r="A3113" t="s">
        <v>32</v>
      </c>
      <c r="B3113" t="str">
        <f>IFERROR(INDEX(Clients[Client_Name],MATCH(Table10[[#This Row],[Client_Code]],Clients[Client_Code],0)),"")</f>
        <v>EUROPASTRY</v>
      </c>
      <c r="C3113" s="42">
        <v>214</v>
      </c>
      <c r="D3113" s="41" t="s">
        <v>37</v>
      </c>
      <c r="E3113">
        <v>7</v>
      </c>
      <c r="F3113" s="21">
        <v>1256621.353638774</v>
      </c>
      <c r="G3113"/>
    </row>
    <row r="3114" spans="1:7" x14ac:dyDescent="0.25">
      <c r="A3114" t="s">
        <v>32</v>
      </c>
      <c r="B3114" t="str">
        <f>IFERROR(INDEX(Clients[Client_Name],MATCH(Table10[[#This Row],[Client_Code]],Clients[Client_Code],0)),"")</f>
        <v>EUROPASTRY</v>
      </c>
      <c r="C3114" s="42">
        <v>214</v>
      </c>
      <c r="D3114" s="41" t="s">
        <v>37</v>
      </c>
      <c r="E3114">
        <v>11</v>
      </c>
      <c r="F3114" s="21">
        <v>1229926.1651472277</v>
      </c>
      <c r="G3114"/>
    </row>
    <row r="3115" spans="1:7" x14ac:dyDescent="0.25">
      <c r="A3115" t="s">
        <v>32</v>
      </c>
      <c r="B3115" t="str">
        <f>IFERROR(INDEX(Clients[Client_Name],MATCH(Table10[[#This Row],[Client_Code]],Clients[Client_Code],0)),"")</f>
        <v>EUROPASTRY</v>
      </c>
      <c r="C3115" s="42">
        <v>214</v>
      </c>
      <c r="D3115" s="41" t="s">
        <v>37</v>
      </c>
      <c r="E3115">
        <v>9</v>
      </c>
      <c r="F3115" s="21">
        <v>1222986.0927610043</v>
      </c>
      <c r="G3115"/>
    </row>
    <row r="3116" spans="1:7" x14ac:dyDescent="0.25">
      <c r="A3116" t="s">
        <v>32</v>
      </c>
      <c r="B3116" t="str">
        <f>IFERROR(INDEX(Clients[Client_Name],MATCH(Table10[[#This Row],[Client_Code]],Clients[Client_Code],0)),"")</f>
        <v>EUROPASTRY</v>
      </c>
      <c r="C3116" s="42">
        <v>214</v>
      </c>
      <c r="D3116" s="41" t="s">
        <v>37</v>
      </c>
      <c r="E3116">
        <v>6</v>
      </c>
      <c r="F3116" s="21">
        <v>1212649.3411408497</v>
      </c>
      <c r="G3116"/>
    </row>
    <row r="3117" spans="1:7" x14ac:dyDescent="0.25">
      <c r="A3117" t="s">
        <v>32</v>
      </c>
      <c r="B3117" t="str">
        <f>IFERROR(INDEX(Clients[Client_Name],MATCH(Table10[[#This Row],[Client_Code]],Clients[Client_Code],0)),"")</f>
        <v>EUROPASTRY</v>
      </c>
      <c r="C3117" s="42">
        <v>214</v>
      </c>
      <c r="D3117" s="41" t="s">
        <v>37</v>
      </c>
      <c r="E3117">
        <v>5</v>
      </c>
      <c r="F3117" s="21">
        <v>1135936.9536424477</v>
      </c>
      <c r="G3117"/>
    </row>
    <row r="3118" spans="1:7" x14ac:dyDescent="0.25">
      <c r="A3118" t="s">
        <v>32</v>
      </c>
      <c r="B3118" t="str">
        <f>IFERROR(INDEX(Clients[Client_Name],MATCH(Table10[[#This Row],[Client_Code]],Clients[Client_Code],0)),"")</f>
        <v>EUROPASTRY</v>
      </c>
      <c r="C3118" s="42">
        <v>214</v>
      </c>
      <c r="D3118" s="41" t="s">
        <v>38</v>
      </c>
      <c r="E3118">
        <v>3</v>
      </c>
      <c r="F3118" s="21">
        <v>1033667.2978396378</v>
      </c>
      <c r="G3118"/>
    </row>
    <row r="3119" spans="1:7" x14ac:dyDescent="0.25">
      <c r="A3119" t="s">
        <v>32</v>
      </c>
      <c r="B3119" t="str">
        <f>IFERROR(INDEX(Clients[Client_Name],MATCH(Table10[[#This Row],[Client_Code]],Clients[Client_Code],0)),"")</f>
        <v>EUROPASTRY</v>
      </c>
      <c r="C3119" s="42">
        <v>214</v>
      </c>
      <c r="D3119" s="41" t="s">
        <v>37</v>
      </c>
      <c r="E3119">
        <v>4</v>
      </c>
      <c r="F3119" s="21">
        <v>1029752.3262656846</v>
      </c>
      <c r="G3119"/>
    </row>
    <row r="3120" spans="1:7" x14ac:dyDescent="0.25">
      <c r="A3120" t="s">
        <v>32</v>
      </c>
      <c r="B3120" t="str">
        <f>IFERROR(INDEX(Clients[Client_Name],MATCH(Table10[[#This Row],[Client_Code]],Clients[Client_Code],0)),"")</f>
        <v>EUROPASTRY</v>
      </c>
      <c r="C3120" s="42">
        <v>214</v>
      </c>
      <c r="D3120" s="41" t="s">
        <v>37</v>
      </c>
      <c r="E3120">
        <v>3</v>
      </c>
      <c r="F3120" s="21">
        <v>780400.63283555291</v>
      </c>
      <c r="G3120"/>
    </row>
    <row r="3121" spans="1:7" x14ac:dyDescent="0.25">
      <c r="A3121" t="s">
        <v>32</v>
      </c>
      <c r="B3121" t="str">
        <f>IFERROR(INDEX(Clients[Client_Name],MATCH(Table10[[#This Row],[Client_Code]],Clients[Client_Code],0)),"")</f>
        <v>EUROPASTRY</v>
      </c>
      <c r="C3121" s="42">
        <v>214</v>
      </c>
      <c r="D3121" s="41" t="s">
        <v>38</v>
      </c>
      <c r="E3121">
        <v>2</v>
      </c>
      <c r="F3121" s="21">
        <v>489998.50180306664</v>
      </c>
      <c r="G3121"/>
    </row>
    <row r="3122" spans="1:7" x14ac:dyDescent="0.25">
      <c r="A3122" t="s">
        <v>32</v>
      </c>
      <c r="B3122" t="str">
        <f>IFERROR(INDEX(Clients[Client_Name],MATCH(Table10[[#This Row],[Client_Code]],Clients[Client_Code],0)),"")</f>
        <v>EUROPASTRY</v>
      </c>
      <c r="C3122" s="42">
        <v>214</v>
      </c>
      <c r="D3122" s="41" t="s">
        <v>37</v>
      </c>
      <c r="E3122">
        <v>2</v>
      </c>
      <c r="F3122" s="21">
        <v>369940.25224053324</v>
      </c>
      <c r="G3122"/>
    </row>
    <row r="3123" spans="1:7" x14ac:dyDescent="0.25">
      <c r="A3123" t="s">
        <v>32</v>
      </c>
      <c r="B3123" t="str">
        <f>IFERROR(INDEX(Clients[Client_Name],MATCH(Table10[[#This Row],[Client_Code]],Clients[Client_Code],0)),"")</f>
        <v>EUROPASTRY</v>
      </c>
      <c r="C3123" s="42">
        <v>214</v>
      </c>
      <c r="D3123" s="41" t="s">
        <v>149</v>
      </c>
      <c r="E3123">
        <v>1</v>
      </c>
      <c r="F3123" s="21">
        <v>0</v>
      </c>
      <c r="G3123"/>
    </row>
    <row r="3124" spans="1:7" x14ac:dyDescent="0.25">
      <c r="A3124" t="s">
        <v>32</v>
      </c>
      <c r="B3124" t="str">
        <f>IFERROR(INDEX(Clients[Client_Name],MATCH(Table10[[#This Row],[Client_Code]],Clients[Client_Code],0)),"")</f>
        <v>EUROPASTRY</v>
      </c>
      <c r="C3124" s="42">
        <v>214</v>
      </c>
      <c r="D3124" s="41" t="s">
        <v>37</v>
      </c>
      <c r="E3124">
        <v>1</v>
      </c>
      <c r="F3124" s="21">
        <v>0</v>
      </c>
      <c r="G3124"/>
    </row>
    <row r="3125" spans="1:7" x14ac:dyDescent="0.25">
      <c r="A3125" t="s">
        <v>32</v>
      </c>
      <c r="B3125" t="str">
        <f>IFERROR(INDEX(Clients[Client_Name],MATCH(Table10[[#This Row],[Client_Code]],Clients[Client_Code],0)),"")</f>
        <v>EUROPASTRY</v>
      </c>
      <c r="C3125" s="42">
        <v>214</v>
      </c>
      <c r="D3125" s="41" t="s">
        <v>148</v>
      </c>
      <c r="E3125">
        <v>1</v>
      </c>
      <c r="F3125" s="21">
        <v>0</v>
      </c>
      <c r="G3125"/>
    </row>
    <row r="3126" spans="1:7" x14ac:dyDescent="0.25">
      <c r="A3126" t="s">
        <v>32</v>
      </c>
      <c r="B3126" t="str">
        <f>IFERROR(INDEX(Clients[Client_Name],MATCH(Table10[[#This Row],[Client_Code]],Clients[Client_Code],0)),"")</f>
        <v>EUROPASTRY</v>
      </c>
      <c r="C3126" s="42">
        <v>214</v>
      </c>
      <c r="D3126" s="41" t="s">
        <v>148</v>
      </c>
      <c r="E3126">
        <v>2</v>
      </c>
      <c r="F3126" s="21">
        <v>0</v>
      </c>
      <c r="G3126"/>
    </row>
    <row r="3127" spans="1:7" x14ac:dyDescent="0.25">
      <c r="A3127" t="s">
        <v>32</v>
      </c>
      <c r="B3127" t="str">
        <f>IFERROR(INDEX(Clients[Client_Name],MATCH(Table10[[#This Row],[Client_Code]],Clients[Client_Code],0)),"")</f>
        <v>EUROPASTRY</v>
      </c>
      <c r="C3127" s="42">
        <v>214</v>
      </c>
      <c r="D3127" s="41" t="s">
        <v>148</v>
      </c>
      <c r="E3127">
        <v>3</v>
      </c>
      <c r="F3127" s="21">
        <v>0</v>
      </c>
      <c r="G3127"/>
    </row>
    <row r="3128" spans="1:7" x14ac:dyDescent="0.25">
      <c r="A3128" t="s">
        <v>32</v>
      </c>
      <c r="B3128" t="str">
        <f>IFERROR(INDEX(Clients[Client_Name],MATCH(Table10[[#This Row],[Client_Code]],Clients[Client_Code],0)),"")</f>
        <v>EUROPASTRY</v>
      </c>
      <c r="C3128" s="42">
        <v>214</v>
      </c>
      <c r="D3128" s="41" t="s">
        <v>148</v>
      </c>
      <c r="E3128">
        <v>4</v>
      </c>
      <c r="F3128" s="21">
        <v>0</v>
      </c>
      <c r="G3128"/>
    </row>
    <row r="3129" spans="1:7" x14ac:dyDescent="0.25">
      <c r="A3129" t="s">
        <v>32</v>
      </c>
      <c r="B3129" t="str">
        <f>IFERROR(INDEX(Clients[Client_Name],MATCH(Table10[[#This Row],[Client_Code]],Clients[Client_Code],0)),"")</f>
        <v>EUROPASTRY</v>
      </c>
      <c r="C3129" s="42">
        <v>214</v>
      </c>
      <c r="D3129" s="41" t="s">
        <v>148</v>
      </c>
      <c r="E3129">
        <v>5</v>
      </c>
      <c r="F3129" s="21">
        <v>0</v>
      </c>
      <c r="G3129"/>
    </row>
    <row r="3130" spans="1:7" x14ac:dyDescent="0.25">
      <c r="A3130" t="s">
        <v>32</v>
      </c>
      <c r="B3130" t="str">
        <f>IFERROR(INDEX(Clients[Client_Name],MATCH(Table10[[#This Row],[Client_Code]],Clients[Client_Code],0)),"")</f>
        <v>EUROPASTRY</v>
      </c>
      <c r="C3130" s="42">
        <v>214</v>
      </c>
      <c r="D3130" s="41" t="s">
        <v>148</v>
      </c>
      <c r="E3130">
        <v>6</v>
      </c>
      <c r="F3130" s="21">
        <v>0</v>
      </c>
      <c r="G3130"/>
    </row>
    <row r="3131" spans="1:7" x14ac:dyDescent="0.25">
      <c r="A3131" t="s">
        <v>32</v>
      </c>
      <c r="B3131" t="str">
        <f>IFERROR(INDEX(Clients[Client_Name],MATCH(Table10[[#This Row],[Client_Code]],Clients[Client_Code],0)),"")</f>
        <v>EUROPASTRY</v>
      </c>
      <c r="C3131" s="42">
        <v>214</v>
      </c>
      <c r="D3131" s="41" t="s">
        <v>148</v>
      </c>
      <c r="E3131">
        <v>7</v>
      </c>
      <c r="F3131" s="21">
        <v>0</v>
      </c>
      <c r="G3131"/>
    </row>
    <row r="3132" spans="1:7" x14ac:dyDescent="0.25">
      <c r="A3132" t="s">
        <v>32</v>
      </c>
      <c r="B3132" t="str">
        <f>IFERROR(INDEX(Clients[Client_Name],MATCH(Table10[[#This Row],[Client_Code]],Clients[Client_Code],0)),"")</f>
        <v>EUROPASTRY</v>
      </c>
      <c r="C3132" s="42">
        <v>214</v>
      </c>
      <c r="D3132" s="41" t="s">
        <v>148</v>
      </c>
      <c r="E3132">
        <v>8</v>
      </c>
      <c r="F3132" s="21">
        <v>0</v>
      </c>
      <c r="G3132"/>
    </row>
    <row r="3133" spans="1:7" x14ac:dyDescent="0.25">
      <c r="A3133" t="s">
        <v>32</v>
      </c>
      <c r="B3133" t="str">
        <f>IFERROR(INDEX(Clients[Client_Name],MATCH(Table10[[#This Row],[Client_Code]],Clients[Client_Code],0)),"")</f>
        <v>EUROPASTRY</v>
      </c>
      <c r="C3133" s="42">
        <v>214</v>
      </c>
      <c r="D3133" s="41" t="s">
        <v>148</v>
      </c>
      <c r="E3133">
        <v>9</v>
      </c>
      <c r="F3133" s="21">
        <v>0</v>
      </c>
      <c r="G3133"/>
    </row>
    <row r="3134" spans="1:7" x14ac:dyDescent="0.25">
      <c r="A3134" t="s">
        <v>32</v>
      </c>
      <c r="B3134" t="str">
        <f>IFERROR(INDEX(Clients[Client_Name],MATCH(Table10[[#This Row],[Client_Code]],Clients[Client_Code],0)),"")</f>
        <v>EUROPASTRY</v>
      </c>
      <c r="C3134" s="42">
        <v>214</v>
      </c>
      <c r="D3134" s="41" t="s">
        <v>148</v>
      </c>
      <c r="E3134">
        <v>10</v>
      </c>
      <c r="F3134" s="21">
        <v>0</v>
      </c>
      <c r="G3134"/>
    </row>
    <row r="3135" spans="1:7" x14ac:dyDescent="0.25">
      <c r="A3135" t="s">
        <v>32</v>
      </c>
      <c r="B3135" t="str">
        <f>IFERROR(INDEX(Clients[Client_Name],MATCH(Table10[[#This Row],[Client_Code]],Clients[Client_Code],0)),"")</f>
        <v>EUROPASTRY</v>
      </c>
      <c r="C3135" s="42">
        <v>214</v>
      </c>
      <c r="D3135" s="41" t="s">
        <v>148</v>
      </c>
      <c r="E3135">
        <v>11</v>
      </c>
      <c r="F3135" s="21">
        <v>0</v>
      </c>
      <c r="G3135"/>
    </row>
    <row r="3136" spans="1:7" x14ac:dyDescent="0.25">
      <c r="A3136" t="s">
        <v>32</v>
      </c>
      <c r="B3136" t="str">
        <f>IFERROR(INDEX(Clients[Client_Name],MATCH(Table10[[#This Row],[Client_Code]],Clients[Client_Code],0)),"")</f>
        <v>EUROPASTRY</v>
      </c>
      <c r="C3136" s="42">
        <v>214</v>
      </c>
      <c r="D3136" s="41" t="s">
        <v>148</v>
      </c>
      <c r="E3136">
        <v>12</v>
      </c>
      <c r="F3136" s="21">
        <v>0</v>
      </c>
      <c r="G3136"/>
    </row>
    <row r="3137" spans="1:7" x14ac:dyDescent="0.25">
      <c r="A3137" t="s">
        <v>32</v>
      </c>
      <c r="B3137" t="str">
        <f>IFERROR(INDEX(Clients[Client_Name],MATCH(Table10[[#This Row],[Client_Code]],Clients[Client_Code],0)),"")</f>
        <v>EUROPASTRY</v>
      </c>
      <c r="C3137" s="42">
        <v>214</v>
      </c>
      <c r="D3137" s="41" t="s">
        <v>38</v>
      </c>
      <c r="E3137">
        <v>1</v>
      </c>
      <c r="F3137" s="21">
        <v>0</v>
      </c>
      <c r="G3137"/>
    </row>
    <row r="3138" spans="1:7" x14ac:dyDescent="0.25">
      <c r="A3138" t="s">
        <v>62</v>
      </c>
      <c r="B3138" t="str">
        <f>IFERROR(INDEX(Clients[Client_Name],MATCH(Table10[[#This Row],[Client_Code]],Clients[Client_Code],0)),"")</f>
        <v>EMBRIO</v>
      </c>
      <c r="C3138" s="42">
        <v>1034</v>
      </c>
      <c r="D3138" s="41" t="s">
        <v>149</v>
      </c>
      <c r="E3138">
        <v>1</v>
      </c>
      <c r="F3138" s="21">
        <v>1418537.835</v>
      </c>
      <c r="G3138"/>
    </row>
    <row r="3139" spans="1:7" x14ac:dyDescent="0.25">
      <c r="A3139" t="s">
        <v>62</v>
      </c>
      <c r="B3139" t="str">
        <f>IFERROR(INDEX(Clients[Client_Name],MATCH(Table10[[#This Row],[Client_Code]],Clients[Client_Code],0)),"")</f>
        <v>EMBRIO</v>
      </c>
      <c r="C3139" s="42">
        <v>1034</v>
      </c>
      <c r="D3139" s="41" t="s">
        <v>149</v>
      </c>
      <c r="E3139">
        <v>2</v>
      </c>
      <c r="F3139" s="21">
        <v>1284890.2166099998</v>
      </c>
      <c r="G3139"/>
    </row>
    <row r="3140" spans="1:7" x14ac:dyDescent="0.25">
      <c r="A3140" t="s">
        <v>62</v>
      </c>
      <c r="B3140" t="str">
        <f>IFERROR(INDEX(Clients[Client_Name],MATCH(Table10[[#This Row],[Client_Code]],Clients[Client_Code],0)),"")</f>
        <v>EMBRIO</v>
      </c>
      <c r="C3140" s="42">
        <v>1034</v>
      </c>
      <c r="D3140" s="41" t="s">
        <v>149</v>
      </c>
      <c r="E3140">
        <v>3</v>
      </c>
      <c r="F3140" s="21">
        <v>1426587.6037715087</v>
      </c>
      <c r="G3140"/>
    </row>
    <row r="3141" spans="1:7" x14ac:dyDescent="0.25">
      <c r="A3141" t="s">
        <v>62</v>
      </c>
      <c r="B3141" t="str">
        <f>IFERROR(INDEX(Clients[Client_Name],MATCH(Table10[[#This Row],[Client_Code]],Clients[Client_Code],0)),"")</f>
        <v>EMBRIO</v>
      </c>
      <c r="C3141" s="42">
        <v>1034</v>
      </c>
      <c r="D3141" s="41" t="s">
        <v>149</v>
      </c>
      <c r="E3141">
        <v>4</v>
      </c>
      <c r="F3141" s="21">
        <v>1430629.6019821945</v>
      </c>
      <c r="G3141"/>
    </row>
    <row r="3142" spans="1:7" x14ac:dyDescent="0.25">
      <c r="A3142" t="s">
        <v>62</v>
      </c>
      <c r="B3142" t="str">
        <f>IFERROR(INDEX(Clients[Client_Name],MATCH(Table10[[#This Row],[Client_Code]],Clients[Client_Code],0)),"")</f>
        <v>EMBRIO</v>
      </c>
      <c r="C3142" s="42">
        <v>1034</v>
      </c>
      <c r="D3142" s="41" t="s">
        <v>149</v>
      </c>
      <c r="E3142">
        <v>5</v>
      </c>
      <c r="F3142" s="21">
        <v>1434683.0525211438</v>
      </c>
      <c r="G3142"/>
    </row>
    <row r="3143" spans="1:7" x14ac:dyDescent="0.25">
      <c r="A3143" t="s">
        <v>62</v>
      </c>
      <c r="B3143" t="str">
        <f>IFERROR(INDEX(Clients[Client_Name],MATCH(Table10[[#This Row],[Client_Code]],Clients[Client_Code],0)),"")</f>
        <v>EMBRIO</v>
      </c>
      <c r="C3143" s="42">
        <v>1034</v>
      </c>
      <c r="D3143" s="41" t="s">
        <v>149</v>
      </c>
      <c r="E3143">
        <v>6</v>
      </c>
      <c r="F3143" s="21">
        <v>1392336.762422536</v>
      </c>
      <c r="G3143"/>
    </row>
    <row r="3144" spans="1:7" x14ac:dyDescent="0.25">
      <c r="A3144" t="s">
        <v>62</v>
      </c>
      <c r="B3144" t="str">
        <f>IFERROR(INDEX(Clients[Client_Name],MATCH(Table10[[#This Row],[Client_Code]],Clients[Client_Code],0)),"")</f>
        <v>EMBRIO</v>
      </c>
      <c r="C3144" s="42">
        <v>1034</v>
      </c>
      <c r="D3144" s="41" t="s">
        <v>149</v>
      </c>
      <c r="E3144">
        <v>7</v>
      </c>
      <c r="F3144" s="21">
        <v>1442824.4404688242</v>
      </c>
      <c r="G3144"/>
    </row>
    <row r="3145" spans="1:7" x14ac:dyDescent="0.25">
      <c r="A3145" t="s">
        <v>62</v>
      </c>
      <c r="B3145" t="str">
        <f>IFERROR(INDEX(Clients[Client_Name],MATCH(Table10[[#This Row],[Client_Code]],Clients[Client_Code],0)),"")</f>
        <v>EMBRIO</v>
      </c>
      <c r="C3145" s="42">
        <v>1034</v>
      </c>
      <c r="D3145" s="41" t="s">
        <v>149</v>
      </c>
      <c r="E3145">
        <v>8</v>
      </c>
      <c r="F3145" s="21">
        <v>1446912.4430501524</v>
      </c>
      <c r="G3145"/>
    </row>
    <row r="3146" spans="1:7" x14ac:dyDescent="0.25">
      <c r="A3146" t="s">
        <v>62</v>
      </c>
      <c r="B3146" t="str">
        <f>IFERROR(INDEX(Clients[Client_Name],MATCH(Table10[[#This Row],[Client_Code]],Clients[Client_Code],0)),"")</f>
        <v>EMBRIO</v>
      </c>
      <c r="C3146" s="42">
        <v>1034</v>
      </c>
      <c r="D3146" s="41" t="s">
        <v>149</v>
      </c>
      <c r="E3146">
        <v>9</v>
      </c>
      <c r="F3146" s="21">
        <v>1404205.1886827045</v>
      </c>
      <c r="G3146"/>
    </row>
    <row r="3147" spans="1:7" x14ac:dyDescent="0.25">
      <c r="A3147" t="s">
        <v>62</v>
      </c>
      <c r="B3147" t="str">
        <f>IFERROR(INDEX(Clients[Client_Name],MATCH(Table10[[#This Row],[Client_Code]],Clients[Client_Code],0)),"")</f>
        <v>EMBRIO</v>
      </c>
      <c r="C3147" s="42">
        <v>1034</v>
      </c>
      <c r="D3147" s="41" t="s">
        <v>149</v>
      </c>
      <c r="E3147">
        <v>10</v>
      </c>
      <c r="F3147" s="21">
        <v>1455123.2290523266</v>
      </c>
      <c r="G3147"/>
    </row>
    <row r="3148" spans="1:7" x14ac:dyDescent="0.25">
      <c r="A3148" t="s">
        <v>62</v>
      </c>
      <c r="B3148" t="str">
        <f>IFERROR(INDEX(Clients[Client_Name],MATCH(Table10[[#This Row],[Client_Code]],Clients[Client_Code],0)),"")</f>
        <v>EMBRIO</v>
      </c>
      <c r="C3148" s="42">
        <v>1034</v>
      </c>
      <c r="D3148" s="41" t="s">
        <v>149</v>
      </c>
      <c r="E3148">
        <v>11</v>
      </c>
      <c r="F3148" s="21">
        <v>1412173.6240657819</v>
      </c>
      <c r="G3148"/>
    </row>
    <row r="3149" spans="1:7" x14ac:dyDescent="0.25">
      <c r="A3149" t="s">
        <v>62</v>
      </c>
      <c r="B3149" t="str">
        <f>IFERROR(INDEX(Clients[Client_Name],MATCH(Table10[[#This Row],[Client_Code]],Clients[Client_Code],0)),"")</f>
        <v>EMBRIO</v>
      </c>
      <c r="C3149" s="42">
        <v>1034</v>
      </c>
      <c r="D3149" s="41" t="s">
        <v>149</v>
      </c>
      <c r="E3149">
        <v>12</v>
      </c>
      <c r="F3149" s="21">
        <v>1463380.6087562118</v>
      </c>
      <c r="G3149"/>
    </row>
    <row r="3150" spans="1:7" x14ac:dyDescent="0.25">
      <c r="A3150" t="s">
        <v>62</v>
      </c>
      <c r="B3150" t="str">
        <f>IFERROR(INDEX(Clients[Client_Name],MATCH(Table10[[#This Row],[Client_Code]],Clients[Client_Code],0)),"")</f>
        <v>EMBRIO</v>
      </c>
      <c r="C3150" s="42">
        <v>1034</v>
      </c>
      <c r="D3150" s="41" t="s">
        <v>37</v>
      </c>
      <c r="E3150">
        <v>1</v>
      </c>
      <c r="F3150" s="21">
        <v>408538.89647999994</v>
      </c>
      <c r="G3150"/>
    </row>
    <row r="3151" spans="1:7" x14ac:dyDescent="0.25">
      <c r="A3151" t="s">
        <v>62</v>
      </c>
      <c r="B3151" t="str">
        <f>IFERROR(INDEX(Clients[Client_Name],MATCH(Table10[[#This Row],[Client_Code]],Clients[Client_Code],0)),"")</f>
        <v>EMBRIO</v>
      </c>
      <c r="C3151" s="42">
        <v>1034</v>
      </c>
      <c r="D3151" s="41" t="s">
        <v>37</v>
      </c>
      <c r="E3151">
        <v>2</v>
      </c>
      <c r="F3151" s="21">
        <v>370048.38238367991</v>
      </c>
      <c r="G3151"/>
    </row>
    <row r="3152" spans="1:7" x14ac:dyDescent="0.25">
      <c r="A3152" t="s">
        <v>62</v>
      </c>
      <c r="B3152" t="str">
        <f>IFERROR(INDEX(Clients[Client_Name],MATCH(Table10[[#This Row],[Client_Code]],Clients[Client_Code],0)),"")</f>
        <v>EMBRIO</v>
      </c>
      <c r="C3152" s="42">
        <v>1034</v>
      </c>
      <c r="D3152" s="41" t="s">
        <v>37</v>
      </c>
      <c r="E3152">
        <v>3</v>
      </c>
      <c r="F3152" s="21">
        <v>410857.22988619446</v>
      </c>
      <c r="G3152"/>
    </row>
    <row r="3153" spans="1:7" x14ac:dyDescent="0.25">
      <c r="A3153" t="s">
        <v>62</v>
      </c>
      <c r="B3153" t="str">
        <f>IFERROR(INDEX(Clients[Client_Name],MATCH(Table10[[#This Row],[Client_Code]],Clients[Client_Code],0)),"")</f>
        <v>EMBRIO</v>
      </c>
      <c r="C3153" s="42">
        <v>1034</v>
      </c>
      <c r="D3153" s="41" t="s">
        <v>37</v>
      </c>
      <c r="E3153">
        <v>4</v>
      </c>
      <c r="F3153" s="21">
        <v>412021.32537087199</v>
      </c>
      <c r="G3153"/>
    </row>
    <row r="3154" spans="1:7" x14ac:dyDescent="0.25">
      <c r="A3154" t="s">
        <v>62</v>
      </c>
      <c r="B3154" t="str">
        <f>IFERROR(INDEX(Clients[Client_Name],MATCH(Table10[[#This Row],[Client_Code]],Clients[Client_Code],0)),"")</f>
        <v>EMBRIO</v>
      </c>
      <c r="C3154" s="42">
        <v>1034</v>
      </c>
      <c r="D3154" s="41" t="s">
        <v>37</v>
      </c>
      <c r="E3154">
        <v>5</v>
      </c>
      <c r="F3154" s="21">
        <v>413188.71912608936</v>
      </c>
      <c r="G3154"/>
    </row>
    <row r="3155" spans="1:7" x14ac:dyDescent="0.25">
      <c r="A3155" t="s">
        <v>62</v>
      </c>
      <c r="B3155" t="str">
        <f>IFERROR(INDEX(Clients[Client_Name],MATCH(Table10[[#This Row],[Client_Code]],Clients[Client_Code],0)),"")</f>
        <v>EMBRIO</v>
      </c>
      <c r="C3155" s="42">
        <v>1034</v>
      </c>
      <c r="D3155" s="41" t="s">
        <v>37</v>
      </c>
      <c r="E3155">
        <v>6</v>
      </c>
      <c r="F3155" s="21">
        <v>400992.98757769034</v>
      </c>
      <c r="G3155"/>
    </row>
    <row r="3156" spans="1:7" x14ac:dyDescent="0.25">
      <c r="A3156" t="s">
        <v>62</v>
      </c>
      <c r="B3156" t="str">
        <f>IFERROR(INDEX(Clients[Client_Name],MATCH(Table10[[#This Row],[Client_Code]],Clients[Client_Code],0)),"")</f>
        <v>EMBRIO</v>
      </c>
      <c r="C3156" s="42">
        <v>1034</v>
      </c>
      <c r="D3156" s="41" t="s">
        <v>37</v>
      </c>
      <c r="E3156">
        <v>7</v>
      </c>
      <c r="F3156" s="21">
        <v>415533.43885502138</v>
      </c>
      <c r="G3156"/>
    </row>
    <row r="3157" spans="1:7" x14ac:dyDescent="0.25">
      <c r="A3157" t="s">
        <v>62</v>
      </c>
      <c r="B3157" t="str">
        <f>IFERROR(INDEX(Clients[Client_Name],MATCH(Table10[[#This Row],[Client_Code]],Clients[Client_Code],0)),"")</f>
        <v>EMBRIO</v>
      </c>
      <c r="C3157" s="42">
        <v>1034</v>
      </c>
      <c r="D3157" s="41" t="s">
        <v>37</v>
      </c>
      <c r="E3157">
        <v>8</v>
      </c>
      <c r="F3157" s="21">
        <v>416710.78359844384</v>
      </c>
      <c r="G3157"/>
    </row>
    <row r="3158" spans="1:7" x14ac:dyDescent="0.25">
      <c r="A3158" t="s">
        <v>62</v>
      </c>
      <c r="B3158" t="str">
        <f>IFERROR(INDEX(Clients[Client_Name],MATCH(Table10[[#This Row],[Client_Code]],Clients[Client_Code],0)),"")</f>
        <v>EMBRIO</v>
      </c>
      <c r="C3158" s="42">
        <v>1034</v>
      </c>
      <c r="D3158" s="41" t="s">
        <v>37</v>
      </c>
      <c r="E3158">
        <v>9</v>
      </c>
      <c r="F3158" s="21">
        <v>404411.09434061887</v>
      </c>
      <c r="G3158"/>
    </row>
    <row r="3159" spans="1:7" x14ac:dyDescent="0.25">
      <c r="A3159" t="s">
        <v>62</v>
      </c>
      <c r="B3159" t="str">
        <f>IFERROR(INDEX(Clients[Client_Name],MATCH(Table10[[#This Row],[Client_Code]],Clients[Client_Code],0)),"")</f>
        <v>EMBRIO</v>
      </c>
      <c r="C3159" s="42">
        <v>1034</v>
      </c>
      <c r="D3159" s="41" t="s">
        <v>37</v>
      </c>
      <c r="E3159">
        <v>10</v>
      </c>
      <c r="F3159" s="21">
        <v>419075.48996707005</v>
      </c>
      <c r="G3159"/>
    </row>
    <row r="3160" spans="1:7" x14ac:dyDescent="0.25">
      <c r="A3160" t="s">
        <v>62</v>
      </c>
      <c r="B3160" t="str">
        <f>IFERROR(INDEX(Clients[Client_Name],MATCH(Table10[[#This Row],[Client_Code]],Clients[Client_Code],0)),"")</f>
        <v>EMBRIO</v>
      </c>
      <c r="C3160" s="42">
        <v>1034</v>
      </c>
      <c r="D3160" s="41" t="s">
        <v>37</v>
      </c>
      <c r="E3160">
        <v>11</v>
      </c>
      <c r="F3160" s="21">
        <v>406706.00373094517</v>
      </c>
      <c r="G3160"/>
    </row>
    <row r="3161" spans="1:7" x14ac:dyDescent="0.25">
      <c r="A3161" t="s">
        <v>62</v>
      </c>
      <c r="B3161" t="str">
        <f>IFERROR(INDEX(Clients[Client_Name],MATCH(Table10[[#This Row],[Client_Code]],Clients[Client_Code],0)),"")</f>
        <v>EMBRIO</v>
      </c>
      <c r="C3161" s="42">
        <v>1034</v>
      </c>
      <c r="D3161" s="41" t="s">
        <v>37</v>
      </c>
      <c r="E3161">
        <v>12</v>
      </c>
      <c r="F3161" s="21">
        <v>421453.615321789</v>
      </c>
      <c r="G3161"/>
    </row>
    <row r="3162" spans="1:7" x14ac:dyDescent="0.25">
      <c r="A3162" t="s">
        <v>62</v>
      </c>
      <c r="B3162" t="str">
        <f>IFERROR(INDEX(Clients[Client_Name],MATCH(Table10[[#This Row],[Client_Code]],Clients[Client_Code],0)),"")</f>
        <v>EMBRIO</v>
      </c>
      <c r="C3162" s="42">
        <v>1034</v>
      </c>
      <c r="D3162" s="41" t="s">
        <v>148</v>
      </c>
      <c r="E3162">
        <v>1</v>
      </c>
      <c r="F3162" s="21">
        <v>0</v>
      </c>
      <c r="G3162"/>
    </row>
    <row r="3163" spans="1:7" x14ac:dyDescent="0.25">
      <c r="A3163" t="s">
        <v>62</v>
      </c>
      <c r="B3163" t="str">
        <f>IFERROR(INDEX(Clients[Client_Name],MATCH(Table10[[#This Row],[Client_Code]],Clients[Client_Code],0)),"")</f>
        <v>EMBRIO</v>
      </c>
      <c r="C3163" s="42">
        <v>1034</v>
      </c>
      <c r="D3163" s="41" t="s">
        <v>148</v>
      </c>
      <c r="E3163">
        <v>2</v>
      </c>
      <c r="F3163" s="21">
        <v>0</v>
      </c>
      <c r="G3163"/>
    </row>
    <row r="3164" spans="1:7" x14ac:dyDescent="0.25">
      <c r="A3164" t="s">
        <v>62</v>
      </c>
      <c r="B3164" t="str">
        <f>IFERROR(INDEX(Clients[Client_Name],MATCH(Table10[[#This Row],[Client_Code]],Clients[Client_Code],0)),"")</f>
        <v>EMBRIO</v>
      </c>
      <c r="C3164" s="42">
        <v>1034</v>
      </c>
      <c r="D3164" s="41" t="s">
        <v>148</v>
      </c>
      <c r="E3164">
        <v>3</v>
      </c>
      <c r="F3164" s="21">
        <v>0</v>
      </c>
      <c r="G3164"/>
    </row>
    <row r="3165" spans="1:7" x14ac:dyDescent="0.25">
      <c r="A3165" t="s">
        <v>62</v>
      </c>
      <c r="B3165" t="str">
        <f>IFERROR(INDEX(Clients[Client_Name],MATCH(Table10[[#This Row],[Client_Code]],Clients[Client_Code],0)),"")</f>
        <v>EMBRIO</v>
      </c>
      <c r="C3165" s="42">
        <v>1034</v>
      </c>
      <c r="D3165" s="41" t="s">
        <v>148</v>
      </c>
      <c r="E3165">
        <v>4</v>
      </c>
      <c r="F3165" s="21">
        <v>0</v>
      </c>
      <c r="G3165"/>
    </row>
    <row r="3166" spans="1:7" x14ac:dyDescent="0.25">
      <c r="A3166" t="s">
        <v>62</v>
      </c>
      <c r="B3166" t="str">
        <f>IFERROR(INDEX(Clients[Client_Name],MATCH(Table10[[#This Row],[Client_Code]],Clients[Client_Code],0)),"")</f>
        <v>EMBRIO</v>
      </c>
      <c r="C3166" s="42">
        <v>1034</v>
      </c>
      <c r="D3166" s="41" t="s">
        <v>148</v>
      </c>
      <c r="E3166">
        <v>5</v>
      </c>
      <c r="F3166" s="21">
        <v>0</v>
      </c>
      <c r="G3166"/>
    </row>
    <row r="3167" spans="1:7" x14ac:dyDescent="0.25">
      <c r="A3167" t="s">
        <v>62</v>
      </c>
      <c r="B3167" t="str">
        <f>IFERROR(INDEX(Clients[Client_Name],MATCH(Table10[[#This Row],[Client_Code]],Clients[Client_Code],0)),"")</f>
        <v>EMBRIO</v>
      </c>
      <c r="C3167" s="42">
        <v>1034</v>
      </c>
      <c r="D3167" s="41" t="s">
        <v>148</v>
      </c>
      <c r="E3167">
        <v>6</v>
      </c>
      <c r="F3167" s="21">
        <v>0</v>
      </c>
      <c r="G3167"/>
    </row>
    <row r="3168" spans="1:7" x14ac:dyDescent="0.25">
      <c r="A3168" t="s">
        <v>62</v>
      </c>
      <c r="B3168" t="str">
        <f>IFERROR(INDEX(Clients[Client_Name],MATCH(Table10[[#This Row],[Client_Code]],Clients[Client_Code],0)),"")</f>
        <v>EMBRIO</v>
      </c>
      <c r="C3168" s="42">
        <v>1034</v>
      </c>
      <c r="D3168" s="41" t="s">
        <v>148</v>
      </c>
      <c r="E3168">
        <v>7</v>
      </c>
      <c r="F3168" s="21">
        <v>0</v>
      </c>
      <c r="G3168"/>
    </row>
    <row r="3169" spans="1:7" x14ac:dyDescent="0.25">
      <c r="A3169" t="s">
        <v>62</v>
      </c>
      <c r="B3169" t="str">
        <f>IFERROR(INDEX(Clients[Client_Name],MATCH(Table10[[#This Row],[Client_Code]],Clients[Client_Code],0)),"")</f>
        <v>EMBRIO</v>
      </c>
      <c r="C3169" s="42">
        <v>1034</v>
      </c>
      <c r="D3169" s="41" t="s">
        <v>148</v>
      </c>
      <c r="E3169">
        <v>8</v>
      </c>
      <c r="F3169" s="21">
        <v>0</v>
      </c>
      <c r="G3169"/>
    </row>
    <row r="3170" spans="1:7" x14ac:dyDescent="0.25">
      <c r="A3170" t="s">
        <v>62</v>
      </c>
      <c r="B3170" t="str">
        <f>IFERROR(INDEX(Clients[Client_Name],MATCH(Table10[[#This Row],[Client_Code]],Clients[Client_Code],0)),"")</f>
        <v>EMBRIO</v>
      </c>
      <c r="C3170" s="42">
        <v>1034</v>
      </c>
      <c r="D3170" s="41" t="s">
        <v>148</v>
      </c>
      <c r="E3170">
        <v>9</v>
      </c>
      <c r="F3170" s="21">
        <v>0</v>
      </c>
      <c r="G3170"/>
    </row>
    <row r="3171" spans="1:7" x14ac:dyDescent="0.25">
      <c r="A3171" t="s">
        <v>62</v>
      </c>
      <c r="B3171" t="str">
        <f>IFERROR(INDEX(Clients[Client_Name],MATCH(Table10[[#This Row],[Client_Code]],Clients[Client_Code],0)),"")</f>
        <v>EMBRIO</v>
      </c>
      <c r="C3171" s="42">
        <v>1034</v>
      </c>
      <c r="D3171" s="41" t="s">
        <v>148</v>
      </c>
      <c r="E3171">
        <v>10</v>
      </c>
      <c r="F3171" s="21">
        <v>0</v>
      </c>
      <c r="G3171"/>
    </row>
    <row r="3172" spans="1:7" x14ac:dyDescent="0.25">
      <c r="A3172" t="s">
        <v>62</v>
      </c>
      <c r="B3172" t="str">
        <f>IFERROR(INDEX(Clients[Client_Name],MATCH(Table10[[#This Row],[Client_Code]],Clients[Client_Code],0)),"")</f>
        <v>EMBRIO</v>
      </c>
      <c r="C3172" s="42">
        <v>1034</v>
      </c>
      <c r="D3172" s="41" t="s">
        <v>148</v>
      </c>
      <c r="E3172">
        <v>11</v>
      </c>
      <c r="F3172" s="21">
        <v>0</v>
      </c>
      <c r="G3172"/>
    </row>
    <row r="3173" spans="1:7" x14ac:dyDescent="0.25">
      <c r="A3173" t="s">
        <v>62</v>
      </c>
      <c r="B3173" t="str">
        <f>IFERROR(INDEX(Clients[Client_Name],MATCH(Table10[[#This Row],[Client_Code]],Clients[Client_Code],0)),"")</f>
        <v>EMBRIO</v>
      </c>
      <c r="C3173" s="42">
        <v>1034</v>
      </c>
      <c r="D3173" s="41" t="s">
        <v>148</v>
      </c>
      <c r="E3173">
        <v>12</v>
      </c>
      <c r="F3173" s="21">
        <v>0</v>
      </c>
      <c r="G3173"/>
    </row>
    <row r="3174" spans="1:7" x14ac:dyDescent="0.25">
      <c r="A3174" t="s">
        <v>62</v>
      </c>
      <c r="B3174" t="str">
        <f>IFERROR(INDEX(Clients[Client_Name],MATCH(Table10[[#This Row],[Client_Code]],Clients[Client_Code],0)),"")</f>
        <v>EMBRIO</v>
      </c>
      <c r="C3174" s="42">
        <v>1034</v>
      </c>
      <c r="D3174" s="41" t="s">
        <v>38</v>
      </c>
      <c r="E3174">
        <v>1</v>
      </c>
      <c r="F3174" s="21">
        <v>452513.569365</v>
      </c>
      <c r="G3174"/>
    </row>
    <row r="3175" spans="1:7" x14ac:dyDescent="0.25">
      <c r="A3175" t="s">
        <v>62</v>
      </c>
      <c r="B3175" t="str">
        <f>IFERROR(INDEX(Clients[Client_Name],MATCH(Table10[[#This Row],[Client_Code]],Clients[Client_Code],0)),"")</f>
        <v>EMBRIO</v>
      </c>
      <c r="C3175" s="42">
        <v>1034</v>
      </c>
      <c r="D3175" s="41" t="s">
        <v>38</v>
      </c>
      <c r="E3175">
        <v>2</v>
      </c>
      <c r="F3175" s="21">
        <v>409879.97909858992</v>
      </c>
      <c r="G3175"/>
    </row>
    <row r="3176" spans="1:7" x14ac:dyDescent="0.25">
      <c r="A3176" t="s">
        <v>62</v>
      </c>
      <c r="B3176" t="str">
        <f>IFERROR(INDEX(Clients[Client_Name],MATCH(Table10[[#This Row],[Client_Code]],Clients[Client_Code],0)),"")</f>
        <v>EMBRIO</v>
      </c>
      <c r="C3176" s="42">
        <v>1034</v>
      </c>
      <c r="D3176" s="41" t="s">
        <v>38</v>
      </c>
      <c r="E3176">
        <v>3</v>
      </c>
      <c r="F3176" s="21">
        <v>455081.44560311129</v>
      </c>
      <c r="G3176"/>
    </row>
    <row r="3177" spans="1:7" x14ac:dyDescent="0.25">
      <c r="A3177" t="s">
        <v>62</v>
      </c>
      <c r="B3177" t="str">
        <f>IFERROR(INDEX(Clients[Client_Name],MATCH(Table10[[#This Row],[Client_Code]],Clients[Client_Code],0)),"")</f>
        <v>EMBRIO</v>
      </c>
      <c r="C3177" s="42">
        <v>1034</v>
      </c>
      <c r="D3177" s="41" t="s">
        <v>38</v>
      </c>
      <c r="E3177">
        <v>4</v>
      </c>
      <c r="F3177" s="21">
        <v>456370.84303232003</v>
      </c>
      <c r="G3177"/>
    </row>
    <row r="3178" spans="1:7" x14ac:dyDescent="0.25">
      <c r="A3178" t="s">
        <v>62</v>
      </c>
      <c r="B3178" t="str">
        <f>IFERROR(INDEX(Clients[Client_Name],MATCH(Table10[[#This Row],[Client_Code]],Clients[Client_Code],0)),"")</f>
        <v>EMBRIO</v>
      </c>
      <c r="C3178" s="42">
        <v>1034</v>
      </c>
      <c r="D3178" s="41" t="s">
        <v>38</v>
      </c>
      <c r="E3178">
        <v>5</v>
      </c>
      <c r="F3178" s="21">
        <v>457663.8937542449</v>
      </c>
      <c r="G3178"/>
    </row>
    <row r="3179" spans="1:7" x14ac:dyDescent="0.25">
      <c r="A3179" t="s">
        <v>62</v>
      </c>
      <c r="B3179" t="str">
        <f>IFERROR(INDEX(Clients[Client_Name],MATCH(Table10[[#This Row],[Client_Code]],Clients[Client_Code],0)),"")</f>
        <v>EMBRIO</v>
      </c>
      <c r="C3179" s="42">
        <v>1034</v>
      </c>
      <c r="D3179" s="41" t="s">
        <v>38</v>
      </c>
      <c r="E3179">
        <v>6</v>
      </c>
      <c r="F3179" s="21">
        <v>444155.42721278901</v>
      </c>
      <c r="G3179"/>
    </row>
    <row r="3180" spans="1:7" x14ac:dyDescent="0.25">
      <c r="A3180" t="s">
        <v>62</v>
      </c>
      <c r="B3180" t="str">
        <f>IFERROR(INDEX(Clients[Client_Name],MATCH(Table10[[#This Row],[Client_Code]],Clients[Client_Code],0)),"")</f>
        <v>EMBRIO</v>
      </c>
      <c r="C3180" s="42">
        <v>1034</v>
      </c>
      <c r="D3180" s="41" t="s">
        <v>38</v>
      </c>
      <c r="E3180">
        <v>7</v>
      </c>
      <c r="F3180" s="21">
        <v>460260.99650955491</v>
      </c>
      <c r="G3180"/>
    </row>
    <row r="3181" spans="1:7" x14ac:dyDescent="0.25">
      <c r="A3181" t="s">
        <v>62</v>
      </c>
      <c r="B3181" t="str">
        <f>IFERROR(INDEX(Clients[Client_Name],MATCH(Table10[[#This Row],[Client_Code]],Clients[Client_Code],0)),"")</f>
        <v>EMBRIO</v>
      </c>
      <c r="C3181" s="42">
        <v>1034</v>
      </c>
      <c r="D3181" s="41" t="s">
        <v>38</v>
      </c>
      <c r="E3181">
        <v>8</v>
      </c>
      <c r="F3181" s="21">
        <v>461565.0693329986</v>
      </c>
      <c r="G3181"/>
    </row>
    <row r="3182" spans="1:7" x14ac:dyDescent="0.25">
      <c r="A3182" t="s">
        <v>62</v>
      </c>
      <c r="B3182" t="str">
        <f>IFERROR(INDEX(Clients[Client_Name],MATCH(Table10[[#This Row],[Client_Code]],Clients[Client_Code],0)),"")</f>
        <v>EMBRIO</v>
      </c>
      <c r="C3182" s="42">
        <v>1034</v>
      </c>
      <c r="D3182" s="41" t="s">
        <v>38</v>
      </c>
      <c r="E3182">
        <v>9</v>
      </c>
      <c r="F3182" s="21">
        <v>447941.45518978272</v>
      </c>
      <c r="G3182"/>
    </row>
    <row r="3183" spans="1:7" x14ac:dyDescent="0.25">
      <c r="A3183" t="s">
        <v>62</v>
      </c>
      <c r="B3183" t="str">
        <f>IFERROR(INDEX(Clients[Client_Name],MATCH(Table10[[#This Row],[Client_Code]],Clients[Client_Code],0)),"")</f>
        <v>EMBRIO</v>
      </c>
      <c r="C3183" s="42">
        <v>1034</v>
      </c>
      <c r="D3183" s="41" t="s">
        <v>38</v>
      </c>
      <c r="E3183">
        <v>10</v>
      </c>
      <c r="F3183" s="21">
        <v>464184.31006769219</v>
      </c>
      <c r="G3183"/>
    </row>
    <row r="3184" spans="1:7" x14ac:dyDescent="0.25">
      <c r="A3184" t="s">
        <v>62</v>
      </c>
      <c r="B3184" t="str">
        <f>IFERROR(INDEX(Clients[Client_Name],MATCH(Table10[[#This Row],[Client_Code]],Clients[Client_Code],0)),"")</f>
        <v>EMBRIO</v>
      </c>
      <c r="C3184" s="42">
        <v>1034</v>
      </c>
      <c r="D3184" s="41" t="s">
        <v>38</v>
      </c>
      <c r="E3184">
        <v>11</v>
      </c>
      <c r="F3184" s="21">
        <v>450483.38607698446</v>
      </c>
      <c r="G3184"/>
    </row>
    <row r="3185" spans="1:7" x14ac:dyDescent="0.25">
      <c r="A3185" t="s">
        <v>62</v>
      </c>
      <c r="B3185" t="str">
        <f>IFERROR(INDEX(Clients[Client_Name],MATCH(Table10[[#This Row],[Client_Code]],Clients[Client_Code],0)),"")</f>
        <v>EMBRIO</v>
      </c>
      <c r="C3185" s="42">
        <v>1034</v>
      </c>
      <c r="D3185" s="41" t="s">
        <v>38</v>
      </c>
      <c r="E3185">
        <v>12</v>
      </c>
      <c r="F3185" s="21">
        <v>466818.41419323155</v>
      </c>
      <c r="G3185"/>
    </row>
    <row r="3186" spans="1:7" x14ac:dyDescent="0.25">
      <c r="A3186" t="s">
        <v>32</v>
      </c>
      <c r="B3186" t="str">
        <f>IFERROR(INDEX(Clients[Client_Name],MATCH(Table10[[#This Row],[Client_Code]],Clients[Client_Code],0)),"")</f>
        <v>ELCOR</v>
      </c>
      <c r="C3186" s="42">
        <v>55</v>
      </c>
      <c r="D3186" s="41" t="s">
        <v>149</v>
      </c>
      <c r="E3186">
        <v>1</v>
      </c>
      <c r="F3186" s="21">
        <v>0</v>
      </c>
      <c r="G3186"/>
    </row>
    <row r="3187" spans="1:7" x14ac:dyDescent="0.25">
      <c r="A3187" t="s">
        <v>32</v>
      </c>
      <c r="B3187" t="str">
        <f>IFERROR(INDEX(Clients[Client_Name],MATCH(Table10[[#This Row],[Client_Code]],Clients[Client_Code],0)),"")</f>
        <v>ELCOR</v>
      </c>
      <c r="C3187" s="42">
        <v>55</v>
      </c>
      <c r="D3187" s="41" t="s">
        <v>149</v>
      </c>
      <c r="E3187">
        <v>2</v>
      </c>
      <c r="F3187" s="21">
        <v>0</v>
      </c>
      <c r="G3187"/>
    </row>
    <row r="3188" spans="1:7" x14ac:dyDescent="0.25">
      <c r="A3188" t="s">
        <v>32</v>
      </c>
      <c r="B3188" t="str">
        <f>IFERROR(INDEX(Clients[Client_Name],MATCH(Table10[[#This Row],[Client_Code]],Clients[Client_Code],0)),"")</f>
        <v>ELCOR</v>
      </c>
      <c r="C3188" s="42">
        <v>55</v>
      </c>
      <c r="D3188" s="41" t="s">
        <v>149</v>
      </c>
      <c r="E3188">
        <v>3</v>
      </c>
      <c r="F3188" s="21">
        <v>0</v>
      </c>
      <c r="G3188"/>
    </row>
    <row r="3189" spans="1:7" x14ac:dyDescent="0.25">
      <c r="A3189" t="s">
        <v>32</v>
      </c>
      <c r="B3189" t="str">
        <f>IFERROR(INDEX(Clients[Client_Name],MATCH(Table10[[#This Row],[Client_Code]],Clients[Client_Code],0)),"")</f>
        <v>ELCOR</v>
      </c>
      <c r="C3189" s="42">
        <v>55</v>
      </c>
      <c r="D3189" s="41" t="s">
        <v>149</v>
      </c>
      <c r="E3189">
        <v>4</v>
      </c>
      <c r="F3189" s="21">
        <v>0</v>
      </c>
      <c r="G3189"/>
    </row>
    <row r="3190" spans="1:7" x14ac:dyDescent="0.25">
      <c r="A3190" t="s">
        <v>32</v>
      </c>
      <c r="B3190" t="str">
        <f>IFERROR(INDEX(Clients[Client_Name],MATCH(Table10[[#This Row],[Client_Code]],Clients[Client_Code],0)),"")</f>
        <v>ELCOR</v>
      </c>
      <c r="C3190" s="42">
        <v>55</v>
      </c>
      <c r="D3190" s="41" t="s">
        <v>149</v>
      </c>
      <c r="E3190">
        <v>5</v>
      </c>
      <c r="F3190" s="21">
        <v>0</v>
      </c>
      <c r="G3190"/>
    </row>
    <row r="3191" spans="1:7" x14ac:dyDescent="0.25">
      <c r="A3191" t="s">
        <v>32</v>
      </c>
      <c r="B3191" t="str">
        <f>IFERROR(INDEX(Clients[Client_Name],MATCH(Table10[[#This Row],[Client_Code]],Clients[Client_Code],0)),"")</f>
        <v>ELCOR</v>
      </c>
      <c r="C3191" s="42">
        <v>55</v>
      </c>
      <c r="D3191" s="41" t="s">
        <v>149</v>
      </c>
      <c r="E3191">
        <v>6</v>
      </c>
      <c r="F3191" s="21">
        <v>0</v>
      </c>
      <c r="G3191"/>
    </row>
    <row r="3192" spans="1:7" x14ac:dyDescent="0.25">
      <c r="A3192" t="s">
        <v>32</v>
      </c>
      <c r="B3192" t="str">
        <f>IFERROR(INDEX(Clients[Client_Name],MATCH(Table10[[#This Row],[Client_Code]],Clients[Client_Code],0)),"")</f>
        <v>ELCOR</v>
      </c>
      <c r="C3192" s="42">
        <v>55</v>
      </c>
      <c r="D3192" s="41" t="s">
        <v>149</v>
      </c>
      <c r="E3192">
        <v>7</v>
      </c>
      <c r="F3192" s="21">
        <v>0</v>
      </c>
      <c r="G3192"/>
    </row>
    <row r="3193" spans="1:7" x14ac:dyDescent="0.25">
      <c r="A3193" t="s">
        <v>32</v>
      </c>
      <c r="B3193" t="str">
        <f>IFERROR(INDEX(Clients[Client_Name],MATCH(Table10[[#This Row],[Client_Code]],Clients[Client_Code],0)),"")</f>
        <v>ELCOR</v>
      </c>
      <c r="C3193" s="42">
        <v>55</v>
      </c>
      <c r="D3193" s="41" t="s">
        <v>149</v>
      </c>
      <c r="E3193">
        <v>8</v>
      </c>
      <c r="F3193" s="21">
        <v>0</v>
      </c>
      <c r="G3193"/>
    </row>
    <row r="3194" spans="1:7" x14ac:dyDescent="0.25">
      <c r="A3194" t="s">
        <v>32</v>
      </c>
      <c r="B3194" t="str">
        <f>IFERROR(INDEX(Clients[Client_Name],MATCH(Table10[[#This Row],[Client_Code]],Clients[Client_Code],0)),"")</f>
        <v>ELCOR</v>
      </c>
      <c r="C3194" s="42">
        <v>55</v>
      </c>
      <c r="D3194" s="41" t="s">
        <v>149</v>
      </c>
      <c r="E3194">
        <v>9</v>
      </c>
      <c r="F3194" s="21">
        <v>0</v>
      </c>
      <c r="G3194"/>
    </row>
    <row r="3195" spans="1:7" x14ac:dyDescent="0.25">
      <c r="A3195" t="s">
        <v>32</v>
      </c>
      <c r="B3195" t="str">
        <f>IFERROR(INDEX(Clients[Client_Name],MATCH(Table10[[#This Row],[Client_Code]],Clients[Client_Code],0)),"")</f>
        <v>ELCOR</v>
      </c>
      <c r="C3195" s="42">
        <v>55</v>
      </c>
      <c r="D3195" s="41" t="s">
        <v>149</v>
      </c>
      <c r="E3195">
        <v>10</v>
      </c>
      <c r="F3195" s="21">
        <v>0</v>
      </c>
      <c r="G3195"/>
    </row>
    <row r="3196" spans="1:7" x14ac:dyDescent="0.25">
      <c r="A3196" t="s">
        <v>32</v>
      </c>
      <c r="B3196" t="str">
        <f>IFERROR(INDEX(Clients[Client_Name],MATCH(Table10[[#This Row],[Client_Code]],Clients[Client_Code],0)),"")</f>
        <v>ELCOR</v>
      </c>
      <c r="C3196" s="42">
        <v>55</v>
      </c>
      <c r="D3196" s="41" t="s">
        <v>149</v>
      </c>
      <c r="E3196">
        <v>11</v>
      </c>
      <c r="F3196" s="21">
        <v>0</v>
      </c>
      <c r="G3196"/>
    </row>
    <row r="3197" spans="1:7" x14ac:dyDescent="0.25">
      <c r="A3197" t="s">
        <v>32</v>
      </c>
      <c r="B3197" t="str">
        <f>IFERROR(INDEX(Clients[Client_Name],MATCH(Table10[[#This Row],[Client_Code]],Clients[Client_Code],0)),"")</f>
        <v>ELCOR</v>
      </c>
      <c r="C3197" s="42">
        <v>55</v>
      </c>
      <c r="D3197" s="41" t="s">
        <v>149</v>
      </c>
      <c r="E3197">
        <v>12</v>
      </c>
      <c r="F3197" s="21">
        <v>0</v>
      </c>
      <c r="G3197"/>
    </row>
    <row r="3198" spans="1:7" x14ac:dyDescent="0.25">
      <c r="A3198" t="s">
        <v>32</v>
      </c>
      <c r="B3198" t="str">
        <f>IFERROR(INDEX(Clients[Client_Name],MATCH(Table10[[#This Row],[Client_Code]],Clients[Client_Code],0)),"")</f>
        <v>ELCOR</v>
      </c>
      <c r="C3198" s="42">
        <v>55</v>
      </c>
      <c r="D3198" s="41" t="s">
        <v>37</v>
      </c>
      <c r="E3198">
        <v>1</v>
      </c>
      <c r="F3198" s="21">
        <v>0</v>
      </c>
      <c r="G3198"/>
    </row>
    <row r="3199" spans="1:7" x14ac:dyDescent="0.25">
      <c r="A3199" t="s">
        <v>32</v>
      </c>
      <c r="B3199" t="str">
        <f>IFERROR(INDEX(Clients[Client_Name],MATCH(Table10[[#This Row],[Client_Code]],Clients[Client_Code],0)),"")</f>
        <v>ELCOR</v>
      </c>
      <c r="C3199" s="42">
        <v>55</v>
      </c>
      <c r="D3199" s="41" t="s">
        <v>37</v>
      </c>
      <c r="E3199">
        <v>2</v>
      </c>
      <c r="F3199" s="21">
        <v>0</v>
      </c>
      <c r="G3199"/>
    </row>
    <row r="3200" spans="1:7" x14ac:dyDescent="0.25">
      <c r="A3200" t="s">
        <v>32</v>
      </c>
      <c r="B3200" t="str">
        <f>IFERROR(INDEX(Clients[Client_Name],MATCH(Table10[[#This Row],[Client_Code]],Clients[Client_Code],0)),"")</f>
        <v>ELCOR</v>
      </c>
      <c r="C3200" s="42">
        <v>55</v>
      </c>
      <c r="D3200" s="41" t="s">
        <v>37</v>
      </c>
      <c r="E3200">
        <v>3</v>
      </c>
      <c r="F3200" s="21">
        <v>0</v>
      </c>
      <c r="G3200"/>
    </row>
    <row r="3201" spans="1:7" x14ac:dyDescent="0.25">
      <c r="A3201" t="s">
        <v>32</v>
      </c>
      <c r="B3201" t="str">
        <f>IFERROR(INDEX(Clients[Client_Name],MATCH(Table10[[#This Row],[Client_Code]],Clients[Client_Code],0)),"")</f>
        <v>ELCOR</v>
      </c>
      <c r="C3201" s="42">
        <v>55</v>
      </c>
      <c r="D3201" s="41" t="s">
        <v>37</v>
      </c>
      <c r="E3201">
        <v>4</v>
      </c>
      <c r="F3201" s="21">
        <v>0</v>
      </c>
      <c r="G3201"/>
    </row>
    <row r="3202" spans="1:7" x14ac:dyDescent="0.25">
      <c r="A3202" t="s">
        <v>32</v>
      </c>
      <c r="B3202" t="str">
        <f>IFERROR(INDEX(Clients[Client_Name],MATCH(Table10[[#This Row],[Client_Code]],Clients[Client_Code],0)),"")</f>
        <v>ELCOR</v>
      </c>
      <c r="C3202" s="42">
        <v>55</v>
      </c>
      <c r="D3202" s="41" t="s">
        <v>37</v>
      </c>
      <c r="E3202">
        <v>5</v>
      </c>
      <c r="F3202" s="21">
        <v>0</v>
      </c>
      <c r="G3202"/>
    </row>
    <row r="3203" spans="1:7" x14ac:dyDescent="0.25">
      <c r="A3203" t="s">
        <v>32</v>
      </c>
      <c r="B3203" t="str">
        <f>IFERROR(INDEX(Clients[Client_Name],MATCH(Table10[[#This Row],[Client_Code]],Clients[Client_Code],0)),"")</f>
        <v>ELCOR</v>
      </c>
      <c r="C3203" s="42">
        <v>55</v>
      </c>
      <c r="D3203" s="41" t="s">
        <v>37</v>
      </c>
      <c r="E3203">
        <v>6</v>
      </c>
      <c r="F3203" s="21">
        <v>0</v>
      </c>
      <c r="G3203"/>
    </row>
    <row r="3204" spans="1:7" x14ac:dyDescent="0.25">
      <c r="A3204" t="s">
        <v>32</v>
      </c>
      <c r="B3204" t="str">
        <f>IFERROR(INDEX(Clients[Client_Name],MATCH(Table10[[#This Row],[Client_Code]],Clients[Client_Code],0)),"")</f>
        <v>ELCOR</v>
      </c>
      <c r="C3204" s="42">
        <v>55</v>
      </c>
      <c r="D3204" s="41" t="s">
        <v>37</v>
      </c>
      <c r="E3204">
        <v>7</v>
      </c>
      <c r="F3204" s="21">
        <v>0</v>
      </c>
      <c r="G3204"/>
    </row>
    <row r="3205" spans="1:7" x14ac:dyDescent="0.25">
      <c r="A3205" t="s">
        <v>32</v>
      </c>
      <c r="B3205" t="str">
        <f>IFERROR(INDEX(Clients[Client_Name],MATCH(Table10[[#This Row],[Client_Code]],Clients[Client_Code],0)),"")</f>
        <v>ELCOR</v>
      </c>
      <c r="C3205" s="42">
        <v>55</v>
      </c>
      <c r="D3205" s="41" t="s">
        <v>37</v>
      </c>
      <c r="E3205">
        <v>8</v>
      </c>
      <c r="F3205" s="21">
        <v>0</v>
      </c>
      <c r="G3205"/>
    </row>
    <row r="3206" spans="1:7" x14ac:dyDescent="0.25">
      <c r="A3206" t="s">
        <v>32</v>
      </c>
      <c r="B3206" t="str">
        <f>IFERROR(INDEX(Clients[Client_Name],MATCH(Table10[[#This Row],[Client_Code]],Clients[Client_Code],0)),"")</f>
        <v>ELCOR</v>
      </c>
      <c r="C3206" s="42">
        <v>55</v>
      </c>
      <c r="D3206" s="41" t="s">
        <v>37</v>
      </c>
      <c r="E3206">
        <v>9</v>
      </c>
      <c r="F3206" s="21">
        <v>0</v>
      </c>
      <c r="G3206"/>
    </row>
    <row r="3207" spans="1:7" x14ac:dyDescent="0.25">
      <c r="A3207" t="s">
        <v>32</v>
      </c>
      <c r="B3207" t="str">
        <f>IFERROR(INDEX(Clients[Client_Name],MATCH(Table10[[#This Row],[Client_Code]],Clients[Client_Code],0)),"")</f>
        <v>ELCOR</v>
      </c>
      <c r="C3207" s="42">
        <v>55</v>
      </c>
      <c r="D3207" s="41" t="s">
        <v>37</v>
      </c>
      <c r="E3207">
        <v>10</v>
      </c>
      <c r="F3207" s="21">
        <v>0</v>
      </c>
      <c r="G3207"/>
    </row>
    <row r="3208" spans="1:7" x14ac:dyDescent="0.25">
      <c r="A3208" t="s">
        <v>32</v>
      </c>
      <c r="B3208" t="str">
        <f>IFERROR(INDEX(Clients[Client_Name],MATCH(Table10[[#This Row],[Client_Code]],Clients[Client_Code],0)),"")</f>
        <v>ELCOR</v>
      </c>
      <c r="C3208" s="42">
        <v>55</v>
      </c>
      <c r="D3208" s="41" t="s">
        <v>37</v>
      </c>
      <c r="E3208">
        <v>11</v>
      </c>
      <c r="F3208" s="21">
        <v>0</v>
      </c>
      <c r="G3208"/>
    </row>
    <row r="3209" spans="1:7" x14ac:dyDescent="0.25">
      <c r="A3209" t="s">
        <v>32</v>
      </c>
      <c r="B3209" t="str">
        <f>IFERROR(INDEX(Clients[Client_Name],MATCH(Table10[[#This Row],[Client_Code]],Clients[Client_Code],0)),"")</f>
        <v>ELCOR</v>
      </c>
      <c r="C3209" s="42">
        <v>55</v>
      </c>
      <c r="D3209" s="41" t="s">
        <v>37</v>
      </c>
      <c r="E3209">
        <v>12</v>
      </c>
      <c r="F3209" s="21">
        <v>0</v>
      </c>
      <c r="G3209"/>
    </row>
    <row r="3210" spans="1:7" x14ac:dyDescent="0.25">
      <c r="A3210" t="s">
        <v>32</v>
      </c>
      <c r="B3210" t="str">
        <f>IFERROR(INDEX(Clients[Client_Name],MATCH(Table10[[#This Row],[Client_Code]],Clients[Client_Code],0)),"")</f>
        <v>ELCOR</v>
      </c>
      <c r="C3210" s="42">
        <v>55</v>
      </c>
      <c r="D3210" s="41" t="s">
        <v>148</v>
      </c>
      <c r="E3210">
        <v>1</v>
      </c>
      <c r="F3210" s="21">
        <v>0</v>
      </c>
      <c r="G3210"/>
    </row>
    <row r="3211" spans="1:7" x14ac:dyDescent="0.25">
      <c r="A3211" t="s">
        <v>32</v>
      </c>
      <c r="B3211" t="str">
        <f>IFERROR(INDEX(Clients[Client_Name],MATCH(Table10[[#This Row],[Client_Code]],Clients[Client_Code],0)),"")</f>
        <v>ELCOR</v>
      </c>
      <c r="C3211" s="43">
        <v>55</v>
      </c>
      <c r="D3211" s="41" t="s">
        <v>148</v>
      </c>
      <c r="E3211">
        <v>2</v>
      </c>
      <c r="F3211" s="21">
        <v>0</v>
      </c>
      <c r="G3211"/>
    </row>
    <row r="3212" spans="1:7" x14ac:dyDescent="0.25">
      <c r="A3212" t="s">
        <v>32</v>
      </c>
      <c r="B3212" t="str">
        <f>IFERROR(INDEX(Clients[Client_Name],MATCH(Table10[[#This Row],[Client_Code]],Clients[Client_Code],0)),"")</f>
        <v>ELCOR</v>
      </c>
      <c r="C3212" s="42">
        <v>55</v>
      </c>
      <c r="D3212" s="41" t="s">
        <v>148</v>
      </c>
      <c r="E3212">
        <v>3</v>
      </c>
      <c r="F3212" s="21">
        <v>0</v>
      </c>
      <c r="G3212"/>
    </row>
    <row r="3213" spans="1:7" x14ac:dyDescent="0.25">
      <c r="A3213" t="s">
        <v>32</v>
      </c>
      <c r="B3213" t="str">
        <f>IFERROR(INDEX(Clients[Client_Name],MATCH(Table10[[#This Row],[Client_Code]],Clients[Client_Code],0)),"")</f>
        <v>ELCOR</v>
      </c>
      <c r="C3213" s="42">
        <v>55</v>
      </c>
      <c r="D3213" s="41" t="s">
        <v>148</v>
      </c>
      <c r="E3213">
        <v>4</v>
      </c>
      <c r="F3213" s="21">
        <v>0</v>
      </c>
      <c r="G3213"/>
    </row>
    <row r="3214" spans="1:7" x14ac:dyDescent="0.25">
      <c r="A3214" t="s">
        <v>32</v>
      </c>
      <c r="B3214" t="str">
        <f>IFERROR(INDEX(Clients[Client_Name],MATCH(Table10[[#This Row],[Client_Code]],Clients[Client_Code],0)),"")</f>
        <v>ELCOR</v>
      </c>
      <c r="C3214" s="42">
        <v>55</v>
      </c>
      <c r="D3214" s="41" t="s">
        <v>148</v>
      </c>
      <c r="E3214">
        <v>5</v>
      </c>
      <c r="F3214" s="21">
        <v>0</v>
      </c>
      <c r="G3214"/>
    </row>
    <row r="3215" spans="1:7" x14ac:dyDescent="0.25">
      <c r="A3215" t="s">
        <v>32</v>
      </c>
      <c r="B3215" t="str">
        <f>IFERROR(INDEX(Clients[Client_Name],MATCH(Table10[[#This Row],[Client_Code]],Clients[Client_Code],0)),"")</f>
        <v>ELCOR</v>
      </c>
      <c r="C3215" s="42">
        <v>55</v>
      </c>
      <c r="D3215" s="41" t="s">
        <v>148</v>
      </c>
      <c r="E3215">
        <v>6</v>
      </c>
      <c r="F3215" s="21">
        <v>0</v>
      </c>
      <c r="G3215"/>
    </row>
    <row r="3216" spans="1:7" x14ac:dyDescent="0.25">
      <c r="A3216" t="s">
        <v>32</v>
      </c>
      <c r="B3216" t="str">
        <f>IFERROR(INDEX(Clients[Client_Name],MATCH(Table10[[#This Row],[Client_Code]],Clients[Client_Code],0)),"")</f>
        <v>ELCOR</v>
      </c>
      <c r="C3216" s="42">
        <v>55</v>
      </c>
      <c r="D3216" s="41" t="s">
        <v>148</v>
      </c>
      <c r="E3216">
        <v>7</v>
      </c>
      <c r="F3216" s="21">
        <v>0</v>
      </c>
      <c r="G3216"/>
    </row>
    <row r="3217" spans="1:7" x14ac:dyDescent="0.25">
      <c r="A3217" t="s">
        <v>32</v>
      </c>
      <c r="B3217" t="str">
        <f>IFERROR(INDEX(Clients[Client_Name],MATCH(Table10[[#This Row],[Client_Code]],Clients[Client_Code],0)),"")</f>
        <v>ELCOR</v>
      </c>
      <c r="C3217" s="42">
        <v>55</v>
      </c>
      <c r="D3217" s="41" t="s">
        <v>148</v>
      </c>
      <c r="E3217">
        <v>8</v>
      </c>
      <c r="F3217" s="21">
        <v>0</v>
      </c>
      <c r="G3217"/>
    </row>
    <row r="3218" spans="1:7" x14ac:dyDescent="0.25">
      <c r="A3218" t="s">
        <v>32</v>
      </c>
      <c r="B3218" t="str">
        <f>IFERROR(INDEX(Clients[Client_Name],MATCH(Table10[[#This Row],[Client_Code]],Clients[Client_Code],0)),"")</f>
        <v>ELCOR</v>
      </c>
      <c r="C3218" s="42">
        <v>55</v>
      </c>
      <c r="D3218" s="41" t="s">
        <v>148</v>
      </c>
      <c r="E3218">
        <v>9</v>
      </c>
      <c r="F3218" s="21">
        <v>0</v>
      </c>
      <c r="G3218"/>
    </row>
    <row r="3219" spans="1:7" x14ac:dyDescent="0.25">
      <c r="A3219" t="s">
        <v>32</v>
      </c>
      <c r="B3219" t="str">
        <f>IFERROR(INDEX(Clients[Client_Name],MATCH(Table10[[#This Row],[Client_Code]],Clients[Client_Code],0)),"")</f>
        <v>ELCOR</v>
      </c>
      <c r="C3219" s="42">
        <v>55</v>
      </c>
      <c r="D3219" s="41" t="s">
        <v>148</v>
      </c>
      <c r="E3219">
        <v>10</v>
      </c>
      <c r="F3219" s="21">
        <v>0</v>
      </c>
      <c r="G3219"/>
    </row>
    <row r="3220" spans="1:7" x14ac:dyDescent="0.25">
      <c r="A3220" t="s">
        <v>32</v>
      </c>
      <c r="B3220" t="str">
        <f>IFERROR(INDEX(Clients[Client_Name],MATCH(Table10[[#This Row],[Client_Code]],Clients[Client_Code],0)),"")</f>
        <v>ELCOR</v>
      </c>
      <c r="C3220" s="42">
        <v>55</v>
      </c>
      <c r="D3220" s="41" t="s">
        <v>148</v>
      </c>
      <c r="E3220">
        <v>11</v>
      </c>
      <c r="F3220" s="21">
        <v>0</v>
      </c>
      <c r="G3220"/>
    </row>
    <row r="3221" spans="1:7" x14ac:dyDescent="0.25">
      <c r="A3221" t="s">
        <v>32</v>
      </c>
      <c r="B3221" t="str">
        <f>IFERROR(INDEX(Clients[Client_Name],MATCH(Table10[[#This Row],[Client_Code]],Clients[Client_Code],0)),"")</f>
        <v>ELCOR</v>
      </c>
      <c r="C3221" s="42">
        <v>55</v>
      </c>
      <c r="D3221" s="41" t="s">
        <v>148</v>
      </c>
      <c r="E3221">
        <v>12</v>
      </c>
      <c r="F3221" s="21">
        <v>0</v>
      </c>
      <c r="G3221"/>
    </row>
    <row r="3222" spans="1:7" x14ac:dyDescent="0.25">
      <c r="A3222" t="s">
        <v>32</v>
      </c>
      <c r="B3222" t="str">
        <f>IFERROR(INDEX(Clients[Client_Name],MATCH(Table10[[#This Row],[Client_Code]],Clients[Client_Code],0)),"")</f>
        <v>ELCOR</v>
      </c>
      <c r="C3222" s="42">
        <v>55</v>
      </c>
      <c r="D3222" s="41" t="s">
        <v>38</v>
      </c>
      <c r="E3222">
        <v>1</v>
      </c>
      <c r="F3222" s="21">
        <v>0</v>
      </c>
      <c r="G3222"/>
    </row>
    <row r="3223" spans="1:7" x14ac:dyDescent="0.25">
      <c r="A3223" t="s">
        <v>32</v>
      </c>
      <c r="B3223" t="str">
        <f>IFERROR(INDEX(Clients[Client_Name],MATCH(Table10[[#This Row],[Client_Code]],Clients[Client_Code],0)),"")</f>
        <v>ELCOR</v>
      </c>
      <c r="C3223" s="42">
        <v>55</v>
      </c>
      <c r="D3223" s="41" t="s">
        <v>38</v>
      </c>
      <c r="E3223">
        <v>2</v>
      </c>
      <c r="F3223" s="21">
        <v>0</v>
      </c>
      <c r="G3223"/>
    </row>
    <row r="3224" spans="1:7" x14ac:dyDescent="0.25">
      <c r="A3224" t="s">
        <v>32</v>
      </c>
      <c r="B3224" t="str">
        <f>IFERROR(INDEX(Clients[Client_Name],MATCH(Table10[[#This Row],[Client_Code]],Clients[Client_Code],0)),"")</f>
        <v>ELCOR</v>
      </c>
      <c r="C3224" s="42">
        <v>55</v>
      </c>
      <c r="D3224" s="41" t="s">
        <v>38</v>
      </c>
      <c r="E3224">
        <v>3</v>
      </c>
      <c r="F3224" s="21">
        <v>0</v>
      </c>
      <c r="G3224"/>
    </row>
    <row r="3225" spans="1:7" x14ac:dyDescent="0.25">
      <c r="A3225" t="s">
        <v>32</v>
      </c>
      <c r="B3225" t="str">
        <f>IFERROR(INDEX(Clients[Client_Name],MATCH(Table10[[#This Row],[Client_Code]],Clients[Client_Code],0)),"")</f>
        <v>ELCOR</v>
      </c>
      <c r="C3225" s="42">
        <v>55</v>
      </c>
      <c r="D3225" s="41" t="s">
        <v>38</v>
      </c>
      <c r="E3225">
        <v>4</v>
      </c>
      <c r="F3225" s="21">
        <v>0</v>
      </c>
      <c r="G3225"/>
    </row>
    <row r="3226" spans="1:7" x14ac:dyDescent="0.25">
      <c r="A3226" t="s">
        <v>32</v>
      </c>
      <c r="B3226" t="str">
        <f>IFERROR(INDEX(Clients[Client_Name],MATCH(Table10[[#This Row],[Client_Code]],Clients[Client_Code],0)),"")</f>
        <v>ELCOR</v>
      </c>
      <c r="C3226" s="42">
        <v>55</v>
      </c>
      <c r="D3226" s="41" t="s">
        <v>38</v>
      </c>
      <c r="E3226">
        <v>5</v>
      </c>
      <c r="F3226" s="21">
        <v>0</v>
      </c>
      <c r="G3226"/>
    </row>
    <row r="3227" spans="1:7" x14ac:dyDescent="0.25">
      <c r="A3227" t="s">
        <v>32</v>
      </c>
      <c r="B3227" t="str">
        <f>IFERROR(INDEX(Clients[Client_Name],MATCH(Table10[[#This Row],[Client_Code]],Clients[Client_Code],0)),"")</f>
        <v>ELCOR</v>
      </c>
      <c r="C3227" s="42">
        <v>55</v>
      </c>
      <c r="D3227" s="41" t="s">
        <v>38</v>
      </c>
      <c r="E3227">
        <v>6</v>
      </c>
      <c r="F3227" s="21">
        <v>0</v>
      </c>
      <c r="G3227"/>
    </row>
    <row r="3228" spans="1:7" x14ac:dyDescent="0.25">
      <c r="A3228" t="s">
        <v>32</v>
      </c>
      <c r="B3228" t="str">
        <f>IFERROR(INDEX(Clients[Client_Name],MATCH(Table10[[#This Row],[Client_Code]],Clients[Client_Code],0)),"")</f>
        <v>ELCOR</v>
      </c>
      <c r="C3228" s="42">
        <v>55</v>
      </c>
      <c r="D3228" s="41" t="s">
        <v>38</v>
      </c>
      <c r="E3228">
        <v>7</v>
      </c>
      <c r="F3228" s="21">
        <v>0</v>
      </c>
      <c r="G3228"/>
    </row>
    <row r="3229" spans="1:7" x14ac:dyDescent="0.25">
      <c r="A3229" t="s">
        <v>32</v>
      </c>
      <c r="B3229" t="str">
        <f>IFERROR(INDEX(Clients[Client_Name],MATCH(Table10[[#This Row],[Client_Code]],Clients[Client_Code],0)),"")</f>
        <v>ELCOR</v>
      </c>
      <c r="C3229" s="42">
        <v>55</v>
      </c>
      <c r="D3229" s="41" t="s">
        <v>38</v>
      </c>
      <c r="E3229">
        <v>8</v>
      </c>
      <c r="F3229" s="21">
        <v>0</v>
      </c>
      <c r="G3229"/>
    </row>
    <row r="3230" spans="1:7" x14ac:dyDescent="0.25">
      <c r="A3230" t="s">
        <v>32</v>
      </c>
      <c r="B3230" t="str">
        <f>IFERROR(INDEX(Clients[Client_Name],MATCH(Table10[[#This Row],[Client_Code]],Clients[Client_Code],0)),"")</f>
        <v>ELCOR</v>
      </c>
      <c r="C3230" s="42">
        <v>55</v>
      </c>
      <c r="D3230" s="41" t="s">
        <v>38</v>
      </c>
      <c r="E3230">
        <v>9</v>
      </c>
      <c r="F3230" s="21">
        <v>0</v>
      </c>
      <c r="G3230"/>
    </row>
    <row r="3231" spans="1:7" x14ac:dyDescent="0.25">
      <c r="A3231" t="s">
        <v>32</v>
      </c>
      <c r="B3231" t="str">
        <f>IFERROR(INDEX(Clients[Client_Name],MATCH(Table10[[#This Row],[Client_Code]],Clients[Client_Code],0)),"")</f>
        <v>ELCOR</v>
      </c>
      <c r="C3231" s="42">
        <v>55</v>
      </c>
      <c r="D3231" s="41" t="s">
        <v>38</v>
      </c>
      <c r="E3231">
        <v>10</v>
      </c>
      <c r="F3231" s="21">
        <v>0</v>
      </c>
      <c r="G3231"/>
    </row>
    <row r="3232" spans="1:7" x14ac:dyDescent="0.25">
      <c r="A3232" t="s">
        <v>32</v>
      </c>
      <c r="B3232" t="str">
        <f>IFERROR(INDEX(Clients[Client_Name],MATCH(Table10[[#This Row],[Client_Code]],Clients[Client_Code],0)),"")</f>
        <v>ELCOR</v>
      </c>
      <c r="C3232" s="42">
        <v>55</v>
      </c>
      <c r="D3232" s="41" t="s">
        <v>38</v>
      </c>
      <c r="E3232">
        <v>11</v>
      </c>
      <c r="F3232" s="21">
        <v>0</v>
      </c>
      <c r="G3232"/>
    </row>
    <row r="3233" spans="1:7" x14ac:dyDescent="0.25">
      <c r="A3233" t="s">
        <v>32</v>
      </c>
      <c r="B3233" t="str">
        <f>IFERROR(INDEX(Clients[Client_Name],MATCH(Table10[[#This Row],[Client_Code]],Clients[Client_Code],0)),"")</f>
        <v>ELCOR</v>
      </c>
      <c r="C3233" s="42">
        <v>55</v>
      </c>
      <c r="D3233" s="41" t="s">
        <v>38</v>
      </c>
      <c r="E3233">
        <v>12</v>
      </c>
      <c r="F3233" s="21">
        <v>0</v>
      </c>
      <c r="G3233"/>
    </row>
    <row r="3234" spans="1:7" x14ac:dyDescent="0.25">
      <c r="A3234" t="s">
        <v>32</v>
      </c>
      <c r="B3234" t="str">
        <f>IFERROR(INDEX(Clients[Client_Name],MATCH(Table10[[#This Row],[Client_Code]],Clients[Client_Code],0)),"")</f>
        <v>ELABORADORA DOÑIHUE</v>
      </c>
      <c r="C3234" s="42">
        <v>5</v>
      </c>
      <c r="D3234" s="41" t="s">
        <v>149</v>
      </c>
      <c r="E3234">
        <v>1</v>
      </c>
      <c r="F3234" s="21">
        <v>14111479.620000001</v>
      </c>
      <c r="G3234"/>
    </row>
    <row r="3235" spans="1:7" x14ac:dyDescent="0.25">
      <c r="A3235" t="s">
        <v>32</v>
      </c>
      <c r="B3235" t="str">
        <f>IFERROR(INDEX(Clients[Client_Name],MATCH(Table10[[#This Row],[Client_Code]],Clients[Client_Code],0)),"")</f>
        <v>ELABORADORA DOÑIHUE</v>
      </c>
      <c r="C3235" s="42">
        <v>5</v>
      </c>
      <c r="D3235" s="41" t="s">
        <v>149</v>
      </c>
      <c r="E3235">
        <v>2</v>
      </c>
      <c r="F3235" s="21">
        <v>12700331.658000002</v>
      </c>
      <c r="G3235"/>
    </row>
    <row r="3236" spans="1:7" x14ac:dyDescent="0.25">
      <c r="A3236" t="s">
        <v>32</v>
      </c>
      <c r="B3236" t="str">
        <f>IFERROR(INDEX(Clients[Client_Name],MATCH(Table10[[#This Row],[Client_Code]],Clients[Client_Code],0)),"")</f>
        <v>ELABORADORA DOÑIHUE</v>
      </c>
      <c r="C3236" s="42">
        <v>5</v>
      </c>
      <c r="D3236" s="41" t="s">
        <v>149</v>
      </c>
      <c r="E3236">
        <v>3</v>
      </c>
      <c r="F3236" s="21">
        <v>11430298.492200002</v>
      </c>
      <c r="G3236"/>
    </row>
    <row r="3237" spans="1:7" x14ac:dyDescent="0.25">
      <c r="A3237" t="s">
        <v>32</v>
      </c>
      <c r="B3237" t="str">
        <f>IFERROR(INDEX(Clients[Client_Name],MATCH(Table10[[#This Row],[Client_Code]],Clients[Client_Code],0)),"")</f>
        <v>ELABORADORA DOÑIHUE</v>
      </c>
      <c r="C3237" s="42">
        <v>5</v>
      </c>
      <c r="D3237" s="41" t="s">
        <v>149</v>
      </c>
      <c r="E3237">
        <v>4</v>
      </c>
      <c r="F3237" s="21">
        <v>10287268.642980004</v>
      </c>
      <c r="G3237"/>
    </row>
    <row r="3238" spans="1:7" x14ac:dyDescent="0.25">
      <c r="A3238" t="s">
        <v>32</v>
      </c>
      <c r="B3238" t="str">
        <f>IFERROR(INDEX(Clients[Client_Name],MATCH(Table10[[#This Row],[Client_Code]],Clients[Client_Code],0)),"")</f>
        <v>ELABORADORA DOÑIHUE</v>
      </c>
      <c r="C3238" s="42">
        <v>5</v>
      </c>
      <c r="D3238" s="41" t="s">
        <v>149</v>
      </c>
      <c r="E3238">
        <v>5</v>
      </c>
      <c r="F3238" s="21">
        <v>9258541.7786820028</v>
      </c>
      <c r="G3238"/>
    </row>
    <row r="3239" spans="1:7" x14ac:dyDescent="0.25">
      <c r="A3239" t="s">
        <v>32</v>
      </c>
      <c r="B3239" t="str">
        <f>IFERROR(INDEX(Clients[Client_Name],MATCH(Table10[[#This Row],[Client_Code]],Clients[Client_Code],0)),"")</f>
        <v>ELABORADORA DOÑIHUE</v>
      </c>
      <c r="C3239" s="42">
        <v>5</v>
      </c>
      <c r="D3239" s="41" t="s">
        <v>149</v>
      </c>
      <c r="E3239">
        <v>6</v>
      </c>
      <c r="F3239" s="21">
        <v>9258541.7786820028</v>
      </c>
      <c r="G3239"/>
    </row>
    <row r="3240" spans="1:7" x14ac:dyDescent="0.25">
      <c r="A3240" t="s">
        <v>32</v>
      </c>
      <c r="B3240" t="str">
        <f>IFERROR(INDEX(Clients[Client_Name],MATCH(Table10[[#This Row],[Client_Code]],Clients[Client_Code],0)),"")</f>
        <v>ELABORADORA DOÑIHUE</v>
      </c>
      <c r="C3240" s="42">
        <v>5</v>
      </c>
      <c r="D3240" s="41" t="s">
        <v>149</v>
      </c>
      <c r="E3240">
        <v>7</v>
      </c>
      <c r="F3240" s="21">
        <v>9258541.7786820028</v>
      </c>
      <c r="G3240"/>
    </row>
    <row r="3241" spans="1:7" x14ac:dyDescent="0.25">
      <c r="A3241" t="s">
        <v>32</v>
      </c>
      <c r="B3241" t="str">
        <f>IFERROR(INDEX(Clients[Client_Name],MATCH(Table10[[#This Row],[Client_Code]],Clients[Client_Code],0)),"")</f>
        <v>ELABORADORA DOÑIHUE</v>
      </c>
      <c r="C3241" s="42">
        <v>5</v>
      </c>
      <c r="D3241" s="41" t="s">
        <v>149</v>
      </c>
      <c r="E3241">
        <v>8</v>
      </c>
      <c r="F3241" s="21">
        <v>12036104.312286602</v>
      </c>
      <c r="G3241"/>
    </row>
    <row r="3242" spans="1:7" x14ac:dyDescent="0.25">
      <c r="A3242" t="s">
        <v>32</v>
      </c>
      <c r="B3242" t="str">
        <f>IFERROR(INDEX(Clients[Client_Name],MATCH(Table10[[#This Row],[Client_Code]],Clients[Client_Code],0)),"")</f>
        <v>ELABORADORA DOÑIHUE</v>
      </c>
      <c r="C3242" s="42">
        <v>5</v>
      </c>
      <c r="D3242" s="41" t="s">
        <v>149</v>
      </c>
      <c r="E3242">
        <v>9</v>
      </c>
      <c r="F3242" s="21">
        <v>15646935.605972582</v>
      </c>
      <c r="G3242"/>
    </row>
    <row r="3243" spans="1:7" x14ac:dyDescent="0.25">
      <c r="A3243" t="s">
        <v>32</v>
      </c>
      <c r="B3243" t="str">
        <f>IFERROR(INDEX(Clients[Client_Name],MATCH(Table10[[#This Row],[Client_Code]],Clients[Client_Code],0)),"")</f>
        <v>ELABORADORA DOÑIHUE</v>
      </c>
      <c r="C3243" s="42">
        <v>5</v>
      </c>
      <c r="D3243" s="41" t="s">
        <v>149</v>
      </c>
      <c r="E3243">
        <v>10</v>
      </c>
      <c r="F3243" s="21">
        <v>14082242.045375325</v>
      </c>
      <c r="G3243"/>
    </row>
    <row r="3244" spans="1:7" x14ac:dyDescent="0.25">
      <c r="A3244" t="s">
        <v>32</v>
      </c>
      <c r="B3244" t="str">
        <f>IFERROR(INDEX(Clients[Client_Name],MATCH(Table10[[#This Row],[Client_Code]],Clients[Client_Code],0)),"")</f>
        <v>ELABORADORA DOÑIHUE</v>
      </c>
      <c r="C3244" s="42">
        <v>5</v>
      </c>
      <c r="D3244" s="41" t="s">
        <v>149</v>
      </c>
      <c r="E3244">
        <v>11</v>
      </c>
      <c r="F3244" s="21">
        <v>14082242.045375325</v>
      </c>
      <c r="G3244"/>
    </row>
    <row r="3245" spans="1:7" x14ac:dyDescent="0.25">
      <c r="A3245" t="s">
        <v>32</v>
      </c>
      <c r="B3245" t="str">
        <f>IFERROR(INDEX(Clients[Client_Name],MATCH(Table10[[#This Row],[Client_Code]],Clients[Client_Code],0)),"")</f>
        <v>ELABORADORA DOÑIHUE</v>
      </c>
      <c r="C3245" s="42">
        <v>5</v>
      </c>
      <c r="D3245" s="41" t="s">
        <v>149</v>
      </c>
      <c r="E3245">
        <v>12</v>
      </c>
      <c r="F3245" s="21">
        <v>14082242.045375325</v>
      </c>
      <c r="G3245"/>
    </row>
    <row r="3246" spans="1:7" x14ac:dyDescent="0.25">
      <c r="A3246" t="s">
        <v>32</v>
      </c>
      <c r="B3246" t="str">
        <f>IFERROR(INDEX(Clients[Client_Name],MATCH(Table10[[#This Row],[Client_Code]],Clients[Client_Code],0)),"")</f>
        <v>ELABORADORA DOÑIHUE</v>
      </c>
      <c r="C3246" s="42">
        <v>5</v>
      </c>
      <c r="D3246" s="41" t="s">
        <v>37</v>
      </c>
      <c r="E3246">
        <v>1</v>
      </c>
      <c r="F3246" s="21">
        <v>2668197.3650190397</v>
      </c>
      <c r="G3246"/>
    </row>
    <row r="3247" spans="1:7" x14ac:dyDescent="0.25">
      <c r="A3247" t="s">
        <v>32</v>
      </c>
      <c r="B3247" t="str">
        <f>IFERROR(INDEX(Clients[Client_Name],MATCH(Table10[[#This Row],[Client_Code]],Clients[Client_Code],0)),"")</f>
        <v>ELABORADORA DOÑIHUE</v>
      </c>
      <c r="C3247" s="42">
        <v>5</v>
      </c>
      <c r="D3247" s="41" t="s">
        <v>37</v>
      </c>
      <c r="E3247">
        <v>2</v>
      </c>
      <c r="F3247" s="21">
        <v>2401377.628517136</v>
      </c>
      <c r="G3247"/>
    </row>
    <row r="3248" spans="1:7" x14ac:dyDescent="0.25">
      <c r="A3248" t="s">
        <v>32</v>
      </c>
      <c r="B3248" t="str">
        <f>IFERROR(INDEX(Clients[Client_Name],MATCH(Table10[[#This Row],[Client_Code]],Clients[Client_Code],0)),"")</f>
        <v>ELABORADORA DOÑIHUE</v>
      </c>
      <c r="C3248" s="42">
        <v>5</v>
      </c>
      <c r="D3248" s="41" t="s">
        <v>37</v>
      </c>
      <c r="E3248">
        <v>3</v>
      </c>
      <c r="F3248" s="21">
        <v>2161239.8656654223</v>
      </c>
      <c r="G3248"/>
    </row>
    <row r="3249" spans="1:7" x14ac:dyDescent="0.25">
      <c r="A3249" t="s">
        <v>32</v>
      </c>
      <c r="B3249" t="str">
        <f>IFERROR(INDEX(Clients[Client_Name],MATCH(Table10[[#This Row],[Client_Code]],Clients[Client_Code],0)),"")</f>
        <v>ELABORADORA DOÑIHUE</v>
      </c>
      <c r="C3249" s="42">
        <v>5</v>
      </c>
      <c r="D3249" s="41" t="s">
        <v>37</v>
      </c>
      <c r="E3249">
        <v>4</v>
      </c>
      <c r="F3249" s="21">
        <v>1945115.8790988806</v>
      </c>
      <c r="G3249"/>
    </row>
    <row r="3250" spans="1:7" x14ac:dyDescent="0.25">
      <c r="A3250" t="s">
        <v>32</v>
      </c>
      <c r="B3250" t="str">
        <f>IFERROR(INDEX(Clients[Client_Name],MATCH(Table10[[#This Row],[Client_Code]],Clients[Client_Code],0)),"")</f>
        <v>ELABORADORA DOÑIHUE</v>
      </c>
      <c r="C3250" s="42">
        <v>5</v>
      </c>
      <c r="D3250" s="41" t="s">
        <v>37</v>
      </c>
      <c r="E3250">
        <v>5</v>
      </c>
      <c r="F3250" s="21">
        <v>1750604.2911889926</v>
      </c>
      <c r="G3250"/>
    </row>
    <row r="3251" spans="1:7" x14ac:dyDescent="0.25">
      <c r="A3251" t="s">
        <v>32</v>
      </c>
      <c r="B3251" t="str">
        <f>IFERROR(INDEX(Clients[Client_Name],MATCH(Table10[[#This Row],[Client_Code]],Clients[Client_Code],0)),"")</f>
        <v>ELABORADORA DOÑIHUE</v>
      </c>
      <c r="C3251" s="42">
        <v>5</v>
      </c>
      <c r="D3251" s="41" t="s">
        <v>37</v>
      </c>
      <c r="E3251">
        <v>6</v>
      </c>
      <c r="F3251" s="21">
        <v>1750604.2911889926</v>
      </c>
      <c r="G3251"/>
    </row>
    <row r="3252" spans="1:7" x14ac:dyDescent="0.25">
      <c r="A3252" t="s">
        <v>32</v>
      </c>
      <c r="B3252" t="str">
        <f>IFERROR(INDEX(Clients[Client_Name],MATCH(Table10[[#This Row],[Client_Code]],Clients[Client_Code],0)),"")</f>
        <v>ELABORADORA DOÑIHUE</v>
      </c>
      <c r="C3252" s="42">
        <v>5</v>
      </c>
      <c r="D3252" s="41" t="s">
        <v>37</v>
      </c>
      <c r="E3252">
        <v>7</v>
      </c>
      <c r="F3252" s="21">
        <v>1750604.2911889926</v>
      </c>
      <c r="G3252"/>
    </row>
    <row r="3253" spans="1:7" x14ac:dyDescent="0.25">
      <c r="A3253" t="s">
        <v>32</v>
      </c>
      <c r="B3253" t="str">
        <f>IFERROR(INDEX(Clients[Client_Name],MATCH(Table10[[#This Row],[Client_Code]],Clients[Client_Code],0)),"")</f>
        <v>ELABORADORA DOÑIHUE</v>
      </c>
      <c r="C3253" s="42">
        <v>5</v>
      </c>
      <c r="D3253" s="41" t="s">
        <v>37</v>
      </c>
      <c r="E3253">
        <v>8</v>
      </c>
      <c r="F3253" s="21">
        <v>2275785.57854569</v>
      </c>
      <c r="G3253"/>
    </row>
    <row r="3254" spans="1:7" x14ac:dyDescent="0.25">
      <c r="A3254" t="s">
        <v>32</v>
      </c>
      <c r="B3254" t="str">
        <f>IFERROR(INDEX(Clients[Client_Name],MATCH(Table10[[#This Row],[Client_Code]],Clients[Client_Code],0)),"")</f>
        <v>ELABORADORA DOÑIHUE</v>
      </c>
      <c r="C3254" s="42">
        <v>5</v>
      </c>
      <c r="D3254" s="41" t="s">
        <v>37</v>
      </c>
      <c r="E3254">
        <v>9</v>
      </c>
      <c r="F3254" s="21">
        <v>2958521.2521093967</v>
      </c>
      <c r="G3254"/>
    </row>
    <row r="3255" spans="1:7" x14ac:dyDescent="0.25">
      <c r="A3255" t="s">
        <v>32</v>
      </c>
      <c r="B3255" t="str">
        <f>IFERROR(INDEX(Clients[Client_Name],MATCH(Table10[[#This Row],[Client_Code]],Clients[Client_Code],0)),"")</f>
        <v>ELABORADORA DOÑIHUE</v>
      </c>
      <c r="C3255" s="42">
        <v>5</v>
      </c>
      <c r="D3255" s="41" t="s">
        <v>37</v>
      </c>
      <c r="E3255">
        <v>10</v>
      </c>
      <c r="F3255" s="21">
        <v>2662669.1268984573</v>
      </c>
      <c r="G3255"/>
    </row>
    <row r="3256" spans="1:7" x14ac:dyDescent="0.25">
      <c r="A3256" t="s">
        <v>32</v>
      </c>
      <c r="B3256" t="str">
        <f>IFERROR(INDEX(Clients[Client_Name],MATCH(Table10[[#This Row],[Client_Code]],Clients[Client_Code],0)),"")</f>
        <v>ELABORADORA DOÑIHUE</v>
      </c>
      <c r="C3256" s="42">
        <v>5</v>
      </c>
      <c r="D3256" s="41" t="s">
        <v>37</v>
      </c>
      <c r="E3256">
        <v>11</v>
      </c>
      <c r="F3256" s="21">
        <v>2662669.1268984573</v>
      </c>
      <c r="G3256"/>
    </row>
    <row r="3257" spans="1:7" x14ac:dyDescent="0.25">
      <c r="A3257" t="s">
        <v>32</v>
      </c>
      <c r="B3257" t="str">
        <f>IFERROR(INDEX(Clients[Client_Name],MATCH(Table10[[#This Row],[Client_Code]],Clients[Client_Code],0)),"")</f>
        <v>ELABORADORA DOÑIHUE</v>
      </c>
      <c r="C3257" s="42">
        <v>5</v>
      </c>
      <c r="D3257" s="41" t="s">
        <v>37</v>
      </c>
      <c r="E3257">
        <v>12</v>
      </c>
      <c r="F3257" s="21">
        <v>2662669.1268984573</v>
      </c>
      <c r="G3257"/>
    </row>
    <row r="3258" spans="1:7" x14ac:dyDescent="0.25">
      <c r="A3258" t="s">
        <v>32</v>
      </c>
      <c r="B3258" t="str">
        <f>IFERROR(INDEX(Clients[Client_Name],MATCH(Table10[[#This Row],[Client_Code]],Clients[Client_Code],0)),"")</f>
        <v>ELABORADORA DOÑIHUE</v>
      </c>
      <c r="C3258" s="42">
        <v>5</v>
      </c>
      <c r="D3258" s="41" t="s">
        <v>148</v>
      </c>
      <c r="E3258">
        <v>1</v>
      </c>
      <c r="F3258" s="21">
        <v>0</v>
      </c>
      <c r="G3258"/>
    </row>
    <row r="3259" spans="1:7" x14ac:dyDescent="0.25">
      <c r="A3259" t="s">
        <v>32</v>
      </c>
      <c r="B3259" t="str">
        <f>IFERROR(INDEX(Clients[Client_Name],MATCH(Table10[[#This Row],[Client_Code]],Clients[Client_Code],0)),"")</f>
        <v>ELABORADORA DOÑIHUE</v>
      </c>
      <c r="C3259" s="42">
        <v>5</v>
      </c>
      <c r="D3259" s="41" t="s">
        <v>148</v>
      </c>
      <c r="E3259">
        <v>2</v>
      </c>
      <c r="F3259" s="21">
        <v>0</v>
      </c>
      <c r="G3259"/>
    </row>
    <row r="3260" spans="1:7" x14ac:dyDescent="0.25">
      <c r="A3260" t="s">
        <v>32</v>
      </c>
      <c r="B3260" t="str">
        <f>IFERROR(INDEX(Clients[Client_Name],MATCH(Table10[[#This Row],[Client_Code]],Clients[Client_Code],0)),"")</f>
        <v>ELABORADORA DOÑIHUE</v>
      </c>
      <c r="C3260" s="42">
        <v>5</v>
      </c>
      <c r="D3260" s="41" t="s">
        <v>148</v>
      </c>
      <c r="E3260">
        <v>3</v>
      </c>
      <c r="F3260" s="21">
        <v>0</v>
      </c>
      <c r="G3260"/>
    </row>
    <row r="3261" spans="1:7" x14ac:dyDescent="0.25">
      <c r="A3261" t="s">
        <v>32</v>
      </c>
      <c r="B3261" t="str">
        <f>IFERROR(INDEX(Clients[Client_Name],MATCH(Table10[[#This Row],[Client_Code]],Clients[Client_Code],0)),"")</f>
        <v>ELABORADORA DOÑIHUE</v>
      </c>
      <c r="C3261" s="42">
        <v>5</v>
      </c>
      <c r="D3261" s="41" t="s">
        <v>148</v>
      </c>
      <c r="E3261">
        <v>4</v>
      </c>
      <c r="F3261" s="21">
        <v>0</v>
      </c>
      <c r="G3261"/>
    </row>
    <row r="3262" spans="1:7" x14ac:dyDescent="0.25">
      <c r="A3262" t="s">
        <v>32</v>
      </c>
      <c r="B3262" t="str">
        <f>IFERROR(INDEX(Clients[Client_Name],MATCH(Table10[[#This Row],[Client_Code]],Clients[Client_Code],0)),"")</f>
        <v>ELABORADORA DOÑIHUE</v>
      </c>
      <c r="C3262" s="42">
        <v>5</v>
      </c>
      <c r="D3262" s="41" t="s">
        <v>148</v>
      </c>
      <c r="E3262">
        <v>5</v>
      </c>
      <c r="F3262" s="21">
        <v>0</v>
      </c>
      <c r="G3262"/>
    </row>
    <row r="3263" spans="1:7" x14ac:dyDescent="0.25">
      <c r="A3263" t="s">
        <v>32</v>
      </c>
      <c r="B3263" t="str">
        <f>IFERROR(INDEX(Clients[Client_Name],MATCH(Table10[[#This Row],[Client_Code]],Clients[Client_Code],0)),"")</f>
        <v>ELABORADORA DOÑIHUE</v>
      </c>
      <c r="C3263" s="42">
        <v>5</v>
      </c>
      <c r="D3263" s="41" t="s">
        <v>148</v>
      </c>
      <c r="E3263">
        <v>6</v>
      </c>
      <c r="F3263" s="21">
        <v>0</v>
      </c>
      <c r="G3263"/>
    </row>
    <row r="3264" spans="1:7" x14ac:dyDescent="0.25">
      <c r="A3264" t="s">
        <v>32</v>
      </c>
      <c r="B3264" t="str">
        <f>IFERROR(INDEX(Clients[Client_Name],MATCH(Table10[[#This Row],[Client_Code]],Clients[Client_Code],0)),"")</f>
        <v>ELABORADORA DOÑIHUE</v>
      </c>
      <c r="C3264" s="42">
        <v>5</v>
      </c>
      <c r="D3264" s="41" t="s">
        <v>148</v>
      </c>
      <c r="E3264">
        <v>7</v>
      </c>
      <c r="F3264" s="21">
        <v>0</v>
      </c>
      <c r="G3264"/>
    </row>
    <row r="3265" spans="1:7" x14ac:dyDescent="0.25">
      <c r="A3265" t="s">
        <v>32</v>
      </c>
      <c r="B3265" t="str">
        <f>IFERROR(INDEX(Clients[Client_Name],MATCH(Table10[[#This Row],[Client_Code]],Clients[Client_Code],0)),"")</f>
        <v>ELABORADORA DOÑIHUE</v>
      </c>
      <c r="C3265" s="42">
        <v>5</v>
      </c>
      <c r="D3265" s="41" t="s">
        <v>148</v>
      </c>
      <c r="E3265">
        <v>8</v>
      </c>
      <c r="F3265" s="21">
        <v>0</v>
      </c>
      <c r="G3265"/>
    </row>
    <row r="3266" spans="1:7" x14ac:dyDescent="0.25">
      <c r="A3266" t="s">
        <v>32</v>
      </c>
      <c r="B3266" t="str">
        <f>IFERROR(INDEX(Clients[Client_Name],MATCH(Table10[[#This Row],[Client_Code]],Clients[Client_Code],0)),"")</f>
        <v>ELABORADORA DOÑIHUE</v>
      </c>
      <c r="C3266" s="42">
        <v>5</v>
      </c>
      <c r="D3266" s="41" t="s">
        <v>148</v>
      </c>
      <c r="E3266">
        <v>9</v>
      </c>
      <c r="F3266" s="21">
        <v>0</v>
      </c>
      <c r="G3266"/>
    </row>
    <row r="3267" spans="1:7" x14ac:dyDescent="0.25">
      <c r="A3267" t="s">
        <v>32</v>
      </c>
      <c r="B3267" t="str">
        <f>IFERROR(INDEX(Clients[Client_Name],MATCH(Table10[[#This Row],[Client_Code]],Clients[Client_Code],0)),"")</f>
        <v>ELABORADORA DOÑIHUE</v>
      </c>
      <c r="C3267" s="42">
        <v>5</v>
      </c>
      <c r="D3267" s="41" t="s">
        <v>148</v>
      </c>
      <c r="E3267">
        <v>10</v>
      </c>
      <c r="F3267" s="21">
        <v>0</v>
      </c>
      <c r="G3267"/>
    </row>
    <row r="3268" spans="1:7" x14ac:dyDescent="0.25">
      <c r="A3268" t="s">
        <v>32</v>
      </c>
      <c r="B3268" t="str">
        <f>IFERROR(INDEX(Clients[Client_Name],MATCH(Table10[[#This Row],[Client_Code]],Clients[Client_Code],0)),"")</f>
        <v>ELABORADORA DOÑIHUE</v>
      </c>
      <c r="C3268" s="42">
        <v>5</v>
      </c>
      <c r="D3268" s="41" t="s">
        <v>148</v>
      </c>
      <c r="E3268">
        <v>11</v>
      </c>
      <c r="F3268" s="21">
        <v>0</v>
      </c>
      <c r="G3268"/>
    </row>
    <row r="3269" spans="1:7" x14ac:dyDescent="0.25">
      <c r="A3269" t="s">
        <v>32</v>
      </c>
      <c r="B3269" t="str">
        <f>IFERROR(INDEX(Clients[Client_Name],MATCH(Table10[[#This Row],[Client_Code]],Clients[Client_Code],0)),"")</f>
        <v>ELABORADORA DOÑIHUE</v>
      </c>
      <c r="C3269" s="42">
        <v>5</v>
      </c>
      <c r="D3269" s="41" t="s">
        <v>148</v>
      </c>
      <c r="E3269">
        <v>12</v>
      </c>
      <c r="F3269" s="21">
        <v>0</v>
      </c>
      <c r="G3269"/>
    </row>
    <row r="3270" spans="1:7" x14ac:dyDescent="0.25">
      <c r="A3270" t="s">
        <v>32</v>
      </c>
      <c r="B3270" t="str">
        <f>IFERROR(INDEX(Clients[Client_Name],MATCH(Table10[[#This Row],[Client_Code]],Clients[Client_Code],0)),"")</f>
        <v>ELABORADORA DOÑIHUE</v>
      </c>
      <c r="C3270" s="42">
        <v>5</v>
      </c>
      <c r="D3270" s="41" t="s">
        <v>38</v>
      </c>
      <c r="E3270">
        <v>1</v>
      </c>
      <c r="F3270" s="21">
        <v>2107121.9558205348</v>
      </c>
      <c r="G3270"/>
    </row>
    <row r="3271" spans="1:7" x14ac:dyDescent="0.25">
      <c r="A3271" t="s">
        <v>32</v>
      </c>
      <c r="B3271" t="str">
        <f>IFERROR(INDEX(Clients[Client_Name],MATCH(Table10[[#This Row],[Client_Code]],Clients[Client_Code],0)),"")</f>
        <v>ELABORADORA DOÑIHUE</v>
      </c>
      <c r="C3271" s="42">
        <v>5</v>
      </c>
      <c r="D3271" s="41" t="s">
        <v>38</v>
      </c>
      <c r="E3271">
        <v>2</v>
      </c>
      <c r="F3271" s="21">
        <v>1896409.7602384815</v>
      </c>
      <c r="G3271"/>
    </row>
    <row r="3272" spans="1:7" x14ac:dyDescent="0.25">
      <c r="A3272" t="s">
        <v>32</v>
      </c>
      <c r="B3272" t="str">
        <f>IFERROR(INDEX(Clients[Client_Name],MATCH(Table10[[#This Row],[Client_Code]],Clients[Client_Code],0)),"")</f>
        <v>ELABORADORA DOÑIHUE</v>
      </c>
      <c r="C3272" s="42">
        <v>5</v>
      </c>
      <c r="D3272" s="41" t="s">
        <v>38</v>
      </c>
      <c r="E3272">
        <v>3</v>
      </c>
      <c r="F3272" s="21">
        <v>1706768.7842146333</v>
      </c>
      <c r="G3272"/>
    </row>
    <row r="3273" spans="1:7" x14ac:dyDescent="0.25">
      <c r="A3273" t="s">
        <v>32</v>
      </c>
      <c r="B3273" t="str">
        <f>IFERROR(INDEX(Clients[Client_Name],MATCH(Table10[[#This Row],[Client_Code]],Clients[Client_Code],0)),"")</f>
        <v>ELABORADORA DOÑIHUE</v>
      </c>
      <c r="C3273" s="42">
        <v>5</v>
      </c>
      <c r="D3273" s="41" t="s">
        <v>38</v>
      </c>
      <c r="E3273">
        <v>4</v>
      </c>
      <c r="F3273" s="21">
        <v>1536091.9057931702</v>
      </c>
      <c r="G3273"/>
    </row>
    <row r="3274" spans="1:7" x14ac:dyDescent="0.25">
      <c r="A3274" t="s">
        <v>32</v>
      </c>
      <c r="B3274" t="str">
        <f>IFERROR(INDEX(Clients[Client_Name],MATCH(Table10[[#This Row],[Client_Code]],Clients[Client_Code],0)),"")</f>
        <v>ELABORADORA DOÑIHUE</v>
      </c>
      <c r="C3274" s="42">
        <v>5</v>
      </c>
      <c r="D3274" s="41" t="s">
        <v>38</v>
      </c>
      <c r="E3274">
        <v>5</v>
      </c>
      <c r="F3274" s="21">
        <v>1382482.7152138532</v>
      </c>
      <c r="G3274"/>
    </row>
    <row r="3275" spans="1:7" x14ac:dyDescent="0.25">
      <c r="A3275" t="s">
        <v>32</v>
      </c>
      <c r="B3275" t="str">
        <f>IFERROR(INDEX(Clients[Client_Name],MATCH(Table10[[#This Row],[Client_Code]],Clients[Client_Code],0)),"")</f>
        <v>ELABORADORA DOÑIHUE</v>
      </c>
      <c r="C3275" s="42">
        <v>5</v>
      </c>
      <c r="D3275" s="41" t="s">
        <v>38</v>
      </c>
      <c r="E3275">
        <v>6</v>
      </c>
      <c r="F3275" s="21">
        <v>1382482.7152138532</v>
      </c>
      <c r="G3275"/>
    </row>
    <row r="3276" spans="1:7" x14ac:dyDescent="0.25">
      <c r="A3276" t="s">
        <v>32</v>
      </c>
      <c r="B3276" t="str">
        <f>IFERROR(INDEX(Clients[Client_Name],MATCH(Table10[[#This Row],[Client_Code]],Clients[Client_Code],0)),"")</f>
        <v>ELABORADORA DOÑIHUE</v>
      </c>
      <c r="C3276" s="42">
        <v>5</v>
      </c>
      <c r="D3276" s="41" t="s">
        <v>38</v>
      </c>
      <c r="E3276">
        <v>7</v>
      </c>
      <c r="F3276" s="21">
        <v>1382482.7152138532</v>
      </c>
      <c r="G3276"/>
    </row>
    <row r="3277" spans="1:7" x14ac:dyDescent="0.25">
      <c r="A3277" t="s">
        <v>32</v>
      </c>
      <c r="B3277" t="str">
        <f>IFERROR(INDEX(Clients[Client_Name],MATCH(Table10[[#This Row],[Client_Code]],Clients[Client_Code],0)),"")</f>
        <v>ELABORADORA DOÑIHUE</v>
      </c>
      <c r="C3277" s="42">
        <v>5</v>
      </c>
      <c r="D3277" s="41" t="s">
        <v>38</v>
      </c>
      <c r="E3277">
        <v>8</v>
      </c>
      <c r="F3277" s="21">
        <v>1797227.529778009</v>
      </c>
      <c r="G3277"/>
    </row>
    <row r="3278" spans="1:7" x14ac:dyDescent="0.25">
      <c r="A3278" t="s">
        <v>32</v>
      </c>
      <c r="B3278" t="str">
        <f>IFERROR(INDEX(Clients[Client_Name],MATCH(Table10[[#This Row],[Client_Code]],Clients[Client_Code],0)),"")</f>
        <v>ELABORADORA DOÑIHUE</v>
      </c>
      <c r="C3278" s="42">
        <v>5</v>
      </c>
      <c r="D3278" s="41" t="s">
        <v>38</v>
      </c>
      <c r="E3278">
        <v>9</v>
      </c>
      <c r="F3278" s="21">
        <v>2336395.7887114114</v>
      </c>
      <c r="G3278"/>
    </row>
    <row r="3279" spans="1:7" x14ac:dyDescent="0.25">
      <c r="A3279" t="s">
        <v>32</v>
      </c>
      <c r="B3279" t="str">
        <f>IFERROR(INDEX(Clients[Client_Name],MATCH(Table10[[#This Row],[Client_Code]],Clients[Client_Code],0)),"")</f>
        <v>ELABORADORA DOÑIHUE</v>
      </c>
      <c r="C3279" s="42">
        <v>5</v>
      </c>
      <c r="D3279" s="41" t="s">
        <v>38</v>
      </c>
      <c r="E3279">
        <v>10</v>
      </c>
      <c r="F3279" s="21">
        <v>2102756.2098402707</v>
      </c>
      <c r="G3279"/>
    </row>
    <row r="3280" spans="1:7" x14ac:dyDescent="0.25">
      <c r="A3280" t="s">
        <v>32</v>
      </c>
      <c r="B3280" t="str">
        <f>IFERROR(INDEX(Clients[Client_Name],MATCH(Table10[[#This Row],[Client_Code]],Clients[Client_Code],0)),"")</f>
        <v>ELABORADORA DOÑIHUE</v>
      </c>
      <c r="C3280" s="42">
        <v>5</v>
      </c>
      <c r="D3280" s="41" t="s">
        <v>38</v>
      </c>
      <c r="E3280">
        <v>11</v>
      </c>
      <c r="F3280" s="21">
        <v>2102756.2098402707</v>
      </c>
      <c r="G3280"/>
    </row>
    <row r="3281" spans="1:7" x14ac:dyDescent="0.25">
      <c r="A3281" t="s">
        <v>32</v>
      </c>
      <c r="B3281" t="str">
        <f>IFERROR(INDEX(Clients[Client_Name],MATCH(Table10[[#This Row],[Client_Code]],Clients[Client_Code],0)),"")</f>
        <v>ELABORADORA DOÑIHUE</v>
      </c>
      <c r="C3281" s="42">
        <v>5</v>
      </c>
      <c r="D3281" s="41" t="s">
        <v>38</v>
      </c>
      <c r="E3281">
        <v>12</v>
      </c>
      <c r="F3281" s="21">
        <v>2102756.2098402707</v>
      </c>
      <c r="G3281"/>
    </row>
    <row r="3282" spans="1:7" x14ac:dyDescent="0.25">
      <c r="A3282" t="s">
        <v>62</v>
      </c>
      <c r="B3282" t="str">
        <f>IFERROR(INDEX(Clients[Client_Name],MATCH(Table10[[#This Row],[Client_Code]],Clients[Client_Code],0)),"")</f>
        <v>DOÑA CARNE</v>
      </c>
      <c r="C3282" s="42">
        <v>1082</v>
      </c>
      <c r="D3282" s="41" t="s">
        <v>149</v>
      </c>
      <c r="E3282">
        <v>1</v>
      </c>
      <c r="F3282" s="21">
        <v>0</v>
      </c>
      <c r="G3282"/>
    </row>
    <row r="3283" spans="1:7" x14ac:dyDescent="0.25">
      <c r="A3283" t="s">
        <v>62</v>
      </c>
      <c r="B3283" t="str">
        <f>IFERROR(INDEX(Clients[Client_Name],MATCH(Table10[[#This Row],[Client_Code]],Clients[Client_Code],0)),"")</f>
        <v>DOÑA CARNE</v>
      </c>
      <c r="C3283" s="42">
        <v>1082</v>
      </c>
      <c r="D3283" s="41" t="s">
        <v>149</v>
      </c>
      <c r="E3283">
        <v>2</v>
      </c>
      <c r="F3283" s="21">
        <v>0</v>
      </c>
      <c r="G3283"/>
    </row>
    <row r="3284" spans="1:7" x14ac:dyDescent="0.25">
      <c r="A3284" t="s">
        <v>62</v>
      </c>
      <c r="B3284" t="str">
        <f>IFERROR(INDEX(Clients[Client_Name],MATCH(Table10[[#This Row],[Client_Code]],Clients[Client_Code],0)),"")</f>
        <v>DOÑA CARNE</v>
      </c>
      <c r="C3284" s="42">
        <v>1082</v>
      </c>
      <c r="D3284" s="41" t="s">
        <v>149</v>
      </c>
      <c r="E3284">
        <v>3</v>
      </c>
      <c r="F3284" s="21">
        <v>0</v>
      </c>
      <c r="G3284"/>
    </row>
    <row r="3285" spans="1:7" x14ac:dyDescent="0.25">
      <c r="A3285" t="s">
        <v>62</v>
      </c>
      <c r="B3285" t="str">
        <f>IFERROR(INDEX(Clients[Client_Name],MATCH(Table10[[#This Row],[Client_Code]],Clients[Client_Code],0)),"")</f>
        <v>DOÑA CARNE</v>
      </c>
      <c r="C3285" s="42">
        <v>1082</v>
      </c>
      <c r="D3285" s="41" t="s">
        <v>149</v>
      </c>
      <c r="E3285">
        <v>4</v>
      </c>
      <c r="F3285" s="21">
        <v>0</v>
      </c>
      <c r="G3285"/>
    </row>
    <row r="3286" spans="1:7" x14ac:dyDescent="0.25">
      <c r="A3286" t="s">
        <v>62</v>
      </c>
      <c r="B3286" t="str">
        <f>IFERROR(INDEX(Clients[Client_Name],MATCH(Table10[[#This Row],[Client_Code]],Clients[Client_Code],0)),"")</f>
        <v>DOÑA CARNE</v>
      </c>
      <c r="C3286" s="42">
        <v>1082</v>
      </c>
      <c r="D3286" s="41" t="s">
        <v>149</v>
      </c>
      <c r="E3286">
        <v>5</v>
      </c>
      <c r="F3286" s="21">
        <v>0</v>
      </c>
      <c r="G3286"/>
    </row>
    <row r="3287" spans="1:7" x14ac:dyDescent="0.25">
      <c r="A3287" t="s">
        <v>62</v>
      </c>
      <c r="B3287" t="str">
        <f>IFERROR(INDEX(Clients[Client_Name],MATCH(Table10[[#This Row],[Client_Code]],Clients[Client_Code],0)),"")</f>
        <v>DOÑA CARNE</v>
      </c>
      <c r="C3287" s="42">
        <v>1082</v>
      </c>
      <c r="D3287" s="41" t="s">
        <v>149</v>
      </c>
      <c r="E3287">
        <v>6</v>
      </c>
      <c r="F3287" s="21">
        <v>0</v>
      </c>
      <c r="G3287"/>
    </row>
    <row r="3288" spans="1:7" x14ac:dyDescent="0.25">
      <c r="A3288" t="s">
        <v>62</v>
      </c>
      <c r="B3288" t="str">
        <f>IFERROR(INDEX(Clients[Client_Name],MATCH(Table10[[#This Row],[Client_Code]],Clients[Client_Code],0)),"")</f>
        <v>DOÑA CARNE</v>
      </c>
      <c r="C3288" s="42">
        <v>1082</v>
      </c>
      <c r="D3288" s="41" t="s">
        <v>149</v>
      </c>
      <c r="E3288">
        <v>7</v>
      </c>
      <c r="F3288" s="21">
        <v>0</v>
      </c>
      <c r="G3288"/>
    </row>
    <row r="3289" spans="1:7" x14ac:dyDescent="0.25">
      <c r="A3289" t="s">
        <v>62</v>
      </c>
      <c r="B3289" t="str">
        <f>IFERROR(INDEX(Clients[Client_Name],MATCH(Table10[[#This Row],[Client_Code]],Clients[Client_Code],0)),"")</f>
        <v>DOÑA CARNE</v>
      </c>
      <c r="C3289" s="42">
        <v>1082</v>
      </c>
      <c r="D3289" s="41" t="s">
        <v>149</v>
      </c>
      <c r="E3289">
        <v>8</v>
      </c>
      <c r="F3289" s="21">
        <v>1699638.5480492697</v>
      </c>
      <c r="G3289"/>
    </row>
    <row r="3290" spans="1:7" x14ac:dyDescent="0.25">
      <c r="A3290" t="s">
        <v>62</v>
      </c>
      <c r="B3290" t="str">
        <f>IFERROR(INDEX(Clients[Client_Name],MATCH(Table10[[#This Row],[Client_Code]],Clients[Client_Code],0)),"")</f>
        <v>DOÑA CARNE</v>
      </c>
      <c r="C3290" s="42">
        <v>1082</v>
      </c>
      <c r="D3290" s="41" t="s">
        <v>149</v>
      </c>
      <c r="E3290">
        <v>9</v>
      </c>
      <c r="F3290" s="21">
        <v>1649471.7973568477</v>
      </c>
      <c r="G3290"/>
    </row>
    <row r="3291" spans="1:7" x14ac:dyDescent="0.25">
      <c r="A3291" t="s">
        <v>62</v>
      </c>
      <c r="B3291" t="str">
        <f>IFERROR(INDEX(Clients[Client_Name],MATCH(Table10[[#This Row],[Client_Code]],Clients[Client_Code],0)),"")</f>
        <v>DOÑA CARNE</v>
      </c>
      <c r="C3291" s="42">
        <v>1082</v>
      </c>
      <c r="D3291" s="41" t="s">
        <v>149</v>
      </c>
      <c r="E3291">
        <v>10</v>
      </c>
      <c r="F3291" s="21">
        <v>1709283.4774754485</v>
      </c>
      <c r="G3291"/>
    </row>
    <row r="3292" spans="1:7" x14ac:dyDescent="0.25">
      <c r="A3292" t="s">
        <v>62</v>
      </c>
      <c r="B3292" t="str">
        <f>IFERROR(INDEX(Clients[Client_Name],MATCH(Table10[[#This Row],[Client_Code]],Clients[Client_Code],0)),"")</f>
        <v>DOÑA CARNE</v>
      </c>
      <c r="C3292" s="42">
        <v>1082</v>
      </c>
      <c r="D3292" s="41" t="s">
        <v>149</v>
      </c>
      <c r="E3292">
        <v>11</v>
      </c>
      <c r="F3292" s="21">
        <v>1658832.045801576</v>
      </c>
      <c r="G3292"/>
    </row>
    <row r="3293" spans="1:7" x14ac:dyDescent="0.25">
      <c r="A3293" t="s">
        <v>62</v>
      </c>
      <c r="B3293" t="str">
        <f>IFERROR(INDEX(Clients[Client_Name],MATCH(Table10[[#This Row],[Client_Code]],Clients[Client_Code],0)),"")</f>
        <v>DOÑA CARNE</v>
      </c>
      <c r="C3293" s="42">
        <v>1082</v>
      </c>
      <c r="D3293" s="41" t="s">
        <v>149</v>
      </c>
      <c r="E3293">
        <v>12</v>
      </c>
      <c r="F3293" s="21">
        <v>1718983.1389290586</v>
      </c>
      <c r="G3293"/>
    </row>
    <row r="3294" spans="1:7" x14ac:dyDescent="0.25">
      <c r="A3294" t="s">
        <v>62</v>
      </c>
      <c r="B3294" t="str">
        <f>IFERROR(INDEX(Clients[Client_Name],MATCH(Table10[[#This Row],[Client_Code]],Clients[Client_Code],0)),"")</f>
        <v>DOÑA CARNE</v>
      </c>
      <c r="C3294" s="42">
        <v>1082</v>
      </c>
      <c r="D3294" s="41" t="s">
        <v>37</v>
      </c>
      <c r="E3294">
        <v>1</v>
      </c>
      <c r="F3294" s="21">
        <v>0</v>
      </c>
      <c r="G3294"/>
    </row>
    <row r="3295" spans="1:7" x14ac:dyDescent="0.25">
      <c r="A3295" t="s">
        <v>62</v>
      </c>
      <c r="B3295" t="str">
        <f>IFERROR(INDEX(Clients[Client_Name],MATCH(Table10[[#This Row],[Client_Code]],Clients[Client_Code],0)),"")</f>
        <v>DOÑA CARNE</v>
      </c>
      <c r="C3295" s="42">
        <v>1082</v>
      </c>
      <c r="D3295" s="41" t="s">
        <v>37</v>
      </c>
      <c r="E3295">
        <v>2</v>
      </c>
      <c r="F3295" s="21">
        <v>0</v>
      </c>
      <c r="G3295"/>
    </row>
    <row r="3296" spans="1:7" x14ac:dyDescent="0.25">
      <c r="A3296" t="s">
        <v>62</v>
      </c>
      <c r="B3296" t="str">
        <f>IFERROR(INDEX(Clients[Client_Name],MATCH(Table10[[#This Row],[Client_Code]],Clients[Client_Code],0)),"")</f>
        <v>DOÑA CARNE</v>
      </c>
      <c r="C3296" s="42">
        <v>1082</v>
      </c>
      <c r="D3296" s="41" t="s">
        <v>37</v>
      </c>
      <c r="E3296">
        <v>3</v>
      </c>
      <c r="F3296" s="21">
        <v>0</v>
      </c>
      <c r="G3296"/>
    </row>
    <row r="3297" spans="1:7" x14ac:dyDescent="0.25">
      <c r="A3297" t="s">
        <v>62</v>
      </c>
      <c r="B3297" t="str">
        <f>IFERROR(INDEX(Clients[Client_Name],MATCH(Table10[[#This Row],[Client_Code]],Clients[Client_Code],0)),"")</f>
        <v>DOÑA CARNE</v>
      </c>
      <c r="C3297" s="42">
        <v>1082</v>
      </c>
      <c r="D3297" s="41" t="s">
        <v>37</v>
      </c>
      <c r="E3297">
        <v>4</v>
      </c>
      <c r="F3297" s="21">
        <v>0</v>
      </c>
      <c r="G3297"/>
    </row>
    <row r="3298" spans="1:7" x14ac:dyDescent="0.25">
      <c r="A3298" t="s">
        <v>62</v>
      </c>
      <c r="B3298" t="str">
        <f>IFERROR(INDEX(Clients[Client_Name],MATCH(Table10[[#This Row],[Client_Code]],Clients[Client_Code],0)),"")</f>
        <v>DOÑA CARNE</v>
      </c>
      <c r="C3298" s="42">
        <v>1082</v>
      </c>
      <c r="D3298" s="41" t="s">
        <v>37</v>
      </c>
      <c r="E3298">
        <v>5</v>
      </c>
      <c r="F3298" s="21">
        <v>0</v>
      </c>
      <c r="G3298"/>
    </row>
    <row r="3299" spans="1:7" x14ac:dyDescent="0.25">
      <c r="A3299" t="s">
        <v>62</v>
      </c>
      <c r="B3299" t="str">
        <f>IFERROR(INDEX(Clients[Client_Name],MATCH(Table10[[#This Row],[Client_Code]],Clients[Client_Code],0)),"")</f>
        <v>DOÑA CARNE</v>
      </c>
      <c r="C3299" s="42">
        <v>1082</v>
      </c>
      <c r="D3299" s="41" t="s">
        <v>37</v>
      </c>
      <c r="E3299">
        <v>6</v>
      </c>
      <c r="F3299" s="21">
        <v>0</v>
      </c>
      <c r="G3299"/>
    </row>
    <row r="3300" spans="1:7" x14ac:dyDescent="0.25">
      <c r="A3300" t="s">
        <v>62</v>
      </c>
      <c r="B3300" t="str">
        <f>IFERROR(INDEX(Clients[Client_Name],MATCH(Table10[[#This Row],[Client_Code]],Clients[Client_Code],0)),"")</f>
        <v>DOÑA CARNE</v>
      </c>
      <c r="C3300" s="42">
        <v>1082</v>
      </c>
      <c r="D3300" s="41" t="s">
        <v>37</v>
      </c>
      <c r="E3300">
        <v>7</v>
      </c>
      <c r="F3300" s="21">
        <v>0</v>
      </c>
      <c r="G3300"/>
    </row>
    <row r="3301" spans="1:7" x14ac:dyDescent="0.25">
      <c r="A3301" t="s">
        <v>62</v>
      </c>
      <c r="B3301" t="str">
        <f>IFERROR(INDEX(Clients[Client_Name],MATCH(Table10[[#This Row],[Client_Code]],Clients[Client_Code],0)),"")</f>
        <v>DOÑA CARNE</v>
      </c>
      <c r="C3301" s="42">
        <v>1082</v>
      </c>
      <c r="D3301" s="41" t="s">
        <v>37</v>
      </c>
      <c r="E3301">
        <v>8</v>
      </c>
      <c r="F3301" s="21">
        <v>489495.90183818963</v>
      </c>
      <c r="G3301"/>
    </row>
    <row r="3302" spans="1:7" x14ac:dyDescent="0.25">
      <c r="A3302" t="s">
        <v>62</v>
      </c>
      <c r="B3302" t="str">
        <f>IFERROR(INDEX(Clients[Client_Name],MATCH(Table10[[#This Row],[Client_Code]],Clients[Client_Code],0)),"")</f>
        <v>DOÑA CARNE</v>
      </c>
      <c r="C3302" s="42">
        <v>1082</v>
      </c>
      <c r="D3302" s="41" t="s">
        <v>37</v>
      </c>
      <c r="E3302">
        <v>9</v>
      </c>
      <c r="F3302" s="21">
        <v>475047.87763877207</v>
      </c>
      <c r="G3302"/>
    </row>
    <row r="3303" spans="1:7" x14ac:dyDescent="0.25">
      <c r="A3303" t="s">
        <v>62</v>
      </c>
      <c r="B3303" t="str">
        <f>IFERROR(INDEX(Clients[Client_Name],MATCH(Table10[[#This Row],[Client_Code]],Clients[Client_Code],0)),"")</f>
        <v>DOÑA CARNE</v>
      </c>
      <c r="C3303" s="42">
        <v>1082</v>
      </c>
      <c r="D3303" s="41" t="s">
        <v>37</v>
      </c>
      <c r="E3303">
        <v>10</v>
      </c>
      <c r="F3303" s="21">
        <v>492273.64151292911</v>
      </c>
      <c r="G3303"/>
    </row>
    <row r="3304" spans="1:7" x14ac:dyDescent="0.25">
      <c r="A3304" t="s">
        <v>62</v>
      </c>
      <c r="B3304" t="str">
        <f>IFERROR(INDEX(Clients[Client_Name],MATCH(Table10[[#This Row],[Client_Code]],Clients[Client_Code],0)),"")</f>
        <v>DOÑA CARNE</v>
      </c>
      <c r="C3304" s="42">
        <v>1082</v>
      </c>
      <c r="D3304" s="41" t="s">
        <v>37</v>
      </c>
      <c r="E3304">
        <v>11</v>
      </c>
      <c r="F3304" s="21">
        <v>477743.62919085386</v>
      </c>
      <c r="G3304"/>
    </row>
    <row r="3305" spans="1:7" x14ac:dyDescent="0.25">
      <c r="A3305" t="s">
        <v>62</v>
      </c>
      <c r="B3305" t="str">
        <f>IFERROR(INDEX(Clients[Client_Name],MATCH(Table10[[#This Row],[Client_Code]],Clients[Client_Code],0)),"")</f>
        <v>DOÑA CARNE</v>
      </c>
      <c r="C3305" s="42">
        <v>1082</v>
      </c>
      <c r="D3305" s="41" t="s">
        <v>37</v>
      </c>
      <c r="E3305">
        <v>12</v>
      </c>
      <c r="F3305" s="21">
        <v>495067.1440115688</v>
      </c>
      <c r="G3305"/>
    </row>
    <row r="3306" spans="1:7" x14ac:dyDescent="0.25">
      <c r="A3306" t="s">
        <v>62</v>
      </c>
      <c r="B3306" t="str">
        <f>IFERROR(INDEX(Clients[Client_Name],MATCH(Table10[[#This Row],[Client_Code]],Clients[Client_Code],0)),"")</f>
        <v>DOÑA CARNE</v>
      </c>
      <c r="C3306" s="42">
        <v>1082</v>
      </c>
      <c r="D3306" s="41" t="s">
        <v>148</v>
      </c>
      <c r="E3306">
        <v>1</v>
      </c>
      <c r="F3306" s="21">
        <v>0</v>
      </c>
      <c r="G3306"/>
    </row>
    <row r="3307" spans="1:7" x14ac:dyDescent="0.25">
      <c r="A3307" t="s">
        <v>62</v>
      </c>
      <c r="B3307" t="str">
        <f>IFERROR(INDEX(Clients[Client_Name],MATCH(Table10[[#This Row],[Client_Code]],Clients[Client_Code],0)),"")</f>
        <v>DOÑA CARNE</v>
      </c>
      <c r="C3307" s="42">
        <v>1082</v>
      </c>
      <c r="D3307" s="41" t="s">
        <v>148</v>
      </c>
      <c r="E3307">
        <v>2</v>
      </c>
      <c r="F3307" s="21">
        <v>0</v>
      </c>
      <c r="G3307"/>
    </row>
    <row r="3308" spans="1:7" x14ac:dyDescent="0.25">
      <c r="A3308" t="s">
        <v>62</v>
      </c>
      <c r="B3308" t="str">
        <f>IFERROR(INDEX(Clients[Client_Name],MATCH(Table10[[#This Row],[Client_Code]],Clients[Client_Code],0)),"")</f>
        <v>DOÑA CARNE</v>
      </c>
      <c r="C3308" s="42">
        <v>1082</v>
      </c>
      <c r="D3308" s="41" t="s">
        <v>148</v>
      </c>
      <c r="E3308">
        <v>3</v>
      </c>
      <c r="F3308" s="21">
        <v>0</v>
      </c>
      <c r="G3308"/>
    </row>
    <row r="3309" spans="1:7" x14ac:dyDescent="0.25">
      <c r="A3309" t="s">
        <v>62</v>
      </c>
      <c r="B3309" t="str">
        <f>IFERROR(INDEX(Clients[Client_Name],MATCH(Table10[[#This Row],[Client_Code]],Clients[Client_Code],0)),"")</f>
        <v>DOÑA CARNE</v>
      </c>
      <c r="C3309" s="42">
        <v>1082</v>
      </c>
      <c r="D3309" s="41" t="s">
        <v>148</v>
      </c>
      <c r="E3309">
        <v>4</v>
      </c>
      <c r="F3309" s="21">
        <v>0</v>
      </c>
      <c r="G3309"/>
    </row>
    <row r="3310" spans="1:7" x14ac:dyDescent="0.25">
      <c r="A3310" t="s">
        <v>62</v>
      </c>
      <c r="B3310" t="str">
        <f>IFERROR(INDEX(Clients[Client_Name],MATCH(Table10[[#This Row],[Client_Code]],Clients[Client_Code],0)),"")</f>
        <v>DOÑA CARNE</v>
      </c>
      <c r="C3310" s="42">
        <v>1082</v>
      </c>
      <c r="D3310" s="41" t="s">
        <v>148</v>
      </c>
      <c r="E3310">
        <v>5</v>
      </c>
      <c r="F3310" s="21">
        <v>0</v>
      </c>
      <c r="G3310"/>
    </row>
    <row r="3311" spans="1:7" x14ac:dyDescent="0.25">
      <c r="A3311" t="s">
        <v>62</v>
      </c>
      <c r="B3311" t="str">
        <f>IFERROR(INDEX(Clients[Client_Name],MATCH(Table10[[#This Row],[Client_Code]],Clients[Client_Code],0)),"")</f>
        <v>DOÑA CARNE</v>
      </c>
      <c r="C3311" s="42">
        <v>1082</v>
      </c>
      <c r="D3311" s="41" t="s">
        <v>148</v>
      </c>
      <c r="E3311">
        <v>6</v>
      </c>
      <c r="F3311" s="21">
        <v>0</v>
      </c>
      <c r="G3311"/>
    </row>
    <row r="3312" spans="1:7" x14ac:dyDescent="0.25">
      <c r="A3312" t="s">
        <v>62</v>
      </c>
      <c r="B3312" t="str">
        <f>IFERROR(INDEX(Clients[Client_Name],MATCH(Table10[[#This Row],[Client_Code]],Clients[Client_Code],0)),"")</f>
        <v>DOÑA CARNE</v>
      </c>
      <c r="C3312" s="42">
        <v>1082</v>
      </c>
      <c r="D3312" s="41" t="s">
        <v>148</v>
      </c>
      <c r="E3312">
        <v>7</v>
      </c>
      <c r="F3312" s="21">
        <v>0</v>
      </c>
      <c r="G3312"/>
    </row>
    <row r="3313" spans="1:7" x14ac:dyDescent="0.25">
      <c r="A3313" t="s">
        <v>62</v>
      </c>
      <c r="B3313" t="str">
        <f>IFERROR(INDEX(Clients[Client_Name],MATCH(Table10[[#This Row],[Client_Code]],Clients[Client_Code],0)),"")</f>
        <v>DOÑA CARNE</v>
      </c>
      <c r="C3313" s="42">
        <v>1082</v>
      </c>
      <c r="D3313" s="41" t="s">
        <v>148</v>
      </c>
      <c r="E3313">
        <v>8</v>
      </c>
      <c r="F3313" s="21">
        <v>0</v>
      </c>
      <c r="G3313"/>
    </row>
    <row r="3314" spans="1:7" x14ac:dyDescent="0.25">
      <c r="A3314" t="s">
        <v>62</v>
      </c>
      <c r="B3314" t="str">
        <f>IFERROR(INDEX(Clients[Client_Name],MATCH(Table10[[#This Row],[Client_Code]],Clients[Client_Code],0)),"")</f>
        <v>DOÑA CARNE</v>
      </c>
      <c r="C3314" s="42">
        <v>1082</v>
      </c>
      <c r="D3314" s="41" t="s">
        <v>148</v>
      </c>
      <c r="E3314">
        <v>9</v>
      </c>
      <c r="F3314" s="21">
        <v>0</v>
      </c>
      <c r="G3314"/>
    </row>
    <row r="3315" spans="1:7" x14ac:dyDescent="0.25">
      <c r="A3315" t="s">
        <v>62</v>
      </c>
      <c r="B3315" t="str">
        <f>IFERROR(INDEX(Clients[Client_Name],MATCH(Table10[[#This Row],[Client_Code]],Clients[Client_Code],0)),"")</f>
        <v>DOÑA CARNE</v>
      </c>
      <c r="C3315" s="42">
        <v>1082</v>
      </c>
      <c r="D3315" s="41" t="s">
        <v>148</v>
      </c>
      <c r="E3315">
        <v>10</v>
      </c>
      <c r="F3315" s="21">
        <v>0</v>
      </c>
      <c r="G3315"/>
    </row>
    <row r="3316" spans="1:7" x14ac:dyDescent="0.25">
      <c r="A3316" t="s">
        <v>62</v>
      </c>
      <c r="B3316" t="str">
        <f>IFERROR(INDEX(Clients[Client_Name],MATCH(Table10[[#This Row],[Client_Code]],Clients[Client_Code],0)),"")</f>
        <v>DOÑA CARNE</v>
      </c>
      <c r="C3316" s="42">
        <v>1082</v>
      </c>
      <c r="D3316" s="41" t="s">
        <v>148</v>
      </c>
      <c r="E3316">
        <v>11</v>
      </c>
      <c r="F3316" s="21">
        <v>0</v>
      </c>
      <c r="G3316"/>
    </row>
    <row r="3317" spans="1:7" x14ac:dyDescent="0.25">
      <c r="A3317" t="s">
        <v>62</v>
      </c>
      <c r="B3317" t="str">
        <f>IFERROR(INDEX(Clients[Client_Name],MATCH(Table10[[#This Row],[Client_Code]],Clients[Client_Code],0)),"")</f>
        <v>DOÑA CARNE</v>
      </c>
      <c r="C3317" s="42">
        <v>1082</v>
      </c>
      <c r="D3317" s="41" t="s">
        <v>148</v>
      </c>
      <c r="E3317">
        <v>12</v>
      </c>
      <c r="F3317" s="21">
        <v>0</v>
      </c>
      <c r="G3317"/>
    </row>
    <row r="3318" spans="1:7" x14ac:dyDescent="0.25">
      <c r="A3318" t="s">
        <v>62</v>
      </c>
      <c r="B3318" t="str">
        <f>IFERROR(INDEX(Clients[Client_Name],MATCH(Table10[[#This Row],[Client_Code]],Clients[Client_Code],0)),"")</f>
        <v>DOÑA CARNE</v>
      </c>
      <c r="C3318" s="43">
        <v>1082</v>
      </c>
      <c r="D3318" s="41" t="s">
        <v>38</v>
      </c>
      <c r="E3318">
        <v>1</v>
      </c>
      <c r="F3318" s="21">
        <v>0</v>
      </c>
      <c r="G3318"/>
    </row>
    <row r="3319" spans="1:7" x14ac:dyDescent="0.25">
      <c r="A3319" t="s">
        <v>62</v>
      </c>
      <c r="B3319" t="str">
        <f>IFERROR(INDEX(Clients[Client_Name],MATCH(Table10[[#This Row],[Client_Code]],Clients[Client_Code],0)),"")</f>
        <v>DOÑA CARNE</v>
      </c>
      <c r="C3319" s="42">
        <v>1082</v>
      </c>
      <c r="D3319" s="41" t="s">
        <v>38</v>
      </c>
      <c r="E3319">
        <v>2</v>
      </c>
      <c r="F3319" s="21">
        <v>0</v>
      </c>
      <c r="G3319"/>
    </row>
    <row r="3320" spans="1:7" x14ac:dyDescent="0.25">
      <c r="A3320" t="s">
        <v>62</v>
      </c>
      <c r="B3320" t="str">
        <f>IFERROR(INDEX(Clients[Client_Name],MATCH(Table10[[#This Row],[Client_Code]],Clients[Client_Code],0)),"")</f>
        <v>DOÑA CARNE</v>
      </c>
      <c r="C3320" s="42">
        <v>1082</v>
      </c>
      <c r="D3320" s="41" t="s">
        <v>38</v>
      </c>
      <c r="E3320">
        <v>3</v>
      </c>
      <c r="F3320" s="21">
        <v>0</v>
      </c>
      <c r="G3320"/>
    </row>
    <row r="3321" spans="1:7" x14ac:dyDescent="0.25">
      <c r="A3321" t="s">
        <v>62</v>
      </c>
      <c r="B3321" t="str">
        <f>IFERROR(INDEX(Clients[Client_Name],MATCH(Table10[[#This Row],[Client_Code]],Clients[Client_Code],0)),"")</f>
        <v>DOÑA CARNE</v>
      </c>
      <c r="C3321" s="42">
        <v>1082</v>
      </c>
      <c r="D3321" s="41" t="s">
        <v>38</v>
      </c>
      <c r="E3321">
        <v>4</v>
      </c>
      <c r="F3321" s="21">
        <v>0</v>
      </c>
      <c r="G3321"/>
    </row>
    <row r="3322" spans="1:7" x14ac:dyDescent="0.25">
      <c r="A3322" t="s">
        <v>62</v>
      </c>
      <c r="B3322" t="str">
        <f>IFERROR(INDEX(Clients[Client_Name],MATCH(Table10[[#This Row],[Client_Code]],Clients[Client_Code],0)),"")</f>
        <v>DOÑA CARNE</v>
      </c>
      <c r="C3322" s="42">
        <v>1082</v>
      </c>
      <c r="D3322" s="41" t="s">
        <v>38</v>
      </c>
      <c r="E3322">
        <v>5</v>
      </c>
      <c r="F3322" s="21">
        <v>0</v>
      </c>
      <c r="G3322"/>
    </row>
    <row r="3323" spans="1:7" x14ac:dyDescent="0.25">
      <c r="A3323" t="s">
        <v>62</v>
      </c>
      <c r="B3323" t="str">
        <f>IFERROR(INDEX(Clients[Client_Name],MATCH(Table10[[#This Row],[Client_Code]],Clients[Client_Code],0)),"")</f>
        <v>DOÑA CARNE</v>
      </c>
      <c r="C3323" s="42">
        <v>1082</v>
      </c>
      <c r="D3323" s="41" t="s">
        <v>38</v>
      </c>
      <c r="E3323">
        <v>6</v>
      </c>
      <c r="F3323" s="21">
        <v>0</v>
      </c>
      <c r="G3323"/>
    </row>
    <row r="3324" spans="1:7" x14ac:dyDescent="0.25">
      <c r="A3324" t="s">
        <v>62</v>
      </c>
      <c r="B3324" t="str">
        <f>IFERROR(INDEX(Clients[Client_Name],MATCH(Table10[[#This Row],[Client_Code]],Clients[Client_Code],0)),"")</f>
        <v>DOÑA CARNE</v>
      </c>
      <c r="C3324" s="42">
        <v>1082</v>
      </c>
      <c r="D3324" s="41" t="s">
        <v>38</v>
      </c>
      <c r="E3324">
        <v>7</v>
      </c>
      <c r="F3324" s="21">
        <v>0</v>
      </c>
      <c r="G3324"/>
    </row>
    <row r="3325" spans="1:7" x14ac:dyDescent="0.25">
      <c r="A3325" t="s">
        <v>62</v>
      </c>
      <c r="B3325" t="str">
        <f>IFERROR(INDEX(Clients[Client_Name],MATCH(Table10[[#This Row],[Client_Code]],Clients[Client_Code],0)),"")</f>
        <v>DOÑA CARNE</v>
      </c>
      <c r="C3325" s="42">
        <v>1082</v>
      </c>
      <c r="D3325" s="41" t="s">
        <v>38</v>
      </c>
      <c r="E3325">
        <v>8</v>
      </c>
      <c r="F3325" s="21">
        <v>542184.69682771701</v>
      </c>
      <c r="G3325"/>
    </row>
    <row r="3326" spans="1:7" x14ac:dyDescent="0.25">
      <c r="A3326" t="s">
        <v>62</v>
      </c>
      <c r="B3326" t="str">
        <f>IFERROR(INDEX(Clients[Client_Name],MATCH(Table10[[#This Row],[Client_Code]],Clients[Client_Code],0)),"")</f>
        <v>DOÑA CARNE</v>
      </c>
      <c r="C3326" s="42">
        <v>1082</v>
      </c>
      <c r="D3326" s="41" t="s">
        <v>38</v>
      </c>
      <c r="E3326">
        <v>9</v>
      </c>
      <c r="F3326" s="21">
        <v>526181.50335683441</v>
      </c>
      <c r="G3326"/>
    </row>
    <row r="3327" spans="1:7" x14ac:dyDescent="0.25">
      <c r="A3327" t="s">
        <v>62</v>
      </c>
      <c r="B3327" t="str">
        <f>IFERROR(INDEX(Clients[Client_Name],MATCH(Table10[[#This Row],[Client_Code]],Clients[Client_Code],0)),"")</f>
        <v>DOÑA CARNE</v>
      </c>
      <c r="C3327" s="42">
        <v>1082</v>
      </c>
      <c r="D3327" s="41" t="s">
        <v>38</v>
      </c>
      <c r="E3327">
        <v>10</v>
      </c>
      <c r="F3327" s="21">
        <v>545261.42931466806</v>
      </c>
      <c r="G3327"/>
    </row>
    <row r="3328" spans="1:7" x14ac:dyDescent="0.25">
      <c r="A3328" t="s">
        <v>62</v>
      </c>
      <c r="B3328" t="str">
        <f>IFERROR(INDEX(Clients[Client_Name],MATCH(Table10[[#This Row],[Client_Code]],Clients[Client_Code],0)),"")</f>
        <v>DOÑA CARNE</v>
      </c>
      <c r="C3328" s="42">
        <v>1082</v>
      </c>
      <c r="D3328" s="41" t="s">
        <v>38</v>
      </c>
      <c r="E3328">
        <v>11</v>
      </c>
      <c r="F3328" s="21">
        <v>529167.42261070281</v>
      </c>
      <c r="G3328"/>
    </row>
    <row r="3329" spans="1:7" x14ac:dyDescent="0.25">
      <c r="A3329" t="s">
        <v>62</v>
      </c>
      <c r="B3329" t="str">
        <f>IFERROR(INDEX(Clients[Client_Name],MATCH(Table10[[#This Row],[Client_Code]],Clients[Client_Code],0)),"")</f>
        <v>DOÑA CARNE</v>
      </c>
      <c r="C3329" s="42">
        <v>1082</v>
      </c>
      <c r="D3329" s="41" t="s">
        <v>38</v>
      </c>
      <c r="E3329">
        <v>12</v>
      </c>
      <c r="F3329" s="21">
        <v>548355.62131836964</v>
      </c>
      <c r="G3329"/>
    </row>
    <row r="3330" spans="1:7" x14ac:dyDescent="0.25">
      <c r="A3330" t="s">
        <v>62</v>
      </c>
      <c r="B3330" t="str">
        <f>IFERROR(INDEX(Clients[Client_Name],MATCH(Table10[[#This Row],[Client_Code]],Clients[Client_Code],0)),"")</f>
        <v>DISTRIBUIDORA MAXCERDO</v>
      </c>
      <c r="C3330" s="42">
        <v>1013</v>
      </c>
      <c r="D3330" s="41" t="s">
        <v>149</v>
      </c>
      <c r="E3330">
        <v>1</v>
      </c>
      <c r="F3330" s="21">
        <v>4180380.9483333328</v>
      </c>
      <c r="G3330"/>
    </row>
    <row r="3331" spans="1:7" x14ac:dyDescent="0.25">
      <c r="A3331" t="s">
        <v>62</v>
      </c>
      <c r="B3331" t="str">
        <f>IFERROR(INDEX(Clients[Client_Name],MATCH(Table10[[#This Row],[Client_Code]],Clients[Client_Code],0)),"")</f>
        <v>DISTRIBUIDORA MAXCERDO</v>
      </c>
      <c r="C3331" s="42">
        <v>1013</v>
      </c>
      <c r="D3331" s="41" t="s">
        <v>149</v>
      </c>
      <c r="E3331">
        <v>2</v>
      </c>
      <c r="F3331" s="21">
        <v>3786526.1325344439</v>
      </c>
      <c r="G3331"/>
    </row>
    <row r="3332" spans="1:7" x14ac:dyDescent="0.25">
      <c r="A3332" t="s">
        <v>62</v>
      </c>
      <c r="B3332" t="str">
        <f>IFERROR(INDEX(Clients[Client_Name],MATCH(Table10[[#This Row],[Client_Code]],Clients[Client_Code],0)),"")</f>
        <v>DISTRIBUIDORA MAXCERDO</v>
      </c>
      <c r="C3332" s="42">
        <v>1013</v>
      </c>
      <c r="D3332" s="41" t="s">
        <v>149</v>
      </c>
      <c r="E3332">
        <v>3</v>
      </c>
      <c r="F3332" s="21">
        <v>4204103.3328765016</v>
      </c>
      <c r="G3332"/>
    </row>
    <row r="3333" spans="1:7" x14ac:dyDescent="0.25">
      <c r="A3333" t="s">
        <v>62</v>
      </c>
      <c r="B3333" t="str">
        <f>IFERROR(INDEX(Clients[Client_Name],MATCH(Table10[[#This Row],[Client_Code]],Clients[Client_Code],0)),"")</f>
        <v>DISTRIBUIDORA MAXCERDO</v>
      </c>
      <c r="C3333" s="42">
        <v>1013</v>
      </c>
      <c r="D3333" s="41" t="s">
        <v>149</v>
      </c>
      <c r="E3333">
        <v>4</v>
      </c>
      <c r="F3333" s="21">
        <v>4216014.9589863187</v>
      </c>
      <c r="G3333"/>
    </row>
    <row r="3334" spans="1:7" x14ac:dyDescent="0.25">
      <c r="A3334" t="s">
        <v>62</v>
      </c>
      <c r="B3334" t="str">
        <f>IFERROR(INDEX(Clients[Client_Name],MATCH(Table10[[#This Row],[Client_Code]],Clients[Client_Code],0)),"")</f>
        <v>DISTRIBUIDORA MAXCERDO</v>
      </c>
      <c r="C3334" s="42">
        <v>1013</v>
      </c>
      <c r="D3334" s="41" t="s">
        <v>149</v>
      </c>
      <c r="E3334">
        <v>5</v>
      </c>
      <c r="F3334" s="21">
        <v>4227960.3347034454</v>
      </c>
      <c r="G3334"/>
    </row>
    <row r="3335" spans="1:7" x14ac:dyDescent="0.25">
      <c r="A3335" t="s">
        <v>62</v>
      </c>
      <c r="B3335" t="str">
        <f>IFERROR(INDEX(Clients[Client_Name],MATCH(Table10[[#This Row],[Client_Code]],Clients[Client_Code],0)),"")</f>
        <v>DISTRIBUIDORA MAXCERDO</v>
      </c>
      <c r="C3335" s="42">
        <v>1013</v>
      </c>
      <c r="D3335" s="41" t="s">
        <v>149</v>
      </c>
      <c r="E3335">
        <v>6</v>
      </c>
      <c r="F3335" s="21">
        <v>4103167.3119210694</v>
      </c>
      <c r="G3335"/>
    </row>
    <row r="3336" spans="1:7" x14ac:dyDescent="0.25">
      <c r="A3336" t="s">
        <v>62</v>
      </c>
      <c r="B3336" t="str">
        <f>IFERROR(INDEX(Clients[Client_Name],MATCH(Table10[[#This Row],[Client_Code]],Clients[Client_Code],0)),"")</f>
        <v>DISTRIBUIDORA MAXCERDO</v>
      </c>
      <c r="C3336" s="42">
        <v>1013</v>
      </c>
      <c r="D3336" s="41" t="s">
        <v>149</v>
      </c>
      <c r="E3336">
        <v>7</v>
      </c>
      <c r="F3336" s="21">
        <v>4251952.7177261189</v>
      </c>
      <c r="G3336"/>
    </row>
    <row r="3337" spans="1:7" x14ac:dyDescent="0.25">
      <c r="A3337" t="s">
        <v>62</v>
      </c>
      <c r="B3337" t="str">
        <f>IFERROR(INDEX(Clients[Client_Name],MATCH(Table10[[#This Row],[Client_Code]],Clients[Client_Code],0)),"")</f>
        <v>DISTRIBUIDORA MAXCERDO</v>
      </c>
      <c r="C3337" s="42">
        <v>1013</v>
      </c>
      <c r="D3337" s="41" t="s">
        <v>149</v>
      </c>
      <c r="E3337">
        <v>8</v>
      </c>
      <c r="F3337" s="21">
        <v>4263999.9170930088</v>
      </c>
      <c r="G3337"/>
    </row>
    <row r="3338" spans="1:7" x14ac:dyDescent="0.25">
      <c r="A3338" t="s">
        <v>62</v>
      </c>
      <c r="B3338" t="str">
        <f>IFERROR(INDEX(Clients[Client_Name],MATCH(Table10[[#This Row],[Client_Code]],Clients[Client_Code],0)),"")</f>
        <v>DISTRIBUIDORA MAXCERDO</v>
      </c>
      <c r="C3338" s="42">
        <v>1013</v>
      </c>
      <c r="D3338" s="41" t="s">
        <v>149</v>
      </c>
      <c r="E3338">
        <v>9</v>
      </c>
      <c r="F3338" s="21">
        <v>4138143.1453465535</v>
      </c>
      <c r="G3338"/>
    </row>
    <row r="3339" spans="1:7" x14ac:dyDescent="0.25">
      <c r="A3339" t="s">
        <v>62</v>
      </c>
      <c r="B3339" t="str">
        <f>IFERROR(INDEX(Clients[Client_Name],MATCH(Table10[[#This Row],[Client_Code]],Clients[Client_Code],0)),"")</f>
        <v>DISTRIBUIDORA MAXCERDO</v>
      </c>
      <c r="C3339" s="42">
        <v>1013</v>
      </c>
      <c r="D3339" s="41" t="s">
        <v>149</v>
      </c>
      <c r="E3339">
        <v>10</v>
      </c>
      <c r="F3339" s="21">
        <v>4288196.8137336485</v>
      </c>
      <c r="G3339"/>
    </row>
    <row r="3340" spans="1:7" x14ac:dyDescent="0.25">
      <c r="A3340" t="s">
        <v>62</v>
      </c>
      <c r="B3340" t="str">
        <f>IFERROR(INDEX(Clients[Client_Name],MATCH(Table10[[#This Row],[Client_Code]],Clients[Client_Code],0)),"")</f>
        <v>DISTRIBUIDORA MAXCERDO</v>
      </c>
      <c r="C3340" s="42">
        <v>1013</v>
      </c>
      <c r="D3340" s="41" t="s">
        <v>149</v>
      </c>
      <c r="E3340">
        <v>11</v>
      </c>
      <c r="F3340" s="21">
        <v>4161625.8432637672</v>
      </c>
      <c r="G3340"/>
    </row>
    <row r="3341" spans="1:7" x14ac:dyDescent="0.25">
      <c r="A3341" t="s">
        <v>62</v>
      </c>
      <c r="B3341" t="str">
        <f>IFERROR(INDEX(Clients[Client_Name],MATCH(Table10[[#This Row],[Client_Code]],Clients[Client_Code],0)),"")</f>
        <v>DISTRIBUIDORA MAXCERDO</v>
      </c>
      <c r="C3341" s="42">
        <v>1013</v>
      </c>
      <c r="D3341" s="41" t="s">
        <v>149</v>
      </c>
      <c r="E3341">
        <v>12</v>
      </c>
      <c r="F3341" s="21">
        <v>4312531.0203692261</v>
      </c>
      <c r="G3341"/>
    </row>
    <row r="3342" spans="1:7" x14ac:dyDescent="0.25">
      <c r="A3342" t="s">
        <v>62</v>
      </c>
      <c r="B3342" t="str">
        <f>IFERROR(INDEX(Clients[Client_Name],MATCH(Table10[[#This Row],[Client_Code]],Clients[Client_Code],0)),"")</f>
        <v>DISTRIBUIDORA MAXCERDO</v>
      </c>
      <c r="C3342" s="42">
        <v>1013</v>
      </c>
      <c r="D3342" s="41" t="s">
        <v>37</v>
      </c>
      <c r="E3342">
        <v>1</v>
      </c>
      <c r="F3342" s="21">
        <v>1203949.7131199997</v>
      </c>
      <c r="G3342"/>
    </row>
    <row r="3343" spans="1:7" x14ac:dyDescent="0.25">
      <c r="A3343" t="s">
        <v>62</v>
      </c>
      <c r="B3343" t="str">
        <f>IFERROR(INDEX(Clients[Client_Name],MATCH(Table10[[#This Row],[Client_Code]],Clients[Client_Code],0)),"")</f>
        <v>DISTRIBUIDORA MAXCERDO</v>
      </c>
      <c r="C3343" s="42">
        <v>1013</v>
      </c>
      <c r="D3343" s="41" t="s">
        <v>37</v>
      </c>
      <c r="E3343">
        <v>2</v>
      </c>
      <c r="F3343" s="21">
        <v>1090519.5261699196</v>
      </c>
      <c r="G3343"/>
    </row>
    <row r="3344" spans="1:7" x14ac:dyDescent="0.25">
      <c r="A3344" t="s">
        <v>62</v>
      </c>
      <c r="B3344" t="str">
        <f>IFERROR(INDEX(Clients[Client_Name],MATCH(Table10[[#This Row],[Client_Code]],Clients[Client_Code],0)),"")</f>
        <v>DISTRIBUIDORA MAXCERDO</v>
      </c>
      <c r="C3344" s="42">
        <v>1013</v>
      </c>
      <c r="D3344" s="41" t="s">
        <v>37</v>
      </c>
      <c r="E3344">
        <v>3</v>
      </c>
      <c r="F3344" s="21">
        <v>1210781.7598684323</v>
      </c>
      <c r="G3344"/>
    </row>
    <row r="3345" spans="1:7" x14ac:dyDescent="0.25">
      <c r="A3345" t="s">
        <v>62</v>
      </c>
      <c r="B3345" t="str">
        <f>IFERROR(INDEX(Clients[Client_Name],MATCH(Table10[[#This Row],[Client_Code]],Clients[Client_Code],0)),"")</f>
        <v>DISTRIBUIDORA MAXCERDO</v>
      </c>
      <c r="C3345" s="42">
        <v>1013</v>
      </c>
      <c r="D3345" s="41" t="s">
        <v>37</v>
      </c>
      <c r="E3345">
        <v>4</v>
      </c>
      <c r="F3345" s="21">
        <v>1214212.3081880596</v>
      </c>
      <c r="G3345"/>
    </row>
    <row r="3346" spans="1:7" x14ac:dyDescent="0.25">
      <c r="A3346" t="s">
        <v>62</v>
      </c>
      <c r="B3346" t="str">
        <f>IFERROR(INDEX(Clients[Client_Name],MATCH(Table10[[#This Row],[Client_Code]],Clients[Client_Code],0)),"")</f>
        <v>DISTRIBUIDORA MAXCERDO</v>
      </c>
      <c r="C3346" s="42">
        <v>1013</v>
      </c>
      <c r="D3346" s="41" t="s">
        <v>37</v>
      </c>
      <c r="E3346">
        <v>5</v>
      </c>
      <c r="F3346" s="21">
        <v>1217652.5763945922</v>
      </c>
      <c r="G3346"/>
    </row>
    <row r="3347" spans="1:7" x14ac:dyDescent="0.25">
      <c r="A3347" t="s">
        <v>62</v>
      </c>
      <c r="B3347" t="str">
        <f>IFERROR(INDEX(Clients[Client_Name],MATCH(Table10[[#This Row],[Client_Code]],Clients[Client_Code],0)),"")</f>
        <v>DISTRIBUIDORA MAXCERDO</v>
      </c>
      <c r="C3347" s="42">
        <v>1013</v>
      </c>
      <c r="D3347" s="41" t="s">
        <v>37</v>
      </c>
      <c r="E3347">
        <v>6</v>
      </c>
      <c r="F3347" s="21">
        <v>1181712.1858332679</v>
      </c>
      <c r="G3347"/>
    </row>
    <row r="3348" spans="1:7" x14ac:dyDescent="0.25">
      <c r="A3348" t="s">
        <v>62</v>
      </c>
      <c r="B3348" t="str">
        <f>IFERROR(INDEX(Clients[Client_Name],MATCH(Table10[[#This Row],[Client_Code]],Clients[Client_Code],0)),"")</f>
        <v>DISTRIBUIDORA MAXCERDO</v>
      </c>
      <c r="C3348" s="42">
        <v>1013</v>
      </c>
      <c r="D3348" s="41" t="s">
        <v>37</v>
      </c>
      <c r="E3348">
        <v>7</v>
      </c>
      <c r="F3348" s="21">
        <v>1224562.3827051222</v>
      </c>
      <c r="G3348"/>
    </row>
    <row r="3349" spans="1:7" x14ac:dyDescent="0.25">
      <c r="A3349" t="s">
        <v>62</v>
      </c>
      <c r="B3349" t="str">
        <f>IFERROR(INDEX(Clients[Client_Name],MATCH(Table10[[#This Row],[Client_Code]],Clients[Client_Code],0)),"")</f>
        <v>DISTRIBUIDORA MAXCERDO</v>
      </c>
      <c r="C3349" s="42">
        <v>1013</v>
      </c>
      <c r="D3349" s="41" t="s">
        <v>37</v>
      </c>
      <c r="E3349">
        <v>8</v>
      </c>
      <c r="F3349" s="21">
        <v>1228031.9761227865</v>
      </c>
      <c r="G3349"/>
    </row>
    <row r="3350" spans="1:7" x14ac:dyDescent="0.25">
      <c r="A3350" t="s">
        <v>62</v>
      </c>
      <c r="B3350" t="str">
        <f>IFERROR(INDEX(Clients[Client_Name],MATCH(Table10[[#This Row],[Client_Code]],Clients[Client_Code],0)),"")</f>
        <v>DISTRIBUIDORA MAXCERDO</v>
      </c>
      <c r="C3350" s="42">
        <v>1013</v>
      </c>
      <c r="D3350" s="41" t="s">
        <v>37</v>
      </c>
      <c r="E3350">
        <v>9</v>
      </c>
      <c r="F3350" s="21">
        <v>1191785.2258598073</v>
      </c>
      <c r="G3350"/>
    </row>
    <row r="3351" spans="1:7" x14ac:dyDescent="0.25">
      <c r="A3351" t="s">
        <v>62</v>
      </c>
      <c r="B3351" t="str">
        <f>IFERROR(INDEX(Clients[Client_Name],MATCH(Table10[[#This Row],[Client_Code]],Clients[Client_Code],0)),"")</f>
        <v>DISTRIBUIDORA MAXCERDO</v>
      </c>
      <c r="C3351" s="42">
        <v>1013</v>
      </c>
      <c r="D3351" s="41" t="s">
        <v>37</v>
      </c>
      <c r="E3351">
        <v>10</v>
      </c>
      <c r="F3351" s="21">
        <v>1235000.6823552907</v>
      </c>
      <c r="G3351"/>
    </row>
    <row r="3352" spans="1:7" x14ac:dyDescent="0.25">
      <c r="A3352" t="s">
        <v>62</v>
      </c>
      <c r="B3352" t="str">
        <f>IFERROR(INDEX(Clients[Client_Name],MATCH(Table10[[#This Row],[Client_Code]],Clients[Client_Code],0)),"")</f>
        <v>DISTRIBUIDORA MAXCERDO</v>
      </c>
      <c r="C3352" s="42">
        <v>1013</v>
      </c>
      <c r="D3352" s="41" t="s">
        <v>37</v>
      </c>
      <c r="E3352">
        <v>11</v>
      </c>
      <c r="F3352" s="21">
        <v>1198548.242859965</v>
      </c>
      <c r="G3352"/>
    </row>
    <row r="3353" spans="1:7" x14ac:dyDescent="0.25">
      <c r="A3353" t="s">
        <v>62</v>
      </c>
      <c r="B3353" t="str">
        <f>IFERROR(INDEX(Clients[Client_Name],MATCH(Table10[[#This Row],[Client_Code]],Clients[Client_Code],0)),"")</f>
        <v>DISTRIBUIDORA MAXCERDO</v>
      </c>
      <c r="C3353" s="42">
        <v>1013</v>
      </c>
      <c r="D3353" s="41" t="s">
        <v>37</v>
      </c>
      <c r="E3353">
        <v>12</v>
      </c>
      <c r="F3353" s="21">
        <v>1242008.9338663369</v>
      </c>
      <c r="G3353"/>
    </row>
    <row r="3354" spans="1:7" x14ac:dyDescent="0.25">
      <c r="A3354" t="s">
        <v>62</v>
      </c>
      <c r="B3354" t="str">
        <f>IFERROR(INDEX(Clients[Client_Name],MATCH(Table10[[#This Row],[Client_Code]],Clients[Client_Code],0)),"")</f>
        <v>DISTRIBUIDORA MAXCERDO</v>
      </c>
      <c r="C3354" s="42">
        <v>1013</v>
      </c>
      <c r="D3354" s="41" t="s">
        <v>148</v>
      </c>
      <c r="E3354">
        <v>1</v>
      </c>
      <c r="F3354" s="21">
        <v>0</v>
      </c>
      <c r="G3354"/>
    </row>
    <row r="3355" spans="1:7" x14ac:dyDescent="0.25">
      <c r="A3355" t="s">
        <v>62</v>
      </c>
      <c r="B3355" t="str">
        <f>IFERROR(INDEX(Clients[Client_Name],MATCH(Table10[[#This Row],[Client_Code]],Clients[Client_Code],0)),"")</f>
        <v>DISTRIBUIDORA MAXCERDO</v>
      </c>
      <c r="C3355" s="42">
        <v>1013</v>
      </c>
      <c r="D3355" s="41" t="s">
        <v>148</v>
      </c>
      <c r="E3355">
        <v>2</v>
      </c>
      <c r="F3355" s="21">
        <v>0</v>
      </c>
      <c r="G3355"/>
    </row>
    <row r="3356" spans="1:7" x14ac:dyDescent="0.25">
      <c r="A3356" t="s">
        <v>62</v>
      </c>
      <c r="B3356" t="str">
        <f>IFERROR(INDEX(Clients[Client_Name],MATCH(Table10[[#This Row],[Client_Code]],Clients[Client_Code],0)),"")</f>
        <v>DISTRIBUIDORA MAXCERDO</v>
      </c>
      <c r="C3356" s="42">
        <v>1013</v>
      </c>
      <c r="D3356" s="41" t="s">
        <v>148</v>
      </c>
      <c r="E3356">
        <v>3</v>
      </c>
      <c r="F3356" s="21">
        <v>0</v>
      </c>
      <c r="G3356"/>
    </row>
    <row r="3357" spans="1:7" x14ac:dyDescent="0.25">
      <c r="A3357" t="s">
        <v>62</v>
      </c>
      <c r="B3357" t="str">
        <f>IFERROR(INDEX(Clients[Client_Name],MATCH(Table10[[#This Row],[Client_Code]],Clients[Client_Code],0)),"")</f>
        <v>DISTRIBUIDORA MAXCERDO</v>
      </c>
      <c r="C3357" s="42">
        <v>1013</v>
      </c>
      <c r="D3357" s="41" t="s">
        <v>148</v>
      </c>
      <c r="E3357">
        <v>4</v>
      </c>
      <c r="F3357" s="21">
        <v>0</v>
      </c>
      <c r="G3357"/>
    </row>
    <row r="3358" spans="1:7" x14ac:dyDescent="0.25">
      <c r="A3358" t="s">
        <v>62</v>
      </c>
      <c r="B3358" t="str">
        <f>IFERROR(INDEX(Clients[Client_Name],MATCH(Table10[[#This Row],[Client_Code]],Clients[Client_Code],0)),"")</f>
        <v>DISTRIBUIDORA MAXCERDO</v>
      </c>
      <c r="C3358" s="42">
        <v>1013</v>
      </c>
      <c r="D3358" s="41" t="s">
        <v>148</v>
      </c>
      <c r="E3358">
        <v>5</v>
      </c>
      <c r="F3358" s="21">
        <v>0</v>
      </c>
      <c r="G3358"/>
    </row>
    <row r="3359" spans="1:7" x14ac:dyDescent="0.25">
      <c r="A3359" t="s">
        <v>62</v>
      </c>
      <c r="B3359" t="str">
        <f>IFERROR(INDEX(Clients[Client_Name],MATCH(Table10[[#This Row],[Client_Code]],Clients[Client_Code],0)),"")</f>
        <v>DISTRIBUIDORA MAXCERDO</v>
      </c>
      <c r="C3359" s="42">
        <v>1013</v>
      </c>
      <c r="D3359" s="41" t="s">
        <v>148</v>
      </c>
      <c r="E3359">
        <v>6</v>
      </c>
      <c r="F3359" s="21">
        <v>0</v>
      </c>
      <c r="G3359"/>
    </row>
    <row r="3360" spans="1:7" x14ac:dyDescent="0.25">
      <c r="A3360" t="s">
        <v>62</v>
      </c>
      <c r="B3360" t="str">
        <f>IFERROR(INDEX(Clients[Client_Name],MATCH(Table10[[#This Row],[Client_Code]],Clients[Client_Code],0)),"")</f>
        <v>DISTRIBUIDORA MAXCERDO</v>
      </c>
      <c r="C3360" s="42">
        <v>1013</v>
      </c>
      <c r="D3360" s="41" t="s">
        <v>148</v>
      </c>
      <c r="E3360">
        <v>7</v>
      </c>
      <c r="F3360" s="21">
        <v>0</v>
      </c>
      <c r="G3360"/>
    </row>
    <row r="3361" spans="1:7" x14ac:dyDescent="0.25">
      <c r="A3361" t="s">
        <v>62</v>
      </c>
      <c r="B3361" t="str">
        <f>IFERROR(INDEX(Clients[Client_Name],MATCH(Table10[[#This Row],[Client_Code]],Clients[Client_Code],0)),"")</f>
        <v>DISTRIBUIDORA MAXCERDO</v>
      </c>
      <c r="C3361" s="42">
        <v>1013</v>
      </c>
      <c r="D3361" s="41" t="s">
        <v>148</v>
      </c>
      <c r="E3361">
        <v>8</v>
      </c>
      <c r="F3361" s="21">
        <v>0</v>
      </c>
      <c r="G3361"/>
    </row>
    <row r="3362" spans="1:7" x14ac:dyDescent="0.25">
      <c r="A3362" t="s">
        <v>62</v>
      </c>
      <c r="B3362" t="str">
        <f>IFERROR(INDEX(Clients[Client_Name],MATCH(Table10[[#This Row],[Client_Code]],Clients[Client_Code],0)),"")</f>
        <v>DISTRIBUIDORA MAXCERDO</v>
      </c>
      <c r="C3362" s="42">
        <v>1013</v>
      </c>
      <c r="D3362" s="41" t="s">
        <v>148</v>
      </c>
      <c r="E3362">
        <v>9</v>
      </c>
      <c r="F3362" s="21">
        <v>0</v>
      </c>
      <c r="G3362"/>
    </row>
    <row r="3363" spans="1:7" x14ac:dyDescent="0.25">
      <c r="A3363" t="s">
        <v>62</v>
      </c>
      <c r="B3363" t="str">
        <f>IFERROR(INDEX(Clients[Client_Name],MATCH(Table10[[#This Row],[Client_Code]],Clients[Client_Code],0)),"")</f>
        <v>DISTRIBUIDORA MAXCERDO</v>
      </c>
      <c r="C3363" s="42">
        <v>1013</v>
      </c>
      <c r="D3363" s="41" t="s">
        <v>148</v>
      </c>
      <c r="E3363">
        <v>10</v>
      </c>
      <c r="F3363" s="21">
        <v>0</v>
      </c>
      <c r="G3363"/>
    </row>
    <row r="3364" spans="1:7" x14ac:dyDescent="0.25">
      <c r="A3364" t="s">
        <v>62</v>
      </c>
      <c r="B3364" t="str">
        <f>IFERROR(INDEX(Clients[Client_Name],MATCH(Table10[[#This Row],[Client_Code]],Clients[Client_Code],0)),"")</f>
        <v>DISTRIBUIDORA MAXCERDO</v>
      </c>
      <c r="C3364" s="42">
        <v>1013</v>
      </c>
      <c r="D3364" s="41" t="s">
        <v>148</v>
      </c>
      <c r="E3364">
        <v>11</v>
      </c>
      <c r="F3364" s="21">
        <v>0</v>
      </c>
      <c r="G3364"/>
    </row>
    <row r="3365" spans="1:7" x14ac:dyDescent="0.25">
      <c r="A3365" t="s">
        <v>62</v>
      </c>
      <c r="B3365" t="str">
        <f>IFERROR(INDEX(Clients[Client_Name],MATCH(Table10[[#This Row],[Client_Code]],Clients[Client_Code],0)),"")</f>
        <v>DISTRIBUIDORA MAXCERDO</v>
      </c>
      <c r="C3365" s="42">
        <v>1013</v>
      </c>
      <c r="D3365" s="41" t="s">
        <v>148</v>
      </c>
      <c r="E3365">
        <v>12</v>
      </c>
      <c r="F3365" s="21">
        <v>0</v>
      </c>
      <c r="G3365"/>
    </row>
    <row r="3366" spans="1:7" x14ac:dyDescent="0.25">
      <c r="A3366" t="s">
        <v>62</v>
      </c>
      <c r="B3366" t="str">
        <f>IFERROR(INDEX(Clients[Client_Name],MATCH(Table10[[#This Row],[Client_Code]],Clients[Client_Code],0)),"")</f>
        <v>DISTRIBUIDORA MAXCERDO</v>
      </c>
      <c r="C3366" s="42">
        <v>1013</v>
      </c>
      <c r="D3366" s="41" t="s">
        <v>38</v>
      </c>
      <c r="E3366">
        <v>1</v>
      </c>
      <c r="F3366" s="21">
        <v>1333541.5225183333</v>
      </c>
      <c r="G3366"/>
    </row>
    <row r="3367" spans="1:7" x14ac:dyDescent="0.25">
      <c r="A3367" t="s">
        <v>62</v>
      </c>
      <c r="B3367" t="str">
        <f>IFERROR(INDEX(Clients[Client_Name],MATCH(Table10[[#This Row],[Client_Code]],Clients[Client_Code],0)),"")</f>
        <v>DISTRIBUIDORA MAXCERDO</v>
      </c>
      <c r="C3367" s="42">
        <v>1013</v>
      </c>
      <c r="D3367" s="41" t="s">
        <v>38</v>
      </c>
      <c r="E3367">
        <v>2</v>
      </c>
      <c r="F3367" s="21">
        <v>1207901.8362784877</v>
      </c>
      <c r="G3367"/>
    </row>
    <row r="3368" spans="1:7" x14ac:dyDescent="0.25">
      <c r="A3368" t="s">
        <v>62</v>
      </c>
      <c r="B3368" t="str">
        <f>IFERROR(INDEX(Clients[Client_Name],MATCH(Table10[[#This Row],[Client_Code]],Clients[Client_Code],0)),"")</f>
        <v>DISTRIBUIDORA MAXCERDO</v>
      </c>
      <c r="C3368" s="42">
        <v>1013</v>
      </c>
      <c r="D3368" s="41" t="s">
        <v>38</v>
      </c>
      <c r="E3368">
        <v>3</v>
      </c>
      <c r="F3368" s="21">
        <v>1341108.963187604</v>
      </c>
      <c r="G3368"/>
    </row>
    <row r="3369" spans="1:7" x14ac:dyDescent="0.25">
      <c r="A3369" t="s">
        <v>62</v>
      </c>
      <c r="B3369" t="str">
        <f>IFERROR(INDEX(Clients[Client_Name],MATCH(Table10[[#This Row],[Client_Code]],Clients[Client_Code],0)),"")</f>
        <v>DISTRIBUIDORA MAXCERDO</v>
      </c>
      <c r="C3369" s="42">
        <v>1013</v>
      </c>
      <c r="D3369" s="41" t="s">
        <v>38</v>
      </c>
      <c r="E3369">
        <v>4</v>
      </c>
      <c r="F3369" s="21">
        <v>1344908.7719166356</v>
      </c>
      <c r="G3369"/>
    </row>
    <row r="3370" spans="1:7" x14ac:dyDescent="0.25">
      <c r="A3370" t="s">
        <v>62</v>
      </c>
      <c r="B3370" t="str">
        <f>IFERROR(INDEX(Clients[Client_Name],MATCH(Table10[[#This Row],[Client_Code]],Clients[Client_Code],0)),"")</f>
        <v>DISTRIBUIDORA MAXCERDO</v>
      </c>
      <c r="C3370" s="42">
        <v>1013</v>
      </c>
      <c r="D3370" s="41" t="s">
        <v>38</v>
      </c>
      <c r="E3370">
        <v>5</v>
      </c>
      <c r="F3370" s="21">
        <v>1348719.346770399</v>
      </c>
      <c r="G3370"/>
    </row>
    <row r="3371" spans="1:7" x14ac:dyDescent="0.25">
      <c r="A3371" t="s">
        <v>62</v>
      </c>
      <c r="B3371" t="str">
        <f>IFERROR(INDEX(Clients[Client_Name],MATCH(Table10[[#This Row],[Client_Code]],Clients[Client_Code],0)),"")</f>
        <v>DISTRIBUIDORA MAXCERDO</v>
      </c>
      <c r="C3371" s="42">
        <v>1013</v>
      </c>
      <c r="D3371" s="41" t="s">
        <v>38</v>
      </c>
      <c r="E3371">
        <v>6</v>
      </c>
      <c r="F3371" s="21">
        <v>1308910.3725028213</v>
      </c>
      <c r="G3371"/>
    </row>
    <row r="3372" spans="1:7" x14ac:dyDescent="0.25">
      <c r="A3372" t="s">
        <v>62</v>
      </c>
      <c r="B3372" t="str">
        <f>IFERROR(INDEX(Clients[Client_Name],MATCH(Table10[[#This Row],[Client_Code]],Clients[Client_Code],0)),"")</f>
        <v>DISTRIBUIDORA MAXCERDO</v>
      </c>
      <c r="C3372" s="42">
        <v>1013</v>
      </c>
      <c r="D3372" s="41" t="s">
        <v>38</v>
      </c>
      <c r="E3372">
        <v>7</v>
      </c>
      <c r="F3372" s="21">
        <v>1356372.9169546319</v>
      </c>
      <c r="G3372"/>
    </row>
    <row r="3373" spans="1:7" x14ac:dyDescent="0.25">
      <c r="A3373" t="s">
        <v>62</v>
      </c>
      <c r="B3373" t="str">
        <f>IFERROR(INDEX(Clients[Client_Name],MATCH(Table10[[#This Row],[Client_Code]],Clients[Client_Code],0)),"")</f>
        <v>DISTRIBUIDORA MAXCERDO</v>
      </c>
      <c r="C3373" s="42">
        <v>1013</v>
      </c>
      <c r="D3373" s="41" t="s">
        <v>38</v>
      </c>
      <c r="E3373">
        <v>8</v>
      </c>
      <c r="F3373" s="21">
        <v>1360215.9735526699</v>
      </c>
      <c r="G3373"/>
    </row>
    <row r="3374" spans="1:7" x14ac:dyDescent="0.25">
      <c r="A3374" t="s">
        <v>62</v>
      </c>
      <c r="B3374" t="str">
        <f>IFERROR(INDEX(Clients[Client_Name],MATCH(Table10[[#This Row],[Client_Code]],Clients[Client_Code],0)),"")</f>
        <v>DISTRIBUIDORA MAXCERDO</v>
      </c>
      <c r="C3374" s="42">
        <v>1013</v>
      </c>
      <c r="D3374" s="41" t="s">
        <v>38</v>
      </c>
      <c r="E3374">
        <v>9</v>
      </c>
      <c r="F3374" s="21">
        <v>1320067.6633655506</v>
      </c>
      <c r="G3374"/>
    </row>
    <row r="3375" spans="1:7" x14ac:dyDescent="0.25">
      <c r="A3375" t="s">
        <v>62</v>
      </c>
      <c r="B3375" t="str">
        <f>IFERROR(INDEX(Clients[Client_Name],MATCH(Table10[[#This Row],[Client_Code]],Clients[Client_Code],0)),"")</f>
        <v>DISTRIBUIDORA MAXCERDO</v>
      </c>
      <c r="C3375" s="42">
        <v>1013</v>
      </c>
      <c r="D3375" s="41" t="s">
        <v>38</v>
      </c>
      <c r="E3375">
        <v>10</v>
      </c>
      <c r="F3375" s="21">
        <v>1367934.7835810338</v>
      </c>
      <c r="G3375"/>
    </row>
    <row r="3376" spans="1:7" x14ac:dyDescent="0.25">
      <c r="A3376" t="s">
        <v>62</v>
      </c>
      <c r="B3376" t="str">
        <f>IFERROR(INDEX(Clients[Client_Name],MATCH(Table10[[#This Row],[Client_Code]],Clients[Client_Code],0)),"")</f>
        <v>DISTRIBUIDORA MAXCERDO</v>
      </c>
      <c r="C3376" s="42">
        <v>1013</v>
      </c>
      <c r="D3376" s="41" t="s">
        <v>38</v>
      </c>
      <c r="E3376">
        <v>11</v>
      </c>
      <c r="F3376" s="21">
        <v>1327558.6440011417</v>
      </c>
      <c r="G3376"/>
    </row>
    <row r="3377" spans="1:7" x14ac:dyDescent="0.25">
      <c r="A3377" t="s">
        <v>62</v>
      </c>
      <c r="B3377" t="str">
        <f>IFERROR(INDEX(Clients[Client_Name],MATCH(Table10[[#This Row],[Client_Code]],Clients[Client_Code],0)),"")</f>
        <v>DISTRIBUIDORA MAXCERDO</v>
      </c>
      <c r="C3377" s="42">
        <v>1013</v>
      </c>
      <c r="D3377" s="41" t="s">
        <v>38</v>
      </c>
      <c r="E3377">
        <v>12</v>
      </c>
      <c r="F3377" s="21">
        <v>1375697.3954977831</v>
      </c>
      <c r="G3377"/>
    </row>
    <row r="3378" spans="1:7" x14ac:dyDescent="0.25">
      <c r="A3378" t="s">
        <v>62</v>
      </c>
      <c r="B3378" t="str">
        <f>IFERROR(INDEX(Clients[Client_Name],MATCH(Table10[[#This Row],[Client_Code]],Clients[Client_Code],0)),"")</f>
        <v>DIST. DE ALIM. DEL MAR</v>
      </c>
      <c r="C3378" s="42">
        <v>1032</v>
      </c>
      <c r="D3378" s="41" t="s">
        <v>149</v>
      </c>
      <c r="E3378">
        <v>1</v>
      </c>
      <c r="F3378" s="21">
        <v>1295616.5419999999</v>
      </c>
      <c r="G3378"/>
    </row>
    <row r="3379" spans="1:7" x14ac:dyDescent="0.25">
      <c r="A3379" t="s">
        <v>62</v>
      </c>
      <c r="B3379" t="str">
        <f>IFERROR(INDEX(Clients[Client_Name],MATCH(Table10[[#This Row],[Client_Code]],Clients[Client_Code],0)),"")</f>
        <v>DIST. DE ALIM. DEL MAR</v>
      </c>
      <c r="C3379" s="42">
        <v>1032</v>
      </c>
      <c r="D3379" s="41" t="s">
        <v>149</v>
      </c>
      <c r="E3379">
        <v>2</v>
      </c>
      <c r="F3379" s="21">
        <v>1290904.9558225335</v>
      </c>
      <c r="G3379"/>
    </row>
    <row r="3380" spans="1:7" x14ac:dyDescent="0.25">
      <c r="A3380" t="s">
        <v>62</v>
      </c>
      <c r="B3380" t="str">
        <f>IFERROR(INDEX(Clients[Client_Name],MATCH(Table10[[#This Row],[Client_Code]],Clients[Client_Code],0)),"")</f>
        <v>DIST. DE ALIM. DEL MAR</v>
      </c>
      <c r="C3380" s="42">
        <v>1032</v>
      </c>
      <c r="D3380" s="41" t="s">
        <v>149</v>
      </c>
      <c r="E3380">
        <v>3</v>
      </c>
      <c r="F3380" s="21">
        <v>1863245.3410900154</v>
      </c>
      <c r="G3380"/>
    </row>
    <row r="3381" spans="1:7" x14ac:dyDescent="0.25">
      <c r="A3381" t="s">
        <v>62</v>
      </c>
      <c r="B3381" t="str">
        <f>IFERROR(INDEX(Clients[Client_Name],MATCH(Table10[[#This Row],[Client_Code]],Clients[Client_Code],0)),"")</f>
        <v>DIST. DE ALIM. DEL MAR</v>
      </c>
      <c r="C3381" s="42">
        <v>1032</v>
      </c>
      <c r="D3381" s="41" t="s">
        <v>149</v>
      </c>
      <c r="E3381">
        <v>4</v>
      </c>
      <c r="F3381" s="21">
        <v>1681672.0826007933</v>
      </c>
      <c r="G3381"/>
    </row>
    <row r="3382" spans="1:7" x14ac:dyDescent="0.25">
      <c r="A3382" t="s">
        <v>62</v>
      </c>
      <c r="B3382" t="str">
        <f>IFERROR(INDEX(Clients[Client_Name],MATCH(Table10[[#This Row],[Client_Code]],Clients[Client_Code],0)),"")</f>
        <v>DIST. DE ALIM. DEL MAR</v>
      </c>
      <c r="C3382" s="42">
        <v>1032</v>
      </c>
      <c r="D3382" s="41" t="s">
        <v>149</v>
      </c>
      <c r="E3382">
        <v>5</v>
      </c>
      <c r="F3382" s="21">
        <v>1517793.1381513458</v>
      </c>
      <c r="G3382"/>
    </row>
    <row r="3383" spans="1:7" x14ac:dyDescent="0.25">
      <c r="A3383" t="s">
        <v>62</v>
      </c>
      <c r="B3383" t="str">
        <f>IFERROR(INDEX(Clients[Client_Name],MATCH(Table10[[#This Row],[Client_Code]],Clients[Client_Code],0)),"")</f>
        <v>DIST. DE ALIM. DEL MAR</v>
      </c>
      <c r="C3383" s="42">
        <v>1032</v>
      </c>
      <c r="D3383" s="41" t="s">
        <v>149</v>
      </c>
      <c r="E3383">
        <v>6</v>
      </c>
      <c r="F3383" s="21">
        <v>1472993.7600413947</v>
      </c>
      <c r="G3383"/>
    </row>
    <row r="3384" spans="1:7" x14ac:dyDescent="0.25">
      <c r="A3384" t="s">
        <v>62</v>
      </c>
      <c r="B3384" t="str">
        <f>IFERROR(INDEX(Clients[Client_Name],MATCH(Table10[[#This Row],[Client_Code]],Clients[Client_Code],0)),"")</f>
        <v>DIST. DE ALIM. DEL MAR</v>
      </c>
      <c r="C3384" s="42">
        <v>1032</v>
      </c>
      <c r="D3384" s="41" t="s">
        <v>149</v>
      </c>
      <c r="E3384">
        <v>7</v>
      </c>
      <c r="F3384" s="21">
        <v>1526406.1504402291</v>
      </c>
      <c r="G3384"/>
    </row>
    <row r="3385" spans="1:7" x14ac:dyDescent="0.25">
      <c r="A3385" t="s">
        <v>62</v>
      </c>
      <c r="B3385" t="str">
        <f>IFERROR(INDEX(Clients[Client_Name],MATCH(Table10[[#This Row],[Client_Code]],Clients[Client_Code],0)),"")</f>
        <v>DIST. DE ALIM. DEL MAR</v>
      </c>
      <c r="C3385" s="42">
        <v>1032</v>
      </c>
      <c r="D3385" s="41" t="s">
        <v>149</v>
      </c>
      <c r="E3385">
        <v>8</v>
      </c>
      <c r="F3385" s="21">
        <v>1530730.9678664764</v>
      </c>
      <c r="G3385"/>
    </row>
    <row r="3386" spans="1:7" x14ac:dyDescent="0.25">
      <c r="A3386" t="s">
        <v>62</v>
      </c>
      <c r="B3386" t="str">
        <f>IFERROR(INDEX(Clients[Client_Name],MATCH(Table10[[#This Row],[Client_Code]],Clients[Client_Code],0)),"")</f>
        <v>DIST. DE ALIM. DEL MAR</v>
      </c>
      <c r="C3386" s="42">
        <v>1032</v>
      </c>
      <c r="D3386" s="41" t="s">
        <v>149</v>
      </c>
      <c r="E3386">
        <v>9</v>
      </c>
      <c r="F3386" s="21">
        <v>1485549.7151052563</v>
      </c>
      <c r="G3386"/>
    </row>
    <row r="3387" spans="1:7" x14ac:dyDescent="0.25">
      <c r="A3387" t="s">
        <v>62</v>
      </c>
      <c r="B3387" t="str">
        <f>IFERROR(INDEX(Clients[Client_Name],MATCH(Table10[[#This Row],[Client_Code]],Clients[Client_Code],0)),"")</f>
        <v>DIST. DE ALIM. DEL MAR</v>
      </c>
      <c r="C3387" s="42">
        <v>1032</v>
      </c>
      <c r="D3387" s="41" t="s">
        <v>149</v>
      </c>
      <c r="E3387">
        <v>10</v>
      </c>
      <c r="F3387" s="21">
        <v>1539417.3983857674</v>
      </c>
      <c r="G3387"/>
    </row>
    <row r="3388" spans="1:7" x14ac:dyDescent="0.25">
      <c r="A3388" t="s">
        <v>62</v>
      </c>
      <c r="B3388" t="str">
        <f>IFERROR(INDEX(Clients[Client_Name],MATCH(Table10[[#This Row],[Client_Code]],Clients[Client_Code],0)),"")</f>
        <v>DIST. DE ALIM. DEL MAR</v>
      </c>
      <c r="C3388" s="42">
        <v>1032</v>
      </c>
      <c r="D3388" s="41" t="s">
        <v>149</v>
      </c>
      <c r="E3388">
        <v>11</v>
      </c>
      <c r="F3388" s="21">
        <v>1643377.7314025608</v>
      </c>
      <c r="G3388"/>
    </row>
    <row r="3389" spans="1:7" x14ac:dyDescent="0.25">
      <c r="A3389" t="s">
        <v>62</v>
      </c>
      <c r="B3389" t="str">
        <f>IFERROR(INDEX(Clients[Client_Name],MATCH(Table10[[#This Row],[Client_Code]],Clients[Client_Code],0)),"")</f>
        <v>DIST. DE ALIM. DEL MAR</v>
      </c>
      <c r="C3389" s="42">
        <v>1032</v>
      </c>
      <c r="D3389" s="41" t="s">
        <v>149</v>
      </c>
      <c r="E3389">
        <v>12</v>
      </c>
      <c r="F3389" s="21">
        <v>1873265.2773103223</v>
      </c>
      <c r="G3389"/>
    </row>
    <row r="3390" spans="1:7" x14ac:dyDescent="0.25">
      <c r="A3390" t="s">
        <v>62</v>
      </c>
      <c r="B3390" t="str">
        <f>IFERROR(INDEX(Clients[Client_Name],MATCH(Table10[[#This Row],[Client_Code]],Clients[Client_Code],0)),"")</f>
        <v>DIST. DE ALIM. DEL MAR</v>
      </c>
      <c r="C3390" s="42">
        <v>1032</v>
      </c>
      <c r="D3390" s="41" t="s">
        <v>37</v>
      </c>
      <c r="E3390">
        <v>1</v>
      </c>
      <c r="F3390" s="21">
        <v>373137.56409599993</v>
      </c>
      <c r="G3390"/>
    </row>
    <row r="3391" spans="1:7" x14ac:dyDescent="0.25">
      <c r="A3391" t="s">
        <v>62</v>
      </c>
      <c r="B3391" t="str">
        <f>IFERROR(INDEX(Clients[Client_Name],MATCH(Table10[[#This Row],[Client_Code]],Clients[Client_Code],0)),"")</f>
        <v>DIST. DE ALIM. DEL MAR</v>
      </c>
      <c r="C3391" s="42">
        <v>1032</v>
      </c>
      <c r="D3391" s="41" t="s">
        <v>37</v>
      </c>
      <c r="E3391">
        <v>2</v>
      </c>
      <c r="F3391" s="21">
        <v>371780.62727688963</v>
      </c>
      <c r="G3391"/>
    </row>
    <row r="3392" spans="1:7" x14ac:dyDescent="0.25">
      <c r="A3392" t="s">
        <v>62</v>
      </c>
      <c r="B3392" t="str">
        <f>IFERROR(INDEX(Clients[Client_Name],MATCH(Table10[[#This Row],[Client_Code]],Clients[Client_Code],0)),"")</f>
        <v>DIST. DE ALIM. DEL MAR</v>
      </c>
      <c r="C3392" s="42">
        <v>1032</v>
      </c>
      <c r="D3392" s="41" t="s">
        <v>37</v>
      </c>
      <c r="E3392">
        <v>3</v>
      </c>
      <c r="F3392" s="21">
        <v>536614.65823392442</v>
      </c>
      <c r="G3392"/>
    </row>
    <row r="3393" spans="1:7" x14ac:dyDescent="0.25">
      <c r="A3393" t="s">
        <v>62</v>
      </c>
      <c r="B3393" t="str">
        <f>IFERROR(INDEX(Clients[Client_Name],MATCH(Table10[[#This Row],[Client_Code]],Clients[Client_Code],0)),"")</f>
        <v>DIST. DE ALIM. DEL MAR</v>
      </c>
      <c r="C3393" s="42">
        <v>1032</v>
      </c>
      <c r="D3393" s="41" t="s">
        <v>37</v>
      </c>
      <c r="E3393">
        <v>4</v>
      </c>
      <c r="F3393" s="21">
        <v>484321.55978902843</v>
      </c>
      <c r="G3393"/>
    </row>
    <row r="3394" spans="1:7" x14ac:dyDescent="0.25">
      <c r="A3394" t="s">
        <v>62</v>
      </c>
      <c r="B3394" t="str">
        <f>IFERROR(INDEX(Clients[Client_Name],MATCH(Table10[[#This Row],[Client_Code]],Clients[Client_Code],0)),"")</f>
        <v>DIST. DE ALIM. DEL MAR</v>
      </c>
      <c r="C3394" s="42">
        <v>1032</v>
      </c>
      <c r="D3394" s="41" t="s">
        <v>37</v>
      </c>
      <c r="E3394">
        <v>5</v>
      </c>
      <c r="F3394" s="21">
        <v>437124.42378758756</v>
      </c>
      <c r="G3394"/>
    </row>
    <row r="3395" spans="1:7" x14ac:dyDescent="0.25">
      <c r="A3395" t="s">
        <v>62</v>
      </c>
      <c r="B3395" t="str">
        <f>IFERROR(INDEX(Clients[Client_Name],MATCH(Table10[[#This Row],[Client_Code]],Clients[Client_Code],0)),"")</f>
        <v>DIST. DE ALIM. DEL MAR</v>
      </c>
      <c r="C3395" s="42">
        <v>1032</v>
      </c>
      <c r="D3395" s="41" t="s">
        <v>37</v>
      </c>
      <c r="E3395">
        <v>6</v>
      </c>
      <c r="F3395" s="21">
        <v>424222.20289192162</v>
      </c>
      <c r="G3395"/>
    </row>
    <row r="3396" spans="1:7" x14ac:dyDescent="0.25">
      <c r="A3396" t="s">
        <v>62</v>
      </c>
      <c r="B3396" t="str">
        <f>IFERROR(INDEX(Clients[Client_Name],MATCH(Table10[[#This Row],[Client_Code]],Clients[Client_Code],0)),"")</f>
        <v>DIST. DE ALIM. DEL MAR</v>
      </c>
      <c r="C3396" s="42">
        <v>1032</v>
      </c>
      <c r="D3396" s="41" t="s">
        <v>37</v>
      </c>
      <c r="E3396">
        <v>7</v>
      </c>
      <c r="F3396" s="21">
        <v>439604.97132678598</v>
      </c>
      <c r="G3396"/>
    </row>
    <row r="3397" spans="1:7" x14ac:dyDescent="0.25">
      <c r="A3397" t="s">
        <v>62</v>
      </c>
      <c r="B3397" t="str">
        <f>IFERROR(INDEX(Clients[Client_Name],MATCH(Table10[[#This Row],[Client_Code]],Clients[Client_Code],0)),"")</f>
        <v>DIST. DE ALIM. DEL MAR</v>
      </c>
      <c r="C3397" s="42">
        <v>1032</v>
      </c>
      <c r="D3397" s="41" t="s">
        <v>37</v>
      </c>
      <c r="E3397">
        <v>8</v>
      </c>
      <c r="F3397" s="21">
        <v>440850.51874554518</v>
      </c>
      <c r="G3397"/>
    </row>
    <row r="3398" spans="1:7" x14ac:dyDescent="0.25">
      <c r="A3398" t="s">
        <v>62</v>
      </c>
      <c r="B3398" t="str">
        <f>IFERROR(INDEX(Clients[Client_Name],MATCH(Table10[[#This Row],[Client_Code]],Clients[Client_Code],0)),"")</f>
        <v>DIST. DE ALIM. DEL MAR</v>
      </c>
      <c r="C3398" s="42">
        <v>1032</v>
      </c>
      <c r="D3398" s="41" t="s">
        <v>37</v>
      </c>
      <c r="E3398">
        <v>9</v>
      </c>
      <c r="F3398" s="21">
        <v>427838.31795031379</v>
      </c>
      <c r="G3398"/>
    </row>
    <row r="3399" spans="1:7" x14ac:dyDescent="0.25">
      <c r="A3399" t="s">
        <v>62</v>
      </c>
      <c r="B3399" t="str">
        <f>IFERROR(INDEX(Clients[Client_Name],MATCH(Table10[[#This Row],[Client_Code]],Clients[Client_Code],0)),"")</f>
        <v>DIST. DE ALIM. DEL MAR</v>
      </c>
      <c r="C3399" s="42">
        <v>1032</v>
      </c>
      <c r="D3399" s="41" t="s">
        <v>37</v>
      </c>
      <c r="E3399">
        <v>10</v>
      </c>
      <c r="F3399" s="21">
        <v>443352.21073510096</v>
      </c>
      <c r="G3399"/>
    </row>
    <row r="3400" spans="1:7" x14ac:dyDescent="0.25">
      <c r="A3400" t="s">
        <v>62</v>
      </c>
      <c r="B3400" t="str">
        <f>IFERROR(INDEX(Clients[Client_Name],MATCH(Table10[[#This Row],[Client_Code]],Clients[Client_Code],0)),"")</f>
        <v>DIST. DE ALIM. DEL MAR</v>
      </c>
      <c r="C3400" s="42">
        <v>1032</v>
      </c>
      <c r="D3400" s="41" t="s">
        <v>37</v>
      </c>
      <c r="E3400">
        <v>11</v>
      </c>
      <c r="F3400" s="21">
        <v>473292.78664393746</v>
      </c>
      <c r="G3400"/>
    </row>
    <row r="3401" spans="1:7" x14ac:dyDescent="0.25">
      <c r="A3401" t="s">
        <v>62</v>
      </c>
      <c r="B3401" t="str">
        <f>IFERROR(INDEX(Clients[Client_Name],MATCH(Table10[[#This Row],[Client_Code]],Clients[Client_Code],0)),"")</f>
        <v>DIST. DE ALIM. DEL MAR</v>
      </c>
      <c r="C3401" s="42">
        <v>1032</v>
      </c>
      <c r="D3401" s="41" t="s">
        <v>37</v>
      </c>
      <c r="E3401">
        <v>12</v>
      </c>
      <c r="F3401" s="21">
        <v>539500.3998653728</v>
      </c>
      <c r="G3401"/>
    </row>
    <row r="3402" spans="1:7" x14ac:dyDescent="0.25">
      <c r="A3402" t="s">
        <v>62</v>
      </c>
      <c r="B3402" t="str">
        <f>IFERROR(INDEX(Clients[Client_Name],MATCH(Table10[[#This Row],[Client_Code]],Clients[Client_Code],0)),"")</f>
        <v>DIST. DE ALIM. DEL MAR</v>
      </c>
      <c r="C3402" s="42">
        <v>1032</v>
      </c>
      <c r="D3402" s="41" t="s">
        <v>148</v>
      </c>
      <c r="E3402">
        <v>1</v>
      </c>
      <c r="F3402" s="21">
        <v>0</v>
      </c>
      <c r="G3402"/>
    </row>
    <row r="3403" spans="1:7" x14ac:dyDescent="0.25">
      <c r="A3403" t="s">
        <v>62</v>
      </c>
      <c r="B3403" t="str">
        <f>IFERROR(INDEX(Clients[Client_Name],MATCH(Table10[[#This Row],[Client_Code]],Clients[Client_Code],0)),"")</f>
        <v>DIST. DE ALIM. DEL MAR</v>
      </c>
      <c r="C3403" s="42">
        <v>1032</v>
      </c>
      <c r="D3403" s="41" t="s">
        <v>148</v>
      </c>
      <c r="E3403">
        <v>2</v>
      </c>
      <c r="F3403" s="21">
        <v>0</v>
      </c>
      <c r="G3403"/>
    </row>
    <row r="3404" spans="1:7" x14ac:dyDescent="0.25">
      <c r="A3404" t="s">
        <v>62</v>
      </c>
      <c r="B3404" t="str">
        <f>IFERROR(INDEX(Clients[Client_Name],MATCH(Table10[[#This Row],[Client_Code]],Clients[Client_Code],0)),"")</f>
        <v>DIST. DE ALIM. DEL MAR</v>
      </c>
      <c r="C3404" s="42">
        <v>1032</v>
      </c>
      <c r="D3404" s="41" t="s">
        <v>148</v>
      </c>
      <c r="E3404">
        <v>3</v>
      </c>
      <c r="F3404" s="21">
        <v>0</v>
      </c>
      <c r="G3404"/>
    </row>
    <row r="3405" spans="1:7" x14ac:dyDescent="0.25">
      <c r="A3405" t="s">
        <v>62</v>
      </c>
      <c r="B3405" t="str">
        <f>IFERROR(INDEX(Clients[Client_Name],MATCH(Table10[[#This Row],[Client_Code]],Clients[Client_Code],0)),"")</f>
        <v>DIST. DE ALIM. DEL MAR</v>
      </c>
      <c r="C3405" s="42">
        <v>1032</v>
      </c>
      <c r="D3405" s="41" t="s">
        <v>148</v>
      </c>
      <c r="E3405">
        <v>4</v>
      </c>
      <c r="F3405" s="21">
        <v>0</v>
      </c>
      <c r="G3405"/>
    </row>
    <row r="3406" spans="1:7" x14ac:dyDescent="0.25">
      <c r="A3406" t="s">
        <v>62</v>
      </c>
      <c r="B3406" t="str">
        <f>IFERROR(INDEX(Clients[Client_Name],MATCH(Table10[[#This Row],[Client_Code]],Clients[Client_Code],0)),"")</f>
        <v>DIST. DE ALIM. DEL MAR</v>
      </c>
      <c r="C3406" s="42">
        <v>1032</v>
      </c>
      <c r="D3406" s="41" t="s">
        <v>148</v>
      </c>
      <c r="E3406">
        <v>5</v>
      </c>
      <c r="F3406" s="21">
        <v>0</v>
      </c>
      <c r="G3406"/>
    </row>
    <row r="3407" spans="1:7" x14ac:dyDescent="0.25">
      <c r="A3407" t="s">
        <v>62</v>
      </c>
      <c r="B3407" t="str">
        <f>IFERROR(INDEX(Clients[Client_Name],MATCH(Table10[[#This Row],[Client_Code]],Clients[Client_Code],0)),"")</f>
        <v>DIST. DE ALIM. DEL MAR</v>
      </c>
      <c r="C3407" s="42">
        <v>1032</v>
      </c>
      <c r="D3407" s="41" t="s">
        <v>148</v>
      </c>
      <c r="E3407">
        <v>6</v>
      </c>
      <c r="F3407" s="21">
        <v>0</v>
      </c>
      <c r="G3407"/>
    </row>
    <row r="3408" spans="1:7" x14ac:dyDescent="0.25">
      <c r="A3408" t="s">
        <v>62</v>
      </c>
      <c r="B3408" t="str">
        <f>IFERROR(INDEX(Clients[Client_Name],MATCH(Table10[[#This Row],[Client_Code]],Clients[Client_Code],0)),"")</f>
        <v>DIST. DE ALIM. DEL MAR</v>
      </c>
      <c r="C3408" s="42">
        <v>1032</v>
      </c>
      <c r="D3408" s="41" t="s">
        <v>148</v>
      </c>
      <c r="E3408">
        <v>7</v>
      </c>
      <c r="F3408" s="21">
        <v>0</v>
      </c>
      <c r="G3408"/>
    </row>
    <row r="3409" spans="1:7" x14ac:dyDescent="0.25">
      <c r="A3409" t="s">
        <v>62</v>
      </c>
      <c r="B3409" t="str">
        <f>IFERROR(INDEX(Clients[Client_Name],MATCH(Table10[[#This Row],[Client_Code]],Clients[Client_Code],0)),"")</f>
        <v>DIST. DE ALIM. DEL MAR</v>
      </c>
      <c r="C3409" s="42">
        <v>1032</v>
      </c>
      <c r="D3409" s="41" t="s">
        <v>148</v>
      </c>
      <c r="E3409">
        <v>8</v>
      </c>
      <c r="F3409" s="21">
        <v>0</v>
      </c>
      <c r="G3409"/>
    </row>
    <row r="3410" spans="1:7" x14ac:dyDescent="0.25">
      <c r="A3410" t="s">
        <v>62</v>
      </c>
      <c r="B3410" t="str">
        <f>IFERROR(INDEX(Clients[Client_Name],MATCH(Table10[[#This Row],[Client_Code]],Clients[Client_Code],0)),"")</f>
        <v>DIST. DE ALIM. DEL MAR</v>
      </c>
      <c r="C3410" s="42">
        <v>1032</v>
      </c>
      <c r="D3410" s="41" t="s">
        <v>148</v>
      </c>
      <c r="E3410">
        <v>9</v>
      </c>
      <c r="F3410" s="21">
        <v>0</v>
      </c>
      <c r="G3410"/>
    </row>
    <row r="3411" spans="1:7" x14ac:dyDescent="0.25">
      <c r="A3411" t="s">
        <v>62</v>
      </c>
      <c r="B3411" t="str">
        <f>IFERROR(INDEX(Clients[Client_Name],MATCH(Table10[[#This Row],[Client_Code]],Clients[Client_Code],0)),"")</f>
        <v>DIST. DE ALIM. DEL MAR</v>
      </c>
      <c r="C3411" s="42">
        <v>1032</v>
      </c>
      <c r="D3411" s="41" t="s">
        <v>148</v>
      </c>
      <c r="E3411">
        <v>10</v>
      </c>
      <c r="F3411" s="21">
        <v>0</v>
      </c>
      <c r="G3411"/>
    </row>
    <row r="3412" spans="1:7" x14ac:dyDescent="0.25">
      <c r="A3412" t="s">
        <v>62</v>
      </c>
      <c r="B3412" t="str">
        <f>IFERROR(INDEX(Clients[Client_Name],MATCH(Table10[[#This Row],[Client_Code]],Clients[Client_Code],0)),"")</f>
        <v>DIST. DE ALIM. DEL MAR</v>
      </c>
      <c r="C3412" s="42">
        <v>1032</v>
      </c>
      <c r="D3412" s="41" t="s">
        <v>148</v>
      </c>
      <c r="E3412">
        <v>11</v>
      </c>
      <c r="F3412" s="21">
        <v>0</v>
      </c>
      <c r="G3412"/>
    </row>
    <row r="3413" spans="1:7" x14ac:dyDescent="0.25">
      <c r="A3413" t="s">
        <v>62</v>
      </c>
      <c r="B3413" t="str">
        <f>IFERROR(INDEX(Clients[Client_Name],MATCH(Table10[[#This Row],[Client_Code]],Clients[Client_Code],0)),"")</f>
        <v>DIST. DE ALIM. DEL MAR</v>
      </c>
      <c r="C3413" s="42">
        <v>1032</v>
      </c>
      <c r="D3413" s="41" t="s">
        <v>148</v>
      </c>
      <c r="E3413">
        <v>12</v>
      </c>
      <c r="F3413" s="21">
        <v>0</v>
      </c>
      <c r="G3413"/>
    </row>
    <row r="3414" spans="1:7" x14ac:dyDescent="0.25">
      <c r="A3414" t="s">
        <v>62</v>
      </c>
      <c r="B3414" t="str">
        <f>IFERROR(INDEX(Clients[Client_Name],MATCH(Table10[[#This Row],[Client_Code]],Clients[Client_Code],0)),"")</f>
        <v>DIST. DE ALIM. DEL MAR</v>
      </c>
      <c r="C3414" s="42">
        <v>1032</v>
      </c>
      <c r="D3414" s="41" t="s">
        <v>38</v>
      </c>
      <c r="E3414">
        <v>1</v>
      </c>
      <c r="F3414" s="21">
        <v>673301.67689799995</v>
      </c>
      <c r="G3414"/>
    </row>
    <row r="3415" spans="1:7" x14ac:dyDescent="0.25">
      <c r="A3415" t="s">
        <v>62</v>
      </c>
      <c r="B3415" t="str">
        <f>IFERROR(INDEX(Clients[Client_Name],MATCH(Table10[[#This Row],[Client_Code]],Clients[Client_Code],0)),"")</f>
        <v>DIST. DE ALIM. DEL MAR</v>
      </c>
      <c r="C3415" s="42">
        <v>1032</v>
      </c>
      <c r="D3415" s="41" t="s">
        <v>38</v>
      </c>
      <c r="E3415">
        <v>2</v>
      </c>
      <c r="F3415" s="21">
        <v>671798.68090738822</v>
      </c>
      <c r="G3415"/>
    </row>
    <row r="3416" spans="1:7" x14ac:dyDescent="0.25">
      <c r="A3416" t="s">
        <v>62</v>
      </c>
      <c r="B3416" t="str">
        <f>IFERROR(INDEX(Clients[Client_Name],MATCH(Table10[[#This Row],[Client_Code]],Clients[Client_Code],0)),"")</f>
        <v>DIST. DE ALIM. DEL MAR</v>
      </c>
      <c r="C3416" s="42">
        <v>1032</v>
      </c>
      <c r="D3416" s="41" t="s">
        <v>38</v>
      </c>
      <c r="E3416">
        <v>3</v>
      </c>
      <c r="F3416" s="21">
        <v>753759.26380771492</v>
      </c>
      <c r="G3416"/>
    </row>
    <row r="3417" spans="1:7" x14ac:dyDescent="0.25">
      <c r="A3417" t="s">
        <v>62</v>
      </c>
      <c r="B3417" t="str">
        <f>IFERROR(INDEX(Clients[Client_Name],MATCH(Table10[[#This Row],[Client_Code]],Clients[Client_Code],0)),"")</f>
        <v>DIST. DE ALIM. DEL MAR</v>
      </c>
      <c r="C3417" s="42">
        <v>1032</v>
      </c>
      <c r="D3417" s="41" t="s">
        <v>38</v>
      </c>
      <c r="E3417">
        <v>4</v>
      </c>
      <c r="F3417" s="21">
        <v>832453.39434965304</v>
      </c>
      <c r="G3417"/>
    </row>
    <row r="3418" spans="1:7" x14ac:dyDescent="0.25">
      <c r="A3418" t="s">
        <v>62</v>
      </c>
      <c r="B3418" t="str">
        <f>IFERROR(INDEX(Clients[Client_Name],MATCH(Table10[[#This Row],[Client_Code]],Clients[Client_Code],0)),"")</f>
        <v>DIST. DE ALIM. DEL MAR</v>
      </c>
      <c r="C3418" s="42">
        <v>1032</v>
      </c>
      <c r="D3418" s="41" t="s">
        <v>38</v>
      </c>
      <c r="E3418">
        <v>5</v>
      </c>
      <c r="F3418" s="21">
        <v>994176.01107027929</v>
      </c>
      <c r="G3418"/>
    </row>
    <row r="3419" spans="1:7" x14ac:dyDescent="0.25">
      <c r="A3419" t="s">
        <v>62</v>
      </c>
      <c r="B3419" t="str">
        <f>IFERROR(INDEX(Clients[Client_Name],MATCH(Table10[[#This Row],[Client_Code]],Clients[Client_Code],0)),"")</f>
        <v>DIST. DE ALIM. DEL MAR</v>
      </c>
      <c r="C3419" s="42">
        <v>1032</v>
      </c>
      <c r="D3419" s="41" t="s">
        <v>38</v>
      </c>
      <c r="E3419">
        <v>6</v>
      </c>
      <c r="F3419" s="21">
        <v>976135.00945320493</v>
      </c>
      <c r="G3419"/>
    </row>
    <row r="3420" spans="1:7" x14ac:dyDescent="0.25">
      <c r="A3420" t="s">
        <v>62</v>
      </c>
      <c r="B3420" t="str">
        <f>IFERROR(INDEX(Clients[Client_Name],MATCH(Table10[[#This Row],[Client_Code]],Clients[Client_Code],0)),"")</f>
        <v>DIST. DE ALIM. DEL MAR</v>
      </c>
      <c r="C3420" s="42">
        <v>1032</v>
      </c>
      <c r="D3420" s="41" t="s">
        <v>38</v>
      </c>
      <c r="E3420">
        <v>7</v>
      </c>
      <c r="F3420" s="21">
        <v>1060673.5619904331</v>
      </c>
      <c r="G3420"/>
    </row>
    <row r="3421" spans="1:7" x14ac:dyDescent="0.25">
      <c r="A3421" t="s">
        <v>62</v>
      </c>
      <c r="B3421" t="str">
        <f>IFERROR(INDEX(Clients[Client_Name],MATCH(Table10[[#This Row],[Client_Code]],Clients[Client_Code],0)),"")</f>
        <v>DIST. DE ALIM. DEL MAR</v>
      </c>
      <c r="C3421" s="42">
        <v>1032</v>
      </c>
      <c r="D3421" s="41" t="s">
        <v>38</v>
      </c>
      <c r="E3421">
        <v>8</v>
      </c>
      <c r="F3421" s="21">
        <v>1125803.178749406</v>
      </c>
      <c r="G3421"/>
    </row>
    <row r="3422" spans="1:7" x14ac:dyDescent="0.25">
      <c r="A3422" t="s">
        <v>62</v>
      </c>
      <c r="B3422" t="str">
        <f>IFERROR(INDEX(Clients[Client_Name],MATCH(Table10[[#This Row],[Client_Code]],Clients[Client_Code],0)),"")</f>
        <v>DIST. DE ALIM. DEL MAR</v>
      </c>
      <c r="C3422" s="42">
        <v>1032</v>
      </c>
      <c r="D3422" s="41" t="s">
        <v>38</v>
      </c>
      <c r="E3422">
        <v>9</v>
      </c>
      <c r="F3422" s="21">
        <v>1111390.3591185766</v>
      </c>
      <c r="G3422"/>
    </row>
    <row r="3423" spans="1:7" x14ac:dyDescent="0.25">
      <c r="A3423" t="s">
        <v>62</v>
      </c>
      <c r="B3423" t="str">
        <f>IFERROR(INDEX(Clients[Client_Name],MATCH(Table10[[#This Row],[Client_Code]],Clients[Client_Code],0)),"")</f>
        <v>DIST. DE ALIM. DEL MAR</v>
      </c>
      <c r="C3423" s="42">
        <v>1032</v>
      </c>
      <c r="D3423" s="41" t="s">
        <v>38</v>
      </c>
      <c r="E3423">
        <v>10</v>
      </c>
      <c r="F3423" s="21">
        <v>1001074.1500850598</v>
      </c>
      <c r="G3423"/>
    </row>
    <row r="3424" spans="1:7" x14ac:dyDescent="0.25">
      <c r="A3424" t="s">
        <v>62</v>
      </c>
      <c r="B3424" t="str">
        <f>IFERROR(INDEX(Clients[Client_Name],MATCH(Table10[[#This Row],[Client_Code]],Clients[Client_Code],0)),"")</f>
        <v>DIST. DE ALIM. DEL MAR</v>
      </c>
      <c r="C3424" s="42">
        <v>1032</v>
      </c>
      <c r="D3424" s="41" t="s">
        <v>38</v>
      </c>
      <c r="E3424">
        <v>11</v>
      </c>
      <c r="F3424" s="21">
        <v>1085237.4963174169</v>
      </c>
      <c r="G3424"/>
    </row>
    <row r="3425" spans="1:7" x14ac:dyDescent="0.25">
      <c r="A3425" t="s">
        <v>62</v>
      </c>
      <c r="B3425" t="str">
        <f>IFERROR(INDEX(Clients[Client_Name],MATCH(Table10[[#This Row],[Client_Code]],Clients[Client_Code],0)),"")</f>
        <v>DIST. DE ALIM. DEL MAR</v>
      </c>
      <c r="C3425" s="43">
        <v>1032</v>
      </c>
      <c r="D3425" s="41" t="s">
        <v>38</v>
      </c>
      <c r="E3425">
        <v>12</v>
      </c>
      <c r="F3425" s="21">
        <v>967571.62346199283</v>
      </c>
      <c r="G3425"/>
    </row>
    <row r="3426" spans="1:7" x14ac:dyDescent="0.25">
      <c r="A3426" t="s">
        <v>62</v>
      </c>
      <c r="B3426" t="str">
        <f>IFERROR(INDEX(Clients[Client_Name],MATCH(Table10[[#This Row],[Client_Code]],Clients[Client_Code],0)),"")</f>
        <v>DIANA NATURALS</v>
      </c>
      <c r="C3426" s="42">
        <v>1031</v>
      </c>
      <c r="D3426" s="41" t="s">
        <v>149</v>
      </c>
      <c r="E3426">
        <v>1</v>
      </c>
      <c r="F3426" s="21">
        <v>11122670.29445</v>
      </c>
      <c r="G3426"/>
    </row>
    <row r="3427" spans="1:7" x14ac:dyDescent="0.25">
      <c r="A3427" t="s">
        <v>62</v>
      </c>
      <c r="B3427" t="str">
        <f>IFERROR(INDEX(Clients[Client_Name],MATCH(Table10[[#This Row],[Client_Code]],Clients[Client_Code],0)),"")</f>
        <v>DIANA NATURALS</v>
      </c>
      <c r="C3427" s="42">
        <v>1031</v>
      </c>
      <c r="D3427" s="41" t="s">
        <v>149</v>
      </c>
      <c r="E3427">
        <v>2</v>
      </c>
      <c r="F3427" s="21">
        <v>13097171.509064978</v>
      </c>
      <c r="G3427"/>
    </row>
    <row r="3428" spans="1:7" x14ac:dyDescent="0.25">
      <c r="A3428" t="s">
        <v>62</v>
      </c>
      <c r="B3428" t="str">
        <f>IFERROR(INDEX(Clients[Client_Name],MATCH(Table10[[#This Row],[Client_Code]],Clients[Client_Code],0)),"")</f>
        <v>DIANA NATURALS</v>
      </c>
      <c r="C3428" s="42">
        <v>1031</v>
      </c>
      <c r="D3428" s="41" t="s">
        <v>149</v>
      </c>
      <c r="E3428">
        <v>3</v>
      </c>
      <c r="F3428" s="21">
        <v>14541524.464710495</v>
      </c>
      <c r="G3428"/>
    </row>
    <row r="3429" spans="1:7" x14ac:dyDescent="0.25">
      <c r="A3429" t="s">
        <v>62</v>
      </c>
      <c r="B3429" t="str">
        <f>IFERROR(INDEX(Clients[Client_Name],MATCH(Table10[[#This Row],[Client_Code]],Clients[Client_Code],0)),"")</f>
        <v>DIANA NATURALS</v>
      </c>
      <c r="C3429" s="42">
        <v>1031</v>
      </c>
      <c r="D3429" s="41" t="s">
        <v>149</v>
      </c>
      <c r="E3429">
        <v>4</v>
      </c>
      <c r="F3429" s="21">
        <v>14582725.45069384</v>
      </c>
      <c r="G3429"/>
    </row>
    <row r="3430" spans="1:7" x14ac:dyDescent="0.25">
      <c r="A3430" t="s">
        <v>62</v>
      </c>
      <c r="B3430" t="str">
        <f>IFERROR(INDEX(Clients[Client_Name],MATCH(Table10[[#This Row],[Client_Code]],Clients[Client_Code],0)),"")</f>
        <v>DIANA NATURALS</v>
      </c>
      <c r="C3430" s="42">
        <v>1031</v>
      </c>
      <c r="D3430" s="41" t="s">
        <v>149</v>
      </c>
      <c r="E3430">
        <v>5</v>
      </c>
      <c r="F3430" s="21">
        <v>14624043.17280414</v>
      </c>
      <c r="G3430"/>
    </row>
    <row r="3431" spans="1:7" x14ac:dyDescent="0.25">
      <c r="A3431" t="s">
        <v>62</v>
      </c>
      <c r="B3431" t="str">
        <f>IFERROR(INDEX(Clients[Client_Name],MATCH(Table10[[#This Row],[Client_Code]],Clients[Client_Code],0)),"")</f>
        <v>DIANA NATURALS</v>
      </c>
      <c r="C3431" s="42">
        <v>1031</v>
      </c>
      <c r="D3431" s="41" t="s">
        <v>149</v>
      </c>
      <c r="E3431">
        <v>6</v>
      </c>
      <c r="F3431" s="21">
        <v>14192398.027542338</v>
      </c>
      <c r="G3431"/>
    </row>
    <row r="3432" spans="1:7" x14ac:dyDescent="0.25">
      <c r="A3432" t="s">
        <v>62</v>
      </c>
      <c r="B3432" t="str">
        <f>IFERROR(INDEX(Clients[Client_Name],MATCH(Table10[[#This Row],[Client_Code]],Clients[Client_Code],0)),"")</f>
        <v>DIANA NATURALS</v>
      </c>
      <c r="C3432" s="42">
        <v>1031</v>
      </c>
      <c r="D3432" s="41" t="s">
        <v>149</v>
      </c>
      <c r="E3432">
        <v>7</v>
      </c>
      <c r="F3432" s="21">
        <v>12819311.124675661</v>
      </c>
      <c r="G3432"/>
    </row>
    <row r="3433" spans="1:7" x14ac:dyDescent="0.25">
      <c r="A3433" t="s">
        <v>62</v>
      </c>
      <c r="B3433" t="str">
        <f>IFERROR(INDEX(Clients[Client_Name],MATCH(Table10[[#This Row],[Client_Code]],Clients[Client_Code],0)),"")</f>
        <v>DIANA NATURALS</v>
      </c>
      <c r="C3433" s="42">
        <v>1031</v>
      </c>
      <c r="D3433" s="41" t="s">
        <v>149</v>
      </c>
      <c r="E3433">
        <v>8</v>
      </c>
      <c r="F3433" s="21">
        <v>11380762.499384709</v>
      </c>
      <c r="G3433"/>
    </row>
    <row r="3434" spans="1:7" x14ac:dyDescent="0.25">
      <c r="A3434" t="s">
        <v>62</v>
      </c>
      <c r="B3434" t="str">
        <f>IFERROR(INDEX(Clients[Client_Name],MATCH(Table10[[#This Row],[Client_Code]],Clients[Client_Code],0)),"")</f>
        <v>DIANA NATURALS</v>
      </c>
      <c r="C3434" s="42">
        <v>1031</v>
      </c>
      <c r="D3434" s="41" t="s">
        <v>149</v>
      </c>
      <c r="E3434">
        <v>9</v>
      </c>
      <c r="F3434" s="21">
        <v>9920834.2916399352</v>
      </c>
      <c r="G3434"/>
    </row>
    <row r="3435" spans="1:7" x14ac:dyDescent="0.25">
      <c r="A3435" t="s">
        <v>62</v>
      </c>
      <c r="B3435" t="str">
        <f>IFERROR(INDEX(Clients[Client_Name],MATCH(Table10[[#This Row],[Client_Code]],Clients[Client_Code],0)),"")</f>
        <v>DIANA NATURALS</v>
      </c>
      <c r="C3435" s="42">
        <v>1031</v>
      </c>
      <c r="D3435" s="41" t="s">
        <v>149</v>
      </c>
      <c r="E3435">
        <v>10</v>
      </c>
      <c r="F3435" s="21">
        <v>10280574.766204013</v>
      </c>
      <c r="G3435"/>
    </row>
    <row r="3436" spans="1:7" x14ac:dyDescent="0.25">
      <c r="A3436" t="s">
        <v>62</v>
      </c>
      <c r="B3436" t="str">
        <f>IFERROR(INDEX(Clients[Client_Name],MATCH(Table10[[#This Row],[Client_Code]],Clients[Client_Code],0)),"")</f>
        <v>DIANA NATURALS</v>
      </c>
      <c r="C3436" s="42">
        <v>1031</v>
      </c>
      <c r="D3436" s="41" t="s">
        <v>149</v>
      </c>
      <c r="E3436">
        <v>11</v>
      </c>
      <c r="F3436" s="21">
        <v>7390468.144354783</v>
      </c>
      <c r="G3436"/>
    </row>
    <row r="3437" spans="1:7" x14ac:dyDescent="0.25">
      <c r="A3437" t="s">
        <v>62</v>
      </c>
      <c r="B3437" t="str">
        <f>IFERROR(INDEX(Clients[Client_Name],MATCH(Table10[[#This Row],[Client_Code]],Clients[Client_Code],0)),"")</f>
        <v>DIANA NATURALS</v>
      </c>
      <c r="C3437" s="42">
        <v>1031</v>
      </c>
      <c r="D3437" s="41" t="s">
        <v>149</v>
      </c>
      <c r="E3437">
        <v>12</v>
      </c>
      <c r="F3437" s="21">
        <v>7658454.7309003584</v>
      </c>
      <c r="G3437"/>
    </row>
    <row r="3438" spans="1:7" x14ac:dyDescent="0.25">
      <c r="A3438" t="s">
        <v>62</v>
      </c>
      <c r="B3438" t="str">
        <f>IFERROR(INDEX(Clients[Client_Name],MATCH(Table10[[#This Row],[Client_Code]],Clients[Client_Code],0)),"")</f>
        <v>DIANA NATURALS</v>
      </c>
      <c r="C3438" s="42">
        <v>1031</v>
      </c>
      <c r="D3438" s="41" t="s">
        <v>37</v>
      </c>
      <c r="E3438">
        <v>1</v>
      </c>
      <c r="F3438" s="21">
        <v>3203329.0448015998</v>
      </c>
      <c r="G3438"/>
    </row>
    <row r="3439" spans="1:7" x14ac:dyDescent="0.25">
      <c r="A3439" t="s">
        <v>62</v>
      </c>
      <c r="B3439" t="str">
        <f>IFERROR(INDEX(Clients[Client_Name],MATCH(Table10[[#This Row],[Client_Code]],Clients[Client_Code],0)),"")</f>
        <v>DIANA NATURALS</v>
      </c>
      <c r="C3439" s="42">
        <v>1031</v>
      </c>
      <c r="D3439" s="41" t="s">
        <v>37</v>
      </c>
      <c r="E3439">
        <v>2</v>
      </c>
      <c r="F3439" s="21">
        <v>3771985.3946107132</v>
      </c>
      <c r="G3439"/>
    </row>
    <row r="3440" spans="1:7" x14ac:dyDescent="0.25">
      <c r="A3440" t="s">
        <v>62</v>
      </c>
      <c r="B3440" t="str">
        <f>IFERROR(INDEX(Clients[Client_Name],MATCH(Table10[[#This Row],[Client_Code]],Clients[Client_Code],0)),"")</f>
        <v>DIANA NATURALS</v>
      </c>
      <c r="C3440" s="42">
        <v>1031</v>
      </c>
      <c r="D3440" s="41" t="s">
        <v>37</v>
      </c>
      <c r="E3440">
        <v>3</v>
      </c>
      <c r="F3440" s="21">
        <v>4187959.0458366219</v>
      </c>
      <c r="G3440"/>
    </row>
    <row r="3441" spans="1:7" x14ac:dyDescent="0.25">
      <c r="A3441" t="s">
        <v>62</v>
      </c>
      <c r="B3441" t="str">
        <f>IFERROR(INDEX(Clients[Client_Name],MATCH(Table10[[#This Row],[Client_Code]],Clients[Client_Code],0)),"")</f>
        <v>DIANA NATURALS</v>
      </c>
      <c r="C3441" s="42">
        <v>1031</v>
      </c>
      <c r="D3441" s="41" t="s">
        <v>37</v>
      </c>
      <c r="E3441">
        <v>4</v>
      </c>
      <c r="F3441" s="21">
        <v>4199824.9297998259</v>
      </c>
      <c r="G3441"/>
    </row>
    <row r="3442" spans="1:7" x14ac:dyDescent="0.25">
      <c r="A3442" t="s">
        <v>62</v>
      </c>
      <c r="B3442" t="str">
        <f>IFERROR(INDEX(Clients[Client_Name],MATCH(Table10[[#This Row],[Client_Code]],Clients[Client_Code],0)),"")</f>
        <v>DIANA NATURALS</v>
      </c>
      <c r="C3442" s="42">
        <v>1031</v>
      </c>
      <c r="D3442" s="41" t="s">
        <v>37</v>
      </c>
      <c r="E3442">
        <v>5</v>
      </c>
      <c r="F3442" s="21">
        <v>4211724.4337675916</v>
      </c>
      <c r="G3442"/>
    </row>
    <row r="3443" spans="1:7" x14ac:dyDescent="0.25">
      <c r="A3443" t="s">
        <v>62</v>
      </c>
      <c r="B3443" t="str">
        <f>IFERROR(INDEX(Clients[Client_Name],MATCH(Table10[[#This Row],[Client_Code]],Clients[Client_Code],0)),"")</f>
        <v>DIANA NATURALS</v>
      </c>
      <c r="C3443" s="42">
        <v>1031</v>
      </c>
      <c r="D3443" s="41" t="s">
        <v>37</v>
      </c>
      <c r="E3443">
        <v>6</v>
      </c>
      <c r="F3443" s="21">
        <v>4087410.6319321929</v>
      </c>
      <c r="G3443"/>
    </row>
    <row r="3444" spans="1:7" x14ac:dyDescent="0.25">
      <c r="A3444" t="s">
        <v>62</v>
      </c>
      <c r="B3444" t="str">
        <f>IFERROR(INDEX(Clients[Client_Name],MATCH(Table10[[#This Row],[Client_Code]],Clients[Client_Code],0)),"")</f>
        <v>DIANA NATURALS</v>
      </c>
      <c r="C3444" s="42">
        <v>1031</v>
      </c>
      <c r="D3444" s="41" t="s">
        <v>37</v>
      </c>
      <c r="E3444">
        <v>7</v>
      </c>
      <c r="F3444" s="21">
        <v>3691961.60390659</v>
      </c>
      <c r="G3444"/>
    </row>
    <row r="3445" spans="1:7" x14ac:dyDescent="0.25">
      <c r="A3445" t="s">
        <v>62</v>
      </c>
      <c r="B3445" t="str">
        <f>IFERROR(INDEX(Clients[Client_Name],MATCH(Table10[[#This Row],[Client_Code]],Clients[Client_Code],0)),"")</f>
        <v>DIANA NATURALS</v>
      </c>
      <c r="C3445" s="42">
        <v>1031</v>
      </c>
      <c r="D3445" s="41" t="s">
        <v>37</v>
      </c>
      <c r="E3445">
        <v>8</v>
      </c>
      <c r="F3445" s="21">
        <v>3277659.5998227959</v>
      </c>
      <c r="G3445"/>
    </row>
    <row r="3446" spans="1:7" x14ac:dyDescent="0.25">
      <c r="A3446" t="s">
        <v>62</v>
      </c>
      <c r="B3446" t="str">
        <f>IFERROR(INDEX(Clients[Client_Name],MATCH(Table10[[#This Row],[Client_Code]],Clients[Client_Code],0)),"")</f>
        <v>DIANA NATURALS</v>
      </c>
      <c r="C3446" s="42">
        <v>1031</v>
      </c>
      <c r="D3446" s="41" t="s">
        <v>37</v>
      </c>
      <c r="E3446">
        <v>9</v>
      </c>
      <c r="F3446" s="21">
        <v>2857200.2759923013</v>
      </c>
      <c r="G3446"/>
    </row>
    <row r="3447" spans="1:7" x14ac:dyDescent="0.25">
      <c r="A3447" t="s">
        <v>62</v>
      </c>
      <c r="B3447" t="str">
        <f>IFERROR(INDEX(Clients[Client_Name],MATCH(Table10[[#This Row],[Client_Code]],Clients[Client_Code],0)),"")</f>
        <v>DIANA NATURALS</v>
      </c>
      <c r="C3447" s="42">
        <v>1031</v>
      </c>
      <c r="D3447" s="41" t="s">
        <v>37</v>
      </c>
      <c r="E3447">
        <v>10</v>
      </c>
      <c r="F3447" s="21">
        <v>2960805.5326667554</v>
      </c>
      <c r="G3447"/>
    </row>
    <row r="3448" spans="1:7" x14ac:dyDescent="0.25">
      <c r="A3448" t="s">
        <v>62</v>
      </c>
      <c r="B3448" t="str">
        <f>IFERROR(INDEX(Clients[Client_Name],MATCH(Table10[[#This Row],[Client_Code]],Clients[Client_Code],0)),"")</f>
        <v>DIANA NATURALS</v>
      </c>
      <c r="C3448" s="42">
        <v>1031</v>
      </c>
      <c r="D3448" s="41" t="s">
        <v>37</v>
      </c>
      <c r="E3448">
        <v>11</v>
      </c>
      <c r="F3448" s="21">
        <v>2128454.8255741773</v>
      </c>
      <c r="G3448"/>
    </row>
    <row r="3449" spans="1:7" x14ac:dyDescent="0.25">
      <c r="A3449" t="s">
        <v>62</v>
      </c>
      <c r="B3449" t="str">
        <f>IFERROR(INDEX(Clients[Client_Name],MATCH(Table10[[#This Row],[Client_Code]],Clients[Client_Code],0)),"")</f>
        <v>DIANA NATURALS</v>
      </c>
      <c r="C3449" s="42">
        <v>1031</v>
      </c>
      <c r="D3449" s="41" t="s">
        <v>37</v>
      </c>
      <c r="E3449">
        <v>12</v>
      </c>
      <c r="F3449" s="21">
        <v>2205634.9624993033</v>
      </c>
      <c r="G3449"/>
    </row>
    <row r="3450" spans="1:7" x14ac:dyDescent="0.25">
      <c r="A3450" t="s">
        <v>62</v>
      </c>
      <c r="B3450" t="str">
        <f>IFERROR(INDEX(Clients[Client_Name],MATCH(Table10[[#This Row],[Client_Code]],Clients[Client_Code],0)),"")</f>
        <v>DIANA NATURALS</v>
      </c>
      <c r="C3450" s="42">
        <v>1031</v>
      </c>
      <c r="D3450" s="41" t="s">
        <v>148</v>
      </c>
      <c r="E3450">
        <v>1</v>
      </c>
      <c r="F3450" s="21">
        <v>0</v>
      </c>
      <c r="G3450"/>
    </row>
    <row r="3451" spans="1:7" x14ac:dyDescent="0.25">
      <c r="A3451" t="s">
        <v>62</v>
      </c>
      <c r="B3451" t="str">
        <f>IFERROR(INDEX(Clients[Client_Name],MATCH(Table10[[#This Row],[Client_Code]],Clients[Client_Code],0)),"")</f>
        <v>DIANA NATURALS</v>
      </c>
      <c r="C3451" s="42">
        <v>1031</v>
      </c>
      <c r="D3451" s="41" t="s">
        <v>148</v>
      </c>
      <c r="E3451">
        <v>2</v>
      </c>
      <c r="F3451" s="21">
        <v>0</v>
      </c>
      <c r="G3451"/>
    </row>
    <row r="3452" spans="1:7" x14ac:dyDescent="0.25">
      <c r="A3452" t="s">
        <v>62</v>
      </c>
      <c r="B3452" t="str">
        <f>IFERROR(INDEX(Clients[Client_Name],MATCH(Table10[[#This Row],[Client_Code]],Clients[Client_Code],0)),"")</f>
        <v>DIANA NATURALS</v>
      </c>
      <c r="C3452" s="42">
        <v>1031</v>
      </c>
      <c r="D3452" s="41" t="s">
        <v>148</v>
      </c>
      <c r="E3452">
        <v>3</v>
      </c>
      <c r="F3452" s="21">
        <v>0</v>
      </c>
      <c r="G3452"/>
    </row>
    <row r="3453" spans="1:7" x14ac:dyDescent="0.25">
      <c r="A3453" t="s">
        <v>62</v>
      </c>
      <c r="B3453" t="str">
        <f>IFERROR(INDEX(Clients[Client_Name],MATCH(Table10[[#This Row],[Client_Code]],Clients[Client_Code],0)),"")</f>
        <v>DIANA NATURALS</v>
      </c>
      <c r="C3453" s="42">
        <v>1031</v>
      </c>
      <c r="D3453" s="41" t="s">
        <v>148</v>
      </c>
      <c r="E3453">
        <v>4</v>
      </c>
      <c r="F3453" s="21">
        <v>0</v>
      </c>
      <c r="G3453"/>
    </row>
    <row r="3454" spans="1:7" x14ac:dyDescent="0.25">
      <c r="A3454" t="s">
        <v>62</v>
      </c>
      <c r="B3454" t="str">
        <f>IFERROR(INDEX(Clients[Client_Name],MATCH(Table10[[#This Row],[Client_Code]],Clients[Client_Code],0)),"")</f>
        <v>DIANA NATURALS</v>
      </c>
      <c r="C3454" s="42">
        <v>1031</v>
      </c>
      <c r="D3454" s="41" t="s">
        <v>148</v>
      </c>
      <c r="E3454">
        <v>5</v>
      </c>
      <c r="F3454" s="21">
        <v>0</v>
      </c>
      <c r="G3454"/>
    </row>
    <row r="3455" spans="1:7" x14ac:dyDescent="0.25">
      <c r="A3455" t="s">
        <v>62</v>
      </c>
      <c r="B3455" t="str">
        <f>IFERROR(INDEX(Clients[Client_Name],MATCH(Table10[[#This Row],[Client_Code]],Clients[Client_Code],0)),"")</f>
        <v>DIANA NATURALS</v>
      </c>
      <c r="C3455" s="42">
        <v>1031</v>
      </c>
      <c r="D3455" s="41" t="s">
        <v>148</v>
      </c>
      <c r="E3455">
        <v>6</v>
      </c>
      <c r="F3455" s="21">
        <v>0</v>
      </c>
      <c r="G3455"/>
    </row>
    <row r="3456" spans="1:7" x14ac:dyDescent="0.25">
      <c r="A3456" t="s">
        <v>62</v>
      </c>
      <c r="B3456" t="str">
        <f>IFERROR(INDEX(Clients[Client_Name],MATCH(Table10[[#This Row],[Client_Code]],Clients[Client_Code],0)),"")</f>
        <v>DIANA NATURALS</v>
      </c>
      <c r="C3456" s="42">
        <v>1031</v>
      </c>
      <c r="D3456" s="41" t="s">
        <v>148</v>
      </c>
      <c r="E3456">
        <v>7</v>
      </c>
      <c r="F3456" s="21">
        <v>0</v>
      </c>
      <c r="G3456"/>
    </row>
    <row r="3457" spans="1:7" x14ac:dyDescent="0.25">
      <c r="A3457" t="s">
        <v>62</v>
      </c>
      <c r="B3457" t="str">
        <f>IFERROR(INDEX(Clients[Client_Name],MATCH(Table10[[#This Row],[Client_Code]],Clients[Client_Code],0)),"")</f>
        <v>DIANA NATURALS</v>
      </c>
      <c r="C3457" s="42">
        <v>1031</v>
      </c>
      <c r="D3457" s="41" t="s">
        <v>148</v>
      </c>
      <c r="E3457">
        <v>8</v>
      </c>
      <c r="F3457" s="21">
        <v>0</v>
      </c>
      <c r="G3457"/>
    </row>
    <row r="3458" spans="1:7" x14ac:dyDescent="0.25">
      <c r="A3458" t="s">
        <v>62</v>
      </c>
      <c r="B3458" t="str">
        <f>IFERROR(INDEX(Clients[Client_Name],MATCH(Table10[[#This Row],[Client_Code]],Clients[Client_Code],0)),"")</f>
        <v>DIANA NATURALS</v>
      </c>
      <c r="C3458" s="42">
        <v>1031</v>
      </c>
      <c r="D3458" s="41" t="s">
        <v>148</v>
      </c>
      <c r="E3458">
        <v>9</v>
      </c>
      <c r="F3458" s="21">
        <v>0</v>
      </c>
      <c r="G3458"/>
    </row>
    <row r="3459" spans="1:7" x14ac:dyDescent="0.25">
      <c r="A3459" t="s">
        <v>62</v>
      </c>
      <c r="B3459" t="str">
        <f>IFERROR(INDEX(Clients[Client_Name],MATCH(Table10[[#This Row],[Client_Code]],Clients[Client_Code],0)),"")</f>
        <v>DIANA NATURALS</v>
      </c>
      <c r="C3459" s="42">
        <v>1031</v>
      </c>
      <c r="D3459" s="41" t="s">
        <v>148</v>
      </c>
      <c r="E3459">
        <v>10</v>
      </c>
      <c r="F3459" s="21">
        <v>0</v>
      </c>
      <c r="G3459"/>
    </row>
    <row r="3460" spans="1:7" x14ac:dyDescent="0.25">
      <c r="A3460" t="s">
        <v>62</v>
      </c>
      <c r="B3460" t="str">
        <f>IFERROR(INDEX(Clients[Client_Name],MATCH(Table10[[#This Row],[Client_Code]],Clients[Client_Code],0)),"")</f>
        <v>DIANA NATURALS</v>
      </c>
      <c r="C3460" s="42">
        <v>1031</v>
      </c>
      <c r="D3460" s="41" t="s">
        <v>148</v>
      </c>
      <c r="E3460">
        <v>11</v>
      </c>
      <c r="F3460" s="21">
        <v>0</v>
      </c>
      <c r="G3460"/>
    </row>
    <row r="3461" spans="1:7" x14ac:dyDescent="0.25">
      <c r="A3461" t="s">
        <v>62</v>
      </c>
      <c r="B3461" t="str">
        <f>IFERROR(INDEX(Clients[Client_Name],MATCH(Table10[[#This Row],[Client_Code]],Clients[Client_Code],0)),"")</f>
        <v>DIANA NATURALS</v>
      </c>
      <c r="C3461" s="42">
        <v>1031</v>
      </c>
      <c r="D3461" s="41" t="s">
        <v>148</v>
      </c>
      <c r="E3461">
        <v>12</v>
      </c>
      <c r="F3461" s="21">
        <v>0</v>
      </c>
      <c r="G3461"/>
    </row>
    <row r="3462" spans="1:7" x14ac:dyDescent="0.25">
      <c r="A3462" t="s">
        <v>62</v>
      </c>
      <c r="B3462" t="str">
        <f>IFERROR(INDEX(Clients[Client_Name],MATCH(Table10[[#This Row],[Client_Code]],Clients[Client_Code],0)),"")</f>
        <v>DIANA NATURALS</v>
      </c>
      <c r="C3462" s="42">
        <v>1031</v>
      </c>
      <c r="D3462" s="41" t="s">
        <v>38</v>
      </c>
      <c r="E3462">
        <v>1</v>
      </c>
      <c r="F3462" s="21">
        <v>3548131.8239295501</v>
      </c>
      <c r="G3462"/>
    </row>
    <row r="3463" spans="1:7" x14ac:dyDescent="0.25">
      <c r="A3463" t="s">
        <v>62</v>
      </c>
      <c r="B3463" t="str">
        <f>IFERROR(INDEX(Clients[Client_Name],MATCH(Table10[[#This Row],[Client_Code]],Clients[Client_Code],0)),"")</f>
        <v>DIANA NATURALS</v>
      </c>
      <c r="C3463" s="42">
        <v>1031</v>
      </c>
      <c r="D3463" s="41" t="s">
        <v>38</v>
      </c>
      <c r="E3463">
        <v>2</v>
      </c>
      <c r="F3463" s="21">
        <v>4177997.7113917279</v>
      </c>
      <c r="G3463"/>
    </row>
    <row r="3464" spans="1:7" x14ac:dyDescent="0.25">
      <c r="A3464" t="s">
        <v>62</v>
      </c>
      <c r="B3464" t="str">
        <f>IFERROR(INDEX(Clients[Client_Name],MATCH(Table10[[#This Row],[Client_Code]],Clients[Client_Code],0)),"")</f>
        <v>DIANA NATURALS</v>
      </c>
      <c r="C3464" s="42">
        <v>1031</v>
      </c>
      <c r="D3464" s="41" t="s">
        <v>38</v>
      </c>
      <c r="E3464">
        <v>3</v>
      </c>
      <c r="F3464" s="21">
        <v>4638746.3042426482</v>
      </c>
      <c r="G3464"/>
    </row>
    <row r="3465" spans="1:7" x14ac:dyDescent="0.25">
      <c r="A3465" t="s">
        <v>62</v>
      </c>
      <c r="B3465" t="str">
        <f>IFERROR(INDEX(Clients[Client_Name],MATCH(Table10[[#This Row],[Client_Code]],Clients[Client_Code],0)),"")</f>
        <v>DIANA NATURALS</v>
      </c>
      <c r="C3465" s="42">
        <v>1031</v>
      </c>
      <c r="D3465" s="41" t="s">
        <v>38</v>
      </c>
      <c r="E3465">
        <v>4</v>
      </c>
      <c r="F3465" s="21">
        <v>4651889.4187713349</v>
      </c>
      <c r="G3465"/>
    </row>
    <row r="3466" spans="1:7" x14ac:dyDescent="0.25">
      <c r="A3466" t="s">
        <v>62</v>
      </c>
      <c r="B3466" t="str">
        <f>IFERROR(INDEX(Clients[Client_Name],MATCH(Table10[[#This Row],[Client_Code]],Clients[Client_Code],0)),"")</f>
        <v>DIANA NATURALS</v>
      </c>
      <c r="C3466" s="42">
        <v>1031</v>
      </c>
      <c r="D3466" s="41" t="s">
        <v>38</v>
      </c>
      <c r="E3466">
        <v>5</v>
      </c>
      <c r="F3466" s="21">
        <v>4665069.7721245205</v>
      </c>
      <c r="G3466"/>
    </row>
    <row r="3467" spans="1:7" x14ac:dyDescent="0.25">
      <c r="A3467" t="s">
        <v>62</v>
      </c>
      <c r="B3467" t="str">
        <f>IFERROR(INDEX(Clients[Client_Name],MATCH(Table10[[#This Row],[Client_Code]],Clients[Client_Code],0)),"")</f>
        <v>DIANA NATURALS</v>
      </c>
      <c r="C3467" s="42">
        <v>1031</v>
      </c>
      <c r="D3467" s="41" t="s">
        <v>38</v>
      </c>
      <c r="E3467">
        <v>6</v>
      </c>
      <c r="F3467" s="21">
        <v>4527374.9707860062</v>
      </c>
      <c r="G3467"/>
    </row>
    <row r="3468" spans="1:7" x14ac:dyDescent="0.25">
      <c r="A3468" t="s">
        <v>62</v>
      </c>
      <c r="B3468" t="str">
        <f>IFERROR(INDEX(Clients[Client_Name],MATCH(Table10[[#This Row],[Client_Code]],Clients[Client_Code],0)),"")</f>
        <v>DIANA NATURALS</v>
      </c>
      <c r="C3468" s="42">
        <v>1031</v>
      </c>
      <c r="D3468" s="41" t="s">
        <v>38</v>
      </c>
      <c r="E3468">
        <v>7</v>
      </c>
      <c r="F3468" s="21">
        <v>4089360.2487715362</v>
      </c>
      <c r="G3468"/>
    </row>
    <row r="3469" spans="1:7" x14ac:dyDescent="0.25">
      <c r="A3469" t="s">
        <v>62</v>
      </c>
      <c r="B3469" t="str">
        <f>IFERROR(INDEX(Clients[Client_Name],MATCH(Table10[[#This Row],[Client_Code]],Clients[Client_Code],0)),"")</f>
        <v>DIANA NATURALS</v>
      </c>
      <c r="C3469" s="42">
        <v>1031</v>
      </c>
      <c r="D3469" s="41" t="s">
        <v>38</v>
      </c>
      <c r="E3469">
        <v>8</v>
      </c>
      <c r="F3469" s="21">
        <v>3630463.2373037222</v>
      </c>
      <c r="G3469"/>
    </row>
    <row r="3470" spans="1:7" x14ac:dyDescent="0.25">
      <c r="A3470" t="s">
        <v>62</v>
      </c>
      <c r="B3470" t="str">
        <f>IFERROR(INDEX(Clients[Client_Name],MATCH(Table10[[#This Row],[Client_Code]],Clients[Client_Code],0)),"")</f>
        <v>DIANA NATURALS</v>
      </c>
      <c r="C3470" s="42">
        <v>1031</v>
      </c>
      <c r="D3470" s="41" t="s">
        <v>38</v>
      </c>
      <c r="E3470">
        <v>9</v>
      </c>
      <c r="F3470" s="21">
        <v>3164746.1390331392</v>
      </c>
      <c r="G3470"/>
    </row>
    <row r="3471" spans="1:7" x14ac:dyDescent="0.25">
      <c r="A3471" t="s">
        <v>62</v>
      </c>
      <c r="B3471" t="str">
        <f>IFERROR(INDEX(Clients[Client_Name],MATCH(Table10[[#This Row],[Client_Code]],Clients[Client_Code],0)),"")</f>
        <v>DIANA NATURALS</v>
      </c>
      <c r="C3471" s="42">
        <v>1031</v>
      </c>
      <c r="D3471" s="41" t="s">
        <v>38</v>
      </c>
      <c r="E3471">
        <v>10</v>
      </c>
      <c r="F3471" s="21">
        <v>3279503.3504190799</v>
      </c>
      <c r="G3471"/>
    </row>
    <row r="3472" spans="1:7" x14ac:dyDescent="0.25">
      <c r="A3472" t="s">
        <v>62</v>
      </c>
      <c r="B3472" t="str">
        <f>IFERROR(INDEX(Clients[Client_Name],MATCH(Table10[[#This Row],[Client_Code]],Clients[Client_Code],0)),"")</f>
        <v>DIANA NATURALS</v>
      </c>
      <c r="C3472" s="42">
        <v>1031</v>
      </c>
      <c r="D3472" s="41" t="s">
        <v>38</v>
      </c>
      <c r="E3472">
        <v>11</v>
      </c>
      <c r="F3472" s="21">
        <v>2357559.3380491757</v>
      </c>
      <c r="G3472"/>
    </row>
    <row r="3473" spans="1:7" x14ac:dyDescent="0.25">
      <c r="A3473" t="s">
        <v>62</v>
      </c>
      <c r="B3473" t="str">
        <f>IFERROR(INDEX(Clients[Client_Name],MATCH(Table10[[#This Row],[Client_Code]],Clients[Client_Code],0)),"")</f>
        <v>DIANA NATURALS</v>
      </c>
      <c r="C3473" s="42">
        <v>1031</v>
      </c>
      <c r="D3473" s="41" t="s">
        <v>38</v>
      </c>
      <c r="E3473">
        <v>12</v>
      </c>
      <c r="F3473" s="21">
        <v>2443047.0591572146</v>
      </c>
      <c r="G3473"/>
    </row>
    <row r="3474" spans="1:7" x14ac:dyDescent="0.25">
      <c r="A3474" t="s">
        <v>62</v>
      </c>
      <c r="B3474" t="str">
        <f>IFERROR(INDEX(Clients[Client_Name],MATCH(Table10[[#This Row],[Client_Code]],Clients[Client_Code],0)),"")</f>
        <v>COMERCIALIZADORA LA FAVORITA LTDA.</v>
      </c>
      <c r="C3474" s="42">
        <v>1029</v>
      </c>
      <c r="D3474" s="41" t="s">
        <v>149</v>
      </c>
      <c r="E3474">
        <v>1</v>
      </c>
      <c r="F3474" s="21">
        <v>3581318.4</v>
      </c>
      <c r="G3474"/>
    </row>
    <row r="3475" spans="1:7" x14ac:dyDescent="0.25">
      <c r="A3475" t="s">
        <v>62</v>
      </c>
      <c r="B3475" t="str">
        <f>IFERROR(INDEX(Clients[Client_Name],MATCH(Table10[[#This Row],[Client_Code]],Clients[Client_Code],0)),"")</f>
        <v>COMERCIALIZADORA LA FAVORITA LTDA.</v>
      </c>
      <c r="C3475" s="42">
        <v>1029</v>
      </c>
      <c r="D3475" s="41" t="s">
        <v>149</v>
      </c>
      <c r="E3475">
        <v>2</v>
      </c>
      <c r="F3475" s="21">
        <v>2432928.2207999998</v>
      </c>
      <c r="G3475"/>
    </row>
    <row r="3476" spans="1:7" x14ac:dyDescent="0.25">
      <c r="A3476" t="s">
        <v>62</v>
      </c>
      <c r="B3476" t="str">
        <f>IFERROR(INDEX(Clients[Client_Name],MATCH(Table10[[#This Row],[Client_Code]],Clients[Client_Code],0)),"")</f>
        <v>COMERCIALIZADORA LA FAVORITA LTDA.</v>
      </c>
      <c r="C3476" s="42">
        <v>1029</v>
      </c>
      <c r="D3476" s="41" t="s">
        <v>149</v>
      </c>
      <c r="E3476">
        <v>3</v>
      </c>
      <c r="F3476" s="21">
        <v>2701230.9657211998</v>
      </c>
      <c r="G3476"/>
    </row>
    <row r="3477" spans="1:7" x14ac:dyDescent="0.25">
      <c r="A3477" t="s">
        <v>62</v>
      </c>
      <c r="B3477" t="str">
        <f>IFERROR(INDEX(Clients[Client_Name],MATCH(Table10[[#This Row],[Client_Code]],Clients[Client_Code],0)),"")</f>
        <v>COMERCIALIZADORA LA FAVORITA LTDA.</v>
      </c>
      <c r="C3477" s="42">
        <v>1029</v>
      </c>
      <c r="D3477" s="41" t="s">
        <v>149</v>
      </c>
      <c r="E3477">
        <v>4</v>
      </c>
      <c r="F3477" s="21">
        <v>3611845.9379432127</v>
      </c>
      <c r="G3477"/>
    </row>
    <row r="3478" spans="1:7" x14ac:dyDescent="0.25">
      <c r="A3478" t="s">
        <v>62</v>
      </c>
      <c r="B3478" t="str">
        <f>IFERROR(INDEX(Clients[Client_Name],MATCH(Table10[[#This Row],[Client_Code]],Clients[Client_Code],0)),"")</f>
        <v>COMERCIALIZADORA LA FAVORITA LTDA.</v>
      </c>
      <c r="C3478" s="42">
        <v>1029</v>
      </c>
      <c r="D3478" s="41" t="s">
        <v>149</v>
      </c>
      <c r="E3478">
        <v>5</v>
      </c>
      <c r="F3478" s="21">
        <v>3622079.5014340514</v>
      </c>
      <c r="G3478"/>
    </row>
    <row r="3479" spans="1:7" x14ac:dyDescent="0.25">
      <c r="A3479" t="s">
        <v>62</v>
      </c>
      <c r="B3479" t="str">
        <f>IFERROR(INDEX(Clients[Client_Name],MATCH(Table10[[#This Row],[Client_Code]],Clients[Client_Code],0)),"")</f>
        <v>COMERCIALIZADORA LA FAVORITA LTDA.</v>
      </c>
      <c r="C3479" s="42">
        <v>1029</v>
      </c>
      <c r="D3479" s="41" t="s">
        <v>149</v>
      </c>
      <c r="E3479">
        <v>6</v>
      </c>
      <c r="F3479" s="21">
        <v>3515169.7355046272</v>
      </c>
      <c r="G3479"/>
    </row>
    <row r="3480" spans="1:7" x14ac:dyDescent="0.25">
      <c r="A3480" t="s">
        <v>62</v>
      </c>
      <c r="B3480" t="str">
        <f>IFERROR(INDEX(Clients[Client_Name],MATCH(Table10[[#This Row],[Client_Code]],Clients[Client_Code],0)),"")</f>
        <v>COMERCIALIZADORA LA FAVORITA LTDA.</v>
      </c>
      <c r="C3480" s="42">
        <v>1029</v>
      </c>
      <c r="D3480" s="41" t="s">
        <v>149</v>
      </c>
      <c r="E3480">
        <v>7</v>
      </c>
      <c r="F3480" s="21">
        <v>7285267.3917163517</v>
      </c>
      <c r="G3480"/>
    </row>
    <row r="3481" spans="1:7" x14ac:dyDescent="0.25">
      <c r="A3481" t="s">
        <v>62</v>
      </c>
      <c r="B3481" t="str">
        <f>IFERROR(INDEX(Clients[Client_Name],MATCH(Table10[[#This Row],[Client_Code]],Clients[Client_Code],0)),"")</f>
        <v>COMERCIALIZADORA LA FAVORITA LTDA.</v>
      </c>
      <c r="C3481" s="42">
        <v>1029</v>
      </c>
      <c r="D3481" s="41" t="s">
        <v>149</v>
      </c>
      <c r="E3481">
        <v>8</v>
      </c>
      <c r="F3481" s="21">
        <v>7305908.9826595476</v>
      </c>
      <c r="G3481"/>
    </row>
    <row r="3482" spans="1:7" x14ac:dyDescent="0.25">
      <c r="A3482" t="s">
        <v>62</v>
      </c>
      <c r="B3482" t="str">
        <f>IFERROR(INDEX(Clients[Client_Name],MATCH(Table10[[#This Row],[Client_Code]],Clients[Client_Code],0)),"")</f>
        <v>COMERCIALIZADORA LA FAVORITA LTDA.</v>
      </c>
      <c r="C3482" s="42">
        <v>1029</v>
      </c>
      <c r="D3482" s="41" t="s">
        <v>149</v>
      </c>
      <c r="E3482">
        <v>9</v>
      </c>
      <c r="F3482" s="21">
        <v>6203983.4766257545</v>
      </c>
      <c r="G3482"/>
    </row>
    <row r="3483" spans="1:7" x14ac:dyDescent="0.25">
      <c r="A3483" t="s">
        <v>62</v>
      </c>
      <c r="B3483" t="str">
        <f>IFERROR(INDEX(Clients[Client_Name],MATCH(Table10[[#This Row],[Client_Code]],Clients[Client_Code],0)),"")</f>
        <v>COMERCIALIZADORA LA FAVORITA LTDA.</v>
      </c>
      <c r="C3483" s="42">
        <v>1029</v>
      </c>
      <c r="D3483" s="41" t="s">
        <v>149</v>
      </c>
      <c r="E3483">
        <v>10</v>
      </c>
      <c r="F3483" s="21">
        <v>6428946.8108031787</v>
      </c>
      <c r="G3483"/>
    </row>
    <row r="3484" spans="1:7" x14ac:dyDescent="0.25">
      <c r="A3484" t="s">
        <v>62</v>
      </c>
      <c r="B3484" t="str">
        <f>IFERROR(INDEX(Clients[Client_Name],MATCH(Table10[[#This Row],[Client_Code]],Clients[Client_Code],0)),"")</f>
        <v>COMERCIALIZADORA LA FAVORITA LTDA.</v>
      </c>
      <c r="C3484" s="42">
        <v>1029</v>
      </c>
      <c r="D3484" s="41" t="s">
        <v>149</v>
      </c>
      <c r="E3484">
        <v>11</v>
      </c>
      <c r="F3484" s="21">
        <v>6239189.1871939879</v>
      </c>
      <c r="G3484"/>
    </row>
    <row r="3485" spans="1:7" x14ac:dyDescent="0.25">
      <c r="A3485" t="s">
        <v>62</v>
      </c>
      <c r="B3485" t="str">
        <f>IFERROR(INDEX(Clients[Client_Name],MATCH(Table10[[#This Row],[Client_Code]],Clients[Client_Code],0)),"")</f>
        <v>COMERCIALIZADORA LA FAVORITA LTDA.</v>
      </c>
      <c r="C3485" s="42">
        <v>1029</v>
      </c>
      <c r="D3485" s="41" t="s">
        <v>149</v>
      </c>
      <c r="E3485">
        <v>12</v>
      </c>
      <c r="F3485" s="21">
        <v>9236327.3136486728</v>
      </c>
      <c r="G3485"/>
    </row>
    <row r="3486" spans="1:7" x14ac:dyDescent="0.25">
      <c r="A3486" t="s">
        <v>62</v>
      </c>
      <c r="B3486" t="str">
        <f>IFERROR(INDEX(Clients[Client_Name],MATCH(Table10[[#This Row],[Client_Code]],Clients[Client_Code],0)),"")</f>
        <v>COMERCIALIZADORA LA FAVORITA LTDA.</v>
      </c>
      <c r="C3486" s="42">
        <v>1029</v>
      </c>
      <c r="D3486" s="41" t="s">
        <v>37</v>
      </c>
      <c r="E3486">
        <v>1</v>
      </c>
      <c r="F3486" s="21">
        <v>1031419.6991999999</v>
      </c>
      <c r="G3486"/>
    </row>
    <row r="3487" spans="1:7" x14ac:dyDescent="0.25">
      <c r="A3487" t="s">
        <v>62</v>
      </c>
      <c r="B3487" t="str">
        <f>IFERROR(INDEX(Clients[Client_Name],MATCH(Table10[[#This Row],[Client_Code]],Clients[Client_Code],0)),"")</f>
        <v>COMERCIALIZADORA LA FAVORITA LTDA.</v>
      </c>
      <c r="C3487" s="42">
        <v>1029</v>
      </c>
      <c r="D3487" s="41" t="s">
        <v>37</v>
      </c>
      <c r="E3487">
        <v>2</v>
      </c>
      <c r="F3487" s="21">
        <v>700683.32759039989</v>
      </c>
      <c r="G3487"/>
    </row>
    <row r="3488" spans="1:7" x14ac:dyDescent="0.25">
      <c r="A3488" t="s">
        <v>62</v>
      </c>
      <c r="B3488" t="str">
        <f>IFERROR(INDEX(Clients[Client_Name],MATCH(Table10[[#This Row],[Client_Code]],Clients[Client_Code],0)),"")</f>
        <v>COMERCIALIZADORA LA FAVORITA LTDA.</v>
      </c>
      <c r="C3488" s="42">
        <v>1029</v>
      </c>
      <c r="D3488" s="41" t="s">
        <v>37</v>
      </c>
      <c r="E3488">
        <v>3</v>
      </c>
      <c r="F3488" s="21">
        <v>777954.51812770544</v>
      </c>
      <c r="G3488"/>
    </row>
    <row r="3489" spans="1:7" x14ac:dyDescent="0.25">
      <c r="A3489" t="s">
        <v>62</v>
      </c>
      <c r="B3489" t="str">
        <f>IFERROR(INDEX(Clients[Client_Name],MATCH(Table10[[#This Row],[Client_Code]],Clients[Client_Code],0)),"")</f>
        <v>COMERCIALIZADORA LA FAVORITA LTDA.</v>
      </c>
      <c r="C3489" s="42">
        <v>1029</v>
      </c>
      <c r="D3489" s="41" t="s">
        <v>37</v>
      </c>
      <c r="E3489">
        <v>4</v>
      </c>
      <c r="F3489" s="21">
        <v>1040211.6301276452</v>
      </c>
      <c r="G3489"/>
    </row>
    <row r="3490" spans="1:7" x14ac:dyDescent="0.25">
      <c r="A3490" t="s">
        <v>62</v>
      </c>
      <c r="B3490" t="str">
        <f>IFERROR(INDEX(Clients[Client_Name],MATCH(Table10[[#This Row],[Client_Code]],Clients[Client_Code],0)),"")</f>
        <v>COMERCIALIZADORA LA FAVORITA LTDA.</v>
      </c>
      <c r="C3490" s="42">
        <v>1029</v>
      </c>
      <c r="D3490" s="41" t="s">
        <v>37</v>
      </c>
      <c r="E3490">
        <v>5</v>
      </c>
      <c r="F3490" s="21">
        <v>1043158.8964130067</v>
      </c>
      <c r="G3490"/>
    </row>
    <row r="3491" spans="1:7" x14ac:dyDescent="0.25">
      <c r="A3491" t="s">
        <v>62</v>
      </c>
      <c r="B3491" t="str">
        <f>IFERROR(INDEX(Clients[Client_Name],MATCH(Table10[[#This Row],[Client_Code]],Clients[Client_Code],0)),"")</f>
        <v>COMERCIALIZADORA LA FAVORITA LTDA.</v>
      </c>
      <c r="C3491" s="42">
        <v>1029</v>
      </c>
      <c r="D3491" s="41" t="s">
        <v>37</v>
      </c>
      <c r="E3491">
        <v>6</v>
      </c>
      <c r="F3491" s="21">
        <v>1012368.8838253325</v>
      </c>
      <c r="G3491"/>
    </row>
    <row r="3492" spans="1:7" x14ac:dyDescent="0.25">
      <c r="A3492" t="s">
        <v>62</v>
      </c>
      <c r="B3492" t="str">
        <f>IFERROR(INDEX(Clients[Client_Name],MATCH(Table10[[#This Row],[Client_Code]],Clients[Client_Code],0)),"")</f>
        <v>COMERCIALIZADORA LA FAVORITA LTDA.</v>
      </c>
      <c r="C3492" s="42">
        <v>1029</v>
      </c>
      <c r="D3492" s="41" t="s">
        <v>37</v>
      </c>
      <c r="E3492">
        <v>7</v>
      </c>
      <c r="F3492" s="21">
        <v>2098157.0088143093</v>
      </c>
      <c r="G3492"/>
    </row>
    <row r="3493" spans="1:7" x14ac:dyDescent="0.25">
      <c r="A3493" t="s">
        <v>62</v>
      </c>
      <c r="B3493" t="str">
        <f>IFERROR(INDEX(Clients[Client_Name],MATCH(Table10[[#This Row],[Client_Code]],Clients[Client_Code],0)),"")</f>
        <v>COMERCIALIZADORA LA FAVORITA LTDA.</v>
      </c>
      <c r="C3493" s="42">
        <v>1029</v>
      </c>
      <c r="D3493" s="41" t="s">
        <v>37</v>
      </c>
      <c r="E3493">
        <v>8</v>
      </c>
      <c r="F3493" s="21">
        <v>2104101.7870059498</v>
      </c>
      <c r="G3493"/>
    </row>
    <row r="3494" spans="1:7" x14ac:dyDescent="0.25">
      <c r="A3494" t="s">
        <v>62</v>
      </c>
      <c r="B3494" t="str">
        <f>IFERROR(INDEX(Clients[Client_Name],MATCH(Table10[[#This Row],[Client_Code]],Clients[Client_Code],0)),"")</f>
        <v>COMERCIALIZADORA LA FAVORITA LTDA.</v>
      </c>
      <c r="C3494" s="42">
        <v>1029</v>
      </c>
      <c r="D3494" s="41" t="s">
        <v>37</v>
      </c>
      <c r="E3494">
        <v>9</v>
      </c>
      <c r="F3494" s="21">
        <v>1786747.2412682171</v>
      </c>
      <c r="G3494"/>
    </row>
    <row r="3495" spans="1:7" x14ac:dyDescent="0.25">
      <c r="A3495" t="s">
        <v>62</v>
      </c>
      <c r="B3495" t="str">
        <f>IFERROR(INDEX(Clients[Client_Name],MATCH(Table10[[#This Row],[Client_Code]],Clients[Client_Code],0)),"")</f>
        <v>COMERCIALIZADORA LA FAVORITA LTDA.</v>
      </c>
      <c r="C3495" s="42">
        <v>1029</v>
      </c>
      <c r="D3495" s="41" t="s">
        <v>37</v>
      </c>
      <c r="E3495">
        <v>10</v>
      </c>
      <c r="F3495" s="21">
        <v>1851536.6815113153</v>
      </c>
      <c r="G3495"/>
    </row>
    <row r="3496" spans="1:7" x14ac:dyDescent="0.25">
      <c r="A3496" t="s">
        <v>62</v>
      </c>
      <c r="B3496" t="str">
        <f>IFERROR(INDEX(Clients[Client_Name],MATCH(Table10[[#This Row],[Client_Code]],Clients[Client_Code],0)),"")</f>
        <v>COMERCIALIZADORA LA FAVORITA LTDA.</v>
      </c>
      <c r="C3496" s="42">
        <v>1029</v>
      </c>
      <c r="D3496" s="41" t="s">
        <v>37</v>
      </c>
      <c r="E3496">
        <v>11</v>
      </c>
      <c r="F3496" s="21">
        <v>1796886.4859118683</v>
      </c>
      <c r="G3496"/>
    </row>
    <row r="3497" spans="1:7" x14ac:dyDescent="0.25">
      <c r="A3497" t="s">
        <v>62</v>
      </c>
      <c r="B3497" t="str">
        <f>IFERROR(INDEX(Clients[Client_Name],MATCH(Table10[[#This Row],[Client_Code]],Clients[Client_Code],0)),"")</f>
        <v>COMERCIALIZADORA LA FAVORITA LTDA.</v>
      </c>
      <c r="C3497" s="42">
        <v>1029</v>
      </c>
      <c r="D3497" s="41" t="s">
        <v>37</v>
      </c>
      <c r="E3497">
        <v>12</v>
      </c>
      <c r="F3497" s="21">
        <v>2660062.2663308177</v>
      </c>
      <c r="G3497"/>
    </row>
    <row r="3498" spans="1:7" x14ac:dyDescent="0.25">
      <c r="A3498" t="s">
        <v>62</v>
      </c>
      <c r="B3498" t="str">
        <f>IFERROR(INDEX(Clients[Client_Name],MATCH(Table10[[#This Row],[Client_Code]],Clients[Client_Code],0)),"")</f>
        <v>COMERCIALIZADORA LA FAVORITA LTDA.</v>
      </c>
      <c r="C3498" s="42">
        <v>1029</v>
      </c>
      <c r="D3498" s="41" t="s">
        <v>148</v>
      </c>
      <c r="E3498">
        <v>1</v>
      </c>
      <c r="F3498" s="21">
        <v>0</v>
      </c>
      <c r="G3498"/>
    </row>
    <row r="3499" spans="1:7" x14ac:dyDescent="0.25">
      <c r="A3499" t="s">
        <v>62</v>
      </c>
      <c r="B3499" t="str">
        <f>IFERROR(INDEX(Clients[Client_Name],MATCH(Table10[[#This Row],[Client_Code]],Clients[Client_Code],0)),"")</f>
        <v>COMERCIALIZADORA LA FAVORITA LTDA.</v>
      </c>
      <c r="C3499" s="42">
        <v>1029</v>
      </c>
      <c r="D3499" s="41" t="s">
        <v>148</v>
      </c>
      <c r="E3499">
        <v>2</v>
      </c>
      <c r="F3499" s="21">
        <v>0</v>
      </c>
      <c r="G3499"/>
    </row>
    <row r="3500" spans="1:7" x14ac:dyDescent="0.25">
      <c r="A3500" t="s">
        <v>62</v>
      </c>
      <c r="B3500" t="str">
        <f>IFERROR(INDEX(Clients[Client_Name],MATCH(Table10[[#This Row],[Client_Code]],Clients[Client_Code],0)),"")</f>
        <v>COMERCIALIZADORA LA FAVORITA LTDA.</v>
      </c>
      <c r="C3500" s="42">
        <v>1029</v>
      </c>
      <c r="D3500" s="41" t="s">
        <v>148</v>
      </c>
      <c r="E3500">
        <v>3</v>
      </c>
      <c r="F3500" s="21">
        <v>0</v>
      </c>
      <c r="G3500"/>
    </row>
    <row r="3501" spans="1:7" x14ac:dyDescent="0.25">
      <c r="A3501" t="s">
        <v>62</v>
      </c>
      <c r="B3501" t="str">
        <f>IFERROR(INDEX(Clients[Client_Name],MATCH(Table10[[#This Row],[Client_Code]],Clients[Client_Code],0)),"")</f>
        <v>COMERCIALIZADORA LA FAVORITA LTDA.</v>
      </c>
      <c r="C3501" s="42">
        <v>1029</v>
      </c>
      <c r="D3501" s="41" t="s">
        <v>148</v>
      </c>
      <c r="E3501">
        <v>4</v>
      </c>
      <c r="F3501" s="21">
        <v>0</v>
      </c>
      <c r="G3501"/>
    </row>
    <row r="3502" spans="1:7" x14ac:dyDescent="0.25">
      <c r="A3502" t="s">
        <v>62</v>
      </c>
      <c r="B3502" t="str">
        <f>IFERROR(INDEX(Clients[Client_Name],MATCH(Table10[[#This Row],[Client_Code]],Clients[Client_Code],0)),"")</f>
        <v>COMERCIALIZADORA LA FAVORITA LTDA.</v>
      </c>
      <c r="C3502" s="42">
        <v>1029</v>
      </c>
      <c r="D3502" s="41" t="s">
        <v>148</v>
      </c>
      <c r="E3502">
        <v>5</v>
      </c>
      <c r="F3502" s="21">
        <v>0</v>
      </c>
      <c r="G3502"/>
    </row>
    <row r="3503" spans="1:7" x14ac:dyDescent="0.25">
      <c r="A3503" t="s">
        <v>62</v>
      </c>
      <c r="B3503" t="str">
        <f>IFERROR(INDEX(Clients[Client_Name],MATCH(Table10[[#This Row],[Client_Code]],Clients[Client_Code],0)),"")</f>
        <v>COMERCIALIZADORA LA FAVORITA LTDA.</v>
      </c>
      <c r="C3503" s="42">
        <v>1029</v>
      </c>
      <c r="D3503" s="41" t="s">
        <v>148</v>
      </c>
      <c r="E3503">
        <v>6</v>
      </c>
      <c r="F3503" s="21">
        <v>0</v>
      </c>
      <c r="G3503"/>
    </row>
    <row r="3504" spans="1:7" x14ac:dyDescent="0.25">
      <c r="A3504" t="s">
        <v>62</v>
      </c>
      <c r="B3504" t="str">
        <f>IFERROR(INDEX(Clients[Client_Name],MATCH(Table10[[#This Row],[Client_Code]],Clients[Client_Code],0)),"")</f>
        <v>COMERCIALIZADORA LA FAVORITA LTDA.</v>
      </c>
      <c r="C3504" s="42">
        <v>1029</v>
      </c>
      <c r="D3504" s="41" t="s">
        <v>148</v>
      </c>
      <c r="E3504">
        <v>7</v>
      </c>
      <c r="F3504" s="21">
        <v>0</v>
      </c>
      <c r="G3504"/>
    </row>
    <row r="3505" spans="1:7" x14ac:dyDescent="0.25">
      <c r="A3505" t="s">
        <v>62</v>
      </c>
      <c r="B3505" t="str">
        <f>IFERROR(INDEX(Clients[Client_Name],MATCH(Table10[[#This Row],[Client_Code]],Clients[Client_Code],0)),"")</f>
        <v>COMERCIALIZADORA LA FAVORITA LTDA.</v>
      </c>
      <c r="C3505" s="42">
        <v>1029</v>
      </c>
      <c r="D3505" s="41" t="s">
        <v>148</v>
      </c>
      <c r="E3505">
        <v>8</v>
      </c>
      <c r="F3505" s="21">
        <v>0</v>
      </c>
      <c r="G3505"/>
    </row>
    <row r="3506" spans="1:7" x14ac:dyDescent="0.25">
      <c r="A3506" t="s">
        <v>62</v>
      </c>
      <c r="B3506" t="str">
        <f>IFERROR(INDEX(Clients[Client_Name],MATCH(Table10[[#This Row],[Client_Code]],Clients[Client_Code],0)),"")</f>
        <v>COMERCIALIZADORA LA FAVORITA LTDA.</v>
      </c>
      <c r="C3506" s="42">
        <v>1029</v>
      </c>
      <c r="D3506" s="41" t="s">
        <v>148</v>
      </c>
      <c r="E3506">
        <v>9</v>
      </c>
      <c r="F3506" s="21">
        <v>0</v>
      </c>
      <c r="G3506"/>
    </row>
    <row r="3507" spans="1:7" x14ac:dyDescent="0.25">
      <c r="A3507" t="s">
        <v>62</v>
      </c>
      <c r="B3507" t="str">
        <f>IFERROR(INDEX(Clients[Client_Name],MATCH(Table10[[#This Row],[Client_Code]],Clients[Client_Code],0)),"")</f>
        <v>COMERCIALIZADORA LA FAVORITA LTDA.</v>
      </c>
      <c r="C3507" s="42">
        <v>1029</v>
      </c>
      <c r="D3507" s="41" t="s">
        <v>148</v>
      </c>
      <c r="E3507">
        <v>10</v>
      </c>
      <c r="F3507" s="21">
        <v>0</v>
      </c>
      <c r="G3507"/>
    </row>
    <row r="3508" spans="1:7" x14ac:dyDescent="0.25">
      <c r="A3508" t="s">
        <v>62</v>
      </c>
      <c r="B3508" t="str">
        <f>IFERROR(INDEX(Clients[Client_Name],MATCH(Table10[[#This Row],[Client_Code]],Clients[Client_Code],0)),"")</f>
        <v>COMERCIALIZADORA LA FAVORITA LTDA.</v>
      </c>
      <c r="C3508" s="42">
        <v>1029</v>
      </c>
      <c r="D3508" s="41" t="s">
        <v>148</v>
      </c>
      <c r="E3508">
        <v>11</v>
      </c>
      <c r="F3508" s="21">
        <v>0</v>
      </c>
      <c r="G3508"/>
    </row>
    <row r="3509" spans="1:7" x14ac:dyDescent="0.25">
      <c r="A3509" t="s">
        <v>62</v>
      </c>
      <c r="B3509" t="str">
        <f>IFERROR(INDEX(Clients[Client_Name],MATCH(Table10[[#This Row],[Client_Code]],Clients[Client_Code],0)),"")</f>
        <v>COMERCIALIZADORA LA FAVORITA LTDA.</v>
      </c>
      <c r="C3509" s="42">
        <v>1029</v>
      </c>
      <c r="D3509" s="41" t="s">
        <v>148</v>
      </c>
      <c r="E3509">
        <v>12</v>
      </c>
      <c r="F3509" s="21">
        <v>0</v>
      </c>
      <c r="G3509"/>
    </row>
    <row r="3510" spans="1:7" x14ac:dyDescent="0.25">
      <c r="A3510" t="s">
        <v>62</v>
      </c>
      <c r="B3510" t="str">
        <f>IFERROR(INDEX(Clients[Client_Name],MATCH(Table10[[#This Row],[Client_Code]],Clients[Client_Code],0)),"")</f>
        <v>COMERCIALIZADORA LA FAVORITA LTDA.</v>
      </c>
      <c r="C3510" s="42">
        <v>1029</v>
      </c>
      <c r="D3510" s="41" t="s">
        <v>38</v>
      </c>
      <c r="E3510">
        <v>1</v>
      </c>
      <c r="F3510" s="21">
        <v>1142440.5696</v>
      </c>
      <c r="G3510"/>
    </row>
    <row r="3511" spans="1:7" x14ac:dyDescent="0.25">
      <c r="A3511" t="s">
        <v>62</v>
      </c>
      <c r="B3511" t="str">
        <f>IFERROR(INDEX(Clients[Client_Name],MATCH(Table10[[#This Row],[Client_Code]],Clients[Client_Code],0)),"")</f>
        <v>COMERCIALIZADORA LA FAVORITA LTDA.</v>
      </c>
      <c r="C3511" s="42">
        <v>1029</v>
      </c>
      <c r="D3511" s="41" t="s">
        <v>38</v>
      </c>
      <c r="E3511">
        <v>2</v>
      </c>
      <c r="F3511" s="21">
        <v>776104.10243519989</v>
      </c>
      <c r="G3511"/>
    </row>
    <row r="3512" spans="1:7" x14ac:dyDescent="0.25">
      <c r="A3512" t="s">
        <v>62</v>
      </c>
      <c r="B3512" t="str">
        <f>IFERROR(INDEX(Clients[Client_Name],MATCH(Table10[[#This Row],[Client_Code]],Clients[Client_Code],0)),"")</f>
        <v>COMERCIALIZADORA LA FAVORITA LTDA.</v>
      </c>
      <c r="C3512" s="42">
        <v>1029</v>
      </c>
      <c r="D3512" s="41" t="s">
        <v>38</v>
      </c>
      <c r="E3512">
        <v>3</v>
      </c>
      <c r="F3512" s="21">
        <v>861692.67806506273</v>
      </c>
      <c r="G3512"/>
    </row>
    <row r="3513" spans="1:7" x14ac:dyDescent="0.25">
      <c r="A3513" t="s">
        <v>62</v>
      </c>
      <c r="B3513" t="str">
        <f>IFERROR(INDEX(Clients[Client_Name],MATCH(Table10[[#This Row],[Client_Code]],Clients[Client_Code],0)),"")</f>
        <v>COMERCIALIZADORA LA FAVORITA LTDA.</v>
      </c>
      <c r="C3513" s="42">
        <v>1029</v>
      </c>
      <c r="D3513" s="41" t="s">
        <v>38</v>
      </c>
      <c r="E3513">
        <v>4</v>
      </c>
      <c r="F3513" s="21">
        <v>1152178.854203885</v>
      </c>
      <c r="G3513"/>
    </row>
    <row r="3514" spans="1:7" x14ac:dyDescent="0.25">
      <c r="A3514" t="s">
        <v>62</v>
      </c>
      <c r="B3514" t="str">
        <f>IFERROR(INDEX(Clients[Client_Name],MATCH(Table10[[#This Row],[Client_Code]],Clients[Client_Code],0)),"")</f>
        <v>COMERCIALIZADORA LA FAVORITA LTDA.</v>
      </c>
      <c r="C3514" s="42">
        <v>1029</v>
      </c>
      <c r="D3514" s="41" t="s">
        <v>38</v>
      </c>
      <c r="E3514">
        <v>5</v>
      </c>
      <c r="F3514" s="21">
        <v>1155443.3609574623</v>
      </c>
      <c r="G3514"/>
    </row>
    <row r="3515" spans="1:7" x14ac:dyDescent="0.25">
      <c r="A3515" t="s">
        <v>62</v>
      </c>
      <c r="B3515" t="str">
        <f>IFERROR(INDEX(Clients[Client_Name],MATCH(Table10[[#This Row],[Client_Code]],Clients[Client_Code],0)),"")</f>
        <v>COMERCIALIZADORA LA FAVORITA LTDA.</v>
      </c>
      <c r="C3515" s="42">
        <v>1029</v>
      </c>
      <c r="D3515" s="41" t="s">
        <v>38</v>
      </c>
      <c r="E3515">
        <v>6</v>
      </c>
      <c r="F3515" s="21">
        <v>1121339.1456259761</v>
      </c>
      <c r="G3515"/>
    </row>
    <row r="3516" spans="1:7" x14ac:dyDescent="0.25">
      <c r="A3516" t="s">
        <v>62</v>
      </c>
      <c r="B3516" t="str">
        <f>IFERROR(INDEX(Clients[Client_Name],MATCH(Table10[[#This Row],[Client_Code]],Clients[Client_Code],0)),"")</f>
        <v>COMERCIALIZADORA LA FAVORITA LTDA.</v>
      </c>
      <c r="C3516" s="42">
        <v>1029</v>
      </c>
      <c r="D3516" s="41" t="s">
        <v>38</v>
      </c>
      <c r="E3516">
        <v>7</v>
      </c>
      <c r="F3516" s="21">
        <v>2324000.2979575163</v>
      </c>
      <c r="G3516"/>
    </row>
    <row r="3517" spans="1:7" x14ac:dyDescent="0.25">
      <c r="A3517" t="s">
        <v>62</v>
      </c>
      <c r="B3517" t="str">
        <f>IFERROR(INDEX(Clients[Client_Name],MATCH(Table10[[#This Row],[Client_Code]],Clients[Client_Code],0)),"")</f>
        <v>COMERCIALIZADORA LA FAVORITA LTDA.</v>
      </c>
      <c r="C3517" s="42">
        <v>1029</v>
      </c>
      <c r="D3517" s="41" t="s">
        <v>38</v>
      </c>
      <c r="E3517">
        <v>8</v>
      </c>
      <c r="F3517" s="21">
        <v>2330584.9654683955</v>
      </c>
      <c r="G3517"/>
    </row>
    <row r="3518" spans="1:7" x14ac:dyDescent="0.25">
      <c r="A3518" t="s">
        <v>62</v>
      </c>
      <c r="B3518" t="str">
        <f>IFERROR(INDEX(Clients[Client_Name],MATCH(Table10[[#This Row],[Client_Code]],Clients[Client_Code],0)),"")</f>
        <v>COMERCIALIZADORA LA FAVORITA LTDA.</v>
      </c>
      <c r="C3518" s="42">
        <v>1029</v>
      </c>
      <c r="D3518" s="41" t="s">
        <v>38</v>
      </c>
      <c r="E3518">
        <v>9</v>
      </c>
      <c r="F3518" s="21">
        <v>1979070.7290436157</v>
      </c>
      <c r="G3518"/>
    </row>
    <row r="3519" spans="1:7" x14ac:dyDescent="0.25">
      <c r="A3519" t="s">
        <v>62</v>
      </c>
      <c r="B3519" t="str">
        <f>IFERROR(INDEX(Clients[Client_Name],MATCH(Table10[[#This Row],[Client_Code]],Clients[Client_Code],0)),"")</f>
        <v>COMERCIALIZADORA LA FAVORITA LTDA.</v>
      </c>
      <c r="C3519" s="42">
        <v>1029</v>
      </c>
      <c r="D3519" s="41" t="s">
        <v>38</v>
      </c>
      <c r="E3519">
        <v>10</v>
      </c>
      <c r="F3519" s="21">
        <v>2050834.0326462141</v>
      </c>
      <c r="G3519"/>
    </row>
    <row r="3520" spans="1:7" x14ac:dyDescent="0.25">
      <c r="A3520" t="s">
        <v>62</v>
      </c>
      <c r="B3520" t="str">
        <f>IFERROR(INDEX(Clients[Client_Name],MATCH(Table10[[#This Row],[Client_Code]],Clients[Client_Code],0)),"")</f>
        <v>COMERCIALIZADORA LA FAVORITA LTDA.</v>
      </c>
      <c r="C3520" s="42">
        <v>1029</v>
      </c>
      <c r="D3520" s="41" t="s">
        <v>38</v>
      </c>
      <c r="E3520">
        <v>11</v>
      </c>
      <c r="F3520" s="21">
        <v>1990301.3507148821</v>
      </c>
      <c r="G3520"/>
    </row>
    <row r="3521" spans="1:7" x14ac:dyDescent="0.25">
      <c r="A3521" t="s">
        <v>62</v>
      </c>
      <c r="B3521" t="str">
        <f>IFERROR(INDEX(Clients[Client_Name],MATCH(Table10[[#This Row],[Client_Code]],Clients[Client_Code],0)),"")</f>
        <v>COMERCIALIZADORA LA FAVORITA LTDA.</v>
      </c>
      <c r="C3521" s="42">
        <v>1029</v>
      </c>
      <c r="D3521" s="41" t="s">
        <v>38</v>
      </c>
      <c r="E3521">
        <v>12</v>
      </c>
      <c r="F3521" s="21">
        <v>2946388.4130539265</v>
      </c>
      <c r="G3521"/>
    </row>
    <row r="3522" spans="1:7" x14ac:dyDescent="0.25">
      <c r="A3522" t="s">
        <v>62</v>
      </c>
      <c r="B3522" t="str">
        <f>IFERROR(INDEX(Clients[Client_Name],MATCH(Table10[[#This Row],[Client_Code]],Clients[Client_Code],0)),"")</f>
        <v>COMERCIALIZADORA INTERANDINA</v>
      </c>
      <c r="C3522" s="42">
        <v>1058</v>
      </c>
      <c r="D3522" s="41" t="s">
        <v>149</v>
      </c>
      <c r="E3522">
        <v>12</v>
      </c>
      <c r="F3522" s="21">
        <v>1808780.765589532</v>
      </c>
      <c r="G3522"/>
    </row>
    <row r="3523" spans="1:7" x14ac:dyDescent="0.25">
      <c r="A3523" t="s">
        <v>62</v>
      </c>
      <c r="B3523" t="str">
        <f>IFERROR(INDEX(Clients[Client_Name],MATCH(Table10[[#This Row],[Client_Code]],Clients[Client_Code],0)),"")</f>
        <v>COMERCIALIZADORA INTERANDINA</v>
      </c>
      <c r="C3523" s="42">
        <v>1058</v>
      </c>
      <c r="D3523" s="41" t="s">
        <v>149</v>
      </c>
      <c r="E3523">
        <v>10</v>
      </c>
      <c r="F3523" s="21">
        <v>1798574.4054032702</v>
      </c>
      <c r="G3523"/>
    </row>
    <row r="3524" spans="1:7" x14ac:dyDescent="0.25">
      <c r="A3524" t="s">
        <v>62</v>
      </c>
      <c r="B3524" t="str">
        <f>IFERROR(INDEX(Clients[Client_Name],MATCH(Table10[[#This Row],[Client_Code]],Clients[Client_Code],0)),"")</f>
        <v>COMERCIALIZADORA INTERANDINA</v>
      </c>
      <c r="C3524" s="42">
        <v>1058</v>
      </c>
      <c r="D3524" s="41" t="s">
        <v>149</v>
      </c>
      <c r="E3524">
        <v>8</v>
      </c>
      <c r="F3524" s="21">
        <v>1788425.6363802017</v>
      </c>
      <c r="G3524"/>
    </row>
    <row r="3525" spans="1:7" x14ac:dyDescent="0.25">
      <c r="A3525" t="s">
        <v>62</v>
      </c>
      <c r="B3525" t="str">
        <f>IFERROR(INDEX(Clients[Client_Name],MATCH(Table10[[#This Row],[Client_Code]],Clients[Client_Code],0)),"")</f>
        <v>COMERCIALIZADORA INTERANDINA</v>
      </c>
      <c r="C3525" s="42">
        <v>1058</v>
      </c>
      <c r="D3525" s="41" t="s">
        <v>149</v>
      </c>
      <c r="E3525">
        <v>11</v>
      </c>
      <c r="F3525" s="21">
        <v>1745487.4511792702</v>
      </c>
      <c r="G3525"/>
    </row>
    <row r="3526" spans="1:7" x14ac:dyDescent="0.25">
      <c r="A3526" t="s">
        <v>62</v>
      </c>
      <c r="B3526" t="str">
        <f>IFERROR(INDEX(Clients[Client_Name],MATCH(Table10[[#This Row],[Client_Code]],Clients[Client_Code],0)),"")</f>
        <v>COMERCIALIZADORA INTERANDINA</v>
      </c>
      <c r="C3526" s="42">
        <v>1058</v>
      </c>
      <c r="D3526" s="41" t="s">
        <v>149</v>
      </c>
      <c r="E3526">
        <v>9</v>
      </c>
      <c r="F3526" s="21">
        <v>1735638.2345322052</v>
      </c>
      <c r="G3526"/>
    </row>
    <row r="3527" spans="1:7" x14ac:dyDescent="0.25">
      <c r="A3527" t="s">
        <v>62</v>
      </c>
      <c r="B3527" t="str">
        <f>IFERROR(INDEX(Clients[Client_Name],MATCH(Table10[[#This Row],[Client_Code]],Clients[Client_Code],0)),"")</f>
        <v>COMERCIALIZADORA INTERANDINA</v>
      </c>
      <c r="C3527" s="42">
        <v>1058</v>
      </c>
      <c r="D3527" s="41" t="s">
        <v>38</v>
      </c>
      <c r="E3527">
        <v>12</v>
      </c>
      <c r="F3527" s="21">
        <v>577001.06422306073</v>
      </c>
      <c r="G3527"/>
    </row>
    <row r="3528" spans="1:7" x14ac:dyDescent="0.25">
      <c r="A3528" t="s">
        <v>62</v>
      </c>
      <c r="B3528" t="str">
        <f>IFERROR(INDEX(Clients[Client_Name],MATCH(Table10[[#This Row],[Client_Code]],Clients[Client_Code],0)),"")</f>
        <v>COMERCIALIZADORA INTERANDINA</v>
      </c>
      <c r="C3528" s="42">
        <v>1058</v>
      </c>
      <c r="D3528" s="41" t="s">
        <v>38</v>
      </c>
      <c r="E3528">
        <v>10</v>
      </c>
      <c r="F3528" s="21">
        <v>573745.2353236432</v>
      </c>
      <c r="G3528"/>
    </row>
    <row r="3529" spans="1:7" x14ac:dyDescent="0.25">
      <c r="A3529" t="s">
        <v>62</v>
      </c>
      <c r="B3529" t="str">
        <f>IFERROR(INDEX(Clients[Client_Name],MATCH(Table10[[#This Row],[Client_Code]],Clients[Client_Code],0)),"")</f>
        <v>COMERCIALIZADORA INTERANDINA</v>
      </c>
      <c r="C3529" s="42">
        <v>1058</v>
      </c>
      <c r="D3529" s="41" t="s">
        <v>38</v>
      </c>
      <c r="E3529">
        <v>8</v>
      </c>
      <c r="F3529" s="21">
        <v>570507.77800528437</v>
      </c>
      <c r="G3529"/>
    </row>
    <row r="3530" spans="1:7" x14ac:dyDescent="0.25">
      <c r="A3530" t="s">
        <v>62</v>
      </c>
      <c r="B3530" t="str">
        <f>IFERROR(INDEX(Clients[Client_Name],MATCH(Table10[[#This Row],[Client_Code]],Clients[Client_Code],0)),"")</f>
        <v>COMERCIALIZADORA INTERANDINA</v>
      </c>
      <c r="C3530" s="42">
        <v>1058</v>
      </c>
      <c r="D3530" s="41" t="s">
        <v>38</v>
      </c>
      <c r="E3530">
        <v>11</v>
      </c>
      <c r="F3530" s="21">
        <v>556810.49692618719</v>
      </c>
      <c r="G3530"/>
    </row>
    <row r="3531" spans="1:7" x14ac:dyDescent="0.25">
      <c r="A3531" t="s">
        <v>62</v>
      </c>
      <c r="B3531" t="str">
        <f>IFERROR(INDEX(Clients[Client_Name],MATCH(Table10[[#This Row],[Client_Code]],Clients[Client_Code],0)),"")</f>
        <v>COMERCIALIZADORA INTERANDINA</v>
      </c>
      <c r="C3531" s="42">
        <v>1058</v>
      </c>
      <c r="D3531" s="41" t="s">
        <v>38</v>
      </c>
      <c r="E3531">
        <v>9</v>
      </c>
      <c r="F3531" s="21">
        <v>553668.5968157734</v>
      </c>
      <c r="G3531"/>
    </row>
    <row r="3532" spans="1:7" x14ac:dyDescent="0.25">
      <c r="A3532" t="s">
        <v>62</v>
      </c>
      <c r="B3532" t="str">
        <f>IFERROR(INDEX(Clients[Client_Name],MATCH(Table10[[#This Row],[Client_Code]],Clients[Client_Code],0)),"")</f>
        <v>COMERCIALIZADORA INTERANDINA</v>
      </c>
      <c r="C3532" s="43">
        <v>1058</v>
      </c>
      <c r="D3532" s="41" t="s">
        <v>37</v>
      </c>
      <c r="E3532">
        <v>12</v>
      </c>
      <c r="F3532" s="21">
        <v>520928.86048978515</v>
      </c>
      <c r="G3532"/>
    </row>
    <row r="3533" spans="1:7" x14ac:dyDescent="0.25">
      <c r="A3533" t="s">
        <v>62</v>
      </c>
      <c r="B3533" t="str">
        <f>IFERROR(INDEX(Clients[Client_Name],MATCH(Table10[[#This Row],[Client_Code]],Clients[Client_Code],0)),"")</f>
        <v>COMERCIALIZADORA INTERANDINA</v>
      </c>
      <c r="C3533" s="42">
        <v>1058</v>
      </c>
      <c r="D3533" s="41" t="s">
        <v>37</v>
      </c>
      <c r="E3533">
        <v>10</v>
      </c>
      <c r="F3533" s="21">
        <v>517989.42875614174</v>
      </c>
      <c r="G3533"/>
    </row>
    <row r="3534" spans="1:7" x14ac:dyDescent="0.25">
      <c r="A3534" t="s">
        <v>62</v>
      </c>
      <c r="B3534" t="str">
        <f>IFERROR(INDEX(Clients[Client_Name],MATCH(Table10[[#This Row],[Client_Code]],Clients[Client_Code],0)),"")</f>
        <v>COMERCIALIZADORA INTERANDINA</v>
      </c>
      <c r="C3534" s="42">
        <v>1058</v>
      </c>
      <c r="D3534" s="41" t="s">
        <v>37</v>
      </c>
      <c r="E3534">
        <v>8</v>
      </c>
      <c r="F3534" s="21">
        <v>515066.58327749802</v>
      </c>
      <c r="G3534"/>
    </row>
    <row r="3535" spans="1:7" x14ac:dyDescent="0.25">
      <c r="A3535" t="s">
        <v>62</v>
      </c>
      <c r="B3535" t="str">
        <f>IFERROR(INDEX(Clients[Client_Name],MATCH(Table10[[#This Row],[Client_Code]],Clients[Client_Code],0)),"")</f>
        <v>COMERCIALIZADORA INTERANDINA</v>
      </c>
      <c r="C3535" s="42">
        <v>1058</v>
      </c>
      <c r="D3535" s="41" t="s">
        <v>37</v>
      </c>
      <c r="E3535">
        <v>11</v>
      </c>
      <c r="F3535" s="21">
        <v>502700.38593962975</v>
      </c>
      <c r="G3535"/>
    </row>
    <row r="3536" spans="1:7" x14ac:dyDescent="0.25">
      <c r="A3536" t="s">
        <v>62</v>
      </c>
      <c r="B3536" t="str">
        <f>IFERROR(INDEX(Clients[Client_Name],MATCH(Table10[[#This Row],[Client_Code]],Clients[Client_Code],0)),"")</f>
        <v>COMERCIALIZADORA INTERANDINA</v>
      </c>
      <c r="C3536" s="42">
        <v>1058</v>
      </c>
      <c r="D3536" s="41" t="s">
        <v>37</v>
      </c>
      <c r="E3536">
        <v>9</v>
      </c>
      <c r="F3536" s="21">
        <v>499863.81154527504</v>
      </c>
      <c r="G3536"/>
    </row>
    <row r="3537" spans="1:7" x14ac:dyDescent="0.25">
      <c r="A3537" t="s">
        <v>62</v>
      </c>
      <c r="B3537" t="str">
        <f>IFERROR(INDEX(Clients[Client_Name],MATCH(Table10[[#This Row],[Client_Code]],Clients[Client_Code],0)),"")</f>
        <v>COMERCIALIZADORA INTERANDINA</v>
      </c>
      <c r="C3537" s="42">
        <v>1058</v>
      </c>
      <c r="D3537" s="41" t="s">
        <v>149</v>
      </c>
      <c r="E3537">
        <v>1</v>
      </c>
      <c r="F3537" s="21">
        <v>0</v>
      </c>
      <c r="G3537"/>
    </row>
    <row r="3538" spans="1:7" x14ac:dyDescent="0.25">
      <c r="A3538" t="s">
        <v>62</v>
      </c>
      <c r="B3538" t="str">
        <f>IFERROR(INDEX(Clients[Client_Name],MATCH(Table10[[#This Row],[Client_Code]],Clients[Client_Code],0)),"")</f>
        <v>COMERCIALIZADORA INTERANDINA</v>
      </c>
      <c r="C3538" s="42">
        <v>1058</v>
      </c>
      <c r="D3538" s="41" t="s">
        <v>149</v>
      </c>
      <c r="E3538">
        <v>2</v>
      </c>
      <c r="F3538" s="21">
        <v>0</v>
      </c>
      <c r="G3538"/>
    </row>
    <row r="3539" spans="1:7" x14ac:dyDescent="0.25">
      <c r="A3539" t="s">
        <v>62</v>
      </c>
      <c r="B3539" t="str">
        <f>IFERROR(INDEX(Clients[Client_Name],MATCH(Table10[[#This Row],[Client_Code]],Clients[Client_Code],0)),"")</f>
        <v>COMERCIALIZADORA INTERANDINA</v>
      </c>
      <c r="C3539" s="42">
        <v>1058</v>
      </c>
      <c r="D3539" s="41" t="s">
        <v>149</v>
      </c>
      <c r="E3539">
        <v>3</v>
      </c>
      <c r="F3539" s="21">
        <v>0</v>
      </c>
      <c r="G3539"/>
    </row>
    <row r="3540" spans="1:7" x14ac:dyDescent="0.25">
      <c r="A3540" t="s">
        <v>62</v>
      </c>
      <c r="B3540" t="str">
        <f>IFERROR(INDEX(Clients[Client_Name],MATCH(Table10[[#This Row],[Client_Code]],Clients[Client_Code],0)),"")</f>
        <v>COMERCIALIZADORA INTERANDINA</v>
      </c>
      <c r="C3540" s="42">
        <v>1058</v>
      </c>
      <c r="D3540" s="41" t="s">
        <v>149</v>
      </c>
      <c r="E3540">
        <v>4</v>
      </c>
      <c r="F3540" s="21">
        <v>0</v>
      </c>
      <c r="G3540"/>
    </row>
    <row r="3541" spans="1:7" x14ac:dyDescent="0.25">
      <c r="A3541" t="s">
        <v>62</v>
      </c>
      <c r="B3541" t="str">
        <f>IFERROR(INDEX(Clients[Client_Name],MATCH(Table10[[#This Row],[Client_Code]],Clients[Client_Code],0)),"")</f>
        <v>COMERCIALIZADORA INTERANDINA</v>
      </c>
      <c r="C3541" s="42">
        <v>1058</v>
      </c>
      <c r="D3541" s="41" t="s">
        <v>149</v>
      </c>
      <c r="E3541">
        <v>5</v>
      </c>
      <c r="F3541" s="21">
        <v>0</v>
      </c>
      <c r="G3541"/>
    </row>
    <row r="3542" spans="1:7" x14ac:dyDescent="0.25">
      <c r="A3542" t="s">
        <v>62</v>
      </c>
      <c r="B3542" t="str">
        <f>IFERROR(INDEX(Clients[Client_Name],MATCH(Table10[[#This Row],[Client_Code]],Clients[Client_Code],0)),"")</f>
        <v>COMERCIALIZADORA INTERANDINA</v>
      </c>
      <c r="C3542" s="42">
        <v>1058</v>
      </c>
      <c r="D3542" s="41" t="s">
        <v>149</v>
      </c>
      <c r="E3542">
        <v>6</v>
      </c>
      <c r="F3542" s="21">
        <v>0</v>
      </c>
      <c r="G3542"/>
    </row>
    <row r="3543" spans="1:7" x14ac:dyDescent="0.25">
      <c r="A3543" t="s">
        <v>62</v>
      </c>
      <c r="B3543" t="str">
        <f>IFERROR(INDEX(Clients[Client_Name],MATCH(Table10[[#This Row],[Client_Code]],Clients[Client_Code],0)),"")</f>
        <v>COMERCIALIZADORA INTERANDINA</v>
      </c>
      <c r="C3543" s="42">
        <v>1058</v>
      </c>
      <c r="D3543" s="41" t="s">
        <v>149</v>
      </c>
      <c r="E3543">
        <v>7</v>
      </c>
      <c r="F3543" s="21">
        <v>0</v>
      </c>
      <c r="G3543"/>
    </row>
    <row r="3544" spans="1:7" x14ac:dyDescent="0.25">
      <c r="A3544" t="s">
        <v>62</v>
      </c>
      <c r="B3544" t="str">
        <f>IFERROR(INDEX(Clients[Client_Name],MATCH(Table10[[#This Row],[Client_Code]],Clients[Client_Code],0)),"")</f>
        <v>COMERCIALIZADORA INTERANDINA</v>
      </c>
      <c r="C3544" s="42">
        <v>1058</v>
      </c>
      <c r="D3544" s="41" t="s">
        <v>37</v>
      </c>
      <c r="E3544">
        <v>1</v>
      </c>
      <c r="F3544" s="21">
        <v>0</v>
      </c>
      <c r="G3544"/>
    </row>
    <row r="3545" spans="1:7" x14ac:dyDescent="0.25">
      <c r="A3545" t="s">
        <v>62</v>
      </c>
      <c r="B3545" t="str">
        <f>IFERROR(INDEX(Clients[Client_Name],MATCH(Table10[[#This Row],[Client_Code]],Clients[Client_Code],0)),"")</f>
        <v>COMERCIALIZADORA INTERANDINA</v>
      </c>
      <c r="C3545" s="42">
        <v>1058</v>
      </c>
      <c r="D3545" s="41" t="s">
        <v>37</v>
      </c>
      <c r="E3545">
        <v>2</v>
      </c>
      <c r="F3545" s="21">
        <v>0</v>
      </c>
      <c r="G3545"/>
    </row>
    <row r="3546" spans="1:7" x14ac:dyDescent="0.25">
      <c r="A3546" t="s">
        <v>62</v>
      </c>
      <c r="B3546" t="str">
        <f>IFERROR(INDEX(Clients[Client_Name],MATCH(Table10[[#This Row],[Client_Code]],Clients[Client_Code],0)),"")</f>
        <v>COMERCIALIZADORA INTERANDINA</v>
      </c>
      <c r="C3546" s="42">
        <v>1058</v>
      </c>
      <c r="D3546" s="41" t="s">
        <v>37</v>
      </c>
      <c r="E3546">
        <v>3</v>
      </c>
      <c r="F3546" s="21">
        <v>0</v>
      </c>
      <c r="G3546"/>
    </row>
    <row r="3547" spans="1:7" x14ac:dyDescent="0.25">
      <c r="A3547" t="s">
        <v>62</v>
      </c>
      <c r="B3547" t="str">
        <f>IFERROR(INDEX(Clients[Client_Name],MATCH(Table10[[#This Row],[Client_Code]],Clients[Client_Code],0)),"")</f>
        <v>COMERCIALIZADORA INTERANDINA</v>
      </c>
      <c r="C3547" s="42">
        <v>1058</v>
      </c>
      <c r="D3547" s="41" t="s">
        <v>37</v>
      </c>
      <c r="E3547">
        <v>4</v>
      </c>
      <c r="F3547" s="21">
        <v>0</v>
      </c>
      <c r="G3547"/>
    </row>
    <row r="3548" spans="1:7" x14ac:dyDescent="0.25">
      <c r="A3548" t="s">
        <v>62</v>
      </c>
      <c r="B3548" t="str">
        <f>IFERROR(INDEX(Clients[Client_Name],MATCH(Table10[[#This Row],[Client_Code]],Clients[Client_Code],0)),"")</f>
        <v>COMERCIALIZADORA INTERANDINA</v>
      </c>
      <c r="C3548" s="42">
        <v>1058</v>
      </c>
      <c r="D3548" s="41" t="s">
        <v>37</v>
      </c>
      <c r="E3548">
        <v>5</v>
      </c>
      <c r="F3548" s="21">
        <v>0</v>
      </c>
      <c r="G3548"/>
    </row>
    <row r="3549" spans="1:7" x14ac:dyDescent="0.25">
      <c r="A3549" t="s">
        <v>62</v>
      </c>
      <c r="B3549" t="str">
        <f>IFERROR(INDEX(Clients[Client_Name],MATCH(Table10[[#This Row],[Client_Code]],Clients[Client_Code],0)),"")</f>
        <v>COMERCIALIZADORA INTERANDINA</v>
      </c>
      <c r="C3549" s="42">
        <v>1058</v>
      </c>
      <c r="D3549" s="41" t="s">
        <v>37</v>
      </c>
      <c r="E3549">
        <v>6</v>
      </c>
      <c r="F3549" s="21">
        <v>0</v>
      </c>
      <c r="G3549"/>
    </row>
    <row r="3550" spans="1:7" x14ac:dyDescent="0.25">
      <c r="A3550" t="s">
        <v>62</v>
      </c>
      <c r="B3550" t="str">
        <f>IFERROR(INDEX(Clients[Client_Name],MATCH(Table10[[#This Row],[Client_Code]],Clients[Client_Code],0)),"")</f>
        <v>COMERCIALIZADORA INTERANDINA</v>
      </c>
      <c r="C3550" s="42">
        <v>1058</v>
      </c>
      <c r="D3550" s="41" t="s">
        <v>37</v>
      </c>
      <c r="E3550">
        <v>7</v>
      </c>
      <c r="F3550" s="21">
        <v>0</v>
      </c>
      <c r="G3550"/>
    </row>
    <row r="3551" spans="1:7" x14ac:dyDescent="0.25">
      <c r="A3551" t="s">
        <v>62</v>
      </c>
      <c r="B3551" t="str">
        <f>IFERROR(INDEX(Clients[Client_Name],MATCH(Table10[[#This Row],[Client_Code]],Clients[Client_Code],0)),"")</f>
        <v>COMERCIALIZADORA INTERANDINA</v>
      </c>
      <c r="C3551" s="42">
        <v>1058</v>
      </c>
      <c r="D3551" s="41" t="s">
        <v>148</v>
      </c>
      <c r="E3551">
        <v>1</v>
      </c>
      <c r="F3551" s="21">
        <v>0</v>
      </c>
      <c r="G3551"/>
    </row>
    <row r="3552" spans="1:7" x14ac:dyDescent="0.25">
      <c r="A3552" t="s">
        <v>62</v>
      </c>
      <c r="B3552" t="str">
        <f>IFERROR(INDEX(Clients[Client_Name],MATCH(Table10[[#This Row],[Client_Code]],Clients[Client_Code],0)),"")</f>
        <v>COMERCIALIZADORA INTERANDINA</v>
      </c>
      <c r="C3552" s="42">
        <v>1058</v>
      </c>
      <c r="D3552" s="41" t="s">
        <v>148</v>
      </c>
      <c r="E3552">
        <v>2</v>
      </c>
      <c r="F3552" s="21">
        <v>0</v>
      </c>
      <c r="G3552"/>
    </row>
    <row r="3553" spans="1:7" x14ac:dyDescent="0.25">
      <c r="A3553" t="s">
        <v>62</v>
      </c>
      <c r="B3553" t="str">
        <f>IFERROR(INDEX(Clients[Client_Name],MATCH(Table10[[#This Row],[Client_Code]],Clients[Client_Code],0)),"")</f>
        <v>COMERCIALIZADORA INTERANDINA</v>
      </c>
      <c r="C3553" s="42">
        <v>1058</v>
      </c>
      <c r="D3553" s="41" t="s">
        <v>148</v>
      </c>
      <c r="E3553">
        <v>3</v>
      </c>
      <c r="F3553" s="21">
        <v>0</v>
      </c>
      <c r="G3553"/>
    </row>
    <row r="3554" spans="1:7" x14ac:dyDescent="0.25">
      <c r="A3554" t="s">
        <v>62</v>
      </c>
      <c r="B3554" t="str">
        <f>IFERROR(INDEX(Clients[Client_Name],MATCH(Table10[[#This Row],[Client_Code]],Clients[Client_Code],0)),"")</f>
        <v>COMERCIALIZADORA INTERANDINA</v>
      </c>
      <c r="C3554" s="42">
        <v>1058</v>
      </c>
      <c r="D3554" s="41" t="s">
        <v>148</v>
      </c>
      <c r="E3554">
        <v>4</v>
      </c>
      <c r="F3554" s="21">
        <v>0</v>
      </c>
      <c r="G3554"/>
    </row>
    <row r="3555" spans="1:7" x14ac:dyDescent="0.25">
      <c r="A3555" t="s">
        <v>62</v>
      </c>
      <c r="B3555" t="str">
        <f>IFERROR(INDEX(Clients[Client_Name],MATCH(Table10[[#This Row],[Client_Code]],Clients[Client_Code],0)),"")</f>
        <v>COMERCIALIZADORA INTERANDINA</v>
      </c>
      <c r="C3555" s="42">
        <v>1058</v>
      </c>
      <c r="D3555" s="41" t="s">
        <v>148</v>
      </c>
      <c r="E3555">
        <v>5</v>
      </c>
      <c r="F3555" s="21">
        <v>0</v>
      </c>
      <c r="G3555"/>
    </row>
    <row r="3556" spans="1:7" x14ac:dyDescent="0.25">
      <c r="A3556" t="s">
        <v>62</v>
      </c>
      <c r="B3556" t="str">
        <f>IFERROR(INDEX(Clients[Client_Name],MATCH(Table10[[#This Row],[Client_Code]],Clients[Client_Code],0)),"")</f>
        <v>COMERCIALIZADORA INTERANDINA</v>
      </c>
      <c r="C3556" s="42">
        <v>1058</v>
      </c>
      <c r="D3556" s="41" t="s">
        <v>148</v>
      </c>
      <c r="E3556">
        <v>6</v>
      </c>
      <c r="F3556" s="21">
        <v>0</v>
      </c>
      <c r="G3556"/>
    </row>
    <row r="3557" spans="1:7" x14ac:dyDescent="0.25">
      <c r="A3557" t="s">
        <v>62</v>
      </c>
      <c r="B3557" t="str">
        <f>IFERROR(INDEX(Clients[Client_Name],MATCH(Table10[[#This Row],[Client_Code]],Clients[Client_Code],0)),"")</f>
        <v>COMERCIALIZADORA INTERANDINA</v>
      </c>
      <c r="C3557" s="42">
        <v>1058</v>
      </c>
      <c r="D3557" s="41" t="s">
        <v>148</v>
      </c>
      <c r="E3557">
        <v>7</v>
      </c>
      <c r="F3557" s="21">
        <v>0</v>
      </c>
      <c r="G3557"/>
    </row>
    <row r="3558" spans="1:7" x14ac:dyDescent="0.25">
      <c r="A3558" t="s">
        <v>62</v>
      </c>
      <c r="B3558" t="str">
        <f>IFERROR(INDEX(Clients[Client_Name],MATCH(Table10[[#This Row],[Client_Code]],Clients[Client_Code],0)),"")</f>
        <v>COMERCIALIZADORA INTERANDINA</v>
      </c>
      <c r="C3558" s="42">
        <v>1058</v>
      </c>
      <c r="D3558" s="41" t="s">
        <v>148</v>
      </c>
      <c r="E3558">
        <v>8</v>
      </c>
      <c r="F3558" s="21">
        <v>0</v>
      </c>
      <c r="G3558"/>
    </row>
    <row r="3559" spans="1:7" x14ac:dyDescent="0.25">
      <c r="A3559" t="s">
        <v>62</v>
      </c>
      <c r="B3559" t="str">
        <f>IFERROR(INDEX(Clients[Client_Name],MATCH(Table10[[#This Row],[Client_Code]],Clients[Client_Code],0)),"")</f>
        <v>COMERCIALIZADORA INTERANDINA</v>
      </c>
      <c r="C3559" s="42">
        <v>1058</v>
      </c>
      <c r="D3559" s="41" t="s">
        <v>148</v>
      </c>
      <c r="E3559">
        <v>9</v>
      </c>
      <c r="F3559" s="21">
        <v>0</v>
      </c>
      <c r="G3559"/>
    </row>
    <row r="3560" spans="1:7" x14ac:dyDescent="0.25">
      <c r="A3560" t="s">
        <v>62</v>
      </c>
      <c r="B3560" t="str">
        <f>IFERROR(INDEX(Clients[Client_Name],MATCH(Table10[[#This Row],[Client_Code]],Clients[Client_Code],0)),"")</f>
        <v>COMERCIALIZADORA INTERANDINA</v>
      </c>
      <c r="C3560" s="42">
        <v>1058</v>
      </c>
      <c r="D3560" s="41" t="s">
        <v>148</v>
      </c>
      <c r="E3560">
        <v>10</v>
      </c>
      <c r="F3560" s="21">
        <v>0</v>
      </c>
      <c r="G3560"/>
    </row>
    <row r="3561" spans="1:7" x14ac:dyDescent="0.25">
      <c r="A3561" t="s">
        <v>62</v>
      </c>
      <c r="B3561" t="str">
        <f>IFERROR(INDEX(Clients[Client_Name],MATCH(Table10[[#This Row],[Client_Code]],Clients[Client_Code],0)),"")</f>
        <v>COMERCIALIZADORA INTERANDINA</v>
      </c>
      <c r="C3561" s="42">
        <v>1058</v>
      </c>
      <c r="D3561" s="41" t="s">
        <v>148</v>
      </c>
      <c r="E3561">
        <v>11</v>
      </c>
      <c r="F3561" s="21">
        <v>0</v>
      </c>
      <c r="G3561"/>
    </row>
    <row r="3562" spans="1:7" x14ac:dyDescent="0.25">
      <c r="A3562" t="s">
        <v>62</v>
      </c>
      <c r="B3562" t="str">
        <f>IFERROR(INDEX(Clients[Client_Name],MATCH(Table10[[#This Row],[Client_Code]],Clients[Client_Code],0)),"")</f>
        <v>COMERCIALIZADORA INTERANDINA</v>
      </c>
      <c r="C3562" s="42">
        <v>1058</v>
      </c>
      <c r="D3562" s="41" t="s">
        <v>148</v>
      </c>
      <c r="E3562">
        <v>12</v>
      </c>
      <c r="F3562" s="21">
        <v>0</v>
      </c>
      <c r="G3562"/>
    </row>
    <row r="3563" spans="1:7" x14ac:dyDescent="0.25">
      <c r="A3563" t="s">
        <v>62</v>
      </c>
      <c r="B3563" t="str">
        <f>IFERROR(INDEX(Clients[Client_Name],MATCH(Table10[[#This Row],[Client_Code]],Clients[Client_Code],0)),"")</f>
        <v>COMERCIALIZADORA INTERANDINA</v>
      </c>
      <c r="C3563" s="42">
        <v>1058</v>
      </c>
      <c r="D3563" s="41" t="s">
        <v>38</v>
      </c>
      <c r="E3563">
        <v>1</v>
      </c>
      <c r="F3563" s="21">
        <v>0</v>
      </c>
      <c r="G3563"/>
    </row>
    <row r="3564" spans="1:7" x14ac:dyDescent="0.25">
      <c r="A3564" t="s">
        <v>62</v>
      </c>
      <c r="B3564" t="str">
        <f>IFERROR(INDEX(Clients[Client_Name],MATCH(Table10[[#This Row],[Client_Code]],Clients[Client_Code],0)),"")</f>
        <v>COMERCIALIZADORA INTERANDINA</v>
      </c>
      <c r="C3564" s="42">
        <v>1058</v>
      </c>
      <c r="D3564" s="41" t="s">
        <v>38</v>
      </c>
      <c r="E3564">
        <v>2</v>
      </c>
      <c r="F3564" s="21">
        <v>0</v>
      </c>
      <c r="G3564"/>
    </row>
    <row r="3565" spans="1:7" x14ac:dyDescent="0.25">
      <c r="A3565" t="s">
        <v>62</v>
      </c>
      <c r="B3565" t="str">
        <f>IFERROR(INDEX(Clients[Client_Name],MATCH(Table10[[#This Row],[Client_Code]],Clients[Client_Code],0)),"")</f>
        <v>COMERCIALIZADORA INTERANDINA</v>
      </c>
      <c r="C3565" s="42">
        <v>1058</v>
      </c>
      <c r="D3565" s="41" t="s">
        <v>38</v>
      </c>
      <c r="E3565">
        <v>3</v>
      </c>
      <c r="F3565" s="21">
        <v>0</v>
      </c>
      <c r="G3565"/>
    </row>
    <row r="3566" spans="1:7" x14ac:dyDescent="0.25">
      <c r="A3566" t="s">
        <v>62</v>
      </c>
      <c r="B3566" t="str">
        <f>IFERROR(INDEX(Clients[Client_Name],MATCH(Table10[[#This Row],[Client_Code]],Clients[Client_Code],0)),"")</f>
        <v>COMERCIALIZADORA INTERANDINA</v>
      </c>
      <c r="C3566" s="42">
        <v>1058</v>
      </c>
      <c r="D3566" s="41" t="s">
        <v>38</v>
      </c>
      <c r="E3566">
        <v>4</v>
      </c>
      <c r="F3566" s="21">
        <v>0</v>
      </c>
      <c r="G3566"/>
    </row>
    <row r="3567" spans="1:7" x14ac:dyDescent="0.25">
      <c r="A3567" t="s">
        <v>62</v>
      </c>
      <c r="B3567" t="str">
        <f>IFERROR(INDEX(Clients[Client_Name],MATCH(Table10[[#This Row],[Client_Code]],Clients[Client_Code],0)),"")</f>
        <v>COMERCIALIZADORA INTERANDINA</v>
      </c>
      <c r="C3567" s="42">
        <v>1058</v>
      </c>
      <c r="D3567" s="41" t="s">
        <v>38</v>
      </c>
      <c r="E3567">
        <v>5</v>
      </c>
      <c r="F3567" s="21">
        <v>0</v>
      </c>
      <c r="G3567"/>
    </row>
    <row r="3568" spans="1:7" x14ac:dyDescent="0.25">
      <c r="A3568" t="s">
        <v>62</v>
      </c>
      <c r="B3568" t="str">
        <f>IFERROR(INDEX(Clients[Client_Name],MATCH(Table10[[#This Row],[Client_Code]],Clients[Client_Code],0)),"")</f>
        <v>COMERCIALIZADORA INTERANDINA</v>
      </c>
      <c r="C3568" s="42">
        <v>1058</v>
      </c>
      <c r="D3568" s="41" t="s">
        <v>38</v>
      </c>
      <c r="E3568">
        <v>6</v>
      </c>
      <c r="F3568" s="21">
        <v>0</v>
      </c>
      <c r="G3568"/>
    </row>
    <row r="3569" spans="1:7" x14ac:dyDescent="0.25">
      <c r="A3569" t="s">
        <v>62</v>
      </c>
      <c r="B3569" t="str">
        <f>IFERROR(INDEX(Clients[Client_Name],MATCH(Table10[[#This Row],[Client_Code]],Clients[Client_Code],0)),"")</f>
        <v>COMERCIALIZADORA INTERANDINA</v>
      </c>
      <c r="C3569" s="42">
        <v>1058</v>
      </c>
      <c r="D3569" s="41" t="s">
        <v>38</v>
      </c>
      <c r="E3569">
        <v>7</v>
      </c>
      <c r="F3569" s="21">
        <v>0</v>
      </c>
      <c r="G3569"/>
    </row>
    <row r="3570" spans="1:7" x14ac:dyDescent="0.25">
      <c r="A3570" t="s">
        <v>32</v>
      </c>
      <c r="B3570" t="str">
        <f>IFERROR(INDEX(Clients[Client_Name],MATCH(Table10[[#This Row],[Client_Code]],Clients[Client_Code],0)),"")</f>
        <v>COMERCIALIZADORA GLOBAL PRODUCTS</v>
      </c>
      <c r="C3570" s="42">
        <v>22</v>
      </c>
      <c r="D3570" s="41" t="s">
        <v>149</v>
      </c>
      <c r="E3570">
        <v>1</v>
      </c>
      <c r="F3570" s="21">
        <v>15148635.86088247</v>
      </c>
      <c r="G3570"/>
    </row>
    <row r="3571" spans="1:7" x14ac:dyDescent="0.25">
      <c r="A3571" t="s">
        <v>32</v>
      </c>
      <c r="B3571" t="str">
        <f>IFERROR(INDEX(Clients[Client_Name],MATCH(Table10[[#This Row],[Client_Code]],Clients[Client_Code],0)),"")</f>
        <v>COMERCIALIZADORA GLOBAL PRODUCTS</v>
      </c>
      <c r="C3571" s="42">
        <v>22</v>
      </c>
      <c r="D3571" s="41" t="s">
        <v>149</v>
      </c>
      <c r="E3571">
        <v>2</v>
      </c>
      <c r="F3571" s="21">
        <v>16465687.582567967</v>
      </c>
      <c r="G3571"/>
    </row>
    <row r="3572" spans="1:7" x14ac:dyDescent="0.25">
      <c r="A3572" t="s">
        <v>32</v>
      </c>
      <c r="B3572" t="str">
        <f>IFERROR(INDEX(Clients[Client_Name],MATCH(Table10[[#This Row],[Client_Code]],Clients[Client_Code],0)),"")</f>
        <v>COMERCIALIZADORA GLOBAL PRODUCTS</v>
      </c>
      <c r="C3572" s="42">
        <v>22</v>
      </c>
      <c r="D3572" s="41" t="s">
        <v>149</v>
      </c>
      <c r="E3572">
        <v>3</v>
      </c>
      <c r="F3572" s="21">
        <v>21937823.626526102</v>
      </c>
      <c r="G3572"/>
    </row>
    <row r="3573" spans="1:7" x14ac:dyDescent="0.25">
      <c r="A3573" t="s">
        <v>32</v>
      </c>
      <c r="B3573" t="str">
        <f>IFERROR(INDEX(Clients[Client_Name],MATCH(Table10[[#This Row],[Client_Code]],Clients[Client_Code],0)),"")</f>
        <v>COMERCIALIZADORA GLOBAL PRODUCTS</v>
      </c>
      <c r="C3573" s="42">
        <v>22</v>
      </c>
      <c r="D3573" s="41" t="s">
        <v>149</v>
      </c>
      <c r="E3573">
        <v>4</v>
      </c>
      <c r="F3573" s="21">
        <v>26399976.952161513</v>
      </c>
      <c r="G3573"/>
    </row>
    <row r="3574" spans="1:7" x14ac:dyDescent="0.25">
      <c r="A3574" t="s">
        <v>32</v>
      </c>
      <c r="B3574" t="str">
        <f>IFERROR(INDEX(Clients[Client_Name],MATCH(Table10[[#This Row],[Client_Code]],Clients[Client_Code],0)),"")</f>
        <v>COMERCIALIZADORA GLOBAL PRODUCTS</v>
      </c>
      <c r="C3574" s="42">
        <v>22</v>
      </c>
      <c r="D3574" s="41" t="s">
        <v>149</v>
      </c>
      <c r="E3574">
        <v>5</v>
      </c>
      <c r="F3574" s="21">
        <v>29122254.57554524</v>
      </c>
      <c r="G3574"/>
    </row>
    <row r="3575" spans="1:7" x14ac:dyDescent="0.25">
      <c r="A3575" t="s">
        <v>32</v>
      </c>
      <c r="B3575" t="str">
        <f>IFERROR(INDEX(Clients[Client_Name],MATCH(Table10[[#This Row],[Client_Code]],Clients[Client_Code],0)),"")</f>
        <v>COMERCIALIZADORA GLOBAL PRODUCTS</v>
      </c>
      <c r="C3575" s="42">
        <v>22</v>
      </c>
      <c r="D3575" s="41" t="s">
        <v>149</v>
      </c>
      <c r="E3575">
        <v>6</v>
      </c>
      <c r="F3575" s="21">
        <v>28262678.351783175</v>
      </c>
      <c r="G3575"/>
    </row>
    <row r="3576" spans="1:7" x14ac:dyDescent="0.25">
      <c r="A3576" t="s">
        <v>32</v>
      </c>
      <c r="B3576" t="str">
        <f>IFERROR(INDEX(Clients[Client_Name],MATCH(Table10[[#This Row],[Client_Code]],Clients[Client_Code],0)),"")</f>
        <v>COMERCIALIZADORA GLOBAL PRODUCTS</v>
      </c>
      <c r="C3576" s="42">
        <v>22</v>
      </c>
      <c r="D3576" s="41" t="s">
        <v>149</v>
      </c>
      <c r="E3576">
        <v>7</v>
      </c>
      <c r="F3576" s="21">
        <v>29287514.47179478</v>
      </c>
      <c r="G3576"/>
    </row>
    <row r="3577" spans="1:7" x14ac:dyDescent="0.25">
      <c r="A3577" t="s">
        <v>32</v>
      </c>
      <c r="B3577" t="str">
        <f>IFERROR(INDEX(Clients[Client_Name],MATCH(Table10[[#This Row],[Client_Code]],Clients[Client_Code],0)),"")</f>
        <v>COMERCIALIZADORA GLOBAL PRODUCTS</v>
      </c>
      <c r="C3577" s="42">
        <v>22</v>
      </c>
      <c r="D3577" s="41" t="s">
        <v>149</v>
      </c>
      <c r="E3577">
        <v>8</v>
      </c>
      <c r="F3577" s="21">
        <v>29370495.762798198</v>
      </c>
      <c r="G3577"/>
    </row>
    <row r="3578" spans="1:7" x14ac:dyDescent="0.25">
      <c r="A3578" t="s">
        <v>32</v>
      </c>
      <c r="B3578" t="str">
        <f>IFERROR(INDEX(Clients[Client_Name],MATCH(Table10[[#This Row],[Client_Code]],Clients[Client_Code],0)),"")</f>
        <v>COMERCIALIZADORA GLOBAL PRODUCTS</v>
      </c>
      <c r="C3578" s="42">
        <v>22</v>
      </c>
      <c r="D3578" s="41" t="s">
        <v>149</v>
      </c>
      <c r="E3578">
        <v>9</v>
      </c>
      <c r="F3578" s="21">
        <v>25653233.178109851</v>
      </c>
      <c r="G3578"/>
    </row>
    <row r="3579" spans="1:7" x14ac:dyDescent="0.25">
      <c r="A3579" t="s">
        <v>32</v>
      </c>
      <c r="B3579" t="str">
        <f>IFERROR(INDEX(Clients[Client_Name],MATCH(Table10[[#This Row],[Client_Code]],Clients[Client_Code],0)),"")</f>
        <v>COMERCIALIZADORA GLOBAL PRODUCTS</v>
      </c>
      <c r="C3579" s="42">
        <v>22</v>
      </c>
      <c r="D3579" s="41" t="s">
        <v>149</v>
      </c>
      <c r="E3579">
        <v>10</v>
      </c>
      <c r="F3579" s="21">
        <v>23925103.125066478</v>
      </c>
      <c r="G3579"/>
    </row>
    <row r="3580" spans="1:7" x14ac:dyDescent="0.25">
      <c r="A3580" t="s">
        <v>32</v>
      </c>
      <c r="B3580" t="str">
        <f>IFERROR(INDEX(Clients[Client_Name],MATCH(Table10[[#This Row],[Client_Code]],Clients[Client_Code],0)),"")</f>
        <v>COMERCIALIZADORA GLOBAL PRODUCTS</v>
      </c>
      <c r="C3580" s="42">
        <v>22</v>
      </c>
      <c r="D3580" s="41" t="s">
        <v>149</v>
      </c>
      <c r="E3580">
        <v>11</v>
      </c>
      <c r="F3580" s="21">
        <v>27862712.032940317</v>
      </c>
      <c r="G3580"/>
    </row>
    <row r="3581" spans="1:7" x14ac:dyDescent="0.25">
      <c r="A3581" t="s">
        <v>32</v>
      </c>
      <c r="B3581" t="str">
        <f>IFERROR(INDEX(Clients[Client_Name],MATCH(Table10[[#This Row],[Client_Code]],Clients[Client_Code],0)),"")</f>
        <v>COMERCIALIZADORA GLOBAL PRODUCTS</v>
      </c>
      <c r="C3581" s="42">
        <v>22</v>
      </c>
      <c r="D3581" s="41" t="s">
        <v>149</v>
      </c>
      <c r="E3581">
        <v>12</v>
      </c>
      <c r="F3581" s="21">
        <v>25985740.436841294</v>
      </c>
      <c r="G3581"/>
    </row>
    <row r="3582" spans="1:7" x14ac:dyDescent="0.25">
      <c r="A3582" t="s">
        <v>32</v>
      </c>
      <c r="B3582" t="str">
        <f>IFERROR(INDEX(Clients[Client_Name],MATCH(Table10[[#This Row],[Client_Code]],Clients[Client_Code],0)),"")</f>
        <v>COMERCIALIZADORA GLOBAL PRODUCTS</v>
      </c>
      <c r="C3582" s="42">
        <v>22</v>
      </c>
      <c r="D3582" s="41" t="s">
        <v>37</v>
      </c>
      <c r="E3582">
        <v>1</v>
      </c>
      <c r="F3582" s="21">
        <v>4402753.9827207746</v>
      </c>
      <c r="G3582"/>
    </row>
    <row r="3583" spans="1:7" x14ac:dyDescent="0.25">
      <c r="A3583" t="s">
        <v>32</v>
      </c>
      <c r="B3583" t="str">
        <f>IFERROR(INDEX(Clients[Client_Name],MATCH(Table10[[#This Row],[Client_Code]],Clients[Client_Code],0)),"")</f>
        <v>COMERCIALIZADORA GLOBAL PRODUCTS</v>
      </c>
      <c r="C3583" s="42">
        <v>22</v>
      </c>
      <c r="D3583" s="41" t="s">
        <v>37</v>
      </c>
      <c r="E3583">
        <v>2</v>
      </c>
      <c r="F3583" s="21">
        <v>4785537.9354378395</v>
      </c>
      <c r="G3583"/>
    </row>
    <row r="3584" spans="1:7" x14ac:dyDescent="0.25">
      <c r="A3584" t="s">
        <v>32</v>
      </c>
      <c r="B3584" t="str">
        <f>IFERROR(INDEX(Clients[Client_Name],MATCH(Table10[[#This Row],[Client_Code]],Clients[Client_Code],0)),"")</f>
        <v>COMERCIALIZADORA GLOBAL PRODUCTS</v>
      </c>
      <c r="C3584" s="42">
        <v>22</v>
      </c>
      <c r="D3584" s="41" t="s">
        <v>37</v>
      </c>
      <c r="E3584">
        <v>3</v>
      </c>
      <c r="F3584" s="21">
        <v>6375943.1034529544</v>
      </c>
      <c r="G3584"/>
    </row>
    <row r="3585" spans="1:7" x14ac:dyDescent="0.25">
      <c r="A3585" t="s">
        <v>32</v>
      </c>
      <c r="B3585" t="str">
        <f>IFERROR(INDEX(Clients[Client_Name],MATCH(Table10[[#This Row],[Client_Code]],Clients[Client_Code],0)),"")</f>
        <v>COMERCIALIZADORA GLOBAL PRODUCTS</v>
      </c>
      <c r="C3585" s="42">
        <v>22</v>
      </c>
      <c r="D3585" s="41" t="s">
        <v>37</v>
      </c>
      <c r="E3585">
        <v>4</v>
      </c>
      <c r="F3585" s="21">
        <v>7672809.930695286</v>
      </c>
      <c r="G3585"/>
    </row>
    <row r="3586" spans="1:7" x14ac:dyDescent="0.25">
      <c r="A3586" t="s">
        <v>32</v>
      </c>
      <c r="B3586" t="str">
        <f>IFERROR(INDEX(Clients[Client_Name],MATCH(Table10[[#This Row],[Client_Code]],Clients[Client_Code],0)),"")</f>
        <v>COMERCIALIZADORA GLOBAL PRODUCTS</v>
      </c>
      <c r="C3586" s="42">
        <v>22</v>
      </c>
      <c r="D3586" s="41" t="s">
        <v>37</v>
      </c>
      <c r="E3586">
        <v>5</v>
      </c>
      <c r="F3586" s="21">
        <v>8464004.5147154834</v>
      </c>
      <c r="G3586"/>
    </row>
    <row r="3587" spans="1:7" x14ac:dyDescent="0.25">
      <c r="A3587" t="s">
        <v>32</v>
      </c>
      <c r="B3587" t="str">
        <f>IFERROR(INDEX(Clients[Client_Name],MATCH(Table10[[#This Row],[Client_Code]],Clients[Client_Code],0)),"")</f>
        <v>COMERCIALIZADORA GLOBAL PRODUCTS</v>
      </c>
      <c r="C3587" s="42">
        <v>22</v>
      </c>
      <c r="D3587" s="41" t="s">
        <v>37</v>
      </c>
      <c r="E3587">
        <v>6</v>
      </c>
      <c r="F3587" s="21">
        <v>8214179.8653295254</v>
      </c>
      <c r="G3587"/>
    </row>
    <row r="3588" spans="1:7" x14ac:dyDescent="0.25">
      <c r="A3588" t="s">
        <v>32</v>
      </c>
      <c r="B3588" t="str">
        <f>IFERROR(INDEX(Clients[Client_Name],MATCH(Table10[[#This Row],[Client_Code]],Clients[Client_Code],0)),"")</f>
        <v>COMERCIALIZADORA GLOBAL PRODUCTS</v>
      </c>
      <c r="C3588" s="42">
        <v>22</v>
      </c>
      <c r="D3588" s="41" t="s">
        <v>37</v>
      </c>
      <c r="E3588">
        <v>7</v>
      </c>
      <c r="F3588" s="21">
        <v>8512035.1541128904</v>
      </c>
      <c r="G3588"/>
    </row>
    <row r="3589" spans="1:7" x14ac:dyDescent="0.25">
      <c r="A3589" t="s">
        <v>32</v>
      </c>
      <c r="B3589" t="str">
        <f>IFERROR(INDEX(Clients[Client_Name],MATCH(Table10[[#This Row],[Client_Code]],Clients[Client_Code],0)),"")</f>
        <v>COMERCIALIZADORA GLOBAL PRODUCTS</v>
      </c>
      <c r="C3589" s="42">
        <v>22</v>
      </c>
      <c r="D3589" s="41" t="s">
        <v>37</v>
      </c>
      <c r="E3589">
        <v>8</v>
      </c>
      <c r="F3589" s="21">
        <v>8536152.5870495439</v>
      </c>
      <c r="G3589"/>
    </row>
    <row r="3590" spans="1:7" x14ac:dyDescent="0.25">
      <c r="A3590" t="s">
        <v>32</v>
      </c>
      <c r="B3590" t="str">
        <f>IFERROR(INDEX(Clients[Client_Name],MATCH(Table10[[#This Row],[Client_Code]],Clients[Client_Code],0)),"")</f>
        <v>COMERCIALIZADORA GLOBAL PRODUCTS</v>
      </c>
      <c r="C3590" s="42">
        <v>22</v>
      </c>
      <c r="D3590" s="41" t="s">
        <v>37</v>
      </c>
      <c r="E3590">
        <v>9</v>
      </c>
      <c r="F3590" s="21">
        <v>7455778.5652660308</v>
      </c>
      <c r="G3590"/>
    </row>
    <row r="3591" spans="1:7" x14ac:dyDescent="0.25">
      <c r="A3591" t="s">
        <v>32</v>
      </c>
      <c r="B3591" t="str">
        <f>IFERROR(INDEX(Clients[Client_Name],MATCH(Table10[[#This Row],[Client_Code]],Clients[Client_Code],0)),"")</f>
        <v>COMERCIALIZADORA GLOBAL PRODUCTS</v>
      </c>
      <c r="C3591" s="42">
        <v>22</v>
      </c>
      <c r="D3591" s="41" t="s">
        <v>37</v>
      </c>
      <c r="E3591">
        <v>10</v>
      </c>
      <c r="F3591" s="21">
        <v>6953520.042216884</v>
      </c>
      <c r="G3591"/>
    </row>
    <row r="3592" spans="1:7" x14ac:dyDescent="0.25">
      <c r="A3592" t="s">
        <v>32</v>
      </c>
      <c r="B3592" t="str">
        <f>IFERROR(INDEX(Clients[Client_Name],MATCH(Table10[[#This Row],[Client_Code]],Clients[Client_Code],0)),"")</f>
        <v>COMERCIALIZADORA GLOBAL PRODUCTS</v>
      </c>
      <c r="C3592" s="42">
        <v>22</v>
      </c>
      <c r="D3592" s="41" t="s">
        <v>37</v>
      </c>
      <c r="E3592">
        <v>11</v>
      </c>
      <c r="F3592" s="21">
        <v>8097934.8569069002</v>
      </c>
      <c r="G3592"/>
    </row>
    <row r="3593" spans="1:7" x14ac:dyDescent="0.25">
      <c r="A3593" t="s">
        <v>32</v>
      </c>
      <c r="B3593" t="str">
        <f>IFERROR(INDEX(Clients[Client_Name],MATCH(Table10[[#This Row],[Client_Code]],Clients[Client_Code],0)),"")</f>
        <v>COMERCIALIZADORA GLOBAL PRODUCTS</v>
      </c>
      <c r="C3593" s="42">
        <v>22</v>
      </c>
      <c r="D3593" s="41" t="s">
        <v>37</v>
      </c>
      <c r="E3593">
        <v>12</v>
      </c>
      <c r="F3593" s="21">
        <v>7552417.4752713675</v>
      </c>
      <c r="G3593"/>
    </row>
    <row r="3594" spans="1:7" x14ac:dyDescent="0.25">
      <c r="A3594" t="s">
        <v>32</v>
      </c>
      <c r="B3594" t="str">
        <f>IFERROR(INDEX(Clients[Client_Name],MATCH(Table10[[#This Row],[Client_Code]],Clients[Client_Code],0)),"")</f>
        <v>COMERCIALIZADORA GLOBAL PRODUCTS</v>
      </c>
      <c r="C3594" s="42">
        <v>22</v>
      </c>
      <c r="D3594" s="41" t="s">
        <v>148</v>
      </c>
      <c r="E3594">
        <v>1</v>
      </c>
      <c r="F3594" s="21">
        <v>0</v>
      </c>
      <c r="G3594"/>
    </row>
    <row r="3595" spans="1:7" x14ac:dyDescent="0.25">
      <c r="A3595" t="s">
        <v>32</v>
      </c>
      <c r="B3595" t="str">
        <f>IFERROR(INDEX(Clients[Client_Name],MATCH(Table10[[#This Row],[Client_Code]],Clients[Client_Code],0)),"")</f>
        <v>COMERCIALIZADORA GLOBAL PRODUCTS</v>
      </c>
      <c r="C3595" s="42">
        <v>22</v>
      </c>
      <c r="D3595" s="41" t="s">
        <v>148</v>
      </c>
      <c r="E3595">
        <v>2</v>
      </c>
      <c r="F3595" s="21">
        <v>0</v>
      </c>
      <c r="G3595"/>
    </row>
    <row r="3596" spans="1:7" x14ac:dyDescent="0.25">
      <c r="A3596" t="s">
        <v>32</v>
      </c>
      <c r="B3596" t="str">
        <f>IFERROR(INDEX(Clients[Client_Name],MATCH(Table10[[#This Row],[Client_Code]],Clients[Client_Code],0)),"")</f>
        <v>COMERCIALIZADORA GLOBAL PRODUCTS</v>
      </c>
      <c r="C3596" s="42">
        <v>22</v>
      </c>
      <c r="D3596" s="41" t="s">
        <v>148</v>
      </c>
      <c r="E3596">
        <v>3</v>
      </c>
      <c r="F3596" s="21">
        <v>0</v>
      </c>
      <c r="G3596"/>
    </row>
    <row r="3597" spans="1:7" x14ac:dyDescent="0.25">
      <c r="A3597" t="s">
        <v>32</v>
      </c>
      <c r="B3597" t="str">
        <f>IFERROR(INDEX(Clients[Client_Name],MATCH(Table10[[#This Row],[Client_Code]],Clients[Client_Code],0)),"")</f>
        <v>COMERCIALIZADORA GLOBAL PRODUCTS</v>
      </c>
      <c r="C3597" s="42">
        <v>22</v>
      </c>
      <c r="D3597" s="41" t="s">
        <v>148</v>
      </c>
      <c r="E3597">
        <v>4</v>
      </c>
      <c r="F3597" s="21">
        <v>0</v>
      </c>
      <c r="G3597"/>
    </row>
    <row r="3598" spans="1:7" x14ac:dyDescent="0.25">
      <c r="A3598" t="s">
        <v>32</v>
      </c>
      <c r="B3598" t="str">
        <f>IFERROR(INDEX(Clients[Client_Name],MATCH(Table10[[#This Row],[Client_Code]],Clients[Client_Code],0)),"")</f>
        <v>COMERCIALIZADORA GLOBAL PRODUCTS</v>
      </c>
      <c r="C3598" s="42">
        <v>22</v>
      </c>
      <c r="D3598" s="41" t="s">
        <v>148</v>
      </c>
      <c r="E3598">
        <v>5</v>
      </c>
      <c r="F3598" s="21">
        <v>0</v>
      </c>
      <c r="G3598"/>
    </row>
    <row r="3599" spans="1:7" x14ac:dyDescent="0.25">
      <c r="A3599" t="s">
        <v>32</v>
      </c>
      <c r="B3599" t="str">
        <f>IFERROR(INDEX(Clients[Client_Name],MATCH(Table10[[#This Row],[Client_Code]],Clients[Client_Code],0)),"")</f>
        <v>COMERCIALIZADORA GLOBAL PRODUCTS</v>
      </c>
      <c r="C3599" s="42">
        <v>22</v>
      </c>
      <c r="D3599" s="41" t="s">
        <v>148</v>
      </c>
      <c r="E3599">
        <v>6</v>
      </c>
      <c r="F3599" s="21">
        <v>0</v>
      </c>
      <c r="G3599"/>
    </row>
    <row r="3600" spans="1:7" x14ac:dyDescent="0.25">
      <c r="A3600" t="s">
        <v>32</v>
      </c>
      <c r="B3600" t="str">
        <f>IFERROR(INDEX(Clients[Client_Name],MATCH(Table10[[#This Row],[Client_Code]],Clients[Client_Code],0)),"")</f>
        <v>COMERCIALIZADORA GLOBAL PRODUCTS</v>
      </c>
      <c r="C3600" s="42">
        <v>22</v>
      </c>
      <c r="D3600" s="41" t="s">
        <v>148</v>
      </c>
      <c r="E3600">
        <v>7</v>
      </c>
      <c r="F3600" s="21">
        <v>0</v>
      </c>
      <c r="G3600"/>
    </row>
    <row r="3601" spans="1:7" x14ac:dyDescent="0.25">
      <c r="A3601" t="s">
        <v>32</v>
      </c>
      <c r="B3601" t="str">
        <f>IFERROR(INDEX(Clients[Client_Name],MATCH(Table10[[#This Row],[Client_Code]],Clients[Client_Code],0)),"")</f>
        <v>COMERCIALIZADORA GLOBAL PRODUCTS</v>
      </c>
      <c r="C3601" s="42">
        <v>22</v>
      </c>
      <c r="D3601" s="41" t="s">
        <v>148</v>
      </c>
      <c r="E3601">
        <v>8</v>
      </c>
      <c r="F3601" s="21">
        <v>0</v>
      </c>
      <c r="G3601"/>
    </row>
    <row r="3602" spans="1:7" x14ac:dyDescent="0.25">
      <c r="A3602" t="s">
        <v>32</v>
      </c>
      <c r="B3602" t="str">
        <f>IFERROR(INDEX(Clients[Client_Name],MATCH(Table10[[#This Row],[Client_Code]],Clients[Client_Code],0)),"")</f>
        <v>COMERCIALIZADORA GLOBAL PRODUCTS</v>
      </c>
      <c r="C3602" s="42">
        <v>22</v>
      </c>
      <c r="D3602" s="41" t="s">
        <v>148</v>
      </c>
      <c r="E3602">
        <v>9</v>
      </c>
      <c r="F3602" s="21">
        <v>0</v>
      </c>
      <c r="G3602"/>
    </row>
    <row r="3603" spans="1:7" x14ac:dyDescent="0.25">
      <c r="A3603" t="s">
        <v>32</v>
      </c>
      <c r="B3603" t="str">
        <f>IFERROR(INDEX(Clients[Client_Name],MATCH(Table10[[#This Row],[Client_Code]],Clients[Client_Code],0)),"")</f>
        <v>COMERCIALIZADORA GLOBAL PRODUCTS</v>
      </c>
      <c r="C3603" s="42">
        <v>22</v>
      </c>
      <c r="D3603" s="41" t="s">
        <v>148</v>
      </c>
      <c r="E3603">
        <v>10</v>
      </c>
      <c r="F3603" s="21">
        <v>0</v>
      </c>
      <c r="G3603"/>
    </row>
    <row r="3604" spans="1:7" x14ac:dyDescent="0.25">
      <c r="A3604" t="s">
        <v>32</v>
      </c>
      <c r="B3604" t="str">
        <f>IFERROR(INDEX(Clients[Client_Name],MATCH(Table10[[#This Row],[Client_Code]],Clients[Client_Code],0)),"")</f>
        <v>COMERCIALIZADORA GLOBAL PRODUCTS</v>
      </c>
      <c r="C3604" s="42">
        <v>22</v>
      </c>
      <c r="D3604" s="41" t="s">
        <v>148</v>
      </c>
      <c r="E3604">
        <v>11</v>
      </c>
      <c r="F3604" s="21">
        <v>0</v>
      </c>
      <c r="G3604"/>
    </row>
    <row r="3605" spans="1:7" x14ac:dyDescent="0.25">
      <c r="A3605" t="s">
        <v>32</v>
      </c>
      <c r="B3605" t="str">
        <f>IFERROR(INDEX(Clients[Client_Name],MATCH(Table10[[#This Row],[Client_Code]],Clients[Client_Code],0)),"")</f>
        <v>COMERCIALIZADORA GLOBAL PRODUCTS</v>
      </c>
      <c r="C3605" s="42">
        <v>22</v>
      </c>
      <c r="D3605" s="41" t="s">
        <v>148</v>
      </c>
      <c r="E3605">
        <v>12</v>
      </c>
      <c r="F3605" s="21">
        <v>0</v>
      </c>
      <c r="G3605"/>
    </row>
    <row r="3606" spans="1:7" x14ac:dyDescent="0.25">
      <c r="A3606" t="s">
        <v>32</v>
      </c>
      <c r="B3606" t="str">
        <f>IFERROR(INDEX(Clients[Client_Name],MATCH(Table10[[#This Row],[Client_Code]],Clients[Client_Code],0)),"")</f>
        <v>COMERCIALIZADORA GLOBAL PRODUCTS</v>
      </c>
      <c r="C3606" s="42">
        <v>22</v>
      </c>
      <c r="D3606" s="41" t="s">
        <v>38</v>
      </c>
      <c r="E3606">
        <v>1</v>
      </c>
      <c r="F3606" s="21">
        <v>8874180.2189017888</v>
      </c>
      <c r="G3606"/>
    </row>
    <row r="3607" spans="1:7" x14ac:dyDescent="0.25">
      <c r="A3607" t="s">
        <v>32</v>
      </c>
      <c r="B3607" t="str">
        <f>IFERROR(INDEX(Clients[Client_Name],MATCH(Table10[[#This Row],[Client_Code]],Clients[Client_Code],0)),"")</f>
        <v>COMERCIALIZADORA GLOBAL PRODUCTS</v>
      </c>
      <c r="C3607" s="42">
        <v>22</v>
      </c>
      <c r="D3607" s="41" t="s">
        <v>38</v>
      </c>
      <c r="E3607">
        <v>2</v>
      </c>
      <c r="F3607" s="21">
        <v>9297950.8810303081</v>
      </c>
      <c r="G3607"/>
    </row>
    <row r="3608" spans="1:7" x14ac:dyDescent="0.25">
      <c r="A3608" t="s">
        <v>32</v>
      </c>
      <c r="B3608" t="str">
        <f>IFERROR(INDEX(Clients[Client_Name],MATCH(Table10[[#This Row],[Client_Code]],Clients[Client_Code],0)),"")</f>
        <v>COMERCIALIZADORA GLOBAL PRODUCTS</v>
      </c>
      <c r="C3608" s="42">
        <v>22</v>
      </c>
      <c r="D3608" s="41" t="s">
        <v>38</v>
      </c>
      <c r="E3608">
        <v>3</v>
      </c>
      <c r="F3608" s="21">
        <v>14258649.171328142</v>
      </c>
      <c r="G3608"/>
    </row>
    <row r="3609" spans="1:7" x14ac:dyDescent="0.25">
      <c r="A3609" t="s">
        <v>32</v>
      </c>
      <c r="B3609" t="str">
        <f>IFERROR(INDEX(Clients[Client_Name],MATCH(Table10[[#This Row],[Client_Code]],Clients[Client_Code],0)),"")</f>
        <v>COMERCIALIZADORA GLOBAL PRODUCTS</v>
      </c>
      <c r="C3609" s="42">
        <v>22</v>
      </c>
      <c r="D3609" s="41" t="s">
        <v>38</v>
      </c>
      <c r="E3609">
        <v>4</v>
      </c>
      <c r="F3609" s="21">
        <v>16494378.412776288</v>
      </c>
      <c r="G3609"/>
    </row>
    <row r="3610" spans="1:7" x14ac:dyDescent="0.25">
      <c r="A3610" t="s">
        <v>32</v>
      </c>
      <c r="B3610" t="str">
        <f>IFERROR(INDEX(Clients[Client_Name],MATCH(Table10[[#This Row],[Client_Code]],Clients[Client_Code],0)),"")</f>
        <v>COMERCIALIZADORA GLOBAL PRODUCTS</v>
      </c>
      <c r="C3610" s="42">
        <v>22</v>
      </c>
      <c r="D3610" s="41" t="s">
        <v>38</v>
      </c>
      <c r="E3610">
        <v>5</v>
      </c>
      <c r="F3610" s="21">
        <v>17370290.400107071</v>
      </c>
      <c r="G3610"/>
    </row>
    <row r="3611" spans="1:7" x14ac:dyDescent="0.25">
      <c r="A3611" t="s">
        <v>32</v>
      </c>
      <c r="B3611" t="str">
        <f>IFERROR(INDEX(Clients[Client_Name],MATCH(Table10[[#This Row],[Client_Code]],Clients[Client_Code],0)),"")</f>
        <v>COMERCIALIZADORA GLOBAL PRODUCTS</v>
      </c>
      <c r="C3611" s="42">
        <v>22</v>
      </c>
      <c r="D3611" s="41" t="s">
        <v>38</v>
      </c>
      <c r="E3611">
        <v>6</v>
      </c>
      <c r="F3611" s="21">
        <v>18093715.699587777</v>
      </c>
      <c r="G3611"/>
    </row>
    <row r="3612" spans="1:7" x14ac:dyDescent="0.25">
      <c r="A3612" t="s">
        <v>32</v>
      </c>
      <c r="B3612" t="str">
        <f>IFERROR(INDEX(Clients[Client_Name],MATCH(Table10[[#This Row],[Client_Code]],Clients[Client_Code],0)),"")</f>
        <v>COMERCIALIZADORA GLOBAL PRODUCTS</v>
      </c>
      <c r="C3612" s="42">
        <v>22</v>
      </c>
      <c r="D3612" s="41" t="s">
        <v>38</v>
      </c>
      <c r="E3612">
        <v>7</v>
      </c>
      <c r="F3612" s="21">
        <v>18423463.934983388</v>
      </c>
      <c r="G3612"/>
    </row>
    <row r="3613" spans="1:7" x14ac:dyDescent="0.25">
      <c r="A3613" t="s">
        <v>32</v>
      </c>
      <c r="B3613" t="str">
        <f>IFERROR(INDEX(Clients[Client_Name],MATCH(Table10[[#This Row],[Client_Code]],Clients[Client_Code],0)),"")</f>
        <v>COMERCIALIZADORA GLOBAL PRODUCTS</v>
      </c>
      <c r="C3613" s="42">
        <v>22</v>
      </c>
      <c r="D3613" s="41" t="s">
        <v>38</v>
      </c>
      <c r="E3613">
        <v>8</v>
      </c>
      <c r="F3613" s="21">
        <v>19450163.749465838</v>
      </c>
      <c r="G3613"/>
    </row>
    <row r="3614" spans="1:7" x14ac:dyDescent="0.25">
      <c r="A3614" t="s">
        <v>32</v>
      </c>
      <c r="B3614" t="str">
        <f>IFERROR(INDEX(Clients[Client_Name],MATCH(Table10[[#This Row],[Client_Code]],Clients[Client_Code],0)),"")</f>
        <v>COMERCIALIZADORA GLOBAL PRODUCTS</v>
      </c>
      <c r="C3614" s="42">
        <v>22</v>
      </c>
      <c r="D3614" s="41" t="s">
        <v>38</v>
      </c>
      <c r="E3614">
        <v>9</v>
      </c>
      <c r="F3614" s="21">
        <v>18254108.347174574</v>
      </c>
      <c r="G3614"/>
    </row>
    <row r="3615" spans="1:7" x14ac:dyDescent="0.25">
      <c r="A3615" t="s">
        <v>32</v>
      </c>
      <c r="B3615" t="str">
        <f>IFERROR(INDEX(Clients[Client_Name],MATCH(Table10[[#This Row],[Client_Code]],Clients[Client_Code],0)),"")</f>
        <v>COMERCIALIZADORA GLOBAL PRODUCTS</v>
      </c>
      <c r="C3615" s="42">
        <v>22</v>
      </c>
      <c r="D3615" s="41" t="s">
        <v>38</v>
      </c>
      <c r="E3615">
        <v>10</v>
      </c>
      <c r="F3615" s="21">
        <v>15698070.338367159</v>
      </c>
      <c r="G3615"/>
    </row>
    <row r="3616" spans="1:7" x14ac:dyDescent="0.25">
      <c r="A3616" t="s">
        <v>32</v>
      </c>
      <c r="B3616" t="str">
        <f>IFERROR(INDEX(Clients[Client_Name],MATCH(Table10[[#This Row],[Client_Code]],Clients[Client_Code],0)),"")</f>
        <v>COMERCIALIZADORA GLOBAL PRODUCTS</v>
      </c>
      <c r="C3616" s="42">
        <v>22</v>
      </c>
      <c r="D3616" s="41" t="s">
        <v>38</v>
      </c>
      <c r="E3616">
        <v>11</v>
      </c>
      <c r="F3616" s="21">
        <v>17765023.721152619</v>
      </c>
      <c r="G3616"/>
    </row>
    <row r="3617" spans="1:7" x14ac:dyDescent="0.25">
      <c r="A3617" t="s">
        <v>32</v>
      </c>
      <c r="B3617" t="str">
        <f>IFERROR(INDEX(Clients[Client_Name],MATCH(Table10[[#This Row],[Client_Code]],Clients[Client_Code],0)),"")</f>
        <v>COMERCIALIZADORA GLOBAL PRODUCTS</v>
      </c>
      <c r="C3617" s="42">
        <v>22</v>
      </c>
      <c r="D3617" s="41" t="s">
        <v>38</v>
      </c>
      <c r="E3617">
        <v>12</v>
      </c>
      <c r="F3617" s="21">
        <v>18361094.898177169</v>
      </c>
      <c r="G3617"/>
    </row>
    <row r="3618" spans="1:7" x14ac:dyDescent="0.25">
      <c r="A3618" t="s">
        <v>62</v>
      </c>
      <c r="B3618" t="str">
        <f>IFERROR(INDEX(Clients[Client_Name],MATCH(Table10[[#This Row],[Client_Code]],Clients[Client_Code],0)),"")</f>
        <v>COMERCIAL TORRES</v>
      </c>
      <c r="C3618" s="42">
        <v>1011</v>
      </c>
      <c r="D3618" s="41" t="s">
        <v>149</v>
      </c>
      <c r="E3618">
        <v>1</v>
      </c>
      <c r="F3618" s="21">
        <v>0</v>
      </c>
      <c r="G3618"/>
    </row>
    <row r="3619" spans="1:7" x14ac:dyDescent="0.25">
      <c r="A3619" t="s">
        <v>62</v>
      </c>
      <c r="B3619" t="str">
        <f>IFERROR(INDEX(Clients[Client_Name],MATCH(Table10[[#This Row],[Client_Code]],Clients[Client_Code],0)),"")</f>
        <v>COMERCIAL TORRES</v>
      </c>
      <c r="C3619" s="42">
        <v>1011</v>
      </c>
      <c r="D3619" s="41" t="s">
        <v>149</v>
      </c>
      <c r="E3619">
        <v>2</v>
      </c>
      <c r="F3619" s="21">
        <v>0</v>
      </c>
      <c r="G3619"/>
    </row>
    <row r="3620" spans="1:7" x14ac:dyDescent="0.25">
      <c r="A3620" t="s">
        <v>62</v>
      </c>
      <c r="B3620" t="str">
        <f>IFERROR(INDEX(Clients[Client_Name],MATCH(Table10[[#This Row],[Client_Code]],Clients[Client_Code],0)),"")</f>
        <v>COMERCIAL TORRES</v>
      </c>
      <c r="C3620" s="42">
        <v>1011</v>
      </c>
      <c r="D3620" s="41" t="s">
        <v>149</v>
      </c>
      <c r="E3620">
        <v>3</v>
      </c>
      <c r="F3620" s="21">
        <v>0</v>
      </c>
      <c r="G3620"/>
    </row>
    <row r="3621" spans="1:7" x14ac:dyDescent="0.25">
      <c r="A3621" t="s">
        <v>62</v>
      </c>
      <c r="B3621" t="str">
        <f>IFERROR(INDEX(Clients[Client_Name],MATCH(Table10[[#This Row],[Client_Code]],Clients[Client_Code],0)),"")</f>
        <v>COMERCIAL TORRES</v>
      </c>
      <c r="C3621" s="42">
        <v>1011</v>
      </c>
      <c r="D3621" s="41" t="s">
        <v>149</v>
      </c>
      <c r="E3621">
        <v>4</v>
      </c>
      <c r="F3621" s="21">
        <v>0</v>
      </c>
      <c r="G3621"/>
    </row>
    <row r="3622" spans="1:7" x14ac:dyDescent="0.25">
      <c r="A3622" t="s">
        <v>62</v>
      </c>
      <c r="B3622" t="str">
        <f>IFERROR(INDEX(Clients[Client_Name],MATCH(Table10[[#This Row],[Client_Code]],Clients[Client_Code],0)),"")</f>
        <v>COMERCIAL TORRES</v>
      </c>
      <c r="C3622" s="42">
        <v>1011</v>
      </c>
      <c r="D3622" s="41" t="s">
        <v>149</v>
      </c>
      <c r="E3622">
        <v>5</v>
      </c>
      <c r="F3622" s="21">
        <v>0</v>
      </c>
      <c r="G3622"/>
    </row>
    <row r="3623" spans="1:7" x14ac:dyDescent="0.25">
      <c r="A3623" t="s">
        <v>62</v>
      </c>
      <c r="B3623" t="str">
        <f>IFERROR(INDEX(Clients[Client_Name],MATCH(Table10[[#This Row],[Client_Code]],Clients[Client_Code],0)),"")</f>
        <v>COMERCIAL TORRES</v>
      </c>
      <c r="C3623" s="42">
        <v>1011</v>
      </c>
      <c r="D3623" s="41" t="s">
        <v>149</v>
      </c>
      <c r="E3623">
        <v>6</v>
      </c>
      <c r="F3623" s="21">
        <v>0</v>
      </c>
      <c r="G3623"/>
    </row>
    <row r="3624" spans="1:7" x14ac:dyDescent="0.25">
      <c r="A3624" t="s">
        <v>62</v>
      </c>
      <c r="B3624" t="str">
        <f>IFERROR(INDEX(Clients[Client_Name],MATCH(Table10[[#This Row],[Client_Code]],Clients[Client_Code],0)),"")</f>
        <v>COMERCIAL TORRES</v>
      </c>
      <c r="C3624" s="42">
        <v>1011</v>
      </c>
      <c r="D3624" s="41" t="s">
        <v>149</v>
      </c>
      <c r="E3624">
        <v>7</v>
      </c>
      <c r="F3624" s="21">
        <v>0</v>
      </c>
      <c r="G3624"/>
    </row>
    <row r="3625" spans="1:7" x14ac:dyDescent="0.25">
      <c r="A3625" t="s">
        <v>62</v>
      </c>
      <c r="B3625" t="str">
        <f>IFERROR(INDEX(Clients[Client_Name],MATCH(Table10[[#This Row],[Client_Code]],Clients[Client_Code],0)),"")</f>
        <v>COMERCIAL TORRES</v>
      </c>
      <c r="C3625" s="42">
        <v>1011</v>
      </c>
      <c r="D3625" s="41" t="s">
        <v>149</v>
      </c>
      <c r="E3625">
        <v>8</v>
      </c>
      <c r="F3625" s="21">
        <v>0</v>
      </c>
      <c r="G3625"/>
    </row>
    <row r="3626" spans="1:7" x14ac:dyDescent="0.25">
      <c r="A3626" t="s">
        <v>62</v>
      </c>
      <c r="B3626" t="str">
        <f>IFERROR(INDEX(Clients[Client_Name],MATCH(Table10[[#This Row],[Client_Code]],Clients[Client_Code],0)),"")</f>
        <v>COMERCIAL TORRES</v>
      </c>
      <c r="C3626" s="42">
        <v>1011</v>
      </c>
      <c r="D3626" s="41" t="s">
        <v>149</v>
      </c>
      <c r="E3626">
        <v>9</v>
      </c>
      <c r="F3626" s="21">
        <v>0</v>
      </c>
      <c r="G3626"/>
    </row>
    <row r="3627" spans="1:7" x14ac:dyDescent="0.25">
      <c r="A3627" t="s">
        <v>62</v>
      </c>
      <c r="B3627" t="str">
        <f>IFERROR(INDEX(Clients[Client_Name],MATCH(Table10[[#This Row],[Client_Code]],Clients[Client_Code],0)),"")</f>
        <v>COMERCIAL TORRES</v>
      </c>
      <c r="C3627" s="42">
        <v>1011</v>
      </c>
      <c r="D3627" s="41" t="s">
        <v>149</v>
      </c>
      <c r="E3627">
        <v>10</v>
      </c>
      <c r="F3627" s="21">
        <v>0</v>
      </c>
      <c r="G3627"/>
    </row>
    <row r="3628" spans="1:7" x14ac:dyDescent="0.25">
      <c r="A3628" t="s">
        <v>62</v>
      </c>
      <c r="B3628" t="str">
        <f>IFERROR(INDEX(Clients[Client_Name],MATCH(Table10[[#This Row],[Client_Code]],Clients[Client_Code],0)),"")</f>
        <v>COMERCIAL TORRES</v>
      </c>
      <c r="C3628" s="42">
        <v>1011</v>
      </c>
      <c r="D3628" s="41" t="s">
        <v>149</v>
      </c>
      <c r="E3628">
        <v>11</v>
      </c>
      <c r="F3628" s="21">
        <v>0</v>
      </c>
      <c r="G3628"/>
    </row>
    <row r="3629" spans="1:7" x14ac:dyDescent="0.25">
      <c r="A3629" t="s">
        <v>62</v>
      </c>
      <c r="B3629" t="str">
        <f>IFERROR(INDEX(Clients[Client_Name],MATCH(Table10[[#This Row],[Client_Code]],Clients[Client_Code],0)),"")</f>
        <v>COMERCIAL TORRES</v>
      </c>
      <c r="C3629" s="42">
        <v>1011</v>
      </c>
      <c r="D3629" s="41" t="s">
        <v>149</v>
      </c>
      <c r="E3629">
        <v>12</v>
      </c>
      <c r="F3629" s="21">
        <v>0</v>
      </c>
      <c r="G3629"/>
    </row>
    <row r="3630" spans="1:7" x14ac:dyDescent="0.25">
      <c r="A3630" t="s">
        <v>62</v>
      </c>
      <c r="B3630" t="str">
        <f>IFERROR(INDEX(Clients[Client_Name],MATCH(Table10[[#This Row],[Client_Code]],Clients[Client_Code],0)),"")</f>
        <v>COMERCIAL TORRES</v>
      </c>
      <c r="C3630" s="42">
        <v>1011</v>
      </c>
      <c r="D3630" s="41" t="s">
        <v>37</v>
      </c>
      <c r="E3630">
        <v>1</v>
      </c>
      <c r="F3630" s="21">
        <v>0</v>
      </c>
      <c r="G3630"/>
    </row>
    <row r="3631" spans="1:7" x14ac:dyDescent="0.25">
      <c r="A3631" t="s">
        <v>62</v>
      </c>
      <c r="B3631" t="str">
        <f>IFERROR(INDEX(Clients[Client_Name],MATCH(Table10[[#This Row],[Client_Code]],Clients[Client_Code],0)),"")</f>
        <v>COMERCIAL TORRES</v>
      </c>
      <c r="C3631" s="42">
        <v>1011</v>
      </c>
      <c r="D3631" s="41" t="s">
        <v>37</v>
      </c>
      <c r="E3631">
        <v>2</v>
      </c>
      <c r="F3631" s="21">
        <v>0</v>
      </c>
      <c r="G3631"/>
    </row>
    <row r="3632" spans="1:7" x14ac:dyDescent="0.25">
      <c r="A3632" t="s">
        <v>62</v>
      </c>
      <c r="B3632" t="str">
        <f>IFERROR(INDEX(Clients[Client_Name],MATCH(Table10[[#This Row],[Client_Code]],Clients[Client_Code],0)),"")</f>
        <v>COMERCIAL TORRES</v>
      </c>
      <c r="C3632" s="42">
        <v>1011</v>
      </c>
      <c r="D3632" s="41" t="s">
        <v>37</v>
      </c>
      <c r="E3632">
        <v>3</v>
      </c>
      <c r="F3632" s="21">
        <v>0</v>
      </c>
      <c r="G3632"/>
    </row>
    <row r="3633" spans="1:7" x14ac:dyDescent="0.25">
      <c r="A3633" t="s">
        <v>62</v>
      </c>
      <c r="B3633" t="str">
        <f>IFERROR(INDEX(Clients[Client_Name],MATCH(Table10[[#This Row],[Client_Code]],Clients[Client_Code],0)),"")</f>
        <v>COMERCIAL TORRES</v>
      </c>
      <c r="C3633" s="42">
        <v>1011</v>
      </c>
      <c r="D3633" s="41" t="s">
        <v>37</v>
      </c>
      <c r="E3633">
        <v>4</v>
      </c>
      <c r="F3633" s="21">
        <v>0</v>
      </c>
      <c r="G3633"/>
    </row>
    <row r="3634" spans="1:7" x14ac:dyDescent="0.25">
      <c r="A3634" t="s">
        <v>62</v>
      </c>
      <c r="B3634" t="str">
        <f>IFERROR(INDEX(Clients[Client_Name],MATCH(Table10[[#This Row],[Client_Code]],Clients[Client_Code],0)),"")</f>
        <v>COMERCIAL TORRES</v>
      </c>
      <c r="C3634" s="42">
        <v>1011</v>
      </c>
      <c r="D3634" s="41" t="s">
        <v>37</v>
      </c>
      <c r="E3634">
        <v>5</v>
      </c>
      <c r="F3634" s="21">
        <v>0</v>
      </c>
      <c r="G3634"/>
    </row>
    <row r="3635" spans="1:7" x14ac:dyDescent="0.25">
      <c r="A3635" t="s">
        <v>62</v>
      </c>
      <c r="B3635" t="str">
        <f>IFERROR(INDEX(Clients[Client_Name],MATCH(Table10[[#This Row],[Client_Code]],Clients[Client_Code],0)),"")</f>
        <v>COMERCIAL TORRES</v>
      </c>
      <c r="C3635" s="42">
        <v>1011</v>
      </c>
      <c r="D3635" s="41" t="s">
        <v>37</v>
      </c>
      <c r="E3635">
        <v>6</v>
      </c>
      <c r="F3635" s="21">
        <v>0</v>
      </c>
      <c r="G3635"/>
    </row>
    <row r="3636" spans="1:7" x14ac:dyDescent="0.25">
      <c r="A3636" t="s">
        <v>62</v>
      </c>
      <c r="B3636" t="str">
        <f>IFERROR(INDEX(Clients[Client_Name],MATCH(Table10[[#This Row],[Client_Code]],Clients[Client_Code],0)),"")</f>
        <v>COMERCIAL TORRES</v>
      </c>
      <c r="C3636" s="42">
        <v>1011</v>
      </c>
      <c r="D3636" s="41" t="s">
        <v>37</v>
      </c>
      <c r="E3636">
        <v>7</v>
      </c>
      <c r="F3636" s="21">
        <v>0</v>
      </c>
      <c r="G3636"/>
    </row>
    <row r="3637" spans="1:7" x14ac:dyDescent="0.25">
      <c r="A3637" t="s">
        <v>62</v>
      </c>
      <c r="B3637" t="str">
        <f>IFERROR(INDEX(Clients[Client_Name],MATCH(Table10[[#This Row],[Client_Code]],Clients[Client_Code],0)),"")</f>
        <v>COMERCIAL TORRES</v>
      </c>
      <c r="C3637" s="42">
        <v>1011</v>
      </c>
      <c r="D3637" s="41" t="s">
        <v>37</v>
      </c>
      <c r="E3637">
        <v>8</v>
      </c>
      <c r="F3637" s="21">
        <v>0</v>
      </c>
      <c r="G3637"/>
    </row>
    <row r="3638" spans="1:7" x14ac:dyDescent="0.25">
      <c r="A3638" t="s">
        <v>62</v>
      </c>
      <c r="B3638" t="str">
        <f>IFERROR(INDEX(Clients[Client_Name],MATCH(Table10[[#This Row],[Client_Code]],Clients[Client_Code],0)),"")</f>
        <v>COMERCIAL TORRES</v>
      </c>
      <c r="C3638" s="42">
        <v>1011</v>
      </c>
      <c r="D3638" s="41" t="s">
        <v>37</v>
      </c>
      <c r="E3638">
        <v>9</v>
      </c>
      <c r="F3638" s="21">
        <v>0</v>
      </c>
      <c r="G3638"/>
    </row>
    <row r="3639" spans="1:7" x14ac:dyDescent="0.25">
      <c r="A3639" t="s">
        <v>62</v>
      </c>
      <c r="B3639" t="str">
        <f>IFERROR(INDEX(Clients[Client_Name],MATCH(Table10[[#This Row],[Client_Code]],Clients[Client_Code],0)),"")</f>
        <v>COMERCIAL TORRES</v>
      </c>
      <c r="C3639" s="43">
        <v>1011</v>
      </c>
      <c r="D3639" s="41" t="s">
        <v>37</v>
      </c>
      <c r="E3639">
        <v>10</v>
      </c>
      <c r="F3639" s="21">
        <v>0</v>
      </c>
      <c r="G3639"/>
    </row>
    <row r="3640" spans="1:7" x14ac:dyDescent="0.25">
      <c r="A3640" t="s">
        <v>62</v>
      </c>
      <c r="B3640" t="str">
        <f>IFERROR(INDEX(Clients[Client_Name],MATCH(Table10[[#This Row],[Client_Code]],Clients[Client_Code],0)),"")</f>
        <v>COMERCIAL TORRES</v>
      </c>
      <c r="C3640" s="42">
        <v>1011</v>
      </c>
      <c r="D3640" s="41" t="s">
        <v>37</v>
      </c>
      <c r="E3640">
        <v>11</v>
      </c>
      <c r="F3640" s="21">
        <v>0</v>
      </c>
      <c r="G3640"/>
    </row>
    <row r="3641" spans="1:7" x14ac:dyDescent="0.25">
      <c r="A3641" t="s">
        <v>62</v>
      </c>
      <c r="B3641" t="str">
        <f>IFERROR(INDEX(Clients[Client_Name],MATCH(Table10[[#This Row],[Client_Code]],Clients[Client_Code],0)),"")</f>
        <v>COMERCIAL TORRES</v>
      </c>
      <c r="C3641" s="42">
        <v>1011</v>
      </c>
      <c r="D3641" s="41" t="s">
        <v>37</v>
      </c>
      <c r="E3641">
        <v>12</v>
      </c>
      <c r="F3641" s="21">
        <v>0</v>
      </c>
      <c r="G3641"/>
    </row>
    <row r="3642" spans="1:7" x14ac:dyDescent="0.25">
      <c r="A3642" t="s">
        <v>62</v>
      </c>
      <c r="B3642" t="str">
        <f>IFERROR(INDEX(Clients[Client_Name],MATCH(Table10[[#This Row],[Client_Code]],Clients[Client_Code],0)),"")</f>
        <v>COMERCIAL TORRES</v>
      </c>
      <c r="C3642" s="42">
        <v>1011</v>
      </c>
      <c r="D3642" s="41" t="s">
        <v>148</v>
      </c>
      <c r="E3642">
        <v>1</v>
      </c>
      <c r="F3642" s="21">
        <v>0</v>
      </c>
      <c r="G3642"/>
    </row>
    <row r="3643" spans="1:7" x14ac:dyDescent="0.25">
      <c r="A3643" t="s">
        <v>62</v>
      </c>
      <c r="B3643" t="str">
        <f>IFERROR(INDEX(Clients[Client_Name],MATCH(Table10[[#This Row],[Client_Code]],Clients[Client_Code],0)),"")</f>
        <v>COMERCIAL TORRES</v>
      </c>
      <c r="C3643" s="42">
        <v>1011</v>
      </c>
      <c r="D3643" s="41" t="s">
        <v>148</v>
      </c>
      <c r="E3643">
        <v>2</v>
      </c>
      <c r="F3643" s="21">
        <v>0</v>
      </c>
      <c r="G3643"/>
    </row>
    <row r="3644" spans="1:7" x14ac:dyDescent="0.25">
      <c r="A3644" t="s">
        <v>62</v>
      </c>
      <c r="B3644" t="str">
        <f>IFERROR(INDEX(Clients[Client_Name],MATCH(Table10[[#This Row],[Client_Code]],Clients[Client_Code],0)),"")</f>
        <v>COMERCIAL TORRES</v>
      </c>
      <c r="C3644" s="42">
        <v>1011</v>
      </c>
      <c r="D3644" s="41" t="s">
        <v>148</v>
      </c>
      <c r="E3644">
        <v>3</v>
      </c>
      <c r="F3644" s="21">
        <v>0</v>
      </c>
      <c r="G3644"/>
    </row>
    <row r="3645" spans="1:7" x14ac:dyDescent="0.25">
      <c r="A3645" t="s">
        <v>62</v>
      </c>
      <c r="B3645" t="str">
        <f>IFERROR(INDEX(Clients[Client_Name],MATCH(Table10[[#This Row],[Client_Code]],Clients[Client_Code],0)),"")</f>
        <v>COMERCIAL TORRES</v>
      </c>
      <c r="C3645" s="42">
        <v>1011</v>
      </c>
      <c r="D3645" s="41" t="s">
        <v>148</v>
      </c>
      <c r="E3645">
        <v>4</v>
      </c>
      <c r="F3645" s="21">
        <v>0</v>
      </c>
      <c r="G3645"/>
    </row>
    <row r="3646" spans="1:7" x14ac:dyDescent="0.25">
      <c r="A3646" t="s">
        <v>62</v>
      </c>
      <c r="B3646" t="str">
        <f>IFERROR(INDEX(Clients[Client_Name],MATCH(Table10[[#This Row],[Client_Code]],Clients[Client_Code],0)),"")</f>
        <v>COMERCIAL TORRES</v>
      </c>
      <c r="C3646" s="42">
        <v>1011</v>
      </c>
      <c r="D3646" s="41" t="s">
        <v>148</v>
      </c>
      <c r="E3646">
        <v>5</v>
      </c>
      <c r="F3646" s="21">
        <v>0</v>
      </c>
      <c r="G3646"/>
    </row>
    <row r="3647" spans="1:7" x14ac:dyDescent="0.25">
      <c r="A3647" t="s">
        <v>62</v>
      </c>
      <c r="B3647" t="str">
        <f>IFERROR(INDEX(Clients[Client_Name],MATCH(Table10[[#This Row],[Client_Code]],Clients[Client_Code],0)),"")</f>
        <v>COMERCIAL TORRES</v>
      </c>
      <c r="C3647" s="42">
        <v>1011</v>
      </c>
      <c r="D3647" s="41" t="s">
        <v>148</v>
      </c>
      <c r="E3647">
        <v>6</v>
      </c>
      <c r="F3647" s="21">
        <v>0</v>
      </c>
      <c r="G3647"/>
    </row>
    <row r="3648" spans="1:7" x14ac:dyDescent="0.25">
      <c r="A3648" t="s">
        <v>62</v>
      </c>
      <c r="B3648" t="str">
        <f>IFERROR(INDEX(Clients[Client_Name],MATCH(Table10[[#This Row],[Client_Code]],Clients[Client_Code],0)),"")</f>
        <v>COMERCIAL TORRES</v>
      </c>
      <c r="C3648" s="42">
        <v>1011</v>
      </c>
      <c r="D3648" s="41" t="s">
        <v>148</v>
      </c>
      <c r="E3648">
        <v>7</v>
      </c>
      <c r="F3648" s="21">
        <v>0</v>
      </c>
      <c r="G3648"/>
    </row>
    <row r="3649" spans="1:7" x14ac:dyDescent="0.25">
      <c r="A3649" t="s">
        <v>62</v>
      </c>
      <c r="B3649" t="str">
        <f>IFERROR(INDEX(Clients[Client_Name],MATCH(Table10[[#This Row],[Client_Code]],Clients[Client_Code],0)),"")</f>
        <v>COMERCIAL TORRES</v>
      </c>
      <c r="C3649" s="42">
        <v>1011</v>
      </c>
      <c r="D3649" s="41" t="s">
        <v>148</v>
      </c>
      <c r="E3649">
        <v>8</v>
      </c>
      <c r="F3649" s="21">
        <v>0</v>
      </c>
      <c r="G3649"/>
    </row>
    <row r="3650" spans="1:7" x14ac:dyDescent="0.25">
      <c r="A3650" t="s">
        <v>62</v>
      </c>
      <c r="B3650" t="str">
        <f>IFERROR(INDEX(Clients[Client_Name],MATCH(Table10[[#This Row],[Client_Code]],Clients[Client_Code],0)),"")</f>
        <v>COMERCIAL TORRES</v>
      </c>
      <c r="C3650" s="42">
        <v>1011</v>
      </c>
      <c r="D3650" s="41" t="s">
        <v>148</v>
      </c>
      <c r="E3650">
        <v>9</v>
      </c>
      <c r="F3650" s="21">
        <v>0</v>
      </c>
      <c r="G3650"/>
    </row>
    <row r="3651" spans="1:7" x14ac:dyDescent="0.25">
      <c r="A3651" t="s">
        <v>62</v>
      </c>
      <c r="B3651" t="str">
        <f>IFERROR(INDEX(Clients[Client_Name],MATCH(Table10[[#This Row],[Client_Code]],Clients[Client_Code],0)),"")</f>
        <v>COMERCIAL TORRES</v>
      </c>
      <c r="C3651" s="42">
        <v>1011</v>
      </c>
      <c r="D3651" s="41" t="s">
        <v>148</v>
      </c>
      <c r="E3651">
        <v>10</v>
      </c>
      <c r="F3651" s="21">
        <v>0</v>
      </c>
      <c r="G3651"/>
    </row>
    <row r="3652" spans="1:7" x14ac:dyDescent="0.25">
      <c r="A3652" t="s">
        <v>62</v>
      </c>
      <c r="B3652" t="str">
        <f>IFERROR(INDEX(Clients[Client_Name],MATCH(Table10[[#This Row],[Client_Code]],Clients[Client_Code],0)),"")</f>
        <v>COMERCIAL TORRES</v>
      </c>
      <c r="C3652" s="42">
        <v>1011</v>
      </c>
      <c r="D3652" s="41" t="s">
        <v>148</v>
      </c>
      <c r="E3652">
        <v>11</v>
      </c>
      <c r="F3652" s="21">
        <v>0</v>
      </c>
      <c r="G3652"/>
    </row>
    <row r="3653" spans="1:7" x14ac:dyDescent="0.25">
      <c r="A3653" t="s">
        <v>62</v>
      </c>
      <c r="B3653" t="str">
        <f>IFERROR(INDEX(Clients[Client_Name],MATCH(Table10[[#This Row],[Client_Code]],Clients[Client_Code],0)),"")</f>
        <v>COMERCIAL TORRES</v>
      </c>
      <c r="C3653" s="42">
        <v>1011</v>
      </c>
      <c r="D3653" s="41" t="s">
        <v>148</v>
      </c>
      <c r="E3653">
        <v>12</v>
      </c>
      <c r="F3653" s="21">
        <v>0</v>
      </c>
      <c r="G3653"/>
    </row>
    <row r="3654" spans="1:7" x14ac:dyDescent="0.25">
      <c r="A3654" t="s">
        <v>62</v>
      </c>
      <c r="B3654" t="str">
        <f>IFERROR(INDEX(Clients[Client_Name],MATCH(Table10[[#This Row],[Client_Code]],Clients[Client_Code],0)),"")</f>
        <v>COMERCIAL TORRES</v>
      </c>
      <c r="C3654" s="42">
        <v>1011</v>
      </c>
      <c r="D3654" s="41" t="s">
        <v>38</v>
      </c>
      <c r="E3654">
        <v>1</v>
      </c>
      <c r="F3654" s="21">
        <v>0</v>
      </c>
      <c r="G3654"/>
    </row>
    <row r="3655" spans="1:7" x14ac:dyDescent="0.25">
      <c r="A3655" t="s">
        <v>62</v>
      </c>
      <c r="B3655" t="str">
        <f>IFERROR(INDEX(Clients[Client_Name],MATCH(Table10[[#This Row],[Client_Code]],Clients[Client_Code],0)),"")</f>
        <v>COMERCIAL TORRES</v>
      </c>
      <c r="C3655" s="42">
        <v>1011</v>
      </c>
      <c r="D3655" s="41" t="s">
        <v>38</v>
      </c>
      <c r="E3655">
        <v>2</v>
      </c>
      <c r="F3655" s="21">
        <v>0</v>
      </c>
      <c r="G3655"/>
    </row>
    <row r="3656" spans="1:7" x14ac:dyDescent="0.25">
      <c r="A3656" t="s">
        <v>62</v>
      </c>
      <c r="B3656" t="str">
        <f>IFERROR(INDEX(Clients[Client_Name],MATCH(Table10[[#This Row],[Client_Code]],Clients[Client_Code],0)),"")</f>
        <v>COMERCIAL TORRES</v>
      </c>
      <c r="C3656" s="42">
        <v>1011</v>
      </c>
      <c r="D3656" s="41" t="s">
        <v>38</v>
      </c>
      <c r="E3656">
        <v>3</v>
      </c>
      <c r="F3656" s="21">
        <v>0</v>
      </c>
      <c r="G3656"/>
    </row>
    <row r="3657" spans="1:7" x14ac:dyDescent="0.25">
      <c r="A3657" t="s">
        <v>62</v>
      </c>
      <c r="B3657" t="str">
        <f>IFERROR(INDEX(Clients[Client_Name],MATCH(Table10[[#This Row],[Client_Code]],Clients[Client_Code],0)),"")</f>
        <v>COMERCIAL TORRES</v>
      </c>
      <c r="C3657" s="42">
        <v>1011</v>
      </c>
      <c r="D3657" s="41" t="s">
        <v>38</v>
      </c>
      <c r="E3657">
        <v>4</v>
      </c>
      <c r="F3657" s="21">
        <v>0</v>
      </c>
      <c r="G3657"/>
    </row>
    <row r="3658" spans="1:7" x14ac:dyDescent="0.25">
      <c r="A3658" t="s">
        <v>62</v>
      </c>
      <c r="B3658" t="str">
        <f>IFERROR(INDEX(Clients[Client_Name],MATCH(Table10[[#This Row],[Client_Code]],Clients[Client_Code],0)),"")</f>
        <v>COMERCIAL TORRES</v>
      </c>
      <c r="C3658" s="42">
        <v>1011</v>
      </c>
      <c r="D3658" s="41" t="s">
        <v>38</v>
      </c>
      <c r="E3658">
        <v>5</v>
      </c>
      <c r="F3658" s="21">
        <v>0</v>
      </c>
      <c r="G3658"/>
    </row>
    <row r="3659" spans="1:7" x14ac:dyDescent="0.25">
      <c r="A3659" t="s">
        <v>62</v>
      </c>
      <c r="B3659" t="str">
        <f>IFERROR(INDEX(Clients[Client_Name],MATCH(Table10[[#This Row],[Client_Code]],Clients[Client_Code],0)),"")</f>
        <v>COMERCIAL TORRES</v>
      </c>
      <c r="C3659" s="42">
        <v>1011</v>
      </c>
      <c r="D3659" s="41" t="s">
        <v>38</v>
      </c>
      <c r="E3659">
        <v>6</v>
      </c>
      <c r="F3659" s="21">
        <v>0</v>
      </c>
      <c r="G3659"/>
    </row>
    <row r="3660" spans="1:7" x14ac:dyDescent="0.25">
      <c r="A3660" t="s">
        <v>62</v>
      </c>
      <c r="B3660" t="str">
        <f>IFERROR(INDEX(Clients[Client_Name],MATCH(Table10[[#This Row],[Client_Code]],Clients[Client_Code],0)),"")</f>
        <v>COMERCIAL TORRES</v>
      </c>
      <c r="C3660" s="42">
        <v>1011</v>
      </c>
      <c r="D3660" s="41" t="s">
        <v>38</v>
      </c>
      <c r="E3660">
        <v>7</v>
      </c>
      <c r="F3660" s="21">
        <v>0</v>
      </c>
      <c r="G3660"/>
    </row>
    <row r="3661" spans="1:7" x14ac:dyDescent="0.25">
      <c r="A3661" t="s">
        <v>62</v>
      </c>
      <c r="B3661" t="str">
        <f>IFERROR(INDEX(Clients[Client_Name],MATCH(Table10[[#This Row],[Client_Code]],Clients[Client_Code],0)),"")</f>
        <v>COMERCIAL TORRES</v>
      </c>
      <c r="C3661" s="42">
        <v>1011</v>
      </c>
      <c r="D3661" s="41" t="s">
        <v>38</v>
      </c>
      <c r="E3661">
        <v>8</v>
      </c>
      <c r="F3661" s="21">
        <v>0</v>
      </c>
      <c r="G3661"/>
    </row>
    <row r="3662" spans="1:7" x14ac:dyDescent="0.25">
      <c r="A3662" t="s">
        <v>62</v>
      </c>
      <c r="B3662" t="str">
        <f>IFERROR(INDEX(Clients[Client_Name],MATCH(Table10[[#This Row],[Client_Code]],Clients[Client_Code],0)),"")</f>
        <v>COMERCIAL TORRES</v>
      </c>
      <c r="C3662" s="42">
        <v>1011</v>
      </c>
      <c r="D3662" s="41" t="s">
        <v>38</v>
      </c>
      <c r="E3662">
        <v>9</v>
      </c>
      <c r="F3662" s="21">
        <v>0</v>
      </c>
      <c r="G3662"/>
    </row>
    <row r="3663" spans="1:7" x14ac:dyDescent="0.25">
      <c r="A3663" t="s">
        <v>62</v>
      </c>
      <c r="B3663" t="str">
        <f>IFERROR(INDEX(Clients[Client_Name],MATCH(Table10[[#This Row],[Client_Code]],Clients[Client_Code],0)),"")</f>
        <v>COMERCIAL TORRES</v>
      </c>
      <c r="C3663" s="42">
        <v>1011</v>
      </c>
      <c r="D3663" s="41" t="s">
        <v>38</v>
      </c>
      <c r="E3663">
        <v>10</v>
      </c>
      <c r="F3663" s="21">
        <v>0</v>
      </c>
      <c r="G3663"/>
    </row>
    <row r="3664" spans="1:7" x14ac:dyDescent="0.25">
      <c r="A3664" t="s">
        <v>62</v>
      </c>
      <c r="B3664" t="str">
        <f>IFERROR(INDEX(Clients[Client_Name],MATCH(Table10[[#This Row],[Client_Code]],Clients[Client_Code],0)),"")</f>
        <v>COMERCIAL TORRES</v>
      </c>
      <c r="C3664" s="42">
        <v>1011</v>
      </c>
      <c r="D3664" s="41" t="s">
        <v>38</v>
      </c>
      <c r="E3664">
        <v>11</v>
      </c>
      <c r="F3664" s="21">
        <v>0</v>
      </c>
      <c r="G3664"/>
    </row>
    <row r="3665" spans="1:7" x14ac:dyDescent="0.25">
      <c r="A3665" t="s">
        <v>62</v>
      </c>
      <c r="B3665" t="str">
        <f>IFERROR(INDEX(Clients[Client_Name],MATCH(Table10[[#This Row],[Client_Code]],Clients[Client_Code],0)),"")</f>
        <v>COMERCIAL TORRES</v>
      </c>
      <c r="C3665" s="42">
        <v>1011</v>
      </c>
      <c r="D3665" s="41" t="s">
        <v>38</v>
      </c>
      <c r="E3665">
        <v>12</v>
      </c>
      <c r="F3665" s="21">
        <v>0</v>
      </c>
      <c r="G3665"/>
    </row>
    <row r="3666" spans="1:7" x14ac:dyDescent="0.25">
      <c r="A3666" t="s">
        <v>32</v>
      </c>
      <c r="B3666" t="str">
        <f>IFERROR(INDEX(Clients[Client_Name],MATCH(Table10[[#This Row],[Client_Code]],Clients[Client_Code],0)),"")</f>
        <v>COMERCIAL MAXAGRO</v>
      </c>
      <c r="C3666" s="42">
        <v>21</v>
      </c>
      <c r="D3666" s="41" t="s">
        <v>149</v>
      </c>
      <c r="E3666">
        <v>1</v>
      </c>
      <c r="F3666" s="21">
        <v>0</v>
      </c>
      <c r="G3666"/>
    </row>
    <row r="3667" spans="1:7" x14ac:dyDescent="0.25">
      <c r="A3667" t="s">
        <v>32</v>
      </c>
      <c r="B3667" t="str">
        <f>IFERROR(INDEX(Clients[Client_Name],MATCH(Table10[[#This Row],[Client_Code]],Clients[Client_Code],0)),"")</f>
        <v>COMERCIAL MAXAGRO</v>
      </c>
      <c r="C3667" s="42">
        <v>21</v>
      </c>
      <c r="D3667" s="41" t="s">
        <v>149</v>
      </c>
      <c r="E3667">
        <v>2</v>
      </c>
      <c r="F3667" s="21">
        <v>0</v>
      </c>
      <c r="G3667"/>
    </row>
    <row r="3668" spans="1:7" x14ac:dyDescent="0.25">
      <c r="A3668" t="s">
        <v>32</v>
      </c>
      <c r="B3668" t="str">
        <f>IFERROR(INDEX(Clients[Client_Name],MATCH(Table10[[#This Row],[Client_Code]],Clients[Client_Code],0)),"")</f>
        <v>COMERCIAL MAXAGRO</v>
      </c>
      <c r="C3668" s="42">
        <v>21</v>
      </c>
      <c r="D3668" s="41" t="s">
        <v>149</v>
      </c>
      <c r="E3668">
        <v>3</v>
      </c>
      <c r="F3668" s="21">
        <v>0</v>
      </c>
      <c r="G3668"/>
    </row>
    <row r="3669" spans="1:7" x14ac:dyDescent="0.25">
      <c r="A3669" t="s">
        <v>32</v>
      </c>
      <c r="B3669" t="str">
        <f>IFERROR(INDEX(Clients[Client_Name],MATCH(Table10[[#This Row],[Client_Code]],Clients[Client_Code],0)),"")</f>
        <v>COMERCIAL MAXAGRO</v>
      </c>
      <c r="C3669" s="42">
        <v>21</v>
      </c>
      <c r="D3669" s="41" t="s">
        <v>149</v>
      </c>
      <c r="E3669">
        <v>4</v>
      </c>
      <c r="F3669" s="21">
        <v>0</v>
      </c>
      <c r="G3669"/>
    </row>
    <row r="3670" spans="1:7" x14ac:dyDescent="0.25">
      <c r="A3670" t="s">
        <v>32</v>
      </c>
      <c r="B3670" t="str">
        <f>IFERROR(INDEX(Clients[Client_Name],MATCH(Table10[[#This Row],[Client_Code]],Clients[Client_Code],0)),"")</f>
        <v>COMERCIAL MAXAGRO</v>
      </c>
      <c r="C3670" s="42">
        <v>21</v>
      </c>
      <c r="D3670" s="41" t="s">
        <v>149</v>
      </c>
      <c r="E3670">
        <v>5</v>
      </c>
      <c r="F3670" s="21">
        <v>0</v>
      </c>
      <c r="G3670"/>
    </row>
    <row r="3671" spans="1:7" x14ac:dyDescent="0.25">
      <c r="A3671" t="s">
        <v>32</v>
      </c>
      <c r="B3671" t="str">
        <f>IFERROR(INDEX(Clients[Client_Name],MATCH(Table10[[#This Row],[Client_Code]],Clients[Client_Code],0)),"")</f>
        <v>COMERCIAL MAXAGRO</v>
      </c>
      <c r="C3671" s="42">
        <v>21</v>
      </c>
      <c r="D3671" s="41" t="s">
        <v>149</v>
      </c>
      <c r="E3671">
        <v>6</v>
      </c>
      <c r="F3671" s="21">
        <v>0</v>
      </c>
      <c r="G3671"/>
    </row>
    <row r="3672" spans="1:7" x14ac:dyDescent="0.25">
      <c r="A3672" t="s">
        <v>32</v>
      </c>
      <c r="B3672" t="str">
        <f>IFERROR(INDEX(Clients[Client_Name],MATCH(Table10[[#This Row],[Client_Code]],Clients[Client_Code],0)),"")</f>
        <v>COMERCIAL MAXAGRO</v>
      </c>
      <c r="C3672" s="42">
        <v>21</v>
      </c>
      <c r="D3672" s="41" t="s">
        <v>149</v>
      </c>
      <c r="E3672">
        <v>7</v>
      </c>
      <c r="F3672" s="21">
        <v>0</v>
      </c>
      <c r="G3672"/>
    </row>
    <row r="3673" spans="1:7" x14ac:dyDescent="0.25">
      <c r="A3673" t="s">
        <v>32</v>
      </c>
      <c r="B3673" t="str">
        <f>IFERROR(INDEX(Clients[Client_Name],MATCH(Table10[[#This Row],[Client_Code]],Clients[Client_Code],0)),"")</f>
        <v>COMERCIAL MAXAGRO</v>
      </c>
      <c r="C3673" s="42">
        <v>21</v>
      </c>
      <c r="D3673" s="41" t="s">
        <v>149</v>
      </c>
      <c r="E3673">
        <v>8</v>
      </c>
      <c r="F3673" s="21">
        <v>0</v>
      </c>
      <c r="G3673"/>
    </row>
    <row r="3674" spans="1:7" x14ac:dyDescent="0.25">
      <c r="A3674" t="s">
        <v>32</v>
      </c>
      <c r="B3674" t="str">
        <f>IFERROR(INDEX(Clients[Client_Name],MATCH(Table10[[#This Row],[Client_Code]],Clients[Client_Code],0)),"")</f>
        <v>COMERCIAL MAXAGRO</v>
      </c>
      <c r="C3674" s="42">
        <v>21</v>
      </c>
      <c r="D3674" s="41" t="s">
        <v>149</v>
      </c>
      <c r="E3674">
        <v>9</v>
      </c>
      <c r="F3674" s="21">
        <v>0</v>
      </c>
      <c r="G3674"/>
    </row>
    <row r="3675" spans="1:7" x14ac:dyDescent="0.25">
      <c r="A3675" t="s">
        <v>32</v>
      </c>
      <c r="B3675" t="str">
        <f>IFERROR(INDEX(Clients[Client_Name],MATCH(Table10[[#This Row],[Client_Code]],Clients[Client_Code],0)),"")</f>
        <v>COMERCIAL MAXAGRO</v>
      </c>
      <c r="C3675" s="42">
        <v>21</v>
      </c>
      <c r="D3675" s="41" t="s">
        <v>149</v>
      </c>
      <c r="E3675">
        <v>10</v>
      </c>
      <c r="F3675" s="21">
        <v>0</v>
      </c>
      <c r="G3675"/>
    </row>
    <row r="3676" spans="1:7" x14ac:dyDescent="0.25">
      <c r="A3676" t="s">
        <v>32</v>
      </c>
      <c r="B3676" t="str">
        <f>IFERROR(INDEX(Clients[Client_Name],MATCH(Table10[[#This Row],[Client_Code]],Clients[Client_Code],0)),"")</f>
        <v>COMERCIAL MAXAGRO</v>
      </c>
      <c r="C3676" s="42">
        <v>21</v>
      </c>
      <c r="D3676" s="41" t="s">
        <v>149</v>
      </c>
      <c r="E3676">
        <v>11</v>
      </c>
      <c r="F3676" s="21">
        <v>0</v>
      </c>
      <c r="G3676"/>
    </row>
    <row r="3677" spans="1:7" x14ac:dyDescent="0.25">
      <c r="A3677" t="s">
        <v>32</v>
      </c>
      <c r="B3677" t="str">
        <f>IFERROR(INDEX(Clients[Client_Name],MATCH(Table10[[#This Row],[Client_Code]],Clients[Client_Code],0)),"")</f>
        <v>COMERCIAL MAXAGRO</v>
      </c>
      <c r="C3677" s="42">
        <v>21</v>
      </c>
      <c r="D3677" s="41" t="s">
        <v>149</v>
      </c>
      <c r="E3677">
        <v>12</v>
      </c>
      <c r="F3677" s="21">
        <v>0</v>
      </c>
      <c r="G3677"/>
    </row>
    <row r="3678" spans="1:7" x14ac:dyDescent="0.25">
      <c r="A3678" t="s">
        <v>32</v>
      </c>
      <c r="B3678" t="str">
        <f>IFERROR(INDEX(Clients[Client_Name],MATCH(Table10[[#This Row],[Client_Code]],Clients[Client_Code],0)),"")</f>
        <v>COMERCIAL MAXAGRO</v>
      </c>
      <c r="C3678" s="42">
        <v>21</v>
      </c>
      <c r="D3678" s="41" t="s">
        <v>37</v>
      </c>
      <c r="E3678">
        <v>1</v>
      </c>
      <c r="F3678" s="21">
        <v>0</v>
      </c>
      <c r="G3678"/>
    </row>
    <row r="3679" spans="1:7" x14ac:dyDescent="0.25">
      <c r="A3679" t="s">
        <v>32</v>
      </c>
      <c r="B3679" t="str">
        <f>IFERROR(INDEX(Clients[Client_Name],MATCH(Table10[[#This Row],[Client_Code]],Clients[Client_Code],0)),"")</f>
        <v>COMERCIAL MAXAGRO</v>
      </c>
      <c r="C3679" s="42">
        <v>21</v>
      </c>
      <c r="D3679" s="41" t="s">
        <v>37</v>
      </c>
      <c r="E3679">
        <v>2</v>
      </c>
      <c r="F3679" s="21">
        <v>0</v>
      </c>
      <c r="G3679"/>
    </row>
    <row r="3680" spans="1:7" x14ac:dyDescent="0.25">
      <c r="A3680" t="s">
        <v>32</v>
      </c>
      <c r="B3680" t="str">
        <f>IFERROR(INDEX(Clients[Client_Name],MATCH(Table10[[#This Row],[Client_Code]],Clients[Client_Code],0)),"")</f>
        <v>COMERCIAL MAXAGRO</v>
      </c>
      <c r="C3680" s="42">
        <v>21</v>
      </c>
      <c r="D3680" s="41" t="s">
        <v>37</v>
      </c>
      <c r="E3680">
        <v>3</v>
      </c>
      <c r="F3680" s="21">
        <v>0</v>
      </c>
      <c r="G3680"/>
    </row>
    <row r="3681" spans="1:7" x14ac:dyDescent="0.25">
      <c r="A3681" t="s">
        <v>32</v>
      </c>
      <c r="B3681" t="str">
        <f>IFERROR(INDEX(Clients[Client_Name],MATCH(Table10[[#This Row],[Client_Code]],Clients[Client_Code],0)),"")</f>
        <v>COMERCIAL MAXAGRO</v>
      </c>
      <c r="C3681" s="42">
        <v>21</v>
      </c>
      <c r="D3681" s="41" t="s">
        <v>37</v>
      </c>
      <c r="E3681">
        <v>4</v>
      </c>
      <c r="F3681" s="21">
        <v>0</v>
      </c>
      <c r="G3681"/>
    </row>
    <row r="3682" spans="1:7" x14ac:dyDescent="0.25">
      <c r="A3682" t="s">
        <v>32</v>
      </c>
      <c r="B3682" t="str">
        <f>IFERROR(INDEX(Clients[Client_Name],MATCH(Table10[[#This Row],[Client_Code]],Clients[Client_Code],0)),"")</f>
        <v>COMERCIAL MAXAGRO</v>
      </c>
      <c r="C3682" s="42">
        <v>21</v>
      </c>
      <c r="D3682" s="41" t="s">
        <v>37</v>
      </c>
      <c r="E3682">
        <v>5</v>
      </c>
      <c r="F3682" s="21">
        <v>0</v>
      </c>
      <c r="G3682"/>
    </row>
    <row r="3683" spans="1:7" x14ac:dyDescent="0.25">
      <c r="A3683" t="s">
        <v>32</v>
      </c>
      <c r="B3683" t="str">
        <f>IFERROR(INDEX(Clients[Client_Name],MATCH(Table10[[#This Row],[Client_Code]],Clients[Client_Code],0)),"")</f>
        <v>COMERCIAL MAXAGRO</v>
      </c>
      <c r="C3683" s="42">
        <v>21</v>
      </c>
      <c r="D3683" s="41" t="s">
        <v>37</v>
      </c>
      <c r="E3683">
        <v>6</v>
      </c>
      <c r="F3683" s="21">
        <v>0</v>
      </c>
      <c r="G3683"/>
    </row>
    <row r="3684" spans="1:7" x14ac:dyDescent="0.25">
      <c r="A3684" t="s">
        <v>32</v>
      </c>
      <c r="B3684" t="str">
        <f>IFERROR(INDEX(Clients[Client_Name],MATCH(Table10[[#This Row],[Client_Code]],Clients[Client_Code],0)),"")</f>
        <v>COMERCIAL MAXAGRO</v>
      </c>
      <c r="C3684" s="42">
        <v>21</v>
      </c>
      <c r="D3684" s="41" t="s">
        <v>37</v>
      </c>
      <c r="E3684">
        <v>7</v>
      </c>
      <c r="F3684" s="21">
        <v>0</v>
      </c>
      <c r="G3684"/>
    </row>
    <row r="3685" spans="1:7" x14ac:dyDescent="0.25">
      <c r="A3685" t="s">
        <v>32</v>
      </c>
      <c r="B3685" t="str">
        <f>IFERROR(INDEX(Clients[Client_Name],MATCH(Table10[[#This Row],[Client_Code]],Clients[Client_Code],0)),"")</f>
        <v>COMERCIAL MAXAGRO</v>
      </c>
      <c r="C3685" s="42">
        <v>21</v>
      </c>
      <c r="D3685" s="41" t="s">
        <v>37</v>
      </c>
      <c r="E3685">
        <v>8</v>
      </c>
      <c r="F3685" s="21">
        <v>0</v>
      </c>
      <c r="G3685"/>
    </row>
    <row r="3686" spans="1:7" x14ac:dyDescent="0.25">
      <c r="A3686" t="s">
        <v>32</v>
      </c>
      <c r="B3686" t="str">
        <f>IFERROR(INDEX(Clients[Client_Name],MATCH(Table10[[#This Row],[Client_Code]],Clients[Client_Code],0)),"")</f>
        <v>COMERCIAL MAXAGRO</v>
      </c>
      <c r="C3686" s="42">
        <v>21</v>
      </c>
      <c r="D3686" s="41" t="s">
        <v>37</v>
      </c>
      <c r="E3686">
        <v>9</v>
      </c>
      <c r="F3686" s="21">
        <v>0</v>
      </c>
      <c r="G3686"/>
    </row>
    <row r="3687" spans="1:7" x14ac:dyDescent="0.25">
      <c r="A3687" t="s">
        <v>32</v>
      </c>
      <c r="B3687" t="str">
        <f>IFERROR(INDEX(Clients[Client_Name],MATCH(Table10[[#This Row],[Client_Code]],Clients[Client_Code],0)),"")</f>
        <v>COMERCIAL MAXAGRO</v>
      </c>
      <c r="C3687" s="42">
        <v>21</v>
      </c>
      <c r="D3687" s="41" t="s">
        <v>37</v>
      </c>
      <c r="E3687">
        <v>10</v>
      </c>
      <c r="F3687" s="21">
        <v>0</v>
      </c>
      <c r="G3687"/>
    </row>
    <row r="3688" spans="1:7" x14ac:dyDescent="0.25">
      <c r="A3688" t="s">
        <v>32</v>
      </c>
      <c r="B3688" t="str">
        <f>IFERROR(INDEX(Clients[Client_Name],MATCH(Table10[[#This Row],[Client_Code]],Clients[Client_Code],0)),"")</f>
        <v>COMERCIAL MAXAGRO</v>
      </c>
      <c r="C3688" s="42">
        <v>21</v>
      </c>
      <c r="D3688" s="41" t="s">
        <v>37</v>
      </c>
      <c r="E3688">
        <v>11</v>
      </c>
      <c r="F3688" s="21">
        <v>0</v>
      </c>
      <c r="G3688"/>
    </row>
    <row r="3689" spans="1:7" x14ac:dyDescent="0.25">
      <c r="A3689" t="s">
        <v>32</v>
      </c>
      <c r="B3689" t="str">
        <f>IFERROR(INDEX(Clients[Client_Name],MATCH(Table10[[#This Row],[Client_Code]],Clients[Client_Code],0)),"")</f>
        <v>COMERCIAL MAXAGRO</v>
      </c>
      <c r="C3689" s="42">
        <v>21</v>
      </c>
      <c r="D3689" s="41" t="s">
        <v>37</v>
      </c>
      <c r="E3689">
        <v>12</v>
      </c>
      <c r="F3689" s="21">
        <v>0</v>
      </c>
      <c r="G3689"/>
    </row>
    <row r="3690" spans="1:7" x14ac:dyDescent="0.25">
      <c r="A3690" t="s">
        <v>32</v>
      </c>
      <c r="B3690" t="str">
        <f>IFERROR(INDEX(Clients[Client_Name],MATCH(Table10[[#This Row],[Client_Code]],Clients[Client_Code],0)),"")</f>
        <v>COMERCIAL MAXAGRO</v>
      </c>
      <c r="C3690" s="42">
        <v>21</v>
      </c>
      <c r="D3690" s="41" t="s">
        <v>148</v>
      </c>
      <c r="E3690">
        <v>1</v>
      </c>
      <c r="F3690" s="21">
        <v>0</v>
      </c>
      <c r="G3690"/>
    </row>
    <row r="3691" spans="1:7" x14ac:dyDescent="0.25">
      <c r="A3691" t="s">
        <v>32</v>
      </c>
      <c r="B3691" t="str">
        <f>IFERROR(INDEX(Clients[Client_Name],MATCH(Table10[[#This Row],[Client_Code]],Clients[Client_Code],0)),"")</f>
        <v>COMERCIAL MAXAGRO</v>
      </c>
      <c r="C3691" s="42">
        <v>21</v>
      </c>
      <c r="D3691" s="41" t="s">
        <v>148</v>
      </c>
      <c r="E3691">
        <v>2</v>
      </c>
      <c r="F3691" s="21">
        <v>0</v>
      </c>
      <c r="G3691"/>
    </row>
    <row r="3692" spans="1:7" x14ac:dyDescent="0.25">
      <c r="A3692" t="s">
        <v>32</v>
      </c>
      <c r="B3692" t="str">
        <f>IFERROR(INDEX(Clients[Client_Name],MATCH(Table10[[#This Row],[Client_Code]],Clients[Client_Code],0)),"")</f>
        <v>COMERCIAL MAXAGRO</v>
      </c>
      <c r="C3692" s="42">
        <v>21</v>
      </c>
      <c r="D3692" s="41" t="s">
        <v>148</v>
      </c>
      <c r="E3692">
        <v>3</v>
      </c>
      <c r="F3692" s="21">
        <v>0</v>
      </c>
      <c r="G3692"/>
    </row>
    <row r="3693" spans="1:7" x14ac:dyDescent="0.25">
      <c r="A3693" t="s">
        <v>32</v>
      </c>
      <c r="B3693" t="str">
        <f>IFERROR(INDEX(Clients[Client_Name],MATCH(Table10[[#This Row],[Client_Code]],Clients[Client_Code],0)),"")</f>
        <v>COMERCIAL MAXAGRO</v>
      </c>
      <c r="C3693" s="42">
        <v>21</v>
      </c>
      <c r="D3693" s="41" t="s">
        <v>148</v>
      </c>
      <c r="E3693">
        <v>4</v>
      </c>
      <c r="F3693" s="21">
        <v>0</v>
      </c>
      <c r="G3693"/>
    </row>
    <row r="3694" spans="1:7" x14ac:dyDescent="0.25">
      <c r="A3694" t="s">
        <v>32</v>
      </c>
      <c r="B3694" t="str">
        <f>IFERROR(INDEX(Clients[Client_Name],MATCH(Table10[[#This Row],[Client_Code]],Clients[Client_Code],0)),"")</f>
        <v>COMERCIAL MAXAGRO</v>
      </c>
      <c r="C3694" s="42">
        <v>21</v>
      </c>
      <c r="D3694" s="41" t="s">
        <v>148</v>
      </c>
      <c r="E3694">
        <v>5</v>
      </c>
      <c r="F3694" s="21">
        <v>0</v>
      </c>
      <c r="G3694"/>
    </row>
    <row r="3695" spans="1:7" x14ac:dyDescent="0.25">
      <c r="A3695" t="s">
        <v>32</v>
      </c>
      <c r="B3695" t="str">
        <f>IFERROR(INDEX(Clients[Client_Name],MATCH(Table10[[#This Row],[Client_Code]],Clients[Client_Code],0)),"")</f>
        <v>COMERCIAL MAXAGRO</v>
      </c>
      <c r="C3695" s="42">
        <v>21</v>
      </c>
      <c r="D3695" s="41" t="s">
        <v>148</v>
      </c>
      <c r="E3695">
        <v>6</v>
      </c>
      <c r="F3695" s="21">
        <v>0</v>
      </c>
      <c r="G3695"/>
    </row>
    <row r="3696" spans="1:7" x14ac:dyDescent="0.25">
      <c r="A3696" t="s">
        <v>32</v>
      </c>
      <c r="B3696" t="str">
        <f>IFERROR(INDEX(Clients[Client_Name],MATCH(Table10[[#This Row],[Client_Code]],Clients[Client_Code],0)),"")</f>
        <v>COMERCIAL MAXAGRO</v>
      </c>
      <c r="C3696" s="42">
        <v>21</v>
      </c>
      <c r="D3696" s="41" t="s">
        <v>148</v>
      </c>
      <c r="E3696">
        <v>7</v>
      </c>
      <c r="F3696" s="21">
        <v>0</v>
      </c>
      <c r="G3696"/>
    </row>
    <row r="3697" spans="1:7" x14ac:dyDescent="0.25">
      <c r="A3697" t="s">
        <v>32</v>
      </c>
      <c r="B3697" t="str">
        <f>IFERROR(INDEX(Clients[Client_Name],MATCH(Table10[[#This Row],[Client_Code]],Clients[Client_Code],0)),"")</f>
        <v>COMERCIAL MAXAGRO</v>
      </c>
      <c r="C3697" s="42">
        <v>21</v>
      </c>
      <c r="D3697" s="41" t="s">
        <v>148</v>
      </c>
      <c r="E3697">
        <v>8</v>
      </c>
      <c r="F3697" s="21">
        <v>0</v>
      </c>
      <c r="G3697"/>
    </row>
    <row r="3698" spans="1:7" x14ac:dyDescent="0.25">
      <c r="A3698" t="s">
        <v>32</v>
      </c>
      <c r="B3698" t="str">
        <f>IFERROR(INDEX(Clients[Client_Name],MATCH(Table10[[#This Row],[Client_Code]],Clients[Client_Code],0)),"")</f>
        <v>COMERCIAL MAXAGRO</v>
      </c>
      <c r="C3698" s="42">
        <v>21</v>
      </c>
      <c r="D3698" s="41" t="s">
        <v>148</v>
      </c>
      <c r="E3698">
        <v>9</v>
      </c>
      <c r="F3698" s="21">
        <v>0</v>
      </c>
      <c r="G3698"/>
    </row>
    <row r="3699" spans="1:7" x14ac:dyDescent="0.25">
      <c r="A3699" t="s">
        <v>32</v>
      </c>
      <c r="B3699" t="str">
        <f>IFERROR(INDEX(Clients[Client_Name],MATCH(Table10[[#This Row],[Client_Code]],Clients[Client_Code],0)),"")</f>
        <v>COMERCIAL MAXAGRO</v>
      </c>
      <c r="C3699" s="42">
        <v>21</v>
      </c>
      <c r="D3699" s="41" t="s">
        <v>148</v>
      </c>
      <c r="E3699">
        <v>10</v>
      </c>
      <c r="F3699" s="21">
        <v>0</v>
      </c>
      <c r="G3699"/>
    </row>
    <row r="3700" spans="1:7" x14ac:dyDescent="0.25">
      <c r="A3700" t="s">
        <v>32</v>
      </c>
      <c r="B3700" t="str">
        <f>IFERROR(INDEX(Clients[Client_Name],MATCH(Table10[[#This Row],[Client_Code]],Clients[Client_Code],0)),"")</f>
        <v>COMERCIAL MAXAGRO</v>
      </c>
      <c r="C3700" s="42">
        <v>21</v>
      </c>
      <c r="D3700" s="41" t="s">
        <v>148</v>
      </c>
      <c r="E3700">
        <v>11</v>
      </c>
      <c r="F3700" s="21">
        <v>0</v>
      </c>
      <c r="G3700"/>
    </row>
    <row r="3701" spans="1:7" x14ac:dyDescent="0.25">
      <c r="A3701" t="s">
        <v>32</v>
      </c>
      <c r="B3701" t="str">
        <f>IFERROR(INDEX(Clients[Client_Name],MATCH(Table10[[#This Row],[Client_Code]],Clients[Client_Code],0)),"")</f>
        <v>COMERCIAL MAXAGRO</v>
      </c>
      <c r="C3701" s="42">
        <v>21</v>
      </c>
      <c r="D3701" s="41" t="s">
        <v>148</v>
      </c>
      <c r="E3701">
        <v>12</v>
      </c>
      <c r="F3701" s="21">
        <v>0</v>
      </c>
      <c r="G3701"/>
    </row>
    <row r="3702" spans="1:7" x14ac:dyDescent="0.25">
      <c r="A3702" t="s">
        <v>32</v>
      </c>
      <c r="B3702" t="str">
        <f>IFERROR(INDEX(Clients[Client_Name],MATCH(Table10[[#This Row],[Client_Code]],Clients[Client_Code],0)),"")</f>
        <v>COMERCIAL MAXAGRO</v>
      </c>
      <c r="C3702" s="42">
        <v>21</v>
      </c>
      <c r="D3702" s="41" t="s">
        <v>38</v>
      </c>
      <c r="E3702">
        <v>1</v>
      </c>
      <c r="F3702" s="21">
        <v>0</v>
      </c>
      <c r="G3702"/>
    </row>
    <row r="3703" spans="1:7" x14ac:dyDescent="0.25">
      <c r="A3703" t="s">
        <v>32</v>
      </c>
      <c r="B3703" t="str">
        <f>IFERROR(INDEX(Clients[Client_Name],MATCH(Table10[[#This Row],[Client_Code]],Clients[Client_Code],0)),"")</f>
        <v>COMERCIAL MAXAGRO</v>
      </c>
      <c r="C3703" s="42">
        <v>21</v>
      </c>
      <c r="D3703" s="41" t="s">
        <v>38</v>
      </c>
      <c r="E3703">
        <v>2</v>
      </c>
      <c r="F3703" s="21">
        <v>0</v>
      </c>
      <c r="G3703"/>
    </row>
    <row r="3704" spans="1:7" x14ac:dyDescent="0.25">
      <c r="A3704" t="s">
        <v>32</v>
      </c>
      <c r="B3704" t="str">
        <f>IFERROR(INDEX(Clients[Client_Name],MATCH(Table10[[#This Row],[Client_Code]],Clients[Client_Code],0)),"")</f>
        <v>COMERCIAL MAXAGRO</v>
      </c>
      <c r="C3704" s="42">
        <v>21</v>
      </c>
      <c r="D3704" s="41" t="s">
        <v>38</v>
      </c>
      <c r="E3704">
        <v>3</v>
      </c>
      <c r="F3704" s="21">
        <v>0</v>
      </c>
      <c r="G3704"/>
    </row>
    <row r="3705" spans="1:7" x14ac:dyDescent="0.25">
      <c r="A3705" t="s">
        <v>32</v>
      </c>
      <c r="B3705" t="str">
        <f>IFERROR(INDEX(Clients[Client_Name],MATCH(Table10[[#This Row],[Client_Code]],Clients[Client_Code],0)),"")</f>
        <v>COMERCIAL MAXAGRO</v>
      </c>
      <c r="C3705" s="42">
        <v>21</v>
      </c>
      <c r="D3705" s="41" t="s">
        <v>38</v>
      </c>
      <c r="E3705">
        <v>4</v>
      </c>
      <c r="F3705" s="21">
        <v>0</v>
      </c>
      <c r="G3705"/>
    </row>
    <row r="3706" spans="1:7" x14ac:dyDescent="0.25">
      <c r="A3706" t="s">
        <v>32</v>
      </c>
      <c r="B3706" t="str">
        <f>IFERROR(INDEX(Clients[Client_Name],MATCH(Table10[[#This Row],[Client_Code]],Clients[Client_Code],0)),"")</f>
        <v>COMERCIAL MAXAGRO</v>
      </c>
      <c r="C3706" s="42">
        <v>21</v>
      </c>
      <c r="D3706" s="41" t="s">
        <v>38</v>
      </c>
      <c r="E3706">
        <v>5</v>
      </c>
      <c r="F3706" s="21">
        <v>0</v>
      </c>
      <c r="G3706"/>
    </row>
    <row r="3707" spans="1:7" x14ac:dyDescent="0.25">
      <c r="A3707" t="s">
        <v>32</v>
      </c>
      <c r="B3707" t="str">
        <f>IFERROR(INDEX(Clients[Client_Name],MATCH(Table10[[#This Row],[Client_Code]],Clients[Client_Code],0)),"")</f>
        <v>COMERCIAL MAXAGRO</v>
      </c>
      <c r="C3707" s="42">
        <v>21</v>
      </c>
      <c r="D3707" s="41" t="s">
        <v>38</v>
      </c>
      <c r="E3707">
        <v>6</v>
      </c>
      <c r="F3707" s="21">
        <v>0</v>
      </c>
      <c r="G3707"/>
    </row>
    <row r="3708" spans="1:7" x14ac:dyDescent="0.25">
      <c r="A3708" t="s">
        <v>32</v>
      </c>
      <c r="B3708" t="str">
        <f>IFERROR(INDEX(Clients[Client_Name],MATCH(Table10[[#This Row],[Client_Code]],Clients[Client_Code],0)),"")</f>
        <v>COMERCIAL MAXAGRO</v>
      </c>
      <c r="C3708" s="42">
        <v>21</v>
      </c>
      <c r="D3708" s="41" t="s">
        <v>38</v>
      </c>
      <c r="E3708">
        <v>7</v>
      </c>
      <c r="F3708" s="21">
        <v>0</v>
      </c>
      <c r="G3708"/>
    </row>
    <row r="3709" spans="1:7" x14ac:dyDescent="0.25">
      <c r="A3709" t="s">
        <v>32</v>
      </c>
      <c r="B3709" t="str">
        <f>IFERROR(INDEX(Clients[Client_Name],MATCH(Table10[[#This Row],[Client_Code]],Clients[Client_Code],0)),"")</f>
        <v>COMERCIAL MAXAGRO</v>
      </c>
      <c r="C3709" s="42">
        <v>21</v>
      </c>
      <c r="D3709" s="41" t="s">
        <v>38</v>
      </c>
      <c r="E3709">
        <v>8</v>
      </c>
      <c r="F3709" s="21">
        <v>0</v>
      </c>
      <c r="G3709"/>
    </row>
    <row r="3710" spans="1:7" x14ac:dyDescent="0.25">
      <c r="A3710" t="s">
        <v>32</v>
      </c>
      <c r="B3710" t="str">
        <f>IFERROR(INDEX(Clients[Client_Name],MATCH(Table10[[#This Row],[Client_Code]],Clients[Client_Code],0)),"")</f>
        <v>COMERCIAL MAXAGRO</v>
      </c>
      <c r="C3710" s="42">
        <v>21</v>
      </c>
      <c r="D3710" s="41" t="s">
        <v>38</v>
      </c>
      <c r="E3710">
        <v>9</v>
      </c>
      <c r="F3710" s="21">
        <v>0</v>
      </c>
      <c r="G3710"/>
    </row>
    <row r="3711" spans="1:7" x14ac:dyDescent="0.25">
      <c r="A3711" t="s">
        <v>32</v>
      </c>
      <c r="B3711" t="str">
        <f>IFERROR(INDEX(Clients[Client_Name],MATCH(Table10[[#This Row],[Client_Code]],Clients[Client_Code],0)),"")</f>
        <v>COMERCIAL MAXAGRO</v>
      </c>
      <c r="C3711" s="42">
        <v>21</v>
      </c>
      <c r="D3711" s="41" t="s">
        <v>38</v>
      </c>
      <c r="E3711">
        <v>10</v>
      </c>
      <c r="F3711" s="21">
        <v>0</v>
      </c>
      <c r="G3711"/>
    </row>
    <row r="3712" spans="1:7" x14ac:dyDescent="0.25">
      <c r="A3712" t="s">
        <v>32</v>
      </c>
      <c r="B3712" t="str">
        <f>IFERROR(INDEX(Clients[Client_Name],MATCH(Table10[[#This Row],[Client_Code]],Clients[Client_Code],0)),"")</f>
        <v>COMERCIAL MAXAGRO</v>
      </c>
      <c r="C3712" s="42">
        <v>21</v>
      </c>
      <c r="D3712" s="41" t="s">
        <v>38</v>
      </c>
      <c r="E3712">
        <v>11</v>
      </c>
      <c r="F3712" s="21">
        <v>0</v>
      </c>
      <c r="G3712"/>
    </row>
    <row r="3713" spans="1:7" x14ac:dyDescent="0.25">
      <c r="A3713" t="s">
        <v>32</v>
      </c>
      <c r="B3713" t="str">
        <f>IFERROR(INDEX(Clients[Client_Name],MATCH(Table10[[#This Row],[Client_Code]],Clients[Client_Code],0)),"")</f>
        <v>COMERCIAL MAXAGRO</v>
      </c>
      <c r="C3713" s="42">
        <v>21</v>
      </c>
      <c r="D3713" s="41" t="s">
        <v>38</v>
      </c>
      <c r="E3713">
        <v>12</v>
      </c>
      <c r="F3713" s="21">
        <v>0</v>
      </c>
      <c r="G3713"/>
    </row>
    <row r="3714" spans="1:7" x14ac:dyDescent="0.25">
      <c r="A3714" t="s">
        <v>62</v>
      </c>
      <c r="B3714" t="str">
        <f>IFERROR(INDEX(Clients[Client_Name],MATCH(Table10[[#This Row],[Client_Code]],Clients[Client_Code],0)),"")</f>
        <v>COMERCIAL MAXAGRO</v>
      </c>
      <c r="C3714" s="42">
        <v>1012</v>
      </c>
      <c r="D3714" s="41" t="s">
        <v>149</v>
      </c>
      <c r="E3714">
        <v>1</v>
      </c>
      <c r="F3714" s="21">
        <v>16080275.055166665</v>
      </c>
      <c r="G3714"/>
    </row>
    <row r="3715" spans="1:7" x14ac:dyDescent="0.25">
      <c r="A3715" t="s">
        <v>62</v>
      </c>
      <c r="B3715" t="str">
        <f>IFERROR(INDEX(Clients[Client_Name],MATCH(Table10[[#This Row],[Client_Code]],Clients[Client_Code],0)),"")</f>
        <v>COMERCIAL MAXAGRO</v>
      </c>
      <c r="C3715" s="42">
        <v>1012</v>
      </c>
      <c r="D3715" s="41" t="s">
        <v>149</v>
      </c>
      <c r="E3715">
        <v>2</v>
      </c>
      <c r="F3715" s="21">
        <v>14565271.07631322</v>
      </c>
      <c r="G3715"/>
    </row>
    <row r="3716" spans="1:7" x14ac:dyDescent="0.25">
      <c r="A3716" t="s">
        <v>62</v>
      </c>
      <c r="B3716" t="str">
        <f>IFERROR(INDEX(Clients[Client_Name],MATCH(Table10[[#This Row],[Client_Code]],Clients[Client_Code],0)),"")</f>
        <v>COMERCIAL MAXAGRO</v>
      </c>
      <c r="C3716" s="42">
        <v>1012</v>
      </c>
      <c r="D3716" s="41" t="s">
        <v>149</v>
      </c>
      <c r="E3716">
        <v>3</v>
      </c>
      <c r="F3716" s="21">
        <v>16171525.702687357</v>
      </c>
      <c r="G3716"/>
    </row>
    <row r="3717" spans="1:7" x14ac:dyDescent="0.25">
      <c r="A3717" t="s">
        <v>62</v>
      </c>
      <c r="B3717" t="str">
        <f>IFERROR(INDEX(Clients[Client_Name],MATCH(Table10[[#This Row],[Client_Code]],Clients[Client_Code],0)),"")</f>
        <v>COMERCIAL MAXAGRO</v>
      </c>
      <c r="C3717" s="42">
        <v>1012</v>
      </c>
      <c r="D3717" s="41" t="s">
        <v>149</v>
      </c>
      <c r="E3717">
        <v>4</v>
      </c>
      <c r="F3717" s="21">
        <v>17839079.528062802</v>
      </c>
      <c r="G3717"/>
    </row>
    <row r="3718" spans="1:7" x14ac:dyDescent="0.25">
      <c r="A3718" t="s">
        <v>62</v>
      </c>
      <c r="B3718" t="str">
        <f>IFERROR(INDEX(Clients[Client_Name],MATCH(Table10[[#This Row],[Client_Code]],Clients[Client_Code],0)),"")</f>
        <v>COMERCIAL MAXAGRO</v>
      </c>
      <c r="C3718" s="42">
        <v>1012</v>
      </c>
      <c r="D3718" s="41" t="s">
        <v>149</v>
      </c>
      <c r="E3718">
        <v>5</v>
      </c>
      <c r="F3718" s="21">
        <v>19678585.945398211</v>
      </c>
      <c r="G3718"/>
    </row>
    <row r="3719" spans="1:7" x14ac:dyDescent="0.25">
      <c r="A3719" t="s">
        <v>62</v>
      </c>
      <c r="B3719" t="str">
        <f>IFERROR(INDEX(Clients[Client_Name],MATCH(Table10[[#This Row],[Client_Code]],Clients[Client_Code],0)),"")</f>
        <v>COMERCIAL MAXAGRO</v>
      </c>
      <c r="C3719" s="42">
        <v>1012</v>
      </c>
      <c r="D3719" s="41" t="s">
        <v>149</v>
      </c>
      <c r="E3719">
        <v>6</v>
      </c>
      <c r="F3719" s="21">
        <v>19097750.263461459</v>
      </c>
      <c r="G3719"/>
    </row>
    <row r="3720" spans="1:7" x14ac:dyDescent="0.25">
      <c r="A3720" t="s">
        <v>62</v>
      </c>
      <c r="B3720" t="str">
        <f>IFERROR(INDEX(Clients[Client_Name],MATCH(Table10[[#This Row],[Client_Code]],Clients[Client_Code],0)),"")</f>
        <v>COMERCIAL MAXAGRO</v>
      </c>
      <c r="C3720" s="42">
        <v>1012</v>
      </c>
      <c r="D3720" s="41" t="s">
        <v>149</v>
      </c>
      <c r="E3720">
        <v>7</v>
      </c>
      <c r="F3720" s="21">
        <v>19790255.907737087</v>
      </c>
      <c r="G3720"/>
    </row>
    <row r="3721" spans="1:7" x14ac:dyDescent="0.25">
      <c r="A3721" t="s">
        <v>62</v>
      </c>
      <c r="B3721" t="str">
        <f>IFERROR(INDEX(Clients[Client_Name],MATCH(Table10[[#This Row],[Client_Code]],Clients[Client_Code],0)),"")</f>
        <v>COMERCIAL MAXAGRO</v>
      </c>
      <c r="C3721" s="42">
        <v>1012</v>
      </c>
      <c r="D3721" s="41" t="s">
        <v>149</v>
      </c>
      <c r="E3721">
        <v>8</v>
      </c>
      <c r="F3721" s="21">
        <v>19846328.299475674</v>
      </c>
      <c r="G3721"/>
    </row>
    <row r="3722" spans="1:7" x14ac:dyDescent="0.25">
      <c r="A3722" t="s">
        <v>62</v>
      </c>
      <c r="B3722" t="str">
        <f>IFERROR(INDEX(Clients[Client_Name],MATCH(Table10[[#This Row],[Client_Code]],Clients[Client_Code],0)),"")</f>
        <v>COMERCIAL MAXAGRO</v>
      </c>
      <c r="C3722" s="42">
        <v>1012</v>
      </c>
      <c r="D3722" s="41" t="s">
        <v>149</v>
      </c>
      <c r="E3722">
        <v>9</v>
      </c>
      <c r="F3722" s="21">
        <v>19260541.512571793</v>
      </c>
      <c r="G3722"/>
    </row>
    <row r="3723" spans="1:7" x14ac:dyDescent="0.25">
      <c r="A3723" t="s">
        <v>62</v>
      </c>
      <c r="B3723" t="str">
        <f>IFERROR(INDEX(Clients[Client_Name],MATCH(Table10[[#This Row],[Client_Code]],Clients[Client_Code],0)),"")</f>
        <v>COMERCIAL MAXAGRO</v>
      </c>
      <c r="C3723" s="42">
        <v>1012</v>
      </c>
      <c r="D3723" s="41" t="s">
        <v>149</v>
      </c>
      <c r="E3723">
        <v>10</v>
      </c>
      <c r="F3723" s="21">
        <v>19958950.148419328</v>
      </c>
      <c r="G3723"/>
    </row>
    <row r="3724" spans="1:7" x14ac:dyDescent="0.25">
      <c r="A3724" t="s">
        <v>62</v>
      </c>
      <c r="B3724" t="str">
        <f>IFERROR(INDEX(Clients[Client_Name],MATCH(Table10[[#This Row],[Client_Code]],Clients[Client_Code],0)),"")</f>
        <v>COMERCIAL MAXAGRO</v>
      </c>
      <c r="C3724" s="42">
        <v>1012</v>
      </c>
      <c r="D3724" s="41" t="s">
        <v>149</v>
      </c>
      <c r="E3724">
        <v>11</v>
      </c>
      <c r="F3724" s="21">
        <v>19369839.200490173</v>
      </c>
      <c r="G3724"/>
    </row>
    <row r="3725" spans="1:7" x14ac:dyDescent="0.25">
      <c r="A3725" t="s">
        <v>62</v>
      </c>
      <c r="B3725" t="str">
        <f>IFERROR(INDEX(Clients[Client_Name],MATCH(Table10[[#This Row],[Client_Code]],Clients[Client_Code],0)),"")</f>
        <v>COMERCIAL MAXAGRO</v>
      </c>
      <c r="C3725" s="42">
        <v>1012</v>
      </c>
      <c r="D3725" s="41" t="s">
        <v>149</v>
      </c>
      <c r="E3725">
        <v>12</v>
      </c>
      <c r="F3725" s="21">
        <v>19068600.537346326</v>
      </c>
      <c r="G3725"/>
    </row>
    <row r="3726" spans="1:7" x14ac:dyDescent="0.25">
      <c r="A3726" t="s">
        <v>62</v>
      </c>
      <c r="B3726" t="str">
        <f>IFERROR(INDEX(Clients[Client_Name],MATCH(Table10[[#This Row],[Client_Code]],Clients[Client_Code],0)),"")</f>
        <v>COMERCIAL MAXAGRO</v>
      </c>
      <c r="C3726" s="42">
        <v>1012</v>
      </c>
      <c r="D3726" s="41" t="s">
        <v>37</v>
      </c>
      <c r="E3726">
        <v>1</v>
      </c>
      <c r="F3726" s="21">
        <v>4631119.2158879992</v>
      </c>
      <c r="G3726"/>
    </row>
    <row r="3727" spans="1:7" x14ac:dyDescent="0.25">
      <c r="A3727" t="s">
        <v>62</v>
      </c>
      <c r="B3727" t="str">
        <f>IFERROR(INDEX(Clients[Client_Name],MATCH(Table10[[#This Row],[Client_Code]],Clients[Client_Code],0)),"")</f>
        <v>COMERCIAL MAXAGRO</v>
      </c>
      <c r="C3727" s="42">
        <v>1012</v>
      </c>
      <c r="D3727" s="41" t="s">
        <v>37</v>
      </c>
      <c r="E3727">
        <v>2</v>
      </c>
      <c r="F3727" s="21">
        <v>4194798.0699782073</v>
      </c>
      <c r="G3727"/>
    </row>
    <row r="3728" spans="1:7" x14ac:dyDescent="0.25">
      <c r="A3728" t="s">
        <v>62</v>
      </c>
      <c r="B3728" t="str">
        <f>IFERROR(INDEX(Clients[Client_Name],MATCH(Table10[[#This Row],[Client_Code]],Clients[Client_Code],0)),"")</f>
        <v>COMERCIAL MAXAGRO</v>
      </c>
      <c r="C3728" s="42">
        <v>1012</v>
      </c>
      <c r="D3728" s="41" t="s">
        <v>37</v>
      </c>
      <c r="E3728">
        <v>3</v>
      </c>
      <c r="F3728" s="21">
        <v>4657399.4023739584</v>
      </c>
      <c r="G3728"/>
    </row>
    <row r="3729" spans="1:7" x14ac:dyDescent="0.25">
      <c r="A3729" t="s">
        <v>62</v>
      </c>
      <c r="B3729" t="str">
        <f>IFERROR(INDEX(Clients[Client_Name],MATCH(Table10[[#This Row],[Client_Code]],Clients[Client_Code],0)),"")</f>
        <v>COMERCIAL MAXAGRO</v>
      </c>
      <c r="C3729" s="42">
        <v>1012</v>
      </c>
      <c r="D3729" s="41" t="s">
        <v>37</v>
      </c>
      <c r="E3729">
        <v>4</v>
      </c>
      <c r="F3729" s="21">
        <v>5137654.9040820869</v>
      </c>
      <c r="G3729"/>
    </row>
    <row r="3730" spans="1:7" x14ac:dyDescent="0.25">
      <c r="A3730" t="s">
        <v>62</v>
      </c>
      <c r="B3730" t="str">
        <f>IFERROR(INDEX(Clients[Client_Name],MATCH(Table10[[#This Row],[Client_Code]],Clients[Client_Code],0)),"")</f>
        <v>COMERCIAL MAXAGRO</v>
      </c>
      <c r="C3730" s="42">
        <v>1012</v>
      </c>
      <c r="D3730" s="41" t="s">
        <v>37</v>
      </c>
      <c r="E3730">
        <v>5</v>
      </c>
      <c r="F3730" s="21">
        <v>5667432.7522746846</v>
      </c>
      <c r="G3730"/>
    </row>
    <row r="3731" spans="1:7" x14ac:dyDescent="0.25">
      <c r="A3731" t="s">
        <v>62</v>
      </c>
      <c r="B3731" t="str">
        <f>IFERROR(INDEX(Clients[Client_Name],MATCH(Table10[[#This Row],[Client_Code]],Clients[Client_Code],0)),"")</f>
        <v>COMERCIAL MAXAGRO</v>
      </c>
      <c r="C3731" s="42">
        <v>1012</v>
      </c>
      <c r="D3731" s="41" t="s">
        <v>37</v>
      </c>
      <c r="E3731">
        <v>6</v>
      </c>
      <c r="F3731" s="21">
        <v>5500152.0758769</v>
      </c>
      <c r="G3731"/>
    </row>
    <row r="3732" spans="1:7" x14ac:dyDescent="0.25">
      <c r="A3732" t="s">
        <v>62</v>
      </c>
      <c r="B3732" t="str">
        <f>IFERROR(INDEX(Clients[Client_Name],MATCH(Table10[[#This Row],[Client_Code]],Clients[Client_Code],0)),"")</f>
        <v>COMERCIAL MAXAGRO</v>
      </c>
      <c r="C3732" s="42">
        <v>1012</v>
      </c>
      <c r="D3732" s="41" t="s">
        <v>37</v>
      </c>
      <c r="E3732">
        <v>7</v>
      </c>
      <c r="F3732" s="21">
        <v>5699593.7014282811</v>
      </c>
      <c r="G3732"/>
    </row>
    <row r="3733" spans="1:7" x14ac:dyDescent="0.25">
      <c r="A3733" t="s">
        <v>62</v>
      </c>
      <c r="B3733" t="str">
        <f>IFERROR(INDEX(Clients[Client_Name],MATCH(Table10[[#This Row],[Client_Code]],Clients[Client_Code],0)),"")</f>
        <v>COMERCIAL MAXAGRO</v>
      </c>
      <c r="C3733" s="42">
        <v>1012</v>
      </c>
      <c r="D3733" s="41" t="s">
        <v>37</v>
      </c>
      <c r="E3733">
        <v>8</v>
      </c>
      <c r="F3733" s="21">
        <v>5715742.5502489936</v>
      </c>
      <c r="G3733"/>
    </row>
    <row r="3734" spans="1:7" x14ac:dyDescent="0.25">
      <c r="A3734" t="s">
        <v>62</v>
      </c>
      <c r="B3734" t="str">
        <f>IFERROR(INDEX(Clients[Client_Name],MATCH(Table10[[#This Row],[Client_Code]],Clients[Client_Code],0)),"")</f>
        <v>COMERCIAL MAXAGRO</v>
      </c>
      <c r="C3734" s="42">
        <v>1012</v>
      </c>
      <c r="D3734" s="41" t="s">
        <v>37</v>
      </c>
      <c r="E3734">
        <v>9</v>
      </c>
      <c r="F3734" s="21">
        <v>5547035.9556206763</v>
      </c>
      <c r="G3734"/>
    </row>
    <row r="3735" spans="1:7" x14ac:dyDescent="0.25">
      <c r="A3735" t="s">
        <v>62</v>
      </c>
      <c r="B3735" t="str">
        <f>IFERROR(INDEX(Clients[Client_Name],MATCH(Table10[[#This Row],[Client_Code]],Clients[Client_Code],0)),"")</f>
        <v>COMERCIAL MAXAGRO</v>
      </c>
      <c r="C3735" s="42">
        <v>1012</v>
      </c>
      <c r="D3735" s="41" t="s">
        <v>37</v>
      </c>
      <c r="E3735">
        <v>10</v>
      </c>
      <c r="F3735" s="21">
        <v>5748177.6427447656</v>
      </c>
      <c r="G3735"/>
    </row>
    <row r="3736" spans="1:7" x14ac:dyDescent="0.25">
      <c r="A3736" t="s">
        <v>62</v>
      </c>
      <c r="B3736" t="str">
        <f>IFERROR(INDEX(Clients[Client_Name],MATCH(Table10[[#This Row],[Client_Code]],Clients[Client_Code],0)),"")</f>
        <v>COMERCIAL MAXAGRO</v>
      </c>
      <c r="C3736" s="42">
        <v>1012</v>
      </c>
      <c r="D3736" s="41" t="s">
        <v>37</v>
      </c>
      <c r="E3736">
        <v>11</v>
      </c>
      <c r="F3736" s="21">
        <v>5578513.6897411691</v>
      </c>
      <c r="G3736"/>
    </row>
    <row r="3737" spans="1:7" x14ac:dyDescent="0.25">
      <c r="A3737" t="s">
        <v>62</v>
      </c>
      <c r="B3737" t="str">
        <f>IFERROR(INDEX(Clients[Client_Name],MATCH(Table10[[#This Row],[Client_Code]],Clients[Client_Code],0)),"")</f>
        <v>COMERCIAL MAXAGRO</v>
      </c>
      <c r="C3737" s="42">
        <v>1012</v>
      </c>
      <c r="D3737" s="41" t="s">
        <v>37</v>
      </c>
      <c r="E3737">
        <v>12</v>
      </c>
      <c r="F3737" s="21">
        <v>5491756.9547557412</v>
      </c>
      <c r="G3737"/>
    </row>
    <row r="3738" spans="1:7" x14ac:dyDescent="0.25">
      <c r="A3738" t="s">
        <v>62</v>
      </c>
      <c r="B3738" t="str">
        <f>IFERROR(INDEX(Clients[Client_Name],MATCH(Table10[[#This Row],[Client_Code]],Clients[Client_Code],0)),"")</f>
        <v>COMERCIAL MAXAGRO</v>
      </c>
      <c r="C3738" s="42">
        <v>1012</v>
      </c>
      <c r="D3738" s="41" t="s">
        <v>148</v>
      </c>
      <c r="E3738">
        <v>1</v>
      </c>
      <c r="F3738" s="21">
        <v>17012520</v>
      </c>
      <c r="G3738"/>
    </row>
    <row r="3739" spans="1:7" x14ac:dyDescent="0.25">
      <c r="A3739" t="s">
        <v>62</v>
      </c>
      <c r="B3739" t="str">
        <f>IFERROR(INDEX(Clients[Client_Name],MATCH(Table10[[#This Row],[Client_Code]],Clients[Client_Code],0)),"")</f>
        <v>COMERCIAL MAXAGRO</v>
      </c>
      <c r="C3739" s="42">
        <v>1012</v>
      </c>
      <c r="D3739" s="41" t="s">
        <v>148</v>
      </c>
      <c r="E3739">
        <v>2</v>
      </c>
      <c r="F3739" s="21">
        <v>18207176.960000005</v>
      </c>
      <c r="G3739"/>
    </row>
    <row r="3740" spans="1:7" x14ac:dyDescent="0.25">
      <c r="A3740" t="s">
        <v>62</v>
      </c>
      <c r="B3740" t="str">
        <f>IFERROR(INDEX(Clients[Client_Name],MATCH(Table10[[#This Row],[Client_Code]],Clients[Client_Code],0)),"")</f>
        <v>COMERCIAL MAXAGRO</v>
      </c>
      <c r="C3740" s="42">
        <v>1012</v>
      </c>
      <c r="D3740" s="41" t="s">
        <v>148</v>
      </c>
      <c r="E3740">
        <v>3</v>
      </c>
      <c r="F3740" s="21">
        <v>21693092.715466674</v>
      </c>
      <c r="G3740"/>
    </row>
    <row r="3741" spans="1:7" x14ac:dyDescent="0.25">
      <c r="A3741" t="s">
        <v>62</v>
      </c>
      <c r="B3741" t="str">
        <f>IFERROR(INDEX(Clients[Client_Name],MATCH(Table10[[#This Row],[Client_Code]],Clients[Client_Code],0)),"")</f>
        <v>COMERCIAL MAXAGRO</v>
      </c>
      <c r="C3741" s="42">
        <v>1012</v>
      </c>
      <c r="D3741" s="41" t="s">
        <v>148</v>
      </c>
      <c r="E3741">
        <v>4</v>
      </c>
      <c r="F3741" s="21">
        <v>18328760.441699561</v>
      </c>
      <c r="G3741"/>
    </row>
    <row r="3742" spans="1:7" x14ac:dyDescent="0.25">
      <c r="A3742" t="s">
        <v>62</v>
      </c>
      <c r="B3742" t="str">
        <f>IFERROR(INDEX(Clients[Client_Name],MATCH(Table10[[#This Row],[Client_Code]],Clients[Client_Code],0)),"")</f>
        <v>COMERCIAL MAXAGRO</v>
      </c>
      <c r="C3742" s="42">
        <v>1012</v>
      </c>
      <c r="D3742" s="41" t="s">
        <v>148</v>
      </c>
      <c r="E3742">
        <v>5</v>
      </c>
      <c r="F3742" s="21">
        <v>14941758.251743831</v>
      </c>
      <c r="G3742"/>
    </row>
    <row r="3743" spans="1:7" x14ac:dyDescent="0.25">
      <c r="A3743" t="s">
        <v>62</v>
      </c>
      <c r="B3743" t="str">
        <f>IFERROR(INDEX(Clients[Client_Name],MATCH(Table10[[#This Row],[Client_Code]],Clients[Client_Code],0)),"")</f>
        <v>COMERCIAL MAXAGRO</v>
      </c>
      <c r="C3743" s="42">
        <v>1012</v>
      </c>
      <c r="D3743" s="41" t="s">
        <v>148</v>
      </c>
      <c r="E3743">
        <v>6</v>
      </c>
      <c r="F3743" s="21">
        <v>26523536.506877579</v>
      </c>
      <c r="G3743"/>
    </row>
    <row r="3744" spans="1:7" x14ac:dyDescent="0.25">
      <c r="A3744" t="s">
        <v>62</v>
      </c>
      <c r="B3744" t="str">
        <f>IFERROR(INDEX(Clients[Client_Name],MATCH(Table10[[#This Row],[Client_Code]],Clients[Client_Code],0)),"")</f>
        <v>COMERCIAL MAXAGRO</v>
      </c>
      <c r="C3744" s="42">
        <v>1012</v>
      </c>
      <c r="D3744" s="41" t="s">
        <v>148</v>
      </c>
      <c r="E3744">
        <v>7</v>
      </c>
      <c r="F3744" s="21">
        <v>20826742.14409605</v>
      </c>
      <c r="G3744"/>
    </row>
    <row r="3745" spans="1:7" x14ac:dyDescent="0.25">
      <c r="A3745" t="s">
        <v>62</v>
      </c>
      <c r="B3745" t="str">
        <f>IFERROR(INDEX(Clients[Client_Name],MATCH(Table10[[#This Row],[Client_Code]],Clients[Client_Code],0)),"")</f>
        <v>COMERCIAL MAXAGRO</v>
      </c>
      <c r="C3745" s="42">
        <v>1012</v>
      </c>
      <c r="D3745" s="41" t="s">
        <v>148</v>
      </c>
      <c r="E3745">
        <v>8</v>
      </c>
      <c r="F3745" s="21">
        <v>25539756.755222972</v>
      </c>
      <c r="G3745"/>
    </row>
    <row r="3746" spans="1:7" x14ac:dyDescent="0.25">
      <c r="A3746" t="s">
        <v>62</v>
      </c>
      <c r="B3746" t="str">
        <f>IFERROR(INDEX(Clients[Client_Name],MATCH(Table10[[#This Row],[Client_Code]],Clients[Client_Code],0)),"")</f>
        <v>COMERCIAL MAXAGRO</v>
      </c>
      <c r="C3746" s="43">
        <v>1012</v>
      </c>
      <c r="D3746" s="41" t="s">
        <v>148</v>
      </c>
      <c r="E3746">
        <v>9</v>
      </c>
      <c r="F3746" s="21">
        <v>8153373.8610992124</v>
      </c>
      <c r="G3746"/>
    </row>
    <row r="3747" spans="1:7" x14ac:dyDescent="0.25">
      <c r="A3747" t="s">
        <v>62</v>
      </c>
      <c r="B3747" t="str">
        <f>IFERROR(INDEX(Clients[Client_Name],MATCH(Table10[[#This Row],[Client_Code]],Clients[Client_Code],0)),"")</f>
        <v>COMERCIAL MAXAGRO</v>
      </c>
      <c r="C3747" s="42">
        <v>1012</v>
      </c>
      <c r="D3747" s="41" t="s">
        <v>148</v>
      </c>
      <c r="E3747">
        <v>10</v>
      </c>
      <c r="F3747" s="21">
        <v>14023803.041090649</v>
      </c>
      <c r="G3747"/>
    </row>
    <row r="3748" spans="1:7" x14ac:dyDescent="0.25">
      <c r="A3748" t="s">
        <v>62</v>
      </c>
      <c r="B3748" t="str">
        <f>IFERROR(INDEX(Clients[Client_Name],MATCH(Table10[[#This Row],[Client_Code]],Clients[Client_Code],0)),"")</f>
        <v>COMERCIAL MAXAGRO</v>
      </c>
      <c r="C3748" s="42">
        <v>1012</v>
      </c>
      <c r="D3748" s="41" t="s">
        <v>148</v>
      </c>
      <c r="E3748">
        <v>11</v>
      </c>
      <c r="F3748" s="21">
        <v>25796006.593917303</v>
      </c>
      <c r="G3748"/>
    </row>
    <row r="3749" spans="1:7" x14ac:dyDescent="0.25">
      <c r="A3749" t="s">
        <v>62</v>
      </c>
      <c r="B3749" t="str">
        <f>IFERROR(INDEX(Clients[Client_Name],MATCH(Table10[[#This Row],[Client_Code]],Clients[Client_Code],0)),"")</f>
        <v>COMERCIAL MAXAGRO</v>
      </c>
      <c r="C3749" s="42">
        <v>1012</v>
      </c>
      <c r="D3749" s="41" t="s">
        <v>148</v>
      </c>
      <c r="E3749">
        <v>12</v>
      </c>
      <c r="F3749" s="21">
        <v>19999722.081981037</v>
      </c>
      <c r="G3749"/>
    </row>
    <row r="3750" spans="1:7" x14ac:dyDescent="0.25">
      <c r="A3750" t="s">
        <v>62</v>
      </c>
      <c r="B3750" t="str">
        <f>IFERROR(INDEX(Clients[Client_Name],MATCH(Table10[[#This Row],[Client_Code]],Clients[Client_Code],0)),"")</f>
        <v>COMERCIAL MAXAGRO</v>
      </c>
      <c r="C3750" s="42">
        <v>1012</v>
      </c>
      <c r="D3750" s="41" t="s">
        <v>38</v>
      </c>
      <c r="E3750">
        <v>1</v>
      </c>
      <c r="F3750" s="21">
        <v>5129607.7425981667</v>
      </c>
      <c r="G3750"/>
    </row>
    <row r="3751" spans="1:7" x14ac:dyDescent="0.25">
      <c r="A3751" t="s">
        <v>62</v>
      </c>
      <c r="B3751" t="str">
        <f>IFERROR(INDEX(Clients[Client_Name],MATCH(Table10[[#This Row],[Client_Code]],Clients[Client_Code],0)),"")</f>
        <v>COMERCIAL MAXAGRO</v>
      </c>
      <c r="C3751" s="42">
        <v>1012</v>
      </c>
      <c r="D3751" s="41" t="s">
        <v>38</v>
      </c>
      <c r="E3751">
        <v>2</v>
      </c>
      <c r="F3751" s="21">
        <v>4646321.4733439172</v>
      </c>
      <c r="G3751"/>
    </row>
    <row r="3752" spans="1:7" x14ac:dyDescent="0.25">
      <c r="A3752" t="s">
        <v>62</v>
      </c>
      <c r="B3752" t="str">
        <f>IFERROR(INDEX(Clients[Client_Name],MATCH(Table10[[#This Row],[Client_Code]],Clients[Client_Code],0)),"")</f>
        <v>COMERCIAL MAXAGRO</v>
      </c>
      <c r="C3752" s="42">
        <v>1012</v>
      </c>
      <c r="D3752" s="41" t="s">
        <v>38</v>
      </c>
      <c r="E3752">
        <v>3</v>
      </c>
      <c r="F3752" s="21">
        <v>5158716.6991572669</v>
      </c>
      <c r="G3752"/>
    </row>
    <row r="3753" spans="1:7" x14ac:dyDescent="0.25">
      <c r="A3753" t="s">
        <v>62</v>
      </c>
      <c r="B3753" t="str">
        <f>IFERROR(INDEX(Clients[Client_Name],MATCH(Table10[[#This Row],[Client_Code]],Clients[Client_Code],0)),"")</f>
        <v>COMERCIAL MAXAGRO</v>
      </c>
      <c r="C3753" s="42">
        <v>1012</v>
      </c>
      <c r="D3753" s="41" t="s">
        <v>38</v>
      </c>
      <c r="E3753">
        <v>4</v>
      </c>
      <c r="F3753" s="21">
        <v>5690666.3694520341</v>
      </c>
      <c r="G3753"/>
    </row>
    <row r="3754" spans="1:7" x14ac:dyDescent="0.25">
      <c r="A3754" t="s">
        <v>62</v>
      </c>
      <c r="B3754" t="str">
        <f>IFERROR(INDEX(Clients[Client_Name],MATCH(Table10[[#This Row],[Client_Code]],Clients[Client_Code],0)),"")</f>
        <v>COMERCIAL MAXAGRO</v>
      </c>
      <c r="C3754" s="42">
        <v>1012</v>
      </c>
      <c r="D3754" s="41" t="s">
        <v>38</v>
      </c>
      <c r="E3754">
        <v>5</v>
      </c>
      <c r="F3754" s="21">
        <v>6277468.9165820293</v>
      </c>
      <c r="G3754"/>
    </row>
    <row r="3755" spans="1:7" x14ac:dyDescent="0.25">
      <c r="A3755" t="s">
        <v>62</v>
      </c>
      <c r="B3755" t="str">
        <f>IFERROR(INDEX(Clients[Client_Name],MATCH(Table10[[#This Row],[Client_Code]],Clients[Client_Code],0)),"")</f>
        <v>COMERCIAL MAXAGRO</v>
      </c>
      <c r="C3755" s="42">
        <v>1012</v>
      </c>
      <c r="D3755" s="41" t="s">
        <v>38</v>
      </c>
      <c r="E3755">
        <v>6</v>
      </c>
      <c r="F3755" s="21">
        <v>6092182.334044206</v>
      </c>
      <c r="G3755"/>
    </row>
    <row r="3756" spans="1:7" x14ac:dyDescent="0.25">
      <c r="A3756" t="s">
        <v>62</v>
      </c>
      <c r="B3756" t="str">
        <f>IFERROR(INDEX(Clients[Client_Name],MATCH(Table10[[#This Row],[Client_Code]],Clients[Client_Code],0)),"")</f>
        <v>COMERCIAL MAXAGRO</v>
      </c>
      <c r="C3756" s="42">
        <v>1012</v>
      </c>
      <c r="D3756" s="41" t="s">
        <v>38</v>
      </c>
      <c r="E3756">
        <v>7</v>
      </c>
      <c r="F3756" s="21">
        <v>6313091.6345681306</v>
      </c>
      <c r="G3756"/>
    </row>
    <row r="3757" spans="1:7" x14ac:dyDescent="0.25">
      <c r="A3757" t="s">
        <v>62</v>
      </c>
      <c r="B3757" t="str">
        <f>IFERROR(INDEX(Clients[Client_Name],MATCH(Table10[[#This Row],[Client_Code]],Clients[Client_Code],0)),"")</f>
        <v>COMERCIAL MAXAGRO</v>
      </c>
      <c r="C3757" s="42">
        <v>1012</v>
      </c>
      <c r="D3757" s="41" t="s">
        <v>38</v>
      </c>
      <c r="E3757">
        <v>8</v>
      </c>
      <c r="F3757" s="21">
        <v>6330978.7275327398</v>
      </c>
      <c r="G3757"/>
    </row>
    <row r="3758" spans="1:7" x14ac:dyDescent="0.25">
      <c r="A3758" t="s">
        <v>62</v>
      </c>
      <c r="B3758" t="str">
        <f>IFERROR(INDEX(Clients[Client_Name],MATCH(Table10[[#This Row],[Client_Code]],Clients[Client_Code],0)),"")</f>
        <v>COMERCIAL MAXAGRO</v>
      </c>
      <c r="C3758" s="42">
        <v>1012</v>
      </c>
      <c r="D3758" s="41" t="s">
        <v>38</v>
      </c>
      <c r="E3758">
        <v>9</v>
      </c>
      <c r="F3758" s="21">
        <v>6144112.7425104016</v>
      </c>
      <c r="G3758"/>
    </row>
    <row r="3759" spans="1:7" x14ac:dyDescent="0.25">
      <c r="A3759" t="s">
        <v>62</v>
      </c>
      <c r="B3759" t="str">
        <f>IFERROR(INDEX(Clients[Client_Name],MATCH(Table10[[#This Row],[Client_Code]],Clients[Client_Code],0)),"")</f>
        <v>COMERCIAL MAXAGRO</v>
      </c>
      <c r="C3759" s="42">
        <v>1012</v>
      </c>
      <c r="D3759" s="41" t="s">
        <v>38</v>
      </c>
      <c r="E3759">
        <v>10</v>
      </c>
      <c r="F3759" s="21">
        <v>6366905.0973457657</v>
      </c>
      <c r="G3759"/>
    </row>
    <row r="3760" spans="1:7" x14ac:dyDescent="0.25">
      <c r="A3760" t="s">
        <v>62</v>
      </c>
      <c r="B3760" t="str">
        <f>IFERROR(INDEX(Clients[Client_Name],MATCH(Table10[[#This Row],[Client_Code]],Clients[Client_Code],0)),"")</f>
        <v>COMERCIAL MAXAGRO</v>
      </c>
      <c r="C3760" s="42">
        <v>1012</v>
      </c>
      <c r="D3760" s="41" t="s">
        <v>38</v>
      </c>
      <c r="E3760">
        <v>11</v>
      </c>
      <c r="F3760" s="21">
        <v>6178978.7049563657</v>
      </c>
      <c r="G3760"/>
    </row>
    <row r="3761" spans="1:7" x14ac:dyDescent="0.25">
      <c r="A3761" t="s">
        <v>62</v>
      </c>
      <c r="B3761" t="str">
        <f>IFERROR(INDEX(Clients[Client_Name],MATCH(Table10[[#This Row],[Client_Code]],Clients[Client_Code],0)),"")</f>
        <v>COMERCIAL MAXAGRO</v>
      </c>
      <c r="C3761" s="42">
        <v>1012</v>
      </c>
      <c r="D3761" s="41" t="s">
        <v>38</v>
      </c>
      <c r="E3761">
        <v>12</v>
      </c>
      <c r="F3761" s="21">
        <v>6082883.5714134779</v>
      </c>
      <c r="G3761"/>
    </row>
    <row r="3762" spans="1:7" x14ac:dyDescent="0.25">
      <c r="A3762" t="s">
        <v>62</v>
      </c>
      <c r="B3762" t="str">
        <f>IFERROR(INDEX(Clients[Client_Name],MATCH(Table10[[#This Row],[Client_Code]],Clients[Client_Code],0)),"")</f>
        <v>COMERCIAL MAXAGRO</v>
      </c>
      <c r="C3762" s="42">
        <v>1012</v>
      </c>
      <c r="D3762" s="41" t="s">
        <v>149</v>
      </c>
      <c r="E3762">
        <v>1</v>
      </c>
      <c r="F3762" s="21">
        <v>0</v>
      </c>
      <c r="G3762"/>
    </row>
    <row r="3763" spans="1:7" x14ac:dyDescent="0.25">
      <c r="A3763" t="s">
        <v>62</v>
      </c>
      <c r="B3763" t="str">
        <f>IFERROR(INDEX(Clients[Client_Name],MATCH(Table10[[#This Row],[Client_Code]],Clients[Client_Code],0)),"")</f>
        <v>COMERCIAL MAXAGRO</v>
      </c>
      <c r="C3763" s="42">
        <v>1012</v>
      </c>
      <c r="D3763" s="41" t="s">
        <v>149</v>
      </c>
      <c r="E3763">
        <v>2</v>
      </c>
      <c r="F3763" s="21">
        <v>0</v>
      </c>
      <c r="G3763"/>
    </row>
    <row r="3764" spans="1:7" x14ac:dyDescent="0.25">
      <c r="A3764" t="s">
        <v>62</v>
      </c>
      <c r="B3764" t="str">
        <f>IFERROR(INDEX(Clients[Client_Name],MATCH(Table10[[#This Row],[Client_Code]],Clients[Client_Code],0)),"")</f>
        <v>COMERCIAL MAXAGRO</v>
      </c>
      <c r="C3764" s="42">
        <v>1012</v>
      </c>
      <c r="D3764" s="41" t="s">
        <v>149</v>
      </c>
      <c r="E3764">
        <v>3</v>
      </c>
      <c r="F3764" s="21">
        <v>0</v>
      </c>
      <c r="G3764"/>
    </row>
    <row r="3765" spans="1:7" x14ac:dyDescent="0.25">
      <c r="A3765" t="s">
        <v>62</v>
      </c>
      <c r="B3765" t="str">
        <f>IFERROR(INDEX(Clients[Client_Name],MATCH(Table10[[#This Row],[Client_Code]],Clients[Client_Code],0)),"")</f>
        <v>COMERCIAL MAXAGRO</v>
      </c>
      <c r="C3765" s="42">
        <v>1012</v>
      </c>
      <c r="D3765" s="41" t="s">
        <v>149</v>
      </c>
      <c r="E3765">
        <v>4</v>
      </c>
      <c r="F3765" s="21">
        <v>0</v>
      </c>
      <c r="G3765"/>
    </row>
    <row r="3766" spans="1:7" x14ac:dyDescent="0.25">
      <c r="A3766" t="s">
        <v>62</v>
      </c>
      <c r="B3766" t="str">
        <f>IFERROR(INDEX(Clients[Client_Name],MATCH(Table10[[#This Row],[Client_Code]],Clients[Client_Code],0)),"")</f>
        <v>COMERCIAL MAXAGRO</v>
      </c>
      <c r="C3766" s="42">
        <v>1012</v>
      </c>
      <c r="D3766" s="41" t="s">
        <v>149</v>
      </c>
      <c r="E3766">
        <v>5</v>
      </c>
      <c r="F3766" s="21">
        <v>0</v>
      </c>
      <c r="G3766"/>
    </row>
    <row r="3767" spans="1:7" x14ac:dyDescent="0.25">
      <c r="A3767" t="s">
        <v>62</v>
      </c>
      <c r="B3767" t="str">
        <f>IFERROR(INDEX(Clients[Client_Name],MATCH(Table10[[#This Row],[Client_Code]],Clients[Client_Code],0)),"")</f>
        <v>COMERCIAL MAXAGRO</v>
      </c>
      <c r="C3767" s="42">
        <v>1012</v>
      </c>
      <c r="D3767" s="41" t="s">
        <v>149</v>
      </c>
      <c r="E3767">
        <v>6</v>
      </c>
      <c r="F3767" s="21">
        <v>0</v>
      </c>
      <c r="G3767"/>
    </row>
    <row r="3768" spans="1:7" x14ac:dyDescent="0.25">
      <c r="A3768" t="s">
        <v>62</v>
      </c>
      <c r="B3768" t="str">
        <f>IFERROR(INDEX(Clients[Client_Name],MATCH(Table10[[#This Row],[Client_Code]],Clients[Client_Code],0)),"")</f>
        <v>COMERCIAL MAXAGRO</v>
      </c>
      <c r="C3768" s="42">
        <v>1012</v>
      </c>
      <c r="D3768" s="41" t="s">
        <v>149</v>
      </c>
      <c r="E3768">
        <v>7</v>
      </c>
      <c r="F3768" s="21">
        <v>0</v>
      </c>
      <c r="G3768"/>
    </row>
    <row r="3769" spans="1:7" x14ac:dyDescent="0.25">
      <c r="A3769" t="s">
        <v>62</v>
      </c>
      <c r="B3769" t="str">
        <f>IFERROR(INDEX(Clients[Client_Name],MATCH(Table10[[#This Row],[Client_Code]],Clients[Client_Code],0)),"")</f>
        <v>COMERCIAL MAXAGRO</v>
      </c>
      <c r="C3769" s="42">
        <v>1012</v>
      </c>
      <c r="D3769" s="41" t="s">
        <v>149</v>
      </c>
      <c r="E3769">
        <v>8</v>
      </c>
      <c r="F3769" s="21">
        <v>0</v>
      </c>
      <c r="G3769"/>
    </row>
    <row r="3770" spans="1:7" x14ac:dyDescent="0.25">
      <c r="A3770" t="s">
        <v>62</v>
      </c>
      <c r="B3770" t="str">
        <f>IFERROR(INDEX(Clients[Client_Name],MATCH(Table10[[#This Row],[Client_Code]],Clients[Client_Code],0)),"")</f>
        <v>COMERCIAL MAXAGRO</v>
      </c>
      <c r="C3770" s="42">
        <v>1012</v>
      </c>
      <c r="D3770" s="41" t="s">
        <v>149</v>
      </c>
      <c r="E3770">
        <v>9</v>
      </c>
      <c r="F3770" s="21">
        <v>0</v>
      </c>
      <c r="G3770"/>
    </row>
    <row r="3771" spans="1:7" x14ac:dyDescent="0.25">
      <c r="A3771" t="s">
        <v>62</v>
      </c>
      <c r="B3771" t="str">
        <f>IFERROR(INDEX(Clients[Client_Name],MATCH(Table10[[#This Row],[Client_Code]],Clients[Client_Code],0)),"")</f>
        <v>COMERCIAL MAXAGRO</v>
      </c>
      <c r="C3771" s="42">
        <v>1012</v>
      </c>
      <c r="D3771" s="41" t="s">
        <v>149</v>
      </c>
      <c r="E3771">
        <v>10</v>
      </c>
      <c r="F3771" s="21">
        <v>0</v>
      </c>
      <c r="G3771"/>
    </row>
    <row r="3772" spans="1:7" x14ac:dyDescent="0.25">
      <c r="A3772" t="s">
        <v>62</v>
      </c>
      <c r="B3772" t="str">
        <f>IFERROR(INDEX(Clients[Client_Name],MATCH(Table10[[#This Row],[Client_Code]],Clients[Client_Code],0)),"")</f>
        <v>COMERCIAL MAXAGRO</v>
      </c>
      <c r="C3772" s="42">
        <v>1012</v>
      </c>
      <c r="D3772" s="41" t="s">
        <v>149</v>
      </c>
      <c r="E3772">
        <v>11</v>
      </c>
      <c r="F3772" s="21">
        <v>0</v>
      </c>
      <c r="G3772"/>
    </row>
    <row r="3773" spans="1:7" x14ac:dyDescent="0.25">
      <c r="A3773" t="s">
        <v>62</v>
      </c>
      <c r="B3773" t="str">
        <f>IFERROR(INDEX(Clients[Client_Name],MATCH(Table10[[#This Row],[Client_Code]],Clients[Client_Code],0)),"")</f>
        <v>COMERCIAL MAXAGRO</v>
      </c>
      <c r="C3773" s="42">
        <v>1012</v>
      </c>
      <c r="D3773" s="41" t="s">
        <v>149</v>
      </c>
      <c r="E3773">
        <v>12</v>
      </c>
      <c r="F3773" s="21">
        <v>0</v>
      </c>
      <c r="G3773"/>
    </row>
    <row r="3774" spans="1:7" x14ac:dyDescent="0.25">
      <c r="A3774" t="s">
        <v>62</v>
      </c>
      <c r="B3774" t="str">
        <f>IFERROR(INDEX(Clients[Client_Name],MATCH(Table10[[#This Row],[Client_Code]],Clients[Client_Code],0)),"")</f>
        <v>COMERCIAL MAXAGRO</v>
      </c>
      <c r="C3774" s="42">
        <v>1012</v>
      </c>
      <c r="D3774" s="41" t="s">
        <v>37</v>
      </c>
      <c r="E3774">
        <v>1</v>
      </c>
      <c r="F3774" s="21">
        <v>0</v>
      </c>
      <c r="G3774"/>
    </row>
    <row r="3775" spans="1:7" x14ac:dyDescent="0.25">
      <c r="A3775" t="s">
        <v>62</v>
      </c>
      <c r="B3775" t="str">
        <f>IFERROR(INDEX(Clients[Client_Name],MATCH(Table10[[#This Row],[Client_Code]],Clients[Client_Code],0)),"")</f>
        <v>COMERCIAL MAXAGRO</v>
      </c>
      <c r="C3775" s="42">
        <v>1012</v>
      </c>
      <c r="D3775" s="41" t="s">
        <v>37</v>
      </c>
      <c r="E3775">
        <v>2</v>
      </c>
      <c r="F3775" s="21">
        <v>0</v>
      </c>
      <c r="G3775"/>
    </row>
    <row r="3776" spans="1:7" x14ac:dyDescent="0.25">
      <c r="A3776" t="s">
        <v>62</v>
      </c>
      <c r="B3776" t="str">
        <f>IFERROR(INDEX(Clients[Client_Name],MATCH(Table10[[#This Row],[Client_Code]],Clients[Client_Code],0)),"")</f>
        <v>COMERCIAL MAXAGRO</v>
      </c>
      <c r="C3776" s="42">
        <v>1012</v>
      </c>
      <c r="D3776" s="41" t="s">
        <v>37</v>
      </c>
      <c r="E3776">
        <v>3</v>
      </c>
      <c r="F3776" s="21">
        <v>0</v>
      </c>
      <c r="G3776"/>
    </row>
    <row r="3777" spans="1:7" x14ac:dyDescent="0.25">
      <c r="A3777" t="s">
        <v>62</v>
      </c>
      <c r="B3777" t="str">
        <f>IFERROR(INDEX(Clients[Client_Name],MATCH(Table10[[#This Row],[Client_Code]],Clients[Client_Code],0)),"")</f>
        <v>COMERCIAL MAXAGRO</v>
      </c>
      <c r="C3777" s="42">
        <v>1012</v>
      </c>
      <c r="D3777" s="41" t="s">
        <v>37</v>
      </c>
      <c r="E3777">
        <v>4</v>
      </c>
      <c r="F3777" s="21">
        <v>0</v>
      </c>
      <c r="G3777"/>
    </row>
    <row r="3778" spans="1:7" x14ac:dyDescent="0.25">
      <c r="A3778" t="s">
        <v>62</v>
      </c>
      <c r="B3778" t="str">
        <f>IFERROR(INDEX(Clients[Client_Name],MATCH(Table10[[#This Row],[Client_Code]],Clients[Client_Code],0)),"")</f>
        <v>COMERCIAL MAXAGRO</v>
      </c>
      <c r="C3778" s="42">
        <v>1012</v>
      </c>
      <c r="D3778" s="41" t="s">
        <v>37</v>
      </c>
      <c r="E3778">
        <v>5</v>
      </c>
      <c r="F3778" s="21">
        <v>0</v>
      </c>
      <c r="G3778"/>
    </row>
    <row r="3779" spans="1:7" x14ac:dyDescent="0.25">
      <c r="A3779" t="s">
        <v>62</v>
      </c>
      <c r="B3779" t="str">
        <f>IFERROR(INDEX(Clients[Client_Name],MATCH(Table10[[#This Row],[Client_Code]],Clients[Client_Code],0)),"")</f>
        <v>COMERCIAL MAXAGRO</v>
      </c>
      <c r="C3779" s="42">
        <v>1012</v>
      </c>
      <c r="D3779" s="41" t="s">
        <v>37</v>
      </c>
      <c r="E3779">
        <v>6</v>
      </c>
      <c r="F3779" s="21">
        <v>0</v>
      </c>
      <c r="G3779"/>
    </row>
    <row r="3780" spans="1:7" x14ac:dyDescent="0.25">
      <c r="A3780" t="s">
        <v>62</v>
      </c>
      <c r="B3780" t="str">
        <f>IFERROR(INDEX(Clients[Client_Name],MATCH(Table10[[#This Row],[Client_Code]],Clients[Client_Code],0)),"")</f>
        <v>COMERCIAL MAXAGRO</v>
      </c>
      <c r="C3780" s="42">
        <v>1012</v>
      </c>
      <c r="D3780" s="41" t="s">
        <v>37</v>
      </c>
      <c r="E3780">
        <v>7</v>
      </c>
      <c r="F3780" s="21">
        <v>0</v>
      </c>
      <c r="G3780"/>
    </row>
    <row r="3781" spans="1:7" x14ac:dyDescent="0.25">
      <c r="A3781" t="s">
        <v>62</v>
      </c>
      <c r="B3781" t="str">
        <f>IFERROR(INDEX(Clients[Client_Name],MATCH(Table10[[#This Row],[Client_Code]],Clients[Client_Code],0)),"")</f>
        <v>COMERCIAL MAXAGRO</v>
      </c>
      <c r="C3781" s="42">
        <v>1012</v>
      </c>
      <c r="D3781" s="41" t="s">
        <v>37</v>
      </c>
      <c r="E3781">
        <v>8</v>
      </c>
      <c r="F3781" s="21">
        <v>0</v>
      </c>
      <c r="G3781"/>
    </row>
    <row r="3782" spans="1:7" x14ac:dyDescent="0.25">
      <c r="A3782" t="s">
        <v>62</v>
      </c>
      <c r="B3782" t="str">
        <f>IFERROR(INDEX(Clients[Client_Name],MATCH(Table10[[#This Row],[Client_Code]],Clients[Client_Code],0)),"")</f>
        <v>COMERCIAL MAXAGRO</v>
      </c>
      <c r="C3782" s="42">
        <v>1012</v>
      </c>
      <c r="D3782" s="41" t="s">
        <v>37</v>
      </c>
      <c r="E3782">
        <v>9</v>
      </c>
      <c r="F3782" s="21">
        <v>0</v>
      </c>
      <c r="G3782"/>
    </row>
    <row r="3783" spans="1:7" x14ac:dyDescent="0.25">
      <c r="A3783" t="s">
        <v>62</v>
      </c>
      <c r="B3783" t="str">
        <f>IFERROR(INDEX(Clients[Client_Name],MATCH(Table10[[#This Row],[Client_Code]],Clients[Client_Code],0)),"")</f>
        <v>COMERCIAL MAXAGRO</v>
      </c>
      <c r="C3783" s="42">
        <v>1012</v>
      </c>
      <c r="D3783" s="41" t="s">
        <v>37</v>
      </c>
      <c r="E3783">
        <v>10</v>
      </c>
      <c r="F3783" s="21">
        <v>0</v>
      </c>
      <c r="G3783"/>
    </row>
    <row r="3784" spans="1:7" x14ac:dyDescent="0.25">
      <c r="A3784" t="s">
        <v>62</v>
      </c>
      <c r="B3784" t="str">
        <f>IFERROR(INDEX(Clients[Client_Name],MATCH(Table10[[#This Row],[Client_Code]],Clients[Client_Code],0)),"")</f>
        <v>COMERCIAL MAXAGRO</v>
      </c>
      <c r="C3784" s="42">
        <v>1012</v>
      </c>
      <c r="D3784" s="41" t="s">
        <v>37</v>
      </c>
      <c r="E3784">
        <v>11</v>
      </c>
      <c r="F3784" s="21">
        <v>0</v>
      </c>
      <c r="G3784"/>
    </row>
    <row r="3785" spans="1:7" x14ac:dyDescent="0.25">
      <c r="A3785" t="s">
        <v>62</v>
      </c>
      <c r="B3785" t="str">
        <f>IFERROR(INDEX(Clients[Client_Name],MATCH(Table10[[#This Row],[Client_Code]],Clients[Client_Code],0)),"")</f>
        <v>COMERCIAL MAXAGRO</v>
      </c>
      <c r="C3785" s="42">
        <v>1012</v>
      </c>
      <c r="D3785" s="41" t="s">
        <v>37</v>
      </c>
      <c r="E3785">
        <v>12</v>
      </c>
      <c r="F3785" s="21">
        <v>0</v>
      </c>
      <c r="G3785"/>
    </row>
    <row r="3786" spans="1:7" x14ac:dyDescent="0.25">
      <c r="A3786" t="s">
        <v>62</v>
      </c>
      <c r="B3786" t="str">
        <f>IFERROR(INDEX(Clients[Client_Name],MATCH(Table10[[#This Row],[Client_Code]],Clients[Client_Code],0)),"")</f>
        <v>COMERCIAL MAXAGRO</v>
      </c>
      <c r="C3786" s="42">
        <v>1012</v>
      </c>
      <c r="D3786" s="41" t="s">
        <v>148</v>
      </c>
      <c r="E3786">
        <v>1</v>
      </c>
      <c r="F3786" s="21">
        <v>0</v>
      </c>
      <c r="G3786"/>
    </row>
    <row r="3787" spans="1:7" x14ac:dyDescent="0.25">
      <c r="A3787" t="s">
        <v>62</v>
      </c>
      <c r="B3787" t="str">
        <f>IFERROR(INDEX(Clients[Client_Name],MATCH(Table10[[#This Row],[Client_Code]],Clients[Client_Code],0)),"")</f>
        <v>COMERCIAL MAXAGRO</v>
      </c>
      <c r="C3787" s="42">
        <v>1012</v>
      </c>
      <c r="D3787" s="41" t="s">
        <v>148</v>
      </c>
      <c r="E3787">
        <v>2</v>
      </c>
      <c r="F3787" s="21">
        <v>0</v>
      </c>
      <c r="G3787"/>
    </row>
    <row r="3788" spans="1:7" x14ac:dyDescent="0.25">
      <c r="A3788" t="s">
        <v>62</v>
      </c>
      <c r="B3788" t="str">
        <f>IFERROR(INDEX(Clients[Client_Name],MATCH(Table10[[#This Row],[Client_Code]],Clients[Client_Code],0)),"")</f>
        <v>COMERCIAL MAXAGRO</v>
      </c>
      <c r="C3788" s="42">
        <v>1012</v>
      </c>
      <c r="D3788" s="41" t="s">
        <v>148</v>
      </c>
      <c r="E3788">
        <v>3</v>
      </c>
      <c r="F3788" s="21">
        <v>0</v>
      </c>
      <c r="G3788"/>
    </row>
    <row r="3789" spans="1:7" x14ac:dyDescent="0.25">
      <c r="A3789" t="s">
        <v>62</v>
      </c>
      <c r="B3789" t="str">
        <f>IFERROR(INDEX(Clients[Client_Name],MATCH(Table10[[#This Row],[Client_Code]],Clients[Client_Code],0)),"")</f>
        <v>COMERCIAL MAXAGRO</v>
      </c>
      <c r="C3789" s="42">
        <v>1012</v>
      </c>
      <c r="D3789" s="41" t="s">
        <v>148</v>
      </c>
      <c r="E3789">
        <v>4</v>
      </c>
      <c r="F3789" s="21">
        <v>0</v>
      </c>
      <c r="G3789"/>
    </row>
    <row r="3790" spans="1:7" x14ac:dyDescent="0.25">
      <c r="A3790" t="s">
        <v>62</v>
      </c>
      <c r="B3790" t="str">
        <f>IFERROR(INDEX(Clients[Client_Name],MATCH(Table10[[#This Row],[Client_Code]],Clients[Client_Code],0)),"")</f>
        <v>COMERCIAL MAXAGRO</v>
      </c>
      <c r="C3790" s="42">
        <v>1012</v>
      </c>
      <c r="D3790" s="41" t="s">
        <v>148</v>
      </c>
      <c r="E3790">
        <v>5</v>
      </c>
      <c r="F3790" s="21">
        <v>0</v>
      </c>
      <c r="G3790"/>
    </row>
    <row r="3791" spans="1:7" x14ac:dyDescent="0.25">
      <c r="A3791" t="s">
        <v>62</v>
      </c>
      <c r="B3791" t="str">
        <f>IFERROR(INDEX(Clients[Client_Name],MATCH(Table10[[#This Row],[Client_Code]],Clients[Client_Code],0)),"")</f>
        <v>COMERCIAL MAXAGRO</v>
      </c>
      <c r="C3791" s="42">
        <v>1012</v>
      </c>
      <c r="D3791" s="41" t="s">
        <v>148</v>
      </c>
      <c r="E3791">
        <v>6</v>
      </c>
      <c r="F3791" s="21">
        <v>0</v>
      </c>
      <c r="G3791"/>
    </row>
    <row r="3792" spans="1:7" x14ac:dyDescent="0.25">
      <c r="A3792" t="s">
        <v>62</v>
      </c>
      <c r="B3792" t="str">
        <f>IFERROR(INDEX(Clients[Client_Name],MATCH(Table10[[#This Row],[Client_Code]],Clients[Client_Code],0)),"")</f>
        <v>COMERCIAL MAXAGRO</v>
      </c>
      <c r="C3792" s="42">
        <v>1012</v>
      </c>
      <c r="D3792" s="41" t="s">
        <v>148</v>
      </c>
      <c r="E3792">
        <v>7</v>
      </c>
      <c r="F3792" s="21">
        <v>0</v>
      </c>
      <c r="G3792"/>
    </row>
    <row r="3793" spans="1:7" x14ac:dyDescent="0.25">
      <c r="A3793" t="s">
        <v>62</v>
      </c>
      <c r="B3793" t="str">
        <f>IFERROR(INDEX(Clients[Client_Name],MATCH(Table10[[#This Row],[Client_Code]],Clients[Client_Code],0)),"")</f>
        <v>COMERCIAL MAXAGRO</v>
      </c>
      <c r="C3793" s="42">
        <v>1012</v>
      </c>
      <c r="D3793" s="41" t="s">
        <v>148</v>
      </c>
      <c r="E3793">
        <v>8</v>
      </c>
      <c r="F3793" s="21">
        <v>0</v>
      </c>
      <c r="G3793"/>
    </row>
    <row r="3794" spans="1:7" x14ac:dyDescent="0.25">
      <c r="A3794" t="s">
        <v>62</v>
      </c>
      <c r="B3794" t="str">
        <f>IFERROR(INDEX(Clients[Client_Name],MATCH(Table10[[#This Row],[Client_Code]],Clients[Client_Code],0)),"")</f>
        <v>COMERCIAL MAXAGRO</v>
      </c>
      <c r="C3794" s="42">
        <v>1012</v>
      </c>
      <c r="D3794" s="41" t="s">
        <v>148</v>
      </c>
      <c r="E3794">
        <v>9</v>
      </c>
      <c r="F3794" s="21">
        <v>0</v>
      </c>
      <c r="G3794"/>
    </row>
    <row r="3795" spans="1:7" x14ac:dyDescent="0.25">
      <c r="A3795" t="s">
        <v>62</v>
      </c>
      <c r="B3795" t="str">
        <f>IFERROR(INDEX(Clients[Client_Name],MATCH(Table10[[#This Row],[Client_Code]],Clients[Client_Code],0)),"")</f>
        <v>COMERCIAL MAXAGRO</v>
      </c>
      <c r="C3795" s="42">
        <v>1012</v>
      </c>
      <c r="D3795" s="41" t="s">
        <v>148</v>
      </c>
      <c r="E3795">
        <v>10</v>
      </c>
      <c r="F3795" s="21">
        <v>0</v>
      </c>
      <c r="G3795"/>
    </row>
    <row r="3796" spans="1:7" x14ac:dyDescent="0.25">
      <c r="A3796" t="s">
        <v>62</v>
      </c>
      <c r="B3796" t="str">
        <f>IFERROR(INDEX(Clients[Client_Name],MATCH(Table10[[#This Row],[Client_Code]],Clients[Client_Code],0)),"")</f>
        <v>COMERCIAL MAXAGRO</v>
      </c>
      <c r="C3796" s="42">
        <v>1012</v>
      </c>
      <c r="D3796" s="41" t="s">
        <v>148</v>
      </c>
      <c r="E3796">
        <v>11</v>
      </c>
      <c r="F3796" s="21">
        <v>0</v>
      </c>
      <c r="G3796"/>
    </row>
    <row r="3797" spans="1:7" x14ac:dyDescent="0.25">
      <c r="A3797" t="s">
        <v>62</v>
      </c>
      <c r="B3797" t="str">
        <f>IFERROR(INDEX(Clients[Client_Name],MATCH(Table10[[#This Row],[Client_Code]],Clients[Client_Code],0)),"")</f>
        <v>COMERCIAL MAXAGRO</v>
      </c>
      <c r="C3797" s="42">
        <v>1012</v>
      </c>
      <c r="D3797" s="41" t="s">
        <v>148</v>
      </c>
      <c r="E3797">
        <v>12</v>
      </c>
      <c r="F3797" s="21">
        <v>0</v>
      </c>
      <c r="G3797"/>
    </row>
    <row r="3798" spans="1:7" x14ac:dyDescent="0.25">
      <c r="A3798" t="s">
        <v>62</v>
      </c>
      <c r="B3798" t="str">
        <f>IFERROR(INDEX(Clients[Client_Name],MATCH(Table10[[#This Row],[Client_Code]],Clients[Client_Code],0)),"")</f>
        <v>COMERCIAL MAXAGRO</v>
      </c>
      <c r="C3798" s="42">
        <v>1012</v>
      </c>
      <c r="D3798" s="41" t="s">
        <v>38</v>
      </c>
      <c r="E3798">
        <v>1</v>
      </c>
      <c r="F3798" s="21">
        <v>0</v>
      </c>
      <c r="G3798"/>
    </row>
    <row r="3799" spans="1:7" x14ac:dyDescent="0.25">
      <c r="A3799" t="s">
        <v>62</v>
      </c>
      <c r="B3799" t="str">
        <f>IFERROR(INDEX(Clients[Client_Name],MATCH(Table10[[#This Row],[Client_Code]],Clients[Client_Code],0)),"")</f>
        <v>COMERCIAL MAXAGRO</v>
      </c>
      <c r="C3799" s="42">
        <v>1012</v>
      </c>
      <c r="D3799" s="41" t="s">
        <v>38</v>
      </c>
      <c r="E3799">
        <v>2</v>
      </c>
      <c r="F3799" s="21">
        <v>0</v>
      </c>
      <c r="G3799"/>
    </row>
    <row r="3800" spans="1:7" x14ac:dyDescent="0.25">
      <c r="A3800" t="s">
        <v>62</v>
      </c>
      <c r="B3800" t="str">
        <f>IFERROR(INDEX(Clients[Client_Name],MATCH(Table10[[#This Row],[Client_Code]],Clients[Client_Code],0)),"")</f>
        <v>COMERCIAL MAXAGRO</v>
      </c>
      <c r="C3800" s="42">
        <v>1012</v>
      </c>
      <c r="D3800" s="41" t="s">
        <v>38</v>
      </c>
      <c r="E3800">
        <v>3</v>
      </c>
      <c r="F3800" s="21">
        <v>0</v>
      </c>
      <c r="G3800"/>
    </row>
    <row r="3801" spans="1:7" x14ac:dyDescent="0.25">
      <c r="A3801" t="s">
        <v>62</v>
      </c>
      <c r="B3801" t="str">
        <f>IFERROR(INDEX(Clients[Client_Name],MATCH(Table10[[#This Row],[Client_Code]],Clients[Client_Code],0)),"")</f>
        <v>COMERCIAL MAXAGRO</v>
      </c>
      <c r="C3801" s="42">
        <v>1012</v>
      </c>
      <c r="D3801" s="41" t="s">
        <v>38</v>
      </c>
      <c r="E3801">
        <v>4</v>
      </c>
      <c r="F3801" s="21">
        <v>0</v>
      </c>
      <c r="G3801"/>
    </row>
    <row r="3802" spans="1:7" x14ac:dyDescent="0.25">
      <c r="A3802" t="s">
        <v>62</v>
      </c>
      <c r="B3802" t="str">
        <f>IFERROR(INDEX(Clients[Client_Name],MATCH(Table10[[#This Row],[Client_Code]],Clients[Client_Code],0)),"")</f>
        <v>COMERCIAL MAXAGRO</v>
      </c>
      <c r="C3802" s="42">
        <v>1012</v>
      </c>
      <c r="D3802" s="41" t="s">
        <v>38</v>
      </c>
      <c r="E3802">
        <v>5</v>
      </c>
      <c r="F3802" s="21">
        <v>0</v>
      </c>
      <c r="G3802"/>
    </row>
    <row r="3803" spans="1:7" x14ac:dyDescent="0.25">
      <c r="A3803" t="s">
        <v>62</v>
      </c>
      <c r="B3803" t="str">
        <f>IFERROR(INDEX(Clients[Client_Name],MATCH(Table10[[#This Row],[Client_Code]],Clients[Client_Code],0)),"")</f>
        <v>COMERCIAL MAXAGRO</v>
      </c>
      <c r="C3803" s="42">
        <v>1012</v>
      </c>
      <c r="D3803" s="41" t="s">
        <v>38</v>
      </c>
      <c r="E3803">
        <v>6</v>
      </c>
      <c r="F3803" s="21">
        <v>0</v>
      </c>
      <c r="G3803"/>
    </row>
    <row r="3804" spans="1:7" x14ac:dyDescent="0.25">
      <c r="A3804" t="s">
        <v>62</v>
      </c>
      <c r="B3804" t="str">
        <f>IFERROR(INDEX(Clients[Client_Name],MATCH(Table10[[#This Row],[Client_Code]],Clients[Client_Code],0)),"")</f>
        <v>COMERCIAL MAXAGRO</v>
      </c>
      <c r="C3804" s="42">
        <v>1012</v>
      </c>
      <c r="D3804" s="41" t="s">
        <v>38</v>
      </c>
      <c r="E3804">
        <v>7</v>
      </c>
      <c r="F3804" s="21">
        <v>0</v>
      </c>
      <c r="G3804"/>
    </row>
    <row r="3805" spans="1:7" x14ac:dyDescent="0.25">
      <c r="A3805" t="s">
        <v>62</v>
      </c>
      <c r="B3805" t="str">
        <f>IFERROR(INDEX(Clients[Client_Name],MATCH(Table10[[#This Row],[Client_Code]],Clients[Client_Code],0)),"")</f>
        <v>COMERCIAL MAXAGRO</v>
      </c>
      <c r="C3805" s="42">
        <v>1012</v>
      </c>
      <c r="D3805" s="41" t="s">
        <v>38</v>
      </c>
      <c r="E3805">
        <v>8</v>
      </c>
      <c r="F3805" s="21">
        <v>0</v>
      </c>
      <c r="G3805"/>
    </row>
    <row r="3806" spans="1:7" x14ac:dyDescent="0.25">
      <c r="A3806" t="s">
        <v>62</v>
      </c>
      <c r="B3806" t="str">
        <f>IFERROR(INDEX(Clients[Client_Name],MATCH(Table10[[#This Row],[Client_Code]],Clients[Client_Code],0)),"")</f>
        <v>COMERCIAL MAXAGRO</v>
      </c>
      <c r="C3806" s="42">
        <v>1012</v>
      </c>
      <c r="D3806" s="41" t="s">
        <v>38</v>
      </c>
      <c r="E3806">
        <v>9</v>
      </c>
      <c r="F3806" s="21">
        <v>0</v>
      </c>
      <c r="G3806"/>
    </row>
    <row r="3807" spans="1:7" x14ac:dyDescent="0.25">
      <c r="A3807" t="s">
        <v>62</v>
      </c>
      <c r="B3807" t="str">
        <f>IFERROR(INDEX(Clients[Client_Name],MATCH(Table10[[#This Row],[Client_Code]],Clients[Client_Code],0)),"")</f>
        <v>COMERCIAL MAXAGRO</v>
      </c>
      <c r="C3807" s="42">
        <v>1012</v>
      </c>
      <c r="D3807" s="41" t="s">
        <v>38</v>
      </c>
      <c r="E3807">
        <v>10</v>
      </c>
      <c r="F3807" s="21">
        <v>0</v>
      </c>
      <c r="G3807"/>
    </row>
    <row r="3808" spans="1:7" x14ac:dyDescent="0.25">
      <c r="A3808" t="s">
        <v>62</v>
      </c>
      <c r="B3808" t="str">
        <f>IFERROR(INDEX(Clients[Client_Name],MATCH(Table10[[#This Row],[Client_Code]],Clients[Client_Code],0)),"")</f>
        <v>COMERCIAL MAXAGRO</v>
      </c>
      <c r="C3808" s="42">
        <v>1012</v>
      </c>
      <c r="D3808" s="41" t="s">
        <v>38</v>
      </c>
      <c r="E3808">
        <v>11</v>
      </c>
      <c r="F3808" s="21">
        <v>0</v>
      </c>
      <c r="G3808"/>
    </row>
    <row r="3809" spans="1:7" x14ac:dyDescent="0.25">
      <c r="A3809" t="s">
        <v>62</v>
      </c>
      <c r="B3809" t="str">
        <f>IFERROR(INDEX(Clients[Client_Name],MATCH(Table10[[#This Row],[Client_Code]],Clients[Client_Code],0)),"")</f>
        <v>COMERCIAL MAXAGRO</v>
      </c>
      <c r="C3809" s="42">
        <v>1012</v>
      </c>
      <c r="D3809" s="41" t="s">
        <v>38</v>
      </c>
      <c r="E3809">
        <v>12</v>
      </c>
      <c r="F3809" s="21">
        <v>0</v>
      </c>
      <c r="G3809"/>
    </row>
    <row r="3810" spans="1:7" x14ac:dyDescent="0.25">
      <c r="A3810" t="s">
        <v>32</v>
      </c>
      <c r="B3810" t="str">
        <f>IFERROR(INDEX(Clients[Client_Name],MATCH(Table10[[#This Row],[Client_Code]],Clients[Client_Code],0)),"")</f>
        <v>COMERCIAL LAS TORRES</v>
      </c>
      <c r="C3810" s="42">
        <v>20</v>
      </c>
      <c r="D3810" s="41" t="s">
        <v>149</v>
      </c>
      <c r="E3810">
        <v>1</v>
      </c>
      <c r="F3810" s="21">
        <v>3011458.6627217275</v>
      </c>
      <c r="G3810"/>
    </row>
    <row r="3811" spans="1:7" x14ac:dyDescent="0.25">
      <c r="A3811" t="s">
        <v>32</v>
      </c>
      <c r="B3811" t="str">
        <f>IFERROR(INDEX(Clients[Client_Name],MATCH(Table10[[#This Row],[Client_Code]],Clients[Client_Code],0)),"")</f>
        <v>COMERCIAL LAS TORRES</v>
      </c>
      <c r="C3811" s="42">
        <v>20</v>
      </c>
      <c r="D3811" s="41" t="s">
        <v>149</v>
      </c>
      <c r="E3811">
        <v>2</v>
      </c>
      <c r="F3811" s="21">
        <v>2454960.5306163179</v>
      </c>
      <c r="G3811"/>
    </row>
    <row r="3812" spans="1:7" x14ac:dyDescent="0.25">
      <c r="A3812" t="s">
        <v>32</v>
      </c>
      <c r="B3812" t="str">
        <f>IFERROR(INDEX(Clients[Client_Name],MATCH(Table10[[#This Row],[Client_Code]],Clients[Client_Code],0)),"")</f>
        <v>COMERCIAL LAS TORRES</v>
      </c>
      <c r="C3812" s="42">
        <v>20</v>
      </c>
      <c r="D3812" s="41" t="s">
        <v>149</v>
      </c>
      <c r="E3812">
        <v>3</v>
      </c>
      <c r="F3812" s="21">
        <v>2453123.6940764464</v>
      </c>
      <c r="G3812"/>
    </row>
    <row r="3813" spans="1:7" x14ac:dyDescent="0.25">
      <c r="A3813" t="s">
        <v>32</v>
      </c>
      <c r="B3813" t="str">
        <f>IFERROR(INDEX(Clients[Client_Name],MATCH(Table10[[#This Row],[Client_Code]],Clients[Client_Code],0)),"")</f>
        <v>COMERCIAL LAS TORRES</v>
      </c>
      <c r="C3813" s="42">
        <v>20</v>
      </c>
      <c r="D3813" s="41" t="s">
        <v>149</v>
      </c>
      <c r="E3813">
        <v>4</v>
      </c>
      <c r="F3813" s="21">
        <v>2214066.7900886964</v>
      </c>
      <c r="G3813"/>
    </row>
    <row r="3814" spans="1:7" x14ac:dyDescent="0.25">
      <c r="A3814" t="s">
        <v>32</v>
      </c>
      <c r="B3814" t="str">
        <f>IFERROR(INDEX(Clients[Client_Name],MATCH(Table10[[#This Row],[Client_Code]],Clients[Client_Code],0)),"")</f>
        <v>COMERCIAL LAS TORRES</v>
      </c>
      <c r="C3814" s="42">
        <v>20</v>
      </c>
      <c r="D3814" s="41" t="s">
        <v>149</v>
      </c>
      <c r="E3814">
        <v>5</v>
      </c>
      <c r="F3814" s="21">
        <v>2220339.979327281</v>
      </c>
      <c r="G3814"/>
    </row>
    <row r="3815" spans="1:7" x14ac:dyDescent="0.25">
      <c r="A3815" t="s">
        <v>32</v>
      </c>
      <c r="B3815" t="str">
        <f>IFERROR(INDEX(Clients[Client_Name],MATCH(Table10[[#This Row],[Client_Code]],Clients[Client_Code],0)),"")</f>
        <v>COMERCIAL LAS TORRES</v>
      </c>
      <c r="C3815" s="42">
        <v>20</v>
      </c>
      <c r="D3815" s="41" t="s">
        <v>149</v>
      </c>
      <c r="E3815">
        <v>6</v>
      </c>
      <c r="F3815" s="21">
        <v>2585764.9656023714</v>
      </c>
      <c r="G3815"/>
    </row>
    <row r="3816" spans="1:7" x14ac:dyDescent="0.25">
      <c r="A3816" t="s">
        <v>32</v>
      </c>
      <c r="B3816" t="str">
        <f>IFERROR(INDEX(Clients[Client_Name],MATCH(Table10[[#This Row],[Client_Code]],Clients[Client_Code],0)),"")</f>
        <v>COMERCIAL LAS TORRES</v>
      </c>
      <c r="C3816" s="42">
        <v>20</v>
      </c>
      <c r="D3816" s="41" t="s">
        <v>149</v>
      </c>
      <c r="E3816">
        <v>7</v>
      </c>
      <c r="F3816" s="21">
        <v>3215433.2115927567</v>
      </c>
      <c r="G3816"/>
    </row>
    <row r="3817" spans="1:7" x14ac:dyDescent="0.25">
      <c r="A3817" t="s">
        <v>32</v>
      </c>
      <c r="B3817" t="str">
        <f>IFERROR(INDEX(Clients[Client_Name],MATCH(Table10[[#This Row],[Client_Code]],Clients[Client_Code],0)),"")</f>
        <v>COMERCIAL LAS TORRES</v>
      </c>
      <c r="C3817" s="42">
        <v>20</v>
      </c>
      <c r="D3817" s="41" t="s">
        <v>149</v>
      </c>
      <c r="E3817">
        <v>8</v>
      </c>
      <c r="F3817" s="21">
        <v>3224543.6056922693</v>
      </c>
      <c r="G3817"/>
    </row>
    <row r="3818" spans="1:7" x14ac:dyDescent="0.25">
      <c r="A3818" t="s">
        <v>32</v>
      </c>
      <c r="B3818" t="str">
        <f>IFERROR(INDEX(Clients[Client_Name],MATCH(Table10[[#This Row],[Client_Code]],Clients[Client_Code],0)),"")</f>
        <v>COMERCIAL LAS TORRES</v>
      </c>
      <c r="C3818" s="42">
        <v>20</v>
      </c>
      <c r="D3818" s="41" t="s">
        <v>149</v>
      </c>
      <c r="E3818">
        <v>9</v>
      </c>
      <c r="F3818" s="21">
        <v>2816430.804500862</v>
      </c>
      <c r="G3818"/>
    </row>
    <row r="3819" spans="1:7" x14ac:dyDescent="0.25">
      <c r="A3819" t="s">
        <v>32</v>
      </c>
      <c r="B3819" t="str">
        <f>IFERROR(INDEX(Clients[Client_Name],MATCH(Table10[[#This Row],[Client_Code]],Clients[Client_Code],0)),"")</f>
        <v>COMERCIAL LAS TORRES</v>
      </c>
      <c r="C3819" s="42">
        <v>20</v>
      </c>
      <c r="D3819" s="41" t="s">
        <v>149</v>
      </c>
      <c r="E3819">
        <v>10</v>
      </c>
      <c r="F3819" s="21">
        <v>2918557.7148396242</v>
      </c>
      <c r="G3819"/>
    </row>
    <row r="3820" spans="1:7" x14ac:dyDescent="0.25">
      <c r="A3820" t="s">
        <v>32</v>
      </c>
      <c r="B3820" t="str">
        <f>IFERROR(INDEX(Clients[Client_Name],MATCH(Table10[[#This Row],[Client_Code]],Clients[Client_Code],0)),"")</f>
        <v>COMERCIAL LAS TORRES</v>
      </c>
      <c r="C3820" s="42">
        <v>20</v>
      </c>
      <c r="D3820" s="41" t="s">
        <v>149</v>
      </c>
      <c r="E3820">
        <v>11</v>
      </c>
      <c r="F3820" s="21">
        <v>3398895.8264883896</v>
      </c>
      <c r="G3820"/>
    </row>
    <row r="3821" spans="1:7" x14ac:dyDescent="0.25">
      <c r="A3821" t="s">
        <v>32</v>
      </c>
      <c r="B3821" t="str">
        <f>IFERROR(INDEX(Clients[Client_Name],MATCH(Table10[[#This Row],[Client_Code]],Clients[Client_Code],0)),"")</f>
        <v>COMERCIAL LAS TORRES</v>
      </c>
      <c r="C3821" s="42">
        <v>20</v>
      </c>
      <c r="D3821" s="41" t="s">
        <v>149</v>
      </c>
      <c r="E3821">
        <v>12</v>
      </c>
      <c r="F3821" s="21">
        <v>3169929.2091369997</v>
      </c>
      <c r="G3821"/>
    </row>
    <row r="3822" spans="1:7" x14ac:dyDescent="0.25">
      <c r="A3822" t="s">
        <v>32</v>
      </c>
      <c r="B3822" t="str">
        <f>IFERROR(INDEX(Clients[Client_Name],MATCH(Table10[[#This Row],[Client_Code]],Clients[Client_Code],0)),"")</f>
        <v>COMERCIAL LAS TORRES</v>
      </c>
      <c r="C3822" s="42">
        <v>20</v>
      </c>
      <c r="D3822" s="41" t="s">
        <v>37</v>
      </c>
      <c r="E3822">
        <v>1</v>
      </c>
      <c r="F3822" s="21">
        <v>94021.717454542988</v>
      </c>
      <c r="G3822"/>
    </row>
    <row r="3823" spans="1:7" x14ac:dyDescent="0.25">
      <c r="A3823" t="s">
        <v>32</v>
      </c>
      <c r="B3823" t="str">
        <f>IFERROR(INDEX(Clients[Client_Name],MATCH(Table10[[#This Row],[Client_Code]],Clients[Client_Code],0)),"")</f>
        <v>COMERCIAL LAS TORRES</v>
      </c>
      <c r="C3823" s="42">
        <v>20</v>
      </c>
      <c r="D3823" s="41" t="s">
        <v>37</v>
      </c>
      <c r="E3823">
        <v>2</v>
      </c>
      <c r="F3823" s="21">
        <v>76647.110660668957</v>
      </c>
      <c r="G3823"/>
    </row>
    <row r="3824" spans="1:7" x14ac:dyDescent="0.25">
      <c r="A3824" t="s">
        <v>32</v>
      </c>
      <c r="B3824" t="str">
        <f>IFERROR(INDEX(Clients[Client_Name],MATCH(Table10[[#This Row],[Client_Code]],Clients[Client_Code],0)),"")</f>
        <v>COMERCIAL LAS TORRES</v>
      </c>
      <c r="C3824" s="42">
        <v>20</v>
      </c>
      <c r="D3824" s="41" t="s">
        <v>37</v>
      </c>
      <c r="E3824">
        <v>3</v>
      </c>
      <c r="F3824" s="21">
        <v>76589.762197513919</v>
      </c>
      <c r="G3824"/>
    </row>
    <row r="3825" spans="1:7" x14ac:dyDescent="0.25">
      <c r="A3825" t="s">
        <v>32</v>
      </c>
      <c r="B3825" t="str">
        <f>IFERROR(INDEX(Clients[Client_Name],MATCH(Table10[[#This Row],[Client_Code]],Clients[Client_Code],0)),"")</f>
        <v>COMERCIAL LAS TORRES</v>
      </c>
      <c r="C3825" s="42">
        <v>20</v>
      </c>
      <c r="D3825" s="41" t="s">
        <v>37</v>
      </c>
      <c r="E3825">
        <v>4</v>
      </c>
      <c r="F3825" s="21">
        <v>69126.089871366188</v>
      </c>
      <c r="G3825"/>
    </row>
    <row r="3826" spans="1:7" x14ac:dyDescent="0.25">
      <c r="A3826" t="s">
        <v>32</v>
      </c>
      <c r="B3826" t="str">
        <f>IFERROR(INDEX(Clients[Client_Name],MATCH(Table10[[#This Row],[Client_Code]],Clients[Client_Code],0)),"")</f>
        <v>COMERCIAL LAS TORRES</v>
      </c>
      <c r="C3826" s="42">
        <v>20</v>
      </c>
      <c r="D3826" s="41" t="s">
        <v>37</v>
      </c>
      <c r="E3826">
        <v>5</v>
      </c>
      <c r="F3826" s="21">
        <v>69321.947126001716</v>
      </c>
      <c r="G3826"/>
    </row>
    <row r="3827" spans="1:7" x14ac:dyDescent="0.25">
      <c r="A3827" t="s">
        <v>32</v>
      </c>
      <c r="B3827" t="str">
        <f>IFERROR(INDEX(Clients[Client_Name],MATCH(Table10[[#This Row],[Client_Code]],Clients[Client_Code],0)),"")</f>
        <v>COMERCIAL LAS TORRES</v>
      </c>
      <c r="C3827" s="42">
        <v>20</v>
      </c>
      <c r="D3827" s="41" t="s">
        <v>37</v>
      </c>
      <c r="E3827">
        <v>6</v>
      </c>
      <c r="F3827" s="21">
        <v>80730.997907835961</v>
      </c>
      <c r="G3827"/>
    </row>
    <row r="3828" spans="1:7" x14ac:dyDescent="0.25">
      <c r="A3828" t="s">
        <v>32</v>
      </c>
      <c r="B3828" t="str">
        <f>IFERROR(INDEX(Clients[Client_Name],MATCH(Table10[[#This Row],[Client_Code]],Clients[Client_Code],0)),"")</f>
        <v>COMERCIAL LAS TORRES</v>
      </c>
      <c r="C3828" s="42">
        <v>20</v>
      </c>
      <c r="D3828" s="41" t="s">
        <v>37</v>
      </c>
      <c r="E3828">
        <v>7</v>
      </c>
      <c r="F3828" s="21">
        <v>100390.07231169945</v>
      </c>
      <c r="G3828"/>
    </row>
    <row r="3829" spans="1:7" x14ac:dyDescent="0.25">
      <c r="A3829" t="s">
        <v>32</v>
      </c>
      <c r="B3829" t="str">
        <f>IFERROR(INDEX(Clients[Client_Name],MATCH(Table10[[#This Row],[Client_Code]],Clients[Client_Code],0)),"")</f>
        <v>COMERCIAL LAS TORRES</v>
      </c>
      <c r="C3829" s="42">
        <v>20</v>
      </c>
      <c r="D3829" s="41" t="s">
        <v>37</v>
      </c>
      <c r="E3829">
        <v>8</v>
      </c>
      <c r="F3829" s="21">
        <v>100674.51084991591</v>
      </c>
      <c r="G3829"/>
    </row>
    <row r="3830" spans="1:7" x14ac:dyDescent="0.25">
      <c r="A3830" t="s">
        <v>32</v>
      </c>
      <c r="B3830" t="str">
        <f>IFERROR(INDEX(Clients[Client_Name],MATCH(Table10[[#This Row],[Client_Code]],Clients[Client_Code],0)),"")</f>
        <v>COMERCIAL LAS TORRES</v>
      </c>
      <c r="C3830" s="42">
        <v>20</v>
      </c>
      <c r="D3830" s="41" t="s">
        <v>37</v>
      </c>
      <c r="E3830">
        <v>9</v>
      </c>
      <c r="F3830" s="21">
        <v>87932.6900976693</v>
      </c>
      <c r="G3830"/>
    </row>
    <row r="3831" spans="1:7" x14ac:dyDescent="0.25">
      <c r="A3831" t="s">
        <v>32</v>
      </c>
      <c r="B3831" t="str">
        <f>IFERROR(INDEX(Clients[Client_Name],MATCH(Table10[[#This Row],[Client_Code]],Clients[Client_Code],0)),"")</f>
        <v>COMERCIAL LAS TORRES</v>
      </c>
      <c r="C3831" s="42">
        <v>20</v>
      </c>
      <c r="D3831" s="41" t="s">
        <v>37</v>
      </c>
      <c r="E3831">
        <v>10</v>
      </c>
      <c r="F3831" s="21">
        <v>91121.227143599797</v>
      </c>
      <c r="G3831"/>
    </row>
    <row r="3832" spans="1:7" x14ac:dyDescent="0.25">
      <c r="A3832" t="s">
        <v>32</v>
      </c>
      <c r="B3832" t="str">
        <f>IFERROR(INDEX(Clients[Client_Name],MATCH(Table10[[#This Row],[Client_Code]],Clients[Client_Code],0)),"")</f>
        <v>COMERCIAL LAS TORRES</v>
      </c>
      <c r="C3832" s="42">
        <v>20</v>
      </c>
      <c r="D3832" s="41" t="s">
        <v>37</v>
      </c>
      <c r="E3832">
        <v>11</v>
      </c>
      <c r="F3832" s="21">
        <v>106118.01749478189</v>
      </c>
      <c r="G3832"/>
    </row>
    <row r="3833" spans="1:7" x14ac:dyDescent="0.25">
      <c r="A3833" t="s">
        <v>32</v>
      </c>
      <c r="B3833" t="str">
        <f>IFERROR(INDEX(Clients[Client_Name],MATCH(Table10[[#This Row],[Client_Code]],Clients[Client_Code],0)),"")</f>
        <v>COMERCIAL LAS TORRES</v>
      </c>
      <c r="C3833" s="42">
        <v>20</v>
      </c>
      <c r="D3833" s="41" t="s">
        <v>37</v>
      </c>
      <c r="E3833">
        <v>12</v>
      </c>
      <c r="F3833" s="21">
        <v>98969.377246245916</v>
      </c>
      <c r="G3833"/>
    </row>
    <row r="3834" spans="1:7" x14ac:dyDescent="0.25">
      <c r="A3834" t="s">
        <v>32</v>
      </c>
      <c r="B3834" t="str">
        <f>IFERROR(INDEX(Clients[Client_Name],MATCH(Table10[[#This Row],[Client_Code]],Clients[Client_Code],0)),"")</f>
        <v>COMERCIAL LAS TORRES</v>
      </c>
      <c r="C3834" s="42">
        <v>20</v>
      </c>
      <c r="D3834" s="41" t="s">
        <v>148</v>
      </c>
      <c r="E3834">
        <v>1</v>
      </c>
      <c r="F3834" s="21">
        <v>0</v>
      </c>
      <c r="G3834"/>
    </row>
    <row r="3835" spans="1:7" x14ac:dyDescent="0.25">
      <c r="A3835" t="s">
        <v>32</v>
      </c>
      <c r="B3835" t="str">
        <f>IFERROR(INDEX(Clients[Client_Name],MATCH(Table10[[#This Row],[Client_Code]],Clients[Client_Code],0)),"")</f>
        <v>COMERCIAL LAS TORRES</v>
      </c>
      <c r="C3835" s="42">
        <v>20</v>
      </c>
      <c r="D3835" s="41" t="s">
        <v>148</v>
      </c>
      <c r="E3835">
        <v>2</v>
      </c>
      <c r="F3835" s="21">
        <v>0</v>
      </c>
      <c r="G3835"/>
    </row>
    <row r="3836" spans="1:7" x14ac:dyDescent="0.25">
      <c r="A3836" t="s">
        <v>32</v>
      </c>
      <c r="B3836" t="str">
        <f>IFERROR(INDEX(Clients[Client_Name],MATCH(Table10[[#This Row],[Client_Code]],Clients[Client_Code],0)),"")</f>
        <v>COMERCIAL LAS TORRES</v>
      </c>
      <c r="C3836" s="42">
        <v>20</v>
      </c>
      <c r="D3836" s="41" t="s">
        <v>148</v>
      </c>
      <c r="E3836">
        <v>3</v>
      </c>
      <c r="F3836" s="21">
        <v>0</v>
      </c>
      <c r="G3836"/>
    </row>
    <row r="3837" spans="1:7" x14ac:dyDescent="0.25">
      <c r="A3837" t="s">
        <v>32</v>
      </c>
      <c r="B3837" t="str">
        <f>IFERROR(INDEX(Clients[Client_Name],MATCH(Table10[[#This Row],[Client_Code]],Clients[Client_Code],0)),"")</f>
        <v>COMERCIAL LAS TORRES</v>
      </c>
      <c r="C3837" s="42">
        <v>20</v>
      </c>
      <c r="D3837" s="41" t="s">
        <v>148</v>
      </c>
      <c r="E3837">
        <v>4</v>
      </c>
      <c r="F3837" s="21">
        <v>0</v>
      </c>
      <c r="G3837"/>
    </row>
    <row r="3838" spans="1:7" x14ac:dyDescent="0.25">
      <c r="A3838" t="s">
        <v>32</v>
      </c>
      <c r="B3838" t="str">
        <f>IFERROR(INDEX(Clients[Client_Name],MATCH(Table10[[#This Row],[Client_Code]],Clients[Client_Code],0)),"")</f>
        <v>COMERCIAL LAS TORRES</v>
      </c>
      <c r="C3838" s="42">
        <v>20</v>
      </c>
      <c r="D3838" s="41" t="s">
        <v>148</v>
      </c>
      <c r="E3838">
        <v>5</v>
      </c>
      <c r="F3838" s="21">
        <v>0</v>
      </c>
      <c r="G3838"/>
    </row>
    <row r="3839" spans="1:7" x14ac:dyDescent="0.25">
      <c r="A3839" t="s">
        <v>32</v>
      </c>
      <c r="B3839" t="str">
        <f>IFERROR(INDEX(Clients[Client_Name],MATCH(Table10[[#This Row],[Client_Code]],Clients[Client_Code],0)),"")</f>
        <v>COMERCIAL LAS TORRES</v>
      </c>
      <c r="C3839" s="42">
        <v>20</v>
      </c>
      <c r="D3839" s="41" t="s">
        <v>148</v>
      </c>
      <c r="E3839">
        <v>6</v>
      </c>
      <c r="F3839" s="21">
        <v>0</v>
      </c>
      <c r="G3839"/>
    </row>
    <row r="3840" spans="1:7" x14ac:dyDescent="0.25">
      <c r="A3840" t="s">
        <v>32</v>
      </c>
      <c r="B3840" t="str">
        <f>IFERROR(INDEX(Clients[Client_Name],MATCH(Table10[[#This Row],[Client_Code]],Clients[Client_Code],0)),"")</f>
        <v>COMERCIAL LAS TORRES</v>
      </c>
      <c r="C3840" s="42">
        <v>20</v>
      </c>
      <c r="D3840" s="41" t="s">
        <v>148</v>
      </c>
      <c r="E3840">
        <v>7</v>
      </c>
      <c r="F3840" s="21">
        <v>0</v>
      </c>
      <c r="G3840"/>
    </row>
    <row r="3841" spans="1:7" x14ac:dyDescent="0.25">
      <c r="A3841" t="s">
        <v>32</v>
      </c>
      <c r="B3841" t="str">
        <f>IFERROR(INDEX(Clients[Client_Name],MATCH(Table10[[#This Row],[Client_Code]],Clients[Client_Code],0)),"")</f>
        <v>COMERCIAL LAS TORRES</v>
      </c>
      <c r="C3841" s="42">
        <v>20</v>
      </c>
      <c r="D3841" s="41" t="s">
        <v>148</v>
      </c>
      <c r="E3841">
        <v>8</v>
      </c>
      <c r="F3841" s="21">
        <v>0</v>
      </c>
      <c r="G3841"/>
    </row>
    <row r="3842" spans="1:7" x14ac:dyDescent="0.25">
      <c r="A3842" t="s">
        <v>32</v>
      </c>
      <c r="B3842" t="str">
        <f>IFERROR(INDEX(Clients[Client_Name],MATCH(Table10[[#This Row],[Client_Code]],Clients[Client_Code],0)),"")</f>
        <v>COMERCIAL LAS TORRES</v>
      </c>
      <c r="C3842" s="42">
        <v>20</v>
      </c>
      <c r="D3842" s="41" t="s">
        <v>148</v>
      </c>
      <c r="E3842">
        <v>9</v>
      </c>
      <c r="F3842" s="21">
        <v>0</v>
      </c>
      <c r="G3842"/>
    </row>
    <row r="3843" spans="1:7" x14ac:dyDescent="0.25">
      <c r="A3843" t="s">
        <v>32</v>
      </c>
      <c r="B3843" t="str">
        <f>IFERROR(INDEX(Clients[Client_Name],MATCH(Table10[[#This Row],[Client_Code]],Clients[Client_Code],0)),"")</f>
        <v>COMERCIAL LAS TORRES</v>
      </c>
      <c r="C3843" s="42">
        <v>20</v>
      </c>
      <c r="D3843" s="41" t="s">
        <v>148</v>
      </c>
      <c r="E3843">
        <v>10</v>
      </c>
      <c r="F3843" s="21">
        <v>0</v>
      </c>
      <c r="G3843"/>
    </row>
    <row r="3844" spans="1:7" x14ac:dyDescent="0.25">
      <c r="A3844" t="s">
        <v>32</v>
      </c>
      <c r="B3844" t="str">
        <f>IFERROR(INDEX(Clients[Client_Name],MATCH(Table10[[#This Row],[Client_Code]],Clients[Client_Code],0)),"")</f>
        <v>COMERCIAL LAS TORRES</v>
      </c>
      <c r="C3844" s="42">
        <v>20</v>
      </c>
      <c r="D3844" s="41" t="s">
        <v>148</v>
      </c>
      <c r="E3844">
        <v>11</v>
      </c>
      <c r="F3844" s="21">
        <v>0</v>
      </c>
      <c r="G3844"/>
    </row>
    <row r="3845" spans="1:7" x14ac:dyDescent="0.25">
      <c r="A3845" t="s">
        <v>32</v>
      </c>
      <c r="B3845" t="str">
        <f>IFERROR(INDEX(Clients[Client_Name],MATCH(Table10[[#This Row],[Client_Code]],Clients[Client_Code],0)),"")</f>
        <v>COMERCIAL LAS TORRES</v>
      </c>
      <c r="C3845" s="42">
        <v>20</v>
      </c>
      <c r="D3845" s="41" t="s">
        <v>148</v>
      </c>
      <c r="E3845">
        <v>12</v>
      </c>
      <c r="F3845" s="21">
        <v>0</v>
      </c>
      <c r="G3845"/>
    </row>
    <row r="3846" spans="1:7" x14ac:dyDescent="0.25">
      <c r="A3846" t="s">
        <v>32</v>
      </c>
      <c r="B3846" t="str">
        <f>IFERROR(INDEX(Clients[Client_Name],MATCH(Table10[[#This Row],[Client_Code]],Clients[Client_Code],0)),"")</f>
        <v>COMERCIAL LAS TORRES</v>
      </c>
      <c r="C3846" s="42">
        <v>20</v>
      </c>
      <c r="D3846" s="41" t="s">
        <v>38</v>
      </c>
      <c r="E3846">
        <v>1</v>
      </c>
      <c r="F3846" s="21">
        <v>299138.68471038376</v>
      </c>
      <c r="G3846"/>
    </row>
    <row r="3847" spans="1:7" x14ac:dyDescent="0.25">
      <c r="A3847" t="s">
        <v>32</v>
      </c>
      <c r="B3847" t="str">
        <f>IFERROR(INDEX(Clients[Client_Name],MATCH(Table10[[#This Row],[Client_Code]],Clients[Client_Code],0)),"")</f>
        <v>COMERCIAL LAS TORRES</v>
      </c>
      <c r="C3847" s="42">
        <v>20</v>
      </c>
      <c r="D3847" s="41" t="s">
        <v>38</v>
      </c>
      <c r="E3847">
        <v>2</v>
      </c>
      <c r="F3847" s="21">
        <v>243859.78570290294</v>
      </c>
      <c r="G3847"/>
    </row>
    <row r="3848" spans="1:7" x14ac:dyDescent="0.25">
      <c r="A3848" t="s">
        <v>32</v>
      </c>
      <c r="B3848" t="str">
        <f>IFERROR(INDEX(Clients[Client_Name],MATCH(Table10[[#This Row],[Client_Code]],Clients[Client_Code],0)),"")</f>
        <v>COMERCIAL LAS TORRES</v>
      </c>
      <c r="C3848" s="42">
        <v>20</v>
      </c>
      <c r="D3848" s="41" t="s">
        <v>38</v>
      </c>
      <c r="E3848">
        <v>3</v>
      </c>
      <c r="F3848" s="21">
        <v>243677.32632752883</v>
      </c>
      <c r="G3848"/>
    </row>
    <row r="3849" spans="1:7" x14ac:dyDescent="0.25">
      <c r="A3849" t="s">
        <v>32</v>
      </c>
      <c r="B3849" t="str">
        <f>IFERROR(INDEX(Clients[Client_Name],MATCH(Table10[[#This Row],[Client_Code]],Clients[Client_Code],0)),"")</f>
        <v>COMERCIAL LAS TORRES</v>
      </c>
      <c r="C3849" s="42">
        <v>20</v>
      </c>
      <c r="D3849" s="41" t="s">
        <v>38</v>
      </c>
      <c r="E3849">
        <v>4</v>
      </c>
      <c r="F3849" s="21">
        <v>219930.97087691113</v>
      </c>
      <c r="G3849"/>
    </row>
    <row r="3850" spans="1:7" x14ac:dyDescent="0.25">
      <c r="A3850" t="s">
        <v>32</v>
      </c>
      <c r="B3850" t="str">
        <f>IFERROR(INDEX(Clients[Client_Name],MATCH(Table10[[#This Row],[Client_Code]],Clients[Client_Code],0)),"")</f>
        <v>COMERCIAL LAS TORRES</v>
      </c>
      <c r="C3850" s="42">
        <v>20</v>
      </c>
      <c r="D3850" s="41" t="s">
        <v>38</v>
      </c>
      <c r="E3850">
        <v>5</v>
      </c>
      <c r="F3850" s="21">
        <v>220554.10862772903</v>
      </c>
      <c r="G3850"/>
    </row>
    <row r="3851" spans="1:7" x14ac:dyDescent="0.25">
      <c r="A3851" t="s">
        <v>32</v>
      </c>
      <c r="B3851" t="str">
        <f>IFERROR(INDEX(Clients[Client_Name],MATCH(Table10[[#This Row],[Client_Code]],Clients[Client_Code],0)),"")</f>
        <v>COMERCIAL LAS TORRES</v>
      </c>
      <c r="C3851" s="42">
        <v>20</v>
      </c>
      <c r="D3851" s="41" t="s">
        <v>38</v>
      </c>
      <c r="E3851">
        <v>6</v>
      </c>
      <c r="F3851" s="21">
        <v>256853.04611865402</v>
      </c>
      <c r="G3851"/>
    </row>
    <row r="3852" spans="1:7" x14ac:dyDescent="0.25">
      <c r="A3852" t="s">
        <v>32</v>
      </c>
      <c r="B3852" t="str">
        <f>IFERROR(INDEX(Clients[Client_Name],MATCH(Table10[[#This Row],[Client_Code]],Clients[Client_Code],0)),"")</f>
        <v>COMERCIAL LAS TORRES</v>
      </c>
      <c r="C3852" s="42">
        <v>20</v>
      </c>
      <c r="D3852" s="41" t="s">
        <v>38</v>
      </c>
      <c r="E3852">
        <v>7</v>
      </c>
      <c r="F3852" s="21">
        <v>319400.18755582784</v>
      </c>
      <c r="G3852"/>
    </row>
    <row r="3853" spans="1:7" x14ac:dyDescent="0.25">
      <c r="A3853" t="s">
        <v>32</v>
      </c>
      <c r="B3853" t="str">
        <f>IFERROR(INDEX(Clients[Client_Name],MATCH(Table10[[#This Row],[Client_Code]],Clients[Client_Code],0)),"")</f>
        <v>COMERCIAL LAS TORRES</v>
      </c>
      <c r="C3853" s="43">
        <v>20</v>
      </c>
      <c r="D3853" s="41" t="s">
        <v>38</v>
      </c>
      <c r="E3853">
        <v>8</v>
      </c>
      <c r="F3853" s="21">
        <v>320305.15475390269</v>
      </c>
      <c r="G3853"/>
    </row>
    <row r="3854" spans="1:7" x14ac:dyDescent="0.25">
      <c r="A3854" t="s">
        <v>32</v>
      </c>
      <c r="B3854" t="str">
        <f>IFERROR(INDEX(Clients[Client_Name],MATCH(Table10[[#This Row],[Client_Code]],Clients[Client_Code],0)),"")</f>
        <v>COMERCIAL LAS TORRES</v>
      </c>
      <c r="C3854" s="42">
        <v>20</v>
      </c>
      <c r="D3854" s="41" t="s">
        <v>38</v>
      </c>
      <c r="E3854">
        <v>9</v>
      </c>
      <c r="F3854" s="21">
        <v>279765.88782884018</v>
      </c>
      <c r="G3854"/>
    </row>
    <row r="3855" spans="1:7" x14ac:dyDescent="0.25">
      <c r="A3855" t="s">
        <v>32</v>
      </c>
      <c r="B3855" t="str">
        <f>IFERROR(INDEX(Clients[Client_Name],MATCH(Table10[[#This Row],[Client_Code]],Clients[Client_Code],0)),"")</f>
        <v>COMERCIAL LAS TORRES</v>
      </c>
      <c r="C3855" s="42">
        <v>20</v>
      </c>
      <c r="D3855" s="41" t="s">
        <v>38</v>
      </c>
      <c r="E3855">
        <v>10</v>
      </c>
      <c r="F3855" s="21">
        <v>289910.50977250043</v>
      </c>
      <c r="G3855"/>
    </row>
    <row r="3856" spans="1:7" x14ac:dyDescent="0.25">
      <c r="A3856" t="s">
        <v>32</v>
      </c>
      <c r="B3856" t="str">
        <f>IFERROR(INDEX(Clients[Client_Name],MATCH(Table10[[#This Row],[Client_Code]],Clients[Client_Code],0)),"")</f>
        <v>COMERCIAL LAS TORRES</v>
      </c>
      <c r="C3856" s="42">
        <v>20</v>
      </c>
      <c r="D3856" s="41" t="s">
        <v>38</v>
      </c>
      <c r="E3856">
        <v>11</v>
      </c>
      <c r="F3856" s="21">
        <v>337624.16850989702</v>
      </c>
      <c r="G3856"/>
    </row>
    <row r="3857" spans="1:7" x14ac:dyDescent="0.25">
      <c r="A3857" t="s">
        <v>32</v>
      </c>
      <c r="B3857" t="str">
        <f>IFERROR(INDEX(Clients[Client_Name],MATCH(Table10[[#This Row],[Client_Code]],Clients[Client_Code],0)),"")</f>
        <v>COMERCIAL LAS TORRES</v>
      </c>
      <c r="C3857" s="42">
        <v>20</v>
      </c>
      <c r="D3857" s="41" t="s">
        <v>38</v>
      </c>
      <c r="E3857">
        <v>12</v>
      </c>
      <c r="F3857" s="21">
        <v>314880.11639822781</v>
      </c>
      <c r="G3857"/>
    </row>
    <row r="3858" spans="1:7" x14ac:dyDescent="0.25">
      <c r="A3858" t="s">
        <v>32</v>
      </c>
      <c r="B3858" t="str">
        <f>IFERROR(INDEX(Clients[Client_Name],MATCH(Table10[[#This Row],[Client_Code]],Clients[Client_Code],0)),"")</f>
        <v>COMERCIAL LAS TORRES</v>
      </c>
      <c r="C3858" s="42">
        <v>20</v>
      </c>
      <c r="D3858" s="41" t="s">
        <v>149</v>
      </c>
      <c r="E3858">
        <v>2</v>
      </c>
      <c r="F3858" s="21">
        <v>0</v>
      </c>
      <c r="G3858"/>
    </row>
    <row r="3859" spans="1:7" x14ac:dyDescent="0.25">
      <c r="A3859" t="s">
        <v>32</v>
      </c>
      <c r="B3859" t="str">
        <f>IFERROR(INDEX(Clients[Client_Name],MATCH(Table10[[#This Row],[Client_Code]],Clients[Client_Code],0)),"")</f>
        <v>COMERCIAL LAS TORRES</v>
      </c>
      <c r="C3859" s="42">
        <v>20</v>
      </c>
      <c r="D3859" s="41" t="s">
        <v>149</v>
      </c>
      <c r="E3859">
        <v>1</v>
      </c>
      <c r="F3859" s="21">
        <v>0</v>
      </c>
      <c r="G3859"/>
    </row>
    <row r="3860" spans="1:7" x14ac:dyDescent="0.25">
      <c r="A3860" t="s">
        <v>32</v>
      </c>
      <c r="B3860" t="str">
        <f>IFERROR(INDEX(Clients[Client_Name],MATCH(Table10[[#This Row],[Client_Code]],Clients[Client_Code],0)),"")</f>
        <v>COMERCIAL FRIVAR</v>
      </c>
      <c r="C3860" s="42">
        <v>18</v>
      </c>
      <c r="D3860" s="41" t="s">
        <v>149</v>
      </c>
      <c r="E3860">
        <v>1</v>
      </c>
      <c r="F3860" s="21">
        <v>1673193.8776457685</v>
      </c>
      <c r="G3860"/>
    </row>
    <row r="3861" spans="1:7" x14ac:dyDescent="0.25">
      <c r="A3861" t="s">
        <v>32</v>
      </c>
      <c r="B3861" t="str">
        <f>IFERROR(INDEX(Clients[Client_Name],MATCH(Table10[[#This Row],[Client_Code]],Clients[Client_Code],0)),"")</f>
        <v>COMERCIAL FRIVAR</v>
      </c>
      <c r="C3861" s="42">
        <v>18</v>
      </c>
      <c r="D3861" s="41" t="s">
        <v>149</v>
      </c>
      <c r="E3861">
        <v>2</v>
      </c>
      <c r="F3861" s="21">
        <v>0</v>
      </c>
      <c r="G3861"/>
    </row>
    <row r="3862" spans="1:7" x14ac:dyDescent="0.25">
      <c r="A3862" t="s">
        <v>32</v>
      </c>
      <c r="B3862" t="str">
        <f>IFERROR(INDEX(Clients[Client_Name],MATCH(Table10[[#This Row],[Client_Code]],Clients[Client_Code],0)),"")</f>
        <v>COMERCIAL FRIVAR</v>
      </c>
      <c r="C3862" s="42">
        <v>18</v>
      </c>
      <c r="D3862" s="41" t="s">
        <v>149</v>
      </c>
      <c r="E3862">
        <v>3</v>
      </c>
      <c r="F3862" s="21">
        <v>0</v>
      </c>
      <c r="G3862"/>
    </row>
    <row r="3863" spans="1:7" x14ac:dyDescent="0.25">
      <c r="A3863" t="s">
        <v>32</v>
      </c>
      <c r="B3863" t="str">
        <f>IFERROR(INDEX(Clients[Client_Name],MATCH(Table10[[#This Row],[Client_Code]],Clients[Client_Code],0)),"")</f>
        <v>COMERCIAL FRIVAR</v>
      </c>
      <c r="C3863" s="42">
        <v>18</v>
      </c>
      <c r="D3863" s="41" t="s">
        <v>149</v>
      </c>
      <c r="E3863">
        <v>4</v>
      </c>
      <c r="F3863" s="21">
        <v>0</v>
      </c>
      <c r="G3863"/>
    </row>
    <row r="3864" spans="1:7" x14ac:dyDescent="0.25">
      <c r="A3864" t="s">
        <v>32</v>
      </c>
      <c r="B3864" t="str">
        <f>IFERROR(INDEX(Clients[Client_Name],MATCH(Table10[[#This Row],[Client_Code]],Clients[Client_Code],0)),"")</f>
        <v>COMERCIAL FRIVAR</v>
      </c>
      <c r="C3864" s="42">
        <v>18</v>
      </c>
      <c r="D3864" s="41" t="s">
        <v>149</v>
      </c>
      <c r="E3864">
        <v>5</v>
      </c>
      <c r="F3864" s="21">
        <v>0</v>
      </c>
      <c r="G3864"/>
    </row>
    <row r="3865" spans="1:7" x14ac:dyDescent="0.25">
      <c r="A3865" t="s">
        <v>32</v>
      </c>
      <c r="B3865" t="str">
        <f>IFERROR(INDEX(Clients[Client_Name],MATCH(Table10[[#This Row],[Client_Code]],Clients[Client_Code],0)),"")</f>
        <v>COMERCIAL FRIVAR</v>
      </c>
      <c r="C3865" s="42">
        <v>18</v>
      </c>
      <c r="D3865" s="41" t="s">
        <v>149</v>
      </c>
      <c r="E3865">
        <v>6</v>
      </c>
      <c r="F3865" s="21">
        <v>0</v>
      </c>
      <c r="G3865"/>
    </row>
    <row r="3866" spans="1:7" x14ac:dyDescent="0.25">
      <c r="A3866" t="s">
        <v>32</v>
      </c>
      <c r="B3866" t="str">
        <f>IFERROR(INDEX(Clients[Client_Name],MATCH(Table10[[#This Row],[Client_Code]],Clients[Client_Code],0)),"")</f>
        <v>COMERCIAL FRIVAR</v>
      </c>
      <c r="C3866" s="42">
        <v>18</v>
      </c>
      <c r="D3866" s="41" t="s">
        <v>149</v>
      </c>
      <c r="E3866">
        <v>7</v>
      </c>
      <c r="F3866" s="21">
        <v>0</v>
      </c>
      <c r="G3866"/>
    </row>
    <row r="3867" spans="1:7" x14ac:dyDescent="0.25">
      <c r="A3867" t="s">
        <v>32</v>
      </c>
      <c r="B3867" t="str">
        <f>IFERROR(INDEX(Clients[Client_Name],MATCH(Table10[[#This Row],[Client_Code]],Clients[Client_Code],0)),"")</f>
        <v>COMERCIAL FRIVAR</v>
      </c>
      <c r="C3867" s="42">
        <v>18</v>
      </c>
      <c r="D3867" s="41" t="s">
        <v>149</v>
      </c>
      <c r="E3867">
        <v>8</v>
      </c>
      <c r="F3867" s="21">
        <v>0</v>
      </c>
      <c r="G3867"/>
    </row>
    <row r="3868" spans="1:7" x14ac:dyDescent="0.25">
      <c r="A3868" t="s">
        <v>32</v>
      </c>
      <c r="B3868" t="str">
        <f>IFERROR(INDEX(Clients[Client_Name],MATCH(Table10[[#This Row],[Client_Code]],Clients[Client_Code],0)),"")</f>
        <v>COMERCIAL FRIVAR</v>
      </c>
      <c r="C3868" s="42">
        <v>18</v>
      </c>
      <c r="D3868" s="41" t="s">
        <v>149</v>
      </c>
      <c r="E3868">
        <v>9</v>
      </c>
      <c r="F3868" s="21">
        <v>0</v>
      </c>
      <c r="G3868"/>
    </row>
    <row r="3869" spans="1:7" x14ac:dyDescent="0.25">
      <c r="A3869" t="s">
        <v>32</v>
      </c>
      <c r="B3869" t="str">
        <f>IFERROR(INDEX(Clients[Client_Name],MATCH(Table10[[#This Row],[Client_Code]],Clients[Client_Code],0)),"")</f>
        <v>COMERCIAL FRIVAR</v>
      </c>
      <c r="C3869" s="42">
        <v>18</v>
      </c>
      <c r="D3869" s="41" t="s">
        <v>149</v>
      </c>
      <c r="E3869">
        <v>10</v>
      </c>
      <c r="F3869" s="21">
        <v>0</v>
      </c>
      <c r="G3869"/>
    </row>
    <row r="3870" spans="1:7" x14ac:dyDescent="0.25">
      <c r="A3870" t="s">
        <v>32</v>
      </c>
      <c r="B3870" t="str">
        <f>IFERROR(INDEX(Clients[Client_Name],MATCH(Table10[[#This Row],[Client_Code]],Clients[Client_Code],0)),"")</f>
        <v>COMERCIAL FRIVAR</v>
      </c>
      <c r="C3870" s="42">
        <v>18</v>
      </c>
      <c r="D3870" s="41" t="s">
        <v>149</v>
      </c>
      <c r="E3870">
        <v>11</v>
      </c>
      <c r="F3870" s="21">
        <v>0</v>
      </c>
      <c r="G3870"/>
    </row>
    <row r="3871" spans="1:7" x14ac:dyDescent="0.25">
      <c r="A3871" t="s">
        <v>32</v>
      </c>
      <c r="B3871" t="str">
        <f>IFERROR(INDEX(Clients[Client_Name],MATCH(Table10[[#This Row],[Client_Code]],Clients[Client_Code],0)),"")</f>
        <v>COMERCIAL FRIVAR</v>
      </c>
      <c r="C3871" s="42">
        <v>18</v>
      </c>
      <c r="D3871" s="41" t="s">
        <v>149</v>
      </c>
      <c r="E3871">
        <v>12</v>
      </c>
      <c r="F3871" s="21">
        <v>0</v>
      </c>
      <c r="G3871"/>
    </row>
    <row r="3872" spans="1:7" x14ac:dyDescent="0.25">
      <c r="A3872" t="s">
        <v>32</v>
      </c>
      <c r="B3872" t="str">
        <f>IFERROR(INDEX(Clients[Client_Name],MATCH(Table10[[#This Row],[Client_Code]],Clients[Client_Code],0)),"")</f>
        <v>COMERCIAL FRIVAR</v>
      </c>
      <c r="C3872" s="42">
        <v>18</v>
      </c>
      <c r="D3872" s="41" t="s">
        <v>37</v>
      </c>
      <c r="E3872">
        <v>1</v>
      </c>
      <c r="F3872" s="21">
        <v>289362.43992131046</v>
      </c>
      <c r="G3872"/>
    </row>
    <row r="3873" spans="1:7" x14ac:dyDescent="0.25">
      <c r="A3873" t="s">
        <v>32</v>
      </c>
      <c r="B3873" t="str">
        <f>IFERROR(INDEX(Clients[Client_Name],MATCH(Table10[[#This Row],[Client_Code]],Clients[Client_Code],0)),"")</f>
        <v>COMERCIAL FRIVAR</v>
      </c>
      <c r="C3873" s="42">
        <v>18</v>
      </c>
      <c r="D3873" s="41" t="s">
        <v>37</v>
      </c>
      <c r="E3873">
        <v>2</v>
      </c>
      <c r="F3873" s="21">
        <v>0</v>
      </c>
      <c r="G3873"/>
    </row>
    <row r="3874" spans="1:7" x14ac:dyDescent="0.25">
      <c r="A3874" t="s">
        <v>32</v>
      </c>
      <c r="B3874" t="str">
        <f>IFERROR(INDEX(Clients[Client_Name],MATCH(Table10[[#This Row],[Client_Code]],Clients[Client_Code],0)),"")</f>
        <v>COMERCIAL FRIVAR</v>
      </c>
      <c r="C3874" s="42">
        <v>18</v>
      </c>
      <c r="D3874" s="41" t="s">
        <v>37</v>
      </c>
      <c r="E3874">
        <v>3</v>
      </c>
      <c r="F3874" s="21">
        <v>0</v>
      </c>
      <c r="G3874"/>
    </row>
    <row r="3875" spans="1:7" x14ac:dyDescent="0.25">
      <c r="A3875" t="s">
        <v>32</v>
      </c>
      <c r="B3875" t="str">
        <f>IFERROR(INDEX(Clients[Client_Name],MATCH(Table10[[#This Row],[Client_Code]],Clients[Client_Code],0)),"")</f>
        <v>COMERCIAL FRIVAR</v>
      </c>
      <c r="C3875" s="42">
        <v>18</v>
      </c>
      <c r="D3875" s="41" t="s">
        <v>37</v>
      </c>
      <c r="E3875">
        <v>4</v>
      </c>
      <c r="F3875" s="21">
        <v>0</v>
      </c>
      <c r="G3875"/>
    </row>
    <row r="3876" spans="1:7" x14ac:dyDescent="0.25">
      <c r="A3876" t="s">
        <v>32</v>
      </c>
      <c r="B3876" t="str">
        <f>IFERROR(INDEX(Clients[Client_Name],MATCH(Table10[[#This Row],[Client_Code]],Clients[Client_Code],0)),"")</f>
        <v>COMERCIAL FRIVAR</v>
      </c>
      <c r="C3876" s="42">
        <v>18</v>
      </c>
      <c r="D3876" s="41" t="s">
        <v>37</v>
      </c>
      <c r="E3876">
        <v>5</v>
      </c>
      <c r="F3876" s="21">
        <v>0</v>
      </c>
      <c r="G3876"/>
    </row>
    <row r="3877" spans="1:7" x14ac:dyDescent="0.25">
      <c r="A3877" t="s">
        <v>32</v>
      </c>
      <c r="B3877" t="str">
        <f>IFERROR(INDEX(Clients[Client_Name],MATCH(Table10[[#This Row],[Client_Code]],Clients[Client_Code],0)),"")</f>
        <v>COMERCIAL FRIVAR</v>
      </c>
      <c r="C3877" s="42">
        <v>18</v>
      </c>
      <c r="D3877" s="41" t="s">
        <v>37</v>
      </c>
      <c r="E3877">
        <v>6</v>
      </c>
      <c r="F3877" s="21">
        <v>0</v>
      </c>
      <c r="G3877"/>
    </row>
    <row r="3878" spans="1:7" x14ac:dyDescent="0.25">
      <c r="A3878" t="s">
        <v>32</v>
      </c>
      <c r="B3878" t="str">
        <f>IFERROR(INDEX(Clients[Client_Name],MATCH(Table10[[#This Row],[Client_Code]],Clients[Client_Code],0)),"")</f>
        <v>COMERCIAL FRIVAR</v>
      </c>
      <c r="C3878" s="42">
        <v>18</v>
      </c>
      <c r="D3878" s="41" t="s">
        <v>37</v>
      </c>
      <c r="E3878">
        <v>7</v>
      </c>
      <c r="F3878" s="21">
        <v>0</v>
      </c>
      <c r="G3878"/>
    </row>
    <row r="3879" spans="1:7" x14ac:dyDescent="0.25">
      <c r="A3879" t="s">
        <v>32</v>
      </c>
      <c r="B3879" t="str">
        <f>IFERROR(INDEX(Clients[Client_Name],MATCH(Table10[[#This Row],[Client_Code]],Clients[Client_Code],0)),"")</f>
        <v>COMERCIAL FRIVAR</v>
      </c>
      <c r="C3879" s="42">
        <v>18</v>
      </c>
      <c r="D3879" s="41" t="s">
        <v>37</v>
      </c>
      <c r="E3879">
        <v>8</v>
      </c>
      <c r="F3879" s="21">
        <v>0</v>
      </c>
      <c r="G3879"/>
    </row>
    <row r="3880" spans="1:7" x14ac:dyDescent="0.25">
      <c r="A3880" t="s">
        <v>32</v>
      </c>
      <c r="B3880" t="str">
        <f>IFERROR(INDEX(Clients[Client_Name],MATCH(Table10[[#This Row],[Client_Code]],Clients[Client_Code],0)),"")</f>
        <v>COMERCIAL FRIVAR</v>
      </c>
      <c r="C3880" s="42">
        <v>18</v>
      </c>
      <c r="D3880" s="41" t="s">
        <v>37</v>
      </c>
      <c r="E3880">
        <v>9</v>
      </c>
      <c r="F3880" s="21">
        <v>0</v>
      </c>
      <c r="G3880"/>
    </row>
    <row r="3881" spans="1:7" x14ac:dyDescent="0.25">
      <c r="A3881" t="s">
        <v>32</v>
      </c>
      <c r="B3881" t="str">
        <f>IFERROR(INDEX(Clients[Client_Name],MATCH(Table10[[#This Row],[Client_Code]],Clients[Client_Code],0)),"")</f>
        <v>COMERCIAL FRIVAR</v>
      </c>
      <c r="C3881" s="42">
        <v>18</v>
      </c>
      <c r="D3881" s="41" t="s">
        <v>37</v>
      </c>
      <c r="E3881">
        <v>10</v>
      </c>
      <c r="F3881" s="21">
        <v>0</v>
      </c>
      <c r="G3881"/>
    </row>
    <row r="3882" spans="1:7" x14ac:dyDescent="0.25">
      <c r="A3882" t="s">
        <v>32</v>
      </c>
      <c r="B3882" t="str">
        <f>IFERROR(INDEX(Clients[Client_Name],MATCH(Table10[[#This Row],[Client_Code]],Clients[Client_Code],0)),"")</f>
        <v>COMERCIAL FRIVAR</v>
      </c>
      <c r="C3882" s="42">
        <v>18</v>
      </c>
      <c r="D3882" s="41" t="s">
        <v>37</v>
      </c>
      <c r="E3882">
        <v>11</v>
      </c>
      <c r="F3882" s="21">
        <v>0</v>
      </c>
      <c r="G3882"/>
    </row>
    <row r="3883" spans="1:7" x14ac:dyDescent="0.25">
      <c r="A3883" t="s">
        <v>32</v>
      </c>
      <c r="B3883" t="str">
        <f>IFERROR(INDEX(Clients[Client_Name],MATCH(Table10[[#This Row],[Client_Code]],Clients[Client_Code],0)),"")</f>
        <v>COMERCIAL FRIVAR</v>
      </c>
      <c r="C3883" s="42">
        <v>18</v>
      </c>
      <c r="D3883" s="41" t="s">
        <v>37</v>
      </c>
      <c r="E3883">
        <v>12</v>
      </c>
      <c r="F3883" s="21">
        <v>0</v>
      </c>
      <c r="G3883"/>
    </row>
    <row r="3884" spans="1:7" x14ac:dyDescent="0.25">
      <c r="A3884" t="s">
        <v>32</v>
      </c>
      <c r="B3884" t="str">
        <f>IFERROR(INDEX(Clients[Client_Name],MATCH(Table10[[#This Row],[Client_Code]],Clients[Client_Code],0)),"")</f>
        <v>COMERCIAL FRIVAR</v>
      </c>
      <c r="C3884" s="42">
        <v>18</v>
      </c>
      <c r="D3884" s="41" t="s">
        <v>148</v>
      </c>
      <c r="E3884">
        <v>1</v>
      </c>
      <c r="F3884" s="21">
        <v>0</v>
      </c>
      <c r="G3884"/>
    </row>
    <row r="3885" spans="1:7" x14ac:dyDescent="0.25">
      <c r="A3885" t="s">
        <v>32</v>
      </c>
      <c r="B3885" t="str">
        <f>IFERROR(INDEX(Clients[Client_Name],MATCH(Table10[[#This Row],[Client_Code]],Clients[Client_Code],0)),"")</f>
        <v>COMERCIAL FRIVAR</v>
      </c>
      <c r="C3885" s="42">
        <v>18</v>
      </c>
      <c r="D3885" s="41" t="s">
        <v>148</v>
      </c>
      <c r="E3885">
        <v>2</v>
      </c>
      <c r="F3885" s="21">
        <v>0</v>
      </c>
      <c r="G3885"/>
    </row>
    <row r="3886" spans="1:7" x14ac:dyDescent="0.25">
      <c r="A3886" t="s">
        <v>32</v>
      </c>
      <c r="B3886" t="str">
        <f>IFERROR(INDEX(Clients[Client_Name],MATCH(Table10[[#This Row],[Client_Code]],Clients[Client_Code],0)),"")</f>
        <v>COMERCIAL FRIVAR</v>
      </c>
      <c r="C3886" s="42">
        <v>18</v>
      </c>
      <c r="D3886" s="41" t="s">
        <v>148</v>
      </c>
      <c r="E3886">
        <v>3</v>
      </c>
      <c r="F3886" s="21">
        <v>0</v>
      </c>
      <c r="G3886"/>
    </row>
    <row r="3887" spans="1:7" x14ac:dyDescent="0.25">
      <c r="A3887" t="s">
        <v>32</v>
      </c>
      <c r="B3887" t="str">
        <f>IFERROR(INDEX(Clients[Client_Name],MATCH(Table10[[#This Row],[Client_Code]],Clients[Client_Code],0)),"")</f>
        <v>COMERCIAL FRIVAR</v>
      </c>
      <c r="C3887" s="42">
        <v>18</v>
      </c>
      <c r="D3887" s="41" t="s">
        <v>148</v>
      </c>
      <c r="E3887">
        <v>4</v>
      </c>
      <c r="F3887" s="21">
        <v>0</v>
      </c>
      <c r="G3887"/>
    </row>
    <row r="3888" spans="1:7" x14ac:dyDescent="0.25">
      <c r="A3888" t="s">
        <v>32</v>
      </c>
      <c r="B3888" t="str">
        <f>IFERROR(INDEX(Clients[Client_Name],MATCH(Table10[[#This Row],[Client_Code]],Clients[Client_Code],0)),"")</f>
        <v>COMERCIAL FRIVAR</v>
      </c>
      <c r="C3888" s="42">
        <v>18</v>
      </c>
      <c r="D3888" s="41" t="s">
        <v>148</v>
      </c>
      <c r="E3888">
        <v>5</v>
      </c>
      <c r="F3888" s="21">
        <v>0</v>
      </c>
      <c r="G3888"/>
    </row>
    <row r="3889" spans="1:7" x14ac:dyDescent="0.25">
      <c r="A3889" t="s">
        <v>32</v>
      </c>
      <c r="B3889" t="str">
        <f>IFERROR(INDEX(Clients[Client_Name],MATCH(Table10[[#This Row],[Client_Code]],Clients[Client_Code],0)),"")</f>
        <v>COMERCIAL FRIVAR</v>
      </c>
      <c r="C3889" s="42">
        <v>18</v>
      </c>
      <c r="D3889" s="41" t="s">
        <v>148</v>
      </c>
      <c r="E3889">
        <v>6</v>
      </c>
      <c r="F3889" s="21">
        <v>0</v>
      </c>
      <c r="G3889"/>
    </row>
    <row r="3890" spans="1:7" x14ac:dyDescent="0.25">
      <c r="A3890" t="s">
        <v>32</v>
      </c>
      <c r="B3890" t="str">
        <f>IFERROR(INDEX(Clients[Client_Name],MATCH(Table10[[#This Row],[Client_Code]],Clients[Client_Code],0)),"")</f>
        <v>COMERCIAL FRIVAR</v>
      </c>
      <c r="C3890" s="42">
        <v>18</v>
      </c>
      <c r="D3890" s="41" t="s">
        <v>148</v>
      </c>
      <c r="E3890">
        <v>7</v>
      </c>
      <c r="F3890" s="21">
        <v>0</v>
      </c>
      <c r="G3890"/>
    </row>
    <row r="3891" spans="1:7" x14ac:dyDescent="0.25">
      <c r="A3891" t="s">
        <v>32</v>
      </c>
      <c r="B3891" t="str">
        <f>IFERROR(INDEX(Clients[Client_Name],MATCH(Table10[[#This Row],[Client_Code]],Clients[Client_Code],0)),"")</f>
        <v>COMERCIAL FRIVAR</v>
      </c>
      <c r="C3891" s="42">
        <v>18</v>
      </c>
      <c r="D3891" s="41" t="s">
        <v>148</v>
      </c>
      <c r="E3891">
        <v>8</v>
      </c>
      <c r="F3891" s="21">
        <v>0</v>
      </c>
      <c r="G3891"/>
    </row>
    <row r="3892" spans="1:7" x14ac:dyDescent="0.25">
      <c r="A3892" t="s">
        <v>32</v>
      </c>
      <c r="B3892" t="str">
        <f>IFERROR(INDEX(Clients[Client_Name],MATCH(Table10[[#This Row],[Client_Code]],Clients[Client_Code],0)),"")</f>
        <v>COMERCIAL FRIVAR</v>
      </c>
      <c r="C3892" s="42">
        <v>18</v>
      </c>
      <c r="D3892" s="41" t="s">
        <v>148</v>
      </c>
      <c r="E3892">
        <v>9</v>
      </c>
      <c r="F3892" s="21">
        <v>0</v>
      </c>
      <c r="G3892"/>
    </row>
    <row r="3893" spans="1:7" x14ac:dyDescent="0.25">
      <c r="A3893" t="s">
        <v>32</v>
      </c>
      <c r="B3893" t="str">
        <f>IFERROR(INDEX(Clients[Client_Name],MATCH(Table10[[#This Row],[Client_Code]],Clients[Client_Code],0)),"")</f>
        <v>COMERCIAL FRIVAR</v>
      </c>
      <c r="C3893" s="42">
        <v>18</v>
      </c>
      <c r="D3893" s="41" t="s">
        <v>148</v>
      </c>
      <c r="E3893">
        <v>10</v>
      </c>
      <c r="F3893" s="21">
        <v>0</v>
      </c>
      <c r="G3893"/>
    </row>
    <row r="3894" spans="1:7" x14ac:dyDescent="0.25">
      <c r="A3894" t="s">
        <v>32</v>
      </c>
      <c r="B3894" t="str">
        <f>IFERROR(INDEX(Clients[Client_Name],MATCH(Table10[[#This Row],[Client_Code]],Clients[Client_Code],0)),"")</f>
        <v>COMERCIAL FRIVAR</v>
      </c>
      <c r="C3894" s="42">
        <v>18</v>
      </c>
      <c r="D3894" s="41" t="s">
        <v>148</v>
      </c>
      <c r="E3894">
        <v>11</v>
      </c>
      <c r="F3894" s="21">
        <v>0</v>
      </c>
      <c r="G3894"/>
    </row>
    <row r="3895" spans="1:7" x14ac:dyDescent="0.25">
      <c r="A3895" t="s">
        <v>32</v>
      </c>
      <c r="B3895" t="str">
        <f>IFERROR(INDEX(Clients[Client_Name],MATCH(Table10[[#This Row],[Client_Code]],Clients[Client_Code],0)),"")</f>
        <v>COMERCIAL FRIVAR</v>
      </c>
      <c r="C3895" s="42">
        <v>18</v>
      </c>
      <c r="D3895" s="41" t="s">
        <v>148</v>
      </c>
      <c r="E3895">
        <v>12</v>
      </c>
      <c r="F3895" s="21">
        <v>0</v>
      </c>
      <c r="G3895"/>
    </row>
    <row r="3896" spans="1:7" x14ac:dyDescent="0.25">
      <c r="A3896" t="s">
        <v>32</v>
      </c>
      <c r="B3896" t="str">
        <f>IFERROR(INDEX(Clients[Client_Name],MATCH(Table10[[#This Row],[Client_Code]],Clients[Client_Code],0)),"")</f>
        <v>COMERCIAL FRIVAR</v>
      </c>
      <c r="C3896" s="42">
        <v>18</v>
      </c>
      <c r="D3896" s="41" t="s">
        <v>38</v>
      </c>
      <c r="E3896">
        <v>1</v>
      </c>
      <c r="F3896" s="21">
        <v>217577.97097142538</v>
      </c>
      <c r="G3896"/>
    </row>
    <row r="3897" spans="1:7" x14ac:dyDescent="0.25">
      <c r="A3897" t="s">
        <v>32</v>
      </c>
      <c r="B3897" t="str">
        <f>IFERROR(INDEX(Clients[Client_Name],MATCH(Table10[[#This Row],[Client_Code]],Clients[Client_Code],0)),"")</f>
        <v>COMERCIAL FRIVAR</v>
      </c>
      <c r="C3897" s="42">
        <v>18</v>
      </c>
      <c r="D3897" s="41" t="s">
        <v>38</v>
      </c>
      <c r="E3897">
        <v>2</v>
      </c>
      <c r="F3897" s="21">
        <v>0</v>
      </c>
      <c r="G3897"/>
    </row>
    <row r="3898" spans="1:7" x14ac:dyDescent="0.25">
      <c r="A3898" t="s">
        <v>32</v>
      </c>
      <c r="B3898" t="str">
        <f>IFERROR(INDEX(Clients[Client_Name],MATCH(Table10[[#This Row],[Client_Code]],Clients[Client_Code],0)),"")</f>
        <v>COMERCIAL FRIVAR</v>
      </c>
      <c r="C3898" s="42">
        <v>18</v>
      </c>
      <c r="D3898" s="41" t="s">
        <v>38</v>
      </c>
      <c r="E3898">
        <v>3</v>
      </c>
      <c r="F3898" s="21">
        <v>0</v>
      </c>
      <c r="G3898"/>
    </row>
    <row r="3899" spans="1:7" x14ac:dyDescent="0.25">
      <c r="A3899" t="s">
        <v>32</v>
      </c>
      <c r="B3899" t="str">
        <f>IFERROR(INDEX(Clients[Client_Name],MATCH(Table10[[#This Row],[Client_Code]],Clients[Client_Code],0)),"")</f>
        <v>COMERCIAL FRIVAR</v>
      </c>
      <c r="C3899" s="42">
        <v>18</v>
      </c>
      <c r="D3899" s="41" t="s">
        <v>38</v>
      </c>
      <c r="E3899">
        <v>4</v>
      </c>
      <c r="F3899" s="21">
        <v>0</v>
      </c>
      <c r="G3899"/>
    </row>
    <row r="3900" spans="1:7" x14ac:dyDescent="0.25">
      <c r="A3900" t="s">
        <v>32</v>
      </c>
      <c r="B3900" t="str">
        <f>IFERROR(INDEX(Clients[Client_Name],MATCH(Table10[[#This Row],[Client_Code]],Clients[Client_Code],0)),"")</f>
        <v>COMERCIAL FRIVAR</v>
      </c>
      <c r="C3900" s="42">
        <v>18</v>
      </c>
      <c r="D3900" s="41" t="s">
        <v>38</v>
      </c>
      <c r="E3900">
        <v>5</v>
      </c>
      <c r="F3900" s="21">
        <v>0</v>
      </c>
      <c r="G3900"/>
    </row>
    <row r="3901" spans="1:7" x14ac:dyDescent="0.25">
      <c r="A3901" t="s">
        <v>32</v>
      </c>
      <c r="B3901" t="str">
        <f>IFERROR(INDEX(Clients[Client_Name],MATCH(Table10[[#This Row],[Client_Code]],Clients[Client_Code],0)),"")</f>
        <v>COMERCIAL FRIVAR</v>
      </c>
      <c r="C3901" s="42">
        <v>18</v>
      </c>
      <c r="D3901" s="41" t="s">
        <v>38</v>
      </c>
      <c r="E3901">
        <v>6</v>
      </c>
      <c r="F3901" s="21">
        <v>0</v>
      </c>
      <c r="G3901"/>
    </row>
    <row r="3902" spans="1:7" x14ac:dyDescent="0.25">
      <c r="A3902" t="s">
        <v>32</v>
      </c>
      <c r="B3902" t="str">
        <f>IFERROR(INDEX(Clients[Client_Name],MATCH(Table10[[#This Row],[Client_Code]],Clients[Client_Code],0)),"")</f>
        <v>COMERCIAL FRIVAR</v>
      </c>
      <c r="C3902" s="42">
        <v>18</v>
      </c>
      <c r="D3902" s="41" t="s">
        <v>38</v>
      </c>
      <c r="E3902">
        <v>7</v>
      </c>
      <c r="F3902" s="21">
        <v>0</v>
      </c>
      <c r="G3902"/>
    </row>
    <row r="3903" spans="1:7" x14ac:dyDescent="0.25">
      <c r="A3903" t="s">
        <v>32</v>
      </c>
      <c r="B3903" t="str">
        <f>IFERROR(INDEX(Clients[Client_Name],MATCH(Table10[[#This Row],[Client_Code]],Clients[Client_Code],0)),"")</f>
        <v>COMERCIAL FRIVAR</v>
      </c>
      <c r="C3903" s="42">
        <v>18</v>
      </c>
      <c r="D3903" s="41" t="s">
        <v>38</v>
      </c>
      <c r="E3903">
        <v>8</v>
      </c>
      <c r="F3903" s="21">
        <v>0</v>
      </c>
      <c r="G3903"/>
    </row>
    <row r="3904" spans="1:7" x14ac:dyDescent="0.25">
      <c r="A3904" t="s">
        <v>32</v>
      </c>
      <c r="B3904" t="str">
        <f>IFERROR(INDEX(Clients[Client_Name],MATCH(Table10[[#This Row],[Client_Code]],Clients[Client_Code],0)),"")</f>
        <v>COMERCIAL FRIVAR</v>
      </c>
      <c r="C3904" s="42">
        <v>18</v>
      </c>
      <c r="D3904" s="41" t="s">
        <v>38</v>
      </c>
      <c r="E3904">
        <v>9</v>
      </c>
      <c r="F3904" s="21">
        <v>0</v>
      </c>
      <c r="G3904"/>
    </row>
    <row r="3905" spans="1:7" x14ac:dyDescent="0.25">
      <c r="A3905" t="s">
        <v>32</v>
      </c>
      <c r="B3905" t="str">
        <f>IFERROR(INDEX(Clients[Client_Name],MATCH(Table10[[#This Row],[Client_Code]],Clients[Client_Code],0)),"")</f>
        <v>COMERCIAL FRIVAR</v>
      </c>
      <c r="C3905" s="42">
        <v>18</v>
      </c>
      <c r="D3905" s="41" t="s">
        <v>38</v>
      </c>
      <c r="E3905">
        <v>10</v>
      </c>
      <c r="F3905" s="21">
        <v>0</v>
      </c>
      <c r="G3905"/>
    </row>
    <row r="3906" spans="1:7" x14ac:dyDescent="0.25">
      <c r="A3906" t="s">
        <v>32</v>
      </c>
      <c r="B3906" t="str">
        <f>IFERROR(INDEX(Clients[Client_Name],MATCH(Table10[[#This Row],[Client_Code]],Clients[Client_Code],0)),"")</f>
        <v>COMERCIAL FRIVAR</v>
      </c>
      <c r="C3906" s="42">
        <v>18</v>
      </c>
      <c r="D3906" s="41" t="s">
        <v>38</v>
      </c>
      <c r="E3906">
        <v>11</v>
      </c>
      <c r="F3906" s="21">
        <v>0</v>
      </c>
      <c r="G3906"/>
    </row>
    <row r="3907" spans="1:7" x14ac:dyDescent="0.25">
      <c r="A3907" t="s">
        <v>32</v>
      </c>
      <c r="B3907" t="str">
        <f>IFERROR(INDEX(Clients[Client_Name],MATCH(Table10[[#This Row],[Client_Code]],Clients[Client_Code],0)),"")</f>
        <v>COMERCIAL FRIVAR</v>
      </c>
      <c r="C3907" s="42">
        <v>18</v>
      </c>
      <c r="D3907" s="41" t="s">
        <v>38</v>
      </c>
      <c r="E3907">
        <v>12</v>
      </c>
      <c r="F3907" s="21">
        <v>0</v>
      </c>
      <c r="G3907"/>
    </row>
    <row r="3908" spans="1:7" x14ac:dyDescent="0.25">
      <c r="A3908" t="s">
        <v>62</v>
      </c>
      <c r="B3908" t="str">
        <f>IFERROR(INDEX(Clients[Client_Name],MATCH(Table10[[#This Row],[Client_Code]],Clients[Client_Code],0)),"")</f>
        <v>COMERCIAL FRIVAR</v>
      </c>
      <c r="C3908" s="42">
        <v>1088</v>
      </c>
      <c r="D3908" s="41" t="s">
        <v>149</v>
      </c>
      <c r="E3908">
        <v>8</v>
      </c>
      <c r="F3908" s="21">
        <v>4071511.5550236735</v>
      </c>
      <c r="G3908"/>
    </row>
    <row r="3909" spans="1:7" x14ac:dyDescent="0.25">
      <c r="A3909" t="s">
        <v>62</v>
      </c>
      <c r="B3909" t="str">
        <f>IFERROR(INDEX(Clients[Client_Name],MATCH(Table10[[#This Row],[Client_Code]],Clients[Client_Code],0)),"")</f>
        <v>COMERCIAL FRIVAR</v>
      </c>
      <c r="C3909" s="42">
        <v>1088</v>
      </c>
      <c r="D3909" s="41" t="s">
        <v>149</v>
      </c>
      <c r="E3909">
        <v>11</v>
      </c>
      <c r="F3909" s="21">
        <v>4053234.099142984</v>
      </c>
      <c r="G3909"/>
    </row>
    <row r="3910" spans="1:7" x14ac:dyDescent="0.25">
      <c r="A3910" t="s">
        <v>62</v>
      </c>
      <c r="B3910" t="str">
        <f>IFERROR(INDEX(Clients[Client_Name],MATCH(Table10[[#This Row],[Client_Code]],Clients[Client_Code],0)),"")</f>
        <v>COMERCIAL FRIVAR</v>
      </c>
      <c r="C3910" s="42">
        <v>1088</v>
      </c>
      <c r="D3910" s="41" t="s">
        <v>149</v>
      </c>
      <c r="E3910">
        <v>12</v>
      </c>
      <c r="F3910" s="21">
        <v>3570177.5404956485</v>
      </c>
      <c r="G3910"/>
    </row>
    <row r="3911" spans="1:7" x14ac:dyDescent="0.25">
      <c r="A3911" t="s">
        <v>62</v>
      </c>
      <c r="B3911" t="str">
        <f>IFERROR(INDEX(Clients[Client_Name],MATCH(Table10[[#This Row],[Client_Code]],Clients[Client_Code],0)),"")</f>
        <v>COMERCIAL FRIVAR</v>
      </c>
      <c r="C3911" s="42">
        <v>1088</v>
      </c>
      <c r="D3911" s="41" t="s">
        <v>149</v>
      </c>
      <c r="E3911">
        <v>10</v>
      </c>
      <c r="F3911" s="21">
        <v>3480423.7181716389</v>
      </c>
      <c r="G3911"/>
    </row>
    <row r="3912" spans="1:7" x14ac:dyDescent="0.25">
      <c r="A3912" t="s">
        <v>62</v>
      </c>
      <c r="B3912" t="str">
        <f>IFERROR(INDEX(Clients[Client_Name],MATCH(Table10[[#This Row],[Client_Code]],Clients[Client_Code],0)),"")</f>
        <v>COMERCIAL FRIVAR</v>
      </c>
      <c r="C3912" s="42">
        <v>1088</v>
      </c>
      <c r="D3912" s="41" t="s">
        <v>149</v>
      </c>
      <c r="E3912">
        <v>7</v>
      </c>
      <c r="F3912" s="21">
        <v>3383340.1653844728</v>
      </c>
      <c r="G3912"/>
    </row>
    <row r="3913" spans="1:7" x14ac:dyDescent="0.25">
      <c r="A3913" t="s">
        <v>62</v>
      </c>
      <c r="B3913" t="str">
        <f>IFERROR(INDEX(Clients[Client_Name],MATCH(Table10[[#This Row],[Client_Code]],Clients[Client_Code],0)),"")</f>
        <v>COMERCIAL FRIVAR</v>
      </c>
      <c r="C3913" s="42">
        <v>1088</v>
      </c>
      <c r="D3913" s="41" t="s">
        <v>149</v>
      </c>
      <c r="E3913">
        <v>5</v>
      </c>
      <c r="F3913" s="21">
        <v>3364249.0798214828</v>
      </c>
      <c r="G3913"/>
    </row>
    <row r="3914" spans="1:7" x14ac:dyDescent="0.25">
      <c r="A3914" t="s">
        <v>62</v>
      </c>
      <c r="B3914" t="str">
        <f>IFERROR(INDEX(Clients[Client_Name],MATCH(Table10[[#This Row],[Client_Code]],Clients[Client_Code],0)),"")</f>
        <v>COMERCIAL FRIVAR</v>
      </c>
      <c r="C3914" s="42">
        <v>1088</v>
      </c>
      <c r="D3914" s="41" t="s">
        <v>149</v>
      </c>
      <c r="E3914">
        <v>9</v>
      </c>
      <c r="F3914" s="21">
        <v>3358635.8504178757</v>
      </c>
      <c r="G3914"/>
    </row>
    <row r="3915" spans="1:7" x14ac:dyDescent="0.25">
      <c r="A3915" t="s">
        <v>62</v>
      </c>
      <c r="B3915" t="str">
        <f>IFERROR(INDEX(Clients[Client_Name],MATCH(Table10[[#This Row],[Client_Code]],Clients[Client_Code],0)),"")</f>
        <v>COMERCIAL FRIVAR</v>
      </c>
      <c r="C3915" s="42">
        <v>1088</v>
      </c>
      <c r="D3915" s="41" t="s">
        <v>149</v>
      </c>
      <c r="E3915">
        <v>4</v>
      </c>
      <c r="F3915" s="21">
        <v>3354743.9719010964</v>
      </c>
      <c r="G3915"/>
    </row>
    <row r="3916" spans="1:7" x14ac:dyDescent="0.25">
      <c r="A3916" t="s">
        <v>62</v>
      </c>
      <c r="B3916" t="str">
        <f>IFERROR(INDEX(Clients[Client_Name],MATCH(Table10[[#This Row],[Client_Code]],Clients[Client_Code],0)),"")</f>
        <v>COMERCIAL FRIVAR</v>
      </c>
      <c r="C3916" s="42">
        <v>1088</v>
      </c>
      <c r="D3916" s="41" t="s">
        <v>149</v>
      </c>
      <c r="E3916">
        <v>3</v>
      </c>
      <c r="F3916" s="21">
        <v>3345265.7190305102</v>
      </c>
      <c r="G3916"/>
    </row>
    <row r="3917" spans="1:7" x14ac:dyDescent="0.25">
      <c r="A3917" t="s">
        <v>62</v>
      </c>
      <c r="B3917" t="str">
        <f>IFERROR(INDEX(Clients[Client_Name],MATCH(Table10[[#This Row],[Client_Code]],Clients[Client_Code],0)),"")</f>
        <v>COMERCIAL FRIVAR</v>
      </c>
      <c r="C3917" s="42">
        <v>1088</v>
      </c>
      <c r="D3917" s="41" t="s">
        <v>149</v>
      </c>
      <c r="E3917">
        <v>6</v>
      </c>
      <c r="F3917" s="21">
        <v>3264949.4698848161</v>
      </c>
      <c r="G3917"/>
    </row>
    <row r="3918" spans="1:7" x14ac:dyDescent="0.25">
      <c r="A3918" t="s">
        <v>62</v>
      </c>
      <c r="B3918" t="str">
        <f>IFERROR(INDEX(Clients[Client_Name],MATCH(Table10[[#This Row],[Client_Code]],Clients[Client_Code],0)),"")</f>
        <v>COMERCIAL FRIVAR</v>
      </c>
      <c r="C3918" s="42">
        <v>1088</v>
      </c>
      <c r="D3918" s="41" t="s">
        <v>149</v>
      </c>
      <c r="E3918">
        <v>2</v>
      </c>
      <c r="F3918" s="21">
        <v>3012993.5119158388</v>
      </c>
      <c r="G3918"/>
    </row>
    <row r="3919" spans="1:7" x14ac:dyDescent="0.25">
      <c r="A3919" t="s">
        <v>62</v>
      </c>
      <c r="B3919" t="str">
        <f>IFERROR(INDEX(Clients[Client_Name],MATCH(Table10[[#This Row],[Client_Code]],Clients[Client_Code],0)),"")</f>
        <v>COMERCIAL FRIVAR</v>
      </c>
      <c r="C3919" s="42">
        <v>1088</v>
      </c>
      <c r="D3919" s="41" t="s">
        <v>149</v>
      </c>
      <c r="E3919">
        <v>1</v>
      </c>
      <c r="F3919" s="21">
        <v>1663194.7375778926</v>
      </c>
      <c r="G3919"/>
    </row>
    <row r="3920" spans="1:7" x14ac:dyDescent="0.25">
      <c r="A3920" t="s">
        <v>62</v>
      </c>
      <c r="B3920" t="str">
        <f>IFERROR(INDEX(Clients[Client_Name],MATCH(Table10[[#This Row],[Client_Code]],Clients[Client_Code],0)),"")</f>
        <v>COMERCIAL FRIVAR</v>
      </c>
      <c r="C3920" s="42">
        <v>1088</v>
      </c>
      <c r="D3920" s="41" t="s">
        <v>38</v>
      </c>
      <c r="E3920">
        <v>8</v>
      </c>
      <c r="F3920" s="21">
        <v>1298812.186052552</v>
      </c>
      <c r="G3920"/>
    </row>
    <row r="3921" spans="1:7" x14ac:dyDescent="0.25">
      <c r="A3921" t="s">
        <v>62</v>
      </c>
      <c r="B3921" t="str">
        <f>IFERROR(INDEX(Clients[Client_Name],MATCH(Table10[[#This Row],[Client_Code]],Clients[Client_Code],0)),"")</f>
        <v>COMERCIAL FRIVAR</v>
      </c>
      <c r="C3921" s="42">
        <v>1088</v>
      </c>
      <c r="D3921" s="41" t="s">
        <v>38</v>
      </c>
      <c r="E3921">
        <v>11</v>
      </c>
      <c r="F3921" s="21">
        <v>1292981.6776266119</v>
      </c>
      <c r="G3921"/>
    </row>
    <row r="3922" spans="1:7" x14ac:dyDescent="0.25">
      <c r="A3922" t="s">
        <v>62</v>
      </c>
      <c r="B3922" t="str">
        <f>IFERROR(INDEX(Clients[Client_Name],MATCH(Table10[[#This Row],[Client_Code]],Clients[Client_Code],0)),"")</f>
        <v>COMERCIAL FRIVAR</v>
      </c>
      <c r="C3922" s="42">
        <v>1088</v>
      </c>
      <c r="D3922" s="41" t="s">
        <v>37</v>
      </c>
      <c r="E3922">
        <v>8</v>
      </c>
      <c r="F3922" s="21">
        <v>1172595.3278468179</v>
      </c>
      <c r="G3922"/>
    </row>
    <row r="3923" spans="1:7" x14ac:dyDescent="0.25">
      <c r="A3923" t="s">
        <v>62</v>
      </c>
      <c r="B3923" t="str">
        <f>IFERROR(INDEX(Clients[Client_Name],MATCH(Table10[[#This Row],[Client_Code]],Clients[Client_Code],0)),"")</f>
        <v>COMERCIAL FRIVAR</v>
      </c>
      <c r="C3923" s="42">
        <v>1088</v>
      </c>
      <c r="D3923" s="41" t="s">
        <v>37</v>
      </c>
      <c r="E3923">
        <v>11</v>
      </c>
      <c r="F3923" s="21">
        <v>1167331.4205531792</v>
      </c>
      <c r="G3923"/>
    </row>
    <row r="3924" spans="1:7" x14ac:dyDescent="0.25">
      <c r="A3924" t="s">
        <v>62</v>
      </c>
      <c r="B3924" t="str">
        <f>IFERROR(INDEX(Clients[Client_Name],MATCH(Table10[[#This Row],[Client_Code]],Clients[Client_Code],0)),"")</f>
        <v>COMERCIAL FRIVAR</v>
      </c>
      <c r="C3924" s="42">
        <v>1088</v>
      </c>
      <c r="D3924" s="41" t="s">
        <v>38</v>
      </c>
      <c r="E3924">
        <v>12</v>
      </c>
      <c r="F3924" s="21">
        <v>1138886.6354181119</v>
      </c>
      <c r="G3924"/>
    </row>
    <row r="3925" spans="1:7" x14ac:dyDescent="0.25">
      <c r="A3925" t="s">
        <v>62</v>
      </c>
      <c r="B3925" t="str">
        <f>IFERROR(INDEX(Clients[Client_Name],MATCH(Table10[[#This Row],[Client_Code]],Clients[Client_Code],0)),"")</f>
        <v>COMERCIAL FRIVAR</v>
      </c>
      <c r="C3925" s="42">
        <v>1088</v>
      </c>
      <c r="D3925" s="41" t="s">
        <v>38</v>
      </c>
      <c r="E3925">
        <v>10</v>
      </c>
      <c r="F3925" s="21">
        <v>1110255.1660967527</v>
      </c>
      <c r="G3925"/>
    </row>
    <row r="3926" spans="1:7" x14ac:dyDescent="0.25">
      <c r="A3926" t="s">
        <v>62</v>
      </c>
      <c r="B3926" t="str">
        <f>IFERROR(INDEX(Clients[Client_Name],MATCH(Table10[[#This Row],[Client_Code]],Clients[Client_Code],0)),"")</f>
        <v>COMERCIAL FRIVAR</v>
      </c>
      <c r="C3926" s="42">
        <v>1088</v>
      </c>
      <c r="D3926" s="41" t="s">
        <v>38</v>
      </c>
      <c r="E3926">
        <v>7</v>
      </c>
      <c r="F3926" s="21">
        <v>1079285.5127576469</v>
      </c>
      <c r="G3926"/>
    </row>
    <row r="3927" spans="1:7" x14ac:dyDescent="0.25">
      <c r="A3927" t="s">
        <v>62</v>
      </c>
      <c r="B3927" t="str">
        <f>IFERROR(INDEX(Clients[Client_Name],MATCH(Table10[[#This Row],[Client_Code]],Clients[Client_Code],0)),"")</f>
        <v>COMERCIAL FRIVAR</v>
      </c>
      <c r="C3927" s="42">
        <v>1088</v>
      </c>
      <c r="D3927" s="41" t="s">
        <v>38</v>
      </c>
      <c r="E3927">
        <v>5</v>
      </c>
      <c r="F3927" s="21">
        <v>1073195.4564630531</v>
      </c>
      <c r="G3927"/>
    </row>
    <row r="3928" spans="1:7" x14ac:dyDescent="0.25">
      <c r="A3928" t="s">
        <v>62</v>
      </c>
      <c r="B3928" t="str">
        <f>IFERROR(INDEX(Clients[Client_Name],MATCH(Table10[[#This Row],[Client_Code]],Clients[Client_Code],0)),"")</f>
        <v>COMERCIAL FRIVAR</v>
      </c>
      <c r="C3928" s="42">
        <v>1088</v>
      </c>
      <c r="D3928" s="41" t="s">
        <v>38</v>
      </c>
      <c r="E3928">
        <v>9</v>
      </c>
      <c r="F3928" s="21">
        <v>1071404.8362833024</v>
      </c>
      <c r="G3928"/>
    </row>
    <row r="3929" spans="1:7" x14ac:dyDescent="0.25">
      <c r="A3929" t="s">
        <v>62</v>
      </c>
      <c r="B3929" t="str">
        <f>IFERROR(INDEX(Clients[Client_Name],MATCH(Table10[[#This Row],[Client_Code]],Clients[Client_Code],0)),"")</f>
        <v>COMERCIAL FRIVAR</v>
      </c>
      <c r="C3929" s="42">
        <v>1088</v>
      </c>
      <c r="D3929" s="41" t="s">
        <v>38</v>
      </c>
      <c r="E3929">
        <v>4</v>
      </c>
      <c r="F3929" s="21">
        <v>1070163.3270364497</v>
      </c>
      <c r="G3929"/>
    </row>
    <row r="3930" spans="1:7" x14ac:dyDescent="0.25">
      <c r="A3930" t="s">
        <v>62</v>
      </c>
      <c r="B3930" t="str">
        <f>IFERROR(INDEX(Clients[Client_Name],MATCH(Table10[[#This Row],[Client_Code]],Clients[Client_Code],0)),"")</f>
        <v>COMERCIAL FRIVAR</v>
      </c>
      <c r="C3930" s="42">
        <v>1088</v>
      </c>
      <c r="D3930" s="41" t="s">
        <v>38</v>
      </c>
      <c r="E3930">
        <v>3</v>
      </c>
      <c r="F3930" s="21">
        <v>1067139.7643707327</v>
      </c>
      <c r="G3930"/>
    </row>
    <row r="3931" spans="1:7" x14ac:dyDescent="0.25">
      <c r="A3931" t="s">
        <v>62</v>
      </c>
      <c r="B3931" t="str">
        <f>IFERROR(INDEX(Clients[Client_Name],MATCH(Table10[[#This Row],[Client_Code]],Clients[Client_Code],0)),"")</f>
        <v>COMERCIAL FRIVAR</v>
      </c>
      <c r="C3931" s="42">
        <v>1088</v>
      </c>
      <c r="D3931" s="41" t="s">
        <v>38</v>
      </c>
      <c r="E3931">
        <v>6</v>
      </c>
      <c r="F3931" s="21">
        <v>1041518.8808932564</v>
      </c>
      <c r="G3931"/>
    </row>
    <row r="3932" spans="1:7" x14ac:dyDescent="0.25">
      <c r="A3932" t="s">
        <v>62</v>
      </c>
      <c r="B3932" t="str">
        <f>IFERROR(INDEX(Clients[Client_Name],MATCH(Table10[[#This Row],[Client_Code]],Clients[Client_Code],0)),"")</f>
        <v>COMERCIAL FRIVAR</v>
      </c>
      <c r="C3932" s="42">
        <v>1088</v>
      </c>
      <c r="D3932" s="41" t="s">
        <v>37</v>
      </c>
      <c r="E3932">
        <v>12</v>
      </c>
      <c r="F3932" s="21">
        <v>1028211.1316627467</v>
      </c>
      <c r="G3932"/>
    </row>
    <row r="3933" spans="1:7" x14ac:dyDescent="0.25">
      <c r="A3933" t="s">
        <v>62</v>
      </c>
      <c r="B3933" t="str">
        <f>IFERROR(INDEX(Clients[Client_Name],MATCH(Table10[[#This Row],[Client_Code]],Clients[Client_Code],0)),"")</f>
        <v>COMERCIAL FRIVAR</v>
      </c>
      <c r="C3933" s="42">
        <v>1088</v>
      </c>
      <c r="D3933" s="41" t="s">
        <v>37</v>
      </c>
      <c r="E3933">
        <v>10</v>
      </c>
      <c r="F3933" s="21">
        <v>1002362.030833432</v>
      </c>
      <c r="G3933"/>
    </row>
    <row r="3934" spans="1:7" x14ac:dyDescent="0.25">
      <c r="A3934" t="s">
        <v>62</v>
      </c>
      <c r="B3934" t="str">
        <f>IFERROR(INDEX(Clients[Client_Name],MATCH(Table10[[#This Row],[Client_Code]],Clients[Client_Code],0)),"")</f>
        <v>COMERCIAL FRIVAR</v>
      </c>
      <c r="C3934" s="42">
        <v>1088</v>
      </c>
      <c r="D3934" s="41" t="s">
        <v>37</v>
      </c>
      <c r="E3934">
        <v>7</v>
      </c>
      <c r="F3934" s="21">
        <v>974401.96763072815</v>
      </c>
      <c r="G3934"/>
    </row>
    <row r="3935" spans="1:7" x14ac:dyDescent="0.25">
      <c r="A3935" t="s">
        <v>62</v>
      </c>
      <c r="B3935" t="str">
        <f>IFERROR(INDEX(Clients[Client_Name],MATCH(Table10[[#This Row],[Client_Code]],Clients[Client_Code],0)),"")</f>
        <v>COMERCIAL FRIVAR</v>
      </c>
      <c r="C3935" s="42">
        <v>1088</v>
      </c>
      <c r="D3935" s="41" t="s">
        <v>37</v>
      </c>
      <c r="E3935">
        <v>5</v>
      </c>
      <c r="F3935" s="21">
        <v>968903.73498858698</v>
      </c>
      <c r="G3935"/>
    </row>
    <row r="3936" spans="1:7" x14ac:dyDescent="0.25">
      <c r="A3936" t="s">
        <v>62</v>
      </c>
      <c r="B3936" t="str">
        <f>IFERROR(INDEX(Clients[Client_Name],MATCH(Table10[[#This Row],[Client_Code]],Clients[Client_Code],0)),"")</f>
        <v>COMERCIAL FRIVAR</v>
      </c>
      <c r="C3936" s="42">
        <v>1088</v>
      </c>
      <c r="D3936" s="41" t="s">
        <v>37</v>
      </c>
      <c r="E3936">
        <v>9</v>
      </c>
      <c r="F3936" s="21">
        <v>967287.12492034817</v>
      </c>
      <c r="G3936"/>
    </row>
    <row r="3937" spans="1:7" x14ac:dyDescent="0.25">
      <c r="A3937" t="s">
        <v>62</v>
      </c>
      <c r="B3937" t="str">
        <f>IFERROR(INDEX(Clients[Client_Name],MATCH(Table10[[#This Row],[Client_Code]],Clients[Client_Code],0)),"")</f>
        <v>COMERCIAL FRIVAR</v>
      </c>
      <c r="C3937" s="42">
        <v>1088</v>
      </c>
      <c r="D3937" s="41" t="s">
        <v>37</v>
      </c>
      <c r="E3937">
        <v>4</v>
      </c>
      <c r="F3937" s="21">
        <v>966166.26390751568</v>
      </c>
      <c r="G3937"/>
    </row>
    <row r="3938" spans="1:7" x14ac:dyDescent="0.25">
      <c r="A3938" t="s">
        <v>62</v>
      </c>
      <c r="B3938" t="str">
        <f>IFERROR(INDEX(Clients[Client_Name],MATCH(Table10[[#This Row],[Client_Code]],Clients[Client_Code],0)),"")</f>
        <v>COMERCIAL FRIVAR</v>
      </c>
      <c r="C3938" s="42">
        <v>1088</v>
      </c>
      <c r="D3938" s="41" t="s">
        <v>37</v>
      </c>
      <c r="E3938">
        <v>3</v>
      </c>
      <c r="F3938" s="21">
        <v>963436.52708078688</v>
      </c>
      <c r="G3938"/>
    </row>
    <row r="3939" spans="1:7" x14ac:dyDescent="0.25">
      <c r="A3939" t="s">
        <v>62</v>
      </c>
      <c r="B3939" t="str">
        <f>IFERROR(INDEX(Clients[Client_Name],MATCH(Table10[[#This Row],[Client_Code]],Clients[Client_Code],0)),"")</f>
        <v>COMERCIAL FRIVAR</v>
      </c>
      <c r="C3939" s="42">
        <v>1088</v>
      </c>
      <c r="D3939" s="41" t="s">
        <v>38</v>
      </c>
      <c r="E3939">
        <v>2</v>
      </c>
      <c r="F3939" s="21">
        <v>961144.93030115264</v>
      </c>
      <c r="G3939"/>
    </row>
    <row r="3940" spans="1:7" x14ac:dyDescent="0.25">
      <c r="A3940" t="s">
        <v>62</v>
      </c>
      <c r="B3940" t="str">
        <f>IFERROR(INDEX(Clients[Client_Name],MATCH(Table10[[#This Row],[Client_Code]],Clients[Client_Code],0)),"")</f>
        <v>COMERCIAL FRIVAR</v>
      </c>
      <c r="C3940" s="42">
        <v>1088</v>
      </c>
      <c r="D3940" s="41" t="s">
        <v>37</v>
      </c>
      <c r="E3940">
        <v>6</v>
      </c>
      <c r="F3940" s="21">
        <v>940305.44732682698</v>
      </c>
      <c r="G3940"/>
    </row>
    <row r="3941" spans="1:7" x14ac:dyDescent="0.25">
      <c r="A3941" t="s">
        <v>62</v>
      </c>
      <c r="B3941" t="str">
        <f>IFERROR(INDEX(Clients[Client_Name],MATCH(Table10[[#This Row],[Client_Code]],Clients[Client_Code],0)),"")</f>
        <v>COMERCIAL FRIVAR</v>
      </c>
      <c r="C3941" s="42">
        <v>1088</v>
      </c>
      <c r="D3941" s="41" t="s">
        <v>37</v>
      </c>
      <c r="E3941">
        <v>2</v>
      </c>
      <c r="F3941" s="21">
        <v>867742.13143176155</v>
      </c>
      <c r="G3941"/>
    </row>
    <row r="3942" spans="1:7" x14ac:dyDescent="0.25">
      <c r="A3942" t="s">
        <v>62</v>
      </c>
      <c r="B3942" t="str">
        <f>IFERROR(INDEX(Clients[Client_Name],MATCH(Table10[[#This Row],[Client_Code]],Clients[Client_Code],0)),"")</f>
        <v>COMERCIAL FRIVAR</v>
      </c>
      <c r="C3942" s="42">
        <v>1088</v>
      </c>
      <c r="D3942" s="41" t="s">
        <v>38</v>
      </c>
      <c r="E3942">
        <v>1</v>
      </c>
      <c r="F3942" s="21">
        <v>530559.12128734775</v>
      </c>
      <c r="G3942"/>
    </row>
    <row r="3943" spans="1:7" x14ac:dyDescent="0.25">
      <c r="A3943" t="s">
        <v>62</v>
      </c>
      <c r="B3943" t="str">
        <f>IFERROR(INDEX(Clients[Client_Name],MATCH(Table10[[#This Row],[Client_Code]],Clients[Client_Code],0)),"")</f>
        <v>COMERCIAL FRIVAR</v>
      </c>
      <c r="C3943" s="42">
        <v>1088</v>
      </c>
      <c r="D3943" s="41" t="s">
        <v>37</v>
      </c>
      <c r="E3943">
        <v>1</v>
      </c>
      <c r="F3943" s="21">
        <v>479000.08442243305</v>
      </c>
      <c r="G3943"/>
    </row>
    <row r="3944" spans="1:7" x14ac:dyDescent="0.25">
      <c r="A3944" t="s">
        <v>62</v>
      </c>
      <c r="B3944" t="str">
        <f>IFERROR(INDEX(Clients[Client_Name],MATCH(Table10[[#This Row],[Client_Code]],Clients[Client_Code],0)),"")</f>
        <v>COMERCIAL FRIVAR</v>
      </c>
      <c r="C3944" s="42">
        <v>1088</v>
      </c>
      <c r="D3944" s="41" t="s">
        <v>148</v>
      </c>
      <c r="E3944">
        <v>1</v>
      </c>
      <c r="F3944" s="21">
        <v>0</v>
      </c>
      <c r="G3944"/>
    </row>
    <row r="3945" spans="1:7" x14ac:dyDescent="0.25">
      <c r="A3945" t="s">
        <v>62</v>
      </c>
      <c r="B3945" t="str">
        <f>IFERROR(INDEX(Clients[Client_Name],MATCH(Table10[[#This Row],[Client_Code]],Clients[Client_Code],0)),"")</f>
        <v>COMERCIAL FRIVAR</v>
      </c>
      <c r="C3945" s="42">
        <v>1088</v>
      </c>
      <c r="D3945" s="41" t="s">
        <v>148</v>
      </c>
      <c r="E3945">
        <v>2</v>
      </c>
      <c r="F3945" s="21">
        <v>0</v>
      </c>
      <c r="G3945"/>
    </row>
    <row r="3946" spans="1:7" x14ac:dyDescent="0.25">
      <c r="A3946" t="s">
        <v>62</v>
      </c>
      <c r="B3946" t="str">
        <f>IFERROR(INDEX(Clients[Client_Name],MATCH(Table10[[#This Row],[Client_Code]],Clients[Client_Code],0)),"")</f>
        <v>COMERCIAL FRIVAR</v>
      </c>
      <c r="C3946" s="42">
        <v>1088</v>
      </c>
      <c r="D3946" s="41" t="s">
        <v>148</v>
      </c>
      <c r="E3946">
        <v>3</v>
      </c>
      <c r="F3946" s="21">
        <v>0</v>
      </c>
      <c r="G3946"/>
    </row>
    <row r="3947" spans="1:7" x14ac:dyDescent="0.25">
      <c r="A3947" t="s">
        <v>62</v>
      </c>
      <c r="B3947" t="str">
        <f>IFERROR(INDEX(Clients[Client_Name],MATCH(Table10[[#This Row],[Client_Code]],Clients[Client_Code],0)),"")</f>
        <v>COMERCIAL FRIVAR</v>
      </c>
      <c r="C3947" s="42">
        <v>1088</v>
      </c>
      <c r="D3947" s="41" t="s">
        <v>148</v>
      </c>
      <c r="E3947">
        <v>4</v>
      </c>
      <c r="F3947" s="21">
        <v>0</v>
      </c>
      <c r="G3947"/>
    </row>
    <row r="3948" spans="1:7" x14ac:dyDescent="0.25">
      <c r="A3948" t="s">
        <v>62</v>
      </c>
      <c r="B3948" t="str">
        <f>IFERROR(INDEX(Clients[Client_Name],MATCH(Table10[[#This Row],[Client_Code]],Clients[Client_Code],0)),"")</f>
        <v>COMERCIAL FRIVAR</v>
      </c>
      <c r="C3948" s="42">
        <v>1088</v>
      </c>
      <c r="D3948" s="41" t="s">
        <v>148</v>
      </c>
      <c r="E3948">
        <v>5</v>
      </c>
      <c r="F3948" s="21">
        <v>0</v>
      </c>
      <c r="G3948"/>
    </row>
    <row r="3949" spans="1:7" x14ac:dyDescent="0.25">
      <c r="A3949" t="s">
        <v>62</v>
      </c>
      <c r="B3949" t="str">
        <f>IFERROR(INDEX(Clients[Client_Name],MATCH(Table10[[#This Row],[Client_Code]],Clients[Client_Code],0)),"")</f>
        <v>COMERCIAL FRIVAR</v>
      </c>
      <c r="C3949" s="42">
        <v>1088</v>
      </c>
      <c r="D3949" s="41" t="s">
        <v>148</v>
      </c>
      <c r="E3949">
        <v>6</v>
      </c>
      <c r="F3949" s="21">
        <v>0</v>
      </c>
      <c r="G3949"/>
    </row>
    <row r="3950" spans="1:7" x14ac:dyDescent="0.25">
      <c r="A3950" t="s">
        <v>62</v>
      </c>
      <c r="B3950" t="str">
        <f>IFERROR(INDEX(Clients[Client_Name],MATCH(Table10[[#This Row],[Client_Code]],Clients[Client_Code],0)),"")</f>
        <v>COMERCIAL FRIVAR</v>
      </c>
      <c r="C3950" s="42">
        <v>1088</v>
      </c>
      <c r="D3950" s="41" t="s">
        <v>148</v>
      </c>
      <c r="E3950">
        <v>7</v>
      </c>
      <c r="F3950" s="21">
        <v>0</v>
      </c>
      <c r="G3950"/>
    </row>
    <row r="3951" spans="1:7" x14ac:dyDescent="0.25">
      <c r="A3951" t="s">
        <v>62</v>
      </c>
      <c r="B3951" t="str">
        <f>IFERROR(INDEX(Clients[Client_Name],MATCH(Table10[[#This Row],[Client_Code]],Clients[Client_Code],0)),"")</f>
        <v>COMERCIAL FRIVAR</v>
      </c>
      <c r="C3951" s="42">
        <v>1088</v>
      </c>
      <c r="D3951" s="41" t="s">
        <v>148</v>
      </c>
      <c r="E3951">
        <v>8</v>
      </c>
      <c r="F3951" s="21">
        <v>0</v>
      </c>
      <c r="G3951"/>
    </row>
    <row r="3952" spans="1:7" x14ac:dyDescent="0.25">
      <c r="A3952" t="s">
        <v>62</v>
      </c>
      <c r="B3952" t="str">
        <f>IFERROR(INDEX(Clients[Client_Name],MATCH(Table10[[#This Row],[Client_Code]],Clients[Client_Code],0)),"")</f>
        <v>COMERCIAL FRIVAR</v>
      </c>
      <c r="C3952" s="42">
        <v>1088</v>
      </c>
      <c r="D3952" s="41" t="s">
        <v>148</v>
      </c>
      <c r="E3952">
        <v>9</v>
      </c>
      <c r="F3952" s="21">
        <v>0</v>
      </c>
      <c r="G3952"/>
    </row>
    <row r="3953" spans="1:7" x14ac:dyDescent="0.25">
      <c r="A3953" t="s">
        <v>62</v>
      </c>
      <c r="B3953" t="str">
        <f>IFERROR(INDEX(Clients[Client_Name],MATCH(Table10[[#This Row],[Client_Code]],Clients[Client_Code],0)),"")</f>
        <v>COMERCIAL FRIVAR</v>
      </c>
      <c r="C3953" s="42">
        <v>1088</v>
      </c>
      <c r="D3953" s="41" t="s">
        <v>148</v>
      </c>
      <c r="E3953">
        <v>10</v>
      </c>
      <c r="F3953" s="21">
        <v>0</v>
      </c>
      <c r="G3953"/>
    </row>
    <row r="3954" spans="1:7" x14ac:dyDescent="0.25">
      <c r="A3954" t="s">
        <v>62</v>
      </c>
      <c r="B3954" t="str">
        <f>IFERROR(INDEX(Clients[Client_Name],MATCH(Table10[[#This Row],[Client_Code]],Clients[Client_Code],0)),"")</f>
        <v>COMERCIAL FRIVAR</v>
      </c>
      <c r="C3954" s="42">
        <v>1088</v>
      </c>
      <c r="D3954" s="41" t="s">
        <v>148</v>
      </c>
      <c r="E3954">
        <v>11</v>
      </c>
      <c r="F3954" s="21">
        <v>0</v>
      </c>
      <c r="G3954"/>
    </row>
    <row r="3955" spans="1:7" x14ac:dyDescent="0.25">
      <c r="A3955" t="s">
        <v>62</v>
      </c>
      <c r="B3955" t="str">
        <f>IFERROR(INDEX(Clients[Client_Name],MATCH(Table10[[#This Row],[Client_Code]],Clients[Client_Code],0)),"")</f>
        <v>COMERCIAL FRIVAR</v>
      </c>
      <c r="C3955" s="42">
        <v>1088</v>
      </c>
      <c r="D3955" s="41" t="s">
        <v>148</v>
      </c>
      <c r="E3955">
        <v>12</v>
      </c>
      <c r="F3955" s="21">
        <v>0</v>
      </c>
      <c r="G3955"/>
    </row>
    <row r="3956" spans="1:7" x14ac:dyDescent="0.25">
      <c r="A3956" t="s">
        <v>62</v>
      </c>
      <c r="B3956" t="str">
        <f>IFERROR(INDEX(Clients[Client_Name],MATCH(Table10[[#This Row],[Client_Code]],Clients[Client_Code],0)),"")</f>
        <v>COMERCIAL DOLLINCO</v>
      </c>
      <c r="C3956" s="42">
        <v>1027</v>
      </c>
      <c r="D3956" s="41" t="s">
        <v>149</v>
      </c>
      <c r="E3956">
        <v>1</v>
      </c>
      <c r="F3956" s="21">
        <v>2424851</v>
      </c>
      <c r="G3956"/>
    </row>
    <row r="3957" spans="1:7" x14ac:dyDescent="0.25">
      <c r="A3957" t="s">
        <v>62</v>
      </c>
      <c r="B3957" t="str">
        <f>IFERROR(INDEX(Clients[Client_Name],MATCH(Table10[[#This Row],[Client_Code]],Clients[Client_Code],0)),"")</f>
        <v>COMERCIAL DOLLINCO</v>
      </c>
      <c r="C3957" s="42">
        <v>1027</v>
      </c>
      <c r="D3957" s="41" t="s">
        <v>149</v>
      </c>
      <c r="E3957">
        <v>2</v>
      </c>
      <c r="F3957" s="21">
        <v>2196393.5326666664</v>
      </c>
      <c r="G3957"/>
    </row>
    <row r="3958" spans="1:7" x14ac:dyDescent="0.25">
      <c r="A3958" t="s">
        <v>62</v>
      </c>
      <c r="B3958" t="str">
        <f>IFERROR(INDEX(Clients[Client_Name],MATCH(Table10[[#This Row],[Client_Code]],Clients[Client_Code],0)),"")</f>
        <v>COMERCIAL DOLLINCO</v>
      </c>
      <c r="C3958" s="42">
        <v>1027</v>
      </c>
      <c r="D3958" s="41" t="s">
        <v>149</v>
      </c>
      <c r="E3958">
        <v>3</v>
      </c>
      <c r="F3958" s="21">
        <v>2438611.2884983052</v>
      </c>
      <c r="G3958"/>
    </row>
    <row r="3959" spans="1:7" x14ac:dyDescent="0.25">
      <c r="A3959" t="s">
        <v>62</v>
      </c>
      <c r="B3959" t="str">
        <f>IFERROR(INDEX(Clients[Client_Name],MATCH(Table10[[#This Row],[Client_Code]],Clients[Client_Code],0)),"")</f>
        <v>COMERCIAL DOLLINCO</v>
      </c>
      <c r="C3959" s="42">
        <v>1027</v>
      </c>
      <c r="D3959" s="41" t="s">
        <v>149</v>
      </c>
      <c r="E3959">
        <v>4</v>
      </c>
      <c r="F3959" s="21">
        <v>2445520.6871490506</v>
      </c>
      <c r="G3959"/>
    </row>
    <row r="3960" spans="1:7" x14ac:dyDescent="0.25">
      <c r="A3960" t="s">
        <v>62</v>
      </c>
      <c r="B3960" t="str">
        <f>IFERROR(INDEX(Clients[Client_Name],MATCH(Table10[[#This Row],[Client_Code]],Clients[Client_Code],0)),"")</f>
        <v>COMERCIAL DOLLINCO</v>
      </c>
      <c r="C3960" s="42">
        <v>1027</v>
      </c>
      <c r="D3960" s="41" t="s">
        <v>149</v>
      </c>
      <c r="E3960">
        <v>5</v>
      </c>
      <c r="F3960" s="21">
        <v>2452449.6624293057</v>
      </c>
      <c r="G3960"/>
    </row>
    <row r="3961" spans="1:7" x14ac:dyDescent="0.25">
      <c r="A3961" t="s">
        <v>62</v>
      </c>
      <c r="B3961" t="str">
        <f>IFERROR(INDEX(Clients[Client_Name],MATCH(Table10[[#This Row],[Client_Code]],Clients[Client_Code],0)),"")</f>
        <v>COMERCIAL DOLLINCO</v>
      </c>
      <c r="C3961" s="42">
        <v>1027</v>
      </c>
      <c r="D3961" s="41" t="s">
        <v>149</v>
      </c>
      <c r="E3961">
        <v>6</v>
      </c>
      <c r="F3961" s="21">
        <v>2380062.8417479247</v>
      </c>
      <c r="G3961"/>
    </row>
    <row r="3962" spans="1:7" x14ac:dyDescent="0.25">
      <c r="A3962" t="s">
        <v>62</v>
      </c>
      <c r="B3962" t="str">
        <f>IFERROR(INDEX(Clients[Client_Name],MATCH(Table10[[#This Row],[Client_Code]],Clients[Client_Code],0)),"")</f>
        <v>COMERCIAL DOLLINCO</v>
      </c>
      <c r="C3962" s="42">
        <v>1027</v>
      </c>
      <c r="D3962" s="41" t="s">
        <v>149</v>
      </c>
      <c r="E3962">
        <v>7</v>
      </c>
      <c r="F3962" s="21">
        <v>2466366.5649039727</v>
      </c>
      <c r="G3962"/>
    </row>
    <row r="3963" spans="1:7" x14ac:dyDescent="0.25">
      <c r="A3963" t="s">
        <v>62</v>
      </c>
      <c r="B3963" t="str">
        <f>IFERROR(INDEX(Clients[Client_Name],MATCH(Table10[[#This Row],[Client_Code]],Clients[Client_Code],0)),"")</f>
        <v>COMERCIAL DOLLINCO</v>
      </c>
      <c r="C3963" s="42">
        <v>1027</v>
      </c>
      <c r="D3963" s="41" t="s">
        <v>149</v>
      </c>
      <c r="E3963">
        <v>8</v>
      </c>
      <c r="F3963" s="21">
        <v>2473354.6035045339</v>
      </c>
      <c r="G3963"/>
    </row>
    <row r="3964" spans="1:7" x14ac:dyDescent="0.25">
      <c r="A3964" t="s">
        <v>62</v>
      </c>
      <c r="B3964" t="str">
        <f>IFERROR(INDEX(Clients[Client_Name],MATCH(Table10[[#This Row],[Client_Code]],Clients[Client_Code],0)),"")</f>
        <v>COMERCIAL DOLLINCO</v>
      </c>
      <c r="C3964" s="42">
        <v>1027</v>
      </c>
      <c r="D3964" s="41" t="s">
        <v>149</v>
      </c>
      <c r="E3964">
        <v>9</v>
      </c>
      <c r="F3964" s="21">
        <v>2400350.7498849649</v>
      </c>
      <c r="G3964"/>
    </row>
    <row r="3965" spans="1:7" x14ac:dyDescent="0.25">
      <c r="A3965" t="s">
        <v>62</v>
      </c>
      <c r="B3965" t="str">
        <f>IFERROR(INDEX(Clients[Client_Name],MATCH(Table10[[#This Row],[Client_Code]],Clients[Client_Code],0)),"")</f>
        <v>COMERCIAL DOLLINCO</v>
      </c>
      <c r="C3965" s="42">
        <v>1027</v>
      </c>
      <c r="D3965" s="41" t="s">
        <v>149</v>
      </c>
      <c r="E3965">
        <v>10</v>
      </c>
      <c r="F3965" s="21">
        <v>2487390.1351321824</v>
      </c>
      <c r="G3965"/>
    </row>
    <row r="3966" spans="1:7" x14ac:dyDescent="0.25">
      <c r="A3966" t="s">
        <v>62</v>
      </c>
      <c r="B3966" t="str">
        <f>IFERROR(INDEX(Clients[Client_Name],MATCH(Table10[[#This Row],[Client_Code]],Clients[Client_Code],0)),"")</f>
        <v>COMERCIAL DOLLINCO</v>
      </c>
      <c r="C3966" s="42">
        <v>1027</v>
      </c>
      <c r="D3966" s="41" t="s">
        <v>149</v>
      </c>
      <c r="E3966">
        <v>11</v>
      </c>
      <c r="F3966" s="21">
        <v>2413972.0069500548</v>
      </c>
      <c r="G3966"/>
    </row>
    <row r="3967" spans="1:7" x14ac:dyDescent="0.25">
      <c r="A3967" t="s">
        <v>62</v>
      </c>
      <c r="B3967" t="str">
        <f>IFERROR(INDEX(Clients[Client_Name],MATCH(Table10[[#This Row],[Client_Code]],Clients[Client_Code],0)),"")</f>
        <v>COMERCIAL DOLLINCO</v>
      </c>
      <c r="C3967" s="42">
        <v>1027</v>
      </c>
      <c r="D3967" s="41" t="s">
        <v>149</v>
      </c>
      <c r="E3967">
        <v>12</v>
      </c>
      <c r="F3967" s="21">
        <v>2501505.3141131825</v>
      </c>
      <c r="G3967"/>
    </row>
    <row r="3968" spans="1:7" x14ac:dyDescent="0.25">
      <c r="A3968" t="s">
        <v>62</v>
      </c>
      <c r="B3968" t="str">
        <f>IFERROR(INDEX(Clients[Client_Name],MATCH(Table10[[#This Row],[Client_Code]],Clients[Client_Code],0)),"")</f>
        <v>COMERCIAL DOLLINCO</v>
      </c>
      <c r="C3968" s="42">
        <v>1027</v>
      </c>
      <c r="D3968" s="41" t="s">
        <v>37</v>
      </c>
      <c r="E3968">
        <v>1</v>
      </c>
      <c r="F3968" s="21">
        <v>698357.08799999999</v>
      </c>
      <c r="G3968"/>
    </row>
    <row r="3969" spans="1:7" x14ac:dyDescent="0.25">
      <c r="A3969" t="s">
        <v>62</v>
      </c>
      <c r="B3969" t="str">
        <f>IFERROR(INDEX(Clients[Client_Name],MATCH(Table10[[#This Row],[Client_Code]],Clients[Client_Code],0)),"")</f>
        <v>COMERCIAL DOLLINCO</v>
      </c>
      <c r="C3969" s="42">
        <v>1027</v>
      </c>
      <c r="D3969" s="41" t="s">
        <v>37</v>
      </c>
      <c r="E3969">
        <v>2</v>
      </c>
      <c r="F3969" s="21">
        <v>632561.3374079999</v>
      </c>
      <c r="G3969"/>
    </row>
    <row r="3970" spans="1:7" x14ac:dyDescent="0.25">
      <c r="A3970" t="s">
        <v>62</v>
      </c>
      <c r="B3970" t="str">
        <f>IFERROR(INDEX(Clients[Client_Name],MATCH(Table10[[#This Row],[Client_Code]],Clients[Client_Code],0)),"")</f>
        <v>COMERCIAL DOLLINCO</v>
      </c>
      <c r="C3970" s="42">
        <v>1027</v>
      </c>
      <c r="D3970" s="41" t="s">
        <v>37</v>
      </c>
      <c r="E3970">
        <v>3</v>
      </c>
      <c r="F3970" s="21">
        <v>702320.05108751182</v>
      </c>
      <c r="G3970"/>
    </row>
    <row r="3971" spans="1:7" x14ac:dyDescent="0.25">
      <c r="A3971" t="s">
        <v>62</v>
      </c>
      <c r="B3971" t="str">
        <f>IFERROR(INDEX(Clients[Client_Name],MATCH(Table10[[#This Row],[Client_Code]],Clients[Client_Code],0)),"")</f>
        <v>COMERCIAL DOLLINCO</v>
      </c>
      <c r="C3971" s="42">
        <v>1027</v>
      </c>
      <c r="D3971" s="41" t="s">
        <v>37</v>
      </c>
      <c r="E3971">
        <v>4</v>
      </c>
      <c r="F3971" s="21">
        <v>704309.95789892657</v>
      </c>
      <c r="G3971"/>
    </row>
    <row r="3972" spans="1:7" x14ac:dyDescent="0.25">
      <c r="A3972" t="s">
        <v>62</v>
      </c>
      <c r="B3972" t="str">
        <f>IFERROR(INDEX(Clients[Client_Name],MATCH(Table10[[#This Row],[Client_Code]],Clients[Client_Code],0)),"")</f>
        <v>COMERCIAL DOLLINCO</v>
      </c>
      <c r="C3972" s="42">
        <v>1027</v>
      </c>
      <c r="D3972" s="41" t="s">
        <v>37</v>
      </c>
      <c r="E3972">
        <v>5</v>
      </c>
      <c r="F3972" s="21">
        <v>706305.50277964002</v>
      </c>
      <c r="G3972"/>
    </row>
    <row r="3973" spans="1:7" x14ac:dyDescent="0.25">
      <c r="A3973" t="s">
        <v>62</v>
      </c>
      <c r="B3973" t="str">
        <f>IFERROR(INDEX(Clients[Client_Name],MATCH(Table10[[#This Row],[Client_Code]],Clients[Client_Code],0)),"")</f>
        <v>COMERCIAL DOLLINCO</v>
      </c>
      <c r="C3973" s="42">
        <v>1027</v>
      </c>
      <c r="D3973" s="41" t="s">
        <v>37</v>
      </c>
      <c r="E3973">
        <v>6</v>
      </c>
      <c r="F3973" s="21">
        <v>685458.09842340229</v>
      </c>
      <c r="G3973"/>
    </row>
    <row r="3974" spans="1:7" x14ac:dyDescent="0.25">
      <c r="A3974" t="s">
        <v>62</v>
      </c>
      <c r="B3974" t="str">
        <f>IFERROR(INDEX(Clients[Client_Name],MATCH(Table10[[#This Row],[Client_Code]],Clients[Client_Code],0)),"")</f>
        <v>COMERCIAL DOLLINCO</v>
      </c>
      <c r="C3974" s="42">
        <v>1027</v>
      </c>
      <c r="D3974" s="41" t="s">
        <v>37</v>
      </c>
      <c r="E3974">
        <v>7</v>
      </c>
      <c r="F3974" s="21">
        <v>710313.5706923441</v>
      </c>
      <c r="G3974"/>
    </row>
    <row r="3975" spans="1:7" x14ac:dyDescent="0.25">
      <c r="A3975" t="s">
        <v>62</v>
      </c>
      <c r="B3975" t="str">
        <f>IFERROR(INDEX(Clients[Client_Name],MATCH(Table10[[#This Row],[Client_Code]],Clients[Client_Code],0)),"")</f>
        <v>COMERCIAL DOLLINCO</v>
      </c>
      <c r="C3975" s="42">
        <v>1027</v>
      </c>
      <c r="D3975" s="41" t="s">
        <v>37</v>
      </c>
      <c r="E3975">
        <v>8</v>
      </c>
      <c r="F3975" s="21">
        <v>712326.1258093057</v>
      </c>
      <c r="G3975"/>
    </row>
    <row r="3976" spans="1:7" x14ac:dyDescent="0.25">
      <c r="A3976" t="s">
        <v>62</v>
      </c>
      <c r="B3976" t="str">
        <f>IFERROR(INDEX(Clients[Client_Name],MATCH(Table10[[#This Row],[Client_Code]],Clients[Client_Code],0)),"")</f>
        <v>COMERCIAL DOLLINCO</v>
      </c>
      <c r="C3976" s="42">
        <v>1027</v>
      </c>
      <c r="D3976" s="41" t="s">
        <v>37</v>
      </c>
      <c r="E3976">
        <v>9</v>
      </c>
      <c r="F3976" s="21">
        <v>691301.01596686989</v>
      </c>
      <c r="G3976"/>
    </row>
    <row r="3977" spans="1:7" x14ac:dyDescent="0.25">
      <c r="A3977" t="s">
        <v>62</v>
      </c>
      <c r="B3977" t="str">
        <f>IFERROR(INDEX(Clients[Client_Name],MATCH(Table10[[#This Row],[Client_Code]],Clients[Client_Code],0)),"")</f>
        <v>COMERCIAL DOLLINCO</v>
      </c>
      <c r="C3977" s="42">
        <v>1027</v>
      </c>
      <c r="D3977" s="41" t="s">
        <v>37</v>
      </c>
      <c r="E3977">
        <v>10</v>
      </c>
      <c r="F3977" s="21">
        <v>716368.35891806846</v>
      </c>
      <c r="G3977"/>
    </row>
    <row r="3978" spans="1:7" x14ac:dyDescent="0.25">
      <c r="A3978" t="s">
        <v>62</v>
      </c>
      <c r="B3978" t="str">
        <f>IFERROR(INDEX(Clients[Client_Name],MATCH(Table10[[#This Row],[Client_Code]],Clients[Client_Code],0)),"")</f>
        <v>COMERCIAL DOLLINCO</v>
      </c>
      <c r="C3978" s="42">
        <v>1027</v>
      </c>
      <c r="D3978" s="41" t="s">
        <v>37</v>
      </c>
      <c r="E3978">
        <v>11</v>
      </c>
      <c r="F3978" s="21">
        <v>695223.93800161569</v>
      </c>
      <c r="G3978"/>
    </row>
    <row r="3979" spans="1:7" x14ac:dyDescent="0.25">
      <c r="A3979" t="s">
        <v>62</v>
      </c>
      <c r="B3979" t="str">
        <f>IFERROR(INDEX(Clients[Client_Name],MATCH(Table10[[#This Row],[Client_Code]],Clients[Client_Code],0)),"")</f>
        <v>COMERCIAL DOLLINCO</v>
      </c>
      <c r="C3979" s="42">
        <v>1027</v>
      </c>
      <c r="D3979" s="41" t="s">
        <v>37</v>
      </c>
      <c r="E3979">
        <v>12</v>
      </c>
      <c r="F3979" s="21">
        <v>720433.53046459646</v>
      </c>
      <c r="G3979"/>
    </row>
    <row r="3980" spans="1:7" x14ac:dyDescent="0.25">
      <c r="A3980" t="s">
        <v>62</v>
      </c>
      <c r="B3980" t="str">
        <f>IFERROR(INDEX(Clients[Client_Name],MATCH(Table10[[#This Row],[Client_Code]],Clients[Client_Code],0)),"")</f>
        <v>COMERCIAL DOLLINCO</v>
      </c>
      <c r="C3980" s="42">
        <v>1027</v>
      </c>
      <c r="D3980" s="41" t="s">
        <v>148</v>
      </c>
      <c r="E3980">
        <v>1</v>
      </c>
      <c r="F3980" s="21">
        <v>0</v>
      </c>
      <c r="G3980"/>
    </row>
    <row r="3981" spans="1:7" x14ac:dyDescent="0.25">
      <c r="A3981" t="s">
        <v>62</v>
      </c>
      <c r="B3981" t="str">
        <f>IFERROR(INDEX(Clients[Client_Name],MATCH(Table10[[#This Row],[Client_Code]],Clients[Client_Code],0)),"")</f>
        <v>COMERCIAL DOLLINCO</v>
      </c>
      <c r="C3981" s="42">
        <v>1027</v>
      </c>
      <c r="D3981" s="41" t="s">
        <v>148</v>
      </c>
      <c r="E3981">
        <v>2</v>
      </c>
      <c r="F3981" s="21">
        <v>0</v>
      </c>
      <c r="G3981"/>
    </row>
    <row r="3982" spans="1:7" x14ac:dyDescent="0.25">
      <c r="A3982" t="s">
        <v>62</v>
      </c>
      <c r="B3982" t="str">
        <f>IFERROR(INDEX(Clients[Client_Name],MATCH(Table10[[#This Row],[Client_Code]],Clients[Client_Code],0)),"")</f>
        <v>COMERCIAL DOLLINCO</v>
      </c>
      <c r="C3982" s="42">
        <v>1027</v>
      </c>
      <c r="D3982" s="41" t="s">
        <v>148</v>
      </c>
      <c r="E3982">
        <v>3</v>
      </c>
      <c r="F3982" s="21">
        <v>0</v>
      </c>
      <c r="G3982"/>
    </row>
    <row r="3983" spans="1:7" x14ac:dyDescent="0.25">
      <c r="A3983" t="s">
        <v>62</v>
      </c>
      <c r="B3983" t="str">
        <f>IFERROR(INDEX(Clients[Client_Name],MATCH(Table10[[#This Row],[Client_Code]],Clients[Client_Code],0)),"")</f>
        <v>COMERCIAL DOLLINCO</v>
      </c>
      <c r="C3983" s="42">
        <v>1027</v>
      </c>
      <c r="D3983" s="41" t="s">
        <v>148</v>
      </c>
      <c r="E3983">
        <v>4</v>
      </c>
      <c r="F3983" s="21">
        <v>0</v>
      </c>
      <c r="G3983"/>
    </row>
    <row r="3984" spans="1:7" x14ac:dyDescent="0.25">
      <c r="A3984" t="s">
        <v>62</v>
      </c>
      <c r="B3984" t="str">
        <f>IFERROR(INDEX(Clients[Client_Name],MATCH(Table10[[#This Row],[Client_Code]],Clients[Client_Code],0)),"")</f>
        <v>COMERCIAL DOLLINCO</v>
      </c>
      <c r="C3984" s="42">
        <v>1027</v>
      </c>
      <c r="D3984" s="41" t="s">
        <v>148</v>
      </c>
      <c r="E3984">
        <v>5</v>
      </c>
      <c r="F3984" s="21">
        <v>0</v>
      </c>
      <c r="G3984"/>
    </row>
    <row r="3985" spans="1:7" x14ac:dyDescent="0.25">
      <c r="A3985" t="s">
        <v>62</v>
      </c>
      <c r="B3985" t="str">
        <f>IFERROR(INDEX(Clients[Client_Name],MATCH(Table10[[#This Row],[Client_Code]],Clients[Client_Code],0)),"")</f>
        <v>COMERCIAL DOLLINCO</v>
      </c>
      <c r="C3985" s="42">
        <v>1027</v>
      </c>
      <c r="D3985" s="41" t="s">
        <v>148</v>
      </c>
      <c r="E3985">
        <v>6</v>
      </c>
      <c r="F3985" s="21">
        <v>0</v>
      </c>
      <c r="G3985"/>
    </row>
    <row r="3986" spans="1:7" x14ac:dyDescent="0.25">
      <c r="A3986" t="s">
        <v>62</v>
      </c>
      <c r="B3986" t="str">
        <f>IFERROR(INDEX(Clients[Client_Name],MATCH(Table10[[#This Row],[Client_Code]],Clients[Client_Code],0)),"")</f>
        <v>COMERCIAL DOLLINCO</v>
      </c>
      <c r="C3986" s="42">
        <v>1027</v>
      </c>
      <c r="D3986" s="41" t="s">
        <v>148</v>
      </c>
      <c r="E3986">
        <v>7</v>
      </c>
      <c r="F3986" s="21">
        <v>0</v>
      </c>
      <c r="G3986"/>
    </row>
    <row r="3987" spans="1:7" x14ac:dyDescent="0.25">
      <c r="A3987" t="s">
        <v>62</v>
      </c>
      <c r="B3987" t="str">
        <f>IFERROR(INDEX(Clients[Client_Name],MATCH(Table10[[#This Row],[Client_Code]],Clients[Client_Code],0)),"")</f>
        <v>COMERCIAL DOLLINCO</v>
      </c>
      <c r="C3987" s="42">
        <v>1027</v>
      </c>
      <c r="D3987" s="41" t="s">
        <v>148</v>
      </c>
      <c r="E3987">
        <v>8</v>
      </c>
      <c r="F3987" s="21">
        <v>0</v>
      </c>
      <c r="G3987"/>
    </row>
    <row r="3988" spans="1:7" x14ac:dyDescent="0.25">
      <c r="A3988" t="s">
        <v>62</v>
      </c>
      <c r="B3988" t="str">
        <f>IFERROR(INDEX(Clients[Client_Name],MATCH(Table10[[#This Row],[Client_Code]],Clients[Client_Code],0)),"")</f>
        <v>COMERCIAL DOLLINCO</v>
      </c>
      <c r="C3988" s="42">
        <v>1027</v>
      </c>
      <c r="D3988" s="41" t="s">
        <v>148</v>
      </c>
      <c r="E3988">
        <v>9</v>
      </c>
      <c r="F3988" s="21">
        <v>0</v>
      </c>
      <c r="G3988"/>
    </row>
    <row r="3989" spans="1:7" x14ac:dyDescent="0.25">
      <c r="A3989" t="s">
        <v>62</v>
      </c>
      <c r="B3989" t="str">
        <f>IFERROR(INDEX(Clients[Client_Name],MATCH(Table10[[#This Row],[Client_Code]],Clients[Client_Code],0)),"")</f>
        <v>COMERCIAL DOLLINCO</v>
      </c>
      <c r="C3989" s="42">
        <v>1027</v>
      </c>
      <c r="D3989" s="41" t="s">
        <v>148</v>
      </c>
      <c r="E3989">
        <v>10</v>
      </c>
      <c r="F3989" s="21">
        <v>0</v>
      </c>
      <c r="G3989"/>
    </row>
    <row r="3990" spans="1:7" x14ac:dyDescent="0.25">
      <c r="A3990" t="s">
        <v>62</v>
      </c>
      <c r="B3990" t="str">
        <f>IFERROR(INDEX(Clients[Client_Name],MATCH(Table10[[#This Row],[Client_Code]],Clients[Client_Code],0)),"")</f>
        <v>COMERCIAL DOLLINCO</v>
      </c>
      <c r="C3990" s="42">
        <v>1027</v>
      </c>
      <c r="D3990" s="41" t="s">
        <v>148</v>
      </c>
      <c r="E3990">
        <v>11</v>
      </c>
      <c r="F3990" s="21">
        <v>0</v>
      </c>
      <c r="G3990"/>
    </row>
    <row r="3991" spans="1:7" x14ac:dyDescent="0.25">
      <c r="A3991" t="s">
        <v>62</v>
      </c>
      <c r="B3991" t="str">
        <f>IFERROR(INDEX(Clients[Client_Name],MATCH(Table10[[#This Row],[Client_Code]],Clients[Client_Code],0)),"")</f>
        <v>COMERCIAL DOLLINCO</v>
      </c>
      <c r="C3991" s="42">
        <v>1027</v>
      </c>
      <c r="D3991" s="41" t="s">
        <v>148</v>
      </c>
      <c r="E3991">
        <v>12</v>
      </c>
      <c r="F3991" s="21">
        <v>0</v>
      </c>
      <c r="G3991"/>
    </row>
    <row r="3992" spans="1:7" x14ac:dyDescent="0.25">
      <c r="A3992" t="s">
        <v>62</v>
      </c>
      <c r="B3992" t="str">
        <f>IFERROR(INDEX(Clients[Client_Name],MATCH(Table10[[#This Row],[Client_Code]],Clients[Client_Code],0)),"")</f>
        <v>COMERCIAL DOLLINCO</v>
      </c>
      <c r="C3992" s="42">
        <v>1027</v>
      </c>
      <c r="D3992" s="41" t="s">
        <v>38</v>
      </c>
      <c r="E3992">
        <v>1</v>
      </c>
      <c r="F3992" s="21">
        <v>1248527.469</v>
      </c>
      <c r="G3992"/>
    </row>
    <row r="3993" spans="1:7" x14ac:dyDescent="0.25">
      <c r="A3993" t="s">
        <v>62</v>
      </c>
      <c r="B3993" t="str">
        <f>IFERROR(INDEX(Clients[Client_Name],MATCH(Table10[[#This Row],[Client_Code]],Clients[Client_Code],0)),"")</f>
        <v>COMERCIAL DOLLINCO</v>
      </c>
      <c r="C3993" s="42">
        <v>1027</v>
      </c>
      <c r="D3993" s="41" t="s">
        <v>38</v>
      </c>
      <c r="E3993">
        <v>2</v>
      </c>
      <c r="F3993" s="21">
        <v>1175649.5369206667</v>
      </c>
      <c r="G3993"/>
    </row>
    <row r="3994" spans="1:7" x14ac:dyDescent="0.25">
      <c r="A3994" t="s">
        <v>62</v>
      </c>
      <c r="B3994" t="str">
        <f>IFERROR(INDEX(Clients[Client_Name],MATCH(Table10[[#This Row],[Client_Code]],Clients[Client_Code],0)),"")</f>
        <v>COMERCIAL DOLLINCO</v>
      </c>
      <c r="C3994" s="42">
        <v>1027</v>
      </c>
      <c r="D3994" s="41" t="s">
        <v>38</v>
      </c>
      <c r="E3994">
        <v>3</v>
      </c>
      <c r="F3994" s="21">
        <v>1359317.0010309594</v>
      </c>
      <c r="G3994"/>
    </row>
    <row r="3995" spans="1:7" x14ac:dyDescent="0.25">
      <c r="A3995" t="s">
        <v>62</v>
      </c>
      <c r="B3995" t="str">
        <f>IFERROR(INDEX(Clients[Client_Name],MATCH(Table10[[#This Row],[Client_Code]],Clients[Client_Code],0)),"")</f>
        <v>COMERCIAL DOLLINCO</v>
      </c>
      <c r="C3995" s="42">
        <v>1027</v>
      </c>
      <c r="D3995" s="41" t="s">
        <v>38</v>
      </c>
      <c r="E3995">
        <v>4</v>
      </c>
      <c r="F3995" s="21">
        <v>1426121.0992005472</v>
      </c>
      <c r="G3995"/>
    </row>
    <row r="3996" spans="1:7" x14ac:dyDescent="0.25">
      <c r="A3996" t="s">
        <v>62</v>
      </c>
      <c r="B3996" t="str">
        <f>IFERROR(INDEX(Clients[Client_Name],MATCH(Table10[[#This Row],[Client_Code]],Clients[Client_Code],0)),"")</f>
        <v>COMERCIAL DOLLINCO</v>
      </c>
      <c r="C3996" s="42">
        <v>1027</v>
      </c>
      <c r="D3996" s="41" t="s">
        <v>38</v>
      </c>
      <c r="E3996">
        <v>5</v>
      </c>
      <c r="F3996" s="21">
        <v>1428331.4423149484</v>
      </c>
      <c r="G3996"/>
    </row>
    <row r="3997" spans="1:7" x14ac:dyDescent="0.25">
      <c r="A3997" t="s">
        <v>62</v>
      </c>
      <c r="B3997" t="str">
        <f>IFERROR(INDEX(Clients[Client_Name],MATCH(Table10[[#This Row],[Client_Code]],Clients[Client_Code],0)),"")</f>
        <v>COMERCIAL DOLLINCO</v>
      </c>
      <c r="C3997" s="42">
        <v>1027</v>
      </c>
      <c r="D3997" s="41" t="s">
        <v>38</v>
      </c>
      <c r="E3997">
        <v>6</v>
      </c>
      <c r="F3997" s="21">
        <v>1400490.046517588</v>
      </c>
      <c r="G3997"/>
    </row>
    <row r="3998" spans="1:7" x14ac:dyDescent="0.25">
      <c r="A3998" t="s">
        <v>62</v>
      </c>
      <c r="B3998" t="str">
        <f>IFERROR(INDEX(Clients[Client_Name],MATCH(Table10[[#This Row],[Client_Code]],Clients[Client_Code],0)),"")</f>
        <v>COMERCIAL DOLLINCO</v>
      </c>
      <c r="C3998" s="42">
        <v>1027</v>
      </c>
      <c r="D3998" s="41" t="s">
        <v>38</v>
      </c>
      <c r="E3998">
        <v>7</v>
      </c>
      <c r="F3998" s="21">
        <v>1513520.9342043675</v>
      </c>
      <c r="G3998"/>
    </row>
    <row r="3999" spans="1:7" x14ac:dyDescent="0.25">
      <c r="A3999" t="s">
        <v>62</v>
      </c>
      <c r="B3999" t="str">
        <f>IFERROR(INDEX(Clients[Client_Name],MATCH(Table10[[#This Row],[Client_Code]],Clients[Client_Code],0)),"")</f>
        <v>COMERCIAL DOLLINCO</v>
      </c>
      <c r="C3999" s="42">
        <v>1027</v>
      </c>
      <c r="D3999" s="41" t="s">
        <v>38</v>
      </c>
      <c r="E3999">
        <v>8</v>
      </c>
      <c r="F3999" s="21">
        <v>1596500.1185179465</v>
      </c>
      <c r="G3999"/>
    </row>
    <row r="4000" spans="1:7" x14ac:dyDescent="0.25">
      <c r="A4000" t="s">
        <v>62</v>
      </c>
      <c r="B4000" t="str">
        <f>IFERROR(INDEX(Clients[Client_Name],MATCH(Table10[[#This Row],[Client_Code]],Clients[Client_Code],0)),"")</f>
        <v>COMERCIAL DOLLINCO</v>
      </c>
      <c r="C4000" s="42">
        <v>1027</v>
      </c>
      <c r="D4000" s="41" t="s">
        <v>38</v>
      </c>
      <c r="E4000">
        <v>9</v>
      </c>
      <c r="F4000" s="21">
        <v>1573211.8892133038</v>
      </c>
      <c r="G4000"/>
    </row>
    <row r="4001" spans="1:7" x14ac:dyDescent="0.25">
      <c r="A4001" t="s">
        <v>62</v>
      </c>
      <c r="B4001" t="str">
        <f>IFERROR(INDEX(Clients[Client_Name],MATCH(Table10[[#This Row],[Client_Code]],Clients[Client_Code],0)),"")</f>
        <v>COMERCIAL DOLLINCO</v>
      </c>
      <c r="C4001" s="42">
        <v>1027</v>
      </c>
      <c r="D4001" s="41" t="s">
        <v>38</v>
      </c>
      <c r="E4001">
        <v>10</v>
      </c>
      <c r="F4001" s="21">
        <v>1439477.4531071661</v>
      </c>
      <c r="G4001"/>
    </row>
    <row r="4002" spans="1:7" x14ac:dyDescent="0.25">
      <c r="A4002" t="s">
        <v>62</v>
      </c>
      <c r="B4002" t="str">
        <f>IFERROR(INDEX(Clients[Client_Name],MATCH(Table10[[#This Row],[Client_Code]],Clients[Client_Code],0)),"")</f>
        <v>COMERCIAL DOLLINCO</v>
      </c>
      <c r="C4002" s="42">
        <v>1027</v>
      </c>
      <c r="D4002" s="41" t="s">
        <v>38</v>
      </c>
      <c r="E4002">
        <v>11</v>
      </c>
      <c r="F4002" s="21">
        <v>1480657.0702170674</v>
      </c>
      <c r="G4002"/>
    </row>
    <row r="4003" spans="1:7" x14ac:dyDescent="0.25">
      <c r="A4003" t="s">
        <v>62</v>
      </c>
      <c r="B4003" t="str">
        <f>IFERROR(INDEX(Clients[Client_Name],MATCH(Table10[[#This Row],[Client_Code]],Clients[Client_Code],0)),"")</f>
        <v>COMERCIAL DOLLINCO</v>
      </c>
      <c r="C4003" s="42">
        <v>1027</v>
      </c>
      <c r="D4003" s="41" t="s">
        <v>38</v>
      </c>
      <c r="E4003">
        <v>12</v>
      </c>
      <c r="F4003" s="21">
        <v>1605480.1952021052</v>
      </c>
      <c r="G4003"/>
    </row>
    <row r="4004" spans="1:7" x14ac:dyDescent="0.25">
      <c r="A4004" t="s">
        <v>32</v>
      </c>
      <c r="B4004" t="str">
        <f>IFERROR(INDEX(Clients[Client_Name],MATCH(Table10[[#This Row],[Client_Code]],Clients[Client_Code],0)),"")</f>
        <v>COMERCIAL CASTRO</v>
      </c>
      <c r="C4004" s="42">
        <v>17</v>
      </c>
      <c r="D4004" s="41" t="s">
        <v>149</v>
      </c>
      <c r="E4004">
        <v>1</v>
      </c>
      <c r="F4004" s="21">
        <v>1778917.6666178913</v>
      </c>
      <c r="G4004"/>
    </row>
    <row r="4005" spans="1:7" x14ac:dyDescent="0.25">
      <c r="A4005" t="s">
        <v>32</v>
      </c>
      <c r="B4005" t="str">
        <f>IFERROR(INDEX(Clients[Client_Name],MATCH(Table10[[#This Row],[Client_Code]],Clients[Client_Code],0)),"")</f>
        <v>COMERCIAL CASTRO</v>
      </c>
      <c r="C4005" s="42">
        <v>17</v>
      </c>
      <c r="D4005" s="41" t="s">
        <v>149</v>
      </c>
      <c r="E4005">
        <v>2</v>
      </c>
      <c r="F4005" s="21">
        <v>1450185.1587150767</v>
      </c>
      <c r="G4005"/>
    </row>
    <row r="4006" spans="1:7" x14ac:dyDescent="0.25">
      <c r="A4006" t="s">
        <v>32</v>
      </c>
      <c r="B4006" t="str">
        <f>IFERROR(INDEX(Clients[Client_Name],MATCH(Table10[[#This Row],[Client_Code]],Clients[Client_Code],0)),"")</f>
        <v>COMERCIAL CASTRO</v>
      </c>
      <c r="C4006" s="42">
        <v>17</v>
      </c>
      <c r="D4006" s="41" t="s">
        <v>149</v>
      </c>
      <c r="E4006">
        <v>3</v>
      </c>
      <c r="F4006" s="21">
        <v>1449100.1094623953</v>
      </c>
      <c r="G4006"/>
    </row>
    <row r="4007" spans="1:7" x14ac:dyDescent="0.25">
      <c r="A4007" t="s">
        <v>32</v>
      </c>
      <c r="B4007" t="str">
        <f>IFERROR(INDEX(Clients[Client_Name],MATCH(Table10[[#This Row],[Client_Code]],Clients[Client_Code],0)),"")</f>
        <v>COMERCIAL CASTRO</v>
      </c>
      <c r="C4007" s="42">
        <v>17</v>
      </c>
      <c r="D4007" s="41" t="s">
        <v>149</v>
      </c>
      <c r="E4007">
        <v>4</v>
      </c>
      <c r="F4007" s="21">
        <v>1307885.3037952848</v>
      </c>
      <c r="G4007"/>
    </row>
    <row r="4008" spans="1:7" x14ac:dyDescent="0.25">
      <c r="A4008" t="s">
        <v>32</v>
      </c>
      <c r="B4008" t="str">
        <f>IFERROR(INDEX(Clients[Client_Name],MATCH(Table10[[#This Row],[Client_Code]],Clients[Client_Code],0)),"")</f>
        <v>COMERCIAL CASTRO</v>
      </c>
      <c r="C4008" s="42">
        <v>17</v>
      </c>
      <c r="D4008" s="41" t="s">
        <v>149</v>
      </c>
      <c r="E4008">
        <v>5</v>
      </c>
      <c r="F4008" s="21">
        <v>1180431.8809404343</v>
      </c>
      <c r="G4008"/>
    </row>
    <row r="4009" spans="1:7" x14ac:dyDescent="0.25">
      <c r="A4009" t="s">
        <v>32</v>
      </c>
      <c r="B4009" t="str">
        <f>IFERROR(INDEX(Clients[Client_Name],MATCH(Table10[[#This Row],[Client_Code]],Clients[Client_Code],0)),"")</f>
        <v>COMERCIAL CASTRO</v>
      </c>
      <c r="C4009" s="42">
        <v>17</v>
      </c>
      <c r="D4009" s="41" t="s">
        <v>149</v>
      </c>
      <c r="E4009">
        <v>6</v>
      </c>
      <c r="F4009" s="21">
        <v>1489267.131597447</v>
      </c>
      <c r="G4009"/>
    </row>
    <row r="4010" spans="1:7" x14ac:dyDescent="0.25">
      <c r="A4010" t="s">
        <v>32</v>
      </c>
      <c r="B4010" t="str">
        <f>IFERROR(INDEX(Clients[Client_Name],MATCH(Table10[[#This Row],[Client_Code]],Clients[Client_Code],0)),"")</f>
        <v>COMERCIAL CASTRO</v>
      </c>
      <c r="C4010" s="42">
        <v>17</v>
      </c>
      <c r="D4010" s="41" t="s">
        <v>149</v>
      </c>
      <c r="E4010">
        <v>7</v>
      </c>
      <c r="F4010" s="21">
        <v>2006250.4962895564</v>
      </c>
      <c r="G4010"/>
    </row>
    <row r="4011" spans="1:7" x14ac:dyDescent="0.25">
      <c r="A4011" t="s">
        <v>32</v>
      </c>
      <c r="B4011" t="str">
        <f>IFERROR(INDEX(Clients[Client_Name],MATCH(Table10[[#This Row],[Client_Code]],Clients[Client_Code],0)),"")</f>
        <v>COMERCIAL CASTRO</v>
      </c>
      <c r="C4011" s="42">
        <v>17</v>
      </c>
      <c r="D4011" s="41" t="s">
        <v>149</v>
      </c>
      <c r="E4011">
        <v>8</v>
      </c>
      <c r="F4011" s="21">
        <v>2615515.3345044227</v>
      </c>
      <c r="G4011"/>
    </row>
    <row r="4012" spans="1:7" x14ac:dyDescent="0.25">
      <c r="A4012" t="s">
        <v>32</v>
      </c>
      <c r="B4012" t="str">
        <f>IFERROR(INDEX(Clients[Client_Name],MATCH(Table10[[#This Row],[Client_Code]],Clients[Client_Code],0)),"")</f>
        <v>COMERCIAL CASTRO</v>
      </c>
      <c r="C4012" s="42">
        <v>17</v>
      </c>
      <c r="D4012" s="41" t="s">
        <v>149</v>
      </c>
      <c r="E4012">
        <v>9</v>
      </c>
      <c r="F4012" s="21">
        <v>2157568.1294445395</v>
      </c>
      <c r="G4012"/>
    </row>
    <row r="4013" spans="1:7" x14ac:dyDescent="0.25">
      <c r="A4013" t="s">
        <v>32</v>
      </c>
      <c r="B4013" t="str">
        <f>IFERROR(INDEX(Clients[Client_Name],MATCH(Table10[[#This Row],[Client_Code]],Clients[Client_Code],0)),"")</f>
        <v>COMERCIAL CASTRO</v>
      </c>
      <c r="C4013" s="42">
        <v>17</v>
      </c>
      <c r="D4013" s="41" t="s">
        <v>149</v>
      </c>
      <c r="E4013">
        <v>10</v>
      </c>
      <c r="F4013" s="21">
        <v>1900433.3550487021</v>
      </c>
      <c r="G4013"/>
    </row>
    <row r="4014" spans="1:7" x14ac:dyDescent="0.25">
      <c r="A4014" t="s">
        <v>32</v>
      </c>
      <c r="B4014" t="str">
        <f>IFERROR(INDEX(Clients[Client_Name],MATCH(Table10[[#This Row],[Client_Code]],Clients[Client_Code],0)),"")</f>
        <v>COMERCIAL CASTRO</v>
      </c>
      <c r="C4014" s="42">
        <v>17</v>
      </c>
      <c r="D4014" s="41" t="s">
        <v>149</v>
      </c>
      <c r="E4014">
        <v>11</v>
      </c>
      <c r="F4014" s="21">
        <v>1844339.9189238772</v>
      </c>
      <c r="G4014"/>
    </row>
    <row r="4015" spans="1:7" x14ac:dyDescent="0.25">
      <c r="A4015" t="s">
        <v>32</v>
      </c>
      <c r="B4015" t="str">
        <f>IFERROR(INDEX(Clients[Client_Name],MATCH(Table10[[#This Row],[Client_Code]],Clients[Client_Code],0)),"")</f>
        <v>COMERCIAL CASTRO</v>
      </c>
      <c r="C4015" s="42">
        <v>17</v>
      </c>
      <c r="D4015" s="41" t="s">
        <v>149</v>
      </c>
      <c r="E4015">
        <v>12</v>
      </c>
      <c r="F4015" s="21">
        <v>1720095.9602855705</v>
      </c>
      <c r="G4015"/>
    </row>
    <row r="4016" spans="1:7" x14ac:dyDescent="0.25">
      <c r="A4016" t="s">
        <v>32</v>
      </c>
      <c r="B4016" t="str">
        <f>IFERROR(INDEX(Clients[Client_Name],MATCH(Table10[[#This Row],[Client_Code]],Clients[Client_Code],0)),"")</f>
        <v>COMERCIAL CASTRO</v>
      </c>
      <c r="C4016" s="42">
        <v>17</v>
      </c>
      <c r="D4016" s="41" t="s">
        <v>37</v>
      </c>
      <c r="E4016">
        <v>1</v>
      </c>
      <c r="F4016" s="21">
        <v>319213.12045418768</v>
      </c>
      <c r="G4016"/>
    </row>
    <row r="4017" spans="1:7" x14ac:dyDescent="0.25">
      <c r="A4017" t="s">
        <v>32</v>
      </c>
      <c r="B4017" t="str">
        <f>IFERROR(INDEX(Clients[Client_Name],MATCH(Table10[[#This Row],[Client_Code]],Clients[Client_Code],0)),"")</f>
        <v>COMERCIAL CASTRO</v>
      </c>
      <c r="C4017" s="42">
        <v>17</v>
      </c>
      <c r="D4017" s="41" t="s">
        <v>37</v>
      </c>
      <c r="E4017">
        <v>2</v>
      </c>
      <c r="F4017" s="21">
        <v>260224.59523374063</v>
      </c>
      <c r="G4017"/>
    </row>
    <row r="4018" spans="1:7" x14ac:dyDescent="0.25">
      <c r="A4018" t="s">
        <v>32</v>
      </c>
      <c r="B4018" t="str">
        <f>IFERROR(INDEX(Clients[Client_Name],MATCH(Table10[[#This Row],[Client_Code]],Clients[Client_Code],0)),"")</f>
        <v>COMERCIAL CASTRO</v>
      </c>
      <c r="C4018" s="42">
        <v>17</v>
      </c>
      <c r="D4018" s="41" t="s">
        <v>37</v>
      </c>
      <c r="E4018">
        <v>3</v>
      </c>
      <c r="F4018" s="21">
        <v>260029.89147409252</v>
      </c>
      <c r="G4018"/>
    </row>
    <row r="4019" spans="1:7" x14ac:dyDescent="0.25">
      <c r="A4019" t="s">
        <v>32</v>
      </c>
      <c r="B4019" t="str">
        <f>IFERROR(INDEX(Clients[Client_Name],MATCH(Table10[[#This Row],[Client_Code]],Clients[Client_Code],0)),"")</f>
        <v>COMERCIAL CASTRO</v>
      </c>
      <c r="C4019" s="42">
        <v>17</v>
      </c>
      <c r="D4019" s="41" t="s">
        <v>37</v>
      </c>
      <c r="E4019">
        <v>4</v>
      </c>
      <c r="F4019" s="21">
        <v>234689.9785499422</v>
      </c>
      <c r="G4019"/>
    </row>
    <row r="4020" spans="1:7" x14ac:dyDescent="0.25">
      <c r="A4020" t="s">
        <v>32</v>
      </c>
      <c r="B4020" t="str">
        <f>IFERROR(INDEX(Clients[Client_Name],MATCH(Table10[[#This Row],[Client_Code]],Clients[Client_Code],0)),"")</f>
        <v>COMERCIAL CASTRO</v>
      </c>
      <c r="C4020" s="42">
        <v>17</v>
      </c>
      <c r="D4020" s="41" t="s">
        <v>37</v>
      </c>
      <c r="E4020">
        <v>5</v>
      </c>
      <c r="F4020" s="21">
        <v>211819.44014025031</v>
      </c>
      <c r="G4020"/>
    </row>
    <row r="4021" spans="1:7" x14ac:dyDescent="0.25">
      <c r="A4021" t="s">
        <v>32</v>
      </c>
      <c r="B4021" t="str">
        <f>IFERROR(INDEX(Clients[Client_Name],MATCH(Table10[[#This Row],[Client_Code]],Clients[Client_Code],0)),"")</f>
        <v>COMERCIAL CASTRO</v>
      </c>
      <c r="C4021" s="42">
        <v>17</v>
      </c>
      <c r="D4021" s="41" t="s">
        <v>37</v>
      </c>
      <c r="E4021">
        <v>6</v>
      </c>
      <c r="F4021" s="21">
        <v>267237.55527758907</v>
      </c>
      <c r="G4021"/>
    </row>
    <row r="4022" spans="1:7" x14ac:dyDescent="0.25">
      <c r="A4022" t="s">
        <v>32</v>
      </c>
      <c r="B4022" t="str">
        <f>IFERROR(INDEX(Clients[Client_Name],MATCH(Table10[[#This Row],[Client_Code]],Clients[Client_Code],0)),"")</f>
        <v>COMERCIAL CASTRO</v>
      </c>
      <c r="C4022" s="42">
        <v>17</v>
      </c>
      <c r="D4022" s="41" t="s">
        <v>37</v>
      </c>
      <c r="E4022">
        <v>7</v>
      </c>
      <c r="F4022" s="21">
        <v>360006.2517513429</v>
      </c>
      <c r="G4022"/>
    </row>
    <row r="4023" spans="1:7" x14ac:dyDescent="0.25">
      <c r="A4023" t="s">
        <v>32</v>
      </c>
      <c r="B4023" t="str">
        <f>IFERROR(INDEX(Clients[Client_Name],MATCH(Table10[[#This Row],[Client_Code]],Clients[Client_Code],0)),"")</f>
        <v>COMERCIAL CASTRO</v>
      </c>
      <c r="C4023" s="42">
        <v>17</v>
      </c>
      <c r="D4023" s="41" t="s">
        <v>37</v>
      </c>
      <c r="E4023">
        <v>8</v>
      </c>
      <c r="F4023" s="21">
        <v>469334.15030402981</v>
      </c>
      <c r="G4023"/>
    </row>
    <row r="4024" spans="1:7" x14ac:dyDescent="0.25">
      <c r="A4024" t="s">
        <v>32</v>
      </c>
      <c r="B4024" t="str">
        <f>IFERROR(INDEX(Clients[Client_Name],MATCH(Table10[[#This Row],[Client_Code]],Clients[Client_Code],0)),"")</f>
        <v>COMERCIAL CASTRO</v>
      </c>
      <c r="C4024" s="42">
        <v>17</v>
      </c>
      <c r="D4024" s="41" t="s">
        <v>37</v>
      </c>
      <c r="E4024">
        <v>9</v>
      </c>
      <c r="F4024" s="21">
        <v>387159.03951974923</v>
      </c>
      <c r="G4024"/>
    </row>
    <row r="4025" spans="1:7" x14ac:dyDescent="0.25">
      <c r="A4025" t="s">
        <v>32</v>
      </c>
      <c r="B4025" t="str">
        <f>IFERROR(INDEX(Clients[Client_Name],MATCH(Table10[[#This Row],[Client_Code]],Clients[Client_Code],0)),"")</f>
        <v>COMERCIAL CASTRO</v>
      </c>
      <c r="C4025" s="42">
        <v>17</v>
      </c>
      <c r="D4025" s="41" t="s">
        <v>37</v>
      </c>
      <c r="E4025">
        <v>10</v>
      </c>
      <c r="F4025" s="21">
        <v>341018.17799902899</v>
      </c>
      <c r="G4025"/>
    </row>
    <row r="4026" spans="1:7" x14ac:dyDescent="0.25">
      <c r="A4026" t="s">
        <v>32</v>
      </c>
      <c r="B4026" t="str">
        <f>IFERROR(INDEX(Clients[Client_Name],MATCH(Table10[[#This Row],[Client_Code]],Clients[Client_Code],0)),"")</f>
        <v>COMERCIAL CASTRO</v>
      </c>
      <c r="C4026" s="42">
        <v>17</v>
      </c>
      <c r="D4026" s="41" t="s">
        <v>37</v>
      </c>
      <c r="E4026">
        <v>11</v>
      </c>
      <c r="F4026" s="21">
        <v>330952.64145486406</v>
      </c>
      <c r="G4026"/>
    </row>
    <row r="4027" spans="1:7" x14ac:dyDescent="0.25">
      <c r="A4027" t="s">
        <v>32</v>
      </c>
      <c r="B4027" t="str">
        <f>IFERROR(INDEX(Clients[Client_Name],MATCH(Table10[[#This Row],[Client_Code]],Clients[Client_Code],0)),"")</f>
        <v>COMERCIAL CASTRO</v>
      </c>
      <c r="C4027" s="42">
        <v>17</v>
      </c>
      <c r="D4027" s="41" t="s">
        <v>37</v>
      </c>
      <c r="E4027">
        <v>12</v>
      </c>
      <c r="F4027" s="21">
        <v>308658.01676325721</v>
      </c>
      <c r="G4027"/>
    </row>
    <row r="4028" spans="1:7" x14ac:dyDescent="0.25">
      <c r="A4028" t="s">
        <v>32</v>
      </c>
      <c r="B4028" t="str">
        <f>IFERROR(INDEX(Clients[Client_Name],MATCH(Table10[[#This Row],[Client_Code]],Clients[Client_Code],0)),"")</f>
        <v>COMERCIAL CASTRO</v>
      </c>
      <c r="C4028" s="42">
        <v>17</v>
      </c>
      <c r="D4028" s="41" t="s">
        <v>148</v>
      </c>
      <c r="E4028">
        <v>1</v>
      </c>
      <c r="F4028" s="21">
        <v>0</v>
      </c>
      <c r="G4028"/>
    </row>
    <row r="4029" spans="1:7" x14ac:dyDescent="0.25">
      <c r="A4029" t="s">
        <v>32</v>
      </c>
      <c r="B4029" t="str">
        <f>IFERROR(INDEX(Clients[Client_Name],MATCH(Table10[[#This Row],[Client_Code]],Clients[Client_Code],0)),"")</f>
        <v>COMERCIAL CASTRO</v>
      </c>
      <c r="C4029" s="42">
        <v>17</v>
      </c>
      <c r="D4029" s="41" t="s">
        <v>148</v>
      </c>
      <c r="E4029">
        <v>2</v>
      </c>
      <c r="F4029" s="21">
        <v>0</v>
      </c>
      <c r="G4029"/>
    </row>
    <row r="4030" spans="1:7" x14ac:dyDescent="0.25">
      <c r="A4030" t="s">
        <v>32</v>
      </c>
      <c r="B4030" t="str">
        <f>IFERROR(INDEX(Clients[Client_Name],MATCH(Table10[[#This Row],[Client_Code]],Clients[Client_Code],0)),"")</f>
        <v>COMERCIAL CASTRO</v>
      </c>
      <c r="C4030" s="42">
        <v>17</v>
      </c>
      <c r="D4030" s="41" t="s">
        <v>148</v>
      </c>
      <c r="E4030">
        <v>3</v>
      </c>
      <c r="F4030" s="21">
        <v>0</v>
      </c>
      <c r="G4030"/>
    </row>
    <row r="4031" spans="1:7" x14ac:dyDescent="0.25">
      <c r="A4031" t="s">
        <v>32</v>
      </c>
      <c r="B4031" t="str">
        <f>IFERROR(INDEX(Clients[Client_Name],MATCH(Table10[[#This Row],[Client_Code]],Clients[Client_Code],0)),"")</f>
        <v>COMERCIAL CASTRO</v>
      </c>
      <c r="C4031" s="42">
        <v>17</v>
      </c>
      <c r="D4031" s="41" t="s">
        <v>148</v>
      </c>
      <c r="E4031">
        <v>4</v>
      </c>
      <c r="F4031" s="21">
        <v>0</v>
      </c>
      <c r="G4031"/>
    </row>
    <row r="4032" spans="1:7" x14ac:dyDescent="0.25">
      <c r="A4032" t="s">
        <v>32</v>
      </c>
      <c r="B4032" t="str">
        <f>IFERROR(INDEX(Clients[Client_Name],MATCH(Table10[[#This Row],[Client_Code]],Clients[Client_Code],0)),"")</f>
        <v>COMERCIAL CASTRO</v>
      </c>
      <c r="C4032" s="42">
        <v>17</v>
      </c>
      <c r="D4032" s="41" t="s">
        <v>148</v>
      </c>
      <c r="E4032">
        <v>5</v>
      </c>
      <c r="F4032" s="21">
        <v>0</v>
      </c>
      <c r="G4032"/>
    </row>
    <row r="4033" spans="1:7" x14ac:dyDescent="0.25">
      <c r="A4033" t="s">
        <v>32</v>
      </c>
      <c r="B4033" t="str">
        <f>IFERROR(INDEX(Clients[Client_Name],MATCH(Table10[[#This Row],[Client_Code]],Clients[Client_Code],0)),"")</f>
        <v>COMERCIAL CASTRO</v>
      </c>
      <c r="C4033" s="42">
        <v>17</v>
      </c>
      <c r="D4033" s="41" t="s">
        <v>148</v>
      </c>
      <c r="E4033">
        <v>6</v>
      </c>
      <c r="F4033" s="21">
        <v>0</v>
      </c>
      <c r="G4033"/>
    </row>
    <row r="4034" spans="1:7" x14ac:dyDescent="0.25">
      <c r="A4034" t="s">
        <v>32</v>
      </c>
      <c r="B4034" t="str">
        <f>IFERROR(INDEX(Clients[Client_Name],MATCH(Table10[[#This Row],[Client_Code]],Clients[Client_Code],0)),"")</f>
        <v>COMERCIAL CASTRO</v>
      </c>
      <c r="C4034" s="42">
        <v>17</v>
      </c>
      <c r="D4034" s="41" t="s">
        <v>148</v>
      </c>
      <c r="E4034">
        <v>7</v>
      </c>
      <c r="F4034" s="21">
        <v>0</v>
      </c>
      <c r="G4034"/>
    </row>
    <row r="4035" spans="1:7" x14ac:dyDescent="0.25">
      <c r="A4035" t="s">
        <v>32</v>
      </c>
      <c r="B4035" t="str">
        <f>IFERROR(INDEX(Clients[Client_Name],MATCH(Table10[[#This Row],[Client_Code]],Clients[Client_Code],0)),"")</f>
        <v>COMERCIAL CASTRO</v>
      </c>
      <c r="C4035" s="42">
        <v>17</v>
      </c>
      <c r="D4035" s="41" t="s">
        <v>148</v>
      </c>
      <c r="E4035">
        <v>8</v>
      </c>
      <c r="F4035" s="21">
        <v>0</v>
      </c>
      <c r="G4035"/>
    </row>
    <row r="4036" spans="1:7" x14ac:dyDescent="0.25">
      <c r="A4036" t="s">
        <v>32</v>
      </c>
      <c r="B4036" t="str">
        <f>IFERROR(INDEX(Clients[Client_Name],MATCH(Table10[[#This Row],[Client_Code]],Clients[Client_Code],0)),"")</f>
        <v>COMERCIAL CASTRO</v>
      </c>
      <c r="C4036" s="42">
        <v>17</v>
      </c>
      <c r="D4036" s="41" t="s">
        <v>148</v>
      </c>
      <c r="E4036">
        <v>9</v>
      </c>
      <c r="F4036" s="21">
        <v>0</v>
      </c>
      <c r="G4036"/>
    </row>
    <row r="4037" spans="1:7" x14ac:dyDescent="0.25">
      <c r="A4037" t="s">
        <v>32</v>
      </c>
      <c r="B4037" t="str">
        <f>IFERROR(INDEX(Clients[Client_Name],MATCH(Table10[[#This Row],[Client_Code]],Clients[Client_Code],0)),"")</f>
        <v>COMERCIAL CASTRO</v>
      </c>
      <c r="C4037" s="42">
        <v>17</v>
      </c>
      <c r="D4037" s="41" t="s">
        <v>148</v>
      </c>
      <c r="E4037">
        <v>10</v>
      </c>
      <c r="F4037" s="21">
        <v>0</v>
      </c>
      <c r="G4037"/>
    </row>
    <row r="4038" spans="1:7" x14ac:dyDescent="0.25">
      <c r="A4038" t="s">
        <v>32</v>
      </c>
      <c r="B4038" t="str">
        <f>IFERROR(INDEX(Clients[Client_Name],MATCH(Table10[[#This Row],[Client_Code]],Clients[Client_Code],0)),"")</f>
        <v>COMERCIAL CASTRO</v>
      </c>
      <c r="C4038" s="42">
        <v>17</v>
      </c>
      <c r="D4038" s="41" t="s">
        <v>148</v>
      </c>
      <c r="E4038">
        <v>11</v>
      </c>
      <c r="F4038" s="21">
        <v>0</v>
      </c>
      <c r="G4038"/>
    </row>
    <row r="4039" spans="1:7" x14ac:dyDescent="0.25">
      <c r="A4039" t="s">
        <v>32</v>
      </c>
      <c r="B4039" t="str">
        <f>IFERROR(INDEX(Clients[Client_Name],MATCH(Table10[[#This Row],[Client_Code]],Clients[Client_Code],0)),"")</f>
        <v>COMERCIAL CASTRO</v>
      </c>
      <c r="C4039" s="42">
        <v>17</v>
      </c>
      <c r="D4039" s="41" t="s">
        <v>148</v>
      </c>
      <c r="E4039">
        <v>12</v>
      </c>
      <c r="F4039" s="21">
        <v>0</v>
      </c>
      <c r="G4039"/>
    </row>
    <row r="4040" spans="1:7" x14ac:dyDescent="0.25">
      <c r="A4040" t="s">
        <v>32</v>
      </c>
      <c r="B4040" t="str">
        <f>IFERROR(INDEX(Clients[Client_Name],MATCH(Table10[[#This Row],[Client_Code]],Clients[Client_Code],0)),"")</f>
        <v>COMERCIAL CASTRO</v>
      </c>
      <c r="C4040" s="42">
        <v>17</v>
      </c>
      <c r="D4040" s="41" t="s">
        <v>38</v>
      </c>
      <c r="E4040">
        <v>1</v>
      </c>
      <c r="F4040" s="21">
        <v>426904.77802039066</v>
      </c>
      <c r="G4040"/>
    </row>
    <row r="4041" spans="1:7" x14ac:dyDescent="0.25">
      <c r="A4041" t="s">
        <v>32</v>
      </c>
      <c r="B4041" t="str">
        <f>IFERROR(INDEX(Clients[Client_Name],MATCH(Table10[[#This Row],[Client_Code]],Clients[Client_Code],0)),"")</f>
        <v>COMERCIAL CASTRO</v>
      </c>
      <c r="C4041" s="42">
        <v>17</v>
      </c>
      <c r="D4041" s="41" t="s">
        <v>38</v>
      </c>
      <c r="E4041">
        <v>2</v>
      </c>
      <c r="F4041" s="21">
        <v>348015.52926659683</v>
      </c>
      <c r="G4041"/>
    </row>
    <row r="4042" spans="1:7" x14ac:dyDescent="0.25">
      <c r="A4042" t="s">
        <v>32</v>
      </c>
      <c r="B4042" t="str">
        <f>IFERROR(INDEX(Clients[Client_Name],MATCH(Table10[[#This Row],[Client_Code]],Clients[Client_Code],0)),"")</f>
        <v>COMERCIAL CASTRO</v>
      </c>
      <c r="C4042" s="42">
        <v>17</v>
      </c>
      <c r="D4042" s="41" t="s">
        <v>38</v>
      </c>
      <c r="E4042">
        <v>3</v>
      </c>
      <c r="F4042" s="21">
        <v>347755.13907594915</v>
      </c>
      <c r="G4042"/>
    </row>
    <row r="4043" spans="1:7" x14ac:dyDescent="0.25">
      <c r="A4043" t="s">
        <v>32</v>
      </c>
      <c r="B4043" t="str">
        <f>IFERROR(INDEX(Clients[Client_Name],MATCH(Table10[[#This Row],[Client_Code]],Clients[Client_Code],0)),"")</f>
        <v>COMERCIAL CASTRO</v>
      </c>
      <c r="C4043" s="42">
        <v>17</v>
      </c>
      <c r="D4043" s="41" t="s">
        <v>38</v>
      </c>
      <c r="E4043">
        <v>4</v>
      </c>
      <c r="F4043" s="21">
        <v>313866.40077299788</v>
      </c>
      <c r="G4043"/>
    </row>
    <row r="4044" spans="1:7" x14ac:dyDescent="0.25">
      <c r="A4044" t="s">
        <v>32</v>
      </c>
      <c r="B4044" t="str">
        <f>IFERROR(INDEX(Clients[Client_Name],MATCH(Table10[[#This Row],[Client_Code]],Clients[Client_Code],0)),"")</f>
        <v>COMERCIAL CASTRO</v>
      </c>
      <c r="C4044" s="42">
        <v>17</v>
      </c>
      <c r="D4044" s="41" t="s">
        <v>38</v>
      </c>
      <c r="E4044">
        <v>5</v>
      </c>
      <c r="F4044" s="21">
        <v>283280.12001766922</v>
      </c>
      <c r="G4044"/>
    </row>
    <row r="4045" spans="1:7" x14ac:dyDescent="0.25">
      <c r="A4045" t="s">
        <v>32</v>
      </c>
      <c r="B4045" t="str">
        <f>IFERROR(INDEX(Clients[Client_Name],MATCH(Table10[[#This Row],[Client_Code]],Clients[Client_Code],0)),"")</f>
        <v>COMERCIAL CASTRO</v>
      </c>
      <c r="C4045" s="42">
        <v>17</v>
      </c>
      <c r="D4045" s="41" t="s">
        <v>38</v>
      </c>
      <c r="E4045">
        <v>6</v>
      </c>
      <c r="F4045" s="21">
        <v>357394.42367584037</v>
      </c>
      <c r="G4045"/>
    </row>
    <row r="4046" spans="1:7" x14ac:dyDescent="0.25">
      <c r="A4046" t="s">
        <v>32</v>
      </c>
      <c r="B4046" t="str">
        <f>IFERROR(INDEX(Clients[Client_Name],MATCH(Table10[[#This Row],[Client_Code]],Clients[Client_Code],0)),"")</f>
        <v>COMERCIAL CASTRO</v>
      </c>
      <c r="C4046" s="42">
        <v>17</v>
      </c>
      <c r="D4046" s="41" t="s">
        <v>38</v>
      </c>
      <c r="E4046">
        <v>7</v>
      </c>
      <c r="F4046" s="21">
        <v>481460.12535821414</v>
      </c>
      <c r="G4046"/>
    </row>
    <row r="4047" spans="1:7" x14ac:dyDescent="0.25">
      <c r="A4047" t="s">
        <v>32</v>
      </c>
      <c r="B4047" t="str">
        <f>IFERROR(INDEX(Clients[Client_Name],MATCH(Table10[[#This Row],[Client_Code]],Clients[Client_Code],0)),"")</f>
        <v>COMERCIAL CASTRO</v>
      </c>
      <c r="C4047" s="42">
        <v>17</v>
      </c>
      <c r="D4047" s="41" t="s">
        <v>38</v>
      </c>
      <c r="E4047">
        <v>8</v>
      </c>
      <c r="F4047" s="21">
        <v>627671.54109408101</v>
      </c>
      <c r="G4047"/>
    </row>
    <row r="4048" spans="1:7" x14ac:dyDescent="0.25">
      <c r="A4048" t="s">
        <v>32</v>
      </c>
      <c r="B4048" t="str">
        <f>IFERROR(INDEX(Clients[Client_Name],MATCH(Table10[[#This Row],[Client_Code]],Clients[Client_Code],0)),"")</f>
        <v>COMERCIAL CASTRO</v>
      </c>
      <c r="C4048" s="42">
        <v>17</v>
      </c>
      <c r="D4048" s="41" t="s">
        <v>38</v>
      </c>
      <c r="E4048">
        <v>9</v>
      </c>
      <c r="F4048" s="21">
        <v>517773.3408626811</v>
      </c>
      <c r="G4048"/>
    </row>
    <row r="4049" spans="1:7" x14ac:dyDescent="0.25">
      <c r="A4049" t="s">
        <v>32</v>
      </c>
      <c r="B4049" t="str">
        <f>IFERROR(INDEX(Clients[Client_Name],MATCH(Table10[[#This Row],[Client_Code]],Clients[Client_Code],0)),"")</f>
        <v>COMERCIAL CASTRO</v>
      </c>
      <c r="C4049" s="42">
        <v>17</v>
      </c>
      <c r="D4049" s="41" t="s">
        <v>38</v>
      </c>
      <c r="E4049">
        <v>10</v>
      </c>
      <c r="F4049" s="21">
        <v>456066.12088016287</v>
      </c>
      <c r="G4049"/>
    </row>
    <row r="4050" spans="1:7" x14ac:dyDescent="0.25">
      <c r="A4050" t="s">
        <v>32</v>
      </c>
      <c r="B4050" t="str">
        <f>IFERROR(INDEX(Clients[Client_Name],MATCH(Table10[[#This Row],[Client_Code]],Clients[Client_Code],0)),"")</f>
        <v>COMERCIAL CASTRO</v>
      </c>
      <c r="C4050" s="42">
        <v>17</v>
      </c>
      <c r="D4050" s="41" t="s">
        <v>38</v>
      </c>
      <c r="E4050">
        <v>11</v>
      </c>
      <c r="F4050" s="21">
        <v>442604.81440902251</v>
      </c>
      <c r="G4050"/>
    </row>
    <row r="4051" spans="1:7" x14ac:dyDescent="0.25">
      <c r="A4051" t="s">
        <v>32</v>
      </c>
      <c r="B4051" t="str">
        <f>IFERROR(INDEX(Clients[Client_Name],MATCH(Table10[[#This Row],[Client_Code]],Clients[Client_Code],0)),"")</f>
        <v>COMERCIAL CASTRO</v>
      </c>
      <c r="C4051" s="42">
        <v>17</v>
      </c>
      <c r="D4051" s="41" t="s">
        <v>38</v>
      </c>
      <c r="E4051">
        <v>12</v>
      </c>
      <c r="F4051" s="21">
        <v>412788.74108635873</v>
      </c>
      <c r="G4051"/>
    </row>
    <row r="4052" spans="1:7" x14ac:dyDescent="0.25">
      <c r="A4052" t="s">
        <v>32</v>
      </c>
      <c r="B4052" t="str">
        <f>IFERROR(INDEX(Clients[Client_Name],MATCH(Table10[[#This Row],[Client_Code]],Clients[Client_Code],0)),"")</f>
        <v>COMERCIAL CASTRO</v>
      </c>
      <c r="C4052" s="42">
        <v>17</v>
      </c>
      <c r="D4052" s="41" t="s">
        <v>149</v>
      </c>
      <c r="E4052">
        <v>1</v>
      </c>
      <c r="F4052" s="21">
        <v>0</v>
      </c>
      <c r="G4052"/>
    </row>
    <row r="4053" spans="1:7" x14ac:dyDescent="0.25">
      <c r="A4053" t="s">
        <v>62</v>
      </c>
      <c r="B4053" t="str">
        <f>IFERROR(INDEX(Clients[Client_Name],MATCH(Table10[[#This Row],[Client_Code]],Clients[Client_Code],0)),"")</f>
        <v>COM. E INV. STO. DOMINGO</v>
      </c>
      <c r="C4053" s="42">
        <v>1026</v>
      </c>
      <c r="D4053" s="41" t="s">
        <v>149</v>
      </c>
      <c r="E4053">
        <v>1</v>
      </c>
      <c r="F4053" s="21">
        <v>1255451.0613333334</v>
      </c>
      <c r="G4053"/>
    </row>
    <row r="4054" spans="1:7" x14ac:dyDescent="0.25">
      <c r="A4054" t="s">
        <v>62</v>
      </c>
      <c r="B4054" t="str">
        <f>IFERROR(INDEX(Clients[Client_Name],MATCH(Table10[[#This Row],[Client_Code]],Clients[Client_Code],0)),"")</f>
        <v>COM. E INV. STO. DOMINGO</v>
      </c>
      <c r="C4054" s="42">
        <v>1026</v>
      </c>
      <c r="D4054" s="41" t="s">
        <v>149</v>
      </c>
      <c r="E4054">
        <v>2</v>
      </c>
      <c r="F4054" s="21">
        <v>1137168.6720924443</v>
      </c>
      <c r="G4054"/>
    </row>
    <row r="4055" spans="1:7" x14ac:dyDescent="0.25">
      <c r="A4055" t="s">
        <v>62</v>
      </c>
      <c r="B4055" t="str">
        <f>IFERROR(INDEX(Clients[Client_Name],MATCH(Table10[[#This Row],[Client_Code]],Clients[Client_Code],0)),"")</f>
        <v>COM. E INV. STO. DOMINGO</v>
      </c>
      <c r="C4055" s="42">
        <v>1026</v>
      </c>
      <c r="D4055" s="41" t="s">
        <v>149</v>
      </c>
      <c r="E4055">
        <v>3</v>
      </c>
      <c r="F4055" s="21">
        <v>1262575.3624963532</v>
      </c>
      <c r="G4055"/>
    </row>
    <row r="4056" spans="1:7" x14ac:dyDescent="0.25">
      <c r="A4056" t="s">
        <v>62</v>
      </c>
      <c r="B4056" t="str">
        <f>IFERROR(INDEX(Clients[Client_Name],MATCH(Table10[[#This Row],[Client_Code]],Clients[Client_Code],0)),"")</f>
        <v>COM. E INV. STO. DOMINGO</v>
      </c>
      <c r="C4056" s="42">
        <v>1026</v>
      </c>
      <c r="D4056" s="41" t="s">
        <v>149</v>
      </c>
      <c r="E4056">
        <v>4</v>
      </c>
      <c r="F4056" s="21">
        <v>1266152.6593567596</v>
      </c>
      <c r="G4056"/>
    </row>
    <row r="4057" spans="1:7" x14ac:dyDescent="0.25">
      <c r="A4057" t="s">
        <v>62</v>
      </c>
      <c r="B4057" t="str">
        <f>IFERROR(INDEX(Clients[Client_Name],MATCH(Table10[[#This Row],[Client_Code]],Clients[Client_Code],0)),"")</f>
        <v>COM. E INV. STO. DOMINGO</v>
      </c>
      <c r="C4057" s="42">
        <v>1026</v>
      </c>
      <c r="D4057" s="41" t="s">
        <v>149</v>
      </c>
      <c r="E4057">
        <v>5</v>
      </c>
      <c r="F4057" s="21">
        <v>1269740.0918916038</v>
      </c>
      <c r="G4057"/>
    </row>
    <row r="4058" spans="1:7" x14ac:dyDescent="0.25">
      <c r="A4058" t="s">
        <v>62</v>
      </c>
      <c r="B4058" t="str">
        <f>IFERROR(INDEX(Clients[Client_Name],MATCH(Table10[[#This Row],[Client_Code]],Clients[Client_Code],0)),"")</f>
        <v>COM. E INV. STO. DOMINGO</v>
      </c>
      <c r="C4058" s="42">
        <v>1026</v>
      </c>
      <c r="D4058" s="41" t="s">
        <v>149</v>
      </c>
      <c r="E4058">
        <v>6</v>
      </c>
      <c r="F4058" s="21">
        <v>1232262.2795018998</v>
      </c>
      <c r="G4058"/>
    </row>
    <row r="4059" spans="1:7" x14ac:dyDescent="0.25">
      <c r="A4059" t="s">
        <v>62</v>
      </c>
      <c r="B4059" t="str">
        <f>IFERROR(INDEX(Clients[Client_Name],MATCH(Table10[[#This Row],[Client_Code]],Clients[Client_Code],0)),"")</f>
        <v>COM. E INV. STO. DOMINGO</v>
      </c>
      <c r="C4059" s="42">
        <v>1026</v>
      </c>
      <c r="D4059" s="41" t="s">
        <v>149</v>
      </c>
      <c r="E4059">
        <v>7</v>
      </c>
      <c r="F4059" s="21">
        <v>1276945.4789369493</v>
      </c>
      <c r="G4059"/>
    </row>
    <row r="4060" spans="1:7" x14ac:dyDescent="0.25">
      <c r="A4060" t="s">
        <v>62</v>
      </c>
      <c r="B4060" t="str">
        <f>IFERROR(INDEX(Clients[Client_Name],MATCH(Table10[[#This Row],[Client_Code]],Clients[Client_Code],0)),"")</f>
        <v>COM. E INV. STO. DOMINGO</v>
      </c>
      <c r="C4060" s="42">
        <v>1026</v>
      </c>
      <c r="D4060" s="41" t="s">
        <v>149</v>
      </c>
      <c r="E4060">
        <v>8</v>
      </c>
      <c r="F4060" s="21">
        <v>1280563.4911272707</v>
      </c>
      <c r="G4060"/>
    </row>
    <row r="4061" spans="1:7" x14ac:dyDescent="0.25">
      <c r="A4061" t="s">
        <v>62</v>
      </c>
      <c r="B4061" t="str">
        <f>IFERROR(INDEX(Clients[Client_Name],MATCH(Table10[[#This Row],[Client_Code]],Clients[Client_Code],0)),"")</f>
        <v>COM. E INV. STO. DOMINGO</v>
      </c>
      <c r="C4061" s="42">
        <v>1026</v>
      </c>
      <c r="D4061" s="41" t="s">
        <v>149</v>
      </c>
      <c r="E4061">
        <v>9</v>
      </c>
      <c r="F4061" s="21">
        <v>1242766.213889159</v>
      </c>
      <c r="G4061"/>
    </row>
    <row r="4062" spans="1:7" x14ac:dyDescent="0.25">
      <c r="A4062" t="s">
        <v>62</v>
      </c>
      <c r="B4062" t="str">
        <f>IFERROR(INDEX(Clients[Client_Name],MATCH(Table10[[#This Row],[Client_Code]],Clients[Client_Code],0)),"")</f>
        <v>COM. E INV. STO. DOMINGO</v>
      </c>
      <c r="C4062" s="42">
        <v>1026</v>
      </c>
      <c r="D4062" s="41" t="s">
        <v>149</v>
      </c>
      <c r="E4062">
        <v>10</v>
      </c>
      <c r="F4062" s="21">
        <v>1287830.2976561289</v>
      </c>
      <c r="G4062"/>
    </row>
    <row r="4063" spans="1:7" x14ac:dyDescent="0.25">
      <c r="A4063" t="s">
        <v>62</v>
      </c>
      <c r="B4063" t="str">
        <f>IFERROR(INDEX(Clients[Client_Name],MATCH(Table10[[#This Row],[Client_Code]],Clients[Client_Code],0)),"")</f>
        <v>COM. E INV. STO. DOMINGO</v>
      </c>
      <c r="C4063" s="42">
        <v>1026</v>
      </c>
      <c r="D4063" s="41" t="s">
        <v>149</v>
      </c>
      <c r="E4063">
        <v>11</v>
      </c>
      <c r="F4063" s="21">
        <v>1249818.532418859</v>
      </c>
      <c r="G4063"/>
    </row>
    <row r="4064" spans="1:7" x14ac:dyDescent="0.25">
      <c r="A4064" t="s">
        <v>62</v>
      </c>
      <c r="B4064" t="str">
        <f>IFERROR(INDEX(Clients[Client_Name],MATCH(Table10[[#This Row],[Client_Code]],Clients[Client_Code],0)),"")</f>
        <v>COM. E INV. STO. DOMINGO</v>
      </c>
      <c r="C4064" s="42">
        <v>1026</v>
      </c>
      <c r="D4064" s="41" t="s">
        <v>149</v>
      </c>
      <c r="E4064">
        <v>12</v>
      </c>
      <c r="F4064" s="21">
        <v>1295138.3410916252</v>
      </c>
      <c r="G4064"/>
    </row>
    <row r="4065" spans="1:7" x14ac:dyDescent="0.25">
      <c r="A4065" t="s">
        <v>62</v>
      </c>
      <c r="B4065" t="str">
        <f>IFERROR(INDEX(Clients[Client_Name],MATCH(Table10[[#This Row],[Client_Code]],Clients[Client_Code],0)),"")</f>
        <v>COM. E INV. STO. DOMINGO</v>
      </c>
      <c r="C4065" s="42">
        <v>1026</v>
      </c>
      <c r="D4065" s="41" t="s">
        <v>37</v>
      </c>
      <c r="E4065">
        <v>1</v>
      </c>
      <c r="F4065" s="21">
        <v>361569.90566399996</v>
      </c>
      <c r="G4065"/>
    </row>
    <row r="4066" spans="1:7" x14ac:dyDescent="0.25">
      <c r="A4066" t="s">
        <v>62</v>
      </c>
      <c r="B4066" t="str">
        <f>IFERROR(INDEX(Clients[Client_Name],MATCH(Table10[[#This Row],[Client_Code]],Clients[Client_Code],0)),"")</f>
        <v>COM. E INV. STO. DOMINGO</v>
      </c>
      <c r="C4066" s="42">
        <v>1026</v>
      </c>
      <c r="D4066" s="41" t="s">
        <v>37</v>
      </c>
      <c r="E4066">
        <v>2</v>
      </c>
      <c r="F4066" s="21">
        <v>327504.57756262395</v>
      </c>
      <c r="G4066"/>
    </row>
    <row r="4067" spans="1:7" x14ac:dyDescent="0.25">
      <c r="A4067" t="s">
        <v>62</v>
      </c>
      <c r="B4067" t="str">
        <f>IFERROR(INDEX(Clients[Client_Name],MATCH(Table10[[#This Row],[Client_Code]],Clients[Client_Code],0)),"")</f>
        <v>COM. E INV. STO. DOMINGO</v>
      </c>
      <c r="C4067" s="43">
        <v>1026</v>
      </c>
      <c r="D4067" s="41" t="s">
        <v>37</v>
      </c>
      <c r="E4067">
        <v>3</v>
      </c>
      <c r="F4067" s="21">
        <v>363621.70439894969</v>
      </c>
      <c r="G4067"/>
    </row>
    <row r="4068" spans="1:7" x14ac:dyDescent="0.25">
      <c r="A4068" t="s">
        <v>62</v>
      </c>
      <c r="B4068" t="str">
        <f>IFERROR(INDEX(Clients[Client_Name],MATCH(Table10[[#This Row],[Client_Code]],Clients[Client_Code],0)),"")</f>
        <v>COM. E INV. STO. DOMINGO</v>
      </c>
      <c r="C4068" s="42">
        <v>1026</v>
      </c>
      <c r="D4068" s="41" t="s">
        <v>37</v>
      </c>
      <c r="E4068">
        <v>4</v>
      </c>
      <c r="F4068" s="21">
        <v>364651.96589474677</v>
      </c>
      <c r="G4068"/>
    </row>
    <row r="4069" spans="1:7" x14ac:dyDescent="0.25">
      <c r="A4069" t="s">
        <v>62</v>
      </c>
      <c r="B4069" t="str">
        <f>IFERROR(INDEX(Clients[Client_Name],MATCH(Table10[[#This Row],[Client_Code]],Clients[Client_Code],0)),"")</f>
        <v>COM. E INV. STO. DOMINGO</v>
      </c>
      <c r="C4069" s="42">
        <v>1026</v>
      </c>
      <c r="D4069" s="41" t="s">
        <v>37</v>
      </c>
      <c r="E4069">
        <v>5</v>
      </c>
      <c r="F4069" s="21">
        <v>365685.14646478184</v>
      </c>
      <c r="G4069"/>
    </row>
    <row r="4070" spans="1:7" x14ac:dyDescent="0.25">
      <c r="A4070" t="s">
        <v>62</v>
      </c>
      <c r="B4070" t="str">
        <f>IFERROR(INDEX(Clients[Client_Name],MATCH(Table10[[#This Row],[Client_Code]],Clients[Client_Code],0)),"")</f>
        <v>COM. E INV. STO. DOMINGO</v>
      </c>
      <c r="C4070" s="42">
        <v>1026</v>
      </c>
      <c r="D4070" s="41" t="s">
        <v>37</v>
      </c>
      <c r="E4070">
        <v>6</v>
      </c>
      <c r="F4070" s="21">
        <v>354891.53649654711</v>
      </c>
      <c r="G4070"/>
    </row>
    <row r="4071" spans="1:7" x14ac:dyDescent="0.25">
      <c r="A4071" t="s">
        <v>62</v>
      </c>
      <c r="B4071" t="str">
        <f>IFERROR(INDEX(Clients[Client_Name],MATCH(Table10[[#This Row],[Client_Code]],Clients[Client_Code],0)),"")</f>
        <v>COM. E INV. STO. DOMINGO</v>
      </c>
      <c r="C4071" s="42">
        <v>1026</v>
      </c>
      <c r="D4071" s="41" t="s">
        <v>37</v>
      </c>
      <c r="E4071">
        <v>7</v>
      </c>
      <c r="F4071" s="21">
        <v>367760.29793384136</v>
      </c>
      <c r="G4071"/>
    </row>
    <row r="4072" spans="1:7" x14ac:dyDescent="0.25">
      <c r="A4072" t="s">
        <v>62</v>
      </c>
      <c r="B4072" t="str">
        <f>IFERROR(INDEX(Clients[Client_Name],MATCH(Table10[[#This Row],[Client_Code]],Clients[Client_Code],0)),"")</f>
        <v>COM. E INV. STO. DOMINGO</v>
      </c>
      <c r="C4072" s="42">
        <v>1026</v>
      </c>
      <c r="D4072" s="41" t="s">
        <v>37</v>
      </c>
      <c r="E4072">
        <v>8</v>
      </c>
      <c r="F4072" s="21">
        <v>368802.28544465394</v>
      </c>
      <c r="G4072"/>
    </row>
    <row r="4073" spans="1:7" x14ac:dyDescent="0.25">
      <c r="A4073" t="s">
        <v>62</v>
      </c>
      <c r="B4073" t="str">
        <f>IFERROR(INDEX(Clients[Client_Name],MATCH(Table10[[#This Row],[Client_Code]],Clients[Client_Code],0)),"")</f>
        <v>COM. E INV. STO. DOMINGO</v>
      </c>
      <c r="C4073" s="42">
        <v>1026</v>
      </c>
      <c r="D4073" s="41" t="s">
        <v>37</v>
      </c>
      <c r="E4073">
        <v>9</v>
      </c>
      <c r="F4073" s="21">
        <v>357916.66960007779</v>
      </c>
      <c r="G4073"/>
    </row>
    <row r="4074" spans="1:7" x14ac:dyDescent="0.25">
      <c r="A4074" t="s">
        <v>62</v>
      </c>
      <c r="B4074" t="str">
        <f>IFERROR(INDEX(Clients[Client_Name],MATCH(Table10[[#This Row],[Client_Code]],Clients[Client_Code],0)),"")</f>
        <v>COM. E INV. STO. DOMINGO</v>
      </c>
      <c r="C4074" s="42">
        <v>1026</v>
      </c>
      <c r="D4074" s="41" t="s">
        <v>37</v>
      </c>
      <c r="E4074">
        <v>10</v>
      </c>
      <c r="F4074" s="21">
        <v>370895.12572496507</v>
      </c>
      <c r="G4074"/>
    </row>
    <row r="4075" spans="1:7" x14ac:dyDescent="0.25">
      <c r="A4075" t="s">
        <v>62</v>
      </c>
      <c r="B4075" t="str">
        <f>IFERROR(INDEX(Clients[Client_Name],MATCH(Table10[[#This Row],[Client_Code]],Clients[Client_Code],0)),"")</f>
        <v>COM. E INV. STO. DOMINGO</v>
      </c>
      <c r="C4075" s="42">
        <v>1026</v>
      </c>
      <c r="D4075" s="41" t="s">
        <v>37</v>
      </c>
      <c r="E4075">
        <v>11</v>
      </c>
      <c r="F4075" s="21">
        <v>359947.73733663134</v>
      </c>
      <c r="G4075"/>
    </row>
    <row r="4076" spans="1:7" x14ac:dyDescent="0.25">
      <c r="A4076" t="s">
        <v>62</v>
      </c>
      <c r="B4076" t="str">
        <f>IFERROR(INDEX(Clients[Client_Name],MATCH(Table10[[#This Row],[Client_Code]],Clients[Client_Code],0)),"")</f>
        <v>COM. E INV. STO. DOMINGO</v>
      </c>
      <c r="C4076" s="42">
        <v>1026</v>
      </c>
      <c r="D4076" s="41" t="s">
        <v>37</v>
      </c>
      <c r="E4076">
        <v>12</v>
      </c>
      <c r="F4076" s="21">
        <v>372999.84223438799</v>
      </c>
      <c r="G4076"/>
    </row>
    <row r="4077" spans="1:7" x14ac:dyDescent="0.25">
      <c r="A4077" t="s">
        <v>62</v>
      </c>
      <c r="B4077" t="str">
        <f>IFERROR(INDEX(Clients[Client_Name],MATCH(Table10[[#This Row],[Client_Code]],Clients[Client_Code],0)),"")</f>
        <v>COM. E INV. STO. DOMINGO</v>
      </c>
      <c r="C4077" s="42">
        <v>1026</v>
      </c>
      <c r="D4077" s="41" t="s">
        <v>148</v>
      </c>
      <c r="E4077">
        <v>1</v>
      </c>
      <c r="F4077" s="21">
        <v>0</v>
      </c>
      <c r="G4077"/>
    </row>
    <row r="4078" spans="1:7" x14ac:dyDescent="0.25">
      <c r="A4078" t="s">
        <v>62</v>
      </c>
      <c r="B4078" t="str">
        <f>IFERROR(INDEX(Clients[Client_Name],MATCH(Table10[[#This Row],[Client_Code]],Clients[Client_Code],0)),"")</f>
        <v>COM. E INV. STO. DOMINGO</v>
      </c>
      <c r="C4078" s="42">
        <v>1026</v>
      </c>
      <c r="D4078" s="41" t="s">
        <v>148</v>
      </c>
      <c r="E4078">
        <v>2</v>
      </c>
      <c r="F4078" s="21">
        <v>0</v>
      </c>
      <c r="G4078"/>
    </row>
    <row r="4079" spans="1:7" x14ac:dyDescent="0.25">
      <c r="A4079" t="s">
        <v>62</v>
      </c>
      <c r="B4079" t="str">
        <f>IFERROR(INDEX(Clients[Client_Name],MATCH(Table10[[#This Row],[Client_Code]],Clients[Client_Code],0)),"")</f>
        <v>COM. E INV. STO. DOMINGO</v>
      </c>
      <c r="C4079" s="42">
        <v>1026</v>
      </c>
      <c r="D4079" s="41" t="s">
        <v>148</v>
      </c>
      <c r="E4079">
        <v>3</v>
      </c>
      <c r="F4079" s="21">
        <v>0</v>
      </c>
      <c r="G4079"/>
    </row>
    <row r="4080" spans="1:7" x14ac:dyDescent="0.25">
      <c r="A4080" t="s">
        <v>62</v>
      </c>
      <c r="B4080" t="str">
        <f>IFERROR(INDEX(Clients[Client_Name],MATCH(Table10[[#This Row],[Client_Code]],Clients[Client_Code],0)),"")</f>
        <v>COM. E INV. STO. DOMINGO</v>
      </c>
      <c r="C4080" s="42">
        <v>1026</v>
      </c>
      <c r="D4080" s="41" t="s">
        <v>148</v>
      </c>
      <c r="E4080">
        <v>4</v>
      </c>
      <c r="F4080" s="21">
        <v>0</v>
      </c>
      <c r="G4080"/>
    </row>
    <row r="4081" spans="1:7" x14ac:dyDescent="0.25">
      <c r="A4081" t="s">
        <v>62</v>
      </c>
      <c r="B4081" t="str">
        <f>IFERROR(INDEX(Clients[Client_Name],MATCH(Table10[[#This Row],[Client_Code]],Clients[Client_Code],0)),"")</f>
        <v>COM. E INV. STO. DOMINGO</v>
      </c>
      <c r="C4081" s="42">
        <v>1026</v>
      </c>
      <c r="D4081" s="41" t="s">
        <v>148</v>
      </c>
      <c r="E4081">
        <v>5</v>
      </c>
      <c r="F4081" s="21">
        <v>0</v>
      </c>
      <c r="G4081"/>
    </row>
    <row r="4082" spans="1:7" x14ac:dyDescent="0.25">
      <c r="A4082" t="s">
        <v>62</v>
      </c>
      <c r="B4082" t="str">
        <f>IFERROR(INDEX(Clients[Client_Name],MATCH(Table10[[#This Row],[Client_Code]],Clients[Client_Code],0)),"")</f>
        <v>COM. E INV. STO. DOMINGO</v>
      </c>
      <c r="C4082" s="42">
        <v>1026</v>
      </c>
      <c r="D4082" s="41" t="s">
        <v>148</v>
      </c>
      <c r="E4082">
        <v>6</v>
      </c>
      <c r="F4082" s="21">
        <v>0</v>
      </c>
      <c r="G4082"/>
    </row>
    <row r="4083" spans="1:7" x14ac:dyDescent="0.25">
      <c r="A4083" t="s">
        <v>62</v>
      </c>
      <c r="B4083" t="str">
        <f>IFERROR(INDEX(Clients[Client_Name],MATCH(Table10[[#This Row],[Client_Code]],Clients[Client_Code],0)),"")</f>
        <v>COM. E INV. STO. DOMINGO</v>
      </c>
      <c r="C4083" s="42">
        <v>1026</v>
      </c>
      <c r="D4083" s="41" t="s">
        <v>148</v>
      </c>
      <c r="E4083">
        <v>7</v>
      </c>
      <c r="F4083" s="21">
        <v>0</v>
      </c>
      <c r="G4083"/>
    </row>
    <row r="4084" spans="1:7" x14ac:dyDescent="0.25">
      <c r="A4084" t="s">
        <v>62</v>
      </c>
      <c r="B4084" t="str">
        <f>IFERROR(INDEX(Clients[Client_Name],MATCH(Table10[[#This Row],[Client_Code]],Clients[Client_Code],0)),"")</f>
        <v>COM. E INV. STO. DOMINGO</v>
      </c>
      <c r="C4084" s="42">
        <v>1026</v>
      </c>
      <c r="D4084" s="41" t="s">
        <v>148</v>
      </c>
      <c r="E4084">
        <v>8</v>
      </c>
      <c r="F4084" s="21">
        <v>0</v>
      </c>
      <c r="G4084"/>
    </row>
    <row r="4085" spans="1:7" x14ac:dyDescent="0.25">
      <c r="A4085" t="s">
        <v>62</v>
      </c>
      <c r="B4085" t="str">
        <f>IFERROR(INDEX(Clients[Client_Name],MATCH(Table10[[#This Row],[Client_Code]],Clients[Client_Code],0)),"")</f>
        <v>COM. E INV. STO. DOMINGO</v>
      </c>
      <c r="C4085" s="42">
        <v>1026</v>
      </c>
      <c r="D4085" s="41" t="s">
        <v>148</v>
      </c>
      <c r="E4085">
        <v>9</v>
      </c>
      <c r="F4085" s="21">
        <v>0</v>
      </c>
      <c r="G4085"/>
    </row>
    <row r="4086" spans="1:7" x14ac:dyDescent="0.25">
      <c r="A4086" t="s">
        <v>62</v>
      </c>
      <c r="B4086" t="str">
        <f>IFERROR(INDEX(Clients[Client_Name],MATCH(Table10[[#This Row],[Client_Code]],Clients[Client_Code],0)),"")</f>
        <v>COM. E INV. STO. DOMINGO</v>
      </c>
      <c r="C4086" s="42">
        <v>1026</v>
      </c>
      <c r="D4086" s="41" t="s">
        <v>148</v>
      </c>
      <c r="E4086">
        <v>10</v>
      </c>
      <c r="F4086" s="21">
        <v>0</v>
      </c>
      <c r="G4086"/>
    </row>
    <row r="4087" spans="1:7" x14ac:dyDescent="0.25">
      <c r="A4087" t="s">
        <v>62</v>
      </c>
      <c r="B4087" t="str">
        <f>IFERROR(INDEX(Clients[Client_Name],MATCH(Table10[[#This Row],[Client_Code]],Clients[Client_Code],0)),"")</f>
        <v>COM. E INV. STO. DOMINGO</v>
      </c>
      <c r="C4087" s="42">
        <v>1026</v>
      </c>
      <c r="D4087" s="41" t="s">
        <v>148</v>
      </c>
      <c r="E4087">
        <v>11</v>
      </c>
      <c r="F4087" s="21">
        <v>0</v>
      </c>
      <c r="G4087"/>
    </row>
    <row r="4088" spans="1:7" x14ac:dyDescent="0.25">
      <c r="A4088" t="s">
        <v>62</v>
      </c>
      <c r="B4088" t="str">
        <f>IFERROR(INDEX(Clients[Client_Name],MATCH(Table10[[#This Row],[Client_Code]],Clients[Client_Code],0)),"")</f>
        <v>COM. E INV. STO. DOMINGO</v>
      </c>
      <c r="C4088" s="42">
        <v>1026</v>
      </c>
      <c r="D4088" s="41" t="s">
        <v>148</v>
      </c>
      <c r="E4088">
        <v>12</v>
      </c>
      <c r="F4088" s="21">
        <v>0</v>
      </c>
      <c r="G4088"/>
    </row>
    <row r="4089" spans="1:7" x14ac:dyDescent="0.25">
      <c r="A4089" t="s">
        <v>62</v>
      </c>
      <c r="B4089" t="str">
        <f>IFERROR(INDEX(Clients[Client_Name],MATCH(Table10[[#This Row],[Client_Code]],Clients[Client_Code],0)),"")</f>
        <v>COM. E INV. STO. DOMINGO</v>
      </c>
      <c r="C4089" s="42">
        <v>1026</v>
      </c>
      <c r="D4089" s="41" t="s">
        <v>38</v>
      </c>
      <c r="E4089">
        <v>1</v>
      </c>
      <c r="F4089" s="21">
        <v>400488.88856533333</v>
      </c>
      <c r="G4089"/>
    </row>
    <row r="4090" spans="1:7" x14ac:dyDescent="0.25">
      <c r="A4090" t="s">
        <v>62</v>
      </c>
      <c r="B4090" t="str">
        <f>IFERROR(INDEX(Clients[Client_Name],MATCH(Table10[[#This Row],[Client_Code]],Clients[Client_Code],0)),"")</f>
        <v>COM. E INV. STO. DOMINGO</v>
      </c>
      <c r="C4090" s="42">
        <v>1026</v>
      </c>
      <c r="D4090" s="41" t="s">
        <v>38</v>
      </c>
      <c r="E4090">
        <v>2</v>
      </c>
      <c r="F4090" s="21">
        <v>362756.80639748974</v>
      </c>
      <c r="G4090"/>
    </row>
    <row r="4091" spans="1:7" x14ac:dyDescent="0.25">
      <c r="A4091" t="s">
        <v>62</v>
      </c>
      <c r="B4091" t="str">
        <f>IFERROR(INDEX(Clients[Client_Name],MATCH(Table10[[#This Row],[Client_Code]],Clients[Client_Code],0)),"")</f>
        <v>COM. E INV. STO. DOMINGO</v>
      </c>
      <c r="C4091" s="42">
        <v>1026</v>
      </c>
      <c r="D4091" s="41" t="s">
        <v>38</v>
      </c>
      <c r="E4091">
        <v>3</v>
      </c>
      <c r="F4091" s="21">
        <v>402761.54063633666</v>
      </c>
      <c r="G4091"/>
    </row>
    <row r="4092" spans="1:7" x14ac:dyDescent="0.25">
      <c r="A4092" t="s">
        <v>62</v>
      </c>
      <c r="B4092" t="str">
        <f>IFERROR(INDEX(Clients[Client_Name],MATCH(Table10[[#This Row],[Client_Code]],Clients[Client_Code],0)),"")</f>
        <v>COM. E INV. STO. DOMINGO</v>
      </c>
      <c r="C4092" s="42">
        <v>1026</v>
      </c>
      <c r="D4092" s="41" t="s">
        <v>38</v>
      </c>
      <c r="E4092">
        <v>4</v>
      </c>
      <c r="F4092" s="21">
        <v>403902.69833480631</v>
      </c>
      <c r="G4092"/>
    </row>
    <row r="4093" spans="1:7" x14ac:dyDescent="0.25">
      <c r="A4093" t="s">
        <v>62</v>
      </c>
      <c r="B4093" t="str">
        <f>IFERROR(INDEX(Clients[Client_Name],MATCH(Table10[[#This Row],[Client_Code]],Clients[Client_Code],0)),"")</f>
        <v>COM. E INV. STO. DOMINGO</v>
      </c>
      <c r="C4093" s="42">
        <v>1026</v>
      </c>
      <c r="D4093" s="41" t="s">
        <v>38</v>
      </c>
      <c r="E4093">
        <v>5</v>
      </c>
      <c r="F4093" s="21">
        <v>405047.08931342163</v>
      </c>
      <c r="G4093"/>
    </row>
    <row r="4094" spans="1:7" x14ac:dyDescent="0.25">
      <c r="A4094" t="s">
        <v>62</v>
      </c>
      <c r="B4094" t="str">
        <f>IFERROR(INDEX(Clients[Client_Name],MATCH(Table10[[#This Row],[Client_Code]],Clients[Client_Code],0)),"")</f>
        <v>COM. E INV. STO. DOMINGO</v>
      </c>
      <c r="C4094" s="42">
        <v>1026</v>
      </c>
      <c r="D4094" s="41" t="s">
        <v>38</v>
      </c>
      <c r="E4094">
        <v>6</v>
      </c>
      <c r="F4094" s="21">
        <v>393091.66716110607</v>
      </c>
      <c r="G4094"/>
    </row>
    <row r="4095" spans="1:7" x14ac:dyDescent="0.25">
      <c r="A4095" t="s">
        <v>62</v>
      </c>
      <c r="B4095" t="str">
        <f>IFERROR(INDEX(Clients[Client_Name],MATCH(Table10[[#This Row],[Client_Code]],Clients[Client_Code],0)),"")</f>
        <v>COM. E INV. STO. DOMINGO</v>
      </c>
      <c r="C4095" s="42">
        <v>1026</v>
      </c>
      <c r="D4095" s="41" t="s">
        <v>38</v>
      </c>
      <c r="E4095">
        <v>7</v>
      </c>
      <c r="F4095" s="21">
        <v>407345.60778088681</v>
      </c>
      <c r="G4095"/>
    </row>
    <row r="4096" spans="1:7" x14ac:dyDescent="0.25">
      <c r="A4096" t="s">
        <v>62</v>
      </c>
      <c r="B4096" t="str">
        <f>IFERROR(INDEX(Clients[Client_Name],MATCH(Table10[[#This Row],[Client_Code]],Clients[Client_Code],0)),"")</f>
        <v>COM. E INV. STO. DOMINGO</v>
      </c>
      <c r="C4096" s="42">
        <v>1026</v>
      </c>
      <c r="D4096" s="41" t="s">
        <v>38</v>
      </c>
      <c r="E4096">
        <v>8</v>
      </c>
      <c r="F4096" s="21">
        <v>408499.75366959936</v>
      </c>
      <c r="G4096"/>
    </row>
    <row r="4097" spans="1:7" x14ac:dyDescent="0.25">
      <c r="A4097" t="s">
        <v>62</v>
      </c>
      <c r="B4097" t="str">
        <f>IFERROR(INDEX(Clients[Client_Name],MATCH(Table10[[#This Row],[Client_Code]],Clients[Client_Code],0)),"")</f>
        <v>COM. E INV. STO. DOMINGO</v>
      </c>
      <c r="C4097" s="42">
        <v>1026</v>
      </c>
      <c r="D4097" s="41" t="s">
        <v>38</v>
      </c>
      <c r="E4097">
        <v>9</v>
      </c>
      <c r="F4097" s="21">
        <v>396442.42223064177</v>
      </c>
      <c r="G4097"/>
    </row>
    <row r="4098" spans="1:7" x14ac:dyDescent="0.25">
      <c r="A4098" t="s">
        <v>62</v>
      </c>
      <c r="B4098" t="str">
        <f>IFERROR(INDEX(Clients[Client_Name],MATCH(Table10[[#This Row],[Client_Code]],Clients[Client_Code],0)),"")</f>
        <v>COM. E INV. STO. DOMINGO</v>
      </c>
      <c r="C4098" s="42">
        <v>1026</v>
      </c>
      <c r="D4098" s="41" t="s">
        <v>38</v>
      </c>
      <c r="E4098">
        <v>10</v>
      </c>
      <c r="F4098" s="21">
        <v>410817.8649523051</v>
      </c>
      <c r="G4098"/>
    </row>
    <row r="4099" spans="1:7" x14ac:dyDescent="0.25">
      <c r="A4099" t="s">
        <v>62</v>
      </c>
      <c r="B4099" t="str">
        <f>IFERROR(INDEX(Clients[Client_Name],MATCH(Table10[[#This Row],[Client_Code]],Clients[Client_Code],0)),"")</f>
        <v>COM. E INV. STO. DOMINGO</v>
      </c>
      <c r="C4099" s="42">
        <v>1026</v>
      </c>
      <c r="D4099" s="41" t="s">
        <v>38</v>
      </c>
      <c r="E4099">
        <v>11</v>
      </c>
      <c r="F4099" s="21">
        <v>398692.11184161599</v>
      </c>
      <c r="G4099"/>
    </row>
    <row r="4100" spans="1:7" x14ac:dyDescent="0.25">
      <c r="A4100" t="s">
        <v>62</v>
      </c>
      <c r="B4100" t="str">
        <f>IFERROR(INDEX(Clients[Client_Name],MATCH(Table10[[#This Row],[Client_Code]],Clients[Client_Code],0)),"")</f>
        <v>COM. E INV. STO. DOMINGO</v>
      </c>
      <c r="C4100" s="42">
        <v>1026</v>
      </c>
      <c r="D4100" s="41" t="s">
        <v>38</v>
      </c>
      <c r="E4100">
        <v>12</v>
      </c>
      <c r="F4100" s="21">
        <v>413149.13080822845</v>
      </c>
      <c r="G4100"/>
    </row>
    <row r="4101" spans="1:7" x14ac:dyDescent="0.25">
      <c r="A4101" t="s">
        <v>62</v>
      </c>
      <c r="B4101" t="str">
        <f>IFERROR(INDEX(Clients[Client_Name],MATCH(Table10[[#This Row],[Client_Code]],Clients[Client_Code],0)),"")</f>
        <v>COEXCA</v>
      </c>
      <c r="C4101" s="42">
        <v>1086</v>
      </c>
      <c r="D4101" s="41" t="s">
        <v>149</v>
      </c>
      <c r="E4101">
        <v>1</v>
      </c>
      <c r="F4101" s="21">
        <v>0</v>
      </c>
      <c r="G4101"/>
    </row>
    <row r="4102" spans="1:7" x14ac:dyDescent="0.25">
      <c r="A4102" t="s">
        <v>62</v>
      </c>
      <c r="B4102" t="str">
        <f>IFERROR(INDEX(Clients[Client_Name],MATCH(Table10[[#This Row],[Client_Code]],Clients[Client_Code],0)),"")</f>
        <v>COEXCA</v>
      </c>
      <c r="C4102" s="42">
        <v>1086</v>
      </c>
      <c r="D4102" s="41" t="s">
        <v>149</v>
      </c>
      <c r="E4102">
        <v>2</v>
      </c>
      <c r="F4102" s="21">
        <v>0</v>
      </c>
      <c r="G4102"/>
    </row>
    <row r="4103" spans="1:7" x14ac:dyDescent="0.25">
      <c r="A4103" t="s">
        <v>62</v>
      </c>
      <c r="B4103" t="str">
        <f>IFERROR(INDEX(Clients[Client_Name],MATCH(Table10[[#This Row],[Client_Code]],Clients[Client_Code],0)),"")</f>
        <v>COEXCA</v>
      </c>
      <c r="C4103" s="42">
        <v>1086</v>
      </c>
      <c r="D4103" s="41" t="s">
        <v>149</v>
      </c>
      <c r="E4103">
        <v>3</v>
      </c>
      <c r="F4103" s="21">
        <v>0</v>
      </c>
      <c r="G4103"/>
    </row>
    <row r="4104" spans="1:7" x14ac:dyDescent="0.25">
      <c r="A4104" t="s">
        <v>62</v>
      </c>
      <c r="B4104" t="str">
        <f>IFERROR(INDEX(Clients[Client_Name],MATCH(Table10[[#This Row],[Client_Code]],Clients[Client_Code],0)),"")</f>
        <v>COEXCA</v>
      </c>
      <c r="C4104" s="42">
        <v>1086</v>
      </c>
      <c r="D4104" s="41" t="s">
        <v>149</v>
      </c>
      <c r="E4104">
        <v>4</v>
      </c>
      <c r="F4104" s="21">
        <v>0</v>
      </c>
      <c r="G4104"/>
    </row>
    <row r="4105" spans="1:7" x14ac:dyDescent="0.25">
      <c r="A4105" t="s">
        <v>62</v>
      </c>
      <c r="B4105" t="str">
        <f>IFERROR(INDEX(Clients[Client_Name],MATCH(Table10[[#This Row],[Client_Code]],Clients[Client_Code],0)),"")</f>
        <v>COEXCA</v>
      </c>
      <c r="C4105" s="42">
        <v>1086</v>
      </c>
      <c r="D4105" s="41" t="s">
        <v>149</v>
      </c>
      <c r="E4105">
        <v>5</v>
      </c>
      <c r="F4105" s="21">
        <v>0</v>
      </c>
      <c r="G4105"/>
    </row>
    <row r="4106" spans="1:7" x14ac:dyDescent="0.25">
      <c r="A4106" t="s">
        <v>62</v>
      </c>
      <c r="B4106" t="str">
        <f>IFERROR(INDEX(Clients[Client_Name],MATCH(Table10[[#This Row],[Client_Code]],Clients[Client_Code],0)),"")</f>
        <v>COEXCA</v>
      </c>
      <c r="C4106" s="42">
        <v>1086</v>
      </c>
      <c r="D4106" s="41" t="s">
        <v>149</v>
      </c>
      <c r="E4106">
        <v>6</v>
      </c>
      <c r="F4106" s="21">
        <v>0</v>
      </c>
      <c r="G4106"/>
    </row>
    <row r="4107" spans="1:7" x14ac:dyDescent="0.25">
      <c r="A4107" t="s">
        <v>62</v>
      </c>
      <c r="B4107" t="str">
        <f>IFERROR(INDEX(Clients[Client_Name],MATCH(Table10[[#This Row],[Client_Code]],Clients[Client_Code],0)),"")</f>
        <v>COEXCA</v>
      </c>
      <c r="C4107" s="42">
        <v>1086</v>
      </c>
      <c r="D4107" s="41" t="s">
        <v>149</v>
      </c>
      <c r="E4107">
        <v>7</v>
      </c>
      <c r="F4107" s="21">
        <v>0</v>
      </c>
      <c r="G4107"/>
    </row>
    <row r="4108" spans="1:7" x14ac:dyDescent="0.25">
      <c r="A4108" t="s">
        <v>62</v>
      </c>
      <c r="B4108" t="str">
        <f>IFERROR(INDEX(Clients[Client_Name],MATCH(Table10[[#This Row],[Client_Code]],Clients[Client_Code],0)),"")</f>
        <v>COEXCA</v>
      </c>
      <c r="C4108" s="42">
        <v>1086</v>
      </c>
      <c r="D4108" s="41" t="s">
        <v>149</v>
      </c>
      <c r="E4108">
        <v>8</v>
      </c>
      <c r="F4108" s="21">
        <v>0</v>
      </c>
      <c r="G4108"/>
    </row>
    <row r="4109" spans="1:7" x14ac:dyDescent="0.25">
      <c r="A4109" t="s">
        <v>62</v>
      </c>
      <c r="B4109" t="str">
        <f>IFERROR(INDEX(Clients[Client_Name],MATCH(Table10[[#This Row],[Client_Code]],Clients[Client_Code],0)),"")</f>
        <v>COEXCA</v>
      </c>
      <c r="C4109" s="42">
        <v>1086</v>
      </c>
      <c r="D4109" s="41" t="s">
        <v>149</v>
      </c>
      <c r="E4109">
        <v>9</v>
      </c>
      <c r="F4109" s="21">
        <v>0</v>
      </c>
      <c r="G4109"/>
    </row>
    <row r="4110" spans="1:7" x14ac:dyDescent="0.25">
      <c r="A4110" t="s">
        <v>62</v>
      </c>
      <c r="B4110" t="str">
        <f>IFERROR(INDEX(Clients[Client_Name],MATCH(Table10[[#This Row],[Client_Code]],Clients[Client_Code],0)),"")</f>
        <v>COEXCA</v>
      </c>
      <c r="C4110" s="42">
        <v>1086</v>
      </c>
      <c r="D4110" s="41" t="s">
        <v>149</v>
      </c>
      <c r="E4110">
        <v>10</v>
      </c>
      <c r="F4110" s="21">
        <v>0</v>
      </c>
      <c r="G4110"/>
    </row>
    <row r="4111" spans="1:7" x14ac:dyDescent="0.25">
      <c r="A4111" t="s">
        <v>62</v>
      </c>
      <c r="B4111" t="str">
        <f>IFERROR(INDEX(Clients[Client_Name],MATCH(Table10[[#This Row],[Client_Code]],Clients[Client_Code],0)),"")</f>
        <v>COEXCA</v>
      </c>
      <c r="C4111" s="42">
        <v>1086</v>
      </c>
      <c r="D4111" s="41" t="s">
        <v>149</v>
      </c>
      <c r="E4111">
        <v>11</v>
      </c>
      <c r="F4111" s="21">
        <v>0</v>
      </c>
      <c r="G4111"/>
    </row>
    <row r="4112" spans="1:7" x14ac:dyDescent="0.25">
      <c r="A4112" t="s">
        <v>62</v>
      </c>
      <c r="B4112" t="str">
        <f>IFERROR(INDEX(Clients[Client_Name],MATCH(Table10[[#This Row],[Client_Code]],Clients[Client_Code],0)),"")</f>
        <v>COEXCA</v>
      </c>
      <c r="C4112" s="42">
        <v>1086</v>
      </c>
      <c r="D4112" s="41" t="s">
        <v>149</v>
      </c>
      <c r="E4112">
        <v>12</v>
      </c>
      <c r="F4112" s="21">
        <v>0</v>
      </c>
      <c r="G4112"/>
    </row>
    <row r="4113" spans="1:7" x14ac:dyDescent="0.25">
      <c r="A4113" t="s">
        <v>62</v>
      </c>
      <c r="B4113" t="str">
        <f>IFERROR(INDEX(Clients[Client_Name],MATCH(Table10[[#This Row],[Client_Code]],Clients[Client_Code],0)),"")</f>
        <v>COEXCA</v>
      </c>
      <c r="C4113" s="42">
        <v>1086</v>
      </c>
      <c r="D4113" s="41" t="s">
        <v>37</v>
      </c>
      <c r="E4113">
        <v>1</v>
      </c>
      <c r="F4113" s="21">
        <v>0</v>
      </c>
      <c r="G4113"/>
    </row>
    <row r="4114" spans="1:7" x14ac:dyDescent="0.25">
      <c r="A4114" t="s">
        <v>62</v>
      </c>
      <c r="B4114" t="str">
        <f>IFERROR(INDEX(Clients[Client_Name],MATCH(Table10[[#This Row],[Client_Code]],Clients[Client_Code],0)),"")</f>
        <v>COEXCA</v>
      </c>
      <c r="C4114" s="42">
        <v>1086</v>
      </c>
      <c r="D4114" s="41" t="s">
        <v>37</v>
      </c>
      <c r="E4114">
        <v>2</v>
      </c>
      <c r="F4114" s="21">
        <v>0</v>
      </c>
      <c r="G4114"/>
    </row>
    <row r="4115" spans="1:7" x14ac:dyDescent="0.25">
      <c r="A4115" t="s">
        <v>62</v>
      </c>
      <c r="B4115" t="str">
        <f>IFERROR(INDEX(Clients[Client_Name],MATCH(Table10[[#This Row],[Client_Code]],Clients[Client_Code],0)),"")</f>
        <v>COEXCA</v>
      </c>
      <c r="C4115" s="42">
        <v>1086</v>
      </c>
      <c r="D4115" s="41" t="s">
        <v>37</v>
      </c>
      <c r="E4115">
        <v>3</v>
      </c>
      <c r="F4115" s="21">
        <v>0</v>
      </c>
      <c r="G4115"/>
    </row>
    <row r="4116" spans="1:7" x14ac:dyDescent="0.25">
      <c r="A4116" t="s">
        <v>62</v>
      </c>
      <c r="B4116" t="str">
        <f>IFERROR(INDEX(Clients[Client_Name],MATCH(Table10[[#This Row],[Client_Code]],Clients[Client_Code],0)),"")</f>
        <v>COEXCA</v>
      </c>
      <c r="C4116" s="42">
        <v>1086</v>
      </c>
      <c r="D4116" s="41" t="s">
        <v>37</v>
      </c>
      <c r="E4116">
        <v>4</v>
      </c>
      <c r="F4116" s="21">
        <v>0</v>
      </c>
      <c r="G4116"/>
    </row>
    <row r="4117" spans="1:7" x14ac:dyDescent="0.25">
      <c r="A4117" t="s">
        <v>62</v>
      </c>
      <c r="B4117" t="str">
        <f>IFERROR(INDEX(Clients[Client_Name],MATCH(Table10[[#This Row],[Client_Code]],Clients[Client_Code],0)),"")</f>
        <v>COEXCA</v>
      </c>
      <c r="C4117" s="42">
        <v>1086</v>
      </c>
      <c r="D4117" s="41" t="s">
        <v>37</v>
      </c>
      <c r="E4117">
        <v>5</v>
      </c>
      <c r="F4117" s="21">
        <v>0</v>
      </c>
      <c r="G4117"/>
    </row>
    <row r="4118" spans="1:7" x14ac:dyDescent="0.25">
      <c r="A4118" t="s">
        <v>62</v>
      </c>
      <c r="B4118" t="str">
        <f>IFERROR(INDEX(Clients[Client_Name],MATCH(Table10[[#This Row],[Client_Code]],Clients[Client_Code],0)),"")</f>
        <v>COEXCA</v>
      </c>
      <c r="C4118" s="42">
        <v>1086</v>
      </c>
      <c r="D4118" s="41" t="s">
        <v>37</v>
      </c>
      <c r="E4118">
        <v>6</v>
      </c>
      <c r="F4118" s="21">
        <v>0</v>
      </c>
      <c r="G4118"/>
    </row>
    <row r="4119" spans="1:7" x14ac:dyDescent="0.25">
      <c r="A4119" t="s">
        <v>62</v>
      </c>
      <c r="B4119" t="str">
        <f>IFERROR(INDEX(Clients[Client_Name],MATCH(Table10[[#This Row],[Client_Code]],Clients[Client_Code],0)),"")</f>
        <v>COEXCA</v>
      </c>
      <c r="C4119" s="42">
        <v>1086</v>
      </c>
      <c r="D4119" s="41" t="s">
        <v>37</v>
      </c>
      <c r="E4119">
        <v>7</v>
      </c>
      <c r="F4119" s="21">
        <v>0</v>
      </c>
      <c r="G4119"/>
    </row>
    <row r="4120" spans="1:7" x14ac:dyDescent="0.25">
      <c r="A4120" t="s">
        <v>62</v>
      </c>
      <c r="B4120" t="str">
        <f>IFERROR(INDEX(Clients[Client_Name],MATCH(Table10[[#This Row],[Client_Code]],Clients[Client_Code],0)),"")</f>
        <v>COEXCA</v>
      </c>
      <c r="C4120" s="42">
        <v>1086</v>
      </c>
      <c r="D4120" s="41" t="s">
        <v>37</v>
      </c>
      <c r="E4120">
        <v>8</v>
      </c>
      <c r="F4120" s="21">
        <v>0</v>
      </c>
      <c r="G4120"/>
    </row>
    <row r="4121" spans="1:7" x14ac:dyDescent="0.25">
      <c r="A4121" t="s">
        <v>62</v>
      </c>
      <c r="B4121" t="str">
        <f>IFERROR(INDEX(Clients[Client_Name],MATCH(Table10[[#This Row],[Client_Code]],Clients[Client_Code],0)),"")</f>
        <v>COEXCA</v>
      </c>
      <c r="C4121" s="42">
        <v>1086</v>
      </c>
      <c r="D4121" s="41" t="s">
        <v>37</v>
      </c>
      <c r="E4121">
        <v>9</v>
      </c>
      <c r="F4121" s="21">
        <v>0</v>
      </c>
      <c r="G4121"/>
    </row>
    <row r="4122" spans="1:7" x14ac:dyDescent="0.25">
      <c r="A4122" t="s">
        <v>62</v>
      </c>
      <c r="B4122" t="str">
        <f>IFERROR(INDEX(Clients[Client_Name],MATCH(Table10[[#This Row],[Client_Code]],Clients[Client_Code],0)),"")</f>
        <v>COEXCA</v>
      </c>
      <c r="C4122" s="42">
        <v>1086</v>
      </c>
      <c r="D4122" s="41" t="s">
        <v>37</v>
      </c>
      <c r="E4122">
        <v>10</v>
      </c>
      <c r="F4122" s="21">
        <v>0</v>
      </c>
      <c r="G4122"/>
    </row>
    <row r="4123" spans="1:7" x14ac:dyDescent="0.25">
      <c r="A4123" t="s">
        <v>62</v>
      </c>
      <c r="B4123" t="str">
        <f>IFERROR(INDEX(Clients[Client_Name],MATCH(Table10[[#This Row],[Client_Code]],Clients[Client_Code],0)),"")</f>
        <v>COEXCA</v>
      </c>
      <c r="C4123" s="42">
        <v>1086</v>
      </c>
      <c r="D4123" s="41" t="s">
        <v>37</v>
      </c>
      <c r="E4123">
        <v>11</v>
      </c>
      <c r="F4123" s="21">
        <v>0</v>
      </c>
      <c r="G4123"/>
    </row>
    <row r="4124" spans="1:7" x14ac:dyDescent="0.25">
      <c r="A4124" t="s">
        <v>62</v>
      </c>
      <c r="B4124" t="str">
        <f>IFERROR(INDEX(Clients[Client_Name],MATCH(Table10[[#This Row],[Client_Code]],Clients[Client_Code],0)),"")</f>
        <v>COEXCA</v>
      </c>
      <c r="C4124" s="42">
        <v>1086</v>
      </c>
      <c r="D4124" s="41" t="s">
        <v>37</v>
      </c>
      <c r="E4124">
        <v>12</v>
      </c>
      <c r="F4124" s="21">
        <v>0</v>
      </c>
      <c r="G4124"/>
    </row>
    <row r="4125" spans="1:7" x14ac:dyDescent="0.25">
      <c r="A4125" t="s">
        <v>62</v>
      </c>
      <c r="B4125" t="str">
        <f>IFERROR(INDEX(Clients[Client_Name],MATCH(Table10[[#This Row],[Client_Code]],Clients[Client_Code],0)),"")</f>
        <v>COEXCA</v>
      </c>
      <c r="C4125" s="42">
        <v>1086</v>
      </c>
      <c r="D4125" s="41" t="s">
        <v>148</v>
      </c>
      <c r="E4125">
        <v>1</v>
      </c>
      <c r="F4125" s="21">
        <v>0</v>
      </c>
      <c r="G4125"/>
    </row>
    <row r="4126" spans="1:7" x14ac:dyDescent="0.25">
      <c r="A4126" t="s">
        <v>62</v>
      </c>
      <c r="B4126" t="str">
        <f>IFERROR(INDEX(Clients[Client_Name],MATCH(Table10[[#This Row],[Client_Code]],Clients[Client_Code],0)),"")</f>
        <v>COEXCA</v>
      </c>
      <c r="C4126" s="42">
        <v>1086</v>
      </c>
      <c r="D4126" s="41" t="s">
        <v>148</v>
      </c>
      <c r="E4126">
        <v>2</v>
      </c>
      <c r="F4126" s="21">
        <v>0</v>
      </c>
      <c r="G4126"/>
    </row>
    <row r="4127" spans="1:7" x14ac:dyDescent="0.25">
      <c r="A4127" t="s">
        <v>62</v>
      </c>
      <c r="B4127" t="str">
        <f>IFERROR(INDEX(Clients[Client_Name],MATCH(Table10[[#This Row],[Client_Code]],Clients[Client_Code],0)),"")</f>
        <v>COEXCA</v>
      </c>
      <c r="C4127" s="42">
        <v>1086</v>
      </c>
      <c r="D4127" s="41" t="s">
        <v>148</v>
      </c>
      <c r="E4127">
        <v>3</v>
      </c>
      <c r="F4127" s="21">
        <v>0</v>
      </c>
      <c r="G4127"/>
    </row>
    <row r="4128" spans="1:7" x14ac:dyDescent="0.25">
      <c r="A4128" t="s">
        <v>62</v>
      </c>
      <c r="B4128" t="str">
        <f>IFERROR(INDEX(Clients[Client_Name],MATCH(Table10[[#This Row],[Client_Code]],Clients[Client_Code],0)),"")</f>
        <v>COEXCA</v>
      </c>
      <c r="C4128" s="42">
        <v>1086</v>
      </c>
      <c r="D4128" s="41" t="s">
        <v>148</v>
      </c>
      <c r="E4128">
        <v>4</v>
      </c>
      <c r="F4128" s="21">
        <v>0</v>
      </c>
      <c r="G4128"/>
    </row>
    <row r="4129" spans="1:7" x14ac:dyDescent="0.25">
      <c r="A4129" t="s">
        <v>62</v>
      </c>
      <c r="B4129" t="str">
        <f>IFERROR(INDEX(Clients[Client_Name],MATCH(Table10[[#This Row],[Client_Code]],Clients[Client_Code],0)),"")</f>
        <v>COEXCA</v>
      </c>
      <c r="C4129" s="42">
        <v>1086</v>
      </c>
      <c r="D4129" s="41" t="s">
        <v>148</v>
      </c>
      <c r="E4129">
        <v>5</v>
      </c>
      <c r="F4129" s="21">
        <v>0</v>
      </c>
      <c r="G4129"/>
    </row>
    <row r="4130" spans="1:7" x14ac:dyDescent="0.25">
      <c r="A4130" t="s">
        <v>62</v>
      </c>
      <c r="B4130" t="str">
        <f>IFERROR(INDEX(Clients[Client_Name],MATCH(Table10[[#This Row],[Client_Code]],Clients[Client_Code],0)),"")</f>
        <v>COEXCA</v>
      </c>
      <c r="C4130" s="42">
        <v>1086</v>
      </c>
      <c r="D4130" s="41" t="s">
        <v>148</v>
      </c>
      <c r="E4130">
        <v>6</v>
      </c>
      <c r="F4130" s="21">
        <v>0</v>
      </c>
      <c r="G4130"/>
    </row>
    <row r="4131" spans="1:7" x14ac:dyDescent="0.25">
      <c r="A4131" t="s">
        <v>62</v>
      </c>
      <c r="B4131" t="str">
        <f>IFERROR(INDEX(Clients[Client_Name],MATCH(Table10[[#This Row],[Client_Code]],Clients[Client_Code],0)),"")</f>
        <v>COEXCA</v>
      </c>
      <c r="C4131" s="42">
        <v>1086</v>
      </c>
      <c r="D4131" s="41" t="s">
        <v>148</v>
      </c>
      <c r="E4131">
        <v>7</v>
      </c>
      <c r="F4131" s="21">
        <v>0</v>
      </c>
      <c r="G4131"/>
    </row>
    <row r="4132" spans="1:7" x14ac:dyDescent="0.25">
      <c r="A4132" t="s">
        <v>62</v>
      </c>
      <c r="B4132" t="str">
        <f>IFERROR(INDEX(Clients[Client_Name],MATCH(Table10[[#This Row],[Client_Code]],Clients[Client_Code],0)),"")</f>
        <v>COEXCA</v>
      </c>
      <c r="C4132" s="42">
        <v>1086</v>
      </c>
      <c r="D4132" s="41" t="s">
        <v>148</v>
      </c>
      <c r="E4132">
        <v>8</v>
      </c>
      <c r="F4132" s="21">
        <v>0</v>
      </c>
      <c r="G4132"/>
    </row>
    <row r="4133" spans="1:7" x14ac:dyDescent="0.25">
      <c r="A4133" t="s">
        <v>62</v>
      </c>
      <c r="B4133" t="str">
        <f>IFERROR(INDEX(Clients[Client_Name],MATCH(Table10[[#This Row],[Client_Code]],Clients[Client_Code],0)),"")</f>
        <v>COEXCA</v>
      </c>
      <c r="C4133" s="42">
        <v>1086</v>
      </c>
      <c r="D4133" s="41" t="s">
        <v>148</v>
      </c>
      <c r="E4133">
        <v>9</v>
      </c>
      <c r="F4133" s="21">
        <v>0</v>
      </c>
      <c r="G4133"/>
    </row>
    <row r="4134" spans="1:7" x14ac:dyDescent="0.25">
      <c r="A4134" t="s">
        <v>62</v>
      </c>
      <c r="B4134" t="str">
        <f>IFERROR(INDEX(Clients[Client_Name],MATCH(Table10[[#This Row],[Client_Code]],Clients[Client_Code],0)),"")</f>
        <v>COEXCA</v>
      </c>
      <c r="C4134" s="42">
        <v>1086</v>
      </c>
      <c r="D4134" s="41" t="s">
        <v>148</v>
      </c>
      <c r="E4134">
        <v>10</v>
      </c>
      <c r="F4134" s="21">
        <v>0</v>
      </c>
      <c r="G4134"/>
    </row>
    <row r="4135" spans="1:7" x14ac:dyDescent="0.25">
      <c r="A4135" t="s">
        <v>62</v>
      </c>
      <c r="B4135" t="str">
        <f>IFERROR(INDEX(Clients[Client_Name],MATCH(Table10[[#This Row],[Client_Code]],Clients[Client_Code],0)),"")</f>
        <v>COEXCA</v>
      </c>
      <c r="C4135" s="42">
        <v>1086</v>
      </c>
      <c r="D4135" s="41" t="s">
        <v>148</v>
      </c>
      <c r="E4135">
        <v>11</v>
      </c>
      <c r="F4135" s="21">
        <v>0</v>
      </c>
      <c r="G4135"/>
    </row>
    <row r="4136" spans="1:7" x14ac:dyDescent="0.25">
      <c r="A4136" t="s">
        <v>62</v>
      </c>
      <c r="B4136" t="str">
        <f>IFERROR(INDEX(Clients[Client_Name],MATCH(Table10[[#This Row],[Client_Code]],Clients[Client_Code],0)),"")</f>
        <v>COEXCA</v>
      </c>
      <c r="C4136" s="42">
        <v>1086</v>
      </c>
      <c r="D4136" s="41" t="s">
        <v>148</v>
      </c>
      <c r="E4136">
        <v>12</v>
      </c>
      <c r="F4136" s="21">
        <v>0</v>
      </c>
      <c r="G4136"/>
    </row>
    <row r="4137" spans="1:7" x14ac:dyDescent="0.25">
      <c r="A4137" t="s">
        <v>62</v>
      </c>
      <c r="B4137" t="str">
        <f>IFERROR(INDEX(Clients[Client_Name],MATCH(Table10[[#This Row],[Client_Code]],Clients[Client_Code],0)),"")</f>
        <v>COEXCA</v>
      </c>
      <c r="C4137" s="42">
        <v>1086</v>
      </c>
      <c r="D4137" s="41" t="s">
        <v>38</v>
      </c>
      <c r="E4137">
        <v>1</v>
      </c>
      <c r="F4137" s="21">
        <v>0</v>
      </c>
      <c r="G4137"/>
    </row>
    <row r="4138" spans="1:7" x14ac:dyDescent="0.25">
      <c r="A4138" t="s">
        <v>62</v>
      </c>
      <c r="B4138" t="str">
        <f>IFERROR(INDEX(Clients[Client_Name],MATCH(Table10[[#This Row],[Client_Code]],Clients[Client_Code],0)),"")</f>
        <v>COEXCA</v>
      </c>
      <c r="C4138" s="42">
        <v>1086</v>
      </c>
      <c r="D4138" s="41" t="s">
        <v>38</v>
      </c>
      <c r="E4138">
        <v>2</v>
      </c>
      <c r="F4138" s="21">
        <v>0</v>
      </c>
      <c r="G4138"/>
    </row>
    <row r="4139" spans="1:7" x14ac:dyDescent="0.25">
      <c r="A4139" t="s">
        <v>62</v>
      </c>
      <c r="B4139" t="str">
        <f>IFERROR(INDEX(Clients[Client_Name],MATCH(Table10[[#This Row],[Client_Code]],Clients[Client_Code],0)),"")</f>
        <v>COEXCA</v>
      </c>
      <c r="C4139" s="42">
        <v>1086</v>
      </c>
      <c r="D4139" s="41" t="s">
        <v>38</v>
      </c>
      <c r="E4139">
        <v>3</v>
      </c>
      <c r="F4139" s="21">
        <v>0</v>
      </c>
      <c r="G4139"/>
    </row>
    <row r="4140" spans="1:7" x14ac:dyDescent="0.25">
      <c r="A4140" t="s">
        <v>62</v>
      </c>
      <c r="B4140" t="str">
        <f>IFERROR(INDEX(Clients[Client_Name],MATCH(Table10[[#This Row],[Client_Code]],Clients[Client_Code],0)),"")</f>
        <v>COEXCA</v>
      </c>
      <c r="C4140" s="42">
        <v>1086</v>
      </c>
      <c r="D4140" s="41" t="s">
        <v>38</v>
      </c>
      <c r="E4140">
        <v>4</v>
      </c>
      <c r="F4140" s="21">
        <v>0</v>
      </c>
      <c r="G4140"/>
    </row>
    <row r="4141" spans="1:7" x14ac:dyDescent="0.25">
      <c r="A4141" t="s">
        <v>62</v>
      </c>
      <c r="B4141" t="str">
        <f>IFERROR(INDEX(Clients[Client_Name],MATCH(Table10[[#This Row],[Client_Code]],Clients[Client_Code],0)),"")</f>
        <v>COEXCA</v>
      </c>
      <c r="C4141" s="42">
        <v>1086</v>
      </c>
      <c r="D4141" s="41" t="s">
        <v>38</v>
      </c>
      <c r="E4141">
        <v>5</v>
      </c>
      <c r="F4141" s="21">
        <v>0</v>
      </c>
      <c r="G4141"/>
    </row>
    <row r="4142" spans="1:7" x14ac:dyDescent="0.25">
      <c r="A4142" t="s">
        <v>62</v>
      </c>
      <c r="B4142" t="str">
        <f>IFERROR(INDEX(Clients[Client_Name],MATCH(Table10[[#This Row],[Client_Code]],Clients[Client_Code],0)),"")</f>
        <v>COEXCA</v>
      </c>
      <c r="C4142" s="42">
        <v>1086</v>
      </c>
      <c r="D4142" s="41" t="s">
        <v>38</v>
      </c>
      <c r="E4142">
        <v>6</v>
      </c>
      <c r="F4142" s="21">
        <v>0</v>
      </c>
      <c r="G4142"/>
    </row>
    <row r="4143" spans="1:7" x14ac:dyDescent="0.25">
      <c r="A4143" t="s">
        <v>62</v>
      </c>
      <c r="B4143" t="str">
        <f>IFERROR(INDEX(Clients[Client_Name],MATCH(Table10[[#This Row],[Client_Code]],Clients[Client_Code],0)),"")</f>
        <v>COEXCA</v>
      </c>
      <c r="C4143" s="42">
        <v>1086</v>
      </c>
      <c r="D4143" s="41" t="s">
        <v>38</v>
      </c>
      <c r="E4143">
        <v>7</v>
      </c>
      <c r="F4143" s="21">
        <v>0</v>
      </c>
      <c r="G4143"/>
    </row>
    <row r="4144" spans="1:7" x14ac:dyDescent="0.25">
      <c r="A4144" t="s">
        <v>62</v>
      </c>
      <c r="B4144" t="str">
        <f>IFERROR(INDEX(Clients[Client_Name],MATCH(Table10[[#This Row],[Client_Code]],Clients[Client_Code],0)),"")</f>
        <v>COEXCA</v>
      </c>
      <c r="C4144" s="42">
        <v>1086</v>
      </c>
      <c r="D4144" s="41" t="s">
        <v>38</v>
      </c>
      <c r="E4144">
        <v>8</v>
      </c>
      <c r="F4144" s="21">
        <v>0</v>
      </c>
      <c r="G4144"/>
    </row>
    <row r="4145" spans="1:7" x14ac:dyDescent="0.25">
      <c r="A4145" t="s">
        <v>62</v>
      </c>
      <c r="B4145" t="str">
        <f>IFERROR(INDEX(Clients[Client_Name],MATCH(Table10[[#This Row],[Client_Code]],Clients[Client_Code],0)),"")</f>
        <v>COEXCA</v>
      </c>
      <c r="C4145" s="42">
        <v>1086</v>
      </c>
      <c r="D4145" s="41" t="s">
        <v>38</v>
      </c>
      <c r="E4145">
        <v>9</v>
      </c>
      <c r="F4145" s="21">
        <v>0</v>
      </c>
      <c r="G4145"/>
    </row>
    <row r="4146" spans="1:7" x14ac:dyDescent="0.25">
      <c r="A4146" t="s">
        <v>62</v>
      </c>
      <c r="B4146" t="str">
        <f>IFERROR(INDEX(Clients[Client_Name],MATCH(Table10[[#This Row],[Client_Code]],Clients[Client_Code],0)),"")</f>
        <v>COEXCA</v>
      </c>
      <c r="C4146" s="42">
        <v>1086</v>
      </c>
      <c r="D4146" s="41" t="s">
        <v>38</v>
      </c>
      <c r="E4146">
        <v>10</v>
      </c>
      <c r="F4146" s="21">
        <v>0</v>
      </c>
      <c r="G4146"/>
    </row>
    <row r="4147" spans="1:7" x14ac:dyDescent="0.25">
      <c r="A4147" t="s">
        <v>62</v>
      </c>
      <c r="B4147" t="str">
        <f>IFERROR(INDEX(Clients[Client_Name],MATCH(Table10[[#This Row],[Client_Code]],Clients[Client_Code],0)),"")</f>
        <v>COEXCA</v>
      </c>
      <c r="C4147" s="42">
        <v>1086</v>
      </c>
      <c r="D4147" s="41" t="s">
        <v>38</v>
      </c>
      <c r="E4147">
        <v>11</v>
      </c>
      <c r="F4147" s="21">
        <v>0</v>
      </c>
      <c r="G4147"/>
    </row>
    <row r="4148" spans="1:7" x14ac:dyDescent="0.25">
      <c r="A4148" t="s">
        <v>62</v>
      </c>
      <c r="B4148" t="str">
        <f>IFERROR(INDEX(Clients[Client_Name],MATCH(Table10[[#This Row],[Client_Code]],Clients[Client_Code],0)),"")</f>
        <v>COEXCA</v>
      </c>
      <c r="C4148" s="42">
        <v>1086</v>
      </c>
      <c r="D4148" s="41" t="s">
        <v>38</v>
      </c>
      <c r="E4148">
        <v>12</v>
      </c>
      <c r="F4148" s="21">
        <v>0</v>
      </c>
      <c r="G4148"/>
    </row>
    <row r="4149" spans="1:7" x14ac:dyDescent="0.25">
      <c r="A4149" t="s">
        <v>32</v>
      </c>
      <c r="B4149" t="str">
        <f>IFERROR(INDEX(Clients[Client_Name],MATCH(Table10[[#This Row],[Client_Code]],Clients[Client_Code],0)),"")</f>
        <v>CIAL ALIMENTOS</v>
      </c>
      <c r="C4149" s="42">
        <v>14</v>
      </c>
      <c r="D4149" s="41" t="s">
        <v>149</v>
      </c>
      <c r="E4149">
        <v>1</v>
      </c>
      <c r="F4149" s="21">
        <v>0</v>
      </c>
      <c r="G4149"/>
    </row>
    <row r="4150" spans="1:7" x14ac:dyDescent="0.25">
      <c r="A4150" t="s">
        <v>32</v>
      </c>
      <c r="B4150" t="str">
        <f>IFERROR(INDEX(Clients[Client_Name],MATCH(Table10[[#This Row],[Client_Code]],Clients[Client_Code],0)),"")</f>
        <v>CIAL ALIMENTOS</v>
      </c>
      <c r="C4150" s="42">
        <v>14</v>
      </c>
      <c r="D4150" s="41" t="s">
        <v>149</v>
      </c>
      <c r="E4150">
        <v>2</v>
      </c>
      <c r="F4150" s="21">
        <v>0</v>
      </c>
      <c r="G4150"/>
    </row>
    <row r="4151" spans="1:7" x14ac:dyDescent="0.25">
      <c r="A4151" t="s">
        <v>62</v>
      </c>
      <c r="B4151" t="str">
        <f>IFERROR(INDEX(Clients[Client_Name],MATCH(Table10[[#This Row],[Client_Code]],Clients[Client_Code],0)),"")</f>
        <v>CERRILLOS</v>
      </c>
      <c r="C4151" s="42">
        <v>1024</v>
      </c>
      <c r="D4151" s="41" t="s">
        <v>149</v>
      </c>
      <c r="E4151">
        <v>1</v>
      </c>
      <c r="F4151" s="21">
        <v>5264761.8804000001</v>
      </c>
      <c r="G4151"/>
    </row>
    <row r="4152" spans="1:7" x14ac:dyDescent="0.25">
      <c r="A4152" t="s">
        <v>62</v>
      </c>
      <c r="B4152" t="str">
        <f>IFERROR(INDEX(Clients[Client_Name],MATCH(Table10[[#This Row],[Client_Code]],Clients[Client_Code],0)),"")</f>
        <v>CERRILLOS</v>
      </c>
      <c r="C4152" s="42">
        <v>1024</v>
      </c>
      <c r="D4152" s="41" t="s">
        <v>149</v>
      </c>
      <c r="E4152">
        <v>2</v>
      </c>
      <c r="F4152" s="21">
        <v>4291867.8511077603</v>
      </c>
      <c r="G4152"/>
    </row>
    <row r="4153" spans="1:7" x14ac:dyDescent="0.25">
      <c r="A4153" t="s">
        <v>62</v>
      </c>
      <c r="B4153" t="str">
        <f>IFERROR(INDEX(Clients[Client_Name],MATCH(Table10[[#This Row],[Client_Code]],Clients[Client_Code],0)),"")</f>
        <v>CERRILLOS</v>
      </c>
      <c r="C4153" s="42">
        <v>1024</v>
      </c>
      <c r="D4153" s="41" t="s">
        <v>149</v>
      </c>
      <c r="E4153">
        <v>3</v>
      </c>
      <c r="F4153" s="21">
        <v>4288656.6142691635</v>
      </c>
      <c r="G4153"/>
    </row>
    <row r="4154" spans="1:7" x14ac:dyDescent="0.25">
      <c r="A4154" t="s">
        <v>62</v>
      </c>
      <c r="B4154" t="str">
        <f>IFERROR(INDEX(Clients[Client_Name],MATCH(Table10[[#This Row],[Client_Code]],Clients[Client_Code],0)),"")</f>
        <v>CERRILLOS</v>
      </c>
      <c r="C4154" s="42">
        <v>1024</v>
      </c>
      <c r="D4154" s="41" t="s">
        <v>149</v>
      </c>
      <c r="E4154">
        <v>4</v>
      </c>
      <c r="F4154" s="21">
        <v>3870727.0272086337</v>
      </c>
      <c r="G4154"/>
    </row>
    <row r="4155" spans="1:7" x14ac:dyDescent="0.25">
      <c r="A4155" t="s">
        <v>62</v>
      </c>
      <c r="B4155" t="str">
        <f>IFERROR(INDEX(Clients[Client_Name],MATCH(Table10[[#This Row],[Client_Code]],Clients[Client_Code],0)),"")</f>
        <v>CERRILLOS</v>
      </c>
      <c r="C4155" s="42">
        <v>1024</v>
      </c>
      <c r="D4155" s="41" t="s">
        <v>149</v>
      </c>
      <c r="E4155">
        <v>5</v>
      </c>
      <c r="F4155" s="21">
        <v>3881694.0871190582</v>
      </c>
      <c r="G4155"/>
    </row>
    <row r="4156" spans="1:7" x14ac:dyDescent="0.25">
      <c r="A4156" t="s">
        <v>62</v>
      </c>
      <c r="B4156" t="str">
        <f>IFERROR(INDEX(Clients[Client_Name],MATCH(Table10[[#This Row],[Client_Code]],Clients[Client_Code],0)),"")</f>
        <v>CERRILLOS</v>
      </c>
      <c r="C4156" s="42">
        <v>1024</v>
      </c>
      <c r="D4156" s="41" t="s">
        <v>149</v>
      </c>
      <c r="E4156">
        <v>6</v>
      </c>
      <c r="F4156" s="21">
        <v>3767121.5035798983</v>
      </c>
      <c r="G4156"/>
    </row>
    <row r="4157" spans="1:7" x14ac:dyDescent="0.25">
      <c r="A4157" t="s">
        <v>62</v>
      </c>
      <c r="B4157" t="str">
        <f>IFERROR(INDEX(Clients[Client_Name],MATCH(Table10[[#This Row],[Client_Code]],Clients[Client_Code],0)),"")</f>
        <v>CERRILLOS</v>
      </c>
      <c r="C4157" s="42">
        <v>1024</v>
      </c>
      <c r="D4157" s="41" t="s">
        <v>149</v>
      </c>
      <c r="E4157">
        <v>7</v>
      </c>
      <c r="F4157" s="21">
        <v>4294093.6664892929</v>
      </c>
      <c r="G4157"/>
    </row>
    <row r="4158" spans="1:7" x14ac:dyDescent="0.25">
      <c r="A4158" t="s">
        <v>62</v>
      </c>
      <c r="B4158" t="str">
        <f>IFERROR(INDEX(Clients[Client_Name],MATCH(Table10[[#This Row],[Client_Code]],Clients[Client_Code],0)),"")</f>
        <v>CERRILLOS</v>
      </c>
      <c r="C4158" s="42">
        <v>1024</v>
      </c>
      <c r="D4158" s="41" t="s">
        <v>149</v>
      </c>
      <c r="E4158">
        <v>8</v>
      </c>
      <c r="F4158" s="21">
        <v>5167512.3182532135</v>
      </c>
      <c r="G4158"/>
    </row>
    <row r="4159" spans="1:7" x14ac:dyDescent="0.25">
      <c r="A4159" t="s">
        <v>62</v>
      </c>
      <c r="B4159" t="str">
        <f>IFERROR(INDEX(Clients[Client_Name],MATCH(Table10[[#This Row],[Client_Code]],Clients[Client_Code],0)),"")</f>
        <v>CERRILLOS</v>
      </c>
      <c r="C4159" s="42">
        <v>1024</v>
      </c>
      <c r="D4159" s="41" t="s">
        <v>149</v>
      </c>
      <c r="E4159">
        <v>9</v>
      </c>
      <c r="F4159" s="21">
        <v>5516486.0936810551</v>
      </c>
      <c r="G4159"/>
    </row>
    <row r="4160" spans="1:7" x14ac:dyDescent="0.25">
      <c r="A4160" t="s">
        <v>62</v>
      </c>
      <c r="B4160" t="str">
        <f>IFERROR(INDEX(Clients[Client_Name],MATCH(Table10[[#This Row],[Client_Code]],Clients[Client_Code],0)),"")</f>
        <v>CERRILLOS</v>
      </c>
      <c r="C4160" s="42">
        <v>1024</v>
      </c>
      <c r="D4160" s="41" t="s">
        <v>149</v>
      </c>
      <c r="E4160">
        <v>10</v>
      </c>
      <c r="F4160" s="21">
        <v>5716520.0088669239</v>
      </c>
      <c r="G4160"/>
    </row>
    <row r="4161" spans="1:7" x14ac:dyDescent="0.25">
      <c r="A4161" t="s">
        <v>62</v>
      </c>
      <c r="B4161" t="str">
        <f>IFERROR(INDEX(Clients[Client_Name],MATCH(Table10[[#This Row],[Client_Code]],Clients[Client_Code],0)),"")</f>
        <v>CERRILLOS</v>
      </c>
      <c r="C4161" s="42">
        <v>1024</v>
      </c>
      <c r="D4161" s="41" t="s">
        <v>149</v>
      </c>
      <c r="E4161">
        <v>11</v>
      </c>
      <c r="F4161" s="21">
        <v>6657348.5600036653</v>
      </c>
      <c r="G4161"/>
    </row>
    <row r="4162" spans="1:7" x14ac:dyDescent="0.25">
      <c r="A4162" t="s">
        <v>62</v>
      </c>
      <c r="B4162" t="str">
        <f>IFERROR(INDEX(Clients[Client_Name],MATCH(Table10[[#This Row],[Client_Code]],Clients[Client_Code],0)),"")</f>
        <v>CERRILLOS</v>
      </c>
      <c r="C4162" s="42">
        <v>1024</v>
      </c>
      <c r="D4162" s="41" t="s">
        <v>149</v>
      </c>
      <c r="E4162">
        <v>12</v>
      </c>
      <c r="F4162" s="21">
        <v>6208876.2742590187</v>
      </c>
      <c r="G4162"/>
    </row>
    <row r="4163" spans="1:7" x14ac:dyDescent="0.25">
      <c r="A4163" t="s">
        <v>62</v>
      </c>
      <c r="B4163" t="str">
        <f>IFERROR(INDEX(Clients[Client_Name],MATCH(Table10[[#This Row],[Client_Code]],Clients[Client_Code],0)),"")</f>
        <v>CERRILLOS</v>
      </c>
      <c r="C4163" s="42">
        <v>1024</v>
      </c>
      <c r="D4163" s="41" t="s">
        <v>37</v>
      </c>
      <c r="E4163">
        <v>1</v>
      </c>
      <c r="F4163" s="21">
        <v>1516251.4215551999</v>
      </c>
      <c r="G4163"/>
    </row>
    <row r="4164" spans="1:7" x14ac:dyDescent="0.25">
      <c r="A4164" t="s">
        <v>62</v>
      </c>
      <c r="B4164" t="str">
        <f>IFERROR(INDEX(Clients[Client_Name],MATCH(Table10[[#This Row],[Client_Code]],Clients[Client_Code],0)),"")</f>
        <v>CERRILLOS</v>
      </c>
      <c r="C4164" s="42">
        <v>1024</v>
      </c>
      <c r="D4164" s="41" t="s">
        <v>37</v>
      </c>
      <c r="E4164">
        <v>2</v>
      </c>
      <c r="F4164" s="21">
        <v>1236057.9411190348</v>
      </c>
      <c r="G4164"/>
    </row>
    <row r="4165" spans="1:7" x14ac:dyDescent="0.25">
      <c r="A4165" t="s">
        <v>62</v>
      </c>
      <c r="B4165" t="str">
        <f>IFERROR(INDEX(Clients[Client_Name],MATCH(Table10[[#This Row],[Client_Code]],Clients[Client_Code],0)),"")</f>
        <v>CERRILLOS</v>
      </c>
      <c r="C4165" s="42">
        <v>1024</v>
      </c>
      <c r="D4165" s="41" t="s">
        <v>37</v>
      </c>
      <c r="E4165">
        <v>3</v>
      </c>
      <c r="F4165" s="21">
        <v>1235133.104909519</v>
      </c>
      <c r="G4165"/>
    </row>
    <row r="4166" spans="1:7" x14ac:dyDescent="0.25">
      <c r="A4166" t="s">
        <v>62</v>
      </c>
      <c r="B4166" t="str">
        <f>IFERROR(INDEX(Clients[Client_Name],MATCH(Table10[[#This Row],[Client_Code]],Clients[Client_Code],0)),"")</f>
        <v>CERRILLOS</v>
      </c>
      <c r="C4166" s="42">
        <v>1024</v>
      </c>
      <c r="D4166" s="41" t="s">
        <v>37</v>
      </c>
      <c r="E4166">
        <v>4</v>
      </c>
      <c r="F4166" s="21">
        <v>1114769.3838360864</v>
      </c>
      <c r="G4166"/>
    </row>
    <row r="4167" spans="1:7" x14ac:dyDescent="0.25">
      <c r="A4167" t="s">
        <v>62</v>
      </c>
      <c r="B4167" t="str">
        <f>IFERROR(INDEX(Clients[Client_Name],MATCH(Table10[[#This Row],[Client_Code]],Clients[Client_Code],0)),"")</f>
        <v>CERRILLOS</v>
      </c>
      <c r="C4167" s="42">
        <v>1024</v>
      </c>
      <c r="D4167" s="41" t="s">
        <v>37</v>
      </c>
      <c r="E4167">
        <v>5</v>
      </c>
      <c r="F4167" s="21">
        <v>1117927.8970902886</v>
      </c>
      <c r="G4167"/>
    </row>
    <row r="4168" spans="1:7" x14ac:dyDescent="0.25">
      <c r="A4168" t="s">
        <v>62</v>
      </c>
      <c r="B4168" t="str">
        <f>IFERROR(INDEX(Clients[Client_Name],MATCH(Table10[[#This Row],[Client_Code]],Clients[Client_Code],0)),"")</f>
        <v>CERRILLOS</v>
      </c>
      <c r="C4168" s="42">
        <v>1024</v>
      </c>
      <c r="D4168" s="41" t="s">
        <v>37</v>
      </c>
      <c r="E4168">
        <v>6</v>
      </c>
      <c r="F4168" s="21">
        <v>1084930.9930310107</v>
      </c>
      <c r="G4168"/>
    </row>
    <row r="4169" spans="1:7" x14ac:dyDescent="0.25">
      <c r="A4169" t="s">
        <v>62</v>
      </c>
      <c r="B4169" t="str">
        <f>IFERROR(INDEX(Clients[Client_Name],MATCH(Table10[[#This Row],[Client_Code]],Clients[Client_Code],0)),"")</f>
        <v>CERRILLOS</v>
      </c>
      <c r="C4169" s="42">
        <v>1024</v>
      </c>
      <c r="D4169" s="41" t="s">
        <v>37</v>
      </c>
      <c r="E4169">
        <v>7</v>
      </c>
      <c r="F4169" s="21">
        <v>1236698.9759489163</v>
      </c>
      <c r="G4169"/>
    </row>
    <row r="4170" spans="1:7" x14ac:dyDescent="0.25">
      <c r="A4170" t="s">
        <v>62</v>
      </c>
      <c r="B4170" t="str">
        <f>IFERROR(INDEX(Clients[Client_Name],MATCH(Table10[[#This Row],[Client_Code]],Clients[Client_Code],0)),"")</f>
        <v>CERRILLOS</v>
      </c>
      <c r="C4170" s="42">
        <v>1024</v>
      </c>
      <c r="D4170" s="41" t="s">
        <v>37</v>
      </c>
      <c r="E4170">
        <v>8</v>
      </c>
      <c r="F4170" s="21">
        <v>1488243.5476569254</v>
      </c>
      <c r="G4170"/>
    </row>
    <row r="4171" spans="1:7" x14ac:dyDescent="0.25">
      <c r="A4171" t="s">
        <v>62</v>
      </c>
      <c r="B4171" t="str">
        <f>IFERROR(INDEX(Clients[Client_Name],MATCH(Table10[[#This Row],[Client_Code]],Clients[Client_Code],0)),"")</f>
        <v>CERRILLOS</v>
      </c>
      <c r="C4171" s="42">
        <v>1024</v>
      </c>
      <c r="D4171" s="41" t="s">
        <v>37</v>
      </c>
      <c r="E4171">
        <v>9</v>
      </c>
      <c r="F4171" s="21">
        <v>1588747.9949801438</v>
      </c>
      <c r="G4171"/>
    </row>
    <row r="4172" spans="1:7" x14ac:dyDescent="0.25">
      <c r="A4172" t="s">
        <v>62</v>
      </c>
      <c r="B4172" t="str">
        <f>IFERROR(INDEX(Clients[Client_Name],MATCH(Table10[[#This Row],[Client_Code]],Clients[Client_Code],0)),"")</f>
        <v>CERRILLOS</v>
      </c>
      <c r="C4172" s="42">
        <v>1024</v>
      </c>
      <c r="D4172" s="41" t="s">
        <v>37</v>
      </c>
      <c r="E4172">
        <v>10</v>
      </c>
      <c r="F4172" s="21">
        <v>1646357.7625536739</v>
      </c>
      <c r="G4172"/>
    </row>
    <row r="4173" spans="1:7" x14ac:dyDescent="0.25">
      <c r="A4173" t="s">
        <v>62</v>
      </c>
      <c r="B4173" t="str">
        <f>IFERROR(INDEX(Clients[Client_Name],MATCH(Table10[[#This Row],[Client_Code]],Clients[Client_Code],0)),"")</f>
        <v>CERRILLOS</v>
      </c>
      <c r="C4173" s="42">
        <v>1024</v>
      </c>
      <c r="D4173" s="41" t="s">
        <v>37</v>
      </c>
      <c r="E4173">
        <v>11</v>
      </c>
      <c r="F4173" s="21">
        <v>1917316.3852810555</v>
      </c>
      <c r="G4173"/>
    </row>
    <row r="4174" spans="1:7" x14ac:dyDescent="0.25">
      <c r="A4174" t="s">
        <v>62</v>
      </c>
      <c r="B4174" t="str">
        <f>IFERROR(INDEX(Clients[Client_Name],MATCH(Table10[[#This Row],[Client_Code]],Clients[Client_Code],0)),"")</f>
        <v>CERRILLOS</v>
      </c>
      <c r="C4174" s="43">
        <v>1024</v>
      </c>
      <c r="D4174" s="41" t="s">
        <v>37</v>
      </c>
      <c r="E4174">
        <v>12</v>
      </c>
      <c r="F4174" s="21">
        <v>1788156.3669865972</v>
      </c>
      <c r="G4174"/>
    </row>
    <row r="4175" spans="1:7" x14ac:dyDescent="0.25">
      <c r="A4175" t="s">
        <v>62</v>
      </c>
      <c r="B4175" t="str">
        <f>IFERROR(INDEX(Clients[Client_Name],MATCH(Table10[[#This Row],[Client_Code]],Clients[Client_Code],0)),"")</f>
        <v>CERRILLOS</v>
      </c>
      <c r="C4175" s="42">
        <v>1024</v>
      </c>
      <c r="D4175" s="41" t="s">
        <v>148</v>
      </c>
      <c r="E4175">
        <v>1</v>
      </c>
      <c r="F4175" s="21">
        <v>0</v>
      </c>
      <c r="G4175"/>
    </row>
    <row r="4176" spans="1:7" x14ac:dyDescent="0.25">
      <c r="A4176" t="s">
        <v>62</v>
      </c>
      <c r="B4176" t="str">
        <f>IFERROR(INDEX(Clients[Client_Name],MATCH(Table10[[#This Row],[Client_Code]],Clients[Client_Code],0)),"")</f>
        <v>CERRILLOS</v>
      </c>
      <c r="C4176" s="42">
        <v>1024</v>
      </c>
      <c r="D4176" s="41" t="s">
        <v>148</v>
      </c>
      <c r="E4176">
        <v>2</v>
      </c>
      <c r="F4176" s="21">
        <v>0</v>
      </c>
      <c r="G4176"/>
    </row>
    <row r="4177" spans="1:7" x14ac:dyDescent="0.25">
      <c r="A4177" t="s">
        <v>62</v>
      </c>
      <c r="B4177" t="str">
        <f>IFERROR(INDEX(Clients[Client_Name],MATCH(Table10[[#This Row],[Client_Code]],Clients[Client_Code],0)),"")</f>
        <v>CERRILLOS</v>
      </c>
      <c r="C4177" s="42">
        <v>1024</v>
      </c>
      <c r="D4177" s="41" t="s">
        <v>148</v>
      </c>
      <c r="E4177">
        <v>3</v>
      </c>
      <c r="F4177" s="21">
        <v>0</v>
      </c>
      <c r="G4177"/>
    </row>
    <row r="4178" spans="1:7" x14ac:dyDescent="0.25">
      <c r="A4178" t="s">
        <v>62</v>
      </c>
      <c r="B4178" t="str">
        <f>IFERROR(INDEX(Clients[Client_Name],MATCH(Table10[[#This Row],[Client_Code]],Clients[Client_Code],0)),"")</f>
        <v>CERRILLOS</v>
      </c>
      <c r="C4178" s="42">
        <v>1024</v>
      </c>
      <c r="D4178" s="41" t="s">
        <v>148</v>
      </c>
      <c r="E4178">
        <v>4</v>
      </c>
      <c r="F4178" s="21">
        <v>0</v>
      </c>
      <c r="G4178"/>
    </row>
    <row r="4179" spans="1:7" x14ac:dyDescent="0.25">
      <c r="A4179" t="s">
        <v>62</v>
      </c>
      <c r="B4179" t="str">
        <f>IFERROR(INDEX(Clients[Client_Name],MATCH(Table10[[#This Row],[Client_Code]],Clients[Client_Code],0)),"")</f>
        <v>CERRILLOS</v>
      </c>
      <c r="C4179" s="42">
        <v>1024</v>
      </c>
      <c r="D4179" s="41" t="s">
        <v>148</v>
      </c>
      <c r="E4179">
        <v>5</v>
      </c>
      <c r="F4179" s="21">
        <v>0</v>
      </c>
      <c r="G4179"/>
    </row>
    <row r="4180" spans="1:7" x14ac:dyDescent="0.25">
      <c r="A4180" t="s">
        <v>62</v>
      </c>
      <c r="B4180" t="str">
        <f>IFERROR(INDEX(Clients[Client_Name],MATCH(Table10[[#This Row],[Client_Code]],Clients[Client_Code],0)),"")</f>
        <v>CERRILLOS</v>
      </c>
      <c r="C4180" s="42">
        <v>1024</v>
      </c>
      <c r="D4180" s="41" t="s">
        <v>148</v>
      </c>
      <c r="E4180">
        <v>6</v>
      </c>
      <c r="F4180" s="21">
        <v>0</v>
      </c>
      <c r="G4180"/>
    </row>
    <row r="4181" spans="1:7" x14ac:dyDescent="0.25">
      <c r="A4181" t="s">
        <v>62</v>
      </c>
      <c r="B4181" t="str">
        <f>IFERROR(INDEX(Clients[Client_Name],MATCH(Table10[[#This Row],[Client_Code]],Clients[Client_Code],0)),"")</f>
        <v>CERRILLOS</v>
      </c>
      <c r="C4181" s="42">
        <v>1024</v>
      </c>
      <c r="D4181" s="41" t="s">
        <v>148</v>
      </c>
      <c r="E4181">
        <v>7</v>
      </c>
      <c r="F4181" s="21">
        <v>0</v>
      </c>
      <c r="G4181"/>
    </row>
    <row r="4182" spans="1:7" x14ac:dyDescent="0.25">
      <c r="A4182" t="s">
        <v>62</v>
      </c>
      <c r="B4182" t="str">
        <f>IFERROR(INDEX(Clients[Client_Name],MATCH(Table10[[#This Row],[Client_Code]],Clients[Client_Code],0)),"")</f>
        <v>CERRILLOS</v>
      </c>
      <c r="C4182" s="42">
        <v>1024</v>
      </c>
      <c r="D4182" s="41" t="s">
        <v>148</v>
      </c>
      <c r="E4182">
        <v>8</v>
      </c>
      <c r="F4182" s="21">
        <v>0</v>
      </c>
      <c r="G4182"/>
    </row>
    <row r="4183" spans="1:7" x14ac:dyDescent="0.25">
      <c r="A4183" t="s">
        <v>62</v>
      </c>
      <c r="B4183" t="str">
        <f>IFERROR(INDEX(Clients[Client_Name],MATCH(Table10[[#This Row],[Client_Code]],Clients[Client_Code],0)),"")</f>
        <v>CERRILLOS</v>
      </c>
      <c r="C4183" s="42">
        <v>1024</v>
      </c>
      <c r="D4183" s="41" t="s">
        <v>148</v>
      </c>
      <c r="E4183">
        <v>9</v>
      </c>
      <c r="F4183" s="21">
        <v>0</v>
      </c>
      <c r="G4183"/>
    </row>
    <row r="4184" spans="1:7" x14ac:dyDescent="0.25">
      <c r="A4184" t="s">
        <v>62</v>
      </c>
      <c r="B4184" t="str">
        <f>IFERROR(INDEX(Clients[Client_Name],MATCH(Table10[[#This Row],[Client_Code]],Clients[Client_Code],0)),"")</f>
        <v>CERRILLOS</v>
      </c>
      <c r="C4184" s="42">
        <v>1024</v>
      </c>
      <c r="D4184" s="41" t="s">
        <v>148</v>
      </c>
      <c r="E4184">
        <v>10</v>
      </c>
      <c r="F4184" s="21">
        <v>0</v>
      </c>
      <c r="G4184"/>
    </row>
    <row r="4185" spans="1:7" x14ac:dyDescent="0.25">
      <c r="A4185" t="s">
        <v>62</v>
      </c>
      <c r="B4185" t="str">
        <f>IFERROR(INDEX(Clients[Client_Name],MATCH(Table10[[#This Row],[Client_Code]],Clients[Client_Code],0)),"")</f>
        <v>CERRILLOS</v>
      </c>
      <c r="C4185" s="42">
        <v>1024</v>
      </c>
      <c r="D4185" s="41" t="s">
        <v>148</v>
      </c>
      <c r="E4185">
        <v>11</v>
      </c>
      <c r="F4185" s="21">
        <v>0</v>
      </c>
      <c r="G4185"/>
    </row>
    <row r="4186" spans="1:7" x14ac:dyDescent="0.25">
      <c r="A4186" t="s">
        <v>62</v>
      </c>
      <c r="B4186" t="str">
        <f>IFERROR(INDEX(Clients[Client_Name],MATCH(Table10[[#This Row],[Client_Code]],Clients[Client_Code],0)),"")</f>
        <v>CERRILLOS</v>
      </c>
      <c r="C4186" s="42">
        <v>1024</v>
      </c>
      <c r="D4186" s="41" t="s">
        <v>148</v>
      </c>
      <c r="E4186">
        <v>12</v>
      </c>
      <c r="F4186" s="21">
        <v>0</v>
      </c>
      <c r="G4186"/>
    </row>
    <row r="4187" spans="1:7" x14ac:dyDescent="0.25">
      <c r="A4187" t="s">
        <v>62</v>
      </c>
      <c r="B4187" t="str">
        <f>IFERROR(INDEX(Clients[Client_Name],MATCH(Table10[[#This Row],[Client_Code]],Clients[Client_Code],0)),"")</f>
        <v>CERRILLOS</v>
      </c>
      <c r="C4187" s="42">
        <v>1024</v>
      </c>
      <c r="D4187" s="41" t="s">
        <v>38</v>
      </c>
      <c r="E4187">
        <v>1</v>
      </c>
      <c r="F4187" s="21">
        <v>1679459.0398476</v>
      </c>
      <c r="G4187"/>
    </row>
    <row r="4188" spans="1:7" x14ac:dyDescent="0.25">
      <c r="A4188" t="s">
        <v>62</v>
      </c>
      <c r="B4188" t="str">
        <f>IFERROR(INDEX(Clients[Client_Name],MATCH(Table10[[#This Row],[Client_Code]],Clients[Client_Code],0)),"")</f>
        <v>CERRILLOS</v>
      </c>
      <c r="C4188" s="42">
        <v>1024</v>
      </c>
      <c r="D4188" s="41" t="s">
        <v>38</v>
      </c>
      <c r="E4188">
        <v>2</v>
      </c>
      <c r="F4188" s="21">
        <v>1369105.8445033755</v>
      </c>
      <c r="G4188"/>
    </row>
    <row r="4189" spans="1:7" x14ac:dyDescent="0.25">
      <c r="A4189" t="s">
        <v>62</v>
      </c>
      <c r="B4189" t="str">
        <f>IFERROR(INDEX(Clients[Client_Name],MATCH(Table10[[#This Row],[Client_Code]],Clients[Client_Code],0)),"")</f>
        <v>CERRILLOS</v>
      </c>
      <c r="C4189" s="42">
        <v>1024</v>
      </c>
      <c r="D4189" s="41" t="s">
        <v>38</v>
      </c>
      <c r="E4189">
        <v>3</v>
      </c>
      <c r="F4189" s="21">
        <v>1368081.4599518632</v>
      </c>
      <c r="G4189"/>
    </row>
    <row r="4190" spans="1:7" x14ac:dyDescent="0.25">
      <c r="A4190" t="s">
        <v>62</v>
      </c>
      <c r="B4190" t="str">
        <f>IFERROR(INDEX(Clients[Client_Name],MATCH(Table10[[#This Row],[Client_Code]],Clients[Client_Code],0)),"")</f>
        <v>CERRILLOS</v>
      </c>
      <c r="C4190" s="42">
        <v>1024</v>
      </c>
      <c r="D4190" s="41" t="s">
        <v>38</v>
      </c>
      <c r="E4190">
        <v>4</v>
      </c>
      <c r="F4190" s="21">
        <v>1234761.9216795543</v>
      </c>
      <c r="G4190"/>
    </row>
    <row r="4191" spans="1:7" x14ac:dyDescent="0.25">
      <c r="A4191" t="s">
        <v>62</v>
      </c>
      <c r="B4191" t="str">
        <f>IFERROR(INDEX(Clients[Client_Name],MATCH(Table10[[#This Row],[Client_Code]],Clients[Client_Code],0)),"")</f>
        <v>CERRILLOS</v>
      </c>
      <c r="C4191" s="42">
        <v>1024</v>
      </c>
      <c r="D4191" s="41" t="s">
        <v>38</v>
      </c>
      <c r="E4191">
        <v>5</v>
      </c>
      <c r="F4191" s="21">
        <v>1238260.4137909797</v>
      </c>
      <c r="G4191"/>
    </row>
    <row r="4192" spans="1:7" x14ac:dyDescent="0.25">
      <c r="A4192" t="s">
        <v>62</v>
      </c>
      <c r="B4192" t="str">
        <f>IFERROR(INDEX(Clients[Client_Name],MATCH(Table10[[#This Row],[Client_Code]],Clients[Client_Code],0)),"")</f>
        <v>CERRILLOS</v>
      </c>
      <c r="C4192" s="42">
        <v>1024</v>
      </c>
      <c r="D4192" s="41" t="s">
        <v>38</v>
      </c>
      <c r="E4192">
        <v>6</v>
      </c>
      <c r="F4192" s="21">
        <v>1201711.7596419875</v>
      </c>
      <c r="G4192"/>
    </row>
    <row r="4193" spans="1:7" x14ac:dyDescent="0.25">
      <c r="A4193" t="s">
        <v>62</v>
      </c>
      <c r="B4193" t="str">
        <f>IFERROR(INDEX(Clients[Client_Name],MATCH(Table10[[#This Row],[Client_Code]],Clients[Client_Code],0)),"")</f>
        <v>CERRILLOS</v>
      </c>
      <c r="C4193" s="42">
        <v>1024</v>
      </c>
      <c r="D4193" s="41" t="s">
        <v>38</v>
      </c>
      <c r="E4193">
        <v>7</v>
      </c>
      <c r="F4193" s="21">
        <v>1369815.8796100845</v>
      </c>
      <c r="G4193"/>
    </row>
    <row r="4194" spans="1:7" x14ac:dyDescent="0.25">
      <c r="A4194" t="s">
        <v>62</v>
      </c>
      <c r="B4194" t="str">
        <f>IFERROR(INDEX(Clients[Client_Name],MATCH(Table10[[#This Row],[Client_Code]],Clients[Client_Code],0)),"")</f>
        <v>CERRILLOS</v>
      </c>
      <c r="C4194" s="42">
        <v>1024</v>
      </c>
      <c r="D4194" s="41" t="s">
        <v>38</v>
      </c>
      <c r="E4194">
        <v>8</v>
      </c>
      <c r="F4194" s="21">
        <v>1648436.4295227751</v>
      </c>
      <c r="G4194"/>
    </row>
    <row r="4195" spans="1:7" x14ac:dyDescent="0.25">
      <c r="A4195" t="s">
        <v>62</v>
      </c>
      <c r="B4195" t="str">
        <f>IFERROR(INDEX(Clients[Client_Name],MATCH(Table10[[#This Row],[Client_Code]],Clients[Client_Code],0)),"")</f>
        <v>CERRILLOS</v>
      </c>
      <c r="C4195" s="42">
        <v>1024</v>
      </c>
      <c r="D4195" s="41" t="s">
        <v>38</v>
      </c>
      <c r="E4195">
        <v>9</v>
      </c>
      <c r="F4195" s="21">
        <v>1759759.0638842566</v>
      </c>
      <c r="G4195"/>
    </row>
    <row r="4196" spans="1:7" x14ac:dyDescent="0.25">
      <c r="A4196" t="s">
        <v>62</v>
      </c>
      <c r="B4196" t="str">
        <f>IFERROR(INDEX(Clients[Client_Name],MATCH(Table10[[#This Row],[Client_Code]],Clients[Client_Code],0)),"")</f>
        <v>CERRILLOS</v>
      </c>
      <c r="C4196" s="42">
        <v>1024</v>
      </c>
      <c r="D4196" s="41" t="s">
        <v>38</v>
      </c>
      <c r="E4196">
        <v>10</v>
      </c>
      <c r="F4196" s="21">
        <v>1823569.8828285488</v>
      </c>
      <c r="G4196"/>
    </row>
    <row r="4197" spans="1:7" x14ac:dyDescent="0.25">
      <c r="A4197" t="s">
        <v>62</v>
      </c>
      <c r="B4197" t="str">
        <f>IFERROR(INDEX(Clients[Client_Name],MATCH(Table10[[#This Row],[Client_Code]],Clients[Client_Code],0)),"")</f>
        <v>CERRILLOS</v>
      </c>
      <c r="C4197" s="42">
        <v>1024</v>
      </c>
      <c r="D4197" s="41" t="s">
        <v>38</v>
      </c>
      <c r="E4197">
        <v>11</v>
      </c>
      <c r="F4197" s="21">
        <v>2123694.1906411694</v>
      </c>
      <c r="G4197"/>
    </row>
    <row r="4198" spans="1:7" x14ac:dyDescent="0.25">
      <c r="A4198" t="s">
        <v>62</v>
      </c>
      <c r="B4198" t="str">
        <f>IFERROR(INDEX(Clients[Client_Name],MATCH(Table10[[#This Row],[Client_Code]],Clients[Client_Code],0)),"")</f>
        <v>CERRILLOS</v>
      </c>
      <c r="C4198" s="42">
        <v>1024</v>
      </c>
      <c r="D4198" s="41" t="s">
        <v>38</v>
      </c>
      <c r="E4198">
        <v>12</v>
      </c>
      <c r="F4198" s="21">
        <v>1980631.531488627</v>
      </c>
      <c r="G4198"/>
    </row>
    <row r="4199" spans="1:7" x14ac:dyDescent="0.25">
      <c r="A4199" t="s">
        <v>62</v>
      </c>
      <c r="B4199" t="str">
        <f>IFERROR(INDEX(Clients[Client_Name],MATCH(Table10[[#This Row],[Client_Code]],Clients[Client_Code],0)),"")</f>
        <v>CARNES OLY</v>
      </c>
      <c r="C4199" s="42">
        <v>1023</v>
      </c>
      <c r="D4199" s="41" t="s">
        <v>149</v>
      </c>
      <c r="E4199">
        <v>1</v>
      </c>
      <c r="F4199" s="21">
        <v>0</v>
      </c>
      <c r="G4199"/>
    </row>
    <row r="4200" spans="1:7" x14ac:dyDescent="0.25">
      <c r="A4200" t="s">
        <v>62</v>
      </c>
      <c r="B4200" t="str">
        <f>IFERROR(INDEX(Clients[Client_Name],MATCH(Table10[[#This Row],[Client_Code]],Clients[Client_Code],0)),"")</f>
        <v>CARNES OLY</v>
      </c>
      <c r="C4200" s="42">
        <v>1023</v>
      </c>
      <c r="D4200" s="41" t="s">
        <v>149</v>
      </c>
      <c r="E4200">
        <v>2</v>
      </c>
      <c r="F4200" s="21">
        <v>0</v>
      </c>
      <c r="G4200"/>
    </row>
    <row r="4201" spans="1:7" x14ac:dyDescent="0.25">
      <c r="A4201" t="s">
        <v>62</v>
      </c>
      <c r="B4201" t="str">
        <f>IFERROR(INDEX(Clients[Client_Name],MATCH(Table10[[#This Row],[Client_Code]],Clients[Client_Code],0)),"")</f>
        <v>CARNES OLY</v>
      </c>
      <c r="C4201" s="42">
        <v>1023</v>
      </c>
      <c r="D4201" s="41" t="s">
        <v>149</v>
      </c>
      <c r="E4201">
        <v>3</v>
      </c>
      <c r="F4201" s="21">
        <v>0</v>
      </c>
      <c r="G4201"/>
    </row>
    <row r="4202" spans="1:7" x14ac:dyDescent="0.25">
      <c r="A4202" t="s">
        <v>62</v>
      </c>
      <c r="B4202" t="str">
        <f>IFERROR(INDEX(Clients[Client_Name],MATCH(Table10[[#This Row],[Client_Code]],Clients[Client_Code],0)),"")</f>
        <v>CARNES OLY</v>
      </c>
      <c r="C4202" s="42">
        <v>1023</v>
      </c>
      <c r="D4202" s="41" t="s">
        <v>149</v>
      </c>
      <c r="E4202">
        <v>4</v>
      </c>
      <c r="F4202" s="21">
        <v>2131992.3939248128</v>
      </c>
      <c r="G4202"/>
    </row>
    <row r="4203" spans="1:7" x14ac:dyDescent="0.25">
      <c r="A4203" t="s">
        <v>62</v>
      </c>
      <c r="B4203" t="str">
        <f>IFERROR(INDEX(Clients[Client_Name],MATCH(Table10[[#This Row],[Client_Code]],Clients[Client_Code],0)),"")</f>
        <v>CARNES OLY</v>
      </c>
      <c r="C4203" s="42">
        <v>1023</v>
      </c>
      <c r="D4203" s="41" t="s">
        <v>149</v>
      </c>
      <c r="E4203">
        <v>5</v>
      </c>
      <c r="F4203" s="21">
        <v>4276066.0780818667</v>
      </c>
      <c r="G4203"/>
    </row>
    <row r="4204" spans="1:7" x14ac:dyDescent="0.25">
      <c r="A4204" t="s">
        <v>62</v>
      </c>
      <c r="B4204" t="str">
        <f>IFERROR(INDEX(Clients[Client_Name],MATCH(Table10[[#This Row],[Client_Code]],Clients[Client_Code],0)),"")</f>
        <v>CARNES OLY</v>
      </c>
      <c r="C4204" s="42">
        <v>1023</v>
      </c>
      <c r="D4204" s="41" t="s">
        <v>149</v>
      </c>
      <c r="E4204">
        <v>6</v>
      </c>
      <c r="F4204" s="21">
        <v>4149853.1599707408</v>
      </c>
      <c r="G4204"/>
    </row>
    <row r="4205" spans="1:7" x14ac:dyDescent="0.25">
      <c r="A4205" t="s">
        <v>62</v>
      </c>
      <c r="B4205" t="str">
        <f>IFERROR(INDEX(Clients[Client_Name],MATCH(Table10[[#This Row],[Client_Code]],Clients[Client_Code],0)),"")</f>
        <v>CARNES OLY</v>
      </c>
      <c r="C4205" s="42">
        <v>1023</v>
      </c>
      <c r="D4205" s="41" t="s">
        <v>149</v>
      </c>
      <c r="E4205">
        <v>7</v>
      </c>
      <c r="F4205" s="21">
        <v>4300331.446499235</v>
      </c>
      <c r="G4205"/>
    </row>
    <row r="4206" spans="1:7" x14ac:dyDescent="0.25">
      <c r="A4206" t="s">
        <v>62</v>
      </c>
      <c r="B4206" t="str">
        <f>IFERROR(INDEX(Clients[Client_Name],MATCH(Table10[[#This Row],[Client_Code]],Clients[Client_Code],0)),"")</f>
        <v>CARNES OLY</v>
      </c>
      <c r="C4206" s="42">
        <v>1023</v>
      </c>
      <c r="D4206" s="41" t="s">
        <v>149</v>
      </c>
      <c r="E4206">
        <v>8</v>
      </c>
      <c r="F4206" s="21">
        <v>4312515.7189309821</v>
      </c>
      <c r="G4206"/>
    </row>
    <row r="4207" spans="1:7" x14ac:dyDescent="0.25">
      <c r="A4207" t="s">
        <v>62</v>
      </c>
      <c r="B4207" t="str">
        <f>IFERROR(INDEX(Clients[Client_Name],MATCH(Table10[[#This Row],[Client_Code]],Clients[Client_Code],0)),"")</f>
        <v>CARNES OLY</v>
      </c>
      <c r="C4207" s="42">
        <v>1023</v>
      </c>
      <c r="D4207" s="41" t="s">
        <v>149</v>
      </c>
      <c r="E4207">
        <v>9</v>
      </c>
      <c r="F4207" s="21">
        <v>4185226.9485173742</v>
      </c>
      <c r="G4207"/>
    </row>
    <row r="4208" spans="1:7" x14ac:dyDescent="0.25">
      <c r="A4208" t="s">
        <v>62</v>
      </c>
      <c r="B4208" t="str">
        <f>IFERROR(INDEX(Clients[Client_Name],MATCH(Table10[[#This Row],[Client_Code]],Clients[Client_Code],0)),"")</f>
        <v>CARNES OLY</v>
      </c>
      <c r="C4208" s="42">
        <v>1023</v>
      </c>
      <c r="D4208" s="41" t="s">
        <v>149</v>
      </c>
      <c r="E4208">
        <v>10</v>
      </c>
      <c r="F4208" s="21">
        <v>4336987.9279227797</v>
      </c>
      <c r="G4208"/>
    </row>
    <row r="4209" spans="1:7" x14ac:dyDescent="0.25">
      <c r="A4209" t="s">
        <v>62</v>
      </c>
      <c r="B4209" t="str">
        <f>IFERROR(INDEX(Clients[Client_Name],MATCH(Table10[[#This Row],[Client_Code]],Clients[Client_Code],0)),"")</f>
        <v>CARNES OLY</v>
      </c>
      <c r="C4209" s="42">
        <v>1023</v>
      </c>
      <c r="D4209" s="41" t="s">
        <v>149</v>
      </c>
      <c r="E4209">
        <v>11</v>
      </c>
      <c r="F4209" s="21">
        <v>4208976.8326308653</v>
      </c>
      <c r="G4209"/>
    </row>
    <row r="4210" spans="1:7" x14ac:dyDescent="0.25">
      <c r="A4210" t="s">
        <v>62</v>
      </c>
      <c r="B4210" t="str">
        <f>IFERROR(INDEX(Clients[Client_Name],MATCH(Table10[[#This Row],[Client_Code]],Clients[Client_Code],0)),"")</f>
        <v>CARNES OLY</v>
      </c>
      <c r="C4210" s="42">
        <v>1023</v>
      </c>
      <c r="D4210" s="41" t="s">
        <v>149</v>
      </c>
      <c r="E4210">
        <v>12</v>
      </c>
      <c r="F4210" s="21">
        <v>4361599.0092229843</v>
      </c>
      <c r="G4210"/>
    </row>
    <row r="4211" spans="1:7" x14ac:dyDescent="0.25">
      <c r="A4211" t="s">
        <v>62</v>
      </c>
      <c r="B4211" t="str">
        <f>IFERROR(INDEX(Clients[Client_Name],MATCH(Table10[[#This Row],[Client_Code]],Clients[Client_Code],0)),"")</f>
        <v>CARNES OLY</v>
      </c>
      <c r="C4211" s="42">
        <v>1023</v>
      </c>
      <c r="D4211" s="41" t="s">
        <v>37</v>
      </c>
      <c r="E4211">
        <v>1</v>
      </c>
      <c r="F4211" s="21">
        <v>0</v>
      </c>
      <c r="G4211"/>
    </row>
    <row r="4212" spans="1:7" x14ac:dyDescent="0.25">
      <c r="A4212" t="s">
        <v>62</v>
      </c>
      <c r="B4212" t="str">
        <f>IFERROR(INDEX(Clients[Client_Name],MATCH(Table10[[#This Row],[Client_Code]],Clients[Client_Code],0)),"")</f>
        <v>CARNES OLY</v>
      </c>
      <c r="C4212" s="42">
        <v>1023</v>
      </c>
      <c r="D4212" s="41" t="s">
        <v>37</v>
      </c>
      <c r="E4212">
        <v>2</v>
      </c>
      <c r="F4212" s="21">
        <v>0</v>
      </c>
      <c r="G4212"/>
    </row>
    <row r="4213" spans="1:7" x14ac:dyDescent="0.25">
      <c r="A4213" t="s">
        <v>62</v>
      </c>
      <c r="B4213" t="str">
        <f>IFERROR(INDEX(Clients[Client_Name],MATCH(Table10[[#This Row],[Client_Code]],Clients[Client_Code],0)),"")</f>
        <v>CARNES OLY</v>
      </c>
      <c r="C4213" s="42">
        <v>1023</v>
      </c>
      <c r="D4213" s="41" t="s">
        <v>37</v>
      </c>
      <c r="E4213">
        <v>3</v>
      </c>
      <c r="F4213" s="21">
        <v>0</v>
      </c>
      <c r="G4213"/>
    </row>
    <row r="4214" spans="1:7" x14ac:dyDescent="0.25">
      <c r="A4214" t="s">
        <v>62</v>
      </c>
      <c r="B4214" t="str">
        <f>IFERROR(INDEX(Clients[Client_Name],MATCH(Table10[[#This Row],[Client_Code]],Clients[Client_Code],0)),"")</f>
        <v>CARNES OLY</v>
      </c>
      <c r="C4214" s="42">
        <v>1023</v>
      </c>
      <c r="D4214" s="41" t="s">
        <v>37</v>
      </c>
      <c r="E4214">
        <v>4</v>
      </c>
      <c r="F4214" s="21">
        <v>614013.80945034605</v>
      </c>
      <c r="G4214"/>
    </row>
    <row r="4215" spans="1:7" x14ac:dyDescent="0.25">
      <c r="A4215" t="s">
        <v>62</v>
      </c>
      <c r="B4215" t="str">
        <f>IFERROR(INDEX(Clients[Client_Name],MATCH(Table10[[#This Row],[Client_Code]],Clients[Client_Code],0)),"")</f>
        <v>CARNES OLY</v>
      </c>
      <c r="C4215" s="42">
        <v>1023</v>
      </c>
      <c r="D4215" s="41" t="s">
        <v>37</v>
      </c>
      <c r="E4215">
        <v>5</v>
      </c>
      <c r="F4215" s="21">
        <v>1231507.0304875774</v>
      </c>
      <c r="G4215"/>
    </row>
    <row r="4216" spans="1:7" x14ac:dyDescent="0.25">
      <c r="A4216" t="s">
        <v>62</v>
      </c>
      <c r="B4216" t="str">
        <f>IFERROR(INDEX(Clients[Client_Name],MATCH(Table10[[#This Row],[Client_Code]],Clients[Client_Code],0)),"")</f>
        <v>CARNES OLY</v>
      </c>
      <c r="C4216" s="42">
        <v>1023</v>
      </c>
      <c r="D4216" s="41" t="s">
        <v>37</v>
      </c>
      <c r="E4216">
        <v>6</v>
      </c>
      <c r="F4216" s="21">
        <v>1195157.7100715733</v>
      </c>
      <c r="G4216"/>
    </row>
    <row r="4217" spans="1:7" x14ac:dyDescent="0.25">
      <c r="A4217" t="s">
        <v>62</v>
      </c>
      <c r="B4217" t="str">
        <f>IFERROR(INDEX(Clients[Client_Name],MATCH(Table10[[#This Row],[Client_Code]],Clients[Client_Code],0)),"")</f>
        <v>CARNES OLY</v>
      </c>
      <c r="C4217" s="42">
        <v>1023</v>
      </c>
      <c r="D4217" s="41" t="s">
        <v>37</v>
      </c>
      <c r="E4217">
        <v>7</v>
      </c>
      <c r="F4217" s="21">
        <v>1238495.4565917796</v>
      </c>
      <c r="G4217"/>
    </row>
    <row r="4218" spans="1:7" x14ac:dyDescent="0.25">
      <c r="A4218" t="s">
        <v>62</v>
      </c>
      <c r="B4218" t="str">
        <f>IFERROR(INDEX(Clients[Client_Name],MATCH(Table10[[#This Row],[Client_Code]],Clients[Client_Code],0)),"")</f>
        <v>CARNES OLY</v>
      </c>
      <c r="C4218" s="42">
        <v>1023</v>
      </c>
      <c r="D4218" s="41" t="s">
        <v>37</v>
      </c>
      <c r="E4218">
        <v>8</v>
      </c>
      <c r="F4218" s="21">
        <v>1242004.5270521226</v>
      </c>
      <c r="G4218"/>
    </row>
    <row r="4219" spans="1:7" x14ac:dyDescent="0.25">
      <c r="A4219" t="s">
        <v>62</v>
      </c>
      <c r="B4219" t="str">
        <f>IFERROR(INDEX(Clients[Client_Name],MATCH(Table10[[#This Row],[Client_Code]],Clients[Client_Code],0)),"")</f>
        <v>CARNES OLY</v>
      </c>
      <c r="C4219" s="42">
        <v>1023</v>
      </c>
      <c r="D4219" s="41" t="s">
        <v>37</v>
      </c>
      <c r="E4219">
        <v>9</v>
      </c>
      <c r="F4219" s="21">
        <v>1205345.3611730037</v>
      </c>
      <c r="G4219"/>
    </row>
    <row r="4220" spans="1:7" x14ac:dyDescent="0.25">
      <c r="A4220" t="s">
        <v>62</v>
      </c>
      <c r="B4220" t="str">
        <f>IFERROR(INDEX(Clients[Client_Name],MATCH(Table10[[#This Row],[Client_Code]],Clients[Client_Code],0)),"")</f>
        <v>CARNES OLY</v>
      </c>
      <c r="C4220" s="42">
        <v>1023</v>
      </c>
      <c r="D4220" s="41" t="s">
        <v>37</v>
      </c>
      <c r="E4220">
        <v>10</v>
      </c>
      <c r="F4220" s="21">
        <v>1249052.5232417604</v>
      </c>
      <c r="G4220"/>
    </row>
    <row r="4221" spans="1:7" x14ac:dyDescent="0.25">
      <c r="A4221" t="s">
        <v>62</v>
      </c>
      <c r="B4221" t="str">
        <f>IFERROR(INDEX(Clients[Client_Name],MATCH(Table10[[#This Row],[Client_Code]],Clients[Client_Code],0)),"")</f>
        <v>CARNES OLY</v>
      </c>
      <c r="C4221" s="42">
        <v>1023</v>
      </c>
      <c r="D4221" s="41" t="s">
        <v>37</v>
      </c>
      <c r="E4221">
        <v>11</v>
      </c>
      <c r="F4221" s="21">
        <v>1212185.327797689</v>
      </c>
      <c r="G4221"/>
    </row>
    <row r="4222" spans="1:7" x14ac:dyDescent="0.25">
      <c r="A4222" t="s">
        <v>62</v>
      </c>
      <c r="B4222" t="str">
        <f>IFERROR(INDEX(Clients[Client_Name],MATCH(Table10[[#This Row],[Client_Code]],Clients[Client_Code],0)),"")</f>
        <v>CARNES OLY</v>
      </c>
      <c r="C4222" s="42">
        <v>1023</v>
      </c>
      <c r="D4222" s="41" t="s">
        <v>37</v>
      </c>
      <c r="E4222">
        <v>12</v>
      </c>
      <c r="F4222" s="21">
        <v>1256140.5146562194</v>
      </c>
      <c r="G4222"/>
    </row>
    <row r="4223" spans="1:7" x14ac:dyDescent="0.25">
      <c r="A4223" t="s">
        <v>62</v>
      </c>
      <c r="B4223" t="str">
        <f>IFERROR(INDEX(Clients[Client_Name],MATCH(Table10[[#This Row],[Client_Code]],Clients[Client_Code],0)),"")</f>
        <v>CARNES OLY</v>
      </c>
      <c r="C4223" s="42">
        <v>1023</v>
      </c>
      <c r="D4223" s="41" t="s">
        <v>148</v>
      </c>
      <c r="E4223">
        <v>1</v>
      </c>
      <c r="F4223" s="21">
        <v>0</v>
      </c>
      <c r="G4223"/>
    </row>
    <row r="4224" spans="1:7" x14ac:dyDescent="0.25">
      <c r="A4224" t="s">
        <v>62</v>
      </c>
      <c r="B4224" t="str">
        <f>IFERROR(INDEX(Clients[Client_Name],MATCH(Table10[[#This Row],[Client_Code]],Clients[Client_Code],0)),"")</f>
        <v>CARNES OLY</v>
      </c>
      <c r="C4224" s="42">
        <v>1023</v>
      </c>
      <c r="D4224" s="41" t="s">
        <v>148</v>
      </c>
      <c r="E4224">
        <v>2</v>
      </c>
      <c r="F4224" s="21">
        <v>0</v>
      </c>
      <c r="G4224"/>
    </row>
    <row r="4225" spans="1:7" x14ac:dyDescent="0.25">
      <c r="A4225" t="s">
        <v>62</v>
      </c>
      <c r="B4225" t="str">
        <f>IFERROR(INDEX(Clients[Client_Name],MATCH(Table10[[#This Row],[Client_Code]],Clients[Client_Code],0)),"")</f>
        <v>CARNES OLY</v>
      </c>
      <c r="C4225" s="42">
        <v>1023</v>
      </c>
      <c r="D4225" s="41" t="s">
        <v>148</v>
      </c>
      <c r="E4225">
        <v>3</v>
      </c>
      <c r="F4225" s="21">
        <v>0</v>
      </c>
      <c r="G4225"/>
    </row>
    <row r="4226" spans="1:7" x14ac:dyDescent="0.25">
      <c r="A4226" t="s">
        <v>62</v>
      </c>
      <c r="B4226" t="str">
        <f>IFERROR(INDEX(Clients[Client_Name],MATCH(Table10[[#This Row],[Client_Code]],Clients[Client_Code],0)),"")</f>
        <v>CARNES OLY</v>
      </c>
      <c r="C4226" s="42">
        <v>1023</v>
      </c>
      <c r="D4226" s="41" t="s">
        <v>148</v>
      </c>
      <c r="E4226">
        <v>4</v>
      </c>
      <c r="F4226" s="21">
        <v>0</v>
      </c>
      <c r="G4226"/>
    </row>
    <row r="4227" spans="1:7" x14ac:dyDescent="0.25">
      <c r="A4227" t="s">
        <v>62</v>
      </c>
      <c r="B4227" t="str">
        <f>IFERROR(INDEX(Clients[Client_Name],MATCH(Table10[[#This Row],[Client_Code]],Clients[Client_Code],0)),"")</f>
        <v>CARNES OLY</v>
      </c>
      <c r="C4227" s="42">
        <v>1023</v>
      </c>
      <c r="D4227" s="41" t="s">
        <v>148</v>
      </c>
      <c r="E4227">
        <v>5</v>
      </c>
      <c r="F4227" s="21">
        <v>0</v>
      </c>
      <c r="G4227"/>
    </row>
    <row r="4228" spans="1:7" x14ac:dyDescent="0.25">
      <c r="A4228" t="s">
        <v>62</v>
      </c>
      <c r="B4228" t="str">
        <f>IFERROR(INDEX(Clients[Client_Name],MATCH(Table10[[#This Row],[Client_Code]],Clients[Client_Code],0)),"")</f>
        <v>CARNES OLY</v>
      </c>
      <c r="C4228" s="42">
        <v>1023</v>
      </c>
      <c r="D4228" s="41" t="s">
        <v>148</v>
      </c>
      <c r="E4228">
        <v>6</v>
      </c>
      <c r="F4228" s="21">
        <v>0</v>
      </c>
      <c r="G4228"/>
    </row>
    <row r="4229" spans="1:7" x14ac:dyDescent="0.25">
      <c r="A4229" t="s">
        <v>62</v>
      </c>
      <c r="B4229" t="str">
        <f>IFERROR(INDEX(Clients[Client_Name],MATCH(Table10[[#This Row],[Client_Code]],Clients[Client_Code],0)),"")</f>
        <v>CARNES OLY</v>
      </c>
      <c r="C4229" s="42">
        <v>1023</v>
      </c>
      <c r="D4229" s="41" t="s">
        <v>148</v>
      </c>
      <c r="E4229">
        <v>7</v>
      </c>
      <c r="F4229" s="21">
        <v>0</v>
      </c>
      <c r="G4229"/>
    </row>
    <row r="4230" spans="1:7" x14ac:dyDescent="0.25">
      <c r="A4230" t="s">
        <v>62</v>
      </c>
      <c r="B4230" t="str">
        <f>IFERROR(INDEX(Clients[Client_Name],MATCH(Table10[[#This Row],[Client_Code]],Clients[Client_Code],0)),"")</f>
        <v>CARNES OLY</v>
      </c>
      <c r="C4230" s="42">
        <v>1023</v>
      </c>
      <c r="D4230" s="41" t="s">
        <v>148</v>
      </c>
      <c r="E4230">
        <v>8</v>
      </c>
      <c r="F4230" s="21">
        <v>0</v>
      </c>
      <c r="G4230"/>
    </row>
    <row r="4231" spans="1:7" x14ac:dyDescent="0.25">
      <c r="A4231" t="s">
        <v>62</v>
      </c>
      <c r="B4231" t="str">
        <f>IFERROR(INDEX(Clients[Client_Name],MATCH(Table10[[#This Row],[Client_Code]],Clients[Client_Code],0)),"")</f>
        <v>CARNES OLY</v>
      </c>
      <c r="C4231" s="42">
        <v>1023</v>
      </c>
      <c r="D4231" s="41" t="s">
        <v>148</v>
      </c>
      <c r="E4231">
        <v>9</v>
      </c>
      <c r="F4231" s="21">
        <v>0</v>
      </c>
      <c r="G4231"/>
    </row>
    <row r="4232" spans="1:7" x14ac:dyDescent="0.25">
      <c r="A4232" t="s">
        <v>62</v>
      </c>
      <c r="B4232" t="str">
        <f>IFERROR(INDEX(Clients[Client_Name],MATCH(Table10[[#This Row],[Client_Code]],Clients[Client_Code],0)),"")</f>
        <v>CARNES OLY</v>
      </c>
      <c r="C4232" s="42">
        <v>1023</v>
      </c>
      <c r="D4232" s="41" t="s">
        <v>148</v>
      </c>
      <c r="E4232">
        <v>10</v>
      </c>
      <c r="F4232" s="21">
        <v>0</v>
      </c>
      <c r="G4232"/>
    </row>
    <row r="4233" spans="1:7" x14ac:dyDescent="0.25">
      <c r="A4233" t="s">
        <v>62</v>
      </c>
      <c r="B4233" t="str">
        <f>IFERROR(INDEX(Clients[Client_Name],MATCH(Table10[[#This Row],[Client_Code]],Clients[Client_Code],0)),"")</f>
        <v>CARNES OLY</v>
      </c>
      <c r="C4233" s="42">
        <v>1023</v>
      </c>
      <c r="D4233" s="41" t="s">
        <v>148</v>
      </c>
      <c r="E4233">
        <v>11</v>
      </c>
      <c r="F4233" s="21">
        <v>0</v>
      </c>
      <c r="G4233"/>
    </row>
    <row r="4234" spans="1:7" x14ac:dyDescent="0.25">
      <c r="A4234" t="s">
        <v>62</v>
      </c>
      <c r="B4234" t="str">
        <f>IFERROR(INDEX(Clients[Client_Name],MATCH(Table10[[#This Row],[Client_Code]],Clients[Client_Code],0)),"")</f>
        <v>CARNES OLY</v>
      </c>
      <c r="C4234" s="42">
        <v>1023</v>
      </c>
      <c r="D4234" s="41" t="s">
        <v>148</v>
      </c>
      <c r="E4234">
        <v>12</v>
      </c>
      <c r="F4234" s="21">
        <v>0</v>
      </c>
      <c r="G4234"/>
    </row>
    <row r="4235" spans="1:7" x14ac:dyDescent="0.25">
      <c r="A4235" t="s">
        <v>62</v>
      </c>
      <c r="B4235" t="str">
        <f>IFERROR(INDEX(Clients[Client_Name],MATCH(Table10[[#This Row],[Client_Code]],Clients[Client_Code],0)),"")</f>
        <v>CARNES OLY</v>
      </c>
      <c r="C4235" s="42">
        <v>1023</v>
      </c>
      <c r="D4235" s="41" t="s">
        <v>38</v>
      </c>
      <c r="E4235">
        <v>1</v>
      </c>
      <c r="F4235" s="21">
        <v>0</v>
      </c>
      <c r="G4235"/>
    </row>
    <row r="4236" spans="1:7" x14ac:dyDescent="0.25">
      <c r="A4236" t="s">
        <v>62</v>
      </c>
      <c r="B4236" t="str">
        <f>IFERROR(INDEX(Clients[Client_Name],MATCH(Table10[[#This Row],[Client_Code]],Clients[Client_Code],0)),"")</f>
        <v>CARNES OLY</v>
      </c>
      <c r="C4236" s="42">
        <v>1023</v>
      </c>
      <c r="D4236" s="41" t="s">
        <v>38</v>
      </c>
      <c r="E4236">
        <v>2</v>
      </c>
      <c r="F4236" s="21">
        <v>0</v>
      </c>
      <c r="G4236"/>
    </row>
    <row r="4237" spans="1:7" x14ac:dyDescent="0.25">
      <c r="A4237" t="s">
        <v>62</v>
      </c>
      <c r="B4237" t="str">
        <f>IFERROR(INDEX(Clients[Client_Name],MATCH(Table10[[#This Row],[Client_Code]],Clients[Client_Code],0)),"")</f>
        <v>CARNES OLY</v>
      </c>
      <c r="C4237" s="42">
        <v>1023</v>
      </c>
      <c r="D4237" s="41" t="s">
        <v>38</v>
      </c>
      <c r="E4237">
        <v>3</v>
      </c>
      <c r="F4237" s="21">
        <v>0</v>
      </c>
      <c r="G4237"/>
    </row>
    <row r="4238" spans="1:7" x14ac:dyDescent="0.25">
      <c r="A4238" t="s">
        <v>62</v>
      </c>
      <c r="B4238" t="str">
        <f>IFERROR(INDEX(Clients[Client_Name],MATCH(Table10[[#This Row],[Client_Code]],Clients[Client_Code],0)),"")</f>
        <v>CARNES OLY</v>
      </c>
      <c r="C4238" s="42">
        <v>1023</v>
      </c>
      <c r="D4238" s="41" t="s">
        <v>38</v>
      </c>
      <c r="E4238">
        <v>4</v>
      </c>
      <c r="F4238" s="21">
        <v>680105.57366201526</v>
      </c>
      <c r="G4238"/>
    </row>
    <row r="4239" spans="1:7" x14ac:dyDescent="0.25">
      <c r="A4239" t="s">
        <v>62</v>
      </c>
      <c r="B4239" t="str">
        <f>IFERROR(INDEX(Clients[Client_Name],MATCH(Table10[[#This Row],[Client_Code]],Clients[Client_Code],0)),"")</f>
        <v>CARNES OLY</v>
      </c>
      <c r="C4239" s="42">
        <v>1023</v>
      </c>
      <c r="D4239" s="41" t="s">
        <v>38</v>
      </c>
      <c r="E4239">
        <v>5</v>
      </c>
      <c r="F4239" s="21">
        <v>1364065.0789081156</v>
      </c>
      <c r="G4239"/>
    </row>
    <row r="4240" spans="1:7" x14ac:dyDescent="0.25">
      <c r="A4240" t="s">
        <v>62</v>
      </c>
      <c r="B4240" t="str">
        <f>IFERROR(INDEX(Clients[Client_Name],MATCH(Table10[[#This Row],[Client_Code]],Clients[Client_Code],0)),"")</f>
        <v>CARNES OLY</v>
      </c>
      <c r="C4240" s="42">
        <v>1023</v>
      </c>
      <c r="D4240" s="41" t="s">
        <v>38</v>
      </c>
      <c r="E4240">
        <v>6</v>
      </c>
      <c r="F4240" s="21">
        <v>1323803.1580306664</v>
      </c>
      <c r="G4240"/>
    </row>
    <row r="4241" spans="1:7" x14ac:dyDescent="0.25">
      <c r="A4241" t="s">
        <v>62</v>
      </c>
      <c r="B4241" t="str">
        <f>IFERROR(INDEX(Clients[Client_Name],MATCH(Table10[[#This Row],[Client_Code]],Clients[Client_Code],0)),"")</f>
        <v>CARNES OLY</v>
      </c>
      <c r="C4241" s="42">
        <v>1023</v>
      </c>
      <c r="D4241" s="41" t="s">
        <v>38</v>
      </c>
      <c r="E4241">
        <v>7</v>
      </c>
      <c r="F4241" s="21">
        <v>1371805.7314332561</v>
      </c>
      <c r="G4241"/>
    </row>
    <row r="4242" spans="1:7" x14ac:dyDescent="0.25">
      <c r="A4242" t="s">
        <v>62</v>
      </c>
      <c r="B4242" t="str">
        <f>IFERROR(INDEX(Clients[Client_Name],MATCH(Table10[[#This Row],[Client_Code]],Clients[Client_Code],0)),"")</f>
        <v>CARNES OLY</v>
      </c>
      <c r="C4242" s="42">
        <v>1023</v>
      </c>
      <c r="D4242" s="41" t="s">
        <v>38</v>
      </c>
      <c r="E4242">
        <v>8</v>
      </c>
      <c r="F4242" s="21">
        <v>1375692.5143389832</v>
      </c>
      <c r="G4242"/>
    </row>
    <row r="4243" spans="1:7" x14ac:dyDescent="0.25">
      <c r="A4243" t="s">
        <v>62</v>
      </c>
      <c r="B4243" t="str">
        <f>IFERROR(INDEX(Clients[Client_Name],MATCH(Table10[[#This Row],[Client_Code]],Clients[Client_Code],0)),"")</f>
        <v>CARNES OLY</v>
      </c>
      <c r="C4243" s="42">
        <v>1023</v>
      </c>
      <c r="D4243" s="41" t="s">
        <v>38</v>
      </c>
      <c r="E4243">
        <v>9</v>
      </c>
      <c r="F4243" s="21">
        <v>1335087.3965770423</v>
      </c>
      <c r="G4243"/>
    </row>
    <row r="4244" spans="1:7" x14ac:dyDescent="0.25">
      <c r="A4244" t="s">
        <v>62</v>
      </c>
      <c r="B4244" t="str">
        <f>IFERROR(INDEX(Clients[Client_Name],MATCH(Table10[[#This Row],[Client_Code]],Clients[Client_Code],0)),"")</f>
        <v>CARNES OLY</v>
      </c>
      <c r="C4244" s="42">
        <v>1023</v>
      </c>
      <c r="D4244" s="41" t="s">
        <v>38</v>
      </c>
      <c r="E4244">
        <v>10</v>
      </c>
      <c r="F4244" s="21">
        <v>1383499.1490073667</v>
      </c>
      <c r="G4244"/>
    </row>
    <row r="4245" spans="1:7" x14ac:dyDescent="0.25">
      <c r="A4245" t="s">
        <v>62</v>
      </c>
      <c r="B4245" t="str">
        <f>IFERROR(INDEX(Clients[Client_Name],MATCH(Table10[[#This Row],[Client_Code]],Clients[Client_Code],0)),"")</f>
        <v>CARNES OLY</v>
      </c>
      <c r="C4245" s="42">
        <v>1023</v>
      </c>
      <c r="D4245" s="41" t="s">
        <v>38</v>
      </c>
      <c r="E4245">
        <v>11</v>
      </c>
      <c r="F4245" s="21">
        <v>1342663.609609246</v>
      </c>
      <c r="G4245"/>
    </row>
    <row r="4246" spans="1:7" x14ac:dyDescent="0.25">
      <c r="A4246" t="s">
        <v>62</v>
      </c>
      <c r="B4246" t="str">
        <f>IFERROR(INDEX(Clients[Client_Name],MATCH(Table10[[#This Row],[Client_Code]],Clients[Client_Code],0)),"")</f>
        <v>CARNES OLY</v>
      </c>
      <c r="C4246" s="42">
        <v>1023</v>
      </c>
      <c r="D4246" s="41" t="s">
        <v>38</v>
      </c>
      <c r="E4246">
        <v>12</v>
      </c>
      <c r="F4246" s="21">
        <v>1391350.0839421321</v>
      </c>
      <c r="G4246"/>
    </row>
    <row r="4247" spans="1:7" x14ac:dyDescent="0.25">
      <c r="A4247" t="s">
        <v>32</v>
      </c>
      <c r="B4247" t="str">
        <f>IFERROR(INDEX(Clients[Client_Name],MATCH(Table10[[#This Row],[Client_Code]],Clients[Client_Code],0)),"")</f>
        <v>BIDFOOD</v>
      </c>
      <c r="C4247" s="42">
        <v>13</v>
      </c>
      <c r="D4247" s="41" t="s">
        <v>149</v>
      </c>
      <c r="E4247">
        <v>1</v>
      </c>
      <c r="F4247" s="21">
        <v>1867174.0469772285</v>
      </c>
      <c r="G4247"/>
    </row>
    <row r="4248" spans="1:7" x14ac:dyDescent="0.25">
      <c r="A4248" t="s">
        <v>32</v>
      </c>
      <c r="B4248" t="str">
        <f>IFERROR(INDEX(Clients[Client_Name],MATCH(Table10[[#This Row],[Client_Code]],Clients[Client_Code],0)),"")</f>
        <v>BIDFOOD</v>
      </c>
      <c r="C4248" s="42">
        <v>13</v>
      </c>
      <c r="D4248" s="41" t="s">
        <v>149</v>
      </c>
      <c r="E4248">
        <v>2</v>
      </c>
      <c r="F4248" s="21">
        <v>0</v>
      </c>
      <c r="G4248"/>
    </row>
    <row r="4249" spans="1:7" x14ac:dyDescent="0.25">
      <c r="A4249" t="s">
        <v>32</v>
      </c>
      <c r="B4249" t="str">
        <f>IFERROR(INDEX(Clients[Client_Name],MATCH(Table10[[#This Row],[Client_Code]],Clients[Client_Code],0)),"")</f>
        <v>BIDFOOD</v>
      </c>
      <c r="C4249" s="42">
        <v>13</v>
      </c>
      <c r="D4249" s="41" t="s">
        <v>149</v>
      </c>
      <c r="E4249">
        <v>3</v>
      </c>
      <c r="F4249" s="21">
        <v>0</v>
      </c>
      <c r="G4249"/>
    </row>
    <row r="4250" spans="1:7" x14ac:dyDescent="0.25">
      <c r="A4250" t="s">
        <v>32</v>
      </c>
      <c r="B4250" t="str">
        <f>IFERROR(INDEX(Clients[Client_Name],MATCH(Table10[[#This Row],[Client_Code]],Clients[Client_Code],0)),"")</f>
        <v>BIDFOOD</v>
      </c>
      <c r="C4250" s="42">
        <v>13</v>
      </c>
      <c r="D4250" s="41" t="s">
        <v>149</v>
      </c>
      <c r="E4250">
        <v>4</v>
      </c>
      <c r="F4250" s="21">
        <v>0</v>
      </c>
      <c r="G4250"/>
    </row>
    <row r="4251" spans="1:7" x14ac:dyDescent="0.25">
      <c r="A4251" t="s">
        <v>32</v>
      </c>
      <c r="B4251" t="str">
        <f>IFERROR(INDEX(Clients[Client_Name],MATCH(Table10[[#This Row],[Client_Code]],Clients[Client_Code],0)),"")</f>
        <v>BIDFOOD</v>
      </c>
      <c r="C4251" s="42">
        <v>13</v>
      </c>
      <c r="D4251" s="41" t="s">
        <v>149</v>
      </c>
      <c r="E4251">
        <v>5</v>
      </c>
      <c r="F4251" s="21">
        <v>0</v>
      </c>
      <c r="G4251"/>
    </row>
    <row r="4252" spans="1:7" x14ac:dyDescent="0.25">
      <c r="A4252" t="s">
        <v>32</v>
      </c>
      <c r="B4252" t="str">
        <f>IFERROR(INDEX(Clients[Client_Name],MATCH(Table10[[#This Row],[Client_Code]],Clients[Client_Code],0)),"")</f>
        <v>BIDFOOD</v>
      </c>
      <c r="C4252" s="42">
        <v>13</v>
      </c>
      <c r="D4252" s="41" t="s">
        <v>149</v>
      </c>
      <c r="E4252">
        <v>6</v>
      </c>
      <c r="F4252" s="21">
        <v>0</v>
      </c>
      <c r="G4252"/>
    </row>
    <row r="4253" spans="1:7" x14ac:dyDescent="0.25">
      <c r="A4253" t="s">
        <v>32</v>
      </c>
      <c r="B4253" t="str">
        <f>IFERROR(INDEX(Clients[Client_Name],MATCH(Table10[[#This Row],[Client_Code]],Clients[Client_Code],0)),"")</f>
        <v>BIDFOOD</v>
      </c>
      <c r="C4253" s="42">
        <v>13</v>
      </c>
      <c r="D4253" s="41" t="s">
        <v>149</v>
      </c>
      <c r="E4253">
        <v>7</v>
      </c>
      <c r="F4253" s="21">
        <v>0</v>
      </c>
      <c r="G4253"/>
    </row>
    <row r="4254" spans="1:7" x14ac:dyDescent="0.25">
      <c r="A4254" t="s">
        <v>32</v>
      </c>
      <c r="B4254" t="str">
        <f>IFERROR(INDEX(Clients[Client_Name],MATCH(Table10[[#This Row],[Client_Code]],Clients[Client_Code],0)),"")</f>
        <v>BIDFOOD</v>
      </c>
      <c r="C4254" s="42">
        <v>13</v>
      </c>
      <c r="D4254" s="41" t="s">
        <v>149</v>
      </c>
      <c r="E4254">
        <v>8</v>
      </c>
      <c r="F4254" s="21">
        <v>0</v>
      </c>
      <c r="G4254"/>
    </row>
    <row r="4255" spans="1:7" x14ac:dyDescent="0.25">
      <c r="A4255" t="s">
        <v>32</v>
      </c>
      <c r="B4255" t="str">
        <f>IFERROR(INDEX(Clients[Client_Name],MATCH(Table10[[#This Row],[Client_Code]],Clients[Client_Code],0)),"")</f>
        <v>BIDFOOD</v>
      </c>
      <c r="C4255" s="42">
        <v>13</v>
      </c>
      <c r="D4255" s="41" t="s">
        <v>149</v>
      </c>
      <c r="E4255">
        <v>9</v>
      </c>
      <c r="F4255" s="21">
        <v>0</v>
      </c>
      <c r="G4255"/>
    </row>
    <row r="4256" spans="1:7" x14ac:dyDescent="0.25">
      <c r="A4256" t="s">
        <v>32</v>
      </c>
      <c r="B4256" t="str">
        <f>IFERROR(INDEX(Clients[Client_Name],MATCH(Table10[[#This Row],[Client_Code]],Clients[Client_Code],0)),"")</f>
        <v>BIDFOOD</v>
      </c>
      <c r="C4256" s="42">
        <v>13</v>
      </c>
      <c r="D4256" s="41" t="s">
        <v>149</v>
      </c>
      <c r="E4256">
        <v>10</v>
      </c>
      <c r="F4256" s="21">
        <v>0</v>
      </c>
      <c r="G4256"/>
    </row>
    <row r="4257" spans="1:7" x14ac:dyDescent="0.25">
      <c r="A4257" t="s">
        <v>32</v>
      </c>
      <c r="B4257" t="str">
        <f>IFERROR(INDEX(Clients[Client_Name],MATCH(Table10[[#This Row],[Client_Code]],Clients[Client_Code],0)),"")</f>
        <v>BIDFOOD</v>
      </c>
      <c r="C4257" s="42">
        <v>13</v>
      </c>
      <c r="D4257" s="41" t="s">
        <v>149</v>
      </c>
      <c r="E4257">
        <v>11</v>
      </c>
      <c r="F4257" s="21">
        <v>0</v>
      </c>
      <c r="G4257"/>
    </row>
    <row r="4258" spans="1:7" x14ac:dyDescent="0.25">
      <c r="A4258" t="s">
        <v>32</v>
      </c>
      <c r="B4258" t="str">
        <f>IFERROR(INDEX(Clients[Client_Name],MATCH(Table10[[#This Row],[Client_Code]],Clients[Client_Code],0)),"")</f>
        <v>BIDFOOD</v>
      </c>
      <c r="C4258" s="42">
        <v>13</v>
      </c>
      <c r="D4258" s="41" t="s">
        <v>149</v>
      </c>
      <c r="E4258">
        <v>12</v>
      </c>
      <c r="F4258" s="21">
        <v>0</v>
      </c>
      <c r="G4258"/>
    </row>
    <row r="4259" spans="1:7" x14ac:dyDescent="0.25">
      <c r="A4259" t="s">
        <v>32</v>
      </c>
      <c r="B4259" t="str">
        <f>IFERROR(INDEX(Clients[Client_Name],MATCH(Table10[[#This Row],[Client_Code]],Clients[Client_Code],0)),"")</f>
        <v>BIDFOOD</v>
      </c>
      <c r="C4259" s="42">
        <v>13</v>
      </c>
      <c r="D4259" s="41" t="s">
        <v>37</v>
      </c>
      <c r="E4259">
        <v>1</v>
      </c>
      <c r="F4259" s="21">
        <v>1144082.3356877954</v>
      </c>
      <c r="G4259"/>
    </row>
    <row r="4260" spans="1:7" x14ac:dyDescent="0.25">
      <c r="A4260" t="s">
        <v>32</v>
      </c>
      <c r="B4260" t="str">
        <f>IFERROR(INDEX(Clients[Client_Name],MATCH(Table10[[#This Row],[Client_Code]],Clients[Client_Code],0)),"")</f>
        <v>BIDFOOD</v>
      </c>
      <c r="C4260" s="42">
        <v>13</v>
      </c>
      <c r="D4260" s="41" t="s">
        <v>37</v>
      </c>
      <c r="E4260">
        <v>2</v>
      </c>
      <c r="F4260" s="21">
        <v>0</v>
      </c>
      <c r="G4260"/>
    </row>
    <row r="4261" spans="1:7" x14ac:dyDescent="0.25">
      <c r="A4261" t="s">
        <v>32</v>
      </c>
      <c r="B4261" t="str">
        <f>IFERROR(INDEX(Clients[Client_Name],MATCH(Table10[[#This Row],[Client_Code]],Clients[Client_Code],0)),"")</f>
        <v>BIDFOOD</v>
      </c>
      <c r="C4261" s="42">
        <v>13</v>
      </c>
      <c r="D4261" s="41" t="s">
        <v>37</v>
      </c>
      <c r="E4261">
        <v>3</v>
      </c>
      <c r="F4261" s="21">
        <v>0</v>
      </c>
      <c r="G4261"/>
    </row>
    <row r="4262" spans="1:7" x14ac:dyDescent="0.25">
      <c r="A4262" t="s">
        <v>32</v>
      </c>
      <c r="B4262" t="str">
        <f>IFERROR(INDEX(Clients[Client_Name],MATCH(Table10[[#This Row],[Client_Code]],Clients[Client_Code],0)),"")</f>
        <v>BIDFOOD</v>
      </c>
      <c r="C4262" s="42">
        <v>13</v>
      </c>
      <c r="D4262" s="41" t="s">
        <v>37</v>
      </c>
      <c r="E4262">
        <v>4</v>
      </c>
      <c r="F4262" s="21">
        <v>0</v>
      </c>
      <c r="G4262"/>
    </row>
    <row r="4263" spans="1:7" x14ac:dyDescent="0.25">
      <c r="A4263" t="s">
        <v>32</v>
      </c>
      <c r="B4263" t="str">
        <f>IFERROR(INDEX(Clients[Client_Name],MATCH(Table10[[#This Row],[Client_Code]],Clients[Client_Code],0)),"")</f>
        <v>BIDFOOD</v>
      </c>
      <c r="C4263" s="42">
        <v>13</v>
      </c>
      <c r="D4263" s="41" t="s">
        <v>37</v>
      </c>
      <c r="E4263">
        <v>5</v>
      </c>
      <c r="F4263" s="21">
        <v>0</v>
      </c>
      <c r="G4263"/>
    </row>
    <row r="4264" spans="1:7" x14ac:dyDescent="0.25">
      <c r="A4264" t="s">
        <v>32</v>
      </c>
      <c r="B4264" t="str">
        <f>IFERROR(INDEX(Clients[Client_Name],MATCH(Table10[[#This Row],[Client_Code]],Clients[Client_Code],0)),"")</f>
        <v>BIDFOOD</v>
      </c>
      <c r="C4264" s="42">
        <v>13</v>
      </c>
      <c r="D4264" s="41" t="s">
        <v>37</v>
      </c>
      <c r="E4264">
        <v>6</v>
      </c>
      <c r="F4264" s="21">
        <v>0</v>
      </c>
      <c r="G4264"/>
    </row>
    <row r="4265" spans="1:7" x14ac:dyDescent="0.25">
      <c r="A4265" t="s">
        <v>32</v>
      </c>
      <c r="B4265" t="str">
        <f>IFERROR(INDEX(Clients[Client_Name],MATCH(Table10[[#This Row],[Client_Code]],Clients[Client_Code],0)),"")</f>
        <v>BIDFOOD</v>
      </c>
      <c r="C4265" s="42">
        <v>13</v>
      </c>
      <c r="D4265" s="41" t="s">
        <v>37</v>
      </c>
      <c r="E4265">
        <v>7</v>
      </c>
      <c r="F4265" s="21">
        <v>0</v>
      </c>
      <c r="G4265"/>
    </row>
    <row r="4266" spans="1:7" x14ac:dyDescent="0.25">
      <c r="A4266" t="s">
        <v>32</v>
      </c>
      <c r="B4266" t="str">
        <f>IFERROR(INDEX(Clients[Client_Name],MATCH(Table10[[#This Row],[Client_Code]],Clients[Client_Code],0)),"")</f>
        <v>BIDFOOD</v>
      </c>
      <c r="C4266" s="42">
        <v>13</v>
      </c>
      <c r="D4266" s="41" t="s">
        <v>37</v>
      </c>
      <c r="E4266">
        <v>8</v>
      </c>
      <c r="F4266" s="21">
        <v>0</v>
      </c>
      <c r="G4266"/>
    </row>
    <row r="4267" spans="1:7" x14ac:dyDescent="0.25">
      <c r="A4267" t="s">
        <v>32</v>
      </c>
      <c r="B4267" t="str">
        <f>IFERROR(INDEX(Clients[Client_Name],MATCH(Table10[[#This Row],[Client_Code]],Clients[Client_Code],0)),"")</f>
        <v>BIDFOOD</v>
      </c>
      <c r="C4267" s="42">
        <v>13</v>
      </c>
      <c r="D4267" s="41" t="s">
        <v>37</v>
      </c>
      <c r="E4267">
        <v>9</v>
      </c>
      <c r="F4267" s="21">
        <v>0</v>
      </c>
      <c r="G4267"/>
    </row>
    <row r="4268" spans="1:7" x14ac:dyDescent="0.25">
      <c r="A4268" t="s">
        <v>32</v>
      </c>
      <c r="B4268" t="str">
        <f>IFERROR(INDEX(Clients[Client_Name],MATCH(Table10[[#This Row],[Client_Code]],Clients[Client_Code],0)),"")</f>
        <v>BIDFOOD</v>
      </c>
      <c r="C4268" s="42">
        <v>13</v>
      </c>
      <c r="D4268" s="41" t="s">
        <v>37</v>
      </c>
      <c r="E4268">
        <v>10</v>
      </c>
      <c r="F4268" s="21">
        <v>0</v>
      </c>
      <c r="G4268"/>
    </row>
    <row r="4269" spans="1:7" x14ac:dyDescent="0.25">
      <c r="A4269" t="s">
        <v>32</v>
      </c>
      <c r="B4269" t="str">
        <f>IFERROR(INDEX(Clients[Client_Name],MATCH(Table10[[#This Row],[Client_Code]],Clients[Client_Code],0)),"")</f>
        <v>BIDFOOD</v>
      </c>
      <c r="C4269" s="42">
        <v>13</v>
      </c>
      <c r="D4269" s="41" t="s">
        <v>37</v>
      </c>
      <c r="E4269">
        <v>11</v>
      </c>
      <c r="F4269" s="21">
        <v>0</v>
      </c>
      <c r="G4269"/>
    </row>
    <row r="4270" spans="1:7" x14ac:dyDescent="0.25">
      <c r="A4270" t="s">
        <v>32</v>
      </c>
      <c r="B4270" t="str">
        <f>IFERROR(INDEX(Clients[Client_Name],MATCH(Table10[[#This Row],[Client_Code]],Clients[Client_Code],0)),"")</f>
        <v>BIDFOOD</v>
      </c>
      <c r="C4270" s="42">
        <v>13</v>
      </c>
      <c r="D4270" s="41" t="s">
        <v>37</v>
      </c>
      <c r="E4270">
        <v>12</v>
      </c>
      <c r="F4270" s="21">
        <v>0</v>
      </c>
      <c r="G4270"/>
    </row>
    <row r="4271" spans="1:7" x14ac:dyDescent="0.25">
      <c r="A4271" t="s">
        <v>32</v>
      </c>
      <c r="B4271" t="str">
        <f>IFERROR(INDEX(Clients[Client_Name],MATCH(Table10[[#This Row],[Client_Code]],Clients[Client_Code],0)),"")</f>
        <v>BIDFOOD</v>
      </c>
      <c r="C4271" s="42">
        <v>13</v>
      </c>
      <c r="D4271" s="41" t="s">
        <v>148</v>
      </c>
      <c r="E4271">
        <v>1</v>
      </c>
      <c r="F4271" s="21">
        <v>0</v>
      </c>
      <c r="G4271"/>
    </row>
    <row r="4272" spans="1:7" x14ac:dyDescent="0.25">
      <c r="A4272" t="s">
        <v>32</v>
      </c>
      <c r="B4272" t="str">
        <f>IFERROR(INDEX(Clients[Client_Name],MATCH(Table10[[#This Row],[Client_Code]],Clients[Client_Code],0)),"")</f>
        <v>BIDFOOD</v>
      </c>
      <c r="C4272" s="42">
        <v>13</v>
      </c>
      <c r="D4272" s="41" t="s">
        <v>148</v>
      </c>
      <c r="E4272">
        <v>2</v>
      </c>
      <c r="F4272" s="21">
        <v>0</v>
      </c>
      <c r="G4272"/>
    </row>
    <row r="4273" spans="1:7" x14ac:dyDescent="0.25">
      <c r="A4273" t="s">
        <v>32</v>
      </c>
      <c r="B4273" t="str">
        <f>IFERROR(INDEX(Clients[Client_Name],MATCH(Table10[[#This Row],[Client_Code]],Clients[Client_Code],0)),"")</f>
        <v>BIDFOOD</v>
      </c>
      <c r="C4273" s="42">
        <v>13</v>
      </c>
      <c r="D4273" s="41" t="s">
        <v>148</v>
      </c>
      <c r="E4273">
        <v>3</v>
      </c>
      <c r="F4273" s="21">
        <v>0</v>
      </c>
      <c r="G4273"/>
    </row>
    <row r="4274" spans="1:7" x14ac:dyDescent="0.25">
      <c r="A4274" t="s">
        <v>32</v>
      </c>
      <c r="B4274" t="str">
        <f>IFERROR(INDEX(Clients[Client_Name],MATCH(Table10[[#This Row],[Client_Code]],Clients[Client_Code],0)),"")</f>
        <v>BIDFOOD</v>
      </c>
      <c r="C4274" s="42">
        <v>13</v>
      </c>
      <c r="D4274" s="41" t="s">
        <v>148</v>
      </c>
      <c r="E4274">
        <v>4</v>
      </c>
      <c r="F4274" s="21">
        <v>0</v>
      </c>
      <c r="G4274"/>
    </row>
    <row r="4275" spans="1:7" x14ac:dyDescent="0.25">
      <c r="A4275" t="s">
        <v>32</v>
      </c>
      <c r="B4275" t="str">
        <f>IFERROR(INDEX(Clients[Client_Name],MATCH(Table10[[#This Row],[Client_Code]],Clients[Client_Code],0)),"")</f>
        <v>BIDFOOD</v>
      </c>
      <c r="C4275" s="42">
        <v>13</v>
      </c>
      <c r="D4275" s="41" t="s">
        <v>148</v>
      </c>
      <c r="E4275">
        <v>5</v>
      </c>
      <c r="F4275" s="21">
        <v>0</v>
      </c>
      <c r="G4275"/>
    </row>
    <row r="4276" spans="1:7" x14ac:dyDescent="0.25">
      <c r="A4276" t="s">
        <v>32</v>
      </c>
      <c r="B4276" t="str">
        <f>IFERROR(INDEX(Clients[Client_Name],MATCH(Table10[[#This Row],[Client_Code]],Clients[Client_Code],0)),"")</f>
        <v>BIDFOOD</v>
      </c>
      <c r="C4276" s="42">
        <v>13</v>
      </c>
      <c r="D4276" s="41" t="s">
        <v>148</v>
      </c>
      <c r="E4276">
        <v>6</v>
      </c>
      <c r="F4276" s="21">
        <v>0</v>
      </c>
      <c r="G4276"/>
    </row>
    <row r="4277" spans="1:7" x14ac:dyDescent="0.25">
      <c r="A4277" t="s">
        <v>32</v>
      </c>
      <c r="B4277" t="str">
        <f>IFERROR(INDEX(Clients[Client_Name],MATCH(Table10[[#This Row],[Client_Code]],Clients[Client_Code],0)),"")</f>
        <v>BIDFOOD</v>
      </c>
      <c r="C4277" s="42">
        <v>13</v>
      </c>
      <c r="D4277" s="41" t="s">
        <v>148</v>
      </c>
      <c r="E4277">
        <v>7</v>
      </c>
      <c r="F4277" s="21">
        <v>0</v>
      </c>
      <c r="G4277"/>
    </row>
    <row r="4278" spans="1:7" x14ac:dyDescent="0.25">
      <c r="A4278" t="s">
        <v>32</v>
      </c>
      <c r="B4278" t="str">
        <f>IFERROR(INDEX(Clients[Client_Name],MATCH(Table10[[#This Row],[Client_Code]],Clients[Client_Code],0)),"")</f>
        <v>BIDFOOD</v>
      </c>
      <c r="C4278" s="42">
        <v>13</v>
      </c>
      <c r="D4278" s="41" t="s">
        <v>148</v>
      </c>
      <c r="E4278">
        <v>8</v>
      </c>
      <c r="F4278" s="21">
        <v>0</v>
      </c>
      <c r="G4278"/>
    </row>
    <row r="4279" spans="1:7" x14ac:dyDescent="0.25">
      <c r="A4279" t="s">
        <v>32</v>
      </c>
      <c r="B4279" t="str">
        <f>IFERROR(INDEX(Clients[Client_Name],MATCH(Table10[[#This Row],[Client_Code]],Clients[Client_Code],0)),"")</f>
        <v>BIDFOOD</v>
      </c>
      <c r="C4279" s="42">
        <v>13</v>
      </c>
      <c r="D4279" s="41" t="s">
        <v>148</v>
      </c>
      <c r="E4279">
        <v>9</v>
      </c>
      <c r="F4279" s="21">
        <v>0</v>
      </c>
      <c r="G4279"/>
    </row>
    <row r="4280" spans="1:7" x14ac:dyDescent="0.25">
      <c r="A4280" t="s">
        <v>32</v>
      </c>
      <c r="B4280" t="str">
        <f>IFERROR(INDEX(Clients[Client_Name],MATCH(Table10[[#This Row],[Client_Code]],Clients[Client_Code],0)),"")</f>
        <v>BIDFOOD</v>
      </c>
      <c r="C4280" s="42">
        <v>13</v>
      </c>
      <c r="D4280" s="41" t="s">
        <v>148</v>
      </c>
      <c r="E4280">
        <v>10</v>
      </c>
      <c r="F4280" s="21">
        <v>0</v>
      </c>
      <c r="G4280"/>
    </row>
    <row r="4281" spans="1:7" x14ac:dyDescent="0.25">
      <c r="A4281" t="s">
        <v>32</v>
      </c>
      <c r="B4281" t="str">
        <f>IFERROR(INDEX(Clients[Client_Name],MATCH(Table10[[#This Row],[Client_Code]],Clients[Client_Code],0)),"")</f>
        <v>BIDFOOD</v>
      </c>
      <c r="C4281" s="43">
        <v>13</v>
      </c>
      <c r="D4281" s="41" t="s">
        <v>148</v>
      </c>
      <c r="E4281">
        <v>11</v>
      </c>
      <c r="F4281" s="21">
        <v>0</v>
      </c>
      <c r="G4281"/>
    </row>
    <row r="4282" spans="1:7" x14ac:dyDescent="0.25">
      <c r="A4282" t="s">
        <v>32</v>
      </c>
      <c r="B4282" t="str">
        <f>IFERROR(INDEX(Clients[Client_Name],MATCH(Table10[[#This Row],[Client_Code]],Clients[Client_Code],0)),"")</f>
        <v>BIDFOOD</v>
      </c>
      <c r="C4282" s="42">
        <v>13</v>
      </c>
      <c r="D4282" s="41" t="s">
        <v>148</v>
      </c>
      <c r="E4282">
        <v>12</v>
      </c>
      <c r="F4282" s="21">
        <v>0</v>
      </c>
      <c r="G4282"/>
    </row>
    <row r="4283" spans="1:7" x14ac:dyDescent="0.25">
      <c r="A4283" t="s">
        <v>32</v>
      </c>
      <c r="B4283" t="str">
        <f>IFERROR(INDEX(Clients[Client_Name],MATCH(Table10[[#This Row],[Client_Code]],Clients[Client_Code],0)),"")</f>
        <v>BIDFOOD</v>
      </c>
      <c r="C4283" s="42">
        <v>13</v>
      </c>
      <c r="D4283" s="41" t="s">
        <v>38</v>
      </c>
      <c r="E4283">
        <v>1</v>
      </c>
      <c r="F4283" s="21">
        <v>953205.67714523023</v>
      </c>
      <c r="G4283"/>
    </row>
    <row r="4284" spans="1:7" x14ac:dyDescent="0.25">
      <c r="A4284" t="s">
        <v>32</v>
      </c>
      <c r="B4284" t="str">
        <f>IFERROR(INDEX(Clients[Client_Name],MATCH(Table10[[#This Row],[Client_Code]],Clients[Client_Code],0)),"")</f>
        <v>BIDFOOD</v>
      </c>
      <c r="C4284" s="42">
        <v>13</v>
      </c>
      <c r="D4284" s="41" t="s">
        <v>38</v>
      </c>
      <c r="E4284">
        <v>2</v>
      </c>
      <c r="F4284" s="21">
        <v>0</v>
      </c>
      <c r="G4284"/>
    </row>
    <row r="4285" spans="1:7" x14ac:dyDescent="0.25">
      <c r="A4285" t="s">
        <v>32</v>
      </c>
      <c r="B4285" t="str">
        <f>IFERROR(INDEX(Clients[Client_Name],MATCH(Table10[[#This Row],[Client_Code]],Clients[Client_Code],0)),"")</f>
        <v>BIDFOOD</v>
      </c>
      <c r="C4285" s="42">
        <v>13</v>
      </c>
      <c r="D4285" s="41" t="s">
        <v>38</v>
      </c>
      <c r="E4285">
        <v>3</v>
      </c>
      <c r="F4285" s="21">
        <v>0</v>
      </c>
      <c r="G4285"/>
    </row>
    <row r="4286" spans="1:7" x14ac:dyDescent="0.25">
      <c r="A4286" t="s">
        <v>32</v>
      </c>
      <c r="B4286" t="str">
        <f>IFERROR(INDEX(Clients[Client_Name],MATCH(Table10[[#This Row],[Client_Code]],Clients[Client_Code],0)),"")</f>
        <v>BIDFOOD</v>
      </c>
      <c r="C4286" s="42">
        <v>13</v>
      </c>
      <c r="D4286" s="41" t="s">
        <v>38</v>
      </c>
      <c r="E4286">
        <v>4</v>
      </c>
      <c r="F4286" s="21">
        <v>0</v>
      </c>
      <c r="G4286"/>
    </row>
    <row r="4287" spans="1:7" x14ac:dyDescent="0.25">
      <c r="A4287" t="s">
        <v>32</v>
      </c>
      <c r="B4287" t="str">
        <f>IFERROR(INDEX(Clients[Client_Name],MATCH(Table10[[#This Row],[Client_Code]],Clients[Client_Code],0)),"")</f>
        <v>BIDFOOD</v>
      </c>
      <c r="C4287" s="42">
        <v>13</v>
      </c>
      <c r="D4287" s="41" t="s">
        <v>38</v>
      </c>
      <c r="E4287">
        <v>5</v>
      </c>
      <c r="F4287" s="21">
        <v>0</v>
      </c>
      <c r="G4287"/>
    </row>
    <row r="4288" spans="1:7" x14ac:dyDescent="0.25">
      <c r="A4288" t="s">
        <v>32</v>
      </c>
      <c r="B4288" t="str">
        <f>IFERROR(INDEX(Clients[Client_Name],MATCH(Table10[[#This Row],[Client_Code]],Clients[Client_Code],0)),"")</f>
        <v>BIDFOOD</v>
      </c>
      <c r="C4288" s="42">
        <v>13</v>
      </c>
      <c r="D4288" s="41" t="s">
        <v>38</v>
      </c>
      <c r="E4288">
        <v>6</v>
      </c>
      <c r="F4288" s="21">
        <v>0</v>
      </c>
      <c r="G4288"/>
    </row>
    <row r="4289" spans="1:7" x14ac:dyDescent="0.25">
      <c r="A4289" t="s">
        <v>32</v>
      </c>
      <c r="B4289" t="str">
        <f>IFERROR(INDEX(Clients[Client_Name],MATCH(Table10[[#This Row],[Client_Code]],Clients[Client_Code],0)),"")</f>
        <v>BIDFOOD</v>
      </c>
      <c r="C4289" s="42">
        <v>13</v>
      </c>
      <c r="D4289" s="41" t="s">
        <v>38</v>
      </c>
      <c r="E4289">
        <v>7</v>
      </c>
      <c r="F4289" s="21">
        <v>0</v>
      </c>
      <c r="G4289"/>
    </row>
    <row r="4290" spans="1:7" x14ac:dyDescent="0.25">
      <c r="A4290" t="s">
        <v>32</v>
      </c>
      <c r="B4290" t="str">
        <f>IFERROR(INDEX(Clients[Client_Name],MATCH(Table10[[#This Row],[Client_Code]],Clients[Client_Code],0)),"")</f>
        <v>BIDFOOD</v>
      </c>
      <c r="C4290" s="42">
        <v>13</v>
      </c>
      <c r="D4290" s="41" t="s">
        <v>38</v>
      </c>
      <c r="E4290">
        <v>8</v>
      </c>
      <c r="F4290" s="21">
        <v>0</v>
      </c>
      <c r="G4290"/>
    </row>
    <row r="4291" spans="1:7" x14ac:dyDescent="0.25">
      <c r="A4291" t="s">
        <v>32</v>
      </c>
      <c r="B4291" t="str">
        <f>IFERROR(INDEX(Clients[Client_Name],MATCH(Table10[[#This Row],[Client_Code]],Clients[Client_Code],0)),"")</f>
        <v>BIDFOOD</v>
      </c>
      <c r="C4291" s="42">
        <v>13</v>
      </c>
      <c r="D4291" s="41" t="s">
        <v>38</v>
      </c>
      <c r="E4291">
        <v>9</v>
      </c>
      <c r="F4291" s="21">
        <v>0</v>
      </c>
      <c r="G4291"/>
    </row>
    <row r="4292" spans="1:7" x14ac:dyDescent="0.25">
      <c r="A4292" t="s">
        <v>32</v>
      </c>
      <c r="B4292" t="str">
        <f>IFERROR(INDEX(Clients[Client_Name],MATCH(Table10[[#This Row],[Client_Code]],Clients[Client_Code],0)),"")</f>
        <v>BIDFOOD</v>
      </c>
      <c r="C4292" s="42">
        <v>13</v>
      </c>
      <c r="D4292" s="41" t="s">
        <v>38</v>
      </c>
      <c r="E4292">
        <v>10</v>
      </c>
      <c r="F4292" s="21">
        <v>0</v>
      </c>
      <c r="G4292"/>
    </row>
    <row r="4293" spans="1:7" x14ac:dyDescent="0.25">
      <c r="A4293" t="s">
        <v>32</v>
      </c>
      <c r="B4293" t="str">
        <f>IFERROR(INDEX(Clients[Client_Name],MATCH(Table10[[#This Row],[Client_Code]],Clients[Client_Code],0)),"")</f>
        <v>BIDFOOD</v>
      </c>
      <c r="C4293" s="42">
        <v>13</v>
      </c>
      <c r="D4293" s="41" t="s">
        <v>38</v>
      </c>
      <c r="E4293">
        <v>11</v>
      </c>
      <c r="F4293" s="21">
        <v>0</v>
      </c>
      <c r="G4293"/>
    </row>
    <row r="4294" spans="1:7" x14ac:dyDescent="0.25">
      <c r="A4294" t="s">
        <v>32</v>
      </c>
      <c r="B4294" t="str">
        <f>IFERROR(INDEX(Clients[Client_Name],MATCH(Table10[[#This Row],[Client_Code]],Clients[Client_Code],0)),"")</f>
        <v>BIDFOOD</v>
      </c>
      <c r="C4294" s="42">
        <v>13</v>
      </c>
      <c r="D4294" s="41" t="s">
        <v>38</v>
      </c>
      <c r="E4294">
        <v>12</v>
      </c>
      <c r="F4294" s="21">
        <v>0</v>
      </c>
      <c r="G4294"/>
    </row>
    <row r="4295" spans="1:7" x14ac:dyDescent="0.25">
      <c r="A4295" t="s">
        <v>32</v>
      </c>
      <c r="B4295" t="str">
        <f>IFERROR(INDEX(Clients[Client_Name],MATCH(Table10[[#This Row],[Client_Code]],Clients[Client_Code],0)),"")</f>
        <v>BIDFOOD</v>
      </c>
      <c r="C4295" s="42">
        <v>13</v>
      </c>
      <c r="D4295" s="41" t="s">
        <v>149</v>
      </c>
      <c r="E4295">
        <v>2</v>
      </c>
      <c r="F4295" s="21">
        <v>0</v>
      </c>
      <c r="G4295"/>
    </row>
    <row r="4296" spans="1:7" x14ac:dyDescent="0.25">
      <c r="A4296" t="s">
        <v>62</v>
      </c>
      <c r="B4296" t="str">
        <f>IFERROR(INDEX(Clients[Client_Name],MATCH(Table10[[#This Row],[Client_Code]],Clients[Client_Code],0)),"")</f>
        <v>BARRY CALLEBAUT</v>
      </c>
      <c r="C4296" s="42">
        <v>1022</v>
      </c>
      <c r="D4296" s="41" t="s">
        <v>149</v>
      </c>
      <c r="E4296">
        <v>1</v>
      </c>
      <c r="F4296" s="21">
        <v>0</v>
      </c>
      <c r="G4296"/>
    </row>
    <row r="4297" spans="1:7" x14ac:dyDescent="0.25">
      <c r="A4297" t="s">
        <v>62</v>
      </c>
      <c r="B4297" t="str">
        <f>IFERROR(INDEX(Clients[Client_Name],MATCH(Table10[[#This Row],[Client_Code]],Clients[Client_Code],0)),"")</f>
        <v>BARRY CALLEBAUT</v>
      </c>
      <c r="C4297" s="42">
        <v>1022</v>
      </c>
      <c r="D4297" s="41" t="s">
        <v>149</v>
      </c>
      <c r="E4297">
        <v>2</v>
      </c>
      <c r="F4297" s="21">
        <v>0</v>
      </c>
      <c r="G4297"/>
    </row>
    <row r="4298" spans="1:7" x14ac:dyDescent="0.25">
      <c r="A4298" t="s">
        <v>62</v>
      </c>
      <c r="B4298" t="str">
        <f>IFERROR(INDEX(Clients[Client_Name],MATCH(Table10[[#This Row],[Client_Code]],Clients[Client_Code],0)),"")</f>
        <v>BARRY CALLEBAUT</v>
      </c>
      <c r="C4298" s="42">
        <v>1022</v>
      </c>
      <c r="D4298" s="41" t="s">
        <v>149</v>
      </c>
      <c r="E4298">
        <v>3</v>
      </c>
      <c r="F4298" s="21">
        <v>0</v>
      </c>
      <c r="G4298"/>
    </row>
    <row r="4299" spans="1:7" x14ac:dyDescent="0.25">
      <c r="A4299" t="s">
        <v>62</v>
      </c>
      <c r="B4299" t="str">
        <f>IFERROR(INDEX(Clients[Client_Name],MATCH(Table10[[#This Row],[Client_Code]],Clients[Client_Code],0)),"")</f>
        <v>BARRY CALLEBAUT</v>
      </c>
      <c r="C4299" s="42">
        <v>1022</v>
      </c>
      <c r="D4299" s="41" t="s">
        <v>149</v>
      </c>
      <c r="E4299">
        <v>4</v>
      </c>
      <c r="F4299" s="21">
        <v>0</v>
      </c>
      <c r="G4299"/>
    </row>
    <row r="4300" spans="1:7" x14ac:dyDescent="0.25">
      <c r="A4300" t="s">
        <v>62</v>
      </c>
      <c r="B4300" t="str">
        <f>IFERROR(INDEX(Clients[Client_Name],MATCH(Table10[[#This Row],[Client_Code]],Clients[Client_Code],0)),"")</f>
        <v>BARRY CALLEBAUT</v>
      </c>
      <c r="C4300" s="42">
        <v>1022</v>
      </c>
      <c r="D4300" s="41" t="s">
        <v>149</v>
      </c>
      <c r="E4300">
        <v>5</v>
      </c>
      <c r="F4300" s="21">
        <v>0</v>
      </c>
      <c r="G4300"/>
    </row>
    <row r="4301" spans="1:7" x14ac:dyDescent="0.25">
      <c r="A4301" t="s">
        <v>62</v>
      </c>
      <c r="B4301" t="str">
        <f>IFERROR(INDEX(Clients[Client_Name],MATCH(Table10[[#This Row],[Client_Code]],Clients[Client_Code],0)),"")</f>
        <v>BARRY CALLEBAUT</v>
      </c>
      <c r="C4301" s="42">
        <v>1022</v>
      </c>
      <c r="D4301" s="41" t="s">
        <v>149</v>
      </c>
      <c r="E4301">
        <v>6</v>
      </c>
      <c r="F4301" s="21">
        <v>0</v>
      </c>
      <c r="G4301"/>
    </row>
    <row r="4302" spans="1:7" x14ac:dyDescent="0.25">
      <c r="A4302" t="s">
        <v>62</v>
      </c>
      <c r="B4302" t="str">
        <f>IFERROR(INDEX(Clients[Client_Name],MATCH(Table10[[#This Row],[Client_Code]],Clients[Client_Code],0)),"")</f>
        <v>BARRY CALLEBAUT</v>
      </c>
      <c r="C4302" s="42">
        <v>1022</v>
      </c>
      <c r="D4302" s="41" t="s">
        <v>149</v>
      </c>
      <c r="E4302">
        <v>7</v>
      </c>
      <c r="F4302" s="21">
        <v>0</v>
      </c>
      <c r="G4302"/>
    </row>
    <row r="4303" spans="1:7" x14ac:dyDescent="0.25">
      <c r="A4303" t="s">
        <v>62</v>
      </c>
      <c r="B4303" t="str">
        <f>IFERROR(INDEX(Clients[Client_Name],MATCH(Table10[[#This Row],[Client_Code]],Clients[Client_Code],0)),"")</f>
        <v>BARRY CALLEBAUT</v>
      </c>
      <c r="C4303" s="42">
        <v>1022</v>
      </c>
      <c r="D4303" s="41" t="s">
        <v>149</v>
      </c>
      <c r="E4303">
        <v>8</v>
      </c>
      <c r="F4303" s="21">
        <v>0</v>
      </c>
      <c r="G4303"/>
    </row>
    <row r="4304" spans="1:7" x14ac:dyDescent="0.25">
      <c r="A4304" t="s">
        <v>62</v>
      </c>
      <c r="B4304" t="str">
        <f>IFERROR(INDEX(Clients[Client_Name],MATCH(Table10[[#This Row],[Client_Code]],Clients[Client_Code],0)),"")</f>
        <v>BARRY CALLEBAUT</v>
      </c>
      <c r="C4304" s="42">
        <v>1022</v>
      </c>
      <c r="D4304" s="41" t="s">
        <v>149</v>
      </c>
      <c r="E4304">
        <v>9</v>
      </c>
      <c r="F4304" s="21">
        <v>0</v>
      </c>
      <c r="G4304"/>
    </row>
    <row r="4305" spans="1:7" x14ac:dyDescent="0.25">
      <c r="A4305" t="s">
        <v>62</v>
      </c>
      <c r="B4305" t="str">
        <f>IFERROR(INDEX(Clients[Client_Name],MATCH(Table10[[#This Row],[Client_Code]],Clients[Client_Code],0)),"")</f>
        <v>BARRY CALLEBAUT</v>
      </c>
      <c r="C4305" s="42">
        <v>1022</v>
      </c>
      <c r="D4305" s="41" t="s">
        <v>149</v>
      </c>
      <c r="E4305">
        <v>10</v>
      </c>
      <c r="F4305" s="21">
        <v>0</v>
      </c>
      <c r="G4305"/>
    </row>
    <row r="4306" spans="1:7" x14ac:dyDescent="0.25">
      <c r="A4306" t="s">
        <v>62</v>
      </c>
      <c r="B4306" t="str">
        <f>IFERROR(INDEX(Clients[Client_Name],MATCH(Table10[[#This Row],[Client_Code]],Clients[Client_Code],0)),"")</f>
        <v>BARRY CALLEBAUT</v>
      </c>
      <c r="C4306" s="42">
        <v>1022</v>
      </c>
      <c r="D4306" s="41" t="s">
        <v>149</v>
      </c>
      <c r="E4306">
        <v>11</v>
      </c>
      <c r="F4306" s="21">
        <v>0</v>
      </c>
      <c r="G4306"/>
    </row>
    <row r="4307" spans="1:7" x14ac:dyDescent="0.25">
      <c r="A4307" t="s">
        <v>62</v>
      </c>
      <c r="B4307" t="str">
        <f>IFERROR(INDEX(Clients[Client_Name],MATCH(Table10[[#This Row],[Client_Code]],Clients[Client_Code],0)),"")</f>
        <v>BARRY CALLEBAUT</v>
      </c>
      <c r="C4307" s="42">
        <v>1022</v>
      </c>
      <c r="D4307" s="41" t="s">
        <v>149</v>
      </c>
      <c r="E4307">
        <v>12</v>
      </c>
      <c r="F4307" s="21">
        <v>0</v>
      </c>
      <c r="G4307"/>
    </row>
    <row r="4308" spans="1:7" x14ac:dyDescent="0.25">
      <c r="A4308" t="s">
        <v>62</v>
      </c>
      <c r="B4308" t="str">
        <f>IFERROR(INDEX(Clients[Client_Name],MATCH(Table10[[#This Row],[Client_Code]],Clients[Client_Code],0)),"")</f>
        <v>BARRY CALLEBAUT</v>
      </c>
      <c r="C4308" s="42">
        <v>1022</v>
      </c>
      <c r="D4308" s="41" t="s">
        <v>37</v>
      </c>
      <c r="E4308">
        <v>1</v>
      </c>
      <c r="F4308" s="21">
        <v>0</v>
      </c>
      <c r="G4308"/>
    </row>
    <row r="4309" spans="1:7" x14ac:dyDescent="0.25">
      <c r="A4309" t="s">
        <v>62</v>
      </c>
      <c r="B4309" t="str">
        <f>IFERROR(INDEX(Clients[Client_Name],MATCH(Table10[[#This Row],[Client_Code]],Clients[Client_Code],0)),"")</f>
        <v>BARRY CALLEBAUT</v>
      </c>
      <c r="C4309" s="42">
        <v>1022</v>
      </c>
      <c r="D4309" s="41" t="s">
        <v>37</v>
      </c>
      <c r="E4309">
        <v>2</v>
      </c>
      <c r="F4309" s="21">
        <v>0</v>
      </c>
      <c r="G4309"/>
    </row>
    <row r="4310" spans="1:7" x14ac:dyDescent="0.25">
      <c r="A4310" t="s">
        <v>62</v>
      </c>
      <c r="B4310" t="str">
        <f>IFERROR(INDEX(Clients[Client_Name],MATCH(Table10[[#This Row],[Client_Code]],Clients[Client_Code],0)),"")</f>
        <v>BARRY CALLEBAUT</v>
      </c>
      <c r="C4310" s="42">
        <v>1022</v>
      </c>
      <c r="D4310" s="41" t="s">
        <v>37</v>
      </c>
      <c r="E4310">
        <v>3</v>
      </c>
      <c r="F4310" s="21">
        <v>0</v>
      </c>
      <c r="G4310"/>
    </row>
    <row r="4311" spans="1:7" x14ac:dyDescent="0.25">
      <c r="A4311" t="s">
        <v>62</v>
      </c>
      <c r="B4311" t="str">
        <f>IFERROR(INDEX(Clients[Client_Name],MATCH(Table10[[#This Row],[Client_Code]],Clients[Client_Code],0)),"")</f>
        <v>BARRY CALLEBAUT</v>
      </c>
      <c r="C4311" s="42">
        <v>1022</v>
      </c>
      <c r="D4311" s="41" t="s">
        <v>37</v>
      </c>
      <c r="E4311">
        <v>4</v>
      </c>
      <c r="F4311" s="21">
        <v>0</v>
      </c>
      <c r="G4311"/>
    </row>
    <row r="4312" spans="1:7" x14ac:dyDescent="0.25">
      <c r="A4312" t="s">
        <v>62</v>
      </c>
      <c r="B4312" t="str">
        <f>IFERROR(INDEX(Clients[Client_Name],MATCH(Table10[[#This Row],[Client_Code]],Clients[Client_Code],0)),"")</f>
        <v>BARRY CALLEBAUT</v>
      </c>
      <c r="C4312" s="42">
        <v>1022</v>
      </c>
      <c r="D4312" s="41" t="s">
        <v>37</v>
      </c>
      <c r="E4312">
        <v>5</v>
      </c>
      <c r="F4312" s="21">
        <v>0</v>
      </c>
      <c r="G4312"/>
    </row>
    <row r="4313" spans="1:7" x14ac:dyDescent="0.25">
      <c r="A4313" t="s">
        <v>62</v>
      </c>
      <c r="B4313" t="str">
        <f>IFERROR(INDEX(Clients[Client_Name],MATCH(Table10[[#This Row],[Client_Code]],Clients[Client_Code],0)),"")</f>
        <v>BARRY CALLEBAUT</v>
      </c>
      <c r="C4313" s="42">
        <v>1022</v>
      </c>
      <c r="D4313" s="41" t="s">
        <v>37</v>
      </c>
      <c r="E4313">
        <v>6</v>
      </c>
      <c r="F4313" s="21">
        <v>0</v>
      </c>
      <c r="G4313"/>
    </row>
    <row r="4314" spans="1:7" x14ac:dyDescent="0.25">
      <c r="A4314" t="s">
        <v>62</v>
      </c>
      <c r="B4314" t="str">
        <f>IFERROR(INDEX(Clients[Client_Name],MATCH(Table10[[#This Row],[Client_Code]],Clients[Client_Code],0)),"")</f>
        <v>BARRY CALLEBAUT</v>
      </c>
      <c r="C4314" s="42">
        <v>1022</v>
      </c>
      <c r="D4314" s="41" t="s">
        <v>37</v>
      </c>
      <c r="E4314">
        <v>7</v>
      </c>
      <c r="F4314" s="21">
        <v>0</v>
      </c>
      <c r="G4314"/>
    </row>
    <row r="4315" spans="1:7" x14ac:dyDescent="0.25">
      <c r="A4315" t="s">
        <v>62</v>
      </c>
      <c r="B4315" t="str">
        <f>IFERROR(INDEX(Clients[Client_Name],MATCH(Table10[[#This Row],[Client_Code]],Clients[Client_Code],0)),"")</f>
        <v>BARRY CALLEBAUT</v>
      </c>
      <c r="C4315" s="42">
        <v>1022</v>
      </c>
      <c r="D4315" s="41" t="s">
        <v>37</v>
      </c>
      <c r="E4315">
        <v>8</v>
      </c>
      <c r="F4315" s="21">
        <v>0</v>
      </c>
      <c r="G4315"/>
    </row>
    <row r="4316" spans="1:7" x14ac:dyDescent="0.25">
      <c r="A4316" t="s">
        <v>62</v>
      </c>
      <c r="B4316" t="str">
        <f>IFERROR(INDEX(Clients[Client_Name],MATCH(Table10[[#This Row],[Client_Code]],Clients[Client_Code],0)),"")</f>
        <v>BARRY CALLEBAUT</v>
      </c>
      <c r="C4316" s="42">
        <v>1022</v>
      </c>
      <c r="D4316" s="41" t="s">
        <v>37</v>
      </c>
      <c r="E4316">
        <v>9</v>
      </c>
      <c r="F4316" s="21">
        <v>0</v>
      </c>
      <c r="G4316"/>
    </row>
    <row r="4317" spans="1:7" x14ac:dyDescent="0.25">
      <c r="A4317" t="s">
        <v>62</v>
      </c>
      <c r="B4317" t="str">
        <f>IFERROR(INDEX(Clients[Client_Name],MATCH(Table10[[#This Row],[Client_Code]],Clients[Client_Code],0)),"")</f>
        <v>BARRY CALLEBAUT</v>
      </c>
      <c r="C4317" s="42">
        <v>1022</v>
      </c>
      <c r="D4317" s="41" t="s">
        <v>37</v>
      </c>
      <c r="E4317">
        <v>10</v>
      </c>
      <c r="F4317" s="21">
        <v>0</v>
      </c>
      <c r="G4317"/>
    </row>
    <row r="4318" spans="1:7" x14ac:dyDescent="0.25">
      <c r="A4318" t="s">
        <v>62</v>
      </c>
      <c r="B4318" t="str">
        <f>IFERROR(INDEX(Clients[Client_Name],MATCH(Table10[[#This Row],[Client_Code]],Clients[Client_Code],0)),"")</f>
        <v>BARRY CALLEBAUT</v>
      </c>
      <c r="C4318" s="42">
        <v>1022</v>
      </c>
      <c r="D4318" s="41" t="s">
        <v>37</v>
      </c>
      <c r="E4318">
        <v>11</v>
      </c>
      <c r="F4318" s="21">
        <v>0</v>
      </c>
      <c r="G4318"/>
    </row>
    <row r="4319" spans="1:7" x14ac:dyDescent="0.25">
      <c r="A4319" t="s">
        <v>62</v>
      </c>
      <c r="B4319" t="str">
        <f>IFERROR(INDEX(Clients[Client_Name],MATCH(Table10[[#This Row],[Client_Code]],Clients[Client_Code],0)),"")</f>
        <v>BARRY CALLEBAUT</v>
      </c>
      <c r="C4319" s="42">
        <v>1022</v>
      </c>
      <c r="D4319" s="41" t="s">
        <v>37</v>
      </c>
      <c r="E4319">
        <v>12</v>
      </c>
      <c r="F4319" s="21">
        <v>0</v>
      </c>
      <c r="G4319"/>
    </row>
    <row r="4320" spans="1:7" x14ac:dyDescent="0.25">
      <c r="A4320" t="s">
        <v>62</v>
      </c>
      <c r="B4320" t="str">
        <f>IFERROR(INDEX(Clients[Client_Name],MATCH(Table10[[#This Row],[Client_Code]],Clients[Client_Code],0)),"")</f>
        <v>BARRY CALLEBAUT</v>
      </c>
      <c r="C4320" s="42">
        <v>1022</v>
      </c>
      <c r="D4320" s="41" t="s">
        <v>148</v>
      </c>
      <c r="E4320">
        <v>1</v>
      </c>
      <c r="F4320" s="21">
        <v>0</v>
      </c>
      <c r="G4320"/>
    </row>
    <row r="4321" spans="1:7" x14ac:dyDescent="0.25">
      <c r="A4321" t="s">
        <v>62</v>
      </c>
      <c r="B4321" t="str">
        <f>IFERROR(INDEX(Clients[Client_Name],MATCH(Table10[[#This Row],[Client_Code]],Clients[Client_Code],0)),"")</f>
        <v>BARRY CALLEBAUT</v>
      </c>
      <c r="C4321" s="42">
        <v>1022</v>
      </c>
      <c r="D4321" s="41" t="s">
        <v>148</v>
      </c>
      <c r="E4321">
        <v>2</v>
      </c>
      <c r="F4321" s="21">
        <v>0</v>
      </c>
      <c r="G4321"/>
    </row>
    <row r="4322" spans="1:7" x14ac:dyDescent="0.25">
      <c r="A4322" t="s">
        <v>62</v>
      </c>
      <c r="B4322" t="str">
        <f>IFERROR(INDEX(Clients[Client_Name],MATCH(Table10[[#This Row],[Client_Code]],Clients[Client_Code],0)),"")</f>
        <v>BARRY CALLEBAUT</v>
      </c>
      <c r="C4322" s="42">
        <v>1022</v>
      </c>
      <c r="D4322" s="41" t="s">
        <v>148</v>
      </c>
      <c r="E4322">
        <v>3</v>
      </c>
      <c r="F4322" s="21">
        <v>0</v>
      </c>
      <c r="G4322"/>
    </row>
    <row r="4323" spans="1:7" x14ac:dyDescent="0.25">
      <c r="A4323" t="s">
        <v>62</v>
      </c>
      <c r="B4323" t="str">
        <f>IFERROR(INDEX(Clients[Client_Name],MATCH(Table10[[#This Row],[Client_Code]],Clients[Client_Code],0)),"")</f>
        <v>BARRY CALLEBAUT</v>
      </c>
      <c r="C4323" s="42">
        <v>1022</v>
      </c>
      <c r="D4323" s="41" t="s">
        <v>148</v>
      </c>
      <c r="E4323">
        <v>4</v>
      </c>
      <c r="F4323" s="21">
        <v>0</v>
      </c>
      <c r="G4323"/>
    </row>
    <row r="4324" spans="1:7" x14ac:dyDescent="0.25">
      <c r="A4324" t="s">
        <v>62</v>
      </c>
      <c r="B4324" t="str">
        <f>IFERROR(INDEX(Clients[Client_Name],MATCH(Table10[[#This Row],[Client_Code]],Clients[Client_Code],0)),"")</f>
        <v>BARRY CALLEBAUT</v>
      </c>
      <c r="C4324" s="42">
        <v>1022</v>
      </c>
      <c r="D4324" s="41" t="s">
        <v>148</v>
      </c>
      <c r="E4324">
        <v>5</v>
      </c>
      <c r="F4324" s="21">
        <v>0</v>
      </c>
      <c r="G4324"/>
    </row>
    <row r="4325" spans="1:7" x14ac:dyDescent="0.25">
      <c r="A4325" t="s">
        <v>62</v>
      </c>
      <c r="B4325" t="str">
        <f>IFERROR(INDEX(Clients[Client_Name],MATCH(Table10[[#This Row],[Client_Code]],Clients[Client_Code],0)),"")</f>
        <v>BARRY CALLEBAUT</v>
      </c>
      <c r="C4325" s="42">
        <v>1022</v>
      </c>
      <c r="D4325" s="41" t="s">
        <v>148</v>
      </c>
      <c r="E4325">
        <v>6</v>
      </c>
      <c r="F4325" s="21">
        <v>0</v>
      </c>
      <c r="G4325"/>
    </row>
    <row r="4326" spans="1:7" x14ac:dyDescent="0.25">
      <c r="A4326" t="s">
        <v>62</v>
      </c>
      <c r="B4326" t="str">
        <f>IFERROR(INDEX(Clients[Client_Name],MATCH(Table10[[#This Row],[Client_Code]],Clients[Client_Code],0)),"")</f>
        <v>BARRY CALLEBAUT</v>
      </c>
      <c r="C4326" s="42">
        <v>1022</v>
      </c>
      <c r="D4326" s="41" t="s">
        <v>148</v>
      </c>
      <c r="E4326">
        <v>7</v>
      </c>
      <c r="F4326" s="21">
        <v>0</v>
      </c>
      <c r="G4326"/>
    </row>
    <row r="4327" spans="1:7" x14ac:dyDescent="0.25">
      <c r="A4327" t="s">
        <v>62</v>
      </c>
      <c r="B4327" t="str">
        <f>IFERROR(INDEX(Clients[Client_Name],MATCH(Table10[[#This Row],[Client_Code]],Clients[Client_Code],0)),"")</f>
        <v>BARRY CALLEBAUT</v>
      </c>
      <c r="C4327" s="42">
        <v>1022</v>
      </c>
      <c r="D4327" s="41" t="s">
        <v>148</v>
      </c>
      <c r="E4327">
        <v>8</v>
      </c>
      <c r="F4327" s="21">
        <v>0</v>
      </c>
      <c r="G4327"/>
    </row>
    <row r="4328" spans="1:7" x14ac:dyDescent="0.25">
      <c r="A4328" t="s">
        <v>62</v>
      </c>
      <c r="B4328" t="str">
        <f>IFERROR(INDEX(Clients[Client_Name],MATCH(Table10[[#This Row],[Client_Code]],Clients[Client_Code],0)),"")</f>
        <v>BARRY CALLEBAUT</v>
      </c>
      <c r="C4328" s="42">
        <v>1022</v>
      </c>
      <c r="D4328" s="41" t="s">
        <v>148</v>
      </c>
      <c r="E4328">
        <v>9</v>
      </c>
      <c r="F4328" s="21">
        <v>0</v>
      </c>
      <c r="G4328"/>
    </row>
    <row r="4329" spans="1:7" x14ac:dyDescent="0.25">
      <c r="A4329" t="s">
        <v>62</v>
      </c>
      <c r="B4329" t="str">
        <f>IFERROR(INDEX(Clients[Client_Name],MATCH(Table10[[#This Row],[Client_Code]],Clients[Client_Code],0)),"")</f>
        <v>BARRY CALLEBAUT</v>
      </c>
      <c r="C4329" s="42">
        <v>1022</v>
      </c>
      <c r="D4329" s="41" t="s">
        <v>148</v>
      </c>
      <c r="E4329">
        <v>10</v>
      </c>
      <c r="F4329" s="21">
        <v>0</v>
      </c>
      <c r="G4329"/>
    </row>
    <row r="4330" spans="1:7" x14ac:dyDescent="0.25">
      <c r="A4330" t="s">
        <v>62</v>
      </c>
      <c r="B4330" t="str">
        <f>IFERROR(INDEX(Clients[Client_Name],MATCH(Table10[[#This Row],[Client_Code]],Clients[Client_Code],0)),"")</f>
        <v>BARRY CALLEBAUT</v>
      </c>
      <c r="C4330" s="42">
        <v>1022</v>
      </c>
      <c r="D4330" s="41" t="s">
        <v>148</v>
      </c>
      <c r="E4330">
        <v>11</v>
      </c>
      <c r="F4330" s="21">
        <v>0</v>
      </c>
      <c r="G4330"/>
    </row>
    <row r="4331" spans="1:7" x14ac:dyDescent="0.25">
      <c r="A4331" t="s">
        <v>62</v>
      </c>
      <c r="B4331" t="str">
        <f>IFERROR(INDEX(Clients[Client_Name],MATCH(Table10[[#This Row],[Client_Code]],Clients[Client_Code],0)),"")</f>
        <v>BARRY CALLEBAUT</v>
      </c>
      <c r="C4331" s="42">
        <v>1022</v>
      </c>
      <c r="D4331" s="41" t="s">
        <v>148</v>
      </c>
      <c r="E4331">
        <v>12</v>
      </c>
      <c r="F4331" s="21">
        <v>0</v>
      </c>
      <c r="G4331"/>
    </row>
    <row r="4332" spans="1:7" x14ac:dyDescent="0.25">
      <c r="A4332" t="s">
        <v>62</v>
      </c>
      <c r="B4332" t="str">
        <f>IFERROR(INDEX(Clients[Client_Name],MATCH(Table10[[#This Row],[Client_Code]],Clients[Client_Code],0)),"")</f>
        <v>BARRY CALLEBAUT</v>
      </c>
      <c r="C4332" s="42">
        <v>1022</v>
      </c>
      <c r="D4332" s="41" t="s">
        <v>38</v>
      </c>
      <c r="E4332">
        <v>1</v>
      </c>
      <c r="F4332" s="21">
        <v>0</v>
      </c>
      <c r="G4332"/>
    </row>
    <row r="4333" spans="1:7" x14ac:dyDescent="0.25">
      <c r="A4333" t="s">
        <v>62</v>
      </c>
      <c r="B4333" t="str">
        <f>IFERROR(INDEX(Clients[Client_Name],MATCH(Table10[[#This Row],[Client_Code]],Clients[Client_Code],0)),"")</f>
        <v>BARRY CALLEBAUT</v>
      </c>
      <c r="C4333" s="42">
        <v>1022</v>
      </c>
      <c r="D4333" s="41" t="s">
        <v>38</v>
      </c>
      <c r="E4333">
        <v>2</v>
      </c>
      <c r="F4333" s="21">
        <v>0</v>
      </c>
      <c r="G4333"/>
    </row>
    <row r="4334" spans="1:7" x14ac:dyDescent="0.25">
      <c r="A4334" t="s">
        <v>62</v>
      </c>
      <c r="B4334" t="str">
        <f>IFERROR(INDEX(Clients[Client_Name],MATCH(Table10[[#This Row],[Client_Code]],Clients[Client_Code],0)),"")</f>
        <v>BARRY CALLEBAUT</v>
      </c>
      <c r="C4334" s="42">
        <v>1022</v>
      </c>
      <c r="D4334" s="41" t="s">
        <v>38</v>
      </c>
      <c r="E4334">
        <v>3</v>
      </c>
      <c r="F4334" s="21">
        <v>0</v>
      </c>
      <c r="G4334"/>
    </row>
    <row r="4335" spans="1:7" x14ac:dyDescent="0.25">
      <c r="A4335" t="s">
        <v>62</v>
      </c>
      <c r="B4335" t="str">
        <f>IFERROR(INDEX(Clients[Client_Name],MATCH(Table10[[#This Row],[Client_Code]],Clients[Client_Code],0)),"")</f>
        <v>BARRY CALLEBAUT</v>
      </c>
      <c r="C4335" s="42">
        <v>1022</v>
      </c>
      <c r="D4335" s="41" t="s">
        <v>38</v>
      </c>
      <c r="E4335">
        <v>4</v>
      </c>
      <c r="F4335" s="21">
        <v>0</v>
      </c>
      <c r="G4335"/>
    </row>
    <row r="4336" spans="1:7" x14ac:dyDescent="0.25">
      <c r="A4336" t="s">
        <v>62</v>
      </c>
      <c r="B4336" t="str">
        <f>IFERROR(INDEX(Clients[Client_Name],MATCH(Table10[[#This Row],[Client_Code]],Clients[Client_Code],0)),"")</f>
        <v>BARRY CALLEBAUT</v>
      </c>
      <c r="C4336" s="42">
        <v>1022</v>
      </c>
      <c r="D4336" s="41" t="s">
        <v>38</v>
      </c>
      <c r="E4336">
        <v>5</v>
      </c>
      <c r="F4336" s="21">
        <v>0</v>
      </c>
      <c r="G4336"/>
    </row>
    <row r="4337" spans="1:7" x14ac:dyDescent="0.25">
      <c r="A4337" t="s">
        <v>62</v>
      </c>
      <c r="B4337" t="str">
        <f>IFERROR(INDEX(Clients[Client_Name],MATCH(Table10[[#This Row],[Client_Code]],Clients[Client_Code],0)),"")</f>
        <v>BARRY CALLEBAUT</v>
      </c>
      <c r="C4337" s="42">
        <v>1022</v>
      </c>
      <c r="D4337" s="41" t="s">
        <v>38</v>
      </c>
      <c r="E4337">
        <v>6</v>
      </c>
      <c r="F4337" s="21">
        <v>0</v>
      </c>
      <c r="G4337"/>
    </row>
    <row r="4338" spans="1:7" x14ac:dyDescent="0.25">
      <c r="A4338" t="s">
        <v>62</v>
      </c>
      <c r="B4338" t="str">
        <f>IFERROR(INDEX(Clients[Client_Name],MATCH(Table10[[#This Row],[Client_Code]],Clients[Client_Code],0)),"")</f>
        <v>BARRY CALLEBAUT</v>
      </c>
      <c r="C4338" s="42">
        <v>1022</v>
      </c>
      <c r="D4338" s="41" t="s">
        <v>38</v>
      </c>
      <c r="E4338">
        <v>7</v>
      </c>
      <c r="F4338" s="21">
        <v>0</v>
      </c>
      <c r="G4338"/>
    </row>
    <row r="4339" spans="1:7" x14ac:dyDescent="0.25">
      <c r="A4339" t="s">
        <v>62</v>
      </c>
      <c r="B4339" t="str">
        <f>IFERROR(INDEX(Clients[Client_Name],MATCH(Table10[[#This Row],[Client_Code]],Clients[Client_Code],0)),"")</f>
        <v>BARRY CALLEBAUT</v>
      </c>
      <c r="C4339" s="42">
        <v>1022</v>
      </c>
      <c r="D4339" s="41" t="s">
        <v>38</v>
      </c>
      <c r="E4339">
        <v>8</v>
      </c>
      <c r="F4339" s="21">
        <v>0</v>
      </c>
      <c r="G4339"/>
    </row>
    <row r="4340" spans="1:7" x14ac:dyDescent="0.25">
      <c r="A4340" t="s">
        <v>62</v>
      </c>
      <c r="B4340" t="str">
        <f>IFERROR(INDEX(Clients[Client_Name],MATCH(Table10[[#This Row],[Client_Code]],Clients[Client_Code],0)),"")</f>
        <v>BARRY CALLEBAUT</v>
      </c>
      <c r="C4340" s="42">
        <v>1022</v>
      </c>
      <c r="D4340" s="41" t="s">
        <v>38</v>
      </c>
      <c r="E4340">
        <v>9</v>
      </c>
      <c r="F4340" s="21">
        <v>0</v>
      </c>
      <c r="G4340"/>
    </row>
    <row r="4341" spans="1:7" x14ac:dyDescent="0.25">
      <c r="A4341" t="s">
        <v>62</v>
      </c>
      <c r="B4341" t="str">
        <f>IFERROR(INDEX(Clients[Client_Name],MATCH(Table10[[#This Row],[Client_Code]],Clients[Client_Code],0)),"")</f>
        <v>BARRY CALLEBAUT</v>
      </c>
      <c r="C4341" s="42">
        <v>1022</v>
      </c>
      <c r="D4341" s="41" t="s">
        <v>38</v>
      </c>
      <c r="E4341">
        <v>10</v>
      </c>
      <c r="F4341" s="21">
        <v>0</v>
      </c>
      <c r="G4341"/>
    </row>
    <row r="4342" spans="1:7" x14ac:dyDescent="0.25">
      <c r="A4342" t="s">
        <v>62</v>
      </c>
      <c r="B4342" t="str">
        <f>IFERROR(INDEX(Clients[Client_Name],MATCH(Table10[[#This Row],[Client_Code]],Clients[Client_Code],0)),"")</f>
        <v>BARRY CALLEBAUT</v>
      </c>
      <c r="C4342" s="42">
        <v>1022</v>
      </c>
      <c r="D4342" s="41" t="s">
        <v>38</v>
      </c>
      <c r="E4342">
        <v>11</v>
      </c>
      <c r="F4342" s="21">
        <v>0</v>
      </c>
      <c r="G4342"/>
    </row>
    <row r="4343" spans="1:7" x14ac:dyDescent="0.25">
      <c r="A4343" t="s">
        <v>62</v>
      </c>
      <c r="B4343" t="str">
        <f>IFERROR(INDEX(Clients[Client_Name],MATCH(Table10[[#This Row],[Client_Code]],Clients[Client_Code],0)),"")</f>
        <v>BARRY CALLEBAUT</v>
      </c>
      <c r="C4343" s="42">
        <v>1022</v>
      </c>
      <c r="D4343" s="41" t="s">
        <v>38</v>
      </c>
      <c r="E4343">
        <v>12</v>
      </c>
      <c r="F4343" s="21">
        <v>0</v>
      </c>
      <c r="G4343"/>
    </row>
    <row r="4344" spans="1:7" x14ac:dyDescent="0.25">
      <c r="A4344" t="s">
        <v>32</v>
      </c>
      <c r="B4344" t="str">
        <f>IFERROR(INDEX(Clients[Client_Name],MATCH(Table10[[#This Row],[Client_Code]],Clients[Client_Code],0)),"")</f>
        <v>AXIONLOG</v>
      </c>
      <c r="C4344" s="42">
        <v>215</v>
      </c>
      <c r="D4344" s="41" t="s">
        <v>149</v>
      </c>
      <c r="E4344">
        <v>1</v>
      </c>
      <c r="F4344" s="21">
        <v>0</v>
      </c>
      <c r="G4344"/>
    </row>
    <row r="4345" spans="1:7" x14ac:dyDescent="0.25">
      <c r="A4345" t="s">
        <v>32</v>
      </c>
      <c r="B4345" t="str">
        <f>IFERROR(INDEX(Clients[Client_Name],MATCH(Table10[[#This Row],[Client_Code]],Clients[Client_Code],0)),"")</f>
        <v>AXIONLOG</v>
      </c>
      <c r="C4345" s="42">
        <v>215</v>
      </c>
      <c r="D4345" s="41" t="s">
        <v>149</v>
      </c>
      <c r="E4345">
        <v>2</v>
      </c>
      <c r="F4345" s="21">
        <v>0</v>
      </c>
      <c r="G4345"/>
    </row>
    <row r="4346" spans="1:7" x14ac:dyDescent="0.25">
      <c r="A4346" t="s">
        <v>32</v>
      </c>
      <c r="B4346" t="str">
        <f>IFERROR(INDEX(Clients[Client_Name],MATCH(Table10[[#This Row],[Client_Code]],Clients[Client_Code],0)),"")</f>
        <v>AXIONLOG</v>
      </c>
      <c r="C4346" s="42">
        <v>215</v>
      </c>
      <c r="D4346" s="41" t="s">
        <v>149</v>
      </c>
      <c r="E4346">
        <v>3</v>
      </c>
      <c r="F4346" s="21">
        <v>0</v>
      </c>
      <c r="G4346"/>
    </row>
    <row r="4347" spans="1:7" x14ac:dyDescent="0.25">
      <c r="A4347" t="s">
        <v>32</v>
      </c>
      <c r="B4347" t="str">
        <f>IFERROR(INDEX(Clients[Client_Name],MATCH(Table10[[#This Row],[Client_Code]],Clients[Client_Code],0)),"")</f>
        <v>AXIONLOG</v>
      </c>
      <c r="C4347" s="42">
        <v>215</v>
      </c>
      <c r="D4347" s="41" t="s">
        <v>149</v>
      </c>
      <c r="E4347">
        <v>4</v>
      </c>
      <c r="F4347" s="21">
        <v>0</v>
      </c>
      <c r="G4347"/>
    </row>
    <row r="4348" spans="1:7" x14ac:dyDescent="0.25">
      <c r="A4348" t="s">
        <v>32</v>
      </c>
      <c r="B4348" t="str">
        <f>IFERROR(INDEX(Clients[Client_Name],MATCH(Table10[[#This Row],[Client_Code]],Clients[Client_Code],0)),"")</f>
        <v>AXIONLOG</v>
      </c>
      <c r="C4348" s="42">
        <v>215</v>
      </c>
      <c r="D4348" s="41" t="s">
        <v>149</v>
      </c>
      <c r="E4348">
        <v>5</v>
      </c>
      <c r="F4348" s="21">
        <v>0</v>
      </c>
      <c r="G4348"/>
    </row>
    <row r="4349" spans="1:7" x14ac:dyDescent="0.25">
      <c r="A4349" t="s">
        <v>32</v>
      </c>
      <c r="B4349" t="str">
        <f>IFERROR(INDEX(Clients[Client_Name],MATCH(Table10[[#This Row],[Client_Code]],Clients[Client_Code],0)),"")</f>
        <v>AXIONLOG</v>
      </c>
      <c r="C4349" s="42">
        <v>215</v>
      </c>
      <c r="D4349" s="41" t="s">
        <v>149</v>
      </c>
      <c r="E4349">
        <v>6</v>
      </c>
      <c r="F4349" s="21">
        <v>0</v>
      </c>
      <c r="G4349"/>
    </row>
    <row r="4350" spans="1:7" x14ac:dyDescent="0.25">
      <c r="A4350" t="s">
        <v>32</v>
      </c>
      <c r="B4350" t="str">
        <f>IFERROR(INDEX(Clients[Client_Name],MATCH(Table10[[#This Row],[Client_Code]],Clients[Client_Code],0)),"")</f>
        <v>AXIONLOG</v>
      </c>
      <c r="C4350" s="42">
        <v>215</v>
      </c>
      <c r="D4350" s="41" t="s">
        <v>149</v>
      </c>
      <c r="E4350">
        <v>7</v>
      </c>
      <c r="F4350" s="21">
        <v>0</v>
      </c>
      <c r="G4350"/>
    </row>
    <row r="4351" spans="1:7" x14ac:dyDescent="0.25">
      <c r="A4351" t="s">
        <v>32</v>
      </c>
      <c r="B4351" t="str">
        <f>IFERROR(INDEX(Clients[Client_Name],MATCH(Table10[[#This Row],[Client_Code]],Clients[Client_Code],0)),"")</f>
        <v>AXIONLOG</v>
      </c>
      <c r="C4351" s="42">
        <v>215</v>
      </c>
      <c r="D4351" s="41" t="s">
        <v>149</v>
      </c>
      <c r="E4351">
        <v>8</v>
      </c>
      <c r="F4351" s="21">
        <v>0</v>
      </c>
      <c r="G4351"/>
    </row>
    <row r="4352" spans="1:7" x14ac:dyDescent="0.25">
      <c r="A4352" t="s">
        <v>32</v>
      </c>
      <c r="B4352" t="str">
        <f>IFERROR(INDEX(Clients[Client_Name],MATCH(Table10[[#This Row],[Client_Code]],Clients[Client_Code],0)),"")</f>
        <v>AXIONLOG</v>
      </c>
      <c r="C4352" s="42">
        <v>215</v>
      </c>
      <c r="D4352" s="41" t="s">
        <v>149</v>
      </c>
      <c r="E4352">
        <v>9</v>
      </c>
      <c r="F4352" s="21">
        <v>0</v>
      </c>
      <c r="G4352"/>
    </row>
    <row r="4353" spans="1:7" x14ac:dyDescent="0.25">
      <c r="A4353" t="s">
        <v>32</v>
      </c>
      <c r="B4353" t="str">
        <f>IFERROR(INDEX(Clients[Client_Name],MATCH(Table10[[#This Row],[Client_Code]],Clients[Client_Code],0)),"")</f>
        <v>AXIONLOG</v>
      </c>
      <c r="C4353" s="42">
        <v>215</v>
      </c>
      <c r="D4353" s="41" t="s">
        <v>149</v>
      </c>
      <c r="E4353">
        <v>10</v>
      </c>
      <c r="F4353" s="21">
        <v>0</v>
      </c>
      <c r="G4353"/>
    </row>
    <row r="4354" spans="1:7" x14ac:dyDescent="0.25">
      <c r="A4354" t="s">
        <v>32</v>
      </c>
      <c r="B4354" t="str">
        <f>IFERROR(INDEX(Clients[Client_Name],MATCH(Table10[[#This Row],[Client_Code]],Clients[Client_Code],0)),"")</f>
        <v>AXIONLOG</v>
      </c>
      <c r="C4354" s="42">
        <v>215</v>
      </c>
      <c r="D4354" s="41" t="s">
        <v>149</v>
      </c>
      <c r="E4354">
        <v>11</v>
      </c>
      <c r="F4354" s="21">
        <v>0</v>
      </c>
      <c r="G4354"/>
    </row>
    <row r="4355" spans="1:7" x14ac:dyDescent="0.25">
      <c r="A4355" t="s">
        <v>32</v>
      </c>
      <c r="B4355" t="str">
        <f>IFERROR(INDEX(Clients[Client_Name],MATCH(Table10[[#This Row],[Client_Code]],Clients[Client_Code],0)),"")</f>
        <v>AXIONLOG</v>
      </c>
      <c r="C4355" s="42">
        <v>215</v>
      </c>
      <c r="D4355" s="41" t="s">
        <v>149</v>
      </c>
      <c r="E4355">
        <v>12</v>
      </c>
      <c r="F4355" s="21">
        <v>0</v>
      </c>
      <c r="G4355"/>
    </row>
    <row r="4356" spans="1:7" x14ac:dyDescent="0.25">
      <c r="A4356" t="s">
        <v>32</v>
      </c>
      <c r="B4356" t="str">
        <f>IFERROR(INDEX(Clients[Client_Name],MATCH(Table10[[#This Row],[Client_Code]],Clients[Client_Code],0)),"")</f>
        <v>AXIONLOG</v>
      </c>
      <c r="C4356" s="42">
        <v>215</v>
      </c>
      <c r="D4356" s="41" t="s">
        <v>37</v>
      </c>
      <c r="E4356">
        <v>1</v>
      </c>
      <c r="F4356" s="21">
        <v>0</v>
      </c>
      <c r="G4356"/>
    </row>
    <row r="4357" spans="1:7" x14ac:dyDescent="0.25">
      <c r="A4357" t="s">
        <v>32</v>
      </c>
      <c r="B4357" t="str">
        <f>IFERROR(INDEX(Clients[Client_Name],MATCH(Table10[[#This Row],[Client_Code]],Clients[Client_Code],0)),"")</f>
        <v>AXIONLOG</v>
      </c>
      <c r="C4357" s="42">
        <v>215</v>
      </c>
      <c r="D4357" s="41" t="s">
        <v>37</v>
      </c>
      <c r="E4357">
        <v>2</v>
      </c>
      <c r="F4357" s="21">
        <v>0</v>
      </c>
      <c r="G4357"/>
    </row>
    <row r="4358" spans="1:7" x14ac:dyDescent="0.25">
      <c r="A4358" t="s">
        <v>32</v>
      </c>
      <c r="B4358" t="str">
        <f>IFERROR(INDEX(Clients[Client_Name],MATCH(Table10[[#This Row],[Client_Code]],Clients[Client_Code],0)),"")</f>
        <v>AXIONLOG</v>
      </c>
      <c r="C4358" s="42">
        <v>215</v>
      </c>
      <c r="D4358" s="41" t="s">
        <v>37</v>
      </c>
      <c r="E4358">
        <v>3</v>
      </c>
      <c r="F4358" s="21">
        <v>0</v>
      </c>
      <c r="G4358"/>
    </row>
    <row r="4359" spans="1:7" x14ac:dyDescent="0.25">
      <c r="A4359" t="s">
        <v>32</v>
      </c>
      <c r="B4359" t="str">
        <f>IFERROR(INDEX(Clients[Client_Name],MATCH(Table10[[#This Row],[Client_Code]],Clients[Client_Code],0)),"")</f>
        <v>AXIONLOG</v>
      </c>
      <c r="C4359" s="42">
        <v>215</v>
      </c>
      <c r="D4359" s="41" t="s">
        <v>37</v>
      </c>
      <c r="E4359">
        <v>4</v>
      </c>
      <c r="F4359" s="21">
        <v>0</v>
      </c>
      <c r="G4359"/>
    </row>
    <row r="4360" spans="1:7" x14ac:dyDescent="0.25">
      <c r="A4360" t="s">
        <v>32</v>
      </c>
      <c r="B4360" t="str">
        <f>IFERROR(INDEX(Clients[Client_Name],MATCH(Table10[[#This Row],[Client_Code]],Clients[Client_Code],0)),"")</f>
        <v>AXIONLOG</v>
      </c>
      <c r="C4360" s="42">
        <v>215</v>
      </c>
      <c r="D4360" s="41" t="s">
        <v>37</v>
      </c>
      <c r="E4360">
        <v>5</v>
      </c>
      <c r="F4360" s="21">
        <v>0</v>
      </c>
      <c r="G4360"/>
    </row>
    <row r="4361" spans="1:7" x14ac:dyDescent="0.25">
      <c r="A4361" t="s">
        <v>32</v>
      </c>
      <c r="B4361" t="str">
        <f>IFERROR(INDEX(Clients[Client_Name],MATCH(Table10[[#This Row],[Client_Code]],Clients[Client_Code],0)),"")</f>
        <v>AXIONLOG</v>
      </c>
      <c r="C4361" s="42">
        <v>215</v>
      </c>
      <c r="D4361" s="41" t="s">
        <v>37</v>
      </c>
      <c r="E4361">
        <v>6</v>
      </c>
      <c r="F4361" s="21">
        <v>0</v>
      </c>
      <c r="G4361"/>
    </row>
    <row r="4362" spans="1:7" x14ac:dyDescent="0.25">
      <c r="A4362" t="s">
        <v>32</v>
      </c>
      <c r="B4362" t="str">
        <f>IFERROR(INDEX(Clients[Client_Name],MATCH(Table10[[#This Row],[Client_Code]],Clients[Client_Code],0)),"")</f>
        <v>AXIONLOG</v>
      </c>
      <c r="C4362" s="42">
        <v>215</v>
      </c>
      <c r="D4362" s="41" t="s">
        <v>37</v>
      </c>
      <c r="E4362">
        <v>7</v>
      </c>
      <c r="F4362" s="21">
        <v>0</v>
      </c>
      <c r="G4362"/>
    </row>
    <row r="4363" spans="1:7" x14ac:dyDescent="0.25">
      <c r="A4363" t="s">
        <v>32</v>
      </c>
      <c r="B4363" t="str">
        <f>IFERROR(INDEX(Clients[Client_Name],MATCH(Table10[[#This Row],[Client_Code]],Clients[Client_Code],0)),"")</f>
        <v>AXIONLOG</v>
      </c>
      <c r="C4363" s="42">
        <v>215</v>
      </c>
      <c r="D4363" s="41" t="s">
        <v>37</v>
      </c>
      <c r="E4363">
        <v>8</v>
      </c>
      <c r="F4363" s="21">
        <v>0</v>
      </c>
      <c r="G4363"/>
    </row>
    <row r="4364" spans="1:7" x14ac:dyDescent="0.25">
      <c r="A4364" t="s">
        <v>32</v>
      </c>
      <c r="B4364" t="str">
        <f>IFERROR(INDEX(Clients[Client_Name],MATCH(Table10[[#This Row],[Client_Code]],Clients[Client_Code],0)),"")</f>
        <v>AXIONLOG</v>
      </c>
      <c r="C4364" s="42">
        <v>215</v>
      </c>
      <c r="D4364" s="41" t="s">
        <v>37</v>
      </c>
      <c r="E4364">
        <v>9</v>
      </c>
      <c r="F4364" s="21">
        <v>0</v>
      </c>
      <c r="G4364"/>
    </row>
    <row r="4365" spans="1:7" x14ac:dyDescent="0.25">
      <c r="A4365" t="s">
        <v>32</v>
      </c>
      <c r="B4365" t="str">
        <f>IFERROR(INDEX(Clients[Client_Name],MATCH(Table10[[#This Row],[Client_Code]],Clients[Client_Code],0)),"")</f>
        <v>AXIONLOG</v>
      </c>
      <c r="C4365" s="42">
        <v>215</v>
      </c>
      <c r="D4365" s="41" t="s">
        <v>37</v>
      </c>
      <c r="E4365">
        <v>10</v>
      </c>
      <c r="F4365" s="21">
        <v>0</v>
      </c>
      <c r="G4365"/>
    </row>
    <row r="4366" spans="1:7" x14ac:dyDescent="0.25">
      <c r="A4366" t="s">
        <v>32</v>
      </c>
      <c r="B4366" t="str">
        <f>IFERROR(INDEX(Clients[Client_Name],MATCH(Table10[[#This Row],[Client_Code]],Clients[Client_Code],0)),"")</f>
        <v>AXIONLOG</v>
      </c>
      <c r="C4366" s="42">
        <v>215</v>
      </c>
      <c r="D4366" s="41" t="s">
        <v>37</v>
      </c>
      <c r="E4366">
        <v>11</v>
      </c>
      <c r="F4366" s="21">
        <v>0</v>
      </c>
      <c r="G4366"/>
    </row>
    <row r="4367" spans="1:7" x14ac:dyDescent="0.25">
      <c r="A4367" t="s">
        <v>32</v>
      </c>
      <c r="B4367" t="str">
        <f>IFERROR(INDEX(Clients[Client_Name],MATCH(Table10[[#This Row],[Client_Code]],Clients[Client_Code],0)),"")</f>
        <v>AXIONLOG</v>
      </c>
      <c r="C4367" s="42">
        <v>215</v>
      </c>
      <c r="D4367" s="41" t="s">
        <v>37</v>
      </c>
      <c r="E4367">
        <v>12</v>
      </c>
      <c r="F4367" s="21">
        <v>0</v>
      </c>
      <c r="G4367"/>
    </row>
    <row r="4368" spans="1:7" x14ac:dyDescent="0.25">
      <c r="A4368" t="s">
        <v>32</v>
      </c>
      <c r="B4368" t="str">
        <f>IFERROR(INDEX(Clients[Client_Name],MATCH(Table10[[#This Row],[Client_Code]],Clients[Client_Code],0)),"")</f>
        <v>AXIONLOG</v>
      </c>
      <c r="C4368" s="42">
        <v>215</v>
      </c>
      <c r="D4368" s="41" t="s">
        <v>148</v>
      </c>
      <c r="E4368">
        <v>1</v>
      </c>
      <c r="F4368" s="21">
        <v>0</v>
      </c>
      <c r="G4368"/>
    </row>
    <row r="4369" spans="1:7" x14ac:dyDescent="0.25">
      <c r="A4369" t="s">
        <v>32</v>
      </c>
      <c r="B4369" t="str">
        <f>IFERROR(INDEX(Clients[Client_Name],MATCH(Table10[[#This Row],[Client_Code]],Clients[Client_Code],0)),"")</f>
        <v>AXIONLOG</v>
      </c>
      <c r="C4369" s="42">
        <v>215</v>
      </c>
      <c r="D4369" s="41" t="s">
        <v>148</v>
      </c>
      <c r="E4369">
        <v>2</v>
      </c>
      <c r="F4369" s="21">
        <v>0</v>
      </c>
      <c r="G4369"/>
    </row>
    <row r="4370" spans="1:7" x14ac:dyDescent="0.25">
      <c r="A4370" t="s">
        <v>32</v>
      </c>
      <c r="B4370" t="str">
        <f>IFERROR(INDEX(Clients[Client_Name],MATCH(Table10[[#This Row],[Client_Code]],Clients[Client_Code],0)),"")</f>
        <v>AXIONLOG</v>
      </c>
      <c r="C4370" s="42">
        <v>215</v>
      </c>
      <c r="D4370" s="41" t="s">
        <v>148</v>
      </c>
      <c r="E4370">
        <v>3</v>
      </c>
      <c r="F4370" s="21">
        <v>0</v>
      </c>
      <c r="G4370"/>
    </row>
    <row r="4371" spans="1:7" x14ac:dyDescent="0.25">
      <c r="A4371" t="s">
        <v>32</v>
      </c>
      <c r="B4371" t="str">
        <f>IFERROR(INDEX(Clients[Client_Name],MATCH(Table10[[#This Row],[Client_Code]],Clients[Client_Code],0)),"")</f>
        <v>AXIONLOG</v>
      </c>
      <c r="C4371" s="42">
        <v>215</v>
      </c>
      <c r="D4371" s="41" t="s">
        <v>148</v>
      </c>
      <c r="E4371">
        <v>4</v>
      </c>
      <c r="F4371" s="21">
        <v>0</v>
      </c>
      <c r="G4371"/>
    </row>
    <row r="4372" spans="1:7" x14ac:dyDescent="0.25">
      <c r="A4372" t="s">
        <v>32</v>
      </c>
      <c r="B4372" t="str">
        <f>IFERROR(INDEX(Clients[Client_Name],MATCH(Table10[[#This Row],[Client_Code]],Clients[Client_Code],0)),"")</f>
        <v>AXIONLOG</v>
      </c>
      <c r="C4372" s="42">
        <v>215</v>
      </c>
      <c r="D4372" s="41" t="s">
        <v>148</v>
      </c>
      <c r="E4372">
        <v>5</v>
      </c>
      <c r="F4372" s="21">
        <v>0</v>
      </c>
      <c r="G4372"/>
    </row>
    <row r="4373" spans="1:7" x14ac:dyDescent="0.25">
      <c r="A4373" t="s">
        <v>32</v>
      </c>
      <c r="B4373" t="str">
        <f>IFERROR(INDEX(Clients[Client_Name],MATCH(Table10[[#This Row],[Client_Code]],Clients[Client_Code],0)),"")</f>
        <v>AXIONLOG</v>
      </c>
      <c r="C4373" s="42">
        <v>215</v>
      </c>
      <c r="D4373" s="41" t="s">
        <v>148</v>
      </c>
      <c r="E4373">
        <v>6</v>
      </c>
      <c r="F4373" s="21">
        <v>0</v>
      </c>
      <c r="G4373"/>
    </row>
    <row r="4374" spans="1:7" x14ac:dyDescent="0.25">
      <c r="A4374" t="s">
        <v>32</v>
      </c>
      <c r="B4374" t="str">
        <f>IFERROR(INDEX(Clients[Client_Name],MATCH(Table10[[#This Row],[Client_Code]],Clients[Client_Code],0)),"")</f>
        <v>AXIONLOG</v>
      </c>
      <c r="C4374" s="42">
        <v>215</v>
      </c>
      <c r="D4374" s="41" t="s">
        <v>148</v>
      </c>
      <c r="E4374">
        <v>7</v>
      </c>
      <c r="F4374" s="21">
        <v>0</v>
      </c>
      <c r="G4374"/>
    </row>
    <row r="4375" spans="1:7" x14ac:dyDescent="0.25">
      <c r="A4375" t="s">
        <v>32</v>
      </c>
      <c r="B4375" t="str">
        <f>IFERROR(INDEX(Clients[Client_Name],MATCH(Table10[[#This Row],[Client_Code]],Clients[Client_Code],0)),"")</f>
        <v>AXIONLOG</v>
      </c>
      <c r="C4375" s="42">
        <v>215</v>
      </c>
      <c r="D4375" s="41" t="s">
        <v>148</v>
      </c>
      <c r="E4375">
        <v>8</v>
      </c>
      <c r="F4375" s="21">
        <v>0</v>
      </c>
      <c r="G4375"/>
    </row>
    <row r="4376" spans="1:7" x14ac:dyDescent="0.25">
      <c r="A4376" t="s">
        <v>32</v>
      </c>
      <c r="B4376" t="str">
        <f>IFERROR(INDEX(Clients[Client_Name],MATCH(Table10[[#This Row],[Client_Code]],Clients[Client_Code],0)),"")</f>
        <v>AXIONLOG</v>
      </c>
      <c r="C4376" s="42">
        <v>215</v>
      </c>
      <c r="D4376" s="41" t="s">
        <v>148</v>
      </c>
      <c r="E4376">
        <v>9</v>
      </c>
      <c r="F4376" s="21">
        <v>0</v>
      </c>
      <c r="G4376"/>
    </row>
    <row r="4377" spans="1:7" x14ac:dyDescent="0.25">
      <c r="A4377" t="s">
        <v>32</v>
      </c>
      <c r="B4377" t="str">
        <f>IFERROR(INDEX(Clients[Client_Name],MATCH(Table10[[#This Row],[Client_Code]],Clients[Client_Code],0)),"")</f>
        <v>AXIONLOG</v>
      </c>
      <c r="C4377" s="42">
        <v>215</v>
      </c>
      <c r="D4377" s="41" t="s">
        <v>148</v>
      </c>
      <c r="E4377">
        <v>10</v>
      </c>
      <c r="F4377" s="21">
        <v>0</v>
      </c>
      <c r="G4377"/>
    </row>
    <row r="4378" spans="1:7" x14ac:dyDescent="0.25">
      <c r="A4378" t="s">
        <v>32</v>
      </c>
      <c r="B4378" t="str">
        <f>IFERROR(INDEX(Clients[Client_Name],MATCH(Table10[[#This Row],[Client_Code]],Clients[Client_Code],0)),"")</f>
        <v>AXIONLOG</v>
      </c>
      <c r="C4378" s="42">
        <v>215</v>
      </c>
      <c r="D4378" s="41" t="s">
        <v>148</v>
      </c>
      <c r="E4378">
        <v>11</v>
      </c>
      <c r="F4378" s="21">
        <v>0</v>
      </c>
      <c r="G4378"/>
    </row>
    <row r="4379" spans="1:7" x14ac:dyDescent="0.25">
      <c r="A4379" t="s">
        <v>32</v>
      </c>
      <c r="B4379" t="str">
        <f>IFERROR(INDEX(Clients[Client_Name],MATCH(Table10[[#This Row],[Client_Code]],Clients[Client_Code],0)),"")</f>
        <v>AXIONLOG</v>
      </c>
      <c r="C4379" s="42">
        <v>215</v>
      </c>
      <c r="D4379" s="41" t="s">
        <v>148</v>
      </c>
      <c r="E4379">
        <v>12</v>
      </c>
      <c r="F4379" s="21">
        <v>0</v>
      </c>
      <c r="G4379"/>
    </row>
    <row r="4380" spans="1:7" x14ac:dyDescent="0.25">
      <c r="A4380" t="s">
        <v>32</v>
      </c>
      <c r="B4380" t="str">
        <f>IFERROR(INDEX(Clients[Client_Name],MATCH(Table10[[#This Row],[Client_Code]],Clients[Client_Code],0)),"")</f>
        <v>AXIONLOG</v>
      </c>
      <c r="C4380" s="42">
        <v>215</v>
      </c>
      <c r="D4380" s="41" t="s">
        <v>38</v>
      </c>
      <c r="E4380">
        <v>1</v>
      </c>
      <c r="F4380" s="21">
        <v>0</v>
      </c>
      <c r="G4380"/>
    </row>
    <row r="4381" spans="1:7" x14ac:dyDescent="0.25">
      <c r="A4381" t="s">
        <v>32</v>
      </c>
      <c r="B4381" t="str">
        <f>IFERROR(INDEX(Clients[Client_Name],MATCH(Table10[[#This Row],[Client_Code]],Clients[Client_Code],0)),"")</f>
        <v>AXIONLOG</v>
      </c>
      <c r="C4381" s="42">
        <v>215</v>
      </c>
      <c r="D4381" s="41" t="s">
        <v>38</v>
      </c>
      <c r="E4381">
        <v>2</v>
      </c>
      <c r="F4381" s="21">
        <v>0</v>
      </c>
      <c r="G4381"/>
    </row>
    <row r="4382" spans="1:7" x14ac:dyDescent="0.25">
      <c r="A4382" t="s">
        <v>32</v>
      </c>
      <c r="B4382" t="str">
        <f>IFERROR(INDEX(Clients[Client_Name],MATCH(Table10[[#This Row],[Client_Code]],Clients[Client_Code],0)),"")</f>
        <v>AXIONLOG</v>
      </c>
      <c r="C4382" s="42">
        <v>215</v>
      </c>
      <c r="D4382" s="41" t="s">
        <v>38</v>
      </c>
      <c r="E4382">
        <v>3</v>
      </c>
      <c r="F4382" s="21">
        <v>0</v>
      </c>
      <c r="G4382"/>
    </row>
    <row r="4383" spans="1:7" x14ac:dyDescent="0.25">
      <c r="A4383" t="s">
        <v>32</v>
      </c>
      <c r="B4383" t="str">
        <f>IFERROR(INDEX(Clients[Client_Name],MATCH(Table10[[#This Row],[Client_Code]],Clients[Client_Code],0)),"")</f>
        <v>AXIONLOG</v>
      </c>
      <c r="C4383" s="42">
        <v>215</v>
      </c>
      <c r="D4383" s="41" t="s">
        <v>38</v>
      </c>
      <c r="E4383">
        <v>4</v>
      </c>
      <c r="F4383" s="21">
        <v>0</v>
      </c>
      <c r="G4383"/>
    </row>
    <row r="4384" spans="1:7" x14ac:dyDescent="0.25">
      <c r="A4384" t="s">
        <v>32</v>
      </c>
      <c r="B4384" t="str">
        <f>IFERROR(INDEX(Clients[Client_Name],MATCH(Table10[[#This Row],[Client_Code]],Clients[Client_Code],0)),"")</f>
        <v>AXIONLOG</v>
      </c>
      <c r="C4384" s="42">
        <v>215</v>
      </c>
      <c r="D4384" s="41" t="s">
        <v>38</v>
      </c>
      <c r="E4384">
        <v>5</v>
      </c>
      <c r="F4384" s="21">
        <v>0</v>
      </c>
      <c r="G4384"/>
    </row>
    <row r="4385" spans="1:7" x14ac:dyDescent="0.25">
      <c r="A4385" t="s">
        <v>32</v>
      </c>
      <c r="B4385" t="str">
        <f>IFERROR(INDEX(Clients[Client_Name],MATCH(Table10[[#This Row],[Client_Code]],Clients[Client_Code],0)),"")</f>
        <v>AXIONLOG</v>
      </c>
      <c r="C4385" s="42">
        <v>215</v>
      </c>
      <c r="D4385" s="41" t="s">
        <v>38</v>
      </c>
      <c r="E4385">
        <v>6</v>
      </c>
      <c r="F4385" s="21">
        <v>0</v>
      </c>
      <c r="G4385"/>
    </row>
    <row r="4386" spans="1:7" x14ac:dyDescent="0.25">
      <c r="A4386" t="s">
        <v>32</v>
      </c>
      <c r="B4386" t="str">
        <f>IFERROR(INDEX(Clients[Client_Name],MATCH(Table10[[#This Row],[Client_Code]],Clients[Client_Code],0)),"")</f>
        <v>AXIONLOG</v>
      </c>
      <c r="C4386" s="42">
        <v>215</v>
      </c>
      <c r="D4386" s="41" t="s">
        <v>38</v>
      </c>
      <c r="E4386">
        <v>7</v>
      </c>
      <c r="F4386" s="21">
        <v>0</v>
      </c>
      <c r="G4386"/>
    </row>
    <row r="4387" spans="1:7" x14ac:dyDescent="0.25">
      <c r="A4387" t="s">
        <v>32</v>
      </c>
      <c r="B4387" t="str">
        <f>IFERROR(INDEX(Clients[Client_Name],MATCH(Table10[[#This Row],[Client_Code]],Clients[Client_Code],0)),"")</f>
        <v>AXIONLOG</v>
      </c>
      <c r="C4387" s="42">
        <v>215</v>
      </c>
      <c r="D4387" s="41" t="s">
        <v>38</v>
      </c>
      <c r="E4387">
        <v>8</v>
      </c>
      <c r="F4387" s="21">
        <v>0</v>
      </c>
      <c r="G4387"/>
    </row>
    <row r="4388" spans="1:7" x14ac:dyDescent="0.25">
      <c r="A4388" t="s">
        <v>32</v>
      </c>
      <c r="B4388" t="str">
        <f>IFERROR(INDEX(Clients[Client_Name],MATCH(Table10[[#This Row],[Client_Code]],Clients[Client_Code],0)),"")</f>
        <v>AXIONLOG</v>
      </c>
      <c r="C4388" s="43">
        <v>215</v>
      </c>
      <c r="D4388" s="41" t="s">
        <v>38</v>
      </c>
      <c r="E4388">
        <v>9</v>
      </c>
      <c r="F4388" s="21">
        <v>0</v>
      </c>
      <c r="G4388"/>
    </row>
    <row r="4389" spans="1:7" x14ac:dyDescent="0.25">
      <c r="A4389" t="s">
        <v>32</v>
      </c>
      <c r="B4389" t="str">
        <f>IFERROR(INDEX(Clients[Client_Name],MATCH(Table10[[#This Row],[Client_Code]],Clients[Client_Code],0)),"")</f>
        <v>AXIONLOG</v>
      </c>
      <c r="C4389" s="42">
        <v>215</v>
      </c>
      <c r="D4389" s="41" t="s">
        <v>38</v>
      </c>
      <c r="E4389">
        <v>10</v>
      </c>
      <c r="F4389" s="21">
        <v>0</v>
      </c>
      <c r="G4389"/>
    </row>
    <row r="4390" spans="1:7" x14ac:dyDescent="0.25">
      <c r="A4390" t="s">
        <v>32</v>
      </c>
      <c r="B4390" t="str">
        <f>IFERROR(INDEX(Clients[Client_Name],MATCH(Table10[[#This Row],[Client_Code]],Clients[Client_Code],0)),"")</f>
        <v>AXIONLOG</v>
      </c>
      <c r="C4390" s="42">
        <v>215</v>
      </c>
      <c r="D4390" s="41" t="s">
        <v>38</v>
      </c>
      <c r="E4390">
        <v>11</v>
      </c>
      <c r="F4390" s="21">
        <v>0</v>
      </c>
      <c r="G4390"/>
    </row>
    <row r="4391" spans="1:7" x14ac:dyDescent="0.25">
      <c r="A4391" t="s">
        <v>32</v>
      </c>
      <c r="B4391" t="str">
        <f>IFERROR(INDEX(Clients[Client_Name],MATCH(Table10[[#This Row],[Client_Code]],Clients[Client_Code],0)),"")</f>
        <v>AXIONLOG</v>
      </c>
      <c r="C4391" s="42">
        <v>215</v>
      </c>
      <c r="D4391" s="41" t="s">
        <v>38</v>
      </c>
      <c r="E4391">
        <v>12</v>
      </c>
      <c r="F4391" s="21">
        <v>0</v>
      </c>
      <c r="G4391"/>
    </row>
    <row r="4392" spans="1:7" x14ac:dyDescent="0.25">
      <c r="A4392" t="s">
        <v>32</v>
      </c>
      <c r="B4392" t="str">
        <f>IFERROR(INDEX(Clients[Client_Name],MATCH(Table10[[#This Row],[Client_Code]],Clients[Client_Code],0)),"")</f>
        <v>AQUACHILE</v>
      </c>
      <c r="C4392" s="42">
        <v>12</v>
      </c>
      <c r="D4392" s="41" t="s">
        <v>149</v>
      </c>
      <c r="E4392">
        <v>1</v>
      </c>
      <c r="F4392" s="21">
        <v>26764420.913177233</v>
      </c>
      <c r="G4392"/>
    </row>
    <row r="4393" spans="1:7" x14ac:dyDescent="0.25">
      <c r="A4393" t="s">
        <v>32</v>
      </c>
      <c r="B4393" t="str">
        <f>IFERROR(INDEX(Clients[Client_Name],MATCH(Table10[[#This Row],[Client_Code]],Clients[Client_Code],0)),"")</f>
        <v>AQUACHILE</v>
      </c>
      <c r="C4393" s="42">
        <v>12</v>
      </c>
      <c r="D4393" s="41" t="s">
        <v>149</v>
      </c>
      <c r="E4393">
        <v>2</v>
      </c>
      <c r="F4393" s="21">
        <v>26667090.51368437</v>
      </c>
      <c r="G4393"/>
    </row>
    <row r="4394" spans="1:7" x14ac:dyDescent="0.25">
      <c r="A4394" t="s">
        <v>32</v>
      </c>
      <c r="B4394" t="str">
        <f>IFERROR(INDEX(Clients[Client_Name],MATCH(Table10[[#This Row],[Client_Code]],Clients[Client_Code],0)),"")</f>
        <v>AQUACHILE</v>
      </c>
      <c r="C4394" s="42">
        <v>12</v>
      </c>
      <c r="D4394" s="41" t="s">
        <v>149</v>
      </c>
      <c r="E4394">
        <v>3</v>
      </c>
      <c r="F4394" s="21">
        <v>29607930.906226218</v>
      </c>
      <c r="G4394"/>
    </row>
    <row r="4395" spans="1:7" x14ac:dyDescent="0.25">
      <c r="A4395" t="s">
        <v>32</v>
      </c>
      <c r="B4395" t="str">
        <f>IFERROR(INDEX(Clients[Client_Name],MATCH(Table10[[#This Row],[Client_Code]],Clients[Client_Code],0)),"")</f>
        <v>AQUACHILE</v>
      </c>
      <c r="C4395" s="42">
        <v>12</v>
      </c>
      <c r="D4395" s="41" t="s">
        <v>149</v>
      </c>
      <c r="E4395">
        <v>4</v>
      </c>
      <c r="F4395" s="21">
        <v>28207229.041604161</v>
      </c>
      <c r="G4395"/>
    </row>
    <row r="4396" spans="1:7" x14ac:dyDescent="0.25">
      <c r="A4396" t="s">
        <v>32</v>
      </c>
      <c r="B4396" t="str">
        <f>IFERROR(INDEX(Clients[Client_Name],MATCH(Table10[[#This Row],[Client_Code]],Clients[Client_Code],0)),"")</f>
        <v>AQUACHILE</v>
      </c>
      <c r="C4396" s="42">
        <v>12</v>
      </c>
      <c r="D4396" s="41" t="s">
        <v>149</v>
      </c>
      <c r="E4396">
        <v>5</v>
      </c>
      <c r="F4396" s="21">
        <v>26872792.04769427</v>
      </c>
      <c r="G4396"/>
    </row>
    <row r="4397" spans="1:7" x14ac:dyDescent="0.25">
      <c r="A4397" t="s">
        <v>32</v>
      </c>
      <c r="B4397" t="str">
        <f>IFERROR(INDEX(Clients[Client_Name],MATCH(Table10[[#This Row],[Client_Code]],Clients[Client_Code],0)),"")</f>
        <v>AQUACHILE</v>
      </c>
      <c r="C4397" s="42">
        <v>12</v>
      </c>
      <c r="D4397" s="41" t="s">
        <v>149</v>
      </c>
      <c r="E4397">
        <v>6</v>
      </c>
      <c r="F4397" s="21">
        <v>16951747.312602364</v>
      </c>
      <c r="G4397"/>
    </row>
    <row r="4398" spans="1:7" x14ac:dyDescent="0.25">
      <c r="A4398" t="s">
        <v>32</v>
      </c>
      <c r="B4398" t="str">
        <f>IFERROR(INDEX(Clients[Client_Name],MATCH(Table10[[#This Row],[Client_Code]],Clients[Client_Code],0)),"")</f>
        <v>AQUACHILE</v>
      </c>
      <c r="C4398" s="42">
        <v>12</v>
      </c>
      <c r="D4398" s="41" t="s">
        <v>149</v>
      </c>
      <c r="E4398">
        <v>7</v>
      </c>
      <c r="F4398" s="21">
        <v>0</v>
      </c>
      <c r="G4398"/>
    </row>
    <row r="4399" spans="1:7" x14ac:dyDescent="0.25">
      <c r="A4399" t="s">
        <v>32</v>
      </c>
      <c r="B4399" t="str">
        <f>IFERROR(INDEX(Clients[Client_Name],MATCH(Table10[[#This Row],[Client_Code]],Clients[Client_Code],0)),"")</f>
        <v>AQUACHILE</v>
      </c>
      <c r="C4399" s="42">
        <v>12</v>
      </c>
      <c r="D4399" s="41" t="s">
        <v>149</v>
      </c>
      <c r="E4399">
        <v>8</v>
      </c>
      <c r="F4399" s="21">
        <v>0</v>
      </c>
      <c r="G4399"/>
    </row>
    <row r="4400" spans="1:7" x14ac:dyDescent="0.25">
      <c r="A4400" t="s">
        <v>32</v>
      </c>
      <c r="B4400" t="str">
        <f>IFERROR(INDEX(Clients[Client_Name],MATCH(Table10[[#This Row],[Client_Code]],Clients[Client_Code],0)),"")</f>
        <v>AQUACHILE</v>
      </c>
      <c r="C4400" s="42">
        <v>12</v>
      </c>
      <c r="D4400" s="41" t="s">
        <v>149</v>
      </c>
      <c r="E4400">
        <v>9</v>
      </c>
      <c r="F4400" s="21">
        <v>3072124.0850228607</v>
      </c>
      <c r="G4400"/>
    </row>
    <row r="4401" spans="1:7" x14ac:dyDescent="0.25">
      <c r="A4401" t="s">
        <v>32</v>
      </c>
      <c r="B4401" t="str">
        <f>IFERROR(INDEX(Clients[Client_Name],MATCH(Table10[[#This Row],[Client_Code]],Clients[Client_Code],0)),"")</f>
        <v>AQUACHILE</v>
      </c>
      <c r="C4401" s="42">
        <v>12</v>
      </c>
      <c r="D4401" s="41" t="s">
        <v>149</v>
      </c>
      <c r="E4401">
        <v>10</v>
      </c>
      <c r="F4401" s="21">
        <v>6367045.4356339909</v>
      </c>
      <c r="G4401"/>
    </row>
    <row r="4402" spans="1:7" x14ac:dyDescent="0.25">
      <c r="A4402" t="s">
        <v>32</v>
      </c>
      <c r="B4402" t="str">
        <f>IFERROR(INDEX(Clients[Client_Name],MATCH(Table10[[#This Row],[Client_Code]],Clients[Client_Code],0)),"")</f>
        <v>AQUACHILE</v>
      </c>
      <c r="C4402" s="42">
        <v>12</v>
      </c>
      <c r="D4402" s="41" t="s">
        <v>149</v>
      </c>
      <c r="E4402">
        <v>11</v>
      </c>
      <c r="F4402" s="21">
        <v>12358229.802003134</v>
      </c>
      <c r="G4402"/>
    </row>
    <row r="4403" spans="1:7" x14ac:dyDescent="0.25">
      <c r="A4403" t="s">
        <v>32</v>
      </c>
      <c r="B4403" t="str">
        <f>IFERROR(INDEX(Clients[Client_Name],MATCH(Table10[[#This Row],[Client_Code]],Clients[Client_Code],0)),"")</f>
        <v>AQUACHILE</v>
      </c>
      <c r="C4403" s="42">
        <v>12</v>
      </c>
      <c r="D4403" s="41" t="s">
        <v>149</v>
      </c>
      <c r="E4403">
        <v>12</v>
      </c>
      <c r="F4403" s="21">
        <v>25612705.891980428</v>
      </c>
      <c r="G4403"/>
    </row>
    <row r="4404" spans="1:7" x14ac:dyDescent="0.25">
      <c r="A4404" t="s">
        <v>32</v>
      </c>
      <c r="B4404" t="str">
        <f>IFERROR(INDEX(Clients[Client_Name],MATCH(Table10[[#This Row],[Client_Code]],Clients[Client_Code],0)),"")</f>
        <v>AQUACHILE</v>
      </c>
      <c r="C4404" s="42">
        <v>12</v>
      </c>
      <c r="D4404" s="41" t="s">
        <v>37</v>
      </c>
      <c r="E4404">
        <v>1</v>
      </c>
      <c r="F4404" s="21">
        <v>4692946.7405148745</v>
      </c>
      <c r="G4404"/>
    </row>
    <row r="4405" spans="1:7" x14ac:dyDescent="0.25">
      <c r="A4405" t="s">
        <v>32</v>
      </c>
      <c r="B4405" t="str">
        <f>IFERROR(INDEX(Clients[Client_Name],MATCH(Table10[[#This Row],[Client_Code]],Clients[Client_Code],0)),"")</f>
        <v>AQUACHILE</v>
      </c>
      <c r="C4405" s="42">
        <v>12</v>
      </c>
      <c r="D4405" s="41" t="s">
        <v>37</v>
      </c>
      <c r="E4405">
        <v>2</v>
      </c>
      <c r="F4405" s="21">
        <v>4675880.5621531317</v>
      </c>
      <c r="G4405"/>
    </row>
    <row r="4406" spans="1:7" x14ac:dyDescent="0.25">
      <c r="A4406" t="s">
        <v>32</v>
      </c>
      <c r="B4406" t="str">
        <f>IFERROR(INDEX(Clients[Client_Name],MATCH(Table10[[#This Row],[Client_Code]],Clients[Client_Code],0)),"")</f>
        <v>AQUACHILE</v>
      </c>
      <c r="C4406" s="42">
        <v>12</v>
      </c>
      <c r="D4406" s="41" t="s">
        <v>37</v>
      </c>
      <c r="E4406">
        <v>3</v>
      </c>
      <c r="F4406" s="21">
        <v>5191535.5572424829</v>
      </c>
      <c r="G4406"/>
    </row>
    <row r="4407" spans="1:7" x14ac:dyDescent="0.25">
      <c r="A4407" t="s">
        <v>32</v>
      </c>
      <c r="B4407" t="str">
        <f>IFERROR(INDEX(Clients[Client_Name],MATCH(Table10[[#This Row],[Client_Code]],Clients[Client_Code],0)),"")</f>
        <v>AQUACHILE</v>
      </c>
      <c r="C4407" s="42">
        <v>12</v>
      </c>
      <c r="D4407" s="41" t="s">
        <v>37</v>
      </c>
      <c r="E4407">
        <v>4</v>
      </c>
      <c r="F4407" s="21">
        <v>4945932.6625886029</v>
      </c>
      <c r="G4407"/>
    </row>
    <row r="4408" spans="1:7" x14ac:dyDescent="0.25">
      <c r="A4408" t="s">
        <v>32</v>
      </c>
      <c r="B4408" t="str">
        <f>IFERROR(INDEX(Clients[Client_Name],MATCH(Table10[[#This Row],[Client_Code]],Clients[Client_Code],0)),"")</f>
        <v>AQUACHILE</v>
      </c>
      <c r="C4408" s="42">
        <v>12</v>
      </c>
      <c r="D4408" s="41" t="s">
        <v>37</v>
      </c>
      <c r="E4408">
        <v>5</v>
      </c>
      <c r="F4408" s="21">
        <v>4711948.83154264</v>
      </c>
      <c r="G4408"/>
    </row>
    <row r="4409" spans="1:7" x14ac:dyDescent="0.25">
      <c r="A4409" t="s">
        <v>32</v>
      </c>
      <c r="B4409" t="str">
        <f>IFERROR(INDEX(Clients[Client_Name],MATCH(Table10[[#This Row],[Client_Code]],Clients[Client_Code],0)),"")</f>
        <v>AQUACHILE</v>
      </c>
      <c r="C4409" s="42">
        <v>12</v>
      </c>
      <c r="D4409" s="41" t="s">
        <v>37</v>
      </c>
      <c r="E4409">
        <v>6</v>
      </c>
      <c r="F4409" s="21">
        <v>2972365.7221943289</v>
      </c>
      <c r="G4409"/>
    </row>
    <row r="4410" spans="1:7" x14ac:dyDescent="0.25">
      <c r="A4410" t="s">
        <v>32</v>
      </c>
      <c r="B4410" t="str">
        <f>IFERROR(INDEX(Clients[Client_Name],MATCH(Table10[[#This Row],[Client_Code]],Clients[Client_Code],0)),"")</f>
        <v>AQUACHILE</v>
      </c>
      <c r="C4410" s="42">
        <v>12</v>
      </c>
      <c r="D4410" s="41" t="s">
        <v>37</v>
      </c>
      <c r="E4410">
        <v>7</v>
      </c>
      <c r="F4410" s="21">
        <v>0</v>
      </c>
      <c r="G4410"/>
    </row>
    <row r="4411" spans="1:7" x14ac:dyDescent="0.25">
      <c r="A4411" t="s">
        <v>32</v>
      </c>
      <c r="B4411" t="str">
        <f>IFERROR(INDEX(Clients[Client_Name],MATCH(Table10[[#This Row],[Client_Code]],Clients[Client_Code],0)),"")</f>
        <v>AQUACHILE</v>
      </c>
      <c r="C4411" s="42">
        <v>12</v>
      </c>
      <c r="D4411" s="41" t="s">
        <v>37</v>
      </c>
      <c r="E4411">
        <v>8</v>
      </c>
      <c r="F4411" s="21">
        <v>0</v>
      </c>
      <c r="G4411"/>
    </row>
    <row r="4412" spans="1:7" x14ac:dyDescent="0.25">
      <c r="A4412" t="s">
        <v>32</v>
      </c>
      <c r="B4412" t="str">
        <f>IFERROR(INDEX(Clients[Client_Name],MATCH(Table10[[#This Row],[Client_Code]],Clients[Client_Code],0)),"")</f>
        <v>AQUACHILE</v>
      </c>
      <c r="C4412" s="42">
        <v>12</v>
      </c>
      <c r="D4412" s="41" t="s">
        <v>37</v>
      </c>
      <c r="E4412">
        <v>9</v>
      </c>
      <c r="F4412" s="21">
        <v>538674.63667659753</v>
      </c>
      <c r="G4412"/>
    </row>
    <row r="4413" spans="1:7" x14ac:dyDescent="0.25">
      <c r="A4413" t="s">
        <v>32</v>
      </c>
      <c r="B4413" t="str">
        <f>IFERROR(INDEX(Clients[Client_Name],MATCH(Table10[[#This Row],[Client_Code]],Clients[Client_Code],0)),"")</f>
        <v>AQUACHILE</v>
      </c>
      <c r="C4413" s="42">
        <v>12</v>
      </c>
      <c r="D4413" s="41" t="s">
        <v>37</v>
      </c>
      <c r="E4413">
        <v>10</v>
      </c>
      <c r="F4413" s="21">
        <v>1116415.1550597302</v>
      </c>
      <c r="G4413"/>
    </row>
    <row r="4414" spans="1:7" x14ac:dyDescent="0.25">
      <c r="A4414" t="s">
        <v>32</v>
      </c>
      <c r="B4414" t="str">
        <f>IFERROR(INDEX(Clients[Client_Name],MATCH(Table10[[#This Row],[Client_Code]],Clients[Client_Code],0)),"")</f>
        <v>AQUACHILE</v>
      </c>
      <c r="C4414" s="42">
        <v>12</v>
      </c>
      <c r="D4414" s="41" t="s">
        <v>37</v>
      </c>
      <c r="E4414">
        <v>11</v>
      </c>
      <c r="F4414" s="21">
        <v>2166925.8025788371</v>
      </c>
      <c r="G4414"/>
    </row>
    <row r="4415" spans="1:7" x14ac:dyDescent="0.25">
      <c r="A4415" t="s">
        <v>32</v>
      </c>
      <c r="B4415" t="str">
        <f>IFERROR(INDEX(Clients[Client_Name],MATCH(Table10[[#This Row],[Client_Code]],Clients[Client_Code],0)),"")</f>
        <v>AQUACHILE</v>
      </c>
      <c r="C4415" s="42">
        <v>12</v>
      </c>
      <c r="D4415" s="41" t="s">
        <v>37</v>
      </c>
      <c r="E4415">
        <v>12</v>
      </c>
      <c r="F4415" s="21">
        <v>4491001.8797513638</v>
      </c>
      <c r="G4415"/>
    </row>
    <row r="4416" spans="1:7" x14ac:dyDescent="0.25">
      <c r="A4416" t="s">
        <v>32</v>
      </c>
      <c r="B4416" t="str">
        <f>IFERROR(INDEX(Clients[Client_Name],MATCH(Table10[[#This Row],[Client_Code]],Clients[Client_Code],0)),"")</f>
        <v>AQUACHILE</v>
      </c>
      <c r="C4416" s="42">
        <v>12</v>
      </c>
      <c r="D4416" s="41" t="s">
        <v>148</v>
      </c>
      <c r="E4416">
        <v>1</v>
      </c>
      <c r="F4416" s="21">
        <v>0</v>
      </c>
      <c r="G4416"/>
    </row>
    <row r="4417" spans="1:7" x14ac:dyDescent="0.25">
      <c r="A4417" t="s">
        <v>32</v>
      </c>
      <c r="B4417" t="str">
        <f>IFERROR(INDEX(Clients[Client_Name],MATCH(Table10[[#This Row],[Client_Code]],Clients[Client_Code],0)),"")</f>
        <v>AQUACHILE</v>
      </c>
      <c r="C4417" s="42">
        <v>12</v>
      </c>
      <c r="D4417" s="41" t="s">
        <v>148</v>
      </c>
      <c r="E4417">
        <v>2</v>
      </c>
      <c r="F4417" s="21">
        <v>0</v>
      </c>
      <c r="G4417"/>
    </row>
    <row r="4418" spans="1:7" x14ac:dyDescent="0.25">
      <c r="A4418" t="s">
        <v>32</v>
      </c>
      <c r="B4418" t="str">
        <f>IFERROR(INDEX(Clients[Client_Name],MATCH(Table10[[#This Row],[Client_Code]],Clients[Client_Code],0)),"")</f>
        <v>AQUACHILE</v>
      </c>
      <c r="C4418" s="42">
        <v>12</v>
      </c>
      <c r="D4418" s="41" t="s">
        <v>148</v>
      </c>
      <c r="E4418">
        <v>3</v>
      </c>
      <c r="F4418" s="21">
        <v>0</v>
      </c>
      <c r="G4418"/>
    </row>
    <row r="4419" spans="1:7" x14ac:dyDescent="0.25">
      <c r="A4419" t="s">
        <v>32</v>
      </c>
      <c r="B4419" t="str">
        <f>IFERROR(INDEX(Clients[Client_Name],MATCH(Table10[[#This Row],[Client_Code]],Clients[Client_Code],0)),"")</f>
        <v>AQUACHILE</v>
      </c>
      <c r="C4419" s="42">
        <v>12</v>
      </c>
      <c r="D4419" s="41" t="s">
        <v>148</v>
      </c>
      <c r="E4419">
        <v>4</v>
      </c>
      <c r="F4419" s="21">
        <v>0</v>
      </c>
      <c r="G4419"/>
    </row>
    <row r="4420" spans="1:7" x14ac:dyDescent="0.25">
      <c r="A4420" t="s">
        <v>32</v>
      </c>
      <c r="B4420" t="str">
        <f>IFERROR(INDEX(Clients[Client_Name],MATCH(Table10[[#This Row],[Client_Code]],Clients[Client_Code],0)),"")</f>
        <v>AQUACHILE</v>
      </c>
      <c r="C4420" s="42">
        <v>12</v>
      </c>
      <c r="D4420" s="41" t="s">
        <v>148</v>
      </c>
      <c r="E4420">
        <v>5</v>
      </c>
      <c r="F4420" s="21">
        <v>0</v>
      </c>
      <c r="G4420"/>
    </row>
    <row r="4421" spans="1:7" x14ac:dyDescent="0.25">
      <c r="A4421" t="s">
        <v>32</v>
      </c>
      <c r="B4421" t="str">
        <f>IFERROR(INDEX(Clients[Client_Name],MATCH(Table10[[#This Row],[Client_Code]],Clients[Client_Code],0)),"")</f>
        <v>AQUACHILE</v>
      </c>
      <c r="C4421" s="42">
        <v>12</v>
      </c>
      <c r="D4421" s="41" t="s">
        <v>148</v>
      </c>
      <c r="E4421">
        <v>6</v>
      </c>
      <c r="F4421" s="21">
        <v>0</v>
      </c>
      <c r="G4421"/>
    </row>
    <row r="4422" spans="1:7" x14ac:dyDescent="0.25">
      <c r="A4422" t="s">
        <v>32</v>
      </c>
      <c r="B4422" t="str">
        <f>IFERROR(INDEX(Clients[Client_Name],MATCH(Table10[[#This Row],[Client_Code]],Clients[Client_Code],0)),"")</f>
        <v>AQUACHILE</v>
      </c>
      <c r="C4422" s="42">
        <v>12</v>
      </c>
      <c r="D4422" s="41" t="s">
        <v>148</v>
      </c>
      <c r="E4422">
        <v>7</v>
      </c>
      <c r="F4422" s="21">
        <v>0</v>
      </c>
      <c r="G4422"/>
    </row>
    <row r="4423" spans="1:7" x14ac:dyDescent="0.25">
      <c r="A4423" t="s">
        <v>32</v>
      </c>
      <c r="B4423" t="str">
        <f>IFERROR(INDEX(Clients[Client_Name],MATCH(Table10[[#This Row],[Client_Code]],Clients[Client_Code],0)),"")</f>
        <v>AQUACHILE</v>
      </c>
      <c r="C4423" s="42">
        <v>12</v>
      </c>
      <c r="D4423" s="41" t="s">
        <v>148</v>
      </c>
      <c r="E4423">
        <v>8</v>
      </c>
      <c r="F4423" s="21">
        <v>0</v>
      </c>
      <c r="G4423"/>
    </row>
    <row r="4424" spans="1:7" x14ac:dyDescent="0.25">
      <c r="A4424" t="s">
        <v>32</v>
      </c>
      <c r="B4424" t="str">
        <f>IFERROR(INDEX(Clients[Client_Name],MATCH(Table10[[#This Row],[Client_Code]],Clients[Client_Code],0)),"")</f>
        <v>AQUACHILE</v>
      </c>
      <c r="C4424" s="42">
        <v>12</v>
      </c>
      <c r="D4424" s="41" t="s">
        <v>148</v>
      </c>
      <c r="E4424">
        <v>9</v>
      </c>
      <c r="F4424" s="21">
        <v>0</v>
      </c>
      <c r="G4424"/>
    </row>
    <row r="4425" spans="1:7" x14ac:dyDescent="0.25">
      <c r="A4425" t="s">
        <v>32</v>
      </c>
      <c r="B4425" t="str">
        <f>IFERROR(INDEX(Clients[Client_Name],MATCH(Table10[[#This Row],[Client_Code]],Clients[Client_Code],0)),"")</f>
        <v>AQUACHILE</v>
      </c>
      <c r="C4425" s="42">
        <v>12</v>
      </c>
      <c r="D4425" s="41" t="s">
        <v>148</v>
      </c>
      <c r="E4425">
        <v>10</v>
      </c>
      <c r="F4425" s="21">
        <v>0</v>
      </c>
      <c r="G4425"/>
    </row>
    <row r="4426" spans="1:7" x14ac:dyDescent="0.25">
      <c r="A4426" t="s">
        <v>32</v>
      </c>
      <c r="B4426" t="str">
        <f>IFERROR(INDEX(Clients[Client_Name],MATCH(Table10[[#This Row],[Client_Code]],Clients[Client_Code],0)),"")</f>
        <v>AQUACHILE</v>
      </c>
      <c r="C4426" s="42">
        <v>12</v>
      </c>
      <c r="D4426" s="41" t="s">
        <v>148</v>
      </c>
      <c r="E4426">
        <v>11</v>
      </c>
      <c r="F4426" s="21">
        <v>0</v>
      </c>
      <c r="G4426"/>
    </row>
    <row r="4427" spans="1:7" x14ac:dyDescent="0.25">
      <c r="A4427" t="s">
        <v>32</v>
      </c>
      <c r="B4427" t="str">
        <f>IFERROR(INDEX(Clients[Client_Name],MATCH(Table10[[#This Row],[Client_Code]],Clients[Client_Code],0)),"")</f>
        <v>AQUACHILE</v>
      </c>
      <c r="C4427" s="42">
        <v>12</v>
      </c>
      <c r="D4427" s="41" t="s">
        <v>148</v>
      </c>
      <c r="E4427">
        <v>12</v>
      </c>
      <c r="F4427" s="21">
        <v>0</v>
      </c>
      <c r="G4427"/>
    </row>
    <row r="4428" spans="1:7" x14ac:dyDescent="0.25">
      <c r="A4428" t="s">
        <v>32</v>
      </c>
      <c r="B4428" t="str">
        <f>IFERROR(INDEX(Clients[Client_Name],MATCH(Table10[[#This Row],[Client_Code]],Clients[Client_Code],0)),"")</f>
        <v>AQUACHILE</v>
      </c>
      <c r="C4428" s="42">
        <v>12</v>
      </c>
      <c r="D4428" s="41" t="s">
        <v>38</v>
      </c>
      <c r="E4428">
        <v>1</v>
      </c>
      <c r="F4428" s="21">
        <v>10193177.729391623</v>
      </c>
      <c r="G4428"/>
    </row>
    <row r="4429" spans="1:7" x14ac:dyDescent="0.25">
      <c r="A4429" t="s">
        <v>32</v>
      </c>
      <c r="B4429" t="str">
        <f>IFERROR(INDEX(Clients[Client_Name],MATCH(Table10[[#This Row],[Client_Code]],Clients[Client_Code],0)),"")</f>
        <v>AQUACHILE</v>
      </c>
      <c r="C4429" s="42">
        <v>12</v>
      </c>
      <c r="D4429" s="41" t="s">
        <v>38</v>
      </c>
      <c r="E4429">
        <v>2</v>
      </c>
      <c r="F4429" s="21">
        <v>10156109.635756353</v>
      </c>
      <c r="G4429"/>
    </row>
    <row r="4430" spans="1:7" x14ac:dyDescent="0.25">
      <c r="A4430" t="s">
        <v>32</v>
      </c>
      <c r="B4430" t="str">
        <f>IFERROR(INDEX(Clients[Client_Name],MATCH(Table10[[#This Row],[Client_Code]],Clients[Client_Code],0)),"")</f>
        <v>AQUACHILE</v>
      </c>
      <c r="C4430" s="42">
        <v>12</v>
      </c>
      <c r="D4430" s="41" t="s">
        <v>38</v>
      </c>
      <c r="E4430">
        <v>3</v>
      </c>
      <c r="F4430" s="21">
        <v>11276122.988266222</v>
      </c>
      <c r="G4430"/>
    </row>
    <row r="4431" spans="1:7" x14ac:dyDescent="0.25">
      <c r="A4431" t="s">
        <v>32</v>
      </c>
      <c r="B4431" t="str">
        <f>IFERROR(INDEX(Clients[Client_Name],MATCH(Table10[[#This Row],[Client_Code]],Clients[Client_Code],0)),"")</f>
        <v>AQUACHILE</v>
      </c>
      <c r="C4431" s="42">
        <v>12</v>
      </c>
      <c r="D4431" s="41" t="s">
        <v>38</v>
      </c>
      <c r="E4431">
        <v>4</v>
      </c>
      <c r="F4431" s="21">
        <v>10742668.403229659</v>
      </c>
      <c r="G4431"/>
    </row>
    <row r="4432" spans="1:7" x14ac:dyDescent="0.25">
      <c r="A4432" t="s">
        <v>32</v>
      </c>
      <c r="B4432" t="str">
        <f>IFERROR(INDEX(Clients[Client_Name],MATCH(Table10[[#This Row],[Client_Code]],Clients[Client_Code],0)),"")</f>
        <v>AQUACHILE</v>
      </c>
      <c r="C4432" s="42">
        <v>12</v>
      </c>
      <c r="D4432" s="41" t="s">
        <v>38</v>
      </c>
      <c r="E4432">
        <v>5</v>
      </c>
      <c r="F4432" s="21">
        <v>10234450.665520202</v>
      </c>
      <c r="G4432"/>
    </row>
    <row r="4433" spans="1:7" x14ac:dyDescent="0.25">
      <c r="A4433" t="s">
        <v>32</v>
      </c>
      <c r="B4433" t="str">
        <f>IFERROR(INDEX(Clients[Client_Name],MATCH(Table10[[#This Row],[Client_Code]],Clients[Client_Code],0)),"")</f>
        <v>AQUACHILE</v>
      </c>
      <c r="C4433" s="42">
        <v>12</v>
      </c>
      <c r="D4433" s="41" t="s">
        <v>38</v>
      </c>
      <c r="E4433">
        <v>6</v>
      </c>
      <c r="F4433" s="21">
        <v>6456040.0444165776</v>
      </c>
      <c r="G4433"/>
    </row>
    <row r="4434" spans="1:7" x14ac:dyDescent="0.25">
      <c r="A4434" t="s">
        <v>32</v>
      </c>
      <c r="B4434" t="str">
        <f>IFERROR(INDEX(Clients[Client_Name],MATCH(Table10[[#This Row],[Client_Code]],Clients[Client_Code],0)),"")</f>
        <v>AQUACHILE</v>
      </c>
      <c r="C4434" s="42">
        <v>12</v>
      </c>
      <c r="D4434" s="41" t="s">
        <v>38</v>
      </c>
      <c r="E4434">
        <v>7</v>
      </c>
      <c r="F4434" s="21">
        <v>0</v>
      </c>
      <c r="G4434"/>
    </row>
    <row r="4435" spans="1:7" x14ac:dyDescent="0.25">
      <c r="A4435" t="s">
        <v>32</v>
      </c>
      <c r="B4435" t="str">
        <f>IFERROR(INDEX(Clients[Client_Name],MATCH(Table10[[#This Row],[Client_Code]],Clients[Client_Code],0)),"")</f>
        <v>AQUACHILE</v>
      </c>
      <c r="C4435" s="42">
        <v>12</v>
      </c>
      <c r="D4435" s="41" t="s">
        <v>38</v>
      </c>
      <c r="E4435">
        <v>8</v>
      </c>
      <c r="F4435" s="21">
        <v>0</v>
      </c>
      <c r="G4435"/>
    </row>
    <row r="4436" spans="1:7" x14ac:dyDescent="0.25">
      <c r="A4436" t="s">
        <v>32</v>
      </c>
      <c r="B4436" t="str">
        <f>IFERROR(INDEX(Clients[Client_Name],MATCH(Table10[[#This Row],[Client_Code]],Clients[Client_Code],0)),"")</f>
        <v>AQUACHILE</v>
      </c>
      <c r="C4436" s="42">
        <v>12</v>
      </c>
      <c r="D4436" s="41" t="s">
        <v>38</v>
      </c>
      <c r="E4436">
        <v>9</v>
      </c>
      <c r="F4436" s="21">
        <v>1170012.4918437938</v>
      </c>
      <c r="G4436"/>
    </row>
    <row r="4437" spans="1:7" x14ac:dyDescent="0.25">
      <c r="A4437" t="s">
        <v>32</v>
      </c>
      <c r="B4437" t="str">
        <f>IFERROR(INDEX(Clients[Client_Name],MATCH(Table10[[#This Row],[Client_Code]],Clients[Client_Code],0)),"")</f>
        <v>AQUACHILE</v>
      </c>
      <c r="C4437" s="42">
        <v>12</v>
      </c>
      <c r="D4437" s="41" t="s">
        <v>38</v>
      </c>
      <c r="E4437">
        <v>10</v>
      </c>
      <c r="F4437" s="21">
        <v>2424876.8896238594</v>
      </c>
      <c r="G4437"/>
    </row>
    <row r="4438" spans="1:7" x14ac:dyDescent="0.25">
      <c r="A4438" t="s">
        <v>32</v>
      </c>
      <c r="B4438" t="str">
        <f>IFERROR(INDEX(Clients[Client_Name],MATCH(Table10[[#This Row],[Client_Code]],Clients[Client_Code],0)),"")</f>
        <v>AQUACHILE</v>
      </c>
      <c r="C4438" s="42">
        <v>12</v>
      </c>
      <c r="D4438" s="41" t="s">
        <v>38</v>
      </c>
      <c r="E4438">
        <v>11</v>
      </c>
      <c r="F4438" s="21">
        <v>4706607.8209247608</v>
      </c>
      <c r="G4438"/>
    </row>
    <row r="4439" spans="1:7" x14ac:dyDescent="0.25">
      <c r="A4439" t="s">
        <v>32</v>
      </c>
      <c r="B4439" t="str">
        <f>IFERROR(INDEX(Clients[Client_Name],MATCH(Table10[[#This Row],[Client_Code]],Clients[Client_Code],0)),"")</f>
        <v>AQUACHILE</v>
      </c>
      <c r="C4439" s="42">
        <v>12</v>
      </c>
      <c r="D4439" s="41" t="s">
        <v>38</v>
      </c>
      <c r="E4439">
        <v>12</v>
      </c>
      <c r="F4439" s="21">
        <v>9754549.3001514766</v>
      </c>
      <c r="G4439"/>
    </row>
    <row r="4440" spans="1:7" x14ac:dyDescent="0.25">
      <c r="A4440" t="s">
        <v>32</v>
      </c>
      <c r="B4440" t="str">
        <f>IFERROR(INDEX(Clients[Client_Name],MATCH(Table10[[#This Row],[Client_Code]],Clients[Client_Code],0)),"")</f>
        <v>ALIMENTOS Y FRUTOS</v>
      </c>
      <c r="C4440" s="42">
        <v>10</v>
      </c>
      <c r="D4440" s="41" t="s">
        <v>149</v>
      </c>
      <c r="E4440">
        <v>3</v>
      </c>
      <c r="F4440" s="21">
        <v>12568227.409952804</v>
      </c>
      <c r="G4440"/>
    </row>
    <row r="4441" spans="1:7" x14ac:dyDescent="0.25">
      <c r="A4441" t="s">
        <v>32</v>
      </c>
      <c r="B4441" t="str">
        <f>IFERROR(INDEX(Clients[Client_Name],MATCH(Table10[[#This Row],[Client_Code]],Clients[Client_Code],0)),"")</f>
        <v>ALIMENTOS Y FRUTOS</v>
      </c>
      <c r="C4441" s="42">
        <v>10</v>
      </c>
      <c r="D4441" s="41" t="s">
        <v>149</v>
      </c>
      <c r="E4441">
        <v>2</v>
      </c>
      <c r="F4441" s="21">
        <v>11319874.360666666</v>
      </c>
      <c r="G4441"/>
    </row>
    <row r="4442" spans="1:7" x14ac:dyDescent="0.25">
      <c r="A4442" t="s">
        <v>32</v>
      </c>
      <c r="B4442" t="str">
        <f>IFERROR(INDEX(Clients[Client_Name],MATCH(Table10[[#This Row],[Client_Code]],Clients[Client_Code],0)),"")</f>
        <v>ALIMENTOS Y FRUTOS</v>
      </c>
      <c r="C4442" s="42">
        <v>10</v>
      </c>
      <c r="D4442" s="41" t="s">
        <v>149</v>
      </c>
      <c r="E4442">
        <v>1</v>
      </c>
      <c r="F4442" s="21">
        <v>11247578.1</v>
      </c>
      <c r="G4442"/>
    </row>
    <row r="4443" spans="1:7" x14ac:dyDescent="0.25">
      <c r="A4443" t="s">
        <v>32</v>
      </c>
      <c r="B4443" t="str">
        <f>IFERROR(INDEX(Clients[Client_Name],MATCH(Table10[[#This Row],[Client_Code]],Clients[Client_Code],0)),"")</f>
        <v>ALIMENTOS Y FRUTOS</v>
      </c>
      <c r="C4443" s="42">
        <v>10</v>
      </c>
      <c r="D4443" s="41" t="s">
        <v>149</v>
      </c>
      <c r="E4443">
        <v>4</v>
      </c>
      <c r="F4443" s="21">
        <v>8444571.049701605</v>
      </c>
      <c r="G4443"/>
    </row>
    <row r="4444" spans="1:7" x14ac:dyDescent="0.25">
      <c r="A4444" t="s">
        <v>32</v>
      </c>
      <c r="B4444" t="str">
        <f>IFERROR(INDEX(Clients[Client_Name],MATCH(Table10[[#This Row],[Client_Code]],Clients[Client_Code],0)),"")</f>
        <v>ALIMENTOS Y FRUTOS</v>
      </c>
      <c r="C4444" s="42">
        <v>10</v>
      </c>
      <c r="D4444" s="41" t="s">
        <v>149</v>
      </c>
      <c r="E4444">
        <v>5</v>
      </c>
      <c r="F4444" s="21">
        <v>4234248.6671712128</v>
      </c>
      <c r="G4444"/>
    </row>
    <row r="4445" spans="1:7" x14ac:dyDescent="0.25">
      <c r="A4445" t="s">
        <v>32</v>
      </c>
      <c r="B4445" t="str">
        <f>IFERROR(INDEX(Clients[Client_Name],MATCH(Table10[[#This Row],[Client_Code]],Clients[Client_Code],0)),"")</f>
        <v>ALIMENTOS Y FRUTOS</v>
      </c>
      <c r="C4445" s="42">
        <v>10</v>
      </c>
      <c r="D4445" s="41" t="s">
        <v>38</v>
      </c>
      <c r="E4445">
        <v>3</v>
      </c>
      <c r="F4445" s="21">
        <v>3216209.394206923</v>
      </c>
      <c r="G4445"/>
    </row>
    <row r="4446" spans="1:7" x14ac:dyDescent="0.25">
      <c r="A4446" t="s">
        <v>32</v>
      </c>
      <c r="B4446" t="str">
        <f>IFERROR(INDEX(Clients[Client_Name],MATCH(Table10[[#This Row],[Client_Code]],Clients[Client_Code],0)),"")</f>
        <v>ALIMENTOS Y FRUTOS</v>
      </c>
      <c r="C4446" s="42">
        <v>10</v>
      </c>
      <c r="D4446" s="41" t="s">
        <v>38</v>
      </c>
      <c r="E4446">
        <v>2</v>
      </c>
      <c r="F4446" s="21">
        <v>2896755.8488946003</v>
      </c>
      <c r="G4446"/>
    </row>
    <row r="4447" spans="1:7" x14ac:dyDescent="0.25">
      <c r="A4447" t="s">
        <v>32</v>
      </c>
      <c r="B4447" t="str">
        <f>IFERROR(INDEX(Clients[Client_Name],MATCH(Table10[[#This Row],[Client_Code]],Clients[Client_Code],0)),"")</f>
        <v>ALIMENTOS Y FRUTOS</v>
      </c>
      <c r="C4447" s="42">
        <v>10</v>
      </c>
      <c r="D4447" s="41" t="s">
        <v>38</v>
      </c>
      <c r="E4447">
        <v>1</v>
      </c>
      <c r="F4447" s="21">
        <v>2878255.2357900003</v>
      </c>
      <c r="G4447"/>
    </row>
    <row r="4448" spans="1:7" x14ac:dyDescent="0.25">
      <c r="A4448" t="s">
        <v>32</v>
      </c>
      <c r="B4448" t="str">
        <f>IFERROR(INDEX(Clients[Client_Name],MATCH(Table10[[#This Row],[Client_Code]],Clients[Client_Code],0)),"")</f>
        <v>ALIMENTOS Y FRUTOS</v>
      </c>
      <c r="C4448" s="42">
        <v>10</v>
      </c>
      <c r="D4448" s="41" t="s">
        <v>37</v>
      </c>
      <c r="E4448">
        <v>3</v>
      </c>
      <c r="F4448" s="21">
        <v>2428181.5356028816</v>
      </c>
      <c r="G4448"/>
    </row>
    <row r="4449" spans="1:7" x14ac:dyDescent="0.25">
      <c r="A4449" t="s">
        <v>32</v>
      </c>
      <c r="B4449" t="str">
        <f>IFERROR(INDEX(Clients[Client_Name],MATCH(Table10[[#This Row],[Client_Code]],Clients[Client_Code],0)),"")</f>
        <v>ALIMENTOS Y FRUTOS</v>
      </c>
      <c r="C4449" s="42">
        <v>10</v>
      </c>
      <c r="D4449" s="41" t="s">
        <v>37</v>
      </c>
      <c r="E4449">
        <v>2</v>
      </c>
      <c r="F4449" s="21">
        <v>2186999.7264807997</v>
      </c>
      <c r="G4449"/>
    </row>
    <row r="4450" spans="1:7" x14ac:dyDescent="0.25">
      <c r="A4450" t="s">
        <v>32</v>
      </c>
      <c r="B4450" t="str">
        <f>IFERROR(INDEX(Clients[Client_Name],MATCH(Table10[[#This Row],[Client_Code]],Clients[Client_Code],0)),"")</f>
        <v>ALIMENTOS Y FRUTOS</v>
      </c>
      <c r="C4450" s="42">
        <v>10</v>
      </c>
      <c r="D4450" s="41" t="s">
        <v>37</v>
      </c>
      <c r="E4450">
        <v>1</v>
      </c>
      <c r="F4450" s="21">
        <v>2173032.0889199995</v>
      </c>
      <c r="G4450"/>
    </row>
    <row r="4451" spans="1:7" x14ac:dyDescent="0.25">
      <c r="A4451" t="s">
        <v>32</v>
      </c>
      <c r="B4451" t="str">
        <f>IFERROR(INDEX(Clients[Client_Name],MATCH(Table10[[#This Row],[Client_Code]],Clients[Client_Code],0)),"")</f>
        <v>ALIMENTOS Y FRUTOS</v>
      </c>
      <c r="C4451" s="42">
        <v>10</v>
      </c>
      <c r="D4451" s="41" t="s">
        <v>38</v>
      </c>
      <c r="E4451">
        <v>4</v>
      </c>
      <c r="F4451" s="21">
        <v>2160965.7316186409</v>
      </c>
      <c r="G4451"/>
    </row>
    <row r="4452" spans="1:7" x14ac:dyDescent="0.25">
      <c r="A4452" t="s">
        <v>32</v>
      </c>
      <c r="B4452" t="str">
        <f>IFERROR(INDEX(Clients[Client_Name],MATCH(Table10[[#This Row],[Client_Code]],Clients[Client_Code],0)),"")</f>
        <v>ALIMENTOS Y FRUTOS</v>
      </c>
      <c r="C4452" s="42">
        <v>10</v>
      </c>
      <c r="D4452" s="41" t="s">
        <v>37</v>
      </c>
      <c r="E4452">
        <v>4</v>
      </c>
      <c r="F4452" s="21">
        <v>1631491.1268023499</v>
      </c>
      <c r="G4452"/>
    </row>
    <row r="4453" spans="1:7" x14ac:dyDescent="0.25">
      <c r="A4453" t="s">
        <v>32</v>
      </c>
      <c r="B4453" t="str">
        <f>IFERROR(INDEX(Clients[Client_Name],MATCH(Table10[[#This Row],[Client_Code]],Clients[Client_Code],0)),"")</f>
        <v>ALIMENTOS Y FRUTOS</v>
      </c>
      <c r="C4453" s="42">
        <v>10</v>
      </c>
      <c r="D4453" s="41" t="s">
        <v>38</v>
      </c>
      <c r="E4453">
        <v>5</v>
      </c>
      <c r="F4453" s="21">
        <v>1083544.2339291135</v>
      </c>
      <c r="G4453"/>
    </row>
    <row r="4454" spans="1:7" x14ac:dyDescent="0.25">
      <c r="A4454" t="s">
        <v>32</v>
      </c>
      <c r="B4454" t="str">
        <f>IFERROR(INDEX(Clients[Client_Name],MATCH(Table10[[#This Row],[Client_Code]],Clients[Client_Code],0)),"")</f>
        <v>ALIMENTOS Y FRUTOS</v>
      </c>
      <c r="C4454" s="42">
        <v>10</v>
      </c>
      <c r="D4454" s="41" t="s">
        <v>37</v>
      </c>
      <c r="E4454">
        <v>5</v>
      </c>
      <c r="F4454" s="21">
        <v>818056.84249747824</v>
      </c>
      <c r="G4454"/>
    </row>
    <row r="4455" spans="1:7" x14ac:dyDescent="0.25">
      <c r="A4455" t="s">
        <v>32</v>
      </c>
      <c r="B4455" t="str">
        <f>IFERROR(INDEX(Clients[Client_Name],MATCH(Table10[[#This Row],[Client_Code]],Clients[Client_Code],0)),"")</f>
        <v>ALIMENTOS Y FRUTOS</v>
      </c>
      <c r="C4455" s="42">
        <v>10</v>
      </c>
      <c r="D4455" s="41" t="s">
        <v>149</v>
      </c>
      <c r="E4455">
        <v>6</v>
      </c>
      <c r="F4455" s="21">
        <v>0</v>
      </c>
      <c r="G4455"/>
    </row>
    <row r="4456" spans="1:7" x14ac:dyDescent="0.25">
      <c r="A4456" t="s">
        <v>32</v>
      </c>
      <c r="B4456" t="str">
        <f>IFERROR(INDEX(Clients[Client_Name],MATCH(Table10[[#This Row],[Client_Code]],Clients[Client_Code],0)),"")</f>
        <v>ALIMENTOS Y FRUTOS</v>
      </c>
      <c r="C4456" s="42">
        <v>10</v>
      </c>
      <c r="D4456" s="41" t="s">
        <v>149</v>
      </c>
      <c r="E4456">
        <v>7</v>
      </c>
      <c r="F4456" s="21">
        <v>0</v>
      </c>
      <c r="G4456"/>
    </row>
    <row r="4457" spans="1:7" x14ac:dyDescent="0.25">
      <c r="A4457" t="s">
        <v>32</v>
      </c>
      <c r="B4457" t="str">
        <f>IFERROR(INDEX(Clients[Client_Name],MATCH(Table10[[#This Row],[Client_Code]],Clients[Client_Code],0)),"")</f>
        <v>ALIMENTOS Y FRUTOS</v>
      </c>
      <c r="C4457" s="42">
        <v>10</v>
      </c>
      <c r="D4457" s="41" t="s">
        <v>149</v>
      </c>
      <c r="E4457">
        <v>8</v>
      </c>
      <c r="F4457" s="21">
        <v>0</v>
      </c>
      <c r="G4457"/>
    </row>
    <row r="4458" spans="1:7" x14ac:dyDescent="0.25">
      <c r="A4458" t="s">
        <v>32</v>
      </c>
      <c r="B4458" t="str">
        <f>IFERROR(INDEX(Clients[Client_Name],MATCH(Table10[[#This Row],[Client_Code]],Clients[Client_Code],0)),"")</f>
        <v>ALIMENTOS Y FRUTOS</v>
      </c>
      <c r="C4458" s="42">
        <v>10</v>
      </c>
      <c r="D4458" s="41" t="s">
        <v>149</v>
      </c>
      <c r="E4458">
        <v>9</v>
      </c>
      <c r="F4458" s="21">
        <v>0</v>
      </c>
      <c r="G4458"/>
    </row>
    <row r="4459" spans="1:7" x14ac:dyDescent="0.25">
      <c r="A4459" t="s">
        <v>32</v>
      </c>
      <c r="B4459" t="str">
        <f>IFERROR(INDEX(Clients[Client_Name],MATCH(Table10[[#This Row],[Client_Code]],Clients[Client_Code],0)),"")</f>
        <v>ALIMENTOS Y FRUTOS</v>
      </c>
      <c r="C4459" s="42">
        <v>10</v>
      </c>
      <c r="D4459" s="41" t="s">
        <v>149</v>
      </c>
      <c r="E4459">
        <v>10</v>
      </c>
      <c r="F4459" s="21">
        <v>0</v>
      </c>
      <c r="G4459"/>
    </row>
    <row r="4460" spans="1:7" x14ac:dyDescent="0.25">
      <c r="A4460" t="s">
        <v>32</v>
      </c>
      <c r="B4460" t="str">
        <f>IFERROR(INDEX(Clients[Client_Name],MATCH(Table10[[#This Row],[Client_Code]],Clients[Client_Code],0)),"")</f>
        <v>ALIMENTOS Y FRUTOS</v>
      </c>
      <c r="C4460" s="42">
        <v>10</v>
      </c>
      <c r="D4460" s="41" t="s">
        <v>149</v>
      </c>
      <c r="E4460">
        <v>11</v>
      </c>
      <c r="F4460" s="21">
        <v>0</v>
      </c>
      <c r="G4460"/>
    </row>
    <row r="4461" spans="1:7" x14ac:dyDescent="0.25">
      <c r="A4461" t="s">
        <v>32</v>
      </c>
      <c r="B4461" t="str">
        <f>IFERROR(INDEX(Clients[Client_Name],MATCH(Table10[[#This Row],[Client_Code]],Clients[Client_Code],0)),"")</f>
        <v>ALIMENTOS Y FRUTOS</v>
      </c>
      <c r="C4461" s="42">
        <v>10</v>
      </c>
      <c r="D4461" s="41" t="s">
        <v>149</v>
      </c>
      <c r="E4461">
        <v>12</v>
      </c>
      <c r="F4461" s="21">
        <v>0</v>
      </c>
      <c r="G4461"/>
    </row>
    <row r="4462" spans="1:7" x14ac:dyDescent="0.25">
      <c r="A4462" t="s">
        <v>32</v>
      </c>
      <c r="B4462" t="str">
        <f>IFERROR(INDEX(Clients[Client_Name],MATCH(Table10[[#This Row],[Client_Code]],Clients[Client_Code],0)),"")</f>
        <v>ALIMENTOS Y FRUTOS</v>
      </c>
      <c r="C4462" s="42">
        <v>10</v>
      </c>
      <c r="D4462" s="41" t="s">
        <v>37</v>
      </c>
      <c r="E4462">
        <v>6</v>
      </c>
      <c r="F4462" s="21">
        <v>0</v>
      </c>
      <c r="G4462"/>
    </row>
    <row r="4463" spans="1:7" x14ac:dyDescent="0.25">
      <c r="A4463" t="s">
        <v>32</v>
      </c>
      <c r="B4463" t="str">
        <f>IFERROR(INDEX(Clients[Client_Name],MATCH(Table10[[#This Row],[Client_Code]],Clients[Client_Code],0)),"")</f>
        <v>ALIMENTOS Y FRUTOS</v>
      </c>
      <c r="C4463" s="42">
        <v>10</v>
      </c>
      <c r="D4463" s="41" t="s">
        <v>37</v>
      </c>
      <c r="E4463">
        <v>7</v>
      </c>
      <c r="F4463" s="21">
        <v>0</v>
      </c>
      <c r="G4463"/>
    </row>
    <row r="4464" spans="1:7" x14ac:dyDescent="0.25">
      <c r="A4464" t="s">
        <v>32</v>
      </c>
      <c r="B4464" t="str">
        <f>IFERROR(INDEX(Clients[Client_Name],MATCH(Table10[[#This Row],[Client_Code]],Clients[Client_Code],0)),"")</f>
        <v>ALIMENTOS Y FRUTOS</v>
      </c>
      <c r="C4464" s="42">
        <v>10</v>
      </c>
      <c r="D4464" s="41" t="s">
        <v>37</v>
      </c>
      <c r="E4464">
        <v>8</v>
      </c>
      <c r="F4464" s="21">
        <v>0</v>
      </c>
      <c r="G4464"/>
    </row>
    <row r="4465" spans="1:7" x14ac:dyDescent="0.25">
      <c r="A4465" t="s">
        <v>32</v>
      </c>
      <c r="B4465" t="str">
        <f>IFERROR(INDEX(Clients[Client_Name],MATCH(Table10[[#This Row],[Client_Code]],Clients[Client_Code],0)),"")</f>
        <v>ALIMENTOS Y FRUTOS</v>
      </c>
      <c r="C4465" s="42">
        <v>10</v>
      </c>
      <c r="D4465" s="41" t="s">
        <v>37</v>
      </c>
      <c r="E4465">
        <v>9</v>
      </c>
      <c r="F4465" s="21">
        <v>0</v>
      </c>
      <c r="G4465"/>
    </row>
    <row r="4466" spans="1:7" x14ac:dyDescent="0.25">
      <c r="A4466" t="s">
        <v>32</v>
      </c>
      <c r="B4466" t="str">
        <f>IFERROR(INDEX(Clients[Client_Name],MATCH(Table10[[#This Row],[Client_Code]],Clients[Client_Code],0)),"")</f>
        <v>ALIMENTOS Y FRUTOS</v>
      </c>
      <c r="C4466" s="42">
        <v>10</v>
      </c>
      <c r="D4466" s="41" t="s">
        <v>37</v>
      </c>
      <c r="E4466">
        <v>10</v>
      </c>
      <c r="F4466" s="21">
        <v>0</v>
      </c>
      <c r="G4466"/>
    </row>
    <row r="4467" spans="1:7" x14ac:dyDescent="0.25">
      <c r="A4467" t="s">
        <v>32</v>
      </c>
      <c r="B4467" t="str">
        <f>IFERROR(INDEX(Clients[Client_Name],MATCH(Table10[[#This Row],[Client_Code]],Clients[Client_Code],0)),"")</f>
        <v>ALIMENTOS Y FRUTOS</v>
      </c>
      <c r="C4467" s="42">
        <v>10</v>
      </c>
      <c r="D4467" s="41" t="s">
        <v>37</v>
      </c>
      <c r="E4467">
        <v>11</v>
      </c>
      <c r="F4467" s="21">
        <v>0</v>
      </c>
      <c r="G4467"/>
    </row>
    <row r="4468" spans="1:7" x14ac:dyDescent="0.25">
      <c r="A4468" t="s">
        <v>32</v>
      </c>
      <c r="B4468" t="str">
        <f>IFERROR(INDEX(Clients[Client_Name],MATCH(Table10[[#This Row],[Client_Code]],Clients[Client_Code],0)),"")</f>
        <v>ALIMENTOS Y FRUTOS</v>
      </c>
      <c r="C4468" s="42">
        <v>10</v>
      </c>
      <c r="D4468" s="41" t="s">
        <v>37</v>
      </c>
      <c r="E4468">
        <v>12</v>
      </c>
      <c r="F4468" s="21">
        <v>0</v>
      </c>
      <c r="G4468"/>
    </row>
    <row r="4469" spans="1:7" x14ac:dyDescent="0.25">
      <c r="A4469" t="s">
        <v>32</v>
      </c>
      <c r="B4469" t="str">
        <f>IFERROR(INDEX(Clients[Client_Name],MATCH(Table10[[#This Row],[Client_Code]],Clients[Client_Code],0)),"")</f>
        <v>ALIMENTOS Y FRUTOS</v>
      </c>
      <c r="C4469" s="42">
        <v>10</v>
      </c>
      <c r="D4469" s="41" t="s">
        <v>148</v>
      </c>
      <c r="E4469">
        <v>1</v>
      </c>
      <c r="F4469" s="21">
        <v>0</v>
      </c>
      <c r="G4469"/>
    </row>
    <row r="4470" spans="1:7" x14ac:dyDescent="0.25">
      <c r="A4470" t="s">
        <v>32</v>
      </c>
      <c r="B4470" t="str">
        <f>IFERROR(INDEX(Clients[Client_Name],MATCH(Table10[[#This Row],[Client_Code]],Clients[Client_Code],0)),"")</f>
        <v>ALIMENTOS Y FRUTOS</v>
      </c>
      <c r="C4470" s="42">
        <v>10</v>
      </c>
      <c r="D4470" s="41" t="s">
        <v>148</v>
      </c>
      <c r="E4470">
        <v>2</v>
      </c>
      <c r="F4470" s="21">
        <v>0</v>
      </c>
      <c r="G4470"/>
    </row>
    <row r="4471" spans="1:7" x14ac:dyDescent="0.25">
      <c r="A4471" t="s">
        <v>32</v>
      </c>
      <c r="B4471" t="str">
        <f>IFERROR(INDEX(Clients[Client_Name],MATCH(Table10[[#This Row],[Client_Code]],Clients[Client_Code],0)),"")</f>
        <v>ALIMENTOS Y FRUTOS</v>
      </c>
      <c r="C4471" s="42">
        <v>10</v>
      </c>
      <c r="D4471" s="41" t="s">
        <v>148</v>
      </c>
      <c r="E4471">
        <v>3</v>
      </c>
      <c r="F4471" s="21">
        <v>0</v>
      </c>
      <c r="G4471"/>
    </row>
    <row r="4472" spans="1:7" x14ac:dyDescent="0.25">
      <c r="A4472" t="s">
        <v>32</v>
      </c>
      <c r="B4472" t="str">
        <f>IFERROR(INDEX(Clients[Client_Name],MATCH(Table10[[#This Row],[Client_Code]],Clients[Client_Code],0)),"")</f>
        <v>ALIMENTOS Y FRUTOS</v>
      </c>
      <c r="C4472" s="42">
        <v>10</v>
      </c>
      <c r="D4472" s="41" t="s">
        <v>148</v>
      </c>
      <c r="E4472">
        <v>4</v>
      </c>
      <c r="F4472" s="21">
        <v>0</v>
      </c>
      <c r="G4472"/>
    </row>
    <row r="4473" spans="1:7" x14ac:dyDescent="0.25">
      <c r="A4473" t="s">
        <v>32</v>
      </c>
      <c r="B4473" t="str">
        <f>IFERROR(INDEX(Clients[Client_Name],MATCH(Table10[[#This Row],[Client_Code]],Clients[Client_Code],0)),"")</f>
        <v>ALIMENTOS Y FRUTOS</v>
      </c>
      <c r="C4473" s="42">
        <v>10</v>
      </c>
      <c r="D4473" s="41" t="s">
        <v>148</v>
      </c>
      <c r="E4473">
        <v>5</v>
      </c>
      <c r="F4473" s="21">
        <v>0</v>
      </c>
      <c r="G4473"/>
    </row>
    <row r="4474" spans="1:7" x14ac:dyDescent="0.25">
      <c r="A4474" t="s">
        <v>32</v>
      </c>
      <c r="B4474" t="str">
        <f>IFERROR(INDEX(Clients[Client_Name],MATCH(Table10[[#This Row],[Client_Code]],Clients[Client_Code],0)),"")</f>
        <v>ALIMENTOS Y FRUTOS</v>
      </c>
      <c r="C4474" s="42">
        <v>10</v>
      </c>
      <c r="D4474" s="41" t="s">
        <v>148</v>
      </c>
      <c r="E4474">
        <v>6</v>
      </c>
      <c r="F4474" s="21">
        <v>0</v>
      </c>
      <c r="G4474"/>
    </row>
    <row r="4475" spans="1:7" x14ac:dyDescent="0.25">
      <c r="A4475" t="s">
        <v>32</v>
      </c>
      <c r="B4475" t="str">
        <f>IFERROR(INDEX(Clients[Client_Name],MATCH(Table10[[#This Row],[Client_Code]],Clients[Client_Code],0)),"")</f>
        <v>ALIMENTOS Y FRUTOS</v>
      </c>
      <c r="C4475" s="42">
        <v>10</v>
      </c>
      <c r="D4475" s="41" t="s">
        <v>148</v>
      </c>
      <c r="E4475">
        <v>7</v>
      </c>
      <c r="F4475" s="21">
        <v>0</v>
      </c>
      <c r="G4475"/>
    </row>
    <row r="4476" spans="1:7" x14ac:dyDescent="0.25">
      <c r="A4476" t="s">
        <v>32</v>
      </c>
      <c r="B4476" t="str">
        <f>IFERROR(INDEX(Clients[Client_Name],MATCH(Table10[[#This Row],[Client_Code]],Clients[Client_Code],0)),"")</f>
        <v>ALIMENTOS Y FRUTOS</v>
      </c>
      <c r="C4476" s="42">
        <v>10</v>
      </c>
      <c r="D4476" s="41" t="s">
        <v>148</v>
      </c>
      <c r="E4476">
        <v>8</v>
      </c>
      <c r="F4476" s="21">
        <v>0</v>
      </c>
      <c r="G4476"/>
    </row>
    <row r="4477" spans="1:7" x14ac:dyDescent="0.25">
      <c r="A4477" t="s">
        <v>32</v>
      </c>
      <c r="B4477" t="str">
        <f>IFERROR(INDEX(Clients[Client_Name],MATCH(Table10[[#This Row],[Client_Code]],Clients[Client_Code],0)),"")</f>
        <v>ALIMENTOS Y FRUTOS</v>
      </c>
      <c r="C4477" s="42">
        <v>10</v>
      </c>
      <c r="D4477" s="41" t="s">
        <v>148</v>
      </c>
      <c r="E4477">
        <v>9</v>
      </c>
      <c r="F4477" s="21">
        <v>0</v>
      </c>
      <c r="G4477"/>
    </row>
    <row r="4478" spans="1:7" x14ac:dyDescent="0.25">
      <c r="A4478" t="s">
        <v>32</v>
      </c>
      <c r="B4478" t="str">
        <f>IFERROR(INDEX(Clients[Client_Name],MATCH(Table10[[#This Row],[Client_Code]],Clients[Client_Code],0)),"")</f>
        <v>ALIMENTOS Y FRUTOS</v>
      </c>
      <c r="C4478" s="42">
        <v>10</v>
      </c>
      <c r="D4478" s="41" t="s">
        <v>148</v>
      </c>
      <c r="E4478">
        <v>10</v>
      </c>
      <c r="F4478" s="21">
        <v>0</v>
      </c>
      <c r="G4478"/>
    </row>
    <row r="4479" spans="1:7" x14ac:dyDescent="0.25">
      <c r="A4479" t="s">
        <v>32</v>
      </c>
      <c r="B4479" t="str">
        <f>IFERROR(INDEX(Clients[Client_Name],MATCH(Table10[[#This Row],[Client_Code]],Clients[Client_Code],0)),"")</f>
        <v>ALIMENTOS Y FRUTOS</v>
      </c>
      <c r="C4479" s="42">
        <v>10</v>
      </c>
      <c r="D4479" s="41" t="s">
        <v>148</v>
      </c>
      <c r="E4479">
        <v>11</v>
      </c>
      <c r="F4479" s="21">
        <v>0</v>
      </c>
      <c r="G4479"/>
    </row>
    <row r="4480" spans="1:7" x14ac:dyDescent="0.25">
      <c r="A4480" t="s">
        <v>32</v>
      </c>
      <c r="B4480" t="str">
        <f>IFERROR(INDEX(Clients[Client_Name],MATCH(Table10[[#This Row],[Client_Code]],Clients[Client_Code],0)),"")</f>
        <v>ALIMENTOS Y FRUTOS</v>
      </c>
      <c r="C4480" s="42">
        <v>10</v>
      </c>
      <c r="D4480" s="41" t="s">
        <v>148</v>
      </c>
      <c r="E4480">
        <v>12</v>
      </c>
      <c r="F4480" s="21">
        <v>0</v>
      </c>
      <c r="G4480"/>
    </row>
    <row r="4481" spans="1:7" x14ac:dyDescent="0.25">
      <c r="A4481" t="s">
        <v>32</v>
      </c>
      <c r="B4481" t="str">
        <f>IFERROR(INDEX(Clients[Client_Name],MATCH(Table10[[#This Row],[Client_Code]],Clients[Client_Code],0)),"")</f>
        <v>ALIMENTOS Y FRUTOS</v>
      </c>
      <c r="C4481" s="42">
        <v>10</v>
      </c>
      <c r="D4481" s="41" t="s">
        <v>38</v>
      </c>
      <c r="E4481">
        <v>6</v>
      </c>
      <c r="F4481" s="21">
        <v>0</v>
      </c>
      <c r="G4481"/>
    </row>
    <row r="4482" spans="1:7" x14ac:dyDescent="0.25">
      <c r="A4482" t="s">
        <v>32</v>
      </c>
      <c r="B4482" t="str">
        <f>IFERROR(INDEX(Clients[Client_Name],MATCH(Table10[[#This Row],[Client_Code]],Clients[Client_Code],0)),"")</f>
        <v>ALIMENTOS Y FRUTOS</v>
      </c>
      <c r="C4482" s="42">
        <v>10</v>
      </c>
      <c r="D4482" s="41" t="s">
        <v>38</v>
      </c>
      <c r="E4482">
        <v>7</v>
      </c>
      <c r="F4482" s="21">
        <v>0</v>
      </c>
      <c r="G4482"/>
    </row>
    <row r="4483" spans="1:7" x14ac:dyDescent="0.25">
      <c r="A4483" t="s">
        <v>32</v>
      </c>
      <c r="B4483" t="str">
        <f>IFERROR(INDEX(Clients[Client_Name],MATCH(Table10[[#This Row],[Client_Code]],Clients[Client_Code],0)),"")</f>
        <v>ALIMENTOS Y FRUTOS</v>
      </c>
      <c r="C4483" s="42">
        <v>10</v>
      </c>
      <c r="D4483" s="41" t="s">
        <v>38</v>
      </c>
      <c r="E4483">
        <v>8</v>
      </c>
      <c r="F4483" s="21">
        <v>0</v>
      </c>
      <c r="G4483"/>
    </row>
    <row r="4484" spans="1:7" x14ac:dyDescent="0.25">
      <c r="A4484" t="s">
        <v>32</v>
      </c>
      <c r="B4484" t="str">
        <f>IFERROR(INDEX(Clients[Client_Name],MATCH(Table10[[#This Row],[Client_Code]],Clients[Client_Code],0)),"")</f>
        <v>ALIMENTOS Y FRUTOS</v>
      </c>
      <c r="C4484" s="42">
        <v>10</v>
      </c>
      <c r="D4484" s="41" t="s">
        <v>38</v>
      </c>
      <c r="E4484">
        <v>9</v>
      </c>
      <c r="F4484" s="21">
        <v>0</v>
      </c>
      <c r="G4484"/>
    </row>
    <row r="4485" spans="1:7" x14ac:dyDescent="0.25">
      <c r="A4485" t="s">
        <v>32</v>
      </c>
      <c r="B4485" t="str">
        <f>IFERROR(INDEX(Clients[Client_Name],MATCH(Table10[[#This Row],[Client_Code]],Clients[Client_Code],0)),"")</f>
        <v>ALIMENTOS Y FRUTOS</v>
      </c>
      <c r="C4485" s="42">
        <v>10</v>
      </c>
      <c r="D4485" s="41" t="s">
        <v>38</v>
      </c>
      <c r="E4485">
        <v>10</v>
      </c>
      <c r="F4485" s="21">
        <v>0</v>
      </c>
      <c r="G4485"/>
    </row>
    <row r="4486" spans="1:7" x14ac:dyDescent="0.25">
      <c r="A4486" t="s">
        <v>32</v>
      </c>
      <c r="B4486" t="str">
        <f>IFERROR(INDEX(Clients[Client_Name],MATCH(Table10[[#This Row],[Client_Code]],Clients[Client_Code],0)),"")</f>
        <v>ALIMENTOS Y FRUTOS</v>
      </c>
      <c r="C4486" s="42">
        <v>10</v>
      </c>
      <c r="D4486" s="41" t="s">
        <v>38</v>
      </c>
      <c r="E4486">
        <v>11</v>
      </c>
      <c r="F4486" s="21">
        <v>0</v>
      </c>
      <c r="G4486"/>
    </row>
    <row r="4487" spans="1:7" x14ac:dyDescent="0.25">
      <c r="A4487" t="s">
        <v>32</v>
      </c>
      <c r="B4487" t="str">
        <f>IFERROR(INDEX(Clients[Client_Name],MATCH(Table10[[#This Row],[Client_Code]],Clients[Client_Code],0)),"")</f>
        <v>ALIMENTOS Y FRUTOS</v>
      </c>
      <c r="C4487" s="42">
        <v>10</v>
      </c>
      <c r="D4487" s="41" t="s">
        <v>38</v>
      </c>
      <c r="E4487">
        <v>12</v>
      </c>
      <c r="F4487" s="21">
        <v>0</v>
      </c>
      <c r="G4487"/>
    </row>
    <row r="4488" spans="1:7" x14ac:dyDescent="0.25">
      <c r="A4488" t="s">
        <v>32</v>
      </c>
      <c r="B4488" t="str">
        <f>IFERROR(INDEX(Clients[Client_Name],MATCH(Table10[[#This Row],[Client_Code]],Clients[Client_Code],0)),"")</f>
        <v>AGROSUPER COMERCIAL</v>
      </c>
      <c r="C4488" s="42">
        <v>4</v>
      </c>
      <c r="D4488" s="41" t="s">
        <v>149</v>
      </c>
      <c r="E4488">
        <v>1</v>
      </c>
      <c r="F4488" s="21">
        <v>0</v>
      </c>
      <c r="G4488"/>
    </row>
    <row r="4489" spans="1:7" x14ac:dyDescent="0.25">
      <c r="A4489" t="s">
        <v>62</v>
      </c>
      <c r="B4489" t="str">
        <f>IFERROR(INDEX(Clients[Client_Name],MATCH(Table10[[#This Row],[Client_Code]],Clients[Client_Code],0)),"")</f>
        <v>AGROSUPER</v>
      </c>
      <c r="C4489" s="42">
        <v>1006</v>
      </c>
      <c r="D4489" s="41" t="s">
        <v>149</v>
      </c>
      <c r="E4489">
        <v>1</v>
      </c>
      <c r="F4489" s="21">
        <v>22921268.25</v>
      </c>
      <c r="G4489"/>
    </row>
    <row r="4490" spans="1:7" x14ac:dyDescent="0.25">
      <c r="A4490" t="s">
        <v>32</v>
      </c>
      <c r="B4490" t="str">
        <f>IFERROR(INDEX(Clients[Client_Name],MATCH(Table10[[#This Row],[Client_Code]],Clients[Client_Code],0)),"")</f>
        <v>AGROSUPER COMERCIAL</v>
      </c>
      <c r="C4490" s="42">
        <v>4</v>
      </c>
      <c r="D4490" s="41" t="s">
        <v>149</v>
      </c>
      <c r="E4490">
        <v>2</v>
      </c>
      <c r="F4490" s="21">
        <v>0</v>
      </c>
      <c r="G4490"/>
    </row>
    <row r="4491" spans="1:7" x14ac:dyDescent="0.25">
      <c r="A4491" t="s">
        <v>62</v>
      </c>
      <c r="B4491" t="str">
        <f>IFERROR(INDEX(Clients[Client_Name],MATCH(Table10[[#This Row],[Client_Code]],Clients[Client_Code],0)),"")</f>
        <v>AGROSUPER</v>
      </c>
      <c r="C4491" s="42">
        <v>1006</v>
      </c>
      <c r="D4491" s="41" t="s">
        <v>149</v>
      </c>
      <c r="E4491">
        <v>2</v>
      </c>
      <c r="F4491" s="21">
        <v>22921268.25</v>
      </c>
      <c r="G4491"/>
    </row>
    <row r="4492" spans="1:7" x14ac:dyDescent="0.25">
      <c r="A4492" t="s">
        <v>32</v>
      </c>
      <c r="B4492" t="str">
        <f>IFERROR(INDEX(Clients[Client_Name],MATCH(Table10[[#This Row],[Client_Code]],Clients[Client_Code],0)),"")</f>
        <v>AGROSUPER COMERCIAL</v>
      </c>
      <c r="C4492" s="42">
        <v>4</v>
      </c>
      <c r="D4492" s="41" t="s">
        <v>149</v>
      </c>
      <c r="E4492">
        <v>3</v>
      </c>
      <c r="F4492" s="21">
        <v>0</v>
      </c>
      <c r="G4492"/>
    </row>
    <row r="4493" spans="1:7" x14ac:dyDescent="0.25">
      <c r="A4493" t="s">
        <v>62</v>
      </c>
      <c r="B4493" t="str">
        <f>IFERROR(INDEX(Clients[Client_Name],MATCH(Table10[[#This Row],[Client_Code]],Clients[Client_Code],0)),"")</f>
        <v>AGROSUPER</v>
      </c>
      <c r="C4493" s="42">
        <v>1006</v>
      </c>
      <c r="D4493" s="41" t="s">
        <v>149</v>
      </c>
      <c r="E4493">
        <v>3</v>
      </c>
      <c r="F4493" s="21">
        <v>22921268.25</v>
      </c>
      <c r="G4493"/>
    </row>
    <row r="4494" spans="1:7" x14ac:dyDescent="0.25">
      <c r="A4494" t="s">
        <v>32</v>
      </c>
      <c r="B4494" t="str">
        <f>IFERROR(INDEX(Clients[Client_Name],MATCH(Table10[[#This Row],[Client_Code]],Clients[Client_Code],0)),"")</f>
        <v>AGROSUPER COMERCIAL</v>
      </c>
      <c r="C4494" s="42">
        <v>4</v>
      </c>
      <c r="D4494" s="41" t="s">
        <v>149</v>
      </c>
      <c r="E4494">
        <v>4</v>
      </c>
      <c r="F4494" s="21">
        <v>0</v>
      </c>
      <c r="G4494"/>
    </row>
    <row r="4495" spans="1:7" x14ac:dyDescent="0.25">
      <c r="A4495" t="s">
        <v>62</v>
      </c>
      <c r="B4495" t="str">
        <f>IFERROR(INDEX(Clients[Client_Name],MATCH(Table10[[#This Row],[Client_Code]],Clients[Client_Code],0)),"")</f>
        <v>AGROSUPER</v>
      </c>
      <c r="C4495" s="42">
        <v>1006</v>
      </c>
      <c r="D4495" s="41" t="s">
        <v>149</v>
      </c>
      <c r="E4495">
        <v>4</v>
      </c>
      <c r="F4495" s="21">
        <v>22921268.25</v>
      </c>
      <c r="G4495"/>
    </row>
    <row r="4496" spans="1:7" x14ac:dyDescent="0.25">
      <c r="A4496" t="s">
        <v>32</v>
      </c>
      <c r="B4496" t="str">
        <f>IFERROR(INDEX(Clients[Client_Name],MATCH(Table10[[#This Row],[Client_Code]],Clients[Client_Code],0)),"")</f>
        <v>AGROSUPER COMERCIAL</v>
      </c>
      <c r="C4496" s="42">
        <v>4</v>
      </c>
      <c r="D4496" s="41" t="s">
        <v>149</v>
      </c>
      <c r="E4496">
        <v>5</v>
      </c>
      <c r="F4496" s="21">
        <v>9377345</v>
      </c>
      <c r="G4496"/>
    </row>
    <row r="4497" spans="1:7" x14ac:dyDescent="0.25">
      <c r="A4497" t="s">
        <v>62</v>
      </c>
      <c r="B4497" t="str">
        <f>IFERROR(INDEX(Clients[Client_Name],MATCH(Table10[[#This Row],[Client_Code]],Clients[Client_Code],0)),"")</f>
        <v>AGROSUPER</v>
      </c>
      <c r="C4497" s="42">
        <v>1006</v>
      </c>
      <c r="D4497" s="41" t="s">
        <v>149</v>
      </c>
      <c r="E4497">
        <v>5</v>
      </c>
      <c r="F4497" s="21">
        <v>22921268.25</v>
      </c>
      <c r="G4497"/>
    </row>
    <row r="4498" spans="1:7" x14ac:dyDescent="0.25">
      <c r="A4498" t="s">
        <v>32</v>
      </c>
      <c r="B4498" t="str">
        <f>IFERROR(INDEX(Clients[Client_Name],MATCH(Table10[[#This Row],[Client_Code]],Clients[Client_Code],0)),"")</f>
        <v>AGROSUPER COMERCIAL</v>
      </c>
      <c r="C4498" s="42">
        <v>4</v>
      </c>
      <c r="D4498" s="41" t="s">
        <v>149</v>
      </c>
      <c r="E4498">
        <v>6</v>
      </c>
      <c r="F4498" s="21">
        <v>9377345</v>
      </c>
      <c r="G4498"/>
    </row>
    <row r="4499" spans="1:7" x14ac:dyDescent="0.25">
      <c r="A4499" t="s">
        <v>62</v>
      </c>
      <c r="B4499" t="str">
        <f>IFERROR(INDEX(Clients[Client_Name],MATCH(Table10[[#This Row],[Client_Code]],Clients[Client_Code],0)),"")</f>
        <v>AGROSUPER</v>
      </c>
      <c r="C4499" s="42">
        <v>1006</v>
      </c>
      <c r="D4499" s="41" t="s">
        <v>149</v>
      </c>
      <c r="E4499">
        <v>6</v>
      </c>
      <c r="F4499" s="21">
        <v>22921268.25</v>
      </c>
      <c r="G4499"/>
    </row>
    <row r="4500" spans="1:7" x14ac:dyDescent="0.25">
      <c r="A4500" t="s">
        <v>32</v>
      </c>
      <c r="B4500" t="str">
        <f>IFERROR(INDEX(Clients[Client_Name],MATCH(Table10[[#This Row],[Client_Code]],Clients[Client_Code],0)),"")</f>
        <v>AGROSUPER COMERCIAL</v>
      </c>
      <c r="C4500" s="42">
        <v>4</v>
      </c>
      <c r="D4500" s="41" t="s">
        <v>149</v>
      </c>
      <c r="E4500">
        <v>7</v>
      </c>
      <c r="F4500" s="21">
        <v>9377345</v>
      </c>
      <c r="G4500"/>
    </row>
    <row r="4501" spans="1:7" x14ac:dyDescent="0.25">
      <c r="A4501" t="s">
        <v>62</v>
      </c>
      <c r="B4501" t="str">
        <f>IFERROR(INDEX(Clients[Client_Name],MATCH(Table10[[#This Row],[Client_Code]],Clients[Client_Code],0)),"")</f>
        <v>AGROSUPER</v>
      </c>
      <c r="C4501" s="42">
        <v>1006</v>
      </c>
      <c r="D4501" s="41" t="s">
        <v>149</v>
      </c>
      <c r="E4501">
        <v>7</v>
      </c>
      <c r="F4501" s="21">
        <v>22921268.25</v>
      </c>
      <c r="G4501"/>
    </row>
    <row r="4502" spans="1:7" x14ac:dyDescent="0.25">
      <c r="A4502" t="s">
        <v>32</v>
      </c>
      <c r="B4502" t="str">
        <f>IFERROR(INDEX(Clients[Client_Name],MATCH(Table10[[#This Row],[Client_Code]],Clients[Client_Code],0)),"")</f>
        <v>AGROSUPER COMERCIAL</v>
      </c>
      <c r="C4502" s="42">
        <v>4</v>
      </c>
      <c r="D4502" s="41" t="s">
        <v>149</v>
      </c>
      <c r="E4502">
        <v>8</v>
      </c>
      <c r="F4502" s="21">
        <v>9377345</v>
      </c>
      <c r="G4502"/>
    </row>
    <row r="4503" spans="1:7" x14ac:dyDescent="0.25">
      <c r="A4503" t="s">
        <v>62</v>
      </c>
      <c r="B4503" t="str">
        <f>IFERROR(INDEX(Clients[Client_Name],MATCH(Table10[[#This Row],[Client_Code]],Clients[Client_Code],0)),"")</f>
        <v>AGROSUPER</v>
      </c>
      <c r="C4503" s="42">
        <v>1006</v>
      </c>
      <c r="D4503" s="41" t="s">
        <v>149</v>
      </c>
      <c r="E4503">
        <v>8</v>
      </c>
      <c r="F4503" s="21">
        <v>20629141.425000001</v>
      </c>
      <c r="G4503"/>
    </row>
    <row r="4504" spans="1:7" x14ac:dyDescent="0.25">
      <c r="A4504" t="s">
        <v>32</v>
      </c>
      <c r="B4504" t="str">
        <f>IFERROR(INDEX(Clients[Client_Name],MATCH(Table10[[#This Row],[Client_Code]],Clients[Client_Code],0)),"")</f>
        <v>AGROSUPER COMERCIAL</v>
      </c>
      <c r="C4504" s="42">
        <v>4</v>
      </c>
      <c r="D4504" s="41" t="s">
        <v>149</v>
      </c>
      <c r="E4504">
        <v>9</v>
      </c>
      <c r="F4504" s="21">
        <v>0</v>
      </c>
      <c r="G4504"/>
    </row>
    <row r="4505" spans="1:7" x14ac:dyDescent="0.25">
      <c r="A4505" t="s">
        <v>62</v>
      </c>
      <c r="B4505" t="str">
        <f>IFERROR(INDEX(Clients[Client_Name],MATCH(Table10[[#This Row],[Client_Code]],Clients[Client_Code],0)),"")</f>
        <v>AGROSUPER</v>
      </c>
      <c r="C4505" s="42">
        <v>1006</v>
      </c>
      <c r="D4505" s="41" t="s">
        <v>149</v>
      </c>
      <c r="E4505">
        <v>9</v>
      </c>
      <c r="F4505" s="21">
        <v>18566227.282499999</v>
      </c>
      <c r="G4505"/>
    </row>
    <row r="4506" spans="1:7" x14ac:dyDescent="0.25">
      <c r="A4506" t="s">
        <v>32</v>
      </c>
      <c r="B4506" t="str">
        <f>IFERROR(INDEX(Clients[Client_Name],MATCH(Table10[[#This Row],[Client_Code]],Clients[Client_Code],0)),"")</f>
        <v>AGROSUPER COMERCIAL</v>
      </c>
      <c r="C4506" s="42">
        <v>4</v>
      </c>
      <c r="D4506" s="41" t="s">
        <v>149</v>
      </c>
      <c r="E4506">
        <v>10</v>
      </c>
      <c r="F4506" s="21">
        <v>0</v>
      </c>
      <c r="G4506"/>
    </row>
    <row r="4507" spans="1:7" x14ac:dyDescent="0.25">
      <c r="A4507" t="s">
        <v>62</v>
      </c>
      <c r="B4507" t="str">
        <f>IFERROR(INDEX(Clients[Client_Name],MATCH(Table10[[#This Row],[Client_Code]],Clients[Client_Code],0)),"")</f>
        <v>AGROSUPER</v>
      </c>
      <c r="C4507" s="42">
        <v>1006</v>
      </c>
      <c r="D4507" s="41" t="s">
        <v>149</v>
      </c>
      <c r="E4507">
        <v>10</v>
      </c>
      <c r="F4507" s="21">
        <v>18566227.282499999</v>
      </c>
      <c r="G4507"/>
    </row>
    <row r="4508" spans="1:7" x14ac:dyDescent="0.25">
      <c r="A4508" t="s">
        <v>32</v>
      </c>
      <c r="B4508" t="str">
        <f>IFERROR(INDEX(Clients[Client_Name],MATCH(Table10[[#This Row],[Client_Code]],Clients[Client_Code],0)),"")</f>
        <v>AGROSUPER COMERCIAL</v>
      </c>
      <c r="C4508" s="42">
        <v>4</v>
      </c>
      <c r="D4508" s="41" t="s">
        <v>149</v>
      </c>
      <c r="E4508">
        <v>11</v>
      </c>
      <c r="F4508" s="21">
        <v>0</v>
      </c>
      <c r="G4508"/>
    </row>
    <row r="4509" spans="1:7" x14ac:dyDescent="0.25">
      <c r="A4509" t="s">
        <v>62</v>
      </c>
      <c r="B4509" t="str">
        <f>IFERROR(INDEX(Clients[Client_Name],MATCH(Table10[[#This Row],[Client_Code]],Clients[Client_Code],0)),"")</f>
        <v>AGROSUPER</v>
      </c>
      <c r="C4509" s="42">
        <v>1006</v>
      </c>
      <c r="D4509" s="41" t="s">
        <v>149</v>
      </c>
      <c r="E4509">
        <v>11</v>
      </c>
      <c r="F4509" s="21">
        <v>18566227.282499999</v>
      </c>
      <c r="G4509"/>
    </row>
    <row r="4510" spans="1:7" x14ac:dyDescent="0.25">
      <c r="A4510" t="s">
        <v>32</v>
      </c>
      <c r="B4510" t="str">
        <f>IFERROR(INDEX(Clients[Client_Name],MATCH(Table10[[#This Row],[Client_Code]],Clients[Client_Code],0)),"")</f>
        <v>AGROSUPER COMERCIAL</v>
      </c>
      <c r="C4510" s="42">
        <v>4</v>
      </c>
      <c r="D4510" s="41" t="s">
        <v>149</v>
      </c>
      <c r="E4510">
        <v>12</v>
      </c>
      <c r="F4510" s="21">
        <v>0</v>
      </c>
      <c r="G4510"/>
    </row>
    <row r="4511" spans="1:7" x14ac:dyDescent="0.25">
      <c r="A4511" t="s">
        <v>62</v>
      </c>
      <c r="B4511" t="str">
        <f>IFERROR(INDEX(Clients[Client_Name],MATCH(Table10[[#This Row],[Client_Code]],Clients[Client_Code],0)),"")</f>
        <v>AGROSUPER</v>
      </c>
      <c r="C4511" s="42">
        <v>1006</v>
      </c>
      <c r="D4511" s="41" t="s">
        <v>149</v>
      </c>
      <c r="E4511">
        <v>12</v>
      </c>
      <c r="F4511" s="21">
        <v>20422850.010750003</v>
      </c>
      <c r="G4511"/>
    </row>
    <row r="4512" spans="1:7" x14ac:dyDescent="0.25">
      <c r="A4512" t="s">
        <v>32</v>
      </c>
      <c r="B4512" t="str">
        <f>IFERROR(INDEX(Clients[Client_Name],MATCH(Table10[[#This Row],[Client_Code]],Clients[Client_Code],0)),"")</f>
        <v>AGROSUPER COMERCIAL</v>
      </c>
      <c r="C4512" s="42">
        <v>4</v>
      </c>
      <c r="D4512" s="41" t="s">
        <v>37</v>
      </c>
      <c r="E4512">
        <v>1</v>
      </c>
      <c r="F4512" s="21">
        <v>0</v>
      </c>
      <c r="G4512"/>
    </row>
    <row r="4513" spans="1:7" x14ac:dyDescent="0.25">
      <c r="A4513" t="s">
        <v>62</v>
      </c>
      <c r="B4513" t="str">
        <f>IFERROR(INDEX(Clients[Client_Name],MATCH(Table10[[#This Row],[Client_Code]],Clients[Client_Code],0)),"")</f>
        <v>AGROSUPER</v>
      </c>
      <c r="C4513" s="42">
        <v>1006</v>
      </c>
      <c r="D4513" s="41" t="s">
        <v>37</v>
      </c>
      <c r="E4513">
        <v>1</v>
      </c>
      <c r="F4513" s="21">
        <v>6601325.2559999991</v>
      </c>
      <c r="G4513"/>
    </row>
    <row r="4514" spans="1:7" x14ac:dyDescent="0.25">
      <c r="A4514" t="s">
        <v>32</v>
      </c>
      <c r="B4514" t="str">
        <f>IFERROR(INDEX(Clients[Client_Name],MATCH(Table10[[#This Row],[Client_Code]],Clients[Client_Code],0)),"")</f>
        <v>AGROSUPER COMERCIAL</v>
      </c>
      <c r="C4514" s="42">
        <v>4</v>
      </c>
      <c r="D4514" s="41" t="s">
        <v>37</v>
      </c>
      <c r="E4514">
        <v>2</v>
      </c>
      <c r="F4514" s="21">
        <v>0</v>
      </c>
      <c r="G4514"/>
    </row>
    <row r="4515" spans="1:7" x14ac:dyDescent="0.25">
      <c r="A4515" t="s">
        <v>62</v>
      </c>
      <c r="B4515" t="str">
        <f>IFERROR(INDEX(Clients[Client_Name],MATCH(Table10[[#This Row],[Client_Code]],Clients[Client_Code],0)),"")</f>
        <v>AGROSUPER</v>
      </c>
      <c r="C4515" s="42">
        <v>1006</v>
      </c>
      <c r="D4515" s="41" t="s">
        <v>37</v>
      </c>
      <c r="E4515">
        <v>2</v>
      </c>
      <c r="F4515" s="21">
        <v>6601325.2559999991</v>
      </c>
      <c r="G4515"/>
    </row>
    <row r="4516" spans="1:7" x14ac:dyDescent="0.25">
      <c r="A4516" t="s">
        <v>32</v>
      </c>
      <c r="B4516" t="str">
        <f>IFERROR(INDEX(Clients[Client_Name],MATCH(Table10[[#This Row],[Client_Code]],Clients[Client_Code],0)),"")</f>
        <v>AGROSUPER COMERCIAL</v>
      </c>
      <c r="C4516" s="42">
        <v>4</v>
      </c>
      <c r="D4516" s="41" t="s">
        <v>37</v>
      </c>
      <c r="E4516">
        <v>3</v>
      </c>
      <c r="F4516" s="21">
        <v>0</v>
      </c>
      <c r="G4516"/>
    </row>
    <row r="4517" spans="1:7" x14ac:dyDescent="0.25">
      <c r="A4517" t="s">
        <v>62</v>
      </c>
      <c r="B4517" t="str">
        <f>IFERROR(INDEX(Clients[Client_Name],MATCH(Table10[[#This Row],[Client_Code]],Clients[Client_Code],0)),"")</f>
        <v>AGROSUPER</v>
      </c>
      <c r="C4517" s="42">
        <v>1006</v>
      </c>
      <c r="D4517" s="41" t="s">
        <v>37</v>
      </c>
      <c r="E4517">
        <v>3</v>
      </c>
      <c r="F4517" s="21">
        <v>6601325.2559999991</v>
      </c>
      <c r="G4517"/>
    </row>
    <row r="4518" spans="1:7" x14ac:dyDescent="0.25">
      <c r="A4518" t="s">
        <v>32</v>
      </c>
      <c r="B4518" t="str">
        <f>IFERROR(INDEX(Clients[Client_Name],MATCH(Table10[[#This Row],[Client_Code]],Clients[Client_Code],0)),"")</f>
        <v>AGROSUPER COMERCIAL</v>
      </c>
      <c r="C4518" s="42">
        <v>4</v>
      </c>
      <c r="D4518" s="41" t="s">
        <v>37</v>
      </c>
      <c r="E4518">
        <v>4</v>
      </c>
      <c r="F4518" s="21">
        <v>0</v>
      </c>
      <c r="G4518"/>
    </row>
    <row r="4519" spans="1:7" x14ac:dyDescent="0.25">
      <c r="A4519" t="s">
        <v>62</v>
      </c>
      <c r="B4519" t="str">
        <f>IFERROR(INDEX(Clients[Client_Name],MATCH(Table10[[#This Row],[Client_Code]],Clients[Client_Code],0)),"")</f>
        <v>AGROSUPER</v>
      </c>
      <c r="C4519" s="42">
        <v>1006</v>
      </c>
      <c r="D4519" s="41" t="s">
        <v>37</v>
      </c>
      <c r="E4519">
        <v>4</v>
      </c>
      <c r="F4519" s="21">
        <v>6601325.2559999991</v>
      </c>
      <c r="G4519"/>
    </row>
    <row r="4520" spans="1:7" x14ac:dyDescent="0.25">
      <c r="A4520" t="s">
        <v>32</v>
      </c>
      <c r="B4520" t="str">
        <f>IFERROR(INDEX(Clients[Client_Name],MATCH(Table10[[#This Row],[Client_Code]],Clients[Client_Code],0)),"")</f>
        <v>AGROSUPER COMERCIAL</v>
      </c>
      <c r="C4520" s="42">
        <v>4</v>
      </c>
      <c r="D4520" s="41" t="s">
        <v>37</v>
      </c>
      <c r="E4520">
        <v>5</v>
      </c>
      <c r="F4520" s="21">
        <v>2151246.5784856835</v>
      </c>
      <c r="G4520"/>
    </row>
    <row r="4521" spans="1:7" x14ac:dyDescent="0.25">
      <c r="A4521" t="s">
        <v>62</v>
      </c>
      <c r="B4521" t="str">
        <f>IFERROR(INDEX(Clients[Client_Name],MATCH(Table10[[#This Row],[Client_Code]],Clients[Client_Code],0)),"")</f>
        <v>AGROSUPER</v>
      </c>
      <c r="C4521" s="42">
        <v>1006</v>
      </c>
      <c r="D4521" s="41" t="s">
        <v>37</v>
      </c>
      <c r="E4521">
        <v>5</v>
      </c>
      <c r="F4521" s="21">
        <v>6601325.2559999991</v>
      </c>
      <c r="G4521"/>
    </row>
    <row r="4522" spans="1:7" x14ac:dyDescent="0.25">
      <c r="A4522" t="s">
        <v>32</v>
      </c>
      <c r="B4522" t="str">
        <f>IFERROR(INDEX(Clients[Client_Name],MATCH(Table10[[#This Row],[Client_Code]],Clients[Client_Code],0)),"")</f>
        <v>AGROSUPER COMERCIAL</v>
      </c>
      <c r="C4522" s="42">
        <v>4</v>
      </c>
      <c r="D4522" s="41" t="s">
        <v>37</v>
      </c>
      <c r="E4522">
        <v>6</v>
      </c>
      <c r="F4522" s="21">
        <v>2151246.5784856835</v>
      </c>
      <c r="G4522"/>
    </row>
    <row r="4523" spans="1:7" x14ac:dyDescent="0.25">
      <c r="A4523" t="s">
        <v>62</v>
      </c>
      <c r="B4523" t="str">
        <f>IFERROR(INDEX(Clients[Client_Name],MATCH(Table10[[#This Row],[Client_Code]],Clients[Client_Code],0)),"")</f>
        <v>AGROSUPER</v>
      </c>
      <c r="C4523" s="42">
        <v>1006</v>
      </c>
      <c r="D4523" s="41" t="s">
        <v>37</v>
      </c>
      <c r="E4523">
        <v>6</v>
      </c>
      <c r="F4523" s="21">
        <v>6601325.2559999991</v>
      </c>
      <c r="G4523"/>
    </row>
    <row r="4524" spans="1:7" x14ac:dyDescent="0.25">
      <c r="A4524" t="s">
        <v>32</v>
      </c>
      <c r="B4524" t="str">
        <f>IFERROR(INDEX(Clients[Client_Name],MATCH(Table10[[#This Row],[Client_Code]],Clients[Client_Code],0)),"")</f>
        <v>AGROSUPER COMERCIAL</v>
      </c>
      <c r="C4524" s="42">
        <v>4</v>
      </c>
      <c r="D4524" s="41" t="s">
        <v>37</v>
      </c>
      <c r="E4524">
        <v>7</v>
      </c>
      <c r="F4524" s="21">
        <v>2151246.5784856835</v>
      </c>
      <c r="G4524"/>
    </row>
    <row r="4525" spans="1:7" x14ac:dyDescent="0.25">
      <c r="A4525" t="s">
        <v>62</v>
      </c>
      <c r="B4525" t="str">
        <f>IFERROR(INDEX(Clients[Client_Name],MATCH(Table10[[#This Row],[Client_Code]],Clients[Client_Code],0)),"")</f>
        <v>AGROSUPER</v>
      </c>
      <c r="C4525" s="42">
        <v>1006</v>
      </c>
      <c r="D4525" s="41" t="s">
        <v>37</v>
      </c>
      <c r="E4525">
        <v>7</v>
      </c>
      <c r="F4525" s="21">
        <v>6601325.2559999991</v>
      </c>
      <c r="G4525"/>
    </row>
    <row r="4526" spans="1:7" x14ac:dyDescent="0.25">
      <c r="A4526" t="s">
        <v>32</v>
      </c>
      <c r="B4526" t="str">
        <f>IFERROR(INDEX(Clients[Client_Name],MATCH(Table10[[#This Row],[Client_Code]],Clients[Client_Code],0)),"")</f>
        <v>AGROSUPER COMERCIAL</v>
      </c>
      <c r="C4526" s="42">
        <v>4</v>
      </c>
      <c r="D4526" s="41" t="s">
        <v>37</v>
      </c>
      <c r="E4526">
        <v>8</v>
      </c>
      <c r="F4526" s="21">
        <v>2151246.5784856835</v>
      </c>
      <c r="G4526"/>
    </row>
    <row r="4527" spans="1:7" x14ac:dyDescent="0.25">
      <c r="A4527" t="s">
        <v>62</v>
      </c>
      <c r="B4527" t="str">
        <f>IFERROR(INDEX(Clients[Client_Name],MATCH(Table10[[#This Row],[Client_Code]],Clients[Client_Code],0)),"")</f>
        <v>AGROSUPER</v>
      </c>
      <c r="C4527" s="42">
        <v>1006</v>
      </c>
      <c r="D4527" s="41" t="s">
        <v>37</v>
      </c>
      <c r="E4527">
        <v>8</v>
      </c>
      <c r="F4527" s="21">
        <v>5941192.7303999998</v>
      </c>
      <c r="G4527"/>
    </row>
    <row r="4528" spans="1:7" x14ac:dyDescent="0.25">
      <c r="A4528" t="s">
        <v>32</v>
      </c>
      <c r="B4528" t="str">
        <f>IFERROR(INDEX(Clients[Client_Name],MATCH(Table10[[#This Row],[Client_Code]],Clients[Client_Code],0)),"")</f>
        <v>AGROSUPER COMERCIAL</v>
      </c>
      <c r="C4528" s="42">
        <v>4</v>
      </c>
      <c r="D4528" s="41" t="s">
        <v>37</v>
      </c>
      <c r="E4528">
        <v>9</v>
      </c>
      <c r="F4528" s="21">
        <v>0</v>
      </c>
      <c r="G4528"/>
    </row>
    <row r="4529" spans="1:7" x14ac:dyDescent="0.25">
      <c r="A4529" t="s">
        <v>62</v>
      </c>
      <c r="B4529" t="str">
        <f>IFERROR(INDEX(Clients[Client_Name],MATCH(Table10[[#This Row],[Client_Code]],Clients[Client_Code],0)),"")</f>
        <v>AGROSUPER</v>
      </c>
      <c r="C4529" s="42">
        <v>1006</v>
      </c>
      <c r="D4529" s="41" t="s">
        <v>37</v>
      </c>
      <c r="E4529">
        <v>9</v>
      </c>
      <c r="F4529" s="21">
        <v>5347073.4573599994</v>
      </c>
      <c r="G4529"/>
    </row>
    <row r="4530" spans="1:7" x14ac:dyDescent="0.25">
      <c r="A4530" t="s">
        <v>32</v>
      </c>
      <c r="B4530" t="str">
        <f>IFERROR(INDEX(Clients[Client_Name],MATCH(Table10[[#This Row],[Client_Code]],Clients[Client_Code],0)),"")</f>
        <v>AGROSUPER COMERCIAL</v>
      </c>
      <c r="C4530" s="42">
        <v>4</v>
      </c>
      <c r="D4530" s="41" t="s">
        <v>37</v>
      </c>
      <c r="E4530">
        <v>10</v>
      </c>
      <c r="F4530" s="21">
        <v>0</v>
      </c>
      <c r="G4530"/>
    </row>
    <row r="4531" spans="1:7" x14ac:dyDescent="0.25">
      <c r="A4531" t="s">
        <v>62</v>
      </c>
      <c r="B4531" t="str">
        <f>IFERROR(INDEX(Clients[Client_Name],MATCH(Table10[[#This Row],[Client_Code]],Clients[Client_Code],0)),"")</f>
        <v>AGROSUPER</v>
      </c>
      <c r="C4531" s="42">
        <v>1006</v>
      </c>
      <c r="D4531" s="41" t="s">
        <v>37</v>
      </c>
      <c r="E4531">
        <v>10</v>
      </c>
      <c r="F4531" s="21">
        <v>5347073.4573599994</v>
      </c>
      <c r="G4531"/>
    </row>
    <row r="4532" spans="1:7" x14ac:dyDescent="0.25">
      <c r="A4532" t="s">
        <v>32</v>
      </c>
      <c r="B4532" t="str">
        <f>IFERROR(INDEX(Clients[Client_Name],MATCH(Table10[[#This Row],[Client_Code]],Clients[Client_Code],0)),"")</f>
        <v>AGROSUPER COMERCIAL</v>
      </c>
      <c r="C4532" s="42">
        <v>4</v>
      </c>
      <c r="D4532" s="41" t="s">
        <v>37</v>
      </c>
      <c r="E4532">
        <v>11</v>
      </c>
      <c r="F4532" s="21">
        <v>0</v>
      </c>
      <c r="G4532"/>
    </row>
    <row r="4533" spans="1:7" x14ac:dyDescent="0.25">
      <c r="A4533" t="s">
        <v>62</v>
      </c>
      <c r="B4533" t="str">
        <f>IFERROR(INDEX(Clients[Client_Name],MATCH(Table10[[#This Row],[Client_Code]],Clients[Client_Code],0)),"")</f>
        <v>AGROSUPER</v>
      </c>
      <c r="C4533" s="42">
        <v>1006</v>
      </c>
      <c r="D4533" s="41" t="s">
        <v>37</v>
      </c>
      <c r="E4533">
        <v>11</v>
      </c>
      <c r="F4533" s="21">
        <v>5347073.4573599994</v>
      </c>
      <c r="G4533"/>
    </row>
    <row r="4534" spans="1:7" x14ac:dyDescent="0.25">
      <c r="A4534" t="s">
        <v>32</v>
      </c>
      <c r="B4534" t="str">
        <f>IFERROR(INDEX(Clients[Client_Name],MATCH(Table10[[#This Row],[Client_Code]],Clients[Client_Code],0)),"")</f>
        <v>AGROSUPER COMERCIAL</v>
      </c>
      <c r="C4534" s="42">
        <v>4</v>
      </c>
      <c r="D4534" s="41" t="s">
        <v>37</v>
      </c>
      <c r="E4534">
        <v>12</v>
      </c>
      <c r="F4534" s="21">
        <v>0</v>
      </c>
      <c r="G4534"/>
    </row>
    <row r="4535" spans="1:7" x14ac:dyDescent="0.25">
      <c r="A4535" t="s">
        <v>62</v>
      </c>
      <c r="B4535" t="str">
        <f>IFERROR(INDEX(Clients[Client_Name],MATCH(Table10[[#This Row],[Client_Code]],Clients[Client_Code],0)),"")</f>
        <v>AGROSUPER</v>
      </c>
      <c r="C4535" s="42">
        <v>1006</v>
      </c>
      <c r="D4535" s="41" t="s">
        <v>37</v>
      </c>
      <c r="E4535">
        <v>12</v>
      </c>
      <c r="F4535" s="21">
        <v>5881780.8030960001</v>
      </c>
      <c r="G4535"/>
    </row>
    <row r="4536" spans="1:7" x14ac:dyDescent="0.25">
      <c r="A4536" t="s">
        <v>32</v>
      </c>
      <c r="B4536" t="str">
        <f>IFERROR(INDEX(Clients[Client_Name],MATCH(Table10[[#This Row],[Client_Code]],Clients[Client_Code],0)),"")</f>
        <v>AGROSUPER COMERCIAL</v>
      </c>
      <c r="C4536" s="42">
        <v>4</v>
      </c>
      <c r="D4536" s="41" t="s">
        <v>148</v>
      </c>
      <c r="E4536">
        <v>1</v>
      </c>
      <c r="F4536" s="21">
        <v>0</v>
      </c>
      <c r="G4536"/>
    </row>
    <row r="4537" spans="1:7" x14ac:dyDescent="0.25">
      <c r="A4537" t="s">
        <v>62</v>
      </c>
      <c r="B4537" t="str">
        <f>IFERROR(INDEX(Clients[Client_Name],MATCH(Table10[[#This Row],[Client_Code]],Clients[Client_Code],0)),"")</f>
        <v>AGROSUPER</v>
      </c>
      <c r="C4537" s="42">
        <v>1006</v>
      </c>
      <c r="D4537" s="41" t="s">
        <v>148</v>
      </c>
      <c r="E4537">
        <v>1</v>
      </c>
      <c r="F4537" s="21">
        <v>0</v>
      </c>
      <c r="G4537"/>
    </row>
    <row r="4538" spans="1:7" x14ac:dyDescent="0.25">
      <c r="A4538" t="s">
        <v>32</v>
      </c>
      <c r="B4538" t="str">
        <f>IFERROR(INDEX(Clients[Client_Name],MATCH(Table10[[#This Row],[Client_Code]],Clients[Client_Code],0)),"")</f>
        <v>AGROSUPER COMERCIAL</v>
      </c>
      <c r="C4538" s="42">
        <v>4</v>
      </c>
      <c r="D4538" s="41" t="s">
        <v>148</v>
      </c>
      <c r="E4538">
        <v>2</v>
      </c>
      <c r="F4538" s="21">
        <v>0</v>
      </c>
      <c r="G4538"/>
    </row>
    <row r="4539" spans="1:7" x14ac:dyDescent="0.25">
      <c r="A4539" t="s">
        <v>62</v>
      </c>
      <c r="B4539" t="str">
        <f>IFERROR(INDEX(Clients[Client_Name],MATCH(Table10[[#This Row],[Client_Code]],Clients[Client_Code],0)),"")</f>
        <v>AGROSUPER</v>
      </c>
      <c r="C4539" s="42">
        <v>1006</v>
      </c>
      <c r="D4539" s="41" t="s">
        <v>148</v>
      </c>
      <c r="E4539">
        <v>2</v>
      </c>
      <c r="F4539" s="21">
        <v>0</v>
      </c>
      <c r="G4539"/>
    </row>
    <row r="4540" spans="1:7" x14ac:dyDescent="0.25">
      <c r="A4540" t="s">
        <v>32</v>
      </c>
      <c r="B4540" t="str">
        <f>IFERROR(INDEX(Clients[Client_Name],MATCH(Table10[[#This Row],[Client_Code]],Clients[Client_Code],0)),"")</f>
        <v>AGROSUPER COMERCIAL</v>
      </c>
      <c r="C4540" s="42">
        <v>4</v>
      </c>
      <c r="D4540" s="41" t="s">
        <v>148</v>
      </c>
      <c r="E4540">
        <v>3</v>
      </c>
      <c r="F4540" s="21">
        <v>0</v>
      </c>
      <c r="G4540"/>
    </row>
    <row r="4541" spans="1:7" x14ac:dyDescent="0.25">
      <c r="A4541" t="s">
        <v>62</v>
      </c>
      <c r="B4541" t="str">
        <f>IFERROR(INDEX(Clients[Client_Name],MATCH(Table10[[#This Row],[Client_Code]],Clients[Client_Code],0)),"")</f>
        <v>AGROSUPER</v>
      </c>
      <c r="C4541" s="42">
        <v>1006</v>
      </c>
      <c r="D4541" s="41" t="s">
        <v>148</v>
      </c>
      <c r="E4541">
        <v>3</v>
      </c>
      <c r="F4541" s="21">
        <v>0</v>
      </c>
      <c r="G4541"/>
    </row>
    <row r="4542" spans="1:7" x14ac:dyDescent="0.25">
      <c r="A4542" t="s">
        <v>32</v>
      </c>
      <c r="B4542" t="str">
        <f>IFERROR(INDEX(Clients[Client_Name],MATCH(Table10[[#This Row],[Client_Code]],Clients[Client_Code],0)),"")</f>
        <v>AGROSUPER COMERCIAL</v>
      </c>
      <c r="C4542" s="42">
        <v>4</v>
      </c>
      <c r="D4542" s="41" t="s">
        <v>148</v>
      </c>
      <c r="E4542">
        <v>4</v>
      </c>
      <c r="F4542" s="21">
        <v>0</v>
      </c>
      <c r="G4542"/>
    </row>
    <row r="4543" spans="1:7" x14ac:dyDescent="0.25">
      <c r="A4543" t="s">
        <v>62</v>
      </c>
      <c r="B4543" t="str">
        <f>IFERROR(INDEX(Clients[Client_Name],MATCH(Table10[[#This Row],[Client_Code]],Clients[Client_Code],0)),"")</f>
        <v>AGROSUPER</v>
      </c>
      <c r="C4543" s="42">
        <v>1006</v>
      </c>
      <c r="D4543" s="41" t="s">
        <v>148</v>
      </c>
      <c r="E4543">
        <v>4</v>
      </c>
      <c r="F4543" s="21">
        <v>0</v>
      </c>
      <c r="G4543"/>
    </row>
    <row r="4544" spans="1:7" x14ac:dyDescent="0.25">
      <c r="A4544" t="s">
        <v>32</v>
      </c>
      <c r="B4544" t="str">
        <f>IFERROR(INDEX(Clients[Client_Name],MATCH(Table10[[#This Row],[Client_Code]],Clients[Client_Code],0)),"")</f>
        <v>AGROSUPER COMERCIAL</v>
      </c>
      <c r="C4544" s="42">
        <v>4</v>
      </c>
      <c r="D4544" s="41" t="s">
        <v>148</v>
      </c>
      <c r="E4544">
        <v>5</v>
      </c>
      <c r="F4544" s="21">
        <v>0</v>
      </c>
      <c r="G4544"/>
    </row>
    <row r="4545" spans="1:7" x14ac:dyDescent="0.25">
      <c r="A4545" t="s">
        <v>62</v>
      </c>
      <c r="B4545" t="str">
        <f>IFERROR(INDEX(Clients[Client_Name],MATCH(Table10[[#This Row],[Client_Code]],Clients[Client_Code],0)),"")</f>
        <v>AGROSUPER</v>
      </c>
      <c r="C4545" s="42">
        <v>1006</v>
      </c>
      <c r="D4545" s="41" t="s">
        <v>148</v>
      </c>
      <c r="E4545">
        <v>5</v>
      </c>
      <c r="F4545" s="21">
        <v>0</v>
      </c>
      <c r="G4545"/>
    </row>
    <row r="4546" spans="1:7" x14ac:dyDescent="0.25">
      <c r="A4546" t="s">
        <v>32</v>
      </c>
      <c r="B4546" t="str">
        <f>IFERROR(INDEX(Clients[Client_Name],MATCH(Table10[[#This Row],[Client_Code]],Clients[Client_Code],0)),"")</f>
        <v>AGROSUPER COMERCIAL</v>
      </c>
      <c r="C4546" s="42">
        <v>4</v>
      </c>
      <c r="D4546" s="41" t="s">
        <v>148</v>
      </c>
      <c r="E4546">
        <v>6</v>
      </c>
      <c r="F4546" s="21">
        <v>0</v>
      </c>
      <c r="G4546"/>
    </row>
    <row r="4547" spans="1:7" x14ac:dyDescent="0.25">
      <c r="A4547" t="s">
        <v>62</v>
      </c>
      <c r="B4547" t="str">
        <f>IFERROR(INDEX(Clients[Client_Name],MATCH(Table10[[#This Row],[Client_Code]],Clients[Client_Code],0)),"")</f>
        <v>AGROSUPER</v>
      </c>
      <c r="C4547" s="42">
        <v>1006</v>
      </c>
      <c r="D4547" s="41" t="s">
        <v>148</v>
      </c>
      <c r="E4547">
        <v>6</v>
      </c>
      <c r="F4547" s="21">
        <v>0</v>
      </c>
      <c r="G4547"/>
    </row>
    <row r="4548" spans="1:7" x14ac:dyDescent="0.25">
      <c r="A4548" t="s">
        <v>32</v>
      </c>
      <c r="B4548" t="str">
        <f>IFERROR(INDEX(Clients[Client_Name],MATCH(Table10[[#This Row],[Client_Code]],Clients[Client_Code],0)),"")</f>
        <v>AGROSUPER COMERCIAL</v>
      </c>
      <c r="C4548" s="42">
        <v>4</v>
      </c>
      <c r="D4548" s="41" t="s">
        <v>148</v>
      </c>
      <c r="E4548">
        <v>7</v>
      </c>
      <c r="F4548" s="21">
        <v>0</v>
      </c>
      <c r="G4548"/>
    </row>
    <row r="4549" spans="1:7" x14ac:dyDescent="0.25">
      <c r="A4549" t="s">
        <v>62</v>
      </c>
      <c r="B4549" t="str">
        <f>IFERROR(INDEX(Clients[Client_Name],MATCH(Table10[[#This Row],[Client_Code]],Clients[Client_Code],0)),"")</f>
        <v>AGROSUPER</v>
      </c>
      <c r="C4549" s="42">
        <v>1006</v>
      </c>
      <c r="D4549" s="41" t="s">
        <v>148</v>
      </c>
      <c r="E4549">
        <v>7</v>
      </c>
      <c r="F4549" s="21">
        <v>0</v>
      </c>
      <c r="G4549"/>
    </row>
    <row r="4550" spans="1:7" x14ac:dyDescent="0.25">
      <c r="A4550" t="s">
        <v>32</v>
      </c>
      <c r="B4550" t="str">
        <f>IFERROR(INDEX(Clients[Client_Name],MATCH(Table10[[#This Row],[Client_Code]],Clients[Client_Code],0)),"")</f>
        <v>AGROSUPER COMERCIAL</v>
      </c>
      <c r="C4550" s="42">
        <v>4</v>
      </c>
      <c r="D4550" s="41" t="s">
        <v>148</v>
      </c>
      <c r="E4550">
        <v>8</v>
      </c>
      <c r="F4550" s="21">
        <v>0</v>
      </c>
      <c r="G4550"/>
    </row>
    <row r="4551" spans="1:7" x14ac:dyDescent="0.25">
      <c r="A4551" t="s">
        <v>62</v>
      </c>
      <c r="B4551" t="str">
        <f>IFERROR(INDEX(Clients[Client_Name],MATCH(Table10[[#This Row],[Client_Code]],Clients[Client_Code],0)),"")</f>
        <v>AGROSUPER</v>
      </c>
      <c r="C4551" s="42">
        <v>1006</v>
      </c>
      <c r="D4551" s="41" t="s">
        <v>148</v>
      </c>
      <c r="E4551">
        <v>8</v>
      </c>
      <c r="F4551" s="21">
        <v>0</v>
      </c>
      <c r="G4551"/>
    </row>
    <row r="4552" spans="1:7" x14ac:dyDescent="0.25">
      <c r="A4552" t="s">
        <v>32</v>
      </c>
      <c r="B4552" t="str">
        <f>IFERROR(INDEX(Clients[Client_Name],MATCH(Table10[[#This Row],[Client_Code]],Clients[Client_Code],0)),"")</f>
        <v>AGROSUPER COMERCIAL</v>
      </c>
      <c r="C4552" s="42">
        <v>4</v>
      </c>
      <c r="D4552" s="41" t="s">
        <v>148</v>
      </c>
      <c r="E4552">
        <v>9</v>
      </c>
      <c r="F4552" s="21">
        <v>0</v>
      </c>
      <c r="G4552"/>
    </row>
    <row r="4553" spans="1:7" x14ac:dyDescent="0.25">
      <c r="A4553" t="s">
        <v>62</v>
      </c>
      <c r="B4553" t="str">
        <f>IFERROR(INDEX(Clients[Client_Name],MATCH(Table10[[#This Row],[Client_Code]],Clients[Client_Code],0)),"")</f>
        <v>AGROSUPER</v>
      </c>
      <c r="C4553" s="42">
        <v>1006</v>
      </c>
      <c r="D4553" s="41" t="s">
        <v>148</v>
      </c>
      <c r="E4553">
        <v>9</v>
      </c>
      <c r="F4553" s="21">
        <v>0</v>
      </c>
      <c r="G4553"/>
    </row>
    <row r="4554" spans="1:7" x14ac:dyDescent="0.25">
      <c r="A4554" t="s">
        <v>32</v>
      </c>
      <c r="B4554" t="str">
        <f>IFERROR(INDEX(Clients[Client_Name],MATCH(Table10[[#This Row],[Client_Code]],Clients[Client_Code],0)),"")</f>
        <v>AGROSUPER COMERCIAL</v>
      </c>
      <c r="C4554" s="42">
        <v>4</v>
      </c>
      <c r="D4554" s="41" t="s">
        <v>148</v>
      </c>
      <c r="E4554">
        <v>10</v>
      </c>
      <c r="F4554" s="21">
        <v>0</v>
      </c>
      <c r="G4554"/>
    </row>
    <row r="4555" spans="1:7" x14ac:dyDescent="0.25">
      <c r="A4555" t="s">
        <v>62</v>
      </c>
      <c r="B4555" t="str">
        <f>IFERROR(INDEX(Clients[Client_Name],MATCH(Table10[[#This Row],[Client_Code]],Clients[Client_Code],0)),"")</f>
        <v>AGROSUPER</v>
      </c>
      <c r="C4555" s="42">
        <v>1006</v>
      </c>
      <c r="D4555" s="41" t="s">
        <v>148</v>
      </c>
      <c r="E4555">
        <v>10</v>
      </c>
      <c r="F4555" s="21">
        <v>0</v>
      </c>
      <c r="G4555"/>
    </row>
    <row r="4556" spans="1:7" x14ac:dyDescent="0.25">
      <c r="A4556" t="s">
        <v>32</v>
      </c>
      <c r="B4556" t="str">
        <f>IFERROR(INDEX(Clients[Client_Name],MATCH(Table10[[#This Row],[Client_Code]],Clients[Client_Code],0)),"")</f>
        <v>AGROSUPER COMERCIAL</v>
      </c>
      <c r="C4556" s="42">
        <v>4</v>
      </c>
      <c r="D4556" s="41" t="s">
        <v>148</v>
      </c>
      <c r="E4556">
        <v>11</v>
      </c>
      <c r="F4556" s="21">
        <v>0</v>
      </c>
      <c r="G4556"/>
    </row>
    <row r="4557" spans="1:7" x14ac:dyDescent="0.25">
      <c r="A4557" t="s">
        <v>62</v>
      </c>
      <c r="B4557" t="str">
        <f>IFERROR(INDEX(Clients[Client_Name],MATCH(Table10[[#This Row],[Client_Code]],Clients[Client_Code],0)),"")</f>
        <v>AGROSUPER</v>
      </c>
      <c r="C4557" s="42">
        <v>1006</v>
      </c>
      <c r="D4557" s="41" t="s">
        <v>148</v>
      </c>
      <c r="E4557">
        <v>11</v>
      </c>
      <c r="F4557" s="21">
        <v>0</v>
      </c>
      <c r="G4557"/>
    </row>
    <row r="4558" spans="1:7" x14ac:dyDescent="0.25">
      <c r="A4558" t="s">
        <v>32</v>
      </c>
      <c r="B4558" t="str">
        <f>IFERROR(INDEX(Clients[Client_Name],MATCH(Table10[[#This Row],[Client_Code]],Clients[Client_Code],0)),"")</f>
        <v>AGROSUPER COMERCIAL</v>
      </c>
      <c r="C4558" s="42">
        <v>4</v>
      </c>
      <c r="D4558" s="41" t="s">
        <v>148</v>
      </c>
      <c r="E4558">
        <v>12</v>
      </c>
      <c r="F4558" s="21">
        <v>0</v>
      </c>
      <c r="G4558"/>
    </row>
    <row r="4559" spans="1:7" x14ac:dyDescent="0.25">
      <c r="A4559" t="s">
        <v>62</v>
      </c>
      <c r="B4559" t="str">
        <f>IFERROR(INDEX(Clients[Client_Name],MATCH(Table10[[#This Row],[Client_Code]],Clients[Client_Code],0)),"")</f>
        <v>AGROSUPER</v>
      </c>
      <c r="C4559" s="42">
        <v>1006</v>
      </c>
      <c r="D4559" s="41" t="s">
        <v>148</v>
      </c>
      <c r="E4559">
        <v>12</v>
      </c>
      <c r="F4559" s="21">
        <v>0</v>
      </c>
      <c r="G4559"/>
    </row>
    <row r="4560" spans="1:7" x14ac:dyDescent="0.25">
      <c r="A4560" t="s">
        <v>32</v>
      </c>
      <c r="B4560" t="str">
        <f>IFERROR(INDEX(Clients[Client_Name],MATCH(Table10[[#This Row],[Client_Code]],Clients[Client_Code],0)),"")</f>
        <v>AGROSUPER COMERCIAL</v>
      </c>
      <c r="C4560" s="42">
        <v>4</v>
      </c>
      <c r="D4560" s="41" t="s">
        <v>38</v>
      </c>
      <c r="E4560">
        <v>1</v>
      </c>
      <c r="F4560" s="21">
        <v>0</v>
      </c>
      <c r="G4560"/>
    </row>
    <row r="4561" spans="1:7" x14ac:dyDescent="0.25">
      <c r="A4561" t="s">
        <v>62</v>
      </c>
      <c r="B4561" t="str">
        <f>IFERROR(INDEX(Clients[Client_Name],MATCH(Table10[[#This Row],[Client_Code]],Clients[Client_Code],0)),"")</f>
        <v>AGROSUPER</v>
      </c>
      <c r="C4561" s="42">
        <v>1006</v>
      </c>
      <c r="D4561" s="41" t="s">
        <v>38</v>
      </c>
      <c r="E4561">
        <v>1</v>
      </c>
      <c r="F4561" s="21">
        <v>7311884.5717500001</v>
      </c>
      <c r="G4561"/>
    </row>
    <row r="4562" spans="1:7" x14ac:dyDescent="0.25">
      <c r="A4562" t="s">
        <v>32</v>
      </c>
      <c r="B4562" t="str">
        <f>IFERROR(INDEX(Clients[Client_Name],MATCH(Table10[[#This Row],[Client_Code]],Clients[Client_Code],0)),"")</f>
        <v>AGROSUPER COMERCIAL</v>
      </c>
      <c r="C4562" s="42">
        <v>4</v>
      </c>
      <c r="D4562" s="41" t="s">
        <v>38</v>
      </c>
      <c r="E4562">
        <v>2</v>
      </c>
      <c r="F4562" s="21">
        <v>0</v>
      </c>
      <c r="G4562"/>
    </row>
    <row r="4563" spans="1:7" x14ac:dyDescent="0.25">
      <c r="A4563" t="s">
        <v>62</v>
      </c>
      <c r="B4563" t="str">
        <f>IFERROR(INDEX(Clients[Client_Name],MATCH(Table10[[#This Row],[Client_Code]],Clients[Client_Code],0)),"")</f>
        <v>AGROSUPER</v>
      </c>
      <c r="C4563" s="42">
        <v>1006</v>
      </c>
      <c r="D4563" s="41" t="s">
        <v>38</v>
      </c>
      <c r="E4563">
        <v>2</v>
      </c>
      <c r="F4563" s="21">
        <v>7311884.5717500001</v>
      </c>
      <c r="G4563"/>
    </row>
    <row r="4564" spans="1:7" x14ac:dyDescent="0.25">
      <c r="A4564" t="s">
        <v>32</v>
      </c>
      <c r="B4564" t="str">
        <f>IFERROR(INDEX(Clients[Client_Name],MATCH(Table10[[#This Row],[Client_Code]],Clients[Client_Code],0)),"")</f>
        <v>AGROSUPER COMERCIAL</v>
      </c>
      <c r="C4564" s="42">
        <v>4</v>
      </c>
      <c r="D4564" s="41" t="s">
        <v>38</v>
      </c>
      <c r="E4564">
        <v>3</v>
      </c>
      <c r="F4564" s="21">
        <v>0</v>
      </c>
      <c r="G4564"/>
    </row>
    <row r="4565" spans="1:7" x14ac:dyDescent="0.25">
      <c r="A4565" t="s">
        <v>62</v>
      </c>
      <c r="B4565" t="str">
        <f>IFERROR(INDEX(Clients[Client_Name],MATCH(Table10[[#This Row],[Client_Code]],Clients[Client_Code],0)),"")</f>
        <v>AGROSUPER</v>
      </c>
      <c r="C4565" s="42">
        <v>1006</v>
      </c>
      <c r="D4565" s="41" t="s">
        <v>38</v>
      </c>
      <c r="E4565">
        <v>3</v>
      </c>
      <c r="F4565" s="21">
        <v>7311884.5717500001</v>
      </c>
      <c r="G4565"/>
    </row>
    <row r="4566" spans="1:7" x14ac:dyDescent="0.25">
      <c r="A4566" t="s">
        <v>32</v>
      </c>
      <c r="B4566" t="str">
        <f>IFERROR(INDEX(Clients[Client_Name],MATCH(Table10[[#This Row],[Client_Code]],Clients[Client_Code],0)),"")</f>
        <v>AGROSUPER COMERCIAL</v>
      </c>
      <c r="C4566" s="42">
        <v>4</v>
      </c>
      <c r="D4566" s="41" t="s">
        <v>38</v>
      </c>
      <c r="E4566">
        <v>4</v>
      </c>
      <c r="F4566" s="21">
        <v>0</v>
      </c>
      <c r="G4566"/>
    </row>
    <row r="4567" spans="1:7" x14ac:dyDescent="0.25">
      <c r="A4567" t="s">
        <v>62</v>
      </c>
      <c r="B4567" t="str">
        <f>IFERROR(INDEX(Clients[Client_Name],MATCH(Table10[[#This Row],[Client_Code]],Clients[Client_Code],0)),"")</f>
        <v>AGROSUPER</v>
      </c>
      <c r="C4567" s="42">
        <v>1006</v>
      </c>
      <c r="D4567" s="41" t="s">
        <v>38</v>
      </c>
      <c r="E4567">
        <v>4</v>
      </c>
      <c r="F4567" s="21">
        <v>7311884.5717500001</v>
      </c>
      <c r="G4567"/>
    </row>
    <row r="4568" spans="1:7" x14ac:dyDescent="0.25">
      <c r="A4568" t="s">
        <v>32</v>
      </c>
      <c r="B4568" t="str">
        <f>IFERROR(INDEX(Clients[Client_Name],MATCH(Table10[[#This Row],[Client_Code]],Clients[Client_Code],0)),"")</f>
        <v>AGROSUPER COMERCIAL</v>
      </c>
      <c r="C4568" s="42">
        <v>4</v>
      </c>
      <c r="D4568" s="41" t="s">
        <v>38</v>
      </c>
      <c r="E4568">
        <v>5</v>
      </c>
      <c r="F4568" s="21">
        <v>2631019.8009690279</v>
      </c>
      <c r="G4568"/>
    </row>
    <row r="4569" spans="1:7" x14ac:dyDescent="0.25">
      <c r="A4569" t="s">
        <v>62</v>
      </c>
      <c r="B4569" t="str">
        <f>IFERROR(INDEX(Clients[Client_Name],MATCH(Table10[[#This Row],[Client_Code]],Clients[Client_Code],0)),"")</f>
        <v>AGROSUPER</v>
      </c>
      <c r="C4569" s="42">
        <v>1006</v>
      </c>
      <c r="D4569" s="41" t="s">
        <v>38</v>
      </c>
      <c r="E4569">
        <v>5</v>
      </c>
      <c r="F4569" s="21">
        <v>7311884.5717500001</v>
      </c>
      <c r="G4569"/>
    </row>
    <row r="4570" spans="1:7" x14ac:dyDescent="0.25">
      <c r="A4570" t="s">
        <v>32</v>
      </c>
      <c r="B4570" t="str">
        <f>IFERROR(INDEX(Clients[Client_Name],MATCH(Table10[[#This Row],[Client_Code]],Clients[Client_Code],0)),"")</f>
        <v>AGROSUPER COMERCIAL</v>
      </c>
      <c r="C4570" s="42">
        <v>4</v>
      </c>
      <c r="D4570" s="41" t="s">
        <v>38</v>
      </c>
      <c r="E4570">
        <v>6</v>
      </c>
      <c r="F4570" s="21">
        <v>2631019.8009690279</v>
      </c>
      <c r="G4570"/>
    </row>
    <row r="4571" spans="1:7" x14ac:dyDescent="0.25">
      <c r="A4571" t="s">
        <v>62</v>
      </c>
      <c r="B4571" t="str">
        <f>IFERROR(INDEX(Clients[Client_Name],MATCH(Table10[[#This Row],[Client_Code]],Clients[Client_Code],0)),"")</f>
        <v>AGROSUPER</v>
      </c>
      <c r="C4571" s="42">
        <v>1006</v>
      </c>
      <c r="D4571" s="41" t="s">
        <v>38</v>
      </c>
      <c r="E4571">
        <v>6</v>
      </c>
      <c r="F4571" s="21">
        <v>7311884.5717500001</v>
      </c>
      <c r="G4571"/>
    </row>
    <row r="4572" spans="1:7" x14ac:dyDescent="0.25">
      <c r="A4572" t="s">
        <v>32</v>
      </c>
      <c r="B4572" t="str">
        <f>IFERROR(INDEX(Clients[Client_Name],MATCH(Table10[[#This Row],[Client_Code]],Clients[Client_Code],0)),"")</f>
        <v>AGROSUPER COMERCIAL</v>
      </c>
      <c r="C4572" s="42">
        <v>4</v>
      </c>
      <c r="D4572" s="41" t="s">
        <v>38</v>
      </c>
      <c r="E4572">
        <v>7</v>
      </c>
      <c r="F4572" s="21">
        <v>2631019.8009690279</v>
      </c>
      <c r="G4572"/>
    </row>
    <row r="4573" spans="1:7" x14ac:dyDescent="0.25">
      <c r="A4573" t="s">
        <v>62</v>
      </c>
      <c r="B4573" t="str">
        <f>IFERROR(INDEX(Clients[Client_Name],MATCH(Table10[[#This Row],[Client_Code]],Clients[Client_Code],0)),"")</f>
        <v>AGROSUPER</v>
      </c>
      <c r="C4573" s="42">
        <v>1006</v>
      </c>
      <c r="D4573" s="41" t="s">
        <v>38</v>
      </c>
      <c r="E4573">
        <v>7</v>
      </c>
      <c r="F4573" s="21">
        <v>7311884.5717500001</v>
      </c>
      <c r="G4573"/>
    </row>
    <row r="4574" spans="1:7" x14ac:dyDescent="0.25">
      <c r="A4574" t="s">
        <v>32</v>
      </c>
      <c r="B4574" t="str">
        <f>IFERROR(INDEX(Clients[Client_Name],MATCH(Table10[[#This Row],[Client_Code]],Clients[Client_Code],0)),"")</f>
        <v>AGROSUPER COMERCIAL</v>
      </c>
      <c r="C4574" s="42">
        <v>4</v>
      </c>
      <c r="D4574" s="41" t="s">
        <v>38</v>
      </c>
      <c r="E4574">
        <v>8</v>
      </c>
      <c r="F4574" s="21">
        <v>2631019.8009690279</v>
      </c>
      <c r="G4574"/>
    </row>
    <row r="4575" spans="1:7" x14ac:dyDescent="0.25">
      <c r="A4575" t="s">
        <v>62</v>
      </c>
      <c r="B4575" t="str">
        <f>IFERROR(INDEX(Clients[Client_Name],MATCH(Table10[[#This Row],[Client_Code]],Clients[Client_Code],0)),"")</f>
        <v>AGROSUPER</v>
      </c>
      <c r="C4575" s="42">
        <v>1006</v>
      </c>
      <c r="D4575" s="41" t="s">
        <v>38</v>
      </c>
      <c r="E4575">
        <v>8</v>
      </c>
      <c r="F4575" s="21">
        <v>6580696.1145750005</v>
      </c>
      <c r="G4575"/>
    </row>
    <row r="4576" spans="1:7" x14ac:dyDescent="0.25">
      <c r="A4576" t="s">
        <v>32</v>
      </c>
      <c r="B4576" t="str">
        <f>IFERROR(INDEX(Clients[Client_Name],MATCH(Table10[[#This Row],[Client_Code]],Clients[Client_Code],0)),"")</f>
        <v>AGROSUPER COMERCIAL</v>
      </c>
      <c r="C4576" s="42">
        <v>4</v>
      </c>
      <c r="D4576" s="41" t="s">
        <v>38</v>
      </c>
      <c r="E4576">
        <v>9</v>
      </c>
      <c r="F4576" s="21">
        <v>0</v>
      </c>
      <c r="G4576"/>
    </row>
    <row r="4577" spans="1:7" x14ac:dyDescent="0.25">
      <c r="A4577" t="s">
        <v>62</v>
      </c>
      <c r="B4577" t="str">
        <f>IFERROR(INDEX(Clients[Client_Name],MATCH(Table10[[#This Row],[Client_Code]],Clients[Client_Code],0)),"")</f>
        <v>AGROSUPER</v>
      </c>
      <c r="C4577" s="42">
        <v>1006</v>
      </c>
      <c r="D4577" s="41" t="s">
        <v>38</v>
      </c>
      <c r="E4577">
        <v>9</v>
      </c>
      <c r="F4577" s="21">
        <v>5922626.5031174999</v>
      </c>
      <c r="G4577"/>
    </row>
    <row r="4578" spans="1:7" x14ac:dyDescent="0.25">
      <c r="A4578" t="s">
        <v>32</v>
      </c>
      <c r="B4578" t="str">
        <f>IFERROR(INDEX(Clients[Client_Name],MATCH(Table10[[#This Row],[Client_Code]],Clients[Client_Code],0)),"")</f>
        <v>AGROSUPER COMERCIAL</v>
      </c>
      <c r="C4578" s="42">
        <v>4</v>
      </c>
      <c r="D4578" s="41" t="s">
        <v>38</v>
      </c>
      <c r="E4578">
        <v>10</v>
      </c>
      <c r="F4578" s="21">
        <v>0</v>
      </c>
      <c r="G4578"/>
    </row>
    <row r="4579" spans="1:7" x14ac:dyDescent="0.25">
      <c r="A4579" t="s">
        <v>62</v>
      </c>
      <c r="B4579" t="str">
        <f>IFERROR(INDEX(Clients[Client_Name],MATCH(Table10[[#This Row],[Client_Code]],Clients[Client_Code],0)),"")</f>
        <v>AGROSUPER</v>
      </c>
      <c r="C4579" s="42">
        <v>1006</v>
      </c>
      <c r="D4579" s="41" t="s">
        <v>38</v>
      </c>
      <c r="E4579">
        <v>10</v>
      </c>
      <c r="F4579" s="21">
        <v>5922626.5031174999</v>
      </c>
      <c r="G4579"/>
    </row>
    <row r="4580" spans="1:7" x14ac:dyDescent="0.25">
      <c r="A4580" t="s">
        <v>32</v>
      </c>
      <c r="B4580" t="str">
        <f>IFERROR(INDEX(Clients[Client_Name],MATCH(Table10[[#This Row],[Client_Code]],Clients[Client_Code],0)),"")</f>
        <v>AGROSUPER COMERCIAL</v>
      </c>
      <c r="C4580" s="42">
        <v>4</v>
      </c>
      <c r="D4580" s="41" t="s">
        <v>38</v>
      </c>
      <c r="E4580">
        <v>11</v>
      </c>
      <c r="F4580" s="21">
        <v>0</v>
      </c>
      <c r="G4580"/>
    </row>
    <row r="4581" spans="1:7" x14ac:dyDescent="0.25">
      <c r="A4581" t="s">
        <v>62</v>
      </c>
      <c r="B4581" t="str">
        <f>IFERROR(INDEX(Clients[Client_Name],MATCH(Table10[[#This Row],[Client_Code]],Clients[Client_Code],0)),"")</f>
        <v>AGROSUPER</v>
      </c>
      <c r="C4581" s="42">
        <v>1006</v>
      </c>
      <c r="D4581" s="41" t="s">
        <v>38</v>
      </c>
      <c r="E4581">
        <v>11</v>
      </c>
      <c r="F4581" s="21">
        <v>5922626.5031174999</v>
      </c>
      <c r="G4581"/>
    </row>
    <row r="4582" spans="1:7" x14ac:dyDescent="0.25">
      <c r="A4582" t="s">
        <v>32</v>
      </c>
      <c r="B4582" t="str">
        <f>IFERROR(INDEX(Clients[Client_Name],MATCH(Table10[[#This Row],[Client_Code]],Clients[Client_Code],0)),"")</f>
        <v>AGROSUPER COMERCIAL</v>
      </c>
      <c r="C4582" s="42">
        <v>4</v>
      </c>
      <c r="D4582" s="41" t="s">
        <v>38</v>
      </c>
      <c r="E4582">
        <v>12</v>
      </c>
      <c r="F4582" s="21">
        <v>0</v>
      </c>
      <c r="G4582"/>
    </row>
    <row r="4583" spans="1:7" x14ac:dyDescent="0.25">
      <c r="A4583" t="s">
        <v>62</v>
      </c>
      <c r="B4583" t="str">
        <f>IFERROR(INDEX(Clients[Client_Name],MATCH(Table10[[#This Row],[Client_Code]],Clients[Client_Code],0)),"")</f>
        <v>AGROSUPER</v>
      </c>
      <c r="C4583" s="42">
        <v>1006</v>
      </c>
      <c r="D4583" s="41" t="s">
        <v>38</v>
      </c>
      <c r="E4583">
        <v>12</v>
      </c>
      <c r="F4583" s="21">
        <v>6514889.1534292512</v>
      </c>
      <c r="G4583"/>
    </row>
    <row r="4584" spans="1:7" x14ac:dyDescent="0.25">
      <c r="A4584" t="s">
        <v>62</v>
      </c>
      <c r="B4584" t="str">
        <f>IFERROR(INDEX(Clients[Client_Name],MATCH(Table10[[#This Row],[Client_Code]],Clients[Client_Code],0)),"")</f>
        <v>AGROINDUSTRIAL EL PAICO</v>
      </c>
      <c r="C4584" s="42">
        <v>1002</v>
      </c>
      <c r="D4584" s="41" t="s">
        <v>149</v>
      </c>
      <c r="E4584">
        <v>1</v>
      </c>
      <c r="F4584" s="21">
        <v>0</v>
      </c>
      <c r="G4584"/>
    </row>
    <row r="4585" spans="1:7" x14ac:dyDescent="0.25">
      <c r="A4585" t="s">
        <v>62</v>
      </c>
      <c r="B4585" t="str">
        <f>IFERROR(INDEX(Clients[Client_Name],MATCH(Table10[[#This Row],[Client_Code]],Clients[Client_Code],0)),"")</f>
        <v>AGROINDUSTRIAL EL PAICO</v>
      </c>
      <c r="C4585" s="42">
        <v>1002</v>
      </c>
      <c r="D4585" s="41" t="s">
        <v>149</v>
      </c>
      <c r="E4585">
        <v>2</v>
      </c>
      <c r="F4585" s="21">
        <v>0</v>
      </c>
      <c r="G4585"/>
    </row>
    <row r="4586" spans="1:7" x14ac:dyDescent="0.25">
      <c r="A4586" t="s">
        <v>62</v>
      </c>
      <c r="B4586" t="str">
        <f>IFERROR(INDEX(Clients[Client_Name],MATCH(Table10[[#This Row],[Client_Code]],Clients[Client_Code],0)),"")</f>
        <v>AGROINDUSTRIAL EL PAICO</v>
      </c>
      <c r="C4586" s="42">
        <v>1002</v>
      </c>
      <c r="D4586" s="41" t="s">
        <v>149</v>
      </c>
      <c r="E4586">
        <v>3</v>
      </c>
      <c r="F4586" s="21">
        <v>0</v>
      </c>
      <c r="G4586"/>
    </row>
    <row r="4587" spans="1:7" x14ac:dyDescent="0.25">
      <c r="A4587" t="s">
        <v>62</v>
      </c>
      <c r="B4587" t="str">
        <f>IFERROR(INDEX(Clients[Client_Name],MATCH(Table10[[#This Row],[Client_Code]],Clients[Client_Code],0)),"")</f>
        <v>AGROINDUSTRIAL EL PAICO</v>
      </c>
      <c r="C4587" s="42">
        <v>1002</v>
      </c>
      <c r="D4587" s="41" t="s">
        <v>149</v>
      </c>
      <c r="E4587">
        <v>4</v>
      </c>
      <c r="F4587" s="21">
        <v>0</v>
      </c>
      <c r="G4587"/>
    </row>
    <row r="4588" spans="1:7" x14ac:dyDescent="0.25">
      <c r="A4588" t="s">
        <v>62</v>
      </c>
      <c r="B4588" t="str">
        <f>IFERROR(INDEX(Clients[Client_Name],MATCH(Table10[[#This Row],[Client_Code]],Clients[Client_Code],0)),"")</f>
        <v>AGROINDUSTRIAL EL PAICO</v>
      </c>
      <c r="C4588" s="42">
        <v>1002</v>
      </c>
      <c r="D4588" s="41" t="s">
        <v>149</v>
      </c>
      <c r="E4588">
        <v>5</v>
      </c>
      <c r="F4588" s="21">
        <v>0</v>
      </c>
      <c r="G4588"/>
    </row>
    <row r="4589" spans="1:7" x14ac:dyDescent="0.25">
      <c r="A4589" t="s">
        <v>62</v>
      </c>
      <c r="B4589" t="str">
        <f>IFERROR(INDEX(Clients[Client_Name],MATCH(Table10[[#This Row],[Client_Code]],Clients[Client_Code],0)),"")</f>
        <v>AGROINDUSTRIAL EL PAICO</v>
      </c>
      <c r="C4589" s="42">
        <v>1002</v>
      </c>
      <c r="D4589" s="41" t="s">
        <v>149</v>
      </c>
      <c r="E4589">
        <v>6</v>
      </c>
      <c r="F4589" s="21">
        <v>0</v>
      </c>
      <c r="G4589"/>
    </row>
    <row r="4590" spans="1:7" x14ac:dyDescent="0.25">
      <c r="A4590" t="s">
        <v>62</v>
      </c>
      <c r="B4590" t="str">
        <f>IFERROR(INDEX(Clients[Client_Name],MATCH(Table10[[#This Row],[Client_Code]],Clients[Client_Code],0)),"")</f>
        <v>AGROINDUSTRIAL EL PAICO</v>
      </c>
      <c r="C4590" s="42">
        <v>1002</v>
      </c>
      <c r="D4590" s="41" t="s">
        <v>149</v>
      </c>
      <c r="E4590">
        <v>7</v>
      </c>
      <c r="F4590" s="21">
        <v>0</v>
      </c>
      <c r="G4590"/>
    </row>
    <row r="4591" spans="1:7" x14ac:dyDescent="0.25">
      <c r="A4591" t="s">
        <v>62</v>
      </c>
      <c r="B4591" t="str">
        <f>IFERROR(INDEX(Clients[Client_Name],MATCH(Table10[[#This Row],[Client_Code]],Clients[Client_Code],0)),"")</f>
        <v>AGROINDUSTRIAL EL PAICO</v>
      </c>
      <c r="C4591" s="42">
        <v>1002</v>
      </c>
      <c r="D4591" s="41" t="s">
        <v>149</v>
      </c>
      <c r="E4591">
        <v>8</v>
      </c>
      <c r="F4591" s="21">
        <v>0</v>
      </c>
      <c r="G4591"/>
    </row>
    <row r="4592" spans="1:7" x14ac:dyDescent="0.25">
      <c r="A4592" t="s">
        <v>62</v>
      </c>
      <c r="B4592" t="str">
        <f>IFERROR(INDEX(Clients[Client_Name],MATCH(Table10[[#This Row],[Client_Code]],Clients[Client_Code],0)),"")</f>
        <v>AGROINDUSTRIAL EL PAICO</v>
      </c>
      <c r="C4592" s="42">
        <v>1002</v>
      </c>
      <c r="D4592" s="41" t="s">
        <v>149</v>
      </c>
      <c r="E4592">
        <v>9</v>
      </c>
      <c r="F4592" s="21">
        <v>0</v>
      </c>
      <c r="G4592"/>
    </row>
    <row r="4593" spans="1:7" x14ac:dyDescent="0.25">
      <c r="A4593" t="s">
        <v>62</v>
      </c>
      <c r="B4593" t="str">
        <f>IFERROR(INDEX(Clients[Client_Name],MATCH(Table10[[#This Row],[Client_Code]],Clients[Client_Code],0)),"")</f>
        <v>AGROINDUSTRIAL EL PAICO</v>
      </c>
      <c r="C4593" s="42">
        <v>1002</v>
      </c>
      <c r="D4593" s="41" t="s">
        <v>149</v>
      </c>
      <c r="E4593">
        <v>10</v>
      </c>
      <c r="F4593" s="21">
        <v>0</v>
      </c>
      <c r="G4593"/>
    </row>
    <row r="4594" spans="1:7" x14ac:dyDescent="0.25">
      <c r="A4594" t="s">
        <v>62</v>
      </c>
      <c r="B4594" t="str">
        <f>IFERROR(INDEX(Clients[Client_Name],MATCH(Table10[[#This Row],[Client_Code]],Clients[Client_Code],0)),"")</f>
        <v>AGROINDUSTRIAL EL PAICO</v>
      </c>
      <c r="C4594" s="42">
        <v>1002</v>
      </c>
      <c r="D4594" s="41" t="s">
        <v>149</v>
      </c>
      <c r="E4594">
        <v>11</v>
      </c>
      <c r="F4594" s="21">
        <v>0</v>
      </c>
      <c r="G4594"/>
    </row>
    <row r="4595" spans="1:7" x14ac:dyDescent="0.25">
      <c r="A4595" t="s">
        <v>62</v>
      </c>
      <c r="B4595" t="str">
        <f>IFERROR(INDEX(Clients[Client_Name],MATCH(Table10[[#This Row],[Client_Code]],Clients[Client_Code],0)),"")</f>
        <v>AGROINDUSTRIAL EL PAICO</v>
      </c>
      <c r="C4595" s="42">
        <v>1002</v>
      </c>
      <c r="D4595" s="41" t="s">
        <v>149</v>
      </c>
      <c r="E4595">
        <v>12</v>
      </c>
      <c r="F4595" s="21">
        <v>0</v>
      </c>
      <c r="G4595"/>
    </row>
    <row r="4596" spans="1:7" x14ac:dyDescent="0.25">
      <c r="A4596" t="s">
        <v>62</v>
      </c>
      <c r="B4596" t="str">
        <f>IFERROR(INDEX(Clients[Client_Name],MATCH(Table10[[#This Row],[Client_Code]],Clients[Client_Code],0)),"")</f>
        <v>AGROINDUSTRIAL EL PAICO</v>
      </c>
      <c r="C4596" s="42">
        <v>1002</v>
      </c>
      <c r="D4596" s="41" t="s">
        <v>37</v>
      </c>
      <c r="E4596">
        <v>1</v>
      </c>
      <c r="F4596" s="21">
        <v>0</v>
      </c>
      <c r="G4596"/>
    </row>
    <row r="4597" spans="1:7" x14ac:dyDescent="0.25">
      <c r="A4597" t="s">
        <v>62</v>
      </c>
      <c r="B4597" t="str">
        <f>IFERROR(INDEX(Clients[Client_Name],MATCH(Table10[[#This Row],[Client_Code]],Clients[Client_Code],0)),"")</f>
        <v>AGROINDUSTRIAL EL PAICO</v>
      </c>
      <c r="C4597" s="42">
        <v>1002</v>
      </c>
      <c r="D4597" s="41" t="s">
        <v>37</v>
      </c>
      <c r="E4597">
        <v>2</v>
      </c>
      <c r="F4597" s="21">
        <v>0</v>
      </c>
      <c r="G4597"/>
    </row>
    <row r="4598" spans="1:7" x14ac:dyDescent="0.25">
      <c r="A4598" t="s">
        <v>62</v>
      </c>
      <c r="B4598" t="str">
        <f>IFERROR(INDEX(Clients[Client_Name],MATCH(Table10[[#This Row],[Client_Code]],Clients[Client_Code],0)),"")</f>
        <v>AGROINDUSTRIAL EL PAICO</v>
      </c>
      <c r="C4598" s="42">
        <v>1002</v>
      </c>
      <c r="D4598" s="41" t="s">
        <v>37</v>
      </c>
      <c r="E4598">
        <v>3</v>
      </c>
      <c r="F4598" s="21">
        <v>0</v>
      </c>
      <c r="G4598"/>
    </row>
    <row r="4599" spans="1:7" x14ac:dyDescent="0.25">
      <c r="A4599" t="s">
        <v>62</v>
      </c>
      <c r="B4599" t="str">
        <f>IFERROR(INDEX(Clients[Client_Name],MATCH(Table10[[#This Row],[Client_Code]],Clients[Client_Code],0)),"")</f>
        <v>AGROINDUSTRIAL EL PAICO</v>
      </c>
      <c r="C4599" s="42">
        <v>1002</v>
      </c>
      <c r="D4599" s="41" t="s">
        <v>37</v>
      </c>
      <c r="E4599">
        <v>4</v>
      </c>
      <c r="F4599" s="21">
        <v>0</v>
      </c>
      <c r="G4599"/>
    </row>
    <row r="4600" spans="1:7" x14ac:dyDescent="0.25">
      <c r="A4600" t="s">
        <v>62</v>
      </c>
      <c r="B4600" t="str">
        <f>IFERROR(INDEX(Clients[Client_Name],MATCH(Table10[[#This Row],[Client_Code]],Clients[Client_Code],0)),"")</f>
        <v>AGROINDUSTRIAL EL PAICO</v>
      </c>
      <c r="C4600" s="42">
        <v>1002</v>
      </c>
      <c r="D4600" s="41" t="s">
        <v>37</v>
      </c>
      <c r="E4600">
        <v>5</v>
      </c>
      <c r="F4600" s="21">
        <v>0</v>
      </c>
      <c r="G4600"/>
    </row>
    <row r="4601" spans="1:7" x14ac:dyDescent="0.25">
      <c r="A4601" t="s">
        <v>62</v>
      </c>
      <c r="B4601" t="str">
        <f>IFERROR(INDEX(Clients[Client_Name],MATCH(Table10[[#This Row],[Client_Code]],Clients[Client_Code],0)),"")</f>
        <v>AGROINDUSTRIAL EL PAICO</v>
      </c>
      <c r="C4601" s="42">
        <v>1002</v>
      </c>
      <c r="D4601" s="41" t="s">
        <v>37</v>
      </c>
      <c r="E4601">
        <v>6</v>
      </c>
      <c r="F4601" s="21">
        <v>0</v>
      </c>
      <c r="G4601"/>
    </row>
    <row r="4602" spans="1:7" x14ac:dyDescent="0.25">
      <c r="A4602" t="s">
        <v>62</v>
      </c>
      <c r="B4602" t="str">
        <f>IFERROR(INDEX(Clients[Client_Name],MATCH(Table10[[#This Row],[Client_Code]],Clients[Client_Code],0)),"")</f>
        <v>AGROINDUSTRIAL EL PAICO</v>
      </c>
      <c r="C4602" s="43">
        <v>1002</v>
      </c>
      <c r="D4602" s="41" t="s">
        <v>37</v>
      </c>
      <c r="E4602">
        <v>7</v>
      </c>
      <c r="F4602" s="21">
        <v>0</v>
      </c>
      <c r="G4602"/>
    </row>
    <row r="4603" spans="1:7" x14ac:dyDescent="0.25">
      <c r="A4603" t="s">
        <v>62</v>
      </c>
      <c r="B4603" t="str">
        <f>IFERROR(INDEX(Clients[Client_Name],MATCH(Table10[[#This Row],[Client_Code]],Clients[Client_Code],0)),"")</f>
        <v>AGROINDUSTRIAL EL PAICO</v>
      </c>
      <c r="C4603" s="42">
        <v>1002</v>
      </c>
      <c r="D4603" s="41" t="s">
        <v>37</v>
      </c>
      <c r="E4603">
        <v>8</v>
      </c>
      <c r="F4603" s="21">
        <v>0</v>
      </c>
      <c r="G4603"/>
    </row>
    <row r="4604" spans="1:7" x14ac:dyDescent="0.25">
      <c r="A4604" t="s">
        <v>62</v>
      </c>
      <c r="B4604" t="str">
        <f>IFERROR(INDEX(Clients[Client_Name],MATCH(Table10[[#This Row],[Client_Code]],Clients[Client_Code],0)),"")</f>
        <v>AGROINDUSTRIAL EL PAICO</v>
      </c>
      <c r="C4604" s="42">
        <v>1002</v>
      </c>
      <c r="D4604" s="41" t="s">
        <v>37</v>
      </c>
      <c r="E4604">
        <v>9</v>
      </c>
      <c r="F4604" s="21">
        <v>0</v>
      </c>
      <c r="G4604"/>
    </row>
    <row r="4605" spans="1:7" x14ac:dyDescent="0.25">
      <c r="A4605" t="s">
        <v>62</v>
      </c>
      <c r="B4605" t="str">
        <f>IFERROR(INDEX(Clients[Client_Name],MATCH(Table10[[#This Row],[Client_Code]],Clients[Client_Code],0)),"")</f>
        <v>AGROINDUSTRIAL EL PAICO</v>
      </c>
      <c r="C4605" s="42">
        <v>1002</v>
      </c>
      <c r="D4605" s="41" t="s">
        <v>37</v>
      </c>
      <c r="E4605">
        <v>10</v>
      </c>
      <c r="F4605" s="21">
        <v>0</v>
      </c>
      <c r="G4605"/>
    </row>
    <row r="4606" spans="1:7" x14ac:dyDescent="0.25">
      <c r="A4606" t="s">
        <v>62</v>
      </c>
      <c r="B4606" t="str">
        <f>IFERROR(INDEX(Clients[Client_Name],MATCH(Table10[[#This Row],[Client_Code]],Clients[Client_Code],0)),"")</f>
        <v>AGROINDUSTRIAL EL PAICO</v>
      </c>
      <c r="C4606" s="42">
        <v>1002</v>
      </c>
      <c r="D4606" s="41" t="s">
        <v>37</v>
      </c>
      <c r="E4606">
        <v>11</v>
      </c>
      <c r="F4606" s="21">
        <v>0</v>
      </c>
      <c r="G4606"/>
    </row>
    <row r="4607" spans="1:7" x14ac:dyDescent="0.25">
      <c r="A4607" t="s">
        <v>62</v>
      </c>
      <c r="B4607" t="str">
        <f>IFERROR(INDEX(Clients[Client_Name],MATCH(Table10[[#This Row],[Client_Code]],Clients[Client_Code],0)),"")</f>
        <v>AGROINDUSTRIAL EL PAICO</v>
      </c>
      <c r="C4607" s="42">
        <v>1002</v>
      </c>
      <c r="D4607" s="41" t="s">
        <v>37</v>
      </c>
      <c r="E4607">
        <v>12</v>
      </c>
      <c r="F4607" s="21">
        <v>0</v>
      </c>
      <c r="G4607"/>
    </row>
    <row r="4608" spans="1:7" x14ac:dyDescent="0.25">
      <c r="A4608" t="s">
        <v>62</v>
      </c>
      <c r="B4608" t="str">
        <f>IFERROR(INDEX(Clients[Client_Name],MATCH(Table10[[#This Row],[Client_Code]],Clients[Client_Code],0)),"")</f>
        <v>AGROINDUSTRIAL EL PAICO</v>
      </c>
      <c r="C4608" s="42">
        <v>1002</v>
      </c>
      <c r="D4608" s="41" t="s">
        <v>148</v>
      </c>
      <c r="E4608">
        <v>1</v>
      </c>
      <c r="F4608" s="21">
        <v>0</v>
      </c>
      <c r="G4608"/>
    </row>
    <row r="4609" spans="1:7" x14ac:dyDescent="0.25">
      <c r="A4609" t="s">
        <v>62</v>
      </c>
      <c r="B4609" t="str">
        <f>IFERROR(INDEX(Clients[Client_Name],MATCH(Table10[[#This Row],[Client_Code]],Clients[Client_Code],0)),"")</f>
        <v>AGROINDUSTRIAL EL PAICO</v>
      </c>
      <c r="C4609" s="42">
        <v>1002</v>
      </c>
      <c r="D4609" s="41" t="s">
        <v>148</v>
      </c>
      <c r="E4609">
        <v>2</v>
      </c>
      <c r="F4609" s="21">
        <v>0</v>
      </c>
      <c r="G4609"/>
    </row>
    <row r="4610" spans="1:7" x14ac:dyDescent="0.25">
      <c r="A4610" t="s">
        <v>62</v>
      </c>
      <c r="B4610" t="str">
        <f>IFERROR(INDEX(Clients[Client_Name],MATCH(Table10[[#This Row],[Client_Code]],Clients[Client_Code],0)),"")</f>
        <v>AGROINDUSTRIAL EL PAICO</v>
      </c>
      <c r="C4610" s="42">
        <v>1002</v>
      </c>
      <c r="D4610" s="41" t="s">
        <v>148</v>
      </c>
      <c r="E4610">
        <v>3</v>
      </c>
      <c r="F4610" s="21">
        <v>0</v>
      </c>
      <c r="G4610"/>
    </row>
    <row r="4611" spans="1:7" x14ac:dyDescent="0.25">
      <c r="A4611" t="s">
        <v>62</v>
      </c>
      <c r="B4611" t="str">
        <f>IFERROR(INDEX(Clients[Client_Name],MATCH(Table10[[#This Row],[Client_Code]],Clients[Client_Code],0)),"")</f>
        <v>AGROINDUSTRIAL EL PAICO</v>
      </c>
      <c r="C4611" s="42">
        <v>1002</v>
      </c>
      <c r="D4611" s="41" t="s">
        <v>148</v>
      </c>
      <c r="E4611">
        <v>4</v>
      </c>
      <c r="F4611" s="21">
        <v>0</v>
      </c>
      <c r="G4611"/>
    </row>
    <row r="4612" spans="1:7" x14ac:dyDescent="0.25">
      <c r="A4612" t="s">
        <v>62</v>
      </c>
      <c r="B4612" t="str">
        <f>IFERROR(INDEX(Clients[Client_Name],MATCH(Table10[[#This Row],[Client_Code]],Clients[Client_Code],0)),"")</f>
        <v>AGROINDUSTRIAL EL PAICO</v>
      </c>
      <c r="C4612" s="42">
        <v>1002</v>
      </c>
      <c r="D4612" s="41" t="s">
        <v>148</v>
      </c>
      <c r="E4612">
        <v>5</v>
      </c>
      <c r="F4612" s="21">
        <v>0</v>
      </c>
      <c r="G4612"/>
    </row>
    <row r="4613" spans="1:7" x14ac:dyDescent="0.25">
      <c r="A4613" t="s">
        <v>62</v>
      </c>
      <c r="B4613" t="str">
        <f>IFERROR(INDEX(Clients[Client_Name],MATCH(Table10[[#This Row],[Client_Code]],Clients[Client_Code],0)),"")</f>
        <v>AGROINDUSTRIAL EL PAICO</v>
      </c>
      <c r="C4613" s="42">
        <v>1002</v>
      </c>
      <c r="D4613" s="41" t="s">
        <v>148</v>
      </c>
      <c r="E4613">
        <v>6</v>
      </c>
      <c r="F4613" s="21">
        <v>0</v>
      </c>
      <c r="G4613"/>
    </row>
    <row r="4614" spans="1:7" x14ac:dyDescent="0.25">
      <c r="A4614" t="s">
        <v>62</v>
      </c>
      <c r="B4614" t="str">
        <f>IFERROR(INDEX(Clients[Client_Name],MATCH(Table10[[#This Row],[Client_Code]],Clients[Client_Code],0)),"")</f>
        <v>AGROINDUSTRIAL EL PAICO</v>
      </c>
      <c r="C4614" s="42">
        <v>1002</v>
      </c>
      <c r="D4614" s="41" t="s">
        <v>148</v>
      </c>
      <c r="E4614">
        <v>7</v>
      </c>
      <c r="F4614" s="21">
        <v>0</v>
      </c>
      <c r="G4614"/>
    </row>
    <row r="4615" spans="1:7" x14ac:dyDescent="0.25">
      <c r="A4615" t="s">
        <v>62</v>
      </c>
      <c r="B4615" t="str">
        <f>IFERROR(INDEX(Clients[Client_Name],MATCH(Table10[[#This Row],[Client_Code]],Clients[Client_Code],0)),"")</f>
        <v>AGROINDUSTRIAL EL PAICO</v>
      </c>
      <c r="C4615" s="42">
        <v>1002</v>
      </c>
      <c r="D4615" s="41" t="s">
        <v>148</v>
      </c>
      <c r="E4615">
        <v>8</v>
      </c>
      <c r="F4615" s="21">
        <v>0</v>
      </c>
      <c r="G4615"/>
    </row>
    <row r="4616" spans="1:7" x14ac:dyDescent="0.25">
      <c r="A4616" t="s">
        <v>62</v>
      </c>
      <c r="B4616" t="str">
        <f>IFERROR(INDEX(Clients[Client_Name],MATCH(Table10[[#This Row],[Client_Code]],Clients[Client_Code],0)),"")</f>
        <v>AGROINDUSTRIAL EL PAICO</v>
      </c>
      <c r="C4616" s="42">
        <v>1002</v>
      </c>
      <c r="D4616" s="41" t="s">
        <v>148</v>
      </c>
      <c r="E4616">
        <v>9</v>
      </c>
      <c r="F4616" s="21">
        <v>0</v>
      </c>
      <c r="G4616"/>
    </row>
    <row r="4617" spans="1:7" x14ac:dyDescent="0.25">
      <c r="A4617" t="s">
        <v>62</v>
      </c>
      <c r="B4617" t="str">
        <f>IFERROR(INDEX(Clients[Client_Name],MATCH(Table10[[#This Row],[Client_Code]],Clients[Client_Code],0)),"")</f>
        <v>AGROINDUSTRIAL EL PAICO</v>
      </c>
      <c r="C4617" s="42">
        <v>1002</v>
      </c>
      <c r="D4617" s="41" t="s">
        <v>148</v>
      </c>
      <c r="E4617">
        <v>10</v>
      </c>
      <c r="F4617" s="21">
        <v>0</v>
      </c>
      <c r="G4617"/>
    </row>
    <row r="4618" spans="1:7" x14ac:dyDescent="0.25">
      <c r="A4618" t="s">
        <v>62</v>
      </c>
      <c r="B4618" t="str">
        <f>IFERROR(INDEX(Clients[Client_Name],MATCH(Table10[[#This Row],[Client_Code]],Clients[Client_Code],0)),"")</f>
        <v>AGROINDUSTRIAL EL PAICO</v>
      </c>
      <c r="C4618" s="42">
        <v>1002</v>
      </c>
      <c r="D4618" s="41" t="s">
        <v>148</v>
      </c>
      <c r="E4618">
        <v>11</v>
      </c>
      <c r="F4618" s="21">
        <v>0</v>
      </c>
      <c r="G4618"/>
    </row>
    <row r="4619" spans="1:7" x14ac:dyDescent="0.25">
      <c r="A4619" t="s">
        <v>62</v>
      </c>
      <c r="B4619" t="str">
        <f>IFERROR(INDEX(Clients[Client_Name],MATCH(Table10[[#This Row],[Client_Code]],Clients[Client_Code],0)),"")</f>
        <v>AGROINDUSTRIAL EL PAICO</v>
      </c>
      <c r="C4619" s="42">
        <v>1002</v>
      </c>
      <c r="D4619" s="41" t="s">
        <v>148</v>
      </c>
      <c r="E4619">
        <v>12</v>
      </c>
      <c r="F4619" s="21">
        <v>0</v>
      </c>
      <c r="G4619"/>
    </row>
    <row r="4620" spans="1:7" x14ac:dyDescent="0.25">
      <c r="A4620" t="s">
        <v>62</v>
      </c>
      <c r="B4620" t="str">
        <f>IFERROR(INDEX(Clients[Client_Name],MATCH(Table10[[#This Row],[Client_Code]],Clients[Client_Code],0)),"")</f>
        <v>AGROINDUSTRIAL EL PAICO</v>
      </c>
      <c r="C4620" s="42">
        <v>1002</v>
      </c>
      <c r="D4620" s="41" t="s">
        <v>38</v>
      </c>
      <c r="E4620">
        <v>1</v>
      </c>
      <c r="F4620" s="21">
        <v>0</v>
      </c>
      <c r="G4620"/>
    </row>
    <row r="4621" spans="1:7" x14ac:dyDescent="0.25">
      <c r="A4621" t="s">
        <v>62</v>
      </c>
      <c r="B4621" t="str">
        <f>IFERROR(INDEX(Clients[Client_Name],MATCH(Table10[[#This Row],[Client_Code]],Clients[Client_Code],0)),"")</f>
        <v>AGROINDUSTRIAL EL PAICO</v>
      </c>
      <c r="C4621" s="42">
        <v>1002</v>
      </c>
      <c r="D4621" s="41" t="s">
        <v>38</v>
      </c>
      <c r="E4621">
        <v>2</v>
      </c>
      <c r="F4621" s="21">
        <v>0</v>
      </c>
      <c r="G4621"/>
    </row>
    <row r="4622" spans="1:7" x14ac:dyDescent="0.25">
      <c r="A4622" t="s">
        <v>62</v>
      </c>
      <c r="B4622" t="str">
        <f>IFERROR(INDEX(Clients[Client_Name],MATCH(Table10[[#This Row],[Client_Code]],Clients[Client_Code],0)),"")</f>
        <v>AGROINDUSTRIAL EL PAICO</v>
      </c>
      <c r="C4622" s="42">
        <v>1002</v>
      </c>
      <c r="D4622" s="41" t="s">
        <v>38</v>
      </c>
      <c r="E4622">
        <v>3</v>
      </c>
      <c r="F4622" s="21">
        <v>0</v>
      </c>
      <c r="G4622"/>
    </row>
    <row r="4623" spans="1:7" x14ac:dyDescent="0.25">
      <c r="A4623" t="s">
        <v>62</v>
      </c>
      <c r="B4623" t="str">
        <f>IFERROR(INDEX(Clients[Client_Name],MATCH(Table10[[#This Row],[Client_Code]],Clients[Client_Code],0)),"")</f>
        <v>AGROINDUSTRIAL EL PAICO</v>
      </c>
      <c r="C4623" s="42">
        <v>1002</v>
      </c>
      <c r="D4623" s="41" t="s">
        <v>38</v>
      </c>
      <c r="E4623">
        <v>4</v>
      </c>
      <c r="F4623" s="21">
        <v>0</v>
      </c>
      <c r="G4623"/>
    </row>
    <row r="4624" spans="1:7" x14ac:dyDescent="0.25">
      <c r="A4624" t="s">
        <v>62</v>
      </c>
      <c r="B4624" t="str">
        <f>IFERROR(INDEX(Clients[Client_Name],MATCH(Table10[[#This Row],[Client_Code]],Clients[Client_Code],0)),"")</f>
        <v>AGROINDUSTRIAL EL PAICO</v>
      </c>
      <c r="C4624" s="42">
        <v>1002</v>
      </c>
      <c r="D4624" s="41" t="s">
        <v>38</v>
      </c>
      <c r="E4624">
        <v>5</v>
      </c>
      <c r="F4624" s="21">
        <v>0</v>
      </c>
      <c r="G4624"/>
    </row>
    <row r="4625" spans="1:7" x14ac:dyDescent="0.25">
      <c r="A4625" t="s">
        <v>62</v>
      </c>
      <c r="B4625" t="str">
        <f>IFERROR(INDEX(Clients[Client_Name],MATCH(Table10[[#This Row],[Client_Code]],Clients[Client_Code],0)),"")</f>
        <v>AGROINDUSTRIAL EL PAICO</v>
      </c>
      <c r="C4625" s="42">
        <v>1002</v>
      </c>
      <c r="D4625" s="41" t="s">
        <v>38</v>
      </c>
      <c r="E4625">
        <v>6</v>
      </c>
      <c r="F4625" s="21">
        <v>0</v>
      </c>
      <c r="G4625"/>
    </row>
    <row r="4626" spans="1:7" x14ac:dyDescent="0.25">
      <c r="A4626" t="s">
        <v>62</v>
      </c>
      <c r="B4626" t="str">
        <f>IFERROR(INDEX(Clients[Client_Name],MATCH(Table10[[#This Row],[Client_Code]],Clients[Client_Code],0)),"")</f>
        <v>AGROINDUSTRIAL EL PAICO</v>
      </c>
      <c r="C4626" s="42">
        <v>1002</v>
      </c>
      <c r="D4626" s="41" t="s">
        <v>38</v>
      </c>
      <c r="E4626">
        <v>7</v>
      </c>
      <c r="F4626" s="21">
        <v>0</v>
      </c>
      <c r="G4626"/>
    </row>
    <row r="4627" spans="1:7" x14ac:dyDescent="0.25">
      <c r="A4627" t="s">
        <v>62</v>
      </c>
      <c r="B4627" t="str">
        <f>IFERROR(INDEX(Clients[Client_Name],MATCH(Table10[[#This Row],[Client_Code]],Clients[Client_Code],0)),"")</f>
        <v>AGROINDUSTRIAL EL PAICO</v>
      </c>
      <c r="C4627" s="42">
        <v>1002</v>
      </c>
      <c r="D4627" s="41" t="s">
        <v>38</v>
      </c>
      <c r="E4627">
        <v>8</v>
      </c>
      <c r="F4627" s="21">
        <v>0</v>
      </c>
      <c r="G4627"/>
    </row>
    <row r="4628" spans="1:7" x14ac:dyDescent="0.25">
      <c r="A4628" t="s">
        <v>62</v>
      </c>
      <c r="B4628" t="str">
        <f>IFERROR(INDEX(Clients[Client_Name],MATCH(Table10[[#This Row],[Client_Code]],Clients[Client_Code],0)),"")</f>
        <v>AGROINDUSTRIAL EL PAICO</v>
      </c>
      <c r="C4628" s="42">
        <v>1002</v>
      </c>
      <c r="D4628" s="41" t="s">
        <v>38</v>
      </c>
      <c r="E4628">
        <v>9</v>
      </c>
      <c r="F4628" s="21">
        <v>0</v>
      </c>
      <c r="G4628"/>
    </row>
    <row r="4629" spans="1:7" x14ac:dyDescent="0.25">
      <c r="A4629" t="s">
        <v>62</v>
      </c>
      <c r="B4629" t="str">
        <f>IFERROR(INDEX(Clients[Client_Name],MATCH(Table10[[#This Row],[Client_Code]],Clients[Client_Code],0)),"")</f>
        <v>AGROINDUSTRIAL EL PAICO</v>
      </c>
      <c r="C4629" s="42">
        <v>1002</v>
      </c>
      <c r="D4629" s="41" t="s">
        <v>38</v>
      </c>
      <c r="E4629">
        <v>10</v>
      </c>
      <c r="F4629" s="21">
        <v>0</v>
      </c>
      <c r="G4629"/>
    </row>
    <row r="4630" spans="1:7" x14ac:dyDescent="0.25">
      <c r="A4630" t="s">
        <v>62</v>
      </c>
      <c r="B4630" t="str">
        <f>IFERROR(INDEX(Clients[Client_Name],MATCH(Table10[[#This Row],[Client_Code]],Clients[Client_Code],0)),"")</f>
        <v>AGROINDUSTRIAL EL PAICO</v>
      </c>
      <c r="C4630" s="42">
        <v>1002</v>
      </c>
      <c r="D4630" s="41" t="s">
        <v>38</v>
      </c>
      <c r="E4630">
        <v>11</v>
      </c>
      <c r="F4630" s="21">
        <v>0</v>
      </c>
      <c r="G4630"/>
    </row>
    <row r="4631" spans="1:7" x14ac:dyDescent="0.25">
      <c r="A4631" t="s">
        <v>62</v>
      </c>
      <c r="B4631" t="str">
        <f>IFERROR(INDEX(Clients[Client_Name],MATCH(Table10[[#This Row],[Client_Code]],Clients[Client_Code],0)),"")</f>
        <v>AGROINDUSTRIAL EL PAICO</v>
      </c>
      <c r="C4631" s="42">
        <v>1002</v>
      </c>
      <c r="D4631" s="41" t="s">
        <v>38</v>
      </c>
      <c r="E4631">
        <v>12</v>
      </c>
      <c r="F4631" s="21">
        <v>0</v>
      </c>
      <c r="G4631"/>
    </row>
    <row r="4632" spans="1:7" x14ac:dyDescent="0.25">
      <c r="A4632" t="s">
        <v>62</v>
      </c>
      <c r="B4632" t="str">
        <f>IFERROR(INDEX(Clients[Client_Name],MATCH(Table10[[#This Row],[Client_Code]],Clients[Client_Code],0)),"")</f>
        <v>AGRÍCOLA TARAPACÁ</v>
      </c>
      <c r="C4632" s="42">
        <v>1001</v>
      </c>
      <c r="D4632" s="41" t="s">
        <v>149</v>
      </c>
      <c r="E4632">
        <v>1</v>
      </c>
      <c r="F4632" s="21">
        <v>0</v>
      </c>
      <c r="G4632"/>
    </row>
    <row r="4633" spans="1:7" x14ac:dyDescent="0.25">
      <c r="A4633" t="s">
        <v>62</v>
      </c>
      <c r="B4633" t="str">
        <f>IFERROR(INDEX(Clients[Client_Name],MATCH(Table10[[#This Row],[Client_Code]],Clients[Client_Code],0)),"")</f>
        <v>AGRÍCOLA TARAPACÁ</v>
      </c>
      <c r="C4633" s="42">
        <v>1001</v>
      </c>
      <c r="D4633" s="41" t="s">
        <v>149</v>
      </c>
      <c r="E4633">
        <v>2</v>
      </c>
      <c r="F4633" s="21">
        <v>0</v>
      </c>
      <c r="G4633"/>
    </row>
    <row r="4634" spans="1:7" x14ac:dyDescent="0.25">
      <c r="A4634" t="s">
        <v>62</v>
      </c>
      <c r="B4634" t="str">
        <f>IFERROR(INDEX(Clients[Client_Name],MATCH(Table10[[#This Row],[Client_Code]],Clients[Client_Code],0)),"")</f>
        <v>AGRÍCOLA TARAPACÁ</v>
      </c>
      <c r="C4634" s="42">
        <v>1001</v>
      </c>
      <c r="D4634" s="41" t="s">
        <v>149</v>
      </c>
      <c r="E4634">
        <v>3</v>
      </c>
      <c r="F4634" s="21">
        <v>0</v>
      </c>
      <c r="G4634"/>
    </row>
    <row r="4635" spans="1:7" x14ac:dyDescent="0.25">
      <c r="A4635" t="s">
        <v>62</v>
      </c>
      <c r="B4635" t="str">
        <f>IFERROR(INDEX(Clients[Client_Name],MATCH(Table10[[#This Row],[Client_Code]],Clients[Client_Code],0)),"")</f>
        <v>AGRÍCOLA TARAPACÁ</v>
      </c>
      <c r="C4635" s="42">
        <v>1001</v>
      </c>
      <c r="D4635" s="41" t="s">
        <v>149</v>
      </c>
      <c r="E4635">
        <v>4</v>
      </c>
      <c r="F4635" s="21">
        <v>0</v>
      </c>
      <c r="G4635"/>
    </row>
    <row r="4636" spans="1:7" x14ac:dyDescent="0.25">
      <c r="A4636" t="s">
        <v>62</v>
      </c>
      <c r="B4636" t="str">
        <f>IFERROR(INDEX(Clients[Client_Name],MATCH(Table10[[#This Row],[Client_Code]],Clients[Client_Code],0)),"")</f>
        <v>AGRÍCOLA TARAPACÁ</v>
      </c>
      <c r="C4636" s="42">
        <v>1001</v>
      </c>
      <c r="D4636" s="41" t="s">
        <v>149</v>
      </c>
      <c r="E4636">
        <v>5</v>
      </c>
      <c r="F4636" s="21">
        <v>0</v>
      </c>
      <c r="G4636"/>
    </row>
    <row r="4637" spans="1:7" x14ac:dyDescent="0.25">
      <c r="A4637" t="s">
        <v>62</v>
      </c>
      <c r="B4637" t="str">
        <f>IFERROR(INDEX(Clients[Client_Name],MATCH(Table10[[#This Row],[Client_Code]],Clients[Client_Code],0)),"")</f>
        <v>AGRÍCOLA TARAPACÁ</v>
      </c>
      <c r="C4637" s="42">
        <v>1001</v>
      </c>
      <c r="D4637" s="41" t="s">
        <v>149</v>
      </c>
      <c r="E4637">
        <v>6</v>
      </c>
      <c r="F4637" s="21">
        <v>0</v>
      </c>
      <c r="G4637"/>
    </row>
    <row r="4638" spans="1:7" x14ac:dyDescent="0.25">
      <c r="A4638" t="s">
        <v>62</v>
      </c>
      <c r="B4638" t="str">
        <f>IFERROR(INDEX(Clients[Client_Name],MATCH(Table10[[#This Row],[Client_Code]],Clients[Client_Code],0)),"")</f>
        <v>AGRÍCOLA TARAPACÁ</v>
      </c>
      <c r="C4638" s="42">
        <v>1001</v>
      </c>
      <c r="D4638" s="41" t="s">
        <v>149</v>
      </c>
      <c r="E4638">
        <v>7</v>
      </c>
      <c r="F4638" s="21">
        <v>0</v>
      </c>
      <c r="G4638"/>
    </row>
    <row r="4639" spans="1:7" x14ac:dyDescent="0.25">
      <c r="A4639" t="s">
        <v>62</v>
      </c>
      <c r="B4639" t="str">
        <f>IFERROR(INDEX(Clients[Client_Name],MATCH(Table10[[#This Row],[Client_Code]],Clients[Client_Code],0)),"")</f>
        <v>AGRÍCOLA TARAPACÁ</v>
      </c>
      <c r="C4639" s="42">
        <v>1001</v>
      </c>
      <c r="D4639" s="41" t="s">
        <v>149</v>
      </c>
      <c r="E4639">
        <v>8</v>
      </c>
      <c r="F4639" s="21">
        <v>0</v>
      </c>
      <c r="G4639"/>
    </row>
    <row r="4640" spans="1:7" x14ac:dyDescent="0.25">
      <c r="A4640" t="s">
        <v>62</v>
      </c>
      <c r="B4640" t="str">
        <f>IFERROR(INDEX(Clients[Client_Name],MATCH(Table10[[#This Row],[Client_Code]],Clients[Client_Code],0)),"")</f>
        <v>AGRÍCOLA TARAPACÁ</v>
      </c>
      <c r="C4640" s="42">
        <v>1001</v>
      </c>
      <c r="D4640" s="41" t="s">
        <v>149</v>
      </c>
      <c r="E4640">
        <v>9</v>
      </c>
      <c r="F4640" s="21">
        <v>0</v>
      </c>
      <c r="G4640"/>
    </row>
    <row r="4641" spans="1:7" x14ac:dyDescent="0.25">
      <c r="A4641" t="s">
        <v>62</v>
      </c>
      <c r="B4641" t="str">
        <f>IFERROR(INDEX(Clients[Client_Name],MATCH(Table10[[#This Row],[Client_Code]],Clients[Client_Code],0)),"")</f>
        <v>AGRÍCOLA TARAPACÁ</v>
      </c>
      <c r="C4641" s="42">
        <v>1001</v>
      </c>
      <c r="D4641" s="41" t="s">
        <v>149</v>
      </c>
      <c r="E4641">
        <v>10</v>
      </c>
      <c r="F4641" s="21">
        <v>0</v>
      </c>
      <c r="G4641"/>
    </row>
    <row r="4642" spans="1:7" x14ac:dyDescent="0.25">
      <c r="A4642" t="s">
        <v>62</v>
      </c>
      <c r="B4642" t="str">
        <f>IFERROR(INDEX(Clients[Client_Name],MATCH(Table10[[#This Row],[Client_Code]],Clients[Client_Code],0)),"")</f>
        <v>AGRÍCOLA TARAPACÁ</v>
      </c>
      <c r="C4642" s="42">
        <v>1001</v>
      </c>
      <c r="D4642" s="41" t="s">
        <v>149</v>
      </c>
      <c r="E4642">
        <v>11</v>
      </c>
      <c r="F4642" s="21">
        <v>0</v>
      </c>
      <c r="G4642"/>
    </row>
    <row r="4643" spans="1:7" x14ac:dyDescent="0.25">
      <c r="A4643" t="s">
        <v>62</v>
      </c>
      <c r="B4643" t="str">
        <f>IFERROR(INDEX(Clients[Client_Name],MATCH(Table10[[#This Row],[Client_Code]],Clients[Client_Code],0)),"")</f>
        <v>AGRÍCOLA TARAPACÁ</v>
      </c>
      <c r="C4643" s="42">
        <v>1001</v>
      </c>
      <c r="D4643" s="41" t="s">
        <v>149</v>
      </c>
      <c r="E4643">
        <v>12</v>
      </c>
      <c r="F4643" s="21">
        <v>0</v>
      </c>
      <c r="G4643"/>
    </row>
    <row r="4644" spans="1:7" x14ac:dyDescent="0.25">
      <c r="A4644" t="s">
        <v>62</v>
      </c>
      <c r="B4644" t="str">
        <f>IFERROR(INDEX(Clients[Client_Name],MATCH(Table10[[#This Row],[Client_Code]],Clients[Client_Code],0)),"")</f>
        <v>AGRÍCOLA TARAPACÁ</v>
      </c>
      <c r="C4644" s="42">
        <v>1001</v>
      </c>
      <c r="D4644" s="41" t="s">
        <v>37</v>
      </c>
      <c r="E4644">
        <v>1</v>
      </c>
      <c r="F4644" s="21">
        <v>0</v>
      </c>
      <c r="G4644"/>
    </row>
    <row r="4645" spans="1:7" x14ac:dyDescent="0.25">
      <c r="A4645" t="s">
        <v>62</v>
      </c>
      <c r="B4645" t="str">
        <f>IFERROR(INDEX(Clients[Client_Name],MATCH(Table10[[#This Row],[Client_Code]],Clients[Client_Code],0)),"")</f>
        <v>AGRÍCOLA TARAPACÁ</v>
      </c>
      <c r="C4645" s="42">
        <v>1001</v>
      </c>
      <c r="D4645" s="41" t="s">
        <v>37</v>
      </c>
      <c r="E4645">
        <v>2</v>
      </c>
      <c r="F4645" s="21">
        <v>0</v>
      </c>
      <c r="G4645"/>
    </row>
    <row r="4646" spans="1:7" x14ac:dyDescent="0.25">
      <c r="A4646" t="s">
        <v>62</v>
      </c>
      <c r="B4646" t="str">
        <f>IFERROR(INDEX(Clients[Client_Name],MATCH(Table10[[#This Row],[Client_Code]],Clients[Client_Code],0)),"")</f>
        <v>AGRÍCOLA TARAPACÁ</v>
      </c>
      <c r="C4646" s="42">
        <v>1001</v>
      </c>
      <c r="D4646" s="41" t="s">
        <v>37</v>
      </c>
      <c r="E4646">
        <v>3</v>
      </c>
      <c r="F4646" s="21">
        <v>0</v>
      </c>
      <c r="G4646"/>
    </row>
    <row r="4647" spans="1:7" x14ac:dyDescent="0.25">
      <c r="A4647" t="s">
        <v>62</v>
      </c>
      <c r="B4647" t="str">
        <f>IFERROR(INDEX(Clients[Client_Name],MATCH(Table10[[#This Row],[Client_Code]],Clients[Client_Code],0)),"")</f>
        <v>AGRÍCOLA TARAPACÁ</v>
      </c>
      <c r="C4647" s="42">
        <v>1001</v>
      </c>
      <c r="D4647" s="41" t="s">
        <v>37</v>
      </c>
      <c r="E4647">
        <v>4</v>
      </c>
      <c r="F4647" s="21">
        <v>0</v>
      </c>
      <c r="G4647"/>
    </row>
    <row r="4648" spans="1:7" x14ac:dyDescent="0.25">
      <c r="A4648" t="s">
        <v>62</v>
      </c>
      <c r="B4648" t="str">
        <f>IFERROR(INDEX(Clients[Client_Name],MATCH(Table10[[#This Row],[Client_Code]],Clients[Client_Code],0)),"")</f>
        <v>AGRÍCOLA TARAPACÁ</v>
      </c>
      <c r="C4648" s="42">
        <v>1001</v>
      </c>
      <c r="D4648" s="41" t="s">
        <v>37</v>
      </c>
      <c r="E4648">
        <v>5</v>
      </c>
      <c r="F4648" s="21">
        <v>0</v>
      </c>
      <c r="G4648"/>
    </row>
    <row r="4649" spans="1:7" x14ac:dyDescent="0.25">
      <c r="A4649" t="s">
        <v>62</v>
      </c>
      <c r="B4649" t="str">
        <f>IFERROR(INDEX(Clients[Client_Name],MATCH(Table10[[#This Row],[Client_Code]],Clients[Client_Code],0)),"")</f>
        <v>AGRÍCOLA TARAPACÁ</v>
      </c>
      <c r="C4649" s="42">
        <v>1001</v>
      </c>
      <c r="D4649" s="41" t="s">
        <v>37</v>
      </c>
      <c r="E4649">
        <v>6</v>
      </c>
      <c r="F4649" s="21">
        <v>0</v>
      </c>
      <c r="G4649"/>
    </row>
    <row r="4650" spans="1:7" x14ac:dyDescent="0.25">
      <c r="A4650" t="s">
        <v>62</v>
      </c>
      <c r="B4650" t="str">
        <f>IFERROR(INDEX(Clients[Client_Name],MATCH(Table10[[#This Row],[Client_Code]],Clients[Client_Code],0)),"")</f>
        <v>AGRÍCOLA TARAPACÁ</v>
      </c>
      <c r="C4650" s="42">
        <v>1001</v>
      </c>
      <c r="D4650" s="41" t="s">
        <v>37</v>
      </c>
      <c r="E4650">
        <v>7</v>
      </c>
      <c r="F4650" s="21">
        <v>0</v>
      </c>
      <c r="G4650"/>
    </row>
    <row r="4651" spans="1:7" x14ac:dyDescent="0.25">
      <c r="A4651" t="s">
        <v>62</v>
      </c>
      <c r="B4651" t="str">
        <f>IFERROR(INDEX(Clients[Client_Name],MATCH(Table10[[#This Row],[Client_Code]],Clients[Client_Code],0)),"")</f>
        <v>AGRÍCOLA TARAPACÁ</v>
      </c>
      <c r="C4651" s="42">
        <v>1001</v>
      </c>
      <c r="D4651" s="41" t="s">
        <v>37</v>
      </c>
      <c r="E4651">
        <v>8</v>
      </c>
      <c r="F4651" s="21">
        <v>0</v>
      </c>
      <c r="G4651"/>
    </row>
    <row r="4652" spans="1:7" x14ac:dyDescent="0.25">
      <c r="A4652" t="s">
        <v>62</v>
      </c>
      <c r="B4652" t="str">
        <f>IFERROR(INDEX(Clients[Client_Name],MATCH(Table10[[#This Row],[Client_Code]],Clients[Client_Code],0)),"")</f>
        <v>AGRÍCOLA TARAPACÁ</v>
      </c>
      <c r="C4652" s="42">
        <v>1001</v>
      </c>
      <c r="D4652" s="41" t="s">
        <v>37</v>
      </c>
      <c r="E4652">
        <v>9</v>
      </c>
      <c r="F4652" s="21">
        <v>0</v>
      </c>
      <c r="G4652"/>
    </row>
    <row r="4653" spans="1:7" x14ac:dyDescent="0.25">
      <c r="A4653" t="s">
        <v>62</v>
      </c>
      <c r="B4653" t="str">
        <f>IFERROR(INDEX(Clients[Client_Name],MATCH(Table10[[#This Row],[Client_Code]],Clients[Client_Code],0)),"")</f>
        <v>AGRÍCOLA TARAPACÁ</v>
      </c>
      <c r="C4653" s="42">
        <v>1001</v>
      </c>
      <c r="D4653" s="41" t="s">
        <v>37</v>
      </c>
      <c r="E4653">
        <v>10</v>
      </c>
      <c r="F4653" s="21">
        <v>0</v>
      </c>
      <c r="G4653"/>
    </row>
    <row r="4654" spans="1:7" x14ac:dyDescent="0.25">
      <c r="A4654" t="s">
        <v>62</v>
      </c>
      <c r="B4654" t="str">
        <f>IFERROR(INDEX(Clients[Client_Name],MATCH(Table10[[#This Row],[Client_Code]],Clients[Client_Code],0)),"")</f>
        <v>AGRÍCOLA TARAPACÁ</v>
      </c>
      <c r="C4654" s="42">
        <v>1001</v>
      </c>
      <c r="D4654" s="41" t="s">
        <v>37</v>
      </c>
      <c r="E4654">
        <v>11</v>
      </c>
      <c r="F4654" s="21">
        <v>0</v>
      </c>
      <c r="G4654"/>
    </row>
    <row r="4655" spans="1:7" x14ac:dyDescent="0.25">
      <c r="A4655" t="s">
        <v>62</v>
      </c>
      <c r="B4655" t="str">
        <f>IFERROR(INDEX(Clients[Client_Name],MATCH(Table10[[#This Row],[Client_Code]],Clients[Client_Code],0)),"")</f>
        <v>AGRÍCOLA TARAPACÁ</v>
      </c>
      <c r="C4655" s="42">
        <v>1001</v>
      </c>
      <c r="D4655" s="41" t="s">
        <v>37</v>
      </c>
      <c r="E4655">
        <v>12</v>
      </c>
      <c r="F4655" s="21">
        <v>0</v>
      </c>
      <c r="G4655"/>
    </row>
    <row r="4656" spans="1:7" x14ac:dyDescent="0.25">
      <c r="A4656" t="s">
        <v>62</v>
      </c>
      <c r="B4656" t="str">
        <f>IFERROR(INDEX(Clients[Client_Name],MATCH(Table10[[#This Row],[Client_Code]],Clients[Client_Code],0)),"")</f>
        <v>AGRÍCOLA TARAPACÁ</v>
      </c>
      <c r="C4656" s="42">
        <v>1001</v>
      </c>
      <c r="D4656" s="41" t="s">
        <v>148</v>
      </c>
      <c r="E4656">
        <v>1</v>
      </c>
      <c r="F4656" s="21">
        <v>0</v>
      </c>
      <c r="G4656"/>
    </row>
    <row r="4657" spans="1:7" x14ac:dyDescent="0.25">
      <c r="A4657" t="s">
        <v>62</v>
      </c>
      <c r="B4657" t="str">
        <f>IFERROR(INDEX(Clients[Client_Name],MATCH(Table10[[#This Row],[Client_Code]],Clients[Client_Code],0)),"")</f>
        <v>AGRÍCOLA TARAPACÁ</v>
      </c>
      <c r="C4657" s="42">
        <v>1001</v>
      </c>
      <c r="D4657" s="41" t="s">
        <v>148</v>
      </c>
      <c r="E4657">
        <v>2</v>
      </c>
      <c r="F4657" s="21">
        <v>0</v>
      </c>
      <c r="G4657"/>
    </row>
    <row r="4658" spans="1:7" x14ac:dyDescent="0.25">
      <c r="A4658" t="s">
        <v>62</v>
      </c>
      <c r="B4658" t="str">
        <f>IFERROR(INDEX(Clients[Client_Name],MATCH(Table10[[#This Row],[Client_Code]],Clients[Client_Code],0)),"")</f>
        <v>AGRÍCOLA TARAPACÁ</v>
      </c>
      <c r="C4658" s="42">
        <v>1001</v>
      </c>
      <c r="D4658" s="41" t="s">
        <v>148</v>
      </c>
      <c r="E4658">
        <v>3</v>
      </c>
      <c r="F4658" s="21">
        <v>0</v>
      </c>
      <c r="G4658"/>
    </row>
    <row r="4659" spans="1:7" x14ac:dyDescent="0.25">
      <c r="A4659" t="s">
        <v>62</v>
      </c>
      <c r="B4659" t="str">
        <f>IFERROR(INDEX(Clients[Client_Name],MATCH(Table10[[#This Row],[Client_Code]],Clients[Client_Code],0)),"")</f>
        <v>AGRÍCOLA TARAPACÁ</v>
      </c>
      <c r="C4659" s="42">
        <v>1001</v>
      </c>
      <c r="D4659" s="41" t="s">
        <v>148</v>
      </c>
      <c r="E4659">
        <v>4</v>
      </c>
      <c r="F4659" s="21">
        <v>0</v>
      </c>
      <c r="G4659"/>
    </row>
    <row r="4660" spans="1:7" x14ac:dyDescent="0.25">
      <c r="A4660" t="s">
        <v>62</v>
      </c>
      <c r="B4660" t="str">
        <f>IFERROR(INDEX(Clients[Client_Name],MATCH(Table10[[#This Row],[Client_Code]],Clients[Client_Code],0)),"")</f>
        <v>AGRÍCOLA TARAPACÁ</v>
      </c>
      <c r="C4660" s="42">
        <v>1001</v>
      </c>
      <c r="D4660" s="41" t="s">
        <v>148</v>
      </c>
      <c r="E4660">
        <v>5</v>
      </c>
      <c r="F4660" s="21">
        <v>0</v>
      </c>
      <c r="G4660"/>
    </row>
    <row r="4661" spans="1:7" x14ac:dyDescent="0.25">
      <c r="A4661" t="s">
        <v>62</v>
      </c>
      <c r="B4661" t="str">
        <f>IFERROR(INDEX(Clients[Client_Name],MATCH(Table10[[#This Row],[Client_Code]],Clients[Client_Code],0)),"")</f>
        <v>AGRÍCOLA TARAPACÁ</v>
      </c>
      <c r="C4661" s="42">
        <v>1001</v>
      </c>
      <c r="D4661" s="41" t="s">
        <v>148</v>
      </c>
      <c r="E4661">
        <v>6</v>
      </c>
      <c r="F4661" s="21">
        <v>0</v>
      </c>
      <c r="G4661"/>
    </row>
    <row r="4662" spans="1:7" x14ac:dyDescent="0.25">
      <c r="A4662" t="s">
        <v>62</v>
      </c>
      <c r="B4662" t="str">
        <f>IFERROR(INDEX(Clients[Client_Name],MATCH(Table10[[#This Row],[Client_Code]],Clients[Client_Code],0)),"")</f>
        <v>AGRÍCOLA TARAPACÁ</v>
      </c>
      <c r="C4662" s="42">
        <v>1001</v>
      </c>
      <c r="D4662" s="41" t="s">
        <v>148</v>
      </c>
      <c r="E4662">
        <v>7</v>
      </c>
      <c r="F4662" s="21">
        <v>0</v>
      </c>
      <c r="G4662"/>
    </row>
    <row r="4663" spans="1:7" x14ac:dyDescent="0.25">
      <c r="A4663" t="s">
        <v>62</v>
      </c>
      <c r="B4663" t="str">
        <f>IFERROR(INDEX(Clients[Client_Name],MATCH(Table10[[#This Row],[Client_Code]],Clients[Client_Code],0)),"")</f>
        <v>AGRÍCOLA TARAPACÁ</v>
      </c>
      <c r="C4663" s="42">
        <v>1001</v>
      </c>
      <c r="D4663" s="41" t="s">
        <v>148</v>
      </c>
      <c r="E4663">
        <v>8</v>
      </c>
      <c r="F4663" s="21">
        <v>0</v>
      </c>
      <c r="G4663"/>
    </row>
    <row r="4664" spans="1:7" x14ac:dyDescent="0.25">
      <c r="A4664" t="s">
        <v>62</v>
      </c>
      <c r="B4664" t="str">
        <f>IFERROR(INDEX(Clients[Client_Name],MATCH(Table10[[#This Row],[Client_Code]],Clients[Client_Code],0)),"")</f>
        <v>AGRÍCOLA TARAPACÁ</v>
      </c>
      <c r="C4664" s="42">
        <v>1001</v>
      </c>
      <c r="D4664" s="41" t="s">
        <v>148</v>
      </c>
      <c r="E4664">
        <v>9</v>
      </c>
      <c r="F4664" s="21">
        <v>0</v>
      </c>
      <c r="G4664"/>
    </row>
    <row r="4665" spans="1:7" x14ac:dyDescent="0.25">
      <c r="A4665" t="s">
        <v>62</v>
      </c>
      <c r="B4665" t="str">
        <f>IFERROR(INDEX(Clients[Client_Name],MATCH(Table10[[#This Row],[Client_Code]],Clients[Client_Code],0)),"")</f>
        <v>AGRÍCOLA TARAPACÁ</v>
      </c>
      <c r="C4665" s="42">
        <v>1001</v>
      </c>
      <c r="D4665" s="41" t="s">
        <v>148</v>
      </c>
      <c r="E4665">
        <v>10</v>
      </c>
      <c r="F4665" s="21">
        <v>0</v>
      </c>
      <c r="G4665"/>
    </row>
    <row r="4666" spans="1:7" x14ac:dyDescent="0.25">
      <c r="A4666" t="s">
        <v>62</v>
      </c>
      <c r="B4666" t="str">
        <f>IFERROR(INDEX(Clients[Client_Name],MATCH(Table10[[#This Row],[Client_Code]],Clients[Client_Code],0)),"")</f>
        <v>AGRÍCOLA TARAPACÁ</v>
      </c>
      <c r="C4666" s="42">
        <v>1001</v>
      </c>
      <c r="D4666" s="41" t="s">
        <v>148</v>
      </c>
      <c r="E4666">
        <v>11</v>
      </c>
      <c r="F4666" s="21">
        <v>0</v>
      </c>
      <c r="G4666"/>
    </row>
    <row r="4667" spans="1:7" x14ac:dyDescent="0.25">
      <c r="A4667" t="s">
        <v>62</v>
      </c>
      <c r="B4667" t="str">
        <f>IFERROR(INDEX(Clients[Client_Name],MATCH(Table10[[#This Row],[Client_Code]],Clients[Client_Code],0)),"")</f>
        <v>AGRÍCOLA TARAPACÁ</v>
      </c>
      <c r="C4667" s="42">
        <v>1001</v>
      </c>
      <c r="D4667" s="41" t="s">
        <v>148</v>
      </c>
      <c r="E4667">
        <v>12</v>
      </c>
      <c r="F4667" s="21">
        <v>0</v>
      </c>
      <c r="G4667"/>
    </row>
    <row r="4668" spans="1:7" x14ac:dyDescent="0.25">
      <c r="A4668" t="s">
        <v>62</v>
      </c>
      <c r="B4668" t="str">
        <f>IFERROR(INDEX(Clients[Client_Name],MATCH(Table10[[#This Row],[Client_Code]],Clients[Client_Code],0)),"")</f>
        <v>AGRÍCOLA TARAPACÁ</v>
      </c>
      <c r="C4668" s="42">
        <v>1001</v>
      </c>
      <c r="D4668" s="41" t="s">
        <v>38</v>
      </c>
      <c r="E4668">
        <v>1</v>
      </c>
      <c r="F4668" s="21">
        <v>0</v>
      </c>
      <c r="G4668"/>
    </row>
    <row r="4669" spans="1:7" x14ac:dyDescent="0.25">
      <c r="A4669" t="s">
        <v>62</v>
      </c>
      <c r="B4669" t="str">
        <f>IFERROR(INDEX(Clients[Client_Name],MATCH(Table10[[#This Row],[Client_Code]],Clients[Client_Code],0)),"")</f>
        <v>AGRÍCOLA TARAPACÁ</v>
      </c>
      <c r="C4669" s="42">
        <v>1001</v>
      </c>
      <c r="D4669" s="41" t="s">
        <v>38</v>
      </c>
      <c r="E4669">
        <v>2</v>
      </c>
      <c r="F4669" s="21">
        <v>0</v>
      </c>
      <c r="G4669"/>
    </row>
    <row r="4670" spans="1:7" x14ac:dyDescent="0.25">
      <c r="A4670" t="s">
        <v>62</v>
      </c>
      <c r="B4670" t="str">
        <f>IFERROR(INDEX(Clients[Client_Name],MATCH(Table10[[#This Row],[Client_Code]],Clients[Client_Code],0)),"")</f>
        <v>AGRÍCOLA TARAPACÁ</v>
      </c>
      <c r="C4670" s="42">
        <v>1001</v>
      </c>
      <c r="D4670" s="41" t="s">
        <v>38</v>
      </c>
      <c r="E4670">
        <v>3</v>
      </c>
      <c r="F4670" s="21">
        <v>0</v>
      </c>
      <c r="G4670"/>
    </row>
    <row r="4671" spans="1:7" x14ac:dyDescent="0.25">
      <c r="A4671" t="s">
        <v>62</v>
      </c>
      <c r="B4671" t="str">
        <f>IFERROR(INDEX(Clients[Client_Name],MATCH(Table10[[#This Row],[Client_Code]],Clients[Client_Code],0)),"")</f>
        <v>AGRÍCOLA TARAPACÁ</v>
      </c>
      <c r="C4671" s="42">
        <v>1001</v>
      </c>
      <c r="D4671" s="41" t="s">
        <v>38</v>
      </c>
      <c r="E4671">
        <v>4</v>
      </c>
      <c r="F4671" s="21">
        <v>0</v>
      </c>
      <c r="G4671"/>
    </row>
    <row r="4672" spans="1:7" x14ac:dyDescent="0.25">
      <c r="A4672" t="s">
        <v>62</v>
      </c>
      <c r="B4672" t="str">
        <f>IFERROR(INDEX(Clients[Client_Name],MATCH(Table10[[#This Row],[Client_Code]],Clients[Client_Code],0)),"")</f>
        <v>AGRÍCOLA TARAPACÁ</v>
      </c>
      <c r="C4672" s="42">
        <v>1001</v>
      </c>
      <c r="D4672" s="41" t="s">
        <v>38</v>
      </c>
      <c r="E4672">
        <v>5</v>
      </c>
      <c r="F4672" s="21">
        <v>0</v>
      </c>
      <c r="G4672"/>
    </row>
    <row r="4673" spans="1:7" x14ac:dyDescent="0.25">
      <c r="A4673" t="s">
        <v>62</v>
      </c>
      <c r="B4673" t="str">
        <f>IFERROR(INDEX(Clients[Client_Name],MATCH(Table10[[#This Row],[Client_Code]],Clients[Client_Code],0)),"")</f>
        <v>AGRÍCOLA TARAPACÁ</v>
      </c>
      <c r="C4673" s="42">
        <v>1001</v>
      </c>
      <c r="D4673" s="41" t="s">
        <v>38</v>
      </c>
      <c r="E4673">
        <v>6</v>
      </c>
      <c r="F4673" s="21">
        <v>0</v>
      </c>
      <c r="G4673"/>
    </row>
    <row r="4674" spans="1:7" x14ac:dyDescent="0.25">
      <c r="A4674" t="s">
        <v>62</v>
      </c>
      <c r="B4674" t="str">
        <f>IFERROR(INDEX(Clients[Client_Name],MATCH(Table10[[#This Row],[Client_Code]],Clients[Client_Code],0)),"")</f>
        <v>AGRÍCOLA TARAPACÁ</v>
      </c>
      <c r="C4674" s="42">
        <v>1001</v>
      </c>
      <c r="D4674" s="41" t="s">
        <v>38</v>
      </c>
      <c r="E4674">
        <v>7</v>
      </c>
      <c r="F4674" s="21">
        <v>0</v>
      </c>
      <c r="G4674"/>
    </row>
    <row r="4675" spans="1:7" x14ac:dyDescent="0.25">
      <c r="A4675" t="s">
        <v>62</v>
      </c>
      <c r="B4675" t="str">
        <f>IFERROR(INDEX(Clients[Client_Name],MATCH(Table10[[#This Row],[Client_Code]],Clients[Client_Code],0)),"")</f>
        <v>AGRÍCOLA TARAPACÁ</v>
      </c>
      <c r="C4675" s="42">
        <v>1001</v>
      </c>
      <c r="D4675" s="41" t="s">
        <v>38</v>
      </c>
      <c r="E4675">
        <v>8</v>
      </c>
      <c r="F4675" s="21">
        <v>0</v>
      </c>
      <c r="G4675"/>
    </row>
    <row r="4676" spans="1:7" x14ac:dyDescent="0.25">
      <c r="A4676" t="s">
        <v>62</v>
      </c>
      <c r="B4676" t="str">
        <f>IFERROR(INDEX(Clients[Client_Name],MATCH(Table10[[#This Row],[Client_Code]],Clients[Client_Code],0)),"")</f>
        <v>AGRÍCOLA TARAPACÁ</v>
      </c>
      <c r="C4676" s="42">
        <v>1001</v>
      </c>
      <c r="D4676" s="41" t="s">
        <v>38</v>
      </c>
      <c r="E4676">
        <v>9</v>
      </c>
      <c r="F4676" s="21">
        <v>0</v>
      </c>
      <c r="G4676"/>
    </row>
    <row r="4677" spans="1:7" x14ac:dyDescent="0.25">
      <c r="A4677" t="s">
        <v>62</v>
      </c>
      <c r="B4677" t="str">
        <f>IFERROR(INDEX(Clients[Client_Name],MATCH(Table10[[#This Row],[Client_Code]],Clients[Client_Code],0)),"")</f>
        <v>AGRÍCOLA TARAPACÁ</v>
      </c>
      <c r="C4677" s="42">
        <v>1001</v>
      </c>
      <c r="D4677" s="41" t="s">
        <v>38</v>
      </c>
      <c r="E4677">
        <v>10</v>
      </c>
      <c r="F4677" s="21">
        <v>0</v>
      </c>
      <c r="G4677"/>
    </row>
    <row r="4678" spans="1:7" x14ac:dyDescent="0.25">
      <c r="A4678" t="s">
        <v>62</v>
      </c>
      <c r="B4678" t="str">
        <f>IFERROR(INDEX(Clients[Client_Name],MATCH(Table10[[#This Row],[Client_Code]],Clients[Client_Code],0)),"")</f>
        <v>AGRÍCOLA TARAPACÁ</v>
      </c>
      <c r="C4678" s="42">
        <v>1001</v>
      </c>
      <c r="D4678" s="41" t="s">
        <v>38</v>
      </c>
      <c r="E4678">
        <v>11</v>
      </c>
      <c r="F4678" s="21">
        <v>0</v>
      </c>
      <c r="G4678"/>
    </row>
    <row r="4679" spans="1:7" x14ac:dyDescent="0.25">
      <c r="A4679" t="s">
        <v>62</v>
      </c>
      <c r="B4679" t="str">
        <f>IFERROR(INDEX(Clients[Client_Name],MATCH(Table10[[#This Row],[Client_Code]],Clients[Client_Code],0)),"")</f>
        <v>AGRÍCOLA TARAPACÁ</v>
      </c>
      <c r="C4679" s="42">
        <v>1001</v>
      </c>
      <c r="D4679" s="41" t="s">
        <v>38</v>
      </c>
      <c r="E4679">
        <v>12</v>
      </c>
      <c r="F4679" s="21">
        <v>0</v>
      </c>
      <c r="G4679"/>
    </row>
    <row r="4680" spans="1:7" x14ac:dyDescent="0.25">
      <c r="A4680" t="s">
        <v>32</v>
      </c>
      <c r="B4680" t="str">
        <f>IFERROR(INDEX(Clients[Client_Name],MATCH(Table10[[#This Row],[Client_Code]],Clients[Client_Code],0)),"")</f>
        <v>AGRICOLA MOLLENDO</v>
      </c>
      <c r="C4680" s="42">
        <v>216</v>
      </c>
      <c r="D4680" s="41" t="s">
        <v>149</v>
      </c>
      <c r="E4680">
        <v>8</v>
      </c>
      <c r="F4680" s="21">
        <v>1974787.1980128754</v>
      </c>
      <c r="G4680"/>
    </row>
    <row r="4681" spans="1:7" x14ac:dyDescent="0.25">
      <c r="A4681" t="s">
        <v>32</v>
      </c>
      <c r="B4681" t="str">
        <f>IFERROR(INDEX(Clients[Client_Name],MATCH(Table10[[#This Row],[Client_Code]],Clients[Client_Code],0)),"")</f>
        <v>AGRICOLA MOLLENDO</v>
      </c>
      <c r="C4681" s="42">
        <v>216</v>
      </c>
      <c r="D4681" s="41" t="s">
        <v>149</v>
      </c>
      <c r="E4681">
        <v>5</v>
      </c>
      <c r="F4681" s="21">
        <v>1958096.1784752482</v>
      </c>
      <c r="G4681"/>
    </row>
    <row r="4682" spans="1:7" x14ac:dyDescent="0.25">
      <c r="A4682" t="s">
        <v>32</v>
      </c>
      <c r="B4682" t="str">
        <f>IFERROR(INDEX(Clients[Client_Name],MATCH(Table10[[#This Row],[Client_Code]],Clients[Client_Code],0)),"")</f>
        <v>AGRICOLA MOLLENDO</v>
      </c>
      <c r="C4682" s="42">
        <v>216</v>
      </c>
      <c r="D4682" s="41" t="s">
        <v>149</v>
      </c>
      <c r="E4682">
        <v>4</v>
      </c>
      <c r="F4682" s="21">
        <v>1952563.9140521006</v>
      </c>
      <c r="G4682"/>
    </row>
    <row r="4683" spans="1:7" x14ac:dyDescent="0.25">
      <c r="A4683" t="s">
        <v>32</v>
      </c>
      <c r="B4683" t="str">
        <f>IFERROR(INDEX(Clients[Client_Name],MATCH(Table10[[#This Row],[Client_Code]],Clients[Client_Code],0)),"")</f>
        <v>AGRICOLA MOLLENDO</v>
      </c>
      <c r="C4683" s="42">
        <v>216</v>
      </c>
      <c r="D4683" s="41" t="s">
        <v>149</v>
      </c>
      <c r="E4683">
        <v>6</v>
      </c>
      <c r="F4683" s="21">
        <v>1900300.7590138011</v>
      </c>
      <c r="G4683"/>
    </row>
    <row r="4684" spans="1:7" x14ac:dyDescent="0.25">
      <c r="A4684" t="s">
        <v>32</v>
      </c>
      <c r="B4684" t="str">
        <f>IFERROR(INDEX(Clients[Client_Name],MATCH(Table10[[#This Row],[Client_Code]],Clients[Client_Code],0)),"")</f>
        <v>AGRICOLA MOLLENDO</v>
      </c>
      <c r="C4684" s="42">
        <v>216</v>
      </c>
      <c r="D4684" s="41" t="s">
        <v>149</v>
      </c>
      <c r="E4684">
        <v>3</v>
      </c>
      <c r="F4684" s="21">
        <v>1622539.4000765339</v>
      </c>
      <c r="G4684"/>
    </row>
    <row r="4685" spans="1:7" x14ac:dyDescent="0.25">
      <c r="A4685" t="s">
        <v>32</v>
      </c>
      <c r="B4685" t="str">
        <f>IFERROR(INDEX(Clients[Client_Name],MATCH(Table10[[#This Row],[Client_Code]],Clients[Client_Code],0)),"")</f>
        <v>AGRICOLA MOLLENDO</v>
      </c>
      <c r="C4685" s="42">
        <v>216</v>
      </c>
      <c r="D4685" s="41" t="s">
        <v>149</v>
      </c>
      <c r="E4685">
        <v>9</v>
      </c>
      <c r="F4685" s="21">
        <v>1533199.2994120605</v>
      </c>
      <c r="G4685"/>
    </row>
    <row r="4686" spans="1:7" x14ac:dyDescent="0.25">
      <c r="A4686" t="s">
        <v>32</v>
      </c>
      <c r="B4686" t="str">
        <f>IFERROR(INDEX(Clients[Client_Name],MATCH(Table10[[#This Row],[Client_Code]],Clients[Client_Code],0)),"")</f>
        <v>AGRICOLA MOLLENDO</v>
      </c>
      <c r="C4686" s="42">
        <v>216</v>
      </c>
      <c r="D4686" s="41" t="s">
        <v>149</v>
      </c>
      <c r="E4686">
        <v>11</v>
      </c>
      <c r="F4686" s="21">
        <v>1356871.7685236207</v>
      </c>
      <c r="G4686"/>
    </row>
    <row r="4687" spans="1:7" x14ac:dyDescent="0.25">
      <c r="A4687" t="s">
        <v>32</v>
      </c>
      <c r="B4687" t="str">
        <f>IFERROR(INDEX(Clients[Client_Name],MATCH(Table10[[#This Row],[Client_Code]],Clients[Client_Code],0)),"")</f>
        <v>AGRICOLA MOLLENDO</v>
      </c>
      <c r="C4687" s="42">
        <v>216</v>
      </c>
      <c r="D4687" s="41" t="s">
        <v>149</v>
      </c>
      <c r="E4687">
        <v>10</v>
      </c>
      <c r="F4687" s="21">
        <v>1271035.8476508153</v>
      </c>
      <c r="G4687"/>
    </row>
    <row r="4688" spans="1:7" x14ac:dyDescent="0.25">
      <c r="A4688" t="s">
        <v>32</v>
      </c>
      <c r="B4688" t="str">
        <f>IFERROR(INDEX(Clients[Client_Name],MATCH(Table10[[#This Row],[Client_Code]],Clients[Client_Code],0)),"")</f>
        <v>AGRICOLA MOLLENDO</v>
      </c>
      <c r="C4688" s="42">
        <v>216</v>
      </c>
      <c r="D4688" s="41" t="s">
        <v>149</v>
      </c>
      <c r="E4688">
        <v>2</v>
      </c>
      <c r="F4688" s="21">
        <v>1217815.7371893332</v>
      </c>
      <c r="G4688"/>
    </row>
    <row r="4689" spans="1:7" x14ac:dyDescent="0.25">
      <c r="A4689" t="s">
        <v>32</v>
      </c>
      <c r="B4689" t="str">
        <f>IFERROR(INDEX(Clients[Client_Name],MATCH(Table10[[#This Row],[Client_Code]],Clients[Client_Code],0)),"")</f>
        <v>AGRICOLA MOLLENDO</v>
      </c>
      <c r="C4689" s="42">
        <v>216</v>
      </c>
      <c r="D4689" s="41" t="s">
        <v>149</v>
      </c>
      <c r="E4689">
        <v>12</v>
      </c>
      <c r="F4689" s="21">
        <v>1124858.7571884687</v>
      </c>
      <c r="G4689"/>
    </row>
    <row r="4690" spans="1:7" x14ac:dyDescent="0.25">
      <c r="A4690" t="s">
        <v>32</v>
      </c>
      <c r="B4690" t="str">
        <f>IFERROR(INDEX(Clients[Client_Name],MATCH(Table10[[#This Row],[Client_Code]],Clients[Client_Code],0)),"")</f>
        <v>AGRICOLA MOLLENDO</v>
      </c>
      <c r="C4690" s="42">
        <v>216</v>
      </c>
      <c r="D4690" s="41" t="s">
        <v>149</v>
      </c>
      <c r="E4690">
        <v>1</v>
      </c>
      <c r="F4690" s="21">
        <v>1120405.5133333332</v>
      </c>
      <c r="G4690"/>
    </row>
    <row r="4691" spans="1:7" x14ac:dyDescent="0.25">
      <c r="A4691" t="s">
        <v>32</v>
      </c>
      <c r="B4691" t="str">
        <f>IFERROR(INDEX(Clients[Client_Name],MATCH(Table10[[#This Row],[Client_Code]],Clients[Client_Code],0)),"")</f>
        <v>AGRICOLA MOLLENDO</v>
      </c>
      <c r="C4691" s="42">
        <v>216</v>
      </c>
      <c r="D4691" s="41" t="s">
        <v>37</v>
      </c>
      <c r="E4691">
        <v>1</v>
      </c>
      <c r="F4691" s="21">
        <v>0</v>
      </c>
      <c r="G4691"/>
    </row>
    <row r="4692" spans="1:7" x14ac:dyDescent="0.25">
      <c r="A4692" t="s">
        <v>32</v>
      </c>
      <c r="B4692" t="str">
        <f>IFERROR(INDEX(Clients[Client_Name],MATCH(Table10[[#This Row],[Client_Code]],Clients[Client_Code],0)),"")</f>
        <v>AGRICOLA MOLLENDO</v>
      </c>
      <c r="C4692" s="42">
        <v>216</v>
      </c>
      <c r="D4692" s="41" t="s">
        <v>37</v>
      </c>
      <c r="E4692">
        <v>2</v>
      </c>
      <c r="F4692" s="21">
        <v>0</v>
      </c>
      <c r="G4692"/>
    </row>
    <row r="4693" spans="1:7" x14ac:dyDescent="0.25">
      <c r="A4693" t="s">
        <v>32</v>
      </c>
      <c r="B4693" t="str">
        <f>IFERROR(INDEX(Clients[Client_Name],MATCH(Table10[[#This Row],[Client_Code]],Clients[Client_Code],0)),"")</f>
        <v>AGRICOLA MOLLENDO</v>
      </c>
      <c r="C4693" s="42">
        <v>216</v>
      </c>
      <c r="D4693" s="41" t="s">
        <v>37</v>
      </c>
      <c r="E4693">
        <v>3</v>
      </c>
      <c r="F4693" s="21">
        <v>0</v>
      </c>
      <c r="G4693"/>
    </row>
    <row r="4694" spans="1:7" x14ac:dyDescent="0.25">
      <c r="A4694" t="s">
        <v>32</v>
      </c>
      <c r="B4694" t="str">
        <f>IFERROR(INDEX(Clients[Client_Name],MATCH(Table10[[#This Row],[Client_Code]],Clients[Client_Code],0)),"")</f>
        <v>AGRICOLA MOLLENDO</v>
      </c>
      <c r="C4694" s="42">
        <v>216</v>
      </c>
      <c r="D4694" s="41" t="s">
        <v>37</v>
      </c>
      <c r="E4694">
        <v>4</v>
      </c>
      <c r="F4694" s="21">
        <v>0</v>
      </c>
      <c r="G4694"/>
    </row>
    <row r="4695" spans="1:7" x14ac:dyDescent="0.25">
      <c r="A4695" t="s">
        <v>32</v>
      </c>
      <c r="B4695" t="str">
        <f>IFERROR(INDEX(Clients[Client_Name],MATCH(Table10[[#This Row],[Client_Code]],Clients[Client_Code],0)),"")</f>
        <v>AGRICOLA MOLLENDO</v>
      </c>
      <c r="C4695" s="42">
        <v>216</v>
      </c>
      <c r="D4695" s="41" t="s">
        <v>37</v>
      </c>
      <c r="E4695">
        <v>5</v>
      </c>
      <c r="F4695" s="21">
        <v>0</v>
      </c>
      <c r="G4695"/>
    </row>
    <row r="4696" spans="1:7" x14ac:dyDescent="0.25">
      <c r="A4696" t="s">
        <v>32</v>
      </c>
      <c r="B4696" t="str">
        <f>IFERROR(INDEX(Clients[Client_Name],MATCH(Table10[[#This Row],[Client_Code]],Clients[Client_Code],0)),"")</f>
        <v>AGRICOLA MOLLENDO</v>
      </c>
      <c r="C4696" s="42">
        <v>216</v>
      </c>
      <c r="D4696" s="41" t="s">
        <v>37</v>
      </c>
      <c r="E4696">
        <v>6</v>
      </c>
      <c r="F4696" s="21">
        <v>0</v>
      </c>
      <c r="G4696"/>
    </row>
    <row r="4697" spans="1:7" x14ac:dyDescent="0.25">
      <c r="A4697" t="s">
        <v>32</v>
      </c>
      <c r="B4697" t="str">
        <f>IFERROR(INDEX(Clients[Client_Name],MATCH(Table10[[#This Row],[Client_Code]],Clients[Client_Code],0)),"")</f>
        <v>AGRICOLA MOLLENDO</v>
      </c>
      <c r="C4697" s="42">
        <v>216</v>
      </c>
      <c r="D4697" s="41" t="s">
        <v>37</v>
      </c>
      <c r="E4697">
        <v>7</v>
      </c>
      <c r="F4697" s="21">
        <v>0</v>
      </c>
      <c r="G4697"/>
    </row>
    <row r="4698" spans="1:7" x14ac:dyDescent="0.25">
      <c r="A4698" t="s">
        <v>32</v>
      </c>
      <c r="B4698" t="str">
        <f>IFERROR(INDEX(Clients[Client_Name],MATCH(Table10[[#This Row],[Client_Code]],Clients[Client_Code],0)),"")</f>
        <v>AGRICOLA MOLLENDO</v>
      </c>
      <c r="C4698" s="42">
        <v>216</v>
      </c>
      <c r="D4698" s="41" t="s">
        <v>37</v>
      </c>
      <c r="E4698">
        <v>8</v>
      </c>
      <c r="F4698" s="21">
        <v>0</v>
      </c>
      <c r="G4698"/>
    </row>
    <row r="4699" spans="1:7" x14ac:dyDescent="0.25">
      <c r="A4699" t="s">
        <v>32</v>
      </c>
      <c r="B4699" t="str">
        <f>IFERROR(INDEX(Clients[Client_Name],MATCH(Table10[[#This Row],[Client_Code]],Clients[Client_Code],0)),"")</f>
        <v>AGRICOLA MOLLENDO</v>
      </c>
      <c r="C4699" s="42">
        <v>216</v>
      </c>
      <c r="D4699" s="41" t="s">
        <v>37</v>
      </c>
      <c r="E4699">
        <v>9</v>
      </c>
      <c r="F4699" s="21">
        <v>0</v>
      </c>
      <c r="G4699"/>
    </row>
    <row r="4700" spans="1:7" x14ac:dyDescent="0.25">
      <c r="A4700" t="s">
        <v>32</v>
      </c>
      <c r="B4700" t="str">
        <f>IFERROR(INDEX(Clients[Client_Name],MATCH(Table10[[#This Row],[Client_Code]],Clients[Client_Code],0)),"")</f>
        <v>AGRICOLA MOLLENDO</v>
      </c>
      <c r="C4700" s="42">
        <v>216</v>
      </c>
      <c r="D4700" s="41" t="s">
        <v>37</v>
      </c>
      <c r="E4700">
        <v>10</v>
      </c>
      <c r="F4700" s="21">
        <v>0</v>
      </c>
      <c r="G4700"/>
    </row>
    <row r="4701" spans="1:7" x14ac:dyDescent="0.25">
      <c r="A4701" t="s">
        <v>32</v>
      </c>
      <c r="B4701" t="str">
        <f>IFERROR(INDEX(Clients[Client_Name],MATCH(Table10[[#This Row],[Client_Code]],Clients[Client_Code],0)),"")</f>
        <v>AGRICOLA MOLLENDO</v>
      </c>
      <c r="C4701" s="42">
        <v>216</v>
      </c>
      <c r="D4701" s="41" t="s">
        <v>37</v>
      </c>
      <c r="E4701">
        <v>11</v>
      </c>
      <c r="F4701" s="21">
        <v>0</v>
      </c>
      <c r="G4701"/>
    </row>
    <row r="4702" spans="1:7" x14ac:dyDescent="0.25">
      <c r="A4702" t="s">
        <v>32</v>
      </c>
      <c r="B4702" t="str">
        <f>IFERROR(INDEX(Clients[Client_Name],MATCH(Table10[[#This Row],[Client_Code]],Clients[Client_Code],0)),"")</f>
        <v>AGRICOLA MOLLENDO</v>
      </c>
      <c r="C4702" s="42">
        <v>216</v>
      </c>
      <c r="D4702" s="41" t="s">
        <v>37</v>
      </c>
      <c r="E4702">
        <v>12</v>
      </c>
      <c r="F4702" s="21">
        <v>0</v>
      </c>
      <c r="G4702"/>
    </row>
    <row r="4703" spans="1:7" x14ac:dyDescent="0.25">
      <c r="A4703" t="s">
        <v>32</v>
      </c>
      <c r="B4703" t="str">
        <f>IFERROR(INDEX(Clients[Client_Name],MATCH(Table10[[#This Row],[Client_Code]],Clients[Client_Code],0)),"")</f>
        <v>AGRICOLA MOLLENDO</v>
      </c>
      <c r="C4703" s="42">
        <v>216</v>
      </c>
      <c r="D4703" s="41" t="s">
        <v>148</v>
      </c>
      <c r="E4703">
        <v>1</v>
      </c>
      <c r="F4703" s="21">
        <v>0</v>
      </c>
      <c r="G4703"/>
    </row>
    <row r="4704" spans="1:7" x14ac:dyDescent="0.25">
      <c r="A4704" t="s">
        <v>32</v>
      </c>
      <c r="B4704" t="str">
        <f>IFERROR(INDEX(Clients[Client_Name],MATCH(Table10[[#This Row],[Client_Code]],Clients[Client_Code],0)),"")</f>
        <v>AGRICOLA MOLLENDO</v>
      </c>
      <c r="C4704" s="42">
        <v>216</v>
      </c>
      <c r="D4704" s="41" t="s">
        <v>148</v>
      </c>
      <c r="E4704">
        <v>2</v>
      </c>
      <c r="F4704" s="21">
        <v>0</v>
      </c>
      <c r="G4704"/>
    </row>
    <row r="4705" spans="1:7" x14ac:dyDescent="0.25">
      <c r="A4705" t="s">
        <v>32</v>
      </c>
      <c r="B4705" t="str">
        <f>IFERROR(INDEX(Clients[Client_Name],MATCH(Table10[[#This Row],[Client_Code]],Clients[Client_Code],0)),"")</f>
        <v>AGRICOLA MOLLENDO</v>
      </c>
      <c r="C4705" s="42">
        <v>216</v>
      </c>
      <c r="D4705" s="41" t="s">
        <v>148</v>
      </c>
      <c r="E4705">
        <v>3</v>
      </c>
      <c r="F4705" s="21">
        <v>0</v>
      </c>
      <c r="G4705"/>
    </row>
    <row r="4706" spans="1:7" x14ac:dyDescent="0.25">
      <c r="A4706" t="s">
        <v>32</v>
      </c>
      <c r="B4706" t="str">
        <f>IFERROR(INDEX(Clients[Client_Name],MATCH(Table10[[#This Row],[Client_Code]],Clients[Client_Code],0)),"")</f>
        <v>AGRICOLA MOLLENDO</v>
      </c>
      <c r="C4706" s="42">
        <v>216</v>
      </c>
      <c r="D4706" s="41" t="s">
        <v>148</v>
      </c>
      <c r="E4706">
        <v>4</v>
      </c>
      <c r="F4706" s="21">
        <v>0</v>
      </c>
      <c r="G4706"/>
    </row>
    <row r="4707" spans="1:7" x14ac:dyDescent="0.25">
      <c r="A4707" t="s">
        <v>32</v>
      </c>
      <c r="B4707" t="str">
        <f>IFERROR(INDEX(Clients[Client_Name],MATCH(Table10[[#This Row],[Client_Code]],Clients[Client_Code],0)),"")</f>
        <v>AGRICOLA MOLLENDO</v>
      </c>
      <c r="C4707" s="42">
        <v>216</v>
      </c>
      <c r="D4707" s="41" t="s">
        <v>148</v>
      </c>
      <c r="E4707">
        <v>5</v>
      </c>
      <c r="F4707" s="21">
        <v>0</v>
      </c>
      <c r="G4707"/>
    </row>
    <row r="4708" spans="1:7" x14ac:dyDescent="0.25">
      <c r="A4708" t="s">
        <v>32</v>
      </c>
      <c r="B4708" t="str">
        <f>IFERROR(INDEX(Clients[Client_Name],MATCH(Table10[[#This Row],[Client_Code]],Clients[Client_Code],0)),"")</f>
        <v>AGRICOLA MOLLENDO</v>
      </c>
      <c r="C4708" s="42">
        <v>216</v>
      </c>
      <c r="D4708" s="41" t="s">
        <v>148</v>
      </c>
      <c r="E4708">
        <v>6</v>
      </c>
      <c r="F4708" s="21">
        <v>0</v>
      </c>
      <c r="G4708"/>
    </row>
    <row r="4709" spans="1:7" x14ac:dyDescent="0.25">
      <c r="A4709" t="s">
        <v>32</v>
      </c>
      <c r="B4709" t="str">
        <f>IFERROR(INDEX(Clients[Client_Name],MATCH(Table10[[#This Row],[Client_Code]],Clients[Client_Code],0)),"")</f>
        <v>AGRICOLA MOLLENDO</v>
      </c>
      <c r="C4709" s="43">
        <v>216</v>
      </c>
      <c r="D4709" s="41" t="s">
        <v>148</v>
      </c>
      <c r="E4709">
        <v>7</v>
      </c>
      <c r="F4709" s="21">
        <v>0</v>
      </c>
      <c r="G4709"/>
    </row>
    <row r="4710" spans="1:7" x14ac:dyDescent="0.25">
      <c r="A4710" t="s">
        <v>32</v>
      </c>
      <c r="B4710" t="str">
        <f>IFERROR(INDEX(Clients[Client_Name],MATCH(Table10[[#This Row],[Client_Code]],Clients[Client_Code],0)),"")</f>
        <v>AGRICOLA MOLLENDO</v>
      </c>
      <c r="C4710" s="42">
        <v>216</v>
      </c>
      <c r="D4710" s="41" t="s">
        <v>148</v>
      </c>
      <c r="E4710">
        <v>8</v>
      </c>
      <c r="F4710" s="21">
        <v>0</v>
      </c>
      <c r="G4710"/>
    </row>
    <row r="4711" spans="1:7" x14ac:dyDescent="0.25">
      <c r="A4711" t="s">
        <v>32</v>
      </c>
      <c r="B4711" t="str">
        <f>IFERROR(INDEX(Clients[Client_Name],MATCH(Table10[[#This Row],[Client_Code]],Clients[Client_Code],0)),"")</f>
        <v>AGRICOLA MOLLENDO</v>
      </c>
      <c r="C4711" s="42">
        <v>216</v>
      </c>
      <c r="D4711" s="41" t="s">
        <v>148</v>
      </c>
      <c r="E4711">
        <v>9</v>
      </c>
      <c r="F4711" s="21">
        <v>0</v>
      </c>
      <c r="G4711"/>
    </row>
    <row r="4712" spans="1:7" x14ac:dyDescent="0.25">
      <c r="A4712" t="s">
        <v>32</v>
      </c>
      <c r="B4712" t="str">
        <f>IFERROR(INDEX(Clients[Client_Name],MATCH(Table10[[#This Row],[Client_Code]],Clients[Client_Code],0)),"")</f>
        <v>AGRICOLA MOLLENDO</v>
      </c>
      <c r="C4712" s="42">
        <v>216</v>
      </c>
      <c r="D4712" s="41" t="s">
        <v>148</v>
      </c>
      <c r="E4712">
        <v>10</v>
      </c>
      <c r="F4712" s="21">
        <v>0</v>
      </c>
      <c r="G4712"/>
    </row>
    <row r="4713" spans="1:7" x14ac:dyDescent="0.25">
      <c r="A4713" t="s">
        <v>32</v>
      </c>
      <c r="B4713" t="str">
        <f>IFERROR(INDEX(Clients[Client_Name],MATCH(Table10[[#This Row],[Client_Code]],Clients[Client_Code],0)),"")</f>
        <v>AGRICOLA MOLLENDO</v>
      </c>
      <c r="C4713" s="42">
        <v>216</v>
      </c>
      <c r="D4713" s="41" t="s">
        <v>148</v>
      </c>
      <c r="E4713">
        <v>11</v>
      </c>
      <c r="F4713" s="21">
        <v>0</v>
      </c>
      <c r="G4713"/>
    </row>
    <row r="4714" spans="1:7" x14ac:dyDescent="0.25">
      <c r="A4714" t="s">
        <v>32</v>
      </c>
      <c r="B4714" t="str">
        <f>IFERROR(INDEX(Clients[Client_Name],MATCH(Table10[[#This Row],[Client_Code]],Clients[Client_Code],0)),"")</f>
        <v>AGRICOLA MOLLENDO</v>
      </c>
      <c r="C4714" s="42">
        <v>216</v>
      </c>
      <c r="D4714" s="41" t="s">
        <v>148</v>
      </c>
      <c r="E4714">
        <v>12</v>
      </c>
      <c r="F4714" s="21">
        <v>0</v>
      </c>
      <c r="G4714"/>
    </row>
    <row r="4715" spans="1:7" x14ac:dyDescent="0.25">
      <c r="A4715" t="s">
        <v>32</v>
      </c>
      <c r="B4715" t="str">
        <f>IFERROR(INDEX(Clients[Client_Name],MATCH(Table10[[#This Row],[Client_Code]],Clients[Client_Code],0)),"")</f>
        <v>AGRICOLA MOLLENDO</v>
      </c>
      <c r="C4715" s="42">
        <v>216</v>
      </c>
      <c r="D4715" s="41" t="s">
        <v>38</v>
      </c>
      <c r="E4715">
        <v>1</v>
      </c>
      <c r="F4715" s="21">
        <v>0</v>
      </c>
      <c r="G4715"/>
    </row>
    <row r="4716" spans="1:7" x14ac:dyDescent="0.25">
      <c r="A4716" t="s">
        <v>32</v>
      </c>
      <c r="B4716" t="str">
        <f>IFERROR(INDEX(Clients[Client_Name],MATCH(Table10[[#This Row],[Client_Code]],Clients[Client_Code],0)),"")</f>
        <v>AGRICOLA MOLLENDO</v>
      </c>
      <c r="C4716" s="42">
        <v>216</v>
      </c>
      <c r="D4716" s="41" t="s">
        <v>38</v>
      </c>
      <c r="E4716">
        <v>2</v>
      </c>
      <c r="F4716" s="21">
        <v>0</v>
      </c>
      <c r="G4716"/>
    </row>
    <row r="4717" spans="1:7" x14ac:dyDescent="0.25">
      <c r="A4717" t="s">
        <v>32</v>
      </c>
      <c r="B4717" t="str">
        <f>IFERROR(INDEX(Clients[Client_Name],MATCH(Table10[[#This Row],[Client_Code]],Clients[Client_Code],0)),"")</f>
        <v>AGRICOLA MOLLENDO</v>
      </c>
      <c r="C4717" s="42">
        <v>216</v>
      </c>
      <c r="D4717" s="41" t="s">
        <v>38</v>
      </c>
      <c r="E4717">
        <v>3</v>
      </c>
      <c r="F4717" s="21">
        <v>0</v>
      </c>
      <c r="G4717"/>
    </row>
    <row r="4718" spans="1:7" x14ac:dyDescent="0.25">
      <c r="A4718" t="s">
        <v>32</v>
      </c>
      <c r="B4718" t="str">
        <f>IFERROR(INDEX(Clients[Client_Name],MATCH(Table10[[#This Row],[Client_Code]],Clients[Client_Code],0)),"")</f>
        <v>AGRICOLA MOLLENDO</v>
      </c>
      <c r="C4718" s="42">
        <v>216</v>
      </c>
      <c r="D4718" s="41" t="s">
        <v>38</v>
      </c>
      <c r="E4718">
        <v>4</v>
      </c>
      <c r="F4718" s="21">
        <v>0</v>
      </c>
      <c r="G4718"/>
    </row>
    <row r="4719" spans="1:7" x14ac:dyDescent="0.25">
      <c r="A4719" t="s">
        <v>32</v>
      </c>
      <c r="B4719" t="str">
        <f>IFERROR(INDEX(Clients[Client_Name],MATCH(Table10[[#This Row],[Client_Code]],Clients[Client_Code],0)),"")</f>
        <v>AGRICOLA MOLLENDO</v>
      </c>
      <c r="C4719" s="42">
        <v>216</v>
      </c>
      <c r="D4719" s="41" t="s">
        <v>38</v>
      </c>
      <c r="E4719">
        <v>5</v>
      </c>
      <c r="F4719" s="21">
        <v>0</v>
      </c>
      <c r="G4719"/>
    </row>
    <row r="4720" spans="1:7" x14ac:dyDescent="0.25">
      <c r="A4720" t="s">
        <v>32</v>
      </c>
      <c r="B4720" t="str">
        <f>IFERROR(INDEX(Clients[Client_Name],MATCH(Table10[[#This Row],[Client_Code]],Clients[Client_Code],0)),"")</f>
        <v>AGRICOLA MOLLENDO</v>
      </c>
      <c r="C4720" s="42">
        <v>216</v>
      </c>
      <c r="D4720" s="41" t="s">
        <v>38</v>
      </c>
      <c r="E4720">
        <v>6</v>
      </c>
      <c r="F4720" s="21">
        <v>0</v>
      </c>
      <c r="G4720"/>
    </row>
    <row r="4721" spans="1:7" x14ac:dyDescent="0.25">
      <c r="A4721" t="s">
        <v>32</v>
      </c>
      <c r="B4721" t="str">
        <f>IFERROR(INDEX(Clients[Client_Name],MATCH(Table10[[#This Row],[Client_Code]],Clients[Client_Code],0)),"")</f>
        <v>AGRICOLA MOLLENDO</v>
      </c>
      <c r="C4721" s="42">
        <v>216</v>
      </c>
      <c r="D4721" s="41" t="s">
        <v>38</v>
      </c>
      <c r="E4721">
        <v>7</v>
      </c>
      <c r="F4721" s="21">
        <v>0</v>
      </c>
      <c r="G4721"/>
    </row>
    <row r="4722" spans="1:7" x14ac:dyDescent="0.25">
      <c r="A4722" t="s">
        <v>32</v>
      </c>
      <c r="B4722" t="str">
        <f>IFERROR(INDEX(Clients[Client_Name],MATCH(Table10[[#This Row],[Client_Code]],Clients[Client_Code],0)),"")</f>
        <v>AGRICOLA MOLLENDO</v>
      </c>
      <c r="C4722" s="42">
        <v>216</v>
      </c>
      <c r="D4722" s="41" t="s">
        <v>38</v>
      </c>
      <c r="E4722">
        <v>8</v>
      </c>
      <c r="F4722" s="21">
        <v>0</v>
      </c>
      <c r="G4722"/>
    </row>
    <row r="4723" spans="1:7" x14ac:dyDescent="0.25">
      <c r="A4723" t="s">
        <v>32</v>
      </c>
      <c r="B4723" t="str">
        <f>IFERROR(INDEX(Clients[Client_Name],MATCH(Table10[[#This Row],[Client_Code]],Clients[Client_Code],0)),"")</f>
        <v>AGRICOLA MOLLENDO</v>
      </c>
      <c r="C4723" s="42">
        <v>216</v>
      </c>
      <c r="D4723" s="41" t="s">
        <v>38</v>
      </c>
      <c r="E4723">
        <v>9</v>
      </c>
      <c r="F4723" s="21">
        <v>0</v>
      </c>
      <c r="G4723"/>
    </row>
    <row r="4724" spans="1:7" x14ac:dyDescent="0.25">
      <c r="A4724" t="s">
        <v>32</v>
      </c>
      <c r="B4724" t="str">
        <f>IFERROR(INDEX(Clients[Client_Name],MATCH(Table10[[#This Row],[Client_Code]],Clients[Client_Code],0)),"")</f>
        <v>AGRICOLA MOLLENDO</v>
      </c>
      <c r="C4724" s="42">
        <v>216</v>
      </c>
      <c r="D4724" s="41" t="s">
        <v>38</v>
      </c>
      <c r="E4724">
        <v>10</v>
      </c>
      <c r="F4724" s="21">
        <v>0</v>
      </c>
      <c r="G4724"/>
    </row>
    <row r="4725" spans="1:7" x14ac:dyDescent="0.25">
      <c r="A4725" t="s">
        <v>32</v>
      </c>
      <c r="B4725" t="str">
        <f>IFERROR(INDEX(Clients[Client_Name],MATCH(Table10[[#This Row],[Client_Code]],Clients[Client_Code],0)),"")</f>
        <v>AGRICOLA MOLLENDO</v>
      </c>
      <c r="C4725" s="42">
        <v>216</v>
      </c>
      <c r="D4725" s="41" t="s">
        <v>38</v>
      </c>
      <c r="E4725">
        <v>11</v>
      </c>
      <c r="F4725" s="21">
        <v>0</v>
      </c>
      <c r="G4725"/>
    </row>
    <row r="4726" spans="1:7" x14ac:dyDescent="0.25">
      <c r="A4726" t="s">
        <v>32</v>
      </c>
      <c r="B4726" t="str">
        <f>IFERROR(INDEX(Clients[Client_Name],MATCH(Table10[[#This Row],[Client_Code]],Clients[Client_Code],0)),"")</f>
        <v>AGRICOLA MOLLENDO</v>
      </c>
      <c r="C4726" s="42">
        <v>216</v>
      </c>
      <c r="D4726" s="41" t="s">
        <v>38</v>
      </c>
      <c r="E4726">
        <v>12</v>
      </c>
      <c r="F4726" s="21">
        <v>0</v>
      </c>
      <c r="G4726"/>
    </row>
    <row r="4727" spans="1:7" x14ac:dyDescent="0.25">
      <c r="A4727" t="s">
        <v>32</v>
      </c>
      <c r="B4727" t="str">
        <f>IFERROR(INDEX(Clients[Client_Name],MATCH(Table10[[#This Row],[Client_Code]],Clients[Client_Code],0)),"")</f>
        <v>AGRICOLA MOLLENDO</v>
      </c>
      <c r="C4727" s="42">
        <v>216</v>
      </c>
      <c r="D4727" s="41" t="s">
        <v>149</v>
      </c>
      <c r="E4727">
        <v>7</v>
      </c>
      <c r="F4727" s="21">
        <v>1969207.7759809294</v>
      </c>
      <c r="G4727"/>
    </row>
    <row r="4728" spans="1:7" x14ac:dyDescent="0.25">
      <c r="A4728" t="s">
        <v>62</v>
      </c>
      <c r="B4728" t="str">
        <f>IFERROR(INDEX(Clients[Client_Name],MATCH(Table10[[#This Row],[Client_Code]],Clients[Client_Code],0)),"")</f>
        <v>AGRICOLA MOLLENDO</v>
      </c>
      <c r="C4728" s="42">
        <v>1021</v>
      </c>
      <c r="D4728" s="41" t="s">
        <v>149</v>
      </c>
      <c r="E4728">
        <v>1</v>
      </c>
      <c r="F4728" s="21">
        <v>0</v>
      </c>
      <c r="G4728"/>
    </row>
    <row r="4729" spans="1:7" x14ac:dyDescent="0.25">
      <c r="A4729" t="s">
        <v>62</v>
      </c>
      <c r="B4729" t="str">
        <f>IFERROR(INDEX(Clients[Client_Name],MATCH(Table10[[#This Row],[Client_Code]],Clients[Client_Code],0)),"")</f>
        <v>AGRICOLA MOLLENDO</v>
      </c>
      <c r="C4729" s="42">
        <v>1021</v>
      </c>
      <c r="D4729" s="41" t="s">
        <v>149</v>
      </c>
      <c r="E4729">
        <v>2</v>
      </c>
      <c r="F4729" s="21">
        <v>0</v>
      </c>
      <c r="G4729"/>
    </row>
    <row r="4730" spans="1:7" x14ac:dyDescent="0.25">
      <c r="A4730" t="s">
        <v>62</v>
      </c>
      <c r="B4730" t="str">
        <f>IFERROR(INDEX(Clients[Client_Name],MATCH(Table10[[#This Row],[Client_Code]],Clients[Client_Code],0)),"")</f>
        <v>AGRICOLA MOLLENDO</v>
      </c>
      <c r="C4730" s="42">
        <v>1021</v>
      </c>
      <c r="D4730" s="41" t="s">
        <v>149</v>
      </c>
      <c r="E4730">
        <v>3</v>
      </c>
      <c r="F4730" s="21">
        <v>0</v>
      </c>
      <c r="G4730"/>
    </row>
    <row r="4731" spans="1:7" x14ac:dyDescent="0.25">
      <c r="A4731" t="s">
        <v>62</v>
      </c>
      <c r="B4731" t="str">
        <f>IFERROR(INDEX(Clients[Client_Name],MATCH(Table10[[#This Row],[Client_Code]],Clients[Client_Code],0)),"")</f>
        <v>AGRICOLA MOLLENDO</v>
      </c>
      <c r="C4731" s="42">
        <v>1021</v>
      </c>
      <c r="D4731" s="41" t="s">
        <v>149</v>
      </c>
      <c r="E4731">
        <v>4</v>
      </c>
      <c r="F4731" s="21">
        <v>0</v>
      </c>
      <c r="G4731"/>
    </row>
    <row r="4732" spans="1:7" x14ac:dyDescent="0.25">
      <c r="A4732" t="s">
        <v>62</v>
      </c>
      <c r="B4732" t="str">
        <f>IFERROR(INDEX(Clients[Client_Name],MATCH(Table10[[#This Row],[Client_Code]],Clients[Client_Code],0)),"")</f>
        <v>AGRICOLA MOLLENDO</v>
      </c>
      <c r="C4732" s="42">
        <v>1021</v>
      </c>
      <c r="D4732" s="41" t="s">
        <v>149</v>
      </c>
      <c r="E4732">
        <v>5</v>
      </c>
      <c r="F4732" s="21">
        <v>0</v>
      </c>
      <c r="G4732"/>
    </row>
    <row r="4733" spans="1:7" x14ac:dyDescent="0.25">
      <c r="A4733" t="s">
        <v>62</v>
      </c>
      <c r="B4733" t="str">
        <f>IFERROR(INDEX(Clients[Client_Name],MATCH(Table10[[#This Row],[Client_Code]],Clients[Client_Code],0)),"")</f>
        <v>AGRICOLA MOLLENDO</v>
      </c>
      <c r="C4733" s="42">
        <v>1021</v>
      </c>
      <c r="D4733" s="41" t="s">
        <v>149</v>
      </c>
      <c r="E4733">
        <v>6</v>
      </c>
      <c r="F4733" s="21">
        <v>0</v>
      </c>
      <c r="G4733"/>
    </row>
    <row r="4734" spans="1:7" x14ac:dyDescent="0.25">
      <c r="A4734" t="s">
        <v>62</v>
      </c>
      <c r="B4734" t="str">
        <f>IFERROR(INDEX(Clients[Client_Name],MATCH(Table10[[#This Row],[Client_Code]],Clients[Client_Code],0)),"")</f>
        <v>AGRICOLA MOLLENDO</v>
      </c>
      <c r="C4734" s="42">
        <v>1021</v>
      </c>
      <c r="D4734" s="41" t="s">
        <v>149</v>
      </c>
      <c r="E4734">
        <v>7</v>
      </c>
      <c r="F4734" s="21">
        <v>0</v>
      </c>
      <c r="G4734"/>
    </row>
    <row r="4735" spans="1:7" x14ac:dyDescent="0.25">
      <c r="A4735" t="s">
        <v>62</v>
      </c>
      <c r="B4735" t="str">
        <f>IFERROR(INDEX(Clients[Client_Name],MATCH(Table10[[#This Row],[Client_Code]],Clients[Client_Code],0)),"")</f>
        <v>AGRICOLA MOLLENDO</v>
      </c>
      <c r="C4735" s="42">
        <v>1021</v>
      </c>
      <c r="D4735" s="41" t="s">
        <v>149</v>
      </c>
      <c r="E4735">
        <v>8</v>
      </c>
      <c r="F4735" s="21">
        <v>0</v>
      </c>
      <c r="G4735"/>
    </row>
    <row r="4736" spans="1:7" x14ac:dyDescent="0.25">
      <c r="A4736" t="s">
        <v>62</v>
      </c>
      <c r="B4736" t="str">
        <f>IFERROR(INDEX(Clients[Client_Name],MATCH(Table10[[#This Row],[Client_Code]],Clients[Client_Code],0)),"")</f>
        <v>AGRICOLA MOLLENDO</v>
      </c>
      <c r="C4736" s="42">
        <v>1021</v>
      </c>
      <c r="D4736" s="41" t="s">
        <v>149</v>
      </c>
      <c r="E4736">
        <v>9</v>
      </c>
      <c r="F4736" s="21">
        <v>0</v>
      </c>
      <c r="G4736"/>
    </row>
    <row r="4737" spans="1:7" x14ac:dyDescent="0.25">
      <c r="A4737" t="s">
        <v>62</v>
      </c>
      <c r="B4737" t="str">
        <f>IFERROR(INDEX(Clients[Client_Name],MATCH(Table10[[#This Row],[Client_Code]],Clients[Client_Code],0)),"")</f>
        <v>AGRICOLA MOLLENDO</v>
      </c>
      <c r="C4737" s="42">
        <v>1021</v>
      </c>
      <c r="D4737" s="41" t="s">
        <v>149</v>
      </c>
      <c r="E4737">
        <v>10</v>
      </c>
      <c r="F4737" s="21">
        <v>0</v>
      </c>
      <c r="G4737"/>
    </row>
    <row r="4738" spans="1:7" x14ac:dyDescent="0.25">
      <c r="A4738" t="s">
        <v>62</v>
      </c>
      <c r="B4738" t="str">
        <f>IFERROR(INDEX(Clients[Client_Name],MATCH(Table10[[#This Row],[Client_Code]],Clients[Client_Code],0)),"")</f>
        <v>AGRICOLA MOLLENDO</v>
      </c>
      <c r="C4738" s="42">
        <v>1021</v>
      </c>
      <c r="D4738" s="41" t="s">
        <v>149</v>
      </c>
      <c r="E4738">
        <v>11</v>
      </c>
      <c r="F4738" s="21">
        <v>0</v>
      </c>
      <c r="G4738"/>
    </row>
    <row r="4739" spans="1:7" x14ac:dyDescent="0.25">
      <c r="A4739" t="s">
        <v>62</v>
      </c>
      <c r="B4739" t="str">
        <f>IFERROR(INDEX(Clients[Client_Name],MATCH(Table10[[#This Row],[Client_Code]],Clients[Client_Code],0)),"")</f>
        <v>AGRICOLA MOLLENDO</v>
      </c>
      <c r="C4739" s="42">
        <v>1021</v>
      </c>
      <c r="D4739" s="41" t="s">
        <v>149</v>
      </c>
      <c r="E4739">
        <v>12</v>
      </c>
      <c r="F4739" s="21">
        <v>0</v>
      </c>
      <c r="G4739"/>
    </row>
    <row r="4740" spans="1:7" x14ac:dyDescent="0.25">
      <c r="A4740" t="s">
        <v>62</v>
      </c>
      <c r="B4740" t="str">
        <f>IFERROR(INDEX(Clients[Client_Name],MATCH(Table10[[#This Row],[Client_Code]],Clients[Client_Code],0)),"")</f>
        <v>AGRICOLA MOLLENDO</v>
      </c>
      <c r="C4740" s="42">
        <v>1021</v>
      </c>
      <c r="D4740" s="41" t="s">
        <v>37</v>
      </c>
      <c r="E4740">
        <v>1</v>
      </c>
      <c r="F4740" s="21">
        <v>0</v>
      </c>
      <c r="G4740"/>
    </row>
    <row r="4741" spans="1:7" x14ac:dyDescent="0.25">
      <c r="A4741" t="s">
        <v>62</v>
      </c>
      <c r="B4741" t="str">
        <f>IFERROR(INDEX(Clients[Client_Name],MATCH(Table10[[#This Row],[Client_Code]],Clients[Client_Code],0)),"")</f>
        <v>AGRICOLA MOLLENDO</v>
      </c>
      <c r="C4741" s="42">
        <v>1021</v>
      </c>
      <c r="D4741" s="41" t="s">
        <v>37</v>
      </c>
      <c r="E4741">
        <v>2</v>
      </c>
      <c r="F4741" s="21">
        <v>0</v>
      </c>
      <c r="G4741"/>
    </row>
    <row r="4742" spans="1:7" x14ac:dyDescent="0.25">
      <c r="A4742" t="s">
        <v>62</v>
      </c>
      <c r="B4742" t="str">
        <f>IFERROR(INDEX(Clients[Client_Name],MATCH(Table10[[#This Row],[Client_Code]],Clients[Client_Code],0)),"")</f>
        <v>AGRICOLA MOLLENDO</v>
      </c>
      <c r="C4742" s="42">
        <v>1021</v>
      </c>
      <c r="D4742" s="41" t="s">
        <v>37</v>
      </c>
      <c r="E4742">
        <v>3</v>
      </c>
      <c r="F4742" s="21">
        <v>0</v>
      </c>
      <c r="G4742"/>
    </row>
    <row r="4743" spans="1:7" x14ac:dyDescent="0.25">
      <c r="A4743" t="s">
        <v>62</v>
      </c>
      <c r="B4743" t="str">
        <f>IFERROR(INDEX(Clients[Client_Name],MATCH(Table10[[#This Row],[Client_Code]],Clients[Client_Code],0)),"")</f>
        <v>AGRICOLA MOLLENDO</v>
      </c>
      <c r="C4743" s="42">
        <v>1021</v>
      </c>
      <c r="D4743" s="41" t="s">
        <v>37</v>
      </c>
      <c r="E4743">
        <v>4</v>
      </c>
      <c r="F4743" s="21">
        <v>0</v>
      </c>
      <c r="G4743"/>
    </row>
    <row r="4744" spans="1:7" x14ac:dyDescent="0.25">
      <c r="A4744" t="s">
        <v>62</v>
      </c>
      <c r="B4744" t="str">
        <f>IFERROR(INDEX(Clients[Client_Name],MATCH(Table10[[#This Row],[Client_Code]],Clients[Client_Code],0)),"")</f>
        <v>AGRICOLA MOLLENDO</v>
      </c>
      <c r="C4744" s="42">
        <v>1021</v>
      </c>
      <c r="D4744" s="41" t="s">
        <v>37</v>
      </c>
      <c r="E4744">
        <v>5</v>
      </c>
      <c r="F4744" s="21">
        <v>0</v>
      </c>
      <c r="G4744"/>
    </row>
    <row r="4745" spans="1:7" x14ac:dyDescent="0.25">
      <c r="A4745" t="s">
        <v>62</v>
      </c>
      <c r="B4745" t="str">
        <f>IFERROR(INDEX(Clients[Client_Name],MATCH(Table10[[#This Row],[Client_Code]],Clients[Client_Code],0)),"")</f>
        <v>AGRICOLA MOLLENDO</v>
      </c>
      <c r="C4745" s="42">
        <v>1021</v>
      </c>
      <c r="D4745" s="41" t="s">
        <v>37</v>
      </c>
      <c r="E4745">
        <v>6</v>
      </c>
      <c r="F4745" s="21">
        <v>0</v>
      </c>
      <c r="G4745"/>
    </row>
    <row r="4746" spans="1:7" x14ac:dyDescent="0.25">
      <c r="A4746" t="s">
        <v>62</v>
      </c>
      <c r="B4746" t="str">
        <f>IFERROR(INDEX(Clients[Client_Name],MATCH(Table10[[#This Row],[Client_Code]],Clients[Client_Code],0)),"")</f>
        <v>AGRICOLA MOLLENDO</v>
      </c>
      <c r="C4746" s="42">
        <v>1021</v>
      </c>
      <c r="D4746" s="41" t="s">
        <v>37</v>
      </c>
      <c r="E4746">
        <v>7</v>
      </c>
      <c r="F4746" s="21">
        <v>0</v>
      </c>
      <c r="G4746"/>
    </row>
    <row r="4747" spans="1:7" x14ac:dyDescent="0.25">
      <c r="A4747" t="s">
        <v>62</v>
      </c>
      <c r="B4747" t="str">
        <f>IFERROR(INDEX(Clients[Client_Name],MATCH(Table10[[#This Row],[Client_Code]],Clients[Client_Code],0)),"")</f>
        <v>AGRICOLA MOLLENDO</v>
      </c>
      <c r="C4747" s="42">
        <v>1021</v>
      </c>
      <c r="D4747" s="41" t="s">
        <v>37</v>
      </c>
      <c r="E4747">
        <v>8</v>
      </c>
      <c r="F4747" s="21">
        <v>0</v>
      </c>
      <c r="G4747"/>
    </row>
    <row r="4748" spans="1:7" x14ac:dyDescent="0.25">
      <c r="A4748" t="s">
        <v>62</v>
      </c>
      <c r="B4748" t="str">
        <f>IFERROR(INDEX(Clients[Client_Name],MATCH(Table10[[#This Row],[Client_Code]],Clients[Client_Code],0)),"")</f>
        <v>AGRICOLA MOLLENDO</v>
      </c>
      <c r="C4748" s="42">
        <v>1021</v>
      </c>
      <c r="D4748" s="41" t="s">
        <v>37</v>
      </c>
      <c r="E4748">
        <v>9</v>
      </c>
      <c r="F4748" s="21">
        <v>0</v>
      </c>
      <c r="G4748"/>
    </row>
    <row r="4749" spans="1:7" x14ac:dyDescent="0.25">
      <c r="A4749" t="s">
        <v>62</v>
      </c>
      <c r="B4749" t="str">
        <f>IFERROR(INDEX(Clients[Client_Name],MATCH(Table10[[#This Row],[Client_Code]],Clients[Client_Code],0)),"")</f>
        <v>AGRICOLA MOLLENDO</v>
      </c>
      <c r="C4749" s="42">
        <v>1021</v>
      </c>
      <c r="D4749" s="41" t="s">
        <v>37</v>
      </c>
      <c r="E4749">
        <v>10</v>
      </c>
      <c r="F4749" s="21">
        <v>0</v>
      </c>
      <c r="G4749"/>
    </row>
    <row r="4750" spans="1:7" x14ac:dyDescent="0.25">
      <c r="A4750" t="s">
        <v>62</v>
      </c>
      <c r="B4750" t="str">
        <f>IFERROR(INDEX(Clients[Client_Name],MATCH(Table10[[#This Row],[Client_Code]],Clients[Client_Code],0)),"")</f>
        <v>AGRICOLA MOLLENDO</v>
      </c>
      <c r="C4750" s="42">
        <v>1021</v>
      </c>
      <c r="D4750" s="41" t="s">
        <v>37</v>
      </c>
      <c r="E4750">
        <v>11</v>
      </c>
      <c r="F4750" s="21">
        <v>0</v>
      </c>
      <c r="G4750"/>
    </row>
    <row r="4751" spans="1:7" x14ac:dyDescent="0.25">
      <c r="A4751" t="s">
        <v>62</v>
      </c>
      <c r="B4751" t="str">
        <f>IFERROR(INDEX(Clients[Client_Name],MATCH(Table10[[#This Row],[Client_Code]],Clients[Client_Code],0)),"")</f>
        <v>AGRICOLA MOLLENDO</v>
      </c>
      <c r="C4751" s="42">
        <v>1021</v>
      </c>
      <c r="D4751" s="41" t="s">
        <v>37</v>
      </c>
      <c r="E4751">
        <v>12</v>
      </c>
      <c r="F4751" s="21">
        <v>0</v>
      </c>
      <c r="G4751"/>
    </row>
    <row r="4752" spans="1:7" x14ac:dyDescent="0.25">
      <c r="A4752" t="s">
        <v>62</v>
      </c>
      <c r="B4752" t="str">
        <f>IFERROR(INDEX(Clients[Client_Name],MATCH(Table10[[#This Row],[Client_Code]],Clients[Client_Code],0)),"")</f>
        <v>AGRICOLA MOLLENDO</v>
      </c>
      <c r="C4752" s="42">
        <v>1021</v>
      </c>
      <c r="D4752" s="41" t="s">
        <v>148</v>
      </c>
      <c r="E4752">
        <v>1</v>
      </c>
      <c r="F4752" s="21">
        <v>0</v>
      </c>
      <c r="G4752"/>
    </row>
    <row r="4753" spans="1:7" x14ac:dyDescent="0.25">
      <c r="A4753" t="s">
        <v>62</v>
      </c>
      <c r="B4753" t="str">
        <f>IFERROR(INDEX(Clients[Client_Name],MATCH(Table10[[#This Row],[Client_Code]],Clients[Client_Code],0)),"")</f>
        <v>AGRICOLA MOLLENDO</v>
      </c>
      <c r="C4753" s="42">
        <v>1021</v>
      </c>
      <c r="D4753" s="41" t="s">
        <v>148</v>
      </c>
      <c r="E4753">
        <v>2</v>
      </c>
      <c r="F4753" s="21">
        <v>0</v>
      </c>
      <c r="G4753"/>
    </row>
    <row r="4754" spans="1:7" x14ac:dyDescent="0.25">
      <c r="A4754" t="s">
        <v>62</v>
      </c>
      <c r="B4754" t="str">
        <f>IFERROR(INDEX(Clients[Client_Name],MATCH(Table10[[#This Row],[Client_Code]],Clients[Client_Code],0)),"")</f>
        <v>AGRICOLA MOLLENDO</v>
      </c>
      <c r="C4754" s="42">
        <v>1021</v>
      </c>
      <c r="D4754" s="41" t="s">
        <v>148</v>
      </c>
      <c r="E4754">
        <v>3</v>
      </c>
      <c r="F4754" s="21">
        <v>0</v>
      </c>
      <c r="G4754"/>
    </row>
    <row r="4755" spans="1:7" x14ac:dyDescent="0.25">
      <c r="A4755" t="s">
        <v>62</v>
      </c>
      <c r="B4755" t="str">
        <f>IFERROR(INDEX(Clients[Client_Name],MATCH(Table10[[#This Row],[Client_Code]],Clients[Client_Code],0)),"")</f>
        <v>AGRICOLA MOLLENDO</v>
      </c>
      <c r="C4755" s="42">
        <v>1021</v>
      </c>
      <c r="D4755" s="41" t="s">
        <v>148</v>
      </c>
      <c r="E4755">
        <v>4</v>
      </c>
      <c r="F4755" s="21">
        <v>0</v>
      </c>
      <c r="G4755"/>
    </row>
    <row r="4756" spans="1:7" x14ac:dyDescent="0.25">
      <c r="A4756" t="s">
        <v>62</v>
      </c>
      <c r="B4756" t="str">
        <f>IFERROR(INDEX(Clients[Client_Name],MATCH(Table10[[#This Row],[Client_Code]],Clients[Client_Code],0)),"")</f>
        <v>AGRICOLA MOLLENDO</v>
      </c>
      <c r="C4756" s="42">
        <v>1021</v>
      </c>
      <c r="D4756" s="41" t="s">
        <v>148</v>
      </c>
      <c r="E4756">
        <v>5</v>
      </c>
      <c r="F4756" s="21">
        <v>0</v>
      </c>
      <c r="G4756"/>
    </row>
    <row r="4757" spans="1:7" x14ac:dyDescent="0.25">
      <c r="A4757" t="s">
        <v>62</v>
      </c>
      <c r="B4757" t="str">
        <f>IFERROR(INDEX(Clients[Client_Name],MATCH(Table10[[#This Row],[Client_Code]],Clients[Client_Code],0)),"")</f>
        <v>AGRICOLA MOLLENDO</v>
      </c>
      <c r="C4757" s="42">
        <v>1021</v>
      </c>
      <c r="D4757" s="41" t="s">
        <v>148</v>
      </c>
      <c r="E4757">
        <v>6</v>
      </c>
      <c r="F4757" s="21">
        <v>0</v>
      </c>
      <c r="G4757"/>
    </row>
    <row r="4758" spans="1:7" x14ac:dyDescent="0.25">
      <c r="A4758" t="s">
        <v>62</v>
      </c>
      <c r="B4758" t="str">
        <f>IFERROR(INDEX(Clients[Client_Name],MATCH(Table10[[#This Row],[Client_Code]],Clients[Client_Code],0)),"")</f>
        <v>AGRICOLA MOLLENDO</v>
      </c>
      <c r="C4758" s="42">
        <v>1021</v>
      </c>
      <c r="D4758" s="41" t="s">
        <v>148</v>
      </c>
      <c r="E4758">
        <v>7</v>
      </c>
      <c r="F4758" s="21">
        <v>0</v>
      </c>
      <c r="G4758"/>
    </row>
    <row r="4759" spans="1:7" x14ac:dyDescent="0.25">
      <c r="A4759" t="s">
        <v>62</v>
      </c>
      <c r="B4759" t="str">
        <f>IFERROR(INDEX(Clients[Client_Name],MATCH(Table10[[#This Row],[Client_Code]],Clients[Client_Code],0)),"")</f>
        <v>AGRICOLA MOLLENDO</v>
      </c>
      <c r="C4759" s="42">
        <v>1021</v>
      </c>
      <c r="D4759" s="41" t="s">
        <v>148</v>
      </c>
      <c r="E4759">
        <v>8</v>
      </c>
      <c r="F4759" s="21">
        <v>0</v>
      </c>
      <c r="G4759"/>
    </row>
    <row r="4760" spans="1:7" x14ac:dyDescent="0.25">
      <c r="A4760" t="s">
        <v>62</v>
      </c>
      <c r="B4760" t="str">
        <f>IFERROR(INDEX(Clients[Client_Name],MATCH(Table10[[#This Row],[Client_Code]],Clients[Client_Code],0)),"")</f>
        <v>AGRICOLA MOLLENDO</v>
      </c>
      <c r="C4760" s="42">
        <v>1021</v>
      </c>
      <c r="D4760" s="41" t="s">
        <v>148</v>
      </c>
      <c r="E4760">
        <v>9</v>
      </c>
      <c r="F4760" s="21">
        <v>0</v>
      </c>
      <c r="G4760"/>
    </row>
    <row r="4761" spans="1:7" x14ac:dyDescent="0.25">
      <c r="A4761" t="s">
        <v>62</v>
      </c>
      <c r="B4761" t="str">
        <f>IFERROR(INDEX(Clients[Client_Name],MATCH(Table10[[#This Row],[Client_Code]],Clients[Client_Code],0)),"")</f>
        <v>AGRICOLA MOLLENDO</v>
      </c>
      <c r="C4761" s="42">
        <v>1021</v>
      </c>
      <c r="D4761" s="41" t="s">
        <v>148</v>
      </c>
      <c r="E4761">
        <v>10</v>
      </c>
      <c r="F4761" s="21">
        <v>0</v>
      </c>
      <c r="G4761"/>
    </row>
    <row r="4762" spans="1:7" x14ac:dyDescent="0.25">
      <c r="A4762" t="s">
        <v>62</v>
      </c>
      <c r="B4762" t="str">
        <f>IFERROR(INDEX(Clients[Client_Name],MATCH(Table10[[#This Row],[Client_Code]],Clients[Client_Code],0)),"")</f>
        <v>AGRICOLA MOLLENDO</v>
      </c>
      <c r="C4762" s="42">
        <v>1021</v>
      </c>
      <c r="D4762" s="41" t="s">
        <v>148</v>
      </c>
      <c r="E4762">
        <v>11</v>
      </c>
      <c r="F4762" s="21">
        <v>0</v>
      </c>
      <c r="G4762"/>
    </row>
    <row r="4763" spans="1:7" x14ac:dyDescent="0.25">
      <c r="A4763" t="s">
        <v>62</v>
      </c>
      <c r="B4763" t="str">
        <f>IFERROR(INDEX(Clients[Client_Name],MATCH(Table10[[#This Row],[Client_Code]],Clients[Client_Code],0)),"")</f>
        <v>AGRICOLA MOLLENDO</v>
      </c>
      <c r="C4763" s="42">
        <v>1021</v>
      </c>
      <c r="D4763" s="41" t="s">
        <v>148</v>
      </c>
      <c r="E4763">
        <v>12</v>
      </c>
      <c r="F4763" s="21">
        <v>0</v>
      </c>
      <c r="G4763"/>
    </row>
    <row r="4764" spans="1:7" x14ac:dyDescent="0.25">
      <c r="A4764" t="s">
        <v>62</v>
      </c>
      <c r="B4764" t="str">
        <f>IFERROR(INDEX(Clients[Client_Name],MATCH(Table10[[#This Row],[Client_Code]],Clients[Client_Code],0)),"")</f>
        <v>AGRICOLA MOLLENDO</v>
      </c>
      <c r="C4764" s="42">
        <v>1021</v>
      </c>
      <c r="D4764" s="41" t="s">
        <v>38</v>
      </c>
      <c r="E4764">
        <v>1</v>
      </c>
      <c r="F4764" s="21">
        <v>0</v>
      </c>
      <c r="G4764"/>
    </row>
    <row r="4765" spans="1:7" x14ac:dyDescent="0.25">
      <c r="A4765" t="s">
        <v>62</v>
      </c>
      <c r="B4765" t="str">
        <f>IFERROR(INDEX(Clients[Client_Name],MATCH(Table10[[#This Row],[Client_Code]],Clients[Client_Code],0)),"")</f>
        <v>AGRICOLA MOLLENDO</v>
      </c>
      <c r="C4765" s="42">
        <v>1021</v>
      </c>
      <c r="D4765" s="41" t="s">
        <v>38</v>
      </c>
      <c r="E4765">
        <v>2</v>
      </c>
      <c r="F4765" s="21">
        <v>0</v>
      </c>
      <c r="G4765"/>
    </row>
    <row r="4766" spans="1:7" x14ac:dyDescent="0.25">
      <c r="A4766" t="s">
        <v>62</v>
      </c>
      <c r="B4766" t="str">
        <f>IFERROR(INDEX(Clients[Client_Name],MATCH(Table10[[#This Row],[Client_Code]],Clients[Client_Code],0)),"")</f>
        <v>AGRICOLA MOLLENDO</v>
      </c>
      <c r="C4766" s="42">
        <v>1021</v>
      </c>
      <c r="D4766" s="41" t="s">
        <v>38</v>
      </c>
      <c r="E4766">
        <v>3</v>
      </c>
      <c r="F4766" s="21">
        <v>0</v>
      </c>
      <c r="G4766"/>
    </row>
    <row r="4767" spans="1:7" x14ac:dyDescent="0.25">
      <c r="A4767" t="s">
        <v>62</v>
      </c>
      <c r="B4767" t="str">
        <f>IFERROR(INDEX(Clients[Client_Name],MATCH(Table10[[#This Row],[Client_Code]],Clients[Client_Code],0)),"")</f>
        <v>AGRICOLA MOLLENDO</v>
      </c>
      <c r="C4767" s="42">
        <v>1021</v>
      </c>
      <c r="D4767" s="41" t="s">
        <v>38</v>
      </c>
      <c r="E4767">
        <v>4</v>
      </c>
      <c r="F4767" s="21">
        <v>0</v>
      </c>
      <c r="G4767"/>
    </row>
    <row r="4768" spans="1:7" x14ac:dyDescent="0.25">
      <c r="A4768" t="s">
        <v>62</v>
      </c>
      <c r="B4768" t="str">
        <f>IFERROR(INDEX(Clients[Client_Name],MATCH(Table10[[#This Row],[Client_Code]],Clients[Client_Code],0)),"")</f>
        <v>AGRICOLA MOLLENDO</v>
      </c>
      <c r="C4768" s="42">
        <v>1021</v>
      </c>
      <c r="D4768" s="41" t="s">
        <v>38</v>
      </c>
      <c r="E4768">
        <v>5</v>
      </c>
      <c r="F4768" s="21">
        <v>0</v>
      </c>
      <c r="G4768"/>
    </row>
    <row r="4769" spans="1:7" x14ac:dyDescent="0.25">
      <c r="A4769" t="s">
        <v>62</v>
      </c>
      <c r="B4769" t="str">
        <f>IFERROR(INDEX(Clients[Client_Name],MATCH(Table10[[#This Row],[Client_Code]],Clients[Client_Code],0)),"")</f>
        <v>AGRICOLA MOLLENDO</v>
      </c>
      <c r="C4769" s="42">
        <v>1021</v>
      </c>
      <c r="D4769" s="41" t="s">
        <v>38</v>
      </c>
      <c r="E4769">
        <v>6</v>
      </c>
      <c r="F4769" s="21">
        <v>0</v>
      </c>
      <c r="G4769"/>
    </row>
    <row r="4770" spans="1:7" x14ac:dyDescent="0.25">
      <c r="A4770" t="s">
        <v>62</v>
      </c>
      <c r="B4770" t="str">
        <f>IFERROR(INDEX(Clients[Client_Name],MATCH(Table10[[#This Row],[Client_Code]],Clients[Client_Code],0)),"")</f>
        <v>AGRICOLA MOLLENDO</v>
      </c>
      <c r="C4770" s="42">
        <v>1021</v>
      </c>
      <c r="D4770" s="41" t="s">
        <v>38</v>
      </c>
      <c r="E4770">
        <v>7</v>
      </c>
      <c r="F4770" s="21">
        <v>0</v>
      </c>
      <c r="G4770"/>
    </row>
    <row r="4771" spans="1:7" x14ac:dyDescent="0.25">
      <c r="A4771" t="s">
        <v>62</v>
      </c>
      <c r="B4771" t="str">
        <f>IFERROR(INDEX(Clients[Client_Name],MATCH(Table10[[#This Row],[Client_Code]],Clients[Client_Code],0)),"")</f>
        <v>AGRICOLA MOLLENDO</v>
      </c>
      <c r="C4771" s="42">
        <v>1021</v>
      </c>
      <c r="D4771" s="41" t="s">
        <v>38</v>
      </c>
      <c r="E4771">
        <v>8</v>
      </c>
      <c r="F4771" s="21">
        <v>0</v>
      </c>
      <c r="G4771"/>
    </row>
    <row r="4772" spans="1:7" x14ac:dyDescent="0.25">
      <c r="A4772" t="s">
        <v>62</v>
      </c>
      <c r="B4772" t="str">
        <f>IFERROR(INDEX(Clients[Client_Name],MATCH(Table10[[#This Row],[Client_Code]],Clients[Client_Code],0)),"")</f>
        <v>AGRICOLA MOLLENDO</v>
      </c>
      <c r="C4772" s="42">
        <v>1021</v>
      </c>
      <c r="D4772" s="41" t="s">
        <v>38</v>
      </c>
      <c r="E4772">
        <v>9</v>
      </c>
      <c r="F4772" s="21">
        <v>0</v>
      </c>
      <c r="G4772"/>
    </row>
    <row r="4773" spans="1:7" x14ac:dyDescent="0.25">
      <c r="A4773" t="s">
        <v>62</v>
      </c>
      <c r="B4773" t="str">
        <f>IFERROR(INDEX(Clients[Client_Name],MATCH(Table10[[#This Row],[Client_Code]],Clients[Client_Code],0)),"")</f>
        <v>AGRICOLA MOLLENDO</v>
      </c>
      <c r="C4773" s="42">
        <v>1021</v>
      </c>
      <c r="D4773" s="41" t="s">
        <v>38</v>
      </c>
      <c r="E4773">
        <v>10</v>
      </c>
      <c r="F4773" s="21">
        <v>0</v>
      </c>
      <c r="G4773"/>
    </row>
    <row r="4774" spans="1:7" x14ac:dyDescent="0.25">
      <c r="A4774" t="s">
        <v>62</v>
      </c>
      <c r="B4774" t="str">
        <f>IFERROR(INDEX(Clients[Client_Name],MATCH(Table10[[#This Row],[Client_Code]],Clients[Client_Code],0)),"")</f>
        <v>AGRICOLA MOLLENDO</v>
      </c>
      <c r="C4774" s="42">
        <v>1021</v>
      </c>
      <c r="D4774" s="41" t="s">
        <v>38</v>
      </c>
      <c r="E4774">
        <v>11</v>
      </c>
      <c r="F4774" s="21">
        <v>0</v>
      </c>
      <c r="G4774"/>
    </row>
    <row r="4775" spans="1:7" x14ac:dyDescent="0.25">
      <c r="A4775" t="s">
        <v>62</v>
      </c>
      <c r="B4775" t="str">
        <f>IFERROR(INDEX(Clients[Client_Name],MATCH(Table10[[#This Row],[Client_Code]],Clients[Client_Code],0)),"")</f>
        <v>AGRICOLA MOLLENDO</v>
      </c>
      <c r="C4775" s="42">
        <v>1021</v>
      </c>
      <c r="D4775" s="41" t="s">
        <v>38</v>
      </c>
      <c r="E4775">
        <v>12</v>
      </c>
      <c r="F4775" s="21">
        <v>0</v>
      </c>
      <c r="G4775"/>
    </row>
    <row r="4776" spans="1:7" x14ac:dyDescent="0.25">
      <c r="A4776" t="s">
        <v>32</v>
      </c>
      <c r="B4776" t="str">
        <f>IFERROR(INDEX(Clients[Client_Name],MATCH(Table10[[#This Row],[Client_Code]],Clients[Client_Code],0)),"")</f>
        <v>AGRICOLA ARIZTIA</v>
      </c>
      <c r="C4776" s="42">
        <v>1</v>
      </c>
      <c r="D4776" s="41" t="s">
        <v>149</v>
      </c>
      <c r="E4776">
        <v>2</v>
      </c>
      <c r="F4776" s="21">
        <v>9688280.9224406034</v>
      </c>
      <c r="G4776"/>
    </row>
    <row r="4777" spans="1:7" x14ac:dyDescent="0.25">
      <c r="A4777" t="s">
        <v>32</v>
      </c>
      <c r="B4777" t="str">
        <f>IFERROR(INDEX(Clients[Client_Name],MATCH(Table10[[#This Row],[Client_Code]],Clients[Client_Code],0)),"")</f>
        <v>AGRICOLA ARIZTIA</v>
      </c>
      <c r="C4777" s="42">
        <v>1</v>
      </c>
      <c r="D4777" s="41" t="s">
        <v>149</v>
      </c>
      <c r="E4777">
        <v>3</v>
      </c>
      <c r="F4777" s="21">
        <v>10756702.235833801</v>
      </c>
      <c r="G4777"/>
    </row>
    <row r="4778" spans="1:7" x14ac:dyDescent="0.25">
      <c r="A4778" t="s">
        <v>32</v>
      </c>
      <c r="B4778" t="str">
        <f>IFERROR(INDEX(Clients[Client_Name],MATCH(Table10[[#This Row],[Client_Code]],Clients[Client_Code],0)),"")</f>
        <v>AGRICOLA ARIZTIA</v>
      </c>
      <c r="C4778" s="42">
        <v>1</v>
      </c>
      <c r="D4778" s="41" t="s">
        <v>149</v>
      </c>
      <c r="E4778">
        <v>4</v>
      </c>
      <c r="F4778" s="21">
        <v>10787179.558835329</v>
      </c>
      <c r="G4778"/>
    </row>
    <row r="4779" spans="1:7" x14ac:dyDescent="0.25">
      <c r="A4779" t="s">
        <v>32</v>
      </c>
      <c r="B4779" t="str">
        <f>IFERROR(INDEX(Clients[Client_Name],MATCH(Table10[[#This Row],[Client_Code]],Clients[Client_Code],0)),"")</f>
        <v>AGRICOLA ARIZTIA</v>
      </c>
      <c r="C4779" s="42">
        <v>1</v>
      </c>
      <c r="D4779" s="41" t="s">
        <v>149</v>
      </c>
      <c r="E4779">
        <v>5</v>
      </c>
      <c r="F4779" s="21">
        <v>10817743.23425203</v>
      </c>
      <c r="G4779"/>
    </row>
    <row r="4780" spans="1:7" x14ac:dyDescent="0.25">
      <c r="A4780" t="s">
        <v>32</v>
      </c>
      <c r="B4780" t="str">
        <f>IFERROR(INDEX(Clients[Client_Name],MATCH(Table10[[#This Row],[Client_Code]],Clients[Client_Code],0)),"")</f>
        <v>AGRICOLA ARIZTIA</v>
      </c>
      <c r="C4780" s="42">
        <v>1</v>
      </c>
      <c r="D4780" s="41" t="s">
        <v>149</v>
      </c>
      <c r="E4780">
        <v>6</v>
      </c>
      <c r="F4780" s="21">
        <v>10498445.329112008</v>
      </c>
      <c r="G4780"/>
    </row>
    <row r="4781" spans="1:7" x14ac:dyDescent="0.25">
      <c r="A4781" t="s">
        <v>32</v>
      </c>
      <c r="B4781" t="str">
        <f>IFERROR(INDEX(Clients[Client_Name],MATCH(Table10[[#This Row],[Client_Code]],Clients[Client_Code],0)),"")</f>
        <v>AGRICOLA ARIZTIA</v>
      </c>
      <c r="C4781" s="42">
        <v>1</v>
      </c>
      <c r="D4781" s="41" t="s">
        <v>149</v>
      </c>
      <c r="E4781">
        <v>7</v>
      </c>
      <c r="F4781" s="21">
        <v>10879130.621684864</v>
      </c>
      <c r="G4781"/>
    </row>
    <row r="4782" spans="1:7" x14ac:dyDescent="0.25">
      <c r="A4782" t="s">
        <v>32</v>
      </c>
      <c r="B4782" t="str">
        <f>IFERROR(INDEX(Clients[Client_Name],MATCH(Table10[[#This Row],[Client_Code]],Clients[Client_Code],0)),"")</f>
        <v>AGRICOLA ARIZTIA</v>
      </c>
      <c r="C4782" s="42">
        <v>1</v>
      </c>
      <c r="D4782" s="41" t="s">
        <v>149</v>
      </c>
      <c r="E4782">
        <v>8</v>
      </c>
      <c r="F4782" s="21">
        <v>10909954.825112972</v>
      </c>
      <c r="G4782"/>
    </row>
    <row r="4783" spans="1:7" x14ac:dyDescent="0.25">
      <c r="A4783" t="s">
        <v>32</v>
      </c>
      <c r="B4783" t="str">
        <f>IFERROR(INDEX(Clients[Client_Name],MATCH(Table10[[#This Row],[Client_Code]],Clients[Client_Code],0)),"")</f>
        <v>AGRICOLA ARIZTIA</v>
      </c>
      <c r="C4783" s="42">
        <v>1</v>
      </c>
      <c r="D4783" s="41" t="s">
        <v>149</v>
      </c>
      <c r="E4783">
        <v>9</v>
      </c>
      <c r="F4783" s="21">
        <v>10587935.19075883</v>
      </c>
      <c r="G4783"/>
    </row>
    <row r="4784" spans="1:7" x14ac:dyDescent="0.25">
      <c r="A4784" t="s">
        <v>32</v>
      </c>
      <c r="B4784" t="str">
        <f>IFERROR(INDEX(Clients[Client_Name],MATCH(Table10[[#This Row],[Client_Code]],Clients[Client_Code],0)),"")</f>
        <v>AGRICOLA ARIZTIA</v>
      </c>
      <c r="C4784" s="42">
        <v>1</v>
      </c>
      <c r="D4784" s="41" t="s">
        <v>149</v>
      </c>
      <c r="E4784">
        <v>10</v>
      </c>
      <c r="F4784" s="21">
        <v>10971865.48514818</v>
      </c>
      <c r="G4784"/>
    </row>
    <row r="4785" spans="1:7" x14ac:dyDescent="0.25">
      <c r="A4785" t="s">
        <v>32</v>
      </c>
      <c r="B4785" t="str">
        <f>IFERROR(INDEX(Clients[Client_Name],MATCH(Table10[[#This Row],[Client_Code]],Clients[Client_Code],0)),"")</f>
        <v>AGRICOLA ARIZTIA</v>
      </c>
      <c r="C4785" s="42">
        <v>1</v>
      </c>
      <c r="D4785" s="41" t="s">
        <v>149</v>
      </c>
      <c r="E4785">
        <v>11</v>
      </c>
      <c r="F4785" s="21">
        <v>10648018.487763966</v>
      </c>
      <c r="G4785"/>
    </row>
    <row r="4786" spans="1:7" x14ac:dyDescent="0.25">
      <c r="A4786" t="s">
        <v>32</v>
      </c>
      <c r="B4786" t="str">
        <f>IFERROR(INDEX(Clients[Client_Name],MATCH(Table10[[#This Row],[Client_Code]],Clients[Client_Code],0)),"")</f>
        <v>AGRICOLA ARIZTIA</v>
      </c>
      <c r="C4786" s="42">
        <v>1</v>
      </c>
      <c r="D4786" s="41" t="s">
        <v>149</v>
      </c>
      <c r="E4786">
        <v>12</v>
      </c>
      <c r="F4786" s="21">
        <v>11034127.469261939</v>
      </c>
      <c r="G4786"/>
    </row>
    <row r="4787" spans="1:7" x14ac:dyDescent="0.25">
      <c r="A4787" t="s">
        <v>32</v>
      </c>
      <c r="B4787" t="str">
        <f>IFERROR(INDEX(Clients[Client_Name],MATCH(Table10[[#This Row],[Client_Code]],Clients[Client_Code],0)),"")</f>
        <v>AGRICOLA ARIZTIA</v>
      </c>
      <c r="C4787" s="42">
        <v>1</v>
      </c>
      <c r="D4787" s="41" t="s">
        <v>37</v>
      </c>
      <c r="E4787">
        <v>1</v>
      </c>
      <c r="F4787" s="21">
        <v>723705.17144757661</v>
      </c>
      <c r="G4787"/>
    </row>
    <row r="4788" spans="1:7" x14ac:dyDescent="0.25">
      <c r="A4788" t="s">
        <v>32</v>
      </c>
      <c r="B4788" t="str">
        <f>IFERROR(INDEX(Clients[Client_Name],MATCH(Table10[[#This Row],[Client_Code]],Clients[Client_Code],0)),"")</f>
        <v>AGRICOLA ARIZTIA</v>
      </c>
      <c r="C4788" s="42">
        <v>1</v>
      </c>
      <c r="D4788" s="41" t="s">
        <v>37</v>
      </c>
      <c r="E4788">
        <v>2</v>
      </c>
      <c r="F4788" s="21">
        <v>655521.24981076294</v>
      </c>
      <c r="G4788"/>
    </row>
    <row r="4789" spans="1:7" x14ac:dyDescent="0.25">
      <c r="A4789" t="s">
        <v>32</v>
      </c>
      <c r="B4789" t="str">
        <f>IFERROR(INDEX(Clients[Client_Name],MATCH(Table10[[#This Row],[Client_Code]],Clients[Client_Code],0)),"")</f>
        <v>AGRICOLA ARIZTIA</v>
      </c>
      <c r="C4789" s="42">
        <v>1</v>
      </c>
      <c r="D4789" s="41" t="s">
        <v>37</v>
      </c>
      <c r="E4789">
        <v>3</v>
      </c>
      <c r="F4789" s="21">
        <v>727811.97716340597</v>
      </c>
      <c r="G4789"/>
    </row>
    <row r="4790" spans="1:7" x14ac:dyDescent="0.25">
      <c r="A4790" t="s">
        <v>32</v>
      </c>
      <c r="B4790" t="str">
        <f>IFERROR(INDEX(Clients[Client_Name],MATCH(Table10[[#This Row],[Client_Code]],Clients[Client_Code],0)),"")</f>
        <v>AGRICOLA ARIZTIA</v>
      </c>
      <c r="C4790" s="42">
        <v>1</v>
      </c>
      <c r="D4790" s="41" t="s">
        <v>37</v>
      </c>
      <c r="E4790">
        <v>4</v>
      </c>
      <c r="F4790" s="21">
        <v>729874.11109870218</v>
      </c>
      <c r="G4790"/>
    </row>
    <row r="4791" spans="1:7" x14ac:dyDescent="0.25">
      <c r="A4791" t="s">
        <v>32</v>
      </c>
      <c r="B4791" t="str">
        <f>IFERROR(INDEX(Clients[Client_Name],MATCH(Table10[[#This Row],[Client_Code]],Clients[Client_Code],0)),"")</f>
        <v>AGRICOLA ARIZTIA</v>
      </c>
      <c r="C4791" s="42">
        <v>1</v>
      </c>
      <c r="D4791" s="41" t="s">
        <v>37</v>
      </c>
      <c r="E4791">
        <v>5</v>
      </c>
      <c r="F4791" s="21">
        <v>731942.08774681517</v>
      </c>
      <c r="G4791"/>
    </row>
    <row r="4792" spans="1:7" x14ac:dyDescent="0.25">
      <c r="A4792" t="s">
        <v>32</v>
      </c>
      <c r="B4792" t="str">
        <f>IFERROR(INDEX(Clients[Client_Name],MATCH(Table10[[#This Row],[Client_Code]],Clients[Client_Code],0)),"")</f>
        <v>AGRICOLA ARIZTIA</v>
      </c>
      <c r="C4792" s="42">
        <v>1</v>
      </c>
      <c r="D4792" s="41" t="s">
        <v>37</v>
      </c>
      <c r="E4792">
        <v>6</v>
      </c>
      <c r="F4792" s="21">
        <v>710337.99064073968</v>
      </c>
      <c r="G4792"/>
    </row>
    <row r="4793" spans="1:7" x14ac:dyDescent="0.25">
      <c r="A4793" t="s">
        <v>32</v>
      </c>
      <c r="B4793" t="str">
        <f>IFERROR(INDEX(Clients[Client_Name],MATCH(Table10[[#This Row],[Client_Code]],Clients[Client_Code],0)),"")</f>
        <v>AGRICOLA ARIZTIA</v>
      </c>
      <c r="C4793" s="42">
        <v>1</v>
      </c>
      <c r="D4793" s="41" t="s">
        <v>37</v>
      </c>
      <c r="E4793">
        <v>7</v>
      </c>
      <c r="F4793" s="21">
        <v>736095.63544580701</v>
      </c>
      <c r="G4793"/>
    </row>
    <row r="4794" spans="1:7" x14ac:dyDescent="0.25">
      <c r="A4794" t="s">
        <v>32</v>
      </c>
      <c r="B4794" t="str">
        <f>IFERROR(INDEX(Clients[Client_Name],MATCH(Table10[[#This Row],[Client_Code]],Clients[Client_Code],0)),"")</f>
        <v>AGRICOLA ARIZTIA</v>
      </c>
      <c r="C4794" s="42">
        <v>1</v>
      </c>
      <c r="D4794" s="41" t="s">
        <v>37</v>
      </c>
      <c r="E4794">
        <v>8</v>
      </c>
      <c r="F4794" s="21">
        <v>738181.23974623682</v>
      </c>
      <c r="G4794"/>
    </row>
    <row r="4795" spans="1:7" x14ac:dyDescent="0.25">
      <c r="A4795" t="s">
        <v>32</v>
      </c>
      <c r="B4795" t="str">
        <f>IFERROR(INDEX(Clients[Client_Name],MATCH(Table10[[#This Row],[Client_Code]],Clients[Client_Code],0)),"")</f>
        <v>AGRICOLA ARIZTIA</v>
      </c>
      <c r="C4795" s="42">
        <v>1</v>
      </c>
      <c r="D4795" s="41" t="s">
        <v>37</v>
      </c>
      <c r="E4795">
        <v>9</v>
      </c>
      <c r="F4795" s="21">
        <v>716392.98702469456</v>
      </c>
      <c r="G4795"/>
    </row>
    <row r="4796" spans="1:7" x14ac:dyDescent="0.25">
      <c r="A4796" t="s">
        <v>32</v>
      </c>
      <c r="B4796" t="str">
        <f>IFERROR(INDEX(Clients[Client_Name],MATCH(Table10[[#This Row],[Client_Code]],Clients[Client_Code],0)),"")</f>
        <v>AGRICOLA ARIZTIA</v>
      </c>
      <c r="C4796" s="42">
        <v>1</v>
      </c>
      <c r="D4796" s="41" t="s">
        <v>37</v>
      </c>
      <c r="E4796">
        <v>10</v>
      </c>
      <c r="F4796" s="21">
        <v>742370.19272641791</v>
      </c>
      <c r="G4796"/>
    </row>
    <row r="4797" spans="1:7" x14ac:dyDescent="0.25">
      <c r="A4797" t="s">
        <v>32</v>
      </c>
      <c r="B4797" t="str">
        <f>IFERROR(INDEX(Clients[Client_Name],MATCH(Table10[[#This Row],[Client_Code]],Clients[Client_Code],0)),"")</f>
        <v>AGRICOLA ARIZTIA</v>
      </c>
      <c r="C4797" s="42">
        <v>1</v>
      </c>
      <c r="D4797" s="41" t="s">
        <v>37</v>
      </c>
      <c r="E4797">
        <v>11</v>
      </c>
      <c r="F4797" s="21">
        <v>720458.29832820245</v>
      </c>
      <c r="G4797"/>
    </row>
    <row r="4798" spans="1:7" x14ac:dyDescent="0.25">
      <c r="A4798" t="s">
        <v>32</v>
      </c>
      <c r="B4798" t="str">
        <f>IFERROR(INDEX(Clients[Client_Name],MATCH(Table10[[#This Row],[Client_Code]],Clients[Client_Code],0)),"")</f>
        <v>AGRICOLA ARIZTIA</v>
      </c>
      <c r="C4798" s="42">
        <v>1</v>
      </c>
      <c r="D4798" s="41" t="s">
        <v>37</v>
      </c>
      <c r="E4798">
        <v>12</v>
      </c>
      <c r="F4798" s="21">
        <v>746582.91673480335</v>
      </c>
      <c r="G4798"/>
    </row>
    <row r="4799" spans="1:7" x14ac:dyDescent="0.25">
      <c r="A4799" t="s">
        <v>32</v>
      </c>
      <c r="B4799" t="str">
        <f>IFERROR(INDEX(Clients[Client_Name],MATCH(Table10[[#This Row],[Client_Code]],Clients[Client_Code],0)),"")</f>
        <v>AGRICOLA ARIZTIA</v>
      </c>
      <c r="C4799" s="42">
        <v>1</v>
      </c>
      <c r="D4799" s="41" t="s">
        <v>148</v>
      </c>
      <c r="E4799">
        <v>1</v>
      </c>
      <c r="F4799" s="21">
        <v>0</v>
      </c>
      <c r="G4799"/>
    </row>
    <row r="4800" spans="1:7" x14ac:dyDescent="0.25">
      <c r="A4800" t="s">
        <v>32</v>
      </c>
      <c r="B4800" t="str">
        <f>IFERROR(INDEX(Clients[Client_Name],MATCH(Table10[[#This Row],[Client_Code]],Clients[Client_Code],0)),"")</f>
        <v>AGRICOLA ARIZTIA</v>
      </c>
      <c r="C4800" s="42">
        <v>1</v>
      </c>
      <c r="D4800" s="41" t="s">
        <v>148</v>
      </c>
      <c r="E4800">
        <v>2</v>
      </c>
      <c r="F4800" s="21">
        <v>0</v>
      </c>
      <c r="G4800"/>
    </row>
    <row r="4801" spans="1:7" x14ac:dyDescent="0.25">
      <c r="A4801" t="s">
        <v>32</v>
      </c>
      <c r="B4801" t="str">
        <f>IFERROR(INDEX(Clients[Client_Name],MATCH(Table10[[#This Row],[Client_Code]],Clients[Client_Code],0)),"")</f>
        <v>AGRICOLA ARIZTIA</v>
      </c>
      <c r="C4801" s="42">
        <v>1</v>
      </c>
      <c r="D4801" s="41" t="s">
        <v>148</v>
      </c>
      <c r="E4801">
        <v>3</v>
      </c>
      <c r="F4801" s="21">
        <v>0</v>
      </c>
      <c r="G4801"/>
    </row>
    <row r="4802" spans="1:7" x14ac:dyDescent="0.25">
      <c r="A4802" t="s">
        <v>32</v>
      </c>
      <c r="B4802" t="str">
        <f>IFERROR(INDEX(Clients[Client_Name],MATCH(Table10[[#This Row],[Client_Code]],Clients[Client_Code],0)),"")</f>
        <v>AGRICOLA ARIZTIA</v>
      </c>
      <c r="C4802" s="42">
        <v>1</v>
      </c>
      <c r="D4802" s="41" t="s">
        <v>148</v>
      </c>
      <c r="E4802">
        <v>4</v>
      </c>
      <c r="F4802" s="21">
        <v>0</v>
      </c>
      <c r="G4802"/>
    </row>
    <row r="4803" spans="1:7" x14ac:dyDescent="0.25">
      <c r="A4803" t="s">
        <v>32</v>
      </c>
      <c r="B4803" t="str">
        <f>IFERROR(INDEX(Clients[Client_Name],MATCH(Table10[[#This Row],[Client_Code]],Clients[Client_Code],0)),"")</f>
        <v>AGRICOLA ARIZTIA</v>
      </c>
      <c r="C4803" s="42">
        <v>1</v>
      </c>
      <c r="D4803" s="41" t="s">
        <v>148</v>
      </c>
      <c r="E4803">
        <v>5</v>
      </c>
      <c r="F4803" s="21">
        <v>0</v>
      </c>
      <c r="G4803"/>
    </row>
    <row r="4804" spans="1:7" x14ac:dyDescent="0.25">
      <c r="A4804" t="s">
        <v>32</v>
      </c>
      <c r="B4804" t="str">
        <f>IFERROR(INDEX(Clients[Client_Name],MATCH(Table10[[#This Row],[Client_Code]],Clients[Client_Code],0)),"")</f>
        <v>AGRICOLA ARIZTIA</v>
      </c>
      <c r="C4804" s="42">
        <v>1</v>
      </c>
      <c r="D4804" s="41" t="s">
        <v>148</v>
      </c>
      <c r="E4804">
        <v>6</v>
      </c>
      <c r="F4804" s="21">
        <v>0</v>
      </c>
      <c r="G4804"/>
    </row>
    <row r="4805" spans="1:7" x14ac:dyDescent="0.25">
      <c r="A4805" t="s">
        <v>32</v>
      </c>
      <c r="B4805" t="str">
        <f>IFERROR(INDEX(Clients[Client_Name],MATCH(Table10[[#This Row],[Client_Code]],Clients[Client_Code],0)),"")</f>
        <v>AGRICOLA ARIZTIA</v>
      </c>
      <c r="C4805" s="42">
        <v>1</v>
      </c>
      <c r="D4805" s="41" t="s">
        <v>148</v>
      </c>
      <c r="E4805">
        <v>7</v>
      </c>
      <c r="F4805" s="21">
        <v>0</v>
      </c>
      <c r="G4805"/>
    </row>
    <row r="4806" spans="1:7" x14ac:dyDescent="0.25">
      <c r="A4806" t="s">
        <v>32</v>
      </c>
      <c r="B4806" t="str">
        <f>IFERROR(INDEX(Clients[Client_Name],MATCH(Table10[[#This Row],[Client_Code]],Clients[Client_Code],0)),"")</f>
        <v>AGRICOLA ARIZTIA</v>
      </c>
      <c r="C4806" s="42">
        <v>1</v>
      </c>
      <c r="D4806" s="41" t="s">
        <v>148</v>
      </c>
      <c r="E4806">
        <v>8</v>
      </c>
      <c r="F4806" s="21">
        <v>0</v>
      </c>
      <c r="G4806"/>
    </row>
    <row r="4807" spans="1:7" x14ac:dyDescent="0.25">
      <c r="A4807" t="s">
        <v>32</v>
      </c>
      <c r="B4807" t="str">
        <f>IFERROR(INDEX(Clients[Client_Name],MATCH(Table10[[#This Row],[Client_Code]],Clients[Client_Code],0)),"")</f>
        <v>AGRICOLA ARIZTIA</v>
      </c>
      <c r="C4807" s="42">
        <v>1</v>
      </c>
      <c r="D4807" s="41" t="s">
        <v>148</v>
      </c>
      <c r="E4807">
        <v>9</v>
      </c>
      <c r="F4807" s="21">
        <v>0</v>
      </c>
      <c r="G4807"/>
    </row>
    <row r="4808" spans="1:7" x14ac:dyDescent="0.25">
      <c r="A4808" t="s">
        <v>32</v>
      </c>
      <c r="B4808" t="str">
        <f>IFERROR(INDEX(Clients[Client_Name],MATCH(Table10[[#This Row],[Client_Code]],Clients[Client_Code],0)),"")</f>
        <v>AGRICOLA ARIZTIA</v>
      </c>
      <c r="C4808" s="42">
        <v>1</v>
      </c>
      <c r="D4808" s="41" t="s">
        <v>148</v>
      </c>
      <c r="E4808">
        <v>10</v>
      </c>
      <c r="F4808" s="21">
        <v>0</v>
      </c>
      <c r="G4808"/>
    </row>
    <row r="4809" spans="1:7" x14ac:dyDescent="0.25">
      <c r="A4809" t="s">
        <v>32</v>
      </c>
      <c r="B4809" t="str">
        <f>IFERROR(INDEX(Clients[Client_Name],MATCH(Table10[[#This Row],[Client_Code]],Clients[Client_Code],0)),"")</f>
        <v>AGRICOLA ARIZTIA</v>
      </c>
      <c r="C4809" s="42">
        <v>1</v>
      </c>
      <c r="D4809" s="41" t="s">
        <v>148</v>
      </c>
      <c r="E4809">
        <v>11</v>
      </c>
      <c r="F4809" s="21">
        <v>0</v>
      </c>
      <c r="G4809"/>
    </row>
    <row r="4810" spans="1:7" x14ac:dyDescent="0.25">
      <c r="A4810" t="s">
        <v>32</v>
      </c>
      <c r="B4810" t="str">
        <f>IFERROR(INDEX(Clients[Client_Name],MATCH(Table10[[#This Row],[Client_Code]],Clients[Client_Code],0)),"")</f>
        <v>AGRICOLA ARIZTIA</v>
      </c>
      <c r="C4810" s="42">
        <v>1</v>
      </c>
      <c r="D4810" s="41" t="s">
        <v>148</v>
      </c>
      <c r="E4810">
        <v>12</v>
      </c>
      <c r="F4810" s="21">
        <v>0</v>
      </c>
      <c r="G4810"/>
    </row>
    <row r="4811" spans="1:7" x14ac:dyDescent="0.25">
      <c r="A4811" t="s">
        <v>32</v>
      </c>
      <c r="B4811" t="str">
        <f>IFERROR(INDEX(Clients[Client_Name],MATCH(Table10[[#This Row],[Client_Code]],Clients[Client_Code],0)),"")</f>
        <v>AGRICOLA ARIZTIA</v>
      </c>
      <c r="C4811" s="42">
        <v>1</v>
      </c>
      <c r="D4811" s="41" t="s">
        <v>38</v>
      </c>
      <c r="E4811">
        <v>1</v>
      </c>
      <c r="F4811" s="21">
        <v>1529036.4112356701</v>
      </c>
      <c r="G4811"/>
    </row>
    <row r="4812" spans="1:7" x14ac:dyDescent="0.25">
      <c r="A4812" t="s">
        <v>32</v>
      </c>
      <c r="B4812" t="str">
        <f>IFERROR(INDEX(Clients[Client_Name],MATCH(Table10[[#This Row],[Client_Code]],Clients[Client_Code],0)),"")</f>
        <v>AGRICOLA ARIZTIA</v>
      </c>
      <c r="C4812" s="42">
        <v>1</v>
      </c>
      <c r="D4812" s="41" t="s">
        <v>38</v>
      </c>
      <c r="E4812">
        <v>2</v>
      </c>
      <c r="F4812" s="21">
        <v>1384978.1635448427</v>
      </c>
      <c r="G4812"/>
    </row>
    <row r="4813" spans="1:7" x14ac:dyDescent="0.25">
      <c r="A4813" t="s">
        <v>32</v>
      </c>
      <c r="B4813" t="str">
        <f>IFERROR(INDEX(Clients[Client_Name],MATCH(Table10[[#This Row],[Client_Code]],Clients[Client_Code],0)),"")</f>
        <v>AGRICOLA ARIZTIA</v>
      </c>
      <c r="C4813" s="42">
        <v>1</v>
      </c>
      <c r="D4813" s="41" t="s">
        <v>38</v>
      </c>
      <c r="E4813">
        <v>3</v>
      </c>
      <c r="F4813" s="21">
        <v>1537713.2256638627</v>
      </c>
      <c r="G4813"/>
    </row>
    <row r="4814" spans="1:7" x14ac:dyDescent="0.25">
      <c r="A4814" t="s">
        <v>32</v>
      </c>
      <c r="B4814" t="str">
        <f>IFERROR(INDEX(Clients[Client_Name],MATCH(Table10[[#This Row],[Client_Code]],Clients[Client_Code],0)),"")</f>
        <v>AGRICOLA ARIZTIA</v>
      </c>
      <c r="C4814" s="42">
        <v>1</v>
      </c>
      <c r="D4814" s="41" t="s">
        <v>38</v>
      </c>
      <c r="E4814">
        <v>4</v>
      </c>
      <c r="F4814" s="21">
        <v>1542070.0798032433</v>
      </c>
      <c r="G4814"/>
    </row>
    <row r="4815" spans="1:7" x14ac:dyDescent="0.25">
      <c r="A4815" t="s">
        <v>32</v>
      </c>
      <c r="B4815" t="str">
        <f>IFERROR(INDEX(Clients[Client_Name],MATCH(Table10[[#This Row],[Client_Code]],Clients[Client_Code],0)),"")</f>
        <v>AGRICOLA ARIZTIA</v>
      </c>
      <c r="C4815" s="42">
        <v>1</v>
      </c>
      <c r="D4815" s="41" t="s">
        <v>38</v>
      </c>
      <c r="E4815">
        <v>5</v>
      </c>
      <c r="F4815" s="21">
        <v>1546439.278362686</v>
      </c>
      <c r="G4815"/>
    </row>
    <row r="4816" spans="1:7" x14ac:dyDescent="0.25">
      <c r="A4816" t="s">
        <v>32</v>
      </c>
      <c r="B4816" t="str">
        <f>IFERROR(INDEX(Clients[Client_Name],MATCH(Table10[[#This Row],[Client_Code]],Clients[Client_Code],0)),"")</f>
        <v>AGRICOLA ARIZTIA</v>
      </c>
      <c r="C4816" s="43">
        <v>1</v>
      </c>
      <c r="D4816" s="41" t="s">
        <v>38</v>
      </c>
      <c r="E4816">
        <v>6</v>
      </c>
      <c r="F4816" s="21">
        <v>1500794.3770819805</v>
      </c>
      <c r="G4816"/>
    </row>
    <row r="4817" spans="1:7" x14ac:dyDescent="0.25">
      <c r="A4817" t="s">
        <v>32</v>
      </c>
      <c r="B4817" t="str">
        <f>IFERROR(INDEX(Clients[Client_Name],MATCH(Table10[[#This Row],[Client_Code]],Clients[Client_Code],0)),"")</f>
        <v>AGRICOLA ARIZTIA</v>
      </c>
      <c r="C4817" s="42">
        <v>1</v>
      </c>
      <c r="D4817" s="41" t="s">
        <v>38</v>
      </c>
      <c r="E4817">
        <v>7</v>
      </c>
      <c r="F4817" s="21">
        <v>1555214.8487442811</v>
      </c>
      <c r="G4817"/>
    </row>
    <row r="4818" spans="1:7" x14ac:dyDescent="0.25">
      <c r="A4818" t="s">
        <v>32</v>
      </c>
      <c r="B4818" t="str">
        <f>IFERROR(INDEX(Clients[Client_Name],MATCH(Table10[[#This Row],[Client_Code]],Clients[Client_Code],0)),"")</f>
        <v>AGRICOLA ARIZTIA</v>
      </c>
      <c r="C4818" s="42">
        <v>1</v>
      </c>
      <c r="D4818" s="41" t="s">
        <v>38</v>
      </c>
      <c r="E4818">
        <v>8</v>
      </c>
      <c r="F4818" s="21">
        <v>1559621.2908157234</v>
      </c>
      <c r="G4818"/>
    </row>
    <row r="4819" spans="1:7" x14ac:dyDescent="0.25">
      <c r="A4819" t="s">
        <v>32</v>
      </c>
      <c r="B4819" t="str">
        <f>IFERROR(INDEX(Clients[Client_Name],MATCH(Table10[[#This Row],[Client_Code]],Clients[Client_Code],0)),"")</f>
        <v>AGRICOLA ARIZTIA</v>
      </c>
      <c r="C4819" s="42">
        <v>1</v>
      </c>
      <c r="D4819" s="41" t="s">
        <v>38</v>
      </c>
      <c r="E4819">
        <v>9</v>
      </c>
      <c r="F4819" s="21">
        <v>1513587.3075545493</v>
      </c>
      <c r="G4819"/>
    </row>
    <row r="4820" spans="1:7" x14ac:dyDescent="0.25">
      <c r="A4820" t="s">
        <v>32</v>
      </c>
      <c r="B4820" t="str">
        <f>IFERROR(INDEX(Clients[Client_Name],MATCH(Table10[[#This Row],[Client_Code]],Clients[Client_Code],0)),"")</f>
        <v>AGRICOLA ARIZTIA</v>
      </c>
      <c r="C4820" s="42">
        <v>1</v>
      </c>
      <c r="D4820" s="41" t="s">
        <v>38</v>
      </c>
      <c r="E4820">
        <v>10</v>
      </c>
      <c r="F4820" s="21">
        <v>1568471.6650901525</v>
      </c>
      <c r="G4820"/>
    </row>
    <row r="4821" spans="1:7" x14ac:dyDescent="0.25">
      <c r="A4821" t="s">
        <v>32</v>
      </c>
      <c r="B4821" t="str">
        <f>IFERROR(INDEX(Clients[Client_Name],MATCH(Table10[[#This Row],[Client_Code]],Clients[Client_Code],0)),"")</f>
        <v>AGRICOLA ARIZTIA</v>
      </c>
      <c r="C4821" s="42">
        <v>1</v>
      </c>
      <c r="D4821" s="41" t="s">
        <v>38</v>
      </c>
      <c r="E4821">
        <v>11</v>
      </c>
      <c r="F4821" s="21">
        <v>1522176.4530399106</v>
      </c>
      <c r="G4821"/>
    </row>
    <row r="4822" spans="1:7" x14ac:dyDescent="0.25">
      <c r="A4822" t="s">
        <v>32</v>
      </c>
      <c r="B4822" t="str">
        <f>IFERROR(INDEX(Clients[Client_Name],MATCH(Table10[[#This Row],[Client_Code]],Clients[Client_Code],0)),"")</f>
        <v>AGRICOLA ARIZTIA</v>
      </c>
      <c r="C4822" s="42">
        <v>1</v>
      </c>
      <c r="D4822" s="41" t="s">
        <v>38</v>
      </c>
      <c r="E4822">
        <v>12</v>
      </c>
      <c r="F4822" s="21">
        <v>1577372.2625343075</v>
      </c>
      <c r="G4822"/>
    </row>
    <row r="4823" spans="1:7" x14ac:dyDescent="0.25">
      <c r="A4823" t="s">
        <v>32</v>
      </c>
      <c r="B4823" t="str">
        <f>IFERROR(INDEX(Clients[Client_Name],MATCH(Table10[[#This Row],[Client_Code]],Clients[Client_Code],0)),"")</f>
        <v>AGRICOLA ARIZTIA</v>
      </c>
      <c r="C4823" s="42">
        <v>1</v>
      </c>
      <c r="D4823" s="41" t="s">
        <v>149</v>
      </c>
      <c r="E4823">
        <v>1</v>
      </c>
      <c r="F4823" s="21">
        <v>10696005.671869894</v>
      </c>
      <c r="G4823"/>
    </row>
    <row r="4824" spans="1:7" x14ac:dyDescent="0.25">
      <c r="A4824" t="s">
        <v>62</v>
      </c>
      <c r="B4824" t="str">
        <f>IFERROR(INDEX(Clients[Client_Name],MATCH(Table10[[#This Row],[Client_Code]],Clients[Client_Code],0)),"")</f>
        <v>ARIZTÍA</v>
      </c>
      <c r="C4824" s="42">
        <v>1004</v>
      </c>
      <c r="D4824" s="41" t="s">
        <v>149</v>
      </c>
      <c r="E4824">
        <v>1</v>
      </c>
      <c r="F4824" s="21">
        <v>3718104.8666666662</v>
      </c>
      <c r="G4824"/>
    </row>
    <row r="4825" spans="1:7" x14ac:dyDescent="0.25">
      <c r="A4825" t="s">
        <v>62</v>
      </c>
      <c r="B4825" t="str">
        <f>IFERROR(INDEX(Clients[Client_Name],MATCH(Table10[[#This Row],[Client_Code]],Clients[Client_Code],0)),"")</f>
        <v>ARIZTÍA</v>
      </c>
      <c r="C4825" s="42">
        <v>1004</v>
      </c>
      <c r="D4825" s="41" t="s">
        <v>149</v>
      </c>
      <c r="E4825">
        <v>2</v>
      </c>
      <c r="F4825" s="21">
        <v>3367803.4167555552</v>
      </c>
      <c r="G4825"/>
    </row>
    <row r="4826" spans="1:7" x14ac:dyDescent="0.25">
      <c r="A4826" t="s">
        <v>62</v>
      </c>
      <c r="B4826" t="str">
        <f>IFERROR(INDEX(Clients[Client_Name],MATCH(Table10[[#This Row],[Client_Code]],Clients[Client_Code],0)),"")</f>
        <v>ARIZTÍA</v>
      </c>
      <c r="C4826" s="42">
        <v>1004</v>
      </c>
      <c r="D4826" s="41" t="s">
        <v>149</v>
      </c>
      <c r="E4826">
        <v>3</v>
      </c>
      <c r="F4826" s="21">
        <v>3739203.9756974014</v>
      </c>
      <c r="G4826"/>
    </row>
    <row r="4827" spans="1:7" x14ac:dyDescent="0.25">
      <c r="A4827" t="s">
        <v>62</v>
      </c>
      <c r="B4827" t="str">
        <f>IFERROR(INDEX(Clients[Client_Name],MATCH(Table10[[#This Row],[Client_Code]],Clients[Client_Code],0)),"")</f>
        <v>ARIZTÍA</v>
      </c>
      <c r="C4827" s="42">
        <v>1004</v>
      </c>
      <c r="D4827" s="41" t="s">
        <v>149</v>
      </c>
      <c r="E4827">
        <v>4</v>
      </c>
      <c r="F4827" s="21">
        <v>3749798.3869618773</v>
      </c>
      <c r="G4827"/>
    </row>
    <row r="4828" spans="1:7" x14ac:dyDescent="0.25">
      <c r="A4828" t="s">
        <v>62</v>
      </c>
      <c r="B4828" t="str">
        <f>IFERROR(INDEX(Clients[Client_Name],MATCH(Table10[[#This Row],[Client_Code]],Clients[Client_Code],0)),"")</f>
        <v>ARIZTÍA</v>
      </c>
      <c r="C4828" s="42">
        <v>1004</v>
      </c>
      <c r="D4828" s="41" t="s">
        <v>149</v>
      </c>
      <c r="E4828">
        <v>5</v>
      </c>
      <c r="F4828" s="21">
        <v>3760422.8157249354</v>
      </c>
      <c r="G4828"/>
    </row>
    <row r="4829" spans="1:7" x14ac:dyDescent="0.25">
      <c r="A4829" t="s">
        <v>62</v>
      </c>
      <c r="B4829" t="str">
        <f>IFERROR(INDEX(Clients[Client_Name],MATCH(Table10[[#This Row],[Client_Code]],Clients[Client_Code],0)),"")</f>
        <v>ARIZTÍA</v>
      </c>
      <c r="C4829" s="42">
        <v>1004</v>
      </c>
      <c r="D4829" s="41" t="s">
        <v>149</v>
      </c>
      <c r="E4829">
        <v>6</v>
      </c>
      <c r="F4829" s="21">
        <v>3649429.6906801513</v>
      </c>
      <c r="G4829"/>
    </row>
    <row r="4830" spans="1:7" x14ac:dyDescent="0.25">
      <c r="A4830" t="s">
        <v>62</v>
      </c>
      <c r="B4830" t="str">
        <f>IFERROR(INDEX(Clients[Client_Name],MATCH(Table10[[#This Row],[Client_Code]],Clients[Client_Code],0)),"")</f>
        <v>ARIZTÍA</v>
      </c>
      <c r="C4830" s="42">
        <v>1004</v>
      </c>
      <c r="D4830" s="41" t="s">
        <v>149</v>
      </c>
      <c r="E4830">
        <v>7</v>
      </c>
      <c r="F4830" s="21">
        <v>3781762.0661860919</v>
      </c>
      <c r="G4830"/>
    </row>
    <row r="4831" spans="1:7" x14ac:dyDescent="0.25">
      <c r="A4831" t="s">
        <v>62</v>
      </c>
      <c r="B4831" t="str">
        <f>IFERROR(INDEX(Clients[Client_Name],MATCH(Table10[[#This Row],[Client_Code]],Clients[Client_Code],0)),"")</f>
        <v>ARIZTÍA</v>
      </c>
      <c r="C4831" s="42">
        <v>1004</v>
      </c>
      <c r="D4831" s="41" t="s">
        <v>149</v>
      </c>
      <c r="E4831">
        <v>8</v>
      </c>
      <c r="F4831" s="21">
        <v>3792477.0587069523</v>
      </c>
      <c r="G4831"/>
    </row>
    <row r="4832" spans="1:7" x14ac:dyDescent="0.25">
      <c r="A4832" t="s">
        <v>62</v>
      </c>
      <c r="B4832" t="str">
        <f>IFERROR(INDEX(Clients[Client_Name],MATCH(Table10[[#This Row],[Client_Code]],Clients[Client_Code],0)),"")</f>
        <v>ARIZTÍA</v>
      </c>
      <c r="C4832" s="42">
        <v>1004</v>
      </c>
      <c r="D4832" s="41" t="s">
        <v>149</v>
      </c>
      <c r="E4832">
        <v>9</v>
      </c>
      <c r="F4832" s="21">
        <v>3680537.816490279</v>
      </c>
      <c r="G4832"/>
    </row>
    <row r="4833" spans="1:7" x14ac:dyDescent="0.25">
      <c r="A4833" t="s">
        <v>62</v>
      </c>
      <c r="B4833" t="str">
        <f>IFERROR(INDEX(Clients[Client_Name],MATCH(Table10[[#This Row],[Client_Code]],Clients[Client_Code],0)),"")</f>
        <v>ARIZTÍA</v>
      </c>
      <c r="C4833" s="42">
        <v>1004</v>
      </c>
      <c r="D4833" s="41" t="s">
        <v>149</v>
      </c>
      <c r="E4833">
        <v>10</v>
      </c>
      <c r="F4833" s="21">
        <v>3813998.2072026795</v>
      </c>
      <c r="G4833"/>
    </row>
    <row r="4834" spans="1:7" x14ac:dyDescent="0.25">
      <c r="A4834" t="s">
        <v>62</v>
      </c>
      <c r="B4834" t="str">
        <f>IFERROR(INDEX(Clients[Client_Name],MATCH(Table10[[#This Row],[Client_Code]],Clients[Client_Code],0)),"")</f>
        <v>ARIZTÍA</v>
      </c>
      <c r="C4834" s="42">
        <v>1004</v>
      </c>
      <c r="D4834" s="41" t="s">
        <v>149</v>
      </c>
      <c r="E4834">
        <v>11</v>
      </c>
      <c r="F4834" s="21">
        <v>3701423.7439900837</v>
      </c>
      <c r="G4834"/>
    </row>
    <row r="4835" spans="1:7" x14ac:dyDescent="0.25">
      <c r="A4835" t="s">
        <v>62</v>
      </c>
      <c r="B4835" t="str">
        <f>IFERROR(INDEX(Clients[Client_Name],MATCH(Table10[[#This Row],[Client_Code]],Clients[Client_Code],0)),"")</f>
        <v>ARIZTÍA</v>
      </c>
      <c r="C4835" s="42">
        <v>1004</v>
      </c>
      <c r="D4835" s="41" t="s">
        <v>149</v>
      </c>
      <c r="E4835">
        <v>12</v>
      </c>
      <c r="F4835" s="21">
        <v>3835641.4816402132</v>
      </c>
      <c r="G4835"/>
    </row>
    <row r="4836" spans="1:7" x14ac:dyDescent="0.25">
      <c r="A4836" t="s">
        <v>62</v>
      </c>
      <c r="B4836" t="str">
        <f>IFERROR(INDEX(Clients[Client_Name],MATCH(Table10[[#This Row],[Client_Code]],Clients[Client_Code],0)),"")</f>
        <v>ARIZTÍA</v>
      </c>
      <c r="C4836" s="42">
        <v>1004</v>
      </c>
      <c r="D4836" s="41" t="s">
        <v>37</v>
      </c>
      <c r="E4836">
        <v>1</v>
      </c>
      <c r="F4836" s="21">
        <v>1070814.2015999998</v>
      </c>
      <c r="G4836"/>
    </row>
    <row r="4837" spans="1:7" x14ac:dyDescent="0.25">
      <c r="A4837" t="s">
        <v>62</v>
      </c>
      <c r="B4837" t="str">
        <f>IFERROR(INDEX(Clients[Client_Name],MATCH(Table10[[#This Row],[Client_Code]],Clients[Client_Code],0)),"")</f>
        <v>ARIZTÍA</v>
      </c>
      <c r="C4837" s="42">
        <v>1004</v>
      </c>
      <c r="D4837" s="41" t="s">
        <v>37</v>
      </c>
      <c r="E4837">
        <v>2</v>
      </c>
      <c r="F4837" s="21">
        <v>969927.38402559981</v>
      </c>
      <c r="G4837"/>
    </row>
    <row r="4838" spans="1:7" x14ac:dyDescent="0.25">
      <c r="A4838" t="s">
        <v>62</v>
      </c>
      <c r="B4838" t="str">
        <f>IFERROR(INDEX(Clients[Client_Name],MATCH(Table10[[#This Row],[Client_Code]],Clients[Client_Code],0)),"")</f>
        <v>ARIZTÍA</v>
      </c>
      <c r="C4838" s="42">
        <v>1004</v>
      </c>
      <c r="D4838" s="41" t="s">
        <v>37</v>
      </c>
      <c r="E4838">
        <v>3</v>
      </c>
      <c r="F4838" s="21">
        <v>1076890.7450008516</v>
      </c>
      <c r="G4838"/>
    </row>
    <row r="4839" spans="1:7" x14ac:dyDescent="0.25">
      <c r="A4839" t="s">
        <v>62</v>
      </c>
      <c r="B4839" t="str">
        <f>IFERROR(INDEX(Clients[Client_Name],MATCH(Table10[[#This Row],[Client_Code]],Clients[Client_Code],0)),"")</f>
        <v>ARIZTÍA</v>
      </c>
      <c r="C4839" s="42">
        <v>1004</v>
      </c>
      <c r="D4839" s="41" t="s">
        <v>37</v>
      </c>
      <c r="E4839">
        <v>4</v>
      </c>
      <c r="F4839" s="21">
        <v>1079941.9354450207</v>
      </c>
      <c r="G4839"/>
    </row>
    <row r="4840" spans="1:7" x14ac:dyDescent="0.25">
      <c r="A4840" t="s">
        <v>62</v>
      </c>
      <c r="B4840" t="str">
        <f>IFERROR(INDEX(Clients[Client_Name],MATCH(Table10[[#This Row],[Client_Code]],Clients[Client_Code],0)),"")</f>
        <v>ARIZTÍA</v>
      </c>
      <c r="C4840" s="42">
        <v>1004</v>
      </c>
      <c r="D4840" s="41" t="s">
        <v>37</v>
      </c>
      <c r="E4840">
        <v>5</v>
      </c>
      <c r="F4840" s="21">
        <v>1083001.7709287812</v>
      </c>
      <c r="G4840"/>
    </row>
    <row r="4841" spans="1:7" x14ac:dyDescent="0.25">
      <c r="A4841" t="s">
        <v>62</v>
      </c>
      <c r="B4841" t="str">
        <f>IFERROR(INDEX(Clients[Client_Name],MATCH(Table10[[#This Row],[Client_Code]],Clients[Client_Code],0)),"")</f>
        <v>ARIZTÍA</v>
      </c>
      <c r="C4841" s="42">
        <v>1004</v>
      </c>
      <c r="D4841" s="41" t="s">
        <v>37</v>
      </c>
      <c r="E4841">
        <v>6</v>
      </c>
      <c r="F4841" s="21">
        <v>1051035.7509158836</v>
      </c>
      <c r="G4841"/>
    </row>
    <row r="4842" spans="1:7" x14ac:dyDescent="0.25">
      <c r="A4842" t="s">
        <v>62</v>
      </c>
      <c r="B4842" t="str">
        <f>IFERROR(INDEX(Clients[Client_Name],MATCH(Table10[[#This Row],[Client_Code]],Clients[Client_Code],0)),"")</f>
        <v>ARIZTÍA</v>
      </c>
      <c r="C4842" s="42">
        <v>1004</v>
      </c>
      <c r="D4842" s="41" t="s">
        <v>37</v>
      </c>
      <c r="E4842">
        <v>7</v>
      </c>
      <c r="F4842" s="21">
        <v>1089147.4750615943</v>
      </c>
      <c r="G4842"/>
    </row>
    <row r="4843" spans="1:7" x14ac:dyDescent="0.25">
      <c r="A4843" t="s">
        <v>62</v>
      </c>
      <c r="B4843" t="str">
        <f>IFERROR(INDEX(Clients[Client_Name],MATCH(Table10[[#This Row],[Client_Code]],Clients[Client_Code],0)),"")</f>
        <v>ARIZTÍA</v>
      </c>
      <c r="C4843" s="42">
        <v>1004</v>
      </c>
      <c r="D4843" s="41" t="s">
        <v>37</v>
      </c>
      <c r="E4843">
        <v>8</v>
      </c>
      <c r="F4843" s="21">
        <v>1092233.3929076022</v>
      </c>
      <c r="G4843"/>
    </row>
    <row r="4844" spans="1:7" x14ac:dyDescent="0.25">
      <c r="A4844" t="s">
        <v>62</v>
      </c>
      <c r="B4844" t="str">
        <f>IFERROR(INDEX(Clients[Client_Name],MATCH(Table10[[#This Row],[Client_Code]],Clients[Client_Code],0)),"")</f>
        <v>ARIZTÍA</v>
      </c>
      <c r="C4844" s="42">
        <v>1004</v>
      </c>
      <c r="D4844" s="41" t="s">
        <v>37</v>
      </c>
      <c r="E4844">
        <v>9</v>
      </c>
      <c r="F4844" s="21">
        <v>1059994.8911492003</v>
      </c>
      <c r="G4844"/>
    </row>
    <row r="4845" spans="1:7" x14ac:dyDescent="0.25">
      <c r="A4845" t="s">
        <v>62</v>
      </c>
      <c r="B4845" t="str">
        <f>IFERROR(INDEX(Clients[Client_Name],MATCH(Table10[[#This Row],[Client_Code]],Clients[Client_Code],0)),"")</f>
        <v>ARIZTÍA</v>
      </c>
      <c r="C4845" s="42">
        <v>1004</v>
      </c>
      <c r="D4845" s="41" t="s">
        <v>37</v>
      </c>
      <c r="E4845">
        <v>10</v>
      </c>
      <c r="F4845" s="21">
        <v>1098431.4836743716</v>
      </c>
      <c r="G4845"/>
    </row>
    <row r="4846" spans="1:7" x14ac:dyDescent="0.25">
      <c r="A4846" t="s">
        <v>62</v>
      </c>
      <c r="B4846" t="str">
        <f>IFERROR(INDEX(Clients[Client_Name],MATCH(Table10[[#This Row],[Client_Code]],Clients[Client_Code],0)),"")</f>
        <v>ARIZTÍA</v>
      </c>
      <c r="C4846" s="42">
        <v>1004</v>
      </c>
      <c r="D4846" s="41" t="s">
        <v>37</v>
      </c>
      <c r="E4846">
        <v>11</v>
      </c>
      <c r="F4846" s="21">
        <v>1066010.038269144</v>
      </c>
      <c r="G4846"/>
    </row>
    <row r="4847" spans="1:7" x14ac:dyDescent="0.25">
      <c r="A4847" t="s">
        <v>62</v>
      </c>
      <c r="B4847" t="str">
        <f>IFERROR(INDEX(Clients[Client_Name],MATCH(Table10[[#This Row],[Client_Code]],Clients[Client_Code],0)),"")</f>
        <v>ARIZTÍA</v>
      </c>
      <c r="C4847" s="42">
        <v>1004</v>
      </c>
      <c r="D4847" s="41" t="s">
        <v>37</v>
      </c>
      <c r="E4847">
        <v>12</v>
      </c>
      <c r="F4847" s="21">
        <v>1104664.7467123813</v>
      </c>
      <c r="G4847"/>
    </row>
    <row r="4848" spans="1:7" x14ac:dyDescent="0.25">
      <c r="A4848" t="s">
        <v>62</v>
      </c>
      <c r="B4848" t="str">
        <f>IFERROR(INDEX(Clients[Client_Name],MATCH(Table10[[#This Row],[Client_Code]],Clients[Client_Code],0)),"")</f>
        <v>ARIZTÍA</v>
      </c>
      <c r="C4848" s="42">
        <v>1004</v>
      </c>
      <c r="D4848" s="41" t="s">
        <v>148</v>
      </c>
      <c r="E4848">
        <v>1</v>
      </c>
      <c r="F4848" s="21">
        <v>8051200</v>
      </c>
      <c r="G4848"/>
    </row>
    <row r="4849" spans="1:7" x14ac:dyDescent="0.25">
      <c r="A4849" t="s">
        <v>62</v>
      </c>
      <c r="B4849" t="str">
        <f>IFERROR(INDEX(Clients[Client_Name],MATCH(Table10[[#This Row],[Client_Code]],Clients[Client_Code],0)),"")</f>
        <v>ARIZTÍA</v>
      </c>
      <c r="C4849" s="42">
        <v>1004</v>
      </c>
      <c r="D4849" s="41" t="s">
        <v>148</v>
      </c>
      <c r="E4849">
        <v>2</v>
      </c>
      <c r="F4849" s="21">
        <v>8104964.1244444465</v>
      </c>
      <c r="G4849"/>
    </row>
    <row r="4850" spans="1:7" x14ac:dyDescent="0.25">
      <c r="A4850" t="s">
        <v>62</v>
      </c>
      <c r="B4850" t="str">
        <f>IFERROR(INDEX(Clients[Client_Name],MATCH(Table10[[#This Row],[Client_Code]],Clients[Client_Code],0)),"")</f>
        <v>ARIZTÍA</v>
      </c>
      <c r="C4850" s="42">
        <v>1004</v>
      </c>
      <c r="D4850" s="41" t="s">
        <v>148</v>
      </c>
      <c r="E4850">
        <v>3</v>
      </c>
      <c r="F4850" s="21">
        <v>9148478.2554666698</v>
      </c>
      <c r="G4850"/>
    </row>
    <row r="4851" spans="1:7" x14ac:dyDescent="0.25">
      <c r="A4851" t="s">
        <v>62</v>
      </c>
      <c r="B4851" t="str">
        <f>IFERROR(INDEX(Clients[Client_Name],MATCH(Table10[[#This Row],[Client_Code]],Clients[Client_Code],0)),"")</f>
        <v>ARIZTÍA</v>
      </c>
      <c r="C4851" s="42">
        <v>1004</v>
      </c>
      <c r="D4851" s="41" t="s">
        <v>148</v>
      </c>
      <c r="E4851">
        <v>4</v>
      </c>
      <c r="F4851" s="21">
        <v>12238630.910646522</v>
      </c>
      <c r="G4851"/>
    </row>
    <row r="4852" spans="1:7" x14ac:dyDescent="0.25">
      <c r="A4852" t="s">
        <v>62</v>
      </c>
      <c r="B4852" t="str">
        <f>IFERROR(INDEX(Clients[Client_Name],MATCH(Table10[[#This Row],[Client_Code]],Clients[Client_Code],0)),"")</f>
        <v>ARIZTÍA</v>
      </c>
      <c r="C4852" s="42">
        <v>1004</v>
      </c>
      <c r="D4852" s="41" t="s">
        <v>148</v>
      </c>
      <c r="E4852">
        <v>5</v>
      </c>
      <c r="F4852" s="21">
        <v>10232855.289179454</v>
      </c>
      <c r="G4852"/>
    </row>
    <row r="4853" spans="1:7" x14ac:dyDescent="0.25">
      <c r="A4853" t="s">
        <v>62</v>
      </c>
      <c r="B4853" t="str">
        <f>IFERROR(INDEX(Clients[Client_Name],MATCH(Table10[[#This Row],[Client_Code]],Clients[Client_Code],0)),"")</f>
        <v>ARIZTÍA</v>
      </c>
      <c r="C4853" s="42">
        <v>1004</v>
      </c>
      <c r="D4853" s="41" t="s">
        <v>148</v>
      </c>
      <c r="E4853">
        <v>6</v>
      </c>
      <c r="F4853" s="21">
        <v>13347054.248853071</v>
      </c>
      <c r="G4853"/>
    </row>
    <row r="4854" spans="1:7" x14ac:dyDescent="0.25">
      <c r="A4854" t="s">
        <v>62</v>
      </c>
      <c r="B4854" t="str">
        <f>IFERROR(INDEX(Clients[Client_Name],MATCH(Table10[[#This Row],[Client_Code]],Clients[Client_Code],0)),"")</f>
        <v>ARIZTÍA</v>
      </c>
      <c r="C4854" s="42">
        <v>1004</v>
      </c>
      <c r="D4854" s="41" t="s">
        <v>148</v>
      </c>
      <c r="E4854">
        <v>7</v>
      </c>
      <c r="F4854" s="21">
        <v>9271069.220549481</v>
      </c>
      <c r="G4854"/>
    </row>
    <row r="4855" spans="1:7" x14ac:dyDescent="0.25">
      <c r="A4855" t="s">
        <v>62</v>
      </c>
      <c r="B4855" t="str">
        <f>IFERROR(INDEX(Clients[Client_Name],MATCH(Table10[[#This Row],[Client_Code]],Clients[Client_Code],0)),"")</f>
        <v>ARIZTÍA</v>
      </c>
      <c r="C4855" s="42">
        <v>1004</v>
      </c>
      <c r="D4855" s="41" t="s">
        <v>148</v>
      </c>
      <c r="E4855">
        <v>8</v>
      </c>
      <c r="F4855" s="21">
        <v>12402630.379490638</v>
      </c>
      <c r="G4855"/>
    </row>
    <row r="4856" spans="1:7" x14ac:dyDescent="0.25">
      <c r="A4856" t="s">
        <v>62</v>
      </c>
      <c r="B4856" t="str">
        <f>IFERROR(INDEX(Clients[Client_Name],MATCH(Table10[[#This Row],[Client_Code]],Clients[Client_Code],0)),"")</f>
        <v>ARIZTÍA</v>
      </c>
      <c r="C4856" s="42">
        <v>1004</v>
      </c>
      <c r="D4856" s="41" t="s">
        <v>148</v>
      </c>
      <c r="E4856">
        <v>9</v>
      </c>
      <c r="F4856" s="21">
        <v>4147990.8269185359</v>
      </c>
      <c r="G4856"/>
    </row>
    <row r="4857" spans="1:7" x14ac:dyDescent="0.25">
      <c r="A4857" t="s">
        <v>62</v>
      </c>
      <c r="B4857" t="str">
        <f>IFERROR(INDEX(Clients[Client_Name],MATCH(Table10[[#This Row],[Client_Code]],Clients[Client_Code],0)),"")</f>
        <v>ARIZTÍA</v>
      </c>
      <c r="C4857" s="42">
        <v>1004</v>
      </c>
      <c r="D4857" s="41" t="s">
        <v>148</v>
      </c>
      <c r="E4857">
        <v>10</v>
      </c>
      <c r="F4857" s="21">
        <v>8323634.92601653</v>
      </c>
      <c r="G4857"/>
    </row>
    <row r="4858" spans="1:7" x14ac:dyDescent="0.25">
      <c r="A4858" t="s">
        <v>62</v>
      </c>
      <c r="B4858" t="str">
        <f>IFERROR(INDEX(Clients[Client_Name],MATCH(Table10[[#This Row],[Client_Code]],Clients[Client_Code],0)),"")</f>
        <v>ARIZTÍA</v>
      </c>
      <c r="C4858" s="42">
        <v>1004</v>
      </c>
      <c r="D4858" s="41" t="s">
        <v>148</v>
      </c>
      <c r="E4858">
        <v>11</v>
      </c>
      <c r="F4858" s="21">
        <v>14614915.657597361</v>
      </c>
      <c r="G4858"/>
    </row>
    <row r="4859" spans="1:7" x14ac:dyDescent="0.25">
      <c r="A4859" t="s">
        <v>62</v>
      </c>
      <c r="B4859" t="str">
        <f>IFERROR(INDEX(Clients[Client_Name],MATCH(Table10[[#This Row],[Client_Code]],Clients[Client_Code],0)),"")</f>
        <v>ARIZTÍA</v>
      </c>
      <c r="C4859" s="42">
        <v>1004</v>
      </c>
      <c r="D4859" s="41" t="s">
        <v>148</v>
      </c>
      <c r="E4859">
        <v>12</v>
      </c>
      <c r="F4859" s="21">
        <v>10474022.887944775</v>
      </c>
      <c r="G4859"/>
    </row>
    <row r="4860" spans="1:7" x14ac:dyDescent="0.25">
      <c r="A4860" t="s">
        <v>62</v>
      </c>
      <c r="B4860" t="str">
        <f>IFERROR(INDEX(Clients[Client_Name],MATCH(Table10[[#This Row],[Client_Code]],Clients[Client_Code],0)),"")</f>
        <v>ARIZTÍA</v>
      </c>
      <c r="C4860" s="42">
        <v>1004</v>
      </c>
      <c r="D4860" s="41" t="s">
        <v>38</v>
      </c>
      <c r="E4860">
        <v>1</v>
      </c>
      <c r="F4860" s="21">
        <v>1186075.4524666665</v>
      </c>
      <c r="G4860"/>
    </row>
    <row r="4861" spans="1:7" x14ac:dyDescent="0.25">
      <c r="A4861" t="s">
        <v>62</v>
      </c>
      <c r="B4861" t="str">
        <f>IFERROR(INDEX(Clients[Client_Name],MATCH(Table10[[#This Row],[Client_Code]],Clients[Client_Code],0)),"")</f>
        <v>ARIZTÍA</v>
      </c>
      <c r="C4861" s="42">
        <v>1004</v>
      </c>
      <c r="D4861" s="41" t="s">
        <v>38</v>
      </c>
      <c r="E4861">
        <v>2</v>
      </c>
      <c r="F4861" s="21">
        <v>1074329.2899450222</v>
      </c>
      <c r="G4861"/>
    </row>
    <row r="4862" spans="1:7" x14ac:dyDescent="0.25">
      <c r="A4862" t="s">
        <v>62</v>
      </c>
      <c r="B4862" t="str">
        <f>IFERROR(INDEX(Clients[Client_Name],MATCH(Table10[[#This Row],[Client_Code]],Clients[Client_Code],0)),"")</f>
        <v>ARIZTÍA</v>
      </c>
      <c r="C4862" s="42">
        <v>1004</v>
      </c>
      <c r="D4862" s="41" t="s">
        <v>38</v>
      </c>
      <c r="E4862">
        <v>3</v>
      </c>
      <c r="F4862" s="21">
        <v>1192806.068247471</v>
      </c>
      <c r="G4862"/>
    </row>
    <row r="4863" spans="1:7" x14ac:dyDescent="0.25">
      <c r="A4863" t="s">
        <v>62</v>
      </c>
      <c r="B4863" t="str">
        <f>IFERROR(INDEX(Clients[Client_Name],MATCH(Table10[[#This Row],[Client_Code]],Clients[Client_Code],0)),"")</f>
        <v>ARIZTÍA</v>
      </c>
      <c r="C4863" s="42">
        <v>1004</v>
      </c>
      <c r="D4863" s="41" t="s">
        <v>38</v>
      </c>
      <c r="E4863">
        <v>4</v>
      </c>
      <c r="F4863" s="21">
        <v>1196185.6854408388</v>
      </c>
      <c r="G4863"/>
    </row>
    <row r="4864" spans="1:7" x14ac:dyDescent="0.25">
      <c r="A4864" t="s">
        <v>62</v>
      </c>
      <c r="B4864" t="str">
        <f>IFERROR(INDEX(Clients[Client_Name],MATCH(Table10[[#This Row],[Client_Code]],Clients[Client_Code],0)),"")</f>
        <v>ARIZTÍA</v>
      </c>
      <c r="C4864" s="42">
        <v>1004</v>
      </c>
      <c r="D4864" s="41" t="s">
        <v>38</v>
      </c>
      <c r="E4864">
        <v>5</v>
      </c>
      <c r="F4864" s="21">
        <v>1199574.8782162545</v>
      </c>
      <c r="G4864"/>
    </row>
    <row r="4865" spans="1:7" x14ac:dyDescent="0.25">
      <c r="A4865" t="s">
        <v>62</v>
      </c>
      <c r="B4865" t="str">
        <f>IFERROR(INDEX(Clients[Client_Name],MATCH(Table10[[#This Row],[Client_Code]],Clients[Client_Code],0)),"")</f>
        <v>ARIZTÍA</v>
      </c>
      <c r="C4865" s="42">
        <v>1004</v>
      </c>
      <c r="D4865" s="41" t="s">
        <v>38</v>
      </c>
      <c r="E4865">
        <v>6</v>
      </c>
      <c r="F4865" s="21">
        <v>1164168.0713269683</v>
      </c>
      <c r="G4865"/>
    </row>
    <row r="4866" spans="1:7" x14ac:dyDescent="0.25">
      <c r="A4866" t="s">
        <v>62</v>
      </c>
      <c r="B4866" t="str">
        <f>IFERROR(INDEX(Clients[Client_Name],MATCH(Table10[[#This Row],[Client_Code]],Clients[Client_Code],0)),"")</f>
        <v>ARIZTÍA</v>
      </c>
      <c r="C4866" s="42">
        <v>1004</v>
      </c>
      <c r="D4866" s="41" t="s">
        <v>38</v>
      </c>
      <c r="E4866">
        <v>7</v>
      </c>
      <c r="F4866" s="21">
        <v>1206382.0991133633</v>
      </c>
      <c r="G4866"/>
    </row>
    <row r="4867" spans="1:7" x14ac:dyDescent="0.25">
      <c r="A4867" t="s">
        <v>62</v>
      </c>
      <c r="B4867" t="str">
        <f>IFERROR(INDEX(Clients[Client_Name],MATCH(Table10[[#This Row],[Client_Code]],Clients[Client_Code],0)),"")</f>
        <v>ARIZTÍA</v>
      </c>
      <c r="C4867" s="42">
        <v>1004</v>
      </c>
      <c r="D4867" s="41" t="s">
        <v>38</v>
      </c>
      <c r="E4867">
        <v>8</v>
      </c>
      <c r="F4867" s="21">
        <v>1209800.1817275179</v>
      </c>
      <c r="G4867"/>
    </row>
    <row r="4868" spans="1:7" x14ac:dyDescent="0.25">
      <c r="A4868" t="s">
        <v>62</v>
      </c>
      <c r="B4868" t="str">
        <f>IFERROR(INDEX(Clients[Client_Name],MATCH(Table10[[#This Row],[Client_Code]],Clients[Client_Code],0)),"")</f>
        <v>ARIZTÍA</v>
      </c>
      <c r="C4868" s="42">
        <v>1004</v>
      </c>
      <c r="D4868" s="41" t="s">
        <v>38</v>
      </c>
      <c r="E4868">
        <v>9</v>
      </c>
      <c r="F4868" s="21">
        <v>1174091.5634603989</v>
      </c>
      <c r="G4868"/>
    </row>
    <row r="4869" spans="1:7" x14ac:dyDescent="0.25">
      <c r="A4869" t="s">
        <v>62</v>
      </c>
      <c r="B4869" t="str">
        <f>IFERROR(INDEX(Clients[Client_Name],MATCH(Table10[[#This Row],[Client_Code]],Clients[Client_Code],0)),"")</f>
        <v>ARIZTÍA</v>
      </c>
      <c r="C4869" s="42">
        <v>1004</v>
      </c>
      <c r="D4869" s="41" t="s">
        <v>38</v>
      </c>
      <c r="E4869">
        <v>10</v>
      </c>
      <c r="F4869" s="21">
        <v>1216665.4280976548</v>
      </c>
      <c r="G4869"/>
    </row>
    <row r="4870" spans="1:7" x14ac:dyDescent="0.25">
      <c r="A4870" t="s">
        <v>62</v>
      </c>
      <c r="B4870" t="str">
        <f>IFERROR(INDEX(Clients[Client_Name],MATCH(Table10[[#This Row],[Client_Code]],Clients[Client_Code],0)),"")</f>
        <v>ARIZTÍA</v>
      </c>
      <c r="C4870" s="42">
        <v>1004</v>
      </c>
      <c r="D4870" s="41" t="s">
        <v>38</v>
      </c>
      <c r="E4870">
        <v>11</v>
      </c>
      <c r="F4870" s="21">
        <v>1180754.1743328366</v>
      </c>
      <c r="G4870"/>
    </row>
    <row r="4871" spans="1:7" x14ac:dyDescent="0.25">
      <c r="A4871" t="s">
        <v>62</v>
      </c>
      <c r="B4871" t="str">
        <f>IFERROR(INDEX(Clients[Client_Name],MATCH(Table10[[#This Row],[Client_Code]],Clients[Client_Code],0)),"")</f>
        <v>ARIZTÍA</v>
      </c>
      <c r="C4871" s="42">
        <v>1004</v>
      </c>
      <c r="D4871" s="41" t="s">
        <v>38</v>
      </c>
      <c r="E4871">
        <v>12</v>
      </c>
      <c r="F4871" s="21">
        <v>1223569.6326432279</v>
      </c>
      <c r="G4871"/>
    </row>
    <row r="4872" spans="1:7" x14ac:dyDescent="0.25">
      <c r="A4872" t="s">
        <v>62</v>
      </c>
      <c r="B4872" t="str">
        <f>IFERROR(INDEX(Clients[Client_Name],MATCH(Table10[[#This Row],[Client_Code]],Clients[Client_Code],0)),"")</f>
        <v>ACONCAGUA FOODS</v>
      </c>
      <c r="C4872" s="42">
        <v>1020</v>
      </c>
      <c r="D4872" s="41" t="s">
        <v>149</v>
      </c>
      <c r="E4872">
        <v>1</v>
      </c>
      <c r="F4872" s="21">
        <v>5241408.6999999993</v>
      </c>
      <c r="G4872"/>
    </row>
    <row r="4873" spans="1:7" x14ac:dyDescent="0.25">
      <c r="A4873" t="s">
        <v>62</v>
      </c>
      <c r="B4873" t="str">
        <f>IFERROR(INDEX(Clients[Client_Name],MATCH(Table10[[#This Row],[Client_Code]],Clients[Client_Code],0)),"")</f>
        <v>ACONCAGUA FOODS</v>
      </c>
      <c r="C4873" s="42">
        <v>1020</v>
      </c>
      <c r="D4873" s="41" t="s">
        <v>149</v>
      </c>
      <c r="E4873">
        <v>2</v>
      </c>
      <c r="F4873" s="21">
        <v>14401020.262517776</v>
      </c>
      <c r="G4873"/>
    </row>
    <row r="4874" spans="1:7" x14ac:dyDescent="0.25">
      <c r="A4874" t="s">
        <v>62</v>
      </c>
      <c r="B4874" t="str">
        <f>IFERROR(INDEX(Clients[Client_Name],MATCH(Table10[[#This Row],[Client_Code]],Clients[Client_Code],0)),"")</f>
        <v>ACONCAGUA FOODS</v>
      </c>
      <c r="C4874" s="42">
        <v>1020</v>
      </c>
      <c r="D4874" s="41" t="s">
        <v>149</v>
      </c>
      <c r="E4874">
        <v>3</v>
      </c>
      <c r="F4874" s="21">
        <v>16628727.802184045</v>
      </c>
      <c r="G4874"/>
    </row>
    <row r="4875" spans="1:7" x14ac:dyDescent="0.25">
      <c r="A4875" t="s">
        <v>62</v>
      </c>
      <c r="B4875" t="str">
        <f>IFERROR(INDEX(Clients[Client_Name],MATCH(Table10[[#This Row],[Client_Code]],Clients[Client_Code],0)),"")</f>
        <v>ACONCAGUA FOODS</v>
      </c>
      <c r="C4875" s="42">
        <v>1020</v>
      </c>
      <c r="D4875" s="41" t="s">
        <v>149</v>
      </c>
      <c r="E4875">
        <v>4</v>
      </c>
      <c r="F4875" s="21">
        <v>22694933.622012347</v>
      </c>
      <c r="G4875"/>
    </row>
    <row r="4876" spans="1:7" x14ac:dyDescent="0.25">
      <c r="A4876" t="s">
        <v>62</v>
      </c>
      <c r="B4876" t="str">
        <f>IFERROR(INDEX(Clients[Client_Name],MATCH(Table10[[#This Row],[Client_Code]],Clients[Client_Code],0)),"")</f>
        <v>ACONCAGUA FOODS</v>
      </c>
      <c r="C4876" s="42">
        <v>1020</v>
      </c>
      <c r="D4876" s="41" t="s">
        <v>149</v>
      </c>
      <c r="E4876">
        <v>5</v>
      </c>
      <c r="F4876" s="21">
        <v>25604140.425684053</v>
      </c>
      <c r="G4876"/>
    </row>
    <row r="4877" spans="1:7" x14ac:dyDescent="0.25">
      <c r="A4877" t="s">
        <v>62</v>
      </c>
      <c r="B4877" t="str">
        <f>IFERROR(INDEX(Clients[Client_Name],MATCH(Table10[[#This Row],[Client_Code]],Clients[Client_Code],0)),"")</f>
        <v>ACONCAGUA FOODS</v>
      </c>
      <c r="C4877" s="42">
        <v>1020</v>
      </c>
      <c r="D4877" s="41" t="s">
        <v>149</v>
      </c>
      <c r="E4877">
        <v>6</v>
      </c>
      <c r="F4877" s="21">
        <v>30850435.581988949</v>
      </c>
      <c r="G4877"/>
    </row>
    <row r="4878" spans="1:7" x14ac:dyDescent="0.25">
      <c r="A4878" t="s">
        <v>62</v>
      </c>
      <c r="B4878" t="str">
        <f>IFERROR(INDEX(Clients[Client_Name],MATCH(Table10[[#This Row],[Client_Code]],Clients[Client_Code],0)),"")</f>
        <v>ACONCAGUA FOODS</v>
      </c>
      <c r="C4878" s="42">
        <v>1020</v>
      </c>
      <c r="D4878" s="41" t="s">
        <v>149</v>
      </c>
      <c r="E4878">
        <v>7</v>
      </c>
      <c r="F4878" s="21">
        <v>31969106.654453628</v>
      </c>
      <c r="G4878"/>
    </row>
    <row r="4879" spans="1:7" x14ac:dyDescent="0.25">
      <c r="A4879" t="s">
        <v>62</v>
      </c>
      <c r="B4879" t="str">
        <f>IFERROR(INDEX(Clients[Client_Name],MATCH(Table10[[#This Row],[Client_Code]],Clients[Client_Code],0)),"")</f>
        <v>ACONCAGUA FOODS</v>
      </c>
      <c r="C4879" s="42">
        <v>1020</v>
      </c>
      <c r="D4879" s="41" t="s">
        <v>149</v>
      </c>
      <c r="E4879">
        <v>8</v>
      </c>
      <c r="F4879" s="21">
        <v>28499082.554378737</v>
      </c>
      <c r="G4879"/>
    </row>
    <row r="4880" spans="1:7" x14ac:dyDescent="0.25">
      <c r="A4880" t="s">
        <v>62</v>
      </c>
      <c r="B4880" t="str">
        <f>IFERROR(INDEX(Clients[Client_Name],MATCH(Table10[[#This Row],[Client_Code]],Clients[Client_Code],0)),"")</f>
        <v>ACONCAGUA FOODS</v>
      </c>
      <c r="C4880" s="42">
        <v>1020</v>
      </c>
      <c r="D4880" s="41" t="s">
        <v>149</v>
      </c>
      <c r="E4880">
        <v>9</v>
      </c>
      <c r="F4880" s="21">
        <v>20396836.476102494</v>
      </c>
      <c r="G4880"/>
    </row>
    <row r="4881" spans="1:7" x14ac:dyDescent="0.25">
      <c r="A4881" t="s">
        <v>62</v>
      </c>
      <c r="B4881" t="str">
        <f>IFERROR(INDEX(Clients[Client_Name],MATCH(Table10[[#This Row],[Client_Code]],Clients[Client_Code],0)),"")</f>
        <v>ACONCAGUA FOODS</v>
      </c>
      <c r="C4881" s="42">
        <v>1020</v>
      </c>
      <c r="D4881" s="41" t="s">
        <v>149</v>
      </c>
      <c r="E4881">
        <v>10</v>
      </c>
      <c r="F4881" s="21">
        <v>17025866.578808617</v>
      </c>
      <c r="G4881"/>
    </row>
    <row r="4882" spans="1:7" x14ac:dyDescent="0.25">
      <c r="A4882" t="s">
        <v>62</v>
      </c>
      <c r="B4882" t="str">
        <f>IFERROR(INDEX(Clients[Client_Name],MATCH(Table10[[#This Row],[Client_Code]],Clients[Client_Code],0)),"")</f>
        <v>ACONCAGUA FOODS</v>
      </c>
      <c r="C4882" s="42">
        <v>1020</v>
      </c>
      <c r="D4882" s="41" t="s">
        <v>149</v>
      </c>
      <c r="E4882">
        <v>11</v>
      </c>
      <c r="F4882" s="21">
        <v>13044733.345249332</v>
      </c>
      <c r="G4882"/>
    </row>
    <row r="4883" spans="1:7" x14ac:dyDescent="0.25">
      <c r="A4883" t="s">
        <v>62</v>
      </c>
      <c r="B4883" t="str">
        <f>IFERROR(INDEX(Clients[Client_Name],MATCH(Table10[[#This Row],[Client_Code]],Clients[Client_Code],0)),"")</f>
        <v>ACONCAGUA FOODS</v>
      </c>
      <c r="C4883" s="42">
        <v>1020</v>
      </c>
      <c r="D4883" s="41" t="s">
        <v>149</v>
      </c>
      <c r="E4883">
        <v>12</v>
      </c>
      <c r="F4883" s="21">
        <v>11715383.221096737</v>
      </c>
      <c r="G4883"/>
    </row>
    <row r="4884" spans="1:7" x14ac:dyDescent="0.25">
      <c r="A4884" t="s">
        <v>62</v>
      </c>
      <c r="B4884" t="str">
        <f>IFERROR(INDEX(Clients[Client_Name],MATCH(Table10[[#This Row],[Client_Code]],Clients[Client_Code],0)),"")</f>
        <v>ACONCAGUA FOODS</v>
      </c>
      <c r="C4884" s="42">
        <v>1020</v>
      </c>
      <c r="D4884" s="41" t="s">
        <v>37</v>
      </c>
      <c r="E4884">
        <v>1</v>
      </c>
      <c r="F4884" s="21">
        <v>1509525.7055999998</v>
      </c>
      <c r="G4884"/>
    </row>
    <row r="4885" spans="1:7" x14ac:dyDescent="0.25">
      <c r="A4885" t="s">
        <v>62</v>
      </c>
      <c r="B4885" t="str">
        <f>IFERROR(INDEX(Clients[Client_Name],MATCH(Table10[[#This Row],[Client_Code]],Clients[Client_Code],0)),"")</f>
        <v>ACONCAGUA FOODS</v>
      </c>
      <c r="C4885" s="42">
        <v>1020</v>
      </c>
      <c r="D4885" s="41" t="s">
        <v>37</v>
      </c>
      <c r="E4885">
        <v>2</v>
      </c>
      <c r="F4885" s="21">
        <v>4147493.8356051194</v>
      </c>
      <c r="G4885"/>
    </row>
    <row r="4886" spans="1:7" x14ac:dyDescent="0.25">
      <c r="A4886" t="s">
        <v>62</v>
      </c>
      <c r="B4886" t="str">
        <f>IFERROR(INDEX(Clients[Client_Name],MATCH(Table10[[#This Row],[Client_Code]],Clients[Client_Code],0)),"")</f>
        <v>ACONCAGUA FOODS</v>
      </c>
      <c r="C4886" s="42">
        <v>1020</v>
      </c>
      <c r="D4886" s="41" t="s">
        <v>37</v>
      </c>
      <c r="E4886">
        <v>3</v>
      </c>
      <c r="F4886" s="21">
        <v>4789073.607029005</v>
      </c>
      <c r="G4886"/>
    </row>
    <row r="4887" spans="1:7" x14ac:dyDescent="0.25">
      <c r="A4887" t="s">
        <v>62</v>
      </c>
      <c r="B4887" t="str">
        <f>IFERROR(INDEX(Clients[Client_Name],MATCH(Table10[[#This Row],[Client_Code]],Clients[Client_Code],0)),"")</f>
        <v>ACONCAGUA FOODS</v>
      </c>
      <c r="C4887" s="42">
        <v>1020</v>
      </c>
      <c r="D4887" s="41" t="s">
        <v>37</v>
      </c>
      <c r="E4887">
        <v>4</v>
      </c>
      <c r="F4887" s="21">
        <v>6536140.8831395553</v>
      </c>
      <c r="G4887"/>
    </row>
    <row r="4888" spans="1:7" x14ac:dyDescent="0.25">
      <c r="A4888" t="s">
        <v>62</v>
      </c>
      <c r="B4888" t="str">
        <f>IFERROR(INDEX(Clients[Client_Name],MATCH(Table10[[#This Row],[Client_Code]],Clients[Client_Code],0)),"")</f>
        <v>ACONCAGUA FOODS</v>
      </c>
      <c r="C4888" s="42">
        <v>1020</v>
      </c>
      <c r="D4888" s="41" t="s">
        <v>37</v>
      </c>
      <c r="E4888">
        <v>5</v>
      </c>
      <c r="F4888" s="21">
        <v>7373992.4425970064</v>
      </c>
      <c r="G4888"/>
    </row>
    <row r="4889" spans="1:7" x14ac:dyDescent="0.25">
      <c r="A4889" t="s">
        <v>62</v>
      </c>
      <c r="B4889" t="str">
        <f>IFERROR(INDEX(Clients[Client_Name],MATCH(Table10[[#This Row],[Client_Code]],Clients[Client_Code],0)),"")</f>
        <v>ACONCAGUA FOODS</v>
      </c>
      <c r="C4889" s="42">
        <v>1020</v>
      </c>
      <c r="D4889" s="41" t="s">
        <v>37</v>
      </c>
      <c r="E4889">
        <v>6</v>
      </c>
      <c r="F4889" s="21">
        <v>8884925.4476128165</v>
      </c>
      <c r="G4889"/>
    </row>
    <row r="4890" spans="1:7" x14ac:dyDescent="0.25">
      <c r="A4890" t="s">
        <v>62</v>
      </c>
      <c r="B4890" t="str">
        <f>IFERROR(INDEX(Clients[Client_Name],MATCH(Table10[[#This Row],[Client_Code]],Clients[Client_Code],0)),"")</f>
        <v>ACONCAGUA FOODS</v>
      </c>
      <c r="C4890" s="42">
        <v>1020</v>
      </c>
      <c r="D4890" s="41" t="s">
        <v>37</v>
      </c>
      <c r="E4890">
        <v>7</v>
      </c>
      <c r="F4890" s="21">
        <v>9207102.7164826449</v>
      </c>
      <c r="G4890"/>
    </row>
    <row r="4891" spans="1:7" x14ac:dyDescent="0.25">
      <c r="A4891" t="s">
        <v>62</v>
      </c>
      <c r="B4891" t="str">
        <f>IFERROR(INDEX(Clients[Client_Name],MATCH(Table10[[#This Row],[Client_Code]],Clients[Client_Code],0)),"")</f>
        <v>ACONCAGUA FOODS</v>
      </c>
      <c r="C4891" s="42">
        <v>1020</v>
      </c>
      <c r="D4891" s="41" t="s">
        <v>37</v>
      </c>
      <c r="E4891">
        <v>8</v>
      </c>
      <c r="F4891" s="21">
        <v>8207735.7756610755</v>
      </c>
      <c r="G4891"/>
    </row>
    <row r="4892" spans="1:7" x14ac:dyDescent="0.25">
      <c r="A4892" t="s">
        <v>62</v>
      </c>
      <c r="B4892" t="str">
        <f>IFERROR(INDEX(Clients[Client_Name],MATCH(Table10[[#This Row],[Client_Code]],Clients[Client_Code],0)),"")</f>
        <v>ACONCAGUA FOODS</v>
      </c>
      <c r="C4892" s="42">
        <v>1020</v>
      </c>
      <c r="D4892" s="41" t="s">
        <v>37</v>
      </c>
      <c r="E4892">
        <v>9</v>
      </c>
      <c r="F4892" s="21">
        <v>5874288.9051175173</v>
      </c>
      <c r="G4892"/>
    </row>
    <row r="4893" spans="1:7" x14ac:dyDescent="0.25">
      <c r="A4893" t="s">
        <v>62</v>
      </c>
      <c r="B4893" t="str">
        <f>IFERROR(INDEX(Clients[Client_Name],MATCH(Table10[[#This Row],[Client_Code]],Clients[Client_Code],0)),"")</f>
        <v>ACONCAGUA FOODS</v>
      </c>
      <c r="C4893" s="42">
        <v>1020</v>
      </c>
      <c r="D4893" s="41" t="s">
        <v>37</v>
      </c>
      <c r="E4893">
        <v>10</v>
      </c>
      <c r="F4893" s="21">
        <v>4903449.5746968817</v>
      </c>
      <c r="G4893"/>
    </row>
    <row r="4894" spans="1:7" x14ac:dyDescent="0.25">
      <c r="A4894" t="s">
        <v>62</v>
      </c>
      <c r="B4894" t="str">
        <f>IFERROR(INDEX(Clients[Client_Name],MATCH(Table10[[#This Row],[Client_Code]],Clients[Client_Code],0)),"")</f>
        <v>ACONCAGUA FOODS</v>
      </c>
      <c r="C4894" s="42">
        <v>1020</v>
      </c>
      <c r="D4894" s="41" t="s">
        <v>37</v>
      </c>
      <c r="E4894">
        <v>11</v>
      </c>
      <c r="F4894" s="21">
        <v>3756883.2034318075</v>
      </c>
      <c r="G4894"/>
    </row>
    <row r="4895" spans="1:7" x14ac:dyDescent="0.25">
      <c r="A4895" t="s">
        <v>62</v>
      </c>
      <c r="B4895" t="str">
        <f>IFERROR(INDEX(Clients[Client_Name],MATCH(Table10[[#This Row],[Client_Code]],Clients[Client_Code],0)),"")</f>
        <v>ACONCAGUA FOODS</v>
      </c>
      <c r="C4895" s="42">
        <v>1020</v>
      </c>
      <c r="D4895" s="41" t="s">
        <v>37</v>
      </c>
      <c r="E4895">
        <v>12</v>
      </c>
      <c r="F4895" s="21">
        <v>3374030.3676758599</v>
      </c>
      <c r="G4895"/>
    </row>
    <row r="4896" spans="1:7" x14ac:dyDescent="0.25">
      <c r="A4896" t="s">
        <v>62</v>
      </c>
      <c r="B4896" t="str">
        <f>IFERROR(INDEX(Clients[Client_Name],MATCH(Table10[[#This Row],[Client_Code]],Clients[Client_Code],0)),"")</f>
        <v>ACONCAGUA FOODS</v>
      </c>
      <c r="C4896" s="42">
        <v>1020</v>
      </c>
      <c r="D4896" s="41" t="s">
        <v>148</v>
      </c>
      <c r="E4896">
        <v>1</v>
      </c>
      <c r="F4896" s="21">
        <v>0</v>
      </c>
      <c r="G4896"/>
    </row>
    <row r="4897" spans="1:7" x14ac:dyDescent="0.25">
      <c r="A4897" t="s">
        <v>62</v>
      </c>
      <c r="B4897" t="str">
        <f>IFERROR(INDEX(Clients[Client_Name],MATCH(Table10[[#This Row],[Client_Code]],Clients[Client_Code],0)),"")</f>
        <v>ACONCAGUA FOODS</v>
      </c>
      <c r="C4897" s="42">
        <v>1020</v>
      </c>
      <c r="D4897" s="41" t="s">
        <v>148</v>
      </c>
      <c r="E4897">
        <v>2</v>
      </c>
      <c r="F4897" s="21">
        <v>0</v>
      </c>
      <c r="G4897"/>
    </row>
    <row r="4898" spans="1:7" x14ac:dyDescent="0.25">
      <c r="A4898" t="s">
        <v>62</v>
      </c>
      <c r="B4898" t="str">
        <f>IFERROR(INDEX(Clients[Client_Name],MATCH(Table10[[#This Row],[Client_Code]],Clients[Client_Code],0)),"")</f>
        <v>ACONCAGUA FOODS</v>
      </c>
      <c r="C4898" s="42">
        <v>1020</v>
      </c>
      <c r="D4898" s="41" t="s">
        <v>148</v>
      </c>
      <c r="E4898">
        <v>3</v>
      </c>
      <c r="F4898" s="21">
        <v>0</v>
      </c>
      <c r="G4898"/>
    </row>
    <row r="4899" spans="1:7" x14ac:dyDescent="0.25">
      <c r="A4899" t="s">
        <v>62</v>
      </c>
      <c r="B4899" t="str">
        <f>IFERROR(INDEX(Clients[Client_Name],MATCH(Table10[[#This Row],[Client_Code]],Clients[Client_Code],0)),"")</f>
        <v>ACONCAGUA FOODS</v>
      </c>
      <c r="C4899" s="42">
        <v>1020</v>
      </c>
      <c r="D4899" s="41" t="s">
        <v>148</v>
      </c>
      <c r="E4899">
        <v>4</v>
      </c>
      <c r="F4899" s="21">
        <v>0</v>
      </c>
      <c r="G4899"/>
    </row>
    <row r="4900" spans="1:7" x14ac:dyDescent="0.25">
      <c r="A4900" t="s">
        <v>62</v>
      </c>
      <c r="B4900" t="str">
        <f>IFERROR(INDEX(Clients[Client_Name],MATCH(Table10[[#This Row],[Client_Code]],Clients[Client_Code],0)),"")</f>
        <v>ACONCAGUA FOODS</v>
      </c>
      <c r="C4900" s="42">
        <v>1020</v>
      </c>
      <c r="D4900" s="41" t="s">
        <v>148</v>
      </c>
      <c r="E4900">
        <v>5</v>
      </c>
      <c r="F4900" s="21">
        <v>0</v>
      </c>
      <c r="G4900"/>
    </row>
    <row r="4901" spans="1:7" x14ac:dyDescent="0.25">
      <c r="A4901" t="s">
        <v>62</v>
      </c>
      <c r="B4901" t="str">
        <f>IFERROR(INDEX(Clients[Client_Name],MATCH(Table10[[#This Row],[Client_Code]],Clients[Client_Code],0)),"")</f>
        <v>ACONCAGUA FOODS</v>
      </c>
      <c r="C4901" s="42">
        <v>1020</v>
      </c>
      <c r="D4901" s="41" t="s">
        <v>148</v>
      </c>
      <c r="E4901">
        <v>6</v>
      </c>
      <c r="F4901" s="21">
        <v>0</v>
      </c>
      <c r="G4901"/>
    </row>
    <row r="4902" spans="1:7" x14ac:dyDescent="0.25">
      <c r="A4902" t="s">
        <v>62</v>
      </c>
      <c r="B4902" t="str">
        <f>IFERROR(INDEX(Clients[Client_Name],MATCH(Table10[[#This Row],[Client_Code]],Clients[Client_Code],0)),"")</f>
        <v>ACONCAGUA FOODS</v>
      </c>
      <c r="C4902" s="42">
        <v>1020</v>
      </c>
      <c r="D4902" s="41" t="s">
        <v>148</v>
      </c>
      <c r="E4902">
        <v>7</v>
      </c>
      <c r="F4902" s="21">
        <v>0</v>
      </c>
      <c r="G4902"/>
    </row>
    <row r="4903" spans="1:7" x14ac:dyDescent="0.25">
      <c r="A4903" t="s">
        <v>62</v>
      </c>
      <c r="B4903" t="str">
        <f>IFERROR(INDEX(Clients[Client_Name],MATCH(Table10[[#This Row],[Client_Code]],Clients[Client_Code],0)),"")</f>
        <v>ACONCAGUA FOODS</v>
      </c>
      <c r="C4903" s="42">
        <v>1020</v>
      </c>
      <c r="D4903" s="41" t="s">
        <v>148</v>
      </c>
      <c r="E4903">
        <v>8</v>
      </c>
      <c r="F4903" s="21">
        <v>0</v>
      </c>
      <c r="G4903"/>
    </row>
    <row r="4904" spans="1:7" x14ac:dyDescent="0.25">
      <c r="A4904" t="s">
        <v>62</v>
      </c>
      <c r="B4904" t="str">
        <f>IFERROR(INDEX(Clients[Client_Name],MATCH(Table10[[#This Row],[Client_Code]],Clients[Client_Code],0)),"")</f>
        <v>ACONCAGUA FOODS</v>
      </c>
      <c r="C4904" s="42">
        <v>1020</v>
      </c>
      <c r="D4904" s="41" t="s">
        <v>148</v>
      </c>
      <c r="E4904">
        <v>9</v>
      </c>
      <c r="F4904" s="21">
        <v>0</v>
      </c>
      <c r="G4904"/>
    </row>
    <row r="4905" spans="1:7" x14ac:dyDescent="0.25">
      <c r="A4905" t="s">
        <v>62</v>
      </c>
      <c r="B4905" t="str">
        <f>IFERROR(INDEX(Clients[Client_Name],MATCH(Table10[[#This Row],[Client_Code]],Clients[Client_Code],0)),"")</f>
        <v>ACONCAGUA FOODS</v>
      </c>
      <c r="C4905" s="42">
        <v>1020</v>
      </c>
      <c r="D4905" s="41" t="s">
        <v>148</v>
      </c>
      <c r="E4905">
        <v>10</v>
      </c>
      <c r="F4905" s="21">
        <v>0</v>
      </c>
      <c r="G4905"/>
    </row>
    <row r="4906" spans="1:7" x14ac:dyDescent="0.25">
      <c r="A4906" t="s">
        <v>62</v>
      </c>
      <c r="B4906" t="str">
        <f>IFERROR(INDEX(Clients[Client_Name],MATCH(Table10[[#This Row],[Client_Code]],Clients[Client_Code],0)),"")</f>
        <v>ACONCAGUA FOODS</v>
      </c>
      <c r="C4906" s="42">
        <v>1020</v>
      </c>
      <c r="D4906" s="41" t="s">
        <v>148</v>
      </c>
      <c r="E4906">
        <v>11</v>
      </c>
      <c r="F4906" s="21">
        <v>0</v>
      </c>
      <c r="G4906"/>
    </row>
    <row r="4907" spans="1:7" x14ac:dyDescent="0.25">
      <c r="A4907" t="s">
        <v>62</v>
      </c>
      <c r="B4907" t="str">
        <f>IFERROR(INDEX(Clients[Client_Name],MATCH(Table10[[#This Row],[Client_Code]],Clients[Client_Code],0)),"")</f>
        <v>ACONCAGUA FOODS</v>
      </c>
      <c r="C4907" s="42">
        <v>1020</v>
      </c>
      <c r="D4907" s="41" t="s">
        <v>148</v>
      </c>
      <c r="E4907">
        <v>12</v>
      </c>
      <c r="F4907" s="21">
        <v>0</v>
      </c>
      <c r="G4907"/>
    </row>
    <row r="4908" spans="1:7" x14ac:dyDescent="0.25">
      <c r="A4908" t="s">
        <v>62</v>
      </c>
      <c r="B4908" t="str">
        <f>IFERROR(INDEX(Clients[Client_Name],MATCH(Table10[[#This Row],[Client_Code]],Clients[Client_Code],0)),"")</f>
        <v>ACONCAGUA FOODS</v>
      </c>
      <c r="C4908" s="42">
        <v>1020</v>
      </c>
      <c r="D4908" s="41" t="s">
        <v>38</v>
      </c>
      <c r="E4908">
        <v>1</v>
      </c>
      <c r="F4908" s="21">
        <v>1672009.3752999997</v>
      </c>
      <c r="G4908"/>
    </row>
    <row r="4909" spans="1:7" x14ac:dyDescent="0.25">
      <c r="A4909" t="s">
        <v>62</v>
      </c>
      <c r="B4909" t="str">
        <f>IFERROR(INDEX(Clients[Client_Name],MATCH(Table10[[#This Row],[Client_Code]],Clients[Client_Code],0)),"")</f>
        <v>ACONCAGUA FOODS</v>
      </c>
      <c r="C4909" s="42">
        <v>1020</v>
      </c>
      <c r="D4909" s="41" t="s">
        <v>38</v>
      </c>
      <c r="E4909">
        <v>2</v>
      </c>
      <c r="F4909" s="21">
        <v>4593925.4637431707</v>
      </c>
      <c r="G4909"/>
    </row>
    <row r="4910" spans="1:7" x14ac:dyDescent="0.25">
      <c r="A4910" t="s">
        <v>62</v>
      </c>
      <c r="B4910" t="str">
        <f>IFERROR(INDEX(Clients[Client_Name],MATCH(Table10[[#This Row],[Client_Code]],Clients[Client_Code],0)),"")</f>
        <v>ACONCAGUA FOODS</v>
      </c>
      <c r="C4910" s="42">
        <v>1020</v>
      </c>
      <c r="D4910" s="41" t="s">
        <v>38</v>
      </c>
      <c r="E4910">
        <v>3</v>
      </c>
      <c r="F4910" s="21">
        <v>5304564.1688967105</v>
      </c>
      <c r="G4910"/>
    </row>
    <row r="4911" spans="1:7" x14ac:dyDescent="0.25">
      <c r="A4911" t="s">
        <v>62</v>
      </c>
      <c r="B4911" t="str">
        <f>IFERROR(INDEX(Clients[Client_Name],MATCH(Table10[[#This Row],[Client_Code]],Clients[Client_Code],0)),"")</f>
        <v>ACONCAGUA FOODS</v>
      </c>
      <c r="C4911" s="42">
        <v>1020</v>
      </c>
      <c r="D4911" s="41" t="s">
        <v>38</v>
      </c>
      <c r="E4911">
        <v>4</v>
      </c>
      <c r="F4911" s="21">
        <v>7239683.8254219387</v>
      </c>
      <c r="G4911"/>
    </row>
    <row r="4912" spans="1:7" x14ac:dyDescent="0.25">
      <c r="A4912" t="s">
        <v>62</v>
      </c>
      <c r="B4912" t="str">
        <f>IFERROR(INDEX(Clients[Client_Name],MATCH(Table10[[#This Row],[Client_Code]],Clients[Client_Code],0)),"")</f>
        <v>ACONCAGUA FOODS</v>
      </c>
      <c r="C4912" s="42">
        <v>1020</v>
      </c>
      <c r="D4912" s="41" t="s">
        <v>38</v>
      </c>
      <c r="E4912">
        <v>5</v>
      </c>
      <c r="F4912" s="21">
        <v>8167720.795793213</v>
      </c>
      <c r="G4912"/>
    </row>
    <row r="4913" spans="1:7" x14ac:dyDescent="0.25">
      <c r="A4913" t="s">
        <v>62</v>
      </c>
      <c r="B4913" t="str">
        <f>IFERROR(INDEX(Clients[Client_Name],MATCH(Table10[[#This Row],[Client_Code]],Clients[Client_Code],0)),"")</f>
        <v>ACONCAGUA FOODS</v>
      </c>
      <c r="C4913" s="42">
        <v>1020</v>
      </c>
      <c r="D4913" s="41" t="s">
        <v>38</v>
      </c>
      <c r="E4913">
        <v>6</v>
      </c>
      <c r="F4913" s="21">
        <v>9841288.950654475</v>
      </c>
      <c r="G4913"/>
    </row>
    <row r="4914" spans="1:7" x14ac:dyDescent="0.25">
      <c r="A4914" t="s">
        <v>62</v>
      </c>
      <c r="B4914" t="str">
        <f>IFERROR(INDEX(Clients[Client_Name],MATCH(Table10[[#This Row],[Client_Code]],Clients[Client_Code],0)),"")</f>
        <v>ACONCAGUA FOODS</v>
      </c>
      <c r="C4914" s="42">
        <v>1020</v>
      </c>
      <c r="D4914" s="41" t="s">
        <v>38</v>
      </c>
      <c r="E4914">
        <v>7</v>
      </c>
      <c r="F4914" s="21">
        <v>10198145.022770707</v>
      </c>
      <c r="G4914"/>
    </row>
    <row r="4915" spans="1:7" x14ac:dyDescent="0.25">
      <c r="A4915" t="s">
        <v>62</v>
      </c>
      <c r="B4915" t="str">
        <f>IFERROR(INDEX(Clients[Client_Name],MATCH(Table10[[#This Row],[Client_Code]],Clients[Client_Code],0)),"")</f>
        <v>ACONCAGUA FOODS</v>
      </c>
      <c r="C4915" s="42">
        <v>1020</v>
      </c>
      <c r="D4915" s="41" t="s">
        <v>38</v>
      </c>
      <c r="E4915">
        <v>8</v>
      </c>
      <c r="F4915" s="21">
        <v>9091207.334846817</v>
      </c>
      <c r="G4915"/>
    </row>
    <row r="4916" spans="1:7" x14ac:dyDescent="0.25">
      <c r="A4916" t="s">
        <v>62</v>
      </c>
      <c r="B4916" t="str">
        <f>IFERROR(INDEX(Clients[Client_Name],MATCH(Table10[[#This Row],[Client_Code]],Clients[Client_Code],0)),"")</f>
        <v>ACONCAGUA FOODS</v>
      </c>
      <c r="C4916" s="42">
        <v>1020</v>
      </c>
      <c r="D4916" s="41" t="s">
        <v>38</v>
      </c>
      <c r="E4916">
        <v>9</v>
      </c>
      <c r="F4916" s="21">
        <v>6506590.8358766958</v>
      </c>
      <c r="G4916"/>
    </row>
    <row r="4917" spans="1:7" x14ac:dyDescent="0.25">
      <c r="A4917" t="s">
        <v>62</v>
      </c>
      <c r="B4917" t="str">
        <f>IFERROR(INDEX(Clients[Client_Name],MATCH(Table10[[#This Row],[Client_Code]],Clients[Client_Code],0)),"")</f>
        <v>ACONCAGUA FOODS</v>
      </c>
      <c r="C4917" s="42">
        <v>1020</v>
      </c>
      <c r="D4917" s="41" t="s">
        <v>38</v>
      </c>
      <c r="E4917">
        <v>10</v>
      </c>
      <c r="F4917" s="21">
        <v>5431251.4386399491</v>
      </c>
      <c r="G4917"/>
    </row>
    <row r="4918" spans="1:7" x14ac:dyDescent="0.25">
      <c r="A4918" t="s">
        <v>62</v>
      </c>
      <c r="B4918" t="str">
        <f>IFERROR(INDEX(Clients[Client_Name],MATCH(Table10[[#This Row],[Client_Code]],Clients[Client_Code],0)),"")</f>
        <v>ACONCAGUA FOODS</v>
      </c>
      <c r="C4918" s="42">
        <v>1020</v>
      </c>
      <c r="D4918" s="41" t="s">
        <v>38</v>
      </c>
      <c r="E4918">
        <v>11</v>
      </c>
      <c r="F4918" s="21">
        <v>4161269.9371345369</v>
      </c>
      <c r="G4918"/>
    </row>
    <row r="4919" spans="1:7" x14ac:dyDescent="0.25">
      <c r="A4919" t="s">
        <v>62</v>
      </c>
      <c r="B4919" t="str">
        <f>IFERROR(INDEX(Clients[Client_Name],MATCH(Table10[[#This Row],[Client_Code]],Clients[Client_Code],0)),"")</f>
        <v>ACONCAGUA FOODS</v>
      </c>
      <c r="C4919" s="42">
        <v>1020</v>
      </c>
      <c r="D4919" s="41" t="s">
        <v>38</v>
      </c>
      <c r="E4919">
        <v>12</v>
      </c>
      <c r="F4919" s="21">
        <v>3737207.2475298592</v>
      </c>
      <c r="G4919"/>
    </row>
    <row r="4920" spans="1:7" x14ac:dyDescent="0.25">
      <c r="A4920" t="s">
        <v>32</v>
      </c>
      <c r="B4920" t="str">
        <f>IFERROR(INDEX(Clients[Client_Name],MATCH(Table10[[#This Row],[Client_Code]],Clients[Client_Code],0)),"")</f>
        <v/>
      </c>
      <c r="C4920" s="42" t="s">
        <v>209</v>
      </c>
      <c r="D4920" s="41" t="s">
        <v>149</v>
      </c>
      <c r="E4920">
        <v>4</v>
      </c>
      <c r="F4920" s="21">
        <v>0</v>
      </c>
      <c r="G4920"/>
    </row>
    <row r="4921" spans="1:7" x14ac:dyDescent="0.25">
      <c r="A4921" t="s">
        <v>32</v>
      </c>
      <c r="B4921" t="str">
        <f>IFERROR(INDEX(Clients[Client_Name],MATCH(Table10[[#This Row],[Client_Code]],Clients[Client_Code],0)),"")</f>
        <v/>
      </c>
      <c r="C4921" s="42" t="s">
        <v>209</v>
      </c>
      <c r="D4921" s="41" t="s">
        <v>149</v>
      </c>
      <c r="E4921">
        <v>5</v>
      </c>
      <c r="F4921" s="21">
        <v>0</v>
      </c>
      <c r="G4921"/>
    </row>
    <row r="4922" spans="1:7" x14ac:dyDescent="0.25">
      <c r="A4922" t="s">
        <v>32</v>
      </c>
      <c r="B4922" t="str">
        <f>IFERROR(INDEX(Clients[Client_Name],MATCH(Table10[[#This Row],[Client_Code]],Clients[Client_Code],0)),"")</f>
        <v/>
      </c>
      <c r="C4922" s="42" t="s">
        <v>209</v>
      </c>
      <c r="D4922" s="41" t="s">
        <v>149</v>
      </c>
      <c r="E4922">
        <v>5</v>
      </c>
      <c r="F4922" s="21">
        <v>0</v>
      </c>
      <c r="G4922"/>
    </row>
    <row r="4923" spans="1:7" x14ac:dyDescent="0.25">
      <c r="A4923" t="s">
        <v>32</v>
      </c>
      <c r="B4923" t="str">
        <f>IFERROR(INDEX(Clients[Client_Name],MATCH(Table10[[#This Row],[Client_Code]],Clients[Client_Code],0)),"")</f>
        <v/>
      </c>
      <c r="C4923" s="43" t="s">
        <v>209</v>
      </c>
      <c r="D4923" s="41" t="s">
        <v>149</v>
      </c>
      <c r="E4923">
        <v>5</v>
      </c>
      <c r="F4923" s="21">
        <v>0</v>
      </c>
      <c r="G4923"/>
    </row>
    <row r="4924" spans="1:7" x14ac:dyDescent="0.25">
      <c r="A4924" t="s">
        <v>32</v>
      </c>
      <c r="B4924" t="str">
        <f>IFERROR(INDEX(Clients[Client_Name],MATCH(Table10[[#This Row],[Client_Code]],Clients[Client_Code],0)),"")</f>
        <v/>
      </c>
      <c r="C4924" s="42" t="s">
        <v>209</v>
      </c>
      <c r="D4924" s="41" t="s">
        <v>149</v>
      </c>
      <c r="E4924">
        <v>5</v>
      </c>
      <c r="F4924" s="21">
        <v>0</v>
      </c>
      <c r="G4924"/>
    </row>
    <row r="4925" spans="1:7" x14ac:dyDescent="0.25">
      <c r="A4925" t="s">
        <v>32</v>
      </c>
      <c r="B4925" t="str">
        <f>IFERROR(INDEX(Clients[Client_Name],MATCH(Table10[[#This Row],[Client_Code]],Clients[Client_Code],0)),"")</f>
        <v/>
      </c>
      <c r="C4925" s="42" t="s">
        <v>209</v>
      </c>
      <c r="D4925" s="41" t="s">
        <v>149</v>
      </c>
      <c r="E4925">
        <v>6</v>
      </c>
      <c r="F4925" s="21">
        <v>0</v>
      </c>
      <c r="G4925"/>
    </row>
    <row r="4926" spans="1:7" x14ac:dyDescent="0.25">
      <c r="A4926" t="s">
        <v>32</v>
      </c>
      <c r="B4926" t="str">
        <f>IFERROR(INDEX(Clients[Client_Name],MATCH(Table10[[#This Row],[Client_Code]],Clients[Client_Code],0)),"")</f>
        <v/>
      </c>
      <c r="C4926" s="42" t="s">
        <v>209</v>
      </c>
      <c r="D4926" s="41" t="s">
        <v>149</v>
      </c>
      <c r="E4926">
        <v>6</v>
      </c>
      <c r="F4926" s="21">
        <v>0</v>
      </c>
      <c r="G4926"/>
    </row>
    <row r="4927" spans="1:7" x14ac:dyDescent="0.25">
      <c r="A4927" t="s">
        <v>32</v>
      </c>
      <c r="B4927" t="str">
        <f>IFERROR(INDEX(Clients[Client_Name],MATCH(Table10[[#This Row],[Client_Code]],Clients[Client_Code],0)),"")</f>
        <v/>
      </c>
      <c r="C4927" s="42" t="s">
        <v>209</v>
      </c>
      <c r="D4927" s="41" t="s">
        <v>149</v>
      </c>
      <c r="E4927">
        <v>6</v>
      </c>
      <c r="F4927" s="21">
        <v>0</v>
      </c>
      <c r="G4927"/>
    </row>
    <row r="4928" spans="1:7" x14ac:dyDescent="0.25">
      <c r="A4928" t="s">
        <v>32</v>
      </c>
      <c r="B4928" t="str">
        <f>IFERROR(INDEX(Clients[Client_Name],MATCH(Table10[[#This Row],[Client_Code]],Clients[Client_Code],0)),"")</f>
        <v/>
      </c>
      <c r="C4928" s="42" t="s">
        <v>209</v>
      </c>
      <c r="D4928" s="41" t="s">
        <v>149</v>
      </c>
      <c r="E4928">
        <v>6</v>
      </c>
      <c r="F4928" s="21">
        <v>0</v>
      </c>
      <c r="G4928"/>
    </row>
    <row r="4929" spans="1:7" x14ac:dyDescent="0.25">
      <c r="A4929" t="s">
        <v>32</v>
      </c>
      <c r="B4929" t="str">
        <f>IFERROR(INDEX(Clients[Client_Name],MATCH(Table10[[#This Row],[Client_Code]],Clients[Client_Code],0)),"")</f>
        <v/>
      </c>
      <c r="C4929" s="42" t="s">
        <v>209</v>
      </c>
      <c r="D4929" s="41" t="s">
        <v>149</v>
      </c>
      <c r="E4929">
        <v>6</v>
      </c>
      <c r="F4929" s="21">
        <v>0</v>
      </c>
      <c r="G4929"/>
    </row>
    <row r="4930" spans="1:7" x14ac:dyDescent="0.25">
      <c r="A4930" t="s">
        <v>32</v>
      </c>
      <c r="B4930" t="str">
        <f>IFERROR(INDEX(Clients[Client_Name],MATCH(Table10[[#This Row],[Client_Code]],Clients[Client_Code],0)),"")</f>
        <v/>
      </c>
      <c r="C4930" s="42" t="s">
        <v>209</v>
      </c>
      <c r="D4930" s="41" t="s">
        <v>149</v>
      </c>
      <c r="E4930">
        <v>7</v>
      </c>
      <c r="F4930" s="21">
        <v>0</v>
      </c>
      <c r="G4930"/>
    </row>
    <row r="4931" spans="1:7" x14ac:dyDescent="0.25">
      <c r="A4931" t="s">
        <v>32</v>
      </c>
      <c r="B4931" t="str">
        <f>IFERROR(INDEX(Clients[Client_Name],MATCH(Table10[[#This Row],[Client_Code]],Clients[Client_Code],0)),"")</f>
        <v/>
      </c>
      <c r="C4931" s="42" t="s">
        <v>209</v>
      </c>
      <c r="D4931" s="41" t="s">
        <v>149</v>
      </c>
      <c r="E4931">
        <v>7</v>
      </c>
      <c r="F4931" s="21">
        <v>0</v>
      </c>
      <c r="G4931"/>
    </row>
    <row r="4932" spans="1:7" x14ac:dyDescent="0.25">
      <c r="A4932" t="s">
        <v>32</v>
      </c>
      <c r="B4932" t="str">
        <f>IFERROR(INDEX(Clients[Client_Name],MATCH(Table10[[#This Row],[Client_Code]],Clients[Client_Code],0)),"")</f>
        <v/>
      </c>
      <c r="C4932" s="42" t="s">
        <v>209</v>
      </c>
      <c r="D4932" s="41" t="s">
        <v>149</v>
      </c>
      <c r="E4932">
        <v>7</v>
      </c>
      <c r="F4932" s="21">
        <v>0</v>
      </c>
      <c r="G4932"/>
    </row>
    <row r="4933" spans="1:7" x14ac:dyDescent="0.25">
      <c r="A4933" t="s">
        <v>32</v>
      </c>
      <c r="B4933" t="str">
        <f>IFERROR(INDEX(Clients[Client_Name],MATCH(Table10[[#This Row],[Client_Code]],Clients[Client_Code],0)),"")</f>
        <v/>
      </c>
      <c r="C4933" s="42" t="s">
        <v>209</v>
      </c>
      <c r="D4933" s="41" t="s">
        <v>149</v>
      </c>
      <c r="E4933">
        <v>7</v>
      </c>
      <c r="F4933" s="21">
        <v>0</v>
      </c>
      <c r="G4933"/>
    </row>
    <row r="4934" spans="1:7" x14ac:dyDescent="0.25">
      <c r="A4934" t="s">
        <v>32</v>
      </c>
      <c r="B4934" t="str">
        <f>IFERROR(INDEX(Clients[Client_Name],MATCH(Table10[[#This Row],[Client_Code]],Clients[Client_Code],0)),"")</f>
        <v/>
      </c>
      <c r="C4934" s="42" t="s">
        <v>209</v>
      </c>
      <c r="D4934" s="41" t="s">
        <v>149</v>
      </c>
      <c r="E4934">
        <v>7</v>
      </c>
      <c r="F4934" s="21">
        <v>0</v>
      </c>
      <c r="G4934"/>
    </row>
    <row r="4935" spans="1:7" x14ac:dyDescent="0.25">
      <c r="A4935" t="s">
        <v>32</v>
      </c>
      <c r="B4935" t="str">
        <f>IFERROR(INDEX(Clients[Client_Name],MATCH(Table10[[#This Row],[Client_Code]],Clients[Client_Code],0)),"")</f>
        <v/>
      </c>
      <c r="C4935" s="42" t="s">
        <v>209</v>
      </c>
      <c r="D4935" s="41" t="s">
        <v>149</v>
      </c>
      <c r="E4935">
        <v>8</v>
      </c>
      <c r="F4935" s="21">
        <v>0</v>
      </c>
      <c r="G4935"/>
    </row>
    <row r="4936" spans="1:7" x14ac:dyDescent="0.25">
      <c r="A4936" t="s">
        <v>32</v>
      </c>
      <c r="B4936" t="str">
        <f>IFERROR(INDEX(Clients[Client_Name],MATCH(Table10[[#This Row],[Client_Code]],Clients[Client_Code],0)),"")</f>
        <v/>
      </c>
      <c r="C4936" s="42" t="s">
        <v>209</v>
      </c>
      <c r="D4936" s="41" t="s">
        <v>149</v>
      </c>
      <c r="E4936">
        <v>8</v>
      </c>
      <c r="F4936" s="21">
        <v>0</v>
      </c>
      <c r="G4936"/>
    </row>
    <row r="4937" spans="1:7" x14ac:dyDescent="0.25">
      <c r="A4937" t="s">
        <v>32</v>
      </c>
      <c r="B4937" t="str">
        <f>IFERROR(INDEX(Clients[Client_Name],MATCH(Table10[[#This Row],[Client_Code]],Clients[Client_Code],0)),"")</f>
        <v/>
      </c>
      <c r="C4937" s="42" t="s">
        <v>209</v>
      </c>
      <c r="D4937" s="41" t="s">
        <v>149</v>
      </c>
      <c r="E4937">
        <v>8</v>
      </c>
      <c r="F4937" s="21">
        <v>0</v>
      </c>
      <c r="G4937"/>
    </row>
    <row r="4938" spans="1:7" x14ac:dyDescent="0.25">
      <c r="A4938" t="s">
        <v>32</v>
      </c>
      <c r="B4938" t="str">
        <f>IFERROR(INDEX(Clients[Client_Name],MATCH(Table10[[#This Row],[Client_Code]],Clients[Client_Code],0)),"")</f>
        <v/>
      </c>
      <c r="C4938" s="42" t="s">
        <v>209</v>
      </c>
      <c r="D4938" s="41" t="s">
        <v>149</v>
      </c>
      <c r="E4938">
        <v>8</v>
      </c>
      <c r="F4938" s="21">
        <v>0</v>
      </c>
      <c r="G4938"/>
    </row>
    <row r="4939" spans="1:7" x14ac:dyDescent="0.25">
      <c r="A4939" t="s">
        <v>32</v>
      </c>
      <c r="B4939" t="str">
        <f>IFERROR(INDEX(Clients[Client_Name],MATCH(Table10[[#This Row],[Client_Code]],Clients[Client_Code],0)),"")</f>
        <v/>
      </c>
      <c r="C4939" s="42" t="s">
        <v>209</v>
      </c>
      <c r="D4939" s="41" t="s">
        <v>149</v>
      </c>
      <c r="E4939">
        <v>8</v>
      </c>
      <c r="F4939" s="21">
        <v>0</v>
      </c>
      <c r="G4939"/>
    </row>
    <row r="4940" spans="1:7" x14ac:dyDescent="0.25">
      <c r="A4940" t="s">
        <v>32</v>
      </c>
      <c r="B4940" t="str">
        <f>IFERROR(INDEX(Clients[Client_Name],MATCH(Table10[[#This Row],[Client_Code]],Clients[Client_Code],0)),"")</f>
        <v/>
      </c>
      <c r="C4940" s="42" t="s">
        <v>209</v>
      </c>
      <c r="D4940" s="41" t="s">
        <v>149</v>
      </c>
      <c r="E4940">
        <v>9</v>
      </c>
      <c r="F4940" s="21">
        <v>0</v>
      </c>
      <c r="G4940"/>
    </row>
    <row r="4941" spans="1:7" x14ac:dyDescent="0.25">
      <c r="A4941" t="s">
        <v>32</v>
      </c>
      <c r="B4941" t="str">
        <f>IFERROR(INDEX(Clients[Client_Name],MATCH(Table10[[#This Row],[Client_Code]],Clients[Client_Code],0)),"")</f>
        <v/>
      </c>
      <c r="C4941" s="42" t="s">
        <v>209</v>
      </c>
      <c r="D4941" s="41" t="s">
        <v>149</v>
      </c>
      <c r="E4941">
        <v>9</v>
      </c>
      <c r="F4941" s="21">
        <v>0</v>
      </c>
      <c r="G4941"/>
    </row>
    <row r="4942" spans="1:7" x14ac:dyDescent="0.25">
      <c r="A4942" t="s">
        <v>32</v>
      </c>
      <c r="B4942" t="str">
        <f>IFERROR(INDEX(Clients[Client_Name],MATCH(Table10[[#This Row],[Client_Code]],Clients[Client_Code],0)),"")</f>
        <v/>
      </c>
      <c r="C4942" s="42" t="s">
        <v>209</v>
      </c>
      <c r="D4942" s="41" t="s">
        <v>149</v>
      </c>
      <c r="E4942">
        <v>9</v>
      </c>
      <c r="F4942" s="21">
        <v>0</v>
      </c>
      <c r="G4942"/>
    </row>
    <row r="4943" spans="1:7" x14ac:dyDescent="0.25">
      <c r="A4943" t="s">
        <v>32</v>
      </c>
      <c r="B4943" t="str">
        <f>IFERROR(INDEX(Clients[Client_Name],MATCH(Table10[[#This Row],[Client_Code]],Clients[Client_Code],0)),"")</f>
        <v/>
      </c>
      <c r="C4943" s="42" t="s">
        <v>209</v>
      </c>
      <c r="D4943" s="41" t="s">
        <v>149</v>
      </c>
      <c r="E4943">
        <v>9</v>
      </c>
      <c r="F4943" s="21">
        <v>0</v>
      </c>
      <c r="G4943"/>
    </row>
    <row r="4944" spans="1:7" x14ac:dyDescent="0.25">
      <c r="A4944" t="s">
        <v>32</v>
      </c>
      <c r="B4944" t="str">
        <f>IFERROR(INDEX(Clients[Client_Name],MATCH(Table10[[#This Row],[Client_Code]],Clients[Client_Code],0)),"")</f>
        <v/>
      </c>
      <c r="C4944" s="42" t="s">
        <v>209</v>
      </c>
      <c r="D4944" s="41" t="s">
        <v>149</v>
      </c>
      <c r="E4944">
        <v>9</v>
      </c>
      <c r="F4944" s="21">
        <v>0</v>
      </c>
      <c r="G4944"/>
    </row>
    <row r="4945" spans="1:7" x14ac:dyDescent="0.25">
      <c r="A4945" t="s">
        <v>32</v>
      </c>
      <c r="B4945" t="str">
        <f>IFERROR(INDEX(Clients[Client_Name],MATCH(Table10[[#This Row],[Client_Code]],Clients[Client_Code],0)),"")</f>
        <v/>
      </c>
      <c r="C4945" s="42" t="s">
        <v>209</v>
      </c>
      <c r="D4945" s="41" t="s">
        <v>149</v>
      </c>
      <c r="E4945">
        <v>10</v>
      </c>
      <c r="F4945" s="21">
        <v>0</v>
      </c>
      <c r="G4945"/>
    </row>
    <row r="4946" spans="1:7" x14ac:dyDescent="0.25">
      <c r="A4946" t="s">
        <v>32</v>
      </c>
      <c r="B4946" t="str">
        <f>IFERROR(INDEX(Clients[Client_Name],MATCH(Table10[[#This Row],[Client_Code]],Clients[Client_Code],0)),"")</f>
        <v/>
      </c>
      <c r="C4946" s="42" t="s">
        <v>209</v>
      </c>
      <c r="D4946" s="41" t="s">
        <v>149</v>
      </c>
      <c r="E4946">
        <v>10</v>
      </c>
      <c r="F4946" s="21">
        <v>0</v>
      </c>
      <c r="G4946"/>
    </row>
    <row r="4947" spans="1:7" x14ac:dyDescent="0.25">
      <c r="A4947" t="s">
        <v>32</v>
      </c>
      <c r="B4947" t="str">
        <f>IFERROR(INDEX(Clients[Client_Name],MATCH(Table10[[#This Row],[Client_Code]],Clients[Client_Code],0)),"")</f>
        <v/>
      </c>
      <c r="C4947" s="42" t="s">
        <v>209</v>
      </c>
      <c r="D4947" s="41" t="s">
        <v>149</v>
      </c>
      <c r="E4947">
        <v>10</v>
      </c>
      <c r="F4947" s="21">
        <v>0</v>
      </c>
      <c r="G4947"/>
    </row>
    <row r="4948" spans="1:7" x14ac:dyDescent="0.25">
      <c r="A4948" t="s">
        <v>32</v>
      </c>
      <c r="B4948" t="str">
        <f>IFERROR(INDEX(Clients[Client_Name],MATCH(Table10[[#This Row],[Client_Code]],Clients[Client_Code],0)),"")</f>
        <v/>
      </c>
      <c r="C4948" s="42" t="s">
        <v>209</v>
      </c>
      <c r="D4948" s="41" t="s">
        <v>149</v>
      </c>
      <c r="E4948">
        <v>10</v>
      </c>
      <c r="F4948" s="21">
        <v>0</v>
      </c>
      <c r="G4948"/>
    </row>
    <row r="4949" spans="1:7" x14ac:dyDescent="0.25">
      <c r="A4949" t="s">
        <v>32</v>
      </c>
      <c r="B4949" t="str">
        <f>IFERROR(INDEX(Clients[Client_Name],MATCH(Table10[[#This Row],[Client_Code]],Clients[Client_Code],0)),"")</f>
        <v/>
      </c>
      <c r="C4949" s="42" t="s">
        <v>209</v>
      </c>
      <c r="D4949" s="41" t="s">
        <v>149</v>
      </c>
      <c r="E4949">
        <v>10</v>
      </c>
      <c r="F4949" s="21">
        <v>0</v>
      </c>
      <c r="G4949"/>
    </row>
    <row r="4950" spans="1:7" x14ac:dyDescent="0.25">
      <c r="A4950" t="s">
        <v>32</v>
      </c>
      <c r="B4950" t="str">
        <f>IFERROR(INDEX(Clients[Client_Name],MATCH(Table10[[#This Row],[Client_Code]],Clients[Client_Code],0)),"")</f>
        <v/>
      </c>
      <c r="C4950" s="42" t="s">
        <v>209</v>
      </c>
      <c r="D4950" s="41" t="s">
        <v>149</v>
      </c>
      <c r="E4950">
        <v>11</v>
      </c>
      <c r="F4950" s="21">
        <v>0</v>
      </c>
      <c r="G4950"/>
    </row>
    <row r="4951" spans="1:7" x14ac:dyDescent="0.25">
      <c r="A4951" t="s">
        <v>32</v>
      </c>
      <c r="B4951" t="str">
        <f>IFERROR(INDEX(Clients[Client_Name],MATCH(Table10[[#This Row],[Client_Code]],Clients[Client_Code],0)),"")</f>
        <v/>
      </c>
      <c r="C4951" s="42" t="s">
        <v>209</v>
      </c>
      <c r="D4951" s="41" t="s">
        <v>149</v>
      </c>
      <c r="E4951">
        <v>11</v>
      </c>
      <c r="F4951" s="21">
        <v>0</v>
      </c>
      <c r="G4951"/>
    </row>
    <row r="4952" spans="1:7" x14ac:dyDescent="0.25">
      <c r="A4952" t="s">
        <v>32</v>
      </c>
      <c r="B4952" t="str">
        <f>IFERROR(INDEX(Clients[Client_Name],MATCH(Table10[[#This Row],[Client_Code]],Clients[Client_Code],0)),"")</f>
        <v/>
      </c>
      <c r="C4952" s="42" t="s">
        <v>209</v>
      </c>
      <c r="D4952" s="41" t="s">
        <v>149</v>
      </c>
      <c r="E4952">
        <v>11</v>
      </c>
      <c r="F4952" s="21">
        <v>0</v>
      </c>
      <c r="G4952"/>
    </row>
    <row r="4953" spans="1:7" x14ac:dyDescent="0.25">
      <c r="A4953" t="s">
        <v>32</v>
      </c>
      <c r="B4953" t="str">
        <f>IFERROR(INDEX(Clients[Client_Name],MATCH(Table10[[#This Row],[Client_Code]],Clients[Client_Code],0)),"")</f>
        <v/>
      </c>
      <c r="C4953" s="42" t="s">
        <v>209</v>
      </c>
      <c r="D4953" s="41" t="s">
        <v>149</v>
      </c>
      <c r="E4953">
        <v>11</v>
      </c>
      <c r="F4953" s="21">
        <v>0</v>
      </c>
      <c r="G4953"/>
    </row>
    <row r="4954" spans="1:7" x14ac:dyDescent="0.25">
      <c r="A4954" t="s">
        <v>32</v>
      </c>
      <c r="B4954" t="str">
        <f>IFERROR(INDEX(Clients[Client_Name],MATCH(Table10[[#This Row],[Client_Code]],Clients[Client_Code],0)),"")</f>
        <v/>
      </c>
      <c r="C4954" s="42" t="s">
        <v>209</v>
      </c>
      <c r="D4954" s="41" t="s">
        <v>149</v>
      </c>
      <c r="E4954">
        <v>11</v>
      </c>
      <c r="F4954" s="21">
        <v>0</v>
      </c>
      <c r="G4954"/>
    </row>
    <row r="4955" spans="1:7" x14ac:dyDescent="0.25">
      <c r="A4955" t="s">
        <v>32</v>
      </c>
      <c r="B4955" t="str">
        <f>IFERROR(INDEX(Clients[Client_Name],MATCH(Table10[[#This Row],[Client_Code]],Clients[Client_Code],0)),"")</f>
        <v/>
      </c>
      <c r="C4955" s="42" t="s">
        <v>209</v>
      </c>
      <c r="D4955" s="41" t="s">
        <v>149</v>
      </c>
      <c r="E4955">
        <v>12</v>
      </c>
      <c r="F4955" s="21">
        <v>0</v>
      </c>
      <c r="G4955"/>
    </row>
    <row r="4956" spans="1:7" x14ac:dyDescent="0.25">
      <c r="A4956" t="s">
        <v>32</v>
      </c>
      <c r="B4956" t="str">
        <f>IFERROR(INDEX(Clients[Client_Name],MATCH(Table10[[#This Row],[Client_Code]],Clients[Client_Code],0)),"")</f>
        <v/>
      </c>
      <c r="C4956" s="42" t="s">
        <v>209</v>
      </c>
      <c r="D4956" s="41" t="s">
        <v>149</v>
      </c>
      <c r="E4956">
        <v>12</v>
      </c>
      <c r="F4956" s="21">
        <v>0</v>
      </c>
      <c r="G4956"/>
    </row>
    <row r="4957" spans="1:7" x14ac:dyDescent="0.25">
      <c r="A4957" t="s">
        <v>32</v>
      </c>
      <c r="B4957" t="str">
        <f>IFERROR(INDEX(Clients[Client_Name],MATCH(Table10[[#This Row],[Client_Code]],Clients[Client_Code],0)),"")</f>
        <v/>
      </c>
      <c r="C4957" s="42" t="s">
        <v>209</v>
      </c>
      <c r="D4957" s="41" t="s">
        <v>149</v>
      </c>
      <c r="E4957">
        <v>12</v>
      </c>
      <c r="F4957" s="21">
        <v>0</v>
      </c>
      <c r="G4957"/>
    </row>
    <row r="4958" spans="1:7" x14ac:dyDescent="0.25">
      <c r="A4958" t="s">
        <v>32</v>
      </c>
      <c r="B4958" t="str">
        <f>IFERROR(INDEX(Clients[Client_Name],MATCH(Table10[[#This Row],[Client_Code]],Clients[Client_Code],0)),"")</f>
        <v/>
      </c>
      <c r="C4958" s="42" t="s">
        <v>209</v>
      </c>
      <c r="D4958" s="41" t="s">
        <v>37</v>
      </c>
      <c r="E4958">
        <v>1</v>
      </c>
      <c r="F4958" s="21">
        <v>0</v>
      </c>
      <c r="G4958"/>
    </row>
    <row r="4959" spans="1:7" x14ac:dyDescent="0.25">
      <c r="A4959" t="s">
        <v>32</v>
      </c>
      <c r="B4959" t="str">
        <f>IFERROR(INDEX(Clients[Client_Name],MATCH(Table10[[#This Row],[Client_Code]],Clients[Client_Code],0)),"")</f>
        <v/>
      </c>
      <c r="C4959" s="42" t="s">
        <v>209</v>
      </c>
      <c r="D4959" s="41" t="s">
        <v>37</v>
      </c>
      <c r="E4959">
        <v>1</v>
      </c>
      <c r="F4959" s="21">
        <v>0</v>
      </c>
      <c r="G4959"/>
    </row>
    <row r="4960" spans="1:7" x14ac:dyDescent="0.25">
      <c r="A4960" t="s">
        <v>32</v>
      </c>
      <c r="B4960" t="str">
        <f>IFERROR(INDEX(Clients[Client_Name],MATCH(Table10[[#This Row],[Client_Code]],Clients[Client_Code],0)),"")</f>
        <v/>
      </c>
      <c r="C4960" s="42" t="s">
        <v>209</v>
      </c>
      <c r="D4960" s="41" t="s">
        <v>37</v>
      </c>
      <c r="E4960">
        <v>1</v>
      </c>
      <c r="F4960" s="21">
        <v>0</v>
      </c>
      <c r="G4960"/>
    </row>
    <row r="4961" spans="1:7" x14ac:dyDescent="0.25">
      <c r="A4961" t="s">
        <v>32</v>
      </c>
      <c r="B4961" t="str">
        <f>IFERROR(INDEX(Clients[Client_Name],MATCH(Table10[[#This Row],[Client_Code]],Clients[Client_Code],0)),"")</f>
        <v/>
      </c>
      <c r="C4961" s="42" t="s">
        <v>209</v>
      </c>
      <c r="D4961" s="41" t="s">
        <v>37</v>
      </c>
      <c r="E4961">
        <v>1</v>
      </c>
      <c r="F4961" s="21">
        <v>0</v>
      </c>
      <c r="G4961"/>
    </row>
    <row r="4962" spans="1:7" x14ac:dyDescent="0.25">
      <c r="A4962" t="s">
        <v>32</v>
      </c>
      <c r="B4962" t="str">
        <f>IFERROR(INDEX(Clients[Client_Name],MATCH(Table10[[#This Row],[Client_Code]],Clients[Client_Code],0)),"")</f>
        <v/>
      </c>
      <c r="C4962" s="42" t="s">
        <v>209</v>
      </c>
      <c r="D4962" s="41" t="s">
        <v>37</v>
      </c>
      <c r="E4962">
        <v>2</v>
      </c>
      <c r="F4962" s="21">
        <v>0</v>
      </c>
      <c r="G4962"/>
    </row>
    <row r="4963" spans="1:7" x14ac:dyDescent="0.25">
      <c r="A4963" t="s">
        <v>32</v>
      </c>
      <c r="B4963" t="str">
        <f>IFERROR(INDEX(Clients[Client_Name],MATCH(Table10[[#This Row],[Client_Code]],Clients[Client_Code],0)),"")</f>
        <v/>
      </c>
      <c r="C4963" s="42" t="s">
        <v>209</v>
      </c>
      <c r="D4963" s="41" t="s">
        <v>37</v>
      </c>
      <c r="E4963">
        <v>2</v>
      </c>
      <c r="F4963" s="21">
        <v>0</v>
      </c>
      <c r="G4963"/>
    </row>
    <row r="4964" spans="1:7" x14ac:dyDescent="0.25">
      <c r="A4964" t="s">
        <v>32</v>
      </c>
      <c r="B4964" t="str">
        <f>IFERROR(INDEX(Clients[Client_Name],MATCH(Table10[[#This Row],[Client_Code]],Clients[Client_Code],0)),"")</f>
        <v/>
      </c>
      <c r="C4964" s="42" t="s">
        <v>209</v>
      </c>
      <c r="D4964" s="41" t="s">
        <v>37</v>
      </c>
      <c r="E4964">
        <v>2</v>
      </c>
      <c r="F4964" s="21">
        <v>0</v>
      </c>
      <c r="G4964"/>
    </row>
    <row r="4965" spans="1:7" x14ac:dyDescent="0.25">
      <c r="A4965" t="s">
        <v>32</v>
      </c>
      <c r="B4965" t="str">
        <f>IFERROR(INDEX(Clients[Client_Name],MATCH(Table10[[#This Row],[Client_Code]],Clients[Client_Code],0)),"")</f>
        <v/>
      </c>
      <c r="C4965" s="42" t="s">
        <v>209</v>
      </c>
      <c r="D4965" s="41" t="s">
        <v>37</v>
      </c>
      <c r="E4965">
        <v>2</v>
      </c>
      <c r="F4965" s="21">
        <v>0</v>
      </c>
      <c r="G4965"/>
    </row>
    <row r="4966" spans="1:7" x14ac:dyDescent="0.25">
      <c r="A4966" t="s">
        <v>32</v>
      </c>
      <c r="B4966" t="str">
        <f>IFERROR(INDEX(Clients[Client_Name],MATCH(Table10[[#This Row],[Client_Code]],Clients[Client_Code],0)),"")</f>
        <v/>
      </c>
      <c r="C4966" s="42" t="s">
        <v>209</v>
      </c>
      <c r="D4966" s="41" t="s">
        <v>37</v>
      </c>
      <c r="E4966">
        <v>2</v>
      </c>
      <c r="F4966" s="21">
        <v>0</v>
      </c>
      <c r="G4966"/>
    </row>
    <row r="4967" spans="1:7" x14ac:dyDescent="0.25">
      <c r="A4967" t="s">
        <v>32</v>
      </c>
      <c r="B4967" t="str">
        <f>IFERROR(INDEX(Clients[Client_Name],MATCH(Table10[[#This Row],[Client_Code]],Clients[Client_Code],0)),"")</f>
        <v/>
      </c>
      <c r="C4967" s="42" t="s">
        <v>209</v>
      </c>
      <c r="D4967" s="41" t="s">
        <v>37</v>
      </c>
      <c r="E4967">
        <v>3</v>
      </c>
      <c r="F4967" s="21">
        <v>0</v>
      </c>
      <c r="G4967"/>
    </row>
    <row r="4968" spans="1:7" x14ac:dyDescent="0.25">
      <c r="A4968" t="s">
        <v>32</v>
      </c>
      <c r="B4968" t="str">
        <f>IFERROR(INDEX(Clients[Client_Name],MATCH(Table10[[#This Row],[Client_Code]],Clients[Client_Code],0)),"")</f>
        <v/>
      </c>
      <c r="C4968" s="42" t="s">
        <v>209</v>
      </c>
      <c r="D4968" s="41" t="s">
        <v>37</v>
      </c>
      <c r="E4968">
        <v>3</v>
      </c>
      <c r="F4968" s="21">
        <v>0</v>
      </c>
      <c r="G4968"/>
    </row>
    <row r="4969" spans="1:7" x14ac:dyDescent="0.25">
      <c r="A4969" t="s">
        <v>32</v>
      </c>
      <c r="B4969" t="str">
        <f>IFERROR(INDEX(Clients[Client_Name],MATCH(Table10[[#This Row],[Client_Code]],Clients[Client_Code],0)),"")</f>
        <v/>
      </c>
      <c r="C4969" s="42" t="s">
        <v>209</v>
      </c>
      <c r="D4969" s="41" t="s">
        <v>37</v>
      </c>
      <c r="E4969">
        <v>3</v>
      </c>
      <c r="F4969" s="21">
        <v>0</v>
      </c>
      <c r="G4969"/>
    </row>
    <row r="4970" spans="1:7" x14ac:dyDescent="0.25">
      <c r="A4970" t="s">
        <v>32</v>
      </c>
      <c r="B4970" t="str">
        <f>IFERROR(INDEX(Clients[Client_Name],MATCH(Table10[[#This Row],[Client_Code]],Clients[Client_Code],0)),"")</f>
        <v/>
      </c>
      <c r="C4970" s="42" t="s">
        <v>209</v>
      </c>
      <c r="D4970" s="41" t="s">
        <v>37</v>
      </c>
      <c r="E4970">
        <v>3</v>
      </c>
      <c r="F4970" s="21">
        <v>0</v>
      </c>
      <c r="G4970"/>
    </row>
    <row r="4971" spans="1:7" x14ac:dyDescent="0.25">
      <c r="A4971" t="s">
        <v>32</v>
      </c>
      <c r="B4971" t="str">
        <f>IFERROR(INDEX(Clients[Client_Name],MATCH(Table10[[#This Row],[Client_Code]],Clients[Client_Code],0)),"")</f>
        <v/>
      </c>
      <c r="C4971" s="42" t="s">
        <v>209</v>
      </c>
      <c r="D4971" s="41" t="s">
        <v>37</v>
      </c>
      <c r="E4971">
        <v>3</v>
      </c>
      <c r="F4971" s="21">
        <v>0</v>
      </c>
      <c r="G4971"/>
    </row>
    <row r="4972" spans="1:7" x14ac:dyDescent="0.25">
      <c r="A4972" t="s">
        <v>32</v>
      </c>
      <c r="B4972" t="str">
        <f>IFERROR(INDEX(Clients[Client_Name],MATCH(Table10[[#This Row],[Client_Code]],Clients[Client_Code],0)),"")</f>
        <v/>
      </c>
      <c r="C4972" s="42" t="s">
        <v>209</v>
      </c>
      <c r="D4972" s="41" t="s">
        <v>37</v>
      </c>
      <c r="E4972">
        <v>4</v>
      </c>
      <c r="F4972" s="21">
        <v>0</v>
      </c>
      <c r="G4972"/>
    </row>
    <row r="4973" spans="1:7" x14ac:dyDescent="0.25">
      <c r="A4973" t="s">
        <v>32</v>
      </c>
      <c r="B4973" t="str">
        <f>IFERROR(INDEX(Clients[Client_Name],MATCH(Table10[[#This Row],[Client_Code]],Clients[Client_Code],0)),"")</f>
        <v/>
      </c>
      <c r="C4973" s="42" t="s">
        <v>209</v>
      </c>
      <c r="D4973" s="41" t="s">
        <v>37</v>
      </c>
      <c r="E4973">
        <v>4</v>
      </c>
      <c r="F4973" s="21">
        <v>0</v>
      </c>
      <c r="G4973"/>
    </row>
    <row r="4974" spans="1:7" x14ac:dyDescent="0.25">
      <c r="A4974" t="s">
        <v>32</v>
      </c>
      <c r="B4974" t="str">
        <f>IFERROR(INDEX(Clients[Client_Name],MATCH(Table10[[#This Row],[Client_Code]],Clients[Client_Code],0)),"")</f>
        <v/>
      </c>
      <c r="C4974" s="42" t="s">
        <v>209</v>
      </c>
      <c r="D4974" s="41" t="s">
        <v>37</v>
      </c>
      <c r="E4974">
        <v>4</v>
      </c>
      <c r="F4974" s="21">
        <v>0</v>
      </c>
      <c r="G4974"/>
    </row>
    <row r="4975" spans="1:7" x14ac:dyDescent="0.25">
      <c r="A4975" t="s">
        <v>32</v>
      </c>
      <c r="B4975" t="str">
        <f>IFERROR(INDEX(Clients[Client_Name],MATCH(Table10[[#This Row],[Client_Code]],Clients[Client_Code],0)),"")</f>
        <v/>
      </c>
      <c r="C4975" s="42" t="s">
        <v>209</v>
      </c>
      <c r="D4975" s="41" t="s">
        <v>37</v>
      </c>
      <c r="E4975">
        <v>4</v>
      </c>
      <c r="F4975" s="21">
        <v>0</v>
      </c>
      <c r="G4975"/>
    </row>
    <row r="4976" spans="1:7" x14ac:dyDescent="0.25">
      <c r="A4976" t="s">
        <v>32</v>
      </c>
      <c r="B4976" t="str">
        <f>IFERROR(INDEX(Clients[Client_Name],MATCH(Table10[[#This Row],[Client_Code]],Clients[Client_Code],0)),"")</f>
        <v/>
      </c>
      <c r="C4976" s="42" t="s">
        <v>209</v>
      </c>
      <c r="D4976" s="41" t="s">
        <v>37</v>
      </c>
      <c r="E4976">
        <v>4</v>
      </c>
      <c r="F4976" s="21">
        <v>0</v>
      </c>
      <c r="G4976"/>
    </row>
    <row r="4977" spans="1:7" x14ac:dyDescent="0.25">
      <c r="A4977" t="s">
        <v>32</v>
      </c>
      <c r="B4977" t="str">
        <f>IFERROR(INDEX(Clients[Client_Name],MATCH(Table10[[#This Row],[Client_Code]],Clients[Client_Code],0)),"")</f>
        <v/>
      </c>
      <c r="C4977" s="42" t="s">
        <v>209</v>
      </c>
      <c r="D4977" s="41" t="s">
        <v>37</v>
      </c>
      <c r="E4977">
        <v>5</v>
      </c>
      <c r="F4977" s="21">
        <v>0</v>
      </c>
      <c r="G4977"/>
    </row>
    <row r="4978" spans="1:7" x14ac:dyDescent="0.25">
      <c r="A4978" t="s">
        <v>32</v>
      </c>
      <c r="B4978" t="str">
        <f>IFERROR(INDEX(Clients[Client_Name],MATCH(Table10[[#This Row],[Client_Code]],Clients[Client_Code],0)),"")</f>
        <v/>
      </c>
      <c r="C4978" s="42" t="s">
        <v>209</v>
      </c>
      <c r="D4978" s="41" t="s">
        <v>37</v>
      </c>
      <c r="E4978">
        <v>5</v>
      </c>
      <c r="F4978" s="21">
        <v>0</v>
      </c>
      <c r="G4978"/>
    </row>
    <row r="4979" spans="1:7" x14ac:dyDescent="0.25">
      <c r="A4979" t="s">
        <v>32</v>
      </c>
      <c r="B4979" t="str">
        <f>IFERROR(INDEX(Clients[Client_Name],MATCH(Table10[[#This Row],[Client_Code]],Clients[Client_Code],0)),"")</f>
        <v/>
      </c>
      <c r="C4979" s="42" t="s">
        <v>209</v>
      </c>
      <c r="D4979" s="41" t="s">
        <v>37</v>
      </c>
      <c r="E4979">
        <v>6</v>
      </c>
      <c r="F4979" s="21">
        <v>0</v>
      </c>
      <c r="G4979"/>
    </row>
    <row r="4980" spans="1:7" x14ac:dyDescent="0.25">
      <c r="A4980" t="s">
        <v>32</v>
      </c>
      <c r="B4980" t="str">
        <f>IFERROR(INDEX(Clients[Client_Name],MATCH(Table10[[#This Row],[Client_Code]],Clients[Client_Code],0)),"")</f>
        <v/>
      </c>
      <c r="C4980" s="42" t="s">
        <v>209</v>
      </c>
      <c r="D4980" s="41" t="s">
        <v>37</v>
      </c>
      <c r="E4980">
        <v>6</v>
      </c>
      <c r="F4980" s="21">
        <v>0</v>
      </c>
      <c r="G4980"/>
    </row>
    <row r="4981" spans="1:7" x14ac:dyDescent="0.25">
      <c r="A4981" t="s">
        <v>32</v>
      </c>
      <c r="B4981" t="str">
        <f>IFERROR(INDEX(Clients[Client_Name],MATCH(Table10[[#This Row],[Client_Code]],Clients[Client_Code],0)),"")</f>
        <v/>
      </c>
      <c r="C4981" s="42" t="s">
        <v>209</v>
      </c>
      <c r="D4981" s="41" t="s">
        <v>37</v>
      </c>
      <c r="E4981">
        <v>6</v>
      </c>
      <c r="F4981" s="21">
        <v>0</v>
      </c>
      <c r="G4981"/>
    </row>
    <row r="4982" spans="1:7" x14ac:dyDescent="0.25">
      <c r="A4982" t="s">
        <v>32</v>
      </c>
      <c r="B4982" t="str">
        <f>IFERROR(INDEX(Clients[Client_Name],MATCH(Table10[[#This Row],[Client_Code]],Clients[Client_Code],0)),"")</f>
        <v/>
      </c>
      <c r="C4982" s="42" t="s">
        <v>209</v>
      </c>
      <c r="D4982" s="41" t="s">
        <v>37</v>
      </c>
      <c r="E4982">
        <v>6</v>
      </c>
      <c r="F4982" s="21">
        <v>0</v>
      </c>
      <c r="G4982"/>
    </row>
    <row r="4983" spans="1:7" x14ac:dyDescent="0.25">
      <c r="A4983" t="s">
        <v>32</v>
      </c>
      <c r="B4983" t="str">
        <f>IFERROR(INDEX(Clients[Client_Name],MATCH(Table10[[#This Row],[Client_Code]],Clients[Client_Code],0)),"")</f>
        <v/>
      </c>
      <c r="C4983" s="42" t="s">
        <v>209</v>
      </c>
      <c r="D4983" s="41" t="s">
        <v>37</v>
      </c>
      <c r="E4983">
        <v>7</v>
      </c>
      <c r="F4983" s="21">
        <v>0</v>
      </c>
      <c r="G4983"/>
    </row>
    <row r="4984" spans="1:7" x14ac:dyDescent="0.25">
      <c r="A4984" t="s">
        <v>32</v>
      </c>
      <c r="B4984" t="str">
        <f>IFERROR(INDEX(Clients[Client_Name],MATCH(Table10[[#This Row],[Client_Code]],Clients[Client_Code],0)),"")</f>
        <v/>
      </c>
      <c r="C4984" s="42" t="s">
        <v>209</v>
      </c>
      <c r="D4984" s="41" t="s">
        <v>37</v>
      </c>
      <c r="E4984">
        <v>7</v>
      </c>
      <c r="F4984" s="21">
        <v>0</v>
      </c>
      <c r="G4984"/>
    </row>
    <row r="4985" spans="1:7" x14ac:dyDescent="0.25">
      <c r="A4985" t="s">
        <v>32</v>
      </c>
      <c r="B4985" t="str">
        <f>IFERROR(INDEX(Clients[Client_Name],MATCH(Table10[[#This Row],[Client_Code]],Clients[Client_Code],0)),"")</f>
        <v/>
      </c>
      <c r="C4985" s="42" t="s">
        <v>209</v>
      </c>
      <c r="D4985" s="41" t="s">
        <v>37</v>
      </c>
      <c r="E4985">
        <v>7</v>
      </c>
      <c r="F4985" s="21">
        <v>0</v>
      </c>
      <c r="G4985"/>
    </row>
    <row r="4986" spans="1:7" x14ac:dyDescent="0.25">
      <c r="A4986" t="s">
        <v>32</v>
      </c>
      <c r="B4986" t="str">
        <f>IFERROR(INDEX(Clients[Client_Name],MATCH(Table10[[#This Row],[Client_Code]],Clients[Client_Code],0)),"")</f>
        <v/>
      </c>
      <c r="C4986" s="42" t="s">
        <v>209</v>
      </c>
      <c r="D4986" s="41" t="s">
        <v>37</v>
      </c>
      <c r="E4986">
        <v>7</v>
      </c>
      <c r="F4986" s="21">
        <v>0</v>
      </c>
      <c r="G4986"/>
    </row>
    <row r="4987" spans="1:7" x14ac:dyDescent="0.25">
      <c r="A4987" t="s">
        <v>32</v>
      </c>
      <c r="B4987" t="str">
        <f>IFERROR(INDEX(Clients[Client_Name],MATCH(Table10[[#This Row],[Client_Code]],Clients[Client_Code],0)),"")</f>
        <v/>
      </c>
      <c r="C4987" s="42" t="s">
        <v>209</v>
      </c>
      <c r="D4987" s="41" t="s">
        <v>37</v>
      </c>
      <c r="E4987">
        <v>7</v>
      </c>
      <c r="F4987" s="21">
        <v>0</v>
      </c>
      <c r="G4987"/>
    </row>
    <row r="4988" spans="1:7" x14ac:dyDescent="0.25">
      <c r="A4988" t="s">
        <v>32</v>
      </c>
      <c r="B4988" t="str">
        <f>IFERROR(INDEX(Clients[Client_Name],MATCH(Table10[[#This Row],[Client_Code]],Clients[Client_Code],0)),"")</f>
        <v/>
      </c>
      <c r="C4988" s="42" t="s">
        <v>209</v>
      </c>
      <c r="D4988" s="41" t="s">
        <v>37</v>
      </c>
      <c r="E4988">
        <v>8</v>
      </c>
      <c r="F4988" s="21">
        <v>0</v>
      </c>
      <c r="G4988"/>
    </row>
    <row r="4989" spans="1:7" x14ac:dyDescent="0.25">
      <c r="A4989" t="s">
        <v>32</v>
      </c>
      <c r="B4989" t="str">
        <f>IFERROR(INDEX(Clients[Client_Name],MATCH(Table10[[#This Row],[Client_Code]],Clients[Client_Code],0)),"")</f>
        <v/>
      </c>
      <c r="C4989" s="42" t="s">
        <v>209</v>
      </c>
      <c r="D4989" s="41" t="s">
        <v>37</v>
      </c>
      <c r="E4989">
        <v>8</v>
      </c>
      <c r="F4989" s="21">
        <v>0</v>
      </c>
      <c r="G4989"/>
    </row>
    <row r="4990" spans="1:7" x14ac:dyDescent="0.25">
      <c r="A4990" t="s">
        <v>32</v>
      </c>
      <c r="B4990" t="str">
        <f>IFERROR(INDEX(Clients[Client_Name],MATCH(Table10[[#This Row],[Client_Code]],Clients[Client_Code],0)),"")</f>
        <v/>
      </c>
      <c r="C4990" s="42" t="s">
        <v>209</v>
      </c>
      <c r="D4990" s="41" t="s">
        <v>37</v>
      </c>
      <c r="E4990">
        <v>8</v>
      </c>
      <c r="F4990" s="21">
        <v>0</v>
      </c>
      <c r="G4990"/>
    </row>
    <row r="4991" spans="1:7" x14ac:dyDescent="0.25">
      <c r="A4991" t="s">
        <v>32</v>
      </c>
      <c r="B4991" t="str">
        <f>IFERROR(INDEX(Clients[Client_Name],MATCH(Table10[[#This Row],[Client_Code]],Clients[Client_Code],0)),"")</f>
        <v/>
      </c>
      <c r="C4991" s="42" t="s">
        <v>209</v>
      </c>
      <c r="D4991" s="41" t="s">
        <v>37</v>
      </c>
      <c r="E4991">
        <v>8</v>
      </c>
      <c r="F4991" s="21">
        <v>0</v>
      </c>
      <c r="G4991"/>
    </row>
    <row r="4992" spans="1:7" x14ac:dyDescent="0.25">
      <c r="A4992" t="s">
        <v>32</v>
      </c>
      <c r="B4992" t="str">
        <f>IFERROR(INDEX(Clients[Client_Name],MATCH(Table10[[#This Row],[Client_Code]],Clients[Client_Code],0)),"")</f>
        <v/>
      </c>
      <c r="C4992" s="42" t="s">
        <v>209</v>
      </c>
      <c r="D4992" s="41" t="s">
        <v>37</v>
      </c>
      <c r="E4992">
        <v>8</v>
      </c>
      <c r="F4992" s="21">
        <v>0</v>
      </c>
      <c r="G4992"/>
    </row>
    <row r="4993" spans="1:7" x14ac:dyDescent="0.25">
      <c r="A4993" t="s">
        <v>32</v>
      </c>
      <c r="B4993" t="str">
        <f>IFERROR(INDEX(Clients[Client_Name],MATCH(Table10[[#This Row],[Client_Code]],Clients[Client_Code],0)),"")</f>
        <v/>
      </c>
      <c r="C4993" s="42" t="s">
        <v>209</v>
      </c>
      <c r="D4993" s="41" t="s">
        <v>37</v>
      </c>
      <c r="E4993">
        <v>9</v>
      </c>
      <c r="F4993" s="21">
        <v>0</v>
      </c>
      <c r="G4993"/>
    </row>
    <row r="4994" spans="1:7" x14ac:dyDescent="0.25">
      <c r="A4994" t="s">
        <v>32</v>
      </c>
      <c r="B4994" t="str">
        <f>IFERROR(INDEX(Clients[Client_Name],MATCH(Table10[[#This Row],[Client_Code]],Clients[Client_Code],0)),"")</f>
        <v/>
      </c>
      <c r="C4994" s="42" t="s">
        <v>209</v>
      </c>
      <c r="D4994" s="41" t="s">
        <v>37</v>
      </c>
      <c r="E4994">
        <v>9</v>
      </c>
      <c r="F4994" s="21">
        <v>0</v>
      </c>
      <c r="G4994"/>
    </row>
    <row r="4995" spans="1:7" x14ac:dyDescent="0.25">
      <c r="A4995" t="s">
        <v>32</v>
      </c>
      <c r="B4995" t="str">
        <f>IFERROR(INDEX(Clients[Client_Name],MATCH(Table10[[#This Row],[Client_Code]],Clients[Client_Code],0)),"")</f>
        <v/>
      </c>
      <c r="C4995" s="42" t="s">
        <v>209</v>
      </c>
      <c r="D4995" s="41" t="s">
        <v>37</v>
      </c>
      <c r="E4995">
        <v>9</v>
      </c>
      <c r="F4995" s="21">
        <v>0</v>
      </c>
      <c r="G4995"/>
    </row>
    <row r="4996" spans="1:7" x14ac:dyDescent="0.25">
      <c r="A4996" t="s">
        <v>32</v>
      </c>
      <c r="B4996" t="str">
        <f>IFERROR(INDEX(Clients[Client_Name],MATCH(Table10[[#This Row],[Client_Code]],Clients[Client_Code],0)),"")</f>
        <v/>
      </c>
      <c r="C4996" s="42" t="s">
        <v>209</v>
      </c>
      <c r="D4996" s="41" t="s">
        <v>37</v>
      </c>
      <c r="E4996">
        <v>9</v>
      </c>
      <c r="F4996" s="21">
        <v>0</v>
      </c>
      <c r="G4996"/>
    </row>
    <row r="4997" spans="1:7" x14ac:dyDescent="0.25">
      <c r="A4997" t="s">
        <v>32</v>
      </c>
      <c r="B4997" t="str">
        <f>IFERROR(INDEX(Clients[Client_Name],MATCH(Table10[[#This Row],[Client_Code]],Clients[Client_Code],0)),"")</f>
        <v/>
      </c>
      <c r="C4997" s="42" t="s">
        <v>209</v>
      </c>
      <c r="D4997" s="41" t="s">
        <v>37</v>
      </c>
      <c r="E4997">
        <v>9</v>
      </c>
      <c r="F4997" s="21">
        <v>0</v>
      </c>
      <c r="G4997"/>
    </row>
    <row r="4998" spans="1:7" x14ac:dyDescent="0.25">
      <c r="A4998" t="s">
        <v>32</v>
      </c>
      <c r="B4998" t="str">
        <f>IFERROR(INDEX(Clients[Client_Name],MATCH(Table10[[#This Row],[Client_Code]],Clients[Client_Code],0)),"")</f>
        <v/>
      </c>
      <c r="C4998" s="42" t="s">
        <v>209</v>
      </c>
      <c r="D4998" s="41" t="s">
        <v>37</v>
      </c>
      <c r="E4998">
        <v>10</v>
      </c>
      <c r="F4998" s="21">
        <v>0</v>
      </c>
      <c r="G4998"/>
    </row>
    <row r="4999" spans="1:7" x14ac:dyDescent="0.25">
      <c r="A4999" t="s">
        <v>32</v>
      </c>
      <c r="B4999" t="str">
        <f>IFERROR(INDEX(Clients[Client_Name],MATCH(Table10[[#This Row],[Client_Code]],Clients[Client_Code],0)),"")</f>
        <v/>
      </c>
      <c r="C4999" s="42" t="s">
        <v>209</v>
      </c>
      <c r="D4999" s="41" t="s">
        <v>37</v>
      </c>
      <c r="E4999">
        <v>10</v>
      </c>
      <c r="F4999" s="21">
        <v>0</v>
      </c>
      <c r="G4999"/>
    </row>
    <row r="5000" spans="1:7" x14ac:dyDescent="0.25">
      <c r="A5000" t="s">
        <v>32</v>
      </c>
      <c r="B5000" t="str">
        <f>IFERROR(INDEX(Clients[Client_Name],MATCH(Table10[[#This Row],[Client_Code]],Clients[Client_Code],0)),"")</f>
        <v/>
      </c>
      <c r="C5000" s="42" t="s">
        <v>209</v>
      </c>
      <c r="D5000" s="41" t="s">
        <v>37</v>
      </c>
      <c r="E5000">
        <v>10</v>
      </c>
      <c r="F5000" s="21">
        <v>0</v>
      </c>
      <c r="G5000"/>
    </row>
    <row r="5001" spans="1:7" x14ac:dyDescent="0.25">
      <c r="A5001" t="s">
        <v>32</v>
      </c>
      <c r="B5001" t="str">
        <f>IFERROR(INDEX(Clients[Client_Name],MATCH(Table10[[#This Row],[Client_Code]],Clients[Client_Code],0)),"")</f>
        <v/>
      </c>
      <c r="C5001" s="42" t="s">
        <v>209</v>
      </c>
      <c r="D5001" s="41" t="s">
        <v>37</v>
      </c>
      <c r="E5001">
        <v>10</v>
      </c>
      <c r="F5001" s="21">
        <v>0</v>
      </c>
      <c r="G5001"/>
    </row>
    <row r="5002" spans="1:7" x14ac:dyDescent="0.25">
      <c r="A5002" t="s">
        <v>32</v>
      </c>
      <c r="B5002" t="str">
        <f>IFERROR(INDEX(Clients[Client_Name],MATCH(Table10[[#This Row],[Client_Code]],Clients[Client_Code],0)),"")</f>
        <v/>
      </c>
      <c r="C5002" s="42" t="s">
        <v>209</v>
      </c>
      <c r="D5002" s="41" t="s">
        <v>37</v>
      </c>
      <c r="E5002">
        <v>10</v>
      </c>
      <c r="F5002" s="21">
        <v>0</v>
      </c>
      <c r="G5002"/>
    </row>
    <row r="5003" spans="1:7" x14ac:dyDescent="0.25">
      <c r="A5003" t="s">
        <v>32</v>
      </c>
      <c r="B5003" t="str">
        <f>IFERROR(INDEX(Clients[Client_Name],MATCH(Table10[[#This Row],[Client_Code]],Clients[Client_Code],0)),"")</f>
        <v/>
      </c>
      <c r="C5003" s="42" t="s">
        <v>209</v>
      </c>
      <c r="D5003" s="41" t="s">
        <v>37</v>
      </c>
      <c r="E5003">
        <v>11</v>
      </c>
      <c r="F5003" s="21">
        <v>0</v>
      </c>
      <c r="G5003"/>
    </row>
    <row r="5004" spans="1:7" x14ac:dyDescent="0.25">
      <c r="A5004" t="s">
        <v>32</v>
      </c>
      <c r="B5004" t="str">
        <f>IFERROR(INDEX(Clients[Client_Name],MATCH(Table10[[#This Row],[Client_Code]],Clients[Client_Code],0)),"")</f>
        <v/>
      </c>
      <c r="C5004" s="42" t="s">
        <v>209</v>
      </c>
      <c r="D5004" s="41" t="s">
        <v>37</v>
      </c>
      <c r="E5004">
        <v>11</v>
      </c>
      <c r="F5004" s="21">
        <v>0</v>
      </c>
      <c r="G5004"/>
    </row>
    <row r="5005" spans="1:7" x14ac:dyDescent="0.25">
      <c r="A5005" t="s">
        <v>32</v>
      </c>
      <c r="B5005" t="str">
        <f>IFERROR(INDEX(Clients[Client_Name],MATCH(Table10[[#This Row],[Client_Code]],Clients[Client_Code],0)),"")</f>
        <v/>
      </c>
      <c r="C5005" s="42" t="s">
        <v>209</v>
      </c>
      <c r="D5005" s="41" t="s">
        <v>37</v>
      </c>
      <c r="E5005">
        <v>11</v>
      </c>
      <c r="F5005" s="21">
        <v>0</v>
      </c>
      <c r="G5005"/>
    </row>
    <row r="5006" spans="1:7" x14ac:dyDescent="0.25">
      <c r="A5006" t="s">
        <v>32</v>
      </c>
      <c r="B5006" t="str">
        <f>IFERROR(INDEX(Clients[Client_Name],MATCH(Table10[[#This Row],[Client_Code]],Clients[Client_Code],0)),"")</f>
        <v/>
      </c>
      <c r="C5006" s="42" t="s">
        <v>209</v>
      </c>
      <c r="D5006" s="41" t="s">
        <v>37</v>
      </c>
      <c r="E5006">
        <v>11</v>
      </c>
      <c r="F5006" s="21">
        <v>0</v>
      </c>
      <c r="G5006"/>
    </row>
    <row r="5007" spans="1:7" x14ac:dyDescent="0.25">
      <c r="A5007" t="s">
        <v>32</v>
      </c>
      <c r="B5007" t="str">
        <f>IFERROR(INDEX(Clients[Client_Name],MATCH(Table10[[#This Row],[Client_Code]],Clients[Client_Code],0)),"")</f>
        <v/>
      </c>
      <c r="C5007" s="42" t="s">
        <v>209</v>
      </c>
      <c r="D5007" s="41" t="s">
        <v>37</v>
      </c>
      <c r="E5007">
        <v>11</v>
      </c>
      <c r="F5007" s="21">
        <v>0</v>
      </c>
      <c r="G5007"/>
    </row>
    <row r="5008" spans="1:7" x14ac:dyDescent="0.25">
      <c r="A5008" t="s">
        <v>32</v>
      </c>
      <c r="B5008" t="str">
        <f>IFERROR(INDEX(Clients[Client_Name],MATCH(Table10[[#This Row],[Client_Code]],Clients[Client_Code],0)),"")</f>
        <v/>
      </c>
      <c r="C5008" s="42" t="s">
        <v>209</v>
      </c>
      <c r="D5008" s="41" t="s">
        <v>37</v>
      </c>
      <c r="E5008">
        <v>12</v>
      </c>
      <c r="F5008" s="21">
        <v>0</v>
      </c>
      <c r="G5008"/>
    </row>
    <row r="5009" spans="1:7" x14ac:dyDescent="0.25">
      <c r="A5009" t="s">
        <v>32</v>
      </c>
      <c r="B5009" t="str">
        <f>IFERROR(INDEX(Clients[Client_Name],MATCH(Table10[[#This Row],[Client_Code]],Clients[Client_Code],0)),"")</f>
        <v/>
      </c>
      <c r="C5009" s="42" t="s">
        <v>209</v>
      </c>
      <c r="D5009" s="41" t="s">
        <v>37</v>
      </c>
      <c r="E5009">
        <v>12</v>
      </c>
      <c r="F5009" s="21">
        <v>0</v>
      </c>
      <c r="G5009"/>
    </row>
    <row r="5010" spans="1:7" x14ac:dyDescent="0.25">
      <c r="A5010" t="s">
        <v>32</v>
      </c>
      <c r="B5010" t="str">
        <f>IFERROR(INDEX(Clients[Client_Name],MATCH(Table10[[#This Row],[Client_Code]],Clients[Client_Code],0)),"")</f>
        <v/>
      </c>
      <c r="C5010" s="42" t="s">
        <v>209</v>
      </c>
      <c r="D5010" s="41" t="s">
        <v>37</v>
      </c>
      <c r="E5010">
        <v>12</v>
      </c>
      <c r="F5010" s="21">
        <v>0</v>
      </c>
      <c r="G5010"/>
    </row>
    <row r="5011" spans="1:7" x14ac:dyDescent="0.25">
      <c r="A5011" t="s">
        <v>32</v>
      </c>
      <c r="B5011" t="str">
        <f>IFERROR(INDEX(Clients[Client_Name],MATCH(Table10[[#This Row],[Client_Code]],Clients[Client_Code],0)),"")</f>
        <v/>
      </c>
      <c r="C5011" s="42" t="s">
        <v>209</v>
      </c>
      <c r="D5011" s="41" t="s">
        <v>37</v>
      </c>
      <c r="E5011">
        <v>12</v>
      </c>
      <c r="F5011" s="21">
        <v>0</v>
      </c>
      <c r="G5011"/>
    </row>
    <row r="5012" spans="1:7" x14ac:dyDescent="0.25">
      <c r="A5012" t="s">
        <v>32</v>
      </c>
      <c r="B5012" t="str">
        <f>IFERROR(INDEX(Clients[Client_Name],MATCH(Table10[[#This Row],[Client_Code]],Clients[Client_Code],0)),"")</f>
        <v/>
      </c>
      <c r="C5012" s="42" t="s">
        <v>209</v>
      </c>
      <c r="D5012" s="41" t="s">
        <v>37</v>
      </c>
      <c r="E5012">
        <v>12</v>
      </c>
      <c r="F5012" s="21">
        <v>0</v>
      </c>
      <c r="G5012"/>
    </row>
    <row r="5013" spans="1:7" x14ac:dyDescent="0.25">
      <c r="A5013" t="s">
        <v>32</v>
      </c>
      <c r="B5013" t="str">
        <f>IFERROR(INDEX(Clients[Client_Name],MATCH(Table10[[#This Row],[Client_Code]],Clients[Client_Code],0)),"")</f>
        <v/>
      </c>
      <c r="C5013" s="42" t="s">
        <v>209</v>
      </c>
      <c r="D5013" s="41" t="s">
        <v>148</v>
      </c>
      <c r="E5013">
        <v>1</v>
      </c>
      <c r="F5013" s="21">
        <v>0</v>
      </c>
      <c r="G5013"/>
    </row>
    <row r="5014" spans="1:7" x14ac:dyDescent="0.25">
      <c r="A5014" t="s">
        <v>32</v>
      </c>
      <c r="B5014" t="str">
        <f>IFERROR(INDEX(Clients[Client_Name],MATCH(Table10[[#This Row],[Client_Code]],Clients[Client_Code],0)),"")</f>
        <v/>
      </c>
      <c r="C5014" s="42" t="s">
        <v>209</v>
      </c>
      <c r="D5014" s="41" t="s">
        <v>148</v>
      </c>
      <c r="E5014">
        <v>1</v>
      </c>
      <c r="F5014" s="21">
        <v>0</v>
      </c>
      <c r="G5014"/>
    </row>
    <row r="5015" spans="1:7" x14ac:dyDescent="0.25">
      <c r="A5015" t="s">
        <v>32</v>
      </c>
      <c r="B5015" t="str">
        <f>IFERROR(INDEX(Clients[Client_Name],MATCH(Table10[[#This Row],[Client_Code]],Clients[Client_Code],0)),"")</f>
        <v/>
      </c>
      <c r="C5015" s="42" t="s">
        <v>209</v>
      </c>
      <c r="D5015" s="41" t="s">
        <v>148</v>
      </c>
      <c r="E5015">
        <v>1</v>
      </c>
      <c r="F5015" s="21">
        <v>0</v>
      </c>
      <c r="G5015"/>
    </row>
    <row r="5016" spans="1:7" x14ac:dyDescent="0.25">
      <c r="A5016" t="s">
        <v>32</v>
      </c>
      <c r="B5016" t="str">
        <f>IFERROR(INDEX(Clients[Client_Name],MATCH(Table10[[#This Row],[Client_Code]],Clients[Client_Code],0)),"")</f>
        <v/>
      </c>
      <c r="C5016" s="42" t="s">
        <v>209</v>
      </c>
      <c r="D5016" s="41" t="s">
        <v>148</v>
      </c>
      <c r="E5016">
        <v>1</v>
      </c>
      <c r="F5016" s="21">
        <v>0</v>
      </c>
      <c r="G5016"/>
    </row>
    <row r="5017" spans="1:7" x14ac:dyDescent="0.25">
      <c r="A5017" t="s">
        <v>32</v>
      </c>
      <c r="B5017" t="str">
        <f>IFERROR(INDEX(Clients[Client_Name],MATCH(Table10[[#This Row],[Client_Code]],Clients[Client_Code],0)),"")</f>
        <v/>
      </c>
      <c r="C5017" s="42" t="s">
        <v>209</v>
      </c>
      <c r="D5017" s="41" t="s">
        <v>148</v>
      </c>
      <c r="E5017">
        <v>1</v>
      </c>
      <c r="F5017" s="21">
        <v>0</v>
      </c>
      <c r="G5017"/>
    </row>
    <row r="5018" spans="1:7" x14ac:dyDescent="0.25">
      <c r="A5018" t="s">
        <v>32</v>
      </c>
      <c r="B5018" t="str">
        <f>IFERROR(INDEX(Clients[Client_Name],MATCH(Table10[[#This Row],[Client_Code]],Clients[Client_Code],0)),"")</f>
        <v/>
      </c>
      <c r="C5018" s="42" t="s">
        <v>209</v>
      </c>
      <c r="D5018" s="41" t="s">
        <v>148</v>
      </c>
      <c r="E5018">
        <v>2</v>
      </c>
      <c r="F5018" s="21">
        <v>0</v>
      </c>
      <c r="G5018"/>
    </row>
    <row r="5019" spans="1:7" x14ac:dyDescent="0.25">
      <c r="A5019" t="s">
        <v>32</v>
      </c>
      <c r="B5019" t="str">
        <f>IFERROR(INDEX(Clients[Client_Name],MATCH(Table10[[#This Row],[Client_Code]],Clients[Client_Code],0)),"")</f>
        <v/>
      </c>
      <c r="C5019" s="42" t="s">
        <v>209</v>
      </c>
      <c r="D5019" s="41" t="s">
        <v>148</v>
      </c>
      <c r="E5019">
        <v>2</v>
      </c>
      <c r="F5019" s="21">
        <v>0</v>
      </c>
      <c r="G5019"/>
    </row>
    <row r="5020" spans="1:7" x14ac:dyDescent="0.25">
      <c r="A5020" t="s">
        <v>32</v>
      </c>
      <c r="B5020" t="str">
        <f>IFERROR(INDEX(Clients[Client_Name],MATCH(Table10[[#This Row],[Client_Code]],Clients[Client_Code],0)),"")</f>
        <v/>
      </c>
      <c r="C5020" s="42" t="s">
        <v>209</v>
      </c>
      <c r="D5020" s="41" t="s">
        <v>148</v>
      </c>
      <c r="E5020">
        <v>2</v>
      </c>
      <c r="F5020" s="21">
        <v>0</v>
      </c>
      <c r="G5020"/>
    </row>
    <row r="5021" spans="1:7" x14ac:dyDescent="0.25">
      <c r="A5021" t="s">
        <v>32</v>
      </c>
      <c r="B5021" t="str">
        <f>IFERROR(INDEX(Clients[Client_Name],MATCH(Table10[[#This Row],[Client_Code]],Clients[Client_Code],0)),"")</f>
        <v/>
      </c>
      <c r="C5021" s="42" t="s">
        <v>209</v>
      </c>
      <c r="D5021" s="41" t="s">
        <v>148</v>
      </c>
      <c r="E5021">
        <v>2</v>
      </c>
      <c r="F5021" s="21">
        <v>0</v>
      </c>
      <c r="G5021"/>
    </row>
    <row r="5022" spans="1:7" x14ac:dyDescent="0.25">
      <c r="A5022" t="s">
        <v>32</v>
      </c>
      <c r="B5022" t="str">
        <f>IFERROR(INDEX(Clients[Client_Name],MATCH(Table10[[#This Row],[Client_Code]],Clients[Client_Code],0)),"")</f>
        <v/>
      </c>
      <c r="C5022" s="42" t="s">
        <v>209</v>
      </c>
      <c r="D5022" s="41" t="s">
        <v>148</v>
      </c>
      <c r="E5022">
        <v>2</v>
      </c>
      <c r="F5022" s="21">
        <v>0</v>
      </c>
      <c r="G5022"/>
    </row>
    <row r="5023" spans="1:7" x14ac:dyDescent="0.25">
      <c r="A5023" t="s">
        <v>32</v>
      </c>
      <c r="B5023" t="str">
        <f>IFERROR(INDEX(Clients[Client_Name],MATCH(Table10[[#This Row],[Client_Code]],Clients[Client_Code],0)),"")</f>
        <v/>
      </c>
      <c r="C5023" s="42" t="s">
        <v>209</v>
      </c>
      <c r="D5023" s="41" t="s">
        <v>148</v>
      </c>
      <c r="E5023">
        <v>3</v>
      </c>
      <c r="F5023" s="21">
        <v>0</v>
      </c>
      <c r="G5023"/>
    </row>
    <row r="5024" spans="1:7" x14ac:dyDescent="0.25">
      <c r="A5024" t="s">
        <v>32</v>
      </c>
      <c r="B5024" t="str">
        <f>IFERROR(INDEX(Clients[Client_Name],MATCH(Table10[[#This Row],[Client_Code]],Clients[Client_Code],0)),"")</f>
        <v/>
      </c>
      <c r="C5024" s="42" t="s">
        <v>209</v>
      </c>
      <c r="D5024" s="41" t="s">
        <v>148</v>
      </c>
      <c r="E5024">
        <v>3</v>
      </c>
      <c r="F5024" s="21">
        <v>0</v>
      </c>
      <c r="G5024"/>
    </row>
    <row r="5025" spans="1:7" x14ac:dyDescent="0.25">
      <c r="A5025" t="s">
        <v>32</v>
      </c>
      <c r="B5025" t="str">
        <f>IFERROR(INDEX(Clients[Client_Name],MATCH(Table10[[#This Row],[Client_Code]],Clients[Client_Code],0)),"")</f>
        <v/>
      </c>
      <c r="C5025" s="42" t="s">
        <v>209</v>
      </c>
      <c r="D5025" s="41" t="s">
        <v>148</v>
      </c>
      <c r="E5025">
        <v>3</v>
      </c>
      <c r="F5025" s="21">
        <v>0</v>
      </c>
      <c r="G5025"/>
    </row>
    <row r="5026" spans="1:7" x14ac:dyDescent="0.25">
      <c r="A5026" t="s">
        <v>32</v>
      </c>
      <c r="B5026" t="str">
        <f>IFERROR(INDEX(Clients[Client_Name],MATCH(Table10[[#This Row],[Client_Code]],Clients[Client_Code],0)),"")</f>
        <v/>
      </c>
      <c r="C5026" s="42" t="s">
        <v>209</v>
      </c>
      <c r="D5026" s="41" t="s">
        <v>148</v>
      </c>
      <c r="E5026">
        <v>3</v>
      </c>
      <c r="F5026" s="21">
        <v>0</v>
      </c>
      <c r="G5026"/>
    </row>
    <row r="5027" spans="1:7" x14ac:dyDescent="0.25">
      <c r="A5027" t="s">
        <v>32</v>
      </c>
      <c r="B5027" t="str">
        <f>IFERROR(INDEX(Clients[Client_Name],MATCH(Table10[[#This Row],[Client_Code]],Clients[Client_Code],0)),"")</f>
        <v/>
      </c>
      <c r="C5027" s="42" t="s">
        <v>209</v>
      </c>
      <c r="D5027" s="41" t="s">
        <v>148</v>
      </c>
      <c r="E5027">
        <v>3</v>
      </c>
      <c r="F5027" s="21">
        <v>0</v>
      </c>
      <c r="G5027"/>
    </row>
    <row r="5028" spans="1:7" x14ac:dyDescent="0.25">
      <c r="A5028" t="s">
        <v>32</v>
      </c>
      <c r="B5028" t="str">
        <f>IFERROR(INDEX(Clients[Client_Name],MATCH(Table10[[#This Row],[Client_Code]],Clients[Client_Code],0)),"")</f>
        <v/>
      </c>
      <c r="C5028" s="42" t="s">
        <v>209</v>
      </c>
      <c r="D5028" s="41" t="s">
        <v>148</v>
      </c>
      <c r="E5028">
        <v>4</v>
      </c>
      <c r="F5028" s="21">
        <v>0</v>
      </c>
      <c r="G5028"/>
    </row>
    <row r="5029" spans="1:7" x14ac:dyDescent="0.25">
      <c r="A5029" t="s">
        <v>32</v>
      </c>
      <c r="B5029" t="str">
        <f>IFERROR(INDEX(Clients[Client_Name],MATCH(Table10[[#This Row],[Client_Code]],Clients[Client_Code],0)),"")</f>
        <v/>
      </c>
      <c r="C5029" s="42" t="s">
        <v>209</v>
      </c>
      <c r="D5029" s="41" t="s">
        <v>148</v>
      </c>
      <c r="E5029">
        <v>4</v>
      </c>
      <c r="F5029" s="21">
        <v>0</v>
      </c>
      <c r="G5029"/>
    </row>
    <row r="5030" spans="1:7" x14ac:dyDescent="0.25">
      <c r="A5030" t="s">
        <v>32</v>
      </c>
      <c r="B5030" t="str">
        <f>IFERROR(INDEX(Clients[Client_Name],MATCH(Table10[[#This Row],[Client_Code]],Clients[Client_Code],0)),"")</f>
        <v/>
      </c>
      <c r="C5030" s="43" t="s">
        <v>209</v>
      </c>
      <c r="D5030" s="41" t="s">
        <v>148</v>
      </c>
      <c r="E5030">
        <v>4</v>
      </c>
      <c r="F5030" s="21">
        <v>0</v>
      </c>
      <c r="G5030"/>
    </row>
    <row r="5031" spans="1:7" x14ac:dyDescent="0.25">
      <c r="A5031" t="s">
        <v>32</v>
      </c>
      <c r="B5031" t="str">
        <f>IFERROR(INDEX(Clients[Client_Name],MATCH(Table10[[#This Row],[Client_Code]],Clients[Client_Code],0)),"")</f>
        <v/>
      </c>
      <c r="C5031" s="42" t="s">
        <v>209</v>
      </c>
      <c r="D5031" s="41" t="s">
        <v>148</v>
      </c>
      <c r="E5031">
        <v>4</v>
      </c>
      <c r="F5031" s="21">
        <v>0</v>
      </c>
      <c r="G5031"/>
    </row>
    <row r="5032" spans="1:7" x14ac:dyDescent="0.25">
      <c r="A5032" t="s">
        <v>32</v>
      </c>
      <c r="B5032" t="str">
        <f>IFERROR(INDEX(Clients[Client_Name],MATCH(Table10[[#This Row],[Client_Code]],Clients[Client_Code],0)),"")</f>
        <v/>
      </c>
      <c r="C5032" s="42" t="s">
        <v>209</v>
      </c>
      <c r="D5032" s="41" t="s">
        <v>148</v>
      </c>
      <c r="E5032">
        <v>4</v>
      </c>
      <c r="F5032" s="21">
        <v>0</v>
      </c>
      <c r="G5032"/>
    </row>
    <row r="5033" spans="1:7" x14ac:dyDescent="0.25">
      <c r="A5033" t="s">
        <v>32</v>
      </c>
      <c r="B5033" t="str">
        <f>IFERROR(INDEX(Clients[Client_Name],MATCH(Table10[[#This Row],[Client_Code]],Clients[Client_Code],0)),"")</f>
        <v/>
      </c>
      <c r="C5033" s="42" t="s">
        <v>209</v>
      </c>
      <c r="D5033" s="41" t="s">
        <v>148</v>
      </c>
      <c r="E5033">
        <v>5</v>
      </c>
      <c r="F5033" s="21">
        <v>0</v>
      </c>
      <c r="G5033"/>
    </row>
    <row r="5034" spans="1:7" x14ac:dyDescent="0.25">
      <c r="A5034" t="s">
        <v>32</v>
      </c>
      <c r="B5034" t="str">
        <f>IFERROR(INDEX(Clients[Client_Name],MATCH(Table10[[#This Row],[Client_Code]],Clients[Client_Code],0)),"")</f>
        <v/>
      </c>
      <c r="C5034" s="42" t="s">
        <v>209</v>
      </c>
      <c r="D5034" s="41" t="s">
        <v>148</v>
      </c>
      <c r="E5034">
        <v>5</v>
      </c>
      <c r="F5034" s="21">
        <v>0</v>
      </c>
      <c r="G5034"/>
    </row>
    <row r="5035" spans="1:7" x14ac:dyDescent="0.25">
      <c r="A5035" t="s">
        <v>32</v>
      </c>
      <c r="B5035" t="str">
        <f>IFERROR(INDEX(Clients[Client_Name],MATCH(Table10[[#This Row],[Client_Code]],Clients[Client_Code],0)),"")</f>
        <v/>
      </c>
      <c r="C5035" s="42" t="s">
        <v>209</v>
      </c>
      <c r="D5035" s="41" t="s">
        <v>148</v>
      </c>
      <c r="E5035">
        <v>5</v>
      </c>
      <c r="F5035" s="21">
        <v>0</v>
      </c>
      <c r="G5035"/>
    </row>
    <row r="5036" spans="1:7" x14ac:dyDescent="0.25">
      <c r="A5036" t="s">
        <v>32</v>
      </c>
      <c r="B5036" t="str">
        <f>IFERROR(INDEX(Clients[Client_Name],MATCH(Table10[[#This Row],[Client_Code]],Clients[Client_Code],0)),"")</f>
        <v/>
      </c>
      <c r="C5036" s="42" t="s">
        <v>209</v>
      </c>
      <c r="D5036" s="41" t="s">
        <v>148</v>
      </c>
      <c r="E5036">
        <v>5</v>
      </c>
      <c r="F5036" s="21">
        <v>0</v>
      </c>
      <c r="G5036"/>
    </row>
    <row r="5037" spans="1:7" x14ac:dyDescent="0.25">
      <c r="A5037" t="s">
        <v>32</v>
      </c>
      <c r="B5037" t="str">
        <f>IFERROR(INDEX(Clients[Client_Name],MATCH(Table10[[#This Row],[Client_Code]],Clients[Client_Code],0)),"")</f>
        <v/>
      </c>
      <c r="C5037" s="42" t="s">
        <v>209</v>
      </c>
      <c r="D5037" s="41" t="s">
        <v>148</v>
      </c>
      <c r="E5037">
        <v>5</v>
      </c>
      <c r="F5037" s="21">
        <v>0</v>
      </c>
      <c r="G5037"/>
    </row>
    <row r="5038" spans="1:7" x14ac:dyDescent="0.25">
      <c r="A5038" t="s">
        <v>32</v>
      </c>
      <c r="B5038" t="str">
        <f>IFERROR(INDEX(Clients[Client_Name],MATCH(Table10[[#This Row],[Client_Code]],Clients[Client_Code],0)),"")</f>
        <v/>
      </c>
      <c r="C5038" s="42" t="s">
        <v>209</v>
      </c>
      <c r="D5038" s="41" t="s">
        <v>148</v>
      </c>
      <c r="E5038">
        <v>6</v>
      </c>
      <c r="F5038" s="21">
        <v>0</v>
      </c>
      <c r="G5038"/>
    </row>
    <row r="5039" spans="1:7" x14ac:dyDescent="0.25">
      <c r="A5039" t="s">
        <v>32</v>
      </c>
      <c r="B5039" t="str">
        <f>IFERROR(INDEX(Clients[Client_Name],MATCH(Table10[[#This Row],[Client_Code]],Clients[Client_Code],0)),"")</f>
        <v/>
      </c>
      <c r="C5039" s="42" t="s">
        <v>209</v>
      </c>
      <c r="D5039" s="41" t="s">
        <v>148</v>
      </c>
      <c r="E5039">
        <v>6</v>
      </c>
      <c r="F5039" s="21">
        <v>0</v>
      </c>
      <c r="G5039"/>
    </row>
    <row r="5040" spans="1:7" x14ac:dyDescent="0.25">
      <c r="A5040" t="s">
        <v>32</v>
      </c>
      <c r="B5040" t="str">
        <f>IFERROR(INDEX(Clients[Client_Name],MATCH(Table10[[#This Row],[Client_Code]],Clients[Client_Code],0)),"")</f>
        <v/>
      </c>
      <c r="C5040" s="42" t="s">
        <v>209</v>
      </c>
      <c r="D5040" s="41" t="s">
        <v>148</v>
      </c>
      <c r="E5040">
        <v>6</v>
      </c>
      <c r="F5040" s="21">
        <v>0</v>
      </c>
      <c r="G5040"/>
    </row>
    <row r="5041" spans="1:7" x14ac:dyDescent="0.25">
      <c r="A5041" t="s">
        <v>32</v>
      </c>
      <c r="B5041" t="str">
        <f>IFERROR(INDEX(Clients[Client_Name],MATCH(Table10[[#This Row],[Client_Code]],Clients[Client_Code],0)),"")</f>
        <v/>
      </c>
      <c r="C5041" s="42" t="s">
        <v>209</v>
      </c>
      <c r="D5041" s="41" t="s">
        <v>148</v>
      </c>
      <c r="E5041">
        <v>6</v>
      </c>
      <c r="F5041" s="21">
        <v>0</v>
      </c>
      <c r="G5041"/>
    </row>
    <row r="5042" spans="1:7" x14ac:dyDescent="0.25">
      <c r="A5042" t="s">
        <v>32</v>
      </c>
      <c r="B5042" t="str">
        <f>IFERROR(INDEX(Clients[Client_Name],MATCH(Table10[[#This Row],[Client_Code]],Clients[Client_Code],0)),"")</f>
        <v/>
      </c>
      <c r="C5042" s="42" t="s">
        <v>209</v>
      </c>
      <c r="D5042" s="41" t="s">
        <v>148</v>
      </c>
      <c r="E5042">
        <v>6</v>
      </c>
      <c r="F5042" s="21">
        <v>0</v>
      </c>
      <c r="G5042"/>
    </row>
    <row r="5043" spans="1:7" x14ac:dyDescent="0.25">
      <c r="A5043" t="s">
        <v>32</v>
      </c>
      <c r="B5043" t="str">
        <f>IFERROR(INDEX(Clients[Client_Name],MATCH(Table10[[#This Row],[Client_Code]],Clients[Client_Code],0)),"")</f>
        <v/>
      </c>
      <c r="C5043" s="42" t="s">
        <v>209</v>
      </c>
      <c r="D5043" s="41" t="s">
        <v>148</v>
      </c>
      <c r="E5043">
        <v>7</v>
      </c>
      <c r="F5043" s="21">
        <v>0</v>
      </c>
      <c r="G5043"/>
    </row>
    <row r="5044" spans="1:7" x14ac:dyDescent="0.25">
      <c r="A5044" t="s">
        <v>32</v>
      </c>
      <c r="B5044" t="str">
        <f>IFERROR(INDEX(Clients[Client_Name],MATCH(Table10[[#This Row],[Client_Code]],Clients[Client_Code],0)),"")</f>
        <v/>
      </c>
      <c r="C5044" s="42" t="s">
        <v>209</v>
      </c>
      <c r="D5044" s="41" t="s">
        <v>148</v>
      </c>
      <c r="E5044">
        <v>7</v>
      </c>
      <c r="F5044" s="21">
        <v>0</v>
      </c>
      <c r="G5044"/>
    </row>
    <row r="5045" spans="1:7" x14ac:dyDescent="0.25">
      <c r="A5045" t="s">
        <v>32</v>
      </c>
      <c r="B5045" t="str">
        <f>IFERROR(INDEX(Clients[Client_Name],MATCH(Table10[[#This Row],[Client_Code]],Clients[Client_Code],0)),"")</f>
        <v/>
      </c>
      <c r="C5045" s="42" t="s">
        <v>209</v>
      </c>
      <c r="D5045" s="41" t="s">
        <v>148</v>
      </c>
      <c r="E5045">
        <v>7</v>
      </c>
      <c r="F5045" s="21">
        <v>0</v>
      </c>
      <c r="G5045"/>
    </row>
    <row r="5046" spans="1:7" x14ac:dyDescent="0.25">
      <c r="A5046" t="s">
        <v>32</v>
      </c>
      <c r="B5046" t="str">
        <f>IFERROR(INDEX(Clients[Client_Name],MATCH(Table10[[#This Row],[Client_Code]],Clients[Client_Code],0)),"")</f>
        <v/>
      </c>
      <c r="C5046" s="42" t="s">
        <v>209</v>
      </c>
      <c r="D5046" s="41" t="s">
        <v>148</v>
      </c>
      <c r="E5046">
        <v>7</v>
      </c>
      <c r="F5046" s="21">
        <v>0</v>
      </c>
      <c r="G5046"/>
    </row>
    <row r="5047" spans="1:7" x14ac:dyDescent="0.25">
      <c r="A5047" t="s">
        <v>32</v>
      </c>
      <c r="B5047" t="str">
        <f>IFERROR(INDEX(Clients[Client_Name],MATCH(Table10[[#This Row],[Client_Code]],Clients[Client_Code],0)),"")</f>
        <v/>
      </c>
      <c r="C5047" s="42" t="s">
        <v>209</v>
      </c>
      <c r="D5047" s="41" t="s">
        <v>148</v>
      </c>
      <c r="E5047">
        <v>7</v>
      </c>
      <c r="F5047" s="21">
        <v>0</v>
      </c>
      <c r="G5047"/>
    </row>
    <row r="5048" spans="1:7" x14ac:dyDescent="0.25">
      <c r="A5048" t="s">
        <v>32</v>
      </c>
      <c r="B5048" t="str">
        <f>IFERROR(INDEX(Clients[Client_Name],MATCH(Table10[[#This Row],[Client_Code]],Clients[Client_Code],0)),"")</f>
        <v/>
      </c>
      <c r="C5048" s="42" t="s">
        <v>209</v>
      </c>
      <c r="D5048" s="41" t="s">
        <v>148</v>
      </c>
      <c r="E5048">
        <v>8</v>
      </c>
      <c r="F5048" s="21">
        <v>0</v>
      </c>
      <c r="G5048"/>
    </row>
    <row r="5049" spans="1:7" x14ac:dyDescent="0.25">
      <c r="A5049" t="s">
        <v>32</v>
      </c>
      <c r="B5049" t="str">
        <f>IFERROR(INDEX(Clients[Client_Name],MATCH(Table10[[#This Row],[Client_Code]],Clients[Client_Code],0)),"")</f>
        <v/>
      </c>
      <c r="C5049" s="42" t="s">
        <v>209</v>
      </c>
      <c r="D5049" s="41" t="s">
        <v>148</v>
      </c>
      <c r="E5049">
        <v>8</v>
      </c>
      <c r="F5049" s="21">
        <v>0</v>
      </c>
      <c r="G5049"/>
    </row>
    <row r="5050" spans="1:7" x14ac:dyDescent="0.25">
      <c r="A5050" t="s">
        <v>32</v>
      </c>
      <c r="B5050" t="str">
        <f>IFERROR(INDEX(Clients[Client_Name],MATCH(Table10[[#This Row],[Client_Code]],Clients[Client_Code],0)),"")</f>
        <v/>
      </c>
      <c r="C5050" s="42" t="s">
        <v>209</v>
      </c>
      <c r="D5050" s="41" t="s">
        <v>148</v>
      </c>
      <c r="E5050">
        <v>8</v>
      </c>
      <c r="F5050" s="21">
        <v>0</v>
      </c>
      <c r="G5050"/>
    </row>
    <row r="5051" spans="1:7" x14ac:dyDescent="0.25">
      <c r="A5051" t="s">
        <v>32</v>
      </c>
      <c r="B5051" t="str">
        <f>IFERROR(INDEX(Clients[Client_Name],MATCH(Table10[[#This Row],[Client_Code]],Clients[Client_Code],0)),"")</f>
        <v/>
      </c>
      <c r="C5051" s="42" t="s">
        <v>209</v>
      </c>
      <c r="D5051" s="41" t="s">
        <v>148</v>
      </c>
      <c r="E5051">
        <v>8</v>
      </c>
      <c r="F5051" s="21">
        <v>0</v>
      </c>
      <c r="G5051"/>
    </row>
    <row r="5052" spans="1:7" x14ac:dyDescent="0.25">
      <c r="A5052" t="s">
        <v>32</v>
      </c>
      <c r="B5052" t="str">
        <f>IFERROR(INDEX(Clients[Client_Name],MATCH(Table10[[#This Row],[Client_Code]],Clients[Client_Code],0)),"")</f>
        <v/>
      </c>
      <c r="C5052" s="42" t="s">
        <v>209</v>
      </c>
      <c r="D5052" s="41" t="s">
        <v>148</v>
      </c>
      <c r="E5052">
        <v>8</v>
      </c>
      <c r="F5052" s="21">
        <v>0</v>
      </c>
      <c r="G5052"/>
    </row>
    <row r="5053" spans="1:7" x14ac:dyDescent="0.25">
      <c r="A5053" t="s">
        <v>32</v>
      </c>
      <c r="B5053" t="str">
        <f>IFERROR(INDEX(Clients[Client_Name],MATCH(Table10[[#This Row],[Client_Code]],Clients[Client_Code],0)),"")</f>
        <v/>
      </c>
      <c r="C5053" s="42" t="s">
        <v>209</v>
      </c>
      <c r="D5053" s="41" t="s">
        <v>148</v>
      </c>
      <c r="E5053">
        <v>9</v>
      </c>
      <c r="F5053" s="21">
        <v>0</v>
      </c>
      <c r="G5053"/>
    </row>
    <row r="5054" spans="1:7" x14ac:dyDescent="0.25">
      <c r="A5054" t="s">
        <v>32</v>
      </c>
      <c r="B5054" t="str">
        <f>IFERROR(INDEX(Clients[Client_Name],MATCH(Table10[[#This Row],[Client_Code]],Clients[Client_Code],0)),"")</f>
        <v/>
      </c>
      <c r="C5054" s="42" t="s">
        <v>209</v>
      </c>
      <c r="D5054" s="41" t="s">
        <v>148</v>
      </c>
      <c r="E5054">
        <v>9</v>
      </c>
      <c r="F5054" s="21">
        <v>0</v>
      </c>
      <c r="G5054"/>
    </row>
    <row r="5055" spans="1:7" x14ac:dyDescent="0.25">
      <c r="A5055" t="s">
        <v>32</v>
      </c>
      <c r="B5055" t="str">
        <f>IFERROR(INDEX(Clients[Client_Name],MATCH(Table10[[#This Row],[Client_Code]],Clients[Client_Code],0)),"")</f>
        <v/>
      </c>
      <c r="C5055" s="42" t="s">
        <v>209</v>
      </c>
      <c r="D5055" s="41" t="s">
        <v>148</v>
      </c>
      <c r="E5055">
        <v>9</v>
      </c>
      <c r="F5055" s="21">
        <v>0</v>
      </c>
      <c r="G5055"/>
    </row>
    <row r="5056" spans="1:7" x14ac:dyDescent="0.25">
      <c r="A5056" t="s">
        <v>32</v>
      </c>
      <c r="B5056" t="str">
        <f>IFERROR(INDEX(Clients[Client_Name],MATCH(Table10[[#This Row],[Client_Code]],Clients[Client_Code],0)),"")</f>
        <v/>
      </c>
      <c r="C5056" s="42" t="s">
        <v>209</v>
      </c>
      <c r="D5056" s="41" t="s">
        <v>148</v>
      </c>
      <c r="E5056">
        <v>9</v>
      </c>
      <c r="F5056" s="21">
        <v>0</v>
      </c>
      <c r="G5056"/>
    </row>
    <row r="5057" spans="1:7" x14ac:dyDescent="0.25">
      <c r="A5057" t="s">
        <v>32</v>
      </c>
      <c r="B5057" t="str">
        <f>IFERROR(INDEX(Clients[Client_Name],MATCH(Table10[[#This Row],[Client_Code]],Clients[Client_Code],0)),"")</f>
        <v/>
      </c>
      <c r="C5057" s="42" t="s">
        <v>209</v>
      </c>
      <c r="D5057" s="41" t="s">
        <v>148</v>
      </c>
      <c r="E5057">
        <v>9</v>
      </c>
      <c r="F5057" s="21">
        <v>0</v>
      </c>
      <c r="G5057"/>
    </row>
    <row r="5058" spans="1:7" x14ac:dyDescent="0.25">
      <c r="A5058" t="s">
        <v>32</v>
      </c>
      <c r="B5058" t="str">
        <f>IFERROR(INDEX(Clients[Client_Name],MATCH(Table10[[#This Row],[Client_Code]],Clients[Client_Code],0)),"")</f>
        <v/>
      </c>
      <c r="C5058" s="42" t="s">
        <v>209</v>
      </c>
      <c r="D5058" s="41" t="s">
        <v>148</v>
      </c>
      <c r="E5058">
        <v>10</v>
      </c>
      <c r="F5058" s="21">
        <v>0</v>
      </c>
      <c r="G5058"/>
    </row>
    <row r="5059" spans="1:7" x14ac:dyDescent="0.25">
      <c r="A5059" t="s">
        <v>32</v>
      </c>
      <c r="B5059" t="str">
        <f>IFERROR(INDEX(Clients[Client_Name],MATCH(Table10[[#This Row],[Client_Code]],Clients[Client_Code],0)),"")</f>
        <v/>
      </c>
      <c r="C5059" s="42" t="s">
        <v>209</v>
      </c>
      <c r="D5059" s="41" t="s">
        <v>148</v>
      </c>
      <c r="E5059">
        <v>10</v>
      </c>
      <c r="F5059" s="21">
        <v>0</v>
      </c>
      <c r="G5059"/>
    </row>
    <row r="5060" spans="1:7" x14ac:dyDescent="0.25">
      <c r="A5060" t="s">
        <v>32</v>
      </c>
      <c r="B5060" t="str">
        <f>IFERROR(INDEX(Clients[Client_Name],MATCH(Table10[[#This Row],[Client_Code]],Clients[Client_Code],0)),"")</f>
        <v/>
      </c>
      <c r="C5060" s="42" t="s">
        <v>209</v>
      </c>
      <c r="D5060" s="41" t="s">
        <v>148</v>
      </c>
      <c r="E5060">
        <v>10</v>
      </c>
      <c r="F5060" s="21">
        <v>0</v>
      </c>
      <c r="G5060"/>
    </row>
    <row r="5061" spans="1:7" x14ac:dyDescent="0.25">
      <c r="A5061" t="s">
        <v>32</v>
      </c>
      <c r="B5061" t="str">
        <f>IFERROR(INDEX(Clients[Client_Name],MATCH(Table10[[#This Row],[Client_Code]],Clients[Client_Code],0)),"")</f>
        <v/>
      </c>
      <c r="C5061" s="42" t="s">
        <v>209</v>
      </c>
      <c r="D5061" s="41" t="s">
        <v>148</v>
      </c>
      <c r="E5061">
        <v>10</v>
      </c>
      <c r="F5061" s="21">
        <v>0</v>
      </c>
      <c r="G5061"/>
    </row>
    <row r="5062" spans="1:7" x14ac:dyDescent="0.25">
      <c r="A5062" t="s">
        <v>32</v>
      </c>
      <c r="B5062" t="str">
        <f>IFERROR(INDEX(Clients[Client_Name],MATCH(Table10[[#This Row],[Client_Code]],Clients[Client_Code],0)),"")</f>
        <v/>
      </c>
      <c r="C5062" s="42" t="s">
        <v>209</v>
      </c>
      <c r="D5062" s="41" t="s">
        <v>148</v>
      </c>
      <c r="E5062">
        <v>10</v>
      </c>
      <c r="F5062" s="21">
        <v>0</v>
      </c>
      <c r="G5062"/>
    </row>
    <row r="5063" spans="1:7" x14ac:dyDescent="0.25">
      <c r="A5063" t="s">
        <v>32</v>
      </c>
      <c r="B5063" t="str">
        <f>IFERROR(INDEX(Clients[Client_Name],MATCH(Table10[[#This Row],[Client_Code]],Clients[Client_Code],0)),"")</f>
        <v/>
      </c>
      <c r="C5063" s="42" t="s">
        <v>209</v>
      </c>
      <c r="D5063" s="41" t="s">
        <v>148</v>
      </c>
      <c r="E5063">
        <v>11</v>
      </c>
      <c r="F5063" s="21">
        <v>0</v>
      </c>
      <c r="G5063"/>
    </row>
    <row r="5064" spans="1:7" x14ac:dyDescent="0.25">
      <c r="A5064" t="s">
        <v>32</v>
      </c>
      <c r="B5064" t="str">
        <f>IFERROR(INDEX(Clients[Client_Name],MATCH(Table10[[#This Row],[Client_Code]],Clients[Client_Code],0)),"")</f>
        <v/>
      </c>
      <c r="C5064" s="42" t="s">
        <v>209</v>
      </c>
      <c r="D5064" s="41" t="s">
        <v>148</v>
      </c>
      <c r="E5064">
        <v>11</v>
      </c>
      <c r="F5064" s="21">
        <v>0</v>
      </c>
      <c r="G5064"/>
    </row>
    <row r="5065" spans="1:7" x14ac:dyDescent="0.25">
      <c r="A5065" t="s">
        <v>32</v>
      </c>
      <c r="B5065" t="str">
        <f>IFERROR(INDEX(Clients[Client_Name],MATCH(Table10[[#This Row],[Client_Code]],Clients[Client_Code],0)),"")</f>
        <v/>
      </c>
      <c r="C5065" s="42" t="s">
        <v>209</v>
      </c>
      <c r="D5065" s="41" t="s">
        <v>148</v>
      </c>
      <c r="E5065">
        <v>11</v>
      </c>
      <c r="F5065" s="21">
        <v>0</v>
      </c>
      <c r="G5065"/>
    </row>
    <row r="5066" spans="1:7" x14ac:dyDescent="0.25">
      <c r="A5066" t="s">
        <v>32</v>
      </c>
      <c r="B5066" t="str">
        <f>IFERROR(INDEX(Clients[Client_Name],MATCH(Table10[[#This Row],[Client_Code]],Clients[Client_Code],0)),"")</f>
        <v/>
      </c>
      <c r="C5066" s="42" t="s">
        <v>209</v>
      </c>
      <c r="D5066" s="41" t="s">
        <v>148</v>
      </c>
      <c r="E5066">
        <v>11</v>
      </c>
      <c r="F5066" s="21">
        <v>0</v>
      </c>
      <c r="G5066"/>
    </row>
    <row r="5067" spans="1:7" x14ac:dyDescent="0.25">
      <c r="A5067" t="s">
        <v>32</v>
      </c>
      <c r="B5067" t="str">
        <f>IFERROR(INDEX(Clients[Client_Name],MATCH(Table10[[#This Row],[Client_Code]],Clients[Client_Code],0)),"")</f>
        <v/>
      </c>
      <c r="C5067" s="42" t="s">
        <v>209</v>
      </c>
      <c r="D5067" s="41" t="s">
        <v>148</v>
      </c>
      <c r="E5067">
        <v>11</v>
      </c>
      <c r="F5067" s="21">
        <v>0</v>
      </c>
      <c r="G5067"/>
    </row>
    <row r="5068" spans="1:7" x14ac:dyDescent="0.25">
      <c r="A5068" t="s">
        <v>32</v>
      </c>
      <c r="B5068" t="str">
        <f>IFERROR(INDEX(Clients[Client_Name],MATCH(Table10[[#This Row],[Client_Code]],Clients[Client_Code],0)),"")</f>
        <v/>
      </c>
      <c r="C5068" s="42" t="s">
        <v>209</v>
      </c>
      <c r="D5068" s="41" t="s">
        <v>148</v>
      </c>
      <c r="E5068">
        <v>12</v>
      </c>
      <c r="F5068" s="21">
        <v>0</v>
      </c>
      <c r="G5068"/>
    </row>
    <row r="5069" spans="1:7" x14ac:dyDescent="0.25">
      <c r="A5069" t="s">
        <v>32</v>
      </c>
      <c r="B5069" t="str">
        <f>IFERROR(INDEX(Clients[Client_Name],MATCH(Table10[[#This Row],[Client_Code]],Clients[Client_Code],0)),"")</f>
        <v/>
      </c>
      <c r="C5069" s="42" t="s">
        <v>209</v>
      </c>
      <c r="D5069" s="41" t="s">
        <v>148</v>
      </c>
      <c r="E5069">
        <v>12</v>
      </c>
      <c r="F5069" s="21">
        <v>0</v>
      </c>
      <c r="G5069"/>
    </row>
    <row r="5070" spans="1:7" x14ac:dyDescent="0.25">
      <c r="A5070" t="s">
        <v>32</v>
      </c>
      <c r="B5070" t="str">
        <f>IFERROR(INDEX(Clients[Client_Name],MATCH(Table10[[#This Row],[Client_Code]],Clients[Client_Code],0)),"")</f>
        <v/>
      </c>
      <c r="C5070" s="42" t="s">
        <v>209</v>
      </c>
      <c r="D5070" s="41" t="s">
        <v>148</v>
      </c>
      <c r="E5070">
        <v>12</v>
      </c>
      <c r="F5070" s="21">
        <v>0</v>
      </c>
      <c r="G5070"/>
    </row>
    <row r="5071" spans="1:7" x14ac:dyDescent="0.25">
      <c r="A5071" t="s">
        <v>32</v>
      </c>
      <c r="B5071" t="str">
        <f>IFERROR(INDEX(Clients[Client_Name],MATCH(Table10[[#This Row],[Client_Code]],Clients[Client_Code],0)),"")</f>
        <v/>
      </c>
      <c r="C5071" s="42" t="s">
        <v>209</v>
      </c>
      <c r="D5071" s="41" t="s">
        <v>148</v>
      </c>
      <c r="E5071">
        <v>12</v>
      </c>
      <c r="F5071" s="21">
        <v>0</v>
      </c>
      <c r="G5071"/>
    </row>
    <row r="5072" spans="1:7" x14ac:dyDescent="0.25">
      <c r="A5072" t="s">
        <v>32</v>
      </c>
      <c r="B5072" t="str">
        <f>IFERROR(INDEX(Clients[Client_Name],MATCH(Table10[[#This Row],[Client_Code]],Clients[Client_Code],0)),"")</f>
        <v/>
      </c>
      <c r="C5072" s="42" t="s">
        <v>209</v>
      </c>
      <c r="D5072" s="41" t="s">
        <v>148</v>
      </c>
      <c r="E5072">
        <v>12</v>
      </c>
      <c r="F5072" s="21">
        <v>0</v>
      </c>
      <c r="G5072"/>
    </row>
    <row r="5073" spans="1:7" x14ac:dyDescent="0.25">
      <c r="A5073" t="s">
        <v>32</v>
      </c>
      <c r="B5073" t="str">
        <f>IFERROR(INDEX(Clients[Client_Name],MATCH(Table10[[#This Row],[Client_Code]],Clients[Client_Code],0)),"")</f>
        <v/>
      </c>
      <c r="C5073" s="42" t="s">
        <v>209</v>
      </c>
      <c r="D5073" s="41" t="s">
        <v>38</v>
      </c>
      <c r="E5073">
        <v>1</v>
      </c>
      <c r="F5073" s="21">
        <v>0</v>
      </c>
      <c r="G5073"/>
    </row>
    <row r="5074" spans="1:7" x14ac:dyDescent="0.25">
      <c r="A5074" t="s">
        <v>32</v>
      </c>
      <c r="B5074" t="str">
        <f>IFERROR(INDEX(Clients[Client_Name],MATCH(Table10[[#This Row],[Client_Code]],Clients[Client_Code],0)),"")</f>
        <v/>
      </c>
      <c r="C5074" s="42" t="s">
        <v>209</v>
      </c>
      <c r="D5074" s="41" t="s">
        <v>38</v>
      </c>
      <c r="E5074">
        <v>1</v>
      </c>
      <c r="F5074" s="21">
        <v>0</v>
      </c>
      <c r="G5074"/>
    </row>
    <row r="5075" spans="1:7" x14ac:dyDescent="0.25">
      <c r="A5075" t="s">
        <v>32</v>
      </c>
      <c r="B5075" t="str">
        <f>IFERROR(INDEX(Clients[Client_Name],MATCH(Table10[[#This Row],[Client_Code]],Clients[Client_Code],0)),"")</f>
        <v/>
      </c>
      <c r="C5075" s="42" t="s">
        <v>209</v>
      </c>
      <c r="D5075" s="41" t="s">
        <v>38</v>
      </c>
      <c r="E5075">
        <v>1</v>
      </c>
      <c r="F5075" s="21">
        <v>0</v>
      </c>
      <c r="G5075"/>
    </row>
    <row r="5076" spans="1:7" x14ac:dyDescent="0.25">
      <c r="A5076" t="s">
        <v>32</v>
      </c>
      <c r="B5076" t="str">
        <f>IFERROR(INDEX(Clients[Client_Name],MATCH(Table10[[#This Row],[Client_Code]],Clients[Client_Code],0)),"")</f>
        <v/>
      </c>
      <c r="C5076" s="42" t="s">
        <v>209</v>
      </c>
      <c r="D5076" s="41" t="s">
        <v>38</v>
      </c>
      <c r="E5076">
        <v>1</v>
      </c>
      <c r="F5076" s="21">
        <v>0</v>
      </c>
      <c r="G5076"/>
    </row>
    <row r="5077" spans="1:7" x14ac:dyDescent="0.25">
      <c r="A5077" t="s">
        <v>32</v>
      </c>
      <c r="B5077" t="str">
        <f>IFERROR(INDEX(Clients[Client_Name],MATCH(Table10[[#This Row],[Client_Code]],Clients[Client_Code],0)),"")</f>
        <v/>
      </c>
      <c r="C5077" s="42" t="s">
        <v>209</v>
      </c>
      <c r="D5077" s="41" t="s">
        <v>38</v>
      </c>
      <c r="E5077">
        <v>1</v>
      </c>
      <c r="F5077" s="21">
        <v>0</v>
      </c>
      <c r="G5077"/>
    </row>
    <row r="5078" spans="1:7" x14ac:dyDescent="0.25">
      <c r="A5078" t="s">
        <v>32</v>
      </c>
      <c r="B5078" t="str">
        <f>IFERROR(INDEX(Clients[Client_Name],MATCH(Table10[[#This Row],[Client_Code]],Clients[Client_Code],0)),"")</f>
        <v/>
      </c>
      <c r="C5078" s="42" t="s">
        <v>209</v>
      </c>
      <c r="D5078" s="41" t="s">
        <v>38</v>
      </c>
      <c r="E5078">
        <v>2</v>
      </c>
      <c r="F5078" s="21">
        <v>0</v>
      </c>
      <c r="G5078"/>
    </row>
    <row r="5079" spans="1:7" x14ac:dyDescent="0.25">
      <c r="A5079" t="s">
        <v>32</v>
      </c>
      <c r="B5079" t="str">
        <f>IFERROR(INDEX(Clients[Client_Name],MATCH(Table10[[#This Row],[Client_Code]],Clients[Client_Code],0)),"")</f>
        <v/>
      </c>
      <c r="C5079" s="42" t="s">
        <v>209</v>
      </c>
      <c r="D5079" s="41" t="s">
        <v>38</v>
      </c>
      <c r="E5079">
        <v>2</v>
      </c>
      <c r="F5079" s="21">
        <v>0</v>
      </c>
      <c r="G5079"/>
    </row>
    <row r="5080" spans="1:7" x14ac:dyDescent="0.25">
      <c r="A5080" t="s">
        <v>32</v>
      </c>
      <c r="B5080" t="str">
        <f>IFERROR(INDEX(Clients[Client_Name],MATCH(Table10[[#This Row],[Client_Code]],Clients[Client_Code],0)),"")</f>
        <v/>
      </c>
      <c r="C5080" s="42" t="s">
        <v>209</v>
      </c>
      <c r="D5080" s="41" t="s">
        <v>38</v>
      </c>
      <c r="E5080">
        <v>2</v>
      </c>
      <c r="F5080" s="21">
        <v>0</v>
      </c>
      <c r="G5080"/>
    </row>
    <row r="5081" spans="1:7" x14ac:dyDescent="0.25">
      <c r="A5081" t="s">
        <v>32</v>
      </c>
      <c r="B5081" t="str">
        <f>IFERROR(INDEX(Clients[Client_Name],MATCH(Table10[[#This Row],[Client_Code]],Clients[Client_Code],0)),"")</f>
        <v/>
      </c>
      <c r="C5081" s="42" t="s">
        <v>209</v>
      </c>
      <c r="D5081" s="41" t="s">
        <v>38</v>
      </c>
      <c r="E5081">
        <v>2</v>
      </c>
      <c r="F5081" s="21">
        <v>0</v>
      </c>
      <c r="G5081"/>
    </row>
    <row r="5082" spans="1:7" x14ac:dyDescent="0.25">
      <c r="A5082" t="s">
        <v>32</v>
      </c>
      <c r="B5082" t="str">
        <f>IFERROR(INDEX(Clients[Client_Name],MATCH(Table10[[#This Row],[Client_Code]],Clients[Client_Code],0)),"")</f>
        <v/>
      </c>
      <c r="C5082" s="42" t="s">
        <v>209</v>
      </c>
      <c r="D5082" s="41" t="s">
        <v>38</v>
      </c>
      <c r="E5082">
        <v>2</v>
      </c>
      <c r="F5082" s="21">
        <v>0</v>
      </c>
      <c r="G5082"/>
    </row>
    <row r="5083" spans="1:7" x14ac:dyDescent="0.25">
      <c r="A5083" t="s">
        <v>32</v>
      </c>
      <c r="B5083" t="str">
        <f>IFERROR(INDEX(Clients[Client_Name],MATCH(Table10[[#This Row],[Client_Code]],Clients[Client_Code],0)),"")</f>
        <v/>
      </c>
      <c r="C5083" s="42" t="s">
        <v>209</v>
      </c>
      <c r="D5083" s="41" t="s">
        <v>38</v>
      </c>
      <c r="E5083">
        <v>3</v>
      </c>
      <c r="F5083" s="21">
        <v>0</v>
      </c>
      <c r="G5083"/>
    </row>
    <row r="5084" spans="1:7" x14ac:dyDescent="0.25">
      <c r="A5084" t="s">
        <v>32</v>
      </c>
      <c r="B5084" t="str">
        <f>IFERROR(INDEX(Clients[Client_Name],MATCH(Table10[[#This Row],[Client_Code]],Clients[Client_Code],0)),"")</f>
        <v/>
      </c>
      <c r="C5084" s="42" t="s">
        <v>209</v>
      </c>
      <c r="D5084" s="41" t="s">
        <v>38</v>
      </c>
      <c r="E5084">
        <v>3</v>
      </c>
      <c r="F5084" s="21">
        <v>0</v>
      </c>
      <c r="G5084"/>
    </row>
    <row r="5085" spans="1:7" x14ac:dyDescent="0.25">
      <c r="A5085" t="s">
        <v>32</v>
      </c>
      <c r="B5085" t="str">
        <f>IFERROR(INDEX(Clients[Client_Name],MATCH(Table10[[#This Row],[Client_Code]],Clients[Client_Code],0)),"")</f>
        <v/>
      </c>
      <c r="C5085" s="42" t="s">
        <v>209</v>
      </c>
      <c r="D5085" s="41" t="s">
        <v>38</v>
      </c>
      <c r="E5085">
        <v>3</v>
      </c>
      <c r="F5085" s="21">
        <v>0</v>
      </c>
      <c r="G5085"/>
    </row>
    <row r="5086" spans="1:7" x14ac:dyDescent="0.25">
      <c r="A5086" t="s">
        <v>32</v>
      </c>
      <c r="B5086" t="str">
        <f>IFERROR(INDEX(Clients[Client_Name],MATCH(Table10[[#This Row],[Client_Code]],Clients[Client_Code],0)),"")</f>
        <v/>
      </c>
      <c r="C5086" s="42" t="s">
        <v>209</v>
      </c>
      <c r="D5086" s="41" t="s">
        <v>38</v>
      </c>
      <c r="E5086">
        <v>3</v>
      </c>
      <c r="F5086" s="21">
        <v>0</v>
      </c>
      <c r="G5086"/>
    </row>
    <row r="5087" spans="1:7" x14ac:dyDescent="0.25">
      <c r="A5087" t="s">
        <v>32</v>
      </c>
      <c r="B5087" t="str">
        <f>IFERROR(INDEX(Clients[Client_Name],MATCH(Table10[[#This Row],[Client_Code]],Clients[Client_Code],0)),"")</f>
        <v/>
      </c>
      <c r="C5087" s="42" t="s">
        <v>209</v>
      </c>
      <c r="D5087" s="41" t="s">
        <v>38</v>
      </c>
      <c r="E5087">
        <v>3</v>
      </c>
      <c r="F5087" s="21">
        <v>0</v>
      </c>
      <c r="G5087"/>
    </row>
    <row r="5088" spans="1:7" x14ac:dyDescent="0.25">
      <c r="A5088" t="s">
        <v>32</v>
      </c>
      <c r="B5088" t="str">
        <f>IFERROR(INDEX(Clients[Client_Name],MATCH(Table10[[#This Row],[Client_Code]],Clients[Client_Code],0)),"")</f>
        <v/>
      </c>
      <c r="C5088" s="42" t="s">
        <v>209</v>
      </c>
      <c r="D5088" s="41" t="s">
        <v>38</v>
      </c>
      <c r="E5088">
        <v>4</v>
      </c>
      <c r="F5088" s="21">
        <v>0</v>
      </c>
      <c r="G5088"/>
    </row>
    <row r="5089" spans="1:7" x14ac:dyDescent="0.25">
      <c r="A5089" t="s">
        <v>32</v>
      </c>
      <c r="B5089" t="str">
        <f>IFERROR(INDEX(Clients[Client_Name],MATCH(Table10[[#This Row],[Client_Code]],Clients[Client_Code],0)),"")</f>
        <v/>
      </c>
      <c r="C5089" s="42" t="s">
        <v>209</v>
      </c>
      <c r="D5089" s="41" t="s">
        <v>38</v>
      </c>
      <c r="E5089">
        <v>4</v>
      </c>
      <c r="F5089" s="21">
        <v>0</v>
      </c>
      <c r="G5089"/>
    </row>
    <row r="5090" spans="1:7" x14ac:dyDescent="0.25">
      <c r="A5090" t="s">
        <v>32</v>
      </c>
      <c r="B5090" t="str">
        <f>IFERROR(INDEX(Clients[Client_Name],MATCH(Table10[[#This Row],[Client_Code]],Clients[Client_Code],0)),"")</f>
        <v/>
      </c>
      <c r="C5090" s="42" t="s">
        <v>209</v>
      </c>
      <c r="D5090" s="41" t="s">
        <v>38</v>
      </c>
      <c r="E5090">
        <v>4</v>
      </c>
      <c r="F5090" s="21">
        <v>0</v>
      </c>
      <c r="G5090"/>
    </row>
    <row r="5091" spans="1:7" x14ac:dyDescent="0.25">
      <c r="A5091" t="s">
        <v>32</v>
      </c>
      <c r="B5091" t="str">
        <f>IFERROR(INDEX(Clients[Client_Name],MATCH(Table10[[#This Row],[Client_Code]],Clients[Client_Code],0)),"")</f>
        <v/>
      </c>
      <c r="C5091" s="42" t="s">
        <v>209</v>
      </c>
      <c r="D5091" s="41" t="s">
        <v>38</v>
      </c>
      <c r="E5091">
        <v>4</v>
      </c>
      <c r="F5091" s="21">
        <v>0</v>
      </c>
      <c r="G5091"/>
    </row>
    <row r="5092" spans="1:7" x14ac:dyDescent="0.25">
      <c r="A5092" t="s">
        <v>32</v>
      </c>
      <c r="B5092" t="str">
        <f>IFERROR(INDEX(Clients[Client_Name],MATCH(Table10[[#This Row],[Client_Code]],Clients[Client_Code],0)),"")</f>
        <v/>
      </c>
      <c r="C5092" s="42" t="s">
        <v>209</v>
      </c>
      <c r="D5092" s="41" t="s">
        <v>38</v>
      </c>
      <c r="E5092">
        <v>4</v>
      </c>
      <c r="F5092" s="21">
        <v>0</v>
      </c>
      <c r="G5092"/>
    </row>
    <row r="5093" spans="1:7" x14ac:dyDescent="0.25">
      <c r="A5093" t="s">
        <v>32</v>
      </c>
      <c r="B5093" t="str">
        <f>IFERROR(INDEX(Clients[Client_Name],MATCH(Table10[[#This Row],[Client_Code]],Clients[Client_Code],0)),"")</f>
        <v/>
      </c>
      <c r="C5093" s="42" t="s">
        <v>209</v>
      </c>
      <c r="D5093" s="41" t="s">
        <v>38</v>
      </c>
      <c r="E5093">
        <v>5</v>
      </c>
      <c r="F5093" s="21">
        <v>0</v>
      </c>
      <c r="G5093"/>
    </row>
    <row r="5094" spans="1:7" x14ac:dyDescent="0.25">
      <c r="A5094" t="s">
        <v>32</v>
      </c>
      <c r="B5094" t="str">
        <f>IFERROR(INDEX(Clients[Client_Name],MATCH(Table10[[#This Row],[Client_Code]],Clients[Client_Code],0)),"")</f>
        <v/>
      </c>
      <c r="C5094" s="42" t="s">
        <v>209</v>
      </c>
      <c r="D5094" s="41" t="s">
        <v>38</v>
      </c>
      <c r="E5094">
        <v>5</v>
      </c>
      <c r="F5094" s="21">
        <v>0</v>
      </c>
      <c r="G5094"/>
    </row>
    <row r="5095" spans="1:7" x14ac:dyDescent="0.25">
      <c r="A5095" t="s">
        <v>32</v>
      </c>
      <c r="B5095" t="str">
        <f>IFERROR(INDEX(Clients[Client_Name],MATCH(Table10[[#This Row],[Client_Code]],Clients[Client_Code],0)),"")</f>
        <v/>
      </c>
      <c r="C5095" s="42" t="s">
        <v>209</v>
      </c>
      <c r="D5095" s="41" t="s">
        <v>38</v>
      </c>
      <c r="E5095">
        <v>5</v>
      </c>
      <c r="F5095" s="21">
        <v>0</v>
      </c>
      <c r="G5095"/>
    </row>
    <row r="5096" spans="1:7" x14ac:dyDescent="0.25">
      <c r="A5096" t="s">
        <v>32</v>
      </c>
      <c r="B5096" t="str">
        <f>IFERROR(INDEX(Clients[Client_Name],MATCH(Table10[[#This Row],[Client_Code]],Clients[Client_Code],0)),"")</f>
        <v/>
      </c>
      <c r="C5096" s="42" t="s">
        <v>209</v>
      </c>
      <c r="D5096" s="41" t="s">
        <v>38</v>
      </c>
      <c r="E5096">
        <v>5</v>
      </c>
      <c r="F5096" s="21">
        <v>0</v>
      </c>
      <c r="G5096"/>
    </row>
    <row r="5097" spans="1:7" x14ac:dyDescent="0.25">
      <c r="A5097" t="s">
        <v>32</v>
      </c>
      <c r="B5097" t="str">
        <f>IFERROR(INDEX(Clients[Client_Name],MATCH(Table10[[#This Row],[Client_Code]],Clients[Client_Code],0)),"")</f>
        <v/>
      </c>
      <c r="C5097" s="42" t="s">
        <v>209</v>
      </c>
      <c r="D5097" s="41" t="s">
        <v>38</v>
      </c>
      <c r="E5097">
        <v>5</v>
      </c>
      <c r="F5097" s="21">
        <v>0</v>
      </c>
      <c r="G5097"/>
    </row>
    <row r="5098" spans="1:7" x14ac:dyDescent="0.25">
      <c r="A5098" t="s">
        <v>32</v>
      </c>
      <c r="B5098" t="str">
        <f>IFERROR(INDEX(Clients[Client_Name],MATCH(Table10[[#This Row],[Client_Code]],Clients[Client_Code],0)),"")</f>
        <v/>
      </c>
      <c r="C5098" s="42" t="s">
        <v>209</v>
      </c>
      <c r="D5098" s="41" t="s">
        <v>38</v>
      </c>
      <c r="E5098">
        <v>6</v>
      </c>
      <c r="F5098" s="21">
        <v>0</v>
      </c>
      <c r="G5098"/>
    </row>
    <row r="5099" spans="1:7" x14ac:dyDescent="0.25">
      <c r="A5099" t="s">
        <v>32</v>
      </c>
      <c r="B5099" t="str">
        <f>IFERROR(INDEX(Clients[Client_Name],MATCH(Table10[[#This Row],[Client_Code]],Clients[Client_Code],0)),"")</f>
        <v/>
      </c>
      <c r="C5099" s="42" t="s">
        <v>209</v>
      </c>
      <c r="D5099" s="41" t="s">
        <v>38</v>
      </c>
      <c r="E5099">
        <v>6</v>
      </c>
      <c r="F5099" s="21">
        <v>0</v>
      </c>
      <c r="G5099"/>
    </row>
    <row r="5100" spans="1:7" x14ac:dyDescent="0.25">
      <c r="A5100" t="s">
        <v>32</v>
      </c>
      <c r="B5100" t="str">
        <f>IFERROR(INDEX(Clients[Client_Name],MATCH(Table10[[#This Row],[Client_Code]],Clients[Client_Code],0)),"")</f>
        <v/>
      </c>
      <c r="C5100" s="42" t="s">
        <v>209</v>
      </c>
      <c r="D5100" s="41" t="s">
        <v>38</v>
      </c>
      <c r="E5100">
        <v>6</v>
      </c>
      <c r="F5100" s="21">
        <v>0</v>
      </c>
      <c r="G5100"/>
    </row>
    <row r="5101" spans="1:7" x14ac:dyDescent="0.25">
      <c r="A5101" t="s">
        <v>32</v>
      </c>
      <c r="B5101" t="str">
        <f>IFERROR(INDEX(Clients[Client_Name],MATCH(Table10[[#This Row],[Client_Code]],Clients[Client_Code],0)),"")</f>
        <v/>
      </c>
      <c r="C5101" s="42" t="s">
        <v>209</v>
      </c>
      <c r="D5101" s="41" t="s">
        <v>38</v>
      </c>
      <c r="E5101">
        <v>6</v>
      </c>
      <c r="F5101" s="21">
        <v>0</v>
      </c>
      <c r="G5101"/>
    </row>
    <row r="5102" spans="1:7" x14ac:dyDescent="0.25">
      <c r="A5102" t="s">
        <v>32</v>
      </c>
      <c r="B5102" t="str">
        <f>IFERROR(INDEX(Clients[Client_Name],MATCH(Table10[[#This Row],[Client_Code]],Clients[Client_Code],0)),"")</f>
        <v/>
      </c>
      <c r="C5102" s="42" t="s">
        <v>209</v>
      </c>
      <c r="D5102" s="41" t="s">
        <v>38</v>
      </c>
      <c r="E5102">
        <v>6</v>
      </c>
      <c r="F5102" s="21">
        <v>0</v>
      </c>
      <c r="G5102"/>
    </row>
    <row r="5103" spans="1:7" x14ac:dyDescent="0.25">
      <c r="A5103" t="s">
        <v>32</v>
      </c>
      <c r="B5103" t="str">
        <f>IFERROR(INDEX(Clients[Client_Name],MATCH(Table10[[#This Row],[Client_Code]],Clients[Client_Code],0)),"")</f>
        <v/>
      </c>
      <c r="C5103" s="42" t="s">
        <v>209</v>
      </c>
      <c r="D5103" s="41" t="s">
        <v>38</v>
      </c>
      <c r="E5103">
        <v>7</v>
      </c>
      <c r="F5103" s="21">
        <v>0</v>
      </c>
      <c r="G5103"/>
    </row>
    <row r="5104" spans="1:7" x14ac:dyDescent="0.25">
      <c r="A5104" t="s">
        <v>32</v>
      </c>
      <c r="B5104" t="str">
        <f>IFERROR(INDEX(Clients[Client_Name],MATCH(Table10[[#This Row],[Client_Code]],Clients[Client_Code],0)),"")</f>
        <v/>
      </c>
      <c r="C5104" s="42" t="s">
        <v>209</v>
      </c>
      <c r="D5104" s="41" t="s">
        <v>38</v>
      </c>
      <c r="E5104">
        <v>7</v>
      </c>
      <c r="F5104" s="21">
        <v>0</v>
      </c>
      <c r="G5104"/>
    </row>
    <row r="5105" spans="1:7" x14ac:dyDescent="0.25">
      <c r="A5105" t="s">
        <v>32</v>
      </c>
      <c r="B5105" t="str">
        <f>IFERROR(INDEX(Clients[Client_Name],MATCH(Table10[[#This Row],[Client_Code]],Clients[Client_Code],0)),"")</f>
        <v/>
      </c>
      <c r="C5105" s="42" t="s">
        <v>209</v>
      </c>
      <c r="D5105" s="41" t="s">
        <v>38</v>
      </c>
      <c r="E5105">
        <v>7</v>
      </c>
      <c r="F5105" s="21">
        <v>0</v>
      </c>
      <c r="G5105"/>
    </row>
    <row r="5106" spans="1:7" x14ac:dyDescent="0.25">
      <c r="A5106" t="s">
        <v>32</v>
      </c>
      <c r="B5106" t="str">
        <f>IFERROR(INDEX(Clients[Client_Name],MATCH(Table10[[#This Row],[Client_Code]],Clients[Client_Code],0)),"")</f>
        <v/>
      </c>
      <c r="C5106" s="42" t="s">
        <v>209</v>
      </c>
      <c r="D5106" s="41" t="s">
        <v>38</v>
      </c>
      <c r="E5106">
        <v>7</v>
      </c>
      <c r="F5106" s="21">
        <v>0</v>
      </c>
      <c r="G5106"/>
    </row>
    <row r="5107" spans="1:7" x14ac:dyDescent="0.25">
      <c r="A5107" t="s">
        <v>32</v>
      </c>
      <c r="B5107" t="str">
        <f>IFERROR(INDEX(Clients[Client_Name],MATCH(Table10[[#This Row],[Client_Code]],Clients[Client_Code],0)),"")</f>
        <v/>
      </c>
      <c r="C5107" s="42" t="s">
        <v>209</v>
      </c>
      <c r="D5107" s="41" t="s">
        <v>38</v>
      </c>
      <c r="E5107">
        <v>7</v>
      </c>
      <c r="F5107" s="21">
        <v>0</v>
      </c>
      <c r="G5107"/>
    </row>
    <row r="5108" spans="1:7" x14ac:dyDescent="0.25">
      <c r="A5108" t="s">
        <v>32</v>
      </c>
      <c r="B5108" t="str">
        <f>IFERROR(INDEX(Clients[Client_Name],MATCH(Table10[[#This Row],[Client_Code]],Clients[Client_Code],0)),"")</f>
        <v/>
      </c>
      <c r="C5108" s="42" t="s">
        <v>209</v>
      </c>
      <c r="D5108" s="41" t="s">
        <v>38</v>
      </c>
      <c r="E5108">
        <v>8</v>
      </c>
      <c r="F5108" s="21">
        <v>0</v>
      </c>
      <c r="G5108"/>
    </row>
    <row r="5109" spans="1:7" x14ac:dyDescent="0.25">
      <c r="A5109" t="s">
        <v>32</v>
      </c>
      <c r="B5109" t="str">
        <f>IFERROR(INDEX(Clients[Client_Name],MATCH(Table10[[#This Row],[Client_Code]],Clients[Client_Code],0)),"")</f>
        <v/>
      </c>
      <c r="C5109" s="42" t="s">
        <v>209</v>
      </c>
      <c r="D5109" s="41" t="s">
        <v>38</v>
      </c>
      <c r="E5109">
        <v>8</v>
      </c>
      <c r="F5109" s="21">
        <v>0</v>
      </c>
      <c r="G5109"/>
    </row>
    <row r="5110" spans="1:7" x14ac:dyDescent="0.25">
      <c r="A5110" t="s">
        <v>32</v>
      </c>
      <c r="B5110" t="str">
        <f>IFERROR(INDEX(Clients[Client_Name],MATCH(Table10[[#This Row],[Client_Code]],Clients[Client_Code],0)),"")</f>
        <v/>
      </c>
      <c r="C5110" s="42" t="s">
        <v>209</v>
      </c>
      <c r="D5110" s="41" t="s">
        <v>38</v>
      </c>
      <c r="E5110">
        <v>8</v>
      </c>
      <c r="F5110" s="21">
        <v>0</v>
      </c>
      <c r="G5110"/>
    </row>
    <row r="5111" spans="1:7" x14ac:dyDescent="0.25">
      <c r="A5111" t="s">
        <v>32</v>
      </c>
      <c r="B5111" t="str">
        <f>IFERROR(INDEX(Clients[Client_Name],MATCH(Table10[[#This Row],[Client_Code]],Clients[Client_Code],0)),"")</f>
        <v/>
      </c>
      <c r="C5111" s="42" t="s">
        <v>209</v>
      </c>
      <c r="D5111" s="41" t="s">
        <v>38</v>
      </c>
      <c r="E5111">
        <v>8</v>
      </c>
      <c r="F5111" s="21">
        <v>0</v>
      </c>
      <c r="G5111"/>
    </row>
    <row r="5112" spans="1:7" x14ac:dyDescent="0.25">
      <c r="A5112" t="s">
        <v>32</v>
      </c>
      <c r="B5112" t="str">
        <f>IFERROR(INDEX(Clients[Client_Name],MATCH(Table10[[#This Row],[Client_Code]],Clients[Client_Code],0)),"")</f>
        <v/>
      </c>
      <c r="C5112" s="42" t="s">
        <v>209</v>
      </c>
      <c r="D5112" s="41" t="s">
        <v>38</v>
      </c>
      <c r="E5112">
        <v>8</v>
      </c>
      <c r="F5112" s="21">
        <v>0</v>
      </c>
      <c r="G5112"/>
    </row>
    <row r="5113" spans="1:7" x14ac:dyDescent="0.25">
      <c r="A5113" t="s">
        <v>32</v>
      </c>
      <c r="B5113" t="str">
        <f>IFERROR(INDEX(Clients[Client_Name],MATCH(Table10[[#This Row],[Client_Code]],Clients[Client_Code],0)),"")</f>
        <v/>
      </c>
      <c r="C5113" s="42" t="s">
        <v>209</v>
      </c>
      <c r="D5113" s="41" t="s">
        <v>38</v>
      </c>
      <c r="E5113">
        <v>9</v>
      </c>
      <c r="F5113" s="21">
        <v>0</v>
      </c>
      <c r="G5113"/>
    </row>
    <row r="5114" spans="1:7" x14ac:dyDescent="0.25">
      <c r="A5114" t="s">
        <v>32</v>
      </c>
      <c r="B5114" t="str">
        <f>IFERROR(INDEX(Clients[Client_Name],MATCH(Table10[[#This Row],[Client_Code]],Clients[Client_Code],0)),"")</f>
        <v/>
      </c>
      <c r="C5114" s="42" t="s">
        <v>209</v>
      </c>
      <c r="D5114" s="41" t="s">
        <v>38</v>
      </c>
      <c r="E5114">
        <v>9</v>
      </c>
      <c r="F5114" s="21">
        <v>0</v>
      </c>
      <c r="G5114"/>
    </row>
    <row r="5115" spans="1:7" x14ac:dyDescent="0.25">
      <c r="A5115" t="s">
        <v>32</v>
      </c>
      <c r="B5115" t="str">
        <f>IFERROR(INDEX(Clients[Client_Name],MATCH(Table10[[#This Row],[Client_Code]],Clients[Client_Code],0)),"")</f>
        <v/>
      </c>
      <c r="C5115" s="42" t="s">
        <v>209</v>
      </c>
      <c r="D5115" s="41" t="s">
        <v>38</v>
      </c>
      <c r="E5115">
        <v>9</v>
      </c>
      <c r="F5115" s="21">
        <v>0</v>
      </c>
      <c r="G5115"/>
    </row>
    <row r="5116" spans="1:7" x14ac:dyDescent="0.25">
      <c r="A5116" t="s">
        <v>32</v>
      </c>
      <c r="B5116" t="str">
        <f>IFERROR(INDEX(Clients[Client_Name],MATCH(Table10[[#This Row],[Client_Code]],Clients[Client_Code],0)),"")</f>
        <v/>
      </c>
      <c r="C5116" s="42" t="s">
        <v>209</v>
      </c>
      <c r="D5116" s="41" t="s">
        <v>38</v>
      </c>
      <c r="E5116">
        <v>9</v>
      </c>
      <c r="F5116" s="21">
        <v>0</v>
      </c>
      <c r="G5116"/>
    </row>
    <row r="5117" spans="1:7" x14ac:dyDescent="0.25">
      <c r="A5117" t="s">
        <v>32</v>
      </c>
      <c r="B5117" t="str">
        <f>IFERROR(INDEX(Clients[Client_Name],MATCH(Table10[[#This Row],[Client_Code]],Clients[Client_Code],0)),"")</f>
        <v/>
      </c>
      <c r="C5117" s="42" t="s">
        <v>209</v>
      </c>
      <c r="D5117" s="41" t="s">
        <v>38</v>
      </c>
      <c r="E5117">
        <v>9</v>
      </c>
      <c r="F5117" s="21">
        <v>0</v>
      </c>
      <c r="G5117"/>
    </row>
    <row r="5118" spans="1:7" x14ac:dyDescent="0.25">
      <c r="A5118" t="s">
        <v>32</v>
      </c>
      <c r="B5118" t="str">
        <f>IFERROR(INDEX(Clients[Client_Name],MATCH(Table10[[#This Row],[Client_Code]],Clients[Client_Code],0)),"")</f>
        <v/>
      </c>
      <c r="C5118" s="42" t="s">
        <v>209</v>
      </c>
      <c r="D5118" s="41" t="s">
        <v>38</v>
      </c>
      <c r="E5118">
        <v>10</v>
      </c>
      <c r="F5118" s="21">
        <v>0</v>
      </c>
      <c r="G5118"/>
    </row>
    <row r="5119" spans="1:7" x14ac:dyDescent="0.25">
      <c r="A5119" t="s">
        <v>32</v>
      </c>
      <c r="B5119" t="str">
        <f>IFERROR(INDEX(Clients[Client_Name],MATCH(Table10[[#This Row],[Client_Code]],Clients[Client_Code],0)),"")</f>
        <v/>
      </c>
      <c r="C5119" s="42" t="s">
        <v>209</v>
      </c>
      <c r="D5119" s="41" t="s">
        <v>38</v>
      </c>
      <c r="E5119">
        <v>10</v>
      </c>
      <c r="F5119" s="21">
        <v>0</v>
      </c>
      <c r="G5119"/>
    </row>
    <row r="5120" spans="1:7" x14ac:dyDescent="0.25">
      <c r="A5120" t="s">
        <v>32</v>
      </c>
      <c r="B5120" t="str">
        <f>IFERROR(INDEX(Clients[Client_Name],MATCH(Table10[[#This Row],[Client_Code]],Clients[Client_Code],0)),"")</f>
        <v/>
      </c>
      <c r="C5120" s="42" t="s">
        <v>209</v>
      </c>
      <c r="D5120" s="41" t="s">
        <v>38</v>
      </c>
      <c r="E5120">
        <v>10</v>
      </c>
      <c r="F5120" s="21">
        <v>0</v>
      </c>
      <c r="G5120"/>
    </row>
    <row r="5121" spans="1:7" x14ac:dyDescent="0.25">
      <c r="A5121" t="s">
        <v>32</v>
      </c>
      <c r="B5121" t="str">
        <f>IFERROR(INDEX(Clients[Client_Name],MATCH(Table10[[#This Row],[Client_Code]],Clients[Client_Code],0)),"")</f>
        <v/>
      </c>
      <c r="C5121" s="42" t="s">
        <v>209</v>
      </c>
      <c r="D5121" s="41" t="s">
        <v>38</v>
      </c>
      <c r="E5121">
        <v>10</v>
      </c>
      <c r="F5121" s="21">
        <v>0</v>
      </c>
      <c r="G5121"/>
    </row>
    <row r="5122" spans="1:7" x14ac:dyDescent="0.25">
      <c r="A5122" t="s">
        <v>32</v>
      </c>
      <c r="B5122" t="str">
        <f>IFERROR(INDEX(Clients[Client_Name],MATCH(Table10[[#This Row],[Client_Code]],Clients[Client_Code],0)),"")</f>
        <v/>
      </c>
      <c r="C5122" s="42" t="s">
        <v>209</v>
      </c>
      <c r="D5122" s="41" t="s">
        <v>38</v>
      </c>
      <c r="E5122">
        <v>10</v>
      </c>
      <c r="F5122" s="21">
        <v>0</v>
      </c>
      <c r="G5122"/>
    </row>
    <row r="5123" spans="1:7" x14ac:dyDescent="0.25">
      <c r="A5123" t="s">
        <v>32</v>
      </c>
      <c r="B5123" t="str">
        <f>IFERROR(INDEX(Clients[Client_Name],MATCH(Table10[[#This Row],[Client_Code]],Clients[Client_Code],0)),"")</f>
        <v/>
      </c>
      <c r="C5123" s="42" t="s">
        <v>209</v>
      </c>
      <c r="D5123" s="41" t="s">
        <v>38</v>
      </c>
      <c r="E5123">
        <v>11</v>
      </c>
      <c r="F5123" s="21">
        <v>0</v>
      </c>
      <c r="G5123"/>
    </row>
    <row r="5124" spans="1:7" x14ac:dyDescent="0.25">
      <c r="A5124" t="s">
        <v>32</v>
      </c>
      <c r="B5124" t="str">
        <f>IFERROR(INDEX(Clients[Client_Name],MATCH(Table10[[#This Row],[Client_Code]],Clients[Client_Code],0)),"")</f>
        <v/>
      </c>
      <c r="C5124" s="42" t="s">
        <v>209</v>
      </c>
      <c r="D5124" s="41" t="s">
        <v>38</v>
      </c>
      <c r="E5124">
        <v>11</v>
      </c>
      <c r="F5124" s="21">
        <v>0</v>
      </c>
      <c r="G5124"/>
    </row>
    <row r="5125" spans="1:7" x14ac:dyDescent="0.25">
      <c r="A5125" t="s">
        <v>32</v>
      </c>
      <c r="B5125" t="str">
        <f>IFERROR(INDEX(Clients[Client_Name],MATCH(Table10[[#This Row],[Client_Code]],Clients[Client_Code],0)),"")</f>
        <v/>
      </c>
      <c r="C5125" s="42" t="s">
        <v>209</v>
      </c>
      <c r="D5125" s="41" t="s">
        <v>38</v>
      </c>
      <c r="E5125">
        <v>11</v>
      </c>
      <c r="F5125" s="21">
        <v>0</v>
      </c>
      <c r="G5125"/>
    </row>
    <row r="5126" spans="1:7" x14ac:dyDescent="0.25">
      <c r="A5126" t="s">
        <v>32</v>
      </c>
      <c r="B5126" t="str">
        <f>IFERROR(INDEX(Clients[Client_Name],MATCH(Table10[[#This Row],[Client_Code]],Clients[Client_Code],0)),"")</f>
        <v/>
      </c>
      <c r="C5126" s="42" t="s">
        <v>209</v>
      </c>
      <c r="D5126" s="41" t="s">
        <v>38</v>
      </c>
      <c r="E5126">
        <v>11</v>
      </c>
      <c r="F5126" s="21">
        <v>0</v>
      </c>
      <c r="G5126"/>
    </row>
    <row r="5127" spans="1:7" x14ac:dyDescent="0.25">
      <c r="A5127" t="s">
        <v>32</v>
      </c>
      <c r="B5127" t="str">
        <f>IFERROR(INDEX(Clients[Client_Name],MATCH(Table10[[#This Row],[Client_Code]],Clients[Client_Code],0)),"")</f>
        <v/>
      </c>
      <c r="C5127" s="42" t="s">
        <v>209</v>
      </c>
      <c r="D5127" s="41" t="s">
        <v>38</v>
      </c>
      <c r="E5127">
        <v>11</v>
      </c>
      <c r="F5127" s="21">
        <v>0</v>
      </c>
      <c r="G5127"/>
    </row>
    <row r="5128" spans="1:7" x14ac:dyDescent="0.25">
      <c r="A5128" t="s">
        <v>32</v>
      </c>
      <c r="B5128" t="str">
        <f>IFERROR(INDEX(Clients[Client_Name],MATCH(Table10[[#This Row],[Client_Code]],Clients[Client_Code],0)),"")</f>
        <v/>
      </c>
      <c r="C5128" s="42" t="s">
        <v>209</v>
      </c>
      <c r="D5128" s="41" t="s">
        <v>38</v>
      </c>
      <c r="E5128">
        <v>12</v>
      </c>
      <c r="F5128" s="21">
        <v>0</v>
      </c>
      <c r="G5128"/>
    </row>
    <row r="5129" spans="1:7" x14ac:dyDescent="0.25">
      <c r="A5129" t="s">
        <v>32</v>
      </c>
      <c r="B5129" t="str">
        <f>IFERROR(INDEX(Clients[Client_Name],MATCH(Table10[[#This Row],[Client_Code]],Clients[Client_Code],0)),"")</f>
        <v/>
      </c>
      <c r="C5129" s="42" t="s">
        <v>209</v>
      </c>
      <c r="D5129" s="41" t="s">
        <v>38</v>
      </c>
      <c r="E5129">
        <v>12</v>
      </c>
      <c r="F5129" s="21">
        <v>0</v>
      </c>
      <c r="G5129"/>
    </row>
    <row r="5130" spans="1:7" x14ac:dyDescent="0.25">
      <c r="A5130" t="s">
        <v>32</v>
      </c>
      <c r="B5130" t="str">
        <f>IFERROR(INDEX(Clients[Client_Name],MATCH(Table10[[#This Row],[Client_Code]],Clients[Client_Code],0)),"")</f>
        <v/>
      </c>
      <c r="C5130" s="42" t="s">
        <v>209</v>
      </c>
      <c r="D5130" s="41" t="s">
        <v>38</v>
      </c>
      <c r="E5130">
        <v>12</v>
      </c>
      <c r="F5130" s="21">
        <v>0</v>
      </c>
      <c r="G5130"/>
    </row>
    <row r="5131" spans="1:7" x14ac:dyDescent="0.25">
      <c r="A5131" t="s">
        <v>32</v>
      </c>
      <c r="B5131" t="str">
        <f>IFERROR(INDEX(Clients[Client_Name],MATCH(Table10[[#This Row],[Client_Code]],Clients[Client_Code],0)),"")</f>
        <v/>
      </c>
      <c r="C5131" s="42" t="s">
        <v>209</v>
      </c>
      <c r="D5131" s="41" t="s">
        <v>38</v>
      </c>
      <c r="E5131">
        <v>12</v>
      </c>
      <c r="F5131" s="21">
        <v>0</v>
      </c>
      <c r="G5131"/>
    </row>
    <row r="5132" spans="1:7" x14ac:dyDescent="0.25">
      <c r="A5132" t="s">
        <v>32</v>
      </c>
      <c r="B5132" t="str">
        <f>IFERROR(INDEX(Clients[Client_Name],MATCH(Table10[[#This Row],[Client_Code]],Clients[Client_Code],0)),"")</f>
        <v/>
      </c>
      <c r="C5132" s="42" t="s">
        <v>209</v>
      </c>
      <c r="D5132" s="41" t="s">
        <v>38</v>
      </c>
      <c r="E5132">
        <v>12</v>
      </c>
      <c r="F5132" s="21">
        <v>0</v>
      </c>
      <c r="G5132"/>
    </row>
    <row r="5133" spans="1:7" x14ac:dyDescent="0.25">
      <c r="A5133" t="s">
        <v>32</v>
      </c>
      <c r="B5133" t="str">
        <f>IFERROR(INDEX(Clients[Client_Name],MATCH(Table10[[#This Row],[Client_Code]],Clients[Client_Code],0)),"")</f>
        <v/>
      </c>
      <c r="C5133" s="42" t="s">
        <v>209</v>
      </c>
      <c r="D5133" s="41" t="s">
        <v>149</v>
      </c>
      <c r="E5133">
        <v>2</v>
      </c>
      <c r="F5133" s="21">
        <v>0</v>
      </c>
      <c r="G5133"/>
    </row>
    <row r="5134" spans="1:7" x14ac:dyDescent="0.25">
      <c r="A5134" t="s">
        <v>32</v>
      </c>
      <c r="B5134" t="str">
        <f>IFERROR(INDEX(Clients[Client_Name],MATCH(Table10[[#This Row],[Client_Code]],Clients[Client_Code],0)),"")</f>
        <v/>
      </c>
      <c r="C5134" s="42" t="s">
        <v>209</v>
      </c>
      <c r="D5134" s="41" t="s">
        <v>149</v>
      </c>
      <c r="E5134">
        <v>3</v>
      </c>
      <c r="F5134" s="21">
        <v>0</v>
      </c>
      <c r="G5134"/>
    </row>
    <row r="5135" spans="1:7" x14ac:dyDescent="0.25">
      <c r="A5135" t="s">
        <v>32</v>
      </c>
      <c r="B5135" t="str">
        <f>IFERROR(INDEX(Clients[Client_Name],MATCH(Table10[[#This Row],[Client_Code]],Clients[Client_Code],0)),"")</f>
        <v/>
      </c>
      <c r="C5135" s="42" t="s">
        <v>209</v>
      </c>
      <c r="D5135" s="41" t="s">
        <v>149</v>
      </c>
      <c r="E5135">
        <v>3</v>
      </c>
      <c r="F5135" s="21">
        <v>0</v>
      </c>
      <c r="G5135"/>
    </row>
    <row r="5136" spans="1:7" x14ac:dyDescent="0.25">
      <c r="A5136" t="s">
        <v>32</v>
      </c>
      <c r="B5136" t="str">
        <f>IFERROR(INDEX(Clients[Client_Name],MATCH(Table10[[#This Row],[Client_Code]],Clients[Client_Code],0)),"")</f>
        <v/>
      </c>
      <c r="C5136" s="42" t="s">
        <v>209</v>
      </c>
      <c r="D5136" s="41" t="s">
        <v>149</v>
      </c>
      <c r="E5136">
        <v>3</v>
      </c>
      <c r="F5136" s="21">
        <v>0</v>
      </c>
      <c r="G5136"/>
    </row>
    <row r="5137" spans="1:7" x14ac:dyDescent="0.25">
      <c r="A5137" t="s">
        <v>32</v>
      </c>
      <c r="B5137" t="str">
        <f>IFERROR(INDEX(Clients[Client_Name],MATCH(Table10[[#This Row],[Client_Code]],Clients[Client_Code],0)),"")</f>
        <v/>
      </c>
      <c r="C5137" s="43" t="s">
        <v>209</v>
      </c>
      <c r="D5137" s="41" t="s">
        <v>149</v>
      </c>
      <c r="E5137">
        <v>3</v>
      </c>
      <c r="F5137" s="21">
        <v>0</v>
      </c>
      <c r="G5137"/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735E9-4691-4A11-B4E5-5858501BBBC5}">
  <sheetPr codeName="Sheet15"/>
  <dimension ref="A1:H121"/>
  <sheetViews>
    <sheetView showGridLines="0" zoomScale="90" zoomScaleNormal="90" workbookViewId="0"/>
  </sheetViews>
  <sheetFormatPr baseColWidth="10" defaultColWidth="9.140625" defaultRowHeight="15" x14ac:dyDescent="0.25"/>
  <cols>
    <col min="1" max="7" width="25.7109375" style="3" customWidth="1"/>
    <col min="8" max="8" width="25.7109375" style="4" customWidth="1"/>
  </cols>
  <sheetData>
    <row r="1" spans="1:8" x14ac:dyDescent="0.25">
      <c r="A1" s="15" t="s">
        <v>31</v>
      </c>
      <c r="B1" s="22" t="s">
        <v>184</v>
      </c>
      <c r="C1" s="15" t="s">
        <v>185</v>
      </c>
      <c r="D1" s="16" t="s">
        <v>151</v>
      </c>
      <c r="E1" s="15" t="s">
        <v>39</v>
      </c>
      <c r="F1" s="15" t="s">
        <v>194</v>
      </c>
      <c r="G1" s="16" t="s">
        <v>150</v>
      </c>
      <c r="H1"/>
    </row>
    <row r="2" spans="1:8" x14ac:dyDescent="0.25">
      <c r="F2" s="4"/>
      <c r="H2"/>
    </row>
    <row r="3" spans="1:8" x14ac:dyDescent="0.25">
      <c r="F3" s="4"/>
      <c r="H3"/>
    </row>
    <row r="4" spans="1:8" x14ac:dyDescent="0.25">
      <c r="F4" s="4"/>
      <c r="H4"/>
    </row>
    <row r="5" spans="1:8" x14ac:dyDescent="0.25">
      <c r="F5" s="4"/>
      <c r="H5"/>
    </row>
    <row r="6" spans="1:8" x14ac:dyDescent="0.25">
      <c r="F6" s="4"/>
      <c r="H6"/>
    </row>
    <row r="7" spans="1:8" x14ac:dyDescent="0.25">
      <c r="F7" s="4"/>
      <c r="H7"/>
    </row>
    <row r="8" spans="1:8" x14ac:dyDescent="0.25">
      <c r="F8" s="4"/>
      <c r="H8"/>
    </row>
    <row r="9" spans="1:8" x14ac:dyDescent="0.25">
      <c r="F9" s="4"/>
      <c r="H9"/>
    </row>
    <row r="10" spans="1:8" x14ac:dyDescent="0.25">
      <c r="F10" s="4"/>
      <c r="H10"/>
    </row>
    <row r="11" spans="1:8" x14ac:dyDescent="0.25">
      <c r="F11" s="4"/>
      <c r="H11"/>
    </row>
    <row r="12" spans="1:8" x14ac:dyDescent="0.25">
      <c r="F12" s="4"/>
      <c r="H12"/>
    </row>
    <row r="13" spans="1:8" x14ac:dyDescent="0.25">
      <c r="F13" s="4"/>
      <c r="H13"/>
    </row>
    <row r="14" spans="1:8" x14ac:dyDescent="0.25">
      <c r="F14" s="4"/>
      <c r="H14"/>
    </row>
    <row r="15" spans="1:8" x14ac:dyDescent="0.25">
      <c r="F15" s="4"/>
      <c r="H15"/>
    </row>
    <row r="16" spans="1:8" x14ac:dyDescent="0.25">
      <c r="F16" s="4"/>
      <c r="H16"/>
    </row>
    <row r="17" spans="6:8" x14ac:dyDescent="0.25">
      <c r="F17" s="4"/>
      <c r="H17"/>
    </row>
    <row r="18" spans="6:8" x14ac:dyDescent="0.25">
      <c r="F18" s="4"/>
      <c r="H18"/>
    </row>
    <row r="19" spans="6:8" x14ac:dyDescent="0.25">
      <c r="F19" s="4"/>
      <c r="H19"/>
    </row>
    <row r="20" spans="6:8" x14ac:dyDescent="0.25">
      <c r="F20" s="4"/>
      <c r="H20"/>
    </row>
    <row r="21" spans="6:8" x14ac:dyDescent="0.25">
      <c r="F21" s="4"/>
      <c r="H21"/>
    </row>
    <row r="22" spans="6:8" x14ac:dyDescent="0.25">
      <c r="F22" s="4"/>
      <c r="H22"/>
    </row>
    <row r="23" spans="6:8" x14ac:dyDescent="0.25">
      <c r="F23" s="4"/>
      <c r="H23"/>
    </row>
    <row r="24" spans="6:8" x14ac:dyDescent="0.25">
      <c r="F24" s="4"/>
      <c r="H24"/>
    </row>
    <row r="25" spans="6:8" x14ac:dyDescent="0.25">
      <c r="F25" s="4"/>
      <c r="H25"/>
    </row>
    <row r="26" spans="6:8" x14ac:dyDescent="0.25">
      <c r="F26" s="4"/>
      <c r="H26"/>
    </row>
    <row r="27" spans="6:8" x14ac:dyDescent="0.25">
      <c r="F27" s="4"/>
      <c r="H27"/>
    </row>
    <row r="28" spans="6:8" x14ac:dyDescent="0.25">
      <c r="F28" s="4"/>
      <c r="H28"/>
    </row>
    <row r="29" spans="6:8" x14ac:dyDescent="0.25">
      <c r="F29" s="4"/>
      <c r="H29"/>
    </row>
    <row r="30" spans="6:8" x14ac:dyDescent="0.25">
      <c r="F30" s="4"/>
      <c r="H30"/>
    </row>
    <row r="31" spans="6:8" x14ac:dyDescent="0.25">
      <c r="F31" s="4"/>
      <c r="H31"/>
    </row>
    <row r="32" spans="6:8" x14ac:dyDescent="0.25">
      <c r="F32" s="4"/>
      <c r="H32"/>
    </row>
    <row r="33" spans="6:8" x14ac:dyDescent="0.25">
      <c r="F33" s="4"/>
      <c r="H33"/>
    </row>
    <row r="34" spans="6:8" x14ac:dyDescent="0.25">
      <c r="F34" s="4"/>
      <c r="H34"/>
    </row>
    <row r="35" spans="6:8" x14ac:dyDescent="0.25">
      <c r="F35" s="4"/>
      <c r="H35"/>
    </row>
    <row r="36" spans="6:8" x14ac:dyDescent="0.25">
      <c r="F36" s="4"/>
      <c r="H36"/>
    </row>
    <row r="37" spans="6:8" x14ac:dyDescent="0.25">
      <c r="F37" s="4"/>
      <c r="H37"/>
    </row>
    <row r="38" spans="6:8" x14ac:dyDescent="0.25">
      <c r="F38" s="4"/>
      <c r="H38"/>
    </row>
    <row r="39" spans="6:8" x14ac:dyDescent="0.25">
      <c r="F39" s="4"/>
      <c r="H39"/>
    </row>
    <row r="40" spans="6:8" x14ac:dyDescent="0.25">
      <c r="F40" s="4"/>
      <c r="H40"/>
    </row>
    <row r="41" spans="6:8" x14ac:dyDescent="0.25">
      <c r="F41" s="4"/>
      <c r="H41"/>
    </row>
    <row r="42" spans="6:8" x14ac:dyDescent="0.25">
      <c r="F42" s="4"/>
      <c r="H42"/>
    </row>
    <row r="43" spans="6:8" x14ac:dyDescent="0.25">
      <c r="F43" s="4"/>
      <c r="H43"/>
    </row>
    <row r="44" spans="6:8" x14ac:dyDescent="0.25">
      <c r="F44" s="4"/>
      <c r="H44"/>
    </row>
    <row r="45" spans="6:8" x14ac:dyDescent="0.25">
      <c r="F45" s="4"/>
      <c r="H45"/>
    </row>
    <row r="46" spans="6:8" x14ac:dyDescent="0.25">
      <c r="F46" s="4"/>
      <c r="H46"/>
    </row>
    <row r="47" spans="6:8" x14ac:dyDescent="0.25">
      <c r="F47" s="4"/>
      <c r="H47"/>
    </row>
    <row r="48" spans="6:8" x14ac:dyDescent="0.25">
      <c r="F48" s="4"/>
      <c r="H48"/>
    </row>
    <row r="49" spans="6:8" x14ac:dyDescent="0.25">
      <c r="F49" s="4"/>
      <c r="H49"/>
    </row>
    <row r="50" spans="6:8" x14ac:dyDescent="0.25">
      <c r="F50" s="4"/>
      <c r="H50"/>
    </row>
    <row r="51" spans="6:8" x14ac:dyDescent="0.25">
      <c r="F51" s="4"/>
      <c r="H51"/>
    </row>
    <row r="52" spans="6:8" x14ac:dyDescent="0.25">
      <c r="F52" s="4"/>
      <c r="H52"/>
    </row>
    <row r="53" spans="6:8" x14ac:dyDescent="0.25">
      <c r="F53" s="4"/>
      <c r="H53"/>
    </row>
    <row r="54" spans="6:8" x14ac:dyDescent="0.25">
      <c r="F54" s="4"/>
      <c r="H54"/>
    </row>
    <row r="55" spans="6:8" x14ac:dyDescent="0.25">
      <c r="F55" s="4"/>
      <c r="H55"/>
    </row>
    <row r="56" spans="6:8" x14ac:dyDescent="0.25">
      <c r="F56" s="4"/>
      <c r="H56"/>
    </row>
    <row r="57" spans="6:8" x14ac:dyDescent="0.25">
      <c r="F57" s="4"/>
      <c r="H57"/>
    </row>
    <row r="58" spans="6:8" x14ac:dyDescent="0.25">
      <c r="F58" s="4"/>
      <c r="H58"/>
    </row>
    <row r="59" spans="6:8" x14ac:dyDescent="0.25">
      <c r="F59" s="4"/>
      <c r="H59"/>
    </row>
    <row r="60" spans="6:8" x14ac:dyDescent="0.25">
      <c r="F60" s="4"/>
      <c r="H60"/>
    </row>
    <row r="61" spans="6:8" x14ac:dyDescent="0.25">
      <c r="F61" s="4"/>
      <c r="H61"/>
    </row>
    <row r="62" spans="6:8" x14ac:dyDescent="0.25">
      <c r="F62" s="4"/>
      <c r="H62"/>
    </row>
    <row r="63" spans="6:8" x14ac:dyDescent="0.25">
      <c r="F63" s="4"/>
      <c r="H63"/>
    </row>
    <row r="64" spans="6:8" x14ac:dyDescent="0.25">
      <c r="F64" s="4"/>
      <c r="H64"/>
    </row>
    <row r="65" spans="6:8" x14ac:dyDescent="0.25">
      <c r="F65" s="4"/>
      <c r="H65"/>
    </row>
    <row r="66" spans="6:8" x14ac:dyDescent="0.25">
      <c r="F66" s="4"/>
      <c r="H66"/>
    </row>
    <row r="67" spans="6:8" x14ac:dyDescent="0.25">
      <c r="F67" s="4"/>
      <c r="H67"/>
    </row>
    <row r="68" spans="6:8" x14ac:dyDescent="0.25">
      <c r="F68" s="4"/>
      <c r="H68"/>
    </row>
    <row r="69" spans="6:8" x14ac:dyDescent="0.25">
      <c r="F69" s="4"/>
      <c r="H69"/>
    </row>
    <row r="70" spans="6:8" x14ac:dyDescent="0.25">
      <c r="F70" s="4"/>
      <c r="H70"/>
    </row>
    <row r="71" spans="6:8" x14ac:dyDescent="0.25">
      <c r="F71" s="4"/>
      <c r="H71"/>
    </row>
    <row r="72" spans="6:8" x14ac:dyDescent="0.25">
      <c r="F72" s="4"/>
      <c r="H72"/>
    </row>
    <row r="73" spans="6:8" x14ac:dyDescent="0.25">
      <c r="F73" s="4"/>
      <c r="H73"/>
    </row>
    <row r="74" spans="6:8" x14ac:dyDescent="0.25">
      <c r="F74" s="4"/>
      <c r="H74"/>
    </row>
    <row r="75" spans="6:8" x14ac:dyDescent="0.25">
      <c r="F75" s="4"/>
      <c r="H75"/>
    </row>
    <row r="76" spans="6:8" x14ac:dyDescent="0.25">
      <c r="F76" s="4"/>
      <c r="H76"/>
    </row>
    <row r="77" spans="6:8" x14ac:dyDescent="0.25">
      <c r="F77" s="4"/>
      <c r="H77"/>
    </row>
    <row r="78" spans="6:8" x14ac:dyDescent="0.25">
      <c r="F78" s="4"/>
      <c r="H78"/>
    </row>
    <row r="79" spans="6:8" x14ac:dyDescent="0.25">
      <c r="F79" s="4"/>
      <c r="H79"/>
    </row>
    <row r="80" spans="6:8" x14ac:dyDescent="0.25">
      <c r="F80" s="4"/>
      <c r="H80"/>
    </row>
    <row r="81" spans="6:8" x14ac:dyDescent="0.25">
      <c r="F81" s="4"/>
      <c r="H81"/>
    </row>
    <row r="82" spans="6:8" x14ac:dyDescent="0.25">
      <c r="F82" s="4"/>
      <c r="H82"/>
    </row>
    <row r="83" spans="6:8" x14ac:dyDescent="0.25">
      <c r="F83" s="4"/>
      <c r="H83"/>
    </row>
    <row r="84" spans="6:8" x14ac:dyDescent="0.25">
      <c r="F84" s="4"/>
      <c r="H84"/>
    </row>
    <row r="85" spans="6:8" x14ac:dyDescent="0.25">
      <c r="F85" s="4"/>
      <c r="H85"/>
    </row>
    <row r="86" spans="6:8" x14ac:dyDescent="0.25">
      <c r="F86" s="4"/>
      <c r="H86"/>
    </row>
    <row r="87" spans="6:8" x14ac:dyDescent="0.25">
      <c r="F87" s="4"/>
      <c r="H87"/>
    </row>
    <row r="88" spans="6:8" x14ac:dyDescent="0.25">
      <c r="F88" s="4"/>
      <c r="H88"/>
    </row>
    <row r="89" spans="6:8" x14ac:dyDescent="0.25">
      <c r="F89" s="4"/>
      <c r="H89"/>
    </row>
    <row r="90" spans="6:8" x14ac:dyDescent="0.25">
      <c r="F90" s="4"/>
      <c r="H90"/>
    </row>
    <row r="91" spans="6:8" x14ac:dyDescent="0.25">
      <c r="F91" s="4"/>
      <c r="H91"/>
    </row>
    <row r="92" spans="6:8" x14ac:dyDescent="0.25">
      <c r="F92" s="4"/>
      <c r="H92"/>
    </row>
    <row r="93" spans="6:8" x14ac:dyDescent="0.25">
      <c r="F93" s="4"/>
      <c r="H93"/>
    </row>
    <row r="94" spans="6:8" x14ac:dyDescent="0.25">
      <c r="F94" s="4"/>
      <c r="H94"/>
    </row>
    <row r="95" spans="6:8" x14ac:dyDescent="0.25">
      <c r="F95" s="4"/>
      <c r="H95"/>
    </row>
    <row r="96" spans="6:8" x14ac:dyDescent="0.25">
      <c r="F96" s="4"/>
      <c r="H96"/>
    </row>
    <row r="97" spans="6:8" x14ac:dyDescent="0.25">
      <c r="F97" s="4"/>
      <c r="H97"/>
    </row>
    <row r="98" spans="6:8" x14ac:dyDescent="0.25">
      <c r="F98" s="4"/>
      <c r="H98"/>
    </row>
    <row r="99" spans="6:8" x14ac:dyDescent="0.25">
      <c r="F99" s="4"/>
      <c r="H99"/>
    </row>
    <row r="100" spans="6:8" x14ac:dyDescent="0.25">
      <c r="F100" s="4"/>
      <c r="H100"/>
    </row>
    <row r="101" spans="6:8" x14ac:dyDescent="0.25">
      <c r="F101" s="4"/>
      <c r="H101"/>
    </row>
    <row r="102" spans="6:8" x14ac:dyDescent="0.25">
      <c r="F102" s="4"/>
      <c r="H102"/>
    </row>
    <row r="103" spans="6:8" x14ac:dyDescent="0.25">
      <c r="F103" s="4"/>
      <c r="H103"/>
    </row>
    <row r="104" spans="6:8" x14ac:dyDescent="0.25">
      <c r="F104" s="4"/>
      <c r="H104"/>
    </row>
    <row r="105" spans="6:8" x14ac:dyDescent="0.25">
      <c r="F105" s="4"/>
      <c r="H105"/>
    </row>
    <row r="106" spans="6:8" x14ac:dyDescent="0.25">
      <c r="F106" s="4"/>
      <c r="H106"/>
    </row>
    <row r="107" spans="6:8" x14ac:dyDescent="0.25">
      <c r="F107" s="4"/>
      <c r="H107"/>
    </row>
    <row r="108" spans="6:8" x14ac:dyDescent="0.25">
      <c r="F108" s="4"/>
      <c r="H108"/>
    </row>
    <row r="109" spans="6:8" x14ac:dyDescent="0.25">
      <c r="F109" s="4"/>
      <c r="H109"/>
    </row>
    <row r="110" spans="6:8" x14ac:dyDescent="0.25">
      <c r="F110" s="4"/>
      <c r="H110"/>
    </row>
    <row r="111" spans="6:8" x14ac:dyDescent="0.25">
      <c r="F111" s="4"/>
      <c r="H111"/>
    </row>
    <row r="112" spans="6:8" x14ac:dyDescent="0.25">
      <c r="F112" s="4"/>
      <c r="H112"/>
    </row>
    <row r="113" spans="6:8" x14ac:dyDescent="0.25">
      <c r="F113" s="4"/>
      <c r="H113"/>
    </row>
    <row r="114" spans="6:8" x14ac:dyDescent="0.25">
      <c r="F114" s="4"/>
      <c r="H114"/>
    </row>
    <row r="115" spans="6:8" x14ac:dyDescent="0.25">
      <c r="F115" s="4"/>
      <c r="H115"/>
    </row>
    <row r="116" spans="6:8" x14ac:dyDescent="0.25">
      <c r="F116" s="4"/>
      <c r="H116"/>
    </row>
    <row r="117" spans="6:8" x14ac:dyDescent="0.25">
      <c r="F117" s="4"/>
      <c r="H117"/>
    </row>
    <row r="118" spans="6:8" x14ac:dyDescent="0.25">
      <c r="F118" s="4"/>
      <c r="H118"/>
    </row>
    <row r="119" spans="6:8" x14ac:dyDescent="0.25">
      <c r="F119" s="4"/>
      <c r="H119"/>
    </row>
    <row r="120" spans="6:8" x14ac:dyDescent="0.25">
      <c r="F120" s="4"/>
      <c r="H120"/>
    </row>
    <row r="121" spans="6:8" x14ac:dyDescent="0.25">
      <c r="F121" s="4"/>
      <c r="H121"/>
    </row>
  </sheetData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CD455-FB33-45D4-AA4F-75780F03DAEE}">
  <sheetPr codeName="Sheet16"/>
  <dimension ref="A1:H2233"/>
  <sheetViews>
    <sheetView showGridLines="0" zoomScale="90" zoomScaleNormal="90" workbookViewId="0">
      <selection activeCell="A34" sqref="A34"/>
    </sheetView>
  </sheetViews>
  <sheetFormatPr baseColWidth="10" defaultColWidth="9.140625" defaultRowHeight="15" x14ac:dyDescent="0.25"/>
  <cols>
    <col min="1" max="3" width="25.7109375" style="3" customWidth="1"/>
    <col min="4" max="5" width="25.7109375" customWidth="1"/>
    <col min="6" max="7" width="25.7109375" style="3" customWidth="1"/>
    <col min="8" max="8" width="25.7109375" style="4" customWidth="1"/>
  </cols>
  <sheetData>
    <row r="1" spans="1:8" s="3" customFormat="1" x14ac:dyDescent="0.25">
      <c r="A1" s="15" t="s">
        <v>31</v>
      </c>
      <c r="B1" s="22" t="s">
        <v>184</v>
      </c>
      <c r="C1" s="15" t="s">
        <v>185</v>
      </c>
      <c r="D1" s="16" t="s">
        <v>151</v>
      </c>
      <c r="E1" s="15" t="s">
        <v>39</v>
      </c>
      <c r="F1" s="15" t="s">
        <v>194</v>
      </c>
      <c r="G1" s="16" t="s">
        <v>150</v>
      </c>
    </row>
    <row r="2" spans="1:8" x14ac:dyDescent="0.25">
      <c r="C2"/>
      <c r="E2" s="3"/>
      <c r="F2" s="10"/>
      <c r="G2"/>
      <c r="H2"/>
    </row>
    <row r="3" spans="1:8" x14ac:dyDescent="0.25">
      <c r="C3"/>
      <c r="E3" s="3"/>
      <c r="F3" s="10"/>
      <c r="G3"/>
      <c r="H3"/>
    </row>
    <row r="4" spans="1:8" x14ac:dyDescent="0.25">
      <c r="C4"/>
      <c r="E4" s="3"/>
      <c r="F4" s="10"/>
      <c r="G4"/>
      <c r="H4"/>
    </row>
    <row r="5" spans="1:8" x14ac:dyDescent="0.25">
      <c r="C5"/>
      <c r="E5" s="3"/>
      <c r="F5" s="10"/>
      <c r="G5"/>
      <c r="H5"/>
    </row>
    <row r="6" spans="1:8" x14ac:dyDescent="0.25">
      <c r="C6"/>
      <c r="E6" s="3"/>
      <c r="F6" s="10"/>
      <c r="G6"/>
      <c r="H6"/>
    </row>
    <row r="7" spans="1:8" x14ac:dyDescent="0.25">
      <c r="C7"/>
      <c r="E7" s="3"/>
      <c r="F7" s="10"/>
      <c r="G7"/>
      <c r="H7"/>
    </row>
    <row r="8" spans="1:8" x14ac:dyDescent="0.25">
      <c r="C8"/>
      <c r="E8" s="3"/>
      <c r="F8" s="10"/>
      <c r="G8"/>
      <c r="H8"/>
    </row>
    <row r="9" spans="1:8" x14ac:dyDescent="0.25">
      <c r="C9"/>
      <c r="E9" s="3"/>
      <c r="F9" s="10"/>
      <c r="G9"/>
      <c r="H9"/>
    </row>
    <row r="10" spans="1:8" x14ac:dyDescent="0.25">
      <c r="C10"/>
      <c r="E10" s="3"/>
      <c r="F10" s="10"/>
      <c r="G10"/>
      <c r="H10"/>
    </row>
    <row r="11" spans="1:8" x14ac:dyDescent="0.25">
      <c r="C11"/>
      <c r="E11" s="3"/>
      <c r="F11" s="10"/>
      <c r="G11"/>
      <c r="H11"/>
    </row>
    <row r="12" spans="1:8" x14ac:dyDescent="0.25">
      <c r="C12"/>
      <c r="E12" s="3"/>
      <c r="F12" s="10"/>
      <c r="G12"/>
      <c r="H12"/>
    </row>
    <row r="13" spans="1:8" x14ac:dyDescent="0.25">
      <c r="C13"/>
      <c r="E13" s="3"/>
      <c r="F13" s="10"/>
      <c r="G13"/>
      <c r="H13"/>
    </row>
    <row r="14" spans="1:8" x14ac:dyDescent="0.25">
      <c r="C14"/>
      <c r="E14" s="3"/>
      <c r="F14" s="10"/>
      <c r="G14"/>
      <c r="H14"/>
    </row>
    <row r="15" spans="1:8" x14ac:dyDescent="0.25">
      <c r="C15"/>
      <c r="E15" s="3"/>
      <c r="F15" s="10"/>
      <c r="G15"/>
      <c r="H15"/>
    </row>
    <row r="16" spans="1:8" x14ac:dyDescent="0.25">
      <c r="C16"/>
      <c r="E16" s="3"/>
      <c r="F16" s="10"/>
      <c r="G16"/>
      <c r="H16"/>
    </row>
    <row r="17" spans="3:8" x14ac:dyDescent="0.25">
      <c r="C17"/>
      <c r="E17" s="3"/>
      <c r="F17" s="10"/>
      <c r="G17"/>
      <c r="H17"/>
    </row>
    <row r="18" spans="3:8" x14ac:dyDescent="0.25">
      <c r="C18"/>
      <c r="E18" s="3"/>
      <c r="F18" s="10"/>
      <c r="G18"/>
      <c r="H18"/>
    </row>
    <row r="19" spans="3:8" x14ac:dyDescent="0.25">
      <c r="C19"/>
      <c r="E19" s="3"/>
      <c r="F19" s="10"/>
      <c r="G19"/>
      <c r="H19"/>
    </row>
    <row r="20" spans="3:8" x14ac:dyDescent="0.25">
      <c r="C20"/>
      <c r="E20" s="3"/>
      <c r="F20" s="10"/>
      <c r="G20"/>
      <c r="H20"/>
    </row>
    <row r="21" spans="3:8" x14ac:dyDescent="0.25">
      <c r="C21"/>
      <c r="E21" s="3"/>
      <c r="F21" s="10"/>
      <c r="G21"/>
      <c r="H21"/>
    </row>
    <row r="22" spans="3:8" x14ac:dyDescent="0.25">
      <c r="C22"/>
      <c r="E22" s="3"/>
      <c r="F22" s="10"/>
      <c r="G22"/>
      <c r="H22"/>
    </row>
    <row r="23" spans="3:8" x14ac:dyDescent="0.25">
      <c r="C23"/>
      <c r="E23" s="3"/>
      <c r="F23" s="10"/>
      <c r="G23"/>
      <c r="H23"/>
    </row>
    <row r="24" spans="3:8" x14ac:dyDescent="0.25">
      <c r="C24"/>
      <c r="E24" s="3"/>
      <c r="F24" s="10"/>
      <c r="G24"/>
      <c r="H24"/>
    </row>
    <row r="25" spans="3:8" x14ac:dyDescent="0.25">
      <c r="C25"/>
      <c r="E25" s="3"/>
      <c r="F25" s="10"/>
      <c r="G25"/>
      <c r="H25"/>
    </row>
    <row r="26" spans="3:8" x14ac:dyDescent="0.25">
      <c r="C26"/>
      <c r="E26" s="3"/>
      <c r="F26" s="10"/>
      <c r="G26"/>
      <c r="H26"/>
    </row>
    <row r="27" spans="3:8" x14ac:dyDescent="0.25">
      <c r="C27"/>
      <c r="E27" s="3"/>
      <c r="F27" s="10"/>
      <c r="G27"/>
      <c r="H27"/>
    </row>
    <row r="28" spans="3:8" x14ac:dyDescent="0.25">
      <c r="C28"/>
      <c r="E28" s="3"/>
      <c r="F28" s="10"/>
      <c r="G28"/>
      <c r="H28"/>
    </row>
    <row r="29" spans="3:8" x14ac:dyDescent="0.25">
      <c r="C29"/>
      <c r="E29" s="3"/>
      <c r="F29" s="10"/>
      <c r="G29"/>
      <c r="H29"/>
    </row>
    <row r="30" spans="3:8" x14ac:dyDescent="0.25">
      <c r="C30"/>
      <c r="E30" s="3"/>
      <c r="F30" s="10"/>
      <c r="G30"/>
      <c r="H30"/>
    </row>
    <row r="31" spans="3:8" x14ac:dyDescent="0.25">
      <c r="C31"/>
      <c r="E31" s="3"/>
      <c r="F31" s="10"/>
      <c r="G31"/>
      <c r="H31"/>
    </row>
    <row r="32" spans="3:8" x14ac:dyDescent="0.25">
      <c r="C32"/>
      <c r="E32" s="3"/>
      <c r="F32" s="10"/>
      <c r="G32"/>
      <c r="H32"/>
    </row>
    <row r="33" spans="3:8" x14ac:dyDescent="0.25">
      <c r="C33"/>
      <c r="E33" s="3"/>
      <c r="F33" s="10"/>
      <c r="G33"/>
      <c r="H33"/>
    </row>
    <row r="34" spans="3:8" x14ac:dyDescent="0.25">
      <c r="C34"/>
      <c r="E34" s="3"/>
      <c r="F34" s="10"/>
      <c r="G34"/>
      <c r="H34"/>
    </row>
    <row r="35" spans="3:8" x14ac:dyDescent="0.25">
      <c r="C35"/>
      <c r="E35" s="3"/>
      <c r="F35" s="10"/>
      <c r="G35"/>
      <c r="H35"/>
    </row>
    <row r="36" spans="3:8" x14ac:dyDescent="0.25">
      <c r="C36"/>
      <c r="E36" s="3"/>
      <c r="F36" s="10"/>
      <c r="G36"/>
      <c r="H36"/>
    </row>
    <row r="37" spans="3:8" x14ac:dyDescent="0.25">
      <c r="C37"/>
      <c r="E37" s="3"/>
      <c r="F37" s="10"/>
      <c r="G37"/>
      <c r="H37"/>
    </row>
    <row r="38" spans="3:8" x14ac:dyDescent="0.25">
      <c r="C38"/>
      <c r="E38" s="3"/>
      <c r="F38" s="10"/>
      <c r="G38"/>
      <c r="H38"/>
    </row>
    <row r="39" spans="3:8" x14ac:dyDescent="0.25">
      <c r="C39"/>
      <c r="E39" s="3"/>
      <c r="F39" s="10"/>
      <c r="G39"/>
      <c r="H39"/>
    </row>
    <row r="40" spans="3:8" x14ac:dyDescent="0.25">
      <c r="C40"/>
      <c r="E40" s="3"/>
      <c r="F40" s="10"/>
      <c r="G40"/>
      <c r="H40"/>
    </row>
    <row r="41" spans="3:8" x14ac:dyDescent="0.25">
      <c r="C41"/>
      <c r="E41" s="3"/>
      <c r="F41" s="10"/>
      <c r="G41"/>
      <c r="H41"/>
    </row>
    <row r="42" spans="3:8" x14ac:dyDescent="0.25">
      <c r="C42"/>
      <c r="E42" s="3"/>
      <c r="F42" s="10"/>
      <c r="G42"/>
      <c r="H42"/>
    </row>
    <row r="43" spans="3:8" x14ac:dyDescent="0.25">
      <c r="C43"/>
      <c r="E43" s="3"/>
      <c r="F43" s="10"/>
      <c r="G43"/>
      <c r="H43"/>
    </row>
    <row r="44" spans="3:8" x14ac:dyDescent="0.25">
      <c r="C44"/>
      <c r="E44" s="3"/>
      <c r="F44" s="10"/>
      <c r="G44"/>
      <c r="H44"/>
    </row>
    <row r="45" spans="3:8" x14ac:dyDescent="0.25">
      <c r="C45"/>
      <c r="E45" s="3"/>
      <c r="F45" s="10"/>
      <c r="G45"/>
      <c r="H45"/>
    </row>
    <row r="46" spans="3:8" x14ac:dyDescent="0.25">
      <c r="C46"/>
      <c r="E46" s="3"/>
      <c r="F46" s="10"/>
      <c r="G46"/>
      <c r="H46"/>
    </row>
    <row r="47" spans="3:8" x14ac:dyDescent="0.25">
      <c r="C47"/>
      <c r="E47" s="3"/>
      <c r="F47" s="10"/>
      <c r="G47"/>
      <c r="H47"/>
    </row>
    <row r="48" spans="3:8" x14ac:dyDescent="0.25">
      <c r="C48"/>
      <c r="E48" s="3"/>
      <c r="F48" s="10"/>
      <c r="G48"/>
      <c r="H48"/>
    </row>
    <row r="49" spans="3:8" x14ac:dyDescent="0.25">
      <c r="C49"/>
      <c r="E49" s="3"/>
      <c r="F49" s="10"/>
      <c r="G49"/>
      <c r="H49"/>
    </row>
    <row r="50" spans="3:8" x14ac:dyDescent="0.25">
      <c r="C50"/>
      <c r="E50" s="3"/>
      <c r="F50" s="10"/>
      <c r="G50"/>
      <c r="H50"/>
    </row>
    <row r="51" spans="3:8" x14ac:dyDescent="0.25">
      <c r="C51"/>
      <c r="E51" s="3"/>
      <c r="F51" s="10"/>
      <c r="G51"/>
      <c r="H51"/>
    </row>
    <row r="52" spans="3:8" x14ac:dyDescent="0.25">
      <c r="C52"/>
      <c r="E52" s="3"/>
      <c r="F52" s="10"/>
      <c r="G52"/>
      <c r="H52"/>
    </row>
    <row r="53" spans="3:8" x14ac:dyDescent="0.25">
      <c r="C53"/>
      <c r="E53" s="3"/>
      <c r="F53" s="10"/>
      <c r="G53"/>
      <c r="H53"/>
    </row>
    <row r="54" spans="3:8" x14ac:dyDescent="0.25">
      <c r="C54"/>
      <c r="E54" s="3"/>
      <c r="F54" s="10"/>
      <c r="G54"/>
      <c r="H54"/>
    </row>
    <row r="55" spans="3:8" x14ac:dyDescent="0.25">
      <c r="C55"/>
      <c r="E55" s="3"/>
      <c r="F55" s="10"/>
      <c r="G55"/>
      <c r="H55"/>
    </row>
    <row r="56" spans="3:8" x14ac:dyDescent="0.25">
      <c r="C56"/>
      <c r="E56" s="3"/>
      <c r="F56" s="10"/>
      <c r="G56"/>
      <c r="H56"/>
    </row>
    <row r="57" spans="3:8" x14ac:dyDescent="0.25">
      <c r="C57"/>
      <c r="E57" s="3"/>
      <c r="F57" s="10"/>
      <c r="G57"/>
      <c r="H57"/>
    </row>
    <row r="58" spans="3:8" x14ac:dyDescent="0.25">
      <c r="C58"/>
      <c r="E58" s="3"/>
      <c r="F58" s="10"/>
      <c r="G58"/>
      <c r="H58"/>
    </row>
    <row r="59" spans="3:8" x14ac:dyDescent="0.25">
      <c r="C59"/>
      <c r="E59" s="3"/>
      <c r="F59" s="10"/>
      <c r="G59"/>
      <c r="H59"/>
    </row>
    <row r="60" spans="3:8" x14ac:dyDescent="0.25">
      <c r="C60"/>
      <c r="E60" s="3"/>
      <c r="F60" s="10"/>
      <c r="G60"/>
      <c r="H60"/>
    </row>
    <row r="61" spans="3:8" x14ac:dyDescent="0.25">
      <c r="C61"/>
      <c r="E61" s="3"/>
      <c r="F61" s="10"/>
      <c r="G61"/>
      <c r="H61"/>
    </row>
    <row r="62" spans="3:8" x14ac:dyDescent="0.25">
      <c r="C62"/>
      <c r="E62" s="3"/>
      <c r="F62" s="10"/>
      <c r="G62"/>
      <c r="H62"/>
    </row>
    <row r="63" spans="3:8" x14ac:dyDescent="0.25">
      <c r="C63"/>
      <c r="E63" s="3"/>
      <c r="F63" s="10"/>
      <c r="G63"/>
      <c r="H63"/>
    </row>
    <row r="64" spans="3:8" x14ac:dyDescent="0.25">
      <c r="C64"/>
      <c r="E64" s="3"/>
      <c r="F64" s="10"/>
      <c r="G64"/>
      <c r="H64"/>
    </row>
    <row r="65" spans="3:8" x14ac:dyDescent="0.25">
      <c r="C65"/>
      <c r="E65" s="3"/>
      <c r="F65" s="10"/>
      <c r="G65"/>
      <c r="H65"/>
    </row>
    <row r="66" spans="3:8" x14ac:dyDescent="0.25">
      <c r="C66"/>
      <c r="E66" s="3"/>
      <c r="F66" s="10"/>
      <c r="G66"/>
      <c r="H66"/>
    </row>
    <row r="67" spans="3:8" x14ac:dyDescent="0.25">
      <c r="C67"/>
      <c r="E67" s="3"/>
      <c r="F67" s="10"/>
      <c r="G67"/>
      <c r="H67"/>
    </row>
    <row r="68" spans="3:8" x14ac:dyDescent="0.25">
      <c r="C68"/>
      <c r="E68" s="3"/>
      <c r="F68" s="10"/>
      <c r="G68"/>
      <c r="H68"/>
    </row>
    <row r="69" spans="3:8" x14ac:dyDescent="0.25">
      <c r="C69"/>
      <c r="E69" s="3"/>
      <c r="F69" s="10"/>
      <c r="G69"/>
      <c r="H69"/>
    </row>
    <row r="70" spans="3:8" x14ac:dyDescent="0.25">
      <c r="C70"/>
      <c r="E70" s="3"/>
      <c r="F70" s="10"/>
      <c r="G70"/>
      <c r="H70"/>
    </row>
    <row r="71" spans="3:8" x14ac:dyDescent="0.25">
      <c r="C71"/>
      <c r="E71" s="3"/>
      <c r="F71" s="10"/>
      <c r="G71"/>
      <c r="H71"/>
    </row>
    <row r="72" spans="3:8" x14ac:dyDescent="0.25">
      <c r="C72"/>
      <c r="E72" s="3"/>
      <c r="F72" s="10"/>
      <c r="G72"/>
      <c r="H72"/>
    </row>
    <row r="73" spans="3:8" x14ac:dyDescent="0.25">
      <c r="C73"/>
      <c r="E73" s="3"/>
      <c r="F73" s="10"/>
      <c r="G73"/>
      <c r="H73"/>
    </row>
    <row r="74" spans="3:8" x14ac:dyDescent="0.25">
      <c r="C74"/>
      <c r="E74" s="3"/>
      <c r="F74" s="10"/>
      <c r="G74"/>
      <c r="H74"/>
    </row>
    <row r="75" spans="3:8" x14ac:dyDescent="0.25">
      <c r="C75"/>
      <c r="E75" s="3"/>
      <c r="F75" s="10"/>
      <c r="G75"/>
      <c r="H75"/>
    </row>
    <row r="76" spans="3:8" x14ac:dyDescent="0.25">
      <c r="C76"/>
      <c r="E76" s="3"/>
      <c r="F76" s="10"/>
      <c r="G76"/>
      <c r="H76"/>
    </row>
    <row r="77" spans="3:8" x14ac:dyDescent="0.25">
      <c r="C77"/>
      <c r="E77" s="3"/>
      <c r="F77" s="10"/>
      <c r="G77"/>
      <c r="H77"/>
    </row>
    <row r="78" spans="3:8" x14ac:dyDescent="0.25">
      <c r="C78"/>
      <c r="E78" s="3"/>
      <c r="F78" s="10"/>
      <c r="G78"/>
      <c r="H78"/>
    </row>
    <row r="79" spans="3:8" x14ac:dyDescent="0.25">
      <c r="C79"/>
      <c r="E79" s="3"/>
      <c r="F79" s="10"/>
      <c r="G79"/>
      <c r="H79"/>
    </row>
    <row r="80" spans="3:8" x14ac:dyDescent="0.25">
      <c r="C80"/>
      <c r="E80" s="3"/>
      <c r="F80" s="10"/>
      <c r="G80"/>
      <c r="H80"/>
    </row>
    <row r="81" spans="3:8" x14ac:dyDescent="0.25">
      <c r="C81"/>
      <c r="E81" s="3"/>
      <c r="F81" s="10"/>
      <c r="G81"/>
      <c r="H81"/>
    </row>
    <row r="82" spans="3:8" x14ac:dyDescent="0.25">
      <c r="C82"/>
      <c r="E82" s="3"/>
      <c r="F82" s="10"/>
      <c r="G82"/>
      <c r="H82"/>
    </row>
    <row r="83" spans="3:8" x14ac:dyDescent="0.25">
      <c r="C83"/>
      <c r="E83" s="3"/>
      <c r="F83" s="10"/>
      <c r="G83"/>
      <c r="H83"/>
    </row>
    <row r="84" spans="3:8" x14ac:dyDescent="0.25">
      <c r="C84"/>
      <c r="E84" s="3"/>
      <c r="F84" s="10"/>
      <c r="G84"/>
      <c r="H84"/>
    </row>
    <row r="85" spans="3:8" x14ac:dyDescent="0.25">
      <c r="C85"/>
      <c r="E85" s="3"/>
      <c r="F85" s="10"/>
      <c r="G85"/>
      <c r="H85"/>
    </row>
    <row r="86" spans="3:8" x14ac:dyDescent="0.25">
      <c r="C86"/>
      <c r="E86" s="3"/>
      <c r="F86" s="10"/>
      <c r="G86"/>
      <c r="H86"/>
    </row>
    <row r="87" spans="3:8" x14ac:dyDescent="0.25">
      <c r="C87"/>
      <c r="E87" s="3"/>
      <c r="F87" s="10"/>
      <c r="G87"/>
      <c r="H87"/>
    </row>
    <row r="88" spans="3:8" x14ac:dyDescent="0.25">
      <c r="C88"/>
      <c r="E88" s="3"/>
      <c r="F88" s="10"/>
      <c r="G88"/>
      <c r="H88"/>
    </row>
    <row r="89" spans="3:8" x14ac:dyDescent="0.25">
      <c r="C89"/>
      <c r="E89" s="3"/>
      <c r="F89" s="10"/>
      <c r="G89"/>
      <c r="H89"/>
    </row>
    <row r="90" spans="3:8" x14ac:dyDescent="0.25">
      <c r="C90"/>
      <c r="E90" s="3"/>
      <c r="F90" s="10"/>
      <c r="G90"/>
      <c r="H90"/>
    </row>
    <row r="91" spans="3:8" x14ac:dyDescent="0.25">
      <c r="C91"/>
      <c r="E91" s="3"/>
      <c r="F91" s="10"/>
      <c r="G91"/>
      <c r="H91"/>
    </row>
    <row r="92" spans="3:8" x14ac:dyDescent="0.25">
      <c r="C92"/>
      <c r="E92" s="3"/>
      <c r="F92" s="10"/>
      <c r="G92"/>
      <c r="H92"/>
    </row>
    <row r="93" spans="3:8" x14ac:dyDescent="0.25">
      <c r="C93"/>
      <c r="E93" s="3"/>
      <c r="F93" s="10"/>
      <c r="G93"/>
      <c r="H93"/>
    </row>
    <row r="94" spans="3:8" x14ac:dyDescent="0.25">
      <c r="C94"/>
      <c r="E94" s="3"/>
      <c r="F94" s="10"/>
      <c r="G94"/>
      <c r="H94"/>
    </row>
    <row r="95" spans="3:8" x14ac:dyDescent="0.25">
      <c r="C95"/>
      <c r="E95" s="3"/>
      <c r="F95" s="10"/>
      <c r="G95"/>
      <c r="H95"/>
    </row>
    <row r="96" spans="3:8" x14ac:dyDescent="0.25">
      <c r="C96"/>
      <c r="E96" s="3"/>
      <c r="F96" s="10"/>
      <c r="G96"/>
      <c r="H96"/>
    </row>
    <row r="97" spans="3:8" x14ac:dyDescent="0.25">
      <c r="C97"/>
      <c r="E97" s="3"/>
      <c r="F97" s="10"/>
      <c r="G97"/>
      <c r="H97"/>
    </row>
    <row r="98" spans="3:8" x14ac:dyDescent="0.25">
      <c r="C98"/>
      <c r="E98" s="3"/>
      <c r="F98" s="10"/>
      <c r="G98"/>
      <c r="H98"/>
    </row>
    <row r="99" spans="3:8" x14ac:dyDescent="0.25">
      <c r="C99"/>
      <c r="E99" s="3"/>
      <c r="F99" s="10"/>
      <c r="G99"/>
      <c r="H99"/>
    </row>
    <row r="100" spans="3:8" x14ac:dyDescent="0.25">
      <c r="C100"/>
      <c r="E100" s="3"/>
      <c r="F100" s="10"/>
      <c r="G100"/>
      <c r="H100"/>
    </row>
    <row r="101" spans="3:8" x14ac:dyDescent="0.25">
      <c r="C101"/>
      <c r="E101" s="3"/>
      <c r="F101" s="10"/>
      <c r="G101"/>
      <c r="H101"/>
    </row>
    <row r="102" spans="3:8" x14ac:dyDescent="0.25">
      <c r="C102"/>
      <c r="E102" s="3"/>
      <c r="F102" s="10"/>
      <c r="G102"/>
      <c r="H102"/>
    </row>
    <row r="103" spans="3:8" x14ac:dyDescent="0.25">
      <c r="C103"/>
      <c r="E103" s="3"/>
      <c r="F103" s="10"/>
      <c r="G103"/>
      <c r="H103"/>
    </row>
    <row r="104" spans="3:8" x14ac:dyDescent="0.25">
      <c r="C104"/>
      <c r="E104" s="3"/>
      <c r="F104" s="10"/>
      <c r="G104"/>
      <c r="H104"/>
    </row>
    <row r="105" spans="3:8" x14ac:dyDescent="0.25">
      <c r="C105"/>
      <c r="E105" s="3"/>
      <c r="F105" s="10"/>
      <c r="G105"/>
      <c r="H105"/>
    </row>
    <row r="106" spans="3:8" x14ac:dyDescent="0.25">
      <c r="C106"/>
      <c r="E106" s="3"/>
      <c r="F106" s="10"/>
      <c r="G106"/>
      <c r="H106"/>
    </row>
    <row r="107" spans="3:8" x14ac:dyDescent="0.25">
      <c r="C107"/>
      <c r="E107" s="3"/>
      <c r="F107" s="10"/>
      <c r="G107"/>
      <c r="H107"/>
    </row>
    <row r="108" spans="3:8" x14ac:dyDescent="0.25">
      <c r="C108"/>
      <c r="E108" s="3"/>
      <c r="F108" s="10"/>
      <c r="G108"/>
      <c r="H108"/>
    </row>
    <row r="109" spans="3:8" x14ac:dyDescent="0.25">
      <c r="C109"/>
      <c r="E109" s="3"/>
      <c r="F109" s="10"/>
      <c r="G109"/>
      <c r="H109"/>
    </row>
    <row r="110" spans="3:8" x14ac:dyDescent="0.25">
      <c r="C110"/>
      <c r="E110" s="3"/>
      <c r="F110" s="10"/>
      <c r="G110"/>
      <c r="H110"/>
    </row>
    <row r="111" spans="3:8" x14ac:dyDescent="0.25">
      <c r="C111"/>
      <c r="E111" s="3"/>
      <c r="F111" s="10"/>
      <c r="G111"/>
      <c r="H111"/>
    </row>
    <row r="112" spans="3:8" x14ac:dyDescent="0.25">
      <c r="C112"/>
      <c r="E112" s="3"/>
      <c r="F112" s="10"/>
      <c r="G112"/>
      <c r="H112"/>
    </row>
    <row r="113" spans="3:8" x14ac:dyDescent="0.25">
      <c r="C113"/>
      <c r="E113" s="3"/>
      <c r="F113" s="10"/>
      <c r="G113"/>
      <c r="H113"/>
    </row>
    <row r="114" spans="3:8" x14ac:dyDescent="0.25">
      <c r="C114"/>
      <c r="E114" s="3"/>
      <c r="F114" s="10"/>
      <c r="G114"/>
      <c r="H114"/>
    </row>
    <row r="115" spans="3:8" x14ac:dyDescent="0.25">
      <c r="C115"/>
      <c r="E115" s="3"/>
      <c r="F115" s="10"/>
      <c r="G115"/>
      <c r="H115"/>
    </row>
    <row r="116" spans="3:8" x14ac:dyDescent="0.25">
      <c r="C116"/>
      <c r="E116" s="3"/>
      <c r="F116" s="10"/>
      <c r="G116"/>
      <c r="H116"/>
    </row>
    <row r="117" spans="3:8" x14ac:dyDescent="0.25">
      <c r="C117"/>
      <c r="E117" s="3"/>
      <c r="F117" s="10"/>
      <c r="G117"/>
      <c r="H117"/>
    </row>
    <row r="118" spans="3:8" x14ac:dyDescent="0.25">
      <c r="C118"/>
      <c r="E118" s="3"/>
      <c r="F118" s="10"/>
      <c r="G118"/>
      <c r="H118"/>
    </row>
    <row r="119" spans="3:8" x14ac:dyDescent="0.25">
      <c r="C119"/>
      <c r="E119" s="3"/>
      <c r="F119" s="10"/>
      <c r="G119"/>
      <c r="H119"/>
    </row>
    <row r="120" spans="3:8" x14ac:dyDescent="0.25">
      <c r="C120"/>
      <c r="E120" s="3"/>
      <c r="F120" s="10"/>
      <c r="G120"/>
      <c r="H120"/>
    </row>
    <row r="121" spans="3:8" x14ac:dyDescent="0.25">
      <c r="C121"/>
      <c r="E121" s="3"/>
      <c r="F121" s="10"/>
      <c r="G121"/>
      <c r="H121"/>
    </row>
    <row r="122" spans="3:8" x14ac:dyDescent="0.25">
      <c r="C122"/>
      <c r="E122" s="3"/>
      <c r="F122" s="10"/>
      <c r="G122"/>
      <c r="H122"/>
    </row>
    <row r="123" spans="3:8" x14ac:dyDescent="0.25">
      <c r="C123"/>
      <c r="E123" s="3"/>
      <c r="F123" s="10"/>
      <c r="G123"/>
      <c r="H123"/>
    </row>
    <row r="124" spans="3:8" x14ac:dyDescent="0.25">
      <c r="C124"/>
      <c r="E124" s="3"/>
      <c r="F124" s="10"/>
      <c r="G124"/>
      <c r="H124"/>
    </row>
    <row r="125" spans="3:8" x14ac:dyDescent="0.25">
      <c r="C125"/>
      <c r="E125" s="3"/>
      <c r="F125" s="10"/>
      <c r="G125"/>
      <c r="H125"/>
    </row>
    <row r="126" spans="3:8" x14ac:dyDescent="0.25">
      <c r="C126"/>
      <c r="E126" s="3"/>
      <c r="F126" s="10"/>
      <c r="G126"/>
      <c r="H126"/>
    </row>
    <row r="127" spans="3:8" x14ac:dyDescent="0.25">
      <c r="C127"/>
      <c r="E127" s="3"/>
      <c r="F127" s="10"/>
      <c r="G127"/>
      <c r="H127"/>
    </row>
    <row r="128" spans="3:8" x14ac:dyDescent="0.25">
      <c r="C128"/>
      <c r="E128" s="3"/>
      <c r="F128" s="10"/>
      <c r="G128"/>
      <c r="H128"/>
    </row>
    <row r="129" spans="3:8" x14ac:dyDescent="0.25">
      <c r="C129"/>
      <c r="E129" s="3"/>
      <c r="F129" s="10"/>
      <c r="G129"/>
      <c r="H129"/>
    </row>
    <row r="130" spans="3:8" x14ac:dyDescent="0.25">
      <c r="C130"/>
      <c r="E130" s="3"/>
      <c r="F130" s="10"/>
      <c r="G130"/>
      <c r="H130"/>
    </row>
    <row r="131" spans="3:8" x14ac:dyDescent="0.25">
      <c r="C131"/>
      <c r="E131" s="3"/>
      <c r="F131" s="10"/>
      <c r="G131"/>
      <c r="H131"/>
    </row>
    <row r="132" spans="3:8" x14ac:dyDescent="0.25">
      <c r="C132"/>
      <c r="E132" s="3"/>
      <c r="F132" s="10"/>
      <c r="G132"/>
      <c r="H132"/>
    </row>
    <row r="133" spans="3:8" x14ac:dyDescent="0.25">
      <c r="C133"/>
      <c r="E133" s="3"/>
      <c r="F133" s="10"/>
      <c r="G133"/>
      <c r="H133"/>
    </row>
    <row r="134" spans="3:8" x14ac:dyDescent="0.25">
      <c r="C134"/>
      <c r="E134" s="3"/>
      <c r="F134" s="10"/>
      <c r="G134"/>
      <c r="H134"/>
    </row>
    <row r="135" spans="3:8" x14ac:dyDescent="0.25">
      <c r="C135"/>
      <c r="E135" s="3"/>
      <c r="F135" s="10"/>
      <c r="G135"/>
      <c r="H135"/>
    </row>
    <row r="136" spans="3:8" x14ac:dyDescent="0.25">
      <c r="C136"/>
      <c r="E136" s="3"/>
      <c r="F136" s="10"/>
      <c r="G136"/>
      <c r="H136"/>
    </row>
    <row r="137" spans="3:8" x14ac:dyDescent="0.25">
      <c r="C137"/>
      <c r="E137" s="3"/>
      <c r="F137" s="10"/>
      <c r="G137"/>
      <c r="H137"/>
    </row>
    <row r="138" spans="3:8" x14ac:dyDescent="0.25">
      <c r="C138"/>
      <c r="E138" s="3"/>
      <c r="F138" s="10"/>
      <c r="G138"/>
      <c r="H138"/>
    </row>
    <row r="139" spans="3:8" x14ac:dyDescent="0.25">
      <c r="C139"/>
      <c r="E139" s="3"/>
      <c r="F139" s="10"/>
      <c r="G139"/>
      <c r="H139"/>
    </row>
    <row r="140" spans="3:8" x14ac:dyDescent="0.25">
      <c r="C140"/>
      <c r="E140" s="3"/>
      <c r="F140" s="10"/>
      <c r="G140"/>
      <c r="H140"/>
    </row>
    <row r="141" spans="3:8" x14ac:dyDescent="0.25">
      <c r="C141"/>
      <c r="E141" s="3"/>
      <c r="F141" s="10"/>
      <c r="G141"/>
      <c r="H141"/>
    </row>
    <row r="142" spans="3:8" x14ac:dyDescent="0.25">
      <c r="C142"/>
      <c r="E142" s="3"/>
      <c r="F142" s="10"/>
      <c r="G142"/>
      <c r="H142"/>
    </row>
    <row r="143" spans="3:8" x14ac:dyDescent="0.25">
      <c r="C143"/>
      <c r="E143" s="3"/>
      <c r="F143" s="10"/>
      <c r="G143"/>
      <c r="H143"/>
    </row>
    <row r="144" spans="3:8" x14ac:dyDescent="0.25">
      <c r="C144"/>
      <c r="E144" s="3"/>
      <c r="F144" s="10"/>
      <c r="G144"/>
      <c r="H144"/>
    </row>
    <row r="145" spans="3:8" x14ac:dyDescent="0.25">
      <c r="C145"/>
      <c r="E145" s="3"/>
      <c r="F145" s="10"/>
      <c r="G145"/>
      <c r="H145"/>
    </row>
    <row r="146" spans="3:8" x14ac:dyDescent="0.25">
      <c r="C146"/>
      <c r="E146" s="3"/>
      <c r="F146" s="10"/>
      <c r="G146"/>
      <c r="H146"/>
    </row>
    <row r="147" spans="3:8" x14ac:dyDescent="0.25">
      <c r="C147"/>
      <c r="E147" s="3"/>
      <c r="F147" s="10"/>
      <c r="G147"/>
      <c r="H147"/>
    </row>
    <row r="148" spans="3:8" x14ac:dyDescent="0.25">
      <c r="C148"/>
      <c r="E148" s="3"/>
      <c r="F148" s="10"/>
      <c r="G148"/>
      <c r="H148"/>
    </row>
    <row r="149" spans="3:8" x14ac:dyDescent="0.25">
      <c r="C149"/>
      <c r="E149" s="3"/>
      <c r="F149" s="10"/>
      <c r="G149"/>
      <c r="H149"/>
    </row>
    <row r="150" spans="3:8" x14ac:dyDescent="0.25">
      <c r="C150"/>
      <c r="E150" s="3"/>
      <c r="F150" s="10"/>
      <c r="G150"/>
      <c r="H150"/>
    </row>
    <row r="151" spans="3:8" x14ac:dyDescent="0.25">
      <c r="C151"/>
      <c r="E151" s="3"/>
      <c r="F151" s="10"/>
      <c r="G151"/>
      <c r="H151"/>
    </row>
    <row r="152" spans="3:8" x14ac:dyDescent="0.25">
      <c r="C152"/>
      <c r="E152" s="3"/>
      <c r="F152" s="10"/>
      <c r="G152"/>
      <c r="H152"/>
    </row>
    <row r="153" spans="3:8" x14ac:dyDescent="0.25">
      <c r="C153"/>
      <c r="E153" s="3"/>
      <c r="F153" s="10"/>
      <c r="G153"/>
      <c r="H153"/>
    </row>
    <row r="154" spans="3:8" x14ac:dyDescent="0.25">
      <c r="C154"/>
      <c r="E154" s="3"/>
      <c r="F154" s="10"/>
      <c r="G154"/>
      <c r="H154"/>
    </row>
    <row r="155" spans="3:8" x14ac:dyDescent="0.25">
      <c r="C155"/>
      <c r="E155" s="3"/>
      <c r="F155" s="10"/>
      <c r="G155"/>
      <c r="H155"/>
    </row>
    <row r="156" spans="3:8" x14ac:dyDescent="0.25">
      <c r="C156"/>
      <c r="E156" s="3"/>
      <c r="F156" s="10"/>
      <c r="G156"/>
      <c r="H156"/>
    </row>
    <row r="157" spans="3:8" x14ac:dyDescent="0.25">
      <c r="C157"/>
      <c r="E157" s="3"/>
      <c r="F157" s="10"/>
      <c r="G157"/>
      <c r="H157"/>
    </row>
    <row r="158" spans="3:8" x14ac:dyDescent="0.25">
      <c r="C158"/>
      <c r="E158" s="3"/>
      <c r="F158" s="10"/>
      <c r="G158"/>
      <c r="H158"/>
    </row>
    <row r="159" spans="3:8" x14ac:dyDescent="0.25">
      <c r="C159"/>
      <c r="E159" s="3"/>
      <c r="F159" s="10"/>
      <c r="G159"/>
      <c r="H159"/>
    </row>
    <row r="160" spans="3:8" x14ac:dyDescent="0.25">
      <c r="C160"/>
      <c r="E160" s="3"/>
      <c r="F160" s="10"/>
      <c r="G160"/>
      <c r="H160"/>
    </row>
    <row r="161" spans="3:8" x14ac:dyDescent="0.25">
      <c r="C161"/>
      <c r="E161" s="3"/>
      <c r="F161" s="10"/>
      <c r="G161"/>
      <c r="H161"/>
    </row>
    <row r="162" spans="3:8" x14ac:dyDescent="0.25">
      <c r="C162"/>
      <c r="E162" s="3"/>
      <c r="F162" s="10"/>
      <c r="G162"/>
      <c r="H162"/>
    </row>
    <row r="163" spans="3:8" x14ac:dyDescent="0.25">
      <c r="C163"/>
      <c r="E163" s="3"/>
      <c r="F163" s="10"/>
      <c r="G163"/>
      <c r="H163"/>
    </row>
    <row r="164" spans="3:8" x14ac:dyDescent="0.25">
      <c r="C164"/>
      <c r="E164" s="3"/>
      <c r="F164" s="10"/>
      <c r="G164"/>
      <c r="H164"/>
    </row>
    <row r="165" spans="3:8" x14ac:dyDescent="0.25">
      <c r="C165"/>
      <c r="E165" s="3"/>
      <c r="F165" s="10"/>
      <c r="G165"/>
      <c r="H165"/>
    </row>
    <row r="166" spans="3:8" x14ac:dyDescent="0.25">
      <c r="C166"/>
      <c r="E166" s="3"/>
      <c r="F166" s="10"/>
      <c r="G166"/>
      <c r="H166"/>
    </row>
    <row r="167" spans="3:8" x14ac:dyDescent="0.25">
      <c r="C167"/>
      <c r="E167" s="3"/>
      <c r="F167" s="10"/>
      <c r="G167"/>
      <c r="H167"/>
    </row>
    <row r="168" spans="3:8" x14ac:dyDescent="0.25">
      <c r="C168"/>
      <c r="E168" s="3"/>
      <c r="F168" s="10"/>
      <c r="G168"/>
      <c r="H168"/>
    </row>
    <row r="169" spans="3:8" x14ac:dyDescent="0.25">
      <c r="C169"/>
      <c r="E169" s="3"/>
      <c r="F169" s="10"/>
      <c r="G169"/>
      <c r="H169"/>
    </row>
    <row r="170" spans="3:8" x14ac:dyDescent="0.25">
      <c r="C170"/>
      <c r="E170" s="3"/>
      <c r="F170" s="10"/>
      <c r="G170"/>
      <c r="H170"/>
    </row>
    <row r="171" spans="3:8" x14ac:dyDescent="0.25">
      <c r="C171"/>
      <c r="E171" s="3"/>
      <c r="F171" s="10"/>
      <c r="G171"/>
      <c r="H171"/>
    </row>
    <row r="172" spans="3:8" x14ac:dyDescent="0.25">
      <c r="C172"/>
      <c r="E172" s="3"/>
      <c r="F172" s="10"/>
      <c r="G172"/>
      <c r="H172"/>
    </row>
    <row r="173" spans="3:8" x14ac:dyDescent="0.25">
      <c r="C173"/>
      <c r="E173" s="3"/>
      <c r="F173" s="10"/>
      <c r="G173"/>
      <c r="H173"/>
    </row>
    <row r="174" spans="3:8" x14ac:dyDescent="0.25">
      <c r="C174"/>
      <c r="E174" s="3"/>
      <c r="F174" s="10"/>
      <c r="G174"/>
      <c r="H174"/>
    </row>
    <row r="175" spans="3:8" x14ac:dyDescent="0.25">
      <c r="C175"/>
      <c r="E175" s="3"/>
      <c r="F175" s="10"/>
      <c r="G175"/>
      <c r="H175"/>
    </row>
    <row r="176" spans="3:8" x14ac:dyDescent="0.25">
      <c r="C176"/>
      <c r="E176" s="3"/>
      <c r="F176" s="10"/>
      <c r="G176"/>
      <c r="H176"/>
    </row>
    <row r="177" spans="3:8" x14ac:dyDescent="0.25">
      <c r="C177"/>
      <c r="E177" s="3"/>
      <c r="F177" s="10"/>
      <c r="G177"/>
      <c r="H177"/>
    </row>
    <row r="178" spans="3:8" x14ac:dyDescent="0.25">
      <c r="C178"/>
      <c r="E178" s="3"/>
      <c r="F178" s="10"/>
      <c r="G178"/>
      <c r="H178"/>
    </row>
    <row r="179" spans="3:8" x14ac:dyDescent="0.25">
      <c r="C179"/>
      <c r="E179" s="3"/>
      <c r="F179" s="10"/>
      <c r="G179"/>
      <c r="H179"/>
    </row>
    <row r="180" spans="3:8" x14ac:dyDescent="0.25">
      <c r="C180"/>
      <c r="E180" s="3"/>
      <c r="F180" s="10"/>
      <c r="G180"/>
      <c r="H180"/>
    </row>
    <row r="181" spans="3:8" x14ac:dyDescent="0.25">
      <c r="C181"/>
      <c r="E181" s="3"/>
      <c r="F181" s="10"/>
      <c r="G181"/>
      <c r="H181"/>
    </row>
    <row r="182" spans="3:8" x14ac:dyDescent="0.25">
      <c r="C182"/>
      <c r="E182" s="3"/>
      <c r="F182" s="10"/>
      <c r="G182"/>
      <c r="H182"/>
    </row>
    <row r="183" spans="3:8" x14ac:dyDescent="0.25">
      <c r="C183"/>
      <c r="E183" s="3"/>
      <c r="F183" s="10"/>
      <c r="G183"/>
      <c r="H183"/>
    </row>
    <row r="184" spans="3:8" x14ac:dyDescent="0.25">
      <c r="C184"/>
      <c r="E184" s="3"/>
      <c r="F184" s="10"/>
      <c r="G184"/>
      <c r="H184"/>
    </row>
    <row r="185" spans="3:8" x14ac:dyDescent="0.25">
      <c r="C185"/>
      <c r="E185" s="3"/>
      <c r="F185" s="10"/>
      <c r="G185"/>
      <c r="H185"/>
    </row>
    <row r="186" spans="3:8" x14ac:dyDescent="0.25">
      <c r="C186"/>
      <c r="E186" s="3"/>
      <c r="F186" s="10"/>
      <c r="G186"/>
      <c r="H186"/>
    </row>
    <row r="187" spans="3:8" x14ac:dyDescent="0.25">
      <c r="C187"/>
      <c r="E187" s="3"/>
      <c r="F187" s="10"/>
      <c r="G187"/>
      <c r="H187"/>
    </row>
    <row r="188" spans="3:8" x14ac:dyDescent="0.25">
      <c r="C188"/>
      <c r="E188" s="3"/>
      <c r="F188" s="10"/>
      <c r="G188"/>
      <c r="H188"/>
    </row>
    <row r="189" spans="3:8" x14ac:dyDescent="0.25">
      <c r="C189"/>
      <c r="E189" s="3"/>
      <c r="F189" s="10"/>
      <c r="G189"/>
      <c r="H189"/>
    </row>
    <row r="190" spans="3:8" x14ac:dyDescent="0.25">
      <c r="C190"/>
      <c r="E190" s="3"/>
      <c r="F190" s="10"/>
      <c r="G190"/>
      <c r="H190"/>
    </row>
    <row r="191" spans="3:8" x14ac:dyDescent="0.25">
      <c r="C191"/>
      <c r="E191" s="3"/>
      <c r="F191" s="10"/>
      <c r="G191"/>
      <c r="H191"/>
    </row>
    <row r="192" spans="3:8" x14ac:dyDescent="0.25">
      <c r="C192"/>
      <c r="E192" s="3"/>
      <c r="F192" s="10"/>
      <c r="G192"/>
      <c r="H192"/>
    </row>
    <row r="193" spans="3:8" x14ac:dyDescent="0.25">
      <c r="C193"/>
      <c r="E193" s="3"/>
      <c r="F193" s="10"/>
      <c r="G193"/>
      <c r="H193"/>
    </row>
    <row r="194" spans="3:8" x14ac:dyDescent="0.25">
      <c r="C194"/>
      <c r="E194" s="3"/>
      <c r="F194" s="10"/>
      <c r="G194"/>
      <c r="H194"/>
    </row>
    <row r="195" spans="3:8" x14ac:dyDescent="0.25">
      <c r="C195"/>
      <c r="E195" s="3"/>
      <c r="F195" s="10"/>
      <c r="G195"/>
      <c r="H195"/>
    </row>
    <row r="196" spans="3:8" x14ac:dyDescent="0.25">
      <c r="C196"/>
      <c r="E196" s="3"/>
      <c r="F196" s="10"/>
      <c r="G196"/>
      <c r="H196"/>
    </row>
    <row r="197" spans="3:8" x14ac:dyDescent="0.25">
      <c r="C197"/>
      <c r="E197" s="3"/>
      <c r="F197" s="10"/>
      <c r="G197"/>
      <c r="H197"/>
    </row>
    <row r="198" spans="3:8" x14ac:dyDescent="0.25">
      <c r="C198"/>
      <c r="E198" s="3"/>
      <c r="F198" s="10"/>
      <c r="G198"/>
      <c r="H198"/>
    </row>
    <row r="199" spans="3:8" x14ac:dyDescent="0.25">
      <c r="C199"/>
      <c r="E199" s="3"/>
      <c r="F199" s="10"/>
      <c r="G199"/>
      <c r="H199"/>
    </row>
    <row r="200" spans="3:8" x14ac:dyDescent="0.25">
      <c r="C200"/>
      <c r="E200" s="3"/>
      <c r="F200" s="10"/>
      <c r="G200"/>
      <c r="H200"/>
    </row>
    <row r="201" spans="3:8" x14ac:dyDescent="0.25">
      <c r="C201"/>
      <c r="E201" s="3"/>
      <c r="F201" s="10"/>
      <c r="G201"/>
      <c r="H201"/>
    </row>
    <row r="202" spans="3:8" x14ac:dyDescent="0.25">
      <c r="C202"/>
      <c r="E202" s="3"/>
      <c r="F202" s="10"/>
      <c r="G202"/>
      <c r="H202"/>
    </row>
    <row r="203" spans="3:8" x14ac:dyDescent="0.25">
      <c r="C203"/>
      <c r="E203" s="3"/>
      <c r="F203" s="10"/>
      <c r="G203"/>
      <c r="H203"/>
    </row>
    <row r="204" spans="3:8" x14ac:dyDescent="0.25">
      <c r="C204"/>
      <c r="E204" s="3"/>
      <c r="F204" s="10"/>
      <c r="G204"/>
      <c r="H204"/>
    </row>
    <row r="205" spans="3:8" x14ac:dyDescent="0.25">
      <c r="C205"/>
      <c r="E205" s="3"/>
      <c r="F205" s="10"/>
      <c r="G205"/>
      <c r="H205"/>
    </row>
    <row r="206" spans="3:8" x14ac:dyDescent="0.25">
      <c r="C206"/>
      <c r="E206" s="3"/>
      <c r="F206" s="10"/>
      <c r="G206"/>
      <c r="H206"/>
    </row>
    <row r="207" spans="3:8" x14ac:dyDescent="0.25">
      <c r="C207"/>
      <c r="E207" s="3"/>
      <c r="F207" s="10"/>
      <c r="G207"/>
      <c r="H207"/>
    </row>
    <row r="208" spans="3:8" x14ac:dyDescent="0.25">
      <c r="C208"/>
      <c r="E208" s="3"/>
      <c r="F208" s="10"/>
      <c r="G208"/>
      <c r="H208"/>
    </row>
    <row r="209" spans="3:8" x14ac:dyDescent="0.25">
      <c r="C209"/>
      <c r="E209" s="3"/>
      <c r="F209" s="10"/>
      <c r="G209"/>
      <c r="H209"/>
    </row>
    <row r="210" spans="3:8" x14ac:dyDescent="0.25">
      <c r="C210"/>
      <c r="E210" s="3"/>
      <c r="F210" s="10"/>
      <c r="G210"/>
      <c r="H210"/>
    </row>
    <row r="211" spans="3:8" x14ac:dyDescent="0.25">
      <c r="C211"/>
      <c r="E211" s="3"/>
      <c r="F211" s="10"/>
      <c r="G211"/>
      <c r="H211"/>
    </row>
    <row r="212" spans="3:8" x14ac:dyDescent="0.25">
      <c r="C212"/>
      <c r="E212" s="3"/>
      <c r="F212" s="10"/>
      <c r="G212"/>
      <c r="H212"/>
    </row>
    <row r="213" spans="3:8" x14ac:dyDescent="0.25">
      <c r="C213"/>
      <c r="E213" s="3"/>
      <c r="F213" s="10"/>
      <c r="G213"/>
      <c r="H213"/>
    </row>
    <row r="214" spans="3:8" x14ac:dyDescent="0.25">
      <c r="C214"/>
      <c r="E214" s="3"/>
      <c r="F214" s="10"/>
      <c r="G214"/>
      <c r="H214"/>
    </row>
    <row r="215" spans="3:8" x14ac:dyDescent="0.25">
      <c r="C215"/>
      <c r="E215" s="3"/>
      <c r="F215" s="10"/>
      <c r="G215"/>
      <c r="H215"/>
    </row>
    <row r="216" spans="3:8" x14ac:dyDescent="0.25">
      <c r="C216"/>
      <c r="E216" s="3"/>
      <c r="F216" s="10"/>
      <c r="G216"/>
      <c r="H216"/>
    </row>
    <row r="217" spans="3:8" x14ac:dyDescent="0.25">
      <c r="C217"/>
      <c r="E217" s="3"/>
      <c r="F217" s="10"/>
      <c r="G217"/>
      <c r="H217"/>
    </row>
    <row r="218" spans="3:8" x14ac:dyDescent="0.25">
      <c r="C218"/>
      <c r="E218" s="3"/>
      <c r="F218" s="4"/>
      <c r="G218"/>
      <c r="H218"/>
    </row>
    <row r="219" spans="3:8" x14ac:dyDescent="0.25">
      <c r="C219"/>
      <c r="E219" s="3"/>
      <c r="F219" s="4"/>
      <c r="G219"/>
      <c r="H219"/>
    </row>
    <row r="220" spans="3:8" x14ac:dyDescent="0.25">
      <c r="C220"/>
      <c r="E220" s="3"/>
      <c r="F220" s="4"/>
      <c r="G220"/>
      <c r="H220"/>
    </row>
    <row r="221" spans="3:8" x14ac:dyDescent="0.25">
      <c r="C221"/>
      <c r="E221" s="3"/>
      <c r="F221" s="4"/>
      <c r="G221"/>
      <c r="H221"/>
    </row>
    <row r="222" spans="3:8" x14ac:dyDescent="0.25">
      <c r="C222"/>
      <c r="E222" s="3"/>
      <c r="F222" s="4"/>
      <c r="G222"/>
      <c r="H222"/>
    </row>
    <row r="223" spans="3:8" x14ac:dyDescent="0.25">
      <c r="C223"/>
      <c r="E223" s="3"/>
      <c r="F223" s="4"/>
      <c r="G223"/>
      <c r="H223"/>
    </row>
    <row r="224" spans="3:8" x14ac:dyDescent="0.25">
      <c r="C224"/>
      <c r="E224" s="3"/>
      <c r="F224" s="4"/>
      <c r="G224"/>
      <c r="H224"/>
    </row>
    <row r="225" spans="3:8" x14ac:dyDescent="0.25">
      <c r="C225"/>
      <c r="E225" s="3"/>
      <c r="F225" s="4"/>
      <c r="G225"/>
      <c r="H225"/>
    </row>
    <row r="226" spans="3:8" x14ac:dyDescent="0.25">
      <c r="C226"/>
      <c r="E226" s="3"/>
      <c r="F226" s="4"/>
      <c r="G226"/>
      <c r="H226"/>
    </row>
    <row r="227" spans="3:8" x14ac:dyDescent="0.25">
      <c r="C227"/>
      <c r="E227" s="3"/>
      <c r="F227" s="4"/>
      <c r="G227"/>
      <c r="H227"/>
    </row>
    <row r="228" spans="3:8" x14ac:dyDescent="0.25">
      <c r="C228"/>
      <c r="E228" s="3"/>
      <c r="F228" s="4"/>
      <c r="G228"/>
      <c r="H228"/>
    </row>
    <row r="229" spans="3:8" x14ac:dyDescent="0.25">
      <c r="C229"/>
      <c r="E229" s="3"/>
      <c r="F229" s="4"/>
      <c r="G229"/>
      <c r="H229"/>
    </row>
    <row r="230" spans="3:8" x14ac:dyDescent="0.25">
      <c r="C230"/>
      <c r="E230" s="3"/>
      <c r="F230" s="4"/>
      <c r="G230"/>
      <c r="H230"/>
    </row>
    <row r="231" spans="3:8" x14ac:dyDescent="0.25">
      <c r="C231"/>
      <c r="E231" s="3"/>
      <c r="F231" s="4"/>
      <c r="G231"/>
      <c r="H231"/>
    </row>
    <row r="232" spans="3:8" x14ac:dyDescent="0.25">
      <c r="C232"/>
      <c r="E232" s="3"/>
      <c r="F232" s="4"/>
      <c r="G232"/>
      <c r="H232"/>
    </row>
    <row r="233" spans="3:8" x14ac:dyDescent="0.25">
      <c r="C233"/>
      <c r="E233" s="3"/>
      <c r="F233" s="4"/>
      <c r="G233"/>
      <c r="H233"/>
    </row>
    <row r="234" spans="3:8" x14ac:dyDescent="0.25">
      <c r="C234"/>
      <c r="E234" s="3"/>
      <c r="F234" s="4"/>
      <c r="G234"/>
      <c r="H234"/>
    </row>
    <row r="235" spans="3:8" x14ac:dyDescent="0.25">
      <c r="C235"/>
      <c r="E235" s="3"/>
      <c r="F235" s="4"/>
      <c r="G235"/>
      <c r="H235"/>
    </row>
    <row r="236" spans="3:8" x14ac:dyDescent="0.25">
      <c r="C236"/>
      <c r="E236" s="3"/>
      <c r="F236" s="4"/>
      <c r="G236"/>
      <c r="H236"/>
    </row>
    <row r="237" spans="3:8" x14ac:dyDescent="0.25">
      <c r="C237"/>
      <c r="E237" s="3"/>
      <c r="F237" s="4"/>
      <c r="G237"/>
      <c r="H237"/>
    </row>
    <row r="238" spans="3:8" x14ac:dyDescent="0.25">
      <c r="C238"/>
      <c r="E238" s="3"/>
      <c r="F238" s="4"/>
      <c r="G238"/>
      <c r="H238"/>
    </row>
    <row r="239" spans="3:8" x14ac:dyDescent="0.25">
      <c r="C239"/>
      <c r="E239" s="3"/>
      <c r="F239" s="4"/>
      <c r="G239"/>
      <c r="H239"/>
    </row>
    <row r="240" spans="3:8" x14ac:dyDescent="0.25">
      <c r="C240"/>
      <c r="E240" s="3"/>
      <c r="F240" s="4"/>
      <c r="G240"/>
      <c r="H240"/>
    </row>
    <row r="241" spans="3:8" x14ac:dyDescent="0.25">
      <c r="C241"/>
      <c r="E241" s="3"/>
      <c r="F241" s="4"/>
      <c r="G241"/>
      <c r="H241"/>
    </row>
    <row r="242" spans="3:8" x14ac:dyDescent="0.25">
      <c r="C242"/>
      <c r="E242" s="3"/>
      <c r="F242" s="4"/>
      <c r="G242"/>
      <c r="H242"/>
    </row>
    <row r="243" spans="3:8" x14ac:dyDescent="0.25">
      <c r="C243"/>
      <c r="E243" s="3"/>
      <c r="F243" s="4"/>
      <c r="G243"/>
      <c r="H243"/>
    </row>
    <row r="244" spans="3:8" x14ac:dyDescent="0.25">
      <c r="C244"/>
      <c r="E244" s="3"/>
      <c r="F244" s="4"/>
      <c r="G244"/>
      <c r="H244"/>
    </row>
    <row r="245" spans="3:8" x14ac:dyDescent="0.25">
      <c r="C245"/>
      <c r="E245" s="3"/>
      <c r="F245" s="4"/>
      <c r="G245"/>
      <c r="H245"/>
    </row>
    <row r="246" spans="3:8" x14ac:dyDescent="0.25">
      <c r="C246"/>
      <c r="E246" s="3"/>
      <c r="F246" s="4"/>
      <c r="G246"/>
      <c r="H246"/>
    </row>
    <row r="247" spans="3:8" x14ac:dyDescent="0.25">
      <c r="C247"/>
      <c r="E247" s="3"/>
      <c r="F247" s="4"/>
      <c r="G247"/>
      <c r="H247"/>
    </row>
    <row r="248" spans="3:8" x14ac:dyDescent="0.25">
      <c r="C248"/>
      <c r="E248" s="3"/>
      <c r="F248" s="4"/>
      <c r="G248"/>
      <c r="H248"/>
    </row>
    <row r="249" spans="3:8" x14ac:dyDescent="0.25">
      <c r="C249"/>
      <c r="E249" s="3"/>
      <c r="F249" s="4"/>
      <c r="G249"/>
      <c r="H249"/>
    </row>
    <row r="250" spans="3:8" x14ac:dyDescent="0.25">
      <c r="C250"/>
      <c r="E250" s="3"/>
      <c r="F250" s="4"/>
      <c r="G250"/>
      <c r="H250"/>
    </row>
    <row r="251" spans="3:8" x14ac:dyDescent="0.25">
      <c r="C251"/>
      <c r="E251" s="3"/>
      <c r="F251" s="4"/>
      <c r="G251"/>
      <c r="H251"/>
    </row>
    <row r="252" spans="3:8" x14ac:dyDescent="0.25">
      <c r="C252"/>
      <c r="E252" s="3"/>
      <c r="F252" s="4"/>
      <c r="G252"/>
      <c r="H252"/>
    </row>
    <row r="253" spans="3:8" x14ac:dyDescent="0.25">
      <c r="C253"/>
      <c r="E253" s="3"/>
      <c r="F253" s="4"/>
      <c r="G253"/>
      <c r="H253"/>
    </row>
    <row r="254" spans="3:8" x14ac:dyDescent="0.25">
      <c r="C254"/>
      <c r="E254" s="3"/>
      <c r="F254" s="4"/>
      <c r="G254"/>
      <c r="H254"/>
    </row>
    <row r="255" spans="3:8" x14ac:dyDescent="0.25">
      <c r="C255"/>
      <c r="E255" s="3"/>
      <c r="F255" s="4"/>
      <c r="G255"/>
      <c r="H255"/>
    </row>
    <row r="256" spans="3:8" x14ac:dyDescent="0.25">
      <c r="C256"/>
      <c r="E256" s="3"/>
      <c r="F256" s="4"/>
      <c r="G256"/>
      <c r="H256"/>
    </row>
    <row r="257" spans="3:8" x14ac:dyDescent="0.25">
      <c r="C257"/>
      <c r="E257" s="3"/>
      <c r="F257" s="4"/>
      <c r="G257"/>
      <c r="H257"/>
    </row>
    <row r="258" spans="3:8" x14ac:dyDescent="0.25">
      <c r="C258"/>
      <c r="E258" s="3"/>
      <c r="F258" s="4"/>
      <c r="G258"/>
      <c r="H258"/>
    </row>
    <row r="259" spans="3:8" x14ac:dyDescent="0.25">
      <c r="C259"/>
      <c r="E259" s="3"/>
      <c r="F259" s="4"/>
      <c r="G259"/>
      <c r="H259"/>
    </row>
    <row r="260" spans="3:8" x14ac:dyDescent="0.25">
      <c r="C260"/>
      <c r="E260" s="3"/>
      <c r="F260" s="4"/>
      <c r="G260"/>
      <c r="H260"/>
    </row>
    <row r="261" spans="3:8" x14ac:dyDescent="0.25">
      <c r="C261"/>
      <c r="E261" s="3"/>
      <c r="F261" s="4"/>
      <c r="G261"/>
      <c r="H261"/>
    </row>
    <row r="262" spans="3:8" x14ac:dyDescent="0.25">
      <c r="C262"/>
      <c r="E262" s="3"/>
      <c r="F262" s="4"/>
      <c r="G262"/>
      <c r="H262"/>
    </row>
    <row r="263" spans="3:8" x14ac:dyDescent="0.25">
      <c r="C263"/>
      <c r="E263" s="3"/>
      <c r="F263" s="4"/>
      <c r="G263"/>
      <c r="H263"/>
    </row>
    <row r="264" spans="3:8" x14ac:dyDescent="0.25">
      <c r="C264"/>
      <c r="E264" s="3"/>
      <c r="F264" s="4"/>
      <c r="G264"/>
      <c r="H264"/>
    </row>
    <row r="265" spans="3:8" x14ac:dyDescent="0.25">
      <c r="C265"/>
      <c r="E265" s="3"/>
      <c r="F265" s="4"/>
      <c r="G265"/>
      <c r="H265"/>
    </row>
    <row r="266" spans="3:8" x14ac:dyDescent="0.25">
      <c r="C266"/>
      <c r="E266" s="3"/>
      <c r="F266" s="4"/>
      <c r="G266"/>
      <c r="H266"/>
    </row>
    <row r="267" spans="3:8" x14ac:dyDescent="0.25">
      <c r="C267"/>
      <c r="E267" s="3"/>
      <c r="F267" s="4"/>
      <c r="G267"/>
      <c r="H267"/>
    </row>
    <row r="268" spans="3:8" x14ac:dyDescent="0.25">
      <c r="C268"/>
      <c r="E268" s="3"/>
      <c r="F268" s="4"/>
      <c r="G268"/>
      <c r="H268"/>
    </row>
    <row r="269" spans="3:8" x14ac:dyDescent="0.25">
      <c r="C269"/>
      <c r="E269" s="3"/>
      <c r="F269" s="4"/>
      <c r="G269"/>
      <c r="H269"/>
    </row>
    <row r="270" spans="3:8" x14ac:dyDescent="0.25">
      <c r="C270"/>
      <c r="E270" s="3"/>
      <c r="F270" s="4"/>
      <c r="G270"/>
      <c r="H270"/>
    </row>
    <row r="271" spans="3:8" x14ac:dyDescent="0.25">
      <c r="C271"/>
      <c r="E271" s="3"/>
      <c r="F271" s="4"/>
      <c r="G271"/>
      <c r="H271"/>
    </row>
    <row r="272" spans="3:8" x14ac:dyDescent="0.25">
      <c r="C272"/>
      <c r="E272" s="3"/>
      <c r="F272" s="4"/>
      <c r="G272"/>
      <c r="H272"/>
    </row>
    <row r="273" spans="3:8" x14ac:dyDescent="0.25">
      <c r="C273"/>
      <c r="E273" s="3"/>
      <c r="F273" s="4"/>
      <c r="G273"/>
      <c r="H273"/>
    </row>
    <row r="274" spans="3:8" x14ac:dyDescent="0.25">
      <c r="C274"/>
      <c r="E274" s="3"/>
      <c r="F274" s="4"/>
      <c r="G274"/>
      <c r="H274"/>
    </row>
    <row r="275" spans="3:8" x14ac:dyDescent="0.25">
      <c r="C275"/>
      <c r="E275" s="3"/>
      <c r="F275" s="4"/>
      <c r="G275"/>
      <c r="H275"/>
    </row>
    <row r="276" spans="3:8" x14ac:dyDescent="0.25">
      <c r="C276"/>
      <c r="E276" s="3"/>
      <c r="F276" s="4"/>
      <c r="G276"/>
      <c r="H276"/>
    </row>
    <row r="277" spans="3:8" x14ac:dyDescent="0.25">
      <c r="C277"/>
      <c r="E277" s="3"/>
      <c r="F277" s="4"/>
      <c r="G277"/>
      <c r="H277"/>
    </row>
    <row r="278" spans="3:8" x14ac:dyDescent="0.25">
      <c r="C278"/>
      <c r="E278" s="3"/>
      <c r="F278" s="4"/>
      <c r="G278"/>
      <c r="H278"/>
    </row>
    <row r="279" spans="3:8" x14ac:dyDescent="0.25">
      <c r="C279"/>
      <c r="E279" s="3"/>
      <c r="F279" s="4"/>
      <c r="G279"/>
      <c r="H279"/>
    </row>
    <row r="280" spans="3:8" x14ac:dyDescent="0.25">
      <c r="C280"/>
      <c r="E280" s="3"/>
      <c r="F280" s="4"/>
      <c r="G280"/>
      <c r="H280"/>
    </row>
    <row r="281" spans="3:8" x14ac:dyDescent="0.25">
      <c r="C281"/>
      <c r="E281" s="3"/>
      <c r="F281" s="4"/>
      <c r="G281"/>
      <c r="H281"/>
    </row>
    <row r="282" spans="3:8" x14ac:dyDescent="0.25">
      <c r="C282"/>
      <c r="E282" s="3"/>
      <c r="F282" s="4"/>
      <c r="G282"/>
      <c r="H282"/>
    </row>
    <row r="283" spans="3:8" x14ac:dyDescent="0.25">
      <c r="C283"/>
      <c r="E283" s="3"/>
      <c r="F283" s="4"/>
      <c r="G283"/>
      <c r="H283"/>
    </row>
    <row r="284" spans="3:8" x14ac:dyDescent="0.25">
      <c r="C284"/>
      <c r="E284" s="3"/>
      <c r="F284" s="4"/>
      <c r="G284"/>
      <c r="H284"/>
    </row>
    <row r="285" spans="3:8" x14ac:dyDescent="0.25">
      <c r="C285"/>
      <c r="E285" s="3"/>
      <c r="F285" s="4"/>
      <c r="G285"/>
      <c r="H285"/>
    </row>
    <row r="286" spans="3:8" x14ac:dyDescent="0.25">
      <c r="C286"/>
      <c r="E286" s="3"/>
      <c r="F286" s="4"/>
      <c r="G286"/>
      <c r="H286"/>
    </row>
    <row r="287" spans="3:8" x14ac:dyDescent="0.25">
      <c r="C287"/>
      <c r="E287" s="3"/>
      <c r="F287" s="4"/>
      <c r="G287"/>
      <c r="H287"/>
    </row>
    <row r="288" spans="3:8" x14ac:dyDescent="0.25">
      <c r="C288"/>
      <c r="E288" s="3"/>
      <c r="F288" s="4"/>
      <c r="G288"/>
      <c r="H288"/>
    </row>
    <row r="289" spans="3:8" x14ac:dyDescent="0.25">
      <c r="C289"/>
      <c r="E289" s="3"/>
      <c r="F289" s="4"/>
      <c r="G289"/>
      <c r="H289"/>
    </row>
    <row r="290" spans="3:8" x14ac:dyDescent="0.25">
      <c r="C290"/>
      <c r="E290" s="3"/>
      <c r="F290" s="4"/>
      <c r="G290"/>
      <c r="H290"/>
    </row>
    <row r="291" spans="3:8" x14ac:dyDescent="0.25">
      <c r="C291"/>
      <c r="E291" s="3"/>
      <c r="F291" s="4"/>
      <c r="G291"/>
      <c r="H291"/>
    </row>
    <row r="292" spans="3:8" x14ac:dyDescent="0.25">
      <c r="C292"/>
      <c r="E292" s="3"/>
      <c r="F292" s="4"/>
      <c r="G292"/>
      <c r="H292"/>
    </row>
    <row r="293" spans="3:8" x14ac:dyDescent="0.25">
      <c r="C293"/>
      <c r="E293" s="3"/>
      <c r="F293" s="4"/>
      <c r="G293"/>
      <c r="H293"/>
    </row>
    <row r="294" spans="3:8" x14ac:dyDescent="0.25">
      <c r="C294"/>
      <c r="E294" s="3"/>
      <c r="F294" s="4"/>
      <c r="G294"/>
      <c r="H294"/>
    </row>
    <row r="295" spans="3:8" x14ac:dyDescent="0.25">
      <c r="C295"/>
      <c r="E295" s="3"/>
      <c r="F295" s="4"/>
      <c r="G295"/>
      <c r="H295"/>
    </row>
    <row r="296" spans="3:8" x14ac:dyDescent="0.25">
      <c r="C296"/>
      <c r="E296" s="3"/>
      <c r="F296" s="4"/>
      <c r="G296"/>
      <c r="H296"/>
    </row>
    <row r="297" spans="3:8" x14ac:dyDescent="0.25">
      <c r="C297"/>
      <c r="E297" s="3"/>
      <c r="F297" s="4"/>
      <c r="G297"/>
      <c r="H297"/>
    </row>
    <row r="298" spans="3:8" x14ac:dyDescent="0.25">
      <c r="C298"/>
      <c r="E298" s="3"/>
      <c r="F298" s="4"/>
      <c r="G298"/>
      <c r="H298"/>
    </row>
    <row r="299" spans="3:8" x14ac:dyDescent="0.25">
      <c r="C299"/>
      <c r="E299" s="3"/>
      <c r="F299" s="4"/>
      <c r="G299"/>
      <c r="H299"/>
    </row>
    <row r="300" spans="3:8" x14ac:dyDescent="0.25">
      <c r="C300"/>
      <c r="E300" s="3"/>
      <c r="F300" s="4"/>
      <c r="G300"/>
      <c r="H300"/>
    </row>
    <row r="301" spans="3:8" x14ac:dyDescent="0.25">
      <c r="C301"/>
      <c r="E301" s="3"/>
      <c r="F301" s="4"/>
      <c r="G301"/>
      <c r="H301"/>
    </row>
    <row r="302" spans="3:8" x14ac:dyDescent="0.25">
      <c r="C302"/>
      <c r="E302" s="3"/>
      <c r="F302" s="4"/>
      <c r="G302"/>
      <c r="H302"/>
    </row>
    <row r="303" spans="3:8" x14ac:dyDescent="0.25">
      <c r="C303"/>
      <c r="E303" s="3"/>
      <c r="F303" s="4"/>
      <c r="G303"/>
      <c r="H303"/>
    </row>
    <row r="304" spans="3:8" x14ac:dyDescent="0.25">
      <c r="C304"/>
      <c r="E304" s="3"/>
      <c r="F304" s="4"/>
      <c r="G304"/>
      <c r="H304"/>
    </row>
    <row r="305" spans="3:8" x14ac:dyDescent="0.25">
      <c r="C305"/>
      <c r="E305" s="3"/>
      <c r="F305" s="4"/>
      <c r="G305"/>
      <c r="H305"/>
    </row>
    <row r="306" spans="3:8" x14ac:dyDescent="0.25">
      <c r="C306"/>
      <c r="E306" s="3"/>
      <c r="F306" s="4"/>
      <c r="G306"/>
      <c r="H306"/>
    </row>
    <row r="307" spans="3:8" x14ac:dyDescent="0.25">
      <c r="C307"/>
      <c r="E307" s="3"/>
      <c r="F307" s="4"/>
      <c r="G307"/>
      <c r="H307"/>
    </row>
    <row r="308" spans="3:8" x14ac:dyDescent="0.25">
      <c r="C308"/>
      <c r="E308" s="3"/>
      <c r="F308" s="4"/>
      <c r="G308"/>
      <c r="H308"/>
    </row>
    <row r="309" spans="3:8" x14ac:dyDescent="0.25">
      <c r="C309"/>
      <c r="E309" s="3"/>
      <c r="F309" s="4"/>
      <c r="G309"/>
      <c r="H309"/>
    </row>
    <row r="310" spans="3:8" x14ac:dyDescent="0.25">
      <c r="C310"/>
      <c r="E310" s="3"/>
      <c r="F310" s="4"/>
      <c r="G310"/>
      <c r="H310"/>
    </row>
    <row r="311" spans="3:8" x14ac:dyDescent="0.25">
      <c r="C311"/>
      <c r="E311" s="3"/>
      <c r="F311" s="4"/>
      <c r="G311"/>
      <c r="H311"/>
    </row>
    <row r="312" spans="3:8" x14ac:dyDescent="0.25">
      <c r="C312"/>
      <c r="E312" s="3"/>
      <c r="F312" s="4"/>
      <c r="G312"/>
      <c r="H312"/>
    </row>
    <row r="313" spans="3:8" x14ac:dyDescent="0.25">
      <c r="C313"/>
      <c r="E313" s="3"/>
      <c r="F313" s="4"/>
      <c r="G313"/>
      <c r="H313"/>
    </row>
    <row r="314" spans="3:8" x14ac:dyDescent="0.25">
      <c r="C314"/>
      <c r="E314" s="3"/>
      <c r="F314" s="4"/>
      <c r="G314"/>
      <c r="H314"/>
    </row>
    <row r="315" spans="3:8" x14ac:dyDescent="0.25">
      <c r="C315"/>
      <c r="E315" s="3"/>
      <c r="F315" s="4"/>
      <c r="G315"/>
      <c r="H315"/>
    </row>
    <row r="316" spans="3:8" x14ac:dyDescent="0.25">
      <c r="C316"/>
      <c r="E316" s="3"/>
      <c r="F316" s="4"/>
      <c r="G316"/>
      <c r="H316"/>
    </row>
    <row r="317" spans="3:8" x14ac:dyDescent="0.25">
      <c r="C317"/>
      <c r="E317" s="3"/>
      <c r="F317" s="4"/>
      <c r="G317"/>
      <c r="H317"/>
    </row>
    <row r="318" spans="3:8" x14ac:dyDescent="0.25">
      <c r="C318"/>
      <c r="E318" s="3"/>
      <c r="F318" s="4"/>
      <c r="G318"/>
      <c r="H318"/>
    </row>
    <row r="319" spans="3:8" x14ac:dyDescent="0.25">
      <c r="C319"/>
      <c r="E319" s="3"/>
      <c r="F319" s="4"/>
      <c r="G319"/>
      <c r="H319"/>
    </row>
    <row r="320" spans="3:8" x14ac:dyDescent="0.25">
      <c r="C320"/>
      <c r="E320" s="3"/>
      <c r="F320" s="4"/>
      <c r="G320"/>
      <c r="H320"/>
    </row>
    <row r="321" spans="3:8" x14ac:dyDescent="0.25">
      <c r="C321"/>
      <c r="E321" s="3"/>
      <c r="F321" s="4"/>
      <c r="G321"/>
      <c r="H321"/>
    </row>
    <row r="322" spans="3:8" x14ac:dyDescent="0.25">
      <c r="C322"/>
      <c r="E322" s="3"/>
      <c r="F322" s="4"/>
      <c r="G322"/>
      <c r="H322"/>
    </row>
    <row r="323" spans="3:8" x14ac:dyDescent="0.25">
      <c r="C323"/>
      <c r="E323" s="3"/>
      <c r="F323" s="4"/>
      <c r="G323"/>
      <c r="H323"/>
    </row>
    <row r="324" spans="3:8" x14ac:dyDescent="0.25">
      <c r="C324"/>
      <c r="E324" s="3"/>
      <c r="F324" s="4"/>
      <c r="G324"/>
      <c r="H324"/>
    </row>
    <row r="325" spans="3:8" x14ac:dyDescent="0.25">
      <c r="C325"/>
      <c r="E325" s="3"/>
      <c r="F325" s="4"/>
      <c r="G325"/>
      <c r="H325"/>
    </row>
    <row r="326" spans="3:8" x14ac:dyDescent="0.25">
      <c r="C326"/>
      <c r="E326" s="3"/>
      <c r="F326" s="4"/>
      <c r="G326"/>
      <c r="H326"/>
    </row>
    <row r="327" spans="3:8" x14ac:dyDescent="0.25">
      <c r="C327"/>
      <c r="E327" s="3"/>
      <c r="F327" s="4"/>
      <c r="G327"/>
      <c r="H327"/>
    </row>
    <row r="328" spans="3:8" x14ac:dyDescent="0.25">
      <c r="C328"/>
      <c r="E328" s="3"/>
      <c r="F328" s="4"/>
      <c r="G328"/>
      <c r="H328"/>
    </row>
    <row r="329" spans="3:8" x14ac:dyDescent="0.25">
      <c r="C329"/>
      <c r="E329" s="3"/>
      <c r="F329" s="4"/>
      <c r="G329"/>
      <c r="H329"/>
    </row>
    <row r="330" spans="3:8" x14ac:dyDescent="0.25">
      <c r="C330"/>
      <c r="E330" s="3"/>
      <c r="F330" s="4"/>
      <c r="G330"/>
      <c r="H330"/>
    </row>
    <row r="331" spans="3:8" x14ac:dyDescent="0.25">
      <c r="C331"/>
      <c r="E331" s="3"/>
      <c r="F331" s="4"/>
      <c r="G331"/>
      <c r="H331"/>
    </row>
    <row r="332" spans="3:8" x14ac:dyDescent="0.25">
      <c r="C332"/>
      <c r="E332" s="3"/>
      <c r="F332" s="4"/>
      <c r="G332"/>
      <c r="H332"/>
    </row>
    <row r="333" spans="3:8" x14ac:dyDescent="0.25">
      <c r="C333"/>
      <c r="E333" s="3"/>
      <c r="F333" s="4"/>
      <c r="G333"/>
      <c r="H333"/>
    </row>
    <row r="334" spans="3:8" x14ac:dyDescent="0.25">
      <c r="C334"/>
      <c r="E334" s="3"/>
      <c r="F334" s="4"/>
      <c r="G334"/>
      <c r="H334"/>
    </row>
    <row r="335" spans="3:8" x14ac:dyDescent="0.25">
      <c r="C335"/>
      <c r="E335" s="3"/>
      <c r="F335" s="4"/>
      <c r="G335"/>
      <c r="H335"/>
    </row>
    <row r="336" spans="3:8" x14ac:dyDescent="0.25">
      <c r="C336"/>
      <c r="E336" s="3"/>
      <c r="F336" s="4"/>
      <c r="G336"/>
      <c r="H336"/>
    </row>
    <row r="337" spans="3:8" x14ac:dyDescent="0.25">
      <c r="C337"/>
      <c r="E337" s="3"/>
      <c r="F337" s="4"/>
      <c r="G337"/>
      <c r="H337"/>
    </row>
    <row r="338" spans="3:8" x14ac:dyDescent="0.25">
      <c r="C338"/>
      <c r="E338" s="3"/>
      <c r="F338" s="4"/>
      <c r="G338"/>
      <c r="H338"/>
    </row>
    <row r="339" spans="3:8" x14ac:dyDescent="0.25">
      <c r="C339"/>
      <c r="E339" s="3"/>
      <c r="F339" s="4"/>
      <c r="G339"/>
      <c r="H339"/>
    </row>
    <row r="340" spans="3:8" x14ac:dyDescent="0.25">
      <c r="C340"/>
      <c r="E340" s="3"/>
      <c r="F340" s="4"/>
      <c r="G340"/>
      <c r="H340"/>
    </row>
    <row r="341" spans="3:8" x14ac:dyDescent="0.25">
      <c r="C341"/>
      <c r="E341" s="3"/>
      <c r="F341" s="4"/>
      <c r="G341"/>
      <c r="H341"/>
    </row>
    <row r="342" spans="3:8" x14ac:dyDescent="0.25">
      <c r="C342"/>
      <c r="E342" s="3"/>
      <c r="F342" s="4"/>
      <c r="G342"/>
      <c r="H342"/>
    </row>
    <row r="343" spans="3:8" x14ac:dyDescent="0.25">
      <c r="C343"/>
      <c r="E343" s="3"/>
      <c r="F343" s="4"/>
      <c r="G343"/>
      <c r="H343"/>
    </row>
    <row r="344" spans="3:8" x14ac:dyDescent="0.25">
      <c r="C344"/>
      <c r="E344" s="3"/>
      <c r="F344" s="4"/>
      <c r="G344"/>
      <c r="H344"/>
    </row>
    <row r="345" spans="3:8" x14ac:dyDescent="0.25">
      <c r="C345"/>
      <c r="E345" s="3"/>
      <c r="F345" s="4"/>
      <c r="G345"/>
      <c r="H345"/>
    </row>
    <row r="346" spans="3:8" x14ac:dyDescent="0.25">
      <c r="C346"/>
      <c r="E346" s="3"/>
      <c r="F346" s="4"/>
      <c r="G346"/>
      <c r="H346"/>
    </row>
    <row r="347" spans="3:8" x14ac:dyDescent="0.25">
      <c r="C347"/>
      <c r="E347" s="3"/>
      <c r="F347" s="4"/>
      <c r="G347"/>
      <c r="H347"/>
    </row>
    <row r="348" spans="3:8" x14ac:dyDescent="0.25">
      <c r="C348"/>
      <c r="E348" s="3"/>
      <c r="F348" s="4"/>
      <c r="G348"/>
      <c r="H348"/>
    </row>
    <row r="349" spans="3:8" x14ac:dyDescent="0.25">
      <c r="C349"/>
      <c r="E349" s="3"/>
      <c r="F349" s="4"/>
      <c r="G349"/>
      <c r="H349"/>
    </row>
    <row r="350" spans="3:8" x14ac:dyDescent="0.25">
      <c r="C350"/>
      <c r="E350" s="3"/>
      <c r="F350" s="4"/>
      <c r="G350"/>
      <c r="H350"/>
    </row>
    <row r="351" spans="3:8" x14ac:dyDescent="0.25">
      <c r="C351"/>
      <c r="E351" s="3"/>
      <c r="F351" s="4"/>
      <c r="G351"/>
      <c r="H351"/>
    </row>
    <row r="352" spans="3:8" x14ac:dyDescent="0.25">
      <c r="C352"/>
      <c r="E352" s="3"/>
      <c r="F352" s="4"/>
      <c r="G352"/>
      <c r="H352"/>
    </row>
    <row r="353" spans="3:8" x14ac:dyDescent="0.25">
      <c r="C353"/>
      <c r="E353" s="3"/>
      <c r="F353" s="4"/>
      <c r="G353"/>
      <c r="H353"/>
    </row>
    <row r="354" spans="3:8" x14ac:dyDescent="0.25">
      <c r="C354"/>
      <c r="E354" s="3"/>
      <c r="F354" s="4"/>
      <c r="G354"/>
      <c r="H354"/>
    </row>
    <row r="355" spans="3:8" x14ac:dyDescent="0.25">
      <c r="C355"/>
      <c r="E355" s="3"/>
      <c r="F355" s="4"/>
      <c r="G355"/>
      <c r="H355"/>
    </row>
    <row r="356" spans="3:8" x14ac:dyDescent="0.25">
      <c r="C356"/>
      <c r="E356" s="3"/>
      <c r="F356" s="4"/>
      <c r="G356"/>
      <c r="H356"/>
    </row>
    <row r="357" spans="3:8" x14ac:dyDescent="0.25">
      <c r="C357"/>
      <c r="E357" s="3"/>
      <c r="F357" s="4"/>
      <c r="G357"/>
      <c r="H357"/>
    </row>
    <row r="358" spans="3:8" x14ac:dyDescent="0.25">
      <c r="C358"/>
      <c r="E358" s="3"/>
      <c r="F358" s="4"/>
      <c r="G358"/>
      <c r="H358"/>
    </row>
    <row r="359" spans="3:8" x14ac:dyDescent="0.25">
      <c r="C359"/>
      <c r="E359" s="3"/>
      <c r="F359" s="4"/>
      <c r="G359"/>
      <c r="H359"/>
    </row>
    <row r="360" spans="3:8" x14ac:dyDescent="0.25">
      <c r="C360"/>
      <c r="E360" s="3"/>
      <c r="F360" s="4"/>
      <c r="G360"/>
      <c r="H360"/>
    </row>
    <row r="361" spans="3:8" x14ac:dyDescent="0.25">
      <c r="C361"/>
      <c r="E361" s="3"/>
      <c r="F361" s="4"/>
      <c r="G361"/>
      <c r="H361"/>
    </row>
    <row r="362" spans="3:8" x14ac:dyDescent="0.25">
      <c r="C362"/>
      <c r="E362" s="3"/>
      <c r="F362" s="4"/>
      <c r="G362"/>
      <c r="H362"/>
    </row>
    <row r="363" spans="3:8" x14ac:dyDescent="0.25">
      <c r="C363"/>
      <c r="E363" s="3"/>
      <c r="F363" s="4"/>
      <c r="G363"/>
      <c r="H363"/>
    </row>
    <row r="364" spans="3:8" x14ac:dyDescent="0.25">
      <c r="C364"/>
      <c r="E364" s="3"/>
      <c r="F364" s="4"/>
      <c r="G364"/>
      <c r="H364"/>
    </row>
    <row r="365" spans="3:8" x14ac:dyDescent="0.25">
      <c r="C365"/>
      <c r="E365" s="3"/>
      <c r="F365" s="4"/>
      <c r="G365"/>
      <c r="H365"/>
    </row>
    <row r="366" spans="3:8" x14ac:dyDescent="0.25">
      <c r="C366"/>
      <c r="E366" s="3"/>
      <c r="F366" s="4"/>
      <c r="G366"/>
      <c r="H366"/>
    </row>
    <row r="367" spans="3:8" x14ac:dyDescent="0.25">
      <c r="C367"/>
      <c r="E367" s="3"/>
      <c r="F367" s="4"/>
      <c r="G367"/>
      <c r="H367"/>
    </row>
    <row r="368" spans="3:8" x14ac:dyDescent="0.25">
      <c r="C368"/>
      <c r="E368" s="3"/>
      <c r="F368" s="4"/>
      <c r="G368"/>
      <c r="H368"/>
    </row>
    <row r="369" spans="3:8" x14ac:dyDescent="0.25">
      <c r="C369"/>
      <c r="E369" s="3"/>
      <c r="F369" s="4"/>
      <c r="G369"/>
      <c r="H369"/>
    </row>
    <row r="370" spans="3:8" x14ac:dyDescent="0.25">
      <c r="C370"/>
      <c r="E370" s="3"/>
      <c r="F370" s="4"/>
      <c r="G370"/>
      <c r="H370"/>
    </row>
    <row r="371" spans="3:8" x14ac:dyDescent="0.25">
      <c r="C371"/>
      <c r="E371" s="3"/>
      <c r="F371" s="4"/>
      <c r="G371"/>
      <c r="H371"/>
    </row>
    <row r="372" spans="3:8" x14ac:dyDescent="0.25">
      <c r="C372"/>
      <c r="E372" s="3"/>
      <c r="F372" s="4"/>
      <c r="G372"/>
      <c r="H372"/>
    </row>
    <row r="373" spans="3:8" x14ac:dyDescent="0.25">
      <c r="C373"/>
      <c r="E373" s="3"/>
      <c r="F373" s="4"/>
      <c r="G373"/>
      <c r="H373"/>
    </row>
    <row r="374" spans="3:8" x14ac:dyDescent="0.25">
      <c r="C374"/>
      <c r="E374" s="3"/>
      <c r="F374" s="4"/>
      <c r="G374"/>
      <c r="H374"/>
    </row>
    <row r="375" spans="3:8" x14ac:dyDescent="0.25">
      <c r="C375"/>
      <c r="E375" s="3"/>
      <c r="F375" s="4"/>
      <c r="G375"/>
      <c r="H375"/>
    </row>
    <row r="376" spans="3:8" x14ac:dyDescent="0.25">
      <c r="C376"/>
      <c r="E376" s="3"/>
      <c r="F376" s="4"/>
      <c r="G376"/>
      <c r="H376"/>
    </row>
    <row r="377" spans="3:8" x14ac:dyDescent="0.25">
      <c r="C377"/>
      <c r="E377" s="3"/>
      <c r="F377" s="4"/>
      <c r="G377"/>
      <c r="H377"/>
    </row>
    <row r="378" spans="3:8" x14ac:dyDescent="0.25">
      <c r="C378"/>
      <c r="E378" s="3"/>
      <c r="F378" s="4"/>
      <c r="G378"/>
      <c r="H378"/>
    </row>
    <row r="379" spans="3:8" x14ac:dyDescent="0.25">
      <c r="C379"/>
      <c r="E379" s="3"/>
      <c r="F379" s="4"/>
      <c r="G379"/>
      <c r="H379"/>
    </row>
    <row r="380" spans="3:8" x14ac:dyDescent="0.25">
      <c r="C380"/>
      <c r="E380" s="3"/>
      <c r="F380" s="4"/>
      <c r="G380"/>
      <c r="H380"/>
    </row>
    <row r="381" spans="3:8" x14ac:dyDescent="0.25">
      <c r="C381"/>
      <c r="E381" s="3"/>
      <c r="F381" s="4"/>
      <c r="G381"/>
      <c r="H381"/>
    </row>
    <row r="382" spans="3:8" x14ac:dyDescent="0.25">
      <c r="C382"/>
      <c r="E382" s="3"/>
      <c r="F382" s="4"/>
      <c r="G382"/>
      <c r="H382"/>
    </row>
    <row r="383" spans="3:8" x14ac:dyDescent="0.25">
      <c r="C383"/>
      <c r="E383" s="3"/>
      <c r="F383" s="4"/>
      <c r="G383"/>
      <c r="H383"/>
    </row>
    <row r="384" spans="3:8" x14ac:dyDescent="0.25">
      <c r="C384"/>
      <c r="E384" s="3"/>
      <c r="F384" s="4"/>
      <c r="G384"/>
      <c r="H384"/>
    </row>
    <row r="385" spans="3:8" x14ac:dyDescent="0.25">
      <c r="C385"/>
      <c r="E385" s="3"/>
      <c r="F385" s="4"/>
      <c r="G385"/>
      <c r="H385"/>
    </row>
    <row r="386" spans="3:8" x14ac:dyDescent="0.25">
      <c r="C386"/>
      <c r="E386" s="3"/>
      <c r="F386" s="4"/>
      <c r="G386"/>
      <c r="H386"/>
    </row>
    <row r="387" spans="3:8" x14ac:dyDescent="0.25">
      <c r="C387"/>
      <c r="E387" s="3"/>
      <c r="F387" s="4"/>
      <c r="G387"/>
      <c r="H387"/>
    </row>
    <row r="388" spans="3:8" x14ac:dyDescent="0.25">
      <c r="C388"/>
      <c r="E388" s="3"/>
      <c r="F388" s="4"/>
      <c r="G388"/>
      <c r="H388"/>
    </row>
    <row r="389" spans="3:8" x14ac:dyDescent="0.25">
      <c r="C389"/>
      <c r="E389" s="3"/>
      <c r="F389" s="4"/>
      <c r="G389"/>
      <c r="H389"/>
    </row>
    <row r="390" spans="3:8" x14ac:dyDescent="0.25">
      <c r="C390"/>
      <c r="E390" s="3"/>
      <c r="F390" s="4"/>
      <c r="G390"/>
      <c r="H390"/>
    </row>
    <row r="391" spans="3:8" x14ac:dyDescent="0.25">
      <c r="C391"/>
      <c r="E391" s="3"/>
      <c r="F391" s="4"/>
      <c r="G391"/>
      <c r="H391"/>
    </row>
    <row r="392" spans="3:8" x14ac:dyDescent="0.25">
      <c r="C392"/>
      <c r="E392" s="3"/>
      <c r="F392" s="4"/>
      <c r="G392"/>
      <c r="H392"/>
    </row>
    <row r="393" spans="3:8" x14ac:dyDescent="0.25">
      <c r="C393"/>
      <c r="E393" s="3"/>
      <c r="F393" s="4"/>
      <c r="G393"/>
      <c r="H393"/>
    </row>
    <row r="394" spans="3:8" x14ac:dyDescent="0.25">
      <c r="C394"/>
      <c r="E394" s="3"/>
      <c r="F394" s="4"/>
      <c r="G394"/>
      <c r="H394"/>
    </row>
    <row r="395" spans="3:8" x14ac:dyDescent="0.25">
      <c r="C395"/>
      <c r="E395" s="3"/>
      <c r="F395" s="4"/>
      <c r="G395"/>
      <c r="H395"/>
    </row>
    <row r="396" spans="3:8" x14ac:dyDescent="0.25">
      <c r="C396"/>
      <c r="E396" s="3"/>
      <c r="F396" s="4"/>
      <c r="G396"/>
      <c r="H396"/>
    </row>
    <row r="397" spans="3:8" x14ac:dyDescent="0.25">
      <c r="C397"/>
      <c r="E397" s="3"/>
      <c r="F397" s="4"/>
      <c r="G397"/>
      <c r="H397"/>
    </row>
    <row r="398" spans="3:8" x14ac:dyDescent="0.25">
      <c r="C398"/>
      <c r="E398" s="3"/>
      <c r="F398" s="4"/>
      <c r="G398"/>
      <c r="H398"/>
    </row>
    <row r="399" spans="3:8" x14ac:dyDescent="0.25">
      <c r="C399"/>
      <c r="E399" s="3"/>
      <c r="F399" s="4"/>
      <c r="G399"/>
      <c r="H399"/>
    </row>
    <row r="400" spans="3:8" x14ac:dyDescent="0.25">
      <c r="C400"/>
      <c r="E400" s="3"/>
      <c r="F400" s="4"/>
      <c r="G400"/>
      <c r="H400"/>
    </row>
    <row r="401" spans="3:8" x14ac:dyDescent="0.25">
      <c r="C401"/>
      <c r="E401" s="3"/>
      <c r="F401" s="4"/>
      <c r="G401"/>
      <c r="H401"/>
    </row>
    <row r="402" spans="3:8" x14ac:dyDescent="0.25">
      <c r="C402"/>
      <c r="E402" s="3"/>
      <c r="F402" s="4"/>
      <c r="G402"/>
      <c r="H402"/>
    </row>
    <row r="403" spans="3:8" x14ac:dyDescent="0.25">
      <c r="C403"/>
      <c r="E403" s="3"/>
      <c r="F403" s="4"/>
      <c r="G403"/>
      <c r="H403"/>
    </row>
    <row r="404" spans="3:8" x14ac:dyDescent="0.25">
      <c r="C404"/>
      <c r="E404" s="3"/>
      <c r="F404" s="4"/>
      <c r="G404"/>
      <c r="H404"/>
    </row>
    <row r="405" spans="3:8" x14ac:dyDescent="0.25">
      <c r="C405"/>
      <c r="E405" s="3"/>
      <c r="F405" s="4"/>
      <c r="G405"/>
      <c r="H405"/>
    </row>
    <row r="406" spans="3:8" x14ac:dyDescent="0.25">
      <c r="C406"/>
      <c r="E406" s="3"/>
      <c r="F406" s="4"/>
      <c r="G406"/>
      <c r="H406"/>
    </row>
    <row r="407" spans="3:8" x14ac:dyDescent="0.25">
      <c r="C407"/>
      <c r="E407" s="3"/>
      <c r="F407" s="4"/>
      <c r="G407"/>
      <c r="H407"/>
    </row>
    <row r="408" spans="3:8" x14ac:dyDescent="0.25">
      <c r="C408"/>
      <c r="E408" s="3"/>
      <c r="F408" s="4"/>
      <c r="G408"/>
      <c r="H408"/>
    </row>
    <row r="409" spans="3:8" x14ac:dyDescent="0.25">
      <c r="C409"/>
      <c r="E409" s="3"/>
      <c r="F409" s="4"/>
      <c r="G409"/>
      <c r="H409"/>
    </row>
    <row r="410" spans="3:8" x14ac:dyDescent="0.25">
      <c r="C410"/>
      <c r="E410" s="3"/>
      <c r="F410" s="4"/>
      <c r="G410"/>
      <c r="H410"/>
    </row>
    <row r="411" spans="3:8" x14ac:dyDescent="0.25">
      <c r="C411"/>
      <c r="E411" s="3"/>
      <c r="F411" s="4"/>
      <c r="G411"/>
      <c r="H411"/>
    </row>
    <row r="412" spans="3:8" x14ac:dyDescent="0.25">
      <c r="C412"/>
      <c r="E412" s="3"/>
      <c r="F412" s="4"/>
      <c r="G412"/>
      <c r="H412"/>
    </row>
    <row r="413" spans="3:8" x14ac:dyDescent="0.25">
      <c r="C413"/>
      <c r="E413" s="3"/>
      <c r="F413" s="4"/>
      <c r="G413"/>
      <c r="H413"/>
    </row>
    <row r="414" spans="3:8" x14ac:dyDescent="0.25">
      <c r="C414"/>
      <c r="E414" s="3"/>
      <c r="F414" s="4"/>
      <c r="G414"/>
      <c r="H414"/>
    </row>
    <row r="415" spans="3:8" x14ac:dyDescent="0.25">
      <c r="C415"/>
      <c r="E415" s="3"/>
      <c r="F415" s="4"/>
      <c r="G415"/>
      <c r="H415"/>
    </row>
    <row r="416" spans="3:8" x14ac:dyDescent="0.25">
      <c r="C416"/>
      <c r="E416" s="3"/>
      <c r="F416" s="4"/>
      <c r="G416"/>
      <c r="H416"/>
    </row>
    <row r="417" spans="3:8" x14ac:dyDescent="0.25">
      <c r="C417"/>
      <c r="E417" s="3"/>
      <c r="F417" s="4"/>
      <c r="G417"/>
      <c r="H417"/>
    </row>
    <row r="418" spans="3:8" x14ac:dyDescent="0.25">
      <c r="C418"/>
      <c r="E418" s="3"/>
      <c r="F418" s="4"/>
      <c r="G418"/>
      <c r="H418"/>
    </row>
    <row r="419" spans="3:8" x14ac:dyDescent="0.25">
      <c r="C419"/>
      <c r="E419" s="3"/>
      <c r="F419" s="4"/>
      <c r="G419"/>
      <c r="H419"/>
    </row>
    <row r="420" spans="3:8" x14ac:dyDescent="0.25">
      <c r="C420"/>
      <c r="E420" s="3"/>
      <c r="F420" s="4"/>
      <c r="G420"/>
      <c r="H420"/>
    </row>
    <row r="421" spans="3:8" x14ac:dyDescent="0.25">
      <c r="C421"/>
      <c r="E421" s="3"/>
      <c r="F421" s="4"/>
      <c r="G421"/>
      <c r="H421"/>
    </row>
    <row r="422" spans="3:8" x14ac:dyDescent="0.25">
      <c r="C422"/>
      <c r="E422" s="3"/>
      <c r="F422" s="4"/>
      <c r="G422"/>
      <c r="H422"/>
    </row>
    <row r="423" spans="3:8" x14ac:dyDescent="0.25">
      <c r="C423"/>
      <c r="E423" s="3"/>
      <c r="F423" s="4"/>
      <c r="G423"/>
      <c r="H423"/>
    </row>
    <row r="424" spans="3:8" x14ac:dyDescent="0.25">
      <c r="C424"/>
      <c r="E424" s="3"/>
      <c r="F424" s="4"/>
      <c r="G424"/>
      <c r="H424"/>
    </row>
    <row r="425" spans="3:8" x14ac:dyDescent="0.25">
      <c r="C425"/>
      <c r="E425" s="3"/>
      <c r="F425" s="4"/>
      <c r="G425"/>
      <c r="H425"/>
    </row>
    <row r="426" spans="3:8" x14ac:dyDescent="0.25">
      <c r="C426"/>
      <c r="E426" s="3"/>
      <c r="F426" s="4"/>
      <c r="G426"/>
      <c r="H426"/>
    </row>
    <row r="427" spans="3:8" x14ac:dyDescent="0.25">
      <c r="C427"/>
      <c r="E427" s="3"/>
      <c r="F427" s="4"/>
      <c r="G427"/>
      <c r="H427"/>
    </row>
    <row r="428" spans="3:8" x14ac:dyDescent="0.25">
      <c r="C428"/>
      <c r="E428" s="3"/>
      <c r="F428" s="4"/>
      <c r="G428"/>
      <c r="H428"/>
    </row>
    <row r="429" spans="3:8" x14ac:dyDescent="0.25">
      <c r="C429"/>
      <c r="E429" s="3"/>
      <c r="F429" s="4"/>
      <c r="G429"/>
      <c r="H429"/>
    </row>
    <row r="430" spans="3:8" x14ac:dyDescent="0.25">
      <c r="C430"/>
      <c r="E430" s="3"/>
      <c r="F430" s="4"/>
      <c r="G430"/>
      <c r="H430"/>
    </row>
    <row r="431" spans="3:8" x14ac:dyDescent="0.25">
      <c r="C431"/>
      <c r="E431" s="3"/>
      <c r="F431" s="4"/>
      <c r="G431"/>
      <c r="H431"/>
    </row>
    <row r="432" spans="3:8" x14ac:dyDescent="0.25">
      <c r="C432"/>
      <c r="E432" s="3"/>
      <c r="F432" s="4"/>
      <c r="G432"/>
      <c r="H432"/>
    </row>
    <row r="433" spans="3:8" x14ac:dyDescent="0.25">
      <c r="C433"/>
      <c r="E433" s="3"/>
      <c r="F433" s="4"/>
      <c r="G433"/>
      <c r="H433"/>
    </row>
    <row r="434" spans="3:8" x14ac:dyDescent="0.25">
      <c r="C434"/>
      <c r="E434" s="3"/>
      <c r="F434" s="4"/>
      <c r="G434"/>
      <c r="H434"/>
    </row>
    <row r="435" spans="3:8" x14ac:dyDescent="0.25">
      <c r="C435"/>
      <c r="E435" s="3"/>
      <c r="F435" s="4"/>
      <c r="G435"/>
      <c r="H435"/>
    </row>
    <row r="436" spans="3:8" x14ac:dyDescent="0.25">
      <c r="C436"/>
      <c r="E436" s="3"/>
      <c r="F436" s="4"/>
      <c r="G436"/>
      <c r="H436"/>
    </row>
    <row r="437" spans="3:8" x14ac:dyDescent="0.25">
      <c r="C437"/>
      <c r="E437" s="3"/>
      <c r="F437" s="4"/>
      <c r="G437"/>
      <c r="H437"/>
    </row>
    <row r="438" spans="3:8" x14ac:dyDescent="0.25">
      <c r="C438"/>
      <c r="E438" s="3"/>
      <c r="F438" s="4"/>
      <c r="G438"/>
      <c r="H438"/>
    </row>
    <row r="439" spans="3:8" x14ac:dyDescent="0.25">
      <c r="C439"/>
      <c r="E439" s="3"/>
      <c r="F439" s="4"/>
      <c r="G439"/>
      <c r="H439"/>
    </row>
    <row r="440" spans="3:8" x14ac:dyDescent="0.25">
      <c r="C440"/>
      <c r="E440" s="3"/>
      <c r="F440" s="4"/>
      <c r="G440"/>
      <c r="H440"/>
    </row>
    <row r="441" spans="3:8" x14ac:dyDescent="0.25">
      <c r="C441"/>
      <c r="E441" s="3"/>
      <c r="F441" s="4"/>
      <c r="G441"/>
      <c r="H441"/>
    </row>
    <row r="442" spans="3:8" x14ac:dyDescent="0.25">
      <c r="C442"/>
      <c r="E442" s="3"/>
      <c r="F442" s="4"/>
      <c r="G442"/>
      <c r="H442"/>
    </row>
    <row r="443" spans="3:8" x14ac:dyDescent="0.25">
      <c r="C443"/>
      <c r="E443" s="3"/>
      <c r="F443" s="4"/>
      <c r="G443"/>
      <c r="H443"/>
    </row>
    <row r="444" spans="3:8" x14ac:dyDescent="0.25">
      <c r="C444"/>
      <c r="E444" s="3"/>
      <c r="F444" s="4"/>
      <c r="G444"/>
      <c r="H444"/>
    </row>
    <row r="445" spans="3:8" x14ac:dyDescent="0.25">
      <c r="C445"/>
      <c r="E445" s="3"/>
      <c r="F445" s="4"/>
      <c r="G445"/>
      <c r="H445"/>
    </row>
    <row r="446" spans="3:8" x14ac:dyDescent="0.25">
      <c r="C446"/>
      <c r="E446" s="3"/>
      <c r="F446" s="4"/>
      <c r="G446"/>
      <c r="H446"/>
    </row>
    <row r="447" spans="3:8" x14ac:dyDescent="0.25">
      <c r="C447"/>
      <c r="E447" s="3"/>
      <c r="F447" s="4"/>
      <c r="G447"/>
      <c r="H447"/>
    </row>
    <row r="448" spans="3:8" x14ac:dyDescent="0.25">
      <c r="C448"/>
      <c r="E448" s="3"/>
      <c r="F448" s="4"/>
      <c r="G448"/>
      <c r="H448"/>
    </row>
    <row r="449" spans="3:8" x14ac:dyDescent="0.25">
      <c r="C449"/>
      <c r="E449" s="3"/>
      <c r="F449" s="4"/>
      <c r="G449"/>
      <c r="H449"/>
    </row>
    <row r="450" spans="3:8" x14ac:dyDescent="0.25">
      <c r="C450"/>
      <c r="E450" s="3"/>
      <c r="F450" s="4"/>
      <c r="G450"/>
      <c r="H450"/>
    </row>
    <row r="451" spans="3:8" x14ac:dyDescent="0.25">
      <c r="C451"/>
      <c r="E451" s="3"/>
      <c r="F451" s="4"/>
      <c r="G451"/>
      <c r="H451"/>
    </row>
    <row r="452" spans="3:8" x14ac:dyDescent="0.25">
      <c r="C452"/>
      <c r="E452" s="3"/>
      <c r="F452" s="4"/>
      <c r="G452"/>
      <c r="H452"/>
    </row>
    <row r="453" spans="3:8" x14ac:dyDescent="0.25">
      <c r="C453"/>
      <c r="E453" s="3"/>
      <c r="F453" s="4"/>
      <c r="G453"/>
      <c r="H453"/>
    </row>
    <row r="454" spans="3:8" x14ac:dyDescent="0.25">
      <c r="C454"/>
      <c r="E454" s="3"/>
      <c r="F454" s="4"/>
      <c r="G454"/>
      <c r="H454"/>
    </row>
    <row r="455" spans="3:8" x14ac:dyDescent="0.25">
      <c r="C455"/>
      <c r="E455" s="3"/>
      <c r="F455" s="4"/>
      <c r="G455"/>
      <c r="H455"/>
    </row>
    <row r="456" spans="3:8" x14ac:dyDescent="0.25">
      <c r="C456"/>
      <c r="E456" s="3"/>
      <c r="F456" s="4"/>
      <c r="G456"/>
      <c r="H456"/>
    </row>
    <row r="457" spans="3:8" x14ac:dyDescent="0.25">
      <c r="C457"/>
      <c r="E457" s="3"/>
      <c r="F457" s="4"/>
      <c r="G457"/>
      <c r="H457"/>
    </row>
    <row r="458" spans="3:8" x14ac:dyDescent="0.25">
      <c r="C458"/>
      <c r="E458" s="3"/>
      <c r="F458" s="4"/>
      <c r="G458"/>
      <c r="H458"/>
    </row>
    <row r="459" spans="3:8" x14ac:dyDescent="0.25">
      <c r="C459"/>
      <c r="E459" s="3"/>
      <c r="F459" s="4"/>
      <c r="G459"/>
      <c r="H459"/>
    </row>
    <row r="460" spans="3:8" x14ac:dyDescent="0.25">
      <c r="C460"/>
      <c r="E460" s="3"/>
      <c r="F460" s="4"/>
      <c r="G460"/>
      <c r="H460"/>
    </row>
    <row r="461" spans="3:8" x14ac:dyDescent="0.25">
      <c r="C461"/>
      <c r="E461" s="3"/>
      <c r="F461" s="4"/>
      <c r="G461"/>
      <c r="H461"/>
    </row>
    <row r="462" spans="3:8" x14ac:dyDescent="0.25">
      <c r="C462"/>
      <c r="E462" s="3"/>
      <c r="F462" s="4"/>
      <c r="G462"/>
      <c r="H462"/>
    </row>
    <row r="463" spans="3:8" x14ac:dyDescent="0.25">
      <c r="C463"/>
      <c r="E463" s="3"/>
      <c r="F463" s="4"/>
      <c r="G463"/>
      <c r="H463"/>
    </row>
    <row r="464" spans="3:8" x14ac:dyDescent="0.25">
      <c r="C464"/>
      <c r="E464" s="3"/>
      <c r="F464" s="4"/>
      <c r="G464"/>
      <c r="H464"/>
    </row>
    <row r="465" spans="3:8" x14ac:dyDescent="0.25">
      <c r="C465"/>
      <c r="E465" s="3"/>
      <c r="F465" s="4"/>
      <c r="G465"/>
      <c r="H465"/>
    </row>
    <row r="466" spans="3:8" x14ac:dyDescent="0.25">
      <c r="C466"/>
      <c r="E466" s="3"/>
      <c r="F466" s="4"/>
      <c r="G466"/>
      <c r="H466"/>
    </row>
    <row r="467" spans="3:8" x14ac:dyDescent="0.25">
      <c r="C467"/>
      <c r="E467" s="3"/>
      <c r="F467" s="4"/>
      <c r="G467"/>
      <c r="H467"/>
    </row>
    <row r="468" spans="3:8" x14ac:dyDescent="0.25">
      <c r="C468"/>
      <c r="E468" s="3"/>
      <c r="F468" s="4"/>
      <c r="G468"/>
      <c r="H468"/>
    </row>
    <row r="469" spans="3:8" x14ac:dyDescent="0.25">
      <c r="C469"/>
      <c r="E469" s="3"/>
      <c r="F469" s="4"/>
      <c r="G469"/>
      <c r="H469"/>
    </row>
    <row r="470" spans="3:8" x14ac:dyDescent="0.25">
      <c r="C470"/>
      <c r="E470" s="3"/>
      <c r="F470" s="4"/>
      <c r="G470"/>
      <c r="H470"/>
    </row>
    <row r="471" spans="3:8" x14ac:dyDescent="0.25">
      <c r="C471"/>
      <c r="E471" s="3"/>
      <c r="F471" s="4"/>
      <c r="G471"/>
      <c r="H471"/>
    </row>
    <row r="472" spans="3:8" x14ac:dyDescent="0.25">
      <c r="C472"/>
      <c r="E472" s="3"/>
      <c r="F472" s="4"/>
      <c r="G472"/>
      <c r="H472"/>
    </row>
    <row r="473" spans="3:8" x14ac:dyDescent="0.25">
      <c r="C473"/>
      <c r="E473" s="3"/>
      <c r="F473" s="4"/>
      <c r="G473"/>
      <c r="H473"/>
    </row>
    <row r="474" spans="3:8" x14ac:dyDescent="0.25">
      <c r="C474"/>
      <c r="E474" s="3"/>
      <c r="F474" s="4"/>
      <c r="G474"/>
      <c r="H474"/>
    </row>
    <row r="475" spans="3:8" x14ac:dyDescent="0.25">
      <c r="C475"/>
      <c r="E475" s="3"/>
      <c r="F475" s="4"/>
      <c r="G475"/>
      <c r="H475"/>
    </row>
    <row r="476" spans="3:8" x14ac:dyDescent="0.25">
      <c r="C476"/>
      <c r="E476" s="3"/>
      <c r="F476" s="4"/>
      <c r="G476"/>
      <c r="H476"/>
    </row>
    <row r="477" spans="3:8" x14ac:dyDescent="0.25">
      <c r="C477"/>
      <c r="E477" s="3"/>
      <c r="F477" s="4"/>
      <c r="G477"/>
      <c r="H477"/>
    </row>
    <row r="478" spans="3:8" x14ac:dyDescent="0.25">
      <c r="C478"/>
      <c r="E478" s="3"/>
      <c r="F478" s="4"/>
      <c r="G478"/>
      <c r="H478"/>
    </row>
    <row r="479" spans="3:8" x14ac:dyDescent="0.25">
      <c r="C479"/>
      <c r="E479" s="3"/>
      <c r="F479" s="4"/>
      <c r="G479"/>
      <c r="H479"/>
    </row>
    <row r="480" spans="3:8" x14ac:dyDescent="0.25">
      <c r="C480"/>
      <c r="E480" s="3"/>
      <c r="F480" s="4"/>
      <c r="G480"/>
      <c r="H480"/>
    </row>
    <row r="481" spans="3:8" x14ac:dyDescent="0.25">
      <c r="C481"/>
      <c r="E481" s="3"/>
      <c r="F481" s="4"/>
      <c r="G481"/>
      <c r="H481"/>
    </row>
    <row r="482" spans="3:8" x14ac:dyDescent="0.25">
      <c r="C482"/>
      <c r="E482" s="3"/>
      <c r="F482" s="4"/>
      <c r="G482"/>
      <c r="H482"/>
    </row>
    <row r="483" spans="3:8" x14ac:dyDescent="0.25">
      <c r="C483"/>
      <c r="E483" s="3"/>
      <c r="F483" s="4"/>
      <c r="G483"/>
      <c r="H483"/>
    </row>
    <row r="484" spans="3:8" x14ac:dyDescent="0.25">
      <c r="C484"/>
      <c r="E484" s="3"/>
      <c r="F484" s="4"/>
      <c r="G484"/>
      <c r="H484"/>
    </row>
    <row r="485" spans="3:8" x14ac:dyDescent="0.25">
      <c r="C485"/>
      <c r="E485" s="3"/>
      <c r="F485" s="4"/>
      <c r="G485"/>
      <c r="H485"/>
    </row>
    <row r="486" spans="3:8" x14ac:dyDescent="0.25">
      <c r="C486"/>
      <c r="E486" s="3"/>
      <c r="F486" s="4"/>
      <c r="G486"/>
      <c r="H486"/>
    </row>
    <row r="487" spans="3:8" x14ac:dyDescent="0.25">
      <c r="C487"/>
      <c r="E487" s="3"/>
      <c r="F487" s="4"/>
      <c r="G487"/>
      <c r="H487"/>
    </row>
    <row r="488" spans="3:8" x14ac:dyDescent="0.25">
      <c r="C488"/>
      <c r="E488" s="3"/>
      <c r="F488" s="4"/>
      <c r="G488"/>
      <c r="H488"/>
    </row>
    <row r="489" spans="3:8" x14ac:dyDescent="0.25">
      <c r="C489"/>
      <c r="E489" s="3"/>
      <c r="F489" s="4"/>
      <c r="G489"/>
      <c r="H489"/>
    </row>
    <row r="490" spans="3:8" x14ac:dyDescent="0.25">
      <c r="C490"/>
      <c r="E490" s="3"/>
      <c r="F490" s="4"/>
      <c r="G490"/>
      <c r="H490"/>
    </row>
    <row r="491" spans="3:8" x14ac:dyDescent="0.25">
      <c r="C491"/>
      <c r="E491" s="3"/>
      <c r="F491" s="4"/>
      <c r="G491"/>
      <c r="H491"/>
    </row>
    <row r="492" spans="3:8" x14ac:dyDescent="0.25">
      <c r="C492"/>
      <c r="E492" s="3"/>
      <c r="F492" s="4"/>
      <c r="G492"/>
      <c r="H492"/>
    </row>
    <row r="493" spans="3:8" x14ac:dyDescent="0.25">
      <c r="C493"/>
      <c r="E493" s="3"/>
      <c r="F493" s="4"/>
      <c r="G493"/>
      <c r="H493"/>
    </row>
    <row r="494" spans="3:8" x14ac:dyDescent="0.25">
      <c r="C494"/>
      <c r="E494" s="3"/>
      <c r="F494" s="4"/>
      <c r="G494"/>
      <c r="H494"/>
    </row>
    <row r="495" spans="3:8" x14ac:dyDescent="0.25">
      <c r="C495"/>
      <c r="E495" s="3"/>
      <c r="F495" s="4"/>
      <c r="G495"/>
      <c r="H495"/>
    </row>
    <row r="496" spans="3:8" x14ac:dyDescent="0.25">
      <c r="C496"/>
      <c r="E496" s="3"/>
      <c r="F496" s="4"/>
      <c r="G496"/>
      <c r="H496"/>
    </row>
    <row r="497" spans="3:8" x14ac:dyDescent="0.25">
      <c r="C497"/>
      <c r="E497" s="3"/>
      <c r="F497" s="4"/>
      <c r="G497"/>
      <c r="H497"/>
    </row>
    <row r="498" spans="3:8" x14ac:dyDescent="0.25">
      <c r="C498"/>
      <c r="E498" s="3"/>
      <c r="F498" s="4"/>
      <c r="G498"/>
      <c r="H498"/>
    </row>
    <row r="499" spans="3:8" x14ac:dyDescent="0.25">
      <c r="C499"/>
      <c r="E499" s="3"/>
      <c r="F499" s="4"/>
      <c r="G499"/>
      <c r="H499"/>
    </row>
    <row r="500" spans="3:8" x14ac:dyDescent="0.25">
      <c r="C500"/>
      <c r="E500" s="3"/>
      <c r="F500" s="4"/>
      <c r="G500"/>
      <c r="H500"/>
    </row>
    <row r="501" spans="3:8" x14ac:dyDescent="0.25">
      <c r="C501"/>
      <c r="E501" s="3"/>
      <c r="F501" s="4"/>
      <c r="G501"/>
      <c r="H501"/>
    </row>
    <row r="502" spans="3:8" x14ac:dyDescent="0.25">
      <c r="C502"/>
      <c r="E502" s="3"/>
      <c r="F502" s="4"/>
      <c r="G502"/>
      <c r="H502"/>
    </row>
    <row r="503" spans="3:8" x14ac:dyDescent="0.25">
      <c r="C503"/>
      <c r="E503" s="3"/>
      <c r="F503" s="4"/>
      <c r="G503"/>
      <c r="H503"/>
    </row>
    <row r="504" spans="3:8" x14ac:dyDescent="0.25">
      <c r="C504"/>
      <c r="E504" s="3"/>
      <c r="F504" s="4"/>
      <c r="G504"/>
      <c r="H504"/>
    </row>
    <row r="505" spans="3:8" x14ac:dyDescent="0.25">
      <c r="C505"/>
      <c r="E505" s="3"/>
      <c r="F505" s="4"/>
      <c r="G505"/>
      <c r="H505"/>
    </row>
    <row r="506" spans="3:8" x14ac:dyDescent="0.25">
      <c r="C506"/>
      <c r="E506" s="3"/>
      <c r="F506" s="4"/>
      <c r="G506"/>
      <c r="H506"/>
    </row>
    <row r="507" spans="3:8" x14ac:dyDescent="0.25">
      <c r="C507"/>
      <c r="E507" s="3"/>
      <c r="F507" s="4"/>
      <c r="G507"/>
      <c r="H507"/>
    </row>
    <row r="508" spans="3:8" x14ac:dyDescent="0.25">
      <c r="C508"/>
      <c r="E508" s="3"/>
      <c r="F508" s="4"/>
      <c r="G508"/>
      <c r="H508"/>
    </row>
    <row r="509" spans="3:8" x14ac:dyDescent="0.25">
      <c r="C509"/>
      <c r="E509" s="3"/>
      <c r="F509" s="4"/>
      <c r="G509"/>
      <c r="H509"/>
    </row>
    <row r="510" spans="3:8" x14ac:dyDescent="0.25">
      <c r="C510"/>
      <c r="E510" s="3"/>
      <c r="F510" s="4"/>
      <c r="G510"/>
      <c r="H510"/>
    </row>
    <row r="511" spans="3:8" x14ac:dyDescent="0.25">
      <c r="C511"/>
      <c r="E511" s="3"/>
      <c r="F511" s="4"/>
      <c r="G511"/>
      <c r="H511"/>
    </row>
    <row r="512" spans="3:8" x14ac:dyDescent="0.25">
      <c r="C512"/>
      <c r="E512" s="3"/>
      <c r="F512" s="4"/>
      <c r="G512"/>
      <c r="H512"/>
    </row>
    <row r="513" spans="3:8" x14ac:dyDescent="0.25">
      <c r="C513"/>
      <c r="E513" s="3"/>
      <c r="F513" s="4"/>
      <c r="G513"/>
      <c r="H513"/>
    </row>
    <row r="514" spans="3:8" x14ac:dyDescent="0.25">
      <c r="C514"/>
      <c r="E514" s="3"/>
      <c r="F514" s="4"/>
      <c r="G514"/>
      <c r="H514"/>
    </row>
    <row r="515" spans="3:8" x14ac:dyDescent="0.25">
      <c r="C515"/>
      <c r="E515" s="3"/>
      <c r="F515" s="4"/>
      <c r="G515"/>
      <c r="H515"/>
    </row>
    <row r="516" spans="3:8" x14ac:dyDescent="0.25">
      <c r="C516"/>
      <c r="E516" s="3"/>
      <c r="F516" s="4"/>
      <c r="G516"/>
      <c r="H516"/>
    </row>
    <row r="517" spans="3:8" x14ac:dyDescent="0.25">
      <c r="C517"/>
      <c r="E517" s="3"/>
      <c r="F517" s="4"/>
      <c r="G517"/>
      <c r="H517"/>
    </row>
    <row r="518" spans="3:8" x14ac:dyDescent="0.25">
      <c r="C518"/>
      <c r="E518" s="3"/>
      <c r="F518" s="4"/>
      <c r="G518"/>
      <c r="H518"/>
    </row>
    <row r="519" spans="3:8" x14ac:dyDescent="0.25">
      <c r="C519"/>
      <c r="E519" s="3"/>
      <c r="F519" s="4"/>
      <c r="G519"/>
      <c r="H519"/>
    </row>
    <row r="520" spans="3:8" x14ac:dyDescent="0.25">
      <c r="C520"/>
      <c r="E520" s="3"/>
      <c r="F520" s="4"/>
      <c r="G520"/>
      <c r="H520"/>
    </row>
    <row r="521" spans="3:8" x14ac:dyDescent="0.25">
      <c r="C521"/>
      <c r="E521" s="3"/>
      <c r="F521" s="4"/>
      <c r="G521"/>
      <c r="H521"/>
    </row>
    <row r="522" spans="3:8" x14ac:dyDescent="0.25">
      <c r="C522"/>
      <c r="E522" s="3"/>
      <c r="F522" s="4"/>
      <c r="G522"/>
      <c r="H522"/>
    </row>
    <row r="523" spans="3:8" x14ac:dyDescent="0.25">
      <c r="C523"/>
      <c r="E523" s="3"/>
      <c r="F523" s="4"/>
      <c r="G523"/>
      <c r="H523"/>
    </row>
    <row r="524" spans="3:8" x14ac:dyDescent="0.25">
      <c r="C524"/>
      <c r="E524" s="3"/>
      <c r="F524" s="4"/>
      <c r="G524"/>
      <c r="H524"/>
    </row>
    <row r="525" spans="3:8" x14ac:dyDescent="0.25">
      <c r="C525"/>
      <c r="E525" s="3"/>
      <c r="F525" s="4"/>
      <c r="G525"/>
      <c r="H525"/>
    </row>
    <row r="526" spans="3:8" x14ac:dyDescent="0.25">
      <c r="C526"/>
      <c r="E526" s="3"/>
      <c r="F526" s="4"/>
      <c r="G526"/>
      <c r="H526"/>
    </row>
    <row r="527" spans="3:8" x14ac:dyDescent="0.25">
      <c r="C527"/>
      <c r="E527" s="3"/>
      <c r="F527" s="4"/>
      <c r="G527"/>
      <c r="H527"/>
    </row>
    <row r="528" spans="3:8" x14ac:dyDescent="0.25">
      <c r="C528"/>
      <c r="E528" s="3"/>
      <c r="F528" s="4"/>
      <c r="G528"/>
      <c r="H528"/>
    </row>
    <row r="529" spans="3:8" x14ac:dyDescent="0.25">
      <c r="C529"/>
      <c r="E529" s="3"/>
      <c r="F529" s="4"/>
      <c r="G529"/>
      <c r="H529"/>
    </row>
    <row r="530" spans="3:8" x14ac:dyDescent="0.25">
      <c r="C530"/>
      <c r="E530" s="3"/>
      <c r="F530" s="4"/>
      <c r="G530"/>
      <c r="H530"/>
    </row>
    <row r="531" spans="3:8" x14ac:dyDescent="0.25">
      <c r="C531"/>
      <c r="E531" s="3"/>
      <c r="F531" s="4"/>
      <c r="G531"/>
      <c r="H531"/>
    </row>
    <row r="532" spans="3:8" x14ac:dyDescent="0.25">
      <c r="C532"/>
      <c r="E532" s="3"/>
      <c r="F532" s="4"/>
      <c r="G532"/>
      <c r="H532"/>
    </row>
    <row r="533" spans="3:8" x14ac:dyDescent="0.25">
      <c r="C533"/>
      <c r="E533" s="3"/>
      <c r="F533" s="4"/>
      <c r="G533"/>
      <c r="H533"/>
    </row>
    <row r="534" spans="3:8" x14ac:dyDescent="0.25">
      <c r="C534"/>
      <c r="E534" s="3"/>
      <c r="F534" s="4"/>
      <c r="G534"/>
      <c r="H534"/>
    </row>
    <row r="535" spans="3:8" x14ac:dyDescent="0.25">
      <c r="C535"/>
      <c r="E535" s="3"/>
      <c r="F535" s="4"/>
      <c r="G535"/>
      <c r="H535"/>
    </row>
    <row r="536" spans="3:8" x14ac:dyDescent="0.25">
      <c r="C536"/>
      <c r="E536" s="3"/>
      <c r="F536" s="4"/>
      <c r="G536"/>
      <c r="H536"/>
    </row>
    <row r="537" spans="3:8" x14ac:dyDescent="0.25">
      <c r="C537"/>
      <c r="E537" s="3"/>
      <c r="F537" s="4"/>
      <c r="G537"/>
      <c r="H537"/>
    </row>
    <row r="538" spans="3:8" x14ac:dyDescent="0.25">
      <c r="C538"/>
      <c r="E538" s="3"/>
      <c r="F538" s="4"/>
      <c r="G538"/>
      <c r="H538"/>
    </row>
    <row r="539" spans="3:8" x14ac:dyDescent="0.25">
      <c r="C539"/>
      <c r="E539" s="3"/>
      <c r="F539" s="4"/>
      <c r="G539"/>
      <c r="H539"/>
    </row>
    <row r="540" spans="3:8" x14ac:dyDescent="0.25">
      <c r="C540"/>
      <c r="E540" s="3"/>
      <c r="F540" s="4"/>
      <c r="G540"/>
      <c r="H540"/>
    </row>
    <row r="541" spans="3:8" x14ac:dyDescent="0.25">
      <c r="C541"/>
      <c r="E541" s="3"/>
      <c r="F541" s="4"/>
      <c r="G541"/>
      <c r="H541"/>
    </row>
    <row r="542" spans="3:8" x14ac:dyDescent="0.25">
      <c r="C542"/>
      <c r="E542" s="3"/>
      <c r="F542" s="4"/>
      <c r="G542"/>
      <c r="H542"/>
    </row>
    <row r="543" spans="3:8" x14ac:dyDescent="0.25">
      <c r="C543"/>
      <c r="E543" s="3"/>
      <c r="F543" s="4"/>
      <c r="G543"/>
      <c r="H543"/>
    </row>
    <row r="544" spans="3:8" x14ac:dyDescent="0.25">
      <c r="C544"/>
      <c r="E544" s="3"/>
      <c r="F544" s="4"/>
      <c r="G544"/>
      <c r="H544"/>
    </row>
    <row r="545" spans="3:8" x14ac:dyDescent="0.25">
      <c r="C545"/>
      <c r="E545" s="3"/>
      <c r="F545" s="4"/>
      <c r="G545"/>
      <c r="H545"/>
    </row>
    <row r="546" spans="3:8" x14ac:dyDescent="0.25">
      <c r="C546"/>
      <c r="E546" s="3"/>
      <c r="F546" s="4"/>
      <c r="G546"/>
      <c r="H546"/>
    </row>
    <row r="547" spans="3:8" x14ac:dyDescent="0.25">
      <c r="C547"/>
      <c r="E547" s="3"/>
      <c r="F547" s="4"/>
      <c r="G547"/>
      <c r="H547"/>
    </row>
    <row r="548" spans="3:8" x14ac:dyDescent="0.25">
      <c r="C548"/>
      <c r="E548" s="3"/>
      <c r="F548" s="4"/>
      <c r="G548"/>
      <c r="H548"/>
    </row>
    <row r="549" spans="3:8" x14ac:dyDescent="0.25">
      <c r="C549"/>
      <c r="E549" s="3"/>
      <c r="F549" s="4"/>
      <c r="G549"/>
      <c r="H549"/>
    </row>
    <row r="550" spans="3:8" x14ac:dyDescent="0.25">
      <c r="C550"/>
      <c r="E550" s="3"/>
      <c r="F550" s="4"/>
      <c r="G550"/>
      <c r="H550"/>
    </row>
    <row r="551" spans="3:8" x14ac:dyDescent="0.25">
      <c r="C551"/>
      <c r="E551" s="3"/>
      <c r="F551" s="4"/>
      <c r="G551"/>
      <c r="H551"/>
    </row>
    <row r="552" spans="3:8" x14ac:dyDescent="0.25">
      <c r="C552"/>
      <c r="E552" s="3"/>
      <c r="F552" s="4"/>
      <c r="G552"/>
      <c r="H552"/>
    </row>
    <row r="553" spans="3:8" x14ac:dyDescent="0.25">
      <c r="C553"/>
      <c r="E553" s="3"/>
      <c r="F553" s="4"/>
      <c r="G553"/>
      <c r="H553"/>
    </row>
    <row r="554" spans="3:8" x14ac:dyDescent="0.25">
      <c r="C554"/>
      <c r="E554" s="3"/>
      <c r="F554" s="4"/>
      <c r="G554"/>
      <c r="H554"/>
    </row>
    <row r="555" spans="3:8" x14ac:dyDescent="0.25">
      <c r="C555"/>
      <c r="E555" s="3"/>
      <c r="F555" s="4"/>
      <c r="G555"/>
      <c r="H555"/>
    </row>
    <row r="556" spans="3:8" x14ac:dyDescent="0.25">
      <c r="C556"/>
      <c r="E556" s="3"/>
      <c r="F556" s="4"/>
      <c r="G556"/>
      <c r="H556"/>
    </row>
    <row r="557" spans="3:8" x14ac:dyDescent="0.25">
      <c r="C557"/>
      <c r="E557" s="3"/>
      <c r="F557" s="4"/>
      <c r="G557"/>
      <c r="H557"/>
    </row>
    <row r="558" spans="3:8" x14ac:dyDescent="0.25">
      <c r="C558"/>
      <c r="E558" s="3"/>
      <c r="F558" s="4"/>
      <c r="G558"/>
      <c r="H558"/>
    </row>
    <row r="559" spans="3:8" x14ac:dyDescent="0.25">
      <c r="C559"/>
      <c r="E559" s="3"/>
      <c r="F559" s="4"/>
      <c r="G559"/>
      <c r="H559"/>
    </row>
    <row r="560" spans="3:8" x14ac:dyDescent="0.25">
      <c r="C560"/>
      <c r="E560" s="3"/>
      <c r="F560" s="4"/>
      <c r="G560"/>
      <c r="H560"/>
    </row>
    <row r="561" spans="3:8" x14ac:dyDescent="0.25">
      <c r="C561"/>
      <c r="E561" s="3"/>
      <c r="F561" s="4"/>
      <c r="G561"/>
      <c r="H561"/>
    </row>
    <row r="562" spans="3:8" x14ac:dyDescent="0.25">
      <c r="C562"/>
      <c r="E562" s="3"/>
      <c r="F562" s="4"/>
      <c r="G562"/>
      <c r="H562"/>
    </row>
    <row r="563" spans="3:8" x14ac:dyDescent="0.25">
      <c r="C563"/>
      <c r="E563" s="3"/>
      <c r="F563" s="4"/>
      <c r="G563"/>
      <c r="H563"/>
    </row>
    <row r="564" spans="3:8" x14ac:dyDescent="0.25">
      <c r="C564"/>
      <c r="E564" s="3"/>
      <c r="F564" s="4"/>
      <c r="G564"/>
      <c r="H564"/>
    </row>
    <row r="565" spans="3:8" x14ac:dyDescent="0.25">
      <c r="C565"/>
      <c r="E565" s="3"/>
      <c r="F565" s="4"/>
      <c r="G565"/>
      <c r="H565"/>
    </row>
    <row r="566" spans="3:8" x14ac:dyDescent="0.25">
      <c r="C566"/>
      <c r="E566" s="3"/>
      <c r="F566" s="4"/>
      <c r="G566"/>
      <c r="H566"/>
    </row>
    <row r="567" spans="3:8" x14ac:dyDescent="0.25">
      <c r="C567"/>
      <c r="E567" s="3"/>
      <c r="F567" s="4"/>
      <c r="G567"/>
      <c r="H567"/>
    </row>
    <row r="568" spans="3:8" x14ac:dyDescent="0.25">
      <c r="C568"/>
      <c r="E568" s="3"/>
      <c r="F568" s="4"/>
      <c r="G568"/>
      <c r="H568"/>
    </row>
    <row r="569" spans="3:8" x14ac:dyDescent="0.25">
      <c r="C569"/>
      <c r="E569" s="3"/>
      <c r="F569" s="4"/>
      <c r="G569"/>
      <c r="H569"/>
    </row>
    <row r="570" spans="3:8" x14ac:dyDescent="0.25">
      <c r="C570"/>
      <c r="E570" s="3"/>
      <c r="F570" s="4"/>
      <c r="G570"/>
      <c r="H570"/>
    </row>
    <row r="571" spans="3:8" x14ac:dyDescent="0.25">
      <c r="C571"/>
      <c r="E571" s="3"/>
      <c r="F571" s="4"/>
      <c r="G571"/>
      <c r="H571"/>
    </row>
    <row r="572" spans="3:8" x14ac:dyDescent="0.25">
      <c r="C572"/>
      <c r="E572" s="3"/>
      <c r="F572" s="4"/>
      <c r="G572"/>
      <c r="H572"/>
    </row>
    <row r="573" spans="3:8" x14ac:dyDescent="0.25">
      <c r="C573"/>
      <c r="E573" s="3"/>
      <c r="F573" s="4"/>
      <c r="G573"/>
      <c r="H573"/>
    </row>
    <row r="574" spans="3:8" x14ac:dyDescent="0.25">
      <c r="C574"/>
      <c r="E574" s="3"/>
      <c r="F574" s="4"/>
      <c r="G574"/>
      <c r="H574"/>
    </row>
    <row r="575" spans="3:8" x14ac:dyDescent="0.25">
      <c r="C575"/>
      <c r="E575" s="3"/>
      <c r="F575" s="4"/>
      <c r="G575"/>
      <c r="H575"/>
    </row>
    <row r="576" spans="3:8" x14ac:dyDescent="0.25">
      <c r="C576"/>
      <c r="E576" s="3"/>
      <c r="F576" s="4"/>
      <c r="G576"/>
      <c r="H576"/>
    </row>
    <row r="577" spans="3:8" x14ac:dyDescent="0.25">
      <c r="C577"/>
      <c r="E577" s="3"/>
      <c r="F577" s="4"/>
      <c r="G577"/>
      <c r="H577"/>
    </row>
    <row r="578" spans="3:8" x14ac:dyDescent="0.25">
      <c r="C578"/>
      <c r="E578" s="3"/>
      <c r="F578" s="4"/>
      <c r="G578"/>
      <c r="H578"/>
    </row>
    <row r="579" spans="3:8" x14ac:dyDescent="0.25">
      <c r="C579"/>
      <c r="E579" s="3"/>
      <c r="F579" s="4"/>
      <c r="G579"/>
      <c r="H579"/>
    </row>
    <row r="580" spans="3:8" x14ac:dyDescent="0.25">
      <c r="C580"/>
      <c r="E580" s="3"/>
      <c r="F580" s="4"/>
      <c r="G580"/>
      <c r="H580"/>
    </row>
    <row r="581" spans="3:8" x14ac:dyDescent="0.25">
      <c r="C581"/>
      <c r="E581" s="3"/>
      <c r="F581" s="4"/>
      <c r="G581"/>
      <c r="H581"/>
    </row>
    <row r="582" spans="3:8" x14ac:dyDescent="0.25">
      <c r="C582"/>
      <c r="E582" s="3"/>
      <c r="F582" s="4"/>
      <c r="G582"/>
      <c r="H582"/>
    </row>
    <row r="583" spans="3:8" x14ac:dyDescent="0.25">
      <c r="C583"/>
      <c r="E583" s="3"/>
      <c r="F583" s="4"/>
      <c r="G583"/>
      <c r="H583"/>
    </row>
    <row r="584" spans="3:8" x14ac:dyDescent="0.25">
      <c r="C584"/>
      <c r="E584" s="3"/>
      <c r="F584" s="4"/>
      <c r="G584"/>
      <c r="H584"/>
    </row>
    <row r="585" spans="3:8" x14ac:dyDescent="0.25">
      <c r="C585"/>
      <c r="E585" s="3"/>
      <c r="F585" s="4"/>
      <c r="G585"/>
      <c r="H585"/>
    </row>
    <row r="586" spans="3:8" x14ac:dyDescent="0.25">
      <c r="C586"/>
      <c r="E586" s="3"/>
      <c r="F586" s="4"/>
      <c r="G586"/>
      <c r="H586"/>
    </row>
    <row r="587" spans="3:8" x14ac:dyDescent="0.25">
      <c r="C587"/>
      <c r="E587" s="3"/>
      <c r="F587" s="4"/>
      <c r="G587"/>
      <c r="H587"/>
    </row>
    <row r="588" spans="3:8" x14ac:dyDescent="0.25">
      <c r="C588"/>
      <c r="E588" s="3"/>
      <c r="F588" s="4"/>
      <c r="G588"/>
      <c r="H588"/>
    </row>
    <row r="589" spans="3:8" x14ac:dyDescent="0.25">
      <c r="C589"/>
      <c r="E589" s="3"/>
      <c r="F589" s="4"/>
      <c r="G589"/>
      <c r="H589"/>
    </row>
    <row r="590" spans="3:8" x14ac:dyDescent="0.25">
      <c r="C590"/>
      <c r="E590" s="3"/>
      <c r="F590" s="4"/>
      <c r="G590"/>
      <c r="H590"/>
    </row>
    <row r="591" spans="3:8" x14ac:dyDescent="0.25">
      <c r="C591"/>
      <c r="E591" s="3"/>
      <c r="F591" s="4"/>
      <c r="G591"/>
      <c r="H591"/>
    </row>
    <row r="592" spans="3:8" x14ac:dyDescent="0.25">
      <c r="C592"/>
      <c r="E592" s="3"/>
      <c r="F592" s="4"/>
      <c r="G592"/>
      <c r="H592"/>
    </row>
    <row r="593" spans="3:8" x14ac:dyDescent="0.25">
      <c r="C593"/>
      <c r="E593" s="3"/>
      <c r="F593" s="4"/>
      <c r="G593"/>
      <c r="H593"/>
    </row>
    <row r="594" spans="3:8" x14ac:dyDescent="0.25">
      <c r="C594"/>
      <c r="E594" s="3"/>
      <c r="F594" s="4"/>
      <c r="G594"/>
      <c r="H594"/>
    </row>
    <row r="595" spans="3:8" x14ac:dyDescent="0.25">
      <c r="C595"/>
      <c r="E595" s="3"/>
      <c r="F595" s="4"/>
      <c r="G595"/>
      <c r="H595"/>
    </row>
    <row r="596" spans="3:8" x14ac:dyDescent="0.25">
      <c r="C596"/>
      <c r="E596" s="3"/>
      <c r="F596" s="4"/>
      <c r="G596"/>
      <c r="H596"/>
    </row>
    <row r="597" spans="3:8" x14ac:dyDescent="0.25">
      <c r="C597"/>
      <c r="E597" s="3"/>
      <c r="F597" s="4"/>
      <c r="G597"/>
      <c r="H597"/>
    </row>
    <row r="598" spans="3:8" x14ac:dyDescent="0.25">
      <c r="C598"/>
      <c r="E598" s="3"/>
      <c r="F598" s="4"/>
      <c r="G598"/>
      <c r="H598"/>
    </row>
    <row r="599" spans="3:8" x14ac:dyDescent="0.25">
      <c r="C599"/>
      <c r="E599" s="3"/>
      <c r="F599" s="4"/>
      <c r="G599"/>
      <c r="H599"/>
    </row>
    <row r="600" spans="3:8" x14ac:dyDescent="0.25">
      <c r="C600"/>
      <c r="E600" s="3"/>
      <c r="F600" s="4"/>
      <c r="G600"/>
      <c r="H600"/>
    </row>
    <row r="601" spans="3:8" x14ac:dyDescent="0.25">
      <c r="C601"/>
      <c r="E601" s="3"/>
      <c r="F601" s="4"/>
      <c r="G601"/>
      <c r="H601"/>
    </row>
    <row r="602" spans="3:8" x14ac:dyDescent="0.25">
      <c r="C602"/>
      <c r="E602" s="3"/>
      <c r="F602" s="4"/>
      <c r="G602"/>
      <c r="H602"/>
    </row>
    <row r="603" spans="3:8" x14ac:dyDescent="0.25">
      <c r="C603"/>
      <c r="E603" s="3"/>
      <c r="F603" s="4"/>
      <c r="G603"/>
      <c r="H603"/>
    </row>
    <row r="604" spans="3:8" x14ac:dyDescent="0.25">
      <c r="C604"/>
      <c r="E604" s="3"/>
      <c r="F604" s="4"/>
      <c r="G604"/>
      <c r="H604"/>
    </row>
    <row r="605" spans="3:8" x14ac:dyDescent="0.25">
      <c r="C605"/>
      <c r="E605" s="3"/>
      <c r="F605" s="4"/>
      <c r="G605"/>
      <c r="H605"/>
    </row>
    <row r="606" spans="3:8" x14ac:dyDescent="0.25">
      <c r="C606"/>
      <c r="E606" s="3"/>
      <c r="F606" s="4"/>
      <c r="G606"/>
      <c r="H606"/>
    </row>
    <row r="607" spans="3:8" x14ac:dyDescent="0.25">
      <c r="C607"/>
      <c r="E607" s="3"/>
      <c r="F607" s="4"/>
      <c r="G607"/>
      <c r="H607"/>
    </row>
    <row r="608" spans="3:8" x14ac:dyDescent="0.25">
      <c r="C608"/>
      <c r="E608" s="3"/>
      <c r="F608" s="4"/>
      <c r="G608"/>
      <c r="H608"/>
    </row>
    <row r="609" spans="3:8" x14ac:dyDescent="0.25">
      <c r="C609"/>
      <c r="E609" s="3"/>
      <c r="F609" s="4"/>
      <c r="G609"/>
      <c r="H609"/>
    </row>
    <row r="610" spans="3:8" x14ac:dyDescent="0.25">
      <c r="C610"/>
      <c r="E610" s="3"/>
      <c r="F610" s="4"/>
      <c r="G610"/>
      <c r="H610"/>
    </row>
    <row r="611" spans="3:8" x14ac:dyDescent="0.25">
      <c r="C611"/>
      <c r="E611" s="3"/>
      <c r="F611" s="4"/>
      <c r="G611"/>
      <c r="H611"/>
    </row>
    <row r="612" spans="3:8" x14ac:dyDescent="0.25">
      <c r="C612"/>
      <c r="E612" s="3"/>
      <c r="F612" s="4"/>
      <c r="G612"/>
      <c r="H612"/>
    </row>
    <row r="613" spans="3:8" x14ac:dyDescent="0.25">
      <c r="C613"/>
      <c r="E613" s="3"/>
      <c r="F613" s="4"/>
      <c r="G613"/>
      <c r="H613"/>
    </row>
    <row r="614" spans="3:8" x14ac:dyDescent="0.25">
      <c r="C614"/>
      <c r="E614" s="3"/>
      <c r="F614" s="4"/>
      <c r="G614"/>
      <c r="H614"/>
    </row>
    <row r="615" spans="3:8" x14ac:dyDescent="0.25">
      <c r="C615"/>
      <c r="E615" s="3"/>
      <c r="F615" s="4"/>
      <c r="G615"/>
      <c r="H615"/>
    </row>
    <row r="616" spans="3:8" x14ac:dyDescent="0.25">
      <c r="C616"/>
      <c r="E616" s="3"/>
      <c r="F616" s="4"/>
      <c r="G616"/>
      <c r="H616"/>
    </row>
    <row r="617" spans="3:8" x14ac:dyDescent="0.25">
      <c r="C617"/>
      <c r="E617" s="3"/>
      <c r="F617" s="4"/>
      <c r="G617"/>
      <c r="H617"/>
    </row>
    <row r="618" spans="3:8" x14ac:dyDescent="0.25">
      <c r="C618"/>
      <c r="E618" s="3"/>
      <c r="F618" s="4"/>
      <c r="G618"/>
      <c r="H618"/>
    </row>
    <row r="619" spans="3:8" x14ac:dyDescent="0.25">
      <c r="C619"/>
      <c r="E619" s="3"/>
      <c r="F619" s="4"/>
      <c r="G619"/>
      <c r="H619"/>
    </row>
    <row r="620" spans="3:8" x14ac:dyDescent="0.25">
      <c r="C620"/>
      <c r="E620" s="3"/>
      <c r="F620" s="4"/>
      <c r="G620"/>
      <c r="H620"/>
    </row>
    <row r="621" spans="3:8" x14ac:dyDescent="0.25">
      <c r="C621"/>
      <c r="E621" s="3"/>
      <c r="F621" s="4"/>
      <c r="G621"/>
      <c r="H621"/>
    </row>
    <row r="622" spans="3:8" x14ac:dyDescent="0.25">
      <c r="C622"/>
      <c r="E622" s="3"/>
      <c r="F622" s="4"/>
      <c r="G622"/>
      <c r="H622"/>
    </row>
    <row r="623" spans="3:8" x14ac:dyDescent="0.25">
      <c r="C623"/>
      <c r="E623" s="3"/>
      <c r="F623" s="4"/>
      <c r="G623"/>
      <c r="H623"/>
    </row>
    <row r="624" spans="3:8" x14ac:dyDescent="0.25">
      <c r="C624"/>
      <c r="E624" s="3"/>
      <c r="F624" s="4"/>
      <c r="G624"/>
      <c r="H624"/>
    </row>
    <row r="625" spans="3:8" x14ac:dyDescent="0.25">
      <c r="C625"/>
      <c r="E625" s="3"/>
      <c r="F625" s="4"/>
      <c r="G625"/>
      <c r="H625"/>
    </row>
    <row r="626" spans="3:8" x14ac:dyDescent="0.25">
      <c r="C626"/>
      <c r="E626" s="3"/>
      <c r="F626" s="4"/>
      <c r="G626"/>
      <c r="H626"/>
    </row>
    <row r="627" spans="3:8" x14ac:dyDescent="0.25">
      <c r="C627"/>
      <c r="E627" s="3"/>
      <c r="F627" s="4"/>
      <c r="G627"/>
      <c r="H627"/>
    </row>
    <row r="628" spans="3:8" x14ac:dyDescent="0.25">
      <c r="C628"/>
      <c r="E628" s="3"/>
      <c r="F628" s="4"/>
      <c r="G628"/>
      <c r="H628"/>
    </row>
    <row r="629" spans="3:8" x14ac:dyDescent="0.25">
      <c r="C629"/>
      <c r="E629" s="3"/>
      <c r="F629" s="4"/>
      <c r="G629"/>
      <c r="H629"/>
    </row>
    <row r="630" spans="3:8" x14ac:dyDescent="0.25">
      <c r="C630"/>
      <c r="E630" s="3"/>
      <c r="F630" s="4"/>
      <c r="G630"/>
      <c r="H630"/>
    </row>
    <row r="631" spans="3:8" x14ac:dyDescent="0.25">
      <c r="C631"/>
      <c r="E631" s="3"/>
      <c r="F631" s="4"/>
      <c r="G631"/>
      <c r="H631"/>
    </row>
    <row r="632" spans="3:8" x14ac:dyDescent="0.25">
      <c r="C632"/>
      <c r="E632" s="3"/>
      <c r="F632" s="4"/>
      <c r="G632"/>
      <c r="H632"/>
    </row>
    <row r="633" spans="3:8" x14ac:dyDescent="0.25">
      <c r="C633"/>
      <c r="E633" s="3"/>
      <c r="F633" s="4"/>
      <c r="G633"/>
      <c r="H633"/>
    </row>
    <row r="634" spans="3:8" x14ac:dyDescent="0.25">
      <c r="C634"/>
      <c r="E634" s="3"/>
      <c r="F634" s="4"/>
      <c r="G634"/>
      <c r="H634"/>
    </row>
    <row r="635" spans="3:8" x14ac:dyDescent="0.25">
      <c r="C635"/>
      <c r="E635" s="3"/>
      <c r="F635" s="4"/>
      <c r="G635"/>
      <c r="H635"/>
    </row>
    <row r="636" spans="3:8" x14ac:dyDescent="0.25">
      <c r="C636"/>
      <c r="E636" s="3"/>
      <c r="F636" s="4"/>
      <c r="G636"/>
      <c r="H636"/>
    </row>
    <row r="637" spans="3:8" x14ac:dyDescent="0.25">
      <c r="C637"/>
      <c r="E637" s="3"/>
      <c r="F637" s="4"/>
      <c r="G637"/>
      <c r="H637"/>
    </row>
    <row r="638" spans="3:8" x14ac:dyDescent="0.25">
      <c r="C638"/>
      <c r="E638" s="3"/>
      <c r="F638" s="4"/>
      <c r="G638"/>
      <c r="H638"/>
    </row>
    <row r="639" spans="3:8" x14ac:dyDescent="0.25">
      <c r="C639"/>
      <c r="E639" s="3"/>
      <c r="F639" s="4"/>
      <c r="G639"/>
      <c r="H639"/>
    </row>
    <row r="640" spans="3:8" x14ac:dyDescent="0.25">
      <c r="C640"/>
      <c r="E640" s="3"/>
      <c r="F640" s="4"/>
      <c r="G640"/>
      <c r="H640"/>
    </row>
    <row r="641" spans="2:8" x14ac:dyDescent="0.25">
      <c r="C641"/>
      <c r="E641" s="3"/>
      <c r="F641" s="4"/>
      <c r="G641"/>
      <c r="H641"/>
    </row>
    <row r="642" spans="2:8" x14ac:dyDescent="0.25">
      <c r="C642"/>
      <c r="E642" s="3"/>
      <c r="F642" s="4"/>
      <c r="G642"/>
      <c r="H642"/>
    </row>
    <row r="643" spans="2:8" x14ac:dyDescent="0.25">
      <c r="C643"/>
      <c r="E643" s="3"/>
      <c r="F643" s="4"/>
      <c r="G643"/>
      <c r="H643"/>
    </row>
    <row r="644" spans="2:8" x14ac:dyDescent="0.25">
      <c r="C644"/>
      <c r="E644" s="3"/>
      <c r="F644" s="4"/>
      <c r="G644"/>
      <c r="H644"/>
    </row>
    <row r="645" spans="2:8" x14ac:dyDescent="0.25">
      <c r="C645"/>
      <c r="E645" s="3"/>
      <c r="F645" s="4"/>
      <c r="G645"/>
      <c r="H645"/>
    </row>
    <row r="646" spans="2:8" x14ac:dyDescent="0.25">
      <c r="C646"/>
      <c r="E646" s="3"/>
      <c r="F646" s="4"/>
      <c r="G646"/>
      <c r="H646"/>
    </row>
    <row r="647" spans="2:8" x14ac:dyDescent="0.25">
      <c r="C647"/>
      <c r="E647" s="3"/>
      <c r="F647" s="4"/>
      <c r="G647"/>
      <c r="H647"/>
    </row>
    <row r="648" spans="2:8" x14ac:dyDescent="0.25">
      <c r="C648"/>
      <c r="E648" s="3"/>
      <c r="F648" s="4"/>
      <c r="G648"/>
      <c r="H648"/>
    </row>
    <row r="649" spans="2:8" x14ac:dyDescent="0.25">
      <c r="C649"/>
      <c r="E649" s="3"/>
      <c r="F649" s="4"/>
      <c r="G649"/>
      <c r="H649"/>
    </row>
    <row r="650" spans="2:8" x14ac:dyDescent="0.25">
      <c r="B650"/>
      <c r="C650"/>
      <c r="E650" s="3"/>
      <c r="F650" s="4"/>
      <c r="G650"/>
      <c r="H650"/>
    </row>
    <row r="651" spans="2:8" x14ac:dyDescent="0.25">
      <c r="B651"/>
      <c r="C651"/>
      <c r="E651" s="3"/>
      <c r="F651" s="4"/>
      <c r="G651"/>
      <c r="H651"/>
    </row>
    <row r="652" spans="2:8" x14ac:dyDescent="0.25">
      <c r="B652"/>
      <c r="C652"/>
      <c r="E652" s="3"/>
      <c r="F652" s="4"/>
      <c r="G652"/>
      <c r="H652"/>
    </row>
    <row r="653" spans="2:8" x14ac:dyDescent="0.25">
      <c r="B653"/>
      <c r="C653"/>
      <c r="E653" s="3"/>
      <c r="F653" s="4"/>
      <c r="G653"/>
      <c r="H653"/>
    </row>
    <row r="654" spans="2:8" x14ac:dyDescent="0.25">
      <c r="B654"/>
      <c r="C654"/>
      <c r="E654" s="3"/>
      <c r="F654" s="4"/>
      <c r="G654"/>
      <c r="H654"/>
    </row>
    <row r="655" spans="2:8" x14ac:dyDescent="0.25">
      <c r="B655"/>
      <c r="C655"/>
      <c r="E655" s="3"/>
      <c r="F655" s="4"/>
      <c r="G655"/>
      <c r="H655"/>
    </row>
    <row r="656" spans="2:8" x14ac:dyDescent="0.25">
      <c r="B656"/>
      <c r="C656"/>
      <c r="E656" s="3"/>
      <c r="F656" s="4"/>
      <c r="G656"/>
      <c r="H656"/>
    </row>
    <row r="657" spans="2:8" x14ac:dyDescent="0.25">
      <c r="B657"/>
      <c r="C657"/>
      <c r="E657" s="3"/>
      <c r="F657" s="4"/>
      <c r="G657"/>
      <c r="H657"/>
    </row>
    <row r="658" spans="2:8" x14ac:dyDescent="0.25">
      <c r="B658"/>
      <c r="C658"/>
      <c r="E658" s="3"/>
      <c r="F658" s="4"/>
      <c r="G658"/>
      <c r="H658"/>
    </row>
    <row r="659" spans="2:8" x14ac:dyDescent="0.25">
      <c r="B659"/>
      <c r="C659"/>
      <c r="E659" s="3"/>
      <c r="F659" s="4"/>
      <c r="G659"/>
      <c r="H659"/>
    </row>
    <row r="660" spans="2:8" x14ac:dyDescent="0.25">
      <c r="B660"/>
      <c r="C660"/>
      <c r="E660" s="3"/>
      <c r="F660" s="4"/>
      <c r="G660"/>
      <c r="H660"/>
    </row>
    <row r="661" spans="2:8" x14ac:dyDescent="0.25">
      <c r="B661"/>
      <c r="C661"/>
      <c r="E661" s="3"/>
      <c r="F661" s="4"/>
      <c r="G661"/>
      <c r="H661"/>
    </row>
    <row r="662" spans="2:8" x14ac:dyDescent="0.25">
      <c r="B662"/>
      <c r="C662"/>
      <c r="E662" s="3"/>
      <c r="F662" s="4"/>
      <c r="G662"/>
      <c r="H662"/>
    </row>
    <row r="663" spans="2:8" x14ac:dyDescent="0.25">
      <c r="B663"/>
      <c r="C663"/>
      <c r="E663" s="3"/>
      <c r="F663" s="4"/>
      <c r="G663"/>
      <c r="H663"/>
    </row>
    <row r="664" spans="2:8" x14ac:dyDescent="0.25">
      <c r="B664"/>
      <c r="C664"/>
      <c r="E664" s="3"/>
      <c r="F664" s="4"/>
      <c r="G664"/>
      <c r="H664"/>
    </row>
    <row r="665" spans="2:8" x14ac:dyDescent="0.25">
      <c r="B665"/>
      <c r="C665"/>
      <c r="E665" s="3"/>
      <c r="F665" s="4"/>
      <c r="G665"/>
      <c r="H665"/>
    </row>
    <row r="666" spans="2:8" x14ac:dyDescent="0.25">
      <c r="B666"/>
      <c r="C666"/>
      <c r="E666" s="3"/>
      <c r="F666" s="4"/>
      <c r="G666"/>
      <c r="H666"/>
    </row>
    <row r="667" spans="2:8" x14ac:dyDescent="0.25">
      <c r="B667"/>
      <c r="C667"/>
      <c r="E667" s="3"/>
      <c r="F667" s="4"/>
      <c r="G667"/>
      <c r="H667"/>
    </row>
    <row r="668" spans="2:8" x14ac:dyDescent="0.25">
      <c r="B668"/>
      <c r="C668"/>
      <c r="E668" s="3"/>
      <c r="F668" s="4"/>
      <c r="G668"/>
      <c r="H668"/>
    </row>
    <row r="669" spans="2:8" x14ac:dyDescent="0.25">
      <c r="B669"/>
      <c r="C669"/>
      <c r="E669" s="3"/>
      <c r="F669" s="4"/>
      <c r="G669"/>
      <c r="H669"/>
    </row>
    <row r="670" spans="2:8" x14ac:dyDescent="0.25">
      <c r="B670"/>
      <c r="C670"/>
      <c r="E670" s="3"/>
      <c r="F670" s="4"/>
      <c r="G670"/>
      <c r="H670"/>
    </row>
    <row r="671" spans="2:8" x14ac:dyDescent="0.25">
      <c r="B671"/>
      <c r="C671"/>
      <c r="E671" s="3"/>
      <c r="F671" s="4"/>
      <c r="G671"/>
      <c r="H671"/>
    </row>
    <row r="672" spans="2:8" x14ac:dyDescent="0.25">
      <c r="B672"/>
      <c r="C672"/>
      <c r="E672" s="3"/>
      <c r="F672" s="4"/>
      <c r="G672"/>
      <c r="H672"/>
    </row>
    <row r="673" spans="2:8" x14ac:dyDescent="0.25">
      <c r="B673"/>
      <c r="C673"/>
      <c r="E673" s="3"/>
      <c r="F673" s="4"/>
      <c r="G673"/>
      <c r="H673"/>
    </row>
    <row r="674" spans="2:8" x14ac:dyDescent="0.25">
      <c r="B674"/>
      <c r="C674"/>
      <c r="E674" s="3"/>
      <c r="F674" s="4"/>
      <c r="G674"/>
      <c r="H674"/>
    </row>
    <row r="675" spans="2:8" x14ac:dyDescent="0.25">
      <c r="B675"/>
      <c r="C675"/>
      <c r="E675" s="3"/>
      <c r="F675" s="4"/>
      <c r="G675"/>
      <c r="H675"/>
    </row>
    <row r="676" spans="2:8" x14ac:dyDescent="0.25">
      <c r="B676"/>
      <c r="C676"/>
      <c r="E676" s="3"/>
      <c r="F676" s="4"/>
      <c r="G676"/>
      <c r="H676"/>
    </row>
    <row r="677" spans="2:8" x14ac:dyDescent="0.25">
      <c r="B677"/>
      <c r="C677"/>
      <c r="E677" s="3"/>
      <c r="F677" s="4"/>
      <c r="G677"/>
      <c r="H677"/>
    </row>
    <row r="678" spans="2:8" x14ac:dyDescent="0.25">
      <c r="B678"/>
      <c r="C678"/>
      <c r="E678" s="3"/>
      <c r="F678" s="4"/>
      <c r="G678"/>
      <c r="H678"/>
    </row>
    <row r="679" spans="2:8" x14ac:dyDescent="0.25">
      <c r="B679"/>
      <c r="C679"/>
      <c r="E679" s="3"/>
      <c r="F679" s="4"/>
      <c r="G679"/>
      <c r="H679"/>
    </row>
    <row r="680" spans="2:8" x14ac:dyDescent="0.25">
      <c r="B680"/>
      <c r="C680"/>
      <c r="E680" s="3"/>
      <c r="F680" s="4"/>
      <c r="G680"/>
      <c r="H680"/>
    </row>
    <row r="681" spans="2:8" x14ac:dyDescent="0.25">
      <c r="B681"/>
      <c r="C681"/>
      <c r="E681" s="3"/>
      <c r="F681" s="4"/>
      <c r="G681"/>
      <c r="H681"/>
    </row>
    <row r="682" spans="2:8" x14ac:dyDescent="0.25">
      <c r="B682"/>
      <c r="C682"/>
      <c r="E682" s="3"/>
      <c r="F682" s="4"/>
      <c r="G682"/>
      <c r="H682"/>
    </row>
    <row r="683" spans="2:8" x14ac:dyDescent="0.25">
      <c r="B683"/>
      <c r="C683"/>
      <c r="E683" s="3"/>
      <c r="F683" s="4"/>
      <c r="G683"/>
      <c r="H683"/>
    </row>
    <row r="684" spans="2:8" x14ac:dyDescent="0.25">
      <c r="B684"/>
      <c r="C684"/>
      <c r="E684" s="3"/>
      <c r="F684" s="4"/>
      <c r="G684"/>
      <c r="H684"/>
    </row>
    <row r="685" spans="2:8" x14ac:dyDescent="0.25">
      <c r="B685"/>
      <c r="C685"/>
      <c r="E685" s="3"/>
      <c r="F685" s="4"/>
      <c r="G685"/>
      <c r="H685"/>
    </row>
    <row r="686" spans="2:8" x14ac:dyDescent="0.25">
      <c r="B686"/>
      <c r="C686"/>
      <c r="E686" s="3"/>
      <c r="F686" s="4"/>
      <c r="G686"/>
      <c r="H686"/>
    </row>
    <row r="687" spans="2:8" x14ac:dyDescent="0.25">
      <c r="B687"/>
      <c r="C687"/>
      <c r="E687" s="3"/>
      <c r="F687" s="4"/>
      <c r="G687"/>
      <c r="H687"/>
    </row>
    <row r="688" spans="2:8" x14ac:dyDescent="0.25">
      <c r="B688"/>
      <c r="C688"/>
      <c r="E688" s="3"/>
      <c r="F688" s="4"/>
      <c r="G688"/>
      <c r="H688"/>
    </row>
    <row r="689" spans="2:8" x14ac:dyDescent="0.25">
      <c r="B689"/>
      <c r="C689"/>
      <c r="E689" s="3"/>
      <c r="F689" s="4"/>
      <c r="G689"/>
      <c r="H689"/>
    </row>
    <row r="690" spans="2:8" x14ac:dyDescent="0.25">
      <c r="B690"/>
      <c r="C690"/>
      <c r="E690" s="3"/>
      <c r="F690" s="4"/>
      <c r="G690"/>
      <c r="H690"/>
    </row>
    <row r="691" spans="2:8" x14ac:dyDescent="0.25">
      <c r="B691"/>
      <c r="C691"/>
      <c r="E691" s="3"/>
      <c r="F691" s="4"/>
      <c r="G691"/>
      <c r="H691"/>
    </row>
    <row r="692" spans="2:8" x14ac:dyDescent="0.25">
      <c r="B692"/>
      <c r="C692"/>
      <c r="E692" s="3"/>
      <c r="F692" s="4"/>
      <c r="G692"/>
      <c r="H692"/>
    </row>
    <row r="693" spans="2:8" x14ac:dyDescent="0.25">
      <c r="B693"/>
      <c r="C693"/>
      <c r="E693" s="3"/>
      <c r="F693" s="4"/>
      <c r="G693"/>
      <c r="H693"/>
    </row>
    <row r="694" spans="2:8" x14ac:dyDescent="0.25">
      <c r="B694"/>
      <c r="C694"/>
      <c r="E694" s="3"/>
      <c r="F694" s="4"/>
      <c r="G694"/>
      <c r="H694"/>
    </row>
    <row r="695" spans="2:8" x14ac:dyDescent="0.25">
      <c r="B695"/>
      <c r="C695"/>
      <c r="E695" s="3"/>
      <c r="F695" s="4"/>
      <c r="G695"/>
      <c r="H695"/>
    </row>
    <row r="696" spans="2:8" x14ac:dyDescent="0.25">
      <c r="B696"/>
      <c r="C696"/>
      <c r="E696" s="3"/>
      <c r="F696" s="4"/>
      <c r="G696"/>
      <c r="H696"/>
    </row>
    <row r="697" spans="2:8" x14ac:dyDescent="0.25">
      <c r="B697"/>
      <c r="C697"/>
      <c r="E697" s="3"/>
      <c r="F697" s="4"/>
      <c r="G697"/>
      <c r="H697"/>
    </row>
    <row r="698" spans="2:8" x14ac:dyDescent="0.25">
      <c r="B698"/>
      <c r="C698"/>
      <c r="E698" s="3"/>
      <c r="F698" s="4"/>
      <c r="G698"/>
      <c r="H698"/>
    </row>
    <row r="699" spans="2:8" x14ac:dyDescent="0.25">
      <c r="B699"/>
      <c r="C699"/>
      <c r="E699" s="3"/>
      <c r="F699" s="4"/>
      <c r="G699"/>
      <c r="H699"/>
    </row>
    <row r="700" spans="2:8" x14ac:dyDescent="0.25">
      <c r="B700"/>
      <c r="C700"/>
      <c r="E700" s="3"/>
      <c r="F700" s="4"/>
      <c r="G700"/>
      <c r="H700"/>
    </row>
    <row r="701" spans="2:8" x14ac:dyDescent="0.25">
      <c r="B701"/>
      <c r="C701"/>
      <c r="E701" s="3"/>
      <c r="F701" s="4"/>
      <c r="G701"/>
      <c r="H701"/>
    </row>
    <row r="702" spans="2:8" x14ac:dyDescent="0.25">
      <c r="B702"/>
      <c r="C702"/>
      <c r="E702" s="3"/>
      <c r="F702" s="4"/>
      <c r="G702"/>
      <c r="H702"/>
    </row>
    <row r="703" spans="2:8" x14ac:dyDescent="0.25">
      <c r="B703"/>
      <c r="C703"/>
      <c r="E703" s="3"/>
      <c r="F703" s="4"/>
      <c r="G703"/>
      <c r="H703"/>
    </row>
    <row r="704" spans="2:8" x14ac:dyDescent="0.25">
      <c r="B704"/>
      <c r="C704"/>
      <c r="E704" s="3"/>
      <c r="F704" s="4"/>
      <c r="G704"/>
      <c r="H704"/>
    </row>
    <row r="705" spans="2:8" x14ac:dyDescent="0.25">
      <c r="B705"/>
      <c r="C705"/>
      <c r="E705" s="3"/>
      <c r="F705" s="4"/>
      <c r="G705"/>
      <c r="H705"/>
    </row>
    <row r="706" spans="2:8" x14ac:dyDescent="0.25">
      <c r="B706"/>
      <c r="C706"/>
      <c r="E706" s="3"/>
      <c r="F706" s="4"/>
      <c r="G706"/>
      <c r="H706"/>
    </row>
    <row r="707" spans="2:8" x14ac:dyDescent="0.25">
      <c r="B707"/>
      <c r="C707"/>
      <c r="E707" s="3"/>
      <c r="F707" s="4"/>
      <c r="G707"/>
      <c r="H707"/>
    </row>
    <row r="708" spans="2:8" x14ac:dyDescent="0.25">
      <c r="B708"/>
      <c r="C708"/>
      <c r="E708" s="3"/>
      <c r="F708" s="4"/>
      <c r="G708"/>
      <c r="H708"/>
    </row>
    <row r="709" spans="2:8" x14ac:dyDescent="0.25">
      <c r="B709"/>
      <c r="C709"/>
      <c r="E709" s="3"/>
      <c r="F709" s="4"/>
      <c r="G709"/>
      <c r="H709"/>
    </row>
    <row r="710" spans="2:8" x14ac:dyDescent="0.25">
      <c r="B710"/>
      <c r="C710"/>
      <c r="E710" s="3"/>
      <c r="F710" s="4"/>
      <c r="G710"/>
      <c r="H710"/>
    </row>
    <row r="711" spans="2:8" x14ac:dyDescent="0.25">
      <c r="B711"/>
      <c r="C711"/>
      <c r="E711" s="3"/>
      <c r="F711" s="4"/>
      <c r="G711"/>
      <c r="H711"/>
    </row>
    <row r="712" spans="2:8" x14ac:dyDescent="0.25">
      <c r="B712"/>
      <c r="C712"/>
      <c r="E712" s="3"/>
      <c r="F712" s="4"/>
      <c r="G712"/>
      <c r="H712"/>
    </row>
    <row r="713" spans="2:8" x14ac:dyDescent="0.25">
      <c r="B713"/>
      <c r="C713"/>
      <c r="E713" s="3"/>
      <c r="F713" s="4"/>
      <c r="G713"/>
      <c r="H713"/>
    </row>
    <row r="714" spans="2:8" x14ac:dyDescent="0.25">
      <c r="B714"/>
      <c r="C714"/>
      <c r="E714" s="3"/>
      <c r="F714" s="4"/>
      <c r="G714"/>
      <c r="H714"/>
    </row>
    <row r="715" spans="2:8" x14ac:dyDescent="0.25">
      <c r="B715"/>
      <c r="C715"/>
      <c r="E715" s="3"/>
      <c r="F715" s="4"/>
      <c r="G715"/>
      <c r="H715"/>
    </row>
    <row r="716" spans="2:8" x14ac:dyDescent="0.25">
      <c r="B716"/>
      <c r="C716"/>
      <c r="E716" s="3"/>
      <c r="F716" s="4"/>
      <c r="G716"/>
      <c r="H716"/>
    </row>
    <row r="717" spans="2:8" x14ac:dyDescent="0.25">
      <c r="B717"/>
      <c r="C717"/>
      <c r="E717" s="3"/>
      <c r="F717" s="4"/>
      <c r="G717"/>
      <c r="H717"/>
    </row>
    <row r="718" spans="2:8" x14ac:dyDescent="0.25">
      <c r="B718"/>
      <c r="C718"/>
      <c r="E718" s="3"/>
      <c r="F718" s="4"/>
      <c r="G718"/>
      <c r="H718"/>
    </row>
    <row r="719" spans="2:8" x14ac:dyDescent="0.25">
      <c r="B719"/>
      <c r="C719"/>
      <c r="E719" s="3"/>
      <c r="F719" s="4"/>
      <c r="G719"/>
      <c r="H719"/>
    </row>
    <row r="720" spans="2:8" x14ac:dyDescent="0.25">
      <c r="B720"/>
      <c r="C720"/>
      <c r="E720" s="3"/>
      <c r="F720" s="4"/>
      <c r="G720"/>
      <c r="H720"/>
    </row>
    <row r="721" spans="2:8" x14ac:dyDescent="0.25">
      <c r="B721"/>
      <c r="C721"/>
      <c r="E721" s="3"/>
      <c r="F721" s="4"/>
      <c r="G721"/>
      <c r="H721"/>
    </row>
    <row r="722" spans="2:8" x14ac:dyDescent="0.25">
      <c r="B722"/>
      <c r="C722"/>
      <c r="E722" s="3"/>
      <c r="F722" s="4"/>
      <c r="G722"/>
      <c r="H722"/>
    </row>
    <row r="723" spans="2:8" x14ac:dyDescent="0.25">
      <c r="B723"/>
      <c r="C723"/>
      <c r="E723" s="3"/>
      <c r="F723" s="4"/>
      <c r="G723"/>
      <c r="H723"/>
    </row>
    <row r="724" spans="2:8" x14ac:dyDescent="0.25">
      <c r="B724"/>
      <c r="C724"/>
      <c r="E724" s="3"/>
      <c r="F724" s="4"/>
      <c r="G724"/>
      <c r="H724"/>
    </row>
    <row r="725" spans="2:8" x14ac:dyDescent="0.25">
      <c r="B725"/>
      <c r="C725"/>
      <c r="E725" s="3"/>
      <c r="F725" s="4"/>
      <c r="G725"/>
      <c r="H725"/>
    </row>
    <row r="726" spans="2:8" x14ac:dyDescent="0.25">
      <c r="B726"/>
      <c r="C726"/>
      <c r="E726" s="3"/>
      <c r="F726" s="4"/>
      <c r="G726"/>
      <c r="H726"/>
    </row>
    <row r="727" spans="2:8" x14ac:dyDescent="0.25">
      <c r="B727"/>
      <c r="C727"/>
      <c r="E727" s="3"/>
      <c r="F727" s="4"/>
      <c r="G727"/>
      <c r="H727"/>
    </row>
    <row r="728" spans="2:8" x14ac:dyDescent="0.25">
      <c r="B728"/>
      <c r="C728"/>
      <c r="E728" s="3"/>
      <c r="F728" s="4"/>
      <c r="G728"/>
      <c r="H728"/>
    </row>
    <row r="729" spans="2:8" x14ac:dyDescent="0.25">
      <c r="B729"/>
      <c r="C729"/>
      <c r="E729" s="3"/>
      <c r="F729" s="4"/>
      <c r="G729"/>
      <c r="H729"/>
    </row>
    <row r="730" spans="2:8" x14ac:dyDescent="0.25">
      <c r="B730"/>
      <c r="C730"/>
      <c r="E730" s="3"/>
      <c r="F730" s="4"/>
      <c r="G730"/>
      <c r="H730"/>
    </row>
    <row r="731" spans="2:8" x14ac:dyDescent="0.25">
      <c r="B731"/>
      <c r="C731"/>
      <c r="E731" s="3"/>
      <c r="F731" s="4"/>
      <c r="G731"/>
      <c r="H731"/>
    </row>
    <row r="732" spans="2:8" x14ac:dyDescent="0.25">
      <c r="B732"/>
      <c r="C732"/>
      <c r="E732" s="3"/>
      <c r="F732" s="4"/>
      <c r="G732"/>
      <c r="H732"/>
    </row>
    <row r="733" spans="2:8" x14ac:dyDescent="0.25">
      <c r="B733"/>
      <c r="C733"/>
      <c r="E733" s="3"/>
      <c r="F733" s="4"/>
      <c r="G733"/>
      <c r="H733"/>
    </row>
    <row r="734" spans="2:8" x14ac:dyDescent="0.25">
      <c r="B734"/>
      <c r="C734"/>
      <c r="E734" s="3"/>
      <c r="F734" s="4"/>
      <c r="G734"/>
      <c r="H734"/>
    </row>
    <row r="735" spans="2:8" x14ac:dyDescent="0.25">
      <c r="B735"/>
      <c r="C735"/>
      <c r="E735" s="3"/>
      <c r="F735" s="4"/>
      <c r="G735"/>
      <c r="H735"/>
    </row>
    <row r="736" spans="2:8" x14ac:dyDescent="0.25">
      <c r="B736"/>
      <c r="C736"/>
      <c r="E736" s="3"/>
      <c r="F736" s="4"/>
      <c r="G736"/>
      <c r="H736"/>
    </row>
    <row r="737" spans="2:8" x14ac:dyDescent="0.25">
      <c r="B737"/>
      <c r="C737"/>
      <c r="E737" s="3"/>
      <c r="F737" s="4"/>
      <c r="G737"/>
      <c r="H737"/>
    </row>
    <row r="738" spans="2:8" x14ac:dyDescent="0.25">
      <c r="B738"/>
      <c r="C738"/>
      <c r="E738" s="3"/>
      <c r="F738" s="4"/>
      <c r="G738"/>
      <c r="H738"/>
    </row>
    <row r="739" spans="2:8" x14ac:dyDescent="0.25">
      <c r="B739"/>
      <c r="C739"/>
      <c r="E739" s="3"/>
      <c r="F739" s="4"/>
      <c r="G739"/>
      <c r="H739"/>
    </row>
    <row r="740" spans="2:8" x14ac:dyDescent="0.25">
      <c r="B740"/>
      <c r="C740"/>
      <c r="E740" s="3"/>
      <c r="F740" s="4"/>
      <c r="G740"/>
      <c r="H740"/>
    </row>
    <row r="741" spans="2:8" x14ac:dyDescent="0.25">
      <c r="B741"/>
      <c r="C741"/>
      <c r="E741" s="3"/>
      <c r="F741" s="4"/>
      <c r="G741"/>
      <c r="H741"/>
    </row>
    <row r="742" spans="2:8" x14ac:dyDescent="0.25">
      <c r="B742"/>
      <c r="C742"/>
      <c r="E742" s="3"/>
      <c r="F742" s="4"/>
      <c r="G742"/>
      <c r="H742"/>
    </row>
    <row r="743" spans="2:8" x14ac:dyDescent="0.25">
      <c r="B743"/>
      <c r="C743"/>
      <c r="E743" s="3"/>
      <c r="F743" s="4"/>
      <c r="G743"/>
      <c r="H743"/>
    </row>
    <row r="744" spans="2:8" x14ac:dyDescent="0.25">
      <c r="B744"/>
      <c r="C744"/>
      <c r="E744" s="3"/>
      <c r="F744" s="4"/>
      <c r="G744"/>
      <c r="H744"/>
    </row>
    <row r="745" spans="2:8" x14ac:dyDescent="0.25">
      <c r="B745"/>
      <c r="C745"/>
      <c r="E745" s="3"/>
      <c r="F745" s="4"/>
      <c r="G745"/>
      <c r="H745"/>
    </row>
    <row r="746" spans="2:8" x14ac:dyDescent="0.25">
      <c r="B746"/>
      <c r="C746"/>
      <c r="E746" s="3"/>
      <c r="F746" s="4"/>
      <c r="G746"/>
      <c r="H746"/>
    </row>
    <row r="747" spans="2:8" x14ac:dyDescent="0.25">
      <c r="B747"/>
      <c r="C747"/>
      <c r="E747" s="3"/>
      <c r="F747" s="4"/>
      <c r="G747"/>
      <c r="H747"/>
    </row>
    <row r="748" spans="2:8" x14ac:dyDescent="0.25">
      <c r="B748"/>
      <c r="C748"/>
      <c r="E748" s="3"/>
      <c r="F748" s="4"/>
      <c r="G748"/>
      <c r="H748"/>
    </row>
    <row r="749" spans="2:8" x14ac:dyDescent="0.25">
      <c r="B749"/>
      <c r="C749"/>
      <c r="E749" s="3"/>
      <c r="F749" s="4"/>
      <c r="G749"/>
      <c r="H749"/>
    </row>
    <row r="750" spans="2:8" x14ac:dyDescent="0.25">
      <c r="B750"/>
      <c r="C750"/>
      <c r="E750" s="3"/>
      <c r="F750" s="4"/>
      <c r="G750"/>
      <c r="H750"/>
    </row>
    <row r="751" spans="2:8" x14ac:dyDescent="0.25">
      <c r="B751"/>
      <c r="C751"/>
      <c r="E751" s="3"/>
      <c r="F751" s="4"/>
      <c r="G751"/>
      <c r="H751"/>
    </row>
    <row r="752" spans="2:8" x14ac:dyDescent="0.25">
      <c r="B752"/>
      <c r="C752"/>
      <c r="E752" s="3"/>
      <c r="F752" s="4"/>
      <c r="G752"/>
      <c r="H752"/>
    </row>
    <row r="753" spans="2:8" x14ac:dyDescent="0.25">
      <c r="B753"/>
      <c r="C753"/>
      <c r="E753" s="3"/>
      <c r="F753" s="4"/>
      <c r="G753"/>
      <c r="H753"/>
    </row>
    <row r="754" spans="2:8" x14ac:dyDescent="0.25">
      <c r="B754"/>
      <c r="C754"/>
      <c r="E754" s="3"/>
      <c r="F754" s="4"/>
      <c r="G754"/>
      <c r="H754"/>
    </row>
    <row r="755" spans="2:8" x14ac:dyDescent="0.25">
      <c r="B755"/>
      <c r="C755"/>
      <c r="E755" s="3"/>
      <c r="F755" s="4"/>
      <c r="G755"/>
      <c r="H755"/>
    </row>
    <row r="756" spans="2:8" x14ac:dyDescent="0.25">
      <c r="B756"/>
      <c r="C756"/>
      <c r="E756" s="3"/>
      <c r="F756" s="4"/>
      <c r="G756"/>
      <c r="H756"/>
    </row>
    <row r="757" spans="2:8" x14ac:dyDescent="0.25">
      <c r="B757"/>
      <c r="C757"/>
      <c r="E757" s="3"/>
      <c r="F757" s="4"/>
      <c r="G757"/>
      <c r="H757"/>
    </row>
    <row r="758" spans="2:8" x14ac:dyDescent="0.25">
      <c r="B758"/>
      <c r="C758"/>
      <c r="E758" s="3"/>
      <c r="F758" s="4"/>
      <c r="G758"/>
      <c r="H758"/>
    </row>
    <row r="759" spans="2:8" x14ac:dyDescent="0.25">
      <c r="B759"/>
      <c r="C759"/>
      <c r="E759" s="3"/>
      <c r="F759" s="4"/>
      <c r="G759"/>
      <c r="H759"/>
    </row>
    <row r="760" spans="2:8" x14ac:dyDescent="0.25">
      <c r="B760"/>
      <c r="C760"/>
      <c r="E760" s="3"/>
      <c r="F760" s="4"/>
      <c r="G760"/>
      <c r="H760"/>
    </row>
    <row r="761" spans="2:8" x14ac:dyDescent="0.25">
      <c r="B761"/>
      <c r="C761"/>
      <c r="E761" s="3"/>
      <c r="F761" s="4"/>
      <c r="G761"/>
      <c r="H761"/>
    </row>
    <row r="762" spans="2:8" x14ac:dyDescent="0.25">
      <c r="B762"/>
      <c r="C762"/>
      <c r="E762" s="3"/>
      <c r="F762" s="4"/>
      <c r="G762"/>
      <c r="H762"/>
    </row>
    <row r="763" spans="2:8" x14ac:dyDescent="0.25">
      <c r="B763"/>
      <c r="C763"/>
      <c r="E763" s="3"/>
      <c r="F763" s="4"/>
      <c r="G763"/>
      <c r="H763"/>
    </row>
    <row r="764" spans="2:8" x14ac:dyDescent="0.25">
      <c r="B764"/>
      <c r="C764"/>
      <c r="E764" s="3"/>
      <c r="F764" s="4"/>
      <c r="G764"/>
      <c r="H764"/>
    </row>
    <row r="765" spans="2:8" x14ac:dyDescent="0.25">
      <c r="B765"/>
      <c r="C765"/>
      <c r="E765" s="3"/>
      <c r="F765" s="4"/>
      <c r="G765"/>
      <c r="H765"/>
    </row>
    <row r="766" spans="2:8" x14ac:dyDescent="0.25">
      <c r="B766"/>
      <c r="C766"/>
      <c r="E766" s="3"/>
      <c r="F766" s="4"/>
      <c r="G766"/>
      <c r="H766"/>
    </row>
    <row r="767" spans="2:8" x14ac:dyDescent="0.25">
      <c r="B767"/>
      <c r="C767"/>
      <c r="E767" s="3"/>
      <c r="F767" s="4"/>
      <c r="G767"/>
      <c r="H767"/>
    </row>
    <row r="768" spans="2:8" x14ac:dyDescent="0.25">
      <c r="B768"/>
      <c r="C768"/>
      <c r="E768" s="3"/>
      <c r="F768" s="4"/>
      <c r="G768"/>
      <c r="H768"/>
    </row>
    <row r="769" spans="2:8" x14ac:dyDescent="0.25">
      <c r="B769"/>
      <c r="C769"/>
      <c r="E769" s="3"/>
      <c r="F769" s="4"/>
      <c r="G769"/>
      <c r="H769"/>
    </row>
    <row r="770" spans="2:8" x14ac:dyDescent="0.25">
      <c r="B770"/>
      <c r="C770"/>
      <c r="E770" s="3"/>
      <c r="F770" s="4"/>
      <c r="G770"/>
      <c r="H770"/>
    </row>
    <row r="771" spans="2:8" x14ac:dyDescent="0.25">
      <c r="B771"/>
      <c r="C771"/>
      <c r="E771" s="3"/>
      <c r="F771" s="4"/>
      <c r="G771"/>
      <c r="H771"/>
    </row>
    <row r="772" spans="2:8" x14ac:dyDescent="0.25">
      <c r="B772"/>
      <c r="C772"/>
      <c r="E772" s="3"/>
      <c r="F772" s="4"/>
      <c r="G772"/>
      <c r="H772"/>
    </row>
    <row r="773" spans="2:8" x14ac:dyDescent="0.25">
      <c r="B773"/>
      <c r="C773"/>
      <c r="E773" s="3"/>
      <c r="F773" s="4"/>
      <c r="G773"/>
      <c r="H773"/>
    </row>
    <row r="774" spans="2:8" x14ac:dyDescent="0.25">
      <c r="B774"/>
      <c r="C774"/>
      <c r="E774" s="3"/>
      <c r="F774" s="4"/>
      <c r="G774"/>
      <c r="H774"/>
    </row>
    <row r="775" spans="2:8" x14ac:dyDescent="0.25">
      <c r="B775"/>
      <c r="C775"/>
      <c r="E775" s="3"/>
      <c r="F775" s="4"/>
      <c r="G775"/>
      <c r="H775"/>
    </row>
    <row r="776" spans="2:8" x14ac:dyDescent="0.25">
      <c r="B776"/>
      <c r="C776"/>
      <c r="E776" s="3"/>
      <c r="F776" s="4"/>
      <c r="G776"/>
      <c r="H776"/>
    </row>
    <row r="777" spans="2:8" x14ac:dyDescent="0.25">
      <c r="B777"/>
      <c r="C777"/>
      <c r="E777" s="3"/>
      <c r="F777" s="4"/>
      <c r="G777"/>
      <c r="H777"/>
    </row>
    <row r="778" spans="2:8" x14ac:dyDescent="0.25">
      <c r="B778"/>
      <c r="C778"/>
      <c r="E778" s="3"/>
      <c r="F778" s="4"/>
      <c r="G778"/>
      <c r="H778"/>
    </row>
    <row r="779" spans="2:8" x14ac:dyDescent="0.25">
      <c r="B779"/>
      <c r="C779"/>
      <c r="E779" s="3"/>
      <c r="F779" s="4"/>
      <c r="G779"/>
      <c r="H779"/>
    </row>
    <row r="780" spans="2:8" x14ac:dyDescent="0.25">
      <c r="B780"/>
      <c r="C780"/>
      <c r="E780" s="3"/>
      <c r="F780" s="4"/>
      <c r="G780"/>
      <c r="H780"/>
    </row>
    <row r="781" spans="2:8" x14ac:dyDescent="0.25">
      <c r="B781"/>
      <c r="C781"/>
      <c r="E781" s="3"/>
      <c r="F781" s="4"/>
      <c r="G781"/>
      <c r="H781"/>
    </row>
    <row r="782" spans="2:8" x14ac:dyDescent="0.25">
      <c r="B782"/>
      <c r="C782"/>
      <c r="E782" s="3"/>
      <c r="F782" s="4"/>
      <c r="G782"/>
      <c r="H782"/>
    </row>
    <row r="783" spans="2:8" x14ac:dyDescent="0.25">
      <c r="B783"/>
      <c r="C783"/>
      <c r="E783" s="3"/>
      <c r="F783" s="4"/>
      <c r="G783"/>
      <c r="H783"/>
    </row>
    <row r="784" spans="2:8" x14ac:dyDescent="0.25">
      <c r="B784"/>
      <c r="C784"/>
      <c r="E784" s="3"/>
      <c r="F784" s="4"/>
      <c r="G784"/>
      <c r="H784"/>
    </row>
    <row r="785" spans="2:8" x14ac:dyDescent="0.25">
      <c r="B785"/>
      <c r="C785"/>
      <c r="E785" s="3"/>
      <c r="F785" s="4"/>
      <c r="G785"/>
      <c r="H785"/>
    </row>
    <row r="786" spans="2:8" x14ac:dyDescent="0.25">
      <c r="B786"/>
      <c r="C786"/>
      <c r="E786" s="3"/>
      <c r="F786" s="4"/>
      <c r="G786"/>
      <c r="H786"/>
    </row>
    <row r="787" spans="2:8" x14ac:dyDescent="0.25">
      <c r="B787"/>
      <c r="C787"/>
      <c r="E787" s="3"/>
      <c r="F787" s="4"/>
      <c r="G787"/>
      <c r="H787"/>
    </row>
    <row r="788" spans="2:8" x14ac:dyDescent="0.25">
      <c r="B788"/>
      <c r="C788"/>
      <c r="E788" s="3"/>
      <c r="F788" s="4"/>
      <c r="G788"/>
      <c r="H788"/>
    </row>
    <row r="789" spans="2:8" x14ac:dyDescent="0.25">
      <c r="B789"/>
      <c r="C789"/>
      <c r="E789" s="3"/>
      <c r="F789" s="4"/>
      <c r="G789"/>
      <c r="H789"/>
    </row>
    <row r="790" spans="2:8" x14ac:dyDescent="0.25">
      <c r="B790"/>
      <c r="C790"/>
      <c r="E790" s="3"/>
      <c r="F790" s="4"/>
      <c r="G790"/>
      <c r="H790"/>
    </row>
    <row r="791" spans="2:8" x14ac:dyDescent="0.25">
      <c r="B791"/>
      <c r="C791"/>
      <c r="E791" s="3"/>
      <c r="F791" s="4"/>
      <c r="G791"/>
      <c r="H791"/>
    </row>
    <row r="792" spans="2:8" x14ac:dyDescent="0.25">
      <c r="B792"/>
      <c r="C792"/>
      <c r="E792" s="3"/>
      <c r="F792" s="4"/>
      <c r="G792"/>
      <c r="H792"/>
    </row>
    <row r="793" spans="2:8" x14ac:dyDescent="0.25">
      <c r="B793"/>
      <c r="C793"/>
      <c r="E793" s="3"/>
      <c r="F793" s="4"/>
      <c r="G793"/>
      <c r="H793"/>
    </row>
    <row r="794" spans="2:8" x14ac:dyDescent="0.25">
      <c r="B794"/>
      <c r="C794"/>
      <c r="E794" s="3"/>
      <c r="F794" s="4"/>
      <c r="G794"/>
      <c r="H794"/>
    </row>
    <row r="795" spans="2:8" x14ac:dyDescent="0.25">
      <c r="B795"/>
      <c r="C795"/>
      <c r="E795" s="3"/>
      <c r="F795" s="4"/>
      <c r="G795"/>
      <c r="H795"/>
    </row>
    <row r="796" spans="2:8" x14ac:dyDescent="0.25">
      <c r="B796"/>
      <c r="C796"/>
      <c r="E796" s="3"/>
      <c r="F796" s="4"/>
      <c r="G796"/>
      <c r="H796"/>
    </row>
    <row r="797" spans="2:8" x14ac:dyDescent="0.25">
      <c r="B797"/>
      <c r="C797"/>
      <c r="E797" s="3"/>
      <c r="F797" s="4"/>
      <c r="G797"/>
      <c r="H797"/>
    </row>
    <row r="798" spans="2:8" x14ac:dyDescent="0.25">
      <c r="B798"/>
      <c r="C798"/>
      <c r="E798" s="3"/>
      <c r="F798" s="4"/>
      <c r="G798"/>
      <c r="H798"/>
    </row>
    <row r="799" spans="2:8" x14ac:dyDescent="0.25">
      <c r="B799"/>
      <c r="C799"/>
      <c r="E799" s="3"/>
      <c r="F799" s="4"/>
      <c r="G799"/>
      <c r="H799"/>
    </row>
    <row r="800" spans="2:8" x14ac:dyDescent="0.25">
      <c r="B800"/>
      <c r="C800"/>
      <c r="E800" s="3"/>
      <c r="F800" s="4"/>
      <c r="G800"/>
      <c r="H800"/>
    </row>
    <row r="801" spans="2:8" x14ac:dyDescent="0.25">
      <c r="B801"/>
      <c r="C801"/>
      <c r="E801" s="3"/>
      <c r="F801" s="4"/>
      <c r="G801"/>
      <c r="H801"/>
    </row>
    <row r="802" spans="2:8" x14ac:dyDescent="0.25">
      <c r="B802"/>
      <c r="C802"/>
      <c r="E802" s="3"/>
      <c r="F802" s="4"/>
      <c r="G802"/>
      <c r="H802"/>
    </row>
    <row r="803" spans="2:8" x14ac:dyDescent="0.25">
      <c r="B803"/>
      <c r="C803"/>
      <c r="E803" s="3"/>
      <c r="F803" s="4"/>
      <c r="G803"/>
      <c r="H803"/>
    </row>
    <row r="804" spans="2:8" x14ac:dyDescent="0.25">
      <c r="B804"/>
      <c r="C804"/>
      <c r="E804" s="3"/>
      <c r="F804" s="4"/>
      <c r="G804"/>
      <c r="H804"/>
    </row>
    <row r="805" spans="2:8" x14ac:dyDescent="0.25">
      <c r="B805"/>
      <c r="C805"/>
      <c r="E805" s="3"/>
      <c r="F805" s="4"/>
      <c r="G805"/>
      <c r="H805"/>
    </row>
    <row r="806" spans="2:8" x14ac:dyDescent="0.25">
      <c r="B806"/>
      <c r="C806"/>
      <c r="E806" s="3"/>
      <c r="F806" s="4"/>
      <c r="G806"/>
      <c r="H806"/>
    </row>
    <row r="807" spans="2:8" x14ac:dyDescent="0.25">
      <c r="B807"/>
      <c r="C807"/>
      <c r="E807" s="3"/>
      <c r="F807" s="4"/>
      <c r="G807"/>
      <c r="H807"/>
    </row>
    <row r="808" spans="2:8" x14ac:dyDescent="0.25">
      <c r="B808"/>
      <c r="C808"/>
      <c r="E808" s="3"/>
      <c r="F808" s="4"/>
      <c r="G808"/>
      <c r="H808"/>
    </row>
    <row r="809" spans="2:8" x14ac:dyDescent="0.25">
      <c r="B809"/>
      <c r="C809"/>
      <c r="E809" s="3"/>
      <c r="F809" s="4"/>
      <c r="G809"/>
      <c r="H809"/>
    </row>
    <row r="810" spans="2:8" x14ac:dyDescent="0.25">
      <c r="B810"/>
      <c r="C810"/>
      <c r="E810" s="3"/>
      <c r="F810" s="4"/>
      <c r="G810"/>
      <c r="H810"/>
    </row>
    <row r="811" spans="2:8" x14ac:dyDescent="0.25">
      <c r="B811"/>
      <c r="C811"/>
      <c r="E811" s="3"/>
      <c r="F811" s="4"/>
      <c r="G811"/>
      <c r="H811"/>
    </row>
    <row r="812" spans="2:8" x14ac:dyDescent="0.25">
      <c r="B812"/>
      <c r="C812"/>
      <c r="E812" s="3"/>
      <c r="F812" s="4"/>
      <c r="G812"/>
      <c r="H812"/>
    </row>
    <row r="813" spans="2:8" x14ac:dyDescent="0.25">
      <c r="B813"/>
      <c r="C813"/>
      <c r="E813" s="3"/>
      <c r="F813" s="4"/>
      <c r="G813"/>
      <c r="H813"/>
    </row>
    <row r="814" spans="2:8" x14ac:dyDescent="0.25">
      <c r="B814"/>
      <c r="C814"/>
      <c r="E814" s="3"/>
      <c r="F814" s="4"/>
      <c r="G814"/>
      <c r="H814"/>
    </row>
    <row r="815" spans="2:8" x14ac:dyDescent="0.25">
      <c r="B815"/>
      <c r="C815"/>
      <c r="E815" s="3"/>
      <c r="F815" s="4"/>
      <c r="G815"/>
      <c r="H815"/>
    </row>
    <row r="816" spans="2:8" x14ac:dyDescent="0.25">
      <c r="B816"/>
      <c r="C816"/>
      <c r="E816" s="3"/>
      <c r="F816" s="4"/>
      <c r="G816"/>
      <c r="H816"/>
    </row>
    <row r="817" spans="2:8" x14ac:dyDescent="0.25">
      <c r="B817"/>
      <c r="C817"/>
      <c r="E817" s="3"/>
      <c r="F817" s="4"/>
      <c r="G817"/>
      <c r="H817"/>
    </row>
    <row r="818" spans="2:8" x14ac:dyDescent="0.25">
      <c r="B818"/>
      <c r="C818"/>
      <c r="E818" s="3"/>
      <c r="F818" s="4"/>
      <c r="G818"/>
      <c r="H818"/>
    </row>
    <row r="819" spans="2:8" x14ac:dyDescent="0.25">
      <c r="B819"/>
      <c r="C819"/>
      <c r="E819" s="3"/>
      <c r="F819" s="4"/>
      <c r="G819"/>
      <c r="H819"/>
    </row>
    <row r="820" spans="2:8" x14ac:dyDescent="0.25">
      <c r="B820"/>
      <c r="C820"/>
      <c r="E820" s="3"/>
      <c r="F820" s="4"/>
      <c r="G820"/>
      <c r="H820"/>
    </row>
    <row r="821" spans="2:8" x14ac:dyDescent="0.25">
      <c r="B821"/>
      <c r="C821"/>
      <c r="E821" s="3"/>
      <c r="F821" s="4"/>
      <c r="G821"/>
      <c r="H821"/>
    </row>
    <row r="822" spans="2:8" x14ac:dyDescent="0.25">
      <c r="B822"/>
      <c r="C822"/>
      <c r="E822" s="3"/>
      <c r="F822" s="4"/>
      <c r="G822"/>
      <c r="H822"/>
    </row>
    <row r="823" spans="2:8" x14ac:dyDescent="0.25">
      <c r="B823"/>
      <c r="C823"/>
      <c r="E823" s="3"/>
      <c r="F823" s="4"/>
      <c r="G823"/>
      <c r="H823"/>
    </row>
    <row r="824" spans="2:8" x14ac:dyDescent="0.25">
      <c r="B824"/>
      <c r="C824"/>
      <c r="E824" s="3"/>
      <c r="F824" s="4"/>
      <c r="G824"/>
      <c r="H824"/>
    </row>
    <row r="825" spans="2:8" x14ac:dyDescent="0.25">
      <c r="B825"/>
      <c r="C825"/>
      <c r="E825" s="3"/>
      <c r="F825" s="4"/>
      <c r="G825"/>
      <c r="H825"/>
    </row>
    <row r="826" spans="2:8" x14ac:dyDescent="0.25">
      <c r="B826"/>
      <c r="C826"/>
      <c r="E826" s="3"/>
      <c r="F826" s="4"/>
      <c r="G826"/>
      <c r="H826"/>
    </row>
    <row r="827" spans="2:8" x14ac:dyDescent="0.25">
      <c r="B827"/>
      <c r="C827"/>
      <c r="E827" s="3"/>
      <c r="F827" s="4"/>
      <c r="G827"/>
      <c r="H827"/>
    </row>
    <row r="828" spans="2:8" x14ac:dyDescent="0.25">
      <c r="B828"/>
      <c r="C828"/>
      <c r="E828" s="3"/>
      <c r="F828" s="4"/>
      <c r="G828"/>
      <c r="H828"/>
    </row>
    <row r="829" spans="2:8" x14ac:dyDescent="0.25">
      <c r="B829"/>
      <c r="C829"/>
      <c r="E829" s="3"/>
      <c r="F829" s="4"/>
      <c r="G829"/>
      <c r="H829"/>
    </row>
    <row r="830" spans="2:8" x14ac:dyDescent="0.25">
      <c r="B830"/>
      <c r="C830"/>
      <c r="E830" s="3"/>
      <c r="F830" s="4"/>
      <c r="G830"/>
      <c r="H830"/>
    </row>
    <row r="831" spans="2:8" x14ac:dyDescent="0.25">
      <c r="B831"/>
      <c r="C831"/>
      <c r="E831" s="3"/>
      <c r="F831" s="4"/>
      <c r="G831"/>
      <c r="H831"/>
    </row>
    <row r="832" spans="2:8" x14ac:dyDescent="0.25">
      <c r="B832"/>
      <c r="C832"/>
      <c r="E832" s="3"/>
      <c r="F832" s="4"/>
      <c r="G832"/>
      <c r="H832"/>
    </row>
    <row r="833" spans="2:8" x14ac:dyDescent="0.25">
      <c r="B833"/>
      <c r="C833"/>
      <c r="E833" s="3"/>
      <c r="F833" s="4"/>
      <c r="G833"/>
      <c r="H833"/>
    </row>
    <row r="834" spans="2:8" x14ac:dyDescent="0.25">
      <c r="B834"/>
      <c r="C834"/>
      <c r="E834" s="3"/>
      <c r="F834" s="4"/>
      <c r="G834"/>
      <c r="H834"/>
    </row>
    <row r="835" spans="2:8" x14ac:dyDescent="0.25">
      <c r="B835"/>
      <c r="C835"/>
      <c r="E835" s="3"/>
      <c r="F835" s="4"/>
      <c r="G835"/>
      <c r="H835"/>
    </row>
    <row r="836" spans="2:8" x14ac:dyDescent="0.25">
      <c r="B836"/>
      <c r="C836"/>
      <c r="E836" s="3"/>
      <c r="F836" s="4"/>
      <c r="G836"/>
      <c r="H836"/>
    </row>
    <row r="837" spans="2:8" x14ac:dyDescent="0.25">
      <c r="B837"/>
      <c r="C837"/>
      <c r="E837" s="3"/>
      <c r="F837" s="4"/>
      <c r="G837"/>
      <c r="H837"/>
    </row>
    <row r="838" spans="2:8" x14ac:dyDescent="0.25">
      <c r="B838"/>
      <c r="C838"/>
      <c r="E838" s="3"/>
      <c r="F838" s="4"/>
      <c r="G838"/>
      <c r="H838"/>
    </row>
    <row r="839" spans="2:8" x14ac:dyDescent="0.25">
      <c r="B839"/>
      <c r="C839"/>
      <c r="E839" s="3"/>
      <c r="F839" s="4"/>
      <c r="G839"/>
      <c r="H839"/>
    </row>
    <row r="840" spans="2:8" x14ac:dyDescent="0.25">
      <c r="B840"/>
      <c r="C840"/>
      <c r="E840" s="3"/>
      <c r="F840" s="4"/>
      <c r="G840"/>
      <c r="H840"/>
    </row>
    <row r="841" spans="2:8" x14ac:dyDescent="0.25">
      <c r="B841"/>
      <c r="C841"/>
      <c r="E841" s="3"/>
      <c r="F841" s="4"/>
      <c r="G841"/>
      <c r="H841"/>
    </row>
    <row r="842" spans="2:8" x14ac:dyDescent="0.25">
      <c r="B842"/>
      <c r="C842"/>
      <c r="E842" s="3"/>
      <c r="F842" s="4"/>
      <c r="G842"/>
      <c r="H842"/>
    </row>
    <row r="843" spans="2:8" x14ac:dyDescent="0.25">
      <c r="B843"/>
      <c r="C843"/>
      <c r="E843" s="3"/>
      <c r="F843" s="4"/>
      <c r="G843"/>
      <c r="H843"/>
    </row>
    <row r="844" spans="2:8" x14ac:dyDescent="0.25">
      <c r="B844"/>
      <c r="C844"/>
      <c r="E844" s="3"/>
      <c r="F844" s="4"/>
      <c r="G844"/>
      <c r="H844"/>
    </row>
    <row r="845" spans="2:8" x14ac:dyDescent="0.25">
      <c r="B845"/>
      <c r="C845"/>
      <c r="E845" s="3"/>
      <c r="F845" s="4"/>
      <c r="G845"/>
      <c r="H845"/>
    </row>
    <row r="846" spans="2:8" x14ac:dyDescent="0.25">
      <c r="B846"/>
      <c r="C846"/>
      <c r="E846" s="3"/>
      <c r="F846" s="4"/>
      <c r="G846"/>
      <c r="H846"/>
    </row>
    <row r="847" spans="2:8" x14ac:dyDescent="0.25">
      <c r="B847"/>
      <c r="C847"/>
      <c r="E847" s="3"/>
      <c r="F847" s="4"/>
      <c r="G847"/>
      <c r="H847"/>
    </row>
    <row r="848" spans="2:8" x14ac:dyDescent="0.25">
      <c r="B848"/>
      <c r="C848"/>
      <c r="E848" s="3"/>
      <c r="F848" s="4"/>
      <c r="G848"/>
      <c r="H848"/>
    </row>
    <row r="849" spans="2:8" x14ac:dyDescent="0.25">
      <c r="B849"/>
      <c r="C849"/>
      <c r="E849" s="3"/>
      <c r="F849" s="4"/>
      <c r="G849"/>
      <c r="H849"/>
    </row>
    <row r="850" spans="2:8" x14ac:dyDescent="0.25">
      <c r="B850"/>
      <c r="C850"/>
      <c r="E850" s="3"/>
      <c r="F850" s="4"/>
      <c r="G850"/>
      <c r="H850"/>
    </row>
    <row r="851" spans="2:8" x14ac:dyDescent="0.25">
      <c r="B851"/>
      <c r="C851"/>
      <c r="E851" s="3"/>
      <c r="F851" s="4"/>
      <c r="G851"/>
      <c r="H851"/>
    </row>
    <row r="852" spans="2:8" x14ac:dyDescent="0.25">
      <c r="B852"/>
      <c r="C852"/>
      <c r="E852" s="3"/>
      <c r="F852" s="4"/>
      <c r="G852"/>
      <c r="H852"/>
    </row>
    <row r="853" spans="2:8" x14ac:dyDescent="0.25">
      <c r="B853"/>
      <c r="C853"/>
      <c r="E853" s="3"/>
      <c r="F853" s="4"/>
      <c r="G853"/>
      <c r="H853"/>
    </row>
    <row r="854" spans="2:8" x14ac:dyDescent="0.25">
      <c r="B854"/>
      <c r="C854"/>
      <c r="E854" s="3"/>
      <c r="F854" s="4"/>
      <c r="G854"/>
      <c r="H854"/>
    </row>
    <row r="855" spans="2:8" x14ac:dyDescent="0.25">
      <c r="B855"/>
      <c r="C855"/>
      <c r="E855" s="3"/>
      <c r="F855" s="4"/>
      <c r="G855"/>
      <c r="H855"/>
    </row>
    <row r="856" spans="2:8" x14ac:dyDescent="0.25">
      <c r="B856"/>
      <c r="C856"/>
      <c r="E856" s="3"/>
      <c r="F856" s="4"/>
      <c r="G856"/>
      <c r="H856"/>
    </row>
    <row r="857" spans="2:8" x14ac:dyDescent="0.25">
      <c r="B857"/>
      <c r="C857"/>
      <c r="E857" s="3"/>
      <c r="F857" s="4"/>
      <c r="G857"/>
      <c r="H857"/>
    </row>
    <row r="858" spans="2:8" x14ac:dyDescent="0.25">
      <c r="B858"/>
      <c r="C858"/>
      <c r="E858" s="3"/>
      <c r="F858" s="4"/>
      <c r="G858"/>
      <c r="H858"/>
    </row>
    <row r="859" spans="2:8" x14ac:dyDescent="0.25">
      <c r="B859"/>
      <c r="C859"/>
      <c r="E859" s="3"/>
      <c r="F859" s="4"/>
      <c r="G859"/>
      <c r="H859"/>
    </row>
    <row r="860" spans="2:8" x14ac:dyDescent="0.25">
      <c r="B860"/>
      <c r="C860"/>
      <c r="E860" s="3"/>
      <c r="F860" s="4"/>
      <c r="G860"/>
      <c r="H860"/>
    </row>
    <row r="861" spans="2:8" x14ac:dyDescent="0.25">
      <c r="B861"/>
      <c r="C861"/>
      <c r="E861" s="3"/>
      <c r="F861" s="4"/>
      <c r="G861"/>
      <c r="H861"/>
    </row>
    <row r="862" spans="2:8" x14ac:dyDescent="0.25">
      <c r="B862"/>
      <c r="C862"/>
      <c r="E862" s="3"/>
      <c r="F862" s="4"/>
      <c r="G862"/>
      <c r="H862"/>
    </row>
    <row r="863" spans="2:8" x14ac:dyDescent="0.25">
      <c r="B863"/>
      <c r="C863"/>
      <c r="E863" s="3"/>
      <c r="F863" s="4"/>
      <c r="G863"/>
      <c r="H863"/>
    </row>
    <row r="864" spans="2:8" x14ac:dyDescent="0.25">
      <c r="B864"/>
      <c r="C864"/>
      <c r="E864" s="3"/>
      <c r="F864" s="4"/>
      <c r="G864"/>
      <c r="H864"/>
    </row>
    <row r="865" spans="2:8" x14ac:dyDescent="0.25">
      <c r="B865"/>
      <c r="C865"/>
      <c r="E865" s="3"/>
      <c r="F865" s="4"/>
      <c r="G865"/>
      <c r="H865"/>
    </row>
    <row r="866" spans="2:8" x14ac:dyDescent="0.25">
      <c r="B866" s="8"/>
      <c r="C866"/>
      <c r="E866" s="3"/>
      <c r="F866" s="4"/>
      <c r="G866"/>
      <c r="H866"/>
    </row>
    <row r="867" spans="2:8" x14ac:dyDescent="0.25">
      <c r="B867" s="8"/>
      <c r="C867"/>
      <c r="E867" s="3"/>
      <c r="F867" s="4"/>
      <c r="G867"/>
      <c r="H867"/>
    </row>
    <row r="868" spans="2:8" x14ac:dyDescent="0.25">
      <c r="B868" s="8"/>
      <c r="C868"/>
      <c r="E868" s="3"/>
      <c r="F868" s="4"/>
      <c r="G868"/>
      <c r="H868"/>
    </row>
    <row r="869" spans="2:8" x14ac:dyDescent="0.25">
      <c r="B869" s="8"/>
      <c r="C869"/>
      <c r="E869" s="3"/>
      <c r="F869" s="4"/>
      <c r="G869"/>
      <c r="H869"/>
    </row>
    <row r="870" spans="2:8" x14ac:dyDescent="0.25">
      <c r="B870" s="8"/>
      <c r="C870"/>
      <c r="E870" s="3"/>
      <c r="F870" s="4"/>
      <c r="G870"/>
      <c r="H870"/>
    </row>
    <row r="871" spans="2:8" x14ac:dyDescent="0.25">
      <c r="B871" s="8"/>
      <c r="C871"/>
      <c r="E871" s="3"/>
      <c r="F871" s="4"/>
      <c r="G871"/>
      <c r="H871"/>
    </row>
    <row r="872" spans="2:8" x14ac:dyDescent="0.25">
      <c r="B872" s="8"/>
      <c r="C872"/>
      <c r="E872" s="3"/>
      <c r="F872" s="4"/>
      <c r="G872"/>
      <c r="H872"/>
    </row>
    <row r="873" spans="2:8" x14ac:dyDescent="0.25">
      <c r="B873" s="8"/>
      <c r="C873"/>
      <c r="E873" s="3"/>
      <c r="F873" s="4"/>
      <c r="G873"/>
      <c r="H873"/>
    </row>
    <row r="874" spans="2:8" x14ac:dyDescent="0.25">
      <c r="B874" s="8"/>
      <c r="C874"/>
      <c r="E874" s="3"/>
      <c r="F874" s="4"/>
      <c r="G874"/>
      <c r="H874"/>
    </row>
    <row r="875" spans="2:8" x14ac:dyDescent="0.25">
      <c r="B875" s="8"/>
      <c r="C875"/>
      <c r="E875" s="3"/>
      <c r="F875" s="4"/>
      <c r="G875"/>
      <c r="H875"/>
    </row>
    <row r="876" spans="2:8" x14ac:dyDescent="0.25">
      <c r="B876" s="8"/>
      <c r="C876"/>
      <c r="E876" s="3"/>
      <c r="F876" s="4"/>
      <c r="G876"/>
      <c r="H876"/>
    </row>
    <row r="877" spans="2:8" x14ac:dyDescent="0.25">
      <c r="B877" s="8"/>
      <c r="C877"/>
      <c r="E877" s="3"/>
      <c r="F877" s="4"/>
      <c r="G877"/>
      <c r="H877"/>
    </row>
    <row r="878" spans="2:8" x14ac:dyDescent="0.25">
      <c r="B878" s="8"/>
      <c r="C878"/>
      <c r="E878" s="3"/>
      <c r="F878" s="4"/>
      <c r="G878"/>
      <c r="H878"/>
    </row>
    <row r="879" spans="2:8" x14ac:dyDescent="0.25">
      <c r="B879" s="8"/>
      <c r="C879"/>
      <c r="E879" s="3"/>
      <c r="F879" s="4"/>
      <c r="G879"/>
      <c r="H879"/>
    </row>
    <row r="880" spans="2:8" x14ac:dyDescent="0.25">
      <c r="B880" s="8"/>
      <c r="C880"/>
      <c r="E880" s="3"/>
      <c r="F880" s="4"/>
      <c r="G880"/>
      <c r="H880"/>
    </row>
    <row r="881" spans="2:8" x14ac:dyDescent="0.25">
      <c r="B881" s="8"/>
      <c r="C881"/>
      <c r="E881" s="3"/>
      <c r="F881" s="4"/>
      <c r="G881"/>
      <c r="H881"/>
    </row>
    <row r="882" spans="2:8" x14ac:dyDescent="0.25">
      <c r="B882" s="8"/>
      <c r="C882"/>
      <c r="E882" s="3"/>
      <c r="F882" s="4"/>
      <c r="G882"/>
      <c r="H882"/>
    </row>
    <row r="883" spans="2:8" x14ac:dyDescent="0.25">
      <c r="B883" s="8"/>
      <c r="C883"/>
      <c r="E883" s="3"/>
      <c r="F883" s="4"/>
      <c r="G883"/>
      <c r="H883"/>
    </row>
    <row r="884" spans="2:8" x14ac:dyDescent="0.25">
      <c r="B884" s="8"/>
      <c r="C884"/>
      <c r="E884" s="3"/>
      <c r="F884" s="4"/>
      <c r="G884"/>
      <c r="H884"/>
    </row>
    <row r="885" spans="2:8" x14ac:dyDescent="0.25">
      <c r="B885" s="8"/>
      <c r="C885"/>
      <c r="E885" s="3"/>
      <c r="F885" s="4"/>
      <c r="G885"/>
      <c r="H885"/>
    </row>
    <row r="886" spans="2:8" x14ac:dyDescent="0.25">
      <c r="B886" s="8"/>
      <c r="C886"/>
      <c r="E886" s="3"/>
      <c r="F886" s="4"/>
      <c r="G886"/>
      <c r="H886"/>
    </row>
    <row r="887" spans="2:8" x14ac:dyDescent="0.25">
      <c r="B887" s="8"/>
      <c r="C887"/>
      <c r="E887" s="3"/>
      <c r="F887" s="4"/>
      <c r="G887"/>
      <c r="H887"/>
    </row>
    <row r="888" spans="2:8" x14ac:dyDescent="0.25">
      <c r="B888" s="8"/>
      <c r="C888"/>
      <c r="E888" s="3"/>
      <c r="F888" s="4"/>
      <c r="G888"/>
      <c r="H888"/>
    </row>
    <row r="889" spans="2:8" x14ac:dyDescent="0.25">
      <c r="B889" s="8"/>
      <c r="C889"/>
      <c r="E889" s="3"/>
      <c r="F889" s="4"/>
      <c r="G889"/>
      <c r="H889"/>
    </row>
    <row r="890" spans="2:8" x14ac:dyDescent="0.25">
      <c r="B890" s="8"/>
      <c r="C890"/>
      <c r="E890" s="3"/>
      <c r="F890" s="4"/>
      <c r="G890"/>
      <c r="H890"/>
    </row>
    <row r="891" spans="2:8" x14ac:dyDescent="0.25">
      <c r="B891" s="8"/>
      <c r="C891"/>
      <c r="E891" s="3"/>
      <c r="F891" s="4"/>
      <c r="G891"/>
      <c r="H891"/>
    </row>
    <row r="892" spans="2:8" x14ac:dyDescent="0.25">
      <c r="B892" s="8"/>
      <c r="C892"/>
      <c r="E892" s="3"/>
      <c r="F892" s="4"/>
      <c r="G892"/>
      <c r="H892"/>
    </row>
    <row r="893" spans="2:8" x14ac:dyDescent="0.25">
      <c r="B893" s="8"/>
      <c r="C893"/>
      <c r="E893" s="3"/>
      <c r="F893" s="4"/>
      <c r="G893"/>
      <c r="H893"/>
    </row>
    <row r="894" spans="2:8" x14ac:dyDescent="0.25">
      <c r="B894" s="8"/>
      <c r="C894"/>
      <c r="E894" s="3"/>
      <c r="F894" s="4"/>
      <c r="G894"/>
      <c r="H894"/>
    </row>
    <row r="895" spans="2:8" x14ac:dyDescent="0.25">
      <c r="B895" s="8"/>
      <c r="C895"/>
      <c r="E895" s="3"/>
      <c r="F895" s="4"/>
      <c r="G895"/>
      <c r="H895"/>
    </row>
    <row r="896" spans="2:8" x14ac:dyDescent="0.25">
      <c r="B896" s="8"/>
      <c r="C896"/>
      <c r="E896" s="3"/>
      <c r="F896" s="4"/>
      <c r="G896"/>
      <c r="H896"/>
    </row>
    <row r="897" spans="2:8" x14ac:dyDescent="0.25">
      <c r="B897" s="8"/>
      <c r="C897"/>
      <c r="E897" s="3"/>
      <c r="F897" s="4"/>
      <c r="G897"/>
      <c r="H897"/>
    </row>
    <row r="898" spans="2:8" x14ac:dyDescent="0.25">
      <c r="B898" s="8"/>
      <c r="C898"/>
      <c r="E898" s="3"/>
      <c r="F898" s="4"/>
      <c r="G898"/>
      <c r="H898"/>
    </row>
    <row r="899" spans="2:8" x14ac:dyDescent="0.25">
      <c r="B899" s="8"/>
      <c r="C899"/>
      <c r="E899" s="3"/>
      <c r="F899" s="4"/>
      <c r="G899"/>
      <c r="H899"/>
    </row>
    <row r="900" spans="2:8" x14ac:dyDescent="0.25">
      <c r="B900" s="8"/>
      <c r="C900"/>
      <c r="E900" s="3"/>
      <c r="F900" s="4"/>
      <c r="G900"/>
      <c r="H900"/>
    </row>
    <row r="901" spans="2:8" x14ac:dyDescent="0.25">
      <c r="B901" s="8"/>
      <c r="C901"/>
      <c r="E901" s="3"/>
      <c r="F901" s="4"/>
      <c r="G901"/>
      <c r="H901"/>
    </row>
    <row r="902" spans="2:8" x14ac:dyDescent="0.25">
      <c r="B902" s="8"/>
      <c r="C902"/>
      <c r="E902" s="3"/>
      <c r="F902" s="4"/>
      <c r="G902"/>
      <c r="H902"/>
    </row>
    <row r="903" spans="2:8" x14ac:dyDescent="0.25">
      <c r="B903" s="8"/>
      <c r="C903"/>
      <c r="E903" s="3"/>
      <c r="F903" s="4"/>
      <c r="G903"/>
      <c r="H903"/>
    </row>
    <row r="904" spans="2:8" x14ac:dyDescent="0.25">
      <c r="B904" s="8"/>
      <c r="C904"/>
      <c r="E904" s="3"/>
      <c r="F904" s="4"/>
      <c r="G904"/>
      <c r="H904"/>
    </row>
    <row r="905" spans="2:8" x14ac:dyDescent="0.25">
      <c r="B905" s="8"/>
      <c r="C905"/>
      <c r="E905" s="3"/>
      <c r="F905" s="4"/>
      <c r="G905"/>
      <c r="H905"/>
    </row>
    <row r="906" spans="2:8" x14ac:dyDescent="0.25">
      <c r="B906" s="8"/>
      <c r="C906"/>
      <c r="E906" s="3"/>
      <c r="F906" s="4"/>
      <c r="G906"/>
      <c r="H906"/>
    </row>
    <row r="907" spans="2:8" x14ac:dyDescent="0.25">
      <c r="B907" s="8"/>
      <c r="C907"/>
      <c r="E907" s="3"/>
      <c r="F907" s="4"/>
      <c r="G907"/>
      <c r="H907"/>
    </row>
    <row r="908" spans="2:8" x14ac:dyDescent="0.25">
      <c r="B908" s="8"/>
      <c r="C908"/>
      <c r="E908" s="3"/>
      <c r="F908" s="4"/>
      <c r="G908"/>
      <c r="H908"/>
    </row>
    <row r="909" spans="2:8" x14ac:dyDescent="0.25">
      <c r="B909" s="8"/>
      <c r="C909"/>
      <c r="E909" s="3"/>
      <c r="F909" s="4"/>
      <c r="G909"/>
      <c r="H909"/>
    </row>
    <row r="910" spans="2:8" x14ac:dyDescent="0.25">
      <c r="B910" s="8"/>
      <c r="C910"/>
      <c r="E910" s="3"/>
      <c r="F910" s="4"/>
      <c r="G910"/>
      <c r="H910"/>
    </row>
    <row r="911" spans="2:8" x14ac:dyDescent="0.25">
      <c r="B911" s="8"/>
      <c r="C911"/>
      <c r="E911" s="3"/>
      <c r="F911" s="4"/>
      <c r="G911"/>
      <c r="H911"/>
    </row>
    <row r="912" spans="2:8" x14ac:dyDescent="0.25">
      <c r="B912" s="8"/>
      <c r="C912"/>
      <c r="E912" s="3"/>
      <c r="F912" s="4"/>
      <c r="G912"/>
      <c r="H912"/>
    </row>
    <row r="913" spans="2:8" x14ac:dyDescent="0.25">
      <c r="B913" s="8"/>
      <c r="C913"/>
      <c r="E913" s="3"/>
      <c r="F913" s="4"/>
      <c r="G913"/>
      <c r="H913"/>
    </row>
    <row r="914" spans="2:8" x14ac:dyDescent="0.25">
      <c r="B914" s="8"/>
      <c r="C914"/>
      <c r="E914" s="3"/>
      <c r="F914" s="4"/>
      <c r="G914"/>
      <c r="H914"/>
    </row>
    <row r="915" spans="2:8" x14ac:dyDescent="0.25">
      <c r="B915" s="8"/>
      <c r="C915"/>
      <c r="E915" s="3"/>
      <c r="F915" s="4"/>
      <c r="G915"/>
      <c r="H915"/>
    </row>
    <row r="916" spans="2:8" x14ac:dyDescent="0.25">
      <c r="B916" s="8"/>
      <c r="C916"/>
      <c r="E916" s="3"/>
      <c r="F916" s="4"/>
      <c r="G916"/>
      <c r="H916"/>
    </row>
    <row r="917" spans="2:8" x14ac:dyDescent="0.25">
      <c r="B917" s="8"/>
      <c r="C917"/>
      <c r="E917" s="3"/>
      <c r="F917" s="4"/>
      <c r="G917"/>
      <c r="H917"/>
    </row>
    <row r="918" spans="2:8" x14ac:dyDescent="0.25">
      <c r="B918" s="8"/>
      <c r="C918"/>
      <c r="E918" s="3"/>
      <c r="F918" s="4"/>
      <c r="G918"/>
      <c r="H918"/>
    </row>
    <row r="919" spans="2:8" x14ac:dyDescent="0.25">
      <c r="B919" s="8"/>
      <c r="C919"/>
      <c r="E919" s="3"/>
      <c r="F919" s="4"/>
      <c r="G919"/>
      <c r="H919"/>
    </row>
    <row r="920" spans="2:8" x14ac:dyDescent="0.25">
      <c r="B920" s="8"/>
      <c r="C920"/>
      <c r="E920" s="3"/>
      <c r="F920" s="4"/>
      <c r="G920"/>
      <c r="H920"/>
    </row>
    <row r="921" spans="2:8" x14ac:dyDescent="0.25">
      <c r="B921" s="8"/>
      <c r="C921"/>
      <c r="E921" s="3"/>
      <c r="F921" s="4"/>
      <c r="G921"/>
      <c r="H921"/>
    </row>
    <row r="922" spans="2:8" x14ac:dyDescent="0.25">
      <c r="B922" s="8"/>
      <c r="C922"/>
      <c r="E922" s="3"/>
      <c r="F922" s="4"/>
      <c r="G922"/>
      <c r="H922"/>
    </row>
    <row r="923" spans="2:8" x14ac:dyDescent="0.25">
      <c r="B923" s="8"/>
      <c r="C923"/>
      <c r="E923" s="3"/>
      <c r="F923" s="4"/>
      <c r="G923"/>
      <c r="H923"/>
    </row>
    <row r="924" spans="2:8" x14ac:dyDescent="0.25">
      <c r="B924" s="8"/>
      <c r="C924"/>
      <c r="E924" s="3"/>
      <c r="F924" s="4"/>
      <c r="G924"/>
      <c r="H924"/>
    </row>
    <row r="925" spans="2:8" x14ac:dyDescent="0.25">
      <c r="B925" s="8"/>
      <c r="C925"/>
      <c r="E925" s="3"/>
      <c r="F925" s="4"/>
      <c r="G925"/>
      <c r="H925"/>
    </row>
    <row r="926" spans="2:8" x14ac:dyDescent="0.25">
      <c r="B926" s="8"/>
      <c r="C926"/>
      <c r="E926" s="3"/>
      <c r="F926" s="4"/>
      <c r="G926"/>
      <c r="H926"/>
    </row>
    <row r="927" spans="2:8" x14ac:dyDescent="0.25">
      <c r="B927" s="8"/>
      <c r="C927"/>
      <c r="E927" s="3"/>
      <c r="F927" s="4"/>
      <c r="G927"/>
      <c r="H927"/>
    </row>
    <row r="928" spans="2:8" x14ac:dyDescent="0.25">
      <c r="B928" s="8"/>
      <c r="C928"/>
      <c r="E928" s="3"/>
      <c r="F928" s="4"/>
      <c r="G928"/>
      <c r="H928"/>
    </row>
    <row r="929" spans="2:8" x14ac:dyDescent="0.25">
      <c r="B929" s="8"/>
      <c r="C929"/>
      <c r="E929" s="3"/>
      <c r="F929" s="4"/>
      <c r="G929"/>
      <c r="H929"/>
    </row>
    <row r="930" spans="2:8" x14ac:dyDescent="0.25">
      <c r="B930" s="8"/>
      <c r="C930"/>
      <c r="E930" s="3"/>
      <c r="F930" s="4"/>
      <c r="G930"/>
      <c r="H930"/>
    </row>
    <row r="931" spans="2:8" x14ac:dyDescent="0.25">
      <c r="B931" s="8"/>
      <c r="C931"/>
      <c r="E931" s="3"/>
      <c r="F931" s="4"/>
      <c r="G931"/>
      <c r="H931"/>
    </row>
    <row r="932" spans="2:8" x14ac:dyDescent="0.25">
      <c r="B932" s="8"/>
      <c r="C932"/>
      <c r="E932" s="3"/>
      <c r="F932" s="4"/>
      <c r="G932"/>
      <c r="H932"/>
    </row>
    <row r="933" spans="2:8" x14ac:dyDescent="0.25">
      <c r="B933" s="8"/>
      <c r="C933"/>
      <c r="E933" s="3"/>
      <c r="F933" s="4"/>
      <c r="G933"/>
      <c r="H933"/>
    </row>
    <row r="934" spans="2:8" x14ac:dyDescent="0.25">
      <c r="B934" s="8"/>
      <c r="C934"/>
      <c r="E934" s="3"/>
      <c r="F934" s="4"/>
      <c r="G934"/>
      <c r="H934"/>
    </row>
    <row r="935" spans="2:8" x14ac:dyDescent="0.25">
      <c r="B935" s="8"/>
      <c r="C935"/>
      <c r="E935" s="3"/>
      <c r="F935" s="4"/>
      <c r="G935"/>
      <c r="H935"/>
    </row>
    <row r="936" spans="2:8" x14ac:dyDescent="0.25">
      <c r="B936" s="8"/>
      <c r="C936"/>
      <c r="E936" s="3"/>
      <c r="F936" s="4"/>
      <c r="G936"/>
      <c r="H936"/>
    </row>
    <row r="937" spans="2:8" x14ac:dyDescent="0.25">
      <c r="B937" s="8"/>
      <c r="C937"/>
      <c r="E937" s="3"/>
      <c r="F937" s="4"/>
      <c r="G937"/>
      <c r="H937"/>
    </row>
    <row r="938" spans="2:8" x14ac:dyDescent="0.25">
      <c r="B938" s="8"/>
      <c r="C938"/>
      <c r="E938" s="3"/>
      <c r="F938" s="4"/>
      <c r="G938"/>
      <c r="H938"/>
    </row>
    <row r="939" spans="2:8" x14ac:dyDescent="0.25">
      <c r="B939" s="8"/>
      <c r="C939"/>
      <c r="E939" s="3"/>
      <c r="F939" s="4"/>
      <c r="G939"/>
      <c r="H939"/>
    </row>
    <row r="940" spans="2:8" x14ac:dyDescent="0.25">
      <c r="B940" s="8"/>
      <c r="C940"/>
      <c r="E940" s="3"/>
      <c r="F940" s="4"/>
      <c r="G940"/>
      <c r="H940"/>
    </row>
    <row r="941" spans="2:8" x14ac:dyDescent="0.25">
      <c r="B941" s="8"/>
      <c r="C941"/>
      <c r="E941" s="3"/>
      <c r="F941" s="4"/>
      <c r="G941"/>
      <c r="H941"/>
    </row>
    <row r="942" spans="2:8" x14ac:dyDescent="0.25">
      <c r="B942" s="8"/>
      <c r="C942"/>
      <c r="E942" s="3"/>
      <c r="F942" s="4"/>
      <c r="G942"/>
      <c r="H942"/>
    </row>
    <row r="943" spans="2:8" x14ac:dyDescent="0.25">
      <c r="B943" s="8"/>
      <c r="C943"/>
      <c r="E943" s="3"/>
      <c r="F943" s="4"/>
      <c r="G943"/>
      <c r="H943"/>
    </row>
    <row r="944" spans="2:8" x14ac:dyDescent="0.25">
      <c r="B944" s="8"/>
      <c r="C944"/>
      <c r="E944" s="3"/>
      <c r="F944" s="4"/>
      <c r="G944"/>
      <c r="H944"/>
    </row>
    <row r="945" spans="2:8" x14ac:dyDescent="0.25">
      <c r="B945" s="8"/>
      <c r="C945"/>
      <c r="E945" s="3"/>
      <c r="F945" s="4"/>
      <c r="G945"/>
      <c r="H945"/>
    </row>
    <row r="946" spans="2:8" x14ac:dyDescent="0.25">
      <c r="B946" s="8"/>
      <c r="C946"/>
      <c r="E946" s="3"/>
      <c r="F946" s="4"/>
      <c r="G946"/>
      <c r="H946"/>
    </row>
    <row r="947" spans="2:8" x14ac:dyDescent="0.25">
      <c r="B947" s="8"/>
      <c r="C947"/>
      <c r="E947" s="3"/>
      <c r="F947" s="4"/>
      <c r="G947"/>
      <c r="H947"/>
    </row>
    <row r="948" spans="2:8" x14ac:dyDescent="0.25">
      <c r="B948" s="8"/>
      <c r="C948"/>
      <c r="E948" s="3"/>
      <c r="F948" s="4"/>
      <c r="G948"/>
      <c r="H948"/>
    </row>
    <row r="949" spans="2:8" x14ac:dyDescent="0.25">
      <c r="B949" s="8"/>
      <c r="C949"/>
      <c r="E949" s="3"/>
      <c r="F949" s="4"/>
      <c r="G949"/>
      <c r="H949"/>
    </row>
    <row r="950" spans="2:8" x14ac:dyDescent="0.25">
      <c r="B950" s="8"/>
      <c r="C950"/>
      <c r="E950" s="3"/>
      <c r="F950" s="4"/>
      <c r="G950"/>
      <c r="H950"/>
    </row>
    <row r="951" spans="2:8" x14ac:dyDescent="0.25">
      <c r="B951" s="8"/>
      <c r="C951"/>
      <c r="E951" s="3"/>
      <c r="F951" s="4"/>
      <c r="G951"/>
      <c r="H951"/>
    </row>
    <row r="952" spans="2:8" x14ac:dyDescent="0.25">
      <c r="B952" s="8"/>
      <c r="C952"/>
      <c r="E952" s="3"/>
      <c r="F952" s="4"/>
      <c r="G952"/>
      <c r="H952"/>
    </row>
    <row r="953" spans="2:8" x14ac:dyDescent="0.25">
      <c r="B953" s="8"/>
      <c r="C953"/>
      <c r="E953" s="3"/>
      <c r="F953" s="4"/>
      <c r="G953"/>
      <c r="H953"/>
    </row>
    <row r="954" spans="2:8" x14ac:dyDescent="0.25">
      <c r="B954" s="8"/>
      <c r="C954"/>
      <c r="E954" s="3"/>
      <c r="F954" s="4"/>
      <c r="G954"/>
      <c r="H954"/>
    </row>
    <row r="955" spans="2:8" x14ac:dyDescent="0.25">
      <c r="B955" s="8"/>
      <c r="C955"/>
      <c r="E955" s="3"/>
      <c r="F955" s="4"/>
      <c r="G955"/>
      <c r="H955"/>
    </row>
    <row r="956" spans="2:8" x14ac:dyDescent="0.25">
      <c r="B956" s="8"/>
      <c r="C956"/>
      <c r="E956" s="3"/>
      <c r="F956" s="4"/>
      <c r="G956"/>
      <c r="H956"/>
    </row>
    <row r="957" spans="2:8" x14ac:dyDescent="0.25">
      <c r="B957" s="8"/>
      <c r="C957"/>
      <c r="E957" s="3"/>
      <c r="F957" s="4"/>
      <c r="G957"/>
      <c r="H957"/>
    </row>
    <row r="958" spans="2:8" x14ac:dyDescent="0.25">
      <c r="B958" s="8"/>
      <c r="C958"/>
      <c r="E958" s="3"/>
      <c r="F958" s="4"/>
      <c r="G958"/>
      <c r="H958"/>
    </row>
    <row r="959" spans="2:8" x14ac:dyDescent="0.25">
      <c r="B959" s="8"/>
      <c r="C959"/>
      <c r="E959" s="3"/>
      <c r="F959" s="4"/>
      <c r="G959"/>
      <c r="H959"/>
    </row>
    <row r="960" spans="2:8" x14ac:dyDescent="0.25">
      <c r="B960" s="8"/>
      <c r="C960"/>
      <c r="E960" s="3"/>
      <c r="F960" s="4"/>
      <c r="G960"/>
      <c r="H960"/>
    </row>
    <row r="961" spans="2:8" x14ac:dyDescent="0.25">
      <c r="B961" s="8"/>
      <c r="C961"/>
      <c r="E961" s="3"/>
      <c r="F961" s="4"/>
      <c r="G961"/>
      <c r="H961"/>
    </row>
    <row r="962" spans="2:8" x14ac:dyDescent="0.25">
      <c r="B962" s="8"/>
      <c r="C962"/>
      <c r="E962" s="3"/>
      <c r="F962" s="4"/>
      <c r="G962"/>
      <c r="H962"/>
    </row>
    <row r="963" spans="2:8" x14ac:dyDescent="0.25">
      <c r="B963" s="8"/>
      <c r="C963"/>
      <c r="E963" s="3"/>
      <c r="F963" s="4"/>
      <c r="G963"/>
      <c r="H963"/>
    </row>
    <row r="964" spans="2:8" x14ac:dyDescent="0.25">
      <c r="B964" s="8"/>
      <c r="C964"/>
      <c r="E964" s="3"/>
      <c r="F964" s="4"/>
      <c r="G964"/>
      <c r="H964"/>
    </row>
    <row r="965" spans="2:8" x14ac:dyDescent="0.25">
      <c r="B965" s="8"/>
      <c r="C965"/>
      <c r="E965" s="3"/>
      <c r="F965" s="4"/>
      <c r="G965"/>
      <c r="H965"/>
    </row>
    <row r="966" spans="2:8" x14ac:dyDescent="0.25">
      <c r="B966" s="8"/>
      <c r="C966"/>
      <c r="E966" s="3"/>
      <c r="F966" s="4"/>
      <c r="G966"/>
      <c r="H966"/>
    </row>
    <row r="967" spans="2:8" x14ac:dyDescent="0.25">
      <c r="B967" s="8"/>
      <c r="C967"/>
      <c r="E967" s="3"/>
      <c r="F967" s="4"/>
      <c r="G967"/>
      <c r="H967"/>
    </row>
    <row r="968" spans="2:8" x14ac:dyDescent="0.25">
      <c r="B968" s="8"/>
      <c r="C968"/>
      <c r="E968" s="3"/>
      <c r="F968" s="4"/>
      <c r="G968"/>
      <c r="H968"/>
    </row>
    <row r="969" spans="2:8" x14ac:dyDescent="0.25">
      <c r="B969" s="8"/>
      <c r="C969"/>
      <c r="E969" s="3"/>
      <c r="F969" s="4"/>
      <c r="G969"/>
      <c r="H969"/>
    </row>
    <row r="970" spans="2:8" x14ac:dyDescent="0.25">
      <c r="B970" s="8"/>
      <c r="C970"/>
      <c r="E970" s="3"/>
      <c r="F970" s="4"/>
      <c r="G970"/>
      <c r="H970"/>
    </row>
    <row r="971" spans="2:8" x14ac:dyDescent="0.25">
      <c r="B971" s="8"/>
      <c r="C971"/>
      <c r="E971" s="3"/>
      <c r="F971" s="4"/>
      <c r="G971"/>
      <c r="H971"/>
    </row>
    <row r="972" spans="2:8" x14ac:dyDescent="0.25">
      <c r="B972" s="8"/>
      <c r="C972"/>
      <c r="E972" s="3"/>
      <c r="F972" s="4"/>
      <c r="G972"/>
      <c r="H972"/>
    </row>
    <row r="973" spans="2:8" x14ac:dyDescent="0.25">
      <c r="B973" s="8"/>
      <c r="C973"/>
      <c r="E973" s="3"/>
      <c r="F973" s="4"/>
      <c r="G973"/>
      <c r="H973"/>
    </row>
    <row r="974" spans="2:8" x14ac:dyDescent="0.25">
      <c r="B974" s="8"/>
      <c r="C974"/>
      <c r="E974" s="3"/>
      <c r="F974" s="4"/>
      <c r="G974"/>
      <c r="H974"/>
    </row>
    <row r="975" spans="2:8" x14ac:dyDescent="0.25">
      <c r="B975" s="8"/>
      <c r="C975"/>
      <c r="E975" s="3"/>
      <c r="F975" s="4"/>
      <c r="G975"/>
      <c r="H975"/>
    </row>
    <row r="976" spans="2:8" x14ac:dyDescent="0.25">
      <c r="B976" s="8"/>
      <c r="C976"/>
      <c r="E976" s="3"/>
      <c r="F976" s="4"/>
      <c r="G976"/>
      <c r="H976"/>
    </row>
    <row r="977" spans="2:8" x14ac:dyDescent="0.25">
      <c r="B977" s="8"/>
      <c r="C977"/>
      <c r="E977" s="3"/>
      <c r="F977" s="4"/>
      <c r="G977"/>
      <c r="H977"/>
    </row>
    <row r="978" spans="2:8" x14ac:dyDescent="0.25">
      <c r="B978" s="8"/>
      <c r="C978"/>
      <c r="E978" s="3"/>
      <c r="F978" s="4"/>
      <c r="G978"/>
      <c r="H978"/>
    </row>
    <row r="979" spans="2:8" x14ac:dyDescent="0.25">
      <c r="B979" s="8"/>
      <c r="C979"/>
      <c r="E979" s="3"/>
      <c r="F979" s="4"/>
      <c r="G979"/>
      <c r="H979"/>
    </row>
    <row r="980" spans="2:8" x14ac:dyDescent="0.25">
      <c r="B980" s="8"/>
      <c r="C980"/>
      <c r="E980" s="3"/>
      <c r="F980" s="4"/>
      <c r="G980"/>
      <c r="H980"/>
    </row>
    <row r="981" spans="2:8" x14ac:dyDescent="0.25">
      <c r="B981" s="8"/>
      <c r="C981"/>
      <c r="E981" s="3"/>
      <c r="F981" s="4"/>
      <c r="G981"/>
      <c r="H981"/>
    </row>
    <row r="982" spans="2:8" x14ac:dyDescent="0.25">
      <c r="B982" s="8"/>
      <c r="C982"/>
      <c r="E982" s="3"/>
      <c r="F982" s="4"/>
      <c r="G982"/>
      <c r="H982"/>
    </row>
    <row r="983" spans="2:8" x14ac:dyDescent="0.25">
      <c r="B983" s="8"/>
      <c r="C983"/>
      <c r="E983" s="3"/>
      <c r="F983" s="4"/>
      <c r="G983"/>
      <c r="H983"/>
    </row>
    <row r="984" spans="2:8" x14ac:dyDescent="0.25">
      <c r="B984" s="8"/>
      <c r="C984"/>
      <c r="E984" s="3"/>
      <c r="F984" s="4"/>
      <c r="G984"/>
      <c r="H984"/>
    </row>
    <row r="985" spans="2:8" x14ac:dyDescent="0.25">
      <c r="B985" s="8"/>
      <c r="C985"/>
      <c r="E985" s="3"/>
      <c r="F985" s="4"/>
      <c r="G985"/>
      <c r="H985"/>
    </row>
    <row r="986" spans="2:8" x14ac:dyDescent="0.25">
      <c r="B986" s="8"/>
      <c r="C986"/>
      <c r="E986" s="3"/>
      <c r="F986" s="4"/>
      <c r="G986"/>
      <c r="H986"/>
    </row>
    <row r="987" spans="2:8" x14ac:dyDescent="0.25">
      <c r="B987" s="8"/>
      <c r="C987"/>
      <c r="E987" s="3"/>
      <c r="F987" s="4"/>
      <c r="G987"/>
      <c r="H987"/>
    </row>
    <row r="988" spans="2:8" x14ac:dyDescent="0.25">
      <c r="B988" s="8"/>
      <c r="C988"/>
      <c r="E988" s="3"/>
      <c r="F988" s="4"/>
      <c r="G988"/>
      <c r="H988"/>
    </row>
    <row r="989" spans="2:8" x14ac:dyDescent="0.25">
      <c r="B989" s="8"/>
      <c r="C989"/>
      <c r="E989" s="3"/>
      <c r="F989" s="4"/>
      <c r="G989"/>
      <c r="H989"/>
    </row>
    <row r="990" spans="2:8" x14ac:dyDescent="0.25">
      <c r="B990" s="8"/>
      <c r="C990"/>
      <c r="E990" s="3"/>
      <c r="F990" s="4"/>
      <c r="G990"/>
      <c r="H990"/>
    </row>
    <row r="991" spans="2:8" x14ac:dyDescent="0.25">
      <c r="B991" s="8"/>
      <c r="C991"/>
      <c r="E991" s="3"/>
      <c r="F991" s="4"/>
      <c r="G991"/>
      <c r="H991"/>
    </row>
    <row r="992" spans="2:8" x14ac:dyDescent="0.25">
      <c r="B992" s="8"/>
      <c r="C992"/>
      <c r="E992" s="3"/>
      <c r="F992" s="4"/>
      <c r="G992"/>
      <c r="H992"/>
    </row>
    <row r="993" spans="2:8" x14ac:dyDescent="0.25">
      <c r="B993" s="8"/>
      <c r="C993"/>
      <c r="E993" s="3"/>
      <c r="F993" s="4"/>
      <c r="G993"/>
      <c r="H993"/>
    </row>
    <row r="994" spans="2:8" x14ac:dyDescent="0.25">
      <c r="B994" s="8"/>
      <c r="C994"/>
      <c r="E994" s="3"/>
      <c r="F994" s="4"/>
      <c r="G994"/>
      <c r="H994"/>
    </row>
    <row r="995" spans="2:8" x14ac:dyDescent="0.25">
      <c r="B995" s="8"/>
      <c r="C995"/>
      <c r="E995" s="3"/>
      <c r="F995" s="4"/>
      <c r="G995"/>
      <c r="H995"/>
    </row>
    <row r="996" spans="2:8" x14ac:dyDescent="0.25">
      <c r="B996" s="8"/>
      <c r="C996"/>
      <c r="E996" s="3"/>
      <c r="F996" s="4"/>
      <c r="G996"/>
      <c r="H996"/>
    </row>
    <row r="997" spans="2:8" x14ac:dyDescent="0.25">
      <c r="B997" s="8"/>
      <c r="C997"/>
      <c r="E997" s="3"/>
      <c r="F997" s="4"/>
      <c r="G997"/>
      <c r="H997"/>
    </row>
    <row r="998" spans="2:8" x14ac:dyDescent="0.25">
      <c r="B998" s="8"/>
      <c r="C998"/>
      <c r="E998" s="3"/>
      <c r="F998" s="4"/>
      <c r="G998"/>
      <c r="H998"/>
    </row>
    <row r="999" spans="2:8" x14ac:dyDescent="0.25">
      <c r="B999" s="8"/>
      <c r="C999"/>
      <c r="E999" s="3"/>
      <c r="F999" s="4"/>
      <c r="G999"/>
      <c r="H999"/>
    </row>
    <row r="1000" spans="2:8" x14ac:dyDescent="0.25">
      <c r="B1000" s="8"/>
      <c r="C1000"/>
      <c r="E1000" s="3"/>
      <c r="F1000" s="4"/>
      <c r="G1000"/>
      <c r="H1000"/>
    </row>
    <row r="1001" spans="2:8" x14ac:dyDescent="0.25">
      <c r="B1001" s="8"/>
      <c r="C1001"/>
      <c r="E1001" s="3"/>
      <c r="F1001" s="4"/>
      <c r="G1001"/>
      <c r="H1001"/>
    </row>
    <row r="1002" spans="2:8" x14ac:dyDescent="0.25">
      <c r="B1002" s="8"/>
      <c r="C1002"/>
      <c r="E1002" s="3"/>
      <c r="F1002" s="4"/>
      <c r="G1002"/>
      <c r="H1002"/>
    </row>
    <row r="1003" spans="2:8" x14ac:dyDescent="0.25">
      <c r="B1003" s="8"/>
      <c r="C1003"/>
      <c r="E1003" s="3"/>
      <c r="F1003" s="4"/>
      <c r="G1003"/>
      <c r="H1003"/>
    </row>
    <row r="1004" spans="2:8" x14ac:dyDescent="0.25">
      <c r="B1004" s="8"/>
      <c r="C1004"/>
      <c r="E1004" s="3"/>
      <c r="F1004" s="4"/>
      <c r="G1004"/>
      <c r="H1004"/>
    </row>
    <row r="1005" spans="2:8" x14ac:dyDescent="0.25">
      <c r="B1005" s="8"/>
      <c r="C1005"/>
      <c r="E1005" s="3"/>
      <c r="F1005" s="4"/>
      <c r="G1005"/>
      <c r="H1005"/>
    </row>
    <row r="1006" spans="2:8" x14ac:dyDescent="0.25">
      <c r="B1006" s="8"/>
      <c r="C1006"/>
      <c r="E1006" s="3"/>
      <c r="F1006" s="4"/>
      <c r="G1006"/>
      <c r="H1006"/>
    </row>
    <row r="1007" spans="2:8" x14ac:dyDescent="0.25">
      <c r="B1007" s="8"/>
      <c r="C1007"/>
      <c r="E1007" s="3"/>
      <c r="F1007" s="4"/>
      <c r="G1007"/>
      <c r="H1007"/>
    </row>
    <row r="1008" spans="2:8" x14ac:dyDescent="0.25">
      <c r="B1008" s="8"/>
      <c r="C1008"/>
      <c r="E1008" s="3"/>
      <c r="F1008" s="4"/>
      <c r="G1008"/>
      <c r="H1008"/>
    </row>
    <row r="1009" spans="2:8" x14ac:dyDescent="0.25">
      <c r="B1009" s="8"/>
      <c r="C1009"/>
      <c r="E1009" s="3"/>
      <c r="F1009" s="4"/>
      <c r="G1009"/>
      <c r="H1009"/>
    </row>
    <row r="1010" spans="2:8" x14ac:dyDescent="0.25">
      <c r="B1010" s="8"/>
      <c r="C1010"/>
      <c r="E1010" s="3"/>
      <c r="F1010" s="4"/>
      <c r="G1010"/>
      <c r="H1010"/>
    </row>
    <row r="1011" spans="2:8" x14ac:dyDescent="0.25">
      <c r="B1011" s="8"/>
      <c r="C1011"/>
      <c r="E1011" s="3"/>
      <c r="F1011" s="4"/>
      <c r="G1011"/>
      <c r="H1011"/>
    </row>
    <row r="1012" spans="2:8" x14ac:dyDescent="0.25">
      <c r="B1012" s="8"/>
      <c r="C1012"/>
      <c r="E1012" s="3"/>
      <c r="F1012" s="4"/>
      <c r="G1012"/>
      <c r="H1012"/>
    </row>
    <row r="1013" spans="2:8" x14ac:dyDescent="0.25">
      <c r="B1013" s="8"/>
      <c r="C1013"/>
      <c r="E1013" s="3"/>
      <c r="F1013" s="4"/>
      <c r="G1013"/>
      <c r="H1013"/>
    </row>
    <row r="1014" spans="2:8" x14ac:dyDescent="0.25">
      <c r="B1014" s="8"/>
      <c r="C1014"/>
      <c r="E1014" s="3"/>
      <c r="F1014" s="4"/>
      <c r="G1014"/>
      <c r="H1014"/>
    </row>
    <row r="1015" spans="2:8" x14ac:dyDescent="0.25">
      <c r="B1015" s="8"/>
      <c r="C1015"/>
      <c r="E1015" s="3"/>
      <c r="F1015" s="4"/>
      <c r="G1015"/>
      <c r="H1015"/>
    </row>
    <row r="1016" spans="2:8" x14ac:dyDescent="0.25">
      <c r="B1016" s="8"/>
      <c r="C1016"/>
      <c r="E1016" s="3"/>
      <c r="F1016" s="4"/>
      <c r="G1016"/>
      <c r="H1016"/>
    </row>
    <row r="1017" spans="2:8" x14ac:dyDescent="0.25">
      <c r="B1017" s="8"/>
      <c r="C1017"/>
      <c r="E1017" s="3"/>
      <c r="F1017" s="4"/>
      <c r="G1017"/>
      <c r="H1017"/>
    </row>
    <row r="1018" spans="2:8" x14ac:dyDescent="0.25">
      <c r="B1018" s="8"/>
      <c r="C1018"/>
      <c r="E1018" s="3"/>
      <c r="F1018" s="4"/>
      <c r="G1018"/>
      <c r="H1018"/>
    </row>
    <row r="1019" spans="2:8" x14ac:dyDescent="0.25">
      <c r="B1019" s="8"/>
      <c r="C1019"/>
      <c r="E1019" s="3"/>
      <c r="F1019" s="4"/>
      <c r="G1019"/>
      <c r="H1019"/>
    </row>
    <row r="1020" spans="2:8" x14ac:dyDescent="0.25">
      <c r="B1020" s="8"/>
      <c r="C1020"/>
      <c r="E1020" s="3"/>
      <c r="F1020" s="4"/>
      <c r="G1020"/>
      <c r="H1020"/>
    </row>
    <row r="1021" spans="2:8" x14ac:dyDescent="0.25">
      <c r="B1021" s="8"/>
      <c r="C1021"/>
      <c r="E1021" s="3"/>
      <c r="F1021" s="4"/>
      <c r="G1021"/>
      <c r="H1021"/>
    </row>
    <row r="1022" spans="2:8" x14ac:dyDescent="0.25">
      <c r="B1022" s="8"/>
      <c r="C1022"/>
      <c r="E1022" s="3"/>
      <c r="F1022" s="4"/>
      <c r="G1022"/>
      <c r="H1022"/>
    </row>
    <row r="1023" spans="2:8" x14ac:dyDescent="0.25">
      <c r="B1023" s="8"/>
      <c r="C1023"/>
      <c r="E1023" s="3"/>
      <c r="F1023" s="4"/>
      <c r="G1023"/>
      <c r="H1023"/>
    </row>
    <row r="1024" spans="2:8" x14ac:dyDescent="0.25">
      <c r="B1024" s="8"/>
      <c r="C1024"/>
      <c r="E1024" s="3"/>
      <c r="F1024" s="4"/>
      <c r="G1024"/>
      <c r="H1024"/>
    </row>
    <row r="1025" spans="2:8" x14ac:dyDescent="0.25">
      <c r="B1025" s="8"/>
      <c r="C1025"/>
      <c r="E1025" s="3"/>
      <c r="F1025" s="4"/>
      <c r="G1025"/>
      <c r="H1025"/>
    </row>
    <row r="1026" spans="2:8" x14ac:dyDescent="0.25">
      <c r="B1026" s="8"/>
      <c r="C1026"/>
      <c r="E1026" s="3"/>
      <c r="F1026" s="4"/>
      <c r="G1026"/>
      <c r="H1026"/>
    </row>
    <row r="1027" spans="2:8" x14ac:dyDescent="0.25">
      <c r="B1027" s="8"/>
      <c r="C1027"/>
      <c r="E1027" s="3"/>
      <c r="F1027" s="4"/>
      <c r="G1027"/>
      <c r="H1027"/>
    </row>
    <row r="1028" spans="2:8" x14ac:dyDescent="0.25">
      <c r="B1028" s="8"/>
      <c r="C1028"/>
      <c r="E1028" s="3"/>
      <c r="F1028" s="4"/>
      <c r="G1028"/>
      <c r="H1028"/>
    </row>
    <row r="1029" spans="2:8" x14ac:dyDescent="0.25">
      <c r="B1029" s="8"/>
      <c r="C1029"/>
      <c r="E1029" s="3"/>
      <c r="F1029" s="4"/>
      <c r="G1029"/>
      <c r="H1029"/>
    </row>
    <row r="1030" spans="2:8" x14ac:dyDescent="0.25">
      <c r="B1030" s="8"/>
      <c r="C1030"/>
      <c r="E1030" s="3"/>
      <c r="F1030" s="4"/>
      <c r="G1030"/>
      <c r="H1030"/>
    </row>
    <row r="1031" spans="2:8" x14ac:dyDescent="0.25">
      <c r="B1031" s="8"/>
      <c r="C1031"/>
      <c r="E1031" s="3"/>
      <c r="F1031" s="4"/>
      <c r="G1031"/>
      <c r="H1031"/>
    </row>
    <row r="1032" spans="2:8" x14ac:dyDescent="0.25">
      <c r="B1032" s="8"/>
      <c r="C1032"/>
      <c r="E1032" s="3"/>
      <c r="F1032" s="4"/>
      <c r="G1032"/>
      <c r="H1032"/>
    </row>
    <row r="1033" spans="2:8" x14ac:dyDescent="0.25">
      <c r="B1033" s="8"/>
      <c r="C1033"/>
      <c r="E1033" s="3"/>
      <c r="F1033" s="4"/>
      <c r="G1033"/>
      <c r="H1033"/>
    </row>
    <row r="1034" spans="2:8" x14ac:dyDescent="0.25">
      <c r="B1034" s="8"/>
      <c r="C1034"/>
      <c r="E1034" s="3"/>
      <c r="F1034" s="4"/>
      <c r="G1034"/>
      <c r="H1034"/>
    </row>
    <row r="1035" spans="2:8" x14ac:dyDescent="0.25">
      <c r="B1035" s="8"/>
      <c r="C1035"/>
      <c r="E1035" s="3"/>
      <c r="F1035" s="4"/>
      <c r="G1035"/>
      <c r="H1035"/>
    </row>
    <row r="1036" spans="2:8" x14ac:dyDescent="0.25">
      <c r="B1036" s="8"/>
      <c r="C1036"/>
      <c r="E1036" s="3"/>
      <c r="F1036" s="4"/>
      <c r="G1036"/>
      <c r="H1036"/>
    </row>
    <row r="1037" spans="2:8" x14ac:dyDescent="0.25">
      <c r="B1037" s="8"/>
      <c r="C1037"/>
      <c r="E1037" s="3"/>
      <c r="F1037" s="4"/>
      <c r="G1037"/>
      <c r="H1037"/>
    </row>
    <row r="1038" spans="2:8" x14ac:dyDescent="0.25">
      <c r="B1038" s="8"/>
      <c r="C1038"/>
      <c r="E1038" s="3"/>
      <c r="F1038" s="4"/>
      <c r="G1038"/>
      <c r="H1038"/>
    </row>
    <row r="1039" spans="2:8" x14ac:dyDescent="0.25">
      <c r="B1039" s="8"/>
      <c r="C1039"/>
      <c r="E1039" s="3"/>
      <c r="F1039" s="4"/>
      <c r="G1039"/>
      <c r="H1039"/>
    </row>
    <row r="1040" spans="2:8" x14ac:dyDescent="0.25">
      <c r="B1040" s="8"/>
      <c r="C1040"/>
      <c r="E1040" s="3"/>
      <c r="F1040" s="4"/>
      <c r="G1040"/>
      <c r="H1040"/>
    </row>
    <row r="1041" spans="2:8" x14ac:dyDescent="0.25">
      <c r="B1041" s="8"/>
      <c r="C1041"/>
      <c r="E1041" s="3"/>
      <c r="F1041" s="4"/>
      <c r="G1041"/>
      <c r="H1041"/>
    </row>
    <row r="1042" spans="2:8" x14ac:dyDescent="0.25">
      <c r="B1042" s="8"/>
      <c r="C1042"/>
      <c r="E1042" s="3"/>
      <c r="F1042" s="4"/>
      <c r="G1042"/>
      <c r="H1042"/>
    </row>
    <row r="1043" spans="2:8" x14ac:dyDescent="0.25">
      <c r="B1043" s="8"/>
      <c r="C1043"/>
      <c r="E1043" s="3"/>
      <c r="F1043" s="4"/>
      <c r="G1043"/>
      <c r="H1043"/>
    </row>
    <row r="1044" spans="2:8" x14ac:dyDescent="0.25">
      <c r="B1044" s="8"/>
      <c r="C1044"/>
      <c r="E1044" s="3"/>
      <c r="F1044" s="4"/>
      <c r="G1044"/>
      <c r="H1044"/>
    </row>
    <row r="1045" spans="2:8" x14ac:dyDescent="0.25">
      <c r="B1045" s="8"/>
      <c r="C1045"/>
      <c r="E1045" s="3"/>
      <c r="F1045" s="4"/>
      <c r="G1045"/>
      <c r="H1045"/>
    </row>
    <row r="1046" spans="2:8" x14ac:dyDescent="0.25">
      <c r="B1046" s="8"/>
      <c r="C1046"/>
      <c r="E1046" s="3"/>
      <c r="F1046" s="4"/>
      <c r="G1046"/>
      <c r="H1046"/>
    </row>
    <row r="1047" spans="2:8" x14ac:dyDescent="0.25">
      <c r="B1047" s="8"/>
      <c r="C1047"/>
      <c r="E1047" s="3"/>
      <c r="F1047" s="4"/>
      <c r="G1047"/>
      <c r="H1047"/>
    </row>
    <row r="1048" spans="2:8" x14ac:dyDescent="0.25">
      <c r="B1048" s="8"/>
      <c r="C1048"/>
      <c r="E1048" s="3"/>
      <c r="F1048" s="4"/>
      <c r="G1048"/>
      <c r="H1048"/>
    </row>
    <row r="1049" spans="2:8" x14ac:dyDescent="0.25">
      <c r="B1049" s="8"/>
      <c r="C1049"/>
      <c r="E1049" s="3"/>
      <c r="F1049" s="4"/>
      <c r="G1049"/>
      <c r="H1049"/>
    </row>
    <row r="1050" spans="2:8" x14ac:dyDescent="0.25">
      <c r="B1050" s="8"/>
      <c r="C1050"/>
      <c r="E1050" s="3"/>
      <c r="F1050" s="4"/>
      <c r="G1050"/>
      <c r="H1050"/>
    </row>
    <row r="1051" spans="2:8" x14ac:dyDescent="0.25">
      <c r="B1051" s="8"/>
      <c r="C1051"/>
      <c r="E1051" s="3"/>
      <c r="F1051" s="4"/>
      <c r="G1051"/>
      <c r="H1051"/>
    </row>
    <row r="1052" spans="2:8" x14ac:dyDescent="0.25">
      <c r="B1052" s="8"/>
      <c r="C1052"/>
      <c r="E1052" s="3"/>
      <c r="F1052" s="4"/>
      <c r="G1052"/>
      <c r="H1052"/>
    </row>
    <row r="1053" spans="2:8" x14ac:dyDescent="0.25">
      <c r="B1053" s="8"/>
      <c r="C1053"/>
      <c r="E1053" s="3"/>
      <c r="F1053" s="4"/>
      <c r="G1053"/>
      <c r="H1053"/>
    </row>
    <row r="1054" spans="2:8" x14ac:dyDescent="0.25">
      <c r="B1054" s="8"/>
      <c r="C1054"/>
      <c r="E1054" s="3"/>
      <c r="F1054" s="4"/>
      <c r="G1054"/>
      <c r="H1054"/>
    </row>
    <row r="1055" spans="2:8" x14ac:dyDescent="0.25">
      <c r="B1055" s="8"/>
      <c r="C1055"/>
      <c r="E1055" s="3"/>
      <c r="F1055" s="4"/>
      <c r="G1055"/>
      <c r="H1055"/>
    </row>
    <row r="1056" spans="2:8" x14ac:dyDescent="0.25">
      <c r="B1056" s="8"/>
      <c r="C1056"/>
      <c r="E1056" s="3"/>
      <c r="F1056" s="4"/>
      <c r="G1056"/>
      <c r="H1056"/>
    </row>
    <row r="1057" spans="2:8" x14ac:dyDescent="0.25">
      <c r="B1057" s="8"/>
      <c r="C1057"/>
      <c r="E1057" s="3"/>
      <c r="F1057" s="4"/>
      <c r="G1057"/>
      <c r="H1057"/>
    </row>
    <row r="1058" spans="2:8" x14ac:dyDescent="0.25">
      <c r="B1058" s="8"/>
      <c r="C1058"/>
      <c r="E1058" s="3"/>
      <c r="F1058" s="4"/>
      <c r="G1058"/>
      <c r="H1058"/>
    </row>
    <row r="1059" spans="2:8" x14ac:dyDescent="0.25">
      <c r="B1059" s="8"/>
      <c r="C1059"/>
      <c r="E1059" s="3"/>
      <c r="F1059" s="4"/>
      <c r="G1059"/>
      <c r="H1059"/>
    </row>
    <row r="1060" spans="2:8" x14ac:dyDescent="0.25">
      <c r="B1060" s="8"/>
      <c r="C1060"/>
      <c r="E1060" s="3"/>
      <c r="F1060" s="4"/>
      <c r="G1060"/>
      <c r="H1060"/>
    </row>
    <row r="1061" spans="2:8" x14ac:dyDescent="0.25">
      <c r="B1061" s="8"/>
      <c r="C1061"/>
      <c r="E1061" s="3"/>
      <c r="F1061" s="4"/>
      <c r="G1061"/>
      <c r="H1061"/>
    </row>
    <row r="1062" spans="2:8" x14ac:dyDescent="0.25">
      <c r="B1062" s="8"/>
      <c r="C1062"/>
      <c r="E1062" s="3"/>
      <c r="F1062" s="4"/>
      <c r="G1062"/>
      <c r="H1062"/>
    </row>
    <row r="1063" spans="2:8" x14ac:dyDescent="0.25">
      <c r="B1063" s="8"/>
      <c r="C1063"/>
      <c r="E1063" s="3"/>
      <c r="F1063" s="4"/>
      <c r="G1063"/>
      <c r="H1063"/>
    </row>
    <row r="1064" spans="2:8" x14ac:dyDescent="0.25">
      <c r="B1064" s="8"/>
      <c r="C1064"/>
      <c r="E1064" s="3"/>
      <c r="F1064" s="4"/>
      <c r="G1064"/>
      <c r="H1064"/>
    </row>
    <row r="1065" spans="2:8" x14ac:dyDescent="0.25">
      <c r="B1065" s="8"/>
      <c r="C1065"/>
      <c r="E1065" s="3"/>
      <c r="F1065" s="4"/>
      <c r="G1065"/>
      <c r="H1065"/>
    </row>
    <row r="1066" spans="2:8" x14ac:dyDescent="0.25">
      <c r="B1066" s="8"/>
      <c r="C1066"/>
      <c r="E1066" s="3"/>
      <c r="F1066" s="4"/>
      <c r="G1066"/>
      <c r="H1066"/>
    </row>
    <row r="1067" spans="2:8" x14ac:dyDescent="0.25">
      <c r="B1067" s="8"/>
      <c r="C1067"/>
      <c r="E1067" s="3"/>
      <c r="F1067" s="4"/>
      <c r="G1067"/>
      <c r="H1067"/>
    </row>
    <row r="1068" spans="2:8" x14ac:dyDescent="0.25">
      <c r="B1068" s="8"/>
      <c r="C1068"/>
      <c r="E1068" s="3"/>
      <c r="F1068" s="4"/>
      <c r="G1068"/>
      <c r="H1068"/>
    </row>
    <row r="1069" spans="2:8" x14ac:dyDescent="0.25">
      <c r="B1069" s="8"/>
      <c r="C1069"/>
      <c r="E1069" s="3"/>
      <c r="F1069" s="4"/>
      <c r="G1069"/>
      <c r="H1069"/>
    </row>
    <row r="1070" spans="2:8" x14ac:dyDescent="0.25">
      <c r="B1070" s="8"/>
      <c r="C1070"/>
      <c r="E1070" s="3"/>
      <c r="F1070" s="4"/>
      <c r="G1070"/>
      <c r="H1070"/>
    </row>
    <row r="1071" spans="2:8" x14ac:dyDescent="0.25">
      <c r="B1071" s="8"/>
      <c r="C1071"/>
      <c r="E1071" s="3"/>
      <c r="F1071" s="4"/>
      <c r="G1071"/>
      <c r="H1071"/>
    </row>
    <row r="1072" spans="2:8" x14ac:dyDescent="0.25">
      <c r="B1072" s="8"/>
      <c r="C1072"/>
      <c r="E1072" s="3"/>
      <c r="F1072" s="4"/>
      <c r="G1072"/>
      <c r="H1072"/>
    </row>
    <row r="1073" spans="2:8" x14ac:dyDescent="0.25">
      <c r="B1073" s="8"/>
      <c r="C1073"/>
      <c r="E1073" s="3"/>
      <c r="F1073" s="4"/>
      <c r="G1073"/>
      <c r="H1073"/>
    </row>
    <row r="1074" spans="2:8" x14ac:dyDescent="0.25">
      <c r="B1074" s="8"/>
      <c r="C1074"/>
      <c r="E1074" s="3"/>
      <c r="F1074" s="4"/>
      <c r="G1074"/>
      <c r="H1074"/>
    </row>
    <row r="1075" spans="2:8" x14ac:dyDescent="0.25">
      <c r="B1075" s="8"/>
      <c r="C1075"/>
      <c r="E1075" s="3"/>
      <c r="F1075" s="4"/>
      <c r="G1075"/>
      <c r="H1075"/>
    </row>
    <row r="1076" spans="2:8" x14ac:dyDescent="0.25">
      <c r="B1076" s="8"/>
      <c r="C1076"/>
      <c r="E1076" s="3"/>
      <c r="F1076" s="4"/>
      <c r="G1076"/>
      <c r="H1076"/>
    </row>
    <row r="1077" spans="2:8" x14ac:dyDescent="0.25">
      <c r="B1077" s="8"/>
      <c r="C1077"/>
      <c r="E1077" s="3"/>
      <c r="F1077" s="4"/>
      <c r="G1077"/>
      <c r="H1077"/>
    </row>
    <row r="1078" spans="2:8" x14ac:dyDescent="0.25">
      <c r="B1078" s="8"/>
      <c r="C1078"/>
      <c r="E1078" s="3"/>
      <c r="F1078" s="4"/>
      <c r="G1078"/>
      <c r="H1078"/>
    </row>
    <row r="1079" spans="2:8" x14ac:dyDescent="0.25">
      <c r="B1079" s="8"/>
      <c r="C1079"/>
      <c r="E1079" s="3"/>
      <c r="F1079" s="4"/>
      <c r="G1079"/>
      <c r="H1079"/>
    </row>
    <row r="1080" spans="2:8" x14ac:dyDescent="0.25">
      <c r="B1080" s="8"/>
      <c r="C1080"/>
      <c r="E1080" s="3"/>
      <c r="F1080" s="4"/>
      <c r="G1080"/>
      <c r="H1080"/>
    </row>
    <row r="1081" spans="2:8" x14ac:dyDescent="0.25">
      <c r="B1081" s="8"/>
      <c r="C1081"/>
      <c r="E1081" s="3"/>
      <c r="F1081" s="4"/>
      <c r="G1081"/>
      <c r="H1081"/>
    </row>
    <row r="1082" spans="2:8" x14ac:dyDescent="0.25">
      <c r="C1082" s="8"/>
      <c r="E1082" s="3"/>
      <c r="F1082" s="4"/>
      <c r="H1082"/>
    </row>
    <row r="1083" spans="2:8" x14ac:dyDescent="0.25">
      <c r="C1083" s="8"/>
      <c r="E1083" s="3"/>
      <c r="H1083"/>
    </row>
    <row r="1084" spans="2:8" x14ac:dyDescent="0.25">
      <c r="C1084" s="8"/>
      <c r="E1084" s="3"/>
      <c r="F1084" s="4"/>
      <c r="H1084"/>
    </row>
    <row r="1085" spans="2:8" x14ac:dyDescent="0.25">
      <c r="C1085" s="8"/>
      <c r="E1085" s="3"/>
      <c r="H1085"/>
    </row>
    <row r="1086" spans="2:8" x14ac:dyDescent="0.25">
      <c r="C1086" s="8"/>
      <c r="E1086" s="3"/>
      <c r="H1086"/>
    </row>
    <row r="1087" spans="2:8" x14ac:dyDescent="0.25">
      <c r="C1087" s="8"/>
      <c r="E1087" s="3"/>
      <c r="F1087" s="4"/>
      <c r="H1087"/>
    </row>
    <row r="1088" spans="2:8" x14ac:dyDescent="0.25">
      <c r="C1088" s="8"/>
      <c r="E1088" s="3"/>
      <c r="F1088" s="4"/>
      <c r="H1088"/>
    </row>
    <row r="1089" spans="3:8" x14ac:dyDescent="0.25">
      <c r="C1089" s="8"/>
      <c r="E1089" s="3"/>
      <c r="H1089"/>
    </row>
    <row r="1090" spans="3:8" x14ac:dyDescent="0.25">
      <c r="C1090" s="8"/>
      <c r="E1090" s="3"/>
      <c r="F1090" s="4"/>
      <c r="H1090"/>
    </row>
    <row r="1091" spans="3:8" x14ac:dyDescent="0.25">
      <c r="C1091" s="8"/>
      <c r="E1091" s="3"/>
      <c r="F1091" s="4"/>
      <c r="H1091"/>
    </row>
    <row r="1092" spans="3:8" x14ac:dyDescent="0.25">
      <c r="C1092" s="8"/>
      <c r="E1092" s="3"/>
      <c r="F1092" s="4"/>
      <c r="H1092"/>
    </row>
    <row r="1093" spans="3:8" x14ac:dyDescent="0.25">
      <c r="C1093" s="8"/>
      <c r="E1093" s="3"/>
      <c r="H1093"/>
    </row>
    <row r="1094" spans="3:8" x14ac:dyDescent="0.25">
      <c r="C1094" s="8"/>
      <c r="E1094" s="3"/>
      <c r="F1094" s="4"/>
      <c r="H1094"/>
    </row>
    <row r="1095" spans="3:8" x14ac:dyDescent="0.25">
      <c r="C1095" s="8"/>
      <c r="E1095" s="3"/>
      <c r="H1095"/>
    </row>
    <row r="1096" spans="3:8" x14ac:dyDescent="0.25">
      <c r="C1096" s="8"/>
      <c r="E1096" s="3"/>
      <c r="H1096"/>
    </row>
    <row r="1097" spans="3:8" x14ac:dyDescent="0.25">
      <c r="C1097" s="8"/>
      <c r="E1097" s="3"/>
      <c r="H1097"/>
    </row>
    <row r="1098" spans="3:8" x14ac:dyDescent="0.25">
      <c r="C1098" s="8"/>
      <c r="E1098" s="3"/>
      <c r="H1098"/>
    </row>
    <row r="1099" spans="3:8" x14ac:dyDescent="0.25">
      <c r="C1099" s="8"/>
      <c r="E1099" s="3"/>
      <c r="F1099" s="4"/>
      <c r="H1099"/>
    </row>
    <row r="1100" spans="3:8" x14ac:dyDescent="0.25">
      <c r="C1100" s="8"/>
      <c r="E1100" s="3"/>
      <c r="F1100" s="4"/>
      <c r="H1100"/>
    </row>
    <row r="1101" spans="3:8" x14ac:dyDescent="0.25">
      <c r="C1101" s="8"/>
      <c r="E1101" s="3"/>
      <c r="H1101"/>
    </row>
    <row r="1102" spans="3:8" x14ac:dyDescent="0.25">
      <c r="C1102" s="8"/>
      <c r="E1102" s="3"/>
      <c r="H1102"/>
    </row>
    <row r="1103" spans="3:8" x14ac:dyDescent="0.25">
      <c r="C1103" s="8"/>
      <c r="E1103" s="3"/>
      <c r="F1103" s="4"/>
      <c r="H1103"/>
    </row>
    <row r="1104" spans="3:8" x14ac:dyDescent="0.25">
      <c r="C1104" s="8"/>
      <c r="E1104" s="3"/>
      <c r="F1104" s="4"/>
      <c r="H1104"/>
    </row>
    <row r="1105" spans="3:8" x14ac:dyDescent="0.25">
      <c r="C1105" s="8"/>
      <c r="E1105" s="3"/>
      <c r="F1105" s="4"/>
      <c r="H1105"/>
    </row>
    <row r="1106" spans="3:8" x14ac:dyDescent="0.25">
      <c r="C1106" s="8"/>
      <c r="E1106" s="3"/>
      <c r="F1106" s="4"/>
      <c r="H1106"/>
    </row>
    <row r="1107" spans="3:8" x14ac:dyDescent="0.25">
      <c r="C1107" s="8"/>
      <c r="E1107" s="3"/>
      <c r="F1107" s="4"/>
      <c r="H1107"/>
    </row>
    <row r="1108" spans="3:8" x14ac:dyDescent="0.25">
      <c r="C1108" s="8"/>
      <c r="E1108" s="3"/>
      <c r="F1108" s="4"/>
      <c r="H1108"/>
    </row>
    <row r="1109" spans="3:8" x14ac:dyDescent="0.25">
      <c r="C1109" s="8"/>
      <c r="E1109" s="3"/>
      <c r="F1109" s="4"/>
      <c r="H1109"/>
    </row>
    <row r="1110" spans="3:8" x14ac:dyDescent="0.25">
      <c r="C1110" s="8"/>
      <c r="E1110" s="3"/>
      <c r="H1110"/>
    </row>
    <row r="1111" spans="3:8" x14ac:dyDescent="0.25">
      <c r="C1111" s="8"/>
      <c r="E1111" s="3"/>
      <c r="H1111"/>
    </row>
    <row r="1112" spans="3:8" x14ac:dyDescent="0.25">
      <c r="C1112" s="8"/>
      <c r="E1112" s="3"/>
      <c r="H1112"/>
    </row>
    <row r="1113" spans="3:8" x14ac:dyDescent="0.25">
      <c r="C1113" s="8"/>
      <c r="E1113" s="3"/>
      <c r="F1113" s="4"/>
      <c r="H1113"/>
    </row>
    <row r="1114" spans="3:8" x14ac:dyDescent="0.25">
      <c r="C1114" s="8"/>
      <c r="E1114" s="3"/>
      <c r="H1114"/>
    </row>
    <row r="1115" spans="3:8" x14ac:dyDescent="0.25">
      <c r="C1115" s="8"/>
      <c r="E1115" s="3"/>
      <c r="H1115"/>
    </row>
    <row r="1116" spans="3:8" x14ac:dyDescent="0.25">
      <c r="C1116" s="8"/>
      <c r="E1116" s="3"/>
      <c r="F1116" s="4"/>
      <c r="H1116"/>
    </row>
    <row r="1117" spans="3:8" x14ac:dyDescent="0.25">
      <c r="C1117" s="8"/>
      <c r="E1117" s="3"/>
      <c r="H1117"/>
    </row>
    <row r="1118" spans="3:8" x14ac:dyDescent="0.25">
      <c r="C1118" s="8"/>
      <c r="E1118" s="3"/>
      <c r="F1118" s="4"/>
      <c r="H1118"/>
    </row>
    <row r="1119" spans="3:8" x14ac:dyDescent="0.25">
      <c r="C1119" s="8"/>
      <c r="E1119" s="3"/>
      <c r="F1119" s="4"/>
      <c r="H1119"/>
    </row>
    <row r="1120" spans="3:8" x14ac:dyDescent="0.25">
      <c r="C1120" s="8"/>
      <c r="E1120" s="3"/>
      <c r="H1120"/>
    </row>
    <row r="1121" spans="3:8" x14ac:dyDescent="0.25">
      <c r="C1121" s="8"/>
      <c r="E1121" s="3"/>
      <c r="F1121" s="4"/>
      <c r="H1121"/>
    </row>
    <row r="1122" spans="3:8" x14ac:dyDescent="0.25">
      <c r="C1122" s="8"/>
      <c r="E1122" s="3"/>
      <c r="F1122" s="9"/>
      <c r="H1122"/>
    </row>
    <row r="1123" spans="3:8" x14ac:dyDescent="0.25">
      <c r="C1123" s="8"/>
      <c r="E1123" s="3"/>
      <c r="H1123"/>
    </row>
    <row r="1124" spans="3:8" x14ac:dyDescent="0.25">
      <c r="C1124" s="8"/>
      <c r="E1124" s="3"/>
      <c r="F1124" s="9"/>
      <c r="H1124"/>
    </row>
    <row r="1125" spans="3:8" x14ac:dyDescent="0.25">
      <c r="C1125" s="8"/>
      <c r="E1125" s="3"/>
      <c r="H1125"/>
    </row>
    <row r="1126" spans="3:8" x14ac:dyDescent="0.25">
      <c r="C1126" s="8"/>
      <c r="E1126" s="3"/>
      <c r="H1126"/>
    </row>
    <row r="1127" spans="3:8" x14ac:dyDescent="0.25">
      <c r="C1127" s="8"/>
      <c r="E1127" s="3"/>
      <c r="F1127" s="9"/>
      <c r="H1127"/>
    </row>
    <row r="1128" spans="3:8" x14ac:dyDescent="0.25">
      <c r="C1128" s="8"/>
      <c r="E1128" s="3"/>
      <c r="F1128" s="9"/>
      <c r="H1128"/>
    </row>
    <row r="1129" spans="3:8" x14ac:dyDescent="0.25">
      <c r="C1129" s="8"/>
      <c r="E1129" s="3"/>
      <c r="H1129"/>
    </row>
    <row r="1130" spans="3:8" x14ac:dyDescent="0.25">
      <c r="C1130" s="8"/>
      <c r="E1130" s="3"/>
      <c r="F1130" s="9"/>
      <c r="H1130"/>
    </row>
    <row r="1131" spans="3:8" x14ac:dyDescent="0.25">
      <c r="C1131" s="8"/>
      <c r="E1131" s="3"/>
      <c r="F1131" s="9"/>
      <c r="H1131"/>
    </row>
    <row r="1132" spans="3:8" x14ac:dyDescent="0.25">
      <c r="C1132" s="8"/>
      <c r="E1132" s="3"/>
      <c r="F1132" s="9"/>
      <c r="H1132"/>
    </row>
    <row r="1133" spans="3:8" x14ac:dyDescent="0.25">
      <c r="C1133" s="8"/>
      <c r="E1133" s="3"/>
      <c r="H1133"/>
    </row>
    <row r="1134" spans="3:8" x14ac:dyDescent="0.25">
      <c r="C1134" s="8"/>
      <c r="E1134" s="3"/>
      <c r="F1134" s="9"/>
      <c r="H1134"/>
    </row>
    <row r="1135" spans="3:8" x14ac:dyDescent="0.25">
      <c r="C1135" s="8"/>
      <c r="E1135" s="3"/>
      <c r="H1135"/>
    </row>
    <row r="1136" spans="3:8" x14ac:dyDescent="0.25">
      <c r="C1136" s="8"/>
      <c r="E1136" s="3"/>
      <c r="H1136"/>
    </row>
    <row r="1137" spans="3:8" x14ac:dyDescent="0.25">
      <c r="C1137" s="8"/>
      <c r="E1137" s="3"/>
      <c r="H1137"/>
    </row>
    <row r="1138" spans="3:8" x14ac:dyDescent="0.25">
      <c r="C1138" s="8"/>
      <c r="E1138" s="3"/>
      <c r="H1138"/>
    </row>
    <row r="1139" spans="3:8" x14ac:dyDescent="0.25">
      <c r="C1139" s="8"/>
      <c r="E1139" s="3"/>
      <c r="F1139" s="9"/>
      <c r="H1139"/>
    </row>
    <row r="1140" spans="3:8" x14ac:dyDescent="0.25">
      <c r="C1140" s="8"/>
      <c r="E1140" s="3"/>
      <c r="F1140" s="9"/>
      <c r="H1140"/>
    </row>
    <row r="1141" spans="3:8" x14ac:dyDescent="0.25">
      <c r="C1141" s="8"/>
      <c r="E1141" s="3"/>
      <c r="H1141"/>
    </row>
    <row r="1142" spans="3:8" x14ac:dyDescent="0.25">
      <c r="C1142" s="8"/>
      <c r="E1142" s="3"/>
      <c r="H1142"/>
    </row>
    <row r="1143" spans="3:8" x14ac:dyDescent="0.25">
      <c r="C1143" s="8"/>
      <c r="E1143" s="3"/>
      <c r="F1143" s="9"/>
      <c r="H1143"/>
    </row>
    <row r="1144" spans="3:8" x14ac:dyDescent="0.25">
      <c r="C1144" s="8"/>
      <c r="E1144" s="3"/>
      <c r="F1144" s="9"/>
      <c r="H1144"/>
    </row>
    <row r="1145" spans="3:8" x14ac:dyDescent="0.25">
      <c r="C1145" s="8"/>
      <c r="E1145" s="3"/>
      <c r="F1145" s="9"/>
      <c r="H1145"/>
    </row>
    <row r="1146" spans="3:8" x14ac:dyDescent="0.25">
      <c r="C1146" s="8"/>
      <c r="E1146" s="3"/>
      <c r="F1146" s="9"/>
      <c r="H1146"/>
    </row>
    <row r="1147" spans="3:8" x14ac:dyDescent="0.25">
      <c r="C1147" s="8"/>
      <c r="E1147" s="3"/>
      <c r="F1147" s="9"/>
      <c r="H1147"/>
    </row>
    <row r="1148" spans="3:8" x14ac:dyDescent="0.25">
      <c r="C1148" s="8"/>
      <c r="E1148" s="3"/>
      <c r="H1148"/>
    </row>
    <row r="1149" spans="3:8" x14ac:dyDescent="0.25">
      <c r="C1149" s="8"/>
      <c r="E1149" s="3"/>
      <c r="F1149" s="9"/>
      <c r="H1149"/>
    </row>
    <row r="1150" spans="3:8" x14ac:dyDescent="0.25">
      <c r="C1150" s="8"/>
      <c r="E1150" s="3"/>
      <c r="H1150"/>
    </row>
    <row r="1151" spans="3:8" x14ac:dyDescent="0.25">
      <c r="C1151" s="8"/>
      <c r="E1151" s="3"/>
      <c r="H1151"/>
    </row>
    <row r="1152" spans="3:8" x14ac:dyDescent="0.25">
      <c r="C1152" s="8"/>
      <c r="E1152" s="3"/>
      <c r="H1152"/>
    </row>
    <row r="1153" spans="3:8" x14ac:dyDescent="0.25">
      <c r="C1153" s="8"/>
      <c r="E1153" s="3"/>
      <c r="F1153" s="9"/>
      <c r="H1153"/>
    </row>
    <row r="1154" spans="3:8" x14ac:dyDescent="0.25">
      <c r="C1154" s="8"/>
      <c r="E1154" s="3"/>
      <c r="H1154"/>
    </row>
    <row r="1155" spans="3:8" x14ac:dyDescent="0.25">
      <c r="C1155" s="8"/>
      <c r="E1155" s="3"/>
      <c r="H1155"/>
    </row>
    <row r="1156" spans="3:8" x14ac:dyDescent="0.25">
      <c r="C1156" s="8"/>
      <c r="E1156" s="3"/>
      <c r="H1156"/>
    </row>
    <row r="1157" spans="3:8" x14ac:dyDescent="0.25">
      <c r="C1157" s="8"/>
      <c r="E1157" s="3"/>
      <c r="H1157"/>
    </row>
    <row r="1158" spans="3:8" x14ac:dyDescent="0.25">
      <c r="C1158" s="8"/>
      <c r="E1158" s="3"/>
      <c r="H1158"/>
    </row>
    <row r="1159" spans="3:8" x14ac:dyDescent="0.25">
      <c r="C1159" s="8"/>
      <c r="E1159" s="3"/>
      <c r="F1159" s="9"/>
      <c r="H1159"/>
    </row>
    <row r="1160" spans="3:8" x14ac:dyDescent="0.25">
      <c r="C1160" s="8"/>
      <c r="E1160" s="3"/>
      <c r="H1160"/>
    </row>
    <row r="1161" spans="3:8" x14ac:dyDescent="0.25">
      <c r="C1161" s="8"/>
      <c r="E1161" s="3"/>
      <c r="F1161" s="9"/>
      <c r="H1161"/>
    </row>
    <row r="1162" spans="3:8" x14ac:dyDescent="0.25">
      <c r="C1162" s="8"/>
      <c r="E1162" s="3"/>
      <c r="H1162"/>
    </row>
    <row r="1163" spans="3:8" x14ac:dyDescent="0.25">
      <c r="C1163" s="8"/>
      <c r="E1163" s="3"/>
      <c r="H1163"/>
    </row>
    <row r="1164" spans="3:8" x14ac:dyDescent="0.25">
      <c r="C1164" s="8"/>
      <c r="E1164" s="3"/>
      <c r="H1164"/>
    </row>
    <row r="1165" spans="3:8" x14ac:dyDescent="0.25">
      <c r="C1165" s="8"/>
      <c r="E1165" s="3"/>
      <c r="H1165"/>
    </row>
    <row r="1166" spans="3:8" x14ac:dyDescent="0.25">
      <c r="C1166" s="8"/>
      <c r="E1166" s="3"/>
      <c r="H1166"/>
    </row>
    <row r="1167" spans="3:8" x14ac:dyDescent="0.25">
      <c r="C1167" s="8"/>
      <c r="E1167" s="3"/>
      <c r="H1167"/>
    </row>
    <row r="1168" spans="3:8" x14ac:dyDescent="0.25">
      <c r="C1168" s="8"/>
      <c r="E1168" s="3"/>
      <c r="H1168"/>
    </row>
    <row r="1169" spans="3:8" x14ac:dyDescent="0.25">
      <c r="C1169" s="8"/>
      <c r="E1169" s="3"/>
      <c r="H1169"/>
    </row>
    <row r="1170" spans="3:8" x14ac:dyDescent="0.25">
      <c r="C1170" s="8"/>
      <c r="E1170" s="3"/>
      <c r="H1170"/>
    </row>
    <row r="1171" spans="3:8" x14ac:dyDescent="0.25">
      <c r="C1171" s="8"/>
      <c r="E1171" s="3"/>
      <c r="H1171"/>
    </row>
    <row r="1172" spans="3:8" x14ac:dyDescent="0.25">
      <c r="C1172" s="8"/>
      <c r="E1172" s="3"/>
      <c r="H1172"/>
    </row>
    <row r="1173" spans="3:8" x14ac:dyDescent="0.25">
      <c r="C1173" s="8"/>
      <c r="E1173" s="3"/>
      <c r="H1173"/>
    </row>
    <row r="1174" spans="3:8" x14ac:dyDescent="0.25">
      <c r="C1174" s="8"/>
      <c r="E1174" s="3"/>
      <c r="H1174"/>
    </row>
    <row r="1175" spans="3:8" x14ac:dyDescent="0.25">
      <c r="C1175" s="8"/>
      <c r="E1175" s="3"/>
      <c r="H1175"/>
    </row>
    <row r="1176" spans="3:8" x14ac:dyDescent="0.25">
      <c r="C1176" s="8"/>
      <c r="E1176" s="3"/>
      <c r="H1176"/>
    </row>
    <row r="1177" spans="3:8" x14ac:dyDescent="0.25">
      <c r="C1177" s="8"/>
      <c r="E1177" s="3"/>
      <c r="H1177"/>
    </row>
    <row r="1178" spans="3:8" x14ac:dyDescent="0.25">
      <c r="C1178" s="8"/>
      <c r="E1178" s="3"/>
      <c r="H1178"/>
    </row>
    <row r="1179" spans="3:8" x14ac:dyDescent="0.25">
      <c r="C1179" s="8"/>
      <c r="E1179" s="3"/>
      <c r="H1179"/>
    </row>
    <row r="1180" spans="3:8" x14ac:dyDescent="0.25">
      <c r="C1180" s="8"/>
      <c r="E1180" s="3"/>
      <c r="H1180"/>
    </row>
    <row r="1181" spans="3:8" x14ac:dyDescent="0.25">
      <c r="C1181" s="8"/>
      <c r="E1181" s="3"/>
      <c r="H1181"/>
    </row>
    <row r="1182" spans="3:8" x14ac:dyDescent="0.25">
      <c r="C1182" s="8"/>
      <c r="E1182" s="3"/>
      <c r="H1182"/>
    </row>
    <row r="1183" spans="3:8" x14ac:dyDescent="0.25">
      <c r="C1183" s="8"/>
      <c r="E1183" s="3"/>
      <c r="H1183"/>
    </row>
    <row r="1184" spans="3:8" x14ac:dyDescent="0.25">
      <c r="C1184" s="8"/>
      <c r="E1184" s="3"/>
      <c r="H1184"/>
    </row>
    <row r="1185" spans="3:8" x14ac:dyDescent="0.25">
      <c r="C1185" s="8"/>
      <c r="E1185" s="3"/>
      <c r="H1185"/>
    </row>
    <row r="1186" spans="3:8" x14ac:dyDescent="0.25">
      <c r="C1186" s="8"/>
      <c r="E1186" s="3"/>
      <c r="H1186"/>
    </row>
    <row r="1187" spans="3:8" x14ac:dyDescent="0.25">
      <c r="C1187" s="8"/>
      <c r="E1187" s="3"/>
      <c r="H1187"/>
    </row>
    <row r="1188" spans="3:8" x14ac:dyDescent="0.25">
      <c r="C1188" s="8"/>
      <c r="E1188" s="3"/>
      <c r="H1188"/>
    </row>
    <row r="1189" spans="3:8" x14ac:dyDescent="0.25">
      <c r="C1189" s="8"/>
      <c r="E1189" s="3"/>
      <c r="H1189"/>
    </row>
    <row r="1190" spans="3:8" x14ac:dyDescent="0.25">
      <c r="C1190" s="8"/>
      <c r="E1190" s="3"/>
      <c r="H1190"/>
    </row>
    <row r="1191" spans="3:8" x14ac:dyDescent="0.25">
      <c r="C1191" s="8"/>
      <c r="E1191" s="3"/>
      <c r="H1191"/>
    </row>
    <row r="1192" spans="3:8" x14ac:dyDescent="0.25">
      <c r="C1192" s="8"/>
      <c r="E1192" s="3"/>
      <c r="H1192"/>
    </row>
    <row r="1193" spans="3:8" x14ac:dyDescent="0.25">
      <c r="C1193" s="8"/>
      <c r="E1193" s="3"/>
      <c r="H1193"/>
    </row>
    <row r="1194" spans="3:8" x14ac:dyDescent="0.25">
      <c r="C1194" s="8"/>
      <c r="E1194" s="3"/>
      <c r="H1194"/>
    </row>
    <row r="1195" spans="3:8" x14ac:dyDescent="0.25">
      <c r="C1195" s="8"/>
      <c r="E1195" s="3"/>
      <c r="H1195"/>
    </row>
    <row r="1196" spans="3:8" x14ac:dyDescent="0.25">
      <c r="C1196" s="8"/>
      <c r="E1196" s="3"/>
      <c r="H1196"/>
    </row>
    <row r="1197" spans="3:8" x14ac:dyDescent="0.25">
      <c r="C1197" s="8"/>
      <c r="E1197" s="3"/>
      <c r="H1197"/>
    </row>
    <row r="1198" spans="3:8" x14ac:dyDescent="0.25">
      <c r="C1198" s="8"/>
      <c r="E1198" s="3"/>
      <c r="H1198"/>
    </row>
    <row r="1199" spans="3:8" x14ac:dyDescent="0.25">
      <c r="C1199" s="8"/>
      <c r="E1199" s="3"/>
      <c r="H1199"/>
    </row>
    <row r="1200" spans="3:8" x14ac:dyDescent="0.25">
      <c r="C1200" s="8"/>
      <c r="E1200" s="3"/>
      <c r="H1200"/>
    </row>
    <row r="1201" spans="3:8" x14ac:dyDescent="0.25">
      <c r="C1201" s="8"/>
      <c r="E1201" s="3"/>
      <c r="F1201" s="9"/>
      <c r="H1201"/>
    </row>
    <row r="1202" spans="3:8" x14ac:dyDescent="0.25">
      <c r="C1202" s="8"/>
      <c r="E1202" s="3"/>
      <c r="F1202" s="9"/>
      <c r="H1202"/>
    </row>
    <row r="1203" spans="3:8" x14ac:dyDescent="0.25">
      <c r="C1203" s="8"/>
      <c r="E1203" s="3"/>
      <c r="H1203"/>
    </row>
    <row r="1204" spans="3:8" x14ac:dyDescent="0.25">
      <c r="C1204" s="8"/>
      <c r="E1204" s="3"/>
      <c r="F1204" s="9"/>
      <c r="H1204"/>
    </row>
    <row r="1205" spans="3:8" x14ac:dyDescent="0.25">
      <c r="C1205" s="8"/>
      <c r="E1205" s="3"/>
      <c r="H1205"/>
    </row>
    <row r="1206" spans="3:8" x14ac:dyDescent="0.25">
      <c r="C1206" s="8"/>
      <c r="E1206" s="3"/>
      <c r="H1206"/>
    </row>
    <row r="1207" spans="3:8" x14ac:dyDescent="0.25">
      <c r="C1207" s="8"/>
      <c r="E1207" s="3"/>
      <c r="F1207" s="9"/>
      <c r="H1207"/>
    </row>
    <row r="1208" spans="3:8" x14ac:dyDescent="0.25">
      <c r="C1208" s="8"/>
      <c r="E1208" s="3"/>
      <c r="F1208" s="9"/>
      <c r="H1208"/>
    </row>
    <row r="1209" spans="3:8" x14ac:dyDescent="0.25">
      <c r="C1209" s="8"/>
      <c r="E1209" s="3"/>
      <c r="H1209"/>
    </row>
    <row r="1210" spans="3:8" x14ac:dyDescent="0.25">
      <c r="C1210" s="8"/>
      <c r="E1210" s="3"/>
      <c r="F1210" s="9"/>
      <c r="H1210"/>
    </row>
    <row r="1211" spans="3:8" x14ac:dyDescent="0.25">
      <c r="C1211" s="8"/>
      <c r="E1211" s="3"/>
      <c r="F1211" s="9"/>
      <c r="H1211"/>
    </row>
    <row r="1212" spans="3:8" x14ac:dyDescent="0.25">
      <c r="C1212" s="8"/>
      <c r="E1212" s="3"/>
      <c r="F1212" s="9"/>
      <c r="H1212"/>
    </row>
    <row r="1213" spans="3:8" x14ac:dyDescent="0.25">
      <c r="C1213" s="8"/>
      <c r="E1213" s="3"/>
      <c r="H1213"/>
    </row>
    <row r="1214" spans="3:8" x14ac:dyDescent="0.25">
      <c r="C1214" s="8"/>
      <c r="E1214" s="3"/>
      <c r="F1214" s="9"/>
      <c r="H1214"/>
    </row>
    <row r="1215" spans="3:8" x14ac:dyDescent="0.25">
      <c r="C1215" s="8"/>
      <c r="E1215" s="3"/>
      <c r="H1215"/>
    </row>
    <row r="1216" spans="3:8" x14ac:dyDescent="0.25">
      <c r="C1216" s="8"/>
      <c r="E1216" s="3"/>
      <c r="H1216"/>
    </row>
    <row r="1217" spans="3:8" x14ac:dyDescent="0.25">
      <c r="C1217" s="8"/>
      <c r="E1217" s="3"/>
      <c r="H1217"/>
    </row>
    <row r="1218" spans="3:8" x14ac:dyDescent="0.25">
      <c r="C1218" s="8"/>
      <c r="E1218" s="3"/>
      <c r="H1218"/>
    </row>
    <row r="1219" spans="3:8" x14ac:dyDescent="0.25">
      <c r="C1219" s="8"/>
      <c r="E1219" s="3"/>
      <c r="F1219" s="9"/>
      <c r="H1219"/>
    </row>
    <row r="1220" spans="3:8" x14ac:dyDescent="0.25">
      <c r="C1220" s="8"/>
      <c r="E1220" s="3"/>
      <c r="F1220" s="9"/>
      <c r="H1220"/>
    </row>
    <row r="1221" spans="3:8" x14ac:dyDescent="0.25">
      <c r="C1221" s="8"/>
      <c r="E1221" s="3"/>
      <c r="H1221"/>
    </row>
    <row r="1222" spans="3:8" x14ac:dyDescent="0.25">
      <c r="C1222" s="8"/>
      <c r="E1222" s="3"/>
      <c r="H1222"/>
    </row>
    <row r="1223" spans="3:8" x14ac:dyDescent="0.25">
      <c r="C1223" s="8"/>
      <c r="E1223" s="3"/>
      <c r="F1223" s="9"/>
      <c r="H1223"/>
    </row>
    <row r="1224" spans="3:8" x14ac:dyDescent="0.25">
      <c r="C1224" s="8"/>
      <c r="E1224" s="3"/>
      <c r="F1224" s="9"/>
      <c r="H1224"/>
    </row>
    <row r="1225" spans="3:8" x14ac:dyDescent="0.25">
      <c r="C1225" s="8"/>
      <c r="E1225" s="3"/>
      <c r="F1225" s="9"/>
      <c r="H1225"/>
    </row>
    <row r="1226" spans="3:8" x14ac:dyDescent="0.25">
      <c r="C1226" s="8"/>
      <c r="E1226" s="3"/>
      <c r="F1226" s="9"/>
      <c r="H1226"/>
    </row>
    <row r="1227" spans="3:8" x14ac:dyDescent="0.25">
      <c r="C1227" s="8"/>
      <c r="E1227" s="3"/>
      <c r="F1227" s="9"/>
      <c r="H1227"/>
    </row>
    <row r="1228" spans="3:8" x14ac:dyDescent="0.25">
      <c r="C1228" s="8"/>
      <c r="E1228" s="3"/>
      <c r="H1228"/>
    </row>
    <row r="1229" spans="3:8" x14ac:dyDescent="0.25">
      <c r="C1229" s="8"/>
      <c r="E1229" s="3"/>
      <c r="F1229" s="9"/>
      <c r="H1229"/>
    </row>
    <row r="1230" spans="3:8" x14ac:dyDescent="0.25">
      <c r="C1230" s="8"/>
      <c r="E1230" s="3"/>
      <c r="H1230"/>
    </row>
    <row r="1231" spans="3:8" x14ac:dyDescent="0.25">
      <c r="C1231" s="8"/>
      <c r="E1231" s="3"/>
      <c r="H1231"/>
    </row>
    <row r="1232" spans="3:8" x14ac:dyDescent="0.25">
      <c r="C1232" s="8"/>
      <c r="E1232" s="3"/>
      <c r="H1232"/>
    </row>
    <row r="1233" spans="3:8" x14ac:dyDescent="0.25">
      <c r="C1233" s="8"/>
      <c r="E1233" s="3"/>
      <c r="F1233" s="9"/>
      <c r="H1233"/>
    </row>
    <row r="1234" spans="3:8" x14ac:dyDescent="0.25">
      <c r="C1234" s="8"/>
      <c r="E1234" s="3"/>
      <c r="H1234"/>
    </row>
    <row r="1235" spans="3:8" x14ac:dyDescent="0.25">
      <c r="C1235" s="8"/>
      <c r="E1235" s="3"/>
      <c r="H1235"/>
    </row>
    <row r="1236" spans="3:8" x14ac:dyDescent="0.25">
      <c r="C1236" s="8"/>
      <c r="E1236" s="3"/>
      <c r="F1236" s="9"/>
      <c r="H1236"/>
    </row>
    <row r="1237" spans="3:8" x14ac:dyDescent="0.25">
      <c r="C1237" s="8"/>
      <c r="E1237" s="3"/>
      <c r="H1237"/>
    </row>
    <row r="1238" spans="3:8" x14ac:dyDescent="0.25">
      <c r="C1238" s="8"/>
      <c r="E1238" s="3"/>
      <c r="H1238"/>
    </row>
    <row r="1239" spans="3:8" x14ac:dyDescent="0.25">
      <c r="C1239" s="8"/>
      <c r="E1239" s="3"/>
      <c r="H1239"/>
    </row>
    <row r="1240" spans="3:8" x14ac:dyDescent="0.25">
      <c r="C1240" s="8"/>
      <c r="E1240" s="3"/>
      <c r="H1240"/>
    </row>
    <row r="1241" spans="3:8" x14ac:dyDescent="0.25">
      <c r="C1241" s="8"/>
      <c r="E1241" s="3"/>
      <c r="F1241" s="9"/>
      <c r="H1241"/>
    </row>
    <row r="1242" spans="3:8" x14ac:dyDescent="0.25">
      <c r="C1242" s="8"/>
      <c r="E1242" s="3"/>
      <c r="F1242" s="4"/>
      <c r="H1242"/>
    </row>
    <row r="1243" spans="3:8" x14ac:dyDescent="0.25">
      <c r="C1243" s="8"/>
      <c r="E1243" s="3"/>
      <c r="H1243"/>
    </row>
    <row r="1244" spans="3:8" x14ac:dyDescent="0.25">
      <c r="C1244" s="8"/>
      <c r="E1244" s="3"/>
      <c r="F1244" s="4"/>
      <c r="H1244"/>
    </row>
    <row r="1245" spans="3:8" x14ac:dyDescent="0.25">
      <c r="C1245" s="8"/>
      <c r="E1245" s="3"/>
      <c r="H1245"/>
    </row>
    <row r="1246" spans="3:8" x14ac:dyDescent="0.25">
      <c r="C1246" s="8"/>
      <c r="E1246" s="3"/>
      <c r="H1246"/>
    </row>
    <row r="1247" spans="3:8" x14ac:dyDescent="0.25">
      <c r="C1247" s="8"/>
      <c r="E1247" s="3"/>
      <c r="F1247" s="4"/>
      <c r="H1247"/>
    </row>
    <row r="1248" spans="3:8" x14ac:dyDescent="0.25">
      <c r="C1248" s="8"/>
      <c r="E1248" s="3"/>
      <c r="F1248" s="4"/>
      <c r="H1248"/>
    </row>
    <row r="1249" spans="3:8" x14ac:dyDescent="0.25">
      <c r="C1249" s="8"/>
      <c r="E1249" s="3"/>
      <c r="H1249"/>
    </row>
    <row r="1250" spans="3:8" x14ac:dyDescent="0.25">
      <c r="C1250" s="8"/>
      <c r="E1250" s="3"/>
      <c r="F1250" s="4"/>
      <c r="H1250"/>
    </row>
    <row r="1251" spans="3:8" x14ac:dyDescent="0.25">
      <c r="C1251" s="8"/>
      <c r="E1251" s="3"/>
      <c r="F1251" s="4"/>
      <c r="H1251"/>
    </row>
    <row r="1252" spans="3:8" x14ac:dyDescent="0.25">
      <c r="C1252" s="8"/>
      <c r="E1252" s="3"/>
      <c r="F1252" s="4"/>
      <c r="H1252"/>
    </row>
    <row r="1253" spans="3:8" x14ac:dyDescent="0.25">
      <c r="C1253" s="8"/>
      <c r="E1253" s="3"/>
      <c r="H1253"/>
    </row>
    <row r="1254" spans="3:8" x14ac:dyDescent="0.25">
      <c r="C1254" s="8"/>
      <c r="E1254" s="3"/>
      <c r="F1254" s="4"/>
      <c r="H1254"/>
    </row>
    <row r="1255" spans="3:8" x14ac:dyDescent="0.25">
      <c r="C1255" s="8"/>
      <c r="E1255" s="3"/>
      <c r="H1255"/>
    </row>
    <row r="1256" spans="3:8" x14ac:dyDescent="0.25">
      <c r="C1256" s="8"/>
      <c r="E1256" s="3"/>
      <c r="H1256"/>
    </row>
    <row r="1257" spans="3:8" x14ac:dyDescent="0.25">
      <c r="C1257" s="8"/>
      <c r="E1257" s="3"/>
      <c r="H1257"/>
    </row>
    <row r="1258" spans="3:8" x14ac:dyDescent="0.25">
      <c r="C1258" s="8"/>
      <c r="E1258" s="3"/>
      <c r="H1258"/>
    </row>
    <row r="1259" spans="3:8" x14ac:dyDescent="0.25">
      <c r="C1259" s="8"/>
      <c r="E1259" s="3"/>
      <c r="F1259" s="4"/>
      <c r="H1259"/>
    </row>
    <row r="1260" spans="3:8" x14ac:dyDescent="0.25">
      <c r="C1260" s="8"/>
      <c r="E1260" s="3"/>
      <c r="F1260" s="4"/>
      <c r="H1260"/>
    </row>
    <row r="1261" spans="3:8" x14ac:dyDescent="0.25">
      <c r="C1261" s="8"/>
      <c r="E1261" s="3"/>
      <c r="H1261"/>
    </row>
    <row r="1262" spans="3:8" x14ac:dyDescent="0.25">
      <c r="C1262" s="8"/>
      <c r="E1262" s="3"/>
      <c r="H1262"/>
    </row>
    <row r="1263" spans="3:8" x14ac:dyDescent="0.25">
      <c r="C1263" s="8"/>
      <c r="E1263" s="3"/>
      <c r="F1263" s="4"/>
      <c r="H1263"/>
    </row>
    <row r="1264" spans="3:8" x14ac:dyDescent="0.25">
      <c r="C1264" s="8"/>
      <c r="E1264" s="3"/>
      <c r="F1264" s="4"/>
      <c r="H1264"/>
    </row>
    <row r="1265" spans="3:8" x14ac:dyDescent="0.25">
      <c r="C1265" s="8"/>
      <c r="E1265" s="3"/>
      <c r="F1265" s="4"/>
      <c r="H1265"/>
    </row>
    <row r="1266" spans="3:8" x14ac:dyDescent="0.25">
      <c r="C1266" s="8"/>
      <c r="E1266" s="3"/>
      <c r="F1266" s="4"/>
      <c r="H1266"/>
    </row>
    <row r="1267" spans="3:8" x14ac:dyDescent="0.25">
      <c r="C1267" s="8"/>
      <c r="E1267" s="3"/>
      <c r="F1267" s="4"/>
      <c r="H1267"/>
    </row>
    <row r="1268" spans="3:8" x14ac:dyDescent="0.25">
      <c r="C1268" s="8"/>
      <c r="E1268" s="3"/>
      <c r="F1268" s="4"/>
      <c r="H1268"/>
    </row>
    <row r="1269" spans="3:8" x14ac:dyDescent="0.25">
      <c r="C1269" s="8"/>
      <c r="E1269" s="3"/>
      <c r="F1269" s="4"/>
      <c r="H1269"/>
    </row>
    <row r="1270" spans="3:8" x14ac:dyDescent="0.25">
      <c r="C1270" s="8"/>
      <c r="E1270" s="3"/>
      <c r="H1270"/>
    </row>
    <row r="1271" spans="3:8" x14ac:dyDescent="0.25">
      <c r="C1271" s="8"/>
      <c r="E1271" s="3"/>
      <c r="H1271"/>
    </row>
    <row r="1272" spans="3:8" x14ac:dyDescent="0.25">
      <c r="C1272" s="8"/>
      <c r="E1272" s="3"/>
      <c r="H1272"/>
    </row>
    <row r="1273" spans="3:8" x14ac:dyDescent="0.25">
      <c r="C1273" s="8"/>
      <c r="E1273" s="3"/>
      <c r="F1273" s="4"/>
      <c r="H1273"/>
    </row>
    <row r="1274" spans="3:8" x14ac:dyDescent="0.25">
      <c r="C1274" s="8"/>
      <c r="E1274" s="3"/>
      <c r="H1274"/>
    </row>
    <row r="1275" spans="3:8" x14ac:dyDescent="0.25">
      <c r="C1275" s="8"/>
      <c r="E1275" s="3"/>
      <c r="H1275"/>
    </row>
    <row r="1276" spans="3:8" x14ac:dyDescent="0.25">
      <c r="C1276" s="8"/>
      <c r="E1276" s="3"/>
      <c r="F1276" s="4"/>
      <c r="H1276"/>
    </row>
    <row r="1277" spans="3:8" x14ac:dyDescent="0.25">
      <c r="C1277" s="8"/>
      <c r="E1277" s="3"/>
      <c r="H1277"/>
    </row>
    <row r="1278" spans="3:8" x14ac:dyDescent="0.25">
      <c r="C1278" s="8"/>
      <c r="E1278" s="3"/>
      <c r="F1278" s="4"/>
      <c r="H1278"/>
    </row>
    <row r="1279" spans="3:8" x14ac:dyDescent="0.25">
      <c r="C1279" s="8"/>
      <c r="E1279" s="3"/>
      <c r="H1279"/>
    </row>
    <row r="1280" spans="3:8" x14ac:dyDescent="0.25">
      <c r="C1280" s="8"/>
      <c r="E1280" s="3"/>
      <c r="H1280"/>
    </row>
    <row r="1281" spans="3:8" x14ac:dyDescent="0.25">
      <c r="C1281" s="8"/>
      <c r="E1281" s="3"/>
      <c r="F1281" s="4"/>
      <c r="H1281"/>
    </row>
    <row r="1282" spans="3:8" x14ac:dyDescent="0.25">
      <c r="C1282" s="8"/>
      <c r="E1282" s="3"/>
      <c r="F1282" s="4"/>
      <c r="H1282"/>
    </row>
    <row r="1283" spans="3:8" x14ac:dyDescent="0.25">
      <c r="C1283" s="8"/>
      <c r="E1283" s="3"/>
      <c r="H1283"/>
    </row>
    <row r="1284" spans="3:8" x14ac:dyDescent="0.25">
      <c r="C1284" s="8"/>
      <c r="E1284" s="3"/>
      <c r="F1284" s="4"/>
      <c r="H1284"/>
    </row>
    <row r="1285" spans="3:8" x14ac:dyDescent="0.25">
      <c r="C1285" s="8"/>
      <c r="E1285" s="3"/>
      <c r="H1285"/>
    </row>
    <row r="1286" spans="3:8" x14ac:dyDescent="0.25">
      <c r="C1286" s="8"/>
      <c r="E1286" s="3"/>
      <c r="H1286"/>
    </row>
    <row r="1287" spans="3:8" x14ac:dyDescent="0.25">
      <c r="C1287" s="8"/>
      <c r="E1287" s="3"/>
      <c r="F1287" s="4"/>
      <c r="H1287"/>
    </row>
    <row r="1288" spans="3:8" x14ac:dyDescent="0.25">
      <c r="C1288" s="8"/>
      <c r="E1288" s="3"/>
      <c r="F1288" s="4"/>
      <c r="H1288"/>
    </row>
    <row r="1289" spans="3:8" x14ac:dyDescent="0.25">
      <c r="C1289" s="8"/>
      <c r="E1289" s="3"/>
      <c r="H1289"/>
    </row>
    <row r="1290" spans="3:8" x14ac:dyDescent="0.25">
      <c r="C1290" s="8"/>
      <c r="E1290" s="3"/>
      <c r="F1290" s="4"/>
      <c r="H1290"/>
    </row>
    <row r="1291" spans="3:8" x14ac:dyDescent="0.25">
      <c r="C1291" s="8"/>
      <c r="E1291" s="3"/>
      <c r="F1291" s="4"/>
      <c r="H1291"/>
    </row>
    <row r="1292" spans="3:8" x14ac:dyDescent="0.25">
      <c r="C1292" s="8"/>
      <c r="E1292" s="3"/>
      <c r="F1292" s="4"/>
      <c r="H1292"/>
    </row>
    <row r="1293" spans="3:8" x14ac:dyDescent="0.25">
      <c r="C1293" s="8"/>
      <c r="E1293" s="3"/>
      <c r="H1293"/>
    </row>
    <row r="1294" spans="3:8" x14ac:dyDescent="0.25">
      <c r="C1294" s="8"/>
      <c r="E1294" s="3"/>
      <c r="F1294" s="4"/>
      <c r="H1294"/>
    </row>
    <row r="1295" spans="3:8" x14ac:dyDescent="0.25">
      <c r="C1295" s="8"/>
      <c r="E1295" s="3"/>
      <c r="H1295"/>
    </row>
    <row r="1296" spans="3:8" x14ac:dyDescent="0.25">
      <c r="C1296" s="8"/>
      <c r="E1296" s="3"/>
      <c r="H1296"/>
    </row>
    <row r="1297" spans="3:8" x14ac:dyDescent="0.25">
      <c r="C1297" s="8"/>
      <c r="E1297" s="3"/>
      <c r="H1297"/>
    </row>
    <row r="1298" spans="3:8" x14ac:dyDescent="0.25">
      <c r="C1298" s="8"/>
      <c r="E1298" s="3"/>
      <c r="H1298"/>
    </row>
    <row r="1299" spans="3:8" x14ac:dyDescent="0.25">
      <c r="C1299" s="8"/>
      <c r="E1299" s="3"/>
      <c r="F1299" s="4"/>
      <c r="H1299"/>
    </row>
    <row r="1300" spans="3:8" x14ac:dyDescent="0.25">
      <c r="C1300" s="8"/>
      <c r="E1300" s="3"/>
      <c r="F1300" s="4"/>
      <c r="H1300"/>
    </row>
    <row r="1301" spans="3:8" x14ac:dyDescent="0.25">
      <c r="C1301" s="8"/>
      <c r="E1301" s="3"/>
      <c r="H1301"/>
    </row>
    <row r="1302" spans="3:8" x14ac:dyDescent="0.25">
      <c r="C1302" s="8"/>
      <c r="E1302" s="3"/>
      <c r="H1302"/>
    </row>
    <row r="1303" spans="3:8" x14ac:dyDescent="0.25">
      <c r="C1303" s="8"/>
      <c r="E1303" s="3"/>
      <c r="F1303" s="4"/>
      <c r="H1303"/>
    </row>
    <row r="1304" spans="3:8" x14ac:dyDescent="0.25">
      <c r="C1304" s="8"/>
      <c r="E1304" s="3"/>
      <c r="F1304" s="4"/>
      <c r="H1304"/>
    </row>
    <row r="1305" spans="3:8" x14ac:dyDescent="0.25">
      <c r="C1305" s="8"/>
      <c r="E1305" s="3"/>
      <c r="F1305" s="4"/>
      <c r="H1305"/>
    </row>
    <row r="1306" spans="3:8" x14ac:dyDescent="0.25">
      <c r="C1306" s="8"/>
      <c r="E1306" s="3"/>
      <c r="F1306" s="4"/>
      <c r="H1306"/>
    </row>
    <row r="1307" spans="3:8" x14ac:dyDescent="0.25">
      <c r="C1307" s="8"/>
      <c r="E1307" s="3"/>
      <c r="F1307" s="4"/>
      <c r="H1307"/>
    </row>
    <row r="1308" spans="3:8" x14ac:dyDescent="0.25">
      <c r="C1308" s="8"/>
      <c r="E1308" s="3"/>
      <c r="F1308" s="4"/>
      <c r="H1308"/>
    </row>
    <row r="1309" spans="3:8" x14ac:dyDescent="0.25">
      <c r="C1309" s="8"/>
      <c r="E1309" s="3"/>
      <c r="F1309" s="4"/>
      <c r="H1309"/>
    </row>
    <row r="1310" spans="3:8" x14ac:dyDescent="0.25">
      <c r="C1310" s="8"/>
      <c r="E1310" s="3"/>
      <c r="H1310"/>
    </row>
    <row r="1311" spans="3:8" x14ac:dyDescent="0.25">
      <c r="C1311" s="8"/>
      <c r="E1311" s="3"/>
      <c r="H1311"/>
    </row>
    <row r="1312" spans="3:8" x14ac:dyDescent="0.25">
      <c r="C1312" s="8"/>
      <c r="E1312" s="3"/>
      <c r="H1312"/>
    </row>
    <row r="1313" spans="3:8" x14ac:dyDescent="0.25">
      <c r="C1313" s="8"/>
      <c r="E1313" s="3"/>
      <c r="F1313" s="4"/>
      <c r="H1313"/>
    </row>
    <row r="1314" spans="3:8" x14ac:dyDescent="0.25">
      <c r="C1314" s="8"/>
      <c r="E1314" s="3"/>
      <c r="H1314"/>
    </row>
    <row r="1315" spans="3:8" x14ac:dyDescent="0.25">
      <c r="C1315" s="8"/>
      <c r="E1315" s="3"/>
      <c r="H1315"/>
    </row>
    <row r="1316" spans="3:8" x14ac:dyDescent="0.25">
      <c r="C1316" s="8"/>
      <c r="E1316" s="3"/>
      <c r="F1316" s="4"/>
      <c r="H1316"/>
    </row>
    <row r="1317" spans="3:8" x14ac:dyDescent="0.25">
      <c r="C1317" s="8"/>
      <c r="E1317" s="3"/>
      <c r="H1317"/>
    </row>
    <row r="1318" spans="3:8" x14ac:dyDescent="0.25">
      <c r="C1318" s="8"/>
      <c r="E1318" s="3"/>
      <c r="F1318" s="4"/>
      <c r="H1318"/>
    </row>
    <row r="1319" spans="3:8" x14ac:dyDescent="0.25">
      <c r="C1319" s="8"/>
      <c r="E1319" s="3"/>
      <c r="H1319"/>
    </row>
    <row r="1320" spans="3:8" x14ac:dyDescent="0.25">
      <c r="C1320" s="8"/>
      <c r="E1320" s="3"/>
      <c r="H1320"/>
    </row>
    <row r="1321" spans="3:8" x14ac:dyDescent="0.25">
      <c r="C1321" s="8"/>
      <c r="E1321" s="3"/>
      <c r="F1321" s="4"/>
      <c r="H1321"/>
    </row>
    <row r="1322" spans="3:8" x14ac:dyDescent="0.25">
      <c r="C1322" s="8"/>
      <c r="E1322" s="3"/>
      <c r="F1322" s="9"/>
      <c r="H1322"/>
    </row>
    <row r="1323" spans="3:8" x14ac:dyDescent="0.25">
      <c r="C1323" s="8"/>
      <c r="E1323" s="3"/>
      <c r="H1323"/>
    </row>
    <row r="1324" spans="3:8" x14ac:dyDescent="0.25">
      <c r="C1324" s="8"/>
      <c r="E1324" s="3"/>
      <c r="F1324" s="9"/>
      <c r="H1324"/>
    </row>
    <row r="1325" spans="3:8" x14ac:dyDescent="0.25">
      <c r="C1325" s="8"/>
      <c r="E1325" s="3"/>
      <c r="H1325"/>
    </row>
    <row r="1326" spans="3:8" x14ac:dyDescent="0.25">
      <c r="C1326" s="8"/>
      <c r="E1326" s="3"/>
      <c r="H1326"/>
    </row>
    <row r="1327" spans="3:8" x14ac:dyDescent="0.25">
      <c r="C1327" s="8"/>
      <c r="E1327" s="3"/>
      <c r="H1327"/>
    </row>
    <row r="1328" spans="3:8" x14ac:dyDescent="0.25">
      <c r="C1328" s="8"/>
      <c r="E1328" s="3"/>
      <c r="H1328"/>
    </row>
    <row r="1329" spans="3:8" x14ac:dyDescent="0.25">
      <c r="C1329" s="8"/>
      <c r="E1329" s="3"/>
      <c r="H1329"/>
    </row>
    <row r="1330" spans="3:8" x14ac:dyDescent="0.25">
      <c r="C1330" s="8"/>
      <c r="E1330" s="3"/>
      <c r="H1330"/>
    </row>
    <row r="1331" spans="3:8" x14ac:dyDescent="0.25">
      <c r="C1331" s="8"/>
      <c r="E1331" s="3"/>
      <c r="H1331"/>
    </row>
    <row r="1332" spans="3:8" x14ac:dyDescent="0.25">
      <c r="C1332" s="8"/>
      <c r="E1332" s="3"/>
      <c r="H1332"/>
    </row>
    <row r="1333" spans="3:8" x14ac:dyDescent="0.25">
      <c r="C1333" s="8"/>
      <c r="E1333" s="3"/>
      <c r="H1333"/>
    </row>
    <row r="1334" spans="3:8" x14ac:dyDescent="0.25">
      <c r="C1334" s="8"/>
      <c r="E1334" s="3"/>
      <c r="H1334"/>
    </row>
    <row r="1335" spans="3:8" x14ac:dyDescent="0.25">
      <c r="C1335" s="8"/>
      <c r="E1335" s="3"/>
      <c r="H1335"/>
    </row>
    <row r="1336" spans="3:8" x14ac:dyDescent="0.25">
      <c r="C1336" s="8"/>
      <c r="E1336" s="3"/>
      <c r="H1336"/>
    </row>
    <row r="1337" spans="3:8" x14ac:dyDescent="0.25">
      <c r="C1337" s="8"/>
      <c r="E1337" s="3"/>
      <c r="H1337"/>
    </row>
    <row r="1338" spans="3:8" x14ac:dyDescent="0.25">
      <c r="C1338" s="8"/>
      <c r="E1338" s="3"/>
      <c r="H1338"/>
    </row>
    <row r="1339" spans="3:8" x14ac:dyDescent="0.25">
      <c r="C1339" s="8"/>
      <c r="E1339" s="3"/>
      <c r="H1339"/>
    </row>
    <row r="1340" spans="3:8" x14ac:dyDescent="0.25">
      <c r="C1340" s="8"/>
      <c r="E1340" s="3"/>
      <c r="H1340"/>
    </row>
    <row r="1341" spans="3:8" x14ac:dyDescent="0.25">
      <c r="C1341" s="8"/>
      <c r="E1341" s="3"/>
      <c r="H1341"/>
    </row>
    <row r="1342" spans="3:8" x14ac:dyDescent="0.25">
      <c r="C1342" s="8"/>
      <c r="E1342" s="3"/>
      <c r="H1342"/>
    </row>
    <row r="1343" spans="3:8" x14ac:dyDescent="0.25">
      <c r="C1343" s="8"/>
      <c r="E1343" s="3"/>
      <c r="H1343"/>
    </row>
    <row r="1344" spans="3:8" x14ac:dyDescent="0.25">
      <c r="C1344" s="8"/>
      <c r="E1344" s="3"/>
      <c r="H1344"/>
    </row>
    <row r="1345" spans="3:8" x14ac:dyDescent="0.25">
      <c r="C1345" s="8"/>
      <c r="E1345" s="3"/>
      <c r="H1345"/>
    </row>
    <row r="1346" spans="3:8" x14ac:dyDescent="0.25">
      <c r="C1346" s="8"/>
      <c r="E1346" s="3"/>
      <c r="H1346"/>
    </row>
    <row r="1347" spans="3:8" x14ac:dyDescent="0.25">
      <c r="C1347" s="8"/>
      <c r="E1347" s="3"/>
      <c r="H1347"/>
    </row>
    <row r="1348" spans="3:8" x14ac:dyDescent="0.25">
      <c r="C1348" s="8"/>
      <c r="E1348" s="3"/>
      <c r="H1348"/>
    </row>
    <row r="1349" spans="3:8" x14ac:dyDescent="0.25">
      <c r="C1349" s="8"/>
      <c r="E1349" s="3"/>
      <c r="H1349"/>
    </row>
    <row r="1350" spans="3:8" x14ac:dyDescent="0.25">
      <c r="C1350" s="8"/>
      <c r="E1350" s="3"/>
      <c r="H1350"/>
    </row>
    <row r="1351" spans="3:8" x14ac:dyDescent="0.25">
      <c r="C1351" s="8"/>
      <c r="E1351" s="3"/>
      <c r="H1351"/>
    </row>
    <row r="1352" spans="3:8" x14ac:dyDescent="0.25">
      <c r="C1352" s="8"/>
      <c r="E1352" s="3"/>
      <c r="H1352"/>
    </row>
    <row r="1353" spans="3:8" x14ac:dyDescent="0.25">
      <c r="C1353" s="8"/>
      <c r="E1353" s="3"/>
      <c r="H1353"/>
    </row>
    <row r="1354" spans="3:8" x14ac:dyDescent="0.25">
      <c r="C1354" s="8"/>
      <c r="E1354" s="3"/>
      <c r="H1354"/>
    </row>
    <row r="1355" spans="3:8" x14ac:dyDescent="0.25">
      <c r="C1355" s="8"/>
      <c r="E1355" s="3"/>
      <c r="H1355"/>
    </row>
    <row r="1356" spans="3:8" x14ac:dyDescent="0.25">
      <c r="C1356" s="8"/>
      <c r="E1356" s="3"/>
      <c r="H1356"/>
    </row>
    <row r="1357" spans="3:8" x14ac:dyDescent="0.25">
      <c r="C1357" s="8"/>
      <c r="E1357" s="3"/>
      <c r="H1357"/>
    </row>
    <row r="1358" spans="3:8" x14ac:dyDescent="0.25">
      <c r="C1358" s="8"/>
      <c r="E1358" s="3"/>
      <c r="H1358"/>
    </row>
    <row r="1359" spans="3:8" x14ac:dyDescent="0.25">
      <c r="C1359" s="8"/>
      <c r="E1359" s="3"/>
      <c r="H1359"/>
    </row>
    <row r="1360" spans="3:8" x14ac:dyDescent="0.25">
      <c r="C1360" s="8"/>
      <c r="E1360" s="3"/>
      <c r="H1360"/>
    </row>
    <row r="1361" spans="3:8" x14ac:dyDescent="0.25">
      <c r="C1361" s="8"/>
      <c r="E1361" s="3"/>
      <c r="F1361" s="9"/>
      <c r="H1361"/>
    </row>
    <row r="1362" spans="3:8" x14ac:dyDescent="0.25">
      <c r="C1362" s="8"/>
      <c r="E1362" s="3"/>
      <c r="F1362" s="4"/>
      <c r="H1362"/>
    </row>
    <row r="1363" spans="3:8" x14ac:dyDescent="0.25">
      <c r="C1363" s="8"/>
      <c r="E1363" s="3"/>
      <c r="H1363"/>
    </row>
    <row r="1364" spans="3:8" x14ac:dyDescent="0.25">
      <c r="C1364" s="8"/>
      <c r="E1364" s="3"/>
      <c r="F1364" s="4"/>
      <c r="H1364"/>
    </row>
    <row r="1365" spans="3:8" x14ac:dyDescent="0.25">
      <c r="C1365" s="8"/>
      <c r="E1365" s="3"/>
      <c r="H1365"/>
    </row>
    <row r="1366" spans="3:8" x14ac:dyDescent="0.25">
      <c r="C1366" s="8"/>
      <c r="E1366" s="3"/>
      <c r="H1366"/>
    </row>
    <row r="1367" spans="3:8" x14ac:dyDescent="0.25">
      <c r="C1367" s="8"/>
      <c r="E1367" s="3"/>
      <c r="F1367" s="4"/>
      <c r="H1367"/>
    </row>
    <row r="1368" spans="3:8" x14ac:dyDescent="0.25">
      <c r="C1368" s="8"/>
      <c r="E1368" s="3"/>
      <c r="F1368" s="4"/>
      <c r="H1368"/>
    </row>
    <row r="1369" spans="3:8" x14ac:dyDescent="0.25">
      <c r="C1369" s="8"/>
      <c r="E1369" s="3"/>
      <c r="H1369"/>
    </row>
    <row r="1370" spans="3:8" x14ac:dyDescent="0.25">
      <c r="C1370" s="8"/>
      <c r="E1370" s="3"/>
      <c r="F1370" s="4"/>
      <c r="H1370"/>
    </row>
    <row r="1371" spans="3:8" x14ac:dyDescent="0.25">
      <c r="C1371" s="8"/>
      <c r="E1371" s="3"/>
      <c r="F1371" s="4"/>
      <c r="H1371"/>
    </row>
    <row r="1372" spans="3:8" x14ac:dyDescent="0.25">
      <c r="C1372" s="8"/>
      <c r="E1372" s="3"/>
      <c r="F1372" s="4"/>
      <c r="H1372"/>
    </row>
    <row r="1373" spans="3:8" x14ac:dyDescent="0.25">
      <c r="C1373" s="8"/>
      <c r="E1373" s="3"/>
      <c r="H1373"/>
    </row>
    <row r="1374" spans="3:8" x14ac:dyDescent="0.25">
      <c r="C1374" s="8"/>
      <c r="E1374" s="3"/>
      <c r="F1374" s="4"/>
      <c r="H1374"/>
    </row>
    <row r="1375" spans="3:8" x14ac:dyDescent="0.25">
      <c r="C1375" s="8"/>
      <c r="E1375" s="3"/>
      <c r="H1375"/>
    </row>
    <row r="1376" spans="3:8" x14ac:dyDescent="0.25">
      <c r="C1376" s="8"/>
      <c r="E1376" s="3"/>
      <c r="H1376"/>
    </row>
    <row r="1377" spans="3:8" x14ac:dyDescent="0.25">
      <c r="C1377" s="8"/>
      <c r="E1377" s="3"/>
      <c r="H1377"/>
    </row>
    <row r="1378" spans="3:8" x14ac:dyDescent="0.25">
      <c r="C1378" s="8"/>
      <c r="E1378" s="3"/>
      <c r="H1378"/>
    </row>
    <row r="1379" spans="3:8" x14ac:dyDescent="0.25">
      <c r="C1379" s="8"/>
      <c r="E1379" s="3"/>
      <c r="F1379" s="4"/>
      <c r="H1379"/>
    </row>
    <row r="1380" spans="3:8" x14ac:dyDescent="0.25">
      <c r="C1380" s="8"/>
      <c r="E1380" s="3"/>
      <c r="F1380" s="4"/>
      <c r="H1380"/>
    </row>
    <row r="1381" spans="3:8" x14ac:dyDescent="0.25">
      <c r="C1381" s="8"/>
      <c r="E1381" s="3"/>
      <c r="H1381"/>
    </row>
    <row r="1382" spans="3:8" x14ac:dyDescent="0.25">
      <c r="C1382" s="8"/>
      <c r="E1382" s="3"/>
      <c r="H1382"/>
    </row>
    <row r="1383" spans="3:8" x14ac:dyDescent="0.25">
      <c r="C1383" s="8"/>
      <c r="E1383" s="3"/>
      <c r="F1383" s="4"/>
      <c r="H1383"/>
    </row>
    <row r="1384" spans="3:8" x14ac:dyDescent="0.25">
      <c r="C1384" s="8"/>
      <c r="E1384" s="3"/>
      <c r="F1384" s="4"/>
      <c r="H1384"/>
    </row>
    <row r="1385" spans="3:8" x14ac:dyDescent="0.25">
      <c r="C1385" s="8"/>
      <c r="E1385" s="3"/>
      <c r="F1385" s="4"/>
      <c r="H1385"/>
    </row>
    <row r="1386" spans="3:8" x14ac:dyDescent="0.25">
      <c r="C1386" s="8"/>
      <c r="E1386" s="3"/>
      <c r="F1386" s="4"/>
      <c r="H1386"/>
    </row>
    <row r="1387" spans="3:8" x14ac:dyDescent="0.25">
      <c r="C1387" s="8"/>
      <c r="E1387" s="3"/>
      <c r="F1387" s="4"/>
      <c r="H1387"/>
    </row>
    <row r="1388" spans="3:8" x14ac:dyDescent="0.25">
      <c r="C1388" s="8"/>
      <c r="E1388" s="3"/>
      <c r="F1388" s="4"/>
      <c r="H1388"/>
    </row>
    <row r="1389" spans="3:8" x14ac:dyDescent="0.25">
      <c r="C1389" s="8"/>
      <c r="E1389" s="3"/>
      <c r="F1389" s="4"/>
      <c r="H1389"/>
    </row>
    <row r="1390" spans="3:8" x14ac:dyDescent="0.25">
      <c r="C1390" s="8"/>
      <c r="E1390" s="3"/>
      <c r="H1390"/>
    </row>
    <row r="1391" spans="3:8" x14ac:dyDescent="0.25">
      <c r="C1391" s="8"/>
      <c r="E1391" s="3"/>
      <c r="H1391"/>
    </row>
    <row r="1392" spans="3:8" x14ac:dyDescent="0.25">
      <c r="C1392" s="8"/>
      <c r="E1392" s="3"/>
      <c r="H1392"/>
    </row>
    <row r="1393" spans="3:8" x14ac:dyDescent="0.25">
      <c r="C1393" s="8"/>
      <c r="E1393" s="3"/>
      <c r="F1393" s="4"/>
      <c r="H1393"/>
    </row>
    <row r="1394" spans="3:8" x14ac:dyDescent="0.25">
      <c r="C1394" s="8"/>
      <c r="E1394" s="3"/>
      <c r="H1394"/>
    </row>
    <row r="1395" spans="3:8" x14ac:dyDescent="0.25">
      <c r="C1395" s="8"/>
      <c r="E1395" s="3"/>
      <c r="H1395"/>
    </row>
    <row r="1396" spans="3:8" x14ac:dyDescent="0.25">
      <c r="C1396" s="8"/>
      <c r="E1396" s="3"/>
      <c r="F1396" s="4"/>
      <c r="H1396"/>
    </row>
    <row r="1397" spans="3:8" x14ac:dyDescent="0.25">
      <c r="C1397" s="8"/>
      <c r="E1397" s="3"/>
      <c r="H1397"/>
    </row>
    <row r="1398" spans="3:8" x14ac:dyDescent="0.25">
      <c r="C1398" s="8"/>
      <c r="E1398" s="3"/>
      <c r="F1398" s="4"/>
      <c r="H1398"/>
    </row>
    <row r="1399" spans="3:8" x14ac:dyDescent="0.25">
      <c r="C1399" s="8"/>
      <c r="E1399" s="3"/>
      <c r="H1399"/>
    </row>
    <row r="1400" spans="3:8" x14ac:dyDescent="0.25">
      <c r="C1400" s="8"/>
      <c r="E1400" s="3"/>
      <c r="H1400"/>
    </row>
    <row r="1401" spans="3:8" x14ac:dyDescent="0.25">
      <c r="C1401" s="8"/>
      <c r="E1401" s="3"/>
      <c r="F1401" s="4"/>
      <c r="H1401"/>
    </row>
    <row r="1402" spans="3:8" x14ac:dyDescent="0.25">
      <c r="C1402" s="8"/>
      <c r="E1402" s="3"/>
      <c r="F1402" s="9"/>
      <c r="H1402"/>
    </row>
    <row r="1403" spans="3:8" x14ac:dyDescent="0.25">
      <c r="C1403" s="8"/>
      <c r="E1403" s="3"/>
      <c r="F1403" s="4"/>
      <c r="H1403"/>
    </row>
    <row r="1404" spans="3:8" x14ac:dyDescent="0.25">
      <c r="C1404" s="8"/>
      <c r="E1404" s="3"/>
      <c r="F1404" s="4"/>
      <c r="H1404"/>
    </row>
    <row r="1405" spans="3:8" x14ac:dyDescent="0.25">
      <c r="C1405" s="8"/>
      <c r="E1405" s="3"/>
      <c r="F1405" s="4"/>
      <c r="H1405"/>
    </row>
    <row r="1406" spans="3:8" x14ac:dyDescent="0.25">
      <c r="C1406" s="8"/>
      <c r="E1406" s="3"/>
      <c r="H1406"/>
    </row>
    <row r="1407" spans="3:8" x14ac:dyDescent="0.25">
      <c r="C1407" s="8"/>
      <c r="E1407" s="3"/>
      <c r="F1407" s="4"/>
      <c r="H1407"/>
    </row>
    <row r="1408" spans="3:8" x14ac:dyDescent="0.25">
      <c r="C1408" s="8"/>
      <c r="E1408" s="3"/>
      <c r="F1408" s="4"/>
      <c r="H1408"/>
    </row>
    <row r="1409" spans="3:8" x14ac:dyDescent="0.25">
      <c r="C1409" s="8"/>
      <c r="E1409" s="3"/>
      <c r="F1409" s="4"/>
      <c r="H1409"/>
    </row>
    <row r="1410" spans="3:8" x14ac:dyDescent="0.25">
      <c r="C1410" s="8"/>
      <c r="E1410" s="3"/>
      <c r="F1410" s="4"/>
      <c r="H1410"/>
    </row>
    <row r="1411" spans="3:8" x14ac:dyDescent="0.25">
      <c r="C1411" s="8"/>
      <c r="E1411" s="3"/>
      <c r="F1411" s="4"/>
      <c r="H1411"/>
    </row>
    <row r="1412" spans="3:8" x14ac:dyDescent="0.25">
      <c r="C1412" s="8"/>
      <c r="E1412" s="3"/>
      <c r="F1412" s="4"/>
      <c r="H1412"/>
    </row>
    <row r="1413" spans="3:8" x14ac:dyDescent="0.25">
      <c r="C1413" s="8"/>
      <c r="E1413" s="3"/>
      <c r="F1413" s="4"/>
      <c r="H1413"/>
    </row>
    <row r="1414" spans="3:8" x14ac:dyDescent="0.25">
      <c r="C1414" s="8"/>
      <c r="E1414" s="3"/>
      <c r="F1414" s="4"/>
      <c r="H1414"/>
    </row>
    <row r="1415" spans="3:8" x14ac:dyDescent="0.25">
      <c r="C1415" s="8"/>
      <c r="E1415" s="3"/>
      <c r="F1415" s="4"/>
      <c r="H1415"/>
    </row>
    <row r="1416" spans="3:8" x14ac:dyDescent="0.25">
      <c r="C1416" s="8"/>
      <c r="E1416" s="3"/>
      <c r="H1416"/>
    </row>
    <row r="1417" spans="3:8" x14ac:dyDescent="0.25">
      <c r="C1417" s="8"/>
      <c r="E1417" s="3"/>
      <c r="H1417"/>
    </row>
    <row r="1418" spans="3:8" x14ac:dyDescent="0.25">
      <c r="C1418" s="8"/>
      <c r="E1418" s="3"/>
      <c r="H1418"/>
    </row>
    <row r="1419" spans="3:8" x14ac:dyDescent="0.25">
      <c r="C1419" s="8"/>
      <c r="E1419" s="3"/>
      <c r="F1419" s="4"/>
      <c r="H1419"/>
    </row>
    <row r="1420" spans="3:8" x14ac:dyDescent="0.25">
      <c r="C1420" s="8"/>
      <c r="E1420" s="3"/>
      <c r="F1420" s="4"/>
      <c r="H1420"/>
    </row>
    <row r="1421" spans="3:8" x14ac:dyDescent="0.25">
      <c r="C1421" s="8"/>
      <c r="E1421" s="3"/>
      <c r="F1421" s="4"/>
      <c r="H1421"/>
    </row>
    <row r="1422" spans="3:8" x14ac:dyDescent="0.25">
      <c r="C1422" s="8"/>
      <c r="E1422" s="3"/>
      <c r="H1422"/>
    </row>
    <row r="1423" spans="3:8" x14ac:dyDescent="0.25">
      <c r="C1423" s="8"/>
      <c r="E1423" s="3"/>
      <c r="F1423" s="4"/>
      <c r="H1423"/>
    </row>
    <row r="1424" spans="3:8" x14ac:dyDescent="0.25">
      <c r="C1424" s="8"/>
      <c r="E1424" s="3"/>
      <c r="F1424" s="4"/>
      <c r="H1424"/>
    </row>
    <row r="1425" spans="3:8" x14ac:dyDescent="0.25">
      <c r="C1425" s="8"/>
      <c r="E1425" s="3"/>
      <c r="F1425" s="4"/>
      <c r="H1425"/>
    </row>
    <row r="1426" spans="3:8" x14ac:dyDescent="0.25">
      <c r="C1426" s="8"/>
      <c r="E1426" s="3"/>
      <c r="F1426" s="4"/>
      <c r="H1426"/>
    </row>
    <row r="1427" spans="3:8" x14ac:dyDescent="0.25">
      <c r="C1427" s="8"/>
      <c r="E1427" s="3"/>
      <c r="F1427" s="4"/>
      <c r="H1427"/>
    </row>
    <row r="1428" spans="3:8" x14ac:dyDescent="0.25">
      <c r="C1428" s="8"/>
      <c r="E1428" s="3"/>
      <c r="F1428" s="4"/>
      <c r="H1428"/>
    </row>
    <row r="1429" spans="3:8" x14ac:dyDescent="0.25">
      <c r="C1429" s="8"/>
      <c r="E1429" s="3"/>
      <c r="F1429" s="4"/>
      <c r="H1429"/>
    </row>
    <row r="1430" spans="3:8" x14ac:dyDescent="0.25">
      <c r="C1430" s="8"/>
      <c r="E1430" s="3"/>
      <c r="F1430" s="4"/>
      <c r="H1430"/>
    </row>
    <row r="1431" spans="3:8" x14ac:dyDescent="0.25">
      <c r="C1431" s="8"/>
      <c r="E1431" s="3"/>
      <c r="H1431"/>
    </row>
    <row r="1432" spans="3:8" x14ac:dyDescent="0.25">
      <c r="C1432" s="8"/>
      <c r="E1432" s="3"/>
      <c r="H1432"/>
    </row>
    <row r="1433" spans="3:8" x14ac:dyDescent="0.25">
      <c r="C1433" s="8"/>
      <c r="E1433" s="3"/>
      <c r="F1433" s="4"/>
      <c r="H1433"/>
    </row>
    <row r="1434" spans="3:8" x14ac:dyDescent="0.25">
      <c r="C1434" s="8"/>
      <c r="E1434" s="3"/>
      <c r="F1434" s="4"/>
      <c r="H1434"/>
    </row>
    <row r="1435" spans="3:8" x14ac:dyDescent="0.25">
      <c r="C1435" s="8"/>
      <c r="E1435" s="3"/>
      <c r="H1435"/>
    </row>
    <row r="1436" spans="3:8" x14ac:dyDescent="0.25">
      <c r="C1436" s="8"/>
      <c r="E1436" s="3"/>
      <c r="F1436" s="4"/>
      <c r="H1436"/>
    </row>
    <row r="1437" spans="3:8" x14ac:dyDescent="0.25">
      <c r="C1437" s="8"/>
      <c r="E1437" s="3"/>
      <c r="F1437" s="4"/>
      <c r="H1437"/>
    </row>
    <row r="1438" spans="3:8" x14ac:dyDescent="0.25">
      <c r="C1438" s="8"/>
      <c r="E1438" s="3"/>
      <c r="F1438" s="4"/>
      <c r="H1438"/>
    </row>
    <row r="1439" spans="3:8" x14ac:dyDescent="0.25">
      <c r="C1439" s="8"/>
      <c r="E1439" s="3"/>
      <c r="F1439" s="4"/>
      <c r="H1439"/>
    </row>
    <row r="1440" spans="3:8" x14ac:dyDescent="0.25">
      <c r="C1440" s="8"/>
      <c r="E1440" s="3"/>
      <c r="H1440"/>
    </row>
    <row r="1441" spans="3:8" x14ac:dyDescent="0.25">
      <c r="C1441" s="8"/>
      <c r="E1441" s="3"/>
      <c r="F1441" s="4"/>
      <c r="H1441"/>
    </row>
    <row r="1442" spans="3:8" x14ac:dyDescent="0.25">
      <c r="C1442" s="8"/>
      <c r="E1442" s="3"/>
      <c r="F1442" s="9"/>
      <c r="H1442"/>
    </row>
    <row r="1443" spans="3:8" x14ac:dyDescent="0.25">
      <c r="C1443" s="8"/>
      <c r="E1443" s="3"/>
      <c r="F1443" s="4"/>
      <c r="H1443"/>
    </row>
    <row r="1444" spans="3:8" x14ac:dyDescent="0.25">
      <c r="C1444" s="8"/>
      <c r="E1444" s="3"/>
      <c r="F1444" s="4"/>
      <c r="H1444"/>
    </row>
    <row r="1445" spans="3:8" x14ac:dyDescent="0.25">
      <c r="C1445" s="8"/>
      <c r="E1445" s="3"/>
      <c r="F1445" s="4"/>
      <c r="H1445"/>
    </row>
    <row r="1446" spans="3:8" x14ac:dyDescent="0.25">
      <c r="C1446" s="8"/>
      <c r="E1446" s="3"/>
      <c r="H1446"/>
    </row>
    <row r="1447" spans="3:8" x14ac:dyDescent="0.25">
      <c r="C1447" s="8"/>
      <c r="E1447" s="3"/>
      <c r="F1447" s="4"/>
      <c r="H1447"/>
    </row>
    <row r="1448" spans="3:8" x14ac:dyDescent="0.25">
      <c r="C1448" s="8"/>
      <c r="E1448" s="3"/>
      <c r="F1448" s="4"/>
      <c r="H1448"/>
    </row>
    <row r="1449" spans="3:8" x14ac:dyDescent="0.25">
      <c r="C1449" s="8"/>
      <c r="E1449" s="3"/>
      <c r="F1449" s="4"/>
      <c r="H1449"/>
    </row>
    <row r="1450" spans="3:8" x14ac:dyDescent="0.25">
      <c r="C1450" s="8"/>
      <c r="E1450" s="3"/>
      <c r="F1450" s="4"/>
      <c r="H1450"/>
    </row>
    <row r="1451" spans="3:8" x14ac:dyDescent="0.25">
      <c r="C1451" s="8"/>
      <c r="E1451" s="3"/>
      <c r="F1451" s="4"/>
      <c r="H1451"/>
    </row>
    <row r="1452" spans="3:8" x14ac:dyDescent="0.25">
      <c r="C1452" s="8"/>
      <c r="E1452" s="3"/>
      <c r="F1452" s="4"/>
      <c r="H1452"/>
    </row>
    <row r="1453" spans="3:8" x14ac:dyDescent="0.25">
      <c r="C1453" s="8"/>
      <c r="E1453" s="3"/>
      <c r="F1453" s="4"/>
      <c r="H1453"/>
    </row>
    <row r="1454" spans="3:8" x14ac:dyDescent="0.25">
      <c r="C1454" s="8"/>
      <c r="E1454" s="3"/>
      <c r="F1454" s="4"/>
      <c r="H1454"/>
    </row>
    <row r="1455" spans="3:8" x14ac:dyDescent="0.25">
      <c r="C1455" s="8"/>
      <c r="E1455" s="3"/>
      <c r="F1455" s="4"/>
      <c r="H1455"/>
    </row>
    <row r="1456" spans="3:8" x14ac:dyDescent="0.25">
      <c r="C1456" s="8"/>
      <c r="E1456" s="3"/>
      <c r="H1456"/>
    </row>
    <row r="1457" spans="3:8" x14ac:dyDescent="0.25">
      <c r="C1457" s="8"/>
      <c r="E1457" s="3"/>
      <c r="H1457"/>
    </row>
    <row r="1458" spans="3:8" x14ac:dyDescent="0.25">
      <c r="C1458" s="8"/>
      <c r="E1458" s="3"/>
      <c r="H1458"/>
    </row>
    <row r="1459" spans="3:8" x14ac:dyDescent="0.25">
      <c r="C1459" s="8"/>
      <c r="E1459" s="3"/>
      <c r="F1459" s="4"/>
      <c r="H1459"/>
    </row>
    <row r="1460" spans="3:8" x14ac:dyDescent="0.25">
      <c r="C1460" s="8"/>
      <c r="E1460" s="3"/>
      <c r="F1460" s="4"/>
      <c r="H1460"/>
    </row>
    <row r="1461" spans="3:8" x14ac:dyDescent="0.25">
      <c r="C1461" s="8"/>
      <c r="E1461" s="3"/>
      <c r="F1461" s="4"/>
      <c r="H1461"/>
    </row>
    <row r="1462" spans="3:8" x14ac:dyDescent="0.25">
      <c r="C1462" s="8"/>
      <c r="E1462" s="3"/>
      <c r="H1462"/>
    </row>
    <row r="1463" spans="3:8" x14ac:dyDescent="0.25">
      <c r="C1463" s="8"/>
      <c r="E1463" s="3"/>
      <c r="F1463" s="4"/>
      <c r="H1463"/>
    </row>
    <row r="1464" spans="3:8" x14ac:dyDescent="0.25">
      <c r="C1464" s="8"/>
      <c r="E1464" s="3"/>
      <c r="F1464" s="4"/>
      <c r="H1464"/>
    </row>
    <row r="1465" spans="3:8" x14ac:dyDescent="0.25">
      <c r="C1465" s="8"/>
      <c r="E1465" s="3"/>
      <c r="F1465" s="4"/>
      <c r="H1465"/>
    </row>
    <row r="1466" spans="3:8" x14ac:dyDescent="0.25">
      <c r="C1466" s="8"/>
      <c r="E1466" s="3"/>
      <c r="F1466" s="4"/>
      <c r="H1466"/>
    </row>
    <row r="1467" spans="3:8" x14ac:dyDescent="0.25">
      <c r="C1467" s="8"/>
      <c r="E1467" s="3"/>
      <c r="F1467" s="4"/>
      <c r="H1467"/>
    </row>
    <row r="1468" spans="3:8" x14ac:dyDescent="0.25">
      <c r="C1468" s="8"/>
      <c r="E1468" s="3"/>
      <c r="F1468" s="4"/>
      <c r="H1468"/>
    </row>
    <row r="1469" spans="3:8" x14ac:dyDescent="0.25">
      <c r="C1469" s="8"/>
      <c r="E1469" s="3"/>
      <c r="F1469" s="4"/>
      <c r="H1469"/>
    </row>
    <row r="1470" spans="3:8" x14ac:dyDescent="0.25">
      <c r="C1470" s="8"/>
      <c r="E1470" s="3"/>
      <c r="F1470" s="4"/>
      <c r="H1470"/>
    </row>
    <row r="1471" spans="3:8" x14ac:dyDescent="0.25">
      <c r="C1471" s="8"/>
      <c r="E1471" s="3"/>
      <c r="H1471"/>
    </row>
    <row r="1472" spans="3:8" x14ac:dyDescent="0.25">
      <c r="C1472" s="8"/>
      <c r="E1472" s="3"/>
      <c r="H1472"/>
    </row>
    <row r="1473" spans="3:8" x14ac:dyDescent="0.25">
      <c r="C1473" s="8"/>
      <c r="E1473" s="3"/>
      <c r="F1473" s="4"/>
      <c r="H1473"/>
    </row>
    <row r="1474" spans="3:8" x14ac:dyDescent="0.25">
      <c r="C1474" s="8"/>
      <c r="E1474" s="3"/>
      <c r="F1474" s="4"/>
      <c r="H1474"/>
    </row>
    <row r="1475" spans="3:8" x14ac:dyDescent="0.25">
      <c r="C1475" s="8"/>
      <c r="E1475" s="3"/>
      <c r="H1475"/>
    </row>
    <row r="1476" spans="3:8" x14ac:dyDescent="0.25">
      <c r="C1476" s="8"/>
      <c r="E1476" s="3"/>
      <c r="F1476" s="4"/>
      <c r="H1476"/>
    </row>
    <row r="1477" spans="3:8" x14ac:dyDescent="0.25">
      <c r="C1477" s="8"/>
      <c r="E1477" s="3"/>
      <c r="F1477" s="4"/>
      <c r="H1477"/>
    </row>
    <row r="1478" spans="3:8" x14ac:dyDescent="0.25">
      <c r="C1478" s="8"/>
      <c r="E1478" s="3"/>
      <c r="F1478" s="4"/>
      <c r="H1478"/>
    </row>
    <row r="1479" spans="3:8" x14ac:dyDescent="0.25">
      <c r="C1479" s="8"/>
      <c r="E1479" s="3"/>
      <c r="F1479" s="4"/>
      <c r="H1479"/>
    </row>
    <row r="1480" spans="3:8" x14ac:dyDescent="0.25">
      <c r="C1480" s="8"/>
      <c r="E1480" s="3"/>
      <c r="H1480"/>
    </row>
    <row r="1481" spans="3:8" x14ac:dyDescent="0.25">
      <c r="C1481" s="8"/>
      <c r="E1481" s="3"/>
      <c r="F1481" s="4"/>
      <c r="H1481"/>
    </row>
    <row r="1482" spans="3:8" x14ac:dyDescent="0.25">
      <c r="C1482" s="8"/>
      <c r="E1482" s="3"/>
      <c r="F1482" s="9"/>
      <c r="H1482"/>
    </row>
    <row r="1483" spans="3:8" x14ac:dyDescent="0.25">
      <c r="C1483" s="8"/>
      <c r="E1483" s="3"/>
      <c r="H1483"/>
    </row>
    <row r="1484" spans="3:8" x14ac:dyDescent="0.25">
      <c r="C1484" s="8"/>
      <c r="E1484" s="3"/>
      <c r="F1484" s="9"/>
      <c r="H1484"/>
    </row>
    <row r="1485" spans="3:8" x14ac:dyDescent="0.25">
      <c r="C1485" s="8"/>
      <c r="E1485" s="3"/>
      <c r="H1485"/>
    </row>
    <row r="1486" spans="3:8" x14ac:dyDescent="0.25">
      <c r="C1486" s="8"/>
      <c r="E1486" s="3"/>
      <c r="H1486"/>
    </row>
    <row r="1487" spans="3:8" x14ac:dyDescent="0.25">
      <c r="C1487" s="8"/>
      <c r="E1487" s="3"/>
      <c r="H1487"/>
    </row>
    <row r="1488" spans="3:8" x14ac:dyDescent="0.25">
      <c r="C1488" s="8"/>
      <c r="E1488" s="3"/>
      <c r="H1488"/>
    </row>
    <row r="1489" spans="3:8" x14ac:dyDescent="0.25">
      <c r="C1489" s="8"/>
      <c r="E1489" s="3"/>
      <c r="H1489"/>
    </row>
    <row r="1490" spans="3:8" x14ac:dyDescent="0.25">
      <c r="C1490" s="8"/>
      <c r="E1490" s="3"/>
      <c r="H1490"/>
    </row>
    <row r="1491" spans="3:8" x14ac:dyDescent="0.25">
      <c r="C1491" s="8"/>
      <c r="E1491" s="3"/>
      <c r="H1491"/>
    </row>
    <row r="1492" spans="3:8" x14ac:dyDescent="0.25">
      <c r="C1492" s="8"/>
      <c r="E1492" s="3"/>
      <c r="H1492"/>
    </row>
    <row r="1493" spans="3:8" x14ac:dyDescent="0.25">
      <c r="C1493" s="8"/>
      <c r="E1493" s="3"/>
      <c r="H1493"/>
    </row>
    <row r="1494" spans="3:8" x14ac:dyDescent="0.25">
      <c r="C1494" s="8"/>
      <c r="E1494" s="3"/>
      <c r="H1494"/>
    </row>
    <row r="1495" spans="3:8" x14ac:dyDescent="0.25">
      <c r="C1495" s="8"/>
      <c r="E1495" s="3"/>
      <c r="H1495"/>
    </row>
    <row r="1496" spans="3:8" x14ac:dyDescent="0.25">
      <c r="C1496" s="8"/>
      <c r="E1496" s="3"/>
      <c r="H1496"/>
    </row>
    <row r="1497" spans="3:8" x14ac:dyDescent="0.25">
      <c r="C1497" s="8"/>
      <c r="E1497" s="3"/>
      <c r="H1497"/>
    </row>
    <row r="1498" spans="3:8" x14ac:dyDescent="0.25">
      <c r="C1498" s="8"/>
      <c r="E1498" s="3"/>
      <c r="H1498"/>
    </row>
    <row r="1499" spans="3:8" x14ac:dyDescent="0.25">
      <c r="C1499" s="8"/>
      <c r="E1499" s="3"/>
      <c r="H1499"/>
    </row>
    <row r="1500" spans="3:8" x14ac:dyDescent="0.25">
      <c r="C1500" s="8"/>
      <c r="E1500" s="3"/>
      <c r="H1500"/>
    </row>
    <row r="1501" spans="3:8" x14ac:dyDescent="0.25">
      <c r="C1501" s="8"/>
      <c r="E1501" s="3"/>
      <c r="H1501"/>
    </row>
    <row r="1502" spans="3:8" x14ac:dyDescent="0.25">
      <c r="C1502" s="8"/>
      <c r="E1502" s="3"/>
      <c r="H1502"/>
    </row>
    <row r="1503" spans="3:8" x14ac:dyDescent="0.25">
      <c r="C1503" s="8"/>
      <c r="E1503" s="3"/>
      <c r="H1503"/>
    </row>
    <row r="1504" spans="3:8" x14ac:dyDescent="0.25">
      <c r="C1504" s="8"/>
      <c r="E1504" s="3"/>
      <c r="H1504"/>
    </row>
    <row r="1505" spans="3:8" x14ac:dyDescent="0.25">
      <c r="C1505" s="8"/>
      <c r="E1505" s="3"/>
      <c r="H1505"/>
    </row>
    <row r="1506" spans="3:8" x14ac:dyDescent="0.25">
      <c r="C1506" s="8"/>
      <c r="E1506" s="3"/>
      <c r="H1506"/>
    </row>
    <row r="1507" spans="3:8" x14ac:dyDescent="0.25">
      <c r="C1507" s="8"/>
      <c r="E1507" s="3"/>
      <c r="H1507"/>
    </row>
    <row r="1508" spans="3:8" x14ac:dyDescent="0.25">
      <c r="C1508" s="8"/>
      <c r="E1508" s="3"/>
      <c r="H1508"/>
    </row>
    <row r="1509" spans="3:8" x14ac:dyDescent="0.25">
      <c r="C1509" s="8"/>
      <c r="E1509" s="3"/>
      <c r="H1509"/>
    </row>
    <row r="1510" spans="3:8" x14ac:dyDescent="0.25">
      <c r="C1510" s="8"/>
      <c r="E1510" s="3"/>
      <c r="H1510"/>
    </row>
    <row r="1511" spans="3:8" x14ac:dyDescent="0.25">
      <c r="C1511" s="8"/>
      <c r="E1511" s="3"/>
      <c r="H1511"/>
    </row>
    <row r="1512" spans="3:8" x14ac:dyDescent="0.25">
      <c r="C1512" s="8"/>
      <c r="E1512" s="3"/>
      <c r="H1512"/>
    </row>
    <row r="1513" spans="3:8" x14ac:dyDescent="0.25">
      <c r="C1513" s="8"/>
      <c r="E1513" s="3"/>
      <c r="H1513"/>
    </row>
    <row r="1514" spans="3:8" x14ac:dyDescent="0.25">
      <c r="C1514" s="8"/>
      <c r="E1514" s="3"/>
      <c r="H1514"/>
    </row>
    <row r="1515" spans="3:8" x14ac:dyDescent="0.25">
      <c r="C1515" s="8"/>
      <c r="E1515" s="3"/>
      <c r="H1515"/>
    </row>
    <row r="1516" spans="3:8" x14ac:dyDescent="0.25">
      <c r="C1516" s="8"/>
      <c r="E1516" s="3"/>
      <c r="H1516"/>
    </row>
    <row r="1517" spans="3:8" x14ac:dyDescent="0.25">
      <c r="C1517" s="8"/>
      <c r="E1517" s="3"/>
      <c r="H1517"/>
    </row>
    <row r="1518" spans="3:8" x14ac:dyDescent="0.25">
      <c r="C1518" s="8"/>
      <c r="E1518" s="3"/>
      <c r="H1518"/>
    </row>
    <row r="1519" spans="3:8" x14ac:dyDescent="0.25">
      <c r="C1519" s="8"/>
      <c r="E1519" s="3"/>
      <c r="H1519"/>
    </row>
    <row r="1520" spans="3:8" x14ac:dyDescent="0.25">
      <c r="C1520" s="8"/>
      <c r="E1520" s="3"/>
      <c r="H1520"/>
    </row>
    <row r="1521" spans="3:8" x14ac:dyDescent="0.25">
      <c r="C1521" s="8"/>
      <c r="E1521" s="3"/>
      <c r="F1521" s="9"/>
      <c r="H1521"/>
    </row>
    <row r="1522" spans="3:8" x14ac:dyDescent="0.25">
      <c r="C1522" s="8"/>
      <c r="E1522" s="3"/>
      <c r="F1522" s="9"/>
      <c r="H1522"/>
    </row>
    <row r="1523" spans="3:8" x14ac:dyDescent="0.25">
      <c r="C1523" s="8"/>
      <c r="E1523" s="3"/>
      <c r="F1523" s="4"/>
      <c r="H1523"/>
    </row>
    <row r="1524" spans="3:8" x14ac:dyDescent="0.25">
      <c r="C1524" s="8"/>
      <c r="E1524" s="3"/>
      <c r="F1524" s="4"/>
      <c r="H1524"/>
    </row>
    <row r="1525" spans="3:8" x14ac:dyDescent="0.25">
      <c r="C1525" s="8"/>
      <c r="E1525" s="3"/>
      <c r="F1525" s="4"/>
      <c r="H1525"/>
    </row>
    <row r="1526" spans="3:8" x14ac:dyDescent="0.25">
      <c r="C1526" s="8"/>
      <c r="E1526" s="3"/>
      <c r="H1526"/>
    </row>
    <row r="1527" spans="3:8" x14ac:dyDescent="0.25">
      <c r="C1527" s="8"/>
      <c r="E1527" s="3"/>
      <c r="F1527" s="4"/>
      <c r="H1527"/>
    </row>
    <row r="1528" spans="3:8" x14ac:dyDescent="0.25">
      <c r="C1528" s="8"/>
      <c r="E1528" s="3"/>
      <c r="F1528" s="4"/>
      <c r="H1528"/>
    </row>
    <row r="1529" spans="3:8" x14ac:dyDescent="0.25">
      <c r="C1529" s="8"/>
      <c r="E1529" s="3"/>
      <c r="F1529" s="4"/>
      <c r="H1529"/>
    </row>
    <row r="1530" spans="3:8" x14ac:dyDescent="0.25">
      <c r="C1530" s="8"/>
      <c r="E1530" s="3"/>
      <c r="F1530" s="4"/>
      <c r="H1530"/>
    </row>
    <row r="1531" spans="3:8" x14ac:dyDescent="0.25">
      <c r="C1531" s="8"/>
      <c r="E1531" s="3"/>
      <c r="F1531" s="4"/>
      <c r="H1531"/>
    </row>
    <row r="1532" spans="3:8" x14ac:dyDescent="0.25">
      <c r="C1532" s="8"/>
      <c r="E1532" s="3"/>
      <c r="F1532" s="4"/>
      <c r="H1532"/>
    </row>
    <row r="1533" spans="3:8" x14ac:dyDescent="0.25">
      <c r="C1533" s="8"/>
      <c r="E1533" s="3"/>
      <c r="F1533" s="4"/>
      <c r="H1533"/>
    </row>
    <row r="1534" spans="3:8" x14ac:dyDescent="0.25">
      <c r="C1534" s="8"/>
      <c r="E1534" s="3"/>
      <c r="F1534" s="4"/>
      <c r="H1534"/>
    </row>
    <row r="1535" spans="3:8" x14ac:dyDescent="0.25">
      <c r="C1535" s="8"/>
      <c r="E1535" s="3"/>
      <c r="F1535" s="4"/>
      <c r="H1535"/>
    </row>
    <row r="1536" spans="3:8" x14ac:dyDescent="0.25">
      <c r="C1536" s="8"/>
      <c r="E1536" s="3"/>
      <c r="H1536"/>
    </row>
    <row r="1537" spans="3:8" x14ac:dyDescent="0.25">
      <c r="C1537" s="8"/>
      <c r="E1537" s="3"/>
      <c r="H1537"/>
    </row>
    <row r="1538" spans="3:8" x14ac:dyDescent="0.25">
      <c r="C1538" s="8"/>
      <c r="E1538" s="3"/>
      <c r="H1538"/>
    </row>
    <row r="1539" spans="3:8" x14ac:dyDescent="0.25">
      <c r="C1539" s="8"/>
      <c r="E1539" s="3"/>
      <c r="F1539" s="4"/>
      <c r="H1539"/>
    </row>
    <row r="1540" spans="3:8" x14ac:dyDescent="0.25">
      <c r="C1540" s="8"/>
      <c r="E1540" s="3"/>
      <c r="F1540" s="4"/>
      <c r="H1540"/>
    </row>
    <row r="1541" spans="3:8" x14ac:dyDescent="0.25">
      <c r="C1541" s="8"/>
      <c r="E1541" s="3"/>
      <c r="F1541" s="4"/>
      <c r="H1541"/>
    </row>
    <row r="1542" spans="3:8" x14ac:dyDescent="0.25">
      <c r="C1542" s="8"/>
      <c r="E1542" s="3"/>
      <c r="H1542"/>
    </row>
    <row r="1543" spans="3:8" x14ac:dyDescent="0.25">
      <c r="C1543" s="8"/>
      <c r="E1543" s="3"/>
      <c r="F1543" s="4"/>
      <c r="H1543"/>
    </row>
    <row r="1544" spans="3:8" x14ac:dyDescent="0.25">
      <c r="C1544" s="8"/>
      <c r="E1544" s="3"/>
      <c r="F1544" s="4"/>
      <c r="H1544"/>
    </row>
    <row r="1545" spans="3:8" x14ac:dyDescent="0.25">
      <c r="C1545" s="8"/>
      <c r="E1545" s="3"/>
      <c r="F1545" s="4"/>
      <c r="H1545"/>
    </row>
    <row r="1546" spans="3:8" x14ac:dyDescent="0.25">
      <c r="C1546" s="8"/>
      <c r="E1546" s="3"/>
      <c r="F1546" s="4"/>
      <c r="H1546"/>
    </row>
    <row r="1547" spans="3:8" x14ac:dyDescent="0.25">
      <c r="C1547" s="8"/>
      <c r="E1547" s="3"/>
      <c r="F1547" s="4"/>
      <c r="H1547"/>
    </row>
    <row r="1548" spans="3:8" x14ac:dyDescent="0.25">
      <c r="C1548" s="8"/>
      <c r="E1548" s="3"/>
      <c r="F1548" s="4"/>
      <c r="H1548"/>
    </row>
    <row r="1549" spans="3:8" x14ac:dyDescent="0.25">
      <c r="C1549" s="8"/>
      <c r="E1549" s="3"/>
      <c r="F1549" s="4"/>
      <c r="H1549"/>
    </row>
    <row r="1550" spans="3:8" x14ac:dyDescent="0.25">
      <c r="C1550" s="8"/>
      <c r="E1550" s="3"/>
      <c r="F1550" s="4"/>
      <c r="H1550"/>
    </row>
    <row r="1551" spans="3:8" x14ac:dyDescent="0.25">
      <c r="C1551" s="8"/>
      <c r="E1551" s="3"/>
      <c r="H1551"/>
    </row>
    <row r="1552" spans="3:8" x14ac:dyDescent="0.25">
      <c r="C1552" s="8"/>
      <c r="E1552" s="3"/>
      <c r="H1552"/>
    </row>
    <row r="1553" spans="3:8" x14ac:dyDescent="0.25">
      <c r="C1553" s="8"/>
      <c r="E1553" s="3"/>
      <c r="F1553" s="4"/>
      <c r="H1553"/>
    </row>
    <row r="1554" spans="3:8" x14ac:dyDescent="0.25">
      <c r="C1554" s="8"/>
      <c r="E1554" s="3"/>
      <c r="F1554" s="4"/>
      <c r="H1554"/>
    </row>
    <row r="1555" spans="3:8" x14ac:dyDescent="0.25">
      <c r="C1555" s="8"/>
      <c r="E1555" s="3"/>
      <c r="H1555"/>
    </row>
    <row r="1556" spans="3:8" x14ac:dyDescent="0.25">
      <c r="C1556" s="8"/>
      <c r="E1556" s="3"/>
      <c r="F1556" s="4"/>
      <c r="H1556"/>
    </row>
    <row r="1557" spans="3:8" x14ac:dyDescent="0.25">
      <c r="C1557" s="8"/>
      <c r="E1557" s="3"/>
      <c r="F1557" s="4"/>
      <c r="H1557"/>
    </row>
    <row r="1558" spans="3:8" x14ac:dyDescent="0.25">
      <c r="C1558" s="8"/>
      <c r="E1558" s="3"/>
      <c r="F1558" s="4"/>
      <c r="H1558"/>
    </row>
    <row r="1559" spans="3:8" x14ac:dyDescent="0.25">
      <c r="C1559" s="8"/>
      <c r="E1559" s="3"/>
      <c r="F1559" s="4"/>
      <c r="H1559"/>
    </row>
    <row r="1560" spans="3:8" x14ac:dyDescent="0.25">
      <c r="C1560" s="8"/>
      <c r="E1560" s="3"/>
      <c r="H1560"/>
    </row>
    <row r="1561" spans="3:8" x14ac:dyDescent="0.25">
      <c r="C1561" s="8"/>
      <c r="E1561" s="3"/>
      <c r="F1561" s="4"/>
      <c r="H1561"/>
    </row>
    <row r="1562" spans="3:8" x14ac:dyDescent="0.25">
      <c r="C1562" s="8"/>
      <c r="E1562" s="3"/>
      <c r="F1562" s="9"/>
      <c r="H1562"/>
    </row>
    <row r="1563" spans="3:8" x14ac:dyDescent="0.25">
      <c r="C1563" s="8"/>
      <c r="E1563" s="3"/>
      <c r="F1563" s="9"/>
      <c r="H1563"/>
    </row>
    <row r="1564" spans="3:8" x14ac:dyDescent="0.25">
      <c r="C1564" s="8"/>
      <c r="E1564" s="3"/>
      <c r="F1564" s="4"/>
      <c r="H1564"/>
    </row>
    <row r="1565" spans="3:8" x14ac:dyDescent="0.25">
      <c r="C1565" s="8"/>
      <c r="E1565" s="3"/>
      <c r="F1565" s="4"/>
      <c r="H1565"/>
    </row>
    <row r="1566" spans="3:8" x14ac:dyDescent="0.25">
      <c r="C1566" s="8"/>
      <c r="E1566" s="3"/>
      <c r="F1566" s="4"/>
      <c r="H1566"/>
    </row>
    <row r="1567" spans="3:8" x14ac:dyDescent="0.25">
      <c r="C1567" s="8"/>
      <c r="E1567" s="3"/>
      <c r="H1567"/>
    </row>
    <row r="1568" spans="3:8" x14ac:dyDescent="0.25">
      <c r="C1568" s="8"/>
      <c r="E1568" s="3"/>
      <c r="F1568" s="4"/>
      <c r="H1568"/>
    </row>
    <row r="1569" spans="3:8" x14ac:dyDescent="0.25">
      <c r="C1569" s="8"/>
      <c r="E1569" s="3"/>
      <c r="F1569" s="4"/>
      <c r="H1569"/>
    </row>
    <row r="1570" spans="3:8" x14ac:dyDescent="0.25">
      <c r="C1570" s="8"/>
      <c r="E1570" s="3"/>
      <c r="F1570" s="4"/>
      <c r="H1570"/>
    </row>
    <row r="1571" spans="3:8" x14ac:dyDescent="0.25">
      <c r="C1571" s="8"/>
      <c r="E1571" s="3"/>
      <c r="F1571" s="4"/>
      <c r="H1571"/>
    </row>
    <row r="1572" spans="3:8" x14ac:dyDescent="0.25">
      <c r="C1572" s="8"/>
      <c r="E1572" s="3"/>
      <c r="F1572" s="4"/>
      <c r="H1572"/>
    </row>
    <row r="1573" spans="3:8" x14ac:dyDescent="0.25">
      <c r="C1573" s="8"/>
      <c r="E1573" s="3"/>
      <c r="F1573" s="4"/>
      <c r="H1573"/>
    </row>
    <row r="1574" spans="3:8" x14ac:dyDescent="0.25">
      <c r="C1574" s="8"/>
      <c r="E1574" s="3"/>
      <c r="F1574" s="4"/>
      <c r="H1574"/>
    </row>
    <row r="1575" spans="3:8" x14ac:dyDescent="0.25">
      <c r="C1575" s="8"/>
      <c r="E1575" s="3"/>
      <c r="F1575" s="4"/>
      <c r="H1575"/>
    </row>
    <row r="1576" spans="3:8" x14ac:dyDescent="0.25">
      <c r="C1576" s="8"/>
      <c r="E1576" s="3"/>
      <c r="F1576" s="4"/>
      <c r="H1576"/>
    </row>
    <row r="1577" spans="3:8" x14ac:dyDescent="0.25">
      <c r="C1577" s="8"/>
      <c r="E1577" s="3"/>
      <c r="H1577"/>
    </row>
    <row r="1578" spans="3:8" x14ac:dyDescent="0.25">
      <c r="C1578" s="8"/>
      <c r="E1578" s="3"/>
      <c r="H1578"/>
    </row>
    <row r="1579" spans="3:8" x14ac:dyDescent="0.25">
      <c r="C1579" s="8"/>
      <c r="E1579" s="3"/>
      <c r="F1579" s="4"/>
      <c r="H1579"/>
    </row>
    <row r="1580" spans="3:8" x14ac:dyDescent="0.25">
      <c r="C1580" s="8"/>
      <c r="E1580" s="3"/>
      <c r="F1580" s="4"/>
      <c r="H1580"/>
    </row>
    <row r="1581" spans="3:8" x14ac:dyDescent="0.25">
      <c r="C1581" s="8"/>
      <c r="E1581" s="3"/>
      <c r="F1581" s="4"/>
      <c r="H1581"/>
    </row>
    <row r="1582" spans="3:8" x14ac:dyDescent="0.25">
      <c r="C1582" s="8"/>
      <c r="E1582" s="3"/>
      <c r="F1582" s="4"/>
      <c r="H1582"/>
    </row>
    <row r="1583" spans="3:8" x14ac:dyDescent="0.25">
      <c r="C1583" s="8"/>
      <c r="E1583" s="3"/>
      <c r="F1583" s="4"/>
      <c r="H1583"/>
    </row>
    <row r="1584" spans="3:8" x14ac:dyDescent="0.25">
      <c r="C1584" s="8"/>
      <c r="E1584" s="3"/>
      <c r="F1584" s="4"/>
      <c r="H1584"/>
    </row>
    <row r="1585" spans="3:8" x14ac:dyDescent="0.25">
      <c r="C1585" s="8"/>
      <c r="E1585" s="3"/>
      <c r="F1585" s="4"/>
      <c r="H1585"/>
    </row>
    <row r="1586" spans="3:8" x14ac:dyDescent="0.25">
      <c r="C1586" s="8"/>
      <c r="E1586" s="3"/>
      <c r="F1586" s="4"/>
      <c r="H1586"/>
    </row>
    <row r="1587" spans="3:8" x14ac:dyDescent="0.25">
      <c r="C1587" s="8"/>
      <c r="E1587" s="3"/>
      <c r="F1587" s="4"/>
      <c r="H1587"/>
    </row>
    <row r="1588" spans="3:8" x14ac:dyDescent="0.25">
      <c r="C1588" s="8"/>
      <c r="E1588" s="3"/>
      <c r="F1588" s="4"/>
      <c r="H1588"/>
    </row>
    <row r="1589" spans="3:8" x14ac:dyDescent="0.25">
      <c r="C1589" s="8"/>
      <c r="E1589" s="3"/>
      <c r="F1589" s="4"/>
      <c r="H1589"/>
    </row>
    <row r="1590" spans="3:8" x14ac:dyDescent="0.25">
      <c r="C1590" s="8"/>
      <c r="E1590" s="3"/>
      <c r="F1590" s="4"/>
      <c r="H1590"/>
    </row>
    <row r="1591" spans="3:8" x14ac:dyDescent="0.25">
      <c r="C1591" s="8"/>
      <c r="E1591" s="3"/>
      <c r="F1591" s="4"/>
      <c r="H1591"/>
    </row>
    <row r="1592" spans="3:8" x14ac:dyDescent="0.25">
      <c r="C1592" s="8"/>
      <c r="E1592" s="3"/>
      <c r="H1592"/>
    </row>
    <row r="1593" spans="3:8" x14ac:dyDescent="0.25">
      <c r="C1593" s="8"/>
      <c r="E1593" s="3"/>
      <c r="F1593" s="4"/>
      <c r="H1593"/>
    </row>
    <row r="1594" spans="3:8" x14ac:dyDescent="0.25">
      <c r="C1594" s="8"/>
      <c r="E1594" s="3"/>
      <c r="F1594" s="4"/>
      <c r="H1594"/>
    </row>
    <row r="1595" spans="3:8" x14ac:dyDescent="0.25">
      <c r="C1595" s="8"/>
      <c r="E1595" s="3"/>
      <c r="F1595" s="4"/>
      <c r="H1595"/>
    </row>
    <row r="1596" spans="3:8" x14ac:dyDescent="0.25">
      <c r="C1596" s="8"/>
      <c r="E1596" s="3"/>
      <c r="F1596" s="4"/>
      <c r="H1596"/>
    </row>
    <row r="1597" spans="3:8" x14ac:dyDescent="0.25">
      <c r="C1597" s="8"/>
      <c r="E1597" s="3"/>
      <c r="F1597" s="4"/>
      <c r="H1597"/>
    </row>
    <row r="1598" spans="3:8" x14ac:dyDescent="0.25">
      <c r="C1598" s="8"/>
      <c r="E1598" s="3"/>
      <c r="F1598" s="4"/>
      <c r="H1598"/>
    </row>
    <row r="1599" spans="3:8" x14ac:dyDescent="0.25">
      <c r="C1599" s="8"/>
      <c r="E1599" s="3"/>
      <c r="F1599" s="4"/>
      <c r="H1599"/>
    </row>
    <row r="1600" spans="3:8" x14ac:dyDescent="0.25">
      <c r="C1600" s="8"/>
      <c r="E1600" s="3"/>
      <c r="F1600" s="4"/>
      <c r="H1600"/>
    </row>
    <row r="1601" spans="3:8" x14ac:dyDescent="0.25">
      <c r="C1601" s="8"/>
      <c r="E1601" s="3"/>
      <c r="F1601" s="4"/>
      <c r="H1601"/>
    </row>
    <row r="1602" spans="3:8" x14ac:dyDescent="0.25">
      <c r="C1602" s="8"/>
      <c r="E1602" s="3"/>
      <c r="F1602" s="9"/>
      <c r="H1602"/>
    </row>
    <row r="1603" spans="3:8" x14ac:dyDescent="0.25">
      <c r="C1603" s="8"/>
      <c r="E1603" s="3"/>
      <c r="F1603" s="9"/>
      <c r="H1603"/>
    </row>
    <row r="1604" spans="3:8" x14ac:dyDescent="0.25">
      <c r="C1604" s="8"/>
      <c r="E1604" s="3"/>
      <c r="F1604" s="4"/>
      <c r="H1604"/>
    </row>
    <row r="1605" spans="3:8" x14ac:dyDescent="0.25">
      <c r="C1605" s="8"/>
      <c r="E1605" s="3"/>
      <c r="F1605" s="4"/>
      <c r="H1605"/>
    </row>
    <row r="1606" spans="3:8" x14ac:dyDescent="0.25">
      <c r="C1606" s="8"/>
      <c r="E1606" s="3"/>
      <c r="F1606" s="4"/>
      <c r="H1606"/>
    </row>
    <row r="1607" spans="3:8" x14ac:dyDescent="0.25">
      <c r="C1607" s="8"/>
      <c r="E1607" s="3"/>
      <c r="H1607"/>
    </row>
    <row r="1608" spans="3:8" x14ac:dyDescent="0.25">
      <c r="C1608" s="8"/>
      <c r="E1608" s="3"/>
      <c r="F1608" s="4"/>
      <c r="H1608"/>
    </row>
    <row r="1609" spans="3:8" x14ac:dyDescent="0.25">
      <c r="C1609" s="8"/>
      <c r="E1609" s="3"/>
      <c r="F1609" s="4"/>
      <c r="H1609"/>
    </row>
    <row r="1610" spans="3:8" x14ac:dyDescent="0.25">
      <c r="C1610" s="8"/>
      <c r="E1610" s="3"/>
      <c r="F1610" s="4"/>
      <c r="H1610"/>
    </row>
    <row r="1611" spans="3:8" x14ac:dyDescent="0.25">
      <c r="C1611" s="8"/>
      <c r="E1611" s="3"/>
      <c r="F1611" s="4"/>
      <c r="H1611"/>
    </row>
    <row r="1612" spans="3:8" x14ac:dyDescent="0.25">
      <c r="C1612" s="8"/>
      <c r="E1612" s="3"/>
      <c r="F1612" s="4"/>
      <c r="H1612"/>
    </row>
    <row r="1613" spans="3:8" x14ac:dyDescent="0.25">
      <c r="C1613" s="8"/>
      <c r="E1613" s="3"/>
      <c r="F1613" s="4"/>
      <c r="H1613"/>
    </row>
    <row r="1614" spans="3:8" x14ac:dyDescent="0.25">
      <c r="C1614" s="8"/>
      <c r="E1614" s="3"/>
      <c r="F1614" s="4"/>
      <c r="H1614"/>
    </row>
    <row r="1615" spans="3:8" x14ac:dyDescent="0.25">
      <c r="C1615" s="8"/>
      <c r="E1615" s="3"/>
      <c r="F1615" s="4"/>
      <c r="H1615"/>
    </row>
    <row r="1616" spans="3:8" x14ac:dyDescent="0.25">
      <c r="C1616" s="8"/>
      <c r="E1616" s="3"/>
      <c r="F1616" s="4"/>
      <c r="H1616"/>
    </row>
    <row r="1617" spans="3:8" x14ac:dyDescent="0.25">
      <c r="C1617" s="8"/>
      <c r="E1617" s="3"/>
      <c r="H1617"/>
    </row>
    <row r="1618" spans="3:8" x14ac:dyDescent="0.25">
      <c r="C1618" s="8"/>
      <c r="E1618" s="3"/>
      <c r="H1618"/>
    </row>
    <row r="1619" spans="3:8" x14ac:dyDescent="0.25">
      <c r="C1619" s="8"/>
      <c r="E1619" s="3"/>
      <c r="F1619" s="4"/>
      <c r="H1619"/>
    </row>
    <row r="1620" spans="3:8" x14ac:dyDescent="0.25">
      <c r="C1620" s="8"/>
      <c r="E1620" s="3"/>
      <c r="F1620" s="4"/>
      <c r="H1620"/>
    </row>
    <row r="1621" spans="3:8" x14ac:dyDescent="0.25">
      <c r="C1621" s="8"/>
      <c r="E1621" s="3"/>
      <c r="F1621" s="4"/>
      <c r="H1621"/>
    </row>
    <row r="1622" spans="3:8" x14ac:dyDescent="0.25">
      <c r="C1622" s="8"/>
      <c r="E1622" s="3"/>
      <c r="F1622" s="4"/>
      <c r="H1622"/>
    </row>
    <row r="1623" spans="3:8" x14ac:dyDescent="0.25">
      <c r="C1623" s="8"/>
      <c r="E1623" s="3"/>
      <c r="F1623" s="4"/>
      <c r="H1623"/>
    </row>
    <row r="1624" spans="3:8" x14ac:dyDescent="0.25">
      <c r="C1624" s="8"/>
      <c r="E1624" s="3"/>
      <c r="F1624" s="4"/>
      <c r="H1624"/>
    </row>
    <row r="1625" spans="3:8" x14ac:dyDescent="0.25">
      <c r="C1625" s="8"/>
      <c r="E1625" s="3"/>
      <c r="F1625" s="4"/>
      <c r="H1625"/>
    </row>
    <row r="1626" spans="3:8" x14ac:dyDescent="0.25">
      <c r="C1626" s="8"/>
      <c r="E1626" s="3"/>
      <c r="F1626" s="4"/>
      <c r="H1626"/>
    </row>
    <row r="1627" spans="3:8" x14ac:dyDescent="0.25">
      <c r="C1627" s="8"/>
      <c r="E1627" s="3"/>
      <c r="F1627" s="4"/>
      <c r="H1627"/>
    </row>
    <row r="1628" spans="3:8" x14ac:dyDescent="0.25">
      <c r="C1628" s="8"/>
      <c r="E1628" s="3"/>
      <c r="F1628" s="4"/>
      <c r="H1628"/>
    </row>
    <row r="1629" spans="3:8" x14ac:dyDescent="0.25">
      <c r="C1629" s="8"/>
      <c r="E1629" s="3"/>
      <c r="F1629" s="4"/>
      <c r="H1629"/>
    </row>
    <row r="1630" spans="3:8" x14ac:dyDescent="0.25">
      <c r="C1630" s="8"/>
      <c r="E1630" s="3"/>
      <c r="F1630" s="4"/>
      <c r="H1630"/>
    </row>
    <row r="1631" spans="3:8" x14ac:dyDescent="0.25">
      <c r="C1631" s="8"/>
      <c r="E1631" s="3"/>
      <c r="F1631" s="4"/>
      <c r="H1631"/>
    </row>
    <row r="1632" spans="3:8" x14ac:dyDescent="0.25">
      <c r="C1632" s="8"/>
      <c r="E1632" s="3"/>
      <c r="H1632"/>
    </row>
    <row r="1633" spans="3:8" x14ac:dyDescent="0.25">
      <c r="C1633" s="8"/>
      <c r="E1633" s="3"/>
      <c r="F1633" s="4"/>
      <c r="H1633"/>
    </row>
    <row r="1634" spans="3:8" x14ac:dyDescent="0.25">
      <c r="C1634" s="8"/>
      <c r="E1634" s="3"/>
      <c r="F1634" s="4"/>
      <c r="H1634"/>
    </row>
    <row r="1635" spans="3:8" x14ac:dyDescent="0.25">
      <c r="C1635" s="8"/>
      <c r="E1635" s="3"/>
      <c r="F1635" s="4"/>
      <c r="H1635"/>
    </row>
    <row r="1636" spans="3:8" x14ac:dyDescent="0.25">
      <c r="C1636" s="8"/>
      <c r="E1636" s="3"/>
      <c r="F1636" s="4"/>
      <c r="H1636"/>
    </row>
    <row r="1637" spans="3:8" x14ac:dyDescent="0.25">
      <c r="C1637" s="8"/>
      <c r="E1637" s="3"/>
      <c r="F1637" s="4"/>
      <c r="H1637"/>
    </row>
    <row r="1638" spans="3:8" x14ac:dyDescent="0.25">
      <c r="C1638" s="8"/>
      <c r="E1638" s="3"/>
      <c r="F1638" s="4"/>
      <c r="H1638"/>
    </row>
    <row r="1639" spans="3:8" x14ac:dyDescent="0.25">
      <c r="C1639" s="8"/>
      <c r="E1639" s="3"/>
      <c r="F1639" s="4"/>
      <c r="H1639"/>
    </row>
    <row r="1640" spans="3:8" x14ac:dyDescent="0.25">
      <c r="C1640" s="8"/>
      <c r="E1640" s="3"/>
      <c r="F1640" s="4"/>
      <c r="H1640"/>
    </row>
    <row r="1641" spans="3:8" x14ac:dyDescent="0.25">
      <c r="C1641" s="8"/>
      <c r="E1641" s="3"/>
      <c r="F1641" s="4"/>
      <c r="H1641"/>
    </row>
    <row r="1642" spans="3:8" x14ac:dyDescent="0.25">
      <c r="C1642" s="8"/>
      <c r="E1642" s="3"/>
      <c r="F1642" s="9"/>
      <c r="H1642"/>
    </row>
    <row r="1643" spans="3:8" x14ac:dyDescent="0.25">
      <c r="C1643" s="8"/>
      <c r="E1643" s="3"/>
      <c r="F1643" s="9"/>
      <c r="H1643"/>
    </row>
    <row r="1644" spans="3:8" x14ac:dyDescent="0.25">
      <c r="C1644" s="8"/>
      <c r="E1644" s="3"/>
      <c r="H1644"/>
    </row>
    <row r="1645" spans="3:8" x14ac:dyDescent="0.25">
      <c r="C1645" s="8"/>
      <c r="E1645" s="3"/>
      <c r="H1645"/>
    </row>
    <row r="1646" spans="3:8" x14ac:dyDescent="0.25">
      <c r="C1646" s="8"/>
      <c r="E1646" s="3"/>
      <c r="H1646"/>
    </row>
    <row r="1647" spans="3:8" x14ac:dyDescent="0.25">
      <c r="C1647" s="8"/>
      <c r="E1647" s="3"/>
      <c r="H1647"/>
    </row>
    <row r="1648" spans="3:8" x14ac:dyDescent="0.25">
      <c r="C1648" s="8"/>
      <c r="E1648" s="3"/>
      <c r="H1648"/>
    </row>
    <row r="1649" spans="3:8" x14ac:dyDescent="0.25">
      <c r="C1649" s="8"/>
      <c r="E1649" s="3"/>
      <c r="H1649"/>
    </row>
    <row r="1650" spans="3:8" x14ac:dyDescent="0.25">
      <c r="C1650" s="8"/>
      <c r="E1650" s="3"/>
      <c r="H1650"/>
    </row>
    <row r="1651" spans="3:8" x14ac:dyDescent="0.25">
      <c r="C1651" s="8"/>
      <c r="E1651" s="3"/>
      <c r="H1651"/>
    </row>
    <row r="1652" spans="3:8" x14ac:dyDescent="0.25">
      <c r="C1652" s="8"/>
      <c r="E1652" s="3"/>
      <c r="H1652"/>
    </row>
    <row r="1653" spans="3:8" x14ac:dyDescent="0.25">
      <c r="C1653" s="8"/>
      <c r="E1653" s="3"/>
      <c r="H1653"/>
    </row>
    <row r="1654" spans="3:8" x14ac:dyDescent="0.25">
      <c r="C1654" s="8"/>
      <c r="E1654" s="3"/>
      <c r="H1654"/>
    </row>
    <row r="1655" spans="3:8" x14ac:dyDescent="0.25">
      <c r="C1655" s="8"/>
      <c r="E1655" s="3"/>
      <c r="H1655"/>
    </row>
    <row r="1656" spans="3:8" x14ac:dyDescent="0.25">
      <c r="C1656" s="8"/>
      <c r="E1656" s="3"/>
      <c r="H1656"/>
    </row>
    <row r="1657" spans="3:8" x14ac:dyDescent="0.25">
      <c r="C1657" s="8"/>
      <c r="E1657" s="3"/>
      <c r="H1657"/>
    </row>
    <row r="1658" spans="3:8" x14ac:dyDescent="0.25">
      <c r="C1658" s="8"/>
      <c r="E1658" s="3"/>
      <c r="H1658"/>
    </row>
    <row r="1659" spans="3:8" x14ac:dyDescent="0.25">
      <c r="C1659" s="8"/>
      <c r="E1659" s="3"/>
      <c r="H1659"/>
    </row>
    <row r="1660" spans="3:8" x14ac:dyDescent="0.25">
      <c r="C1660" s="8"/>
      <c r="E1660" s="3"/>
      <c r="H1660"/>
    </row>
    <row r="1661" spans="3:8" x14ac:dyDescent="0.25">
      <c r="C1661" s="8"/>
      <c r="E1661" s="3"/>
      <c r="H1661"/>
    </row>
    <row r="1662" spans="3:8" x14ac:dyDescent="0.25">
      <c r="C1662" s="8"/>
      <c r="E1662" s="3"/>
      <c r="H1662"/>
    </row>
    <row r="1663" spans="3:8" x14ac:dyDescent="0.25">
      <c r="C1663" s="8"/>
      <c r="E1663" s="3"/>
      <c r="H1663"/>
    </row>
    <row r="1664" spans="3:8" x14ac:dyDescent="0.25">
      <c r="C1664" s="8"/>
      <c r="E1664" s="3"/>
      <c r="H1664"/>
    </row>
    <row r="1665" spans="3:8" x14ac:dyDescent="0.25">
      <c r="C1665" s="8"/>
      <c r="E1665" s="3"/>
      <c r="H1665"/>
    </row>
    <row r="1666" spans="3:8" x14ac:dyDescent="0.25">
      <c r="C1666" s="8"/>
      <c r="E1666" s="3"/>
      <c r="H1666"/>
    </row>
    <row r="1667" spans="3:8" x14ac:dyDescent="0.25">
      <c r="C1667" s="8"/>
      <c r="E1667" s="3"/>
      <c r="H1667"/>
    </row>
    <row r="1668" spans="3:8" x14ac:dyDescent="0.25">
      <c r="C1668" s="8"/>
      <c r="E1668" s="3"/>
      <c r="H1668"/>
    </row>
    <row r="1669" spans="3:8" x14ac:dyDescent="0.25">
      <c r="C1669" s="8"/>
      <c r="E1669" s="3"/>
      <c r="H1669"/>
    </row>
    <row r="1670" spans="3:8" x14ac:dyDescent="0.25">
      <c r="C1670" s="8"/>
      <c r="E1670" s="3"/>
      <c r="H1670"/>
    </row>
    <row r="1671" spans="3:8" x14ac:dyDescent="0.25">
      <c r="C1671" s="8"/>
      <c r="E1671" s="3"/>
      <c r="H1671"/>
    </row>
    <row r="1672" spans="3:8" x14ac:dyDescent="0.25">
      <c r="C1672" s="8"/>
      <c r="E1672" s="3"/>
      <c r="H1672"/>
    </row>
    <row r="1673" spans="3:8" x14ac:dyDescent="0.25">
      <c r="C1673" s="8"/>
      <c r="E1673" s="3"/>
      <c r="H1673"/>
    </row>
    <row r="1674" spans="3:8" x14ac:dyDescent="0.25">
      <c r="C1674" s="8"/>
      <c r="E1674" s="3"/>
      <c r="H1674"/>
    </row>
    <row r="1675" spans="3:8" x14ac:dyDescent="0.25">
      <c r="C1675" s="8"/>
      <c r="E1675" s="3"/>
      <c r="H1675"/>
    </row>
    <row r="1676" spans="3:8" x14ac:dyDescent="0.25">
      <c r="C1676" s="8"/>
      <c r="E1676" s="3"/>
      <c r="H1676"/>
    </row>
    <row r="1677" spans="3:8" x14ac:dyDescent="0.25">
      <c r="C1677" s="8"/>
      <c r="E1677" s="3"/>
      <c r="H1677"/>
    </row>
    <row r="1678" spans="3:8" x14ac:dyDescent="0.25">
      <c r="C1678" s="8"/>
      <c r="E1678" s="3"/>
      <c r="H1678"/>
    </row>
    <row r="1679" spans="3:8" x14ac:dyDescent="0.25">
      <c r="C1679" s="8"/>
      <c r="E1679" s="3"/>
      <c r="H1679"/>
    </row>
    <row r="1680" spans="3:8" x14ac:dyDescent="0.25">
      <c r="C1680" s="8"/>
      <c r="E1680" s="3"/>
      <c r="H1680"/>
    </row>
    <row r="1681" spans="3:8" x14ac:dyDescent="0.25">
      <c r="C1681" s="8"/>
      <c r="E1681" s="3"/>
      <c r="F1681" s="9"/>
      <c r="H1681"/>
    </row>
    <row r="1682" spans="3:8" x14ac:dyDescent="0.25">
      <c r="C1682" s="8"/>
      <c r="E1682" s="3"/>
      <c r="F1682" s="9"/>
      <c r="H1682"/>
    </row>
    <row r="1683" spans="3:8" x14ac:dyDescent="0.25">
      <c r="C1683" s="8"/>
      <c r="E1683" s="3"/>
      <c r="F1683" s="9"/>
      <c r="H1683"/>
    </row>
    <row r="1684" spans="3:8" x14ac:dyDescent="0.25">
      <c r="C1684" s="8"/>
      <c r="E1684" s="3"/>
      <c r="F1684" s="4"/>
      <c r="H1684"/>
    </row>
    <row r="1685" spans="3:8" x14ac:dyDescent="0.25">
      <c r="C1685" s="8"/>
      <c r="E1685" s="3"/>
      <c r="F1685" s="4"/>
      <c r="H1685"/>
    </row>
    <row r="1686" spans="3:8" x14ac:dyDescent="0.25">
      <c r="C1686" s="8"/>
      <c r="E1686" s="3"/>
      <c r="F1686" s="4"/>
      <c r="H1686"/>
    </row>
    <row r="1687" spans="3:8" x14ac:dyDescent="0.25">
      <c r="C1687" s="8"/>
      <c r="E1687" s="3"/>
      <c r="H1687"/>
    </row>
    <row r="1688" spans="3:8" x14ac:dyDescent="0.25">
      <c r="C1688" s="8"/>
      <c r="E1688" s="3"/>
      <c r="F1688" s="4"/>
      <c r="H1688"/>
    </row>
    <row r="1689" spans="3:8" x14ac:dyDescent="0.25">
      <c r="C1689" s="8"/>
      <c r="E1689" s="3"/>
      <c r="F1689" s="4"/>
      <c r="H1689"/>
    </row>
    <row r="1690" spans="3:8" x14ac:dyDescent="0.25">
      <c r="C1690" s="8"/>
      <c r="E1690" s="3"/>
      <c r="F1690" s="4"/>
      <c r="H1690"/>
    </row>
    <row r="1691" spans="3:8" x14ac:dyDescent="0.25">
      <c r="C1691" s="8"/>
      <c r="E1691" s="3"/>
      <c r="F1691" s="4"/>
      <c r="H1691"/>
    </row>
    <row r="1692" spans="3:8" x14ac:dyDescent="0.25">
      <c r="C1692" s="8"/>
      <c r="E1692" s="3"/>
      <c r="F1692" s="4"/>
      <c r="H1692"/>
    </row>
    <row r="1693" spans="3:8" x14ac:dyDescent="0.25">
      <c r="C1693" s="8"/>
      <c r="E1693" s="3"/>
      <c r="F1693" s="4"/>
      <c r="H1693"/>
    </row>
    <row r="1694" spans="3:8" x14ac:dyDescent="0.25">
      <c r="C1694" s="8"/>
      <c r="E1694" s="3"/>
      <c r="F1694" s="4"/>
      <c r="H1694"/>
    </row>
    <row r="1695" spans="3:8" x14ac:dyDescent="0.25">
      <c r="C1695" s="8"/>
      <c r="E1695" s="3"/>
      <c r="F1695" s="4"/>
      <c r="H1695"/>
    </row>
    <row r="1696" spans="3:8" x14ac:dyDescent="0.25">
      <c r="C1696" s="8"/>
      <c r="E1696" s="3"/>
      <c r="F1696" s="4"/>
      <c r="H1696"/>
    </row>
    <row r="1697" spans="3:8" x14ac:dyDescent="0.25">
      <c r="C1697" s="8"/>
      <c r="E1697" s="3"/>
      <c r="H1697"/>
    </row>
    <row r="1698" spans="3:8" x14ac:dyDescent="0.25">
      <c r="C1698" s="8"/>
      <c r="E1698" s="3"/>
      <c r="H1698"/>
    </row>
    <row r="1699" spans="3:8" x14ac:dyDescent="0.25">
      <c r="C1699" s="8"/>
      <c r="E1699" s="3"/>
      <c r="F1699" s="4"/>
      <c r="H1699"/>
    </row>
    <row r="1700" spans="3:8" x14ac:dyDescent="0.25">
      <c r="C1700" s="8"/>
      <c r="E1700" s="3"/>
      <c r="F1700" s="4"/>
      <c r="H1700"/>
    </row>
    <row r="1701" spans="3:8" x14ac:dyDescent="0.25">
      <c r="C1701" s="8"/>
      <c r="E1701" s="3"/>
      <c r="F1701" s="4"/>
      <c r="H1701"/>
    </row>
    <row r="1702" spans="3:8" x14ac:dyDescent="0.25">
      <c r="C1702" s="8"/>
      <c r="E1702" s="3"/>
      <c r="F1702" s="4"/>
      <c r="H1702"/>
    </row>
    <row r="1703" spans="3:8" x14ac:dyDescent="0.25">
      <c r="C1703" s="8"/>
      <c r="E1703" s="3"/>
      <c r="F1703" s="4"/>
      <c r="H1703"/>
    </row>
    <row r="1704" spans="3:8" x14ac:dyDescent="0.25">
      <c r="C1704" s="8"/>
      <c r="E1704" s="3"/>
      <c r="F1704" s="4"/>
      <c r="H1704"/>
    </row>
    <row r="1705" spans="3:8" x14ac:dyDescent="0.25">
      <c r="C1705" s="8"/>
      <c r="E1705" s="3"/>
      <c r="F1705" s="4"/>
      <c r="H1705"/>
    </row>
    <row r="1706" spans="3:8" x14ac:dyDescent="0.25">
      <c r="C1706" s="8"/>
      <c r="E1706" s="3"/>
      <c r="F1706" s="4"/>
      <c r="H1706"/>
    </row>
    <row r="1707" spans="3:8" x14ac:dyDescent="0.25">
      <c r="C1707" s="8"/>
      <c r="E1707" s="3"/>
      <c r="F1707" s="4"/>
      <c r="H1707"/>
    </row>
    <row r="1708" spans="3:8" x14ac:dyDescent="0.25">
      <c r="C1708" s="8"/>
      <c r="E1708" s="3"/>
      <c r="F1708" s="4"/>
      <c r="H1708"/>
    </row>
    <row r="1709" spans="3:8" x14ac:dyDescent="0.25">
      <c r="C1709" s="8"/>
      <c r="E1709" s="3"/>
      <c r="F1709" s="4"/>
      <c r="H1709"/>
    </row>
    <row r="1710" spans="3:8" x14ac:dyDescent="0.25">
      <c r="C1710" s="8"/>
      <c r="E1710" s="3"/>
      <c r="F1710" s="4"/>
      <c r="H1710"/>
    </row>
    <row r="1711" spans="3:8" x14ac:dyDescent="0.25">
      <c r="C1711" s="8"/>
      <c r="E1711" s="3"/>
      <c r="F1711" s="4"/>
      <c r="H1711"/>
    </row>
    <row r="1712" spans="3:8" x14ac:dyDescent="0.25">
      <c r="C1712" s="8"/>
      <c r="E1712" s="3"/>
      <c r="H1712"/>
    </row>
    <row r="1713" spans="3:8" x14ac:dyDescent="0.25">
      <c r="C1713" s="8"/>
      <c r="E1713" s="3"/>
      <c r="F1713" s="4"/>
      <c r="H1713"/>
    </row>
    <row r="1714" spans="3:8" x14ac:dyDescent="0.25">
      <c r="C1714" s="8"/>
      <c r="E1714" s="3"/>
      <c r="F1714" s="4"/>
      <c r="H1714"/>
    </row>
    <row r="1715" spans="3:8" x14ac:dyDescent="0.25">
      <c r="C1715" s="8"/>
      <c r="E1715" s="3"/>
      <c r="F1715" s="4"/>
      <c r="H1715"/>
    </row>
    <row r="1716" spans="3:8" x14ac:dyDescent="0.25">
      <c r="C1716" s="8"/>
      <c r="E1716" s="3"/>
      <c r="F1716" s="4"/>
      <c r="H1716"/>
    </row>
    <row r="1717" spans="3:8" x14ac:dyDescent="0.25">
      <c r="C1717" s="8"/>
      <c r="E1717" s="3"/>
      <c r="F1717" s="4"/>
      <c r="H1717"/>
    </row>
    <row r="1718" spans="3:8" x14ac:dyDescent="0.25">
      <c r="C1718" s="8"/>
      <c r="E1718" s="3"/>
      <c r="F1718" s="4"/>
      <c r="H1718"/>
    </row>
    <row r="1719" spans="3:8" x14ac:dyDescent="0.25">
      <c r="C1719" s="8"/>
      <c r="E1719" s="3"/>
      <c r="F1719" s="4"/>
      <c r="H1719"/>
    </row>
    <row r="1720" spans="3:8" x14ac:dyDescent="0.25">
      <c r="C1720" s="8"/>
      <c r="E1720" s="3"/>
      <c r="F1720" s="4"/>
      <c r="H1720"/>
    </row>
    <row r="1721" spans="3:8" x14ac:dyDescent="0.25">
      <c r="C1721" s="8"/>
      <c r="E1721" s="3"/>
      <c r="F1721" s="4"/>
      <c r="H1721"/>
    </row>
    <row r="1722" spans="3:8" x14ac:dyDescent="0.25">
      <c r="C1722" s="8"/>
      <c r="E1722" s="3"/>
      <c r="F1722" s="4"/>
      <c r="H1722"/>
    </row>
    <row r="1723" spans="3:8" x14ac:dyDescent="0.25">
      <c r="C1723" s="8"/>
      <c r="E1723" s="3"/>
      <c r="H1723"/>
    </row>
    <row r="1724" spans="3:8" x14ac:dyDescent="0.25">
      <c r="C1724" s="8"/>
      <c r="E1724" s="3"/>
      <c r="F1724" s="4"/>
      <c r="H1724"/>
    </row>
    <row r="1725" spans="3:8" x14ac:dyDescent="0.25">
      <c r="C1725" s="8"/>
      <c r="E1725" s="3"/>
      <c r="H1725"/>
    </row>
    <row r="1726" spans="3:8" x14ac:dyDescent="0.25">
      <c r="C1726" s="8"/>
      <c r="E1726" s="3"/>
      <c r="H1726"/>
    </row>
    <row r="1727" spans="3:8" x14ac:dyDescent="0.25">
      <c r="C1727" s="8"/>
      <c r="E1727" s="3"/>
      <c r="H1727"/>
    </row>
    <row r="1728" spans="3:8" x14ac:dyDescent="0.25">
      <c r="C1728" s="8"/>
      <c r="E1728" s="3"/>
      <c r="F1728" s="4"/>
      <c r="H1728"/>
    </row>
    <row r="1729" spans="3:8" x14ac:dyDescent="0.25">
      <c r="C1729" s="8"/>
      <c r="E1729" s="3"/>
      <c r="H1729"/>
    </row>
    <row r="1730" spans="3:8" x14ac:dyDescent="0.25">
      <c r="C1730" s="8"/>
      <c r="E1730" s="3"/>
      <c r="F1730" s="4"/>
      <c r="H1730"/>
    </row>
    <row r="1731" spans="3:8" x14ac:dyDescent="0.25">
      <c r="C1731" s="8"/>
      <c r="E1731" s="3"/>
      <c r="F1731" s="4"/>
      <c r="H1731"/>
    </row>
    <row r="1732" spans="3:8" x14ac:dyDescent="0.25">
      <c r="C1732" s="8"/>
      <c r="E1732" s="3"/>
      <c r="F1732" s="4"/>
      <c r="H1732"/>
    </row>
    <row r="1733" spans="3:8" x14ac:dyDescent="0.25">
      <c r="C1733" s="8"/>
      <c r="E1733" s="3"/>
      <c r="H1733"/>
    </row>
    <row r="1734" spans="3:8" x14ac:dyDescent="0.25">
      <c r="C1734" s="8"/>
      <c r="E1734" s="3"/>
      <c r="F1734" s="4"/>
      <c r="H1734"/>
    </row>
    <row r="1735" spans="3:8" x14ac:dyDescent="0.25">
      <c r="C1735" s="8"/>
      <c r="E1735" s="3"/>
      <c r="H1735"/>
    </row>
    <row r="1736" spans="3:8" x14ac:dyDescent="0.25">
      <c r="C1736" s="8"/>
      <c r="E1736" s="3"/>
      <c r="H1736"/>
    </row>
    <row r="1737" spans="3:8" x14ac:dyDescent="0.25">
      <c r="C1737" s="8"/>
      <c r="E1737" s="3"/>
      <c r="H1737"/>
    </row>
    <row r="1738" spans="3:8" x14ac:dyDescent="0.25">
      <c r="C1738" s="8"/>
      <c r="E1738" s="3"/>
      <c r="H1738"/>
    </row>
    <row r="1739" spans="3:8" x14ac:dyDescent="0.25">
      <c r="C1739" s="8"/>
      <c r="E1739" s="3"/>
      <c r="F1739" s="4"/>
      <c r="H1739"/>
    </row>
    <row r="1740" spans="3:8" x14ac:dyDescent="0.25">
      <c r="C1740" s="8"/>
      <c r="E1740" s="3"/>
      <c r="F1740" s="4"/>
      <c r="H1740"/>
    </row>
    <row r="1741" spans="3:8" x14ac:dyDescent="0.25">
      <c r="C1741" s="8"/>
      <c r="E1741" s="3"/>
      <c r="H1741"/>
    </row>
    <row r="1742" spans="3:8" x14ac:dyDescent="0.25">
      <c r="C1742" s="8"/>
      <c r="E1742" s="3"/>
      <c r="H1742"/>
    </row>
    <row r="1743" spans="3:8" x14ac:dyDescent="0.25">
      <c r="C1743" s="8"/>
      <c r="E1743" s="3"/>
      <c r="F1743" s="4"/>
      <c r="H1743"/>
    </row>
    <row r="1744" spans="3:8" x14ac:dyDescent="0.25">
      <c r="C1744" s="8"/>
      <c r="E1744" s="3"/>
      <c r="F1744" s="4"/>
      <c r="H1744"/>
    </row>
    <row r="1745" spans="3:8" x14ac:dyDescent="0.25">
      <c r="C1745" s="8"/>
      <c r="E1745" s="3"/>
      <c r="F1745" s="4"/>
      <c r="H1745"/>
    </row>
    <row r="1746" spans="3:8" x14ac:dyDescent="0.25">
      <c r="C1746" s="8"/>
      <c r="E1746" s="3"/>
      <c r="F1746" s="4"/>
      <c r="H1746"/>
    </row>
    <row r="1747" spans="3:8" x14ac:dyDescent="0.25">
      <c r="C1747" s="8"/>
      <c r="E1747" s="3"/>
      <c r="F1747" s="4"/>
      <c r="H1747"/>
    </row>
    <row r="1748" spans="3:8" x14ac:dyDescent="0.25">
      <c r="C1748" s="8"/>
      <c r="E1748" s="3"/>
      <c r="H1748"/>
    </row>
    <row r="1749" spans="3:8" x14ac:dyDescent="0.25">
      <c r="C1749" s="8"/>
      <c r="E1749" s="3"/>
      <c r="F1749" s="4"/>
      <c r="H1749"/>
    </row>
    <row r="1750" spans="3:8" x14ac:dyDescent="0.25">
      <c r="C1750" s="8"/>
      <c r="E1750" s="3"/>
      <c r="H1750"/>
    </row>
    <row r="1751" spans="3:8" x14ac:dyDescent="0.25">
      <c r="C1751" s="8"/>
      <c r="E1751" s="3"/>
      <c r="H1751"/>
    </row>
    <row r="1752" spans="3:8" x14ac:dyDescent="0.25">
      <c r="C1752" s="8"/>
      <c r="E1752" s="3"/>
      <c r="H1752"/>
    </row>
    <row r="1753" spans="3:8" x14ac:dyDescent="0.25">
      <c r="C1753" s="8"/>
      <c r="E1753" s="3"/>
      <c r="F1753" s="4"/>
      <c r="H1753"/>
    </row>
    <row r="1754" spans="3:8" x14ac:dyDescent="0.25">
      <c r="C1754" s="8"/>
      <c r="E1754" s="3"/>
      <c r="H1754"/>
    </row>
    <row r="1755" spans="3:8" x14ac:dyDescent="0.25">
      <c r="C1755" s="8"/>
      <c r="E1755" s="3"/>
      <c r="H1755"/>
    </row>
    <row r="1756" spans="3:8" x14ac:dyDescent="0.25">
      <c r="C1756" s="8"/>
      <c r="E1756" s="3"/>
      <c r="F1756" s="4"/>
      <c r="H1756"/>
    </row>
    <row r="1757" spans="3:8" x14ac:dyDescent="0.25">
      <c r="C1757" s="8"/>
      <c r="E1757" s="3"/>
      <c r="H1757"/>
    </row>
    <row r="1758" spans="3:8" x14ac:dyDescent="0.25">
      <c r="C1758" s="8"/>
      <c r="E1758" s="3"/>
      <c r="F1758" s="4"/>
      <c r="H1758"/>
    </row>
    <row r="1759" spans="3:8" x14ac:dyDescent="0.25">
      <c r="C1759" s="8"/>
      <c r="E1759" s="3"/>
      <c r="F1759" s="4"/>
      <c r="H1759"/>
    </row>
    <row r="1760" spans="3:8" x14ac:dyDescent="0.25">
      <c r="C1760" s="8"/>
      <c r="E1760" s="3"/>
      <c r="H1760"/>
    </row>
    <row r="1761" spans="3:8" x14ac:dyDescent="0.25">
      <c r="C1761" s="8"/>
      <c r="E1761" s="3"/>
      <c r="F1761" s="4"/>
      <c r="H1761"/>
    </row>
    <row r="1762" spans="3:8" x14ac:dyDescent="0.25">
      <c r="C1762" s="8"/>
      <c r="E1762" s="3"/>
      <c r="F1762" s="4"/>
      <c r="H1762"/>
    </row>
    <row r="1763" spans="3:8" x14ac:dyDescent="0.25">
      <c r="C1763" s="8"/>
      <c r="E1763" s="3"/>
      <c r="H1763"/>
    </row>
    <row r="1764" spans="3:8" x14ac:dyDescent="0.25">
      <c r="C1764" s="8"/>
      <c r="E1764" s="3"/>
      <c r="F1764" s="4"/>
      <c r="H1764"/>
    </row>
    <row r="1765" spans="3:8" x14ac:dyDescent="0.25">
      <c r="C1765" s="8"/>
      <c r="E1765" s="3"/>
      <c r="H1765"/>
    </row>
    <row r="1766" spans="3:8" x14ac:dyDescent="0.25">
      <c r="C1766" s="8"/>
      <c r="E1766" s="3"/>
      <c r="H1766"/>
    </row>
    <row r="1767" spans="3:8" x14ac:dyDescent="0.25">
      <c r="C1767" s="8"/>
      <c r="E1767" s="3"/>
      <c r="H1767"/>
    </row>
    <row r="1768" spans="3:8" x14ac:dyDescent="0.25">
      <c r="C1768" s="8"/>
      <c r="E1768" s="3"/>
      <c r="F1768" s="4"/>
      <c r="H1768"/>
    </row>
    <row r="1769" spans="3:8" x14ac:dyDescent="0.25">
      <c r="C1769" s="8"/>
      <c r="E1769" s="3"/>
      <c r="H1769"/>
    </row>
    <row r="1770" spans="3:8" x14ac:dyDescent="0.25">
      <c r="C1770" s="8"/>
      <c r="E1770" s="3"/>
      <c r="F1770" s="4"/>
      <c r="H1770"/>
    </row>
    <row r="1771" spans="3:8" x14ac:dyDescent="0.25">
      <c r="C1771" s="8"/>
      <c r="E1771" s="3"/>
      <c r="F1771" s="4"/>
      <c r="H1771"/>
    </row>
    <row r="1772" spans="3:8" x14ac:dyDescent="0.25">
      <c r="C1772" s="8"/>
      <c r="E1772" s="3"/>
      <c r="F1772" s="4"/>
      <c r="H1772"/>
    </row>
    <row r="1773" spans="3:8" x14ac:dyDescent="0.25">
      <c r="C1773" s="8"/>
      <c r="E1773" s="3"/>
      <c r="H1773"/>
    </row>
    <row r="1774" spans="3:8" x14ac:dyDescent="0.25">
      <c r="C1774" s="8"/>
      <c r="E1774" s="3"/>
      <c r="F1774" s="4"/>
      <c r="H1774"/>
    </row>
    <row r="1775" spans="3:8" x14ac:dyDescent="0.25">
      <c r="C1775" s="8"/>
      <c r="E1775" s="3"/>
      <c r="H1775"/>
    </row>
    <row r="1776" spans="3:8" x14ac:dyDescent="0.25">
      <c r="C1776" s="8"/>
      <c r="E1776" s="3"/>
      <c r="H1776"/>
    </row>
    <row r="1777" spans="3:8" x14ac:dyDescent="0.25">
      <c r="C1777" s="8"/>
      <c r="E1777" s="3"/>
      <c r="H1777"/>
    </row>
    <row r="1778" spans="3:8" x14ac:dyDescent="0.25">
      <c r="C1778" s="8"/>
      <c r="E1778" s="3"/>
      <c r="H1778"/>
    </row>
    <row r="1779" spans="3:8" x14ac:dyDescent="0.25">
      <c r="C1779" s="8"/>
      <c r="E1779" s="3"/>
      <c r="F1779" s="4"/>
      <c r="H1779"/>
    </row>
    <row r="1780" spans="3:8" x14ac:dyDescent="0.25">
      <c r="C1780" s="8"/>
      <c r="E1780" s="3"/>
      <c r="F1780" s="4"/>
      <c r="H1780"/>
    </row>
    <row r="1781" spans="3:8" x14ac:dyDescent="0.25">
      <c r="C1781" s="8"/>
      <c r="E1781" s="3"/>
      <c r="H1781"/>
    </row>
    <row r="1782" spans="3:8" x14ac:dyDescent="0.25">
      <c r="C1782" s="8"/>
      <c r="E1782" s="3"/>
      <c r="H1782"/>
    </row>
    <row r="1783" spans="3:8" x14ac:dyDescent="0.25">
      <c r="C1783" s="8"/>
      <c r="E1783" s="3"/>
      <c r="F1783" s="4"/>
      <c r="H1783"/>
    </row>
    <row r="1784" spans="3:8" x14ac:dyDescent="0.25">
      <c r="C1784" s="8"/>
      <c r="E1784" s="3"/>
      <c r="F1784" s="4"/>
      <c r="H1784"/>
    </row>
    <row r="1785" spans="3:8" x14ac:dyDescent="0.25">
      <c r="C1785" s="8"/>
      <c r="E1785" s="3"/>
      <c r="F1785" s="4"/>
      <c r="H1785"/>
    </row>
    <row r="1786" spans="3:8" x14ac:dyDescent="0.25">
      <c r="C1786" s="8"/>
      <c r="E1786" s="3"/>
      <c r="F1786" s="4"/>
      <c r="H1786"/>
    </row>
    <row r="1787" spans="3:8" x14ac:dyDescent="0.25">
      <c r="C1787" s="8"/>
      <c r="E1787" s="3"/>
      <c r="F1787" s="4"/>
      <c r="H1787"/>
    </row>
    <row r="1788" spans="3:8" x14ac:dyDescent="0.25">
      <c r="C1788" s="8"/>
      <c r="E1788" s="3"/>
      <c r="H1788"/>
    </row>
    <row r="1789" spans="3:8" x14ac:dyDescent="0.25">
      <c r="C1789" s="8"/>
      <c r="E1789" s="3"/>
      <c r="F1789" s="4"/>
      <c r="H1789"/>
    </row>
    <row r="1790" spans="3:8" x14ac:dyDescent="0.25">
      <c r="C1790" s="8"/>
      <c r="E1790" s="3"/>
      <c r="H1790"/>
    </row>
    <row r="1791" spans="3:8" x14ac:dyDescent="0.25">
      <c r="C1791" s="8"/>
      <c r="E1791" s="3"/>
      <c r="H1791"/>
    </row>
    <row r="1792" spans="3:8" x14ac:dyDescent="0.25">
      <c r="C1792" s="8"/>
      <c r="E1792" s="3"/>
      <c r="H1792"/>
    </row>
    <row r="1793" spans="3:8" x14ac:dyDescent="0.25">
      <c r="C1793" s="8"/>
      <c r="E1793" s="3"/>
      <c r="F1793" s="4"/>
      <c r="H1793"/>
    </row>
    <row r="1794" spans="3:8" x14ac:dyDescent="0.25">
      <c r="C1794" s="8"/>
      <c r="E1794" s="3"/>
      <c r="H1794"/>
    </row>
    <row r="1795" spans="3:8" x14ac:dyDescent="0.25">
      <c r="C1795" s="8"/>
      <c r="E1795" s="3"/>
      <c r="H1795"/>
    </row>
    <row r="1796" spans="3:8" x14ac:dyDescent="0.25">
      <c r="C1796" s="8"/>
      <c r="E1796" s="3"/>
      <c r="F1796" s="4"/>
      <c r="H1796"/>
    </row>
    <row r="1797" spans="3:8" x14ac:dyDescent="0.25">
      <c r="C1797" s="8"/>
      <c r="E1797" s="3"/>
      <c r="H1797"/>
    </row>
    <row r="1798" spans="3:8" x14ac:dyDescent="0.25">
      <c r="C1798" s="8"/>
      <c r="E1798" s="3"/>
      <c r="F1798" s="4"/>
      <c r="H1798"/>
    </row>
    <row r="1799" spans="3:8" x14ac:dyDescent="0.25">
      <c r="C1799" s="8"/>
      <c r="E1799" s="3"/>
      <c r="F1799" s="4"/>
      <c r="H1799"/>
    </row>
    <row r="1800" spans="3:8" x14ac:dyDescent="0.25">
      <c r="C1800" s="8"/>
      <c r="E1800" s="3"/>
      <c r="H1800"/>
    </row>
    <row r="1801" spans="3:8" x14ac:dyDescent="0.25">
      <c r="C1801" s="8"/>
      <c r="E1801" s="3"/>
      <c r="F1801" s="4"/>
      <c r="H1801"/>
    </row>
    <row r="1802" spans="3:8" x14ac:dyDescent="0.25">
      <c r="C1802" s="8"/>
      <c r="E1802" s="3"/>
      <c r="F1802" s="9"/>
      <c r="H1802"/>
    </row>
    <row r="1803" spans="3:8" x14ac:dyDescent="0.25">
      <c r="C1803" s="8"/>
      <c r="E1803" s="3"/>
      <c r="F1803" s="9"/>
      <c r="H1803"/>
    </row>
    <row r="1804" spans="3:8" x14ac:dyDescent="0.25">
      <c r="C1804" s="8"/>
      <c r="E1804" s="3"/>
      <c r="H1804"/>
    </row>
    <row r="1805" spans="3:8" x14ac:dyDescent="0.25">
      <c r="C1805" s="8"/>
      <c r="E1805" s="3"/>
      <c r="H1805"/>
    </row>
    <row r="1806" spans="3:8" x14ac:dyDescent="0.25">
      <c r="C1806" s="8"/>
      <c r="E1806" s="3"/>
      <c r="H1806"/>
    </row>
    <row r="1807" spans="3:8" x14ac:dyDescent="0.25">
      <c r="C1807" s="8"/>
      <c r="E1807" s="3"/>
      <c r="H1807"/>
    </row>
    <row r="1808" spans="3:8" x14ac:dyDescent="0.25">
      <c r="C1808" s="8"/>
      <c r="E1808" s="3"/>
      <c r="H1808"/>
    </row>
    <row r="1809" spans="3:8" x14ac:dyDescent="0.25">
      <c r="C1809" s="8"/>
      <c r="E1809" s="3"/>
      <c r="H1809"/>
    </row>
    <row r="1810" spans="3:8" x14ac:dyDescent="0.25">
      <c r="C1810" s="8"/>
      <c r="E1810" s="3"/>
      <c r="H1810"/>
    </row>
    <row r="1811" spans="3:8" x14ac:dyDescent="0.25">
      <c r="C1811" s="8"/>
      <c r="E1811" s="3"/>
      <c r="H1811"/>
    </row>
    <row r="1812" spans="3:8" x14ac:dyDescent="0.25">
      <c r="C1812" s="8"/>
      <c r="E1812" s="3"/>
      <c r="H1812"/>
    </row>
    <row r="1813" spans="3:8" x14ac:dyDescent="0.25">
      <c r="C1813" s="8"/>
      <c r="E1813" s="3"/>
      <c r="H1813"/>
    </row>
    <row r="1814" spans="3:8" x14ac:dyDescent="0.25">
      <c r="C1814" s="8"/>
      <c r="E1814" s="3"/>
      <c r="H1814"/>
    </row>
    <row r="1815" spans="3:8" x14ac:dyDescent="0.25">
      <c r="C1815" s="8"/>
      <c r="E1815" s="3"/>
      <c r="H1815"/>
    </row>
    <row r="1816" spans="3:8" x14ac:dyDescent="0.25">
      <c r="C1816" s="8"/>
      <c r="E1816" s="3"/>
      <c r="H1816"/>
    </row>
    <row r="1817" spans="3:8" x14ac:dyDescent="0.25">
      <c r="C1817" s="8"/>
      <c r="E1817" s="3"/>
      <c r="H1817"/>
    </row>
    <row r="1818" spans="3:8" x14ac:dyDescent="0.25">
      <c r="C1818" s="8"/>
      <c r="E1818" s="3"/>
      <c r="H1818"/>
    </row>
    <row r="1819" spans="3:8" x14ac:dyDescent="0.25">
      <c r="C1819" s="8"/>
      <c r="E1819" s="3"/>
      <c r="H1819"/>
    </row>
    <row r="1820" spans="3:8" x14ac:dyDescent="0.25">
      <c r="C1820" s="8"/>
      <c r="E1820" s="3"/>
      <c r="H1820"/>
    </row>
    <row r="1821" spans="3:8" x14ac:dyDescent="0.25">
      <c r="C1821" s="8"/>
      <c r="E1821" s="3"/>
      <c r="H1821"/>
    </row>
    <row r="1822" spans="3:8" x14ac:dyDescent="0.25">
      <c r="C1822" s="8"/>
      <c r="E1822" s="3"/>
      <c r="H1822"/>
    </row>
    <row r="1823" spans="3:8" x14ac:dyDescent="0.25">
      <c r="C1823" s="8"/>
      <c r="E1823" s="3"/>
      <c r="H1823"/>
    </row>
    <row r="1824" spans="3:8" x14ac:dyDescent="0.25">
      <c r="C1824" s="8"/>
      <c r="E1824" s="3"/>
      <c r="H1824"/>
    </row>
    <row r="1825" spans="3:8" x14ac:dyDescent="0.25">
      <c r="C1825" s="8"/>
      <c r="E1825" s="3"/>
      <c r="H1825"/>
    </row>
    <row r="1826" spans="3:8" x14ac:dyDescent="0.25">
      <c r="C1826" s="8"/>
      <c r="E1826" s="3"/>
      <c r="H1826"/>
    </row>
    <row r="1827" spans="3:8" x14ac:dyDescent="0.25">
      <c r="C1827" s="8"/>
      <c r="E1827" s="3"/>
      <c r="H1827"/>
    </row>
    <row r="1828" spans="3:8" x14ac:dyDescent="0.25">
      <c r="C1828" s="8"/>
      <c r="E1828" s="3"/>
      <c r="H1828"/>
    </row>
    <row r="1829" spans="3:8" x14ac:dyDescent="0.25">
      <c r="C1829" s="8"/>
      <c r="E1829" s="3"/>
      <c r="H1829"/>
    </row>
    <row r="1830" spans="3:8" x14ac:dyDescent="0.25">
      <c r="C1830" s="8"/>
      <c r="E1830" s="3"/>
      <c r="H1830"/>
    </row>
    <row r="1831" spans="3:8" x14ac:dyDescent="0.25">
      <c r="C1831" s="8"/>
      <c r="E1831" s="3"/>
      <c r="H1831"/>
    </row>
    <row r="1832" spans="3:8" x14ac:dyDescent="0.25">
      <c r="C1832" s="8"/>
      <c r="E1832" s="3"/>
      <c r="H1832"/>
    </row>
    <row r="1833" spans="3:8" x14ac:dyDescent="0.25">
      <c r="C1833" s="8"/>
      <c r="E1833" s="3"/>
      <c r="H1833"/>
    </row>
    <row r="1834" spans="3:8" x14ac:dyDescent="0.25">
      <c r="C1834" s="8"/>
      <c r="E1834" s="3"/>
      <c r="H1834"/>
    </row>
    <row r="1835" spans="3:8" x14ac:dyDescent="0.25">
      <c r="C1835" s="8"/>
      <c r="E1835" s="3"/>
      <c r="H1835"/>
    </row>
    <row r="1836" spans="3:8" x14ac:dyDescent="0.25">
      <c r="C1836" s="8"/>
      <c r="E1836" s="3"/>
      <c r="H1836"/>
    </row>
    <row r="1837" spans="3:8" x14ac:dyDescent="0.25">
      <c r="C1837" s="8"/>
      <c r="E1837" s="3"/>
      <c r="H1837"/>
    </row>
    <row r="1838" spans="3:8" x14ac:dyDescent="0.25">
      <c r="C1838" s="8"/>
      <c r="E1838" s="3"/>
      <c r="H1838"/>
    </row>
    <row r="1839" spans="3:8" x14ac:dyDescent="0.25">
      <c r="C1839" s="8"/>
      <c r="E1839" s="3"/>
      <c r="H1839"/>
    </row>
    <row r="1840" spans="3:8" x14ac:dyDescent="0.25">
      <c r="C1840" s="8"/>
      <c r="E1840" s="3"/>
      <c r="H1840"/>
    </row>
    <row r="1841" spans="3:8" x14ac:dyDescent="0.25">
      <c r="C1841" s="8"/>
      <c r="E1841" s="3"/>
      <c r="F1841" s="9"/>
      <c r="H1841"/>
    </row>
    <row r="1842" spans="3:8" x14ac:dyDescent="0.25">
      <c r="C1842" s="8"/>
      <c r="E1842" s="3"/>
      <c r="F1842" s="4"/>
      <c r="H1842"/>
    </row>
    <row r="1843" spans="3:8" x14ac:dyDescent="0.25">
      <c r="C1843" s="8"/>
      <c r="E1843" s="3"/>
      <c r="H1843"/>
    </row>
    <row r="1844" spans="3:8" x14ac:dyDescent="0.25">
      <c r="C1844" s="8"/>
      <c r="E1844" s="3"/>
      <c r="F1844" s="4"/>
      <c r="H1844"/>
    </row>
    <row r="1845" spans="3:8" x14ac:dyDescent="0.25">
      <c r="C1845" s="8"/>
      <c r="E1845" s="3"/>
      <c r="H1845"/>
    </row>
    <row r="1846" spans="3:8" x14ac:dyDescent="0.25">
      <c r="C1846" s="8"/>
      <c r="E1846" s="3"/>
      <c r="H1846"/>
    </row>
    <row r="1847" spans="3:8" x14ac:dyDescent="0.25">
      <c r="C1847" s="8"/>
      <c r="E1847" s="3"/>
      <c r="H1847"/>
    </row>
    <row r="1848" spans="3:8" x14ac:dyDescent="0.25">
      <c r="C1848" s="8"/>
      <c r="E1848" s="3"/>
      <c r="F1848" s="4"/>
      <c r="H1848"/>
    </row>
    <row r="1849" spans="3:8" x14ac:dyDescent="0.25">
      <c r="C1849" s="8"/>
      <c r="E1849" s="3"/>
      <c r="H1849"/>
    </row>
    <row r="1850" spans="3:8" x14ac:dyDescent="0.25">
      <c r="C1850" s="8"/>
      <c r="E1850" s="3"/>
      <c r="F1850" s="4"/>
      <c r="H1850"/>
    </row>
    <row r="1851" spans="3:8" x14ac:dyDescent="0.25">
      <c r="C1851" s="8"/>
      <c r="E1851" s="3"/>
      <c r="F1851" s="4"/>
      <c r="H1851"/>
    </row>
    <row r="1852" spans="3:8" x14ac:dyDescent="0.25">
      <c r="C1852" s="8"/>
      <c r="E1852" s="3"/>
      <c r="F1852" s="4"/>
      <c r="H1852"/>
    </row>
    <row r="1853" spans="3:8" x14ac:dyDescent="0.25">
      <c r="C1853" s="8"/>
      <c r="E1853" s="3"/>
      <c r="H1853"/>
    </row>
    <row r="1854" spans="3:8" x14ac:dyDescent="0.25">
      <c r="C1854" s="8"/>
      <c r="E1854" s="3"/>
      <c r="F1854" s="4"/>
      <c r="H1854"/>
    </row>
    <row r="1855" spans="3:8" x14ac:dyDescent="0.25">
      <c r="C1855" s="8"/>
      <c r="E1855" s="3"/>
      <c r="H1855"/>
    </row>
    <row r="1856" spans="3:8" x14ac:dyDescent="0.25">
      <c r="C1856" s="8"/>
      <c r="E1856" s="3"/>
      <c r="H1856"/>
    </row>
    <row r="1857" spans="3:8" x14ac:dyDescent="0.25">
      <c r="C1857" s="8"/>
      <c r="E1857" s="3"/>
      <c r="H1857"/>
    </row>
    <row r="1858" spans="3:8" x14ac:dyDescent="0.25">
      <c r="C1858" s="8"/>
      <c r="E1858" s="3"/>
      <c r="H1858"/>
    </row>
    <row r="1859" spans="3:8" x14ac:dyDescent="0.25">
      <c r="C1859" s="8"/>
      <c r="E1859" s="3"/>
      <c r="F1859" s="4"/>
      <c r="H1859"/>
    </row>
    <row r="1860" spans="3:8" x14ac:dyDescent="0.25">
      <c r="C1860" s="8"/>
      <c r="E1860" s="3"/>
      <c r="F1860" s="4"/>
      <c r="H1860"/>
    </row>
    <row r="1861" spans="3:8" x14ac:dyDescent="0.25">
      <c r="C1861" s="8"/>
      <c r="E1861" s="3"/>
      <c r="H1861"/>
    </row>
    <row r="1862" spans="3:8" x14ac:dyDescent="0.25">
      <c r="C1862" s="8"/>
      <c r="E1862" s="3"/>
      <c r="H1862"/>
    </row>
    <row r="1863" spans="3:8" x14ac:dyDescent="0.25">
      <c r="C1863" s="8"/>
      <c r="E1863" s="3"/>
      <c r="F1863" s="4"/>
      <c r="H1863"/>
    </row>
    <row r="1864" spans="3:8" x14ac:dyDescent="0.25">
      <c r="C1864" s="8"/>
      <c r="E1864" s="3"/>
      <c r="F1864" s="4"/>
      <c r="H1864"/>
    </row>
    <row r="1865" spans="3:8" x14ac:dyDescent="0.25">
      <c r="C1865" s="8"/>
      <c r="E1865" s="3"/>
      <c r="F1865" s="4"/>
      <c r="H1865"/>
    </row>
    <row r="1866" spans="3:8" x14ac:dyDescent="0.25">
      <c r="C1866" s="8"/>
      <c r="E1866" s="3"/>
      <c r="F1866" s="4"/>
      <c r="H1866"/>
    </row>
    <row r="1867" spans="3:8" x14ac:dyDescent="0.25">
      <c r="C1867" s="8"/>
      <c r="E1867" s="3"/>
      <c r="F1867" s="4"/>
      <c r="H1867"/>
    </row>
    <row r="1868" spans="3:8" x14ac:dyDescent="0.25">
      <c r="C1868" s="8"/>
      <c r="E1868" s="3"/>
      <c r="H1868"/>
    </row>
    <row r="1869" spans="3:8" x14ac:dyDescent="0.25">
      <c r="C1869" s="8"/>
      <c r="E1869" s="3"/>
      <c r="F1869" s="4"/>
      <c r="H1869"/>
    </row>
    <row r="1870" spans="3:8" x14ac:dyDescent="0.25">
      <c r="C1870" s="8"/>
      <c r="E1870" s="3"/>
      <c r="H1870"/>
    </row>
    <row r="1871" spans="3:8" x14ac:dyDescent="0.25">
      <c r="C1871" s="8"/>
      <c r="E1871" s="3"/>
      <c r="H1871"/>
    </row>
    <row r="1872" spans="3:8" x14ac:dyDescent="0.25">
      <c r="C1872" s="8"/>
      <c r="E1872" s="3"/>
      <c r="H1872"/>
    </row>
    <row r="1873" spans="3:8" x14ac:dyDescent="0.25">
      <c r="C1873" s="8"/>
      <c r="E1873" s="3"/>
      <c r="F1873" s="4"/>
      <c r="H1873"/>
    </row>
    <row r="1874" spans="3:8" x14ac:dyDescent="0.25">
      <c r="C1874" s="8"/>
      <c r="E1874" s="3"/>
      <c r="H1874"/>
    </row>
    <row r="1875" spans="3:8" x14ac:dyDescent="0.25">
      <c r="C1875" s="8"/>
      <c r="E1875" s="3"/>
      <c r="H1875"/>
    </row>
    <row r="1876" spans="3:8" x14ac:dyDescent="0.25">
      <c r="C1876" s="8"/>
      <c r="E1876" s="3"/>
      <c r="F1876" s="4"/>
      <c r="H1876"/>
    </row>
    <row r="1877" spans="3:8" x14ac:dyDescent="0.25">
      <c r="C1877" s="8"/>
      <c r="E1877" s="3"/>
      <c r="H1877"/>
    </row>
    <row r="1878" spans="3:8" x14ac:dyDescent="0.25">
      <c r="C1878" s="8"/>
      <c r="E1878" s="3"/>
      <c r="F1878" s="4"/>
      <c r="H1878"/>
    </row>
    <row r="1879" spans="3:8" x14ac:dyDescent="0.25">
      <c r="C1879" s="8"/>
      <c r="E1879" s="3"/>
      <c r="F1879" s="4"/>
      <c r="H1879"/>
    </row>
    <row r="1880" spans="3:8" x14ac:dyDescent="0.25">
      <c r="C1880" s="8"/>
      <c r="E1880" s="3"/>
      <c r="H1880"/>
    </row>
    <row r="1881" spans="3:8" x14ac:dyDescent="0.25">
      <c r="C1881" s="8"/>
      <c r="E1881" s="3"/>
      <c r="F1881" s="4"/>
      <c r="H1881"/>
    </row>
    <row r="1882" spans="3:8" x14ac:dyDescent="0.25">
      <c r="C1882" s="8"/>
      <c r="E1882" s="3"/>
      <c r="F1882" s="4"/>
      <c r="H1882"/>
    </row>
    <row r="1883" spans="3:8" x14ac:dyDescent="0.25">
      <c r="C1883" s="8"/>
      <c r="E1883" s="3"/>
      <c r="H1883"/>
    </row>
    <row r="1884" spans="3:8" x14ac:dyDescent="0.25">
      <c r="C1884" s="8"/>
      <c r="E1884" s="3"/>
      <c r="F1884" s="4"/>
      <c r="H1884"/>
    </row>
    <row r="1885" spans="3:8" x14ac:dyDescent="0.25">
      <c r="C1885" s="8"/>
      <c r="E1885" s="3"/>
      <c r="H1885"/>
    </row>
    <row r="1886" spans="3:8" x14ac:dyDescent="0.25">
      <c r="C1886" s="8"/>
      <c r="E1886" s="3"/>
      <c r="H1886"/>
    </row>
    <row r="1887" spans="3:8" x14ac:dyDescent="0.25">
      <c r="C1887" s="8"/>
      <c r="E1887" s="3"/>
      <c r="H1887"/>
    </row>
    <row r="1888" spans="3:8" x14ac:dyDescent="0.25">
      <c r="C1888" s="8"/>
      <c r="E1888" s="3"/>
      <c r="F1888" s="4"/>
      <c r="H1888"/>
    </row>
    <row r="1889" spans="3:8" x14ac:dyDescent="0.25">
      <c r="C1889" s="8"/>
      <c r="E1889" s="3"/>
      <c r="H1889"/>
    </row>
    <row r="1890" spans="3:8" x14ac:dyDescent="0.25">
      <c r="C1890" s="8"/>
      <c r="E1890" s="3"/>
      <c r="F1890" s="4"/>
      <c r="H1890"/>
    </row>
    <row r="1891" spans="3:8" x14ac:dyDescent="0.25">
      <c r="C1891" s="8"/>
      <c r="E1891" s="3"/>
      <c r="F1891" s="4"/>
      <c r="H1891"/>
    </row>
    <row r="1892" spans="3:8" x14ac:dyDescent="0.25">
      <c r="C1892" s="8"/>
      <c r="E1892" s="3"/>
      <c r="F1892" s="4"/>
      <c r="H1892"/>
    </row>
    <row r="1893" spans="3:8" x14ac:dyDescent="0.25">
      <c r="C1893" s="8"/>
      <c r="E1893" s="3"/>
      <c r="H1893"/>
    </row>
    <row r="1894" spans="3:8" x14ac:dyDescent="0.25">
      <c r="C1894" s="8"/>
      <c r="E1894" s="3"/>
      <c r="F1894" s="4"/>
      <c r="H1894"/>
    </row>
    <row r="1895" spans="3:8" x14ac:dyDescent="0.25">
      <c r="C1895" s="8"/>
      <c r="E1895" s="3"/>
      <c r="H1895"/>
    </row>
    <row r="1896" spans="3:8" x14ac:dyDescent="0.25">
      <c r="C1896" s="8"/>
      <c r="E1896" s="3"/>
      <c r="H1896"/>
    </row>
    <row r="1897" spans="3:8" x14ac:dyDescent="0.25">
      <c r="C1897" s="8"/>
      <c r="E1897" s="3"/>
      <c r="H1897"/>
    </row>
    <row r="1898" spans="3:8" x14ac:dyDescent="0.25">
      <c r="C1898" s="8"/>
      <c r="E1898" s="3"/>
      <c r="H1898"/>
    </row>
    <row r="1899" spans="3:8" x14ac:dyDescent="0.25">
      <c r="C1899" s="8"/>
      <c r="E1899" s="3"/>
      <c r="F1899" s="4"/>
      <c r="H1899"/>
    </row>
    <row r="1900" spans="3:8" x14ac:dyDescent="0.25">
      <c r="C1900" s="8"/>
      <c r="E1900" s="3"/>
      <c r="F1900" s="4"/>
      <c r="H1900"/>
    </row>
    <row r="1901" spans="3:8" x14ac:dyDescent="0.25">
      <c r="C1901" s="8"/>
      <c r="E1901" s="3"/>
      <c r="H1901"/>
    </row>
    <row r="1902" spans="3:8" x14ac:dyDescent="0.25">
      <c r="C1902" s="8"/>
      <c r="E1902" s="3"/>
      <c r="H1902"/>
    </row>
    <row r="1903" spans="3:8" x14ac:dyDescent="0.25">
      <c r="C1903" s="8"/>
      <c r="E1903" s="3"/>
      <c r="F1903" s="4"/>
      <c r="H1903"/>
    </row>
    <row r="1904" spans="3:8" x14ac:dyDescent="0.25">
      <c r="C1904" s="8"/>
      <c r="E1904" s="3"/>
      <c r="F1904" s="4"/>
      <c r="H1904"/>
    </row>
    <row r="1905" spans="3:8" x14ac:dyDescent="0.25">
      <c r="C1905" s="8"/>
      <c r="E1905" s="3"/>
      <c r="F1905" s="4"/>
      <c r="H1905"/>
    </row>
    <row r="1906" spans="3:8" x14ac:dyDescent="0.25">
      <c r="C1906" s="8"/>
      <c r="E1906" s="3"/>
      <c r="F1906" s="4"/>
      <c r="H1906"/>
    </row>
    <row r="1907" spans="3:8" x14ac:dyDescent="0.25">
      <c r="C1907" s="8"/>
      <c r="E1907" s="3"/>
      <c r="F1907" s="4"/>
      <c r="H1907"/>
    </row>
    <row r="1908" spans="3:8" x14ac:dyDescent="0.25">
      <c r="C1908" s="8"/>
      <c r="E1908" s="3"/>
      <c r="H1908"/>
    </row>
    <row r="1909" spans="3:8" x14ac:dyDescent="0.25">
      <c r="C1909" s="8"/>
      <c r="E1909" s="3"/>
      <c r="F1909" s="4"/>
      <c r="H1909"/>
    </row>
    <row r="1910" spans="3:8" x14ac:dyDescent="0.25">
      <c r="C1910" s="8"/>
      <c r="E1910" s="3"/>
      <c r="H1910"/>
    </row>
    <row r="1911" spans="3:8" x14ac:dyDescent="0.25">
      <c r="C1911" s="8"/>
      <c r="E1911" s="3"/>
      <c r="H1911"/>
    </row>
    <row r="1912" spans="3:8" x14ac:dyDescent="0.25">
      <c r="C1912" s="8"/>
      <c r="E1912" s="3"/>
      <c r="H1912"/>
    </row>
    <row r="1913" spans="3:8" x14ac:dyDescent="0.25">
      <c r="C1913" s="8"/>
      <c r="E1913" s="3"/>
      <c r="F1913" s="4"/>
      <c r="H1913"/>
    </row>
    <row r="1914" spans="3:8" x14ac:dyDescent="0.25">
      <c r="C1914" s="8"/>
      <c r="E1914" s="3"/>
      <c r="H1914"/>
    </row>
    <row r="1915" spans="3:8" x14ac:dyDescent="0.25">
      <c r="C1915" s="8"/>
      <c r="E1915" s="3"/>
      <c r="H1915"/>
    </row>
    <row r="1916" spans="3:8" x14ac:dyDescent="0.25">
      <c r="C1916" s="8"/>
      <c r="E1916" s="3"/>
      <c r="F1916" s="4"/>
      <c r="H1916"/>
    </row>
    <row r="1917" spans="3:8" x14ac:dyDescent="0.25">
      <c r="C1917" s="8"/>
      <c r="E1917" s="3"/>
      <c r="H1917"/>
    </row>
    <row r="1918" spans="3:8" x14ac:dyDescent="0.25">
      <c r="C1918" s="8"/>
      <c r="E1918" s="3"/>
      <c r="F1918" s="4"/>
      <c r="H1918"/>
    </row>
    <row r="1919" spans="3:8" x14ac:dyDescent="0.25">
      <c r="C1919" s="8"/>
      <c r="E1919" s="3"/>
      <c r="F1919" s="4"/>
      <c r="H1919"/>
    </row>
    <row r="1920" spans="3:8" x14ac:dyDescent="0.25">
      <c r="C1920" s="8"/>
      <c r="E1920" s="3"/>
      <c r="H1920"/>
    </row>
    <row r="1921" spans="3:8" x14ac:dyDescent="0.25">
      <c r="C1921" s="8"/>
      <c r="E1921" s="3"/>
      <c r="F1921" s="4"/>
      <c r="H1921"/>
    </row>
    <row r="1922" spans="3:8" x14ac:dyDescent="0.25">
      <c r="C1922" s="8"/>
      <c r="E1922" s="3"/>
      <c r="F1922" s="4"/>
      <c r="H1922"/>
    </row>
    <row r="1923" spans="3:8" x14ac:dyDescent="0.25">
      <c r="C1923" s="8"/>
      <c r="E1923" s="3"/>
      <c r="H1923"/>
    </row>
    <row r="1924" spans="3:8" x14ac:dyDescent="0.25">
      <c r="C1924" s="8"/>
      <c r="E1924" s="3"/>
      <c r="F1924" s="4"/>
      <c r="H1924"/>
    </row>
    <row r="1925" spans="3:8" x14ac:dyDescent="0.25">
      <c r="C1925" s="8"/>
      <c r="E1925" s="3"/>
      <c r="H1925"/>
    </row>
    <row r="1926" spans="3:8" x14ac:dyDescent="0.25">
      <c r="C1926" s="8"/>
      <c r="E1926" s="3"/>
      <c r="H1926"/>
    </row>
    <row r="1927" spans="3:8" x14ac:dyDescent="0.25">
      <c r="C1927" s="8"/>
      <c r="E1927" s="3"/>
      <c r="H1927"/>
    </row>
    <row r="1928" spans="3:8" x14ac:dyDescent="0.25">
      <c r="C1928" s="8"/>
      <c r="E1928" s="3"/>
      <c r="F1928" s="4"/>
      <c r="H1928"/>
    </row>
    <row r="1929" spans="3:8" x14ac:dyDescent="0.25">
      <c r="C1929" s="8"/>
      <c r="E1929" s="3"/>
      <c r="H1929"/>
    </row>
    <row r="1930" spans="3:8" x14ac:dyDescent="0.25">
      <c r="C1930" s="8"/>
      <c r="E1930" s="3"/>
      <c r="F1930" s="4"/>
      <c r="H1930"/>
    </row>
    <row r="1931" spans="3:8" x14ac:dyDescent="0.25">
      <c r="C1931" s="8"/>
      <c r="E1931" s="3"/>
      <c r="F1931" s="4"/>
      <c r="H1931"/>
    </row>
    <row r="1932" spans="3:8" x14ac:dyDescent="0.25">
      <c r="C1932" s="8"/>
      <c r="E1932" s="3"/>
      <c r="F1932" s="4"/>
      <c r="H1932"/>
    </row>
    <row r="1933" spans="3:8" x14ac:dyDescent="0.25">
      <c r="C1933" s="8"/>
      <c r="E1933" s="3"/>
      <c r="H1933"/>
    </row>
    <row r="1934" spans="3:8" x14ac:dyDescent="0.25">
      <c r="C1934" s="8"/>
      <c r="E1934" s="3"/>
      <c r="F1934" s="4"/>
      <c r="H1934"/>
    </row>
    <row r="1935" spans="3:8" x14ac:dyDescent="0.25">
      <c r="C1935" s="8"/>
      <c r="E1935" s="3"/>
      <c r="H1935"/>
    </row>
    <row r="1936" spans="3:8" x14ac:dyDescent="0.25">
      <c r="C1936" s="8"/>
      <c r="E1936" s="3"/>
      <c r="H1936"/>
    </row>
    <row r="1937" spans="3:8" x14ac:dyDescent="0.25">
      <c r="C1937" s="8"/>
      <c r="E1937" s="3"/>
      <c r="H1937"/>
    </row>
    <row r="1938" spans="3:8" x14ac:dyDescent="0.25">
      <c r="C1938" s="8"/>
      <c r="E1938" s="3"/>
      <c r="H1938"/>
    </row>
    <row r="1939" spans="3:8" x14ac:dyDescent="0.25">
      <c r="C1939" s="8"/>
      <c r="E1939" s="3"/>
      <c r="F1939" s="4"/>
      <c r="H1939"/>
    </row>
    <row r="1940" spans="3:8" x14ac:dyDescent="0.25">
      <c r="C1940" s="8"/>
      <c r="E1940" s="3"/>
      <c r="F1940" s="4"/>
      <c r="H1940"/>
    </row>
    <row r="1941" spans="3:8" x14ac:dyDescent="0.25">
      <c r="C1941" s="8"/>
      <c r="E1941" s="3"/>
      <c r="H1941"/>
    </row>
    <row r="1942" spans="3:8" x14ac:dyDescent="0.25">
      <c r="C1942" s="8"/>
      <c r="E1942" s="3"/>
      <c r="H1942"/>
    </row>
    <row r="1943" spans="3:8" x14ac:dyDescent="0.25">
      <c r="C1943" s="8"/>
      <c r="E1943" s="3"/>
      <c r="F1943" s="4"/>
      <c r="H1943"/>
    </row>
    <row r="1944" spans="3:8" x14ac:dyDescent="0.25">
      <c r="C1944" s="8"/>
      <c r="E1944" s="3"/>
      <c r="F1944" s="4"/>
      <c r="H1944"/>
    </row>
    <row r="1945" spans="3:8" x14ac:dyDescent="0.25">
      <c r="C1945" s="8"/>
      <c r="E1945" s="3"/>
      <c r="F1945" s="4"/>
      <c r="H1945"/>
    </row>
    <row r="1946" spans="3:8" x14ac:dyDescent="0.25">
      <c r="C1946" s="8"/>
      <c r="E1946" s="3"/>
      <c r="F1946" s="4"/>
      <c r="H1946"/>
    </row>
    <row r="1947" spans="3:8" x14ac:dyDescent="0.25">
      <c r="C1947" s="8"/>
      <c r="E1947" s="3"/>
      <c r="F1947" s="4"/>
      <c r="H1947"/>
    </row>
    <row r="1948" spans="3:8" x14ac:dyDescent="0.25">
      <c r="C1948" s="8"/>
      <c r="E1948" s="3"/>
      <c r="H1948"/>
    </row>
    <row r="1949" spans="3:8" x14ac:dyDescent="0.25">
      <c r="C1949" s="8"/>
      <c r="E1949" s="3"/>
      <c r="F1949" s="4"/>
      <c r="H1949"/>
    </row>
    <row r="1950" spans="3:8" x14ac:dyDescent="0.25">
      <c r="C1950" s="8"/>
      <c r="E1950" s="3"/>
      <c r="H1950"/>
    </row>
    <row r="1951" spans="3:8" x14ac:dyDescent="0.25">
      <c r="C1951" s="8"/>
      <c r="E1951" s="3"/>
      <c r="H1951"/>
    </row>
    <row r="1952" spans="3:8" x14ac:dyDescent="0.25">
      <c r="C1952" s="8"/>
      <c r="E1952" s="3"/>
      <c r="H1952"/>
    </row>
    <row r="1953" spans="3:8" x14ac:dyDescent="0.25">
      <c r="C1953" s="8"/>
      <c r="E1953" s="3"/>
      <c r="F1953" s="4"/>
      <c r="H1953"/>
    </row>
    <row r="1954" spans="3:8" x14ac:dyDescent="0.25">
      <c r="C1954" s="8"/>
      <c r="E1954" s="3"/>
      <c r="H1954"/>
    </row>
    <row r="1955" spans="3:8" x14ac:dyDescent="0.25">
      <c r="C1955" s="8"/>
      <c r="E1955" s="3"/>
      <c r="H1955"/>
    </row>
    <row r="1956" spans="3:8" x14ac:dyDescent="0.25">
      <c r="C1956" s="8"/>
      <c r="E1956" s="3"/>
      <c r="F1956" s="4"/>
      <c r="H1956"/>
    </row>
    <row r="1957" spans="3:8" x14ac:dyDescent="0.25">
      <c r="C1957" s="8"/>
      <c r="E1957" s="3"/>
      <c r="H1957"/>
    </row>
    <row r="1958" spans="3:8" x14ac:dyDescent="0.25">
      <c r="C1958" s="8"/>
      <c r="E1958" s="3"/>
      <c r="F1958" s="4"/>
      <c r="H1958"/>
    </row>
    <row r="1959" spans="3:8" x14ac:dyDescent="0.25">
      <c r="C1959" s="8"/>
      <c r="E1959" s="3"/>
      <c r="F1959" s="4"/>
      <c r="H1959"/>
    </row>
    <row r="1960" spans="3:8" x14ac:dyDescent="0.25">
      <c r="C1960" s="8"/>
      <c r="E1960" s="3"/>
      <c r="H1960"/>
    </row>
    <row r="1961" spans="3:8" x14ac:dyDescent="0.25">
      <c r="C1961" s="8"/>
      <c r="E1961" s="3"/>
      <c r="F1961" s="4"/>
      <c r="H1961"/>
    </row>
    <row r="1962" spans="3:8" x14ac:dyDescent="0.25">
      <c r="C1962" s="8"/>
      <c r="E1962" s="3"/>
      <c r="F1962" s="9"/>
      <c r="H1962"/>
    </row>
    <row r="1963" spans="3:8" x14ac:dyDescent="0.25">
      <c r="C1963" s="8"/>
      <c r="E1963" s="3"/>
      <c r="F1963" s="9"/>
      <c r="H1963"/>
    </row>
    <row r="1964" spans="3:8" x14ac:dyDescent="0.25">
      <c r="C1964" s="8"/>
      <c r="E1964" s="3"/>
      <c r="F1964" s="9"/>
      <c r="H1964"/>
    </row>
    <row r="1965" spans="3:8" x14ac:dyDescent="0.25">
      <c r="C1965" s="8"/>
      <c r="E1965" s="3"/>
      <c r="H1965"/>
    </row>
    <row r="1966" spans="3:8" x14ac:dyDescent="0.25">
      <c r="C1966" s="8"/>
      <c r="E1966" s="3"/>
      <c r="H1966"/>
    </row>
    <row r="1967" spans="3:8" x14ac:dyDescent="0.25">
      <c r="C1967" s="8"/>
      <c r="E1967" s="3"/>
      <c r="H1967"/>
    </row>
    <row r="1968" spans="3:8" x14ac:dyDescent="0.25">
      <c r="C1968" s="8"/>
      <c r="E1968" s="3"/>
      <c r="H1968"/>
    </row>
    <row r="1969" spans="3:8" x14ac:dyDescent="0.25">
      <c r="C1969" s="8"/>
      <c r="E1969" s="3"/>
      <c r="H1969"/>
    </row>
    <row r="1970" spans="3:8" x14ac:dyDescent="0.25">
      <c r="C1970" s="8"/>
      <c r="E1970" s="3"/>
      <c r="H1970"/>
    </row>
    <row r="1971" spans="3:8" x14ac:dyDescent="0.25">
      <c r="C1971" s="8"/>
      <c r="E1971" s="3"/>
      <c r="H1971"/>
    </row>
    <row r="1972" spans="3:8" x14ac:dyDescent="0.25">
      <c r="C1972" s="8"/>
      <c r="E1972" s="3"/>
      <c r="H1972"/>
    </row>
    <row r="1973" spans="3:8" x14ac:dyDescent="0.25">
      <c r="C1973" s="8"/>
      <c r="E1973" s="3"/>
      <c r="H1973"/>
    </row>
    <row r="1974" spans="3:8" x14ac:dyDescent="0.25">
      <c r="C1974" s="8"/>
      <c r="E1974" s="3"/>
      <c r="H1974"/>
    </row>
    <row r="1975" spans="3:8" x14ac:dyDescent="0.25">
      <c r="C1975" s="8"/>
      <c r="E1975" s="3"/>
      <c r="H1975"/>
    </row>
    <row r="1976" spans="3:8" x14ac:dyDescent="0.25">
      <c r="C1976" s="8"/>
      <c r="E1976" s="3"/>
      <c r="H1976"/>
    </row>
    <row r="1977" spans="3:8" x14ac:dyDescent="0.25">
      <c r="C1977" s="8"/>
      <c r="E1977" s="3"/>
      <c r="H1977"/>
    </row>
    <row r="1978" spans="3:8" x14ac:dyDescent="0.25">
      <c r="C1978" s="8"/>
      <c r="E1978" s="3"/>
      <c r="H1978"/>
    </row>
    <row r="1979" spans="3:8" x14ac:dyDescent="0.25">
      <c r="C1979" s="8"/>
      <c r="E1979" s="3"/>
      <c r="H1979"/>
    </row>
    <row r="1980" spans="3:8" x14ac:dyDescent="0.25">
      <c r="C1980" s="8"/>
      <c r="E1980" s="3"/>
      <c r="H1980"/>
    </row>
    <row r="1981" spans="3:8" x14ac:dyDescent="0.25">
      <c r="C1981" s="8"/>
      <c r="E1981" s="3"/>
      <c r="H1981"/>
    </row>
    <row r="1982" spans="3:8" x14ac:dyDescent="0.25">
      <c r="C1982" s="8"/>
      <c r="E1982" s="3"/>
      <c r="H1982"/>
    </row>
    <row r="1983" spans="3:8" x14ac:dyDescent="0.25">
      <c r="C1983" s="8"/>
      <c r="E1983" s="3"/>
      <c r="H1983"/>
    </row>
    <row r="1984" spans="3:8" x14ac:dyDescent="0.25">
      <c r="C1984" s="8"/>
      <c r="E1984" s="3"/>
      <c r="H1984"/>
    </row>
    <row r="1985" spans="3:8" x14ac:dyDescent="0.25">
      <c r="C1985" s="8"/>
      <c r="E1985" s="3"/>
      <c r="H1985"/>
    </row>
    <row r="1986" spans="3:8" x14ac:dyDescent="0.25">
      <c r="C1986" s="8"/>
      <c r="E1986" s="3"/>
      <c r="H1986"/>
    </row>
    <row r="1987" spans="3:8" x14ac:dyDescent="0.25">
      <c r="C1987" s="8"/>
      <c r="E1987" s="3"/>
      <c r="H1987"/>
    </row>
    <row r="1988" spans="3:8" x14ac:dyDescent="0.25">
      <c r="C1988" s="8"/>
      <c r="E1988" s="3"/>
      <c r="H1988"/>
    </row>
    <row r="1989" spans="3:8" x14ac:dyDescent="0.25">
      <c r="C1989" s="8"/>
      <c r="E1989" s="3"/>
      <c r="H1989"/>
    </row>
    <row r="1990" spans="3:8" x14ac:dyDescent="0.25">
      <c r="C1990" s="8"/>
      <c r="E1990" s="3"/>
      <c r="H1990"/>
    </row>
    <row r="1991" spans="3:8" x14ac:dyDescent="0.25">
      <c r="C1991" s="8"/>
      <c r="E1991" s="3"/>
      <c r="H1991"/>
    </row>
    <row r="1992" spans="3:8" x14ac:dyDescent="0.25">
      <c r="C1992" s="8"/>
      <c r="E1992" s="3"/>
      <c r="H1992"/>
    </row>
    <row r="1993" spans="3:8" x14ac:dyDescent="0.25">
      <c r="C1993" s="8"/>
      <c r="E1993" s="3"/>
      <c r="H1993"/>
    </row>
    <row r="1994" spans="3:8" x14ac:dyDescent="0.25">
      <c r="C1994" s="8"/>
      <c r="E1994" s="3"/>
      <c r="H1994"/>
    </row>
    <row r="1995" spans="3:8" x14ac:dyDescent="0.25">
      <c r="C1995" s="8"/>
      <c r="E1995" s="3"/>
      <c r="H1995"/>
    </row>
    <row r="1996" spans="3:8" x14ac:dyDescent="0.25">
      <c r="C1996" s="8"/>
      <c r="E1996" s="3"/>
      <c r="H1996"/>
    </row>
    <row r="1997" spans="3:8" x14ac:dyDescent="0.25">
      <c r="C1997" s="8"/>
      <c r="E1997" s="3"/>
      <c r="H1997"/>
    </row>
    <row r="1998" spans="3:8" x14ac:dyDescent="0.25">
      <c r="C1998" s="8"/>
      <c r="E1998" s="3"/>
      <c r="H1998"/>
    </row>
    <row r="1999" spans="3:8" x14ac:dyDescent="0.25">
      <c r="C1999" s="8"/>
      <c r="E1999" s="3"/>
      <c r="H1999"/>
    </row>
    <row r="2000" spans="3:8" x14ac:dyDescent="0.25">
      <c r="C2000" s="8"/>
      <c r="E2000" s="3"/>
      <c r="H2000"/>
    </row>
    <row r="2001" spans="3:8" x14ac:dyDescent="0.25">
      <c r="C2001" s="8"/>
      <c r="E2001" s="3"/>
      <c r="F2001" s="9"/>
      <c r="H2001"/>
    </row>
    <row r="2002" spans="3:8" x14ac:dyDescent="0.25">
      <c r="C2002" s="8"/>
      <c r="E2002" s="3"/>
      <c r="F2002" s="4"/>
      <c r="H2002"/>
    </row>
    <row r="2003" spans="3:8" x14ac:dyDescent="0.25">
      <c r="C2003" s="8"/>
      <c r="E2003" s="3"/>
      <c r="H2003"/>
    </row>
    <row r="2004" spans="3:8" x14ac:dyDescent="0.25">
      <c r="C2004" s="8"/>
      <c r="E2004" s="3"/>
      <c r="F2004" s="4"/>
      <c r="H2004"/>
    </row>
    <row r="2005" spans="3:8" x14ac:dyDescent="0.25">
      <c r="C2005" s="8"/>
      <c r="E2005" s="3"/>
      <c r="H2005"/>
    </row>
    <row r="2006" spans="3:8" x14ac:dyDescent="0.25">
      <c r="C2006" s="8"/>
      <c r="E2006" s="3"/>
      <c r="H2006"/>
    </row>
    <row r="2007" spans="3:8" x14ac:dyDescent="0.25">
      <c r="C2007" s="8"/>
      <c r="E2007" s="3"/>
      <c r="H2007"/>
    </row>
    <row r="2008" spans="3:8" x14ac:dyDescent="0.25">
      <c r="C2008" s="8"/>
      <c r="E2008" s="3"/>
      <c r="F2008" s="4"/>
      <c r="H2008"/>
    </row>
    <row r="2009" spans="3:8" x14ac:dyDescent="0.25">
      <c r="C2009" s="8"/>
      <c r="E2009" s="3"/>
      <c r="H2009"/>
    </row>
    <row r="2010" spans="3:8" x14ac:dyDescent="0.25">
      <c r="C2010" s="8"/>
      <c r="E2010" s="3"/>
      <c r="F2010" s="4"/>
      <c r="H2010"/>
    </row>
    <row r="2011" spans="3:8" x14ac:dyDescent="0.25">
      <c r="C2011" s="8"/>
      <c r="E2011" s="3"/>
      <c r="F2011" s="4"/>
      <c r="H2011"/>
    </row>
    <row r="2012" spans="3:8" x14ac:dyDescent="0.25">
      <c r="C2012" s="8"/>
      <c r="E2012" s="3"/>
      <c r="F2012" s="4"/>
      <c r="H2012"/>
    </row>
    <row r="2013" spans="3:8" x14ac:dyDescent="0.25">
      <c r="C2013" s="8"/>
      <c r="E2013" s="3"/>
      <c r="H2013"/>
    </row>
    <row r="2014" spans="3:8" x14ac:dyDescent="0.25">
      <c r="C2014" s="8"/>
      <c r="E2014" s="3"/>
      <c r="F2014" s="4"/>
      <c r="H2014"/>
    </row>
    <row r="2015" spans="3:8" x14ac:dyDescent="0.25">
      <c r="C2015" s="8"/>
      <c r="E2015" s="3"/>
      <c r="H2015"/>
    </row>
    <row r="2016" spans="3:8" x14ac:dyDescent="0.25">
      <c r="C2016" s="8"/>
      <c r="E2016" s="3"/>
      <c r="H2016"/>
    </row>
    <row r="2017" spans="3:8" x14ac:dyDescent="0.25">
      <c r="C2017" s="8"/>
      <c r="E2017" s="3"/>
      <c r="H2017"/>
    </row>
    <row r="2018" spans="3:8" x14ac:dyDescent="0.25">
      <c r="C2018" s="8"/>
      <c r="E2018" s="3"/>
      <c r="H2018"/>
    </row>
    <row r="2019" spans="3:8" x14ac:dyDescent="0.25">
      <c r="C2019" s="8"/>
      <c r="E2019" s="3"/>
      <c r="F2019" s="4"/>
      <c r="H2019"/>
    </row>
    <row r="2020" spans="3:8" x14ac:dyDescent="0.25">
      <c r="C2020" s="8"/>
      <c r="E2020" s="3"/>
      <c r="F2020" s="4"/>
      <c r="H2020"/>
    </row>
    <row r="2021" spans="3:8" x14ac:dyDescent="0.25">
      <c r="C2021" s="8"/>
      <c r="E2021" s="3"/>
      <c r="H2021"/>
    </row>
    <row r="2022" spans="3:8" x14ac:dyDescent="0.25">
      <c r="C2022" s="8"/>
      <c r="E2022" s="3"/>
      <c r="H2022"/>
    </row>
    <row r="2023" spans="3:8" x14ac:dyDescent="0.25">
      <c r="C2023" s="8"/>
      <c r="E2023" s="3"/>
      <c r="F2023" s="4"/>
      <c r="H2023"/>
    </row>
    <row r="2024" spans="3:8" x14ac:dyDescent="0.25">
      <c r="C2024" s="8"/>
      <c r="E2024" s="3"/>
      <c r="F2024" s="4"/>
      <c r="H2024"/>
    </row>
    <row r="2025" spans="3:8" x14ac:dyDescent="0.25">
      <c r="C2025" s="8"/>
      <c r="E2025" s="3"/>
      <c r="F2025" s="4"/>
      <c r="H2025"/>
    </row>
    <row r="2026" spans="3:8" x14ac:dyDescent="0.25">
      <c r="C2026" s="8"/>
      <c r="E2026" s="3"/>
      <c r="F2026" s="4"/>
      <c r="H2026"/>
    </row>
    <row r="2027" spans="3:8" x14ac:dyDescent="0.25">
      <c r="C2027" s="8"/>
      <c r="E2027" s="3"/>
      <c r="F2027" s="4"/>
      <c r="H2027"/>
    </row>
    <row r="2028" spans="3:8" x14ac:dyDescent="0.25">
      <c r="C2028" s="8"/>
      <c r="E2028" s="3"/>
      <c r="H2028"/>
    </row>
    <row r="2029" spans="3:8" x14ac:dyDescent="0.25">
      <c r="C2029" s="8"/>
      <c r="E2029" s="3"/>
      <c r="F2029" s="4"/>
      <c r="H2029"/>
    </row>
    <row r="2030" spans="3:8" x14ac:dyDescent="0.25">
      <c r="C2030" s="8"/>
      <c r="E2030" s="3"/>
      <c r="H2030"/>
    </row>
    <row r="2031" spans="3:8" x14ac:dyDescent="0.25">
      <c r="C2031" s="8"/>
      <c r="E2031" s="3"/>
      <c r="H2031"/>
    </row>
    <row r="2032" spans="3:8" x14ac:dyDescent="0.25">
      <c r="C2032" s="8"/>
      <c r="E2032" s="3"/>
      <c r="H2032"/>
    </row>
    <row r="2033" spans="3:8" x14ac:dyDescent="0.25">
      <c r="C2033" s="8"/>
      <c r="E2033" s="3"/>
      <c r="F2033" s="4"/>
      <c r="H2033"/>
    </row>
    <row r="2034" spans="3:8" x14ac:dyDescent="0.25">
      <c r="C2034" s="8"/>
      <c r="E2034" s="3"/>
      <c r="H2034"/>
    </row>
    <row r="2035" spans="3:8" x14ac:dyDescent="0.25">
      <c r="C2035" s="8"/>
      <c r="E2035" s="3"/>
      <c r="H2035"/>
    </row>
    <row r="2036" spans="3:8" x14ac:dyDescent="0.25">
      <c r="C2036" s="8"/>
      <c r="E2036" s="3"/>
      <c r="F2036" s="4"/>
      <c r="H2036"/>
    </row>
    <row r="2037" spans="3:8" x14ac:dyDescent="0.25">
      <c r="C2037" s="8"/>
      <c r="E2037" s="3"/>
      <c r="H2037"/>
    </row>
    <row r="2038" spans="3:8" x14ac:dyDescent="0.25">
      <c r="C2038" s="8"/>
      <c r="E2038" s="3"/>
      <c r="F2038" s="4"/>
      <c r="H2038"/>
    </row>
    <row r="2039" spans="3:8" x14ac:dyDescent="0.25">
      <c r="C2039" s="8"/>
      <c r="E2039" s="3"/>
      <c r="F2039" s="4"/>
      <c r="H2039"/>
    </row>
    <row r="2040" spans="3:8" x14ac:dyDescent="0.25">
      <c r="C2040" s="8"/>
      <c r="E2040" s="3"/>
      <c r="H2040"/>
    </row>
    <row r="2041" spans="3:8" x14ac:dyDescent="0.25">
      <c r="C2041" s="8"/>
      <c r="E2041" s="3"/>
      <c r="F2041" s="4"/>
      <c r="H2041"/>
    </row>
    <row r="2042" spans="3:8" x14ac:dyDescent="0.25">
      <c r="C2042" s="8"/>
      <c r="E2042" s="3"/>
      <c r="F2042" s="4"/>
      <c r="H2042"/>
    </row>
    <row r="2043" spans="3:8" x14ac:dyDescent="0.25">
      <c r="C2043" s="8"/>
      <c r="E2043" s="3"/>
      <c r="F2043" s="4"/>
      <c r="H2043"/>
    </row>
    <row r="2044" spans="3:8" x14ac:dyDescent="0.25">
      <c r="C2044" s="8"/>
      <c r="E2044" s="3"/>
      <c r="F2044" s="4"/>
      <c r="H2044"/>
    </row>
    <row r="2045" spans="3:8" x14ac:dyDescent="0.25">
      <c r="C2045" s="8"/>
      <c r="E2045" s="3"/>
      <c r="F2045" s="4"/>
      <c r="H2045"/>
    </row>
    <row r="2046" spans="3:8" x14ac:dyDescent="0.25">
      <c r="C2046" s="8"/>
      <c r="E2046" s="3"/>
      <c r="F2046" s="4"/>
      <c r="H2046"/>
    </row>
    <row r="2047" spans="3:8" x14ac:dyDescent="0.25">
      <c r="C2047" s="8"/>
      <c r="E2047" s="3"/>
      <c r="F2047" s="4"/>
      <c r="H2047"/>
    </row>
    <row r="2048" spans="3:8" x14ac:dyDescent="0.25">
      <c r="C2048" s="8"/>
      <c r="E2048" s="3"/>
      <c r="F2048" s="9"/>
      <c r="H2048"/>
    </row>
    <row r="2049" spans="3:8" x14ac:dyDescent="0.25">
      <c r="C2049" s="8"/>
      <c r="E2049" s="3"/>
      <c r="F2049" s="9"/>
      <c r="H2049"/>
    </row>
    <row r="2050" spans="3:8" x14ac:dyDescent="0.25">
      <c r="C2050" s="8"/>
      <c r="E2050" s="3"/>
      <c r="F2050" s="9"/>
      <c r="H2050"/>
    </row>
    <row r="2051" spans="3:8" x14ac:dyDescent="0.25">
      <c r="C2051" s="8"/>
      <c r="E2051" s="3"/>
      <c r="F2051" s="9"/>
      <c r="H2051"/>
    </row>
    <row r="2052" spans="3:8" x14ac:dyDescent="0.25">
      <c r="C2052" s="8"/>
      <c r="E2052" s="3"/>
      <c r="F2052" s="9"/>
      <c r="H2052"/>
    </row>
    <row r="2053" spans="3:8" x14ac:dyDescent="0.25">
      <c r="C2053" s="8"/>
      <c r="E2053" s="3"/>
      <c r="F2053" s="9"/>
      <c r="H2053"/>
    </row>
    <row r="2054" spans="3:8" x14ac:dyDescent="0.25">
      <c r="C2054" s="8"/>
      <c r="E2054" s="3"/>
      <c r="H2054"/>
    </row>
    <row r="2055" spans="3:8" x14ac:dyDescent="0.25">
      <c r="C2055" s="8"/>
      <c r="E2055" s="3"/>
      <c r="H2055"/>
    </row>
    <row r="2056" spans="3:8" x14ac:dyDescent="0.25">
      <c r="C2056" s="8"/>
      <c r="E2056" s="3"/>
      <c r="H2056"/>
    </row>
    <row r="2057" spans="3:8" x14ac:dyDescent="0.25">
      <c r="C2057" s="8"/>
      <c r="E2057" s="3"/>
      <c r="H2057"/>
    </row>
    <row r="2058" spans="3:8" x14ac:dyDescent="0.25">
      <c r="C2058" s="8"/>
      <c r="E2058" s="3"/>
      <c r="H2058"/>
    </row>
    <row r="2059" spans="3:8" x14ac:dyDescent="0.25">
      <c r="C2059" s="8"/>
      <c r="E2059" s="3"/>
      <c r="H2059"/>
    </row>
    <row r="2060" spans="3:8" x14ac:dyDescent="0.25">
      <c r="C2060" s="8"/>
      <c r="E2060" s="3"/>
      <c r="F2060" s="9"/>
      <c r="H2060"/>
    </row>
    <row r="2061" spans="3:8" x14ac:dyDescent="0.25">
      <c r="C2061" s="8"/>
      <c r="E2061" s="3"/>
      <c r="F2061" s="9"/>
      <c r="H2061"/>
    </row>
    <row r="2062" spans="3:8" x14ac:dyDescent="0.25">
      <c r="C2062" s="8"/>
      <c r="E2062" s="3"/>
      <c r="F2062" s="9"/>
      <c r="H2062"/>
    </row>
    <row r="2063" spans="3:8" x14ac:dyDescent="0.25">
      <c r="C2063" s="8"/>
      <c r="E2063" s="3"/>
      <c r="F2063" s="9"/>
      <c r="H2063"/>
    </row>
    <row r="2064" spans="3:8" x14ac:dyDescent="0.25">
      <c r="C2064" s="8"/>
      <c r="E2064" s="3"/>
      <c r="F2064" s="9"/>
      <c r="H2064"/>
    </row>
    <row r="2065" spans="3:8" x14ac:dyDescent="0.25">
      <c r="C2065" s="8"/>
      <c r="E2065" s="3"/>
      <c r="F2065" s="9"/>
      <c r="H2065"/>
    </row>
    <row r="2066" spans="3:8" x14ac:dyDescent="0.25">
      <c r="C2066" s="8"/>
      <c r="E2066" s="3"/>
      <c r="F2066" s="4"/>
      <c r="H2066"/>
    </row>
    <row r="2067" spans="3:8" x14ac:dyDescent="0.25">
      <c r="C2067" s="8"/>
      <c r="E2067" s="3"/>
      <c r="F2067" s="4"/>
      <c r="H2067"/>
    </row>
    <row r="2068" spans="3:8" x14ac:dyDescent="0.25">
      <c r="C2068" s="8"/>
      <c r="E2068" s="3"/>
      <c r="F2068" s="4"/>
      <c r="H2068"/>
    </row>
    <row r="2069" spans="3:8" x14ac:dyDescent="0.25">
      <c r="C2069" s="8"/>
      <c r="E2069" s="3"/>
      <c r="F2069" s="4"/>
      <c r="H2069"/>
    </row>
    <row r="2070" spans="3:8" x14ac:dyDescent="0.25">
      <c r="C2070" s="8"/>
      <c r="E2070" s="3"/>
      <c r="F2070" s="4"/>
      <c r="H2070"/>
    </row>
    <row r="2071" spans="3:8" x14ac:dyDescent="0.25">
      <c r="C2071" s="8"/>
      <c r="E2071" s="3"/>
      <c r="F2071" s="4"/>
      <c r="H2071"/>
    </row>
    <row r="2072" spans="3:8" x14ac:dyDescent="0.25">
      <c r="C2072" s="8"/>
      <c r="E2072" s="3"/>
      <c r="F2072" s="9"/>
      <c r="H2072"/>
    </row>
    <row r="2073" spans="3:8" x14ac:dyDescent="0.25">
      <c r="C2073" s="8"/>
      <c r="E2073" s="3"/>
      <c r="F2073" s="9"/>
      <c r="H2073"/>
    </row>
    <row r="2074" spans="3:8" x14ac:dyDescent="0.25">
      <c r="C2074" s="8"/>
      <c r="E2074" s="3"/>
      <c r="F2074" s="9"/>
      <c r="H2074"/>
    </row>
    <row r="2075" spans="3:8" x14ac:dyDescent="0.25">
      <c r="C2075" s="8"/>
      <c r="E2075" s="3"/>
      <c r="F2075" s="9"/>
      <c r="H2075"/>
    </row>
    <row r="2076" spans="3:8" x14ac:dyDescent="0.25">
      <c r="C2076" s="8"/>
      <c r="E2076" s="3"/>
      <c r="F2076" s="9"/>
      <c r="H2076"/>
    </row>
    <row r="2077" spans="3:8" x14ac:dyDescent="0.25">
      <c r="C2077" s="8"/>
      <c r="E2077" s="3"/>
      <c r="F2077" s="9"/>
      <c r="H2077"/>
    </row>
    <row r="2078" spans="3:8" x14ac:dyDescent="0.25">
      <c r="C2078" s="8"/>
      <c r="E2078" s="3"/>
      <c r="H2078"/>
    </row>
    <row r="2079" spans="3:8" x14ac:dyDescent="0.25">
      <c r="C2079" s="8"/>
      <c r="E2079" s="3"/>
      <c r="H2079"/>
    </row>
    <row r="2080" spans="3:8" x14ac:dyDescent="0.25">
      <c r="C2080" s="8"/>
      <c r="E2080" s="3"/>
      <c r="H2080"/>
    </row>
    <row r="2081" spans="3:8" x14ac:dyDescent="0.25">
      <c r="C2081" s="8"/>
      <c r="E2081" s="3"/>
      <c r="H2081"/>
    </row>
    <row r="2082" spans="3:8" x14ac:dyDescent="0.25">
      <c r="C2082" s="8"/>
      <c r="E2082" s="3"/>
      <c r="H2082"/>
    </row>
    <row r="2083" spans="3:8" x14ac:dyDescent="0.25">
      <c r="C2083" s="8"/>
      <c r="E2083" s="3"/>
      <c r="H2083"/>
    </row>
    <row r="2084" spans="3:8" x14ac:dyDescent="0.25">
      <c r="C2084" s="8"/>
      <c r="E2084" s="3"/>
      <c r="F2084" s="9"/>
      <c r="H2084"/>
    </row>
    <row r="2085" spans="3:8" x14ac:dyDescent="0.25">
      <c r="C2085" s="8"/>
      <c r="E2085" s="3"/>
      <c r="F2085" s="9"/>
      <c r="H2085"/>
    </row>
    <row r="2086" spans="3:8" x14ac:dyDescent="0.25">
      <c r="C2086" s="8"/>
      <c r="E2086" s="3"/>
      <c r="F2086" s="9"/>
      <c r="H2086"/>
    </row>
    <row r="2087" spans="3:8" x14ac:dyDescent="0.25">
      <c r="C2087" s="8"/>
      <c r="E2087" s="3"/>
      <c r="F2087" s="9"/>
      <c r="H2087"/>
    </row>
    <row r="2088" spans="3:8" x14ac:dyDescent="0.25">
      <c r="C2088" s="8"/>
      <c r="E2088" s="3"/>
      <c r="F2088" s="9"/>
      <c r="H2088"/>
    </row>
    <row r="2089" spans="3:8" x14ac:dyDescent="0.25">
      <c r="C2089" s="8"/>
      <c r="E2089" s="3"/>
      <c r="F2089" s="9"/>
      <c r="H2089"/>
    </row>
    <row r="2090" spans="3:8" x14ac:dyDescent="0.25">
      <c r="C2090" s="8"/>
      <c r="E2090" s="3"/>
      <c r="F2090" s="4"/>
      <c r="H2090"/>
    </row>
    <row r="2091" spans="3:8" x14ac:dyDescent="0.25">
      <c r="C2091" s="8"/>
      <c r="E2091" s="3"/>
      <c r="F2091" s="4"/>
      <c r="H2091"/>
    </row>
    <row r="2092" spans="3:8" x14ac:dyDescent="0.25">
      <c r="C2092" s="8"/>
      <c r="E2092" s="3"/>
      <c r="F2092" s="4"/>
      <c r="H2092"/>
    </row>
    <row r="2093" spans="3:8" x14ac:dyDescent="0.25">
      <c r="C2093" s="8"/>
      <c r="E2093" s="3"/>
      <c r="F2093" s="4"/>
      <c r="H2093"/>
    </row>
    <row r="2094" spans="3:8" x14ac:dyDescent="0.25">
      <c r="C2094" s="8"/>
      <c r="E2094" s="3"/>
      <c r="F2094" s="4"/>
      <c r="H2094"/>
    </row>
    <row r="2095" spans="3:8" x14ac:dyDescent="0.25">
      <c r="C2095" s="8"/>
      <c r="E2095" s="3"/>
      <c r="F2095" s="4"/>
      <c r="H2095"/>
    </row>
    <row r="2096" spans="3:8" x14ac:dyDescent="0.25">
      <c r="C2096" s="8"/>
      <c r="E2096" s="3"/>
      <c r="F2096" s="9"/>
      <c r="H2096"/>
    </row>
    <row r="2097" spans="3:8" x14ac:dyDescent="0.25">
      <c r="C2097" s="8"/>
      <c r="E2097" s="3"/>
      <c r="F2097" s="9"/>
      <c r="H2097"/>
    </row>
    <row r="2098" spans="3:8" x14ac:dyDescent="0.25">
      <c r="C2098" s="8"/>
      <c r="E2098" s="3"/>
      <c r="F2098" s="9"/>
      <c r="H2098"/>
    </row>
    <row r="2099" spans="3:8" x14ac:dyDescent="0.25">
      <c r="C2099" s="8"/>
      <c r="E2099" s="3"/>
      <c r="F2099" s="9"/>
      <c r="H2099"/>
    </row>
    <row r="2100" spans="3:8" x14ac:dyDescent="0.25">
      <c r="C2100" s="8"/>
      <c r="E2100" s="3"/>
      <c r="F2100" s="9"/>
      <c r="H2100"/>
    </row>
    <row r="2101" spans="3:8" x14ac:dyDescent="0.25">
      <c r="C2101" s="8"/>
      <c r="E2101" s="3"/>
      <c r="F2101" s="9"/>
      <c r="H2101"/>
    </row>
    <row r="2102" spans="3:8" x14ac:dyDescent="0.25">
      <c r="C2102" s="8"/>
      <c r="E2102" s="3"/>
      <c r="H2102"/>
    </row>
    <row r="2103" spans="3:8" x14ac:dyDescent="0.25">
      <c r="C2103" s="8"/>
      <c r="E2103" s="3"/>
      <c r="H2103"/>
    </row>
    <row r="2104" spans="3:8" x14ac:dyDescent="0.25">
      <c r="C2104" s="8"/>
      <c r="E2104" s="3"/>
      <c r="H2104"/>
    </row>
    <row r="2105" spans="3:8" x14ac:dyDescent="0.25">
      <c r="C2105" s="8"/>
      <c r="E2105" s="3"/>
      <c r="H2105"/>
    </row>
    <row r="2106" spans="3:8" x14ac:dyDescent="0.25">
      <c r="C2106" s="8"/>
      <c r="E2106" s="3"/>
      <c r="H2106"/>
    </row>
    <row r="2107" spans="3:8" x14ac:dyDescent="0.25">
      <c r="C2107" s="8"/>
      <c r="E2107" s="3"/>
      <c r="H2107"/>
    </row>
    <row r="2108" spans="3:8" x14ac:dyDescent="0.25">
      <c r="C2108" s="8"/>
      <c r="E2108" s="3"/>
      <c r="F2108" s="9"/>
      <c r="H2108"/>
    </row>
    <row r="2109" spans="3:8" x14ac:dyDescent="0.25">
      <c r="C2109" s="8"/>
      <c r="E2109" s="3"/>
      <c r="F2109" s="9"/>
      <c r="H2109"/>
    </row>
    <row r="2110" spans="3:8" x14ac:dyDescent="0.25">
      <c r="C2110" s="8"/>
      <c r="E2110" s="3"/>
      <c r="F2110" s="9"/>
      <c r="H2110"/>
    </row>
    <row r="2111" spans="3:8" x14ac:dyDescent="0.25">
      <c r="C2111" s="8"/>
      <c r="E2111" s="3"/>
      <c r="F2111" s="9"/>
      <c r="H2111"/>
    </row>
    <row r="2112" spans="3:8" x14ac:dyDescent="0.25">
      <c r="C2112" s="8"/>
      <c r="E2112" s="3"/>
      <c r="F2112" s="9"/>
      <c r="H2112"/>
    </row>
    <row r="2113" spans="3:8" x14ac:dyDescent="0.25">
      <c r="C2113" s="8"/>
      <c r="E2113" s="3"/>
      <c r="F2113" s="9"/>
      <c r="H2113"/>
    </row>
    <row r="2114" spans="3:8" x14ac:dyDescent="0.25">
      <c r="C2114" s="8"/>
      <c r="E2114" s="3"/>
      <c r="F2114" s="4"/>
      <c r="H2114"/>
    </row>
    <row r="2115" spans="3:8" x14ac:dyDescent="0.25">
      <c r="C2115" s="8"/>
      <c r="E2115" s="3"/>
      <c r="F2115" s="4"/>
      <c r="H2115"/>
    </row>
    <row r="2116" spans="3:8" x14ac:dyDescent="0.25">
      <c r="C2116" s="8"/>
      <c r="E2116" s="3"/>
      <c r="F2116" s="4"/>
      <c r="H2116"/>
    </row>
    <row r="2117" spans="3:8" x14ac:dyDescent="0.25">
      <c r="C2117" s="8"/>
      <c r="E2117" s="3"/>
      <c r="F2117" s="4"/>
      <c r="H2117"/>
    </row>
    <row r="2118" spans="3:8" x14ac:dyDescent="0.25">
      <c r="C2118" s="8"/>
      <c r="E2118" s="3"/>
      <c r="F2118" s="4"/>
      <c r="H2118"/>
    </row>
    <row r="2119" spans="3:8" x14ac:dyDescent="0.25">
      <c r="C2119" s="8"/>
      <c r="E2119" s="3"/>
      <c r="F2119" s="4"/>
      <c r="H2119"/>
    </row>
    <row r="2120" spans="3:8" x14ac:dyDescent="0.25">
      <c r="C2120" s="8"/>
      <c r="E2120" s="3"/>
      <c r="F2120" s="9"/>
      <c r="H2120"/>
    </row>
    <row r="2121" spans="3:8" x14ac:dyDescent="0.25">
      <c r="C2121" s="8"/>
      <c r="E2121" s="3"/>
      <c r="F2121" s="9"/>
      <c r="H2121"/>
    </row>
    <row r="2122" spans="3:8" x14ac:dyDescent="0.25">
      <c r="C2122" s="8"/>
      <c r="E2122" s="3"/>
      <c r="F2122" s="9"/>
      <c r="H2122"/>
    </row>
    <row r="2123" spans="3:8" x14ac:dyDescent="0.25">
      <c r="C2123" s="8"/>
      <c r="E2123" s="3"/>
      <c r="F2123" s="9"/>
      <c r="H2123"/>
    </row>
    <row r="2124" spans="3:8" x14ac:dyDescent="0.25">
      <c r="C2124" s="8"/>
      <c r="E2124" s="3"/>
      <c r="F2124" s="9"/>
      <c r="H2124"/>
    </row>
    <row r="2125" spans="3:8" x14ac:dyDescent="0.25">
      <c r="C2125" s="8"/>
      <c r="E2125" s="3"/>
      <c r="F2125" s="9"/>
      <c r="H2125"/>
    </row>
    <row r="2126" spans="3:8" x14ac:dyDescent="0.25">
      <c r="C2126" s="8"/>
      <c r="E2126" s="3"/>
      <c r="H2126"/>
    </row>
    <row r="2127" spans="3:8" x14ac:dyDescent="0.25">
      <c r="C2127" s="8"/>
      <c r="E2127" s="3"/>
      <c r="H2127"/>
    </row>
    <row r="2128" spans="3:8" x14ac:dyDescent="0.25">
      <c r="C2128" s="8"/>
      <c r="E2128" s="3"/>
      <c r="H2128"/>
    </row>
    <row r="2129" spans="3:8" x14ac:dyDescent="0.25">
      <c r="C2129" s="8"/>
      <c r="E2129" s="3"/>
      <c r="H2129"/>
    </row>
    <row r="2130" spans="3:8" x14ac:dyDescent="0.25">
      <c r="C2130" s="8"/>
      <c r="E2130" s="3"/>
      <c r="H2130"/>
    </row>
    <row r="2131" spans="3:8" x14ac:dyDescent="0.25">
      <c r="C2131" s="8"/>
      <c r="E2131" s="3"/>
      <c r="H2131"/>
    </row>
    <row r="2132" spans="3:8" x14ac:dyDescent="0.25">
      <c r="C2132" s="8"/>
      <c r="E2132" s="3"/>
      <c r="F2132" s="9"/>
      <c r="H2132"/>
    </row>
    <row r="2133" spans="3:8" x14ac:dyDescent="0.25">
      <c r="C2133" s="8"/>
      <c r="E2133" s="3"/>
      <c r="F2133" s="9"/>
      <c r="H2133"/>
    </row>
    <row r="2134" spans="3:8" x14ac:dyDescent="0.25">
      <c r="C2134" s="8"/>
      <c r="E2134" s="3"/>
      <c r="F2134" s="9"/>
      <c r="H2134"/>
    </row>
    <row r="2135" spans="3:8" x14ac:dyDescent="0.25">
      <c r="C2135" s="8"/>
      <c r="E2135" s="3"/>
      <c r="F2135" s="9"/>
      <c r="H2135"/>
    </row>
    <row r="2136" spans="3:8" x14ac:dyDescent="0.25">
      <c r="C2136" s="8"/>
      <c r="E2136" s="3"/>
      <c r="F2136" s="9"/>
      <c r="H2136"/>
    </row>
    <row r="2137" spans="3:8" x14ac:dyDescent="0.25">
      <c r="C2137" s="8"/>
      <c r="E2137" s="3"/>
      <c r="F2137" s="9"/>
      <c r="H2137"/>
    </row>
    <row r="2138" spans="3:8" x14ac:dyDescent="0.25">
      <c r="C2138" s="8"/>
      <c r="E2138" s="3"/>
      <c r="F2138" s="4"/>
      <c r="H2138"/>
    </row>
    <row r="2139" spans="3:8" x14ac:dyDescent="0.25">
      <c r="C2139" s="8"/>
      <c r="E2139" s="3"/>
      <c r="F2139" s="4"/>
      <c r="H2139"/>
    </row>
    <row r="2140" spans="3:8" x14ac:dyDescent="0.25">
      <c r="C2140" s="8"/>
      <c r="E2140" s="3"/>
      <c r="F2140" s="4"/>
      <c r="H2140"/>
    </row>
    <row r="2141" spans="3:8" x14ac:dyDescent="0.25">
      <c r="C2141" s="8"/>
      <c r="E2141" s="3"/>
      <c r="F2141" s="4"/>
      <c r="H2141"/>
    </row>
    <row r="2142" spans="3:8" x14ac:dyDescent="0.25">
      <c r="C2142" s="8"/>
      <c r="E2142" s="3"/>
      <c r="F2142" s="4"/>
      <c r="H2142"/>
    </row>
    <row r="2143" spans="3:8" x14ac:dyDescent="0.25">
      <c r="C2143" s="8"/>
      <c r="E2143" s="3"/>
      <c r="F2143" s="4"/>
      <c r="H2143"/>
    </row>
    <row r="2144" spans="3:8" x14ac:dyDescent="0.25">
      <c r="C2144" s="8"/>
      <c r="E2144" s="3"/>
      <c r="F2144" s="9"/>
      <c r="H2144"/>
    </row>
    <row r="2145" spans="3:8" x14ac:dyDescent="0.25">
      <c r="C2145" s="8"/>
      <c r="E2145" s="3"/>
      <c r="F2145" s="9"/>
      <c r="H2145"/>
    </row>
    <row r="2146" spans="3:8" x14ac:dyDescent="0.25">
      <c r="C2146" s="8"/>
      <c r="E2146" s="3"/>
      <c r="F2146" s="9"/>
      <c r="H2146"/>
    </row>
    <row r="2147" spans="3:8" x14ac:dyDescent="0.25">
      <c r="C2147" s="8"/>
      <c r="E2147" s="3"/>
      <c r="F2147" s="9"/>
      <c r="H2147"/>
    </row>
    <row r="2148" spans="3:8" x14ac:dyDescent="0.25">
      <c r="C2148" s="8"/>
      <c r="E2148" s="3"/>
      <c r="F2148" s="9"/>
      <c r="H2148"/>
    </row>
    <row r="2149" spans="3:8" x14ac:dyDescent="0.25">
      <c r="C2149" s="8"/>
      <c r="E2149" s="3"/>
      <c r="F2149" s="9"/>
      <c r="H2149"/>
    </row>
    <row r="2150" spans="3:8" x14ac:dyDescent="0.25">
      <c r="C2150" s="8"/>
      <c r="E2150" s="3"/>
      <c r="H2150"/>
    </row>
    <row r="2151" spans="3:8" x14ac:dyDescent="0.25">
      <c r="C2151" s="8"/>
      <c r="E2151" s="3"/>
      <c r="H2151"/>
    </row>
    <row r="2152" spans="3:8" x14ac:dyDescent="0.25">
      <c r="C2152" s="8"/>
      <c r="E2152" s="3"/>
      <c r="H2152"/>
    </row>
    <row r="2153" spans="3:8" x14ac:dyDescent="0.25">
      <c r="C2153" s="8"/>
      <c r="E2153" s="3"/>
      <c r="H2153"/>
    </row>
    <row r="2154" spans="3:8" x14ac:dyDescent="0.25">
      <c r="C2154" s="8"/>
      <c r="E2154" s="3"/>
      <c r="H2154"/>
    </row>
    <row r="2155" spans="3:8" x14ac:dyDescent="0.25">
      <c r="C2155" s="8"/>
      <c r="E2155" s="3"/>
      <c r="H2155"/>
    </row>
    <row r="2156" spans="3:8" x14ac:dyDescent="0.25">
      <c r="C2156" s="8"/>
      <c r="E2156" s="3"/>
      <c r="F2156" s="9"/>
      <c r="H2156"/>
    </row>
    <row r="2157" spans="3:8" x14ac:dyDescent="0.25">
      <c r="C2157" s="8"/>
      <c r="E2157" s="3"/>
      <c r="F2157" s="9"/>
      <c r="H2157"/>
    </row>
    <row r="2158" spans="3:8" x14ac:dyDescent="0.25">
      <c r="C2158" s="8"/>
      <c r="E2158" s="3"/>
      <c r="F2158" s="9"/>
      <c r="H2158"/>
    </row>
    <row r="2159" spans="3:8" x14ac:dyDescent="0.25">
      <c r="C2159" s="8"/>
      <c r="E2159" s="3"/>
      <c r="F2159" s="9"/>
      <c r="H2159"/>
    </row>
    <row r="2160" spans="3:8" x14ac:dyDescent="0.25">
      <c r="C2160" s="8"/>
      <c r="E2160" s="3"/>
      <c r="F2160" s="9"/>
      <c r="H2160"/>
    </row>
    <row r="2161" spans="3:8" x14ac:dyDescent="0.25">
      <c r="C2161" s="8"/>
      <c r="E2161" s="3"/>
      <c r="F2161" s="9"/>
      <c r="H2161"/>
    </row>
    <row r="2162" spans="3:8" x14ac:dyDescent="0.25">
      <c r="C2162" s="8"/>
      <c r="E2162" s="3"/>
      <c r="F2162" s="4"/>
      <c r="H2162"/>
    </row>
    <row r="2163" spans="3:8" x14ac:dyDescent="0.25">
      <c r="C2163" s="8"/>
      <c r="E2163" s="3"/>
      <c r="F2163" s="4"/>
      <c r="H2163"/>
    </row>
    <row r="2164" spans="3:8" x14ac:dyDescent="0.25">
      <c r="C2164" s="8"/>
      <c r="E2164" s="3"/>
      <c r="F2164" s="4"/>
      <c r="H2164"/>
    </row>
    <row r="2165" spans="3:8" x14ac:dyDescent="0.25">
      <c r="C2165" s="8"/>
      <c r="E2165" s="3"/>
      <c r="F2165" s="4"/>
      <c r="H2165"/>
    </row>
    <row r="2166" spans="3:8" x14ac:dyDescent="0.25">
      <c r="C2166" s="8"/>
      <c r="E2166" s="3"/>
      <c r="F2166" s="4"/>
      <c r="H2166"/>
    </row>
    <row r="2167" spans="3:8" x14ac:dyDescent="0.25">
      <c r="C2167" s="8"/>
      <c r="E2167" s="3"/>
      <c r="F2167" s="4"/>
      <c r="H2167"/>
    </row>
    <row r="2168" spans="3:8" x14ac:dyDescent="0.25">
      <c r="C2168" s="8"/>
      <c r="E2168" s="3"/>
      <c r="F2168" s="9"/>
      <c r="H2168"/>
    </row>
    <row r="2169" spans="3:8" x14ac:dyDescent="0.25">
      <c r="C2169" s="8"/>
      <c r="E2169" s="3"/>
      <c r="F2169" s="9"/>
      <c r="H2169"/>
    </row>
    <row r="2170" spans="3:8" x14ac:dyDescent="0.25">
      <c r="C2170" s="8"/>
      <c r="E2170" s="3"/>
      <c r="F2170" s="9"/>
      <c r="H2170"/>
    </row>
    <row r="2171" spans="3:8" x14ac:dyDescent="0.25">
      <c r="C2171" s="8"/>
      <c r="E2171" s="3"/>
      <c r="F2171" s="9"/>
      <c r="H2171"/>
    </row>
    <row r="2172" spans="3:8" x14ac:dyDescent="0.25">
      <c r="C2172" s="8"/>
      <c r="E2172" s="3"/>
      <c r="F2172" s="9"/>
      <c r="H2172"/>
    </row>
    <row r="2173" spans="3:8" x14ac:dyDescent="0.25">
      <c r="C2173" s="8"/>
      <c r="E2173" s="3"/>
      <c r="F2173" s="9"/>
      <c r="H2173"/>
    </row>
    <row r="2174" spans="3:8" x14ac:dyDescent="0.25">
      <c r="C2174" s="8"/>
      <c r="E2174" s="3"/>
      <c r="H2174"/>
    </row>
    <row r="2175" spans="3:8" x14ac:dyDescent="0.25">
      <c r="C2175" s="8"/>
      <c r="E2175" s="3"/>
      <c r="H2175"/>
    </row>
    <row r="2176" spans="3:8" x14ac:dyDescent="0.25">
      <c r="C2176" s="8"/>
      <c r="E2176" s="3"/>
      <c r="H2176"/>
    </row>
    <row r="2177" spans="3:8" x14ac:dyDescent="0.25">
      <c r="C2177" s="8"/>
      <c r="E2177" s="3"/>
      <c r="H2177"/>
    </row>
    <row r="2178" spans="3:8" x14ac:dyDescent="0.25">
      <c r="C2178" s="8"/>
      <c r="E2178" s="3"/>
      <c r="H2178"/>
    </row>
    <row r="2179" spans="3:8" x14ac:dyDescent="0.25">
      <c r="C2179" s="8"/>
      <c r="E2179" s="3"/>
      <c r="H2179"/>
    </row>
    <row r="2180" spans="3:8" x14ac:dyDescent="0.25">
      <c r="C2180" s="8"/>
      <c r="E2180" s="3"/>
      <c r="F2180" s="9"/>
      <c r="H2180"/>
    </row>
    <row r="2181" spans="3:8" x14ac:dyDescent="0.25">
      <c r="C2181" s="8"/>
      <c r="E2181" s="3"/>
      <c r="F2181" s="9"/>
      <c r="H2181"/>
    </row>
    <row r="2182" spans="3:8" x14ac:dyDescent="0.25">
      <c r="C2182" s="8"/>
      <c r="E2182" s="3"/>
      <c r="F2182" s="9"/>
      <c r="H2182"/>
    </row>
    <row r="2183" spans="3:8" x14ac:dyDescent="0.25">
      <c r="C2183" s="8"/>
      <c r="E2183" s="3"/>
      <c r="F2183" s="9"/>
      <c r="H2183"/>
    </row>
    <row r="2184" spans="3:8" x14ac:dyDescent="0.25">
      <c r="C2184" s="8"/>
      <c r="E2184" s="3"/>
      <c r="F2184" s="9"/>
      <c r="H2184"/>
    </row>
    <row r="2185" spans="3:8" x14ac:dyDescent="0.25">
      <c r="C2185" s="8"/>
      <c r="E2185" s="3"/>
      <c r="F2185" s="9"/>
      <c r="H2185"/>
    </row>
    <row r="2186" spans="3:8" x14ac:dyDescent="0.25">
      <c r="C2186" s="8"/>
      <c r="E2186" s="3"/>
      <c r="F2186" s="4"/>
      <c r="H2186"/>
    </row>
    <row r="2187" spans="3:8" x14ac:dyDescent="0.25">
      <c r="C2187" s="8"/>
      <c r="E2187" s="3"/>
      <c r="F2187" s="4"/>
      <c r="H2187"/>
    </row>
    <row r="2188" spans="3:8" x14ac:dyDescent="0.25">
      <c r="C2188" s="8"/>
      <c r="E2188" s="3"/>
      <c r="F2188" s="4"/>
      <c r="H2188"/>
    </row>
    <row r="2189" spans="3:8" x14ac:dyDescent="0.25">
      <c r="C2189" s="8"/>
      <c r="E2189" s="3"/>
      <c r="F2189" s="4"/>
      <c r="H2189"/>
    </row>
    <row r="2190" spans="3:8" x14ac:dyDescent="0.25">
      <c r="C2190" s="8"/>
      <c r="E2190" s="3"/>
      <c r="F2190" s="4"/>
      <c r="H2190"/>
    </row>
    <row r="2191" spans="3:8" x14ac:dyDescent="0.25">
      <c r="C2191" s="8"/>
      <c r="E2191" s="3"/>
      <c r="F2191" s="4"/>
      <c r="H2191"/>
    </row>
    <row r="2192" spans="3:8" x14ac:dyDescent="0.25">
      <c r="C2192" s="8"/>
      <c r="E2192" s="3"/>
      <c r="F2192" s="9"/>
      <c r="H2192"/>
    </row>
    <row r="2193" spans="3:8" x14ac:dyDescent="0.25">
      <c r="C2193" s="8"/>
      <c r="E2193" s="3"/>
      <c r="F2193" s="9"/>
      <c r="H2193"/>
    </row>
    <row r="2194" spans="3:8" x14ac:dyDescent="0.25">
      <c r="C2194" s="8"/>
      <c r="E2194" s="3"/>
      <c r="F2194" s="9"/>
      <c r="H2194"/>
    </row>
    <row r="2195" spans="3:8" x14ac:dyDescent="0.25">
      <c r="C2195" s="8"/>
      <c r="E2195" s="3"/>
      <c r="F2195" s="9"/>
      <c r="H2195"/>
    </row>
    <row r="2196" spans="3:8" x14ac:dyDescent="0.25">
      <c r="C2196" s="8"/>
      <c r="E2196" s="3"/>
      <c r="F2196" s="9"/>
      <c r="H2196"/>
    </row>
    <row r="2197" spans="3:8" x14ac:dyDescent="0.25">
      <c r="C2197" s="8"/>
      <c r="E2197" s="3"/>
      <c r="F2197" s="9"/>
      <c r="H2197"/>
    </row>
    <row r="2198" spans="3:8" x14ac:dyDescent="0.25">
      <c r="C2198" s="8"/>
      <c r="E2198" s="3"/>
      <c r="H2198"/>
    </row>
    <row r="2199" spans="3:8" x14ac:dyDescent="0.25">
      <c r="C2199" s="8"/>
      <c r="E2199" s="3"/>
      <c r="H2199"/>
    </row>
    <row r="2200" spans="3:8" x14ac:dyDescent="0.25">
      <c r="C2200" s="8"/>
      <c r="E2200" s="3"/>
      <c r="H2200"/>
    </row>
    <row r="2201" spans="3:8" x14ac:dyDescent="0.25">
      <c r="C2201" s="8"/>
      <c r="E2201" s="3"/>
      <c r="H2201"/>
    </row>
    <row r="2202" spans="3:8" x14ac:dyDescent="0.25">
      <c r="C2202" s="8"/>
      <c r="E2202" s="3"/>
      <c r="H2202"/>
    </row>
    <row r="2203" spans="3:8" x14ac:dyDescent="0.25">
      <c r="C2203" s="8"/>
      <c r="E2203" s="3"/>
      <c r="H2203"/>
    </row>
    <row r="2204" spans="3:8" x14ac:dyDescent="0.25">
      <c r="C2204" s="8"/>
      <c r="E2204" s="3"/>
      <c r="F2204" s="9"/>
      <c r="H2204"/>
    </row>
    <row r="2205" spans="3:8" x14ac:dyDescent="0.25">
      <c r="C2205" s="8"/>
      <c r="E2205" s="3"/>
      <c r="F2205" s="9"/>
      <c r="H2205"/>
    </row>
    <row r="2206" spans="3:8" x14ac:dyDescent="0.25">
      <c r="C2206" s="8"/>
      <c r="E2206" s="3"/>
      <c r="F2206" s="9"/>
      <c r="H2206"/>
    </row>
    <row r="2207" spans="3:8" x14ac:dyDescent="0.25">
      <c r="C2207" s="8"/>
      <c r="E2207" s="3"/>
      <c r="F2207" s="9"/>
      <c r="H2207"/>
    </row>
    <row r="2208" spans="3:8" x14ac:dyDescent="0.25">
      <c r="C2208" s="8"/>
      <c r="E2208" s="3"/>
      <c r="F2208" s="9"/>
      <c r="H2208"/>
    </row>
    <row r="2209" spans="3:8" x14ac:dyDescent="0.25">
      <c r="C2209" s="8"/>
      <c r="E2209" s="3"/>
      <c r="F2209" s="9"/>
      <c r="H2209"/>
    </row>
    <row r="2210" spans="3:8" x14ac:dyDescent="0.25">
      <c r="C2210"/>
      <c r="E2210" s="4"/>
      <c r="F2210" s="4"/>
      <c r="H2210"/>
    </row>
    <row r="2211" spans="3:8" x14ac:dyDescent="0.25">
      <c r="C2211"/>
      <c r="E2211" s="4"/>
      <c r="F2211" s="4"/>
      <c r="H2211"/>
    </row>
    <row r="2212" spans="3:8" x14ac:dyDescent="0.25">
      <c r="C2212"/>
      <c r="E2212" s="3"/>
      <c r="F2212" s="4"/>
      <c r="H2212"/>
    </row>
    <row r="2213" spans="3:8" x14ac:dyDescent="0.25">
      <c r="C2213"/>
      <c r="E2213" s="3"/>
      <c r="F2213" s="4"/>
      <c r="H2213"/>
    </row>
    <row r="2214" spans="3:8" x14ac:dyDescent="0.25">
      <c r="C2214"/>
      <c r="E2214" s="3"/>
      <c r="F2214" s="4"/>
      <c r="H2214"/>
    </row>
    <row r="2215" spans="3:8" x14ac:dyDescent="0.25">
      <c r="C2215"/>
      <c r="E2215" s="3"/>
      <c r="F2215" s="4"/>
      <c r="H2215"/>
    </row>
    <row r="2216" spans="3:8" x14ac:dyDescent="0.25">
      <c r="C2216"/>
      <c r="E2216" s="3"/>
      <c r="F2216" s="9"/>
      <c r="H2216"/>
    </row>
    <row r="2217" spans="3:8" x14ac:dyDescent="0.25">
      <c r="C2217"/>
      <c r="E2217" s="3"/>
      <c r="F2217" s="9"/>
      <c r="H2217"/>
    </row>
    <row r="2218" spans="3:8" x14ac:dyDescent="0.25">
      <c r="C2218"/>
      <c r="E2218" s="3"/>
      <c r="F2218" s="9"/>
      <c r="H2218"/>
    </row>
    <row r="2219" spans="3:8" x14ac:dyDescent="0.25">
      <c r="C2219"/>
      <c r="E2219" s="3"/>
      <c r="F2219" s="9"/>
      <c r="H2219"/>
    </row>
    <row r="2220" spans="3:8" x14ac:dyDescent="0.25">
      <c r="C2220"/>
      <c r="E2220" s="3"/>
      <c r="F2220" s="9"/>
      <c r="H2220"/>
    </row>
    <row r="2221" spans="3:8" x14ac:dyDescent="0.25">
      <c r="C2221"/>
      <c r="E2221" s="3"/>
      <c r="F2221" s="9"/>
      <c r="H2221"/>
    </row>
    <row r="2222" spans="3:8" x14ac:dyDescent="0.25">
      <c r="C2222"/>
      <c r="E2222" s="3"/>
      <c r="H2222"/>
    </row>
    <row r="2223" spans="3:8" x14ac:dyDescent="0.25">
      <c r="C2223"/>
      <c r="E2223" s="3"/>
      <c r="H2223"/>
    </row>
    <row r="2224" spans="3:8" x14ac:dyDescent="0.25">
      <c r="C2224"/>
      <c r="E2224" s="3"/>
      <c r="H2224"/>
    </row>
    <row r="2225" spans="3:8" x14ac:dyDescent="0.25">
      <c r="C2225"/>
      <c r="E2225" s="3"/>
      <c r="H2225"/>
    </row>
    <row r="2226" spans="3:8" x14ac:dyDescent="0.25">
      <c r="C2226"/>
      <c r="E2226" s="3"/>
      <c r="H2226"/>
    </row>
    <row r="2227" spans="3:8" x14ac:dyDescent="0.25">
      <c r="C2227"/>
      <c r="E2227" s="3"/>
      <c r="H2227"/>
    </row>
    <row r="2228" spans="3:8" x14ac:dyDescent="0.25">
      <c r="C2228"/>
      <c r="E2228" s="3"/>
      <c r="F2228" s="9"/>
      <c r="H2228"/>
    </row>
    <row r="2229" spans="3:8" x14ac:dyDescent="0.25">
      <c r="C2229"/>
      <c r="E2229" s="3"/>
      <c r="F2229" s="9"/>
      <c r="H2229"/>
    </row>
    <row r="2230" spans="3:8" x14ac:dyDescent="0.25">
      <c r="C2230"/>
      <c r="E2230" s="3"/>
      <c r="F2230" s="9"/>
      <c r="H2230"/>
    </row>
    <row r="2231" spans="3:8" x14ac:dyDescent="0.25">
      <c r="C2231"/>
      <c r="E2231" s="3"/>
      <c r="F2231" s="9"/>
      <c r="H2231"/>
    </row>
    <row r="2232" spans="3:8" x14ac:dyDescent="0.25">
      <c r="C2232"/>
      <c r="E2232" s="3"/>
      <c r="F2232" s="9"/>
      <c r="H2232"/>
    </row>
    <row r="2233" spans="3:8" x14ac:dyDescent="0.25">
      <c r="C2233"/>
      <c r="E2233" s="3"/>
      <c r="F2233" s="9"/>
      <c r="H2233"/>
    </row>
  </sheetData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B3A3-C761-4759-B6F2-B7A466DBC6C2}">
  <sheetPr codeName="Sheet17"/>
  <dimension ref="A1:I2288"/>
  <sheetViews>
    <sheetView showGridLines="0" zoomScale="90" zoomScaleNormal="90" workbookViewId="0">
      <selection activeCell="A34" sqref="A34"/>
    </sheetView>
  </sheetViews>
  <sheetFormatPr baseColWidth="10" defaultColWidth="9.140625" defaultRowHeight="15" x14ac:dyDescent="0.25"/>
  <cols>
    <col min="1" max="2" width="25.7109375" style="3" customWidth="1"/>
    <col min="3" max="4" width="25.7109375" customWidth="1"/>
    <col min="5" max="7" width="25.7109375" style="3" customWidth="1"/>
    <col min="8" max="8" width="25.7109375" style="4" customWidth="1"/>
  </cols>
  <sheetData>
    <row r="1" spans="1:8" s="3" customFormat="1" x14ac:dyDescent="0.25">
      <c r="A1" s="15" t="s">
        <v>31</v>
      </c>
      <c r="B1" s="22" t="s">
        <v>184</v>
      </c>
      <c r="C1" s="15" t="s">
        <v>185</v>
      </c>
      <c r="D1" s="16" t="s">
        <v>151</v>
      </c>
      <c r="E1" s="15" t="s">
        <v>39</v>
      </c>
      <c r="F1" s="15" t="s">
        <v>194</v>
      </c>
      <c r="G1" s="16" t="s">
        <v>150</v>
      </c>
    </row>
    <row r="2" spans="1:8" x14ac:dyDescent="0.25">
      <c r="B2" s="8"/>
      <c r="D2" s="3"/>
      <c r="F2" s="10"/>
      <c r="H2"/>
    </row>
    <row r="3" spans="1:8" x14ac:dyDescent="0.25">
      <c r="B3"/>
      <c r="D3" s="3"/>
      <c r="F3" s="10"/>
      <c r="H3"/>
    </row>
    <row r="4" spans="1:8" x14ac:dyDescent="0.25">
      <c r="D4" s="3"/>
      <c r="F4" s="11"/>
      <c r="H4"/>
    </row>
    <row r="5" spans="1:8" x14ac:dyDescent="0.25">
      <c r="D5" s="3"/>
      <c r="F5" s="11"/>
      <c r="H5"/>
    </row>
    <row r="6" spans="1:8" x14ac:dyDescent="0.25">
      <c r="D6" s="3"/>
      <c r="F6" s="11"/>
      <c r="H6"/>
    </row>
    <row r="7" spans="1:8" x14ac:dyDescent="0.25">
      <c r="B7" s="8"/>
      <c r="D7" s="3"/>
      <c r="F7" s="11"/>
      <c r="H7"/>
    </row>
    <row r="8" spans="1:8" x14ac:dyDescent="0.25">
      <c r="B8"/>
      <c r="D8" s="3"/>
      <c r="F8" s="11"/>
      <c r="H8"/>
    </row>
    <row r="9" spans="1:8" x14ac:dyDescent="0.25">
      <c r="D9" s="3"/>
      <c r="F9" s="11"/>
      <c r="H9"/>
    </row>
    <row r="10" spans="1:8" x14ac:dyDescent="0.25">
      <c r="D10" s="3"/>
      <c r="F10" s="11"/>
      <c r="H10"/>
    </row>
    <row r="11" spans="1:8" x14ac:dyDescent="0.25">
      <c r="D11" s="3"/>
      <c r="F11" s="11"/>
      <c r="H11"/>
    </row>
    <row r="12" spans="1:8" x14ac:dyDescent="0.25">
      <c r="B12" s="8"/>
      <c r="D12" s="3"/>
      <c r="F12" s="11"/>
      <c r="H12"/>
    </row>
    <row r="13" spans="1:8" x14ac:dyDescent="0.25">
      <c r="B13"/>
      <c r="D13" s="3"/>
      <c r="F13" s="11"/>
      <c r="H13"/>
    </row>
    <row r="14" spans="1:8" x14ac:dyDescent="0.25">
      <c r="D14" s="3"/>
      <c r="F14" s="11"/>
      <c r="H14"/>
    </row>
    <row r="15" spans="1:8" x14ac:dyDescent="0.25">
      <c r="D15" s="3"/>
      <c r="F15" s="11"/>
      <c r="H15"/>
    </row>
    <row r="16" spans="1:8" x14ac:dyDescent="0.25">
      <c r="D16" s="3"/>
      <c r="F16" s="11"/>
      <c r="H16"/>
    </row>
    <row r="17" spans="2:8" x14ac:dyDescent="0.25">
      <c r="B17" s="8"/>
      <c r="D17" s="3"/>
      <c r="F17" s="11"/>
      <c r="H17"/>
    </row>
    <row r="18" spans="2:8" x14ac:dyDescent="0.25">
      <c r="B18"/>
      <c r="D18" s="3"/>
      <c r="F18" s="11"/>
      <c r="H18"/>
    </row>
    <row r="19" spans="2:8" x14ac:dyDescent="0.25">
      <c r="D19" s="3"/>
      <c r="F19" s="11"/>
      <c r="H19"/>
    </row>
    <row r="20" spans="2:8" x14ac:dyDescent="0.25">
      <c r="D20" s="3"/>
      <c r="F20" s="11"/>
      <c r="H20"/>
    </row>
    <row r="21" spans="2:8" x14ac:dyDescent="0.25">
      <c r="D21" s="3"/>
      <c r="F21" s="11"/>
      <c r="H21"/>
    </row>
    <row r="22" spans="2:8" x14ac:dyDescent="0.25">
      <c r="B22" s="8"/>
      <c r="D22" s="3"/>
      <c r="F22" s="11"/>
      <c r="H22"/>
    </row>
    <row r="23" spans="2:8" x14ac:dyDescent="0.25">
      <c r="B23"/>
      <c r="D23" s="3"/>
      <c r="F23" s="11"/>
      <c r="H23"/>
    </row>
    <row r="24" spans="2:8" x14ac:dyDescent="0.25">
      <c r="D24" s="3"/>
      <c r="F24" s="11"/>
      <c r="H24"/>
    </row>
    <row r="25" spans="2:8" x14ac:dyDescent="0.25">
      <c r="D25" s="3"/>
      <c r="F25" s="11"/>
      <c r="H25"/>
    </row>
    <row r="26" spans="2:8" x14ac:dyDescent="0.25">
      <c r="D26" s="3"/>
      <c r="F26" s="11"/>
      <c r="H26"/>
    </row>
    <row r="27" spans="2:8" x14ac:dyDescent="0.25">
      <c r="B27" s="8"/>
      <c r="D27" s="3"/>
      <c r="F27" s="11"/>
      <c r="H27"/>
    </row>
    <row r="28" spans="2:8" x14ac:dyDescent="0.25">
      <c r="B28"/>
      <c r="D28" s="3"/>
      <c r="F28" s="11"/>
      <c r="H28"/>
    </row>
    <row r="29" spans="2:8" x14ac:dyDescent="0.25">
      <c r="D29" s="3"/>
      <c r="F29" s="11"/>
      <c r="H29"/>
    </row>
    <row r="30" spans="2:8" x14ac:dyDescent="0.25">
      <c r="D30" s="3"/>
      <c r="F30" s="11"/>
      <c r="H30"/>
    </row>
    <row r="31" spans="2:8" x14ac:dyDescent="0.25">
      <c r="D31" s="3"/>
      <c r="F31" s="11"/>
      <c r="H31"/>
    </row>
    <row r="32" spans="2:8" x14ac:dyDescent="0.25">
      <c r="B32" s="8"/>
      <c r="D32" s="3"/>
      <c r="F32" s="11"/>
      <c r="H32"/>
    </row>
    <row r="33" spans="2:8" x14ac:dyDescent="0.25">
      <c r="B33"/>
      <c r="D33" s="3"/>
      <c r="F33" s="11"/>
      <c r="H33"/>
    </row>
    <row r="34" spans="2:8" x14ac:dyDescent="0.25">
      <c r="D34" s="3"/>
      <c r="F34" s="11"/>
      <c r="H34"/>
    </row>
    <row r="35" spans="2:8" x14ac:dyDescent="0.25">
      <c r="D35" s="3"/>
      <c r="F35" s="11"/>
      <c r="H35"/>
    </row>
    <row r="36" spans="2:8" x14ac:dyDescent="0.25">
      <c r="D36" s="3"/>
      <c r="F36" s="11"/>
      <c r="H36"/>
    </row>
    <row r="37" spans="2:8" x14ac:dyDescent="0.25">
      <c r="B37" s="8"/>
      <c r="D37" s="3"/>
      <c r="F37" s="11"/>
      <c r="H37"/>
    </row>
    <row r="38" spans="2:8" x14ac:dyDescent="0.25">
      <c r="B38"/>
      <c r="D38" s="3"/>
      <c r="F38" s="11"/>
      <c r="H38"/>
    </row>
    <row r="39" spans="2:8" x14ac:dyDescent="0.25">
      <c r="D39" s="3"/>
      <c r="F39" s="11"/>
      <c r="H39"/>
    </row>
    <row r="40" spans="2:8" x14ac:dyDescent="0.25">
      <c r="D40" s="3"/>
      <c r="F40" s="11"/>
      <c r="H40"/>
    </row>
    <row r="41" spans="2:8" x14ac:dyDescent="0.25">
      <c r="D41" s="3"/>
      <c r="F41" s="11"/>
      <c r="H41"/>
    </row>
    <row r="42" spans="2:8" x14ac:dyDescent="0.25">
      <c r="B42" s="8"/>
      <c r="D42" s="3"/>
      <c r="F42" s="11"/>
      <c r="H42"/>
    </row>
    <row r="43" spans="2:8" x14ac:dyDescent="0.25">
      <c r="B43"/>
      <c r="D43" s="3"/>
      <c r="F43" s="11"/>
      <c r="H43"/>
    </row>
    <row r="44" spans="2:8" x14ac:dyDescent="0.25">
      <c r="D44" s="3"/>
      <c r="F44" s="11"/>
      <c r="H44"/>
    </row>
    <row r="45" spans="2:8" x14ac:dyDescent="0.25">
      <c r="D45" s="3"/>
      <c r="F45" s="11"/>
      <c r="H45"/>
    </row>
    <row r="46" spans="2:8" x14ac:dyDescent="0.25">
      <c r="D46" s="3"/>
      <c r="F46" s="11"/>
      <c r="H46"/>
    </row>
    <row r="47" spans="2:8" x14ac:dyDescent="0.25">
      <c r="B47" s="8"/>
      <c r="D47" s="3"/>
      <c r="F47" s="11"/>
      <c r="H47"/>
    </row>
    <row r="48" spans="2:8" x14ac:dyDescent="0.25">
      <c r="B48"/>
      <c r="D48" s="3"/>
      <c r="F48" s="11"/>
      <c r="H48"/>
    </row>
    <row r="49" spans="2:8" x14ac:dyDescent="0.25">
      <c r="D49" s="3"/>
      <c r="F49" s="11"/>
      <c r="H49"/>
    </row>
    <row r="50" spans="2:8" x14ac:dyDescent="0.25">
      <c r="D50" s="3"/>
      <c r="F50" s="11"/>
      <c r="H50"/>
    </row>
    <row r="51" spans="2:8" x14ac:dyDescent="0.25">
      <c r="D51" s="3"/>
      <c r="F51" s="11"/>
      <c r="H51"/>
    </row>
    <row r="52" spans="2:8" x14ac:dyDescent="0.25">
      <c r="B52" s="8"/>
      <c r="D52" s="3"/>
      <c r="F52" s="11"/>
      <c r="H52"/>
    </row>
    <row r="53" spans="2:8" x14ac:dyDescent="0.25">
      <c r="B53"/>
      <c r="D53" s="3"/>
      <c r="F53" s="11"/>
      <c r="H53"/>
    </row>
    <row r="54" spans="2:8" x14ac:dyDescent="0.25">
      <c r="D54" s="3"/>
      <c r="F54" s="11"/>
      <c r="H54"/>
    </row>
    <row r="55" spans="2:8" x14ac:dyDescent="0.25">
      <c r="D55" s="3"/>
      <c r="F55" s="11"/>
      <c r="H55"/>
    </row>
    <row r="56" spans="2:8" x14ac:dyDescent="0.25">
      <c r="D56" s="3"/>
      <c r="F56" s="11"/>
      <c r="H56"/>
    </row>
    <row r="57" spans="2:8" x14ac:dyDescent="0.25">
      <c r="B57" s="8"/>
      <c r="D57" s="3"/>
      <c r="F57" s="11"/>
      <c r="H57"/>
    </row>
    <row r="58" spans="2:8" x14ac:dyDescent="0.25">
      <c r="B58"/>
      <c r="D58" s="3"/>
      <c r="F58" s="11"/>
      <c r="H58"/>
    </row>
    <row r="59" spans="2:8" x14ac:dyDescent="0.25">
      <c r="D59" s="3"/>
      <c r="F59" s="11"/>
      <c r="H59"/>
    </row>
    <row r="60" spans="2:8" x14ac:dyDescent="0.25">
      <c r="D60" s="3"/>
      <c r="F60" s="11"/>
      <c r="H60"/>
    </row>
    <row r="61" spans="2:8" x14ac:dyDescent="0.25">
      <c r="D61" s="3"/>
      <c r="F61" s="11"/>
      <c r="H61"/>
    </row>
    <row r="62" spans="2:8" x14ac:dyDescent="0.25">
      <c r="B62" s="8"/>
      <c r="D62" s="3"/>
      <c r="F62" s="11"/>
      <c r="H62"/>
    </row>
    <row r="63" spans="2:8" x14ac:dyDescent="0.25">
      <c r="B63"/>
      <c r="D63" s="3"/>
      <c r="F63" s="11"/>
      <c r="H63"/>
    </row>
    <row r="64" spans="2:8" x14ac:dyDescent="0.25">
      <c r="D64" s="3"/>
      <c r="F64" s="11"/>
      <c r="H64"/>
    </row>
    <row r="65" spans="2:8" x14ac:dyDescent="0.25">
      <c r="D65" s="3"/>
      <c r="F65" s="11"/>
      <c r="H65"/>
    </row>
    <row r="66" spans="2:8" x14ac:dyDescent="0.25">
      <c r="D66" s="3"/>
      <c r="F66" s="11"/>
      <c r="H66"/>
    </row>
    <row r="67" spans="2:8" x14ac:dyDescent="0.25">
      <c r="B67" s="8"/>
      <c r="D67" s="3"/>
      <c r="F67" s="11"/>
      <c r="H67"/>
    </row>
    <row r="68" spans="2:8" x14ac:dyDescent="0.25">
      <c r="B68"/>
      <c r="D68" s="3"/>
      <c r="F68" s="11"/>
      <c r="H68"/>
    </row>
    <row r="69" spans="2:8" x14ac:dyDescent="0.25">
      <c r="D69" s="3"/>
      <c r="F69" s="11"/>
      <c r="H69"/>
    </row>
    <row r="70" spans="2:8" x14ac:dyDescent="0.25">
      <c r="D70" s="3"/>
      <c r="F70" s="11"/>
      <c r="H70"/>
    </row>
    <row r="71" spans="2:8" x14ac:dyDescent="0.25">
      <c r="D71" s="3"/>
      <c r="F71" s="11"/>
      <c r="H71"/>
    </row>
    <row r="72" spans="2:8" x14ac:dyDescent="0.25">
      <c r="B72" s="8"/>
      <c r="D72" s="3"/>
      <c r="F72" s="11"/>
      <c r="H72"/>
    </row>
    <row r="73" spans="2:8" x14ac:dyDescent="0.25">
      <c r="B73"/>
      <c r="D73" s="3"/>
      <c r="F73" s="11"/>
      <c r="H73"/>
    </row>
    <row r="74" spans="2:8" x14ac:dyDescent="0.25">
      <c r="D74" s="3"/>
      <c r="F74" s="11"/>
      <c r="H74"/>
    </row>
    <row r="75" spans="2:8" x14ac:dyDescent="0.25">
      <c r="D75" s="3"/>
      <c r="F75" s="11"/>
      <c r="H75"/>
    </row>
    <row r="76" spans="2:8" x14ac:dyDescent="0.25">
      <c r="D76" s="3"/>
      <c r="F76" s="11"/>
      <c r="H76"/>
    </row>
    <row r="77" spans="2:8" x14ac:dyDescent="0.25">
      <c r="B77" s="8"/>
      <c r="D77" s="3"/>
      <c r="F77" s="11"/>
      <c r="H77"/>
    </row>
    <row r="78" spans="2:8" x14ac:dyDescent="0.25">
      <c r="B78"/>
      <c r="D78" s="3"/>
      <c r="F78" s="11"/>
      <c r="H78"/>
    </row>
    <row r="79" spans="2:8" x14ac:dyDescent="0.25">
      <c r="D79" s="3"/>
      <c r="F79" s="11"/>
      <c r="H79"/>
    </row>
    <row r="80" spans="2:8" x14ac:dyDescent="0.25">
      <c r="D80" s="3"/>
      <c r="F80" s="11"/>
      <c r="H80"/>
    </row>
    <row r="81" spans="2:8" x14ac:dyDescent="0.25">
      <c r="D81" s="3"/>
      <c r="F81" s="11"/>
      <c r="H81"/>
    </row>
    <row r="82" spans="2:8" x14ac:dyDescent="0.25">
      <c r="B82" s="8"/>
      <c r="D82" s="3"/>
      <c r="F82" s="11"/>
      <c r="H82"/>
    </row>
    <row r="83" spans="2:8" x14ac:dyDescent="0.25">
      <c r="B83"/>
      <c r="D83" s="3"/>
      <c r="F83" s="11"/>
      <c r="H83"/>
    </row>
    <row r="84" spans="2:8" x14ac:dyDescent="0.25">
      <c r="D84" s="3"/>
      <c r="F84" s="11"/>
      <c r="H84"/>
    </row>
    <row r="85" spans="2:8" x14ac:dyDescent="0.25">
      <c r="D85" s="3"/>
      <c r="F85" s="11"/>
      <c r="H85"/>
    </row>
    <row r="86" spans="2:8" x14ac:dyDescent="0.25">
      <c r="D86" s="3"/>
      <c r="F86" s="11"/>
      <c r="H86"/>
    </row>
    <row r="87" spans="2:8" x14ac:dyDescent="0.25">
      <c r="B87" s="8"/>
      <c r="D87" s="3"/>
      <c r="F87" s="11"/>
      <c r="H87"/>
    </row>
    <row r="88" spans="2:8" x14ac:dyDescent="0.25">
      <c r="B88"/>
      <c r="D88" s="3"/>
      <c r="F88" s="11"/>
      <c r="H88"/>
    </row>
    <row r="89" spans="2:8" x14ac:dyDescent="0.25">
      <c r="D89" s="3"/>
      <c r="F89" s="11"/>
      <c r="H89"/>
    </row>
    <row r="90" spans="2:8" x14ac:dyDescent="0.25">
      <c r="D90" s="3"/>
      <c r="F90" s="11"/>
      <c r="H90"/>
    </row>
    <row r="91" spans="2:8" x14ac:dyDescent="0.25">
      <c r="D91" s="3"/>
      <c r="F91" s="11"/>
      <c r="H91"/>
    </row>
    <row r="92" spans="2:8" x14ac:dyDescent="0.25">
      <c r="B92" s="8"/>
      <c r="D92" s="3"/>
      <c r="F92" s="11"/>
      <c r="H92"/>
    </row>
    <row r="93" spans="2:8" x14ac:dyDescent="0.25">
      <c r="B93"/>
      <c r="D93" s="3"/>
      <c r="F93" s="11"/>
      <c r="H93"/>
    </row>
    <row r="94" spans="2:8" x14ac:dyDescent="0.25">
      <c r="D94" s="3"/>
      <c r="F94" s="11"/>
      <c r="H94"/>
    </row>
    <row r="95" spans="2:8" x14ac:dyDescent="0.25">
      <c r="D95" s="3"/>
      <c r="F95" s="11"/>
      <c r="H95"/>
    </row>
    <row r="96" spans="2:8" x14ac:dyDescent="0.25">
      <c r="D96" s="3"/>
      <c r="F96" s="11"/>
      <c r="H96"/>
    </row>
    <row r="97" spans="2:8" x14ac:dyDescent="0.25">
      <c r="B97" s="8"/>
      <c r="D97" s="3"/>
      <c r="F97" s="11"/>
      <c r="H97"/>
    </row>
    <row r="98" spans="2:8" x14ac:dyDescent="0.25">
      <c r="B98"/>
      <c r="D98" s="3"/>
      <c r="F98" s="11"/>
      <c r="H98"/>
    </row>
    <row r="99" spans="2:8" x14ac:dyDescent="0.25">
      <c r="D99" s="3"/>
      <c r="F99" s="11"/>
      <c r="H99"/>
    </row>
    <row r="100" spans="2:8" x14ac:dyDescent="0.25">
      <c r="D100" s="3"/>
      <c r="F100" s="11"/>
      <c r="H100"/>
    </row>
    <row r="101" spans="2:8" x14ac:dyDescent="0.25">
      <c r="D101" s="3"/>
      <c r="F101" s="11"/>
      <c r="H101"/>
    </row>
    <row r="102" spans="2:8" x14ac:dyDescent="0.25">
      <c r="B102" s="8"/>
      <c r="D102" s="3"/>
      <c r="F102" s="11"/>
      <c r="H102"/>
    </row>
    <row r="103" spans="2:8" x14ac:dyDescent="0.25">
      <c r="B103"/>
      <c r="D103" s="3"/>
      <c r="F103" s="11"/>
      <c r="H103"/>
    </row>
    <row r="104" spans="2:8" x14ac:dyDescent="0.25">
      <c r="D104" s="3"/>
      <c r="F104" s="11"/>
      <c r="H104"/>
    </row>
    <row r="105" spans="2:8" x14ac:dyDescent="0.25">
      <c r="D105" s="3"/>
      <c r="F105" s="11"/>
      <c r="H105"/>
    </row>
    <row r="106" spans="2:8" x14ac:dyDescent="0.25">
      <c r="D106" s="3"/>
      <c r="F106" s="11"/>
      <c r="H106"/>
    </row>
    <row r="107" spans="2:8" x14ac:dyDescent="0.25">
      <c r="B107" s="8"/>
      <c r="D107" s="3"/>
      <c r="F107" s="11"/>
      <c r="H107"/>
    </row>
    <row r="108" spans="2:8" x14ac:dyDescent="0.25">
      <c r="B108"/>
      <c r="D108" s="3"/>
      <c r="F108" s="11"/>
      <c r="H108"/>
    </row>
    <row r="109" spans="2:8" x14ac:dyDescent="0.25">
      <c r="D109" s="3"/>
      <c r="F109" s="11"/>
      <c r="H109"/>
    </row>
    <row r="110" spans="2:8" x14ac:dyDescent="0.25">
      <c r="D110" s="3"/>
      <c r="F110" s="11"/>
      <c r="H110"/>
    </row>
    <row r="111" spans="2:8" x14ac:dyDescent="0.25">
      <c r="D111" s="3"/>
      <c r="F111" s="11"/>
      <c r="H111"/>
    </row>
    <row r="112" spans="2:8" x14ac:dyDescent="0.25">
      <c r="B112" s="8"/>
      <c r="D112" s="3"/>
      <c r="F112" s="11"/>
      <c r="H112"/>
    </row>
    <row r="113" spans="2:8" x14ac:dyDescent="0.25">
      <c r="B113"/>
      <c r="D113" s="3"/>
      <c r="F113" s="11"/>
      <c r="H113"/>
    </row>
    <row r="114" spans="2:8" x14ac:dyDescent="0.25">
      <c r="D114" s="3"/>
      <c r="F114" s="11"/>
      <c r="H114"/>
    </row>
    <row r="115" spans="2:8" x14ac:dyDescent="0.25">
      <c r="D115" s="3"/>
      <c r="F115" s="11"/>
      <c r="H115"/>
    </row>
    <row r="116" spans="2:8" x14ac:dyDescent="0.25">
      <c r="D116" s="3"/>
      <c r="F116" s="11"/>
      <c r="H116"/>
    </row>
    <row r="117" spans="2:8" x14ac:dyDescent="0.25">
      <c r="B117" s="8"/>
      <c r="D117" s="3"/>
      <c r="F117" s="11"/>
      <c r="H117"/>
    </row>
    <row r="118" spans="2:8" x14ac:dyDescent="0.25">
      <c r="B118"/>
      <c r="D118" s="3"/>
      <c r="F118" s="11"/>
      <c r="H118"/>
    </row>
    <row r="119" spans="2:8" x14ac:dyDescent="0.25">
      <c r="D119" s="3"/>
      <c r="F119" s="11"/>
      <c r="H119"/>
    </row>
    <row r="120" spans="2:8" x14ac:dyDescent="0.25">
      <c r="D120" s="3"/>
      <c r="F120" s="11"/>
      <c r="H120"/>
    </row>
    <row r="121" spans="2:8" x14ac:dyDescent="0.25">
      <c r="D121" s="3"/>
      <c r="F121" s="11"/>
      <c r="H121"/>
    </row>
    <row r="122" spans="2:8" x14ac:dyDescent="0.25">
      <c r="B122" s="8"/>
      <c r="D122" s="3"/>
      <c r="F122" s="11"/>
      <c r="H122"/>
    </row>
    <row r="123" spans="2:8" x14ac:dyDescent="0.25">
      <c r="B123"/>
      <c r="D123" s="3"/>
      <c r="F123" s="11"/>
      <c r="H123"/>
    </row>
    <row r="124" spans="2:8" x14ac:dyDescent="0.25">
      <c r="D124" s="3"/>
      <c r="F124" s="11"/>
      <c r="H124"/>
    </row>
    <row r="125" spans="2:8" x14ac:dyDescent="0.25">
      <c r="D125" s="3"/>
      <c r="F125" s="11"/>
      <c r="H125"/>
    </row>
    <row r="126" spans="2:8" x14ac:dyDescent="0.25">
      <c r="D126" s="3"/>
      <c r="F126" s="11"/>
      <c r="H126"/>
    </row>
    <row r="127" spans="2:8" x14ac:dyDescent="0.25">
      <c r="B127" s="8"/>
      <c r="D127" s="3"/>
      <c r="F127" s="11"/>
      <c r="H127"/>
    </row>
    <row r="128" spans="2:8" x14ac:dyDescent="0.25">
      <c r="B128"/>
      <c r="D128" s="3"/>
      <c r="F128" s="11"/>
      <c r="H128"/>
    </row>
    <row r="129" spans="2:8" x14ac:dyDescent="0.25">
      <c r="D129" s="3"/>
      <c r="F129" s="11"/>
      <c r="H129"/>
    </row>
    <row r="130" spans="2:8" x14ac:dyDescent="0.25">
      <c r="D130" s="3"/>
      <c r="F130" s="11"/>
      <c r="H130"/>
    </row>
    <row r="131" spans="2:8" x14ac:dyDescent="0.25">
      <c r="D131" s="3"/>
      <c r="F131" s="11"/>
      <c r="H131"/>
    </row>
    <row r="132" spans="2:8" x14ac:dyDescent="0.25">
      <c r="B132" s="8"/>
      <c r="D132" s="3"/>
      <c r="F132" s="11"/>
      <c r="H132"/>
    </row>
    <row r="133" spans="2:8" x14ac:dyDescent="0.25">
      <c r="B133"/>
      <c r="D133" s="3"/>
      <c r="F133" s="11"/>
      <c r="H133"/>
    </row>
    <row r="134" spans="2:8" x14ac:dyDescent="0.25">
      <c r="D134" s="3"/>
      <c r="F134" s="11"/>
      <c r="H134"/>
    </row>
    <row r="135" spans="2:8" x14ac:dyDescent="0.25">
      <c r="D135" s="3"/>
      <c r="F135" s="11"/>
      <c r="H135"/>
    </row>
    <row r="136" spans="2:8" x14ac:dyDescent="0.25">
      <c r="D136" s="3"/>
      <c r="F136" s="11"/>
      <c r="H136"/>
    </row>
    <row r="137" spans="2:8" x14ac:dyDescent="0.25">
      <c r="B137" s="8"/>
      <c r="D137" s="3"/>
      <c r="F137" s="11"/>
      <c r="H137"/>
    </row>
    <row r="138" spans="2:8" x14ac:dyDescent="0.25">
      <c r="B138"/>
      <c r="D138" s="3"/>
      <c r="F138" s="11"/>
      <c r="H138"/>
    </row>
    <row r="139" spans="2:8" x14ac:dyDescent="0.25">
      <c r="D139" s="3"/>
      <c r="F139" s="11"/>
      <c r="H139"/>
    </row>
    <row r="140" spans="2:8" x14ac:dyDescent="0.25">
      <c r="D140" s="3"/>
      <c r="F140" s="11"/>
      <c r="H140"/>
    </row>
    <row r="141" spans="2:8" x14ac:dyDescent="0.25">
      <c r="D141" s="3"/>
      <c r="F141" s="11"/>
      <c r="H141"/>
    </row>
    <row r="142" spans="2:8" x14ac:dyDescent="0.25">
      <c r="B142" s="8"/>
      <c r="D142" s="3"/>
      <c r="F142" s="11"/>
      <c r="H142"/>
    </row>
    <row r="143" spans="2:8" x14ac:dyDescent="0.25">
      <c r="B143"/>
      <c r="D143" s="3"/>
      <c r="F143" s="11"/>
      <c r="H143"/>
    </row>
    <row r="144" spans="2:8" x14ac:dyDescent="0.25">
      <c r="D144" s="3"/>
      <c r="F144" s="11"/>
      <c r="H144"/>
    </row>
    <row r="145" spans="2:8" x14ac:dyDescent="0.25">
      <c r="D145" s="3"/>
      <c r="F145" s="11"/>
      <c r="H145"/>
    </row>
    <row r="146" spans="2:8" x14ac:dyDescent="0.25">
      <c r="D146" s="3"/>
      <c r="F146" s="11"/>
      <c r="H146"/>
    </row>
    <row r="147" spans="2:8" x14ac:dyDescent="0.25">
      <c r="B147" s="8"/>
      <c r="D147" s="3"/>
      <c r="F147" s="11"/>
      <c r="H147"/>
    </row>
    <row r="148" spans="2:8" x14ac:dyDescent="0.25">
      <c r="B148"/>
      <c r="D148" s="3"/>
      <c r="F148" s="11"/>
      <c r="H148"/>
    </row>
    <row r="149" spans="2:8" x14ac:dyDescent="0.25">
      <c r="D149" s="3"/>
      <c r="F149" s="11"/>
      <c r="H149"/>
    </row>
    <row r="150" spans="2:8" x14ac:dyDescent="0.25">
      <c r="D150" s="3"/>
      <c r="F150" s="11"/>
      <c r="H150"/>
    </row>
    <row r="151" spans="2:8" x14ac:dyDescent="0.25">
      <c r="D151" s="3"/>
      <c r="F151" s="11"/>
      <c r="H151"/>
    </row>
    <row r="152" spans="2:8" x14ac:dyDescent="0.25">
      <c r="B152" s="8"/>
      <c r="D152" s="3"/>
      <c r="F152" s="11"/>
      <c r="H152"/>
    </row>
    <row r="153" spans="2:8" x14ac:dyDescent="0.25">
      <c r="B153"/>
      <c r="D153" s="3"/>
      <c r="F153" s="11"/>
      <c r="H153"/>
    </row>
    <row r="154" spans="2:8" x14ac:dyDescent="0.25">
      <c r="D154" s="3"/>
      <c r="F154" s="11"/>
      <c r="H154"/>
    </row>
    <row r="155" spans="2:8" x14ac:dyDescent="0.25">
      <c r="D155" s="3"/>
      <c r="F155" s="11"/>
      <c r="H155"/>
    </row>
    <row r="156" spans="2:8" x14ac:dyDescent="0.25">
      <c r="D156" s="3"/>
      <c r="F156" s="11"/>
      <c r="H156"/>
    </row>
    <row r="157" spans="2:8" x14ac:dyDescent="0.25">
      <c r="B157" s="8"/>
      <c r="D157" s="3"/>
      <c r="F157" s="11"/>
      <c r="H157"/>
    </row>
    <row r="158" spans="2:8" x14ac:dyDescent="0.25">
      <c r="B158"/>
      <c r="D158" s="3"/>
      <c r="F158" s="11"/>
      <c r="H158"/>
    </row>
    <row r="159" spans="2:8" x14ac:dyDescent="0.25">
      <c r="D159" s="3"/>
      <c r="F159" s="11"/>
      <c r="H159"/>
    </row>
    <row r="160" spans="2:8" x14ac:dyDescent="0.25">
      <c r="D160" s="3"/>
      <c r="F160" s="11"/>
      <c r="H160"/>
    </row>
    <row r="161" spans="2:8" x14ac:dyDescent="0.25">
      <c r="D161" s="3"/>
      <c r="F161" s="11"/>
      <c r="H161"/>
    </row>
    <row r="162" spans="2:8" x14ac:dyDescent="0.25">
      <c r="B162" s="8"/>
      <c r="D162" s="3"/>
      <c r="F162" s="11"/>
      <c r="H162"/>
    </row>
    <row r="163" spans="2:8" x14ac:dyDescent="0.25">
      <c r="B163"/>
      <c r="D163" s="3"/>
      <c r="F163" s="11"/>
      <c r="H163"/>
    </row>
    <row r="164" spans="2:8" x14ac:dyDescent="0.25">
      <c r="D164" s="3"/>
      <c r="F164" s="11"/>
      <c r="H164"/>
    </row>
    <row r="165" spans="2:8" x14ac:dyDescent="0.25">
      <c r="D165" s="3"/>
      <c r="F165" s="11"/>
      <c r="H165"/>
    </row>
    <row r="166" spans="2:8" x14ac:dyDescent="0.25">
      <c r="D166" s="3"/>
      <c r="F166" s="11"/>
      <c r="H166"/>
    </row>
    <row r="167" spans="2:8" x14ac:dyDescent="0.25">
      <c r="B167" s="8"/>
      <c r="D167" s="3"/>
      <c r="F167" s="11"/>
      <c r="H167"/>
    </row>
    <row r="168" spans="2:8" x14ac:dyDescent="0.25">
      <c r="B168"/>
      <c r="D168" s="3"/>
      <c r="F168" s="11"/>
      <c r="H168"/>
    </row>
    <row r="169" spans="2:8" x14ac:dyDescent="0.25">
      <c r="D169" s="3"/>
      <c r="F169" s="11"/>
      <c r="H169"/>
    </row>
    <row r="170" spans="2:8" x14ac:dyDescent="0.25">
      <c r="D170" s="3"/>
      <c r="F170" s="11"/>
      <c r="H170"/>
    </row>
    <row r="171" spans="2:8" x14ac:dyDescent="0.25">
      <c r="D171" s="3"/>
      <c r="F171" s="11"/>
      <c r="H171"/>
    </row>
    <row r="172" spans="2:8" x14ac:dyDescent="0.25">
      <c r="B172" s="8"/>
      <c r="D172" s="3"/>
      <c r="F172" s="11"/>
      <c r="H172"/>
    </row>
    <row r="173" spans="2:8" x14ac:dyDescent="0.25">
      <c r="B173"/>
      <c r="D173" s="3"/>
      <c r="F173" s="11"/>
      <c r="H173"/>
    </row>
    <row r="174" spans="2:8" x14ac:dyDescent="0.25">
      <c r="D174" s="3"/>
      <c r="F174" s="11"/>
      <c r="H174"/>
    </row>
    <row r="175" spans="2:8" x14ac:dyDescent="0.25">
      <c r="D175" s="3"/>
      <c r="F175" s="11"/>
      <c r="H175"/>
    </row>
    <row r="176" spans="2:8" x14ac:dyDescent="0.25">
      <c r="D176" s="3"/>
      <c r="F176" s="11"/>
      <c r="H176"/>
    </row>
    <row r="177" spans="2:8" x14ac:dyDescent="0.25">
      <c r="B177" s="8"/>
      <c r="D177" s="3"/>
      <c r="F177" s="11"/>
      <c r="H177"/>
    </row>
    <row r="178" spans="2:8" x14ac:dyDescent="0.25">
      <c r="B178"/>
      <c r="D178" s="3"/>
      <c r="F178" s="11"/>
      <c r="H178"/>
    </row>
    <row r="179" spans="2:8" x14ac:dyDescent="0.25">
      <c r="D179" s="3"/>
      <c r="F179" s="11"/>
      <c r="H179"/>
    </row>
    <row r="180" spans="2:8" x14ac:dyDescent="0.25">
      <c r="D180" s="3"/>
      <c r="F180" s="11"/>
      <c r="H180"/>
    </row>
    <row r="181" spans="2:8" x14ac:dyDescent="0.25">
      <c r="D181" s="3"/>
      <c r="F181" s="11"/>
      <c r="H181"/>
    </row>
    <row r="182" spans="2:8" x14ac:dyDescent="0.25">
      <c r="B182" s="8"/>
      <c r="D182" s="3"/>
      <c r="F182" s="11"/>
      <c r="H182"/>
    </row>
    <row r="183" spans="2:8" x14ac:dyDescent="0.25">
      <c r="B183"/>
      <c r="D183" s="3"/>
      <c r="F183" s="11"/>
      <c r="H183"/>
    </row>
    <row r="184" spans="2:8" x14ac:dyDescent="0.25">
      <c r="D184" s="3"/>
      <c r="F184" s="11"/>
      <c r="H184"/>
    </row>
    <row r="185" spans="2:8" x14ac:dyDescent="0.25">
      <c r="D185" s="3"/>
      <c r="F185" s="11"/>
      <c r="H185"/>
    </row>
    <row r="186" spans="2:8" x14ac:dyDescent="0.25">
      <c r="D186" s="3"/>
      <c r="F186" s="11"/>
      <c r="H186"/>
    </row>
    <row r="187" spans="2:8" x14ac:dyDescent="0.25">
      <c r="B187" s="8"/>
      <c r="D187" s="3"/>
      <c r="F187" s="11"/>
      <c r="H187"/>
    </row>
    <row r="188" spans="2:8" x14ac:dyDescent="0.25">
      <c r="B188"/>
      <c r="D188" s="3"/>
      <c r="F188" s="11"/>
      <c r="H188"/>
    </row>
    <row r="189" spans="2:8" x14ac:dyDescent="0.25">
      <c r="D189" s="3"/>
      <c r="F189" s="11"/>
      <c r="H189"/>
    </row>
    <row r="190" spans="2:8" x14ac:dyDescent="0.25">
      <c r="D190" s="3"/>
      <c r="F190" s="11"/>
      <c r="H190"/>
    </row>
    <row r="191" spans="2:8" x14ac:dyDescent="0.25">
      <c r="D191" s="3"/>
      <c r="F191" s="11"/>
      <c r="H191"/>
    </row>
    <row r="192" spans="2:8" x14ac:dyDescent="0.25">
      <c r="B192" s="8"/>
      <c r="D192" s="3"/>
      <c r="F192" s="11"/>
      <c r="H192"/>
    </row>
    <row r="193" spans="2:8" x14ac:dyDescent="0.25">
      <c r="B193"/>
      <c r="D193" s="3"/>
      <c r="F193" s="11"/>
      <c r="H193"/>
    </row>
    <row r="194" spans="2:8" x14ac:dyDescent="0.25">
      <c r="D194" s="3"/>
      <c r="F194" s="11"/>
      <c r="H194"/>
    </row>
    <row r="195" spans="2:8" x14ac:dyDescent="0.25">
      <c r="D195" s="3"/>
      <c r="F195" s="11"/>
      <c r="H195"/>
    </row>
    <row r="196" spans="2:8" x14ac:dyDescent="0.25">
      <c r="D196" s="3"/>
      <c r="F196" s="11"/>
      <c r="H196"/>
    </row>
    <row r="197" spans="2:8" x14ac:dyDescent="0.25">
      <c r="B197" s="8"/>
      <c r="D197" s="3"/>
      <c r="F197" s="11"/>
      <c r="H197"/>
    </row>
    <row r="198" spans="2:8" x14ac:dyDescent="0.25">
      <c r="B198"/>
      <c r="D198" s="3"/>
      <c r="F198" s="11"/>
      <c r="H198"/>
    </row>
    <row r="199" spans="2:8" x14ac:dyDescent="0.25">
      <c r="D199" s="3"/>
      <c r="F199" s="11"/>
      <c r="H199"/>
    </row>
    <row r="200" spans="2:8" x14ac:dyDescent="0.25">
      <c r="D200" s="3"/>
      <c r="F200" s="11"/>
      <c r="H200"/>
    </row>
    <row r="201" spans="2:8" x14ac:dyDescent="0.25">
      <c r="D201" s="3"/>
      <c r="F201" s="11"/>
      <c r="H201"/>
    </row>
    <row r="202" spans="2:8" x14ac:dyDescent="0.25">
      <c r="B202" s="8"/>
      <c r="D202" s="3"/>
      <c r="F202" s="11"/>
      <c r="H202"/>
    </row>
    <row r="203" spans="2:8" x14ac:dyDescent="0.25">
      <c r="B203"/>
      <c r="D203" s="3"/>
      <c r="F203" s="11"/>
      <c r="H203"/>
    </row>
    <row r="204" spans="2:8" x14ac:dyDescent="0.25">
      <c r="D204" s="3"/>
      <c r="F204" s="11"/>
      <c r="H204"/>
    </row>
    <row r="205" spans="2:8" x14ac:dyDescent="0.25">
      <c r="D205" s="3"/>
      <c r="F205" s="11"/>
      <c r="H205"/>
    </row>
    <row r="206" spans="2:8" x14ac:dyDescent="0.25">
      <c r="D206" s="3"/>
      <c r="F206" s="11"/>
      <c r="H206"/>
    </row>
    <row r="207" spans="2:8" x14ac:dyDescent="0.25">
      <c r="B207" s="8"/>
      <c r="D207" s="3"/>
      <c r="F207" s="11"/>
      <c r="H207"/>
    </row>
    <row r="208" spans="2:8" x14ac:dyDescent="0.25">
      <c r="B208"/>
      <c r="D208" s="3"/>
      <c r="F208" s="11"/>
      <c r="H208"/>
    </row>
    <row r="209" spans="2:8" x14ac:dyDescent="0.25">
      <c r="D209" s="3"/>
      <c r="F209" s="11"/>
      <c r="H209"/>
    </row>
    <row r="210" spans="2:8" x14ac:dyDescent="0.25">
      <c r="D210" s="3"/>
      <c r="F210" s="11"/>
      <c r="H210"/>
    </row>
    <row r="211" spans="2:8" x14ac:dyDescent="0.25">
      <c r="D211" s="3"/>
      <c r="F211" s="11"/>
      <c r="H211"/>
    </row>
    <row r="212" spans="2:8" x14ac:dyDescent="0.25">
      <c r="B212" s="8"/>
      <c r="D212" s="3"/>
      <c r="F212" s="11"/>
      <c r="H212"/>
    </row>
    <row r="213" spans="2:8" x14ac:dyDescent="0.25">
      <c r="B213"/>
      <c r="D213" s="3"/>
      <c r="F213" s="11"/>
      <c r="H213"/>
    </row>
    <row r="214" spans="2:8" x14ac:dyDescent="0.25">
      <c r="D214" s="3"/>
      <c r="F214" s="11"/>
      <c r="H214"/>
    </row>
    <row r="215" spans="2:8" x14ac:dyDescent="0.25">
      <c r="D215" s="3"/>
      <c r="F215" s="11"/>
      <c r="H215"/>
    </row>
    <row r="216" spans="2:8" x14ac:dyDescent="0.25">
      <c r="D216" s="3"/>
      <c r="F216" s="11"/>
      <c r="H216"/>
    </row>
    <row r="217" spans="2:8" x14ac:dyDescent="0.25">
      <c r="B217" s="8"/>
      <c r="D217" s="3"/>
      <c r="F217" s="11"/>
      <c r="H217"/>
    </row>
    <row r="218" spans="2:8" x14ac:dyDescent="0.25">
      <c r="B218"/>
      <c r="D218" s="3"/>
      <c r="F218" s="11"/>
      <c r="H218"/>
    </row>
    <row r="219" spans="2:8" x14ac:dyDescent="0.25">
      <c r="D219" s="3"/>
      <c r="F219" s="11"/>
      <c r="H219"/>
    </row>
    <row r="220" spans="2:8" x14ac:dyDescent="0.25">
      <c r="D220" s="3"/>
      <c r="F220" s="11"/>
      <c r="H220"/>
    </row>
    <row r="221" spans="2:8" x14ac:dyDescent="0.25">
      <c r="D221" s="3"/>
      <c r="F221" s="11"/>
      <c r="H221"/>
    </row>
    <row r="222" spans="2:8" x14ac:dyDescent="0.25">
      <c r="B222" s="8"/>
      <c r="D222" s="3"/>
      <c r="F222" s="11"/>
      <c r="H222"/>
    </row>
    <row r="223" spans="2:8" x14ac:dyDescent="0.25">
      <c r="B223"/>
      <c r="D223" s="3"/>
      <c r="F223" s="11"/>
      <c r="H223"/>
    </row>
    <row r="224" spans="2:8" x14ac:dyDescent="0.25">
      <c r="D224" s="3"/>
      <c r="F224" s="11"/>
      <c r="H224"/>
    </row>
    <row r="225" spans="2:8" x14ac:dyDescent="0.25">
      <c r="D225" s="3"/>
      <c r="F225" s="11"/>
      <c r="H225"/>
    </row>
    <row r="226" spans="2:8" x14ac:dyDescent="0.25">
      <c r="D226" s="3"/>
      <c r="F226" s="11"/>
      <c r="H226"/>
    </row>
    <row r="227" spans="2:8" x14ac:dyDescent="0.25">
      <c r="B227" s="8"/>
      <c r="D227" s="3"/>
      <c r="F227" s="11"/>
      <c r="H227"/>
    </row>
    <row r="228" spans="2:8" x14ac:dyDescent="0.25">
      <c r="B228"/>
      <c r="D228" s="3"/>
      <c r="F228" s="11"/>
      <c r="H228"/>
    </row>
    <row r="229" spans="2:8" x14ac:dyDescent="0.25">
      <c r="D229" s="3"/>
      <c r="F229" s="11"/>
      <c r="H229"/>
    </row>
    <row r="230" spans="2:8" x14ac:dyDescent="0.25">
      <c r="D230" s="3"/>
      <c r="F230" s="11"/>
      <c r="H230"/>
    </row>
    <row r="231" spans="2:8" x14ac:dyDescent="0.25">
      <c r="D231" s="3"/>
      <c r="F231" s="11"/>
      <c r="H231"/>
    </row>
    <row r="232" spans="2:8" x14ac:dyDescent="0.25">
      <c r="B232" s="8"/>
      <c r="D232" s="3"/>
      <c r="F232" s="11"/>
      <c r="H232"/>
    </row>
    <row r="233" spans="2:8" x14ac:dyDescent="0.25">
      <c r="B233"/>
      <c r="D233" s="3"/>
      <c r="F233" s="11"/>
      <c r="H233"/>
    </row>
    <row r="234" spans="2:8" x14ac:dyDescent="0.25">
      <c r="D234" s="3"/>
      <c r="F234" s="11"/>
      <c r="H234"/>
    </row>
    <row r="235" spans="2:8" x14ac:dyDescent="0.25">
      <c r="D235" s="3"/>
      <c r="F235" s="11"/>
      <c r="H235"/>
    </row>
    <row r="236" spans="2:8" x14ac:dyDescent="0.25">
      <c r="D236" s="3"/>
      <c r="F236" s="11"/>
      <c r="H236"/>
    </row>
    <row r="237" spans="2:8" x14ac:dyDescent="0.25">
      <c r="B237" s="8"/>
      <c r="D237" s="3"/>
      <c r="F237" s="11"/>
      <c r="H237"/>
    </row>
    <row r="238" spans="2:8" x14ac:dyDescent="0.25">
      <c r="B238"/>
      <c r="D238" s="3"/>
      <c r="F238" s="11"/>
      <c r="H238"/>
    </row>
    <row r="239" spans="2:8" x14ac:dyDescent="0.25">
      <c r="D239" s="3"/>
      <c r="F239" s="11"/>
      <c r="H239"/>
    </row>
    <row r="240" spans="2:8" x14ac:dyDescent="0.25">
      <c r="D240" s="3"/>
      <c r="F240" s="11"/>
      <c r="H240"/>
    </row>
    <row r="241" spans="2:8" x14ac:dyDescent="0.25">
      <c r="D241" s="3"/>
      <c r="F241" s="11"/>
      <c r="H241"/>
    </row>
    <row r="242" spans="2:8" x14ac:dyDescent="0.25">
      <c r="D242" s="3"/>
      <c r="F242" s="11"/>
      <c r="H242"/>
    </row>
    <row r="243" spans="2:8" x14ac:dyDescent="0.25">
      <c r="D243" s="3"/>
      <c r="F243" s="11"/>
      <c r="H243"/>
    </row>
    <row r="244" spans="2:8" x14ac:dyDescent="0.25">
      <c r="D244" s="3"/>
      <c r="F244" s="11"/>
      <c r="H244"/>
    </row>
    <row r="245" spans="2:8" x14ac:dyDescent="0.25">
      <c r="D245" s="3"/>
      <c r="F245" s="11"/>
      <c r="H245"/>
    </row>
    <row r="246" spans="2:8" x14ac:dyDescent="0.25">
      <c r="D246" s="3"/>
      <c r="F246" s="11"/>
      <c r="H246"/>
    </row>
    <row r="247" spans="2:8" x14ac:dyDescent="0.25">
      <c r="D247" s="3"/>
      <c r="F247" s="11"/>
      <c r="H247"/>
    </row>
    <row r="248" spans="2:8" x14ac:dyDescent="0.25">
      <c r="B248"/>
      <c r="D248" s="3"/>
      <c r="F248" s="11"/>
      <c r="H248"/>
    </row>
    <row r="249" spans="2:8" x14ac:dyDescent="0.25">
      <c r="B249"/>
      <c r="D249" s="3"/>
      <c r="F249" s="11"/>
      <c r="H249"/>
    </row>
    <row r="250" spans="2:8" x14ac:dyDescent="0.25">
      <c r="B250"/>
      <c r="D250" s="3"/>
      <c r="F250" s="11"/>
      <c r="H250"/>
    </row>
    <row r="251" spans="2:8" x14ac:dyDescent="0.25">
      <c r="B251"/>
      <c r="D251" s="3"/>
      <c r="F251" s="11"/>
      <c r="H251"/>
    </row>
    <row r="252" spans="2:8" x14ac:dyDescent="0.25">
      <c r="B252" s="8"/>
      <c r="D252" s="3"/>
      <c r="F252" s="11"/>
      <c r="H252"/>
    </row>
    <row r="253" spans="2:8" x14ac:dyDescent="0.25">
      <c r="B253"/>
      <c r="D253" s="3"/>
      <c r="F253" s="11"/>
      <c r="H253"/>
    </row>
    <row r="254" spans="2:8" x14ac:dyDescent="0.25">
      <c r="D254" s="3"/>
      <c r="F254" s="11"/>
      <c r="H254"/>
    </row>
    <row r="255" spans="2:8" x14ac:dyDescent="0.25">
      <c r="D255" s="3"/>
      <c r="F255" s="11"/>
      <c r="H255"/>
    </row>
    <row r="256" spans="2:8" x14ac:dyDescent="0.25">
      <c r="D256" s="3"/>
      <c r="F256" s="11"/>
      <c r="H256"/>
    </row>
    <row r="257" spans="2:8" x14ac:dyDescent="0.25">
      <c r="B257" s="8"/>
      <c r="D257" s="3"/>
      <c r="F257" s="11"/>
      <c r="H257"/>
    </row>
    <row r="258" spans="2:8" x14ac:dyDescent="0.25">
      <c r="B258"/>
      <c r="D258" s="3"/>
      <c r="F258" s="11"/>
      <c r="H258"/>
    </row>
    <row r="259" spans="2:8" x14ac:dyDescent="0.25">
      <c r="D259" s="3"/>
      <c r="F259" s="11"/>
      <c r="H259"/>
    </row>
    <row r="260" spans="2:8" x14ac:dyDescent="0.25">
      <c r="D260" s="3"/>
      <c r="F260" s="11"/>
      <c r="H260"/>
    </row>
    <row r="261" spans="2:8" x14ac:dyDescent="0.25">
      <c r="D261" s="3"/>
      <c r="F261" s="11"/>
      <c r="H261"/>
    </row>
    <row r="262" spans="2:8" x14ac:dyDescent="0.25">
      <c r="B262" s="8"/>
      <c r="D262" s="3"/>
      <c r="F262" s="11"/>
      <c r="H262"/>
    </row>
    <row r="263" spans="2:8" x14ac:dyDescent="0.25">
      <c r="B263"/>
      <c r="D263" s="3"/>
      <c r="F263" s="11"/>
      <c r="H263"/>
    </row>
    <row r="264" spans="2:8" x14ac:dyDescent="0.25">
      <c r="D264" s="3"/>
      <c r="F264" s="11"/>
      <c r="H264"/>
    </row>
    <row r="265" spans="2:8" x14ac:dyDescent="0.25">
      <c r="D265" s="3"/>
      <c r="F265" s="11"/>
      <c r="H265"/>
    </row>
    <row r="266" spans="2:8" x14ac:dyDescent="0.25">
      <c r="D266" s="3"/>
      <c r="F266" s="11"/>
      <c r="H266"/>
    </row>
    <row r="267" spans="2:8" x14ac:dyDescent="0.25">
      <c r="B267" s="8"/>
      <c r="D267" s="3"/>
      <c r="F267" s="11"/>
      <c r="H267"/>
    </row>
    <row r="268" spans="2:8" x14ac:dyDescent="0.25">
      <c r="B268"/>
      <c r="D268" s="3"/>
      <c r="F268" s="11"/>
      <c r="H268"/>
    </row>
    <row r="269" spans="2:8" x14ac:dyDescent="0.25">
      <c r="D269" s="3"/>
      <c r="F269" s="11"/>
      <c r="H269"/>
    </row>
    <row r="270" spans="2:8" x14ac:dyDescent="0.25">
      <c r="D270" s="3"/>
      <c r="F270" s="11"/>
      <c r="H270"/>
    </row>
    <row r="271" spans="2:8" x14ac:dyDescent="0.25">
      <c r="D271" s="3"/>
      <c r="F271" s="11"/>
      <c r="H271"/>
    </row>
    <row r="272" spans="2:8" x14ac:dyDescent="0.25">
      <c r="B272" s="8"/>
      <c r="D272" s="3"/>
      <c r="F272" s="11"/>
      <c r="H272"/>
    </row>
    <row r="273" spans="2:8" x14ac:dyDescent="0.25">
      <c r="B273"/>
      <c r="D273" s="3"/>
      <c r="F273" s="11"/>
      <c r="H273"/>
    </row>
    <row r="274" spans="2:8" x14ac:dyDescent="0.25">
      <c r="D274" s="3"/>
      <c r="F274" s="11"/>
      <c r="H274"/>
    </row>
    <row r="275" spans="2:8" x14ac:dyDescent="0.25">
      <c r="D275" s="3"/>
      <c r="F275" s="11"/>
      <c r="H275"/>
    </row>
    <row r="276" spans="2:8" x14ac:dyDescent="0.25">
      <c r="D276" s="3"/>
      <c r="F276" s="11"/>
      <c r="H276"/>
    </row>
    <row r="277" spans="2:8" x14ac:dyDescent="0.25">
      <c r="B277" s="8"/>
      <c r="D277" s="3"/>
      <c r="F277" s="11"/>
      <c r="H277"/>
    </row>
    <row r="278" spans="2:8" x14ac:dyDescent="0.25">
      <c r="B278"/>
      <c r="D278" s="3"/>
      <c r="F278" s="11"/>
      <c r="H278"/>
    </row>
    <row r="279" spans="2:8" x14ac:dyDescent="0.25">
      <c r="D279" s="3"/>
      <c r="F279" s="11"/>
      <c r="H279"/>
    </row>
    <row r="280" spans="2:8" x14ac:dyDescent="0.25">
      <c r="D280" s="3"/>
      <c r="F280" s="11"/>
      <c r="H280"/>
    </row>
    <row r="281" spans="2:8" x14ac:dyDescent="0.25">
      <c r="D281" s="3"/>
      <c r="F281" s="11"/>
      <c r="H281"/>
    </row>
    <row r="282" spans="2:8" x14ac:dyDescent="0.25">
      <c r="B282" s="8"/>
      <c r="D282" s="3"/>
      <c r="F282" s="11"/>
      <c r="H282"/>
    </row>
    <row r="283" spans="2:8" x14ac:dyDescent="0.25">
      <c r="B283"/>
      <c r="D283" s="3"/>
      <c r="F283" s="11"/>
      <c r="H283"/>
    </row>
    <row r="284" spans="2:8" x14ac:dyDescent="0.25">
      <c r="D284" s="3"/>
      <c r="F284" s="11"/>
      <c r="H284"/>
    </row>
    <row r="285" spans="2:8" x14ac:dyDescent="0.25">
      <c r="D285" s="3"/>
      <c r="F285" s="11"/>
      <c r="H285"/>
    </row>
    <row r="286" spans="2:8" x14ac:dyDescent="0.25">
      <c r="D286" s="3"/>
      <c r="F286" s="11"/>
      <c r="H286"/>
    </row>
    <row r="287" spans="2:8" x14ac:dyDescent="0.25">
      <c r="B287" s="8"/>
      <c r="D287" s="3"/>
      <c r="F287" s="11"/>
      <c r="H287"/>
    </row>
    <row r="288" spans="2:8" x14ac:dyDescent="0.25">
      <c r="B288"/>
      <c r="D288" s="3"/>
      <c r="F288" s="11"/>
      <c r="H288"/>
    </row>
    <row r="289" spans="2:8" x14ac:dyDescent="0.25">
      <c r="D289" s="3"/>
      <c r="F289" s="11"/>
      <c r="H289"/>
    </row>
    <row r="290" spans="2:8" x14ac:dyDescent="0.25">
      <c r="D290" s="3"/>
      <c r="F290" s="11"/>
      <c r="H290"/>
    </row>
    <row r="291" spans="2:8" x14ac:dyDescent="0.25">
      <c r="D291" s="3"/>
      <c r="F291" s="11"/>
      <c r="H291"/>
    </row>
    <row r="292" spans="2:8" x14ac:dyDescent="0.25">
      <c r="B292" s="8"/>
      <c r="D292" s="3"/>
      <c r="F292" s="11"/>
      <c r="H292"/>
    </row>
    <row r="293" spans="2:8" x14ac:dyDescent="0.25">
      <c r="B293"/>
      <c r="D293" s="3"/>
      <c r="F293" s="11"/>
      <c r="H293"/>
    </row>
    <row r="294" spans="2:8" x14ac:dyDescent="0.25">
      <c r="D294" s="3"/>
      <c r="F294" s="11"/>
      <c r="H294"/>
    </row>
    <row r="295" spans="2:8" x14ac:dyDescent="0.25">
      <c r="D295" s="3"/>
      <c r="F295" s="11"/>
      <c r="H295"/>
    </row>
    <row r="296" spans="2:8" x14ac:dyDescent="0.25">
      <c r="D296" s="3"/>
      <c r="F296" s="11"/>
      <c r="H296"/>
    </row>
    <row r="297" spans="2:8" x14ac:dyDescent="0.25">
      <c r="B297" s="8"/>
      <c r="D297" s="3"/>
      <c r="F297" s="11"/>
      <c r="H297"/>
    </row>
    <row r="298" spans="2:8" x14ac:dyDescent="0.25">
      <c r="B298"/>
      <c r="D298" s="3"/>
      <c r="F298" s="11"/>
      <c r="H298"/>
    </row>
    <row r="299" spans="2:8" x14ac:dyDescent="0.25">
      <c r="D299" s="3"/>
      <c r="F299" s="11"/>
      <c r="H299"/>
    </row>
    <row r="300" spans="2:8" x14ac:dyDescent="0.25">
      <c r="D300" s="3"/>
      <c r="F300" s="11"/>
      <c r="H300"/>
    </row>
    <row r="301" spans="2:8" x14ac:dyDescent="0.25">
      <c r="D301" s="3"/>
      <c r="F301" s="11"/>
      <c r="H301"/>
    </row>
    <row r="302" spans="2:8" x14ac:dyDescent="0.25">
      <c r="B302" s="8"/>
      <c r="D302" s="3"/>
      <c r="F302" s="11"/>
      <c r="H302"/>
    </row>
    <row r="303" spans="2:8" x14ac:dyDescent="0.25">
      <c r="B303"/>
      <c r="D303" s="3"/>
      <c r="F303" s="11"/>
      <c r="H303"/>
    </row>
    <row r="304" spans="2:8" x14ac:dyDescent="0.25">
      <c r="D304" s="3"/>
      <c r="F304" s="11"/>
      <c r="H304"/>
    </row>
    <row r="305" spans="2:8" x14ac:dyDescent="0.25">
      <c r="D305" s="3"/>
      <c r="F305" s="11"/>
      <c r="H305"/>
    </row>
    <row r="306" spans="2:8" x14ac:dyDescent="0.25">
      <c r="D306" s="3"/>
      <c r="F306" s="11"/>
      <c r="H306"/>
    </row>
    <row r="307" spans="2:8" x14ac:dyDescent="0.25">
      <c r="B307" s="8"/>
      <c r="D307" s="3"/>
      <c r="F307" s="11"/>
      <c r="H307"/>
    </row>
    <row r="308" spans="2:8" x14ac:dyDescent="0.25">
      <c r="B308"/>
      <c r="D308" s="3"/>
      <c r="F308" s="11"/>
      <c r="H308"/>
    </row>
    <row r="309" spans="2:8" x14ac:dyDescent="0.25">
      <c r="D309" s="3"/>
      <c r="F309" s="11"/>
      <c r="H309"/>
    </row>
    <row r="310" spans="2:8" x14ac:dyDescent="0.25">
      <c r="D310" s="3"/>
      <c r="F310" s="11"/>
      <c r="H310"/>
    </row>
    <row r="311" spans="2:8" x14ac:dyDescent="0.25">
      <c r="D311" s="3"/>
      <c r="F311" s="11"/>
      <c r="H311"/>
    </row>
    <row r="312" spans="2:8" x14ac:dyDescent="0.25">
      <c r="B312" s="8"/>
      <c r="D312" s="3"/>
      <c r="F312" s="11"/>
      <c r="H312"/>
    </row>
    <row r="313" spans="2:8" x14ac:dyDescent="0.25">
      <c r="B313"/>
      <c r="D313" s="3"/>
      <c r="F313" s="11"/>
      <c r="H313"/>
    </row>
    <row r="314" spans="2:8" x14ac:dyDescent="0.25">
      <c r="D314" s="3"/>
      <c r="F314" s="11"/>
      <c r="H314"/>
    </row>
    <row r="315" spans="2:8" x14ac:dyDescent="0.25">
      <c r="D315" s="3"/>
      <c r="F315" s="11"/>
      <c r="H315"/>
    </row>
    <row r="316" spans="2:8" x14ac:dyDescent="0.25">
      <c r="D316" s="3"/>
      <c r="F316" s="11"/>
      <c r="H316"/>
    </row>
    <row r="317" spans="2:8" x14ac:dyDescent="0.25">
      <c r="B317" s="8"/>
      <c r="D317" s="3"/>
      <c r="F317" s="11"/>
      <c r="H317"/>
    </row>
    <row r="318" spans="2:8" x14ac:dyDescent="0.25">
      <c r="B318"/>
      <c r="D318" s="3"/>
      <c r="F318" s="11"/>
      <c r="H318"/>
    </row>
    <row r="319" spans="2:8" x14ac:dyDescent="0.25">
      <c r="D319" s="3"/>
      <c r="F319" s="11"/>
      <c r="H319"/>
    </row>
    <row r="320" spans="2:8" x14ac:dyDescent="0.25">
      <c r="D320" s="3"/>
      <c r="F320" s="11"/>
      <c r="H320"/>
    </row>
    <row r="321" spans="2:8" x14ac:dyDescent="0.25">
      <c r="D321" s="3"/>
      <c r="F321" s="11"/>
      <c r="H321"/>
    </row>
    <row r="322" spans="2:8" x14ac:dyDescent="0.25">
      <c r="B322" s="8"/>
      <c r="D322" s="3"/>
      <c r="F322" s="11"/>
      <c r="H322"/>
    </row>
    <row r="323" spans="2:8" x14ac:dyDescent="0.25">
      <c r="B323"/>
      <c r="D323" s="3"/>
      <c r="F323" s="11"/>
      <c r="H323"/>
    </row>
    <row r="324" spans="2:8" x14ac:dyDescent="0.25">
      <c r="D324" s="3"/>
      <c r="F324" s="11"/>
      <c r="H324"/>
    </row>
    <row r="325" spans="2:8" x14ac:dyDescent="0.25">
      <c r="D325" s="3"/>
      <c r="F325" s="11"/>
      <c r="H325"/>
    </row>
    <row r="326" spans="2:8" x14ac:dyDescent="0.25">
      <c r="D326" s="3"/>
      <c r="F326" s="11"/>
      <c r="H326"/>
    </row>
    <row r="327" spans="2:8" x14ac:dyDescent="0.25">
      <c r="B327" s="8"/>
      <c r="D327" s="3"/>
      <c r="F327" s="11"/>
      <c r="H327"/>
    </row>
    <row r="328" spans="2:8" x14ac:dyDescent="0.25">
      <c r="B328"/>
      <c r="D328" s="3"/>
      <c r="F328" s="11"/>
      <c r="H328"/>
    </row>
    <row r="329" spans="2:8" x14ac:dyDescent="0.25">
      <c r="D329" s="3"/>
      <c r="F329" s="11"/>
      <c r="H329"/>
    </row>
    <row r="330" spans="2:8" x14ac:dyDescent="0.25">
      <c r="D330" s="3"/>
      <c r="F330" s="11"/>
      <c r="H330"/>
    </row>
    <row r="331" spans="2:8" x14ac:dyDescent="0.25">
      <c r="D331" s="3"/>
      <c r="F331" s="11"/>
      <c r="H331"/>
    </row>
    <row r="332" spans="2:8" x14ac:dyDescent="0.25">
      <c r="B332" s="8"/>
      <c r="D332" s="3"/>
      <c r="F332" s="11"/>
      <c r="H332"/>
    </row>
    <row r="333" spans="2:8" x14ac:dyDescent="0.25">
      <c r="B333"/>
      <c r="D333" s="3"/>
      <c r="F333" s="11"/>
      <c r="H333"/>
    </row>
    <row r="334" spans="2:8" x14ac:dyDescent="0.25">
      <c r="D334" s="3"/>
      <c r="F334" s="11"/>
      <c r="H334"/>
    </row>
    <row r="335" spans="2:8" x14ac:dyDescent="0.25">
      <c r="D335" s="3"/>
      <c r="F335" s="11"/>
      <c r="H335"/>
    </row>
    <row r="336" spans="2:8" x14ac:dyDescent="0.25">
      <c r="D336" s="3"/>
      <c r="F336" s="11"/>
      <c r="H336"/>
    </row>
    <row r="337" spans="2:8" x14ac:dyDescent="0.25">
      <c r="B337" s="8"/>
      <c r="D337" s="3"/>
      <c r="F337" s="11"/>
      <c r="H337"/>
    </row>
    <row r="338" spans="2:8" x14ac:dyDescent="0.25">
      <c r="B338"/>
      <c r="D338" s="3"/>
      <c r="F338" s="11"/>
      <c r="H338"/>
    </row>
    <row r="339" spans="2:8" x14ac:dyDescent="0.25">
      <c r="D339" s="3"/>
      <c r="F339" s="11"/>
      <c r="H339"/>
    </row>
    <row r="340" spans="2:8" x14ac:dyDescent="0.25">
      <c r="D340" s="3"/>
      <c r="F340" s="11"/>
      <c r="H340"/>
    </row>
    <row r="341" spans="2:8" x14ac:dyDescent="0.25">
      <c r="D341" s="3"/>
      <c r="F341" s="11"/>
      <c r="H341"/>
    </row>
    <row r="342" spans="2:8" x14ac:dyDescent="0.25">
      <c r="B342" s="8"/>
      <c r="D342" s="3"/>
      <c r="F342" s="11"/>
      <c r="H342"/>
    </row>
    <row r="343" spans="2:8" x14ac:dyDescent="0.25">
      <c r="B343"/>
      <c r="D343" s="3"/>
      <c r="F343" s="11"/>
      <c r="H343"/>
    </row>
    <row r="344" spans="2:8" x14ac:dyDescent="0.25">
      <c r="D344" s="3"/>
      <c r="F344" s="11"/>
      <c r="H344"/>
    </row>
    <row r="345" spans="2:8" x14ac:dyDescent="0.25">
      <c r="D345" s="3"/>
      <c r="F345" s="11"/>
      <c r="H345"/>
    </row>
    <row r="346" spans="2:8" x14ac:dyDescent="0.25">
      <c r="D346" s="3"/>
      <c r="F346" s="11"/>
      <c r="H346"/>
    </row>
    <row r="347" spans="2:8" x14ac:dyDescent="0.25">
      <c r="B347" s="8"/>
      <c r="D347" s="3"/>
      <c r="F347" s="11"/>
      <c r="H347"/>
    </row>
    <row r="348" spans="2:8" x14ac:dyDescent="0.25">
      <c r="B348"/>
      <c r="D348" s="3"/>
      <c r="F348" s="11"/>
      <c r="H348"/>
    </row>
    <row r="349" spans="2:8" x14ac:dyDescent="0.25">
      <c r="D349" s="3"/>
      <c r="F349" s="11"/>
      <c r="H349"/>
    </row>
    <row r="350" spans="2:8" x14ac:dyDescent="0.25">
      <c r="D350" s="3"/>
      <c r="F350" s="11"/>
      <c r="H350"/>
    </row>
    <row r="351" spans="2:8" x14ac:dyDescent="0.25">
      <c r="D351" s="3"/>
      <c r="F351" s="11"/>
      <c r="H351"/>
    </row>
    <row r="352" spans="2:8" x14ac:dyDescent="0.25">
      <c r="B352" s="8"/>
      <c r="D352" s="3"/>
      <c r="F352" s="11"/>
      <c r="H352"/>
    </row>
    <row r="353" spans="2:8" x14ac:dyDescent="0.25">
      <c r="B353"/>
      <c r="D353" s="3"/>
      <c r="F353" s="11"/>
      <c r="H353"/>
    </row>
    <row r="354" spans="2:8" x14ac:dyDescent="0.25">
      <c r="D354" s="3"/>
      <c r="F354" s="11"/>
      <c r="H354"/>
    </row>
    <row r="355" spans="2:8" x14ac:dyDescent="0.25">
      <c r="D355" s="3"/>
      <c r="F355" s="11"/>
      <c r="H355"/>
    </row>
    <row r="356" spans="2:8" x14ac:dyDescent="0.25">
      <c r="D356" s="3"/>
      <c r="F356" s="11"/>
      <c r="H356"/>
    </row>
    <row r="357" spans="2:8" x14ac:dyDescent="0.25">
      <c r="B357" s="8"/>
      <c r="D357" s="3"/>
      <c r="F357" s="11"/>
      <c r="H357"/>
    </row>
    <row r="358" spans="2:8" x14ac:dyDescent="0.25">
      <c r="B358"/>
      <c r="D358" s="3"/>
      <c r="F358" s="11"/>
      <c r="H358"/>
    </row>
    <row r="359" spans="2:8" x14ac:dyDescent="0.25">
      <c r="D359" s="3"/>
      <c r="F359" s="11"/>
      <c r="H359"/>
    </row>
    <row r="360" spans="2:8" x14ac:dyDescent="0.25">
      <c r="D360" s="3"/>
      <c r="F360" s="11"/>
      <c r="H360"/>
    </row>
    <row r="361" spans="2:8" x14ac:dyDescent="0.25">
      <c r="D361" s="3"/>
      <c r="F361" s="11"/>
      <c r="H361"/>
    </row>
    <row r="362" spans="2:8" x14ac:dyDescent="0.25">
      <c r="B362" s="8"/>
      <c r="D362" s="3"/>
      <c r="F362" s="11"/>
      <c r="H362"/>
    </row>
    <row r="363" spans="2:8" x14ac:dyDescent="0.25">
      <c r="B363"/>
      <c r="D363" s="3"/>
      <c r="F363" s="11"/>
      <c r="H363"/>
    </row>
    <row r="364" spans="2:8" x14ac:dyDescent="0.25">
      <c r="D364" s="3"/>
      <c r="F364" s="11"/>
      <c r="H364"/>
    </row>
    <row r="365" spans="2:8" x14ac:dyDescent="0.25">
      <c r="D365" s="3"/>
      <c r="F365" s="11"/>
      <c r="H365"/>
    </row>
    <row r="366" spans="2:8" x14ac:dyDescent="0.25">
      <c r="D366" s="3"/>
      <c r="F366" s="11"/>
      <c r="H366"/>
    </row>
    <row r="367" spans="2:8" x14ac:dyDescent="0.25">
      <c r="B367" s="8"/>
      <c r="D367" s="3"/>
      <c r="F367" s="11"/>
      <c r="H367"/>
    </row>
    <row r="368" spans="2:8" x14ac:dyDescent="0.25">
      <c r="B368"/>
      <c r="D368" s="3"/>
      <c r="F368" s="11"/>
      <c r="H368"/>
    </row>
    <row r="369" spans="2:8" x14ac:dyDescent="0.25">
      <c r="D369" s="3"/>
      <c r="F369" s="11"/>
      <c r="H369"/>
    </row>
    <row r="370" spans="2:8" x14ac:dyDescent="0.25">
      <c r="D370" s="3"/>
      <c r="F370" s="11"/>
      <c r="H370"/>
    </row>
    <row r="371" spans="2:8" x14ac:dyDescent="0.25">
      <c r="D371" s="3"/>
      <c r="F371" s="11"/>
      <c r="H371"/>
    </row>
    <row r="372" spans="2:8" x14ac:dyDescent="0.25">
      <c r="B372" s="8"/>
      <c r="D372" s="3"/>
      <c r="F372" s="11"/>
      <c r="H372"/>
    </row>
    <row r="373" spans="2:8" x14ac:dyDescent="0.25">
      <c r="B373"/>
      <c r="D373" s="3"/>
      <c r="F373" s="11"/>
      <c r="H373"/>
    </row>
    <row r="374" spans="2:8" x14ac:dyDescent="0.25">
      <c r="D374" s="3"/>
      <c r="F374" s="11"/>
      <c r="H374"/>
    </row>
    <row r="375" spans="2:8" x14ac:dyDescent="0.25">
      <c r="D375" s="3"/>
      <c r="F375" s="11"/>
      <c r="H375"/>
    </row>
    <row r="376" spans="2:8" x14ac:dyDescent="0.25">
      <c r="D376" s="3"/>
      <c r="F376" s="11"/>
      <c r="H376"/>
    </row>
    <row r="377" spans="2:8" x14ac:dyDescent="0.25">
      <c r="B377" s="8"/>
      <c r="D377" s="3"/>
      <c r="F377" s="11"/>
      <c r="H377"/>
    </row>
    <row r="378" spans="2:8" x14ac:dyDescent="0.25">
      <c r="B378"/>
      <c r="D378" s="3"/>
      <c r="F378" s="11"/>
      <c r="H378"/>
    </row>
    <row r="379" spans="2:8" x14ac:dyDescent="0.25">
      <c r="D379" s="3"/>
      <c r="F379" s="11"/>
      <c r="H379"/>
    </row>
    <row r="380" spans="2:8" x14ac:dyDescent="0.25">
      <c r="D380" s="3"/>
      <c r="F380" s="11"/>
      <c r="H380"/>
    </row>
    <row r="381" spans="2:8" x14ac:dyDescent="0.25">
      <c r="D381" s="3"/>
      <c r="F381" s="11"/>
      <c r="H381"/>
    </row>
    <row r="382" spans="2:8" x14ac:dyDescent="0.25">
      <c r="B382" s="8"/>
      <c r="D382" s="3"/>
      <c r="F382" s="11"/>
      <c r="H382"/>
    </row>
    <row r="383" spans="2:8" x14ac:dyDescent="0.25">
      <c r="B383"/>
      <c r="D383" s="3"/>
      <c r="F383" s="11"/>
      <c r="H383"/>
    </row>
    <row r="384" spans="2:8" x14ac:dyDescent="0.25">
      <c r="D384" s="3"/>
      <c r="F384" s="11"/>
      <c r="H384"/>
    </row>
    <row r="385" spans="2:8" x14ac:dyDescent="0.25">
      <c r="D385" s="3"/>
      <c r="F385" s="11"/>
      <c r="H385"/>
    </row>
    <row r="386" spans="2:8" x14ac:dyDescent="0.25">
      <c r="D386" s="3"/>
      <c r="F386" s="11"/>
      <c r="H386"/>
    </row>
    <row r="387" spans="2:8" x14ac:dyDescent="0.25">
      <c r="B387" s="8"/>
      <c r="D387" s="3"/>
      <c r="F387" s="11"/>
      <c r="H387"/>
    </row>
    <row r="388" spans="2:8" x14ac:dyDescent="0.25">
      <c r="B388"/>
      <c r="D388" s="3"/>
      <c r="F388" s="11"/>
      <c r="H388"/>
    </row>
    <row r="389" spans="2:8" x14ac:dyDescent="0.25">
      <c r="D389" s="3"/>
      <c r="F389" s="11"/>
      <c r="H389"/>
    </row>
    <row r="390" spans="2:8" x14ac:dyDescent="0.25">
      <c r="D390" s="3"/>
      <c r="F390" s="11"/>
      <c r="H390"/>
    </row>
    <row r="391" spans="2:8" x14ac:dyDescent="0.25">
      <c r="D391" s="3"/>
      <c r="F391" s="11"/>
      <c r="H391"/>
    </row>
    <row r="392" spans="2:8" x14ac:dyDescent="0.25">
      <c r="B392" s="8"/>
      <c r="D392" s="3"/>
      <c r="F392" s="11"/>
      <c r="H392"/>
    </row>
    <row r="393" spans="2:8" x14ac:dyDescent="0.25">
      <c r="B393"/>
      <c r="D393" s="3"/>
      <c r="F393" s="11"/>
      <c r="H393"/>
    </row>
    <row r="394" spans="2:8" x14ac:dyDescent="0.25">
      <c r="D394" s="3"/>
      <c r="F394" s="11"/>
      <c r="H394"/>
    </row>
    <row r="395" spans="2:8" x14ac:dyDescent="0.25">
      <c r="D395" s="3"/>
      <c r="F395" s="11"/>
      <c r="H395"/>
    </row>
    <row r="396" spans="2:8" x14ac:dyDescent="0.25">
      <c r="D396" s="3"/>
      <c r="F396" s="11"/>
      <c r="H396"/>
    </row>
    <row r="397" spans="2:8" x14ac:dyDescent="0.25">
      <c r="B397" s="8"/>
      <c r="D397" s="3"/>
      <c r="F397" s="11"/>
      <c r="H397"/>
    </row>
    <row r="398" spans="2:8" x14ac:dyDescent="0.25">
      <c r="B398"/>
      <c r="D398" s="3"/>
      <c r="F398" s="11"/>
      <c r="H398"/>
    </row>
    <row r="399" spans="2:8" x14ac:dyDescent="0.25">
      <c r="D399" s="3"/>
      <c r="F399" s="11"/>
      <c r="H399"/>
    </row>
    <row r="400" spans="2:8" x14ac:dyDescent="0.25">
      <c r="D400" s="3"/>
      <c r="F400" s="11"/>
      <c r="H400"/>
    </row>
    <row r="401" spans="2:8" x14ac:dyDescent="0.25">
      <c r="D401" s="3"/>
      <c r="F401" s="11"/>
      <c r="H401"/>
    </row>
    <row r="402" spans="2:8" x14ac:dyDescent="0.25">
      <c r="B402" s="8"/>
      <c r="D402" s="3"/>
      <c r="F402" s="11"/>
      <c r="H402"/>
    </row>
    <row r="403" spans="2:8" x14ac:dyDescent="0.25">
      <c r="B403"/>
      <c r="D403" s="3"/>
      <c r="F403" s="11"/>
      <c r="H403"/>
    </row>
    <row r="404" spans="2:8" x14ac:dyDescent="0.25">
      <c r="D404" s="3"/>
      <c r="F404" s="11"/>
      <c r="H404"/>
    </row>
    <row r="405" spans="2:8" x14ac:dyDescent="0.25">
      <c r="D405" s="3"/>
      <c r="F405" s="11"/>
      <c r="H405"/>
    </row>
    <row r="406" spans="2:8" x14ac:dyDescent="0.25">
      <c r="D406" s="3"/>
      <c r="F406" s="11"/>
      <c r="H406"/>
    </row>
    <row r="407" spans="2:8" x14ac:dyDescent="0.25">
      <c r="B407" s="8"/>
      <c r="D407" s="3"/>
      <c r="F407" s="11"/>
      <c r="H407"/>
    </row>
    <row r="408" spans="2:8" x14ac:dyDescent="0.25">
      <c r="B408"/>
      <c r="D408" s="3"/>
      <c r="F408" s="11"/>
      <c r="H408"/>
    </row>
    <row r="409" spans="2:8" x14ac:dyDescent="0.25">
      <c r="D409" s="3"/>
      <c r="F409" s="11"/>
      <c r="H409"/>
    </row>
    <row r="410" spans="2:8" x14ac:dyDescent="0.25">
      <c r="D410" s="3"/>
      <c r="F410" s="11"/>
      <c r="H410"/>
    </row>
    <row r="411" spans="2:8" x14ac:dyDescent="0.25">
      <c r="D411" s="3"/>
      <c r="F411" s="11"/>
      <c r="H411"/>
    </row>
    <row r="412" spans="2:8" x14ac:dyDescent="0.25">
      <c r="B412" s="8"/>
      <c r="D412" s="3"/>
      <c r="F412" s="11"/>
      <c r="H412"/>
    </row>
    <row r="413" spans="2:8" x14ac:dyDescent="0.25">
      <c r="B413"/>
      <c r="D413" s="3"/>
      <c r="F413" s="11"/>
      <c r="H413"/>
    </row>
    <row r="414" spans="2:8" x14ac:dyDescent="0.25">
      <c r="D414" s="3"/>
      <c r="F414" s="11"/>
      <c r="H414"/>
    </row>
    <row r="415" spans="2:8" x14ac:dyDescent="0.25">
      <c r="D415" s="3"/>
      <c r="F415" s="11"/>
      <c r="H415"/>
    </row>
    <row r="416" spans="2:8" x14ac:dyDescent="0.25">
      <c r="D416" s="3"/>
      <c r="F416" s="11"/>
      <c r="H416"/>
    </row>
    <row r="417" spans="2:8" x14ac:dyDescent="0.25">
      <c r="B417" s="8"/>
      <c r="D417" s="3"/>
      <c r="F417" s="11"/>
      <c r="H417"/>
    </row>
    <row r="418" spans="2:8" x14ac:dyDescent="0.25">
      <c r="B418"/>
      <c r="D418" s="3"/>
      <c r="F418" s="11"/>
      <c r="H418"/>
    </row>
    <row r="419" spans="2:8" x14ac:dyDescent="0.25">
      <c r="D419" s="3"/>
      <c r="F419" s="11"/>
      <c r="H419"/>
    </row>
    <row r="420" spans="2:8" x14ac:dyDescent="0.25">
      <c r="D420" s="3"/>
      <c r="F420" s="11"/>
      <c r="H420"/>
    </row>
    <row r="421" spans="2:8" x14ac:dyDescent="0.25">
      <c r="D421" s="3"/>
      <c r="F421" s="11"/>
      <c r="H421"/>
    </row>
    <row r="422" spans="2:8" x14ac:dyDescent="0.25">
      <c r="B422" s="8"/>
      <c r="D422" s="3"/>
      <c r="F422" s="11"/>
      <c r="H422"/>
    </row>
    <row r="423" spans="2:8" x14ac:dyDescent="0.25">
      <c r="B423"/>
      <c r="D423" s="3"/>
      <c r="F423" s="11"/>
      <c r="H423"/>
    </row>
    <row r="424" spans="2:8" x14ac:dyDescent="0.25">
      <c r="D424" s="3"/>
      <c r="F424" s="11"/>
      <c r="H424"/>
    </row>
    <row r="425" spans="2:8" x14ac:dyDescent="0.25">
      <c r="D425" s="3"/>
      <c r="F425" s="11"/>
      <c r="H425"/>
    </row>
    <row r="426" spans="2:8" x14ac:dyDescent="0.25">
      <c r="D426" s="3"/>
      <c r="F426" s="11"/>
      <c r="H426"/>
    </row>
    <row r="427" spans="2:8" x14ac:dyDescent="0.25">
      <c r="B427" s="8"/>
      <c r="D427" s="3"/>
      <c r="F427" s="11"/>
      <c r="H427"/>
    </row>
    <row r="428" spans="2:8" x14ac:dyDescent="0.25">
      <c r="B428"/>
      <c r="D428" s="3"/>
      <c r="F428" s="11"/>
      <c r="H428"/>
    </row>
    <row r="429" spans="2:8" x14ac:dyDescent="0.25">
      <c r="D429" s="3"/>
      <c r="F429" s="11"/>
      <c r="H429"/>
    </row>
    <row r="430" spans="2:8" x14ac:dyDescent="0.25">
      <c r="D430" s="3"/>
      <c r="F430" s="11"/>
      <c r="H430"/>
    </row>
    <row r="431" spans="2:8" x14ac:dyDescent="0.25">
      <c r="D431" s="3"/>
      <c r="F431" s="11"/>
      <c r="H431"/>
    </row>
    <row r="432" spans="2:8" x14ac:dyDescent="0.25">
      <c r="D432" s="3"/>
      <c r="F432" s="11"/>
      <c r="H432"/>
    </row>
    <row r="433" spans="2:8" x14ac:dyDescent="0.25">
      <c r="D433" s="3"/>
      <c r="F433" s="11"/>
      <c r="H433"/>
    </row>
    <row r="434" spans="2:8" x14ac:dyDescent="0.25">
      <c r="B434"/>
      <c r="D434" s="3"/>
      <c r="F434" s="11"/>
      <c r="H434"/>
    </row>
    <row r="435" spans="2:8" x14ac:dyDescent="0.25">
      <c r="B435"/>
      <c r="D435" s="3"/>
      <c r="F435" s="11"/>
      <c r="H435"/>
    </row>
    <row r="436" spans="2:8" x14ac:dyDescent="0.25">
      <c r="B436"/>
      <c r="D436" s="3"/>
      <c r="F436" s="11"/>
      <c r="H436"/>
    </row>
    <row r="437" spans="2:8" x14ac:dyDescent="0.25">
      <c r="B437"/>
      <c r="D437" s="3"/>
      <c r="F437" s="11"/>
      <c r="H437"/>
    </row>
    <row r="438" spans="2:8" x14ac:dyDescent="0.25">
      <c r="B438"/>
      <c r="D438" s="3"/>
      <c r="F438" s="11"/>
      <c r="H438"/>
    </row>
    <row r="439" spans="2:8" x14ac:dyDescent="0.25">
      <c r="D439" s="3"/>
      <c r="F439" s="11"/>
      <c r="H439"/>
    </row>
    <row r="440" spans="2:8" x14ac:dyDescent="0.25">
      <c r="D440" s="3"/>
      <c r="F440" s="11"/>
      <c r="H440"/>
    </row>
    <row r="441" spans="2:8" x14ac:dyDescent="0.25">
      <c r="D441" s="3"/>
      <c r="F441" s="11"/>
      <c r="H441"/>
    </row>
    <row r="442" spans="2:8" x14ac:dyDescent="0.25">
      <c r="B442"/>
      <c r="D442" s="3"/>
      <c r="F442" s="11"/>
      <c r="H442"/>
    </row>
    <row r="443" spans="2:8" x14ac:dyDescent="0.25">
      <c r="D443" s="3"/>
      <c r="F443" s="11"/>
      <c r="H443"/>
    </row>
    <row r="444" spans="2:8" x14ac:dyDescent="0.25">
      <c r="B444" s="8"/>
      <c r="D444" s="3"/>
      <c r="F444" s="11"/>
      <c r="H444"/>
    </row>
    <row r="445" spans="2:8" x14ac:dyDescent="0.25">
      <c r="B445"/>
      <c r="D445" s="3"/>
      <c r="F445" s="11"/>
      <c r="H445"/>
    </row>
    <row r="446" spans="2:8" x14ac:dyDescent="0.25">
      <c r="D446" s="3"/>
      <c r="F446" s="11"/>
      <c r="H446"/>
    </row>
    <row r="447" spans="2:8" x14ac:dyDescent="0.25">
      <c r="D447" s="3"/>
      <c r="F447" s="11"/>
      <c r="H447"/>
    </row>
    <row r="448" spans="2:8" x14ac:dyDescent="0.25">
      <c r="D448" s="3"/>
      <c r="F448" s="11"/>
      <c r="H448"/>
    </row>
    <row r="449" spans="2:8" x14ac:dyDescent="0.25">
      <c r="B449" s="8"/>
      <c r="D449" s="3"/>
      <c r="F449" s="11"/>
      <c r="H449"/>
    </row>
    <row r="450" spans="2:8" x14ac:dyDescent="0.25">
      <c r="B450"/>
      <c r="D450" s="3"/>
      <c r="F450" s="11"/>
      <c r="H450"/>
    </row>
    <row r="451" spans="2:8" x14ac:dyDescent="0.25">
      <c r="D451" s="3"/>
      <c r="F451" s="11"/>
      <c r="H451"/>
    </row>
    <row r="452" spans="2:8" x14ac:dyDescent="0.25">
      <c r="D452" s="3"/>
      <c r="F452" s="11"/>
      <c r="H452"/>
    </row>
    <row r="453" spans="2:8" x14ac:dyDescent="0.25">
      <c r="D453" s="3"/>
      <c r="F453" s="11"/>
      <c r="H453"/>
    </row>
    <row r="454" spans="2:8" x14ac:dyDescent="0.25">
      <c r="B454" s="8"/>
      <c r="D454" s="3"/>
      <c r="F454" s="11"/>
      <c r="H454"/>
    </row>
    <row r="455" spans="2:8" x14ac:dyDescent="0.25">
      <c r="B455"/>
      <c r="D455" s="3"/>
      <c r="F455" s="11"/>
      <c r="H455"/>
    </row>
    <row r="456" spans="2:8" x14ac:dyDescent="0.25">
      <c r="D456" s="3"/>
      <c r="F456" s="11"/>
      <c r="H456"/>
    </row>
    <row r="457" spans="2:8" x14ac:dyDescent="0.25">
      <c r="D457" s="3"/>
      <c r="F457" s="11"/>
      <c r="H457"/>
    </row>
    <row r="458" spans="2:8" x14ac:dyDescent="0.25">
      <c r="D458" s="3"/>
      <c r="F458" s="11"/>
      <c r="H458"/>
    </row>
    <row r="459" spans="2:8" x14ac:dyDescent="0.25">
      <c r="B459" s="8"/>
      <c r="D459" s="3"/>
      <c r="F459" s="11"/>
      <c r="H459"/>
    </row>
    <row r="460" spans="2:8" x14ac:dyDescent="0.25">
      <c r="B460"/>
      <c r="D460" s="3"/>
      <c r="F460" s="11"/>
      <c r="H460"/>
    </row>
    <row r="461" spans="2:8" x14ac:dyDescent="0.25">
      <c r="D461" s="3"/>
      <c r="F461" s="11"/>
      <c r="H461"/>
    </row>
    <row r="462" spans="2:8" x14ac:dyDescent="0.25">
      <c r="D462" s="3"/>
      <c r="F462" s="11"/>
      <c r="H462"/>
    </row>
    <row r="463" spans="2:8" x14ac:dyDescent="0.25">
      <c r="D463" s="3"/>
      <c r="F463" s="11"/>
      <c r="H463"/>
    </row>
    <row r="464" spans="2:8" x14ac:dyDescent="0.25">
      <c r="B464" s="8"/>
      <c r="D464" s="3"/>
      <c r="F464" s="11"/>
      <c r="H464"/>
    </row>
    <row r="465" spans="2:8" x14ac:dyDescent="0.25">
      <c r="B465"/>
      <c r="D465" s="3"/>
      <c r="F465" s="11"/>
      <c r="H465"/>
    </row>
    <row r="466" spans="2:8" x14ac:dyDescent="0.25">
      <c r="D466" s="3"/>
      <c r="F466" s="11"/>
      <c r="H466"/>
    </row>
    <row r="467" spans="2:8" x14ac:dyDescent="0.25">
      <c r="D467" s="3"/>
      <c r="F467" s="11"/>
      <c r="H467"/>
    </row>
    <row r="468" spans="2:8" x14ac:dyDescent="0.25">
      <c r="D468" s="3"/>
      <c r="F468" s="11"/>
      <c r="H468"/>
    </row>
    <row r="469" spans="2:8" x14ac:dyDescent="0.25">
      <c r="B469" s="8"/>
      <c r="D469" s="3"/>
      <c r="F469" s="11"/>
      <c r="H469"/>
    </row>
    <row r="470" spans="2:8" x14ac:dyDescent="0.25">
      <c r="B470"/>
      <c r="D470" s="3"/>
      <c r="F470" s="11"/>
      <c r="H470"/>
    </row>
    <row r="471" spans="2:8" x14ac:dyDescent="0.25">
      <c r="D471" s="3"/>
      <c r="F471" s="11"/>
      <c r="H471"/>
    </row>
    <row r="472" spans="2:8" x14ac:dyDescent="0.25">
      <c r="D472" s="3"/>
      <c r="F472" s="11"/>
      <c r="H472"/>
    </row>
    <row r="473" spans="2:8" x14ac:dyDescent="0.25">
      <c r="D473" s="3"/>
      <c r="F473" s="11"/>
      <c r="H473"/>
    </row>
    <row r="474" spans="2:8" x14ac:dyDescent="0.25">
      <c r="B474" s="8"/>
      <c r="D474" s="3"/>
      <c r="F474" s="11"/>
      <c r="H474"/>
    </row>
    <row r="475" spans="2:8" x14ac:dyDescent="0.25">
      <c r="B475"/>
      <c r="D475" s="3"/>
      <c r="F475" s="11"/>
      <c r="H475"/>
    </row>
    <row r="476" spans="2:8" x14ac:dyDescent="0.25">
      <c r="D476" s="3"/>
      <c r="F476" s="11"/>
      <c r="H476"/>
    </row>
    <row r="477" spans="2:8" x14ac:dyDescent="0.25">
      <c r="D477" s="3"/>
      <c r="F477" s="11"/>
      <c r="H477"/>
    </row>
    <row r="478" spans="2:8" x14ac:dyDescent="0.25">
      <c r="D478" s="3"/>
      <c r="F478" s="11"/>
      <c r="H478"/>
    </row>
    <row r="479" spans="2:8" x14ac:dyDescent="0.25">
      <c r="B479" s="8"/>
      <c r="D479" s="3"/>
      <c r="F479" s="11"/>
      <c r="H479"/>
    </row>
    <row r="480" spans="2:8" x14ac:dyDescent="0.25">
      <c r="B480"/>
      <c r="D480" s="3"/>
      <c r="F480" s="11"/>
      <c r="H480"/>
    </row>
    <row r="481" spans="2:8" x14ac:dyDescent="0.25">
      <c r="D481" s="3"/>
      <c r="F481" s="11"/>
      <c r="H481"/>
    </row>
    <row r="482" spans="2:8" x14ac:dyDescent="0.25">
      <c r="D482" s="3"/>
      <c r="F482" s="11"/>
      <c r="H482"/>
    </row>
    <row r="483" spans="2:8" x14ac:dyDescent="0.25">
      <c r="D483" s="3"/>
      <c r="F483" s="11"/>
      <c r="H483"/>
    </row>
    <row r="484" spans="2:8" x14ac:dyDescent="0.25">
      <c r="B484" s="8"/>
      <c r="D484" s="3"/>
      <c r="F484" s="11"/>
      <c r="H484"/>
    </row>
    <row r="485" spans="2:8" x14ac:dyDescent="0.25">
      <c r="B485"/>
      <c r="D485" s="3"/>
      <c r="F485" s="11"/>
      <c r="H485"/>
    </row>
    <row r="486" spans="2:8" x14ac:dyDescent="0.25">
      <c r="D486" s="3"/>
      <c r="F486" s="11"/>
      <c r="H486"/>
    </row>
    <row r="487" spans="2:8" x14ac:dyDescent="0.25">
      <c r="D487" s="3"/>
      <c r="F487" s="11"/>
      <c r="H487"/>
    </row>
    <row r="488" spans="2:8" x14ac:dyDescent="0.25">
      <c r="D488" s="3"/>
      <c r="F488" s="11"/>
      <c r="H488"/>
    </row>
    <row r="489" spans="2:8" x14ac:dyDescent="0.25">
      <c r="B489" s="8"/>
      <c r="D489" s="3"/>
      <c r="F489" s="11"/>
      <c r="H489"/>
    </row>
    <row r="490" spans="2:8" x14ac:dyDescent="0.25">
      <c r="B490"/>
      <c r="D490" s="3"/>
      <c r="F490" s="11"/>
      <c r="H490"/>
    </row>
    <row r="491" spans="2:8" x14ac:dyDescent="0.25">
      <c r="D491" s="3"/>
      <c r="F491" s="11"/>
      <c r="H491"/>
    </row>
    <row r="492" spans="2:8" x14ac:dyDescent="0.25">
      <c r="D492" s="3"/>
      <c r="F492" s="11"/>
      <c r="H492"/>
    </row>
    <row r="493" spans="2:8" x14ac:dyDescent="0.25">
      <c r="D493" s="3"/>
      <c r="F493" s="11"/>
      <c r="H493"/>
    </row>
    <row r="494" spans="2:8" x14ac:dyDescent="0.25">
      <c r="B494" s="8"/>
      <c r="D494" s="3"/>
      <c r="F494" s="11"/>
      <c r="H494"/>
    </row>
    <row r="495" spans="2:8" x14ac:dyDescent="0.25">
      <c r="B495"/>
      <c r="D495" s="3"/>
      <c r="F495" s="11"/>
      <c r="H495"/>
    </row>
    <row r="496" spans="2:8" x14ac:dyDescent="0.25">
      <c r="D496" s="3"/>
      <c r="F496" s="11"/>
      <c r="H496"/>
    </row>
    <row r="497" spans="2:8" x14ac:dyDescent="0.25">
      <c r="D497" s="3"/>
      <c r="F497" s="11"/>
      <c r="H497"/>
    </row>
    <row r="498" spans="2:8" x14ac:dyDescent="0.25">
      <c r="D498" s="3"/>
      <c r="F498" s="11"/>
      <c r="H498"/>
    </row>
    <row r="499" spans="2:8" x14ac:dyDescent="0.25">
      <c r="B499" s="8"/>
      <c r="D499" s="3"/>
      <c r="F499" s="11"/>
      <c r="H499"/>
    </row>
    <row r="500" spans="2:8" x14ac:dyDescent="0.25">
      <c r="B500"/>
      <c r="D500" s="3"/>
      <c r="F500" s="11"/>
      <c r="H500"/>
    </row>
    <row r="501" spans="2:8" x14ac:dyDescent="0.25">
      <c r="D501" s="3"/>
      <c r="F501" s="11"/>
      <c r="H501"/>
    </row>
    <row r="502" spans="2:8" x14ac:dyDescent="0.25">
      <c r="D502" s="3"/>
      <c r="F502" s="11"/>
      <c r="H502"/>
    </row>
    <row r="503" spans="2:8" x14ac:dyDescent="0.25">
      <c r="D503" s="3"/>
      <c r="F503" s="11"/>
      <c r="H503"/>
    </row>
    <row r="504" spans="2:8" x14ac:dyDescent="0.25">
      <c r="B504" s="8"/>
      <c r="D504" s="3"/>
      <c r="F504" s="11"/>
      <c r="H504"/>
    </row>
    <row r="505" spans="2:8" x14ac:dyDescent="0.25">
      <c r="B505"/>
      <c r="D505" s="3"/>
      <c r="F505" s="11"/>
      <c r="H505"/>
    </row>
    <row r="506" spans="2:8" x14ac:dyDescent="0.25">
      <c r="D506" s="3"/>
      <c r="F506" s="11"/>
      <c r="H506"/>
    </row>
    <row r="507" spans="2:8" x14ac:dyDescent="0.25">
      <c r="D507" s="3"/>
      <c r="F507" s="11"/>
      <c r="H507"/>
    </row>
    <row r="508" spans="2:8" x14ac:dyDescent="0.25">
      <c r="D508" s="3"/>
      <c r="F508" s="11"/>
      <c r="H508"/>
    </row>
    <row r="509" spans="2:8" x14ac:dyDescent="0.25">
      <c r="B509" s="8"/>
      <c r="D509" s="3"/>
      <c r="F509" s="11"/>
      <c r="H509"/>
    </row>
    <row r="510" spans="2:8" x14ac:dyDescent="0.25">
      <c r="B510"/>
      <c r="D510" s="3"/>
      <c r="F510" s="11"/>
      <c r="H510"/>
    </row>
    <row r="511" spans="2:8" x14ac:dyDescent="0.25">
      <c r="D511" s="3"/>
      <c r="F511" s="11"/>
      <c r="H511"/>
    </row>
    <row r="512" spans="2:8" x14ac:dyDescent="0.25">
      <c r="D512" s="3"/>
      <c r="F512" s="11"/>
      <c r="H512"/>
    </row>
    <row r="513" spans="2:8" x14ac:dyDescent="0.25">
      <c r="D513" s="3"/>
      <c r="F513" s="11"/>
      <c r="H513"/>
    </row>
    <row r="514" spans="2:8" x14ac:dyDescent="0.25">
      <c r="B514" s="8"/>
      <c r="D514" s="3"/>
      <c r="F514" s="11"/>
      <c r="H514"/>
    </row>
    <row r="515" spans="2:8" x14ac:dyDescent="0.25">
      <c r="B515"/>
      <c r="D515" s="3"/>
      <c r="F515" s="11"/>
      <c r="H515"/>
    </row>
    <row r="516" spans="2:8" x14ac:dyDescent="0.25">
      <c r="D516" s="3"/>
      <c r="F516" s="11"/>
      <c r="H516"/>
    </row>
    <row r="517" spans="2:8" x14ac:dyDescent="0.25">
      <c r="D517" s="3"/>
      <c r="F517" s="11"/>
      <c r="H517"/>
    </row>
    <row r="518" spans="2:8" x14ac:dyDescent="0.25">
      <c r="D518" s="3"/>
      <c r="F518" s="11"/>
      <c r="H518"/>
    </row>
    <row r="519" spans="2:8" x14ac:dyDescent="0.25">
      <c r="D519" s="3"/>
      <c r="F519" s="11"/>
      <c r="H519"/>
    </row>
    <row r="520" spans="2:8" x14ac:dyDescent="0.25">
      <c r="D520" s="3"/>
      <c r="F520" s="11"/>
      <c r="H520"/>
    </row>
    <row r="521" spans="2:8" x14ac:dyDescent="0.25">
      <c r="D521" s="3"/>
      <c r="F521" s="11"/>
      <c r="H521"/>
    </row>
    <row r="522" spans="2:8" x14ac:dyDescent="0.25">
      <c r="D522" s="3"/>
      <c r="F522" s="11"/>
      <c r="H522"/>
    </row>
    <row r="523" spans="2:8" x14ac:dyDescent="0.25">
      <c r="D523" s="3"/>
      <c r="F523" s="11"/>
      <c r="H523"/>
    </row>
    <row r="524" spans="2:8" x14ac:dyDescent="0.25">
      <c r="D524" s="3"/>
      <c r="F524" s="11"/>
      <c r="H524"/>
    </row>
    <row r="525" spans="2:8" x14ac:dyDescent="0.25">
      <c r="B525"/>
      <c r="D525" s="3"/>
      <c r="F525" s="11"/>
      <c r="H525"/>
    </row>
    <row r="526" spans="2:8" x14ac:dyDescent="0.25">
      <c r="B526"/>
      <c r="D526" s="3"/>
      <c r="F526" s="11"/>
      <c r="H526"/>
    </row>
    <row r="527" spans="2:8" x14ac:dyDescent="0.25">
      <c r="B527"/>
      <c r="D527" s="3"/>
      <c r="F527" s="11"/>
      <c r="H527"/>
    </row>
    <row r="528" spans="2:8" x14ac:dyDescent="0.25">
      <c r="B528"/>
      <c r="D528" s="3"/>
      <c r="F528" s="11"/>
      <c r="H528"/>
    </row>
    <row r="529" spans="2:8" x14ac:dyDescent="0.25">
      <c r="B529" s="8"/>
      <c r="D529" s="3"/>
      <c r="F529" s="11"/>
      <c r="H529"/>
    </row>
    <row r="530" spans="2:8" x14ac:dyDescent="0.25">
      <c r="B530"/>
      <c r="D530" s="3"/>
      <c r="F530" s="11"/>
      <c r="H530"/>
    </row>
    <row r="531" spans="2:8" x14ac:dyDescent="0.25">
      <c r="D531" s="3"/>
      <c r="F531" s="11"/>
      <c r="H531"/>
    </row>
    <row r="532" spans="2:8" x14ac:dyDescent="0.25">
      <c r="D532" s="3"/>
      <c r="F532" s="11"/>
      <c r="H532"/>
    </row>
    <row r="533" spans="2:8" x14ac:dyDescent="0.25">
      <c r="D533" s="3"/>
      <c r="F533" s="11"/>
      <c r="H533"/>
    </row>
    <row r="534" spans="2:8" x14ac:dyDescent="0.25">
      <c r="B534" s="8"/>
      <c r="D534" s="3"/>
      <c r="F534" s="11"/>
      <c r="H534"/>
    </row>
    <row r="535" spans="2:8" x14ac:dyDescent="0.25">
      <c r="B535"/>
      <c r="D535" s="3"/>
      <c r="F535" s="11"/>
      <c r="H535"/>
    </row>
    <row r="536" spans="2:8" x14ac:dyDescent="0.25">
      <c r="D536" s="3"/>
      <c r="F536" s="11"/>
      <c r="H536"/>
    </row>
    <row r="537" spans="2:8" x14ac:dyDescent="0.25">
      <c r="D537" s="3"/>
      <c r="F537" s="11"/>
      <c r="H537"/>
    </row>
    <row r="538" spans="2:8" x14ac:dyDescent="0.25">
      <c r="D538" s="3"/>
      <c r="F538" s="11"/>
      <c r="H538"/>
    </row>
    <row r="539" spans="2:8" x14ac:dyDescent="0.25">
      <c r="B539" s="8"/>
      <c r="D539" s="3"/>
      <c r="F539" s="11"/>
      <c r="H539"/>
    </row>
    <row r="540" spans="2:8" x14ac:dyDescent="0.25">
      <c r="B540"/>
      <c r="D540" s="3"/>
      <c r="F540" s="11"/>
      <c r="H540"/>
    </row>
    <row r="541" spans="2:8" x14ac:dyDescent="0.25">
      <c r="D541" s="3"/>
      <c r="F541" s="11"/>
      <c r="H541"/>
    </row>
    <row r="542" spans="2:8" x14ac:dyDescent="0.25">
      <c r="D542" s="3"/>
      <c r="F542" s="11"/>
      <c r="H542"/>
    </row>
    <row r="543" spans="2:8" x14ac:dyDescent="0.25">
      <c r="D543" s="3"/>
      <c r="F543" s="11"/>
      <c r="H543"/>
    </row>
    <row r="544" spans="2:8" x14ac:dyDescent="0.25">
      <c r="B544" s="8"/>
      <c r="D544" s="3"/>
      <c r="F544" s="11"/>
      <c r="H544"/>
    </row>
    <row r="545" spans="2:8" x14ac:dyDescent="0.25">
      <c r="B545"/>
      <c r="D545" s="3"/>
      <c r="F545" s="11"/>
      <c r="H545"/>
    </row>
    <row r="546" spans="2:8" x14ac:dyDescent="0.25">
      <c r="D546" s="3"/>
      <c r="F546" s="11"/>
      <c r="H546"/>
    </row>
    <row r="547" spans="2:8" x14ac:dyDescent="0.25">
      <c r="D547" s="3"/>
      <c r="F547" s="11"/>
      <c r="H547"/>
    </row>
    <row r="548" spans="2:8" x14ac:dyDescent="0.25">
      <c r="D548" s="3"/>
      <c r="F548" s="11"/>
      <c r="H548"/>
    </row>
    <row r="549" spans="2:8" x14ac:dyDescent="0.25">
      <c r="B549" s="8"/>
      <c r="D549" s="3"/>
      <c r="F549" s="11"/>
      <c r="H549"/>
    </row>
    <row r="550" spans="2:8" x14ac:dyDescent="0.25">
      <c r="B550"/>
      <c r="D550" s="3"/>
      <c r="F550" s="11"/>
      <c r="H550"/>
    </row>
    <row r="551" spans="2:8" x14ac:dyDescent="0.25">
      <c r="D551" s="3"/>
      <c r="F551" s="11"/>
      <c r="H551"/>
    </row>
    <row r="552" spans="2:8" x14ac:dyDescent="0.25">
      <c r="D552" s="3"/>
      <c r="F552" s="11"/>
      <c r="H552"/>
    </row>
    <row r="553" spans="2:8" x14ac:dyDescent="0.25">
      <c r="D553" s="3"/>
      <c r="F553" s="11"/>
      <c r="H553"/>
    </row>
    <row r="554" spans="2:8" x14ac:dyDescent="0.25">
      <c r="B554" s="8"/>
      <c r="D554" s="3"/>
      <c r="F554" s="11"/>
      <c r="H554"/>
    </row>
    <row r="555" spans="2:8" x14ac:dyDescent="0.25">
      <c r="B555"/>
      <c r="D555" s="3"/>
      <c r="F555" s="11"/>
      <c r="H555"/>
    </row>
    <row r="556" spans="2:8" x14ac:dyDescent="0.25">
      <c r="D556" s="3"/>
      <c r="F556" s="11"/>
      <c r="H556"/>
    </row>
    <row r="557" spans="2:8" x14ac:dyDescent="0.25">
      <c r="D557" s="3"/>
      <c r="F557" s="11"/>
      <c r="H557"/>
    </row>
    <row r="558" spans="2:8" x14ac:dyDescent="0.25">
      <c r="D558" s="3"/>
      <c r="F558" s="11"/>
      <c r="H558"/>
    </row>
    <row r="559" spans="2:8" x14ac:dyDescent="0.25">
      <c r="B559" s="8"/>
      <c r="D559" s="3"/>
      <c r="F559" s="11"/>
      <c r="H559"/>
    </row>
    <row r="560" spans="2:8" x14ac:dyDescent="0.25">
      <c r="B560"/>
      <c r="D560" s="3"/>
      <c r="F560" s="11"/>
      <c r="H560"/>
    </row>
    <row r="561" spans="2:8" x14ac:dyDescent="0.25">
      <c r="D561" s="3"/>
      <c r="F561" s="11"/>
      <c r="H561"/>
    </row>
    <row r="562" spans="2:8" x14ac:dyDescent="0.25">
      <c r="D562" s="3"/>
      <c r="F562" s="11"/>
      <c r="H562"/>
    </row>
    <row r="563" spans="2:8" x14ac:dyDescent="0.25">
      <c r="D563" s="3"/>
      <c r="F563" s="11"/>
      <c r="H563"/>
    </row>
    <row r="564" spans="2:8" x14ac:dyDescent="0.25">
      <c r="B564" s="8"/>
      <c r="D564" s="3"/>
      <c r="F564" s="11"/>
      <c r="H564"/>
    </row>
    <row r="565" spans="2:8" x14ac:dyDescent="0.25">
      <c r="B565"/>
      <c r="D565" s="3"/>
      <c r="F565" s="11"/>
      <c r="H565"/>
    </row>
    <row r="566" spans="2:8" x14ac:dyDescent="0.25">
      <c r="D566" s="3"/>
      <c r="F566" s="11"/>
      <c r="H566"/>
    </row>
    <row r="567" spans="2:8" x14ac:dyDescent="0.25">
      <c r="D567" s="3"/>
      <c r="F567" s="11"/>
      <c r="H567"/>
    </row>
    <row r="568" spans="2:8" x14ac:dyDescent="0.25">
      <c r="D568" s="3"/>
      <c r="F568" s="11"/>
      <c r="H568"/>
    </row>
    <row r="569" spans="2:8" x14ac:dyDescent="0.25">
      <c r="B569" s="8"/>
      <c r="D569" s="3"/>
      <c r="F569" s="11"/>
      <c r="H569"/>
    </row>
    <row r="570" spans="2:8" x14ac:dyDescent="0.25">
      <c r="B570"/>
      <c r="D570" s="3"/>
      <c r="F570" s="11"/>
      <c r="H570"/>
    </row>
    <row r="571" spans="2:8" x14ac:dyDescent="0.25">
      <c r="D571" s="3"/>
      <c r="F571" s="11"/>
      <c r="H571"/>
    </row>
    <row r="572" spans="2:8" x14ac:dyDescent="0.25">
      <c r="D572" s="3"/>
      <c r="F572" s="11"/>
      <c r="H572"/>
    </row>
    <row r="573" spans="2:8" x14ac:dyDescent="0.25">
      <c r="D573" s="3"/>
      <c r="F573" s="11"/>
      <c r="H573"/>
    </row>
    <row r="574" spans="2:8" x14ac:dyDescent="0.25">
      <c r="C574" s="8"/>
      <c r="D574" s="3"/>
      <c r="F574" s="11"/>
      <c r="H574"/>
    </row>
    <row r="575" spans="2:8" x14ac:dyDescent="0.25">
      <c r="C575" s="8"/>
      <c r="D575" s="3"/>
      <c r="F575" s="11"/>
      <c r="H575"/>
    </row>
    <row r="576" spans="2:8" x14ac:dyDescent="0.25">
      <c r="C576" s="8"/>
      <c r="D576" s="3"/>
      <c r="F576" s="11"/>
      <c r="H576"/>
    </row>
    <row r="577" spans="3:8" x14ac:dyDescent="0.25">
      <c r="C577" s="8"/>
      <c r="D577" s="3"/>
      <c r="F577" s="11"/>
      <c r="H577"/>
    </row>
    <row r="578" spans="3:8" x14ac:dyDescent="0.25">
      <c r="C578" s="8"/>
      <c r="D578" s="3"/>
      <c r="F578" s="11"/>
      <c r="H578"/>
    </row>
    <row r="579" spans="3:8" x14ac:dyDescent="0.25">
      <c r="C579" s="8"/>
      <c r="D579" s="3"/>
      <c r="F579" s="11"/>
      <c r="H579"/>
    </row>
    <row r="580" spans="3:8" x14ac:dyDescent="0.25">
      <c r="C580" s="8"/>
      <c r="D580" s="3"/>
      <c r="F580" s="11"/>
      <c r="H580"/>
    </row>
    <row r="581" spans="3:8" x14ac:dyDescent="0.25">
      <c r="C581" s="8"/>
      <c r="D581" s="3"/>
      <c r="F581" s="11"/>
      <c r="H581"/>
    </row>
    <row r="582" spans="3:8" x14ac:dyDescent="0.25">
      <c r="C582" s="8"/>
      <c r="D582" s="3"/>
      <c r="F582" s="11"/>
      <c r="H582"/>
    </row>
    <row r="583" spans="3:8" x14ac:dyDescent="0.25">
      <c r="C583" s="8"/>
      <c r="D583" s="3"/>
      <c r="F583" s="11"/>
      <c r="H583"/>
    </row>
    <row r="584" spans="3:8" x14ac:dyDescent="0.25">
      <c r="C584" s="8"/>
      <c r="D584" s="3"/>
      <c r="F584" s="11"/>
      <c r="H584"/>
    </row>
    <row r="585" spans="3:8" x14ac:dyDescent="0.25">
      <c r="C585" s="8"/>
      <c r="D585" s="3"/>
      <c r="F585" s="11"/>
      <c r="H585"/>
    </row>
    <row r="586" spans="3:8" x14ac:dyDescent="0.25">
      <c r="C586" s="8"/>
      <c r="D586" s="3"/>
      <c r="F586" s="11"/>
      <c r="H586"/>
    </row>
    <row r="587" spans="3:8" x14ac:dyDescent="0.25">
      <c r="C587" s="8"/>
      <c r="D587" s="3"/>
      <c r="F587" s="11"/>
      <c r="H587"/>
    </row>
    <row r="588" spans="3:8" x14ac:dyDescent="0.25">
      <c r="C588" s="8"/>
      <c r="D588" s="3"/>
      <c r="F588" s="11"/>
      <c r="H588"/>
    </row>
    <row r="589" spans="3:8" x14ac:dyDescent="0.25">
      <c r="C589" s="8"/>
      <c r="D589" s="3"/>
      <c r="F589" s="11"/>
      <c r="H589"/>
    </row>
    <row r="590" spans="3:8" x14ac:dyDescent="0.25">
      <c r="C590" s="8"/>
      <c r="D590" s="3"/>
      <c r="F590" s="11"/>
      <c r="H590"/>
    </row>
    <row r="591" spans="3:8" x14ac:dyDescent="0.25">
      <c r="C591" s="8"/>
      <c r="D591" s="3"/>
      <c r="F591" s="11"/>
      <c r="H591"/>
    </row>
    <row r="592" spans="3:8" x14ac:dyDescent="0.25">
      <c r="C592" s="8"/>
      <c r="D592" s="3"/>
      <c r="F592" s="11"/>
      <c r="H592"/>
    </row>
    <row r="593" spans="3:8" x14ac:dyDescent="0.25">
      <c r="C593" s="8"/>
      <c r="D593" s="3"/>
      <c r="F593" s="11"/>
      <c r="H593"/>
    </row>
    <row r="594" spans="3:8" x14ac:dyDescent="0.25">
      <c r="C594" s="8"/>
      <c r="D594" s="3"/>
      <c r="F594" s="11"/>
      <c r="H594"/>
    </row>
    <row r="595" spans="3:8" x14ac:dyDescent="0.25">
      <c r="C595" s="8"/>
      <c r="D595" s="3"/>
      <c r="F595" s="11"/>
      <c r="H595"/>
    </row>
    <row r="596" spans="3:8" x14ac:dyDescent="0.25">
      <c r="C596" s="8"/>
      <c r="D596" s="3"/>
      <c r="F596" s="11"/>
      <c r="H596"/>
    </row>
    <row r="597" spans="3:8" x14ac:dyDescent="0.25">
      <c r="C597" s="8"/>
      <c r="D597" s="3"/>
      <c r="F597" s="11"/>
      <c r="H597"/>
    </row>
    <row r="598" spans="3:8" x14ac:dyDescent="0.25">
      <c r="C598" s="8"/>
      <c r="D598" s="3"/>
      <c r="F598" s="11"/>
      <c r="H598"/>
    </row>
    <row r="599" spans="3:8" x14ac:dyDescent="0.25">
      <c r="C599" s="8"/>
      <c r="D599" s="3"/>
      <c r="F599" s="11"/>
      <c r="H599"/>
    </row>
    <row r="600" spans="3:8" x14ac:dyDescent="0.25">
      <c r="C600" s="8"/>
      <c r="D600" s="3"/>
      <c r="F600" s="11"/>
      <c r="H600"/>
    </row>
    <row r="601" spans="3:8" x14ac:dyDescent="0.25">
      <c r="C601" s="8"/>
      <c r="D601" s="3"/>
      <c r="F601" s="11"/>
      <c r="H601"/>
    </row>
    <row r="602" spans="3:8" x14ac:dyDescent="0.25">
      <c r="C602" s="8"/>
      <c r="D602" s="3"/>
      <c r="F602" s="11"/>
      <c r="H602"/>
    </row>
    <row r="603" spans="3:8" x14ac:dyDescent="0.25">
      <c r="C603" s="8"/>
      <c r="D603" s="3"/>
      <c r="F603" s="11"/>
      <c r="H603"/>
    </row>
    <row r="604" spans="3:8" x14ac:dyDescent="0.25">
      <c r="C604" s="8"/>
      <c r="D604" s="3"/>
      <c r="F604" s="11"/>
      <c r="H604"/>
    </row>
    <row r="605" spans="3:8" x14ac:dyDescent="0.25">
      <c r="C605" s="8"/>
      <c r="D605" s="3"/>
      <c r="F605" s="11"/>
      <c r="H605"/>
    </row>
    <row r="606" spans="3:8" x14ac:dyDescent="0.25">
      <c r="C606" s="8"/>
      <c r="D606" s="3"/>
      <c r="F606" s="11"/>
      <c r="H606"/>
    </row>
    <row r="607" spans="3:8" x14ac:dyDescent="0.25">
      <c r="C607" s="8"/>
      <c r="D607" s="3"/>
      <c r="F607" s="11"/>
      <c r="H607"/>
    </row>
    <row r="608" spans="3:8" x14ac:dyDescent="0.25">
      <c r="C608" s="8"/>
      <c r="D608" s="3"/>
      <c r="F608" s="11"/>
      <c r="H608"/>
    </row>
    <row r="609" spans="3:8" x14ac:dyDescent="0.25">
      <c r="C609" s="8"/>
      <c r="D609" s="3"/>
      <c r="F609" s="11"/>
      <c r="H609"/>
    </row>
    <row r="610" spans="3:8" x14ac:dyDescent="0.25">
      <c r="C610" s="8"/>
      <c r="D610" s="3"/>
      <c r="F610" s="11"/>
      <c r="H610"/>
    </row>
    <row r="611" spans="3:8" x14ac:dyDescent="0.25">
      <c r="C611" s="8"/>
      <c r="D611" s="3"/>
      <c r="F611" s="11"/>
      <c r="H611"/>
    </row>
    <row r="612" spans="3:8" x14ac:dyDescent="0.25">
      <c r="C612" s="8"/>
      <c r="D612" s="3"/>
      <c r="F612" s="11"/>
      <c r="H612"/>
    </row>
    <row r="613" spans="3:8" x14ac:dyDescent="0.25">
      <c r="C613" s="8"/>
      <c r="D613" s="3"/>
      <c r="F613" s="11"/>
      <c r="H613"/>
    </row>
    <row r="614" spans="3:8" x14ac:dyDescent="0.25">
      <c r="C614" s="8"/>
      <c r="D614" s="3"/>
      <c r="F614" s="11"/>
      <c r="H614"/>
    </row>
    <row r="615" spans="3:8" x14ac:dyDescent="0.25">
      <c r="C615" s="8"/>
      <c r="D615" s="3"/>
      <c r="F615" s="11"/>
      <c r="H615"/>
    </row>
    <row r="616" spans="3:8" x14ac:dyDescent="0.25">
      <c r="C616" s="8"/>
      <c r="D616" s="3"/>
      <c r="F616" s="11"/>
      <c r="H616"/>
    </row>
    <row r="617" spans="3:8" x14ac:dyDescent="0.25">
      <c r="C617" s="8"/>
      <c r="D617" s="3"/>
      <c r="F617" s="11"/>
      <c r="H617"/>
    </row>
    <row r="618" spans="3:8" x14ac:dyDescent="0.25">
      <c r="C618" s="8"/>
      <c r="D618" s="3"/>
      <c r="F618" s="11"/>
      <c r="H618"/>
    </row>
    <row r="619" spans="3:8" x14ac:dyDescent="0.25">
      <c r="C619" s="8"/>
      <c r="D619" s="3"/>
      <c r="F619" s="11"/>
      <c r="H619"/>
    </row>
    <row r="620" spans="3:8" x14ac:dyDescent="0.25">
      <c r="C620" s="8"/>
      <c r="D620" s="3"/>
      <c r="F620" s="11"/>
      <c r="H620"/>
    </row>
    <row r="621" spans="3:8" x14ac:dyDescent="0.25">
      <c r="C621" s="8"/>
      <c r="D621" s="3"/>
      <c r="F621" s="11"/>
      <c r="H621"/>
    </row>
    <row r="622" spans="3:8" x14ac:dyDescent="0.25">
      <c r="C622" s="8"/>
      <c r="D622" s="3"/>
      <c r="F622" s="11"/>
      <c r="H622"/>
    </row>
    <row r="623" spans="3:8" x14ac:dyDescent="0.25">
      <c r="C623" s="8"/>
      <c r="D623" s="3"/>
      <c r="F623" s="11"/>
      <c r="H623"/>
    </row>
    <row r="624" spans="3:8" x14ac:dyDescent="0.25">
      <c r="C624" s="8"/>
      <c r="D624" s="3"/>
      <c r="F624" s="11"/>
      <c r="H624"/>
    </row>
    <row r="625" spans="3:8" x14ac:dyDescent="0.25">
      <c r="C625" s="8"/>
      <c r="D625" s="3"/>
      <c r="F625" s="11"/>
      <c r="H625"/>
    </row>
    <row r="626" spans="3:8" x14ac:dyDescent="0.25">
      <c r="C626" s="8"/>
      <c r="D626" s="3"/>
      <c r="F626" s="11"/>
      <c r="H626"/>
    </row>
    <row r="627" spans="3:8" x14ac:dyDescent="0.25">
      <c r="C627" s="8"/>
      <c r="D627" s="3"/>
      <c r="F627" s="11"/>
      <c r="H627"/>
    </row>
    <row r="628" spans="3:8" x14ac:dyDescent="0.25">
      <c r="C628" s="8"/>
      <c r="D628" s="3"/>
      <c r="F628" s="11"/>
      <c r="H628"/>
    </row>
    <row r="629" spans="3:8" x14ac:dyDescent="0.25">
      <c r="C629" s="8"/>
      <c r="D629" s="3"/>
      <c r="F629" s="11"/>
      <c r="H629"/>
    </row>
    <row r="630" spans="3:8" x14ac:dyDescent="0.25">
      <c r="C630" s="8"/>
      <c r="D630" s="3"/>
      <c r="F630" s="11"/>
      <c r="H630"/>
    </row>
    <row r="631" spans="3:8" x14ac:dyDescent="0.25">
      <c r="C631" s="8"/>
      <c r="D631" s="3"/>
      <c r="F631" s="11"/>
      <c r="H631"/>
    </row>
    <row r="632" spans="3:8" x14ac:dyDescent="0.25">
      <c r="C632" s="8"/>
      <c r="D632" s="3"/>
      <c r="F632" s="11"/>
      <c r="H632"/>
    </row>
    <row r="633" spans="3:8" x14ac:dyDescent="0.25">
      <c r="C633" s="8"/>
      <c r="D633" s="3"/>
      <c r="F633" s="11"/>
      <c r="H633"/>
    </row>
    <row r="634" spans="3:8" x14ac:dyDescent="0.25">
      <c r="C634" s="8"/>
      <c r="D634" s="3"/>
      <c r="F634" s="11"/>
      <c r="H634"/>
    </row>
    <row r="635" spans="3:8" x14ac:dyDescent="0.25">
      <c r="C635" s="8"/>
      <c r="D635" s="3"/>
      <c r="F635" s="11"/>
      <c r="H635"/>
    </row>
    <row r="636" spans="3:8" x14ac:dyDescent="0.25">
      <c r="C636" s="8"/>
      <c r="D636" s="3"/>
      <c r="F636" s="11"/>
      <c r="H636"/>
    </row>
    <row r="637" spans="3:8" x14ac:dyDescent="0.25">
      <c r="C637" s="8"/>
      <c r="D637" s="3"/>
      <c r="F637" s="11"/>
      <c r="H637"/>
    </row>
    <row r="638" spans="3:8" x14ac:dyDescent="0.25">
      <c r="C638" s="8"/>
      <c r="D638" s="3"/>
      <c r="F638" s="11"/>
      <c r="H638"/>
    </row>
    <row r="639" spans="3:8" x14ac:dyDescent="0.25">
      <c r="C639" s="8"/>
      <c r="D639" s="3"/>
      <c r="F639" s="11"/>
      <c r="H639"/>
    </row>
    <row r="640" spans="3:8" x14ac:dyDescent="0.25">
      <c r="C640" s="8"/>
      <c r="D640" s="3"/>
      <c r="F640" s="11"/>
      <c r="H640"/>
    </row>
    <row r="641" spans="3:8" x14ac:dyDescent="0.25">
      <c r="C641" s="8"/>
      <c r="D641" s="3"/>
      <c r="F641" s="11"/>
      <c r="H641"/>
    </row>
    <row r="642" spans="3:8" x14ac:dyDescent="0.25">
      <c r="C642" s="8"/>
      <c r="D642" s="3"/>
      <c r="F642" s="11"/>
      <c r="H642"/>
    </row>
    <row r="643" spans="3:8" x14ac:dyDescent="0.25">
      <c r="C643" s="8"/>
      <c r="D643" s="3"/>
      <c r="F643" s="11"/>
      <c r="H643"/>
    </row>
    <row r="644" spans="3:8" x14ac:dyDescent="0.25">
      <c r="C644" s="8"/>
      <c r="D644" s="3"/>
      <c r="F644" s="11"/>
      <c r="H644"/>
    </row>
    <row r="645" spans="3:8" x14ac:dyDescent="0.25">
      <c r="C645" s="8"/>
      <c r="D645" s="3"/>
      <c r="F645" s="11"/>
      <c r="H645"/>
    </row>
    <row r="646" spans="3:8" x14ac:dyDescent="0.25">
      <c r="C646" s="8"/>
      <c r="D646" s="3"/>
      <c r="F646" s="11"/>
      <c r="H646"/>
    </row>
    <row r="647" spans="3:8" x14ac:dyDescent="0.25">
      <c r="C647" s="8"/>
      <c r="D647" s="3"/>
      <c r="F647" s="11"/>
      <c r="H647"/>
    </row>
    <row r="648" spans="3:8" x14ac:dyDescent="0.25">
      <c r="C648" s="8"/>
      <c r="D648" s="3"/>
      <c r="F648" s="11"/>
      <c r="H648"/>
    </row>
    <row r="649" spans="3:8" x14ac:dyDescent="0.25">
      <c r="C649" s="8"/>
      <c r="D649" s="3"/>
      <c r="F649" s="11"/>
      <c r="H649"/>
    </row>
    <row r="650" spans="3:8" x14ac:dyDescent="0.25">
      <c r="C650" s="8"/>
      <c r="D650" s="3"/>
      <c r="F650" s="11"/>
      <c r="H650"/>
    </row>
    <row r="651" spans="3:8" x14ac:dyDescent="0.25">
      <c r="C651" s="8"/>
      <c r="D651" s="3"/>
      <c r="F651" s="11"/>
      <c r="H651"/>
    </row>
    <row r="652" spans="3:8" x14ac:dyDescent="0.25">
      <c r="C652" s="8"/>
      <c r="D652" s="3"/>
      <c r="F652" s="11"/>
      <c r="H652"/>
    </row>
    <row r="653" spans="3:8" x14ac:dyDescent="0.25">
      <c r="C653" s="8"/>
      <c r="D653" s="3"/>
      <c r="F653" s="11"/>
      <c r="H653"/>
    </row>
    <row r="654" spans="3:8" x14ac:dyDescent="0.25">
      <c r="C654" s="8"/>
      <c r="D654" s="3"/>
      <c r="F654" s="11"/>
      <c r="H654"/>
    </row>
    <row r="655" spans="3:8" x14ac:dyDescent="0.25">
      <c r="C655" s="8"/>
      <c r="D655" s="3"/>
      <c r="F655" s="11"/>
      <c r="H655"/>
    </row>
    <row r="656" spans="3:8" x14ac:dyDescent="0.25">
      <c r="C656" s="8"/>
      <c r="D656" s="3"/>
      <c r="F656" s="11"/>
      <c r="H656"/>
    </row>
    <row r="657" spans="3:8" x14ac:dyDescent="0.25">
      <c r="C657" s="8"/>
      <c r="D657" s="3"/>
      <c r="F657" s="11"/>
      <c r="H657"/>
    </row>
    <row r="658" spans="3:8" x14ac:dyDescent="0.25">
      <c r="C658" s="8"/>
      <c r="D658" s="3"/>
      <c r="F658" s="11"/>
      <c r="H658"/>
    </row>
    <row r="659" spans="3:8" x14ac:dyDescent="0.25">
      <c r="C659" s="8"/>
      <c r="D659" s="3"/>
      <c r="F659" s="11"/>
      <c r="H659"/>
    </row>
    <row r="660" spans="3:8" x14ac:dyDescent="0.25">
      <c r="C660" s="8"/>
      <c r="D660" s="3"/>
      <c r="F660" s="11"/>
      <c r="H660"/>
    </row>
    <row r="661" spans="3:8" x14ac:dyDescent="0.25">
      <c r="C661" s="8"/>
      <c r="D661" s="3"/>
      <c r="F661" s="11"/>
      <c r="H661"/>
    </row>
    <row r="662" spans="3:8" x14ac:dyDescent="0.25">
      <c r="C662" s="8"/>
      <c r="D662" s="3"/>
      <c r="F662" s="11"/>
      <c r="H662"/>
    </row>
    <row r="663" spans="3:8" x14ac:dyDescent="0.25">
      <c r="C663" s="8"/>
      <c r="D663" s="3"/>
      <c r="F663" s="11"/>
      <c r="H663"/>
    </row>
    <row r="664" spans="3:8" x14ac:dyDescent="0.25">
      <c r="C664" s="8"/>
      <c r="D664" s="3"/>
      <c r="F664" s="11"/>
      <c r="H664"/>
    </row>
    <row r="665" spans="3:8" x14ac:dyDescent="0.25">
      <c r="C665" s="8"/>
      <c r="D665" s="3"/>
      <c r="F665" s="11"/>
      <c r="H665"/>
    </row>
    <row r="666" spans="3:8" x14ac:dyDescent="0.25">
      <c r="C666" s="8"/>
      <c r="D666" s="3"/>
      <c r="F666" s="11"/>
      <c r="H666"/>
    </row>
    <row r="667" spans="3:8" x14ac:dyDescent="0.25">
      <c r="C667" s="8"/>
      <c r="D667" s="3"/>
      <c r="F667" s="11"/>
      <c r="H667"/>
    </row>
    <row r="668" spans="3:8" x14ac:dyDescent="0.25">
      <c r="C668" s="8"/>
      <c r="D668" s="3"/>
      <c r="F668" s="11"/>
      <c r="H668"/>
    </row>
    <row r="669" spans="3:8" x14ac:dyDescent="0.25">
      <c r="C669" s="8"/>
      <c r="D669" s="3"/>
      <c r="F669" s="11"/>
      <c r="H669"/>
    </row>
    <row r="670" spans="3:8" x14ac:dyDescent="0.25">
      <c r="C670" s="8"/>
      <c r="D670" s="3"/>
      <c r="F670" s="11"/>
      <c r="H670"/>
    </row>
    <row r="671" spans="3:8" x14ac:dyDescent="0.25">
      <c r="C671" s="8"/>
      <c r="D671" s="3"/>
      <c r="F671" s="11"/>
      <c r="H671"/>
    </row>
    <row r="672" spans="3:8" x14ac:dyDescent="0.25">
      <c r="C672" s="8"/>
      <c r="D672" s="3"/>
      <c r="F672" s="11"/>
      <c r="H672"/>
    </row>
    <row r="673" spans="3:8" x14ac:dyDescent="0.25">
      <c r="C673" s="8"/>
      <c r="D673" s="3"/>
      <c r="F673" s="11"/>
      <c r="H673"/>
    </row>
    <row r="674" spans="3:8" x14ac:dyDescent="0.25">
      <c r="C674" s="8"/>
      <c r="D674" s="3"/>
      <c r="F674" s="11"/>
      <c r="H674"/>
    </row>
    <row r="675" spans="3:8" x14ac:dyDescent="0.25">
      <c r="C675" s="8"/>
      <c r="D675" s="3"/>
      <c r="F675" s="11"/>
      <c r="H675"/>
    </row>
    <row r="676" spans="3:8" x14ac:dyDescent="0.25">
      <c r="C676" s="8"/>
      <c r="D676" s="3"/>
      <c r="F676" s="11"/>
      <c r="H676"/>
    </row>
    <row r="677" spans="3:8" x14ac:dyDescent="0.25">
      <c r="C677" s="8"/>
      <c r="D677" s="3"/>
      <c r="F677" s="11"/>
      <c r="H677"/>
    </row>
    <row r="678" spans="3:8" x14ac:dyDescent="0.25">
      <c r="C678" s="8"/>
      <c r="D678" s="3"/>
      <c r="F678" s="11"/>
      <c r="H678"/>
    </row>
    <row r="679" spans="3:8" x14ac:dyDescent="0.25">
      <c r="C679" s="8"/>
      <c r="D679" s="3"/>
      <c r="F679" s="11"/>
      <c r="H679"/>
    </row>
    <row r="680" spans="3:8" x14ac:dyDescent="0.25">
      <c r="C680" s="8"/>
      <c r="D680" s="3"/>
      <c r="F680" s="11"/>
      <c r="H680"/>
    </row>
    <row r="681" spans="3:8" x14ac:dyDescent="0.25">
      <c r="C681" s="8"/>
      <c r="D681" s="3"/>
      <c r="F681" s="11"/>
      <c r="H681"/>
    </row>
    <row r="682" spans="3:8" x14ac:dyDescent="0.25">
      <c r="C682" s="8"/>
      <c r="D682" s="3"/>
      <c r="F682" s="11"/>
      <c r="H682"/>
    </row>
    <row r="683" spans="3:8" x14ac:dyDescent="0.25">
      <c r="C683" s="8"/>
      <c r="D683" s="3"/>
      <c r="F683" s="11"/>
      <c r="H683"/>
    </row>
    <row r="684" spans="3:8" x14ac:dyDescent="0.25">
      <c r="C684" s="8"/>
      <c r="D684" s="3"/>
      <c r="F684" s="11"/>
      <c r="H684"/>
    </row>
    <row r="685" spans="3:8" x14ac:dyDescent="0.25">
      <c r="C685" s="8"/>
      <c r="D685" s="3"/>
      <c r="F685" s="11"/>
      <c r="H685"/>
    </row>
    <row r="686" spans="3:8" x14ac:dyDescent="0.25">
      <c r="C686" s="8"/>
      <c r="D686" s="3"/>
      <c r="F686" s="11"/>
      <c r="H686"/>
    </row>
    <row r="687" spans="3:8" x14ac:dyDescent="0.25">
      <c r="C687" s="8"/>
      <c r="D687" s="3"/>
      <c r="F687" s="11"/>
      <c r="H687"/>
    </row>
    <row r="688" spans="3:8" x14ac:dyDescent="0.25">
      <c r="C688" s="8"/>
      <c r="D688" s="3"/>
      <c r="F688" s="11"/>
      <c r="H688"/>
    </row>
    <row r="689" spans="3:8" x14ac:dyDescent="0.25">
      <c r="C689" s="8"/>
      <c r="D689" s="3"/>
      <c r="F689" s="11"/>
      <c r="H689"/>
    </row>
    <row r="690" spans="3:8" x14ac:dyDescent="0.25">
      <c r="C690" s="8"/>
      <c r="D690" s="3"/>
      <c r="F690" s="11"/>
      <c r="H690"/>
    </row>
    <row r="691" spans="3:8" x14ac:dyDescent="0.25">
      <c r="C691" s="8"/>
      <c r="D691" s="3"/>
      <c r="F691" s="11"/>
      <c r="H691"/>
    </row>
    <row r="692" spans="3:8" x14ac:dyDescent="0.25">
      <c r="C692" s="8"/>
      <c r="D692" s="3"/>
      <c r="F692" s="11"/>
      <c r="H692"/>
    </row>
    <row r="693" spans="3:8" x14ac:dyDescent="0.25">
      <c r="C693" s="8"/>
      <c r="D693" s="3"/>
      <c r="F693" s="11"/>
      <c r="H693"/>
    </row>
    <row r="694" spans="3:8" x14ac:dyDescent="0.25">
      <c r="C694" s="8"/>
      <c r="D694" s="3"/>
      <c r="F694" s="11"/>
      <c r="H694"/>
    </row>
    <row r="695" spans="3:8" x14ac:dyDescent="0.25">
      <c r="C695" s="8"/>
      <c r="D695" s="3"/>
      <c r="F695" s="11"/>
      <c r="H695"/>
    </row>
    <row r="696" spans="3:8" x14ac:dyDescent="0.25">
      <c r="C696" s="8"/>
      <c r="D696" s="3"/>
      <c r="F696" s="11"/>
      <c r="H696"/>
    </row>
    <row r="697" spans="3:8" x14ac:dyDescent="0.25">
      <c r="C697" s="8"/>
      <c r="D697" s="3"/>
      <c r="F697" s="11"/>
      <c r="H697"/>
    </row>
    <row r="698" spans="3:8" x14ac:dyDescent="0.25">
      <c r="C698" s="8"/>
      <c r="D698" s="3"/>
      <c r="F698" s="11"/>
      <c r="H698"/>
    </row>
    <row r="699" spans="3:8" x14ac:dyDescent="0.25">
      <c r="C699" s="8"/>
      <c r="D699" s="3"/>
      <c r="F699" s="11"/>
      <c r="H699"/>
    </row>
    <row r="700" spans="3:8" x14ac:dyDescent="0.25">
      <c r="C700" s="8"/>
      <c r="D700" s="3"/>
      <c r="F700" s="11"/>
      <c r="H700"/>
    </row>
    <row r="701" spans="3:8" x14ac:dyDescent="0.25">
      <c r="C701" s="8"/>
      <c r="D701" s="3"/>
      <c r="F701" s="11"/>
      <c r="H701"/>
    </row>
    <row r="702" spans="3:8" x14ac:dyDescent="0.25">
      <c r="C702" s="8"/>
      <c r="D702" s="3"/>
      <c r="F702" s="11"/>
      <c r="H702"/>
    </row>
    <row r="703" spans="3:8" x14ac:dyDescent="0.25">
      <c r="C703" s="8"/>
      <c r="D703" s="3"/>
      <c r="F703" s="11"/>
      <c r="H703"/>
    </row>
    <row r="704" spans="3:8" x14ac:dyDescent="0.25">
      <c r="C704" s="8"/>
      <c r="D704" s="3"/>
      <c r="F704" s="11"/>
      <c r="H704"/>
    </row>
    <row r="705" spans="3:8" x14ac:dyDescent="0.25">
      <c r="C705" s="8"/>
      <c r="D705" s="3"/>
      <c r="F705" s="11"/>
      <c r="H705"/>
    </row>
    <row r="706" spans="3:8" x14ac:dyDescent="0.25">
      <c r="C706" s="8"/>
      <c r="D706" s="3"/>
      <c r="F706" s="11"/>
      <c r="H706"/>
    </row>
    <row r="707" spans="3:8" x14ac:dyDescent="0.25">
      <c r="C707" s="8"/>
      <c r="D707" s="3"/>
      <c r="F707" s="11"/>
      <c r="H707"/>
    </row>
    <row r="708" spans="3:8" x14ac:dyDescent="0.25">
      <c r="C708" s="8"/>
      <c r="D708" s="3"/>
      <c r="F708" s="11"/>
      <c r="H708"/>
    </row>
    <row r="709" spans="3:8" x14ac:dyDescent="0.25">
      <c r="C709" s="8"/>
      <c r="D709" s="3"/>
      <c r="F709" s="11"/>
      <c r="H709"/>
    </row>
    <row r="710" spans="3:8" x14ac:dyDescent="0.25">
      <c r="C710" s="8"/>
      <c r="D710" s="3"/>
      <c r="F710" s="11"/>
      <c r="H710"/>
    </row>
    <row r="711" spans="3:8" x14ac:dyDescent="0.25">
      <c r="C711" s="8"/>
      <c r="D711" s="3"/>
      <c r="F711" s="11"/>
      <c r="H711"/>
    </row>
    <row r="712" spans="3:8" x14ac:dyDescent="0.25">
      <c r="C712" s="8"/>
      <c r="D712" s="3"/>
      <c r="F712" s="11"/>
      <c r="H712"/>
    </row>
    <row r="713" spans="3:8" x14ac:dyDescent="0.25">
      <c r="C713" s="8"/>
      <c r="D713" s="3"/>
      <c r="F713" s="11"/>
      <c r="H713"/>
    </row>
    <row r="714" spans="3:8" x14ac:dyDescent="0.25">
      <c r="C714" s="8"/>
      <c r="D714" s="3"/>
      <c r="F714" s="11"/>
      <c r="H714"/>
    </row>
    <row r="715" spans="3:8" x14ac:dyDescent="0.25">
      <c r="C715" s="8"/>
      <c r="D715" s="3"/>
      <c r="F715" s="11"/>
      <c r="H715"/>
    </row>
    <row r="716" spans="3:8" x14ac:dyDescent="0.25">
      <c r="C716" s="8"/>
      <c r="D716" s="3"/>
      <c r="F716" s="11"/>
      <c r="H716"/>
    </row>
    <row r="717" spans="3:8" x14ac:dyDescent="0.25">
      <c r="C717" s="8"/>
      <c r="D717" s="3"/>
      <c r="F717" s="11"/>
      <c r="H717"/>
    </row>
    <row r="718" spans="3:8" x14ac:dyDescent="0.25">
      <c r="C718" s="8"/>
      <c r="D718" s="3"/>
      <c r="F718" s="11"/>
      <c r="H718"/>
    </row>
    <row r="719" spans="3:8" x14ac:dyDescent="0.25">
      <c r="C719" s="8"/>
      <c r="D719" s="3"/>
      <c r="F719" s="11"/>
      <c r="H719"/>
    </row>
    <row r="720" spans="3:8" x14ac:dyDescent="0.25">
      <c r="C720" s="8"/>
      <c r="D720" s="3"/>
      <c r="F720" s="11"/>
      <c r="H720"/>
    </row>
    <row r="721" spans="3:8" x14ac:dyDescent="0.25">
      <c r="C721" s="8"/>
      <c r="D721" s="3"/>
      <c r="F721" s="11"/>
      <c r="H721"/>
    </row>
    <row r="722" spans="3:8" x14ac:dyDescent="0.25">
      <c r="C722" s="8"/>
      <c r="D722" s="3"/>
      <c r="F722" s="11"/>
      <c r="H722"/>
    </row>
    <row r="723" spans="3:8" x14ac:dyDescent="0.25">
      <c r="C723" s="8"/>
      <c r="D723" s="3"/>
      <c r="F723" s="11"/>
      <c r="H723"/>
    </row>
    <row r="724" spans="3:8" x14ac:dyDescent="0.25">
      <c r="C724" s="8"/>
      <c r="D724" s="3"/>
      <c r="F724" s="11"/>
      <c r="H724"/>
    </row>
    <row r="725" spans="3:8" x14ac:dyDescent="0.25">
      <c r="C725" s="8"/>
      <c r="D725" s="3"/>
      <c r="F725" s="11"/>
      <c r="H725"/>
    </row>
    <row r="726" spans="3:8" x14ac:dyDescent="0.25">
      <c r="C726" s="8"/>
      <c r="D726" s="3"/>
      <c r="F726" s="11"/>
      <c r="H726"/>
    </row>
    <row r="727" spans="3:8" x14ac:dyDescent="0.25">
      <c r="C727" s="8"/>
      <c r="D727" s="3"/>
      <c r="F727" s="11"/>
      <c r="H727"/>
    </row>
    <row r="728" spans="3:8" x14ac:dyDescent="0.25">
      <c r="C728" s="8"/>
      <c r="D728" s="3"/>
      <c r="F728" s="11"/>
      <c r="H728"/>
    </row>
    <row r="729" spans="3:8" x14ac:dyDescent="0.25">
      <c r="C729" s="8"/>
      <c r="D729" s="3"/>
      <c r="F729" s="11"/>
      <c r="H729"/>
    </row>
    <row r="730" spans="3:8" x14ac:dyDescent="0.25">
      <c r="C730" s="8"/>
      <c r="D730" s="3"/>
      <c r="F730" s="11"/>
      <c r="H730"/>
    </row>
    <row r="731" spans="3:8" x14ac:dyDescent="0.25">
      <c r="C731" s="8"/>
      <c r="D731" s="3"/>
      <c r="F731" s="11"/>
      <c r="H731"/>
    </row>
    <row r="732" spans="3:8" x14ac:dyDescent="0.25">
      <c r="C732" s="8"/>
      <c r="D732" s="3"/>
      <c r="F732" s="11"/>
      <c r="H732"/>
    </row>
    <row r="733" spans="3:8" x14ac:dyDescent="0.25">
      <c r="C733" s="8"/>
      <c r="D733" s="3"/>
      <c r="F733" s="11"/>
      <c r="H733"/>
    </row>
    <row r="734" spans="3:8" x14ac:dyDescent="0.25">
      <c r="C734" s="8"/>
      <c r="D734" s="3"/>
      <c r="F734" s="11"/>
      <c r="H734"/>
    </row>
    <row r="735" spans="3:8" x14ac:dyDescent="0.25">
      <c r="C735" s="8"/>
      <c r="D735" s="3"/>
      <c r="F735" s="11"/>
      <c r="H735"/>
    </row>
    <row r="736" spans="3:8" x14ac:dyDescent="0.25">
      <c r="C736" s="8"/>
      <c r="D736" s="3"/>
      <c r="F736" s="11"/>
      <c r="H736"/>
    </row>
    <row r="737" spans="3:8" x14ac:dyDescent="0.25">
      <c r="C737" s="8"/>
      <c r="D737" s="3"/>
      <c r="F737" s="11"/>
      <c r="H737"/>
    </row>
    <row r="738" spans="3:8" x14ac:dyDescent="0.25">
      <c r="C738" s="8"/>
      <c r="D738" s="3"/>
      <c r="F738" s="11"/>
      <c r="H738"/>
    </row>
    <row r="739" spans="3:8" x14ac:dyDescent="0.25">
      <c r="C739" s="8"/>
      <c r="D739" s="3"/>
      <c r="F739" s="11"/>
      <c r="H739"/>
    </row>
    <row r="740" spans="3:8" x14ac:dyDescent="0.25">
      <c r="C740" s="8"/>
      <c r="D740" s="3"/>
      <c r="F740" s="11"/>
      <c r="H740"/>
    </row>
    <row r="741" spans="3:8" x14ac:dyDescent="0.25">
      <c r="C741" s="8"/>
      <c r="D741" s="3"/>
      <c r="F741" s="11"/>
      <c r="H741"/>
    </row>
    <row r="742" spans="3:8" x14ac:dyDescent="0.25">
      <c r="C742" s="8"/>
      <c r="D742" s="3"/>
      <c r="F742" s="11"/>
      <c r="H742"/>
    </row>
    <row r="743" spans="3:8" x14ac:dyDescent="0.25">
      <c r="C743" s="8"/>
      <c r="D743" s="3"/>
      <c r="F743" s="11"/>
      <c r="H743"/>
    </row>
    <row r="744" spans="3:8" x14ac:dyDescent="0.25">
      <c r="C744" s="8"/>
      <c r="D744" s="3"/>
      <c r="F744" s="11"/>
      <c r="H744"/>
    </row>
    <row r="745" spans="3:8" x14ac:dyDescent="0.25">
      <c r="C745" s="8"/>
      <c r="D745" s="3"/>
      <c r="F745" s="11"/>
      <c r="H745"/>
    </row>
    <row r="746" spans="3:8" x14ac:dyDescent="0.25">
      <c r="C746" s="8"/>
      <c r="D746" s="3"/>
      <c r="F746" s="11"/>
      <c r="H746"/>
    </row>
    <row r="747" spans="3:8" x14ac:dyDescent="0.25">
      <c r="C747" s="8"/>
      <c r="D747" s="3"/>
      <c r="F747" s="11"/>
      <c r="H747"/>
    </row>
    <row r="748" spans="3:8" x14ac:dyDescent="0.25">
      <c r="C748" s="8"/>
      <c r="D748" s="3"/>
      <c r="F748" s="11"/>
      <c r="H748"/>
    </row>
    <row r="749" spans="3:8" x14ac:dyDescent="0.25">
      <c r="C749" s="8"/>
      <c r="D749" s="3"/>
      <c r="F749" s="11"/>
      <c r="H749"/>
    </row>
    <row r="750" spans="3:8" x14ac:dyDescent="0.25">
      <c r="C750" s="8"/>
      <c r="D750" s="3"/>
      <c r="F750" s="11"/>
      <c r="H750"/>
    </row>
    <row r="751" spans="3:8" x14ac:dyDescent="0.25">
      <c r="C751" s="8"/>
      <c r="D751" s="3"/>
      <c r="F751" s="11"/>
      <c r="H751"/>
    </row>
    <row r="752" spans="3:8" x14ac:dyDescent="0.25">
      <c r="C752" s="8"/>
      <c r="D752" s="3"/>
      <c r="F752" s="11"/>
      <c r="H752"/>
    </row>
    <row r="753" spans="3:8" x14ac:dyDescent="0.25">
      <c r="C753" s="8"/>
      <c r="D753" s="3"/>
      <c r="F753" s="11"/>
      <c r="H753"/>
    </row>
    <row r="754" spans="3:8" x14ac:dyDescent="0.25">
      <c r="C754" s="8"/>
      <c r="D754" s="3"/>
      <c r="F754" s="11"/>
      <c r="H754"/>
    </row>
    <row r="755" spans="3:8" x14ac:dyDescent="0.25">
      <c r="C755" s="8"/>
      <c r="D755" s="3"/>
      <c r="F755" s="11"/>
      <c r="H755"/>
    </row>
    <row r="756" spans="3:8" x14ac:dyDescent="0.25">
      <c r="C756" s="8"/>
      <c r="D756" s="3"/>
      <c r="F756" s="11"/>
      <c r="H756"/>
    </row>
    <row r="757" spans="3:8" x14ac:dyDescent="0.25">
      <c r="C757" s="8"/>
      <c r="D757" s="3"/>
      <c r="F757" s="11"/>
      <c r="H757"/>
    </row>
    <row r="758" spans="3:8" x14ac:dyDescent="0.25">
      <c r="C758" s="8"/>
      <c r="D758" s="3"/>
      <c r="F758" s="11"/>
      <c r="H758"/>
    </row>
    <row r="759" spans="3:8" x14ac:dyDescent="0.25">
      <c r="C759" s="8"/>
      <c r="D759" s="3"/>
      <c r="F759" s="11"/>
      <c r="H759"/>
    </row>
    <row r="760" spans="3:8" x14ac:dyDescent="0.25">
      <c r="C760" s="8"/>
      <c r="D760" s="3"/>
      <c r="F760" s="11"/>
      <c r="H760"/>
    </row>
    <row r="761" spans="3:8" x14ac:dyDescent="0.25">
      <c r="C761" s="8"/>
      <c r="D761" s="3"/>
      <c r="F761" s="11"/>
      <c r="H761"/>
    </row>
    <row r="762" spans="3:8" x14ac:dyDescent="0.25">
      <c r="C762" s="8"/>
      <c r="D762" s="3"/>
      <c r="F762" s="11"/>
      <c r="H762"/>
    </row>
    <row r="763" spans="3:8" x14ac:dyDescent="0.25">
      <c r="C763" s="8"/>
      <c r="D763" s="3"/>
      <c r="F763" s="11"/>
      <c r="H763"/>
    </row>
    <row r="764" spans="3:8" x14ac:dyDescent="0.25">
      <c r="C764" s="8"/>
      <c r="D764" s="3"/>
      <c r="F764" s="11"/>
      <c r="H764"/>
    </row>
    <row r="765" spans="3:8" x14ac:dyDescent="0.25">
      <c r="C765" s="8"/>
      <c r="D765" s="3"/>
      <c r="F765" s="11"/>
      <c r="H765"/>
    </row>
    <row r="766" spans="3:8" x14ac:dyDescent="0.25">
      <c r="C766" s="8"/>
      <c r="D766" s="3"/>
      <c r="F766" s="11"/>
      <c r="H766"/>
    </row>
    <row r="767" spans="3:8" x14ac:dyDescent="0.25">
      <c r="C767" s="8"/>
      <c r="D767" s="3"/>
      <c r="F767" s="11"/>
      <c r="H767"/>
    </row>
    <row r="768" spans="3:8" x14ac:dyDescent="0.25">
      <c r="C768" s="8"/>
      <c r="D768" s="3"/>
      <c r="F768" s="11"/>
      <c r="H768"/>
    </row>
    <row r="769" spans="3:8" x14ac:dyDescent="0.25">
      <c r="C769" s="8"/>
      <c r="D769" s="3"/>
      <c r="F769" s="11"/>
      <c r="H769"/>
    </row>
    <row r="770" spans="3:8" x14ac:dyDescent="0.25">
      <c r="C770" s="8"/>
      <c r="D770" s="3"/>
      <c r="F770" s="11"/>
      <c r="H770"/>
    </row>
    <row r="771" spans="3:8" x14ac:dyDescent="0.25">
      <c r="C771" s="8"/>
      <c r="D771" s="3"/>
      <c r="F771" s="11"/>
      <c r="H771"/>
    </row>
    <row r="772" spans="3:8" x14ac:dyDescent="0.25">
      <c r="C772" s="8"/>
      <c r="D772" s="3"/>
      <c r="F772" s="11"/>
      <c r="H772"/>
    </row>
    <row r="773" spans="3:8" x14ac:dyDescent="0.25">
      <c r="C773" s="8"/>
      <c r="D773" s="3"/>
      <c r="F773" s="11"/>
      <c r="H773"/>
    </row>
    <row r="774" spans="3:8" x14ac:dyDescent="0.25">
      <c r="C774" s="8"/>
      <c r="D774" s="3"/>
      <c r="F774" s="11"/>
      <c r="H774"/>
    </row>
    <row r="775" spans="3:8" x14ac:dyDescent="0.25">
      <c r="C775" s="8"/>
      <c r="D775" s="3"/>
      <c r="F775" s="11"/>
      <c r="H775"/>
    </row>
    <row r="776" spans="3:8" x14ac:dyDescent="0.25">
      <c r="C776" s="8"/>
      <c r="D776" s="3"/>
      <c r="F776" s="11"/>
      <c r="H776"/>
    </row>
    <row r="777" spans="3:8" x14ac:dyDescent="0.25">
      <c r="C777" s="8"/>
      <c r="D777" s="3"/>
      <c r="F777" s="11"/>
      <c r="H777"/>
    </row>
    <row r="778" spans="3:8" x14ac:dyDescent="0.25">
      <c r="C778" s="8"/>
      <c r="D778" s="3"/>
      <c r="F778" s="11"/>
      <c r="H778"/>
    </row>
    <row r="779" spans="3:8" x14ac:dyDescent="0.25">
      <c r="C779" s="8"/>
      <c r="D779" s="3"/>
      <c r="F779" s="11"/>
      <c r="H779"/>
    </row>
    <row r="780" spans="3:8" x14ac:dyDescent="0.25">
      <c r="C780" s="8"/>
      <c r="D780" s="3"/>
      <c r="F780" s="11"/>
      <c r="H780"/>
    </row>
    <row r="781" spans="3:8" x14ac:dyDescent="0.25">
      <c r="C781" s="8"/>
      <c r="D781" s="3"/>
      <c r="F781" s="11"/>
      <c r="H781"/>
    </row>
    <row r="782" spans="3:8" x14ac:dyDescent="0.25">
      <c r="C782" s="8"/>
      <c r="D782" s="3"/>
      <c r="F782" s="11"/>
      <c r="H782"/>
    </row>
    <row r="783" spans="3:8" x14ac:dyDescent="0.25">
      <c r="C783" s="8"/>
      <c r="D783" s="3"/>
      <c r="F783" s="11"/>
      <c r="H783"/>
    </row>
    <row r="784" spans="3:8" x14ac:dyDescent="0.25">
      <c r="C784" s="8"/>
      <c r="D784" s="3"/>
      <c r="F784" s="11"/>
      <c r="H784"/>
    </row>
    <row r="785" spans="3:8" x14ac:dyDescent="0.25">
      <c r="C785" s="8"/>
      <c r="D785" s="3"/>
      <c r="F785" s="11"/>
      <c r="H785"/>
    </row>
    <row r="786" spans="3:8" x14ac:dyDescent="0.25">
      <c r="C786" s="8"/>
      <c r="D786" s="3"/>
      <c r="F786" s="11"/>
      <c r="H786"/>
    </row>
    <row r="787" spans="3:8" x14ac:dyDescent="0.25">
      <c r="C787" s="8"/>
      <c r="D787" s="3"/>
      <c r="F787" s="11"/>
      <c r="H787"/>
    </row>
    <row r="788" spans="3:8" x14ac:dyDescent="0.25">
      <c r="C788" s="8"/>
      <c r="D788" s="3"/>
      <c r="F788" s="11"/>
      <c r="H788"/>
    </row>
    <row r="789" spans="3:8" x14ac:dyDescent="0.25">
      <c r="C789" s="8"/>
      <c r="D789" s="3"/>
      <c r="F789" s="11"/>
      <c r="H789"/>
    </row>
    <row r="790" spans="3:8" x14ac:dyDescent="0.25">
      <c r="C790" s="8"/>
      <c r="D790" s="3"/>
      <c r="F790" s="11"/>
      <c r="H790"/>
    </row>
    <row r="791" spans="3:8" x14ac:dyDescent="0.25">
      <c r="C791" s="8"/>
      <c r="D791" s="3"/>
      <c r="F791" s="11"/>
      <c r="H791"/>
    </row>
    <row r="792" spans="3:8" x14ac:dyDescent="0.25">
      <c r="C792" s="8"/>
      <c r="D792" s="3"/>
      <c r="F792" s="11"/>
      <c r="H792"/>
    </row>
    <row r="793" spans="3:8" x14ac:dyDescent="0.25">
      <c r="C793" s="8"/>
      <c r="D793" s="3"/>
      <c r="F793" s="11"/>
      <c r="H793"/>
    </row>
    <row r="794" spans="3:8" x14ac:dyDescent="0.25">
      <c r="C794" s="8"/>
      <c r="D794" s="3"/>
      <c r="F794" s="11"/>
      <c r="H794"/>
    </row>
    <row r="795" spans="3:8" x14ac:dyDescent="0.25">
      <c r="C795" s="8"/>
      <c r="D795" s="3"/>
      <c r="F795" s="11"/>
      <c r="H795"/>
    </row>
    <row r="796" spans="3:8" x14ac:dyDescent="0.25">
      <c r="C796" s="8"/>
      <c r="D796" s="3"/>
      <c r="F796" s="11"/>
      <c r="H796"/>
    </row>
    <row r="797" spans="3:8" x14ac:dyDescent="0.25">
      <c r="C797" s="8"/>
      <c r="D797" s="3"/>
      <c r="F797" s="11"/>
      <c r="H797"/>
    </row>
    <row r="798" spans="3:8" x14ac:dyDescent="0.25">
      <c r="C798" s="8"/>
      <c r="D798" s="3"/>
      <c r="F798" s="11"/>
      <c r="H798"/>
    </row>
    <row r="799" spans="3:8" x14ac:dyDescent="0.25">
      <c r="C799" s="8"/>
      <c r="D799" s="3"/>
      <c r="F799" s="11"/>
      <c r="H799"/>
    </row>
    <row r="800" spans="3:8" x14ac:dyDescent="0.25">
      <c r="C800" s="8"/>
      <c r="D800" s="3"/>
      <c r="F800" s="11"/>
      <c r="H800"/>
    </row>
    <row r="801" spans="3:8" x14ac:dyDescent="0.25">
      <c r="C801" s="8"/>
      <c r="D801" s="3"/>
      <c r="F801" s="11"/>
      <c r="H801"/>
    </row>
    <row r="802" spans="3:8" x14ac:dyDescent="0.25">
      <c r="C802" s="8"/>
      <c r="D802" s="3"/>
      <c r="F802" s="11"/>
      <c r="H802"/>
    </row>
    <row r="803" spans="3:8" x14ac:dyDescent="0.25">
      <c r="C803" s="8"/>
      <c r="D803" s="3"/>
      <c r="F803" s="11"/>
      <c r="H803"/>
    </row>
    <row r="804" spans="3:8" x14ac:dyDescent="0.25">
      <c r="C804" s="8"/>
      <c r="D804" s="3"/>
      <c r="F804" s="11"/>
      <c r="H804"/>
    </row>
    <row r="805" spans="3:8" x14ac:dyDescent="0.25">
      <c r="C805" s="8"/>
      <c r="D805" s="3"/>
      <c r="F805" s="11"/>
      <c r="H805"/>
    </row>
    <row r="806" spans="3:8" x14ac:dyDescent="0.25">
      <c r="C806" s="8"/>
      <c r="D806" s="3"/>
      <c r="F806" s="11"/>
      <c r="H806"/>
    </row>
    <row r="807" spans="3:8" x14ac:dyDescent="0.25">
      <c r="C807" s="8"/>
      <c r="D807" s="3"/>
      <c r="F807" s="11"/>
      <c r="H807"/>
    </row>
    <row r="808" spans="3:8" x14ac:dyDescent="0.25">
      <c r="C808" s="8"/>
      <c r="D808" s="3"/>
      <c r="F808" s="11"/>
      <c r="H808"/>
    </row>
    <row r="809" spans="3:8" x14ac:dyDescent="0.25">
      <c r="C809" s="8"/>
      <c r="D809" s="3"/>
      <c r="F809" s="11"/>
      <c r="H809"/>
    </row>
    <row r="810" spans="3:8" x14ac:dyDescent="0.25">
      <c r="C810" s="8"/>
      <c r="D810" s="3"/>
      <c r="F810" s="11"/>
      <c r="H810"/>
    </row>
    <row r="811" spans="3:8" x14ac:dyDescent="0.25">
      <c r="C811" s="8"/>
      <c r="D811" s="3"/>
      <c r="F811" s="11"/>
      <c r="H811"/>
    </row>
    <row r="812" spans="3:8" x14ac:dyDescent="0.25">
      <c r="C812" s="8"/>
      <c r="D812" s="3"/>
      <c r="F812" s="11"/>
      <c r="H812"/>
    </row>
    <row r="813" spans="3:8" x14ac:dyDescent="0.25">
      <c r="C813" s="8"/>
      <c r="D813" s="3"/>
      <c r="F813" s="11"/>
      <c r="H813"/>
    </row>
    <row r="814" spans="3:8" x14ac:dyDescent="0.25">
      <c r="C814" s="8"/>
      <c r="D814" s="3"/>
      <c r="F814" s="11"/>
      <c r="H814"/>
    </row>
    <row r="815" spans="3:8" x14ac:dyDescent="0.25">
      <c r="C815" s="8"/>
      <c r="D815" s="3"/>
      <c r="F815" s="11"/>
      <c r="H815"/>
    </row>
    <row r="816" spans="3:8" x14ac:dyDescent="0.25">
      <c r="C816" s="8"/>
      <c r="D816" s="3"/>
      <c r="F816" s="11"/>
      <c r="H816"/>
    </row>
    <row r="817" spans="3:8" x14ac:dyDescent="0.25">
      <c r="C817" s="8"/>
      <c r="D817" s="3"/>
      <c r="F817" s="11"/>
      <c r="H817"/>
    </row>
    <row r="818" spans="3:8" x14ac:dyDescent="0.25">
      <c r="C818" s="8"/>
      <c r="D818" s="3"/>
      <c r="F818" s="11"/>
      <c r="H818"/>
    </row>
    <row r="819" spans="3:8" x14ac:dyDescent="0.25">
      <c r="C819" s="8"/>
      <c r="D819" s="3"/>
      <c r="F819" s="11"/>
      <c r="H819"/>
    </row>
    <row r="820" spans="3:8" x14ac:dyDescent="0.25">
      <c r="C820" s="8"/>
      <c r="D820" s="3"/>
      <c r="F820" s="11"/>
      <c r="H820"/>
    </row>
    <row r="821" spans="3:8" x14ac:dyDescent="0.25">
      <c r="C821" s="8"/>
      <c r="D821" s="3"/>
      <c r="F821" s="11"/>
      <c r="H821"/>
    </row>
    <row r="822" spans="3:8" x14ac:dyDescent="0.25">
      <c r="C822" s="8"/>
      <c r="D822" s="3"/>
      <c r="F822" s="11"/>
      <c r="H822"/>
    </row>
    <row r="823" spans="3:8" x14ac:dyDescent="0.25">
      <c r="C823" s="8"/>
      <c r="D823" s="3"/>
      <c r="F823" s="11"/>
      <c r="H823"/>
    </row>
    <row r="824" spans="3:8" x14ac:dyDescent="0.25">
      <c r="C824" s="8"/>
      <c r="D824" s="3"/>
      <c r="F824" s="11"/>
      <c r="H824"/>
    </row>
    <row r="825" spans="3:8" x14ac:dyDescent="0.25">
      <c r="C825" s="8"/>
      <c r="D825" s="3"/>
      <c r="F825" s="11"/>
      <c r="H825"/>
    </row>
    <row r="826" spans="3:8" x14ac:dyDescent="0.25">
      <c r="C826" s="8"/>
      <c r="D826" s="3"/>
      <c r="F826" s="11"/>
      <c r="H826"/>
    </row>
    <row r="827" spans="3:8" x14ac:dyDescent="0.25">
      <c r="C827" s="8"/>
      <c r="D827" s="3"/>
      <c r="F827" s="11"/>
      <c r="H827"/>
    </row>
    <row r="828" spans="3:8" x14ac:dyDescent="0.25">
      <c r="C828" s="8"/>
      <c r="D828" s="3"/>
      <c r="F828" s="11"/>
      <c r="H828"/>
    </row>
    <row r="829" spans="3:8" x14ac:dyDescent="0.25">
      <c r="C829" s="8"/>
      <c r="D829" s="3"/>
      <c r="F829" s="11"/>
      <c r="H829"/>
    </row>
    <row r="830" spans="3:8" x14ac:dyDescent="0.25">
      <c r="C830" s="8"/>
      <c r="D830" s="3"/>
      <c r="F830" s="11"/>
      <c r="H830"/>
    </row>
    <row r="831" spans="3:8" x14ac:dyDescent="0.25">
      <c r="C831" s="8"/>
      <c r="D831" s="3"/>
      <c r="F831" s="11"/>
      <c r="H831"/>
    </row>
    <row r="832" spans="3:8" x14ac:dyDescent="0.25">
      <c r="C832" s="8"/>
      <c r="D832" s="3"/>
      <c r="F832" s="11"/>
      <c r="H832"/>
    </row>
    <row r="833" spans="3:8" x14ac:dyDescent="0.25">
      <c r="C833" s="8"/>
      <c r="D833" s="3"/>
      <c r="F833" s="11"/>
      <c r="H833"/>
    </row>
    <row r="834" spans="3:8" x14ac:dyDescent="0.25">
      <c r="C834" s="8"/>
      <c r="D834" s="3"/>
      <c r="F834" s="11"/>
      <c r="H834"/>
    </row>
    <row r="835" spans="3:8" x14ac:dyDescent="0.25">
      <c r="C835" s="8"/>
      <c r="D835" s="3"/>
      <c r="F835" s="11"/>
      <c r="H835"/>
    </row>
    <row r="836" spans="3:8" x14ac:dyDescent="0.25">
      <c r="C836" s="8"/>
      <c r="D836" s="3"/>
      <c r="F836" s="11"/>
      <c r="H836"/>
    </row>
    <row r="837" spans="3:8" x14ac:dyDescent="0.25">
      <c r="C837" s="8"/>
      <c r="D837" s="3"/>
      <c r="F837" s="11"/>
      <c r="H837"/>
    </row>
    <row r="838" spans="3:8" x14ac:dyDescent="0.25">
      <c r="C838" s="8"/>
      <c r="D838" s="3"/>
      <c r="F838" s="11"/>
      <c r="H838"/>
    </row>
    <row r="839" spans="3:8" x14ac:dyDescent="0.25">
      <c r="C839" s="8"/>
      <c r="D839" s="3"/>
      <c r="F839" s="11"/>
      <c r="H839"/>
    </row>
    <row r="840" spans="3:8" x14ac:dyDescent="0.25">
      <c r="C840" s="8"/>
      <c r="D840" s="3"/>
      <c r="F840" s="11"/>
      <c r="H840"/>
    </row>
    <row r="841" spans="3:8" x14ac:dyDescent="0.25">
      <c r="C841" s="8"/>
      <c r="D841" s="3"/>
      <c r="F841" s="11"/>
      <c r="H841"/>
    </row>
    <row r="842" spans="3:8" x14ac:dyDescent="0.25">
      <c r="C842" s="8"/>
      <c r="D842" s="3"/>
      <c r="F842" s="11"/>
      <c r="H842"/>
    </row>
    <row r="843" spans="3:8" x14ac:dyDescent="0.25">
      <c r="C843" s="8"/>
      <c r="D843" s="3"/>
      <c r="F843" s="11"/>
      <c r="H843"/>
    </row>
    <row r="844" spans="3:8" x14ac:dyDescent="0.25">
      <c r="C844" s="8"/>
      <c r="D844" s="3"/>
      <c r="F844" s="11"/>
      <c r="H844"/>
    </row>
    <row r="845" spans="3:8" x14ac:dyDescent="0.25">
      <c r="C845" s="8"/>
      <c r="D845" s="3"/>
      <c r="F845" s="11"/>
      <c r="H845"/>
    </row>
    <row r="846" spans="3:8" x14ac:dyDescent="0.25">
      <c r="C846" s="8"/>
      <c r="D846" s="3"/>
      <c r="F846" s="11"/>
      <c r="H846"/>
    </row>
    <row r="847" spans="3:8" x14ac:dyDescent="0.25">
      <c r="C847" s="8"/>
      <c r="D847" s="3"/>
      <c r="F847" s="11"/>
      <c r="H847"/>
    </row>
    <row r="848" spans="3:8" x14ac:dyDescent="0.25">
      <c r="C848" s="8"/>
      <c r="D848" s="3"/>
      <c r="F848" s="11"/>
      <c r="H848"/>
    </row>
    <row r="849" spans="3:8" x14ac:dyDescent="0.25">
      <c r="C849" s="8"/>
      <c r="D849" s="3"/>
      <c r="F849" s="11"/>
      <c r="H849"/>
    </row>
    <row r="850" spans="3:8" x14ac:dyDescent="0.25">
      <c r="C850" s="8"/>
      <c r="D850" s="3"/>
      <c r="F850" s="11"/>
      <c r="H850"/>
    </row>
    <row r="851" spans="3:8" x14ac:dyDescent="0.25">
      <c r="C851" s="8"/>
      <c r="D851" s="3"/>
      <c r="F851" s="11"/>
      <c r="H851"/>
    </row>
    <row r="852" spans="3:8" x14ac:dyDescent="0.25">
      <c r="C852" s="8"/>
      <c r="D852" s="3"/>
      <c r="F852" s="11"/>
      <c r="H852"/>
    </row>
    <row r="853" spans="3:8" x14ac:dyDescent="0.25">
      <c r="C853" s="8"/>
      <c r="D853" s="3"/>
      <c r="F853" s="11"/>
      <c r="H853"/>
    </row>
    <row r="854" spans="3:8" x14ac:dyDescent="0.25">
      <c r="C854" s="8"/>
      <c r="D854" s="3"/>
      <c r="F854" s="11"/>
      <c r="H854"/>
    </row>
    <row r="855" spans="3:8" x14ac:dyDescent="0.25">
      <c r="C855" s="8"/>
      <c r="D855" s="3"/>
      <c r="F855" s="11"/>
      <c r="H855"/>
    </row>
    <row r="856" spans="3:8" x14ac:dyDescent="0.25">
      <c r="C856" s="8"/>
      <c r="D856" s="3"/>
      <c r="F856" s="11"/>
      <c r="H856"/>
    </row>
    <row r="857" spans="3:8" x14ac:dyDescent="0.25">
      <c r="C857" s="8"/>
      <c r="D857" s="3"/>
      <c r="F857" s="11"/>
      <c r="H857"/>
    </row>
    <row r="858" spans="3:8" x14ac:dyDescent="0.25">
      <c r="C858" s="8"/>
      <c r="D858" s="3"/>
      <c r="F858" s="11"/>
      <c r="H858"/>
    </row>
    <row r="859" spans="3:8" x14ac:dyDescent="0.25">
      <c r="C859" s="8"/>
      <c r="D859" s="3"/>
      <c r="F859" s="11"/>
      <c r="H859"/>
    </row>
    <row r="860" spans="3:8" x14ac:dyDescent="0.25">
      <c r="C860" s="8"/>
      <c r="D860" s="3"/>
      <c r="F860" s="11"/>
      <c r="H860"/>
    </row>
    <row r="861" spans="3:8" x14ac:dyDescent="0.25">
      <c r="C861" s="8"/>
      <c r="D861" s="3"/>
      <c r="F861" s="11"/>
      <c r="H861"/>
    </row>
    <row r="862" spans="3:8" x14ac:dyDescent="0.25">
      <c r="C862" s="8"/>
      <c r="D862" s="3"/>
      <c r="F862" s="11"/>
      <c r="H862"/>
    </row>
    <row r="863" spans="3:8" x14ac:dyDescent="0.25">
      <c r="C863" s="8"/>
      <c r="D863" s="3"/>
      <c r="F863" s="11"/>
      <c r="H863"/>
    </row>
    <row r="864" spans="3:8" x14ac:dyDescent="0.25">
      <c r="C864" s="8"/>
      <c r="D864" s="3"/>
      <c r="F864" s="11"/>
      <c r="H864"/>
    </row>
    <row r="865" spans="3:8" x14ac:dyDescent="0.25">
      <c r="C865" s="8"/>
      <c r="D865" s="3"/>
      <c r="F865" s="11"/>
      <c r="H865"/>
    </row>
    <row r="866" spans="3:8" x14ac:dyDescent="0.25">
      <c r="C866" s="8"/>
      <c r="D866" s="3"/>
      <c r="F866" s="11"/>
      <c r="H866"/>
    </row>
    <row r="867" spans="3:8" x14ac:dyDescent="0.25">
      <c r="C867" s="8"/>
      <c r="D867" s="3"/>
      <c r="F867" s="11"/>
      <c r="H867"/>
    </row>
    <row r="868" spans="3:8" x14ac:dyDescent="0.25">
      <c r="C868" s="8"/>
      <c r="D868" s="3"/>
      <c r="F868" s="11"/>
      <c r="H868"/>
    </row>
    <row r="869" spans="3:8" x14ac:dyDescent="0.25">
      <c r="C869" s="8"/>
      <c r="D869" s="3"/>
      <c r="F869" s="11"/>
      <c r="H869"/>
    </row>
    <row r="870" spans="3:8" x14ac:dyDescent="0.25">
      <c r="C870" s="8"/>
      <c r="D870" s="3"/>
      <c r="F870" s="11"/>
      <c r="H870"/>
    </row>
    <row r="871" spans="3:8" x14ac:dyDescent="0.25">
      <c r="C871" s="8"/>
      <c r="D871" s="3"/>
      <c r="F871" s="11"/>
      <c r="H871"/>
    </row>
    <row r="872" spans="3:8" x14ac:dyDescent="0.25">
      <c r="C872" s="8"/>
      <c r="D872" s="3"/>
      <c r="F872" s="11"/>
      <c r="H872"/>
    </row>
    <row r="873" spans="3:8" x14ac:dyDescent="0.25">
      <c r="C873" s="8"/>
      <c r="D873" s="3"/>
      <c r="F873" s="11"/>
      <c r="H873"/>
    </row>
    <row r="874" spans="3:8" x14ac:dyDescent="0.25">
      <c r="C874" s="8"/>
      <c r="D874" s="3"/>
      <c r="F874" s="11"/>
      <c r="H874"/>
    </row>
    <row r="875" spans="3:8" x14ac:dyDescent="0.25">
      <c r="C875" s="8"/>
      <c r="D875" s="3"/>
      <c r="F875" s="11"/>
      <c r="H875"/>
    </row>
    <row r="876" spans="3:8" x14ac:dyDescent="0.25">
      <c r="C876" s="8"/>
      <c r="D876" s="3"/>
      <c r="F876" s="11"/>
      <c r="H876"/>
    </row>
    <row r="877" spans="3:8" x14ac:dyDescent="0.25">
      <c r="C877" s="8"/>
      <c r="D877" s="3"/>
      <c r="F877" s="11"/>
      <c r="H877"/>
    </row>
    <row r="878" spans="3:8" x14ac:dyDescent="0.25">
      <c r="C878" s="8"/>
      <c r="D878" s="3"/>
      <c r="F878" s="11"/>
      <c r="H878"/>
    </row>
    <row r="879" spans="3:8" x14ac:dyDescent="0.25">
      <c r="C879" s="8"/>
      <c r="D879" s="3"/>
      <c r="F879" s="11"/>
      <c r="H879"/>
    </row>
    <row r="880" spans="3:8" x14ac:dyDescent="0.25">
      <c r="C880" s="8"/>
      <c r="D880" s="3"/>
      <c r="F880" s="11"/>
      <c r="H880"/>
    </row>
    <row r="881" spans="3:8" x14ac:dyDescent="0.25">
      <c r="C881" s="8"/>
      <c r="D881" s="3"/>
      <c r="F881" s="11"/>
      <c r="H881"/>
    </row>
    <row r="882" spans="3:8" x14ac:dyDescent="0.25">
      <c r="C882" s="8"/>
      <c r="D882" s="3"/>
      <c r="F882" s="11"/>
      <c r="H882"/>
    </row>
    <row r="883" spans="3:8" x14ac:dyDescent="0.25">
      <c r="C883" s="8"/>
      <c r="D883" s="3"/>
      <c r="F883" s="11"/>
      <c r="H883"/>
    </row>
    <row r="884" spans="3:8" x14ac:dyDescent="0.25">
      <c r="C884" s="8"/>
      <c r="D884" s="3"/>
      <c r="F884" s="11"/>
      <c r="H884"/>
    </row>
    <row r="885" spans="3:8" x14ac:dyDescent="0.25">
      <c r="C885" s="8"/>
      <c r="D885" s="3"/>
      <c r="F885" s="11"/>
      <c r="H885"/>
    </row>
    <row r="886" spans="3:8" x14ac:dyDescent="0.25">
      <c r="C886" s="8"/>
      <c r="D886" s="3"/>
      <c r="F886" s="11"/>
      <c r="H886"/>
    </row>
    <row r="887" spans="3:8" x14ac:dyDescent="0.25">
      <c r="C887" s="8"/>
      <c r="D887" s="3"/>
      <c r="F887" s="11"/>
      <c r="H887"/>
    </row>
    <row r="888" spans="3:8" x14ac:dyDescent="0.25">
      <c r="C888" s="8"/>
      <c r="D888" s="3"/>
      <c r="F888" s="11"/>
      <c r="H888"/>
    </row>
    <row r="889" spans="3:8" x14ac:dyDescent="0.25">
      <c r="C889" s="8"/>
      <c r="D889" s="3"/>
      <c r="F889" s="11"/>
      <c r="H889"/>
    </row>
    <row r="890" spans="3:8" x14ac:dyDescent="0.25">
      <c r="C890" s="8"/>
      <c r="D890" s="3"/>
      <c r="F890" s="11"/>
      <c r="H890"/>
    </row>
    <row r="891" spans="3:8" x14ac:dyDescent="0.25">
      <c r="C891" s="8"/>
      <c r="D891" s="3"/>
      <c r="F891" s="11"/>
      <c r="H891"/>
    </row>
    <row r="892" spans="3:8" x14ac:dyDescent="0.25">
      <c r="C892" s="8"/>
      <c r="D892" s="3"/>
      <c r="F892" s="11"/>
      <c r="H892"/>
    </row>
    <row r="893" spans="3:8" x14ac:dyDescent="0.25">
      <c r="C893" s="8"/>
      <c r="D893" s="3"/>
      <c r="F893" s="11"/>
      <c r="H893"/>
    </row>
    <row r="894" spans="3:8" x14ac:dyDescent="0.25">
      <c r="C894" s="8"/>
      <c r="D894" s="3"/>
      <c r="F894" s="11"/>
      <c r="H894"/>
    </row>
    <row r="895" spans="3:8" x14ac:dyDescent="0.25">
      <c r="C895" s="8"/>
      <c r="D895" s="3"/>
      <c r="F895" s="11"/>
      <c r="H895"/>
    </row>
    <row r="896" spans="3:8" x14ac:dyDescent="0.25">
      <c r="C896" s="8"/>
      <c r="D896" s="3"/>
      <c r="F896" s="11"/>
      <c r="H896"/>
    </row>
    <row r="897" spans="3:8" x14ac:dyDescent="0.25">
      <c r="C897" s="8"/>
      <c r="D897" s="3"/>
      <c r="F897" s="11"/>
      <c r="H897"/>
    </row>
    <row r="898" spans="3:8" x14ac:dyDescent="0.25">
      <c r="C898" s="8"/>
      <c r="D898" s="3"/>
      <c r="F898" s="11"/>
      <c r="H898"/>
    </row>
    <row r="899" spans="3:8" x14ac:dyDescent="0.25">
      <c r="C899" s="8"/>
      <c r="D899" s="3"/>
      <c r="F899" s="11"/>
      <c r="H899"/>
    </row>
    <row r="900" spans="3:8" x14ac:dyDescent="0.25">
      <c r="C900" s="8"/>
      <c r="D900" s="3"/>
      <c r="F900" s="11"/>
      <c r="H900"/>
    </row>
    <row r="901" spans="3:8" x14ac:dyDescent="0.25">
      <c r="C901" s="8"/>
      <c r="D901" s="3"/>
      <c r="F901" s="11"/>
      <c r="H901"/>
    </row>
    <row r="902" spans="3:8" x14ac:dyDescent="0.25">
      <c r="C902" s="8"/>
      <c r="D902" s="3"/>
      <c r="F902" s="11"/>
      <c r="H902"/>
    </row>
    <row r="903" spans="3:8" x14ac:dyDescent="0.25">
      <c r="C903" s="8"/>
      <c r="D903" s="3"/>
      <c r="F903" s="11"/>
      <c r="H903"/>
    </row>
    <row r="904" spans="3:8" x14ac:dyDescent="0.25">
      <c r="C904" s="8"/>
      <c r="D904" s="3"/>
      <c r="F904" s="11"/>
      <c r="H904"/>
    </row>
    <row r="905" spans="3:8" x14ac:dyDescent="0.25">
      <c r="C905" s="8"/>
      <c r="D905" s="3"/>
      <c r="F905" s="11"/>
      <c r="H905"/>
    </row>
    <row r="906" spans="3:8" x14ac:dyDescent="0.25">
      <c r="C906" s="8"/>
      <c r="D906" s="3"/>
      <c r="F906" s="11"/>
      <c r="H906"/>
    </row>
    <row r="907" spans="3:8" x14ac:dyDescent="0.25">
      <c r="C907" s="8"/>
      <c r="D907" s="3"/>
      <c r="F907" s="11"/>
      <c r="H907"/>
    </row>
    <row r="908" spans="3:8" x14ac:dyDescent="0.25">
      <c r="C908" s="8"/>
      <c r="D908" s="3"/>
      <c r="F908" s="11"/>
      <c r="H908"/>
    </row>
    <row r="909" spans="3:8" x14ac:dyDescent="0.25">
      <c r="C909" s="8"/>
      <c r="D909" s="3"/>
      <c r="F909" s="11"/>
      <c r="H909"/>
    </row>
    <row r="910" spans="3:8" x14ac:dyDescent="0.25">
      <c r="C910" s="8"/>
      <c r="D910" s="3"/>
      <c r="F910" s="11"/>
      <c r="H910"/>
    </row>
    <row r="911" spans="3:8" x14ac:dyDescent="0.25">
      <c r="C911" s="8"/>
      <c r="D911" s="3"/>
      <c r="F911" s="11"/>
      <c r="H911"/>
    </row>
    <row r="912" spans="3:8" x14ac:dyDescent="0.25">
      <c r="C912" s="8"/>
      <c r="D912" s="3"/>
      <c r="F912" s="11"/>
      <c r="H912"/>
    </row>
    <row r="913" spans="3:8" x14ac:dyDescent="0.25">
      <c r="C913" s="8"/>
      <c r="D913" s="3"/>
      <c r="F913" s="11"/>
      <c r="H913"/>
    </row>
    <row r="914" spans="3:8" x14ac:dyDescent="0.25">
      <c r="C914" s="8"/>
      <c r="D914" s="3"/>
      <c r="F914" s="11"/>
      <c r="H914"/>
    </row>
    <row r="915" spans="3:8" x14ac:dyDescent="0.25">
      <c r="C915" s="8"/>
      <c r="D915" s="3"/>
      <c r="F915" s="11"/>
      <c r="H915"/>
    </row>
    <row r="916" spans="3:8" x14ac:dyDescent="0.25">
      <c r="C916" s="8"/>
      <c r="D916" s="3"/>
      <c r="F916" s="11"/>
      <c r="H916"/>
    </row>
    <row r="917" spans="3:8" x14ac:dyDescent="0.25">
      <c r="C917" s="8"/>
      <c r="D917" s="3"/>
      <c r="F917" s="11"/>
      <c r="H917"/>
    </row>
    <row r="918" spans="3:8" x14ac:dyDescent="0.25">
      <c r="C918" s="8"/>
      <c r="D918" s="3"/>
      <c r="F918" s="11"/>
      <c r="H918"/>
    </row>
    <row r="919" spans="3:8" x14ac:dyDescent="0.25">
      <c r="C919" s="8"/>
      <c r="D919" s="3"/>
      <c r="F919" s="11"/>
      <c r="H919"/>
    </row>
    <row r="920" spans="3:8" x14ac:dyDescent="0.25">
      <c r="C920" s="8"/>
      <c r="D920" s="3"/>
      <c r="F920" s="11"/>
      <c r="H920"/>
    </row>
    <row r="921" spans="3:8" x14ac:dyDescent="0.25">
      <c r="C921" s="8"/>
      <c r="D921" s="3"/>
      <c r="F921" s="11"/>
      <c r="H921"/>
    </row>
    <row r="922" spans="3:8" x14ac:dyDescent="0.25">
      <c r="C922" s="8"/>
      <c r="D922" s="3"/>
      <c r="F922" s="11"/>
      <c r="H922"/>
    </row>
    <row r="923" spans="3:8" x14ac:dyDescent="0.25">
      <c r="C923" s="8"/>
      <c r="D923" s="3"/>
      <c r="F923" s="11"/>
      <c r="H923"/>
    </row>
    <row r="924" spans="3:8" x14ac:dyDescent="0.25">
      <c r="C924" s="8"/>
      <c r="D924" s="3"/>
      <c r="F924" s="11"/>
      <c r="H924"/>
    </row>
    <row r="925" spans="3:8" x14ac:dyDescent="0.25">
      <c r="C925" s="8"/>
      <c r="D925" s="3"/>
      <c r="F925" s="11"/>
      <c r="H925"/>
    </row>
    <row r="926" spans="3:8" x14ac:dyDescent="0.25">
      <c r="C926" s="8"/>
      <c r="D926" s="3"/>
      <c r="F926" s="11"/>
      <c r="H926"/>
    </row>
    <row r="927" spans="3:8" x14ac:dyDescent="0.25">
      <c r="C927" s="8"/>
      <c r="D927" s="3"/>
      <c r="F927" s="11"/>
      <c r="H927"/>
    </row>
    <row r="928" spans="3:8" x14ac:dyDescent="0.25">
      <c r="C928" s="8"/>
      <c r="D928" s="3"/>
      <c r="F928" s="11"/>
      <c r="H928"/>
    </row>
    <row r="929" spans="3:8" x14ac:dyDescent="0.25">
      <c r="C929" s="8"/>
      <c r="D929" s="3"/>
      <c r="F929" s="11"/>
      <c r="H929"/>
    </row>
    <row r="930" spans="3:8" x14ac:dyDescent="0.25">
      <c r="C930" s="8"/>
      <c r="D930" s="3"/>
      <c r="F930" s="11"/>
      <c r="H930"/>
    </row>
    <row r="931" spans="3:8" x14ac:dyDescent="0.25">
      <c r="C931" s="8"/>
      <c r="D931" s="3"/>
      <c r="F931" s="11"/>
      <c r="H931"/>
    </row>
    <row r="932" spans="3:8" x14ac:dyDescent="0.25">
      <c r="C932" s="8"/>
      <c r="D932" s="3"/>
      <c r="F932" s="11"/>
      <c r="H932"/>
    </row>
    <row r="933" spans="3:8" x14ac:dyDescent="0.25">
      <c r="C933" s="8"/>
      <c r="D933" s="3"/>
      <c r="F933" s="11"/>
      <c r="H933"/>
    </row>
    <row r="934" spans="3:8" x14ac:dyDescent="0.25">
      <c r="C934" s="8"/>
      <c r="D934" s="3"/>
      <c r="F934" s="11"/>
      <c r="H934"/>
    </row>
    <row r="935" spans="3:8" x14ac:dyDescent="0.25">
      <c r="C935" s="8"/>
      <c r="D935" s="3"/>
      <c r="F935" s="11"/>
      <c r="H935"/>
    </row>
    <row r="936" spans="3:8" x14ac:dyDescent="0.25">
      <c r="C936" s="8"/>
      <c r="D936" s="3"/>
      <c r="F936" s="11"/>
      <c r="H936"/>
    </row>
    <row r="937" spans="3:8" x14ac:dyDescent="0.25">
      <c r="C937" s="8"/>
      <c r="D937" s="3"/>
      <c r="F937" s="11"/>
      <c r="H937"/>
    </row>
    <row r="938" spans="3:8" x14ac:dyDescent="0.25">
      <c r="C938" s="8"/>
      <c r="D938" s="3"/>
      <c r="F938" s="11"/>
      <c r="H938"/>
    </row>
    <row r="939" spans="3:8" x14ac:dyDescent="0.25">
      <c r="C939" s="8"/>
      <c r="D939" s="3"/>
      <c r="F939" s="11"/>
      <c r="H939"/>
    </row>
    <row r="940" spans="3:8" x14ac:dyDescent="0.25">
      <c r="C940" s="8"/>
      <c r="D940" s="3"/>
      <c r="F940" s="11"/>
      <c r="H940"/>
    </row>
    <row r="941" spans="3:8" x14ac:dyDescent="0.25">
      <c r="C941" s="8"/>
      <c r="D941" s="3"/>
      <c r="F941" s="11"/>
      <c r="H941"/>
    </row>
    <row r="942" spans="3:8" x14ac:dyDescent="0.25">
      <c r="C942" s="8"/>
      <c r="D942" s="3"/>
      <c r="F942" s="11"/>
      <c r="H942"/>
    </row>
    <row r="943" spans="3:8" x14ac:dyDescent="0.25">
      <c r="C943" s="8"/>
      <c r="D943" s="3"/>
      <c r="F943" s="11"/>
      <c r="H943"/>
    </row>
    <row r="944" spans="3:8" x14ac:dyDescent="0.25">
      <c r="C944" s="8"/>
      <c r="D944" s="3"/>
      <c r="F944" s="11"/>
      <c r="H944"/>
    </row>
    <row r="945" spans="3:8" x14ac:dyDescent="0.25">
      <c r="C945" s="8"/>
      <c r="D945" s="3"/>
      <c r="F945" s="11"/>
      <c r="H945"/>
    </row>
    <row r="946" spans="3:8" x14ac:dyDescent="0.25">
      <c r="C946" s="8"/>
      <c r="D946" s="3"/>
      <c r="F946" s="11"/>
      <c r="H946"/>
    </row>
    <row r="947" spans="3:8" x14ac:dyDescent="0.25">
      <c r="C947" s="8"/>
      <c r="D947" s="3"/>
      <c r="F947" s="11"/>
      <c r="H947"/>
    </row>
    <row r="948" spans="3:8" x14ac:dyDescent="0.25">
      <c r="C948" s="8"/>
      <c r="D948" s="3"/>
      <c r="F948" s="11"/>
      <c r="H948"/>
    </row>
    <row r="949" spans="3:8" x14ac:dyDescent="0.25">
      <c r="C949" s="8"/>
      <c r="D949" s="3"/>
      <c r="F949" s="11"/>
      <c r="H949"/>
    </row>
    <row r="950" spans="3:8" x14ac:dyDescent="0.25">
      <c r="C950" s="8"/>
      <c r="D950" s="3"/>
      <c r="F950" s="11"/>
      <c r="H950"/>
    </row>
    <row r="951" spans="3:8" x14ac:dyDescent="0.25">
      <c r="C951" s="8"/>
      <c r="D951" s="3"/>
      <c r="F951" s="11"/>
      <c r="H951"/>
    </row>
    <row r="952" spans="3:8" x14ac:dyDescent="0.25">
      <c r="C952" s="8"/>
      <c r="D952" s="3"/>
      <c r="F952" s="11"/>
      <c r="H952"/>
    </row>
    <row r="953" spans="3:8" x14ac:dyDescent="0.25">
      <c r="C953" s="8"/>
      <c r="D953" s="3"/>
      <c r="F953" s="11"/>
      <c r="H953"/>
    </row>
    <row r="954" spans="3:8" x14ac:dyDescent="0.25">
      <c r="C954" s="8"/>
      <c r="D954" s="3"/>
      <c r="F954" s="11"/>
      <c r="H954"/>
    </row>
    <row r="955" spans="3:8" x14ac:dyDescent="0.25">
      <c r="C955" s="8"/>
      <c r="D955" s="3"/>
      <c r="F955" s="11"/>
      <c r="H955"/>
    </row>
    <row r="956" spans="3:8" x14ac:dyDescent="0.25">
      <c r="C956" s="8"/>
      <c r="D956" s="3"/>
      <c r="F956" s="11"/>
      <c r="H956"/>
    </row>
    <row r="957" spans="3:8" x14ac:dyDescent="0.25">
      <c r="C957" s="8"/>
      <c r="D957" s="3"/>
      <c r="F957" s="11"/>
      <c r="H957"/>
    </row>
    <row r="958" spans="3:8" x14ac:dyDescent="0.25">
      <c r="C958" s="8"/>
      <c r="D958" s="3"/>
      <c r="F958" s="11"/>
      <c r="H958"/>
    </row>
    <row r="959" spans="3:8" x14ac:dyDescent="0.25">
      <c r="C959" s="8"/>
      <c r="D959" s="3"/>
      <c r="F959" s="11"/>
      <c r="H959"/>
    </row>
    <row r="960" spans="3:8" x14ac:dyDescent="0.25">
      <c r="C960" s="8"/>
      <c r="D960" s="3"/>
      <c r="F960" s="11"/>
      <c r="H960"/>
    </row>
    <row r="961" spans="3:8" x14ac:dyDescent="0.25">
      <c r="C961" s="8"/>
      <c r="D961" s="3"/>
      <c r="F961" s="11"/>
      <c r="H961"/>
    </row>
    <row r="962" spans="3:8" x14ac:dyDescent="0.25">
      <c r="C962" s="8"/>
      <c r="D962" s="3"/>
      <c r="F962" s="11"/>
      <c r="H962"/>
    </row>
    <row r="963" spans="3:8" x14ac:dyDescent="0.25">
      <c r="C963" s="8"/>
      <c r="D963" s="3"/>
      <c r="F963" s="11"/>
      <c r="H963"/>
    </row>
    <row r="964" spans="3:8" x14ac:dyDescent="0.25">
      <c r="C964" s="8"/>
      <c r="D964" s="3"/>
      <c r="F964" s="11"/>
      <c r="H964"/>
    </row>
    <row r="965" spans="3:8" x14ac:dyDescent="0.25">
      <c r="C965" s="8"/>
      <c r="D965" s="3"/>
      <c r="F965" s="11"/>
      <c r="H965"/>
    </row>
    <row r="966" spans="3:8" x14ac:dyDescent="0.25">
      <c r="C966" s="8"/>
      <c r="D966" s="3"/>
      <c r="F966" s="11"/>
      <c r="H966"/>
    </row>
    <row r="967" spans="3:8" x14ac:dyDescent="0.25">
      <c r="C967" s="8"/>
      <c r="D967" s="3"/>
      <c r="F967" s="11"/>
      <c r="H967"/>
    </row>
    <row r="968" spans="3:8" x14ac:dyDescent="0.25">
      <c r="C968" s="8"/>
      <c r="D968" s="3"/>
      <c r="F968" s="11"/>
      <c r="H968"/>
    </row>
    <row r="969" spans="3:8" x14ac:dyDescent="0.25">
      <c r="C969" s="8"/>
      <c r="D969" s="3"/>
      <c r="F969" s="11"/>
      <c r="H969"/>
    </row>
    <row r="970" spans="3:8" x14ac:dyDescent="0.25">
      <c r="C970" s="8"/>
      <c r="D970" s="3"/>
      <c r="F970" s="11"/>
      <c r="H970"/>
    </row>
    <row r="971" spans="3:8" x14ac:dyDescent="0.25">
      <c r="C971" s="8"/>
      <c r="D971" s="3"/>
      <c r="F971" s="11"/>
      <c r="H971"/>
    </row>
    <row r="972" spans="3:8" x14ac:dyDescent="0.25">
      <c r="C972" s="8"/>
      <c r="D972" s="3"/>
      <c r="F972" s="11"/>
      <c r="H972"/>
    </row>
    <row r="973" spans="3:8" x14ac:dyDescent="0.25">
      <c r="C973" s="8"/>
      <c r="D973" s="3"/>
      <c r="F973" s="11"/>
      <c r="H973"/>
    </row>
    <row r="974" spans="3:8" x14ac:dyDescent="0.25">
      <c r="C974" s="8"/>
      <c r="D974" s="3"/>
      <c r="F974" s="11"/>
      <c r="H974"/>
    </row>
    <row r="975" spans="3:8" x14ac:dyDescent="0.25">
      <c r="C975" s="8"/>
      <c r="D975" s="3"/>
      <c r="F975" s="11"/>
      <c r="H975"/>
    </row>
    <row r="976" spans="3:8" x14ac:dyDescent="0.25">
      <c r="C976" s="8"/>
      <c r="D976" s="3"/>
      <c r="F976" s="11"/>
      <c r="H976"/>
    </row>
    <row r="977" spans="3:8" x14ac:dyDescent="0.25">
      <c r="C977" s="8"/>
      <c r="D977" s="3"/>
      <c r="F977" s="11"/>
      <c r="H977"/>
    </row>
    <row r="978" spans="3:8" x14ac:dyDescent="0.25">
      <c r="C978" s="8"/>
      <c r="D978" s="3"/>
      <c r="F978" s="11"/>
      <c r="H978"/>
    </row>
    <row r="979" spans="3:8" x14ac:dyDescent="0.25">
      <c r="C979" s="8"/>
      <c r="D979" s="3"/>
      <c r="F979" s="11"/>
      <c r="H979"/>
    </row>
    <row r="980" spans="3:8" x14ac:dyDescent="0.25">
      <c r="C980" s="8"/>
      <c r="D980" s="3"/>
      <c r="F980" s="11"/>
      <c r="H980"/>
    </row>
    <row r="981" spans="3:8" x14ac:dyDescent="0.25">
      <c r="C981" s="8"/>
      <c r="D981" s="3"/>
      <c r="F981" s="11"/>
      <c r="H981"/>
    </row>
    <row r="982" spans="3:8" x14ac:dyDescent="0.25">
      <c r="C982" s="8"/>
      <c r="D982" s="3"/>
      <c r="F982" s="11"/>
      <c r="H982"/>
    </row>
    <row r="983" spans="3:8" x14ac:dyDescent="0.25">
      <c r="C983" s="8"/>
      <c r="D983" s="3"/>
      <c r="F983" s="11"/>
      <c r="H983"/>
    </row>
    <row r="984" spans="3:8" x14ac:dyDescent="0.25">
      <c r="C984" s="8"/>
      <c r="D984" s="3"/>
      <c r="F984" s="11"/>
      <c r="H984"/>
    </row>
    <row r="985" spans="3:8" x14ac:dyDescent="0.25">
      <c r="C985" s="8"/>
      <c r="D985" s="3"/>
      <c r="F985" s="11"/>
      <c r="H985"/>
    </row>
    <row r="986" spans="3:8" x14ac:dyDescent="0.25">
      <c r="C986" s="8"/>
      <c r="D986" s="3"/>
      <c r="F986" s="11"/>
      <c r="H986"/>
    </row>
    <row r="987" spans="3:8" x14ac:dyDescent="0.25">
      <c r="C987" s="8"/>
      <c r="D987" s="3"/>
      <c r="F987" s="11"/>
      <c r="H987"/>
    </row>
    <row r="988" spans="3:8" x14ac:dyDescent="0.25">
      <c r="C988" s="8"/>
      <c r="D988" s="3"/>
      <c r="F988" s="11"/>
      <c r="H988"/>
    </row>
    <row r="989" spans="3:8" x14ac:dyDescent="0.25">
      <c r="C989" s="8"/>
      <c r="D989" s="3"/>
      <c r="F989" s="11"/>
      <c r="H989"/>
    </row>
    <row r="990" spans="3:8" x14ac:dyDescent="0.25">
      <c r="C990" s="8"/>
      <c r="D990" s="3"/>
      <c r="F990" s="11"/>
      <c r="H990"/>
    </row>
    <row r="991" spans="3:8" x14ac:dyDescent="0.25">
      <c r="C991" s="8"/>
      <c r="D991" s="3"/>
      <c r="F991" s="11"/>
      <c r="H991"/>
    </row>
    <row r="992" spans="3:8" x14ac:dyDescent="0.25">
      <c r="C992" s="8"/>
      <c r="D992" s="3"/>
      <c r="F992" s="11"/>
      <c r="H992"/>
    </row>
    <row r="993" spans="3:8" x14ac:dyDescent="0.25">
      <c r="C993" s="8"/>
      <c r="D993" s="3"/>
      <c r="F993" s="11"/>
      <c r="H993"/>
    </row>
    <row r="994" spans="3:8" x14ac:dyDescent="0.25">
      <c r="C994" s="8"/>
      <c r="D994" s="3"/>
      <c r="F994" s="11"/>
      <c r="H994"/>
    </row>
    <row r="995" spans="3:8" x14ac:dyDescent="0.25">
      <c r="C995" s="8"/>
      <c r="D995" s="3"/>
      <c r="F995" s="11"/>
      <c r="H995"/>
    </row>
    <row r="996" spans="3:8" x14ac:dyDescent="0.25">
      <c r="C996" s="8"/>
      <c r="D996" s="3"/>
      <c r="F996" s="11"/>
      <c r="H996"/>
    </row>
    <row r="997" spans="3:8" x14ac:dyDescent="0.25">
      <c r="C997" s="8"/>
      <c r="D997" s="3"/>
      <c r="F997" s="11"/>
      <c r="H997"/>
    </row>
    <row r="998" spans="3:8" x14ac:dyDescent="0.25">
      <c r="C998" s="8"/>
      <c r="D998" s="3"/>
      <c r="F998" s="11"/>
      <c r="H998"/>
    </row>
    <row r="999" spans="3:8" x14ac:dyDescent="0.25">
      <c r="C999" s="8"/>
      <c r="D999" s="3"/>
      <c r="F999" s="11"/>
      <c r="H999"/>
    </row>
    <row r="1000" spans="3:8" x14ac:dyDescent="0.25">
      <c r="C1000" s="8"/>
      <c r="D1000" s="3"/>
      <c r="F1000" s="11"/>
      <c r="H1000"/>
    </row>
    <row r="1001" spans="3:8" x14ac:dyDescent="0.25">
      <c r="C1001" s="8"/>
      <c r="D1001" s="3"/>
      <c r="F1001" s="11"/>
      <c r="H1001"/>
    </row>
    <row r="1002" spans="3:8" x14ac:dyDescent="0.25">
      <c r="C1002" s="8"/>
      <c r="D1002" s="3"/>
      <c r="F1002" s="11"/>
      <c r="H1002"/>
    </row>
    <row r="1003" spans="3:8" x14ac:dyDescent="0.25">
      <c r="C1003" s="8"/>
      <c r="D1003" s="3"/>
      <c r="F1003" s="11"/>
      <c r="H1003"/>
    </row>
    <row r="1004" spans="3:8" x14ac:dyDescent="0.25">
      <c r="C1004" s="8"/>
      <c r="D1004" s="3"/>
      <c r="F1004" s="11"/>
      <c r="H1004"/>
    </row>
    <row r="1005" spans="3:8" x14ac:dyDescent="0.25">
      <c r="C1005" s="8"/>
      <c r="D1005" s="3"/>
      <c r="F1005" s="11"/>
      <c r="H1005"/>
    </row>
    <row r="1006" spans="3:8" x14ac:dyDescent="0.25">
      <c r="C1006" s="8"/>
      <c r="D1006" s="3"/>
      <c r="F1006" s="11"/>
      <c r="H1006"/>
    </row>
    <row r="1007" spans="3:8" x14ac:dyDescent="0.25">
      <c r="C1007" s="8"/>
      <c r="D1007" s="3"/>
      <c r="F1007" s="11"/>
      <c r="H1007"/>
    </row>
    <row r="1008" spans="3:8" x14ac:dyDescent="0.25">
      <c r="C1008" s="8"/>
      <c r="D1008" s="3"/>
      <c r="F1008" s="11"/>
      <c r="H1008"/>
    </row>
    <row r="1009" spans="3:8" x14ac:dyDescent="0.25">
      <c r="C1009" s="8"/>
      <c r="D1009" s="3"/>
      <c r="F1009" s="11"/>
      <c r="H1009"/>
    </row>
    <row r="1010" spans="3:8" x14ac:dyDescent="0.25">
      <c r="C1010" s="8"/>
      <c r="D1010" s="3"/>
      <c r="F1010" s="11"/>
      <c r="H1010"/>
    </row>
    <row r="1011" spans="3:8" x14ac:dyDescent="0.25">
      <c r="C1011" s="8"/>
      <c r="D1011" s="3"/>
      <c r="F1011" s="11"/>
      <c r="H1011"/>
    </row>
    <row r="1012" spans="3:8" x14ac:dyDescent="0.25">
      <c r="C1012" s="8"/>
      <c r="D1012" s="3"/>
      <c r="F1012" s="11"/>
      <c r="H1012"/>
    </row>
    <row r="1013" spans="3:8" x14ac:dyDescent="0.25">
      <c r="C1013" s="8"/>
      <c r="D1013" s="3"/>
      <c r="F1013" s="11"/>
      <c r="H1013"/>
    </row>
    <row r="1014" spans="3:8" x14ac:dyDescent="0.25">
      <c r="C1014" s="8"/>
      <c r="D1014" s="3"/>
      <c r="F1014" s="11"/>
      <c r="H1014"/>
    </row>
    <row r="1015" spans="3:8" x14ac:dyDescent="0.25">
      <c r="C1015" s="8"/>
      <c r="D1015" s="3"/>
      <c r="F1015" s="11"/>
      <c r="H1015"/>
    </row>
    <row r="1016" spans="3:8" x14ac:dyDescent="0.25">
      <c r="C1016" s="8"/>
      <c r="D1016" s="3"/>
      <c r="F1016" s="11"/>
      <c r="H1016"/>
    </row>
    <row r="1017" spans="3:8" x14ac:dyDescent="0.25">
      <c r="C1017" s="8"/>
      <c r="D1017" s="3"/>
      <c r="F1017" s="11"/>
      <c r="H1017"/>
    </row>
    <row r="1018" spans="3:8" x14ac:dyDescent="0.25">
      <c r="C1018" s="8"/>
      <c r="D1018" s="3"/>
      <c r="F1018" s="11"/>
      <c r="H1018"/>
    </row>
    <row r="1019" spans="3:8" x14ac:dyDescent="0.25">
      <c r="C1019" s="8"/>
      <c r="D1019" s="3"/>
      <c r="F1019" s="11"/>
      <c r="H1019"/>
    </row>
    <row r="1020" spans="3:8" x14ac:dyDescent="0.25">
      <c r="C1020" s="8"/>
      <c r="D1020" s="3"/>
      <c r="F1020" s="11"/>
      <c r="H1020"/>
    </row>
    <row r="1021" spans="3:8" x14ac:dyDescent="0.25">
      <c r="C1021" s="8"/>
      <c r="D1021" s="3"/>
      <c r="F1021" s="11"/>
      <c r="H1021"/>
    </row>
    <row r="1022" spans="3:8" x14ac:dyDescent="0.25">
      <c r="C1022" s="8"/>
      <c r="D1022" s="3"/>
      <c r="F1022" s="11"/>
      <c r="H1022"/>
    </row>
    <row r="1023" spans="3:8" x14ac:dyDescent="0.25">
      <c r="C1023" s="8"/>
      <c r="D1023" s="3"/>
      <c r="F1023" s="11"/>
      <c r="H1023"/>
    </row>
    <row r="1024" spans="3:8" x14ac:dyDescent="0.25">
      <c r="C1024" s="8"/>
      <c r="D1024" s="3"/>
      <c r="F1024" s="11"/>
      <c r="H1024"/>
    </row>
    <row r="1025" spans="3:8" x14ac:dyDescent="0.25">
      <c r="C1025" s="8"/>
      <c r="D1025" s="3"/>
      <c r="F1025" s="11"/>
      <c r="H1025"/>
    </row>
    <row r="1026" spans="3:8" x14ac:dyDescent="0.25">
      <c r="C1026" s="8"/>
      <c r="D1026" s="3"/>
      <c r="F1026" s="11"/>
      <c r="H1026"/>
    </row>
    <row r="1027" spans="3:8" x14ac:dyDescent="0.25">
      <c r="C1027" s="8"/>
      <c r="D1027" s="3"/>
      <c r="F1027" s="11"/>
      <c r="H1027"/>
    </row>
    <row r="1028" spans="3:8" x14ac:dyDescent="0.25">
      <c r="C1028" s="8"/>
      <c r="D1028" s="3"/>
      <c r="F1028" s="11"/>
      <c r="H1028"/>
    </row>
    <row r="1029" spans="3:8" x14ac:dyDescent="0.25">
      <c r="C1029" s="8"/>
      <c r="D1029" s="3"/>
      <c r="F1029" s="11"/>
      <c r="H1029"/>
    </row>
    <row r="1030" spans="3:8" x14ac:dyDescent="0.25">
      <c r="C1030" s="8"/>
      <c r="D1030" s="3"/>
      <c r="F1030" s="11"/>
      <c r="H1030"/>
    </row>
    <row r="1031" spans="3:8" x14ac:dyDescent="0.25">
      <c r="C1031" s="8"/>
      <c r="D1031" s="3"/>
      <c r="F1031" s="11"/>
      <c r="H1031"/>
    </row>
    <row r="1032" spans="3:8" x14ac:dyDescent="0.25">
      <c r="C1032" s="8"/>
      <c r="D1032" s="3"/>
      <c r="F1032" s="11"/>
      <c r="H1032"/>
    </row>
    <row r="1033" spans="3:8" x14ac:dyDescent="0.25">
      <c r="C1033" s="8"/>
      <c r="D1033" s="3"/>
      <c r="F1033" s="11"/>
      <c r="H1033"/>
    </row>
    <row r="1034" spans="3:8" x14ac:dyDescent="0.25">
      <c r="C1034" s="8"/>
      <c r="D1034" s="3"/>
      <c r="F1034" s="11"/>
      <c r="H1034"/>
    </row>
    <row r="1035" spans="3:8" x14ac:dyDescent="0.25">
      <c r="C1035" s="8"/>
      <c r="D1035" s="3"/>
      <c r="F1035" s="11"/>
      <c r="H1035"/>
    </row>
    <row r="1036" spans="3:8" x14ac:dyDescent="0.25">
      <c r="C1036" s="8"/>
      <c r="D1036" s="3"/>
      <c r="F1036" s="11"/>
      <c r="H1036"/>
    </row>
    <row r="1037" spans="3:8" x14ac:dyDescent="0.25">
      <c r="C1037" s="8"/>
      <c r="D1037" s="3"/>
      <c r="F1037" s="11"/>
      <c r="H1037"/>
    </row>
    <row r="1038" spans="3:8" x14ac:dyDescent="0.25">
      <c r="C1038" s="8"/>
      <c r="D1038" s="3"/>
      <c r="F1038" s="11"/>
      <c r="H1038"/>
    </row>
    <row r="1039" spans="3:8" x14ac:dyDescent="0.25">
      <c r="C1039" s="8"/>
      <c r="D1039" s="3"/>
      <c r="F1039" s="11"/>
      <c r="H1039"/>
    </row>
    <row r="1040" spans="3:8" x14ac:dyDescent="0.25">
      <c r="C1040" s="8"/>
      <c r="D1040" s="3"/>
      <c r="F1040" s="11"/>
      <c r="H1040"/>
    </row>
    <row r="1041" spans="3:8" x14ac:dyDescent="0.25">
      <c r="C1041" s="8"/>
      <c r="D1041" s="3"/>
      <c r="F1041" s="11"/>
      <c r="H1041"/>
    </row>
    <row r="1042" spans="3:8" x14ac:dyDescent="0.25">
      <c r="C1042" s="8"/>
      <c r="D1042" s="3"/>
      <c r="F1042" s="11"/>
      <c r="H1042"/>
    </row>
    <row r="1043" spans="3:8" x14ac:dyDescent="0.25">
      <c r="C1043" s="8"/>
      <c r="D1043" s="3"/>
      <c r="F1043" s="11"/>
      <c r="H1043"/>
    </row>
    <row r="1044" spans="3:8" x14ac:dyDescent="0.25">
      <c r="C1044" s="8"/>
      <c r="D1044" s="3"/>
      <c r="F1044" s="11"/>
      <c r="H1044"/>
    </row>
    <row r="1045" spans="3:8" x14ac:dyDescent="0.25">
      <c r="C1045" s="8"/>
      <c r="D1045" s="3"/>
      <c r="F1045" s="11"/>
      <c r="H1045"/>
    </row>
    <row r="1046" spans="3:8" x14ac:dyDescent="0.25">
      <c r="C1046" s="8"/>
      <c r="D1046" s="3"/>
      <c r="F1046" s="11"/>
      <c r="H1046"/>
    </row>
    <row r="1047" spans="3:8" x14ac:dyDescent="0.25">
      <c r="C1047" s="8"/>
      <c r="D1047" s="3"/>
      <c r="F1047" s="11"/>
      <c r="H1047"/>
    </row>
    <row r="1048" spans="3:8" x14ac:dyDescent="0.25">
      <c r="C1048" s="8"/>
      <c r="D1048" s="3"/>
      <c r="F1048" s="11"/>
      <c r="H1048"/>
    </row>
    <row r="1049" spans="3:8" x14ac:dyDescent="0.25">
      <c r="C1049" s="8"/>
      <c r="D1049" s="3"/>
      <c r="F1049" s="11"/>
      <c r="H1049"/>
    </row>
    <row r="1050" spans="3:8" x14ac:dyDescent="0.25">
      <c r="C1050" s="8"/>
      <c r="D1050" s="3"/>
      <c r="F1050" s="11"/>
      <c r="H1050"/>
    </row>
    <row r="1051" spans="3:8" x14ac:dyDescent="0.25">
      <c r="C1051" s="8"/>
      <c r="D1051" s="3"/>
      <c r="F1051" s="11"/>
      <c r="H1051"/>
    </row>
    <row r="1052" spans="3:8" x14ac:dyDescent="0.25">
      <c r="C1052" s="8"/>
      <c r="D1052" s="3"/>
      <c r="F1052" s="11"/>
      <c r="H1052"/>
    </row>
    <row r="1053" spans="3:8" x14ac:dyDescent="0.25">
      <c r="C1053" s="8"/>
      <c r="D1053" s="3"/>
      <c r="F1053" s="11"/>
      <c r="H1053"/>
    </row>
    <row r="1054" spans="3:8" x14ac:dyDescent="0.25">
      <c r="C1054" s="8"/>
      <c r="D1054" s="3"/>
      <c r="F1054" s="11"/>
      <c r="H1054"/>
    </row>
    <row r="1055" spans="3:8" x14ac:dyDescent="0.25">
      <c r="C1055" s="8"/>
      <c r="D1055" s="3"/>
      <c r="F1055" s="11"/>
      <c r="H1055"/>
    </row>
    <row r="1056" spans="3:8" x14ac:dyDescent="0.25">
      <c r="C1056" s="8"/>
      <c r="D1056" s="3"/>
      <c r="F1056" s="11"/>
      <c r="H1056"/>
    </row>
    <row r="1057" spans="3:8" x14ac:dyDescent="0.25">
      <c r="C1057" s="8"/>
      <c r="D1057" s="3"/>
      <c r="F1057" s="11"/>
      <c r="H1057"/>
    </row>
    <row r="1058" spans="3:8" x14ac:dyDescent="0.25">
      <c r="C1058" s="8"/>
      <c r="D1058" s="3"/>
      <c r="F1058" s="11"/>
      <c r="H1058"/>
    </row>
    <row r="1059" spans="3:8" x14ac:dyDescent="0.25">
      <c r="C1059" s="8"/>
      <c r="D1059" s="3"/>
      <c r="F1059" s="11"/>
      <c r="H1059"/>
    </row>
    <row r="1060" spans="3:8" x14ac:dyDescent="0.25">
      <c r="C1060" s="8"/>
      <c r="D1060" s="3"/>
      <c r="F1060" s="11"/>
      <c r="H1060"/>
    </row>
    <row r="1061" spans="3:8" x14ac:dyDescent="0.25">
      <c r="C1061" s="8"/>
      <c r="D1061" s="3"/>
      <c r="F1061" s="11"/>
      <c r="H1061"/>
    </row>
    <row r="1062" spans="3:8" x14ac:dyDescent="0.25">
      <c r="C1062" s="8"/>
      <c r="D1062" s="3"/>
      <c r="F1062" s="11"/>
      <c r="H1062"/>
    </row>
    <row r="1063" spans="3:8" x14ac:dyDescent="0.25">
      <c r="C1063" s="8"/>
      <c r="D1063" s="3"/>
      <c r="F1063" s="11"/>
      <c r="H1063"/>
    </row>
    <row r="1064" spans="3:8" x14ac:dyDescent="0.25">
      <c r="C1064" s="8"/>
      <c r="D1064" s="3"/>
      <c r="F1064" s="11"/>
      <c r="H1064"/>
    </row>
    <row r="1065" spans="3:8" x14ac:dyDescent="0.25">
      <c r="C1065" s="8"/>
      <c r="D1065" s="3"/>
      <c r="F1065" s="11"/>
      <c r="H1065"/>
    </row>
    <row r="1066" spans="3:8" x14ac:dyDescent="0.25">
      <c r="C1066" s="8"/>
      <c r="D1066" s="3"/>
      <c r="F1066" s="11"/>
      <c r="H1066"/>
    </row>
    <row r="1067" spans="3:8" x14ac:dyDescent="0.25">
      <c r="C1067" s="8"/>
      <c r="D1067" s="3"/>
      <c r="F1067" s="11"/>
      <c r="H1067"/>
    </row>
    <row r="1068" spans="3:8" x14ac:dyDescent="0.25">
      <c r="C1068" s="8"/>
      <c r="D1068" s="3"/>
      <c r="F1068" s="11"/>
      <c r="H1068"/>
    </row>
    <row r="1069" spans="3:8" x14ac:dyDescent="0.25">
      <c r="C1069" s="8"/>
      <c r="D1069" s="3"/>
      <c r="F1069" s="11"/>
      <c r="H1069"/>
    </row>
    <row r="1070" spans="3:8" x14ac:dyDescent="0.25">
      <c r="C1070" s="8"/>
      <c r="D1070" s="3"/>
      <c r="F1070" s="11"/>
      <c r="H1070"/>
    </row>
    <row r="1071" spans="3:8" x14ac:dyDescent="0.25">
      <c r="C1071" s="8"/>
      <c r="D1071" s="3"/>
      <c r="F1071" s="11"/>
      <c r="H1071"/>
    </row>
    <row r="1072" spans="3:8" x14ac:dyDescent="0.25">
      <c r="C1072" s="8"/>
      <c r="D1072" s="3"/>
      <c r="F1072" s="11"/>
      <c r="H1072"/>
    </row>
    <row r="1073" spans="3:8" x14ac:dyDescent="0.25">
      <c r="C1073" s="8"/>
      <c r="D1073" s="3"/>
      <c r="F1073" s="11"/>
      <c r="H1073"/>
    </row>
    <row r="1074" spans="3:8" x14ac:dyDescent="0.25">
      <c r="C1074" s="8"/>
      <c r="D1074" s="3"/>
      <c r="F1074" s="11"/>
      <c r="H1074"/>
    </row>
    <row r="1075" spans="3:8" x14ac:dyDescent="0.25">
      <c r="C1075" s="8"/>
      <c r="D1075" s="3"/>
      <c r="F1075" s="11"/>
      <c r="H1075"/>
    </row>
    <row r="1076" spans="3:8" x14ac:dyDescent="0.25">
      <c r="C1076" s="8"/>
      <c r="D1076" s="3"/>
      <c r="F1076" s="11"/>
      <c r="H1076"/>
    </row>
    <row r="1077" spans="3:8" x14ac:dyDescent="0.25">
      <c r="C1077" s="8"/>
      <c r="D1077" s="3"/>
      <c r="F1077" s="11"/>
      <c r="H1077"/>
    </row>
    <row r="1078" spans="3:8" x14ac:dyDescent="0.25">
      <c r="C1078" s="8"/>
      <c r="D1078" s="3"/>
      <c r="F1078" s="11"/>
      <c r="H1078"/>
    </row>
    <row r="1079" spans="3:8" x14ac:dyDescent="0.25">
      <c r="C1079" s="8"/>
      <c r="D1079" s="3"/>
      <c r="F1079" s="11"/>
      <c r="H1079"/>
    </row>
    <row r="1080" spans="3:8" x14ac:dyDescent="0.25">
      <c r="C1080" s="8"/>
      <c r="D1080" s="3"/>
      <c r="F1080" s="11"/>
      <c r="H1080"/>
    </row>
    <row r="1081" spans="3:8" x14ac:dyDescent="0.25">
      <c r="C1081" s="8"/>
      <c r="D1081" s="3"/>
      <c r="F1081" s="11"/>
      <c r="H1081"/>
    </row>
    <row r="1082" spans="3:8" x14ac:dyDescent="0.25">
      <c r="C1082" s="8"/>
      <c r="D1082" s="3"/>
      <c r="F1082" s="11"/>
      <c r="H1082"/>
    </row>
    <row r="1083" spans="3:8" x14ac:dyDescent="0.25">
      <c r="C1083" s="8"/>
      <c r="D1083" s="3"/>
      <c r="F1083" s="11"/>
      <c r="H1083"/>
    </row>
    <row r="1084" spans="3:8" x14ac:dyDescent="0.25">
      <c r="C1084" s="8"/>
      <c r="D1084" s="3"/>
      <c r="F1084" s="11"/>
      <c r="H1084"/>
    </row>
    <row r="1085" spans="3:8" x14ac:dyDescent="0.25">
      <c r="C1085" s="8"/>
      <c r="D1085" s="3"/>
      <c r="F1085" s="11"/>
      <c r="H1085"/>
    </row>
    <row r="1086" spans="3:8" x14ac:dyDescent="0.25">
      <c r="C1086" s="8"/>
      <c r="D1086" s="3"/>
      <c r="F1086" s="11"/>
      <c r="H1086"/>
    </row>
    <row r="1087" spans="3:8" x14ac:dyDescent="0.25">
      <c r="C1087" s="8"/>
      <c r="D1087" s="3"/>
      <c r="F1087" s="11"/>
      <c r="H1087"/>
    </row>
    <row r="1088" spans="3:8" x14ac:dyDescent="0.25">
      <c r="C1088" s="8"/>
      <c r="D1088" s="3"/>
      <c r="F1088" s="11"/>
      <c r="H1088"/>
    </row>
    <row r="1089" spans="3:8" x14ac:dyDescent="0.25">
      <c r="C1089" s="8"/>
      <c r="D1089" s="3"/>
      <c r="F1089" s="11"/>
      <c r="H1089"/>
    </row>
    <row r="1090" spans="3:8" x14ac:dyDescent="0.25">
      <c r="C1090" s="8"/>
      <c r="D1090" s="3"/>
      <c r="F1090" s="11"/>
      <c r="H1090"/>
    </row>
    <row r="1091" spans="3:8" x14ac:dyDescent="0.25">
      <c r="C1091" s="8"/>
      <c r="D1091" s="3"/>
      <c r="F1091" s="11"/>
      <c r="H1091"/>
    </row>
    <row r="1092" spans="3:8" x14ac:dyDescent="0.25">
      <c r="C1092" s="8"/>
      <c r="D1092" s="3"/>
      <c r="F1092" s="11"/>
      <c r="H1092"/>
    </row>
    <row r="1093" spans="3:8" x14ac:dyDescent="0.25">
      <c r="C1093" s="8"/>
      <c r="D1093" s="3"/>
      <c r="F1093" s="11"/>
      <c r="H1093"/>
    </row>
    <row r="1094" spans="3:8" x14ac:dyDescent="0.25">
      <c r="C1094" s="8"/>
      <c r="D1094" s="3"/>
      <c r="F1094" s="11"/>
      <c r="H1094"/>
    </row>
    <row r="1095" spans="3:8" x14ac:dyDescent="0.25">
      <c r="C1095" s="8"/>
      <c r="D1095" s="3"/>
      <c r="F1095" s="11"/>
      <c r="H1095"/>
    </row>
    <row r="1096" spans="3:8" x14ac:dyDescent="0.25">
      <c r="C1096" s="8"/>
      <c r="D1096" s="3"/>
      <c r="F1096" s="11"/>
      <c r="H1096"/>
    </row>
    <row r="1097" spans="3:8" x14ac:dyDescent="0.25">
      <c r="C1097" s="8"/>
      <c r="D1097" s="3"/>
      <c r="F1097" s="11"/>
      <c r="H1097"/>
    </row>
    <row r="1098" spans="3:8" x14ac:dyDescent="0.25">
      <c r="C1098" s="8"/>
      <c r="D1098" s="3"/>
      <c r="F1098" s="11"/>
      <c r="H1098"/>
    </row>
    <row r="1099" spans="3:8" x14ac:dyDescent="0.25">
      <c r="C1099" s="8"/>
      <c r="D1099" s="3"/>
      <c r="F1099" s="11"/>
      <c r="H1099"/>
    </row>
    <row r="1100" spans="3:8" x14ac:dyDescent="0.25">
      <c r="C1100" s="8"/>
      <c r="D1100" s="3"/>
      <c r="F1100" s="11"/>
      <c r="H1100"/>
    </row>
    <row r="1101" spans="3:8" x14ac:dyDescent="0.25">
      <c r="C1101" s="8"/>
      <c r="D1101" s="3"/>
      <c r="F1101" s="11"/>
      <c r="H1101"/>
    </row>
    <row r="1102" spans="3:8" x14ac:dyDescent="0.25">
      <c r="C1102" s="8"/>
      <c r="D1102" s="3"/>
      <c r="F1102" s="11"/>
      <c r="H1102"/>
    </row>
    <row r="1103" spans="3:8" x14ac:dyDescent="0.25">
      <c r="C1103" s="8"/>
      <c r="D1103" s="3"/>
      <c r="F1103" s="11"/>
      <c r="H1103"/>
    </row>
    <row r="1104" spans="3:8" x14ac:dyDescent="0.25">
      <c r="C1104" s="8"/>
      <c r="D1104" s="3"/>
      <c r="F1104" s="11"/>
      <c r="H1104"/>
    </row>
    <row r="1105" spans="3:8" x14ac:dyDescent="0.25">
      <c r="C1105" s="8"/>
      <c r="D1105" s="3"/>
      <c r="F1105" s="11"/>
      <c r="H1105"/>
    </row>
    <row r="1106" spans="3:8" x14ac:dyDescent="0.25">
      <c r="C1106" s="8"/>
      <c r="D1106" s="3"/>
      <c r="F1106" s="11"/>
      <c r="H1106"/>
    </row>
    <row r="1107" spans="3:8" x14ac:dyDescent="0.25">
      <c r="C1107" s="8"/>
      <c r="D1107" s="3"/>
      <c r="F1107" s="11"/>
      <c r="H1107"/>
    </row>
    <row r="1108" spans="3:8" x14ac:dyDescent="0.25">
      <c r="C1108" s="8"/>
      <c r="D1108" s="3"/>
      <c r="F1108" s="11"/>
      <c r="H1108"/>
    </row>
    <row r="1109" spans="3:8" x14ac:dyDescent="0.25">
      <c r="C1109" s="8"/>
      <c r="D1109" s="3"/>
      <c r="F1109" s="11"/>
      <c r="H1109"/>
    </row>
    <row r="1110" spans="3:8" x14ac:dyDescent="0.25">
      <c r="C1110" s="8"/>
      <c r="D1110" s="3"/>
      <c r="F1110" s="11"/>
      <c r="H1110"/>
    </row>
    <row r="1111" spans="3:8" x14ac:dyDescent="0.25">
      <c r="C1111" s="8"/>
      <c r="D1111" s="3"/>
      <c r="F1111" s="11"/>
      <c r="H1111"/>
    </row>
    <row r="1112" spans="3:8" x14ac:dyDescent="0.25">
      <c r="C1112" s="8"/>
      <c r="D1112" s="3"/>
      <c r="F1112" s="11"/>
      <c r="H1112"/>
    </row>
    <row r="1113" spans="3:8" x14ac:dyDescent="0.25">
      <c r="C1113" s="8"/>
      <c r="D1113" s="3"/>
      <c r="F1113" s="11"/>
      <c r="H1113"/>
    </row>
    <row r="1114" spans="3:8" x14ac:dyDescent="0.25">
      <c r="C1114" s="8"/>
      <c r="D1114" s="3"/>
      <c r="F1114" s="11"/>
      <c r="H1114"/>
    </row>
    <row r="1115" spans="3:8" x14ac:dyDescent="0.25">
      <c r="C1115" s="8"/>
      <c r="D1115" s="3"/>
      <c r="F1115" s="11"/>
      <c r="H1115"/>
    </row>
    <row r="1116" spans="3:8" x14ac:dyDescent="0.25">
      <c r="C1116" s="8"/>
      <c r="D1116" s="3"/>
      <c r="F1116" s="11"/>
      <c r="H1116"/>
    </row>
    <row r="1117" spans="3:8" x14ac:dyDescent="0.25">
      <c r="C1117" s="8"/>
      <c r="D1117" s="3"/>
      <c r="F1117" s="11"/>
      <c r="H1117"/>
    </row>
    <row r="1118" spans="3:8" x14ac:dyDescent="0.25">
      <c r="C1118" s="8"/>
      <c r="D1118" s="3"/>
      <c r="F1118" s="11"/>
      <c r="H1118"/>
    </row>
    <row r="1119" spans="3:8" x14ac:dyDescent="0.25">
      <c r="C1119" s="8"/>
      <c r="D1119" s="3"/>
      <c r="F1119" s="11"/>
      <c r="H1119"/>
    </row>
    <row r="1120" spans="3:8" x14ac:dyDescent="0.25">
      <c r="C1120" s="8"/>
      <c r="D1120" s="3"/>
      <c r="F1120" s="11"/>
      <c r="H1120"/>
    </row>
    <row r="1121" spans="3:8" x14ac:dyDescent="0.25">
      <c r="C1121" s="8"/>
      <c r="D1121" s="3"/>
      <c r="F1121" s="11"/>
      <c r="H1121"/>
    </row>
    <row r="1122" spans="3:8" x14ac:dyDescent="0.25">
      <c r="C1122" s="8"/>
      <c r="D1122" s="3"/>
      <c r="F1122" s="11"/>
      <c r="H1122"/>
    </row>
    <row r="1123" spans="3:8" x14ac:dyDescent="0.25">
      <c r="C1123" s="8"/>
      <c r="D1123" s="3"/>
      <c r="F1123" s="11"/>
      <c r="H1123"/>
    </row>
    <row r="1124" spans="3:8" x14ac:dyDescent="0.25">
      <c r="C1124" s="8"/>
      <c r="D1124" s="3"/>
      <c r="F1124" s="11"/>
      <c r="H1124"/>
    </row>
    <row r="1125" spans="3:8" x14ac:dyDescent="0.25">
      <c r="C1125" s="8"/>
      <c r="D1125" s="3"/>
      <c r="F1125" s="11"/>
      <c r="H1125"/>
    </row>
    <row r="1126" spans="3:8" x14ac:dyDescent="0.25">
      <c r="C1126" s="8"/>
      <c r="D1126" s="3"/>
      <c r="F1126" s="11"/>
      <c r="H1126"/>
    </row>
    <row r="1127" spans="3:8" x14ac:dyDescent="0.25">
      <c r="C1127" s="8"/>
      <c r="D1127" s="3"/>
      <c r="F1127" s="11"/>
      <c r="H1127"/>
    </row>
    <row r="1128" spans="3:8" x14ac:dyDescent="0.25">
      <c r="C1128" s="8"/>
      <c r="D1128" s="3"/>
      <c r="F1128" s="11"/>
      <c r="H1128"/>
    </row>
    <row r="1129" spans="3:8" x14ac:dyDescent="0.25">
      <c r="C1129" s="8"/>
      <c r="D1129" s="3"/>
      <c r="F1129" s="11"/>
      <c r="H1129"/>
    </row>
    <row r="1130" spans="3:8" x14ac:dyDescent="0.25">
      <c r="C1130" s="8"/>
      <c r="D1130" s="3"/>
      <c r="F1130" s="11"/>
      <c r="H1130"/>
    </row>
    <row r="1131" spans="3:8" x14ac:dyDescent="0.25">
      <c r="C1131" s="8"/>
      <c r="D1131" s="3"/>
      <c r="F1131" s="11"/>
      <c r="H1131"/>
    </row>
    <row r="1132" spans="3:8" x14ac:dyDescent="0.25">
      <c r="C1132" s="8"/>
      <c r="D1132" s="3"/>
      <c r="F1132" s="11"/>
      <c r="H1132"/>
    </row>
    <row r="1133" spans="3:8" x14ac:dyDescent="0.25">
      <c r="C1133" s="8"/>
      <c r="D1133" s="3"/>
      <c r="F1133" s="11"/>
      <c r="H1133"/>
    </row>
    <row r="1134" spans="3:8" x14ac:dyDescent="0.25">
      <c r="C1134" s="8"/>
      <c r="D1134" s="3"/>
      <c r="F1134" s="11"/>
      <c r="H1134"/>
    </row>
    <row r="1135" spans="3:8" x14ac:dyDescent="0.25">
      <c r="C1135" s="8"/>
      <c r="D1135" s="3"/>
      <c r="F1135" s="11"/>
      <c r="H1135"/>
    </row>
    <row r="1136" spans="3:8" x14ac:dyDescent="0.25">
      <c r="C1136" s="8"/>
      <c r="D1136" s="3"/>
      <c r="F1136" s="11"/>
      <c r="H1136"/>
    </row>
    <row r="1137" spans="3:8" x14ac:dyDescent="0.25">
      <c r="C1137" s="8"/>
      <c r="D1137" s="3"/>
      <c r="F1137" s="11"/>
      <c r="H1137"/>
    </row>
    <row r="1138" spans="3:8" x14ac:dyDescent="0.25">
      <c r="C1138" s="8"/>
      <c r="D1138" s="3"/>
      <c r="F1138" s="11"/>
      <c r="H1138"/>
    </row>
    <row r="1139" spans="3:8" x14ac:dyDescent="0.25">
      <c r="C1139" s="8"/>
      <c r="D1139" s="3"/>
      <c r="F1139" s="11"/>
      <c r="H1139"/>
    </row>
    <row r="1140" spans="3:8" x14ac:dyDescent="0.25">
      <c r="C1140" s="8"/>
      <c r="D1140" s="3"/>
      <c r="F1140" s="11"/>
      <c r="H1140"/>
    </row>
    <row r="1141" spans="3:8" x14ac:dyDescent="0.25">
      <c r="C1141" s="8"/>
      <c r="D1141" s="3"/>
      <c r="F1141" s="11"/>
      <c r="H1141"/>
    </row>
    <row r="1142" spans="3:8" x14ac:dyDescent="0.25">
      <c r="C1142" s="8"/>
      <c r="D1142" s="3"/>
      <c r="F1142" s="11"/>
      <c r="H1142"/>
    </row>
    <row r="1143" spans="3:8" x14ac:dyDescent="0.25">
      <c r="C1143" s="8"/>
      <c r="D1143" s="3"/>
      <c r="F1143" s="11"/>
      <c r="H1143"/>
    </row>
    <row r="1144" spans="3:8" x14ac:dyDescent="0.25">
      <c r="C1144" s="8"/>
      <c r="D1144" s="3"/>
      <c r="F1144" s="11"/>
      <c r="H1144"/>
    </row>
    <row r="1145" spans="3:8" x14ac:dyDescent="0.25">
      <c r="C1145" s="8"/>
      <c r="D1145" s="3"/>
      <c r="F1145" s="11"/>
      <c r="H1145"/>
    </row>
    <row r="1146" spans="3:8" x14ac:dyDescent="0.25">
      <c r="C1146" s="8"/>
      <c r="D1146" s="3"/>
      <c r="F1146" s="11"/>
      <c r="H1146"/>
    </row>
    <row r="1147" spans="3:8" x14ac:dyDescent="0.25">
      <c r="C1147" s="8"/>
      <c r="D1147" s="3"/>
      <c r="F1147" s="11"/>
      <c r="H1147"/>
    </row>
    <row r="1148" spans="3:8" x14ac:dyDescent="0.25">
      <c r="C1148" s="8"/>
      <c r="D1148" s="3"/>
      <c r="F1148" s="11"/>
      <c r="H1148"/>
    </row>
    <row r="1149" spans="3:8" x14ac:dyDescent="0.25">
      <c r="C1149" s="8"/>
      <c r="D1149" s="3"/>
      <c r="F1149" s="11"/>
      <c r="H1149"/>
    </row>
    <row r="1150" spans="3:8" x14ac:dyDescent="0.25">
      <c r="C1150" s="8"/>
      <c r="D1150" s="3"/>
      <c r="F1150" s="11"/>
      <c r="H1150"/>
    </row>
    <row r="1151" spans="3:8" x14ac:dyDescent="0.25">
      <c r="C1151" s="8"/>
      <c r="D1151" s="3"/>
      <c r="F1151" s="11"/>
      <c r="H1151"/>
    </row>
    <row r="1152" spans="3:8" x14ac:dyDescent="0.25">
      <c r="C1152" s="8"/>
      <c r="D1152" s="3"/>
      <c r="F1152" s="11"/>
      <c r="H1152"/>
    </row>
    <row r="1153" spans="3:8" x14ac:dyDescent="0.25">
      <c r="C1153" s="8"/>
      <c r="D1153" s="3"/>
      <c r="F1153" s="11"/>
      <c r="H1153"/>
    </row>
    <row r="1154" spans="3:8" x14ac:dyDescent="0.25">
      <c r="C1154" s="8"/>
      <c r="D1154" s="3"/>
      <c r="F1154" s="11"/>
      <c r="H1154"/>
    </row>
    <row r="1155" spans="3:8" x14ac:dyDescent="0.25">
      <c r="C1155" s="8"/>
      <c r="D1155" s="3"/>
      <c r="F1155" s="11"/>
      <c r="H1155"/>
    </row>
    <row r="1156" spans="3:8" x14ac:dyDescent="0.25">
      <c r="C1156" s="8"/>
      <c r="D1156" s="3"/>
      <c r="F1156" s="11"/>
      <c r="H1156"/>
    </row>
    <row r="1157" spans="3:8" x14ac:dyDescent="0.25">
      <c r="C1157" s="8"/>
      <c r="D1157" s="3"/>
      <c r="F1157" s="11"/>
      <c r="H1157"/>
    </row>
    <row r="1158" spans="3:8" x14ac:dyDescent="0.25">
      <c r="C1158" s="8"/>
      <c r="D1158" s="3"/>
      <c r="F1158" s="11"/>
      <c r="H1158"/>
    </row>
    <row r="1159" spans="3:8" x14ac:dyDescent="0.25">
      <c r="C1159" s="8"/>
      <c r="D1159" s="3"/>
      <c r="F1159" s="11"/>
      <c r="H1159"/>
    </row>
    <row r="1160" spans="3:8" x14ac:dyDescent="0.25">
      <c r="C1160" s="8"/>
      <c r="D1160" s="3"/>
      <c r="F1160" s="11"/>
      <c r="H1160"/>
    </row>
    <row r="1161" spans="3:8" x14ac:dyDescent="0.25">
      <c r="C1161" s="8"/>
      <c r="D1161" s="3"/>
      <c r="F1161" s="11"/>
      <c r="H1161"/>
    </row>
    <row r="1162" spans="3:8" x14ac:dyDescent="0.25">
      <c r="C1162" s="8"/>
      <c r="D1162" s="3"/>
      <c r="F1162" s="11"/>
      <c r="H1162"/>
    </row>
    <row r="1163" spans="3:8" x14ac:dyDescent="0.25">
      <c r="C1163" s="8"/>
      <c r="D1163" s="3"/>
      <c r="F1163" s="11"/>
      <c r="H1163"/>
    </row>
    <row r="1164" spans="3:8" x14ac:dyDescent="0.25">
      <c r="D1164" s="3"/>
      <c r="F1164" s="11"/>
      <c r="H1164"/>
    </row>
    <row r="1165" spans="3:8" x14ac:dyDescent="0.25">
      <c r="D1165" s="3"/>
      <c r="F1165" s="11"/>
      <c r="H1165"/>
    </row>
    <row r="1166" spans="3:8" x14ac:dyDescent="0.25">
      <c r="D1166" s="3"/>
      <c r="F1166" s="11"/>
      <c r="H1166"/>
    </row>
    <row r="1167" spans="3:8" x14ac:dyDescent="0.25">
      <c r="D1167" s="3"/>
      <c r="F1167" s="11"/>
      <c r="H1167"/>
    </row>
    <row r="1168" spans="3:8" x14ac:dyDescent="0.25">
      <c r="D1168" s="3"/>
      <c r="F1168" s="11"/>
      <c r="H1168"/>
    </row>
    <row r="1169" spans="4:9" x14ac:dyDescent="0.25">
      <c r="D1169" s="3"/>
      <c r="F1169" s="11"/>
      <c r="H1169"/>
    </row>
    <row r="1170" spans="4:9" x14ac:dyDescent="0.25">
      <c r="D1170" s="3"/>
      <c r="F1170" s="11"/>
      <c r="H1170"/>
    </row>
    <row r="1171" spans="4:9" x14ac:dyDescent="0.25">
      <c r="D1171" s="3"/>
      <c r="F1171" s="11"/>
      <c r="H1171"/>
    </row>
    <row r="1172" spans="4:9" x14ac:dyDescent="0.25">
      <c r="D1172" s="3"/>
      <c r="F1172" s="11"/>
      <c r="H1172"/>
    </row>
    <row r="1173" spans="4:9" x14ac:dyDescent="0.25">
      <c r="D1173" s="3"/>
      <c r="F1173" s="11"/>
      <c r="H1173"/>
    </row>
    <row r="1174" spans="4:9" x14ac:dyDescent="0.25">
      <c r="D1174" s="3"/>
      <c r="F1174" s="11"/>
      <c r="H1174"/>
    </row>
    <row r="1175" spans="4:9" x14ac:dyDescent="0.25">
      <c r="D1175" s="3"/>
      <c r="F1175" s="11"/>
      <c r="H1175"/>
    </row>
    <row r="1176" spans="4:9" x14ac:dyDescent="0.25">
      <c r="I1176" s="3"/>
    </row>
    <row r="1177" spans="4:9" x14ac:dyDescent="0.25">
      <c r="H1177" s="9"/>
      <c r="I1177" s="3"/>
    </row>
    <row r="1178" spans="4:9" x14ac:dyDescent="0.25">
      <c r="H1178" s="3"/>
      <c r="I1178" s="3"/>
    </row>
    <row r="1179" spans="4:9" x14ac:dyDescent="0.25">
      <c r="H1179" s="9"/>
      <c r="I1179" s="3"/>
    </row>
    <row r="1180" spans="4:9" x14ac:dyDescent="0.25">
      <c r="H1180" s="3"/>
      <c r="I1180" s="3"/>
    </row>
    <row r="1181" spans="4:9" x14ac:dyDescent="0.25">
      <c r="H1181" s="3"/>
      <c r="I1181" s="3"/>
    </row>
    <row r="1182" spans="4:9" x14ac:dyDescent="0.25">
      <c r="H1182" s="9"/>
      <c r="I1182" s="3"/>
    </row>
    <row r="1183" spans="4:9" x14ac:dyDescent="0.25">
      <c r="H1183" s="9"/>
      <c r="I1183" s="3"/>
    </row>
    <row r="1184" spans="4:9" x14ac:dyDescent="0.25">
      <c r="H1184" s="3"/>
      <c r="I1184" s="3"/>
    </row>
    <row r="1185" spans="8:9" x14ac:dyDescent="0.25">
      <c r="H1185" s="9"/>
      <c r="I1185" s="3"/>
    </row>
    <row r="1186" spans="8:9" x14ac:dyDescent="0.25">
      <c r="H1186" s="9"/>
      <c r="I1186" s="3"/>
    </row>
    <row r="1187" spans="8:9" x14ac:dyDescent="0.25">
      <c r="H1187" s="9"/>
      <c r="I1187" s="3"/>
    </row>
    <row r="1188" spans="8:9" x14ac:dyDescent="0.25">
      <c r="H1188" s="3"/>
      <c r="I1188" s="3"/>
    </row>
    <row r="1189" spans="8:9" x14ac:dyDescent="0.25">
      <c r="H1189" s="9"/>
      <c r="I1189" s="3"/>
    </row>
    <row r="1190" spans="8:9" x14ac:dyDescent="0.25">
      <c r="H1190" s="3"/>
      <c r="I1190" s="3"/>
    </row>
    <row r="1191" spans="8:9" x14ac:dyDescent="0.25">
      <c r="H1191" s="3"/>
      <c r="I1191" s="3"/>
    </row>
    <row r="1192" spans="8:9" x14ac:dyDescent="0.25">
      <c r="H1192" s="3"/>
      <c r="I1192" s="3"/>
    </row>
    <row r="1193" spans="8:9" x14ac:dyDescent="0.25">
      <c r="H1193" s="3"/>
      <c r="I1193" s="3"/>
    </row>
    <row r="1194" spans="8:9" x14ac:dyDescent="0.25">
      <c r="H1194" s="9"/>
      <c r="I1194" s="3"/>
    </row>
    <row r="1195" spans="8:9" x14ac:dyDescent="0.25">
      <c r="H1195" s="9"/>
      <c r="I1195" s="3"/>
    </row>
    <row r="1196" spans="8:9" x14ac:dyDescent="0.25">
      <c r="H1196" s="3"/>
      <c r="I1196" s="3"/>
    </row>
    <row r="1197" spans="8:9" x14ac:dyDescent="0.25">
      <c r="H1197" s="3"/>
      <c r="I1197" s="3"/>
    </row>
    <row r="1198" spans="8:9" x14ac:dyDescent="0.25">
      <c r="H1198" s="9"/>
      <c r="I1198" s="3"/>
    </row>
    <row r="1199" spans="8:9" x14ac:dyDescent="0.25">
      <c r="H1199" s="9"/>
      <c r="I1199" s="3"/>
    </row>
    <row r="1200" spans="8:9" x14ac:dyDescent="0.25">
      <c r="H1200" s="9"/>
      <c r="I1200" s="3"/>
    </row>
    <row r="1201" spans="8:9" x14ac:dyDescent="0.25">
      <c r="H1201" s="9"/>
      <c r="I1201" s="3"/>
    </row>
    <row r="1202" spans="8:9" x14ac:dyDescent="0.25">
      <c r="H1202" s="9"/>
      <c r="I1202" s="3"/>
    </row>
    <row r="1203" spans="8:9" x14ac:dyDescent="0.25">
      <c r="H1203" s="3"/>
      <c r="I1203" s="3"/>
    </row>
    <row r="1204" spans="8:9" x14ac:dyDescent="0.25">
      <c r="H1204" s="9"/>
      <c r="I1204" s="3"/>
    </row>
    <row r="1205" spans="8:9" x14ac:dyDescent="0.25">
      <c r="H1205" s="3"/>
      <c r="I1205" s="3"/>
    </row>
    <row r="1206" spans="8:9" x14ac:dyDescent="0.25">
      <c r="H1206" s="3"/>
      <c r="I1206" s="3"/>
    </row>
    <row r="1207" spans="8:9" x14ac:dyDescent="0.25">
      <c r="H1207" s="3"/>
      <c r="I1207" s="3"/>
    </row>
    <row r="1208" spans="8:9" x14ac:dyDescent="0.25">
      <c r="H1208" s="9"/>
      <c r="I1208" s="3"/>
    </row>
    <row r="1209" spans="8:9" x14ac:dyDescent="0.25">
      <c r="H1209" s="3"/>
      <c r="I1209" s="3"/>
    </row>
    <row r="1210" spans="8:9" x14ac:dyDescent="0.25">
      <c r="H1210" s="3"/>
      <c r="I1210" s="3"/>
    </row>
    <row r="1211" spans="8:9" x14ac:dyDescent="0.25">
      <c r="H1211" s="3"/>
      <c r="I1211" s="3"/>
    </row>
    <row r="1212" spans="8:9" x14ac:dyDescent="0.25">
      <c r="H1212" s="3"/>
      <c r="I1212" s="3"/>
    </row>
    <row r="1213" spans="8:9" x14ac:dyDescent="0.25">
      <c r="H1213" s="3"/>
      <c r="I1213" s="3"/>
    </row>
    <row r="1214" spans="8:9" x14ac:dyDescent="0.25">
      <c r="H1214" s="9"/>
      <c r="I1214" s="3"/>
    </row>
    <row r="1215" spans="8:9" x14ac:dyDescent="0.25">
      <c r="H1215" s="3"/>
      <c r="I1215" s="3"/>
    </row>
    <row r="1216" spans="8:9" x14ac:dyDescent="0.25">
      <c r="H1216" s="9"/>
      <c r="I1216" s="3"/>
    </row>
    <row r="1217" spans="8:9" x14ac:dyDescent="0.25">
      <c r="H1217" s="3"/>
      <c r="I1217" s="3"/>
    </row>
    <row r="1218" spans="8:9" x14ac:dyDescent="0.25">
      <c r="H1218" s="3"/>
      <c r="I1218" s="3"/>
    </row>
    <row r="1219" spans="8:9" x14ac:dyDescent="0.25">
      <c r="H1219" s="3"/>
      <c r="I1219" s="3"/>
    </row>
    <row r="1220" spans="8:9" x14ac:dyDescent="0.25">
      <c r="H1220" s="3"/>
      <c r="I1220" s="3"/>
    </row>
    <row r="1221" spans="8:9" x14ac:dyDescent="0.25">
      <c r="H1221" s="3"/>
      <c r="I1221" s="3"/>
    </row>
    <row r="1222" spans="8:9" x14ac:dyDescent="0.25">
      <c r="H1222" s="3"/>
      <c r="I1222" s="3"/>
    </row>
    <row r="1223" spans="8:9" x14ac:dyDescent="0.25">
      <c r="H1223" s="3"/>
      <c r="I1223" s="3"/>
    </row>
    <row r="1224" spans="8:9" x14ac:dyDescent="0.25">
      <c r="H1224" s="3"/>
      <c r="I1224" s="3"/>
    </row>
    <row r="1225" spans="8:9" x14ac:dyDescent="0.25">
      <c r="H1225" s="3"/>
      <c r="I1225" s="3"/>
    </row>
    <row r="1226" spans="8:9" x14ac:dyDescent="0.25">
      <c r="H1226" s="3"/>
      <c r="I1226" s="3"/>
    </row>
    <row r="1227" spans="8:9" x14ac:dyDescent="0.25">
      <c r="H1227" s="3"/>
      <c r="I1227" s="3"/>
    </row>
    <row r="1228" spans="8:9" x14ac:dyDescent="0.25">
      <c r="H1228" s="3"/>
      <c r="I1228" s="3"/>
    </row>
    <row r="1229" spans="8:9" x14ac:dyDescent="0.25">
      <c r="H1229" s="3"/>
      <c r="I1229" s="3"/>
    </row>
    <row r="1230" spans="8:9" x14ac:dyDescent="0.25">
      <c r="H1230" s="3"/>
      <c r="I1230" s="3"/>
    </row>
    <row r="1231" spans="8:9" x14ac:dyDescent="0.25">
      <c r="H1231" s="3"/>
      <c r="I1231" s="3"/>
    </row>
    <row r="1232" spans="8:9" x14ac:dyDescent="0.25">
      <c r="H1232" s="3"/>
      <c r="I1232" s="3"/>
    </row>
    <row r="1233" spans="8:9" x14ac:dyDescent="0.25">
      <c r="H1233" s="3"/>
      <c r="I1233" s="3"/>
    </row>
    <row r="1234" spans="8:9" x14ac:dyDescent="0.25">
      <c r="H1234" s="3"/>
      <c r="I1234" s="3"/>
    </row>
    <row r="1235" spans="8:9" x14ac:dyDescent="0.25">
      <c r="H1235" s="3"/>
      <c r="I1235" s="3"/>
    </row>
    <row r="1236" spans="8:9" x14ac:dyDescent="0.25">
      <c r="H1236" s="3"/>
      <c r="I1236" s="3"/>
    </row>
    <row r="1237" spans="8:9" x14ac:dyDescent="0.25">
      <c r="H1237" s="3"/>
      <c r="I1237" s="3"/>
    </row>
    <row r="1238" spans="8:9" x14ac:dyDescent="0.25">
      <c r="H1238" s="3"/>
      <c r="I1238" s="3"/>
    </row>
    <row r="1239" spans="8:9" x14ac:dyDescent="0.25">
      <c r="H1239" s="3"/>
      <c r="I1239" s="3"/>
    </row>
    <row r="1240" spans="8:9" x14ac:dyDescent="0.25">
      <c r="H1240" s="3"/>
      <c r="I1240" s="3"/>
    </row>
    <row r="1241" spans="8:9" x14ac:dyDescent="0.25">
      <c r="H1241" s="3"/>
      <c r="I1241" s="3"/>
    </row>
    <row r="1242" spans="8:9" x14ac:dyDescent="0.25">
      <c r="H1242" s="3"/>
      <c r="I1242" s="3"/>
    </row>
    <row r="1243" spans="8:9" x14ac:dyDescent="0.25">
      <c r="H1243" s="3"/>
      <c r="I1243" s="3"/>
    </row>
    <row r="1244" spans="8:9" x14ac:dyDescent="0.25">
      <c r="H1244" s="3"/>
      <c r="I1244" s="3"/>
    </row>
    <row r="1245" spans="8:9" x14ac:dyDescent="0.25">
      <c r="H1245" s="3"/>
      <c r="I1245" s="3"/>
    </row>
    <row r="1246" spans="8:9" x14ac:dyDescent="0.25">
      <c r="H1246" s="3"/>
      <c r="I1246" s="3"/>
    </row>
    <row r="1247" spans="8:9" x14ac:dyDescent="0.25">
      <c r="H1247" s="3"/>
      <c r="I1247" s="3"/>
    </row>
    <row r="1248" spans="8:9" x14ac:dyDescent="0.25">
      <c r="H1248" s="3"/>
      <c r="I1248" s="3"/>
    </row>
    <row r="1249" spans="8:9" x14ac:dyDescent="0.25">
      <c r="H1249" s="3"/>
      <c r="I1249" s="3"/>
    </row>
    <row r="1250" spans="8:9" x14ac:dyDescent="0.25">
      <c r="H1250" s="3"/>
      <c r="I1250" s="3"/>
    </row>
    <row r="1251" spans="8:9" x14ac:dyDescent="0.25">
      <c r="H1251" s="3"/>
      <c r="I1251" s="3"/>
    </row>
    <row r="1252" spans="8:9" x14ac:dyDescent="0.25">
      <c r="H1252" s="3"/>
      <c r="I1252" s="3"/>
    </row>
    <row r="1253" spans="8:9" x14ac:dyDescent="0.25">
      <c r="H1253" s="3"/>
      <c r="I1253" s="3"/>
    </row>
    <row r="1254" spans="8:9" x14ac:dyDescent="0.25">
      <c r="H1254" s="3"/>
      <c r="I1254" s="3"/>
    </row>
    <row r="1255" spans="8:9" x14ac:dyDescent="0.25">
      <c r="H1255" s="3"/>
      <c r="I1255" s="3"/>
    </row>
    <row r="1256" spans="8:9" x14ac:dyDescent="0.25">
      <c r="H1256" s="9"/>
      <c r="I1256" s="3"/>
    </row>
    <row r="1257" spans="8:9" x14ac:dyDescent="0.25">
      <c r="H1257" s="9"/>
      <c r="I1257" s="3"/>
    </row>
    <row r="1258" spans="8:9" x14ac:dyDescent="0.25">
      <c r="H1258" s="3"/>
      <c r="I1258" s="3"/>
    </row>
    <row r="1259" spans="8:9" x14ac:dyDescent="0.25">
      <c r="H1259" s="9"/>
      <c r="I1259" s="3"/>
    </row>
    <row r="1260" spans="8:9" x14ac:dyDescent="0.25">
      <c r="H1260" s="3"/>
      <c r="I1260" s="3"/>
    </row>
    <row r="1261" spans="8:9" x14ac:dyDescent="0.25">
      <c r="H1261" s="3"/>
      <c r="I1261" s="3"/>
    </row>
    <row r="1262" spans="8:9" x14ac:dyDescent="0.25">
      <c r="H1262" s="9"/>
      <c r="I1262" s="3"/>
    </row>
    <row r="1263" spans="8:9" x14ac:dyDescent="0.25">
      <c r="H1263" s="9"/>
      <c r="I1263" s="3"/>
    </row>
    <row r="1264" spans="8:9" x14ac:dyDescent="0.25">
      <c r="H1264" s="3"/>
      <c r="I1264" s="3"/>
    </row>
    <row r="1265" spans="8:9" x14ac:dyDescent="0.25">
      <c r="H1265" s="9"/>
      <c r="I1265" s="3"/>
    </row>
    <row r="1266" spans="8:9" x14ac:dyDescent="0.25">
      <c r="H1266" s="9"/>
      <c r="I1266" s="3"/>
    </row>
    <row r="1267" spans="8:9" x14ac:dyDescent="0.25">
      <c r="H1267" s="9"/>
      <c r="I1267" s="3"/>
    </row>
    <row r="1268" spans="8:9" x14ac:dyDescent="0.25">
      <c r="H1268" s="3"/>
      <c r="I1268" s="3"/>
    </row>
    <row r="1269" spans="8:9" x14ac:dyDescent="0.25">
      <c r="H1269" s="9"/>
      <c r="I1269" s="3"/>
    </row>
    <row r="1270" spans="8:9" x14ac:dyDescent="0.25">
      <c r="H1270" s="3"/>
      <c r="I1270" s="3"/>
    </row>
    <row r="1271" spans="8:9" x14ac:dyDescent="0.25">
      <c r="H1271" s="3"/>
      <c r="I1271" s="3"/>
    </row>
    <row r="1272" spans="8:9" x14ac:dyDescent="0.25">
      <c r="H1272" s="3"/>
      <c r="I1272" s="3"/>
    </row>
    <row r="1273" spans="8:9" x14ac:dyDescent="0.25">
      <c r="H1273" s="3"/>
      <c r="I1273" s="3"/>
    </row>
    <row r="1274" spans="8:9" x14ac:dyDescent="0.25">
      <c r="H1274" s="9"/>
      <c r="I1274" s="3"/>
    </row>
    <row r="1275" spans="8:9" x14ac:dyDescent="0.25">
      <c r="H1275" s="9"/>
      <c r="I1275" s="3"/>
    </row>
    <row r="1276" spans="8:9" x14ac:dyDescent="0.25">
      <c r="H1276" s="3"/>
      <c r="I1276" s="3"/>
    </row>
    <row r="1277" spans="8:9" x14ac:dyDescent="0.25">
      <c r="H1277" s="3"/>
      <c r="I1277" s="3"/>
    </row>
    <row r="1278" spans="8:9" x14ac:dyDescent="0.25">
      <c r="H1278" s="9"/>
      <c r="I1278" s="3"/>
    </row>
    <row r="1279" spans="8:9" x14ac:dyDescent="0.25">
      <c r="H1279" s="9"/>
      <c r="I1279" s="3"/>
    </row>
    <row r="1280" spans="8:9" x14ac:dyDescent="0.25">
      <c r="H1280" s="9"/>
      <c r="I1280" s="3"/>
    </row>
    <row r="1281" spans="8:9" x14ac:dyDescent="0.25">
      <c r="H1281" s="9"/>
      <c r="I1281" s="3"/>
    </row>
    <row r="1282" spans="8:9" x14ac:dyDescent="0.25">
      <c r="H1282" s="9"/>
      <c r="I1282" s="3"/>
    </row>
    <row r="1283" spans="8:9" x14ac:dyDescent="0.25">
      <c r="H1283" s="3"/>
      <c r="I1283" s="3"/>
    </row>
    <row r="1284" spans="8:9" x14ac:dyDescent="0.25">
      <c r="H1284" s="9"/>
      <c r="I1284" s="3"/>
    </row>
    <row r="1285" spans="8:9" x14ac:dyDescent="0.25">
      <c r="H1285" s="3"/>
      <c r="I1285" s="3"/>
    </row>
    <row r="1286" spans="8:9" x14ac:dyDescent="0.25">
      <c r="H1286" s="3"/>
      <c r="I1286" s="3"/>
    </row>
    <row r="1287" spans="8:9" x14ac:dyDescent="0.25">
      <c r="H1287" s="3"/>
      <c r="I1287" s="3"/>
    </row>
    <row r="1288" spans="8:9" x14ac:dyDescent="0.25">
      <c r="H1288" s="9"/>
      <c r="I1288" s="3"/>
    </row>
    <row r="1289" spans="8:9" x14ac:dyDescent="0.25">
      <c r="H1289" s="3"/>
      <c r="I1289" s="3"/>
    </row>
    <row r="1290" spans="8:9" x14ac:dyDescent="0.25">
      <c r="H1290" s="3"/>
      <c r="I1290" s="3"/>
    </row>
    <row r="1291" spans="8:9" x14ac:dyDescent="0.25">
      <c r="H1291" s="9"/>
      <c r="I1291" s="3"/>
    </row>
    <row r="1292" spans="8:9" x14ac:dyDescent="0.25">
      <c r="H1292" s="3"/>
      <c r="I1292" s="3"/>
    </row>
    <row r="1293" spans="8:9" x14ac:dyDescent="0.25">
      <c r="H1293" s="3"/>
      <c r="I1293" s="3"/>
    </row>
    <row r="1294" spans="8:9" x14ac:dyDescent="0.25">
      <c r="H1294" s="3"/>
      <c r="I1294" s="3"/>
    </row>
    <row r="1295" spans="8:9" x14ac:dyDescent="0.25">
      <c r="H1295" s="3"/>
      <c r="I1295" s="3"/>
    </row>
    <row r="1296" spans="8:9" x14ac:dyDescent="0.25">
      <c r="H1296" s="9"/>
      <c r="I1296" s="3"/>
    </row>
    <row r="1297" spans="8:9" x14ac:dyDescent="0.25">
      <c r="I1297" s="3"/>
    </row>
    <row r="1298" spans="8:9" x14ac:dyDescent="0.25">
      <c r="H1298" s="3"/>
      <c r="I1298" s="3"/>
    </row>
    <row r="1299" spans="8:9" x14ac:dyDescent="0.25">
      <c r="I1299" s="3"/>
    </row>
    <row r="1300" spans="8:9" x14ac:dyDescent="0.25">
      <c r="H1300" s="3"/>
      <c r="I1300" s="3"/>
    </row>
    <row r="1301" spans="8:9" x14ac:dyDescent="0.25">
      <c r="H1301" s="3"/>
      <c r="I1301" s="3"/>
    </row>
    <row r="1302" spans="8:9" x14ac:dyDescent="0.25">
      <c r="I1302" s="3"/>
    </row>
    <row r="1303" spans="8:9" x14ac:dyDescent="0.25">
      <c r="I1303" s="3"/>
    </row>
    <row r="1304" spans="8:9" x14ac:dyDescent="0.25">
      <c r="H1304" s="3"/>
      <c r="I1304" s="3"/>
    </row>
    <row r="1305" spans="8:9" x14ac:dyDescent="0.25">
      <c r="I1305" s="3"/>
    </row>
    <row r="1306" spans="8:9" x14ac:dyDescent="0.25">
      <c r="I1306" s="3"/>
    </row>
    <row r="1307" spans="8:9" x14ac:dyDescent="0.25">
      <c r="I1307" s="3"/>
    </row>
    <row r="1308" spans="8:9" x14ac:dyDescent="0.25">
      <c r="H1308" s="3"/>
      <c r="I1308" s="3"/>
    </row>
    <row r="1309" spans="8:9" x14ac:dyDescent="0.25">
      <c r="I1309" s="3"/>
    </row>
    <row r="1310" spans="8:9" x14ac:dyDescent="0.25">
      <c r="H1310" s="3"/>
      <c r="I1310" s="3"/>
    </row>
    <row r="1311" spans="8:9" x14ac:dyDescent="0.25">
      <c r="H1311" s="3"/>
      <c r="I1311" s="3"/>
    </row>
    <row r="1312" spans="8:9" x14ac:dyDescent="0.25">
      <c r="H1312" s="3"/>
      <c r="I1312" s="3"/>
    </row>
    <row r="1313" spans="8:9" x14ac:dyDescent="0.25">
      <c r="H1313" s="3"/>
      <c r="I1313" s="3"/>
    </row>
    <row r="1314" spans="8:9" x14ac:dyDescent="0.25">
      <c r="I1314" s="3"/>
    </row>
    <row r="1315" spans="8:9" x14ac:dyDescent="0.25">
      <c r="I1315" s="3"/>
    </row>
    <row r="1316" spans="8:9" x14ac:dyDescent="0.25">
      <c r="H1316" s="3"/>
      <c r="I1316" s="3"/>
    </row>
    <row r="1317" spans="8:9" x14ac:dyDescent="0.25">
      <c r="H1317" s="3"/>
      <c r="I1317" s="3"/>
    </row>
    <row r="1318" spans="8:9" x14ac:dyDescent="0.25">
      <c r="I1318" s="3"/>
    </row>
    <row r="1319" spans="8:9" x14ac:dyDescent="0.25">
      <c r="I1319" s="3"/>
    </row>
    <row r="1320" spans="8:9" x14ac:dyDescent="0.25">
      <c r="I1320" s="3"/>
    </row>
    <row r="1321" spans="8:9" x14ac:dyDescent="0.25">
      <c r="I1321" s="3"/>
    </row>
    <row r="1322" spans="8:9" x14ac:dyDescent="0.25">
      <c r="I1322" s="3"/>
    </row>
    <row r="1323" spans="8:9" x14ac:dyDescent="0.25">
      <c r="I1323" s="3"/>
    </row>
    <row r="1324" spans="8:9" x14ac:dyDescent="0.25">
      <c r="I1324" s="3"/>
    </row>
    <row r="1325" spans="8:9" x14ac:dyDescent="0.25">
      <c r="H1325" s="3"/>
      <c r="I1325" s="3"/>
    </row>
    <row r="1326" spans="8:9" x14ac:dyDescent="0.25">
      <c r="H1326" s="3"/>
      <c r="I1326" s="3"/>
    </row>
    <row r="1327" spans="8:9" x14ac:dyDescent="0.25">
      <c r="H1327" s="3"/>
      <c r="I1327" s="3"/>
    </row>
    <row r="1328" spans="8:9" x14ac:dyDescent="0.25">
      <c r="I1328" s="3"/>
    </row>
    <row r="1329" spans="8:9" x14ac:dyDescent="0.25">
      <c r="H1329" s="3"/>
      <c r="I1329" s="3"/>
    </row>
    <row r="1330" spans="8:9" x14ac:dyDescent="0.25">
      <c r="H1330" s="3"/>
      <c r="I1330" s="3"/>
    </row>
    <row r="1331" spans="8:9" x14ac:dyDescent="0.25">
      <c r="I1331" s="3"/>
    </row>
    <row r="1332" spans="8:9" x14ac:dyDescent="0.25">
      <c r="H1332" s="3"/>
      <c r="I1332" s="3"/>
    </row>
    <row r="1333" spans="8:9" x14ac:dyDescent="0.25">
      <c r="I1333" s="3"/>
    </row>
    <row r="1334" spans="8:9" x14ac:dyDescent="0.25">
      <c r="H1334" s="3"/>
      <c r="I1334" s="3"/>
    </row>
    <row r="1335" spans="8:9" x14ac:dyDescent="0.25">
      <c r="H1335" s="3"/>
      <c r="I1335" s="3"/>
    </row>
    <row r="1336" spans="8:9" x14ac:dyDescent="0.25">
      <c r="I1336" s="3"/>
    </row>
    <row r="1337" spans="8:9" x14ac:dyDescent="0.25">
      <c r="I1337" s="3"/>
    </row>
    <row r="1338" spans="8:9" x14ac:dyDescent="0.25">
      <c r="H1338" s="3"/>
      <c r="I1338" s="3"/>
    </row>
    <row r="1339" spans="8:9" x14ac:dyDescent="0.25">
      <c r="I1339" s="3"/>
    </row>
    <row r="1340" spans="8:9" x14ac:dyDescent="0.25">
      <c r="H1340" s="3"/>
      <c r="I1340" s="3"/>
    </row>
    <row r="1341" spans="8:9" x14ac:dyDescent="0.25">
      <c r="H1341" s="3"/>
      <c r="I1341" s="3"/>
    </row>
    <row r="1342" spans="8:9" x14ac:dyDescent="0.25">
      <c r="I1342" s="3"/>
    </row>
    <row r="1343" spans="8:9" x14ac:dyDescent="0.25">
      <c r="I1343" s="3"/>
    </row>
    <row r="1344" spans="8:9" x14ac:dyDescent="0.25">
      <c r="H1344" s="3"/>
      <c r="I1344" s="3"/>
    </row>
    <row r="1345" spans="8:9" x14ac:dyDescent="0.25">
      <c r="I1345" s="3"/>
    </row>
    <row r="1346" spans="8:9" x14ac:dyDescent="0.25">
      <c r="I1346" s="3"/>
    </row>
    <row r="1347" spans="8:9" x14ac:dyDescent="0.25">
      <c r="I1347" s="3"/>
    </row>
    <row r="1348" spans="8:9" x14ac:dyDescent="0.25">
      <c r="H1348" s="3"/>
      <c r="I1348" s="3"/>
    </row>
    <row r="1349" spans="8:9" x14ac:dyDescent="0.25">
      <c r="I1349" s="3"/>
    </row>
    <row r="1350" spans="8:9" x14ac:dyDescent="0.25">
      <c r="H1350" s="3"/>
      <c r="I1350" s="3"/>
    </row>
    <row r="1351" spans="8:9" x14ac:dyDescent="0.25">
      <c r="H1351" s="3"/>
      <c r="I1351" s="3"/>
    </row>
    <row r="1352" spans="8:9" x14ac:dyDescent="0.25">
      <c r="H1352" s="3"/>
      <c r="I1352" s="3"/>
    </row>
    <row r="1353" spans="8:9" x14ac:dyDescent="0.25">
      <c r="H1353" s="3"/>
      <c r="I1353" s="3"/>
    </row>
    <row r="1354" spans="8:9" x14ac:dyDescent="0.25">
      <c r="I1354" s="3"/>
    </row>
    <row r="1355" spans="8:9" x14ac:dyDescent="0.25">
      <c r="I1355" s="3"/>
    </row>
    <row r="1356" spans="8:9" x14ac:dyDescent="0.25">
      <c r="H1356" s="3"/>
      <c r="I1356" s="3"/>
    </row>
    <row r="1357" spans="8:9" x14ac:dyDescent="0.25">
      <c r="H1357" s="3"/>
      <c r="I1357" s="3"/>
    </row>
    <row r="1358" spans="8:9" x14ac:dyDescent="0.25">
      <c r="I1358" s="3"/>
    </row>
    <row r="1359" spans="8:9" x14ac:dyDescent="0.25">
      <c r="I1359" s="3"/>
    </row>
    <row r="1360" spans="8:9" x14ac:dyDescent="0.25">
      <c r="I1360" s="3"/>
    </row>
    <row r="1361" spans="8:9" x14ac:dyDescent="0.25">
      <c r="I1361" s="3"/>
    </row>
    <row r="1362" spans="8:9" x14ac:dyDescent="0.25">
      <c r="I1362" s="3"/>
    </row>
    <row r="1363" spans="8:9" x14ac:dyDescent="0.25">
      <c r="I1363" s="3"/>
    </row>
    <row r="1364" spans="8:9" x14ac:dyDescent="0.25">
      <c r="I1364" s="3"/>
    </row>
    <row r="1365" spans="8:9" x14ac:dyDescent="0.25">
      <c r="H1365" s="3"/>
      <c r="I1365" s="3"/>
    </row>
    <row r="1366" spans="8:9" x14ac:dyDescent="0.25">
      <c r="H1366" s="3"/>
      <c r="I1366" s="3"/>
    </row>
    <row r="1367" spans="8:9" x14ac:dyDescent="0.25">
      <c r="H1367" s="3"/>
      <c r="I1367" s="3"/>
    </row>
    <row r="1368" spans="8:9" x14ac:dyDescent="0.25">
      <c r="I1368" s="3"/>
    </row>
    <row r="1369" spans="8:9" x14ac:dyDescent="0.25">
      <c r="H1369" s="3"/>
      <c r="I1369" s="3"/>
    </row>
    <row r="1370" spans="8:9" x14ac:dyDescent="0.25">
      <c r="H1370" s="3"/>
      <c r="I1370" s="3"/>
    </row>
    <row r="1371" spans="8:9" x14ac:dyDescent="0.25">
      <c r="I1371" s="3"/>
    </row>
    <row r="1372" spans="8:9" x14ac:dyDescent="0.25">
      <c r="H1372" s="3"/>
      <c r="I1372" s="3"/>
    </row>
    <row r="1373" spans="8:9" x14ac:dyDescent="0.25">
      <c r="I1373" s="3"/>
    </row>
    <row r="1374" spans="8:9" x14ac:dyDescent="0.25">
      <c r="H1374" s="3"/>
      <c r="I1374" s="3"/>
    </row>
    <row r="1375" spans="8:9" x14ac:dyDescent="0.25">
      <c r="H1375" s="3"/>
      <c r="I1375" s="3"/>
    </row>
    <row r="1376" spans="8:9" x14ac:dyDescent="0.25">
      <c r="I1376" s="3"/>
    </row>
    <row r="1377" spans="8:9" x14ac:dyDescent="0.25">
      <c r="H1377" s="9"/>
      <c r="I1377" s="3"/>
    </row>
    <row r="1378" spans="8:9" x14ac:dyDescent="0.25">
      <c r="H1378" s="3"/>
      <c r="I1378" s="3"/>
    </row>
    <row r="1379" spans="8:9" x14ac:dyDescent="0.25">
      <c r="H1379" s="9"/>
      <c r="I1379" s="3"/>
    </row>
    <row r="1380" spans="8:9" x14ac:dyDescent="0.25">
      <c r="H1380" s="3"/>
      <c r="I1380" s="3"/>
    </row>
    <row r="1381" spans="8:9" x14ac:dyDescent="0.25">
      <c r="H1381" s="3"/>
      <c r="I1381" s="3"/>
    </row>
    <row r="1382" spans="8:9" x14ac:dyDescent="0.25">
      <c r="H1382" s="3"/>
      <c r="I1382" s="3"/>
    </row>
    <row r="1383" spans="8:9" x14ac:dyDescent="0.25">
      <c r="H1383" s="3"/>
      <c r="I1383" s="3"/>
    </row>
    <row r="1384" spans="8:9" x14ac:dyDescent="0.25">
      <c r="H1384" s="3"/>
      <c r="I1384" s="3"/>
    </row>
    <row r="1385" spans="8:9" x14ac:dyDescent="0.25">
      <c r="H1385" s="3"/>
      <c r="I1385" s="3"/>
    </row>
    <row r="1386" spans="8:9" x14ac:dyDescent="0.25">
      <c r="H1386" s="3"/>
      <c r="I1386" s="3"/>
    </row>
    <row r="1387" spans="8:9" x14ac:dyDescent="0.25">
      <c r="H1387" s="3"/>
      <c r="I1387" s="3"/>
    </row>
    <row r="1388" spans="8:9" x14ac:dyDescent="0.25">
      <c r="H1388" s="3"/>
      <c r="I1388" s="3"/>
    </row>
    <row r="1389" spans="8:9" x14ac:dyDescent="0.25">
      <c r="H1389" s="3"/>
      <c r="I1389" s="3"/>
    </row>
    <row r="1390" spans="8:9" x14ac:dyDescent="0.25">
      <c r="H1390" s="3"/>
      <c r="I1390" s="3"/>
    </row>
    <row r="1391" spans="8:9" x14ac:dyDescent="0.25">
      <c r="H1391" s="3"/>
      <c r="I1391" s="3"/>
    </row>
    <row r="1392" spans="8:9" x14ac:dyDescent="0.25">
      <c r="H1392" s="3"/>
      <c r="I1392" s="3"/>
    </row>
    <row r="1393" spans="8:9" x14ac:dyDescent="0.25">
      <c r="H1393" s="3"/>
      <c r="I1393" s="3"/>
    </row>
    <row r="1394" spans="8:9" x14ac:dyDescent="0.25">
      <c r="H1394" s="3"/>
      <c r="I1394" s="3"/>
    </row>
    <row r="1395" spans="8:9" x14ac:dyDescent="0.25">
      <c r="H1395" s="3"/>
      <c r="I1395" s="3"/>
    </row>
    <row r="1396" spans="8:9" x14ac:dyDescent="0.25">
      <c r="H1396" s="3"/>
      <c r="I1396" s="3"/>
    </row>
    <row r="1397" spans="8:9" x14ac:dyDescent="0.25">
      <c r="H1397" s="3"/>
      <c r="I1397" s="3"/>
    </row>
    <row r="1398" spans="8:9" x14ac:dyDescent="0.25">
      <c r="H1398" s="3"/>
      <c r="I1398" s="3"/>
    </row>
    <row r="1399" spans="8:9" x14ac:dyDescent="0.25">
      <c r="H1399" s="3"/>
      <c r="I1399" s="3"/>
    </row>
    <row r="1400" spans="8:9" x14ac:dyDescent="0.25">
      <c r="H1400" s="3"/>
      <c r="I1400" s="3"/>
    </row>
    <row r="1401" spans="8:9" x14ac:dyDescent="0.25">
      <c r="H1401" s="3"/>
      <c r="I1401" s="3"/>
    </row>
    <row r="1402" spans="8:9" x14ac:dyDescent="0.25">
      <c r="H1402" s="3"/>
      <c r="I1402" s="3"/>
    </row>
    <row r="1403" spans="8:9" x14ac:dyDescent="0.25">
      <c r="H1403" s="3"/>
      <c r="I1403" s="3"/>
    </row>
    <row r="1404" spans="8:9" x14ac:dyDescent="0.25">
      <c r="H1404" s="3"/>
      <c r="I1404" s="3"/>
    </row>
    <row r="1405" spans="8:9" x14ac:dyDescent="0.25">
      <c r="H1405" s="3"/>
      <c r="I1405" s="3"/>
    </row>
    <row r="1406" spans="8:9" x14ac:dyDescent="0.25">
      <c r="H1406" s="3"/>
      <c r="I1406" s="3"/>
    </row>
    <row r="1407" spans="8:9" x14ac:dyDescent="0.25">
      <c r="H1407" s="3"/>
      <c r="I1407" s="3"/>
    </row>
    <row r="1408" spans="8:9" x14ac:dyDescent="0.25">
      <c r="H1408" s="3"/>
      <c r="I1408" s="3"/>
    </row>
    <row r="1409" spans="8:9" x14ac:dyDescent="0.25">
      <c r="H1409" s="3"/>
      <c r="I1409" s="3"/>
    </row>
    <row r="1410" spans="8:9" x14ac:dyDescent="0.25">
      <c r="H1410" s="3"/>
      <c r="I1410" s="3"/>
    </row>
    <row r="1411" spans="8:9" x14ac:dyDescent="0.25">
      <c r="H1411" s="3"/>
      <c r="I1411" s="3"/>
    </row>
    <row r="1412" spans="8:9" x14ac:dyDescent="0.25">
      <c r="H1412" s="3"/>
      <c r="I1412" s="3"/>
    </row>
    <row r="1413" spans="8:9" x14ac:dyDescent="0.25">
      <c r="H1413" s="3"/>
      <c r="I1413" s="3"/>
    </row>
    <row r="1414" spans="8:9" x14ac:dyDescent="0.25">
      <c r="H1414" s="3"/>
      <c r="I1414" s="3"/>
    </row>
    <row r="1415" spans="8:9" x14ac:dyDescent="0.25">
      <c r="H1415" s="3"/>
      <c r="I1415" s="3"/>
    </row>
    <row r="1416" spans="8:9" x14ac:dyDescent="0.25">
      <c r="H1416" s="9"/>
      <c r="I1416" s="3"/>
    </row>
    <row r="1417" spans="8:9" x14ac:dyDescent="0.25">
      <c r="I1417" s="3"/>
    </row>
    <row r="1418" spans="8:9" x14ac:dyDescent="0.25">
      <c r="H1418" s="3"/>
      <c r="I1418" s="3"/>
    </row>
    <row r="1419" spans="8:9" x14ac:dyDescent="0.25">
      <c r="I1419" s="3"/>
    </row>
    <row r="1420" spans="8:9" x14ac:dyDescent="0.25">
      <c r="H1420" s="3"/>
      <c r="I1420" s="3"/>
    </row>
    <row r="1421" spans="8:9" x14ac:dyDescent="0.25">
      <c r="H1421" s="3"/>
      <c r="I1421" s="3"/>
    </row>
    <row r="1422" spans="8:9" x14ac:dyDescent="0.25">
      <c r="I1422" s="3"/>
    </row>
    <row r="1423" spans="8:9" x14ac:dyDescent="0.25">
      <c r="I1423" s="3"/>
    </row>
    <row r="1424" spans="8:9" x14ac:dyDescent="0.25">
      <c r="H1424" s="3"/>
      <c r="I1424" s="3"/>
    </row>
    <row r="1425" spans="8:9" x14ac:dyDescent="0.25">
      <c r="I1425" s="3"/>
    </row>
    <row r="1426" spans="8:9" x14ac:dyDescent="0.25">
      <c r="I1426" s="3"/>
    </row>
    <row r="1427" spans="8:9" x14ac:dyDescent="0.25">
      <c r="I1427" s="3"/>
    </row>
    <row r="1428" spans="8:9" x14ac:dyDescent="0.25">
      <c r="H1428" s="3"/>
      <c r="I1428" s="3"/>
    </row>
    <row r="1429" spans="8:9" x14ac:dyDescent="0.25">
      <c r="I1429" s="3"/>
    </row>
    <row r="1430" spans="8:9" x14ac:dyDescent="0.25">
      <c r="H1430" s="3"/>
      <c r="I1430" s="3"/>
    </row>
    <row r="1431" spans="8:9" x14ac:dyDescent="0.25">
      <c r="H1431" s="3"/>
      <c r="I1431" s="3"/>
    </row>
    <row r="1432" spans="8:9" x14ac:dyDescent="0.25">
      <c r="H1432" s="3"/>
      <c r="I1432" s="3"/>
    </row>
    <row r="1433" spans="8:9" x14ac:dyDescent="0.25">
      <c r="H1433" s="3"/>
      <c r="I1433" s="3"/>
    </row>
    <row r="1434" spans="8:9" x14ac:dyDescent="0.25">
      <c r="I1434" s="3"/>
    </row>
    <row r="1435" spans="8:9" x14ac:dyDescent="0.25">
      <c r="I1435" s="3"/>
    </row>
    <row r="1436" spans="8:9" x14ac:dyDescent="0.25">
      <c r="H1436" s="3"/>
      <c r="I1436" s="3"/>
    </row>
    <row r="1437" spans="8:9" x14ac:dyDescent="0.25">
      <c r="H1437" s="3"/>
      <c r="I1437" s="3"/>
    </row>
    <row r="1438" spans="8:9" x14ac:dyDescent="0.25">
      <c r="I1438" s="3"/>
    </row>
    <row r="1439" spans="8:9" x14ac:dyDescent="0.25">
      <c r="I1439" s="3"/>
    </row>
    <row r="1440" spans="8:9" x14ac:dyDescent="0.25">
      <c r="I1440" s="3"/>
    </row>
    <row r="1441" spans="8:9" x14ac:dyDescent="0.25">
      <c r="I1441" s="3"/>
    </row>
    <row r="1442" spans="8:9" x14ac:dyDescent="0.25">
      <c r="I1442" s="3"/>
    </row>
    <row r="1443" spans="8:9" x14ac:dyDescent="0.25">
      <c r="I1443" s="3"/>
    </row>
    <row r="1444" spans="8:9" x14ac:dyDescent="0.25">
      <c r="I1444" s="3"/>
    </row>
    <row r="1445" spans="8:9" x14ac:dyDescent="0.25">
      <c r="H1445" s="3"/>
      <c r="I1445" s="3"/>
    </row>
    <row r="1446" spans="8:9" x14ac:dyDescent="0.25">
      <c r="H1446" s="3"/>
      <c r="I1446" s="3"/>
    </row>
    <row r="1447" spans="8:9" x14ac:dyDescent="0.25">
      <c r="H1447" s="3"/>
      <c r="I1447" s="3"/>
    </row>
    <row r="1448" spans="8:9" x14ac:dyDescent="0.25">
      <c r="I1448" s="3"/>
    </row>
    <row r="1449" spans="8:9" x14ac:dyDescent="0.25">
      <c r="H1449" s="3"/>
      <c r="I1449" s="3"/>
    </row>
    <row r="1450" spans="8:9" x14ac:dyDescent="0.25">
      <c r="H1450" s="3"/>
      <c r="I1450" s="3"/>
    </row>
    <row r="1451" spans="8:9" x14ac:dyDescent="0.25">
      <c r="I1451" s="3"/>
    </row>
    <row r="1452" spans="8:9" x14ac:dyDescent="0.25">
      <c r="H1452" s="3"/>
      <c r="I1452" s="3"/>
    </row>
    <row r="1453" spans="8:9" x14ac:dyDescent="0.25">
      <c r="I1453" s="3"/>
    </row>
    <row r="1454" spans="8:9" x14ac:dyDescent="0.25">
      <c r="H1454" s="3"/>
      <c r="I1454" s="3"/>
    </row>
    <row r="1455" spans="8:9" x14ac:dyDescent="0.25">
      <c r="H1455" s="3"/>
      <c r="I1455" s="3"/>
    </row>
    <row r="1456" spans="8:9" x14ac:dyDescent="0.25">
      <c r="I1456" s="3"/>
    </row>
    <row r="1457" spans="8:9" x14ac:dyDescent="0.25">
      <c r="H1457" s="9"/>
      <c r="I1457" s="3"/>
    </row>
    <row r="1458" spans="8:9" x14ac:dyDescent="0.25">
      <c r="I1458" s="3"/>
    </row>
    <row r="1459" spans="8:9" x14ac:dyDescent="0.25">
      <c r="I1459" s="3"/>
    </row>
    <row r="1460" spans="8:9" x14ac:dyDescent="0.25">
      <c r="I1460" s="3"/>
    </row>
    <row r="1461" spans="8:9" x14ac:dyDescent="0.25">
      <c r="H1461" s="3"/>
      <c r="I1461" s="3"/>
    </row>
    <row r="1462" spans="8:9" x14ac:dyDescent="0.25">
      <c r="I1462" s="3"/>
    </row>
    <row r="1463" spans="8:9" x14ac:dyDescent="0.25">
      <c r="I1463" s="3"/>
    </row>
    <row r="1464" spans="8:9" x14ac:dyDescent="0.25">
      <c r="I1464" s="3"/>
    </row>
    <row r="1465" spans="8:9" x14ac:dyDescent="0.25">
      <c r="I1465" s="3"/>
    </row>
    <row r="1466" spans="8:9" x14ac:dyDescent="0.25">
      <c r="I1466" s="3"/>
    </row>
    <row r="1467" spans="8:9" x14ac:dyDescent="0.25">
      <c r="I1467" s="3"/>
    </row>
    <row r="1468" spans="8:9" x14ac:dyDescent="0.25">
      <c r="I1468" s="3"/>
    </row>
    <row r="1469" spans="8:9" x14ac:dyDescent="0.25">
      <c r="I1469" s="3"/>
    </row>
    <row r="1470" spans="8:9" x14ac:dyDescent="0.25">
      <c r="I1470" s="3"/>
    </row>
    <row r="1471" spans="8:9" x14ac:dyDescent="0.25">
      <c r="H1471" s="3"/>
      <c r="I1471" s="3"/>
    </row>
    <row r="1472" spans="8:9" x14ac:dyDescent="0.25">
      <c r="H1472" s="3"/>
      <c r="I1472" s="3"/>
    </row>
    <row r="1473" spans="8:9" x14ac:dyDescent="0.25">
      <c r="H1473" s="3"/>
      <c r="I1473" s="3"/>
    </row>
    <row r="1474" spans="8:9" x14ac:dyDescent="0.25">
      <c r="I1474" s="3"/>
    </row>
    <row r="1475" spans="8:9" x14ac:dyDescent="0.25">
      <c r="I1475" s="3"/>
    </row>
    <row r="1476" spans="8:9" x14ac:dyDescent="0.25">
      <c r="I1476" s="3"/>
    </row>
    <row r="1477" spans="8:9" x14ac:dyDescent="0.25">
      <c r="H1477" s="3"/>
      <c r="I1477" s="3"/>
    </row>
    <row r="1478" spans="8:9" x14ac:dyDescent="0.25">
      <c r="I1478" s="3"/>
    </row>
    <row r="1479" spans="8:9" x14ac:dyDescent="0.25">
      <c r="I1479" s="3"/>
    </row>
    <row r="1480" spans="8:9" x14ac:dyDescent="0.25">
      <c r="I1480" s="3"/>
    </row>
    <row r="1481" spans="8:9" x14ac:dyDescent="0.25">
      <c r="I1481" s="3"/>
    </row>
    <row r="1482" spans="8:9" x14ac:dyDescent="0.25">
      <c r="I1482" s="3"/>
    </row>
    <row r="1483" spans="8:9" x14ac:dyDescent="0.25">
      <c r="I1483" s="3"/>
    </row>
    <row r="1484" spans="8:9" x14ac:dyDescent="0.25">
      <c r="I1484" s="3"/>
    </row>
    <row r="1485" spans="8:9" x14ac:dyDescent="0.25">
      <c r="I1485" s="3"/>
    </row>
    <row r="1486" spans="8:9" x14ac:dyDescent="0.25">
      <c r="H1486" s="3"/>
      <c r="I1486" s="3"/>
    </row>
    <row r="1487" spans="8:9" x14ac:dyDescent="0.25">
      <c r="H1487" s="3"/>
      <c r="I1487" s="3"/>
    </row>
    <row r="1488" spans="8:9" x14ac:dyDescent="0.25">
      <c r="I1488" s="3"/>
    </row>
    <row r="1489" spans="2:9" x14ac:dyDescent="0.25">
      <c r="I1489" s="3"/>
    </row>
    <row r="1490" spans="2:9" x14ac:dyDescent="0.25">
      <c r="H1490" s="3"/>
      <c r="I1490" s="3"/>
    </row>
    <row r="1491" spans="2:9" x14ac:dyDescent="0.25">
      <c r="I1491" s="3"/>
    </row>
    <row r="1492" spans="2:9" x14ac:dyDescent="0.25">
      <c r="I1492" s="3"/>
    </row>
    <row r="1493" spans="2:9" x14ac:dyDescent="0.25">
      <c r="I1493" s="3"/>
    </row>
    <row r="1494" spans="2:9" x14ac:dyDescent="0.25">
      <c r="I1494" s="3"/>
    </row>
    <row r="1495" spans="2:9" x14ac:dyDescent="0.25">
      <c r="H1495" s="3"/>
      <c r="I1495" s="3"/>
    </row>
    <row r="1496" spans="2:9" x14ac:dyDescent="0.25">
      <c r="I1496" s="3"/>
    </row>
    <row r="1497" spans="2:9" x14ac:dyDescent="0.25">
      <c r="B1497"/>
      <c r="H1497" s="9"/>
      <c r="I1497" s="3"/>
    </row>
    <row r="1498" spans="2:9" x14ac:dyDescent="0.25">
      <c r="B1498"/>
      <c r="I1498" s="3"/>
    </row>
    <row r="1499" spans="2:9" x14ac:dyDescent="0.25">
      <c r="B1499"/>
      <c r="I1499" s="3"/>
    </row>
    <row r="1500" spans="2:9" x14ac:dyDescent="0.25">
      <c r="B1500"/>
      <c r="I1500" s="3"/>
    </row>
    <row r="1501" spans="2:9" x14ac:dyDescent="0.25">
      <c r="B1501"/>
      <c r="H1501" s="3"/>
      <c r="I1501" s="3"/>
    </row>
    <row r="1502" spans="2:9" x14ac:dyDescent="0.25">
      <c r="B1502"/>
      <c r="I1502" s="3"/>
    </row>
    <row r="1503" spans="2:9" x14ac:dyDescent="0.25">
      <c r="B1503"/>
      <c r="I1503" s="3"/>
    </row>
    <row r="1504" spans="2:9" x14ac:dyDescent="0.25">
      <c r="B1504"/>
      <c r="I1504" s="3"/>
    </row>
    <row r="1505" spans="2:9" x14ac:dyDescent="0.25">
      <c r="B1505"/>
      <c r="I1505" s="3"/>
    </row>
    <row r="1506" spans="2:9" x14ac:dyDescent="0.25">
      <c r="B1506"/>
      <c r="I1506" s="3"/>
    </row>
    <row r="1507" spans="2:9" x14ac:dyDescent="0.25">
      <c r="B1507"/>
      <c r="I1507" s="3"/>
    </row>
    <row r="1508" spans="2:9" x14ac:dyDescent="0.25">
      <c r="B1508"/>
      <c r="I1508" s="3"/>
    </row>
    <row r="1509" spans="2:9" x14ac:dyDescent="0.25">
      <c r="B1509"/>
      <c r="I1509" s="3"/>
    </row>
    <row r="1510" spans="2:9" x14ac:dyDescent="0.25">
      <c r="B1510"/>
      <c r="I1510" s="3"/>
    </row>
    <row r="1511" spans="2:9" x14ac:dyDescent="0.25">
      <c r="B1511"/>
      <c r="H1511" s="3"/>
      <c r="I1511" s="3"/>
    </row>
    <row r="1512" spans="2:9" x14ac:dyDescent="0.25">
      <c r="B1512"/>
      <c r="H1512" s="3"/>
      <c r="I1512" s="3"/>
    </row>
    <row r="1513" spans="2:9" x14ac:dyDescent="0.25">
      <c r="B1513"/>
      <c r="H1513" s="3"/>
      <c r="I1513" s="3"/>
    </row>
    <row r="1514" spans="2:9" x14ac:dyDescent="0.25">
      <c r="B1514"/>
      <c r="I1514" s="3"/>
    </row>
    <row r="1515" spans="2:9" x14ac:dyDescent="0.25">
      <c r="B1515"/>
      <c r="I1515" s="3"/>
    </row>
    <row r="1516" spans="2:9" x14ac:dyDescent="0.25">
      <c r="B1516"/>
      <c r="I1516" s="3"/>
    </row>
    <row r="1517" spans="2:9" x14ac:dyDescent="0.25">
      <c r="B1517"/>
      <c r="H1517" s="3"/>
      <c r="I1517" s="3"/>
    </row>
    <row r="1518" spans="2:9" x14ac:dyDescent="0.25">
      <c r="B1518"/>
      <c r="I1518" s="3"/>
    </row>
    <row r="1519" spans="2:9" x14ac:dyDescent="0.25">
      <c r="B1519"/>
      <c r="I1519" s="3"/>
    </row>
    <row r="1520" spans="2:9" x14ac:dyDescent="0.25">
      <c r="B1520"/>
      <c r="I1520" s="3"/>
    </row>
    <row r="1521" spans="2:9" x14ac:dyDescent="0.25">
      <c r="B1521"/>
      <c r="I1521" s="3"/>
    </row>
    <row r="1522" spans="2:9" x14ac:dyDescent="0.25">
      <c r="B1522"/>
      <c r="I1522" s="3"/>
    </row>
    <row r="1523" spans="2:9" x14ac:dyDescent="0.25">
      <c r="B1523"/>
      <c r="I1523" s="3"/>
    </row>
    <row r="1524" spans="2:9" x14ac:dyDescent="0.25">
      <c r="B1524"/>
      <c r="I1524" s="3"/>
    </row>
    <row r="1525" spans="2:9" x14ac:dyDescent="0.25">
      <c r="B1525"/>
      <c r="I1525" s="3"/>
    </row>
    <row r="1526" spans="2:9" x14ac:dyDescent="0.25">
      <c r="B1526"/>
      <c r="H1526" s="3"/>
      <c r="I1526" s="3"/>
    </row>
    <row r="1527" spans="2:9" x14ac:dyDescent="0.25">
      <c r="B1527"/>
      <c r="H1527" s="3"/>
      <c r="I1527" s="3"/>
    </row>
    <row r="1528" spans="2:9" x14ac:dyDescent="0.25">
      <c r="B1528"/>
      <c r="I1528" s="3"/>
    </row>
    <row r="1529" spans="2:9" x14ac:dyDescent="0.25">
      <c r="B1529"/>
      <c r="I1529" s="3"/>
    </row>
    <row r="1530" spans="2:9" x14ac:dyDescent="0.25">
      <c r="B1530"/>
      <c r="H1530" s="3"/>
      <c r="I1530" s="3"/>
    </row>
    <row r="1531" spans="2:9" x14ac:dyDescent="0.25">
      <c r="B1531"/>
      <c r="I1531" s="3"/>
    </row>
    <row r="1532" spans="2:9" x14ac:dyDescent="0.25">
      <c r="B1532"/>
      <c r="I1532" s="3"/>
    </row>
    <row r="1533" spans="2:9" x14ac:dyDescent="0.25">
      <c r="B1533"/>
      <c r="I1533" s="3"/>
    </row>
    <row r="1534" spans="2:9" x14ac:dyDescent="0.25">
      <c r="B1534"/>
      <c r="I1534" s="3"/>
    </row>
    <row r="1535" spans="2:9" x14ac:dyDescent="0.25">
      <c r="B1535"/>
      <c r="H1535" s="3"/>
      <c r="I1535" s="3"/>
    </row>
    <row r="1536" spans="2:9" x14ac:dyDescent="0.25">
      <c r="B1536"/>
      <c r="I1536" s="3"/>
    </row>
    <row r="1537" spans="2:9" x14ac:dyDescent="0.25">
      <c r="B1537"/>
      <c r="H1537" s="9"/>
      <c r="I1537" s="3"/>
    </row>
    <row r="1538" spans="2:9" x14ac:dyDescent="0.25">
      <c r="B1538"/>
      <c r="H1538" s="3"/>
      <c r="I1538" s="3"/>
    </row>
    <row r="1539" spans="2:9" x14ac:dyDescent="0.25">
      <c r="B1539"/>
      <c r="H1539" s="9"/>
      <c r="I1539" s="3"/>
    </row>
    <row r="1540" spans="2:9" x14ac:dyDescent="0.25">
      <c r="B1540"/>
      <c r="H1540" s="3"/>
      <c r="I1540" s="3"/>
    </row>
    <row r="1541" spans="2:9" x14ac:dyDescent="0.25">
      <c r="B1541"/>
      <c r="H1541" s="3"/>
      <c r="I1541" s="3"/>
    </row>
    <row r="1542" spans="2:9" x14ac:dyDescent="0.25">
      <c r="B1542"/>
      <c r="H1542" s="3"/>
      <c r="I1542" s="3"/>
    </row>
    <row r="1543" spans="2:9" x14ac:dyDescent="0.25">
      <c r="B1543"/>
      <c r="H1543" s="3"/>
      <c r="I1543" s="3"/>
    </row>
    <row r="1544" spans="2:9" x14ac:dyDescent="0.25">
      <c r="B1544"/>
      <c r="H1544" s="3"/>
      <c r="I1544" s="3"/>
    </row>
    <row r="1545" spans="2:9" x14ac:dyDescent="0.25">
      <c r="B1545"/>
      <c r="H1545" s="3"/>
      <c r="I1545" s="3"/>
    </row>
    <row r="1546" spans="2:9" x14ac:dyDescent="0.25">
      <c r="B1546"/>
      <c r="H1546" s="3"/>
      <c r="I1546" s="3"/>
    </row>
    <row r="1547" spans="2:9" x14ac:dyDescent="0.25">
      <c r="B1547"/>
      <c r="H1547" s="3"/>
      <c r="I1547" s="3"/>
    </row>
    <row r="1548" spans="2:9" x14ac:dyDescent="0.25">
      <c r="B1548"/>
      <c r="H1548" s="3"/>
      <c r="I1548" s="3"/>
    </row>
    <row r="1549" spans="2:9" x14ac:dyDescent="0.25">
      <c r="B1549"/>
      <c r="H1549" s="3"/>
      <c r="I1549" s="3"/>
    </row>
    <row r="1550" spans="2:9" x14ac:dyDescent="0.25">
      <c r="B1550"/>
      <c r="H1550" s="3"/>
      <c r="I1550" s="3"/>
    </row>
    <row r="1551" spans="2:9" x14ac:dyDescent="0.25">
      <c r="B1551"/>
      <c r="H1551" s="3"/>
      <c r="I1551" s="3"/>
    </row>
    <row r="1552" spans="2:9" x14ac:dyDescent="0.25">
      <c r="B1552"/>
      <c r="H1552" s="3"/>
      <c r="I1552" s="3"/>
    </row>
    <row r="1553" spans="2:9" x14ac:dyDescent="0.25">
      <c r="B1553"/>
      <c r="H1553" s="3"/>
      <c r="I1553" s="3"/>
    </row>
    <row r="1554" spans="2:9" x14ac:dyDescent="0.25">
      <c r="B1554"/>
      <c r="H1554" s="3"/>
      <c r="I1554" s="3"/>
    </row>
    <row r="1555" spans="2:9" x14ac:dyDescent="0.25">
      <c r="B1555"/>
      <c r="H1555" s="3"/>
      <c r="I1555" s="3"/>
    </row>
    <row r="1556" spans="2:9" x14ac:dyDescent="0.25">
      <c r="B1556"/>
      <c r="H1556" s="3"/>
      <c r="I1556" s="3"/>
    </row>
    <row r="1557" spans="2:9" x14ac:dyDescent="0.25">
      <c r="B1557"/>
      <c r="H1557" s="3"/>
      <c r="I1557" s="3"/>
    </row>
    <row r="1558" spans="2:9" x14ac:dyDescent="0.25">
      <c r="B1558"/>
      <c r="H1558" s="3"/>
      <c r="I1558" s="3"/>
    </row>
    <row r="1559" spans="2:9" x14ac:dyDescent="0.25">
      <c r="B1559"/>
      <c r="H1559" s="3"/>
      <c r="I1559" s="3"/>
    </row>
    <row r="1560" spans="2:9" x14ac:dyDescent="0.25">
      <c r="B1560"/>
      <c r="H1560" s="3"/>
      <c r="I1560" s="3"/>
    </row>
    <row r="1561" spans="2:9" x14ac:dyDescent="0.25">
      <c r="B1561"/>
      <c r="H1561" s="3"/>
      <c r="I1561" s="3"/>
    </row>
    <row r="1562" spans="2:9" x14ac:dyDescent="0.25">
      <c r="B1562"/>
      <c r="H1562" s="3"/>
      <c r="I1562" s="3"/>
    </row>
    <row r="1563" spans="2:9" x14ac:dyDescent="0.25">
      <c r="B1563"/>
      <c r="H1563" s="3"/>
      <c r="I1563" s="3"/>
    </row>
    <row r="1564" spans="2:9" x14ac:dyDescent="0.25">
      <c r="B1564"/>
      <c r="H1564" s="3"/>
      <c r="I1564" s="3"/>
    </row>
    <row r="1565" spans="2:9" x14ac:dyDescent="0.25">
      <c r="B1565"/>
      <c r="H1565" s="3"/>
      <c r="I1565" s="3"/>
    </row>
    <row r="1566" spans="2:9" x14ac:dyDescent="0.25">
      <c r="B1566"/>
      <c r="H1566" s="3"/>
      <c r="I1566" s="3"/>
    </row>
    <row r="1567" spans="2:9" x14ac:dyDescent="0.25">
      <c r="B1567"/>
      <c r="H1567" s="3"/>
      <c r="I1567" s="3"/>
    </row>
    <row r="1568" spans="2:9" x14ac:dyDescent="0.25">
      <c r="B1568"/>
      <c r="H1568" s="3"/>
      <c r="I1568" s="3"/>
    </row>
    <row r="1569" spans="2:9" x14ac:dyDescent="0.25">
      <c r="B1569"/>
      <c r="H1569" s="3"/>
      <c r="I1569" s="3"/>
    </row>
    <row r="1570" spans="2:9" x14ac:dyDescent="0.25">
      <c r="B1570"/>
      <c r="H1570" s="3"/>
      <c r="I1570" s="3"/>
    </row>
    <row r="1571" spans="2:9" x14ac:dyDescent="0.25">
      <c r="B1571"/>
      <c r="H1571" s="3"/>
      <c r="I1571" s="3"/>
    </row>
    <row r="1572" spans="2:9" x14ac:dyDescent="0.25">
      <c r="B1572"/>
      <c r="H1572" s="3"/>
      <c r="I1572" s="3"/>
    </row>
    <row r="1573" spans="2:9" x14ac:dyDescent="0.25">
      <c r="B1573"/>
      <c r="H1573" s="3"/>
      <c r="I1573" s="3"/>
    </row>
    <row r="1574" spans="2:9" x14ac:dyDescent="0.25">
      <c r="B1574"/>
      <c r="H1574" s="3"/>
      <c r="I1574" s="3"/>
    </row>
    <row r="1575" spans="2:9" x14ac:dyDescent="0.25">
      <c r="B1575"/>
      <c r="H1575" s="3"/>
      <c r="I1575" s="3"/>
    </row>
    <row r="1576" spans="2:9" x14ac:dyDescent="0.25">
      <c r="B1576"/>
      <c r="H1576" s="9"/>
      <c r="I1576" s="3"/>
    </row>
    <row r="1577" spans="2:9" x14ac:dyDescent="0.25">
      <c r="B1577"/>
      <c r="H1577" s="9"/>
      <c r="I1577" s="3"/>
    </row>
    <row r="1578" spans="2:9" x14ac:dyDescent="0.25">
      <c r="B1578"/>
      <c r="I1578" s="3"/>
    </row>
    <row r="1579" spans="2:9" x14ac:dyDescent="0.25">
      <c r="B1579"/>
      <c r="I1579" s="3"/>
    </row>
    <row r="1580" spans="2:9" x14ac:dyDescent="0.25">
      <c r="B1580"/>
      <c r="I1580" s="3"/>
    </row>
    <row r="1581" spans="2:9" x14ac:dyDescent="0.25">
      <c r="B1581"/>
      <c r="H1581" s="3"/>
      <c r="I1581" s="3"/>
    </row>
    <row r="1582" spans="2:9" x14ac:dyDescent="0.25">
      <c r="B1582"/>
      <c r="I1582" s="3"/>
    </row>
    <row r="1583" spans="2:9" x14ac:dyDescent="0.25">
      <c r="B1583"/>
      <c r="I1583" s="3"/>
    </row>
    <row r="1584" spans="2:9" x14ac:dyDescent="0.25">
      <c r="B1584"/>
      <c r="I1584" s="3"/>
    </row>
    <row r="1585" spans="2:9" x14ac:dyDescent="0.25">
      <c r="B1585"/>
      <c r="I1585" s="3"/>
    </row>
    <row r="1586" spans="2:9" x14ac:dyDescent="0.25">
      <c r="B1586"/>
      <c r="I1586" s="3"/>
    </row>
    <row r="1587" spans="2:9" x14ac:dyDescent="0.25">
      <c r="B1587"/>
      <c r="I1587" s="3"/>
    </row>
    <row r="1588" spans="2:9" x14ac:dyDescent="0.25">
      <c r="B1588"/>
      <c r="I1588" s="3"/>
    </row>
    <row r="1589" spans="2:9" x14ac:dyDescent="0.25">
      <c r="B1589"/>
      <c r="I1589" s="3"/>
    </row>
    <row r="1590" spans="2:9" x14ac:dyDescent="0.25">
      <c r="B1590"/>
      <c r="I1590" s="3"/>
    </row>
    <row r="1591" spans="2:9" x14ac:dyDescent="0.25">
      <c r="B1591"/>
      <c r="H1591" s="3"/>
      <c r="I1591" s="3"/>
    </row>
    <row r="1592" spans="2:9" x14ac:dyDescent="0.25">
      <c r="B1592"/>
      <c r="H1592" s="3"/>
      <c r="I1592" s="3"/>
    </row>
    <row r="1593" spans="2:9" x14ac:dyDescent="0.25">
      <c r="B1593"/>
      <c r="H1593" s="3"/>
      <c r="I1593" s="3"/>
    </row>
    <row r="1594" spans="2:9" x14ac:dyDescent="0.25">
      <c r="B1594"/>
      <c r="I1594" s="3"/>
    </row>
    <row r="1595" spans="2:9" x14ac:dyDescent="0.25">
      <c r="B1595"/>
      <c r="I1595" s="3"/>
    </row>
    <row r="1596" spans="2:9" x14ac:dyDescent="0.25">
      <c r="B1596"/>
      <c r="I1596" s="3"/>
    </row>
    <row r="1597" spans="2:9" x14ac:dyDescent="0.25">
      <c r="B1597"/>
      <c r="H1597" s="3"/>
      <c r="I1597" s="3"/>
    </row>
    <row r="1598" spans="2:9" x14ac:dyDescent="0.25">
      <c r="B1598"/>
      <c r="I1598" s="3"/>
    </row>
    <row r="1599" spans="2:9" x14ac:dyDescent="0.25">
      <c r="B1599"/>
      <c r="I1599" s="3"/>
    </row>
    <row r="1600" spans="2:9" x14ac:dyDescent="0.25">
      <c r="B1600"/>
      <c r="I1600" s="3"/>
    </row>
    <row r="1601" spans="2:9" x14ac:dyDescent="0.25">
      <c r="B1601"/>
      <c r="I1601" s="3"/>
    </row>
    <row r="1602" spans="2:9" x14ac:dyDescent="0.25">
      <c r="B1602"/>
      <c r="I1602" s="3"/>
    </row>
    <row r="1603" spans="2:9" x14ac:dyDescent="0.25">
      <c r="B1603"/>
      <c r="I1603" s="3"/>
    </row>
    <row r="1604" spans="2:9" x14ac:dyDescent="0.25">
      <c r="B1604"/>
      <c r="I1604" s="3"/>
    </row>
    <row r="1605" spans="2:9" x14ac:dyDescent="0.25">
      <c r="B1605" s="8"/>
      <c r="I1605" s="3"/>
    </row>
    <row r="1606" spans="2:9" x14ac:dyDescent="0.25">
      <c r="B1606" s="8"/>
      <c r="H1606" s="3"/>
      <c r="I1606" s="3"/>
    </row>
    <row r="1607" spans="2:9" x14ac:dyDescent="0.25">
      <c r="B1607" s="8"/>
      <c r="H1607" s="3"/>
      <c r="I1607" s="3"/>
    </row>
    <row r="1608" spans="2:9" x14ac:dyDescent="0.25">
      <c r="B1608" s="8"/>
      <c r="I1608" s="3"/>
    </row>
    <row r="1609" spans="2:9" x14ac:dyDescent="0.25">
      <c r="B1609" s="8"/>
      <c r="I1609" s="3"/>
    </row>
    <row r="1610" spans="2:9" x14ac:dyDescent="0.25">
      <c r="B1610" s="8"/>
      <c r="H1610" s="3"/>
      <c r="I1610" s="3"/>
    </row>
    <row r="1611" spans="2:9" x14ac:dyDescent="0.25">
      <c r="B1611" s="8"/>
      <c r="I1611" s="3"/>
    </row>
    <row r="1612" spans="2:9" x14ac:dyDescent="0.25">
      <c r="B1612" s="8"/>
      <c r="I1612" s="3"/>
    </row>
    <row r="1613" spans="2:9" x14ac:dyDescent="0.25">
      <c r="B1613" s="8"/>
      <c r="I1613" s="3"/>
    </row>
    <row r="1614" spans="2:9" x14ac:dyDescent="0.25">
      <c r="B1614" s="8"/>
      <c r="I1614" s="3"/>
    </row>
    <row r="1615" spans="2:9" x14ac:dyDescent="0.25">
      <c r="B1615" s="8"/>
      <c r="H1615" s="3"/>
      <c r="I1615" s="3"/>
    </row>
    <row r="1616" spans="2:9" x14ac:dyDescent="0.25">
      <c r="B1616" s="8"/>
      <c r="I1616" s="3"/>
    </row>
    <row r="1617" spans="2:9" x14ac:dyDescent="0.25">
      <c r="B1617" s="8"/>
      <c r="H1617" s="9"/>
      <c r="I1617" s="3"/>
    </row>
    <row r="1618" spans="2:9" x14ac:dyDescent="0.25">
      <c r="B1618" s="8"/>
      <c r="H1618" s="9"/>
      <c r="I1618" s="3"/>
    </row>
    <row r="1619" spans="2:9" x14ac:dyDescent="0.25">
      <c r="B1619" s="8"/>
      <c r="I1619" s="3"/>
    </row>
    <row r="1620" spans="2:9" x14ac:dyDescent="0.25">
      <c r="B1620" s="8"/>
      <c r="I1620" s="3"/>
    </row>
    <row r="1621" spans="2:9" x14ac:dyDescent="0.25">
      <c r="B1621" s="8"/>
      <c r="I1621" s="3"/>
    </row>
    <row r="1622" spans="2:9" x14ac:dyDescent="0.25">
      <c r="B1622" s="8"/>
      <c r="H1622" s="3"/>
      <c r="I1622" s="3"/>
    </row>
    <row r="1623" spans="2:9" x14ac:dyDescent="0.25">
      <c r="B1623" s="8"/>
      <c r="I1623" s="3"/>
    </row>
    <row r="1624" spans="2:9" x14ac:dyDescent="0.25">
      <c r="B1624" s="8"/>
      <c r="I1624" s="3"/>
    </row>
    <row r="1625" spans="2:9" x14ac:dyDescent="0.25">
      <c r="B1625" s="8"/>
      <c r="I1625" s="3"/>
    </row>
    <row r="1626" spans="2:9" x14ac:dyDescent="0.25">
      <c r="B1626" s="8"/>
      <c r="I1626" s="3"/>
    </row>
    <row r="1627" spans="2:9" x14ac:dyDescent="0.25">
      <c r="B1627" s="8"/>
      <c r="I1627" s="3"/>
    </row>
    <row r="1628" spans="2:9" x14ac:dyDescent="0.25">
      <c r="B1628" s="8"/>
      <c r="I1628" s="3"/>
    </row>
    <row r="1629" spans="2:9" x14ac:dyDescent="0.25">
      <c r="B1629" s="8"/>
      <c r="I1629" s="3"/>
    </row>
    <row r="1630" spans="2:9" x14ac:dyDescent="0.25">
      <c r="B1630" s="8"/>
      <c r="I1630" s="3"/>
    </row>
    <row r="1631" spans="2:9" x14ac:dyDescent="0.25">
      <c r="B1631" s="8"/>
      <c r="I1631" s="3"/>
    </row>
    <row r="1632" spans="2:9" x14ac:dyDescent="0.25">
      <c r="B1632" s="8"/>
      <c r="H1632" s="3"/>
      <c r="I1632" s="3"/>
    </row>
    <row r="1633" spans="2:9" x14ac:dyDescent="0.25">
      <c r="B1633" s="8"/>
      <c r="H1633" s="3"/>
      <c r="I1633" s="3"/>
    </row>
    <row r="1634" spans="2:9" x14ac:dyDescent="0.25">
      <c r="B1634" s="8"/>
      <c r="I1634" s="3"/>
    </row>
    <row r="1635" spans="2:9" x14ac:dyDescent="0.25">
      <c r="B1635" s="8"/>
      <c r="I1635" s="3"/>
    </row>
    <row r="1636" spans="2:9" x14ac:dyDescent="0.25">
      <c r="B1636" s="8"/>
      <c r="I1636" s="3"/>
    </row>
    <row r="1637" spans="2:9" x14ac:dyDescent="0.25">
      <c r="B1637" s="8"/>
      <c r="I1637" s="3"/>
    </row>
    <row r="1638" spans="2:9" x14ac:dyDescent="0.25">
      <c r="B1638" s="8"/>
      <c r="I1638" s="3"/>
    </row>
    <row r="1639" spans="2:9" x14ac:dyDescent="0.25">
      <c r="B1639" s="8"/>
      <c r="I1639" s="3"/>
    </row>
    <row r="1640" spans="2:9" x14ac:dyDescent="0.25">
      <c r="B1640" s="8"/>
      <c r="I1640" s="3"/>
    </row>
    <row r="1641" spans="2:9" x14ac:dyDescent="0.25">
      <c r="B1641" s="8"/>
      <c r="I1641" s="3"/>
    </row>
    <row r="1642" spans="2:9" x14ac:dyDescent="0.25">
      <c r="B1642" s="8"/>
      <c r="I1642" s="3"/>
    </row>
    <row r="1643" spans="2:9" x14ac:dyDescent="0.25">
      <c r="B1643" s="8"/>
      <c r="I1643" s="3"/>
    </row>
    <row r="1644" spans="2:9" x14ac:dyDescent="0.25">
      <c r="B1644" s="8"/>
      <c r="I1644" s="3"/>
    </row>
    <row r="1645" spans="2:9" x14ac:dyDescent="0.25">
      <c r="B1645" s="8"/>
      <c r="I1645" s="3"/>
    </row>
    <row r="1646" spans="2:9" x14ac:dyDescent="0.25">
      <c r="B1646" s="8"/>
      <c r="I1646" s="3"/>
    </row>
    <row r="1647" spans="2:9" x14ac:dyDescent="0.25">
      <c r="B1647" s="8"/>
      <c r="H1647" s="3"/>
      <c r="I1647" s="3"/>
    </row>
    <row r="1648" spans="2:9" x14ac:dyDescent="0.25">
      <c r="B1648" s="8"/>
      <c r="I1648" s="3"/>
    </row>
    <row r="1649" spans="2:9" x14ac:dyDescent="0.25">
      <c r="B1649" s="8"/>
      <c r="I1649" s="3"/>
    </row>
    <row r="1650" spans="2:9" x14ac:dyDescent="0.25">
      <c r="B1650" s="8"/>
      <c r="I1650" s="3"/>
    </row>
    <row r="1651" spans="2:9" x14ac:dyDescent="0.25">
      <c r="B1651" s="8"/>
      <c r="I1651" s="3"/>
    </row>
    <row r="1652" spans="2:9" x14ac:dyDescent="0.25">
      <c r="B1652" s="8"/>
      <c r="I1652" s="3"/>
    </row>
    <row r="1653" spans="2:9" x14ac:dyDescent="0.25">
      <c r="B1653" s="8"/>
      <c r="I1653" s="3"/>
    </row>
    <row r="1654" spans="2:9" x14ac:dyDescent="0.25">
      <c r="B1654" s="8"/>
      <c r="I1654" s="3"/>
    </row>
    <row r="1655" spans="2:9" x14ac:dyDescent="0.25">
      <c r="B1655" s="8"/>
      <c r="I1655" s="3"/>
    </row>
    <row r="1656" spans="2:9" x14ac:dyDescent="0.25">
      <c r="B1656" s="8"/>
      <c r="I1656" s="3"/>
    </row>
    <row r="1657" spans="2:9" x14ac:dyDescent="0.25">
      <c r="B1657" s="8"/>
      <c r="H1657" s="9"/>
      <c r="I1657" s="3"/>
    </row>
    <row r="1658" spans="2:9" x14ac:dyDescent="0.25">
      <c r="B1658" s="8"/>
      <c r="H1658" s="9"/>
      <c r="I1658" s="3"/>
    </row>
    <row r="1659" spans="2:9" x14ac:dyDescent="0.25">
      <c r="B1659" s="8"/>
      <c r="I1659" s="3"/>
    </row>
    <row r="1660" spans="2:9" x14ac:dyDescent="0.25">
      <c r="B1660" s="8"/>
      <c r="I1660" s="3"/>
    </row>
    <row r="1661" spans="2:9" x14ac:dyDescent="0.25">
      <c r="B1661" s="8"/>
      <c r="I1661" s="3"/>
    </row>
    <row r="1662" spans="2:9" x14ac:dyDescent="0.25">
      <c r="B1662" s="8"/>
      <c r="H1662" s="3"/>
      <c r="I1662" s="3"/>
    </row>
    <row r="1663" spans="2:9" x14ac:dyDescent="0.25">
      <c r="B1663" s="8"/>
      <c r="I1663" s="3"/>
    </row>
    <row r="1664" spans="2:9" x14ac:dyDescent="0.25">
      <c r="B1664" s="8"/>
      <c r="I1664" s="3"/>
    </row>
    <row r="1665" spans="2:9" x14ac:dyDescent="0.25">
      <c r="B1665" s="8"/>
      <c r="I1665" s="3"/>
    </row>
    <row r="1666" spans="2:9" x14ac:dyDescent="0.25">
      <c r="B1666" s="8"/>
      <c r="I1666" s="3"/>
    </row>
    <row r="1667" spans="2:9" x14ac:dyDescent="0.25">
      <c r="B1667" s="8"/>
      <c r="I1667" s="3"/>
    </row>
    <row r="1668" spans="2:9" x14ac:dyDescent="0.25">
      <c r="B1668" s="8"/>
      <c r="I1668" s="3"/>
    </row>
    <row r="1669" spans="2:9" x14ac:dyDescent="0.25">
      <c r="B1669" s="8"/>
      <c r="I1669" s="3"/>
    </row>
    <row r="1670" spans="2:9" x14ac:dyDescent="0.25">
      <c r="B1670" s="8"/>
      <c r="I1670" s="3"/>
    </row>
    <row r="1671" spans="2:9" x14ac:dyDescent="0.25">
      <c r="B1671" s="8"/>
      <c r="I1671" s="3"/>
    </row>
    <row r="1672" spans="2:9" x14ac:dyDescent="0.25">
      <c r="B1672" s="8"/>
      <c r="H1672" s="3"/>
      <c r="I1672" s="3"/>
    </row>
    <row r="1673" spans="2:9" x14ac:dyDescent="0.25">
      <c r="B1673" s="8"/>
      <c r="H1673" s="3"/>
      <c r="I1673" s="3"/>
    </row>
    <row r="1674" spans="2:9" x14ac:dyDescent="0.25">
      <c r="B1674" s="8"/>
      <c r="I1674" s="3"/>
    </row>
    <row r="1675" spans="2:9" x14ac:dyDescent="0.25">
      <c r="B1675" s="8"/>
      <c r="I1675" s="3"/>
    </row>
    <row r="1676" spans="2:9" x14ac:dyDescent="0.25">
      <c r="B1676" s="8"/>
      <c r="I1676" s="3"/>
    </row>
    <row r="1677" spans="2:9" x14ac:dyDescent="0.25">
      <c r="B1677" s="8"/>
      <c r="I1677" s="3"/>
    </row>
    <row r="1678" spans="2:9" x14ac:dyDescent="0.25">
      <c r="B1678" s="8"/>
      <c r="I1678" s="3"/>
    </row>
    <row r="1679" spans="2:9" x14ac:dyDescent="0.25">
      <c r="B1679" s="8"/>
      <c r="I1679" s="3"/>
    </row>
    <row r="1680" spans="2:9" x14ac:dyDescent="0.25">
      <c r="B1680" s="8"/>
      <c r="I1680" s="3"/>
    </row>
    <row r="1681" spans="2:9" x14ac:dyDescent="0.25">
      <c r="B1681" s="8"/>
      <c r="I1681" s="3"/>
    </row>
    <row r="1682" spans="2:9" x14ac:dyDescent="0.25">
      <c r="B1682" s="8"/>
      <c r="I1682" s="3"/>
    </row>
    <row r="1683" spans="2:9" x14ac:dyDescent="0.25">
      <c r="B1683" s="8"/>
      <c r="I1683" s="3"/>
    </row>
    <row r="1684" spans="2:9" x14ac:dyDescent="0.25">
      <c r="B1684" s="8"/>
      <c r="I1684" s="3"/>
    </row>
    <row r="1685" spans="2:9" x14ac:dyDescent="0.25">
      <c r="B1685" s="8"/>
      <c r="I1685" s="3"/>
    </row>
    <row r="1686" spans="2:9" x14ac:dyDescent="0.25">
      <c r="B1686" s="8"/>
      <c r="I1686" s="3"/>
    </row>
    <row r="1687" spans="2:9" x14ac:dyDescent="0.25">
      <c r="B1687" s="8"/>
      <c r="H1687" s="3"/>
      <c r="I1687" s="3"/>
    </row>
    <row r="1688" spans="2:9" x14ac:dyDescent="0.25">
      <c r="B1688" s="8"/>
      <c r="I1688" s="3"/>
    </row>
    <row r="1689" spans="2:9" x14ac:dyDescent="0.25">
      <c r="B1689" s="8"/>
      <c r="I1689" s="3"/>
    </row>
    <row r="1690" spans="2:9" x14ac:dyDescent="0.25">
      <c r="B1690" s="8"/>
      <c r="I1690" s="3"/>
    </row>
    <row r="1691" spans="2:9" x14ac:dyDescent="0.25">
      <c r="B1691" s="8"/>
      <c r="I1691" s="3"/>
    </row>
    <row r="1692" spans="2:9" x14ac:dyDescent="0.25">
      <c r="B1692" s="8"/>
      <c r="I1692" s="3"/>
    </row>
    <row r="1693" spans="2:9" x14ac:dyDescent="0.25">
      <c r="B1693" s="8"/>
      <c r="I1693" s="3"/>
    </row>
    <row r="1694" spans="2:9" x14ac:dyDescent="0.25">
      <c r="B1694" s="8"/>
      <c r="I1694" s="3"/>
    </row>
    <row r="1695" spans="2:9" x14ac:dyDescent="0.25">
      <c r="B1695" s="8"/>
      <c r="I1695" s="3"/>
    </row>
    <row r="1696" spans="2:9" x14ac:dyDescent="0.25">
      <c r="B1696" s="8"/>
      <c r="I1696" s="3"/>
    </row>
    <row r="1697" spans="2:9" x14ac:dyDescent="0.25">
      <c r="B1697" s="8"/>
      <c r="H1697" s="9"/>
      <c r="I1697" s="3"/>
    </row>
    <row r="1698" spans="2:9" x14ac:dyDescent="0.25">
      <c r="B1698" s="8"/>
      <c r="H1698" s="9"/>
      <c r="I1698" s="3"/>
    </row>
    <row r="1699" spans="2:9" x14ac:dyDescent="0.25">
      <c r="B1699" s="8"/>
      <c r="H1699" s="3"/>
      <c r="I1699" s="3"/>
    </row>
    <row r="1700" spans="2:9" x14ac:dyDescent="0.25">
      <c r="B1700" s="8"/>
      <c r="H1700" s="3"/>
      <c r="I1700" s="3"/>
    </row>
    <row r="1701" spans="2:9" x14ac:dyDescent="0.25">
      <c r="B1701" s="8"/>
      <c r="H1701" s="3"/>
      <c r="I1701" s="3"/>
    </row>
    <row r="1702" spans="2:9" x14ac:dyDescent="0.25">
      <c r="B1702" s="8"/>
      <c r="H1702" s="3"/>
      <c r="I1702" s="3"/>
    </row>
    <row r="1703" spans="2:9" x14ac:dyDescent="0.25">
      <c r="B1703" s="8"/>
      <c r="H1703" s="3"/>
      <c r="I1703" s="3"/>
    </row>
    <row r="1704" spans="2:9" x14ac:dyDescent="0.25">
      <c r="B1704" s="8"/>
      <c r="H1704" s="3"/>
      <c r="I1704" s="3"/>
    </row>
    <row r="1705" spans="2:9" x14ac:dyDescent="0.25">
      <c r="B1705" s="8"/>
      <c r="H1705" s="3"/>
      <c r="I1705" s="3"/>
    </row>
    <row r="1706" spans="2:9" x14ac:dyDescent="0.25">
      <c r="B1706" s="8"/>
      <c r="H1706" s="3"/>
      <c r="I1706" s="3"/>
    </row>
    <row r="1707" spans="2:9" x14ac:dyDescent="0.25">
      <c r="B1707" s="8"/>
      <c r="H1707" s="3"/>
      <c r="I1707" s="3"/>
    </row>
    <row r="1708" spans="2:9" x14ac:dyDescent="0.25">
      <c r="B1708" s="8"/>
      <c r="H1708" s="3"/>
      <c r="I1708" s="3"/>
    </row>
    <row r="1709" spans="2:9" x14ac:dyDescent="0.25">
      <c r="B1709" s="8"/>
      <c r="H1709" s="3"/>
      <c r="I1709" s="3"/>
    </row>
    <row r="1710" spans="2:9" x14ac:dyDescent="0.25">
      <c r="B1710" s="8"/>
      <c r="H1710" s="3"/>
      <c r="I1710" s="3"/>
    </row>
    <row r="1711" spans="2:9" x14ac:dyDescent="0.25">
      <c r="B1711" s="8"/>
      <c r="H1711" s="3"/>
      <c r="I1711" s="3"/>
    </row>
    <row r="1712" spans="2:9" x14ac:dyDescent="0.25">
      <c r="B1712" s="8"/>
      <c r="H1712" s="3"/>
      <c r="I1712" s="3"/>
    </row>
    <row r="1713" spans="3:9" x14ac:dyDescent="0.25">
      <c r="C1713" s="8"/>
      <c r="D1713" s="8"/>
      <c r="H1713" s="3"/>
      <c r="I1713" s="3"/>
    </row>
    <row r="1714" spans="3:9" x14ac:dyDescent="0.25">
      <c r="C1714" s="8"/>
      <c r="D1714" s="8"/>
      <c r="H1714" s="3"/>
      <c r="I1714" s="3"/>
    </row>
    <row r="1715" spans="3:9" x14ac:dyDescent="0.25">
      <c r="C1715" s="8"/>
      <c r="D1715" s="8"/>
      <c r="H1715" s="3"/>
      <c r="I1715" s="3"/>
    </row>
    <row r="1716" spans="3:9" x14ac:dyDescent="0.25">
      <c r="C1716" s="8"/>
      <c r="D1716" s="8"/>
      <c r="H1716" s="3"/>
      <c r="I1716" s="3"/>
    </row>
    <row r="1717" spans="3:9" x14ac:dyDescent="0.25">
      <c r="C1717" s="8"/>
      <c r="D1717" s="8"/>
      <c r="H1717" s="3"/>
      <c r="I1717" s="3"/>
    </row>
    <row r="1718" spans="3:9" x14ac:dyDescent="0.25">
      <c r="C1718" s="8"/>
      <c r="D1718" s="8"/>
      <c r="H1718" s="3"/>
      <c r="I1718" s="3"/>
    </row>
    <row r="1719" spans="3:9" x14ac:dyDescent="0.25">
      <c r="C1719" s="8"/>
      <c r="D1719" s="8"/>
      <c r="H1719" s="3"/>
      <c r="I1719" s="3"/>
    </row>
    <row r="1720" spans="3:9" x14ac:dyDescent="0.25">
      <c r="C1720" s="8"/>
      <c r="D1720" s="8"/>
      <c r="H1720" s="3"/>
      <c r="I1720" s="3"/>
    </row>
    <row r="1721" spans="3:9" x14ac:dyDescent="0.25">
      <c r="C1721" s="8"/>
      <c r="D1721" s="8"/>
      <c r="H1721" s="3"/>
      <c r="I1721" s="3"/>
    </row>
    <row r="1722" spans="3:9" x14ac:dyDescent="0.25">
      <c r="C1722" s="8"/>
      <c r="D1722" s="8"/>
      <c r="H1722" s="3"/>
      <c r="I1722" s="3"/>
    </row>
    <row r="1723" spans="3:9" x14ac:dyDescent="0.25">
      <c r="C1723" s="8"/>
      <c r="D1723" s="8"/>
      <c r="H1723" s="3"/>
      <c r="I1723" s="3"/>
    </row>
    <row r="1724" spans="3:9" x14ac:dyDescent="0.25">
      <c r="C1724" s="8"/>
      <c r="D1724" s="8"/>
      <c r="H1724" s="3"/>
      <c r="I1724" s="3"/>
    </row>
    <row r="1725" spans="3:9" x14ac:dyDescent="0.25">
      <c r="C1725" s="8"/>
      <c r="D1725" s="8"/>
      <c r="H1725" s="3"/>
      <c r="I1725" s="3"/>
    </row>
    <row r="1726" spans="3:9" x14ac:dyDescent="0.25">
      <c r="C1726" s="8"/>
      <c r="D1726" s="8"/>
      <c r="H1726" s="3"/>
      <c r="I1726" s="3"/>
    </row>
    <row r="1727" spans="3:9" x14ac:dyDescent="0.25">
      <c r="C1727" s="8"/>
      <c r="D1727" s="8"/>
      <c r="H1727" s="3"/>
      <c r="I1727" s="3"/>
    </row>
    <row r="1728" spans="3:9" x14ac:dyDescent="0.25">
      <c r="C1728" s="8"/>
      <c r="D1728" s="8"/>
      <c r="H1728" s="3"/>
      <c r="I1728" s="3"/>
    </row>
    <row r="1729" spans="3:9" x14ac:dyDescent="0.25">
      <c r="C1729" s="8"/>
      <c r="D1729" s="8"/>
      <c r="H1729" s="3"/>
      <c r="I1729" s="3"/>
    </row>
    <row r="1730" spans="3:9" x14ac:dyDescent="0.25">
      <c r="C1730" s="8"/>
      <c r="D1730" s="8"/>
      <c r="H1730" s="3"/>
      <c r="I1730" s="3"/>
    </row>
    <row r="1731" spans="3:9" x14ac:dyDescent="0.25">
      <c r="C1731" s="8"/>
      <c r="D1731" s="8"/>
      <c r="H1731" s="3"/>
      <c r="I1731" s="3"/>
    </row>
    <row r="1732" spans="3:9" x14ac:dyDescent="0.25">
      <c r="C1732" s="8"/>
      <c r="D1732" s="8"/>
      <c r="H1732" s="3"/>
      <c r="I1732" s="3"/>
    </row>
    <row r="1733" spans="3:9" x14ac:dyDescent="0.25">
      <c r="C1733" s="8"/>
      <c r="D1733" s="8"/>
      <c r="H1733" s="3"/>
      <c r="I1733" s="3"/>
    </row>
    <row r="1734" spans="3:9" x14ac:dyDescent="0.25">
      <c r="C1734" s="8"/>
      <c r="D1734" s="8"/>
      <c r="H1734" s="3"/>
      <c r="I1734" s="3"/>
    </row>
    <row r="1735" spans="3:9" x14ac:dyDescent="0.25">
      <c r="C1735" s="8"/>
      <c r="D1735" s="8"/>
      <c r="H1735" s="3"/>
      <c r="I1735" s="3"/>
    </row>
    <row r="1736" spans="3:9" x14ac:dyDescent="0.25">
      <c r="C1736" s="8"/>
      <c r="D1736" s="8"/>
      <c r="H1736" s="9"/>
      <c r="I1736" s="3"/>
    </row>
    <row r="1737" spans="3:9" x14ac:dyDescent="0.25">
      <c r="C1737" s="8"/>
      <c r="D1737" s="8"/>
      <c r="H1737" s="9"/>
      <c r="I1737" s="3"/>
    </row>
    <row r="1738" spans="3:9" x14ac:dyDescent="0.25">
      <c r="C1738" s="8"/>
      <c r="D1738" s="8"/>
      <c r="H1738" s="9"/>
      <c r="I1738" s="3"/>
    </row>
    <row r="1739" spans="3:9" x14ac:dyDescent="0.25">
      <c r="C1739" s="8"/>
      <c r="D1739" s="8"/>
      <c r="I1739" s="3"/>
    </row>
    <row r="1740" spans="3:9" x14ac:dyDescent="0.25">
      <c r="C1740" s="8"/>
      <c r="D1740" s="8"/>
      <c r="I1740" s="3"/>
    </row>
    <row r="1741" spans="3:9" x14ac:dyDescent="0.25">
      <c r="C1741" s="8"/>
      <c r="D1741" s="8"/>
      <c r="I1741" s="3"/>
    </row>
    <row r="1742" spans="3:9" x14ac:dyDescent="0.25">
      <c r="C1742" s="8"/>
      <c r="D1742" s="8"/>
      <c r="H1742" s="3"/>
      <c r="I1742" s="3"/>
    </row>
    <row r="1743" spans="3:9" x14ac:dyDescent="0.25">
      <c r="C1743" s="8"/>
      <c r="D1743" s="8"/>
      <c r="I1743" s="3"/>
    </row>
    <row r="1744" spans="3:9" x14ac:dyDescent="0.25">
      <c r="C1744" s="8"/>
      <c r="D1744" s="8"/>
      <c r="I1744" s="3"/>
    </row>
    <row r="1745" spans="3:9" x14ac:dyDescent="0.25">
      <c r="C1745" s="8"/>
      <c r="D1745" s="8"/>
      <c r="I1745" s="3"/>
    </row>
    <row r="1746" spans="3:9" x14ac:dyDescent="0.25">
      <c r="C1746" s="8"/>
      <c r="D1746" s="8"/>
      <c r="I1746" s="3"/>
    </row>
    <row r="1747" spans="3:9" x14ac:dyDescent="0.25">
      <c r="C1747" s="8"/>
      <c r="D1747" s="8"/>
      <c r="I1747" s="3"/>
    </row>
    <row r="1748" spans="3:9" x14ac:dyDescent="0.25">
      <c r="C1748" s="8"/>
      <c r="D1748" s="8"/>
      <c r="I1748" s="3"/>
    </row>
    <row r="1749" spans="3:9" x14ac:dyDescent="0.25">
      <c r="C1749" s="8"/>
      <c r="D1749" s="8"/>
      <c r="I1749" s="3"/>
    </row>
    <row r="1750" spans="3:9" x14ac:dyDescent="0.25">
      <c r="C1750" s="8"/>
      <c r="D1750" s="8"/>
      <c r="I1750" s="3"/>
    </row>
    <row r="1751" spans="3:9" x14ac:dyDescent="0.25">
      <c r="C1751" s="8"/>
      <c r="D1751" s="8"/>
      <c r="I1751" s="3"/>
    </row>
    <row r="1752" spans="3:9" x14ac:dyDescent="0.25">
      <c r="C1752" s="8"/>
      <c r="D1752" s="8"/>
      <c r="H1752" s="3"/>
      <c r="I1752" s="3"/>
    </row>
    <row r="1753" spans="3:9" x14ac:dyDescent="0.25">
      <c r="C1753" s="8"/>
      <c r="D1753" s="8"/>
      <c r="H1753" s="3"/>
      <c r="I1753" s="3"/>
    </row>
    <row r="1754" spans="3:9" x14ac:dyDescent="0.25">
      <c r="C1754" s="8"/>
      <c r="D1754" s="8"/>
      <c r="I1754" s="3"/>
    </row>
    <row r="1755" spans="3:9" x14ac:dyDescent="0.25">
      <c r="C1755" s="8"/>
      <c r="D1755" s="8"/>
      <c r="I1755" s="3"/>
    </row>
    <row r="1756" spans="3:9" x14ac:dyDescent="0.25">
      <c r="C1756" s="8"/>
      <c r="D1756" s="8"/>
      <c r="I1756" s="3"/>
    </row>
    <row r="1757" spans="3:9" x14ac:dyDescent="0.25">
      <c r="C1757" s="8"/>
      <c r="D1757" s="8"/>
      <c r="I1757" s="3"/>
    </row>
    <row r="1758" spans="3:9" x14ac:dyDescent="0.25">
      <c r="C1758" s="8"/>
      <c r="D1758" s="8"/>
      <c r="I1758" s="3"/>
    </row>
    <row r="1759" spans="3:9" x14ac:dyDescent="0.25">
      <c r="C1759" s="8"/>
      <c r="D1759" s="8"/>
      <c r="I1759" s="3"/>
    </row>
    <row r="1760" spans="3:9" x14ac:dyDescent="0.25">
      <c r="C1760" s="8"/>
      <c r="D1760" s="8"/>
      <c r="I1760" s="3"/>
    </row>
    <row r="1761" spans="3:9" x14ac:dyDescent="0.25">
      <c r="C1761" s="8"/>
      <c r="D1761" s="8"/>
      <c r="I1761" s="3"/>
    </row>
    <row r="1762" spans="3:9" x14ac:dyDescent="0.25">
      <c r="C1762" s="8"/>
      <c r="D1762" s="8"/>
      <c r="I1762" s="3"/>
    </row>
    <row r="1763" spans="3:9" x14ac:dyDescent="0.25">
      <c r="C1763" s="8"/>
      <c r="D1763" s="8"/>
      <c r="I1763" s="3"/>
    </row>
    <row r="1764" spans="3:9" x14ac:dyDescent="0.25">
      <c r="C1764" s="8"/>
      <c r="D1764" s="8"/>
      <c r="I1764" s="3"/>
    </row>
    <row r="1765" spans="3:9" x14ac:dyDescent="0.25">
      <c r="C1765" s="8"/>
      <c r="D1765" s="8"/>
      <c r="I1765" s="3"/>
    </row>
    <row r="1766" spans="3:9" x14ac:dyDescent="0.25">
      <c r="C1766" s="8"/>
      <c r="D1766" s="8"/>
      <c r="I1766" s="3"/>
    </row>
    <row r="1767" spans="3:9" x14ac:dyDescent="0.25">
      <c r="C1767" s="8"/>
      <c r="D1767" s="8"/>
      <c r="H1767" s="3"/>
      <c r="I1767" s="3"/>
    </row>
    <row r="1768" spans="3:9" x14ac:dyDescent="0.25">
      <c r="C1768" s="8"/>
      <c r="D1768" s="8"/>
      <c r="I1768" s="3"/>
    </row>
    <row r="1769" spans="3:9" x14ac:dyDescent="0.25">
      <c r="C1769" s="8"/>
      <c r="D1769" s="8"/>
      <c r="I1769" s="3"/>
    </row>
    <row r="1770" spans="3:9" x14ac:dyDescent="0.25">
      <c r="C1770" s="8"/>
      <c r="D1770" s="8"/>
      <c r="I1770" s="3"/>
    </row>
    <row r="1771" spans="3:9" x14ac:dyDescent="0.25">
      <c r="C1771" s="8"/>
      <c r="D1771" s="8"/>
      <c r="I1771" s="3"/>
    </row>
    <row r="1772" spans="3:9" x14ac:dyDescent="0.25">
      <c r="C1772" s="8"/>
      <c r="D1772" s="8"/>
      <c r="I1772" s="3"/>
    </row>
    <row r="1773" spans="3:9" x14ac:dyDescent="0.25">
      <c r="C1773" s="8"/>
      <c r="D1773" s="8"/>
      <c r="I1773" s="3"/>
    </row>
    <row r="1774" spans="3:9" x14ac:dyDescent="0.25">
      <c r="C1774" s="8"/>
      <c r="D1774" s="8"/>
      <c r="I1774" s="3"/>
    </row>
    <row r="1775" spans="3:9" x14ac:dyDescent="0.25">
      <c r="C1775" s="8"/>
      <c r="D1775" s="8"/>
      <c r="I1775" s="3"/>
    </row>
    <row r="1776" spans="3:9" x14ac:dyDescent="0.25">
      <c r="C1776" s="8"/>
      <c r="D1776" s="8"/>
      <c r="I1776" s="3"/>
    </row>
    <row r="1777" spans="3:9" x14ac:dyDescent="0.25">
      <c r="C1777" s="8"/>
      <c r="D1777" s="8"/>
      <c r="I1777" s="3"/>
    </row>
    <row r="1778" spans="3:9" x14ac:dyDescent="0.25">
      <c r="C1778" s="8"/>
      <c r="D1778" s="8"/>
      <c r="H1778" s="3"/>
      <c r="I1778" s="3"/>
    </row>
    <row r="1779" spans="3:9" x14ac:dyDescent="0.25">
      <c r="C1779" s="8"/>
      <c r="D1779" s="8"/>
      <c r="I1779" s="3"/>
    </row>
    <row r="1780" spans="3:9" x14ac:dyDescent="0.25">
      <c r="C1780" s="8"/>
      <c r="D1780" s="8"/>
      <c r="H1780" s="3"/>
      <c r="I1780" s="3"/>
    </row>
    <row r="1781" spans="3:9" x14ac:dyDescent="0.25">
      <c r="C1781" s="8"/>
      <c r="D1781" s="8"/>
      <c r="H1781" s="3"/>
      <c r="I1781" s="3"/>
    </row>
    <row r="1782" spans="3:9" x14ac:dyDescent="0.25">
      <c r="C1782" s="8"/>
      <c r="D1782" s="8"/>
      <c r="H1782" s="3"/>
      <c r="I1782" s="3"/>
    </row>
    <row r="1783" spans="3:9" x14ac:dyDescent="0.25">
      <c r="C1783" s="8"/>
      <c r="D1783" s="8"/>
      <c r="I1783" s="3"/>
    </row>
    <row r="1784" spans="3:9" x14ac:dyDescent="0.25">
      <c r="C1784" s="8"/>
      <c r="D1784" s="8"/>
      <c r="H1784" s="3"/>
      <c r="I1784" s="3"/>
    </row>
    <row r="1785" spans="3:9" x14ac:dyDescent="0.25">
      <c r="C1785" s="8"/>
      <c r="D1785" s="8"/>
      <c r="I1785" s="3"/>
    </row>
    <row r="1786" spans="3:9" x14ac:dyDescent="0.25">
      <c r="C1786" s="8"/>
      <c r="D1786" s="8"/>
      <c r="I1786" s="3"/>
    </row>
    <row r="1787" spans="3:9" x14ac:dyDescent="0.25">
      <c r="C1787" s="8"/>
      <c r="D1787" s="8"/>
      <c r="I1787" s="3"/>
    </row>
    <row r="1788" spans="3:9" x14ac:dyDescent="0.25">
      <c r="C1788" s="8"/>
      <c r="D1788" s="8"/>
      <c r="H1788" s="3"/>
      <c r="I1788" s="3"/>
    </row>
    <row r="1789" spans="3:9" x14ac:dyDescent="0.25">
      <c r="C1789" s="8"/>
      <c r="D1789" s="8"/>
      <c r="I1789" s="3"/>
    </row>
    <row r="1790" spans="3:9" x14ac:dyDescent="0.25">
      <c r="C1790" s="8"/>
      <c r="D1790" s="8"/>
      <c r="H1790" s="3"/>
      <c r="I1790" s="3"/>
    </row>
    <row r="1791" spans="3:9" x14ac:dyDescent="0.25">
      <c r="C1791" s="8"/>
      <c r="D1791" s="8"/>
      <c r="H1791" s="3"/>
      <c r="I1791" s="3"/>
    </row>
    <row r="1792" spans="3:9" x14ac:dyDescent="0.25">
      <c r="C1792" s="8"/>
      <c r="D1792" s="8"/>
      <c r="H1792" s="3"/>
      <c r="I1792" s="3"/>
    </row>
    <row r="1793" spans="3:9" x14ac:dyDescent="0.25">
      <c r="C1793" s="8"/>
      <c r="D1793" s="8"/>
      <c r="H1793" s="3"/>
      <c r="I1793" s="3"/>
    </row>
    <row r="1794" spans="3:9" x14ac:dyDescent="0.25">
      <c r="C1794" s="8"/>
      <c r="D1794" s="8"/>
      <c r="I1794" s="3"/>
    </row>
    <row r="1795" spans="3:9" x14ac:dyDescent="0.25">
      <c r="C1795" s="8"/>
      <c r="D1795" s="8"/>
      <c r="I1795" s="3"/>
    </row>
    <row r="1796" spans="3:9" x14ac:dyDescent="0.25">
      <c r="C1796" s="8"/>
      <c r="D1796" s="8"/>
      <c r="H1796" s="3"/>
      <c r="I1796" s="3"/>
    </row>
    <row r="1797" spans="3:9" x14ac:dyDescent="0.25">
      <c r="C1797" s="8"/>
      <c r="D1797" s="8"/>
      <c r="H1797" s="3"/>
      <c r="I1797" s="3"/>
    </row>
    <row r="1798" spans="3:9" x14ac:dyDescent="0.25">
      <c r="C1798" s="8"/>
      <c r="D1798" s="8"/>
      <c r="I1798" s="3"/>
    </row>
    <row r="1799" spans="3:9" x14ac:dyDescent="0.25">
      <c r="C1799" s="8"/>
      <c r="D1799" s="8"/>
      <c r="I1799" s="3"/>
    </row>
    <row r="1800" spans="3:9" x14ac:dyDescent="0.25">
      <c r="C1800" s="8"/>
      <c r="D1800" s="8"/>
      <c r="I1800" s="3"/>
    </row>
    <row r="1801" spans="3:9" x14ac:dyDescent="0.25">
      <c r="C1801" s="8"/>
      <c r="D1801" s="8"/>
      <c r="I1801" s="3"/>
    </row>
    <row r="1802" spans="3:9" x14ac:dyDescent="0.25">
      <c r="C1802" s="8"/>
      <c r="D1802" s="8"/>
      <c r="I1802" s="3"/>
    </row>
    <row r="1803" spans="3:9" x14ac:dyDescent="0.25">
      <c r="C1803" s="8"/>
      <c r="D1803" s="8"/>
      <c r="H1803" s="3"/>
      <c r="I1803" s="3"/>
    </row>
    <row r="1804" spans="3:9" x14ac:dyDescent="0.25">
      <c r="C1804" s="8"/>
      <c r="D1804" s="8"/>
      <c r="I1804" s="3"/>
    </row>
    <row r="1805" spans="3:9" x14ac:dyDescent="0.25">
      <c r="C1805" s="8"/>
      <c r="D1805" s="8"/>
      <c r="H1805" s="3"/>
      <c r="I1805" s="3"/>
    </row>
    <row r="1806" spans="3:9" x14ac:dyDescent="0.25">
      <c r="C1806" s="8"/>
      <c r="D1806" s="8"/>
      <c r="H1806" s="3"/>
      <c r="I1806" s="3"/>
    </row>
    <row r="1807" spans="3:9" x14ac:dyDescent="0.25">
      <c r="C1807" s="8"/>
      <c r="D1807" s="8"/>
      <c r="H1807" s="3"/>
      <c r="I1807" s="3"/>
    </row>
    <row r="1808" spans="3:9" x14ac:dyDescent="0.25">
      <c r="C1808" s="8"/>
      <c r="D1808" s="8"/>
      <c r="I1808" s="3"/>
    </row>
    <row r="1809" spans="3:9" x14ac:dyDescent="0.25">
      <c r="C1809" s="8"/>
      <c r="D1809" s="8"/>
      <c r="H1809" s="3"/>
      <c r="I1809" s="3"/>
    </row>
    <row r="1810" spans="3:9" x14ac:dyDescent="0.25">
      <c r="C1810" s="8"/>
      <c r="D1810" s="8"/>
      <c r="H1810" s="3"/>
      <c r="I1810" s="3"/>
    </row>
    <row r="1811" spans="3:9" x14ac:dyDescent="0.25">
      <c r="C1811" s="8"/>
      <c r="D1811" s="8"/>
      <c r="I1811" s="3"/>
    </row>
    <row r="1812" spans="3:9" x14ac:dyDescent="0.25">
      <c r="C1812" s="8"/>
      <c r="D1812" s="8"/>
      <c r="H1812" s="3"/>
      <c r="I1812" s="3"/>
    </row>
    <row r="1813" spans="3:9" x14ac:dyDescent="0.25">
      <c r="C1813" s="8"/>
      <c r="D1813" s="8"/>
      <c r="I1813" s="3"/>
    </row>
    <row r="1814" spans="3:9" x14ac:dyDescent="0.25">
      <c r="C1814" s="8"/>
      <c r="D1814" s="8"/>
      <c r="I1814" s="3"/>
    </row>
    <row r="1815" spans="3:9" x14ac:dyDescent="0.25">
      <c r="C1815" s="8"/>
      <c r="D1815" s="8"/>
      <c r="H1815" s="3"/>
      <c r="I1815" s="3"/>
    </row>
    <row r="1816" spans="3:9" x14ac:dyDescent="0.25">
      <c r="C1816" s="8"/>
      <c r="D1816" s="8"/>
      <c r="I1816" s="3"/>
    </row>
    <row r="1817" spans="3:9" x14ac:dyDescent="0.25">
      <c r="C1817" s="8"/>
      <c r="D1817" s="8"/>
      <c r="I1817" s="3"/>
    </row>
    <row r="1818" spans="3:9" x14ac:dyDescent="0.25">
      <c r="C1818" s="8"/>
      <c r="D1818" s="8"/>
      <c r="H1818" s="3"/>
      <c r="I1818" s="3"/>
    </row>
    <row r="1819" spans="3:9" x14ac:dyDescent="0.25">
      <c r="C1819" s="8"/>
      <c r="D1819" s="8"/>
      <c r="I1819" s="3"/>
    </row>
    <row r="1820" spans="3:9" x14ac:dyDescent="0.25">
      <c r="C1820" s="8"/>
      <c r="D1820" s="8"/>
      <c r="H1820" s="3"/>
      <c r="I1820" s="3"/>
    </row>
    <row r="1821" spans="3:9" x14ac:dyDescent="0.25">
      <c r="C1821" s="8"/>
      <c r="D1821" s="8"/>
      <c r="H1821" s="3"/>
      <c r="I1821" s="3"/>
    </row>
    <row r="1822" spans="3:9" x14ac:dyDescent="0.25">
      <c r="C1822" s="8"/>
      <c r="D1822" s="8"/>
      <c r="H1822" s="3"/>
      <c r="I1822" s="3"/>
    </row>
    <row r="1823" spans="3:9" x14ac:dyDescent="0.25">
      <c r="C1823" s="8"/>
      <c r="D1823" s="8"/>
      <c r="I1823" s="3"/>
    </row>
    <row r="1824" spans="3:9" x14ac:dyDescent="0.25">
      <c r="C1824" s="8"/>
      <c r="D1824" s="8"/>
      <c r="H1824" s="3"/>
      <c r="I1824" s="3"/>
    </row>
    <row r="1825" spans="3:9" x14ac:dyDescent="0.25">
      <c r="C1825" s="8"/>
      <c r="D1825" s="8"/>
      <c r="I1825" s="3"/>
    </row>
    <row r="1826" spans="3:9" x14ac:dyDescent="0.25">
      <c r="C1826" s="8"/>
      <c r="D1826" s="8"/>
      <c r="I1826" s="3"/>
    </row>
    <row r="1827" spans="3:9" x14ac:dyDescent="0.25">
      <c r="C1827" s="8"/>
      <c r="D1827" s="8"/>
      <c r="I1827" s="3"/>
    </row>
    <row r="1828" spans="3:9" x14ac:dyDescent="0.25">
      <c r="C1828" s="8"/>
      <c r="D1828" s="8"/>
      <c r="H1828" s="3"/>
      <c r="I1828" s="3"/>
    </row>
    <row r="1829" spans="3:9" x14ac:dyDescent="0.25">
      <c r="C1829" s="8"/>
      <c r="D1829" s="8"/>
      <c r="I1829" s="3"/>
    </row>
    <row r="1830" spans="3:9" x14ac:dyDescent="0.25">
      <c r="C1830" s="8"/>
      <c r="D1830" s="8"/>
      <c r="H1830" s="3"/>
      <c r="I1830" s="3"/>
    </row>
    <row r="1831" spans="3:9" x14ac:dyDescent="0.25">
      <c r="C1831" s="8"/>
      <c r="D1831" s="8"/>
      <c r="H1831" s="3"/>
      <c r="I1831" s="3"/>
    </row>
    <row r="1832" spans="3:9" x14ac:dyDescent="0.25">
      <c r="C1832" s="8"/>
      <c r="D1832" s="8"/>
      <c r="H1832" s="3"/>
      <c r="I1832" s="3"/>
    </row>
    <row r="1833" spans="3:9" x14ac:dyDescent="0.25">
      <c r="C1833" s="8"/>
      <c r="D1833" s="8"/>
      <c r="H1833" s="3"/>
      <c r="I1833" s="3"/>
    </row>
    <row r="1834" spans="3:9" x14ac:dyDescent="0.25">
      <c r="C1834" s="8"/>
      <c r="D1834" s="8"/>
      <c r="I1834" s="3"/>
    </row>
    <row r="1835" spans="3:9" x14ac:dyDescent="0.25">
      <c r="C1835" s="8"/>
      <c r="D1835" s="8"/>
      <c r="I1835" s="3"/>
    </row>
    <row r="1836" spans="3:9" x14ac:dyDescent="0.25">
      <c r="C1836" s="8"/>
      <c r="D1836" s="8"/>
      <c r="H1836" s="3"/>
      <c r="I1836" s="3"/>
    </row>
    <row r="1837" spans="3:9" x14ac:dyDescent="0.25">
      <c r="C1837" s="8"/>
      <c r="D1837" s="8"/>
      <c r="H1837" s="3"/>
      <c r="I1837" s="3"/>
    </row>
    <row r="1838" spans="3:9" x14ac:dyDescent="0.25">
      <c r="C1838" s="8"/>
      <c r="D1838" s="8"/>
      <c r="I1838" s="3"/>
    </row>
    <row r="1839" spans="3:9" x14ac:dyDescent="0.25">
      <c r="C1839" s="8"/>
      <c r="D1839" s="8"/>
      <c r="I1839" s="3"/>
    </row>
    <row r="1840" spans="3:9" x14ac:dyDescent="0.25">
      <c r="C1840" s="8"/>
      <c r="D1840" s="8"/>
      <c r="I1840" s="3"/>
    </row>
    <row r="1841" spans="3:9" x14ac:dyDescent="0.25">
      <c r="C1841" s="8"/>
      <c r="D1841" s="8"/>
      <c r="I1841" s="3"/>
    </row>
    <row r="1842" spans="3:9" x14ac:dyDescent="0.25">
      <c r="C1842" s="8"/>
      <c r="D1842" s="8"/>
      <c r="I1842" s="3"/>
    </row>
    <row r="1843" spans="3:9" x14ac:dyDescent="0.25">
      <c r="C1843" s="8"/>
      <c r="D1843" s="8"/>
      <c r="H1843" s="3"/>
      <c r="I1843" s="3"/>
    </row>
    <row r="1844" spans="3:9" x14ac:dyDescent="0.25">
      <c r="C1844" s="8"/>
      <c r="D1844" s="8"/>
      <c r="I1844" s="3"/>
    </row>
    <row r="1845" spans="3:9" x14ac:dyDescent="0.25">
      <c r="C1845" s="8"/>
      <c r="D1845" s="8"/>
      <c r="H1845" s="3"/>
      <c r="I1845" s="3"/>
    </row>
    <row r="1846" spans="3:9" x14ac:dyDescent="0.25">
      <c r="C1846" s="8"/>
      <c r="D1846" s="8"/>
      <c r="H1846" s="3"/>
      <c r="I1846" s="3"/>
    </row>
    <row r="1847" spans="3:9" x14ac:dyDescent="0.25">
      <c r="C1847" s="8"/>
      <c r="D1847" s="8"/>
      <c r="H1847" s="3"/>
      <c r="I1847" s="3"/>
    </row>
    <row r="1848" spans="3:9" x14ac:dyDescent="0.25">
      <c r="C1848" s="8"/>
      <c r="D1848" s="8"/>
      <c r="I1848" s="3"/>
    </row>
    <row r="1849" spans="3:9" x14ac:dyDescent="0.25">
      <c r="C1849" s="8"/>
      <c r="D1849" s="8"/>
      <c r="H1849" s="3"/>
      <c r="I1849" s="3"/>
    </row>
    <row r="1850" spans="3:9" x14ac:dyDescent="0.25">
      <c r="C1850" s="8"/>
      <c r="D1850" s="8"/>
      <c r="H1850" s="3"/>
      <c r="I1850" s="3"/>
    </row>
    <row r="1851" spans="3:9" x14ac:dyDescent="0.25">
      <c r="C1851" s="8"/>
      <c r="D1851" s="8"/>
      <c r="I1851" s="3"/>
    </row>
    <row r="1852" spans="3:9" x14ac:dyDescent="0.25">
      <c r="C1852" s="8"/>
      <c r="D1852" s="8"/>
      <c r="H1852" s="3"/>
      <c r="I1852" s="3"/>
    </row>
    <row r="1853" spans="3:9" x14ac:dyDescent="0.25">
      <c r="C1853" s="8"/>
      <c r="D1853" s="8"/>
      <c r="I1853" s="3"/>
    </row>
    <row r="1854" spans="3:9" x14ac:dyDescent="0.25">
      <c r="C1854" s="8"/>
      <c r="D1854" s="8"/>
      <c r="I1854" s="3"/>
    </row>
    <row r="1855" spans="3:9" x14ac:dyDescent="0.25">
      <c r="C1855" s="8"/>
      <c r="D1855" s="8"/>
      <c r="H1855" s="3"/>
      <c r="I1855" s="3"/>
    </row>
    <row r="1856" spans="3:9" x14ac:dyDescent="0.25">
      <c r="C1856" s="8"/>
      <c r="D1856" s="8"/>
      <c r="I1856" s="3"/>
    </row>
    <row r="1857" spans="3:9" x14ac:dyDescent="0.25">
      <c r="C1857" s="8"/>
      <c r="D1857" s="8"/>
      <c r="H1857" s="9"/>
      <c r="I1857" s="3"/>
    </row>
    <row r="1858" spans="3:9" x14ac:dyDescent="0.25">
      <c r="C1858" s="8"/>
      <c r="D1858" s="8"/>
      <c r="H1858" s="9"/>
      <c r="I1858" s="3"/>
    </row>
    <row r="1859" spans="3:9" x14ac:dyDescent="0.25">
      <c r="C1859" s="8"/>
      <c r="D1859" s="8"/>
      <c r="H1859" s="3"/>
      <c r="I1859" s="3"/>
    </row>
    <row r="1860" spans="3:9" x14ac:dyDescent="0.25">
      <c r="C1860" s="8"/>
      <c r="D1860" s="8"/>
      <c r="H1860" s="3"/>
      <c r="I1860" s="3"/>
    </row>
    <row r="1861" spans="3:9" x14ac:dyDescent="0.25">
      <c r="C1861" s="8"/>
      <c r="D1861" s="8"/>
      <c r="H1861" s="3"/>
      <c r="I1861" s="3"/>
    </row>
    <row r="1862" spans="3:9" x14ac:dyDescent="0.25">
      <c r="C1862" s="8"/>
      <c r="D1862" s="8"/>
      <c r="H1862" s="3"/>
      <c r="I1862" s="3"/>
    </row>
    <row r="1863" spans="3:9" x14ac:dyDescent="0.25">
      <c r="C1863" s="8"/>
      <c r="D1863" s="8"/>
      <c r="H1863" s="3"/>
      <c r="I1863" s="3"/>
    </row>
    <row r="1864" spans="3:9" x14ac:dyDescent="0.25">
      <c r="C1864" s="8"/>
      <c r="D1864" s="8"/>
      <c r="H1864" s="3"/>
      <c r="I1864" s="3"/>
    </row>
    <row r="1865" spans="3:9" x14ac:dyDescent="0.25">
      <c r="C1865" s="8"/>
      <c r="D1865" s="8"/>
      <c r="H1865" s="3"/>
      <c r="I1865" s="3"/>
    </row>
    <row r="1866" spans="3:9" x14ac:dyDescent="0.25">
      <c r="C1866" s="8"/>
      <c r="D1866" s="8"/>
      <c r="H1866" s="3"/>
      <c r="I1866" s="3"/>
    </row>
    <row r="1867" spans="3:9" x14ac:dyDescent="0.25">
      <c r="C1867" s="8"/>
      <c r="D1867" s="8"/>
      <c r="H1867" s="3"/>
      <c r="I1867" s="3"/>
    </row>
    <row r="1868" spans="3:9" x14ac:dyDescent="0.25">
      <c r="C1868" s="8"/>
      <c r="D1868" s="8"/>
      <c r="H1868" s="3"/>
      <c r="I1868" s="3"/>
    </row>
    <row r="1869" spans="3:9" x14ac:dyDescent="0.25">
      <c r="C1869" s="8"/>
      <c r="D1869" s="8"/>
      <c r="H1869" s="3"/>
      <c r="I1869" s="3"/>
    </row>
    <row r="1870" spans="3:9" x14ac:dyDescent="0.25">
      <c r="C1870" s="8"/>
      <c r="D1870" s="8"/>
      <c r="H1870" s="3"/>
      <c r="I1870" s="3"/>
    </row>
    <row r="1871" spans="3:9" x14ac:dyDescent="0.25">
      <c r="C1871" s="8"/>
      <c r="D1871" s="8"/>
      <c r="H1871" s="3"/>
      <c r="I1871" s="3"/>
    </row>
    <row r="1872" spans="3:9" x14ac:dyDescent="0.25">
      <c r="C1872" s="8"/>
      <c r="D1872" s="8"/>
      <c r="H1872" s="3"/>
      <c r="I1872" s="3"/>
    </row>
    <row r="1873" spans="3:9" x14ac:dyDescent="0.25">
      <c r="C1873" s="8"/>
      <c r="D1873" s="8"/>
      <c r="H1873" s="3"/>
      <c r="I1873" s="3"/>
    </row>
    <row r="1874" spans="3:9" x14ac:dyDescent="0.25">
      <c r="C1874" s="8"/>
      <c r="D1874" s="8"/>
      <c r="H1874" s="3"/>
      <c r="I1874" s="3"/>
    </row>
    <row r="1875" spans="3:9" x14ac:dyDescent="0.25">
      <c r="C1875" s="8"/>
      <c r="D1875" s="8"/>
      <c r="H1875" s="3"/>
      <c r="I1875" s="3"/>
    </row>
    <row r="1876" spans="3:9" x14ac:dyDescent="0.25">
      <c r="C1876" s="8"/>
      <c r="D1876" s="8"/>
      <c r="H1876" s="3"/>
      <c r="I1876" s="3"/>
    </row>
    <row r="1877" spans="3:9" x14ac:dyDescent="0.25">
      <c r="C1877" s="8"/>
      <c r="D1877" s="8"/>
      <c r="H1877" s="3"/>
      <c r="I1877" s="3"/>
    </row>
    <row r="1878" spans="3:9" x14ac:dyDescent="0.25">
      <c r="C1878" s="8"/>
      <c r="D1878" s="8"/>
      <c r="H1878" s="3"/>
      <c r="I1878" s="3"/>
    </row>
    <row r="1879" spans="3:9" x14ac:dyDescent="0.25">
      <c r="C1879" s="8"/>
      <c r="D1879" s="8"/>
      <c r="H1879" s="3"/>
      <c r="I1879" s="3"/>
    </row>
    <row r="1880" spans="3:9" x14ac:dyDescent="0.25">
      <c r="C1880" s="8"/>
      <c r="D1880" s="8"/>
      <c r="H1880" s="3"/>
      <c r="I1880" s="3"/>
    </row>
    <row r="1881" spans="3:9" x14ac:dyDescent="0.25">
      <c r="C1881" s="8"/>
      <c r="D1881" s="8"/>
      <c r="H1881" s="3"/>
      <c r="I1881" s="3"/>
    </row>
    <row r="1882" spans="3:9" x14ac:dyDescent="0.25">
      <c r="C1882" s="8"/>
      <c r="D1882" s="8"/>
      <c r="H1882" s="3"/>
      <c r="I1882" s="3"/>
    </row>
    <row r="1883" spans="3:9" x14ac:dyDescent="0.25">
      <c r="C1883" s="8"/>
      <c r="D1883" s="8"/>
      <c r="H1883" s="3"/>
      <c r="I1883" s="3"/>
    </row>
    <row r="1884" spans="3:9" x14ac:dyDescent="0.25">
      <c r="C1884" s="8"/>
      <c r="D1884" s="8"/>
      <c r="H1884" s="3"/>
      <c r="I1884" s="3"/>
    </row>
    <row r="1885" spans="3:9" x14ac:dyDescent="0.25">
      <c r="C1885" s="8"/>
      <c r="D1885" s="8"/>
      <c r="H1885" s="3"/>
      <c r="I1885" s="3"/>
    </row>
    <row r="1886" spans="3:9" x14ac:dyDescent="0.25">
      <c r="C1886" s="8"/>
      <c r="D1886" s="8"/>
      <c r="H1886" s="3"/>
      <c r="I1886" s="3"/>
    </row>
    <row r="1887" spans="3:9" x14ac:dyDescent="0.25">
      <c r="C1887" s="8"/>
      <c r="D1887" s="8"/>
      <c r="H1887" s="3"/>
      <c r="I1887" s="3"/>
    </row>
    <row r="1888" spans="3:9" x14ac:dyDescent="0.25">
      <c r="C1888" s="8"/>
      <c r="D1888" s="8"/>
      <c r="H1888" s="3"/>
      <c r="I1888" s="3"/>
    </row>
    <row r="1889" spans="3:9" x14ac:dyDescent="0.25">
      <c r="C1889" s="8"/>
      <c r="D1889" s="8"/>
      <c r="H1889" s="3"/>
      <c r="I1889" s="3"/>
    </row>
    <row r="1890" spans="3:9" x14ac:dyDescent="0.25">
      <c r="C1890" s="8"/>
      <c r="D1890" s="8"/>
      <c r="H1890" s="3"/>
      <c r="I1890" s="3"/>
    </row>
    <row r="1891" spans="3:9" x14ac:dyDescent="0.25">
      <c r="C1891" s="8"/>
      <c r="D1891" s="8"/>
      <c r="H1891" s="3"/>
      <c r="I1891" s="3"/>
    </row>
    <row r="1892" spans="3:9" x14ac:dyDescent="0.25">
      <c r="C1892" s="8"/>
      <c r="D1892" s="8"/>
      <c r="H1892" s="3"/>
      <c r="I1892" s="3"/>
    </row>
    <row r="1893" spans="3:9" x14ac:dyDescent="0.25">
      <c r="C1893" s="8"/>
      <c r="D1893" s="8"/>
      <c r="H1893" s="3"/>
      <c r="I1893" s="3"/>
    </row>
    <row r="1894" spans="3:9" x14ac:dyDescent="0.25">
      <c r="C1894" s="8"/>
      <c r="D1894" s="8"/>
      <c r="H1894" s="3"/>
      <c r="I1894" s="3"/>
    </row>
    <row r="1895" spans="3:9" x14ac:dyDescent="0.25">
      <c r="C1895" s="8"/>
      <c r="D1895" s="8"/>
      <c r="H1895" s="3"/>
      <c r="I1895" s="3"/>
    </row>
    <row r="1896" spans="3:9" x14ac:dyDescent="0.25">
      <c r="C1896" s="8"/>
      <c r="D1896" s="8"/>
      <c r="H1896" s="9"/>
      <c r="I1896" s="3"/>
    </row>
    <row r="1897" spans="3:9" x14ac:dyDescent="0.25">
      <c r="C1897" s="8"/>
      <c r="D1897" s="8"/>
      <c r="I1897" s="3"/>
    </row>
    <row r="1898" spans="3:9" x14ac:dyDescent="0.25">
      <c r="C1898" s="8"/>
      <c r="D1898" s="8"/>
      <c r="H1898" s="3"/>
      <c r="I1898" s="3"/>
    </row>
    <row r="1899" spans="3:9" x14ac:dyDescent="0.25">
      <c r="C1899" s="8"/>
      <c r="D1899" s="8"/>
      <c r="I1899" s="3"/>
    </row>
    <row r="1900" spans="3:9" x14ac:dyDescent="0.25">
      <c r="C1900" s="8"/>
      <c r="D1900" s="8"/>
      <c r="H1900" s="3"/>
      <c r="I1900" s="3"/>
    </row>
    <row r="1901" spans="3:9" x14ac:dyDescent="0.25">
      <c r="C1901" s="8"/>
      <c r="D1901" s="8"/>
      <c r="H1901" s="3"/>
      <c r="I1901" s="3"/>
    </row>
    <row r="1902" spans="3:9" x14ac:dyDescent="0.25">
      <c r="C1902" s="8"/>
      <c r="D1902" s="8"/>
      <c r="H1902" s="3"/>
      <c r="I1902" s="3"/>
    </row>
    <row r="1903" spans="3:9" x14ac:dyDescent="0.25">
      <c r="C1903" s="8"/>
      <c r="D1903" s="8"/>
      <c r="I1903" s="3"/>
    </row>
    <row r="1904" spans="3:9" x14ac:dyDescent="0.25">
      <c r="C1904" s="8"/>
      <c r="D1904" s="8"/>
      <c r="H1904" s="3"/>
      <c r="I1904" s="3"/>
    </row>
    <row r="1905" spans="3:9" x14ac:dyDescent="0.25">
      <c r="C1905" s="8"/>
      <c r="D1905" s="8"/>
      <c r="I1905" s="3"/>
    </row>
    <row r="1906" spans="3:9" x14ac:dyDescent="0.25">
      <c r="C1906" s="8"/>
      <c r="D1906" s="8"/>
      <c r="I1906" s="3"/>
    </row>
    <row r="1907" spans="3:9" x14ac:dyDescent="0.25">
      <c r="C1907" s="8"/>
      <c r="D1907" s="8"/>
      <c r="I1907" s="3"/>
    </row>
    <row r="1908" spans="3:9" x14ac:dyDescent="0.25">
      <c r="C1908" s="8"/>
      <c r="D1908" s="8"/>
      <c r="H1908" s="3"/>
      <c r="I1908" s="3"/>
    </row>
    <row r="1909" spans="3:9" x14ac:dyDescent="0.25">
      <c r="C1909" s="8"/>
      <c r="D1909" s="8"/>
      <c r="I1909" s="3"/>
    </row>
    <row r="1910" spans="3:9" x14ac:dyDescent="0.25">
      <c r="C1910" s="8"/>
      <c r="D1910" s="8"/>
      <c r="H1910" s="3"/>
      <c r="I1910" s="3"/>
    </row>
    <row r="1911" spans="3:9" x14ac:dyDescent="0.25">
      <c r="C1911" s="8"/>
      <c r="D1911" s="8"/>
      <c r="H1911" s="3"/>
      <c r="I1911" s="3"/>
    </row>
    <row r="1912" spans="3:9" x14ac:dyDescent="0.25">
      <c r="C1912" s="8"/>
      <c r="D1912" s="8"/>
      <c r="H1912" s="3"/>
      <c r="I1912" s="3"/>
    </row>
    <row r="1913" spans="3:9" x14ac:dyDescent="0.25">
      <c r="C1913" s="8"/>
      <c r="D1913" s="8"/>
      <c r="H1913" s="3"/>
      <c r="I1913" s="3"/>
    </row>
    <row r="1914" spans="3:9" x14ac:dyDescent="0.25">
      <c r="C1914" s="8"/>
      <c r="D1914" s="8"/>
      <c r="I1914" s="3"/>
    </row>
    <row r="1915" spans="3:9" x14ac:dyDescent="0.25">
      <c r="C1915" s="8"/>
      <c r="D1915" s="8"/>
      <c r="I1915" s="3"/>
    </row>
    <row r="1916" spans="3:9" x14ac:dyDescent="0.25">
      <c r="C1916" s="8"/>
      <c r="D1916" s="8"/>
      <c r="H1916" s="3"/>
      <c r="I1916" s="3"/>
    </row>
    <row r="1917" spans="3:9" x14ac:dyDescent="0.25">
      <c r="C1917" s="8"/>
      <c r="D1917" s="8"/>
      <c r="H1917" s="3"/>
      <c r="I1917" s="3"/>
    </row>
    <row r="1918" spans="3:9" x14ac:dyDescent="0.25">
      <c r="C1918" s="8"/>
      <c r="D1918" s="8"/>
      <c r="I1918" s="3"/>
    </row>
    <row r="1919" spans="3:9" x14ac:dyDescent="0.25">
      <c r="C1919" s="8"/>
      <c r="D1919" s="8"/>
      <c r="I1919" s="3"/>
    </row>
    <row r="1920" spans="3:9" x14ac:dyDescent="0.25">
      <c r="C1920" s="8"/>
      <c r="D1920" s="8"/>
      <c r="I1920" s="3"/>
    </row>
    <row r="1921" spans="3:9" x14ac:dyDescent="0.25">
      <c r="C1921" s="8"/>
      <c r="D1921" s="8"/>
      <c r="I1921" s="3"/>
    </row>
    <row r="1922" spans="3:9" x14ac:dyDescent="0.25">
      <c r="C1922" s="8"/>
      <c r="D1922" s="8"/>
      <c r="I1922" s="3"/>
    </row>
    <row r="1923" spans="3:9" x14ac:dyDescent="0.25">
      <c r="C1923" s="8"/>
      <c r="D1923" s="8"/>
      <c r="H1923" s="3"/>
      <c r="I1923" s="3"/>
    </row>
    <row r="1924" spans="3:9" x14ac:dyDescent="0.25">
      <c r="C1924" s="8"/>
      <c r="D1924" s="8"/>
      <c r="I1924" s="3"/>
    </row>
    <row r="1925" spans="3:9" x14ac:dyDescent="0.25">
      <c r="C1925" s="8"/>
      <c r="D1925" s="8"/>
      <c r="H1925" s="3"/>
      <c r="I1925" s="3"/>
    </row>
    <row r="1926" spans="3:9" x14ac:dyDescent="0.25">
      <c r="C1926" s="8"/>
      <c r="D1926" s="8"/>
      <c r="H1926" s="3"/>
      <c r="I1926" s="3"/>
    </row>
    <row r="1927" spans="3:9" x14ac:dyDescent="0.25">
      <c r="C1927" s="8"/>
      <c r="D1927" s="8"/>
      <c r="H1927" s="3"/>
      <c r="I1927" s="3"/>
    </row>
    <row r="1928" spans="3:9" x14ac:dyDescent="0.25">
      <c r="C1928" s="8"/>
      <c r="D1928" s="8"/>
      <c r="I1928" s="3"/>
    </row>
    <row r="1929" spans="3:9" x14ac:dyDescent="0.25">
      <c r="C1929" s="8"/>
      <c r="D1929" s="8"/>
      <c r="H1929" s="3"/>
      <c r="I1929" s="3"/>
    </row>
    <row r="1930" spans="3:9" x14ac:dyDescent="0.25">
      <c r="C1930" s="8"/>
      <c r="D1930" s="8"/>
      <c r="H1930" s="3"/>
      <c r="I1930" s="3"/>
    </row>
    <row r="1931" spans="3:9" x14ac:dyDescent="0.25">
      <c r="C1931" s="8"/>
      <c r="D1931" s="8"/>
      <c r="I1931" s="3"/>
    </row>
    <row r="1932" spans="3:9" x14ac:dyDescent="0.25">
      <c r="C1932" s="8"/>
      <c r="D1932" s="8"/>
      <c r="H1932" s="3"/>
      <c r="I1932" s="3"/>
    </row>
    <row r="1933" spans="3:9" x14ac:dyDescent="0.25">
      <c r="C1933" s="8"/>
      <c r="D1933" s="8"/>
      <c r="I1933" s="3"/>
    </row>
    <row r="1934" spans="3:9" x14ac:dyDescent="0.25">
      <c r="C1934" s="8"/>
      <c r="D1934" s="8"/>
      <c r="I1934" s="3"/>
    </row>
    <row r="1935" spans="3:9" x14ac:dyDescent="0.25">
      <c r="C1935" s="8"/>
      <c r="D1935" s="8"/>
      <c r="H1935" s="3"/>
      <c r="I1935" s="3"/>
    </row>
    <row r="1936" spans="3:9" x14ac:dyDescent="0.25">
      <c r="C1936" s="8"/>
      <c r="D1936" s="8"/>
      <c r="I1936" s="3"/>
    </row>
    <row r="1937" spans="3:9" x14ac:dyDescent="0.25">
      <c r="C1937" s="8"/>
      <c r="D1937" s="8"/>
      <c r="I1937" s="3"/>
    </row>
    <row r="1938" spans="3:9" x14ac:dyDescent="0.25">
      <c r="C1938" s="8"/>
      <c r="D1938" s="8"/>
      <c r="H1938" s="3"/>
      <c r="I1938" s="3"/>
    </row>
    <row r="1939" spans="3:9" x14ac:dyDescent="0.25">
      <c r="C1939" s="8"/>
      <c r="D1939" s="8"/>
      <c r="I1939" s="3"/>
    </row>
    <row r="1940" spans="3:9" x14ac:dyDescent="0.25">
      <c r="C1940" s="8"/>
      <c r="D1940" s="8"/>
      <c r="H1940" s="3"/>
      <c r="I1940" s="3"/>
    </row>
    <row r="1941" spans="3:9" x14ac:dyDescent="0.25">
      <c r="C1941" s="8"/>
      <c r="D1941" s="8"/>
      <c r="H1941" s="3"/>
      <c r="I1941" s="3"/>
    </row>
    <row r="1942" spans="3:9" x14ac:dyDescent="0.25">
      <c r="C1942" s="8"/>
      <c r="D1942" s="8"/>
      <c r="H1942" s="3"/>
      <c r="I1942" s="3"/>
    </row>
    <row r="1943" spans="3:9" x14ac:dyDescent="0.25">
      <c r="C1943" s="8"/>
      <c r="D1943" s="8"/>
      <c r="I1943" s="3"/>
    </row>
    <row r="1944" spans="3:9" x14ac:dyDescent="0.25">
      <c r="C1944" s="8"/>
      <c r="D1944" s="8"/>
      <c r="H1944" s="3"/>
      <c r="I1944" s="3"/>
    </row>
    <row r="1945" spans="3:9" x14ac:dyDescent="0.25">
      <c r="C1945" s="8"/>
      <c r="D1945" s="8"/>
      <c r="I1945" s="3"/>
    </row>
    <row r="1946" spans="3:9" x14ac:dyDescent="0.25">
      <c r="C1946" s="8"/>
      <c r="D1946" s="8"/>
      <c r="I1946" s="3"/>
    </row>
    <row r="1947" spans="3:9" x14ac:dyDescent="0.25">
      <c r="C1947" s="8"/>
      <c r="D1947" s="8"/>
      <c r="I1947" s="3"/>
    </row>
    <row r="1948" spans="3:9" x14ac:dyDescent="0.25">
      <c r="C1948" s="8"/>
      <c r="D1948" s="8"/>
      <c r="H1948" s="3"/>
      <c r="I1948" s="3"/>
    </row>
    <row r="1949" spans="3:9" x14ac:dyDescent="0.25">
      <c r="C1949" s="8"/>
      <c r="D1949" s="8"/>
      <c r="I1949" s="3"/>
    </row>
    <row r="1950" spans="3:9" x14ac:dyDescent="0.25">
      <c r="C1950" s="8"/>
      <c r="D1950" s="8"/>
      <c r="H1950" s="3"/>
      <c r="I1950" s="3"/>
    </row>
    <row r="1951" spans="3:9" x14ac:dyDescent="0.25">
      <c r="C1951" s="8"/>
      <c r="D1951" s="8"/>
      <c r="H1951" s="3"/>
      <c r="I1951" s="3"/>
    </row>
    <row r="1952" spans="3:9" x14ac:dyDescent="0.25">
      <c r="C1952" s="8"/>
      <c r="D1952" s="8"/>
      <c r="H1952" s="3"/>
      <c r="I1952" s="3"/>
    </row>
    <row r="1953" spans="3:9" x14ac:dyDescent="0.25">
      <c r="C1953" s="8"/>
      <c r="D1953" s="8"/>
      <c r="H1953" s="3"/>
      <c r="I1953" s="3"/>
    </row>
    <row r="1954" spans="3:9" x14ac:dyDescent="0.25">
      <c r="C1954" s="8"/>
      <c r="D1954" s="8"/>
      <c r="I1954" s="3"/>
    </row>
    <row r="1955" spans="3:9" x14ac:dyDescent="0.25">
      <c r="C1955" s="8"/>
      <c r="D1955" s="8"/>
      <c r="I1955" s="3"/>
    </row>
    <row r="1956" spans="3:9" x14ac:dyDescent="0.25">
      <c r="C1956" s="8"/>
      <c r="D1956" s="8"/>
      <c r="H1956" s="3"/>
      <c r="I1956" s="3"/>
    </row>
    <row r="1957" spans="3:9" x14ac:dyDescent="0.25">
      <c r="C1957" s="8"/>
      <c r="D1957" s="8"/>
      <c r="H1957" s="3"/>
      <c r="I1957" s="3"/>
    </row>
    <row r="1958" spans="3:9" x14ac:dyDescent="0.25">
      <c r="C1958" s="8"/>
      <c r="D1958" s="8"/>
      <c r="I1958" s="3"/>
    </row>
    <row r="1959" spans="3:9" x14ac:dyDescent="0.25">
      <c r="C1959" s="8"/>
      <c r="D1959" s="8"/>
      <c r="I1959" s="3"/>
    </row>
    <row r="1960" spans="3:9" x14ac:dyDescent="0.25">
      <c r="C1960" s="8"/>
      <c r="D1960" s="8"/>
      <c r="I1960" s="3"/>
    </row>
    <row r="1961" spans="3:9" x14ac:dyDescent="0.25">
      <c r="C1961" s="8"/>
      <c r="D1961" s="8"/>
      <c r="I1961" s="3"/>
    </row>
    <row r="1962" spans="3:9" x14ac:dyDescent="0.25">
      <c r="C1962" s="8"/>
      <c r="D1962" s="8"/>
      <c r="I1962" s="3"/>
    </row>
    <row r="1963" spans="3:9" x14ac:dyDescent="0.25">
      <c r="C1963" s="8"/>
      <c r="D1963" s="8"/>
      <c r="H1963" s="3"/>
      <c r="I1963" s="3"/>
    </row>
    <row r="1964" spans="3:9" x14ac:dyDescent="0.25">
      <c r="C1964" s="8"/>
      <c r="D1964" s="8"/>
      <c r="I1964" s="3"/>
    </row>
    <row r="1965" spans="3:9" x14ac:dyDescent="0.25">
      <c r="C1965" s="8"/>
      <c r="D1965" s="8"/>
      <c r="H1965" s="3"/>
      <c r="I1965" s="3"/>
    </row>
    <row r="1966" spans="3:9" x14ac:dyDescent="0.25">
      <c r="C1966" s="8"/>
      <c r="D1966" s="8"/>
      <c r="H1966" s="3"/>
      <c r="I1966" s="3"/>
    </row>
    <row r="1967" spans="3:9" x14ac:dyDescent="0.25">
      <c r="C1967" s="8"/>
      <c r="D1967" s="8"/>
      <c r="H1967" s="3"/>
      <c r="I1967" s="3"/>
    </row>
    <row r="1968" spans="3:9" x14ac:dyDescent="0.25">
      <c r="C1968" s="8"/>
      <c r="D1968" s="8"/>
      <c r="I1968" s="3"/>
    </row>
    <row r="1969" spans="3:9" x14ac:dyDescent="0.25">
      <c r="C1969" s="8"/>
      <c r="D1969" s="8"/>
      <c r="H1969" s="3"/>
      <c r="I1969" s="3"/>
    </row>
    <row r="1970" spans="3:9" x14ac:dyDescent="0.25">
      <c r="C1970" s="8"/>
      <c r="D1970" s="8"/>
      <c r="H1970" s="3"/>
      <c r="I1970" s="3"/>
    </row>
    <row r="1971" spans="3:9" x14ac:dyDescent="0.25">
      <c r="C1971" s="8"/>
      <c r="D1971" s="8"/>
      <c r="I1971" s="3"/>
    </row>
    <row r="1972" spans="3:9" x14ac:dyDescent="0.25">
      <c r="C1972" s="8"/>
      <c r="D1972" s="8"/>
      <c r="H1972" s="3"/>
      <c r="I1972" s="3"/>
    </row>
    <row r="1973" spans="3:9" x14ac:dyDescent="0.25">
      <c r="C1973" s="8"/>
      <c r="D1973" s="8"/>
      <c r="I1973" s="3"/>
    </row>
    <row r="1974" spans="3:9" x14ac:dyDescent="0.25">
      <c r="C1974" s="8"/>
      <c r="D1974" s="8"/>
      <c r="I1974" s="3"/>
    </row>
    <row r="1975" spans="3:9" x14ac:dyDescent="0.25">
      <c r="C1975" s="8"/>
      <c r="D1975" s="8"/>
      <c r="H1975" s="3"/>
      <c r="I1975" s="3"/>
    </row>
    <row r="1976" spans="3:9" x14ac:dyDescent="0.25">
      <c r="C1976" s="8"/>
      <c r="D1976" s="8"/>
      <c r="I1976" s="3"/>
    </row>
    <row r="1977" spans="3:9" x14ac:dyDescent="0.25">
      <c r="C1977" s="8"/>
      <c r="D1977" s="8"/>
      <c r="I1977" s="3"/>
    </row>
    <row r="1978" spans="3:9" x14ac:dyDescent="0.25">
      <c r="C1978" s="8"/>
      <c r="D1978" s="8"/>
      <c r="H1978" s="3"/>
      <c r="I1978" s="3"/>
    </row>
    <row r="1979" spans="3:9" x14ac:dyDescent="0.25">
      <c r="C1979" s="8"/>
      <c r="D1979" s="8"/>
      <c r="I1979" s="3"/>
    </row>
    <row r="1980" spans="3:9" x14ac:dyDescent="0.25">
      <c r="C1980" s="8"/>
      <c r="D1980" s="8"/>
      <c r="H1980" s="3"/>
      <c r="I1980" s="3"/>
    </row>
    <row r="1981" spans="3:9" x14ac:dyDescent="0.25">
      <c r="C1981" s="8"/>
      <c r="D1981" s="8"/>
      <c r="H1981" s="3"/>
      <c r="I1981" s="3"/>
    </row>
    <row r="1982" spans="3:9" x14ac:dyDescent="0.25">
      <c r="C1982" s="8"/>
      <c r="D1982" s="8"/>
      <c r="H1982" s="3"/>
      <c r="I1982" s="3"/>
    </row>
    <row r="1983" spans="3:9" x14ac:dyDescent="0.25">
      <c r="C1983" s="8"/>
      <c r="D1983" s="8"/>
      <c r="I1983" s="3"/>
    </row>
    <row r="1984" spans="3:9" x14ac:dyDescent="0.25">
      <c r="C1984" s="8"/>
      <c r="D1984" s="8"/>
      <c r="H1984" s="3"/>
      <c r="I1984" s="3"/>
    </row>
    <row r="1985" spans="3:9" x14ac:dyDescent="0.25">
      <c r="C1985" s="8"/>
      <c r="D1985" s="8"/>
      <c r="I1985" s="3"/>
    </row>
    <row r="1986" spans="3:9" x14ac:dyDescent="0.25">
      <c r="C1986" s="8"/>
      <c r="D1986" s="8"/>
      <c r="I1986" s="3"/>
    </row>
    <row r="1987" spans="3:9" x14ac:dyDescent="0.25">
      <c r="C1987" s="8"/>
      <c r="D1987" s="8"/>
      <c r="I1987" s="3"/>
    </row>
    <row r="1988" spans="3:9" x14ac:dyDescent="0.25">
      <c r="C1988" s="8"/>
      <c r="D1988" s="8"/>
      <c r="H1988" s="3"/>
      <c r="I1988" s="3"/>
    </row>
    <row r="1989" spans="3:9" x14ac:dyDescent="0.25">
      <c r="C1989" s="8"/>
      <c r="D1989" s="8"/>
      <c r="I1989" s="3"/>
    </row>
    <row r="1990" spans="3:9" x14ac:dyDescent="0.25">
      <c r="C1990" s="8"/>
      <c r="D1990" s="8"/>
      <c r="H1990" s="3"/>
      <c r="I1990" s="3"/>
    </row>
    <row r="1991" spans="3:9" x14ac:dyDescent="0.25">
      <c r="C1991" s="8"/>
      <c r="D1991" s="8"/>
      <c r="H1991" s="3"/>
      <c r="I1991" s="3"/>
    </row>
    <row r="1992" spans="3:9" x14ac:dyDescent="0.25">
      <c r="C1992" s="8"/>
      <c r="D1992" s="8"/>
      <c r="H1992" s="3"/>
      <c r="I1992" s="3"/>
    </row>
    <row r="1993" spans="3:9" x14ac:dyDescent="0.25">
      <c r="C1993" s="8"/>
      <c r="D1993" s="8"/>
      <c r="H1993" s="3"/>
      <c r="I1993" s="3"/>
    </row>
    <row r="1994" spans="3:9" x14ac:dyDescent="0.25">
      <c r="C1994" s="8"/>
      <c r="D1994" s="8"/>
      <c r="I1994" s="3"/>
    </row>
    <row r="1995" spans="3:9" x14ac:dyDescent="0.25">
      <c r="C1995" s="8"/>
      <c r="D1995" s="8"/>
      <c r="I1995" s="3"/>
    </row>
    <row r="1996" spans="3:9" x14ac:dyDescent="0.25">
      <c r="C1996" s="8"/>
      <c r="D1996" s="8"/>
      <c r="H1996" s="3"/>
      <c r="I1996" s="3"/>
    </row>
    <row r="1997" spans="3:9" x14ac:dyDescent="0.25">
      <c r="C1997" s="8"/>
      <c r="D1997" s="8"/>
      <c r="H1997" s="3"/>
      <c r="I1997" s="3"/>
    </row>
    <row r="1998" spans="3:9" x14ac:dyDescent="0.25">
      <c r="C1998" s="8"/>
      <c r="D1998" s="8"/>
      <c r="I1998" s="3"/>
    </row>
    <row r="1999" spans="3:9" x14ac:dyDescent="0.25">
      <c r="C1999" s="8"/>
      <c r="D1999" s="8"/>
      <c r="I1999" s="3"/>
    </row>
    <row r="2000" spans="3:9" x14ac:dyDescent="0.25">
      <c r="C2000" s="8"/>
      <c r="D2000" s="8"/>
      <c r="I2000" s="3"/>
    </row>
    <row r="2001" spans="3:9" x14ac:dyDescent="0.25">
      <c r="C2001" s="8"/>
      <c r="D2001" s="8"/>
      <c r="I2001" s="3"/>
    </row>
    <row r="2002" spans="3:9" x14ac:dyDescent="0.25">
      <c r="C2002" s="8"/>
      <c r="D2002" s="8"/>
      <c r="I2002" s="3"/>
    </row>
    <row r="2003" spans="3:9" x14ac:dyDescent="0.25">
      <c r="C2003" s="8"/>
      <c r="D2003" s="8"/>
      <c r="H2003" s="3"/>
      <c r="I2003" s="3"/>
    </row>
    <row r="2004" spans="3:9" x14ac:dyDescent="0.25">
      <c r="C2004" s="8"/>
      <c r="D2004" s="8"/>
      <c r="I2004" s="3"/>
    </row>
    <row r="2005" spans="3:9" x14ac:dyDescent="0.25">
      <c r="C2005" s="8"/>
      <c r="D2005" s="8"/>
      <c r="H2005" s="3"/>
      <c r="I2005" s="3"/>
    </row>
    <row r="2006" spans="3:9" x14ac:dyDescent="0.25">
      <c r="C2006" s="8"/>
      <c r="D2006" s="8"/>
      <c r="H2006" s="3"/>
      <c r="I2006" s="3"/>
    </row>
    <row r="2007" spans="3:9" x14ac:dyDescent="0.25">
      <c r="C2007" s="8"/>
      <c r="D2007" s="8"/>
      <c r="H2007" s="3"/>
      <c r="I2007" s="3"/>
    </row>
    <row r="2008" spans="3:9" x14ac:dyDescent="0.25">
      <c r="C2008" s="8"/>
      <c r="D2008" s="8"/>
      <c r="I2008" s="3"/>
    </row>
    <row r="2009" spans="3:9" x14ac:dyDescent="0.25">
      <c r="C2009" s="8"/>
      <c r="D2009" s="8"/>
      <c r="H2009" s="3"/>
      <c r="I2009" s="3"/>
    </row>
    <row r="2010" spans="3:9" x14ac:dyDescent="0.25">
      <c r="C2010" s="8"/>
      <c r="D2010" s="8"/>
      <c r="H2010" s="3"/>
      <c r="I2010" s="3"/>
    </row>
    <row r="2011" spans="3:9" x14ac:dyDescent="0.25">
      <c r="C2011" s="8"/>
      <c r="D2011" s="8"/>
      <c r="I2011" s="3"/>
    </row>
    <row r="2012" spans="3:9" x14ac:dyDescent="0.25">
      <c r="C2012" s="8"/>
      <c r="D2012" s="8"/>
      <c r="H2012" s="3"/>
      <c r="I2012" s="3"/>
    </row>
    <row r="2013" spans="3:9" x14ac:dyDescent="0.25">
      <c r="C2013" s="8"/>
      <c r="D2013" s="8"/>
      <c r="I2013" s="3"/>
    </row>
    <row r="2014" spans="3:9" x14ac:dyDescent="0.25">
      <c r="C2014" s="8"/>
      <c r="D2014" s="8"/>
      <c r="I2014" s="3"/>
    </row>
    <row r="2015" spans="3:9" x14ac:dyDescent="0.25">
      <c r="C2015" s="8"/>
      <c r="D2015" s="8"/>
      <c r="H2015" s="3"/>
      <c r="I2015" s="3"/>
    </row>
    <row r="2016" spans="3:9" x14ac:dyDescent="0.25">
      <c r="C2016" s="8"/>
      <c r="D2016" s="8"/>
      <c r="I2016" s="3"/>
    </row>
    <row r="2017" spans="3:9" x14ac:dyDescent="0.25">
      <c r="C2017" s="8"/>
      <c r="D2017" s="8"/>
      <c r="H2017" s="9"/>
      <c r="I2017" s="3"/>
    </row>
    <row r="2018" spans="3:9" x14ac:dyDescent="0.25">
      <c r="C2018" s="8"/>
      <c r="D2018" s="8"/>
      <c r="H2018" s="9"/>
      <c r="I2018" s="3"/>
    </row>
    <row r="2019" spans="3:9" x14ac:dyDescent="0.25">
      <c r="C2019" s="8"/>
      <c r="D2019" s="8"/>
      <c r="H2019" s="9"/>
      <c r="I2019" s="3"/>
    </row>
    <row r="2020" spans="3:9" x14ac:dyDescent="0.25">
      <c r="C2020" s="8"/>
      <c r="D2020" s="8"/>
      <c r="H2020" s="3"/>
      <c r="I2020" s="3"/>
    </row>
    <row r="2021" spans="3:9" x14ac:dyDescent="0.25">
      <c r="C2021" s="8"/>
      <c r="D2021" s="8"/>
      <c r="H2021" s="3"/>
      <c r="I2021" s="3"/>
    </row>
    <row r="2022" spans="3:9" x14ac:dyDescent="0.25">
      <c r="C2022" s="8"/>
      <c r="D2022" s="8"/>
      <c r="H2022" s="3"/>
      <c r="I2022" s="3"/>
    </row>
    <row r="2023" spans="3:9" x14ac:dyDescent="0.25">
      <c r="C2023" s="8"/>
      <c r="D2023" s="8"/>
      <c r="H2023" s="3"/>
      <c r="I2023" s="3"/>
    </row>
    <row r="2024" spans="3:9" x14ac:dyDescent="0.25">
      <c r="C2024" s="8"/>
      <c r="D2024" s="8"/>
      <c r="H2024" s="3"/>
      <c r="I2024" s="3"/>
    </row>
    <row r="2025" spans="3:9" x14ac:dyDescent="0.25">
      <c r="C2025" s="8"/>
      <c r="D2025" s="8"/>
      <c r="H2025" s="3"/>
      <c r="I2025" s="3"/>
    </row>
    <row r="2026" spans="3:9" x14ac:dyDescent="0.25">
      <c r="C2026" s="8"/>
      <c r="D2026" s="8"/>
      <c r="H2026" s="3"/>
      <c r="I2026" s="3"/>
    </row>
    <row r="2027" spans="3:9" x14ac:dyDescent="0.25">
      <c r="C2027" s="8"/>
      <c r="D2027" s="8"/>
      <c r="H2027" s="3"/>
      <c r="I2027" s="3"/>
    </row>
    <row r="2028" spans="3:9" x14ac:dyDescent="0.25">
      <c r="C2028" s="8"/>
      <c r="D2028" s="8"/>
      <c r="H2028" s="3"/>
      <c r="I2028" s="3"/>
    </row>
    <row r="2029" spans="3:9" x14ac:dyDescent="0.25">
      <c r="C2029" s="8"/>
      <c r="D2029" s="8"/>
      <c r="H2029" s="3"/>
      <c r="I2029" s="3"/>
    </row>
    <row r="2030" spans="3:9" x14ac:dyDescent="0.25">
      <c r="C2030" s="8"/>
      <c r="D2030" s="8"/>
      <c r="H2030" s="3"/>
      <c r="I2030" s="3"/>
    </row>
    <row r="2031" spans="3:9" x14ac:dyDescent="0.25">
      <c r="C2031" s="8"/>
      <c r="D2031" s="8"/>
      <c r="H2031" s="3"/>
      <c r="I2031" s="3"/>
    </row>
    <row r="2032" spans="3:9" x14ac:dyDescent="0.25">
      <c r="C2032" s="8"/>
      <c r="D2032" s="8"/>
      <c r="H2032" s="3"/>
      <c r="I2032" s="3"/>
    </row>
    <row r="2033" spans="3:9" x14ac:dyDescent="0.25">
      <c r="C2033" s="8"/>
      <c r="D2033" s="8"/>
      <c r="H2033" s="3"/>
      <c r="I2033" s="3"/>
    </row>
    <row r="2034" spans="3:9" x14ac:dyDescent="0.25">
      <c r="C2034" s="8"/>
      <c r="D2034" s="8"/>
      <c r="H2034" s="3"/>
      <c r="I2034" s="3"/>
    </row>
    <row r="2035" spans="3:9" x14ac:dyDescent="0.25">
      <c r="C2035" s="8"/>
      <c r="D2035" s="8"/>
      <c r="H2035" s="3"/>
      <c r="I2035" s="3"/>
    </row>
    <row r="2036" spans="3:9" x14ac:dyDescent="0.25">
      <c r="C2036" s="8"/>
      <c r="D2036" s="8"/>
      <c r="H2036" s="3"/>
      <c r="I2036" s="3"/>
    </row>
    <row r="2037" spans="3:9" x14ac:dyDescent="0.25">
      <c r="C2037" s="8"/>
      <c r="D2037" s="8"/>
      <c r="H2037" s="3"/>
      <c r="I2037" s="3"/>
    </row>
    <row r="2038" spans="3:9" x14ac:dyDescent="0.25">
      <c r="C2038" s="8"/>
      <c r="D2038" s="8"/>
      <c r="H2038" s="3"/>
      <c r="I2038" s="3"/>
    </row>
    <row r="2039" spans="3:9" x14ac:dyDescent="0.25">
      <c r="C2039" s="8"/>
      <c r="D2039" s="8"/>
      <c r="H2039" s="3"/>
      <c r="I2039" s="3"/>
    </row>
    <row r="2040" spans="3:9" x14ac:dyDescent="0.25">
      <c r="C2040" s="8"/>
      <c r="D2040" s="8"/>
      <c r="H2040" s="3"/>
      <c r="I2040" s="3"/>
    </row>
    <row r="2041" spans="3:9" x14ac:dyDescent="0.25">
      <c r="C2041" s="8"/>
      <c r="D2041" s="8"/>
      <c r="H2041" s="3"/>
      <c r="I2041" s="3"/>
    </row>
    <row r="2042" spans="3:9" x14ac:dyDescent="0.25">
      <c r="C2042" s="8"/>
      <c r="D2042" s="8"/>
      <c r="H2042" s="3"/>
      <c r="I2042" s="3"/>
    </row>
    <row r="2043" spans="3:9" x14ac:dyDescent="0.25">
      <c r="C2043" s="8"/>
      <c r="D2043" s="8"/>
      <c r="H2043" s="3"/>
      <c r="I2043" s="3"/>
    </row>
    <row r="2044" spans="3:9" x14ac:dyDescent="0.25">
      <c r="C2044" s="8"/>
      <c r="D2044" s="8"/>
      <c r="H2044" s="3"/>
      <c r="I2044" s="3"/>
    </row>
    <row r="2045" spans="3:9" x14ac:dyDescent="0.25">
      <c r="C2045" s="8"/>
      <c r="D2045" s="8"/>
      <c r="H2045" s="3"/>
      <c r="I2045" s="3"/>
    </row>
    <row r="2046" spans="3:9" x14ac:dyDescent="0.25">
      <c r="C2046" s="8"/>
      <c r="D2046" s="8"/>
      <c r="H2046" s="3"/>
      <c r="I2046" s="3"/>
    </row>
    <row r="2047" spans="3:9" x14ac:dyDescent="0.25">
      <c r="C2047" s="8"/>
      <c r="D2047" s="8"/>
      <c r="H2047" s="3"/>
      <c r="I2047" s="3"/>
    </row>
    <row r="2048" spans="3:9" x14ac:dyDescent="0.25">
      <c r="C2048" s="8"/>
      <c r="D2048" s="8"/>
      <c r="H2048" s="3"/>
      <c r="I2048" s="3"/>
    </row>
    <row r="2049" spans="3:9" x14ac:dyDescent="0.25">
      <c r="C2049" s="8"/>
      <c r="D2049" s="8"/>
      <c r="H2049" s="3"/>
      <c r="I2049" s="3"/>
    </row>
    <row r="2050" spans="3:9" x14ac:dyDescent="0.25">
      <c r="C2050" s="8"/>
      <c r="D2050" s="8"/>
      <c r="H2050" s="3"/>
      <c r="I2050" s="3"/>
    </row>
    <row r="2051" spans="3:9" x14ac:dyDescent="0.25">
      <c r="C2051" s="8"/>
      <c r="D2051" s="8"/>
      <c r="H2051" s="3"/>
      <c r="I2051" s="3"/>
    </row>
    <row r="2052" spans="3:9" x14ac:dyDescent="0.25">
      <c r="C2052" s="8"/>
      <c r="D2052" s="8"/>
      <c r="H2052" s="3"/>
      <c r="I2052" s="3"/>
    </row>
    <row r="2053" spans="3:9" x14ac:dyDescent="0.25">
      <c r="C2053" s="8"/>
      <c r="D2053" s="8"/>
      <c r="H2053" s="3"/>
      <c r="I2053" s="3"/>
    </row>
    <row r="2054" spans="3:9" x14ac:dyDescent="0.25">
      <c r="C2054" s="8"/>
      <c r="D2054" s="8"/>
      <c r="H2054" s="3"/>
      <c r="I2054" s="3"/>
    </row>
    <row r="2055" spans="3:9" x14ac:dyDescent="0.25">
      <c r="C2055" s="8"/>
      <c r="D2055" s="8"/>
      <c r="H2055" s="3"/>
      <c r="I2055" s="3"/>
    </row>
    <row r="2056" spans="3:9" x14ac:dyDescent="0.25">
      <c r="C2056" s="8"/>
      <c r="D2056" s="8"/>
      <c r="H2056" s="9"/>
      <c r="I2056" s="3"/>
    </row>
    <row r="2057" spans="3:9" x14ac:dyDescent="0.25">
      <c r="C2057" s="8"/>
      <c r="D2057" s="8"/>
      <c r="I2057" s="3"/>
    </row>
    <row r="2058" spans="3:9" x14ac:dyDescent="0.25">
      <c r="C2058" s="8"/>
      <c r="D2058" s="8"/>
      <c r="H2058" s="3"/>
      <c r="I2058" s="3"/>
    </row>
    <row r="2059" spans="3:9" x14ac:dyDescent="0.25">
      <c r="C2059" s="8"/>
      <c r="D2059" s="8"/>
      <c r="I2059" s="3"/>
    </row>
    <row r="2060" spans="3:9" x14ac:dyDescent="0.25">
      <c r="C2060" s="8"/>
      <c r="D2060" s="8"/>
      <c r="H2060" s="3"/>
      <c r="I2060" s="3"/>
    </row>
    <row r="2061" spans="3:9" x14ac:dyDescent="0.25">
      <c r="C2061" s="8"/>
      <c r="D2061" s="8"/>
      <c r="H2061" s="3"/>
      <c r="I2061" s="3"/>
    </row>
    <row r="2062" spans="3:9" x14ac:dyDescent="0.25">
      <c r="C2062" s="8"/>
      <c r="D2062" s="8"/>
      <c r="H2062" s="3"/>
      <c r="I2062" s="3"/>
    </row>
    <row r="2063" spans="3:9" x14ac:dyDescent="0.25">
      <c r="C2063" s="8"/>
      <c r="D2063" s="8"/>
      <c r="I2063" s="3"/>
    </row>
    <row r="2064" spans="3:9" x14ac:dyDescent="0.25">
      <c r="C2064" s="8"/>
      <c r="D2064" s="8"/>
      <c r="H2064" s="3"/>
      <c r="I2064" s="3"/>
    </row>
    <row r="2065" spans="3:9" x14ac:dyDescent="0.25">
      <c r="C2065" s="8"/>
      <c r="D2065" s="8"/>
      <c r="I2065" s="3"/>
    </row>
    <row r="2066" spans="3:9" x14ac:dyDescent="0.25">
      <c r="C2066" s="8"/>
      <c r="D2066" s="8"/>
      <c r="I2066" s="3"/>
    </row>
    <row r="2067" spans="3:9" x14ac:dyDescent="0.25">
      <c r="C2067" s="8"/>
      <c r="D2067" s="8"/>
      <c r="I2067" s="3"/>
    </row>
    <row r="2068" spans="3:9" x14ac:dyDescent="0.25">
      <c r="C2068" s="8"/>
      <c r="D2068" s="8"/>
      <c r="H2068" s="3"/>
      <c r="I2068" s="3"/>
    </row>
    <row r="2069" spans="3:9" x14ac:dyDescent="0.25">
      <c r="C2069" s="8"/>
      <c r="D2069" s="8"/>
      <c r="I2069" s="3"/>
    </row>
    <row r="2070" spans="3:9" x14ac:dyDescent="0.25">
      <c r="C2070" s="8"/>
      <c r="D2070" s="8"/>
      <c r="H2070" s="3"/>
      <c r="I2070" s="3"/>
    </row>
    <row r="2071" spans="3:9" x14ac:dyDescent="0.25">
      <c r="C2071" s="8"/>
      <c r="D2071" s="8"/>
      <c r="H2071" s="3"/>
      <c r="I2071" s="3"/>
    </row>
    <row r="2072" spans="3:9" x14ac:dyDescent="0.25">
      <c r="C2072" s="8"/>
      <c r="D2072" s="8"/>
      <c r="H2072" s="3"/>
      <c r="I2072" s="3"/>
    </row>
    <row r="2073" spans="3:9" x14ac:dyDescent="0.25">
      <c r="C2073" s="8"/>
      <c r="D2073" s="8"/>
      <c r="H2073" s="3"/>
      <c r="I2073" s="3"/>
    </row>
    <row r="2074" spans="3:9" x14ac:dyDescent="0.25">
      <c r="C2074" s="8"/>
      <c r="D2074" s="8"/>
      <c r="I2074" s="3"/>
    </row>
    <row r="2075" spans="3:9" x14ac:dyDescent="0.25">
      <c r="C2075" s="8"/>
      <c r="D2075" s="8"/>
      <c r="I2075" s="3"/>
    </row>
    <row r="2076" spans="3:9" x14ac:dyDescent="0.25">
      <c r="C2076" s="8"/>
      <c r="D2076" s="8"/>
      <c r="H2076" s="3"/>
      <c r="I2076" s="3"/>
    </row>
    <row r="2077" spans="3:9" x14ac:dyDescent="0.25">
      <c r="C2077" s="8"/>
      <c r="D2077" s="8"/>
      <c r="H2077" s="3"/>
      <c r="I2077" s="3"/>
    </row>
    <row r="2078" spans="3:9" x14ac:dyDescent="0.25">
      <c r="C2078" s="8"/>
      <c r="D2078" s="8"/>
      <c r="I2078" s="3"/>
    </row>
    <row r="2079" spans="3:9" x14ac:dyDescent="0.25">
      <c r="C2079" s="8"/>
      <c r="D2079" s="8"/>
      <c r="I2079" s="3"/>
    </row>
    <row r="2080" spans="3:9" x14ac:dyDescent="0.25">
      <c r="C2080" s="8"/>
      <c r="D2080" s="8"/>
      <c r="I2080" s="3"/>
    </row>
    <row r="2081" spans="3:9" x14ac:dyDescent="0.25">
      <c r="C2081" s="8"/>
      <c r="D2081" s="8"/>
      <c r="I2081" s="3"/>
    </row>
    <row r="2082" spans="3:9" x14ac:dyDescent="0.25">
      <c r="C2082" s="8"/>
      <c r="D2082" s="8"/>
      <c r="I2082" s="3"/>
    </row>
    <row r="2083" spans="3:9" x14ac:dyDescent="0.25">
      <c r="C2083" s="8"/>
      <c r="D2083" s="8"/>
      <c r="H2083" s="3"/>
      <c r="I2083" s="3"/>
    </row>
    <row r="2084" spans="3:9" x14ac:dyDescent="0.25">
      <c r="C2084" s="8"/>
      <c r="D2084" s="8"/>
      <c r="I2084" s="3"/>
    </row>
    <row r="2085" spans="3:9" x14ac:dyDescent="0.25">
      <c r="C2085" s="8"/>
      <c r="D2085" s="8"/>
      <c r="H2085" s="3"/>
      <c r="I2085" s="3"/>
    </row>
    <row r="2086" spans="3:9" x14ac:dyDescent="0.25">
      <c r="C2086" s="8"/>
      <c r="D2086" s="8"/>
      <c r="H2086" s="3"/>
      <c r="I2086" s="3"/>
    </row>
    <row r="2087" spans="3:9" x14ac:dyDescent="0.25">
      <c r="C2087" s="8"/>
      <c r="D2087" s="8"/>
      <c r="H2087" s="3"/>
      <c r="I2087" s="3"/>
    </row>
    <row r="2088" spans="3:9" x14ac:dyDescent="0.25">
      <c r="C2088" s="8"/>
      <c r="D2088" s="8"/>
      <c r="I2088" s="3"/>
    </row>
    <row r="2089" spans="3:9" x14ac:dyDescent="0.25">
      <c r="C2089" s="8"/>
      <c r="D2089" s="8"/>
      <c r="H2089" s="3"/>
      <c r="I2089" s="3"/>
    </row>
    <row r="2090" spans="3:9" x14ac:dyDescent="0.25">
      <c r="C2090" s="8"/>
      <c r="D2090" s="8"/>
      <c r="H2090" s="3"/>
      <c r="I2090" s="3"/>
    </row>
    <row r="2091" spans="3:9" x14ac:dyDescent="0.25">
      <c r="C2091" s="8"/>
      <c r="D2091" s="8"/>
      <c r="I2091" s="3"/>
    </row>
    <row r="2092" spans="3:9" x14ac:dyDescent="0.25">
      <c r="C2092" s="8"/>
      <c r="D2092" s="8"/>
      <c r="H2092" s="3"/>
      <c r="I2092" s="3"/>
    </row>
    <row r="2093" spans="3:9" x14ac:dyDescent="0.25">
      <c r="C2093" s="8"/>
      <c r="D2093" s="8"/>
      <c r="I2093" s="3"/>
    </row>
    <row r="2094" spans="3:9" x14ac:dyDescent="0.25">
      <c r="C2094" s="8"/>
      <c r="D2094" s="8"/>
      <c r="I2094" s="3"/>
    </row>
    <row r="2095" spans="3:9" x14ac:dyDescent="0.25">
      <c r="C2095" s="8"/>
      <c r="D2095" s="8"/>
      <c r="H2095" s="3"/>
      <c r="I2095" s="3"/>
    </row>
    <row r="2096" spans="3:9" x14ac:dyDescent="0.25">
      <c r="C2096" s="8"/>
      <c r="D2096" s="8"/>
      <c r="I2096" s="3"/>
    </row>
    <row r="2097" spans="3:9" x14ac:dyDescent="0.25">
      <c r="C2097" s="8"/>
      <c r="D2097" s="8"/>
      <c r="I2097" s="3"/>
    </row>
    <row r="2098" spans="3:9" x14ac:dyDescent="0.25">
      <c r="C2098" s="8"/>
      <c r="D2098" s="8"/>
      <c r="I2098" s="3"/>
    </row>
    <row r="2099" spans="3:9" x14ac:dyDescent="0.25">
      <c r="C2099" s="8"/>
      <c r="D2099" s="8"/>
      <c r="I2099" s="3"/>
    </row>
    <row r="2100" spans="3:9" x14ac:dyDescent="0.25">
      <c r="C2100" s="8"/>
      <c r="D2100" s="8"/>
      <c r="I2100" s="3"/>
    </row>
    <row r="2101" spans="3:9" x14ac:dyDescent="0.25">
      <c r="C2101" s="8"/>
      <c r="D2101" s="8"/>
      <c r="I2101" s="3"/>
    </row>
    <row r="2102" spans="3:9" x14ac:dyDescent="0.25">
      <c r="C2102" s="8"/>
      <c r="D2102" s="8"/>
      <c r="I2102" s="3"/>
    </row>
    <row r="2103" spans="3:9" x14ac:dyDescent="0.25">
      <c r="C2103" s="8"/>
      <c r="D2103" s="8"/>
      <c r="H2103" s="9"/>
      <c r="I2103" s="3"/>
    </row>
    <row r="2104" spans="3:9" x14ac:dyDescent="0.25">
      <c r="C2104" s="8"/>
      <c r="D2104" s="8"/>
      <c r="H2104" s="9"/>
      <c r="I2104" s="3"/>
    </row>
    <row r="2105" spans="3:9" x14ac:dyDescent="0.25">
      <c r="C2105" s="8"/>
      <c r="D2105" s="8"/>
      <c r="H2105" s="9"/>
      <c r="I2105" s="3"/>
    </row>
    <row r="2106" spans="3:9" x14ac:dyDescent="0.25">
      <c r="C2106" s="8"/>
      <c r="D2106" s="8"/>
      <c r="H2106" s="9"/>
      <c r="I2106" s="3"/>
    </row>
    <row r="2107" spans="3:9" x14ac:dyDescent="0.25">
      <c r="C2107" s="8"/>
      <c r="D2107" s="8"/>
      <c r="H2107" s="9"/>
      <c r="I2107" s="3"/>
    </row>
    <row r="2108" spans="3:9" x14ac:dyDescent="0.25">
      <c r="C2108" s="8"/>
      <c r="D2108" s="8"/>
      <c r="H2108" s="9"/>
      <c r="I2108" s="3"/>
    </row>
    <row r="2109" spans="3:9" x14ac:dyDescent="0.25">
      <c r="C2109" s="8"/>
      <c r="D2109" s="8"/>
      <c r="H2109" s="3"/>
      <c r="I2109" s="3"/>
    </row>
    <row r="2110" spans="3:9" x14ac:dyDescent="0.25">
      <c r="C2110" s="8"/>
      <c r="D2110" s="8"/>
      <c r="H2110" s="3"/>
      <c r="I2110" s="3"/>
    </row>
    <row r="2111" spans="3:9" x14ac:dyDescent="0.25">
      <c r="C2111" s="8"/>
      <c r="D2111" s="8"/>
      <c r="H2111" s="3"/>
      <c r="I2111" s="3"/>
    </row>
    <row r="2112" spans="3:9" x14ac:dyDescent="0.25">
      <c r="C2112" s="8"/>
      <c r="D2112" s="8"/>
      <c r="H2112" s="3"/>
      <c r="I2112" s="3"/>
    </row>
    <row r="2113" spans="3:9" x14ac:dyDescent="0.25">
      <c r="C2113" s="8"/>
      <c r="D2113" s="8"/>
      <c r="H2113" s="3"/>
      <c r="I2113" s="3"/>
    </row>
    <row r="2114" spans="3:9" x14ac:dyDescent="0.25">
      <c r="C2114" s="8"/>
      <c r="D2114" s="8"/>
      <c r="H2114" s="3"/>
      <c r="I2114" s="3"/>
    </row>
    <row r="2115" spans="3:9" x14ac:dyDescent="0.25">
      <c r="C2115" s="8"/>
      <c r="D2115" s="8"/>
      <c r="H2115" s="9"/>
      <c r="I2115" s="3"/>
    </row>
    <row r="2116" spans="3:9" x14ac:dyDescent="0.25">
      <c r="C2116" s="8"/>
      <c r="D2116" s="8"/>
      <c r="H2116" s="9"/>
      <c r="I2116" s="3"/>
    </row>
    <row r="2117" spans="3:9" x14ac:dyDescent="0.25">
      <c r="C2117" s="8"/>
      <c r="D2117" s="8"/>
      <c r="H2117" s="9"/>
      <c r="I2117" s="3"/>
    </row>
    <row r="2118" spans="3:9" x14ac:dyDescent="0.25">
      <c r="C2118" s="8"/>
      <c r="D2118" s="8"/>
      <c r="H2118" s="9"/>
      <c r="I2118" s="3"/>
    </row>
    <row r="2119" spans="3:9" x14ac:dyDescent="0.25">
      <c r="C2119" s="8"/>
      <c r="D2119" s="8"/>
      <c r="H2119" s="9"/>
      <c r="I2119" s="3"/>
    </row>
    <row r="2120" spans="3:9" x14ac:dyDescent="0.25">
      <c r="C2120" s="8"/>
      <c r="D2120" s="8"/>
      <c r="H2120" s="9"/>
      <c r="I2120" s="3"/>
    </row>
    <row r="2121" spans="3:9" x14ac:dyDescent="0.25">
      <c r="C2121" s="8"/>
      <c r="D2121" s="8"/>
      <c r="I2121" s="3"/>
    </row>
    <row r="2122" spans="3:9" x14ac:dyDescent="0.25">
      <c r="C2122" s="8"/>
      <c r="D2122" s="8"/>
      <c r="I2122" s="3"/>
    </row>
    <row r="2123" spans="3:9" x14ac:dyDescent="0.25">
      <c r="C2123" s="8"/>
      <c r="D2123" s="8"/>
      <c r="I2123" s="3"/>
    </row>
    <row r="2124" spans="3:9" x14ac:dyDescent="0.25">
      <c r="C2124" s="8"/>
      <c r="D2124" s="8"/>
      <c r="I2124" s="3"/>
    </row>
    <row r="2125" spans="3:9" x14ac:dyDescent="0.25">
      <c r="C2125" s="8"/>
      <c r="D2125" s="8"/>
      <c r="I2125" s="3"/>
    </row>
    <row r="2126" spans="3:9" x14ac:dyDescent="0.25">
      <c r="C2126" s="8"/>
      <c r="D2126" s="8"/>
      <c r="I2126" s="3"/>
    </row>
    <row r="2127" spans="3:9" x14ac:dyDescent="0.25">
      <c r="C2127" s="8"/>
      <c r="D2127" s="8"/>
      <c r="H2127" s="9"/>
      <c r="I2127" s="3"/>
    </row>
    <row r="2128" spans="3:9" x14ac:dyDescent="0.25">
      <c r="C2128" s="8"/>
      <c r="D2128" s="8"/>
      <c r="H2128" s="9"/>
      <c r="I2128" s="3"/>
    </row>
    <row r="2129" spans="3:9" x14ac:dyDescent="0.25">
      <c r="C2129" s="8"/>
      <c r="D2129" s="8"/>
      <c r="H2129" s="9"/>
      <c r="I2129" s="3"/>
    </row>
    <row r="2130" spans="3:9" x14ac:dyDescent="0.25">
      <c r="C2130" s="8"/>
      <c r="D2130" s="8"/>
      <c r="H2130" s="9"/>
      <c r="I2130" s="3"/>
    </row>
    <row r="2131" spans="3:9" x14ac:dyDescent="0.25">
      <c r="C2131" s="8"/>
      <c r="D2131" s="8"/>
      <c r="H2131" s="9"/>
      <c r="I2131" s="3"/>
    </row>
    <row r="2132" spans="3:9" x14ac:dyDescent="0.25">
      <c r="C2132" s="8"/>
      <c r="D2132" s="8"/>
      <c r="H2132" s="9"/>
      <c r="I2132" s="3"/>
    </row>
    <row r="2133" spans="3:9" x14ac:dyDescent="0.25">
      <c r="C2133" s="8"/>
      <c r="D2133" s="8"/>
      <c r="H2133" s="3"/>
      <c r="I2133" s="3"/>
    </row>
    <row r="2134" spans="3:9" x14ac:dyDescent="0.25">
      <c r="C2134" s="8"/>
      <c r="D2134" s="8"/>
      <c r="H2134" s="3"/>
      <c r="I2134" s="3"/>
    </row>
    <row r="2135" spans="3:9" x14ac:dyDescent="0.25">
      <c r="C2135" s="8"/>
      <c r="D2135" s="8"/>
      <c r="H2135" s="3"/>
      <c r="I2135" s="3"/>
    </row>
    <row r="2136" spans="3:9" x14ac:dyDescent="0.25">
      <c r="C2136" s="8"/>
      <c r="D2136" s="8"/>
      <c r="H2136" s="3"/>
      <c r="I2136" s="3"/>
    </row>
    <row r="2137" spans="3:9" x14ac:dyDescent="0.25">
      <c r="C2137" s="8"/>
      <c r="D2137" s="8"/>
      <c r="H2137" s="3"/>
      <c r="I2137" s="3"/>
    </row>
    <row r="2138" spans="3:9" x14ac:dyDescent="0.25">
      <c r="C2138" s="8"/>
      <c r="D2138" s="8"/>
      <c r="H2138" s="3"/>
      <c r="I2138" s="3"/>
    </row>
    <row r="2139" spans="3:9" x14ac:dyDescent="0.25">
      <c r="C2139" s="8"/>
      <c r="D2139" s="8"/>
      <c r="H2139" s="9"/>
      <c r="I2139" s="3"/>
    </row>
    <row r="2140" spans="3:9" x14ac:dyDescent="0.25">
      <c r="C2140" s="8"/>
      <c r="D2140" s="8"/>
      <c r="H2140" s="9"/>
      <c r="I2140" s="3"/>
    </row>
    <row r="2141" spans="3:9" x14ac:dyDescent="0.25">
      <c r="C2141" s="8"/>
      <c r="D2141" s="8"/>
      <c r="H2141" s="9"/>
      <c r="I2141" s="3"/>
    </row>
    <row r="2142" spans="3:9" x14ac:dyDescent="0.25">
      <c r="C2142" s="8"/>
      <c r="D2142" s="8"/>
      <c r="H2142" s="9"/>
      <c r="I2142" s="3"/>
    </row>
    <row r="2143" spans="3:9" x14ac:dyDescent="0.25">
      <c r="C2143" s="8"/>
      <c r="D2143" s="8"/>
      <c r="H2143" s="9"/>
      <c r="I2143" s="3"/>
    </row>
    <row r="2144" spans="3:9" x14ac:dyDescent="0.25">
      <c r="C2144" s="8"/>
      <c r="D2144" s="8"/>
      <c r="H2144" s="9"/>
      <c r="I2144" s="3"/>
    </row>
    <row r="2145" spans="3:9" x14ac:dyDescent="0.25">
      <c r="C2145" s="8"/>
      <c r="D2145" s="8"/>
      <c r="I2145" s="3"/>
    </row>
    <row r="2146" spans="3:9" x14ac:dyDescent="0.25">
      <c r="C2146" s="8"/>
      <c r="D2146" s="8"/>
      <c r="I2146" s="3"/>
    </row>
    <row r="2147" spans="3:9" x14ac:dyDescent="0.25">
      <c r="C2147" s="8"/>
      <c r="D2147" s="8"/>
      <c r="I2147" s="3"/>
    </row>
    <row r="2148" spans="3:9" x14ac:dyDescent="0.25">
      <c r="C2148" s="8"/>
      <c r="D2148" s="8"/>
      <c r="I2148" s="3"/>
    </row>
    <row r="2149" spans="3:9" x14ac:dyDescent="0.25">
      <c r="C2149" s="8"/>
      <c r="D2149" s="8"/>
      <c r="I2149" s="3"/>
    </row>
    <row r="2150" spans="3:9" x14ac:dyDescent="0.25">
      <c r="C2150" s="8"/>
      <c r="D2150" s="8"/>
      <c r="I2150" s="3"/>
    </row>
    <row r="2151" spans="3:9" x14ac:dyDescent="0.25">
      <c r="C2151" s="8"/>
      <c r="D2151" s="8"/>
      <c r="H2151" s="9"/>
      <c r="I2151" s="3"/>
    </row>
    <row r="2152" spans="3:9" x14ac:dyDescent="0.25">
      <c r="C2152" s="8"/>
      <c r="D2152" s="8"/>
      <c r="H2152" s="9"/>
      <c r="I2152" s="3"/>
    </row>
    <row r="2153" spans="3:9" x14ac:dyDescent="0.25">
      <c r="C2153" s="8"/>
      <c r="D2153" s="8"/>
      <c r="H2153" s="9"/>
      <c r="I2153" s="3"/>
    </row>
    <row r="2154" spans="3:9" x14ac:dyDescent="0.25">
      <c r="C2154" s="8"/>
      <c r="D2154" s="8"/>
      <c r="H2154" s="9"/>
      <c r="I2154" s="3"/>
    </row>
    <row r="2155" spans="3:9" x14ac:dyDescent="0.25">
      <c r="C2155" s="8"/>
      <c r="D2155" s="8"/>
      <c r="H2155" s="9"/>
      <c r="I2155" s="3"/>
    </row>
    <row r="2156" spans="3:9" x14ac:dyDescent="0.25">
      <c r="C2156" s="8"/>
      <c r="D2156" s="8"/>
      <c r="H2156" s="9"/>
      <c r="I2156" s="3"/>
    </row>
    <row r="2157" spans="3:9" x14ac:dyDescent="0.25">
      <c r="C2157" s="8"/>
      <c r="D2157" s="8"/>
      <c r="H2157" s="3"/>
      <c r="I2157" s="3"/>
    </row>
    <row r="2158" spans="3:9" x14ac:dyDescent="0.25">
      <c r="C2158" s="8"/>
      <c r="D2158" s="8"/>
      <c r="H2158" s="3"/>
      <c r="I2158" s="3"/>
    </row>
    <row r="2159" spans="3:9" x14ac:dyDescent="0.25">
      <c r="C2159" s="8"/>
      <c r="D2159" s="8"/>
      <c r="H2159" s="3"/>
      <c r="I2159" s="3"/>
    </row>
    <row r="2160" spans="3:9" x14ac:dyDescent="0.25">
      <c r="C2160" s="8"/>
      <c r="D2160" s="8"/>
      <c r="H2160" s="3"/>
      <c r="I2160" s="3"/>
    </row>
    <row r="2161" spans="3:9" x14ac:dyDescent="0.25">
      <c r="C2161" s="8"/>
      <c r="D2161" s="8"/>
      <c r="H2161" s="3"/>
      <c r="I2161" s="3"/>
    </row>
    <row r="2162" spans="3:9" x14ac:dyDescent="0.25">
      <c r="C2162" s="8"/>
      <c r="D2162" s="8"/>
      <c r="H2162" s="3"/>
      <c r="I2162" s="3"/>
    </row>
    <row r="2163" spans="3:9" x14ac:dyDescent="0.25">
      <c r="C2163" s="8"/>
      <c r="D2163" s="8"/>
      <c r="H2163" s="9"/>
      <c r="I2163" s="3"/>
    </row>
    <row r="2164" spans="3:9" x14ac:dyDescent="0.25">
      <c r="C2164" s="8"/>
      <c r="D2164" s="8"/>
      <c r="H2164" s="9"/>
      <c r="I2164" s="3"/>
    </row>
    <row r="2165" spans="3:9" x14ac:dyDescent="0.25">
      <c r="C2165" s="8"/>
      <c r="D2165" s="8"/>
      <c r="H2165" s="9"/>
      <c r="I2165" s="3"/>
    </row>
    <row r="2166" spans="3:9" x14ac:dyDescent="0.25">
      <c r="C2166" s="8"/>
      <c r="D2166" s="8"/>
      <c r="H2166" s="9"/>
      <c r="I2166" s="3"/>
    </row>
    <row r="2167" spans="3:9" x14ac:dyDescent="0.25">
      <c r="C2167" s="8"/>
      <c r="D2167" s="8"/>
      <c r="H2167" s="9"/>
      <c r="I2167" s="3"/>
    </row>
    <row r="2168" spans="3:9" x14ac:dyDescent="0.25">
      <c r="C2168" s="8"/>
      <c r="D2168" s="8"/>
      <c r="H2168" s="9"/>
      <c r="I2168" s="3"/>
    </row>
    <row r="2169" spans="3:9" x14ac:dyDescent="0.25">
      <c r="C2169" s="8"/>
      <c r="D2169" s="8"/>
      <c r="I2169" s="3"/>
    </row>
    <row r="2170" spans="3:9" x14ac:dyDescent="0.25">
      <c r="C2170" s="8"/>
      <c r="D2170" s="8"/>
      <c r="I2170" s="3"/>
    </row>
    <row r="2171" spans="3:9" x14ac:dyDescent="0.25">
      <c r="C2171" s="8"/>
      <c r="D2171" s="8"/>
      <c r="I2171" s="3"/>
    </row>
    <row r="2172" spans="3:9" x14ac:dyDescent="0.25">
      <c r="C2172" s="8"/>
      <c r="D2172" s="8"/>
      <c r="I2172" s="3"/>
    </row>
    <row r="2173" spans="3:9" x14ac:dyDescent="0.25">
      <c r="C2173" s="8"/>
      <c r="D2173" s="8"/>
      <c r="I2173" s="3"/>
    </row>
    <row r="2174" spans="3:9" x14ac:dyDescent="0.25">
      <c r="C2174" s="8"/>
      <c r="D2174" s="8"/>
      <c r="I2174" s="3"/>
    </row>
    <row r="2175" spans="3:9" x14ac:dyDescent="0.25">
      <c r="C2175" s="8"/>
      <c r="D2175" s="8"/>
      <c r="H2175" s="9"/>
      <c r="I2175" s="3"/>
    </row>
    <row r="2176" spans="3:9" x14ac:dyDescent="0.25">
      <c r="C2176" s="8"/>
      <c r="D2176" s="8"/>
      <c r="H2176" s="9"/>
      <c r="I2176" s="3"/>
    </row>
    <row r="2177" spans="3:9" x14ac:dyDescent="0.25">
      <c r="C2177" s="8"/>
      <c r="D2177" s="8"/>
      <c r="H2177" s="9"/>
      <c r="I2177" s="3"/>
    </row>
    <row r="2178" spans="3:9" x14ac:dyDescent="0.25">
      <c r="C2178" s="8"/>
      <c r="D2178" s="8"/>
      <c r="H2178" s="9"/>
      <c r="I2178" s="3"/>
    </row>
    <row r="2179" spans="3:9" x14ac:dyDescent="0.25">
      <c r="C2179" s="8"/>
      <c r="D2179" s="8"/>
      <c r="H2179" s="9"/>
      <c r="I2179" s="3"/>
    </row>
    <row r="2180" spans="3:9" x14ac:dyDescent="0.25">
      <c r="C2180" s="8"/>
      <c r="D2180" s="8"/>
      <c r="H2180" s="9"/>
      <c r="I2180" s="3"/>
    </row>
    <row r="2181" spans="3:9" x14ac:dyDescent="0.25">
      <c r="C2181" s="8"/>
      <c r="D2181" s="8"/>
      <c r="H2181" s="3"/>
      <c r="I2181" s="3"/>
    </row>
    <row r="2182" spans="3:9" x14ac:dyDescent="0.25">
      <c r="C2182" s="8"/>
      <c r="D2182" s="8"/>
      <c r="H2182" s="3"/>
      <c r="I2182" s="3"/>
    </row>
    <row r="2183" spans="3:9" x14ac:dyDescent="0.25">
      <c r="C2183" s="8"/>
      <c r="D2183" s="8"/>
      <c r="H2183" s="3"/>
      <c r="I2183" s="3"/>
    </row>
    <row r="2184" spans="3:9" x14ac:dyDescent="0.25">
      <c r="C2184" s="8"/>
      <c r="D2184" s="8"/>
      <c r="H2184" s="3"/>
      <c r="I2184" s="3"/>
    </row>
    <row r="2185" spans="3:9" x14ac:dyDescent="0.25">
      <c r="C2185" s="8"/>
      <c r="D2185" s="8"/>
      <c r="H2185" s="3"/>
      <c r="I2185" s="3"/>
    </row>
    <row r="2186" spans="3:9" x14ac:dyDescent="0.25">
      <c r="C2186" s="8"/>
      <c r="D2186" s="8"/>
      <c r="H2186" s="3"/>
      <c r="I2186" s="3"/>
    </row>
    <row r="2187" spans="3:9" x14ac:dyDescent="0.25">
      <c r="C2187" s="8"/>
      <c r="D2187" s="8"/>
      <c r="H2187" s="9"/>
      <c r="I2187" s="3"/>
    </row>
    <row r="2188" spans="3:9" x14ac:dyDescent="0.25">
      <c r="C2188" s="8"/>
      <c r="D2188" s="8"/>
      <c r="H2188" s="9"/>
      <c r="I2188" s="3"/>
    </row>
    <row r="2189" spans="3:9" x14ac:dyDescent="0.25">
      <c r="C2189" s="8"/>
      <c r="D2189" s="8"/>
      <c r="H2189" s="9"/>
      <c r="I2189" s="3"/>
    </row>
    <row r="2190" spans="3:9" x14ac:dyDescent="0.25">
      <c r="C2190" s="8"/>
      <c r="D2190" s="8"/>
      <c r="H2190" s="9"/>
      <c r="I2190" s="3"/>
    </row>
    <row r="2191" spans="3:9" x14ac:dyDescent="0.25">
      <c r="C2191" s="8"/>
      <c r="D2191" s="8"/>
      <c r="H2191" s="9"/>
      <c r="I2191" s="3"/>
    </row>
    <row r="2192" spans="3:9" x14ac:dyDescent="0.25">
      <c r="C2192" s="8"/>
      <c r="D2192" s="8"/>
      <c r="H2192" s="9"/>
      <c r="I2192" s="3"/>
    </row>
    <row r="2193" spans="3:9" x14ac:dyDescent="0.25">
      <c r="C2193" s="8"/>
      <c r="D2193" s="8"/>
      <c r="I2193" s="3"/>
    </row>
    <row r="2194" spans="3:9" x14ac:dyDescent="0.25">
      <c r="C2194" s="8"/>
      <c r="D2194" s="8"/>
      <c r="I2194" s="3"/>
    </row>
    <row r="2195" spans="3:9" x14ac:dyDescent="0.25">
      <c r="C2195" s="8"/>
      <c r="D2195" s="8"/>
      <c r="I2195" s="3"/>
    </row>
    <row r="2196" spans="3:9" x14ac:dyDescent="0.25">
      <c r="C2196" s="8"/>
      <c r="D2196" s="8"/>
      <c r="I2196" s="3"/>
    </row>
    <row r="2197" spans="3:9" x14ac:dyDescent="0.25">
      <c r="C2197" s="8"/>
      <c r="D2197" s="8"/>
      <c r="I2197" s="3"/>
    </row>
    <row r="2198" spans="3:9" x14ac:dyDescent="0.25">
      <c r="C2198" s="8"/>
      <c r="D2198" s="8"/>
      <c r="I2198" s="3"/>
    </row>
    <row r="2199" spans="3:9" x14ac:dyDescent="0.25">
      <c r="C2199" s="8"/>
      <c r="D2199" s="8"/>
      <c r="H2199" s="9"/>
      <c r="I2199" s="3"/>
    </row>
    <row r="2200" spans="3:9" x14ac:dyDescent="0.25">
      <c r="C2200" s="8"/>
      <c r="D2200" s="8"/>
      <c r="H2200" s="9"/>
      <c r="I2200" s="3"/>
    </row>
    <row r="2201" spans="3:9" x14ac:dyDescent="0.25">
      <c r="C2201" s="8"/>
      <c r="D2201" s="8"/>
      <c r="H2201" s="9"/>
      <c r="I2201" s="3"/>
    </row>
    <row r="2202" spans="3:9" x14ac:dyDescent="0.25">
      <c r="C2202" s="8"/>
      <c r="D2202" s="8"/>
      <c r="H2202" s="9"/>
      <c r="I2202" s="3"/>
    </row>
    <row r="2203" spans="3:9" x14ac:dyDescent="0.25">
      <c r="C2203" s="8"/>
      <c r="D2203" s="8"/>
      <c r="H2203" s="9"/>
      <c r="I2203" s="3"/>
    </row>
    <row r="2204" spans="3:9" x14ac:dyDescent="0.25">
      <c r="C2204" s="8"/>
      <c r="D2204" s="8"/>
      <c r="H2204" s="9"/>
      <c r="I2204" s="3"/>
    </row>
    <row r="2205" spans="3:9" x14ac:dyDescent="0.25">
      <c r="C2205" s="8"/>
      <c r="D2205" s="8"/>
      <c r="H2205" s="3"/>
      <c r="I2205" s="3"/>
    </row>
    <row r="2206" spans="3:9" x14ac:dyDescent="0.25">
      <c r="C2206" s="8"/>
      <c r="D2206" s="8"/>
      <c r="H2206" s="3"/>
      <c r="I2206" s="3"/>
    </row>
    <row r="2207" spans="3:9" x14ac:dyDescent="0.25">
      <c r="C2207" s="8"/>
      <c r="D2207" s="8"/>
      <c r="H2207" s="3"/>
      <c r="I2207" s="3"/>
    </row>
    <row r="2208" spans="3:9" x14ac:dyDescent="0.25">
      <c r="C2208" s="8"/>
      <c r="D2208" s="8"/>
      <c r="H2208" s="3"/>
      <c r="I2208" s="3"/>
    </row>
    <row r="2209" spans="3:9" x14ac:dyDescent="0.25">
      <c r="C2209" s="8"/>
      <c r="D2209" s="8"/>
      <c r="H2209" s="3"/>
      <c r="I2209" s="3"/>
    </row>
    <row r="2210" spans="3:9" x14ac:dyDescent="0.25">
      <c r="C2210" s="8"/>
      <c r="D2210" s="8"/>
      <c r="H2210" s="3"/>
      <c r="I2210" s="3"/>
    </row>
    <row r="2211" spans="3:9" x14ac:dyDescent="0.25">
      <c r="C2211" s="8"/>
      <c r="D2211" s="8"/>
      <c r="H2211" s="9"/>
      <c r="I2211" s="3"/>
    </row>
    <row r="2212" spans="3:9" x14ac:dyDescent="0.25">
      <c r="C2212" s="8"/>
      <c r="D2212" s="8"/>
      <c r="H2212" s="9"/>
      <c r="I2212" s="3"/>
    </row>
    <row r="2213" spans="3:9" x14ac:dyDescent="0.25">
      <c r="C2213" s="8"/>
      <c r="D2213" s="8"/>
      <c r="H2213" s="9"/>
      <c r="I2213" s="3"/>
    </row>
    <row r="2214" spans="3:9" x14ac:dyDescent="0.25">
      <c r="C2214" s="8"/>
      <c r="D2214" s="8"/>
      <c r="H2214" s="9"/>
      <c r="I2214" s="3"/>
    </row>
    <row r="2215" spans="3:9" x14ac:dyDescent="0.25">
      <c r="C2215" s="8"/>
      <c r="D2215" s="8"/>
      <c r="H2215" s="9"/>
      <c r="I2215" s="3"/>
    </row>
    <row r="2216" spans="3:9" x14ac:dyDescent="0.25">
      <c r="C2216" s="8"/>
      <c r="D2216" s="8"/>
      <c r="H2216" s="9"/>
      <c r="I2216" s="3"/>
    </row>
    <row r="2217" spans="3:9" x14ac:dyDescent="0.25">
      <c r="C2217" s="8"/>
      <c r="D2217" s="8"/>
      <c r="I2217" s="3"/>
    </row>
    <row r="2218" spans="3:9" x14ac:dyDescent="0.25">
      <c r="C2218" s="8"/>
      <c r="D2218" s="8"/>
      <c r="I2218" s="3"/>
    </row>
    <row r="2219" spans="3:9" x14ac:dyDescent="0.25">
      <c r="C2219" s="8"/>
      <c r="D2219" s="8"/>
      <c r="I2219" s="3"/>
    </row>
    <row r="2220" spans="3:9" x14ac:dyDescent="0.25">
      <c r="C2220" s="8"/>
      <c r="D2220" s="8"/>
      <c r="I2220" s="3"/>
    </row>
    <row r="2221" spans="3:9" x14ac:dyDescent="0.25">
      <c r="C2221" s="8"/>
      <c r="D2221" s="8"/>
      <c r="I2221" s="3"/>
    </row>
    <row r="2222" spans="3:9" x14ac:dyDescent="0.25">
      <c r="C2222" s="8"/>
      <c r="D2222" s="8"/>
      <c r="I2222" s="3"/>
    </row>
    <row r="2223" spans="3:9" x14ac:dyDescent="0.25">
      <c r="C2223" s="8"/>
      <c r="D2223" s="8"/>
      <c r="H2223" s="9"/>
      <c r="I2223" s="3"/>
    </row>
    <row r="2224" spans="3:9" x14ac:dyDescent="0.25">
      <c r="C2224" s="8"/>
      <c r="D2224" s="8"/>
      <c r="H2224" s="9"/>
      <c r="I2224" s="3"/>
    </row>
    <row r="2225" spans="3:9" x14ac:dyDescent="0.25">
      <c r="C2225" s="8"/>
      <c r="D2225" s="8"/>
      <c r="H2225" s="9"/>
      <c r="I2225" s="3"/>
    </row>
    <row r="2226" spans="3:9" x14ac:dyDescent="0.25">
      <c r="C2226" s="8"/>
      <c r="D2226" s="8"/>
      <c r="H2226" s="9"/>
      <c r="I2226" s="3"/>
    </row>
    <row r="2227" spans="3:9" x14ac:dyDescent="0.25">
      <c r="C2227" s="8"/>
      <c r="D2227" s="8"/>
      <c r="H2227" s="9"/>
      <c r="I2227" s="3"/>
    </row>
    <row r="2228" spans="3:9" x14ac:dyDescent="0.25">
      <c r="C2228" s="8"/>
      <c r="D2228" s="8"/>
      <c r="H2228" s="9"/>
      <c r="I2228" s="3"/>
    </row>
    <row r="2229" spans="3:9" x14ac:dyDescent="0.25">
      <c r="C2229" s="8"/>
      <c r="D2229" s="8"/>
      <c r="H2229" s="3"/>
      <c r="I2229" s="3"/>
    </row>
    <row r="2230" spans="3:9" x14ac:dyDescent="0.25">
      <c r="C2230" s="8"/>
      <c r="D2230" s="8"/>
      <c r="H2230" s="3"/>
      <c r="I2230" s="3"/>
    </row>
    <row r="2231" spans="3:9" x14ac:dyDescent="0.25">
      <c r="C2231" s="8"/>
      <c r="D2231" s="8"/>
      <c r="H2231" s="3"/>
      <c r="I2231" s="3"/>
    </row>
    <row r="2232" spans="3:9" x14ac:dyDescent="0.25">
      <c r="C2232" s="8"/>
      <c r="D2232" s="8"/>
      <c r="H2232" s="3"/>
      <c r="I2232" s="3"/>
    </row>
    <row r="2233" spans="3:9" x14ac:dyDescent="0.25">
      <c r="C2233" s="8"/>
      <c r="D2233" s="8"/>
      <c r="H2233" s="3"/>
      <c r="I2233" s="3"/>
    </row>
    <row r="2234" spans="3:9" x14ac:dyDescent="0.25">
      <c r="C2234" s="8"/>
      <c r="D2234" s="8"/>
      <c r="H2234" s="3"/>
      <c r="I2234" s="3"/>
    </row>
    <row r="2235" spans="3:9" x14ac:dyDescent="0.25">
      <c r="C2235" s="8"/>
      <c r="D2235" s="8"/>
      <c r="H2235" s="9"/>
      <c r="I2235" s="3"/>
    </row>
    <row r="2236" spans="3:9" x14ac:dyDescent="0.25">
      <c r="C2236" s="8"/>
      <c r="D2236" s="8"/>
      <c r="H2236" s="9"/>
      <c r="I2236" s="3"/>
    </row>
    <row r="2237" spans="3:9" x14ac:dyDescent="0.25">
      <c r="C2237" s="8"/>
      <c r="D2237" s="8"/>
      <c r="H2237" s="9"/>
      <c r="I2237" s="3"/>
    </row>
    <row r="2238" spans="3:9" x14ac:dyDescent="0.25">
      <c r="C2238" s="8"/>
      <c r="D2238" s="8"/>
      <c r="H2238" s="9"/>
      <c r="I2238" s="3"/>
    </row>
    <row r="2239" spans="3:9" x14ac:dyDescent="0.25">
      <c r="C2239" s="8"/>
      <c r="D2239" s="8"/>
      <c r="H2239" s="9"/>
      <c r="I2239" s="3"/>
    </row>
    <row r="2240" spans="3:9" x14ac:dyDescent="0.25">
      <c r="C2240" s="8"/>
      <c r="D2240" s="8"/>
      <c r="H2240" s="9"/>
      <c r="I2240" s="3"/>
    </row>
    <row r="2241" spans="3:9" x14ac:dyDescent="0.25">
      <c r="C2241" s="8"/>
      <c r="D2241" s="8"/>
      <c r="I2241" s="3"/>
    </row>
    <row r="2242" spans="3:9" x14ac:dyDescent="0.25">
      <c r="C2242" s="8"/>
      <c r="D2242" s="8"/>
      <c r="I2242" s="3"/>
    </row>
    <row r="2243" spans="3:9" x14ac:dyDescent="0.25">
      <c r="C2243" s="8"/>
      <c r="D2243" s="8"/>
      <c r="I2243" s="3"/>
    </row>
    <row r="2244" spans="3:9" x14ac:dyDescent="0.25">
      <c r="C2244" s="8"/>
      <c r="D2244" s="8"/>
      <c r="I2244" s="3"/>
    </row>
    <row r="2245" spans="3:9" x14ac:dyDescent="0.25">
      <c r="C2245" s="8"/>
      <c r="D2245" s="8"/>
      <c r="I2245" s="3"/>
    </row>
    <row r="2246" spans="3:9" x14ac:dyDescent="0.25">
      <c r="C2246" s="8"/>
      <c r="D2246" s="8"/>
      <c r="I2246" s="3"/>
    </row>
    <row r="2247" spans="3:9" x14ac:dyDescent="0.25">
      <c r="C2247" s="8"/>
      <c r="D2247" s="8"/>
      <c r="H2247" s="9"/>
      <c r="I2247" s="3"/>
    </row>
    <row r="2248" spans="3:9" x14ac:dyDescent="0.25">
      <c r="C2248" s="8"/>
      <c r="D2248" s="8"/>
      <c r="H2248" s="9"/>
      <c r="I2248" s="3"/>
    </row>
    <row r="2249" spans="3:9" x14ac:dyDescent="0.25">
      <c r="C2249" s="8"/>
      <c r="D2249" s="8"/>
      <c r="H2249" s="9"/>
      <c r="I2249" s="3"/>
    </row>
    <row r="2250" spans="3:9" x14ac:dyDescent="0.25">
      <c r="C2250" s="8"/>
      <c r="D2250" s="8"/>
      <c r="H2250" s="9"/>
      <c r="I2250" s="3"/>
    </row>
    <row r="2251" spans="3:9" x14ac:dyDescent="0.25">
      <c r="C2251" s="8"/>
      <c r="D2251" s="8"/>
      <c r="H2251" s="9"/>
      <c r="I2251" s="3"/>
    </row>
    <row r="2252" spans="3:9" x14ac:dyDescent="0.25">
      <c r="C2252" s="8"/>
      <c r="D2252" s="8"/>
      <c r="H2252" s="9"/>
      <c r="I2252" s="3"/>
    </row>
    <row r="2253" spans="3:9" x14ac:dyDescent="0.25">
      <c r="C2253" s="8"/>
      <c r="D2253" s="8"/>
      <c r="H2253" s="3"/>
      <c r="I2253" s="3"/>
    </row>
    <row r="2254" spans="3:9" x14ac:dyDescent="0.25">
      <c r="C2254" s="8"/>
      <c r="D2254" s="8"/>
      <c r="H2254" s="3"/>
      <c r="I2254" s="3"/>
    </row>
    <row r="2255" spans="3:9" x14ac:dyDescent="0.25">
      <c r="C2255" s="8"/>
      <c r="D2255" s="8"/>
      <c r="H2255" s="3"/>
      <c r="I2255" s="3"/>
    </row>
    <row r="2256" spans="3:9" x14ac:dyDescent="0.25">
      <c r="C2256" s="8"/>
      <c r="D2256" s="8"/>
      <c r="H2256" s="3"/>
      <c r="I2256" s="3"/>
    </row>
    <row r="2257" spans="3:9" x14ac:dyDescent="0.25">
      <c r="C2257" s="8"/>
      <c r="D2257" s="8"/>
      <c r="H2257" s="3"/>
      <c r="I2257" s="3"/>
    </row>
    <row r="2258" spans="3:9" x14ac:dyDescent="0.25">
      <c r="C2258" s="8"/>
      <c r="D2258" s="8"/>
      <c r="H2258" s="3"/>
      <c r="I2258" s="3"/>
    </row>
    <row r="2259" spans="3:9" x14ac:dyDescent="0.25">
      <c r="C2259" s="8"/>
      <c r="D2259" s="8"/>
      <c r="H2259" s="9"/>
      <c r="I2259" s="3"/>
    </row>
    <row r="2260" spans="3:9" x14ac:dyDescent="0.25">
      <c r="C2260" s="8"/>
      <c r="D2260" s="8"/>
      <c r="H2260" s="9"/>
      <c r="I2260" s="3"/>
    </row>
    <row r="2261" spans="3:9" x14ac:dyDescent="0.25">
      <c r="C2261" s="8"/>
      <c r="D2261" s="8"/>
      <c r="H2261" s="9"/>
      <c r="I2261" s="3"/>
    </row>
    <row r="2262" spans="3:9" x14ac:dyDescent="0.25">
      <c r="C2262" s="8"/>
      <c r="D2262" s="8"/>
      <c r="H2262" s="9"/>
      <c r="I2262" s="3"/>
    </row>
    <row r="2263" spans="3:9" x14ac:dyDescent="0.25">
      <c r="C2263" s="8"/>
      <c r="D2263" s="8"/>
      <c r="H2263" s="9"/>
      <c r="I2263" s="3"/>
    </row>
    <row r="2264" spans="3:9" x14ac:dyDescent="0.25">
      <c r="C2264" s="8"/>
      <c r="D2264" s="8"/>
      <c r="H2264" s="9"/>
      <c r="I2264" s="3"/>
    </row>
    <row r="2265" spans="3:9" x14ac:dyDescent="0.25">
      <c r="C2265" s="8"/>
      <c r="D2265" s="8"/>
      <c r="I2265" s="3"/>
    </row>
    <row r="2266" spans="3:9" x14ac:dyDescent="0.25">
      <c r="C2266" s="8"/>
      <c r="D2266" s="8"/>
      <c r="I2266" s="3"/>
    </row>
    <row r="2267" spans="3:9" x14ac:dyDescent="0.25">
      <c r="C2267" s="8"/>
      <c r="D2267" s="8"/>
      <c r="I2267" s="3"/>
    </row>
    <row r="2268" spans="3:9" x14ac:dyDescent="0.25">
      <c r="C2268" s="8"/>
      <c r="D2268" s="8"/>
      <c r="I2268" s="3"/>
    </row>
    <row r="2269" spans="3:9" x14ac:dyDescent="0.25">
      <c r="C2269" s="8"/>
      <c r="D2269" s="8"/>
      <c r="I2269" s="3"/>
    </row>
    <row r="2270" spans="3:9" x14ac:dyDescent="0.25">
      <c r="C2270" s="8"/>
      <c r="D2270" s="8"/>
      <c r="I2270" s="3"/>
    </row>
    <row r="2271" spans="3:9" x14ac:dyDescent="0.25">
      <c r="C2271" s="8"/>
      <c r="D2271" s="8"/>
      <c r="H2271" s="9"/>
      <c r="I2271" s="3"/>
    </row>
    <row r="2272" spans="3:9" x14ac:dyDescent="0.25">
      <c r="C2272" s="8"/>
      <c r="D2272" s="8"/>
      <c r="H2272" s="9"/>
      <c r="I2272" s="3"/>
    </row>
    <row r="2273" spans="3:9" x14ac:dyDescent="0.25">
      <c r="C2273" s="8"/>
      <c r="D2273" s="8"/>
      <c r="H2273" s="9"/>
      <c r="I2273" s="3"/>
    </row>
    <row r="2274" spans="3:9" x14ac:dyDescent="0.25">
      <c r="C2274" s="8"/>
      <c r="D2274" s="8"/>
      <c r="H2274" s="9"/>
      <c r="I2274" s="3"/>
    </row>
    <row r="2275" spans="3:9" x14ac:dyDescent="0.25">
      <c r="C2275" s="8"/>
      <c r="D2275" s="8"/>
      <c r="H2275" s="9"/>
      <c r="I2275" s="3"/>
    </row>
    <row r="2276" spans="3:9" x14ac:dyDescent="0.25">
      <c r="C2276" s="8"/>
      <c r="D2276" s="8"/>
      <c r="H2276" s="9"/>
      <c r="I2276" s="3"/>
    </row>
    <row r="2277" spans="3:9" x14ac:dyDescent="0.25">
      <c r="F2277" s="4"/>
      <c r="H2277" s="3"/>
      <c r="I2277" s="3"/>
    </row>
    <row r="2278" spans="3:9" x14ac:dyDescent="0.25">
      <c r="F2278" s="4"/>
      <c r="H2278" s="3"/>
      <c r="I2278" s="3"/>
    </row>
    <row r="2279" spans="3:9" x14ac:dyDescent="0.25">
      <c r="H2279" s="3"/>
      <c r="I2279" s="3"/>
    </row>
    <row r="2280" spans="3:9" x14ac:dyDescent="0.25">
      <c r="H2280" s="3"/>
      <c r="I2280" s="3"/>
    </row>
    <row r="2281" spans="3:9" x14ac:dyDescent="0.25">
      <c r="H2281" s="3"/>
      <c r="I2281" s="3"/>
    </row>
    <row r="2282" spans="3:9" x14ac:dyDescent="0.25">
      <c r="H2282" s="3"/>
      <c r="I2282" s="3"/>
    </row>
    <row r="2283" spans="3:9" x14ac:dyDescent="0.25">
      <c r="H2283" s="9"/>
      <c r="I2283" s="3"/>
    </row>
    <row r="2284" spans="3:9" x14ac:dyDescent="0.25">
      <c r="H2284" s="9"/>
      <c r="I2284" s="3"/>
    </row>
    <row r="2285" spans="3:9" x14ac:dyDescent="0.25">
      <c r="H2285" s="9"/>
      <c r="I2285" s="3"/>
    </row>
    <row r="2286" spans="3:9" x14ac:dyDescent="0.25">
      <c r="H2286" s="9"/>
      <c r="I2286" s="3"/>
    </row>
    <row r="2287" spans="3:9" x14ac:dyDescent="0.25">
      <c r="H2287" s="9"/>
      <c r="I2287" s="3"/>
    </row>
    <row r="2288" spans="3:9" x14ac:dyDescent="0.25">
      <c r="H2288" s="9"/>
      <c r="I2288" s="3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9C342-0850-4D7D-ACF0-2AFC31978353}">
  <sheetPr codeName="Sheet18">
    <tabColor theme="8" tint="0.79998168889431442"/>
  </sheetPr>
  <dimension ref="A1"/>
  <sheetViews>
    <sheetView showGridLines="0" workbookViewId="0">
      <selection activeCell="A34" sqref="A34"/>
    </sheetView>
  </sheetViews>
  <sheetFormatPr baseColWidth="10" defaultColWidth="8.85546875" defaultRowHeight="15" x14ac:dyDescent="0.25"/>
  <cols>
    <col min="1" max="16384" width="8.85546875" style="2"/>
  </cols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ECE0-E6B2-4440-8107-2BB6498BD15D}">
  <sheetPr codeName="Sheet19"/>
  <dimension ref="A1:B7"/>
  <sheetViews>
    <sheetView showGridLines="0" workbookViewId="0">
      <selection activeCell="A34" sqref="A34"/>
    </sheetView>
  </sheetViews>
  <sheetFormatPr baseColWidth="10" defaultColWidth="9.140625" defaultRowHeight="15" x14ac:dyDescent="0.25"/>
  <cols>
    <col min="1" max="1" width="15.5703125" customWidth="1"/>
    <col min="2" max="2" width="16.85546875" style="3" customWidth="1"/>
  </cols>
  <sheetData>
    <row r="1" spans="1:2" x14ac:dyDescent="0.25">
      <c r="A1" s="6" t="s">
        <v>58</v>
      </c>
      <c r="B1" s="6" t="s">
        <v>60</v>
      </c>
    </row>
    <row r="2" spans="1:2" x14ac:dyDescent="0.25">
      <c r="A2" s="5" t="s">
        <v>37</v>
      </c>
      <c r="B2" s="3">
        <v>3</v>
      </c>
    </row>
    <row r="3" spans="1:2" x14ac:dyDescent="0.25">
      <c r="A3" s="5" t="s">
        <v>44</v>
      </c>
      <c r="B3" s="3">
        <v>2</v>
      </c>
    </row>
    <row r="4" spans="1:2" x14ac:dyDescent="0.25">
      <c r="A4" s="5" t="s">
        <v>51</v>
      </c>
      <c r="B4" s="3">
        <v>5</v>
      </c>
    </row>
    <row r="5" spans="1:2" x14ac:dyDescent="0.25">
      <c r="A5" s="5" t="s">
        <v>43</v>
      </c>
      <c r="B5" s="3">
        <v>6</v>
      </c>
    </row>
    <row r="6" spans="1:2" x14ac:dyDescent="0.25">
      <c r="A6" s="5" t="s">
        <v>38</v>
      </c>
      <c r="B6" s="3">
        <v>7</v>
      </c>
    </row>
    <row r="7" spans="1:2" x14ac:dyDescent="0.25">
      <c r="A7" s="5" t="s">
        <v>59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FEAD6-DF27-4D3D-A4BD-44D3CF7D1902}">
  <sheetPr codeName="Sheet20"/>
  <dimension ref="A1:B54"/>
  <sheetViews>
    <sheetView showGridLines="0" workbookViewId="0">
      <selection activeCell="A34" sqref="A34"/>
    </sheetView>
  </sheetViews>
  <sheetFormatPr baseColWidth="10" defaultColWidth="9.140625" defaultRowHeight="15" x14ac:dyDescent="0.25"/>
  <sheetData>
    <row r="1" spans="1:2" x14ac:dyDescent="0.25">
      <c r="A1" s="1" t="s">
        <v>89</v>
      </c>
      <c r="B1" s="1" t="s">
        <v>88</v>
      </c>
    </row>
    <row r="2" spans="1:2" x14ac:dyDescent="0.25">
      <c r="A2" s="3">
        <v>1</v>
      </c>
      <c r="B2" s="3">
        <v>4</v>
      </c>
    </row>
    <row r="3" spans="1:2" x14ac:dyDescent="0.25">
      <c r="A3" s="3">
        <v>2</v>
      </c>
      <c r="B3" s="3">
        <v>4</v>
      </c>
    </row>
    <row r="4" spans="1:2" x14ac:dyDescent="0.25">
      <c r="A4" s="3">
        <v>3</v>
      </c>
      <c r="B4" s="3">
        <v>5</v>
      </c>
    </row>
    <row r="5" spans="1:2" x14ac:dyDescent="0.25">
      <c r="A5" s="3">
        <v>4</v>
      </c>
      <c r="B5" s="3">
        <v>4</v>
      </c>
    </row>
    <row r="6" spans="1:2" x14ac:dyDescent="0.25">
      <c r="A6" s="3">
        <v>5</v>
      </c>
      <c r="B6" s="3">
        <v>4</v>
      </c>
    </row>
    <row r="7" spans="1:2" x14ac:dyDescent="0.25">
      <c r="A7" s="3">
        <v>6</v>
      </c>
      <c r="B7" s="3">
        <v>5</v>
      </c>
    </row>
    <row r="8" spans="1:2" x14ac:dyDescent="0.25">
      <c r="A8" s="3">
        <v>7</v>
      </c>
      <c r="B8" s="3">
        <v>4</v>
      </c>
    </row>
    <row r="9" spans="1:2" x14ac:dyDescent="0.25">
      <c r="A9" s="3">
        <v>8</v>
      </c>
      <c r="B9" s="3">
        <v>4</v>
      </c>
    </row>
    <row r="10" spans="1:2" x14ac:dyDescent="0.25">
      <c r="A10" s="3">
        <v>9</v>
      </c>
      <c r="B10" s="3">
        <v>5</v>
      </c>
    </row>
    <row r="11" spans="1:2" x14ac:dyDescent="0.25">
      <c r="A11" s="3">
        <v>10</v>
      </c>
      <c r="B11" s="3">
        <v>4</v>
      </c>
    </row>
    <row r="12" spans="1:2" x14ac:dyDescent="0.25">
      <c r="A12" s="3">
        <v>11</v>
      </c>
      <c r="B12" s="3">
        <v>4</v>
      </c>
    </row>
    <row r="13" spans="1:2" x14ac:dyDescent="0.25">
      <c r="A13" s="3">
        <v>12</v>
      </c>
      <c r="B13" s="3">
        <v>5</v>
      </c>
    </row>
    <row r="14" spans="1:2" x14ac:dyDescent="0.25">
      <c r="B14" s="3">
        <f>SUM(B2:B13)</f>
        <v>52</v>
      </c>
    </row>
    <row r="15" spans="1:2" x14ac:dyDescent="0.25">
      <c r="A15" s="3"/>
      <c r="B15" s="3"/>
    </row>
    <row r="16" spans="1:2" x14ac:dyDescent="0.25">
      <c r="A16" s="3"/>
      <c r="B16" s="3"/>
    </row>
    <row r="19" spans="1:2" x14ac:dyDescent="0.25">
      <c r="A19" s="3"/>
      <c r="B19" s="3"/>
    </row>
    <row r="20" spans="1:2" x14ac:dyDescent="0.25">
      <c r="A20" s="3"/>
      <c r="B20" s="3"/>
    </row>
    <row r="21" spans="1:2" x14ac:dyDescent="0.25">
      <c r="A21" s="3"/>
      <c r="B21" s="3"/>
    </row>
    <row r="22" spans="1:2" x14ac:dyDescent="0.25">
      <c r="A22" s="3"/>
      <c r="B22" s="3"/>
    </row>
    <row r="23" spans="1:2" x14ac:dyDescent="0.25">
      <c r="A23" s="3"/>
      <c r="B23" s="3"/>
    </row>
    <row r="24" spans="1:2" x14ac:dyDescent="0.25">
      <c r="A24" s="3"/>
      <c r="B24" s="3"/>
    </row>
    <row r="25" spans="1:2" x14ac:dyDescent="0.25">
      <c r="A25" s="3"/>
      <c r="B25" s="3"/>
    </row>
    <row r="26" spans="1:2" x14ac:dyDescent="0.25">
      <c r="A26" s="3"/>
      <c r="B26" s="3"/>
    </row>
    <row r="27" spans="1:2" x14ac:dyDescent="0.25">
      <c r="A27" s="3"/>
      <c r="B27" s="3"/>
    </row>
    <row r="28" spans="1:2" x14ac:dyDescent="0.25">
      <c r="A28" s="3"/>
      <c r="B28" s="3"/>
    </row>
    <row r="29" spans="1:2" x14ac:dyDescent="0.25">
      <c r="A29" s="3"/>
      <c r="B29" s="3"/>
    </row>
    <row r="30" spans="1:2" x14ac:dyDescent="0.25">
      <c r="A30" s="3"/>
      <c r="B30" s="3"/>
    </row>
    <row r="31" spans="1:2" x14ac:dyDescent="0.25">
      <c r="A31" s="3"/>
      <c r="B31" s="3"/>
    </row>
    <row r="32" spans="1:2" x14ac:dyDescent="0.25">
      <c r="A32" s="3"/>
      <c r="B32" s="3"/>
    </row>
    <row r="33" spans="1:2" x14ac:dyDescent="0.25">
      <c r="A33" s="3"/>
      <c r="B33" s="3"/>
    </row>
    <row r="34" spans="1:2" x14ac:dyDescent="0.25">
      <c r="A34" s="3"/>
      <c r="B34" s="3"/>
    </row>
    <row r="35" spans="1:2" x14ac:dyDescent="0.25">
      <c r="A35" s="3"/>
      <c r="B35" s="3"/>
    </row>
    <row r="36" spans="1:2" x14ac:dyDescent="0.25">
      <c r="A36" s="3"/>
      <c r="B36" s="3"/>
    </row>
    <row r="37" spans="1:2" x14ac:dyDescent="0.25">
      <c r="A37" s="3"/>
      <c r="B37" s="3"/>
    </row>
    <row r="38" spans="1:2" x14ac:dyDescent="0.25">
      <c r="A38" s="3"/>
      <c r="B38" s="3"/>
    </row>
    <row r="39" spans="1:2" x14ac:dyDescent="0.25">
      <c r="A39" s="3"/>
      <c r="B39" s="3"/>
    </row>
    <row r="40" spans="1:2" x14ac:dyDescent="0.25">
      <c r="A40" s="3"/>
      <c r="B40" s="3"/>
    </row>
    <row r="41" spans="1:2" x14ac:dyDescent="0.25">
      <c r="A41" s="3"/>
      <c r="B41" s="3"/>
    </row>
    <row r="42" spans="1:2" x14ac:dyDescent="0.25">
      <c r="A42" s="3"/>
      <c r="B42" s="3"/>
    </row>
    <row r="43" spans="1:2" x14ac:dyDescent="0.25">
      <c r="A43" s="3"/>
      <c r="B43" s="3"/>
    </row>
    <row r="44" spans="1:2" x14ac:dyDescent="0.25">
      <c r="A44" s="3"/>
      <c r="B44" s="3"/>
    </row>
    <row r="45" spans="1:2" x14ac:dyDescent="0.25">
      <c r="A45" s="3"/>
      <c r="B45" s="3"/>
    </row>
    <row r="46" spans="1:2" x14ac:dyDescent="0.25">
      <c r="A46" s="3"/>
      <c r="B46" s="3"/>
    </row>
    <row r="47" spans="1:2" x14ac:dyDescent="0.25">
      <c r="A47" s="3"/>
      <c r="B47" s="3"/>
    </row>
    <row r="48" spans="1:2" x14ac:dyDescent="0.25">
      <c r="A48" s="3"/>
      <c r="B48" s="3"/>
    </row>
    <row r="49" spans="1:2" x14ac:dyDescent="0.25">
      <c r="A49" s="3"/>
      <c r="B49" s="3"/>
    </row>
    <row r="50" spans="1:2" x14ac:dyDescent="0.25">
      <c r="A50" s="3"/>
      <c r="B50" s="3"/>
    </row>
    <row r="51" spans="1:2" x14ac:dyDescent="0.25">
      <c r="A51" s="3"/>
      <c r="B51" s="3"/>
    </row>
    <row r="52" spans="1:2" x14ac:dyDescent="0.25">
      <c r="A52" s="3"/>
      <c r="B52" s="3"/>
    </row>
    <row r="53" spans="1:2" x14ac:dyDescent="0.25">
      <c r="A53" s="3"/>
      <c r="B53" s="3"/>
    </row>
    <row r="54" spans="1:2" x14ac:dyDescent="0.25">
      <c r="A54" s="3"/>
      <c r="B54" s="3"/>
    </row>
  </sheetData>
  <autoFilter ref="A1:B1" xr:uid="{3FE5A435-D830-494D-9BA7-782EEE61AB54}">
    <sortState xmlns:xlrd2="http://schemas.microsoft.com/office/spreadsheetml/2017/richdata2" ref="A2:B13">
      <sortCondition ref="A1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0a18d6b-bf8b-42e2-99c9-e18539683d6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2631FCD7BB2B47851F4F2A33ADD5FF" ma:contentTypeVersion="12" ma:contentTypeDescription="Create a new document." ma:contentTypeScope="" ma:versionID="136a4cb3986c49ff9d2753746983a945">
  <xsd:schema xmlns:xsd="http://www.w3.org/2001/XMLSchema" xmlns:xs="http://www.w3.org/2001/XMLSchema" xmlns:p="http://schemas.microsoft.com/office/2006/metadata/properties" xmlns:ns3="b0a18d6b-bf8b-42e2-99c9-e18539683d63" xmlns:ns4="bb776b5b-0d5a-4f64-94d4-c3b6af0c3ddd" targetNamespace="http://schemas.microsoft.com/office/2006/metadata/properties" ma:root="true" ma:fieldsID="8ff8fc1248cbe54e3500d64981c9e02a" ns3:_="" ns4:_="">
    <xsd:import namespace="b0a18d6b-bf8b-42e2-99c9-e18539683d63"/>
    <xsd:import namespace="bb776b5b-0d5a-4f64-94d4-c3b6af0c3dd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LengthInSecond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0a18d6b-bf8b-42e2-99c9-e18539683d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776b5b-0d5a-4f64-94d4-c3b6af0c3ddd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E217799-054D-4FDE-822E-E77821EF1053}">
  <ds:schemaRefs>
    <ds:schemaRef ds:uri="http://schemas.microsoft.com/office/infopath/2007/PartnerControls"/>
    <ds:schemaRef ds:uri="bb776b5b-0d5a-4f64-94d4-c3b6af0c3ddd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b0a18d6b-bf8b-42e2-99c9-e18539683d63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4A8B8F3F-5538-4485-A8CB-4E55855EE3D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0a18d6b-bf8b-42e2-99c9-e18539683d63"/>
    <ds:schemaRef ds:uri="bb776b5b-0d5a-4f64-94d4-c3b6af0c3d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6EFE2C6-C2D9-446B-92F2-DB080D4C3B7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4</vt:i4>
      </vt:variant>
    </vt:vector>
  </HeadingPairs>
  <TitlesOfParts>
    <vt:vector size="22" baseType="lpstr">
      <vt:lpstr>Volumes &gt;&gt;&gt;</vt:lpstr>
      <vt:lpstr>Volumes_Projection</vt:lpstr>
      <vt:lpstr>Contracts &gt;&gt;&gt;</vt:lpstr>
      <vt:lpstr>Contracts</vt:lpstr>
      <vt:lpstr>Rates</vt:lpstr>
      <vt:lpstr>Clients &gt;&gt;&gt;</vt:lpstr>
      <vt:lpstr>Clients_per_Facility</vt:lpstr>
      <vt:lpstr>Icestar_Clients</vt:lpstr>
      <vt:lpstr>Inputs &gt;&gt;&gt;</vt:lpstr>
      <vt:lpstr>LY_2023</vt:lpstr>
      <vt:lpstr>ACT_2024</vt:lpstr>
      <vt:lpstr>Budget</vt:lpstr>
      <vt:lpstr>Forecast3+9</vt:lpstr>
      <vt:lpstr>Forecast6+6</vt:lpstr>
      <vt:lpstr>Forecast9+3</vt:lpstr>
      <vt:lpstr>References &gt;&gt;&gt;</vt:lpstr>
      <vt:lpstr>Services_List</vt:lpstr>
      <vt:lpstr>Months_Weeks</vt:lpstr>
      <vt:lpstr>Buin</vt:lpstr>
      <vt:lpstr>ddFacilities</vt:lpstr>
      <vt:lpstr>Medellin</vt:lpstr>
      <vt:lpstr>Quilicura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Javier Quintana</cp:lastModifiedBy>
  <cp:lastPrinted>2023-11-16T17:14:09Z</cp:lastPrinted>
  <dcterms:created xsi:type="dcterms:W3CDTF">2023-06-29T12:00:03Z</dcterms:created>
  <dcterms:modified xsi:type="dcterms:W3CDTF">2024-03-12T15:40:01Z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64aff0b3-5920-4877-be1b-c393ad9570c2</vt:lpwstr>
  </property>
  <property fmtid="{D5CDD505-2E9C-101B-9397-08002B2CF9AE}" pid="3" name="ContentTypeId">
    <vt:lpwstr>0x0101004D2631FCD7BB2B47851F4F2A33ADD5FF</vt:lpwstr>
  </property>
</Properties>
</file>